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MO 220-66-11 kV G Cash in USD" sheetId="1" r:id="rId1"/>
    <sheet name="Cash In Summary USD" sheetId="2" r:id="rId2"/>
    <sheet name="DEMO 220-66-11 kV Cash out USD" sheetId="3" r:id="rId3"/>
    <sheet name="Cash out Summary USD" sheetId="4" r:id="rId4"/>
    <sheet name="Cashflow USD" sheetId="5" r:id="rId5"/>
    <sheet name="DEMO 220-66-11 kV G Cash in EGP" sheetId="6" r:id="rId6"/>
    <sheet name="Cash In Summary EGP" sheetId="7" r:id="rId7"/>
    <sheet name="DEMO 220-66-11 kV Cash out EGP" sheetId="8" r:id="rId8"/>
    <sheet name="Cash out Summary EGP" sheetId="9" r:id="rId9"/>
    <sheet name="Cashflow EGP" sheetId="10" r:id="rId10"/>
    <sheet name="DEMO 220-66-11 kV G Cash in EUR" sheetId="11" r:id="rId11"/>
    <sheet name="Cash In Summary EUR" sheetId="12" r:id="rId12"/>
    <sheet name="DEMO 220-66-11 kV Cash out EUR" sheetId="13" r:id="rId13"/>
    <sheet name="Cash out Summary EUR" sheetId="14" r:id="rId14"/>
    <sheet name="Cashflow EUR" sheetId="15" r:id="rId15"/>
    <sheet name="Cashflow EQU" sheetId="16" r:id="rId16"/>
    <sheet name="Primavera Mapping Review" sheetId="17" r:id="rId17"/>
    <sheet name="Assumptions" sheetId="18" r:id="rId18"/>
  </sheets>
  <definedNames>
    <definedName name="_xlnm._FilterDatabase" localSheetId="16">'Primavera Mapping Review'!A1:O1510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13">
    <numFmt numFmtId="165" formatCode="MMM-YY"/>
    <numFmt numFmtId="166" formatCode="MMM-YY"/>
    <numFmt numFmtId="167" formatCode="dd-mmm-yyyy"/>
    <numFmt numFmtId="168" formatCode="MMM-YY"/>
    <numFmt numFmtId="169" formatCode="MMM-YY"/>
    <numFmt numFmtId="170" formatCode="MMM-YY"/>
    <numFmt numFmtId="171" formatCode="MMM-YYYY"/>
    <numFmt numFmtId="172" formatCode="&quot;(&quot;#,##0&quot;)&quot;"/>
    <numFmt numFmtId="173" formatCode="MMM-YY"/>
    <numFmt numFmtId="174" formatCode="MMM-YY"/>
    <numFmt numFmtId="175" formatCode="0.0%"/>
    <numFmt numFmtId="176" formatCode="&quot;(&quot;#,##0&quot;)&quot;"/>
    <numFmt numFmtId="177" formatCode="dd-mmm-yyyy"/>
  </numFmts>
  <fonts count="72" x14ac:knownFonts="1">
    <font>
      <sz val="11"/>
      <name val="Calibri"/>
    </font>
    <font>
      <sz val="11"/>
      <name val="Calibri"/>
    </font>
    <font>
      <sz val="14"/>
      <name val="Calibri"/>
      <b/>
      <color rgb="FFFFFF"/>
    </font>
    <font>
      <sz val="14"/>
      <name val="Calibri"/>
      <b/>
      <color rgb="FFFFFF"/>
    </font>
    <font>
      <sz val="10"/>
      <name val="Calibri"/>
      <color rgb="000000"/>
    </font>
    <font>
      <sz val="14"/>
      <name val="Calibri"/>
      <b/>
      <color rgb="FFFFFF"/>
    </font>
    <font>
      <sz val="14"/>
      <name val="Calibri"/>
      <b/>
      <color rgb="FFFFFF"/>
    </font>
    <font>
      <sz val="14"/>
      <name val="Calibri"/>
      <b/>
      <color rgb="FFFFFF"/>
    </font>
    <font>
      <sz val="14"/>
      <name val="Calibri"/>
      <b/>
      <color rgb="FFFFFF"/>
    </font>
    <font>
      <sz val="14"/>
      <name val="Calibri"/>
      <b/>
      <color rgb="FFFFFF"/>
    </font>
    <font>
      <sz val="14"/>
      <name val="Calibri"/>
      <b/>
      <color rgb="FFFFFF"/>
    </font>
    <font>
      <sz val="13"/>
      <name val="Calibri"/>
      <b/>
      <color rgb="000000"/>
    </font>
    <font>
      <sz val="13"/>
      <name val="Calibri"/>
      <b/>
      <color rgb="000000"/>
    </font>
    <font>
      <sz val="10"/>
      <name val="Calibri"/>
      <b/>
      <color rgb="000000"/>
    </font>
    <font>
      <sz val="10"/>
      <name val="Calibri"/>
      <b/>
      <color rgb="000000"/>
    </font>
    <font>
      <sz val="10"/>
      <name val="Calibri"/>
      <b/>
      <color rgb="000000"/>
    </font>
    <font>
      <sz val="10"/>
      <name val="Calibri"/>
      <b/>
      <color rgb="000000"/>
    </font>
    <font>
      <sz val="10"/>
      <name val="Calibri"/>
      <color rgb="000000"/>
    </font>
    <font>
      <sz val="10"/>
      <name val="Calibri"/>
      <color rgb="000000"/>
    </font>
    <font>
      <sz val="10"/>
      <name val="Calibri"/>
      <color rgb="000000"/>
    </font>
    <font>
      <sz val="12"/>
      <name val="Times New Roman"/>
      <b/>
      <color rgb="FFFFFF"/>
    </font>
    <font>
      <sz val="12"/>
      <name val="Times New Roman"/>
      <b/>
      <color rgb="FFFFFF"/>
    </font>
    <font>
      <sz val="12"/>
      <name val="Times New Roman"/>
      <b/>
      <color rgb="FFFFFF"/>
    </font>
    <font>
      <sz val="12"/>
      <name val="Times New Roman"/>
      <b/>
      <color rgb="FFFFFF"/>
    </font>
    <font>
      <sz val="12"/>
      <name val="Times New Roman"/>
      <b/>
      <color rgb="000000"/>
    </font>
    <font>
      <sz val="10"/>
      <name val="Times New Roman"/>
      <b/>
      <color rgb="000000"/>
    </font>
    <font>
      <sz val="10"/>
      <name val="Times New Roman"/>
      <b/>
      <color rgb="000000"/>
    </font>
    <font>
      <sz val="12"/>
      <name val="Times New Roman"/>
      <b/>
      <color rgb="FFFFFF"/>
    </font>
    <font>
      <sz val="12"/>
      <name val="Times New Roman"/>
      <b/>
      <color rgb="000000"/>
    </font>
    <font>
      <sz val="12"/>
      <name val="Times New Roman"/>
      <b/>
      <color rgb="FFFFFF"/>
    </font>
    <font>
      <sz val="12"/>
      <name val="Times New Roman"/>
      <b/>
      <color rgb="FFFFFF"/>
    </font>
    <font>
      <sz val="12"/>
      <name val="Times New Roman"/>
      <b/>
      <color rgb="000000"/>
    </font>
    <font>
      <sz val="12"/>
      <name val="Times New Roman"/>
      <b/>
      <color rgb="000000"/>
    </font>
    <font>
      <sz val="10"/>
      <name val="Times New Roman"/>
      <b/>
      <color rgb="000000"/>
    </font>
    <font>
      <sz val="10"/>
      <name val="Times New Roman"/>
      <b/>
      <color rgb="000000"/>
    </font>
    <font>
      <sz val="15"/>
      <name val="Century Gothic"/>
      <b/>
      <color rgb="FFFFFF"/>
    </font>
    <font>
      <sz val="13"/>
      <name val="Century Gothic"/>
      <b/>
      <color rgb="FFFFFF"/>
    </font>
    <font>
      <sz val="10"/>
      <name val="Century Gothic"/>
      <color rgb="1F4E79"/>
    </font>
    <font>
      <sz val="10"/>
      <name val="Century Gothic"/>
      <b/>
      <color rgb="1F4E79"/>
    </font>
    <font>
      <sz val="10"/>
      <name val="Century Gothic"/>
      <color rgb="1F4E79"/>
    </font>
    <font>
      <sz val="10"/>
      <name val="Century Gothic"/>
      <b/>
      <color rgb="1F4E79"/>
    </font>
    <font>
      <sz val="16"/>
      <name val="Century Gothic"/>
      <b/>
      <color rgb="1F4E79"/>
    </font>
    <font>
      <sz val="11"/>
      <name val="Century Gothic"/>
      <b/>
      <color rgb="FFFFFF"/>
    </font>
    <font>
      <sz val="11"/>
      <name val="Century Gothic"/>
      <b/>
      <color rgb="C00000"/>
    </font>
    <font>
      <sz val="11"/>
      <name val="Century Gothic"/>
      <b/>
      <color rgb="FFFFFF"/>
    </font>
    <font>
      <sz val="11"/>
      <name val="Century Gothic"/>
      <b/>
      <color rgb="7F6000"/>
    </font>
    <font>
      <sz val="11"/>
      <name val="Century Gothic"/>
      <b/>
      <color rgb="7F6000"/>
    </font>
    <font>
      <sz val="11"/>
      <name val="Century Gothic"/>
      <b/>
      <color rgb="375623"/>
    </font>
    <font>
      <sz val="18"/>
      <name val="Times New Roman"/>
      <b/>
      <color rgb="000000"/>
    </font>
    <font>
      <sz val="11"/>
      <name val="Times New Roman"/>
      <b/>
      <color rgb="000000"/>
    </font>
    <font>
      <sz val="11"/>
      <name val="Times New Roman"/>
      <b/>
      <color rgb="000000"/>
    </font>
    <font>
      <sz val="11"/>
      <name val="Times New Roman"/>
      <b/>
      <color rgb="000000"/>
    </font>
    <font>
      <sz val="11"/>
      <name val="Times New Roman"/>
      <b/>
      <color rgb="000000"/>
    </font>
    <font>
      <sz val="11"/>
      <name val="Times New Roman"/>
      <b/>
      <color rgb="000000"/>
    </font>
    <font>
      <sz val="11"/>
      <name val="Times New Roman"/>
      <b/>
      <color rgb="000000"/>
    </font>
    <font>
      <sz val="11"/>
      <name val="Times New Roman"/>
      <b/>
      <color rgb="000000"/>
    </font>
    <font>
      <sz val="11"/>
      <name val="Times New Roman"/>
      <b/>
      <color rgb="000000"/>
    </font>
    <font>
      <sz val="9"/>
      <name val="Times New Roman"/>
    </font>
    <font>
      <sz val="15"/>
      <name val="Century Gothic"/>
      <b/>
      <color rgb="FFFFFF"/>
    </font>
    <font>
      <sz val="13"/>
      <name val="Century Gothic"/>
      <b/>
      <color rgb="FFFFFF"/>
    </font>
    <font>
      <sz val="11"/>
      <name val="Century Gothic"/>
      <b/>
      <color rgb="C00000"/>
    </font>
    <font>
      <sz val="11"/>
      <name val="Century Gothic"/>
      <b/>
      <color rgb="375623"/>
    </font>
    <font>
      <sz val="18"/>
      <name val="Times New Roman"/>
      <b/>
      <color rgb="000000"/>
    </font>
    <font>
      <sz val="10"/>
      <name val="Century Gothic"/>
      <b/>
      <color rgb="FFFFFF"/>
    </font>
    <font>
      <sz val="10"/>
      <name val="Century Gothic"/>
      <b/>
      <color rgb="FFFFFF"/>
    </font>
    <font>
      <sz val="10"/>
      <name val="Century Gothic"/>
      <color rgb="000000"/>
    </font>
    <font>
      <sz val="10"/>
      <name val="Century Gothic"/>
      <color rgb="000000"/>
    </font>
    <font>
      <sz val="10"/>
      <name val="Century Gothic"/>
      <color rgb="000000"/>
    </font>
    <font>
      <sz val="10"/>
      <name val="Century Gothic"/>
      <color rgb="000000"/>
    </font>
    <font>
      <sz val="10"/>
      <name val="Century Gothic"/>
      <color rgb="9C0006"/>
    </font>
    <font>
      <sz val="10"/>
      <name val="Century Gothic"/>
      <color rgb="9C0006"/>
    </font>
    <font>
      <sz val="10"/>
      <name val="Calibri"/>
      <color rgb="000000"/>
    </font>
  </fonts>
  <fills count="63">
    <fill>
      <patternFill patternType="none">
        <bgColor/>
      </patternFill>
    </fill>
    <fill>
      <patternFill patternType="gray125">
        <bgColor/>
      </patternFill>
    </fill>
    <fill>
      <patternFill patternType="solid">
        <fgColor rgb="FF3A3838"/>
        <bgColor/>
      </patternFill>
    </fill>
    <fill>
      <patternFill patternType="solid">
        <fgColor rgb="FF3A3838"/>
        <bgColor/>
      </patternFill>
    </fill>
    <fill>
      <patternFill patternType="solid">
        <fgColor rgb="FF3A3838"/>
        <bgColor/>
      </patternFill>
    </fill>
    <fill>
      <patternFill patternType="solid">
        <fgColor rgb="FF3A3838"/>
        <bgColor/>
      </patternFill>
    </fill>
    <fill>
      <patternFill patternType="solid">
        <fgColor rgb="FF3A3838"/>
        <bgColor/>
      </patternFill>
    </fill>
    <fill>
      <patternFill patternType="solid">
        <fgColor rgb="FF3A3838"/>
        <bgColor/>
      </patternFill>
    </fill>
    <fill>
      <patternFill patternType="solid">
        <fgColor rgb="FF757171"/>
        <bgColor/>
      </patternFill>
    </fill>
    <fill>
      <patternFill patternType="solid">
        <fgColor rgb="FF757171"/>
        <bgColor/>
      </patternFill>
    </fill>
    <fill>
      <patternFill patternType="solid">
        <fgColor rgb="FFAEAAAA"/>
        <bgColor/>
      </patternFill>
    </fill>
    <fill>
      <patternFill patternType="solid">
        <fgColor rgb="FFAEAAAA"/>
        <bgColor/>
      </patternFill>
    </fill>
    <fill>
      <patternFill patternType="solid">
        <fgColor rgb="FFBFBFBF"/>
        <bgColor/>
      </patternFill>
    </fill>
    <fill>
      <patternFill patternType="solid">
        <fgColor rgb="FFBFBFBF"/>
        <bgColor/>
      </patternFill>
    </fill>
    <fill>
      <patternFill patternType="solid">
        <fgColor rgb="FFD9D9D9"/>
        <bgColor/>
      </patternFill>
    </fill>
    <fill>
      <patternFill patternType="solid">
        <fgColor rgb="FFD9D9D9"/>
        <bgColor/>
      </patternFill>
    </fill>
    <fill>
      <patternFill patternType="solid">
        <fgColor rgb="FF2F75B5"/>
        <bgColor/>
      </patternFill>
    </fill>
    <fill>
      <patternFill patternType="solid">
        <fgColor rgb="FF2F75B5"/>
        <bgColor/>
      </patternFill>
    </fill>
    <fill>
      <patternFill patternType="solid">
        <fgColor rgb="FF2F75B5"/>
        <bgColor/>
      </patternFill>
    </fill>
    <fill>
      <patternFill patternType="solid">
        <fgColor rgb="FF2F75B5"/>
        <bgColor/>
      </patternFill>
    </fill>
    <fill>
      <patternFill patternType="solid">
        <fgColor rgb="FF9BC2E6"/>
        <bgColor/>
      </patternFill>
    </fill>
    <fill>
      <patternFill patternType="solid">
        <fgColor rgb="FFDDEBF7"/>
        <bgColor/>
      </patternFill>
    </fill>
    <fill>
      <patternFill patternType="solid">
        <fgColor rgb="FFDDEBF7"/>
        <bgColor/>
      </patternFill>
    </fill>
    <fill>
      <patternFill patternType="solid">
        <fgColor rgb="FF2F75B5"/>
        <bgColor/>
      </patternFill>
    </fill>
    <fill>
      <patternFill patternType="solid">
        <fgColor rgb="FF9BC2E6"/>
        <bgColor/>
      </patternFill>
    </fill>
    <fill>
      <patternFill patternType="solid">
        <fgColor rgb="FF2F75B5"/>
        <bgColor/>
      </patternFill>
    </fill>
    <fill>
      <patternFill patternType="solid">
        <fgColor rgb="FF2F75B5"/>
        <bgColor/>
      </patternFill>
    </fill>
    <fill>
      <patternFill patternType="solid">
        <fgColor rgb="FFDDEBF7"/>
        <bgColor/>
      </patternFill>
    </fill>
    <fill>
      <patternFill patternType="solid">
        <fgColor rgb="FFDDEBF7"/>
        <bgColor/>
      </patternFill>
    </fill>
    <fill>
      <patternFill patternType="solid">
        <fgColor rgb="FFDDEBF7"/>
        <bgColor/>
      </patternFill>
    </fill>
    <fill>
      <patternFill patternType="solid">
        <fgColor rgb="FFDDEBF7"/>
        <bgColor/>
      </patternFill>
    </fill>
    <fill>
      <patternFill patternType="solid">
        <fgColor rgb="FF1F4E79"/>
        <bgColor/>
      </patternFill>
    </fill>
    <fill>
      <patternFill patternType="solid">
        <fgColor rgb="FF2E75B6"/>
        <bgColor/>
      </patternFill>
    </fill>
    <fill>
      <patternFill patternType="solid">
        <fgColor rgb="FFD6E4F0"/>
        <bgColor/>
      </patternFill>
    </fill>
    <fill>
      <patternFill patternType="solid">
        <fgColor rgb="FFDEEAF1"/>
        <bgColor/>
      </patternFill>
    </fill>
    <fill>
      <patternFill patternType="solid">
        <fgColor rgb="FFD6E4F0"/>
        <bgColor/>
      </patternFill>
    </fill>
    <fill>
      <patternFill patternType="solid">
        <fgColor rgb="FFDEEAF1"/>
        <bgColor/>
      </patternFill>
    </fill>
    <fill>
      <patternFill patternType="solid">
        <fgColor rgb="FF1F4E79"/>
        <bgColor/>
      </patternFill>
    </fill>
    <fill>
      <patternFill patternType="solid">
        <fgColor rgb="FFFCE4D6"/>
        <bgColor/>
      </patternFill>
    </fill>
    <fill>
      <patternFill patternType="solid">
        <fgColor rgb="FF1F4E79"/>
        <bgColor/>
      </patternFill>
    </fill>
    <fill>
      <patternFill patternType="solid">
        <fgColor rgb="FFFFF2CC"/>
        <bgColor/>
      </patternFill>
    </fill>
    <fill>
      <patternFill patternType="solid">
        <fgColor rgb="FFFFF2CC"/>
        <bgColor/>
      </patternFill>
    </fill>
    <fill>
      <patternFill patternType="solid">
        <fgColor rgb="FFE2EFDA"/>
        <bgColor/>
      </patternFill>
    </fill>
    <fill>
      <patternFill patternType="solid">
        <fgColor rgb="FFCCFFCC"/>
        <bgColor/>
      </patternFill>
    </fill>
    <fill>
      <patternFill patternType="solid">
        <fgColor rgb="FFCCFFCC"/>
        <bgColor/>
      </patternFill>
    </fill>
    <fill>
      <patternFill patternType="solid">
        <fgColor rgb="FFCCFFCC"/>
        <bgColor/>
      </patternFill>
    </fill>
    <fill>
      <patternFill patternType="solid">
        <fgColor rgb="FFCCFFCC"/>
        <bgColor/>
      </patternFill>
    </fill>
    <fill>
      <patternFill patternType="solid">
        <fgColor rgb="FFCCFFCC"/>
        <bgColor/>
      </patternFill>
    </fill>
    <fill>
      <patternFill patternType="solid">
        <fgColor rgb="FFCCFFCC"/>
        <bgColor/>
      </patternFill>
    </fill>
    <fill>
      <patternFill patternType="solid">
        <fgColor rgb="FFCCFFCC"/>
        <bgColor/>
      </patternFill>
    </fill>
    <fill>
      <patternFill patternType="solid">
        <fgColor rgb="FFFFF2CC"/>
        <bgColor/>
      </patternFill>
    </fill>
    <fill>
      <patternFill patternType="solid">
        <fgColor rgb="FFFFF2CC"/>
        <bgColor/>
      </patternFill>
    </fill>
    <fill>
      <patternFill patternType="solid">
        <fgColor rgb="FF1F4E79"/>
        <bgColor/>
      </patternFill>
    </fill>
    <fill>
      <patternFill patternType="solid">
        <fgColor rgb="FF2E75B6"/>
        <bgColor/>
      </patternFill>
    </fill>
    <fill>
      <patternFill patternType="solid">
        <fgColor rgb="FFFCE4D6"/>
        <bgColor/>
      </patternFill>
    </fill>
    <fill>
      <patternFill patternType="solid">
        <fgColor rgb="FFE2EFDA"/>
        <bgColor/>
      </patternFill>
    </fill>
    <fill>
      <patternFill patternType="solid">
        <fgColor rgb="FFCCFFCC"/>
        <bgColor/>
      </patternFill>
    </fill>
    <fill>
      <patternFill patternType="solid">
        <fgColor rgb="FF7030A0"/>
        <bgColor/>
      </patternFill>
    </fill>
    <fill>
      <patternFill patternType="solid">
        <fgColor rgb="FF7030A0"/>
        <bgColor/>
      </patternFill>
    </fill>
    <fill>
      <patternFill patternType="solid">
        <fgColor rgb="FFE2F0D9"/>
        <bgColor/>
      </patternFill>
    </fill>
    <fill>
      <patternFill patternType="solid">
        <fgColor rgb="FFE2F0D9"/>
        <bgColor/>
      </patternFill>
    </fill>
    <fill>
      <patternFill patternType="solid">
        <fgColor rgb="FFFFC7CE"/>
        <bgColor/>
      </patternFill>
    </fill>
    <fill>
      <patternFill patternType="solid">
        <fgColor rgb="FFFFC7CE"/>
        <bgColor/>
      </patternFill>
    </fill>
  </fills>
  <borders count="71">
    <border>
      <left/>
      <right/>
      <top/>
      <bottom/>
      <diagonal/>
    </border>
    <border>
      <left/>
      <right/>
      <top/>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
      <left style="thin">
        <color rgb="A6A6A6"/>
      </left>
      <right style="thin">
        <color rgb="A6A6A6"/>
      </right>
      <top style="thin">
        <color rgb="A6A6A6"/>
      </top>
      <bottom style="thin">
        <color rgb="A6A6A6"/>
      </bottom>
      <diagonal/>
    </border>
  </borders>
  <cellStyleXfs>
    <xf numFmtId="0" fontId="0" fillId="0" borderId="0"/>
  </cellStyleXfs>
  <cellXfs count="73">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3" fillId="3" borderId="3" xfId="0" applyFont="1" applyFill="1" applyBorder="1" applyAlignment="1">
      <alignment horizontal="center" vertical="center" wrapText="true"/>
    </xf>
    <xf numFmtId="0" fontId="4" fillId="0" borderId="4" xfId="0" applyFont="1" applyBorder="1"/>
    <xf numFmtId="165" fontId="5" fillId="4" borderId="5" xfId="0" applyFont="1" applyFill="1" applyBorder="1" applyNumberFormat="1" applyAlignment="1">
      <alignment horizontal="center"/>
    </xf>
    <xf numFmtId="166" fontId="6" fillId="5" borderId="6" xfId="0" applyFont="1" applyFill="1" applyBorder="1" applyNumberFormat="1" applyAlignment="1">
      <alignment horizontal="center"/>
    </xf>
    <xf numFmtId="3" fontId="7" fillId="6" borderId="7" xfId="0" applyFont="1" applyFill="1" applyBorder="1" applyNumberFormat="1"/>
    <xf numFmtId="3" fontId="8" fillId="7" borderId="8" xfId="0" applyFont="1" applyFill="1" applyBorder="1" applyNumberFormat="1"/>
    <xf numFmtId="3" fontId="9" fillId="8" borderId="9" xfId="0" applyFont="1" applyFill="1" applyBorder="1" applyNumberFormat="1"/>
    <xf numFmtId="3" fontId="10" fillId="9" borderId="10" xfId="0" applyFont="1" applyFill="1" applyBorder="1" applyNumberFormat="1"/>
    <xf numFmtId="3" fontId="11" fillId="10" borderId="11" xfId="0" applyFont="1" applyFill="1" applyBorder="1" applyNumberFormat="1"/>
    <xf numFmtId="3" fontId="12" fillId="11" borderId="12" xfId="0" applyFont="1" applyFill="1" applyBorder="1" applyNumberFormat="1"/>
    <xf numFmtId="3" fontId="13" fillId="12" borderId="13" xfId="0" applyFont="1" applyFill="1" applyBorder="1" applyNumberFormat="1"/>
    <xf numFmtId="3" fontId="14" fillId="13" borderId="14" xfId="0" applyFont="1" applyFill="1" applyBorder="1" applyNumberFormat="1"/>
    <xf numFmtId="3" fontId="15" fillId="14" borderId="15" xfId="0" applyFont="1" applyFill="1" applyBorder="1" applyNumberFormat="1"/>
    <xf numFmtId="3" fontId="16" fillId="15" borderId="16" xfId="0" applyFont="1" applyFill="1" applyBorder="1" applyNumberFormat="1"/>
    <xf numFmtId="3" fontId="17" fillId="0" borderId="17" xfId="0" applyFont="1" applyBorder="1" applyNumberFormat="1"/>
    <xf numFmtId="9" fontId="18" fillId="0" borderId="18" xfId="0" applyFont="1" applyBorder="1" applyNumberFormat="1"/>
    <xf numFmtId="167" fontId="19" fillId="0" borderId="19" xfId="0" applyFont="1" applyBorder="1" applyNumberFormat="1" applyAlignment="1">
      <alignment horizontal="center"/>
    </xf>
    <xf numFmtId="0" fontId="20" fillId="16" borderId="20" xfId="0" applyFont="1" applyFill="1" applyBorder="1" applyAlignment="1">
      <alignment horizontal="center" vertical="center"/>
    </xf>
    <xf numFmtId="0" fontId="21" fillId="17" borderId="21" xfId="0" applyFont="1" applyFill="1" applyBorder="1" applyAlignment="1">
      <alignment horizontal="center" vertical="center"/>
    </xf>
    <xf numFmtId="168" fontId="22" fillId="18" borderId="22" xfId="0" applyFont="1" applyFill="1" applyBorder="1" applyNumberFormat="1" applyAlignment="1">
      <alignment horizontal="center" vertical="center"/>
    </xf>
    <xf numFmtId="0" fontId="23" fillId="19" borderId="23" xfId="0" applyFont="1" applyFill="1" applyBorder="1"/>
    <xf numFmtId="3" fontId="24" fillId="20" borderId="24" xfId="0" applyFont="1" applyFill="1" applyBorder="1" applyNumberFormat="1"/>
    <xf numFmtId="3" fontId="25" fillId="21" borderId="25" xfId="0" applyFont="1" applyFill="1" applyBorder="1" applyNumberFormat="1"/>
    <xf numFmtId="3" fontId="26" fillId="22" borderId="26" xfId="0" applyFont="1" applyFill="1" applyBorder="1" applyNumberFormat="1"/>
    <xf numFmtId="0" fontId="27" fillId="23" borderId="27" xfId="0" applyFont="1" applyFill="1" applyBorder="1"/>
    <xf numFmtId="3" fontId="28" fillId="24" borderId="28" xfId="0" applyFont="1" applyFill="1" applyBorder="1" applyNumberFormat="1"/>
    <xf numFmtId="169" fontId="29" fillId="25" borderId="29" xfId="0" applyFont="1" applyFill="1" applyBorder="1" applyNumberFormat="1"/>
    <xf numFmtId="170" fontId="30" fillId="26" borderId="30" xfId="0" applyFont="1" applyFill="1" applyBorder="1" applyNumberFormat="1"/>
    <xf numFmtId="3" fontId="31" fillId="27" borderId="31" xfId="0" applyFont="1" applyFill="1" applyBorder="1" applyNumberFormat="1"/>
    <xf numFmtId="3" fontId="32" fillId="28" borderId="32" xfId="0" applyFont="1" applyFill="1" applyBorder="1" applyNumberFormat="1"/>
    <xf numFmtId="0" fontId="33" fillId="29" borderId="33" xfId="0" applyFont="1" applyFill="1" applyBorder="1"/>
    <xf numFmtId="0" fontId="34" fillId="30" borderId="34" xfId="0" applyFont="1" applyFill="1" applyBorder="1"/>
    <xf numFmtId="0" fontId="35" fillId="31" borderId="35" xfId="0" applyFont="1" applyFill="1" applyBorder="1" applyAlignment="1">
      <alignment horizontal="center" vertical="center"/>
    </xf>
    <xf numFmtId="0" fontId="36" fillId="32" borderId="36" xfId="0" applyFont="1" applyFill="1" applyBorder="1" applyAlignment="1">
      <alignment horizontal="center" vertical="center" wrapText="true"/>
    </xf>
    <xf numFmtId="0" fontId="37" fillId="33" borderId="37" xfId="0" applyFont="1" applyFill="1" applyBorder="1" applyAlignment="1">
      <alignment horizontal="left" vertical="center"/>
    </xf>
    <xf numFmtId="0" fontId="38" fillId="34" borderId="38" xfId="0" applyFont="1" applyFill="1" applyBorder="1" applyAlignment="1">
      <alignment horizontal="left" vertical="center"/>
    </xf>
    <xf numFmtId="0" fontId="39" fillId="35" borderId="39" xfId="0" applyFont="1" applyFill="1" applyBorder="1" applyAlignment="1">
      <alignment horizontal="left" vertical="center"/>
    </xf>
    <xf numFmtId="171" fontId="40" fillId="36" borderId="40" xfId="0" applyFont="1" applyFill="1" applyBorder="1" applyNumberFormat="1" applyAlignment="1">
      <alignment horizontal="left" vertical="center"/>
    </xf>
    <xf numFmtId="0" fontId="41" fillId="0" borderId="0" xfId="0" applyFont="1"/>
    <xf numFmtId="0" fontId="42" fillId="37" borderId="41" xfId="0" applyFont="1" applyFill="1" applyBorder="1" applyAlignment="1">
      <alignment horizontal="left" vertical="center"/>
    </xf>
    <xf numFmtId="172" fontId="43" fillId="38" borderId="42" xfId="0" applyFont="1" applyFill="1" applyBorder="1" applyNumberFormat="1" applyAlignment="1">
      <alignment horizontal="right" vertical="center"/>
    </xf>
    <xf numFmtId="0" fontId="44" fillId="39" borderId="43" xfId="0" applyFont="1" applyFill="1" applyBorder="1" applyAlignment="1">
      <alignment horizontal="left" vertical="center"/>
    </xf>
    <xf numFmtId="3" fontId="45" fillId="40" borderId="44" xfId="0" applyFont="1" applyFill="1" applyBorder="1" applyNumberFormat="1" applyAlignment="1">
      <alignment horizontal="right" vertical="center"/>
    </xf>
    <xf numFmtId="3" fontId="46" fillId="41" borderId="45" xfId="0" applyFont="1" applyFill="1" applyBorder="1" applyNumberFormat="1" applyAlignment="1">
      <alignment horizontal="right" vertical="center"/>
    </xf>
    <xf numFmtId="3" fontId="47" fillId="42" borderId="46" xfId="0" applyFont="1" applyFill="1" applyBorder="1" applyNumberFormat="1" applyAlignment="1">
      <alignment horizontal="right" vertical="center"/>
    </xf>
    <xf numFmtId="0" fontId="48" fillId="43" borderId="47" xfId="0" applyFont="1" applyFill="1" applyBorder="1"/>
    <xf numFmtId="173" fontId="49" fillId="44" borderId="48" xfId="0" applyFont="1" applyFill="1" applyBorder="1" applyNumberFormat="1" applyAlignment="1">
      <alignment horizontal="center"/>
    </xf>
    <xf numFmtId="174" fontId="50" fillId="45" borderId="49" xfId="0" applyFont="1" applyFill="1" applyBorder="1" applyNumberFormat="1" applyAlignment="1">
      <alignment horizontal="center"/>
    </xf>
    <xf numFmtId="0" fontId="51" fillId="46" borderId="50" xfId="0" applyFont="1" applyFill="1" applyBorder="1" applyAlignment="1">
      <alignment horizontal="center"/>
    </xf>
    <xf numFmtId="0" fontId="52" fillId="47" borderId="51" xfId="0" applyFont="1" applyFill="1" applyBorder="1" applyAlignment="1">
      <alignment horizontal="center"/>
    </xf>
    <xf numFmtId="3" fontId="53" fillId="48" borderId="52" xfId="0" applyFont="1" applyFill="1" applyBorder="1" applyNumberFormat="1"/>
    <xf numFmtId="3" fontId="54" fillId="49" borderId="53" xfId="0" applyFont="1" applyFill="1" applyBorder="1" applyNumberFormat="1"/>
    <xf numFmtId="3" fontId="55" fillId="50" borderId="54" xfId="0" applyFont="1" applyFill="1" applyBorder="1" applyNumberFormat="1"/>
    <xf numFmtId="3" fontId="56" fillId="51" borderId="55" xfId="0" applyFont="1" applyFill="1" applyBorder="1" applyNumberFormat="1"/>
    <xf numFmtId="175" fontId="57" fillId="0" borderId="56" xfId="0" applyFont="1" applyBorder="1" applyNumberFormat="1"/>
    <xf numFmtId="0" fontId="58" fillId="52" borderId="57" xfId="0" applyFont="1" applyFill="1" applyBorder="1" applyAlignment="1">
      <alignment horizontal="center" vertical="center"/>
    </xf>
    <xf numFmtId="0" fontId="59" fillId="53" borderId="58" xfId="0" applyFont="1" applyFill="1" applyBorder="1" applyAlignment="1">
      <alignment horizontal="center" vertical="center" wrapText="true"/>
    </xf>
    <xf numFmtId="176" fontId="60" fillId="54" borderId="59" xfId="0" applyFont="1" applyFill="1" applyBorder="1" applyNumberFormat="1" applyAlignment="1">
      <alignment horizontal="right" vertical="center"/>
    </xf>
    <xf numFmtId="3" fontId="61" fillId="55" borderId="60" xfId="0" applyFont="1" applyFill="1" applyBorder="1" applyNumberFormat="1" applyAlignment="1">
      <alignment horizontal="right" vertical="center"/>
    </xf>
    <xf numFmtId="0" fontId="62" fillId="56" borderId="61" xfId="0" applyFont="1" applyFill="1" applyBorder="1"/>
    <xf numFmtId="0" fontId="63" fillId="57" borderId="62" xfId="0" applyFont="1" applyFill="1" applyBorder="1" applyAlignment="1">
      <alignment horizontal="center" vertical="center" wrapText="true"/>
    </xf>
    <xf numFmtId="0" fontId="64" fillId="58" borderId="63" xfId="0" applyFont="1" applyFill="1" applyBorder="1" applyAlignment="1">
      <alignment horizontal="center" vertical="center" wrapText="true"/>
    </xf>
    <xf numFmtId="0" fontId="65" fillId="59" borderId="64" xfId="0" applyFont="1" applyFill="1" applyBorder="1"/>
    <xf numFmtId="0" fontId="66" fillId="0" borderId="65" xfId="0" applyFont="1" applyBorder="1" applyAlignment="1">
      <alignment vertical="top" wrapText="true"/>
    </xf>
    <xf numFmtId="177" fontId="67" fillId="0" borderId="66" xfId="0" applyFont="1" applyBorder="1" applyNumberFormat="1" applyAlignment="1">
      <alignment vertical="top" wrapText="true"/>
    </xf>
    <xf numFmtId="0" fontId="68" fillId="60" borderId="67" xfId="0" applyFont="1" applyFill="1" applyBorder="1"/>
    <xf numFmtId="0" fontId="69" fillId="61" borderId="68" xfId="0" applyFont="1" applyFill="1" applyBorder="1"/>
    <xf numFmtId="0" fontId="70" fillId="62" borderId="69" xfId="0" applyFont="1" applyFill="1" applyBorder="1"/>
    <xf numFmtId="10" fontId="71" fillId="0" borderId="70" xfId="0" applyFont="1" applyBorder="1" applyNumberForma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a:lstStyle/>
          <a:p>
            <a:r>
              <a:rPr lang="en-US" sz="1400" b="1">
                <a:latin typeface="Century Gothic"/>
              </a:rPr>
              <a:t>Cash Flow USD</a:t>
            </a:r>
          </a:p>
        </c:rich>
      </c:tx>
      <c:overlay val="0"/>
    </c:title>
    <c:plotArea>
      <c:layout/>
      <c:barChart>
        <c:barDir val="col"/>
        <c:grouping val="clustered"/>
        <c:varyColors val="0"/>
        <c:ser>
          <c:idx val="0"/>
          <c:order val="0"/>
          <c:tx>
            <c:strRef>
              <c:f>'Cashflow USD'!$B$38</c:f>
            </c:strRef>
          </c:tx>
          <c:spPr>
            <a:solidFill>
              <a:srgbClr val="5B9BD5"/>
            </a:solidFill>
            <a:ln>
              <a:noFill/>
            </a:ln>
          </c:spPr>
          <c:invertIfNegative val="0"/>
          <c:cat>
            <c:numRef>
              <c:f>'Cashflow USD'!$C$36:$Q$36</c:f>
            </c:numRef>
          </c:cat>
          <c:val>
            <c:numRef>
              <c:f>'Cashflow USD'!$C$38:$Q$38</c:f>
            </c:numRef>
          </c:val>
        </c:ser>
        <c:ser>
          <c:idx val="1"/>
          <c:order val="1"/>
          <c:tx>
            <c:strRef>
              <c:f>'Cashflow USD'!$B$41</c:f>
            </c:strRef>
          </c:tx>
          <c:spPr>
            <a:solidFill>
              <a:srgbClr val="ED7D31"/>
            </a:solidFill>
            <a:ln>
              <a:noFill/>
            </a:ln>
          </c:spPr>
          <c:invertIfNegative val="0"/>
          <c:cat>
            <c:numRef>
              <c:f>'Cashflow USD'!$C$36:$Q$36</c:f>
            </c:numRef>
          </c:cat>
          <c:val>
            <c:numRef>
              <c:f>'Cashflow USD'!$C$41:$Q$41</c:f>
            </c:numRef>
          </c:val>
        </c:ser>
        <c:gapWidth val="150"/>
        <c:axId val="208811320"/>
        <c:axId val="208811712"/>
      </c:barChart>
      <c:lineChart>
        <c:grouping val="standard"/>
        <c:varyColors val="0"/>
        <c:ser>
          <c:idx val="2"/>
          <c:order val="2"/>
          <c:tx>
            <c:strRef>
              <c:f>'Cashflow USD'!$B$39</c:f>
            </c:strRef>
          </c:tx>
          <c:spPr>
            <a:ln w="28575" cap="rnd">
              <a:solidFill>
                <a:srgbClr val="0070C0"/>
              </a:solidFill>
              <a:round/>
            </a:ln>
          </c:spPr>
          <c:marker>
            <c:symbol val="none"/>
          </c:marker>
          <c:cat>
            <c:numRef>
              <c:f>'Cashflow USD'!$C$36:$Q$36</c:f>
            </c:numRef>
          </c:cat>
          <c:val>
            <c:numRef>
              <c:f>'Cashflow USD'!$C$39:$Q$39</c:f>
            </c:numRef>
          </c:val>
          <c:smooth val="0"/>
        </c:ser>
        <c:ser>
          <c:idx val="3"/>
          <c:order val="3"/>
          <c:tx>
            <c:strRef>
              <c:f>'Cashflow USD'!$B$42</c:f>
            </c:strRef>
          </c:tx>
          <c:spPr>
            <a:ln w="28575" cap="rnd">
              <a:solidFill>
                <a:srgbClr val="70AD47"/>
              </a:solidFill>
              <a:round/>
            </a:ln>
          </c:spPr>
          <c:marker>
            <c:symbol val="none"/>
          </c:marker>
          <c:cat>
            <c:numRef>
              <c:f>'Cashflow USD'!$C$36:$Q$36</c:f>
            </c:numRef>
          </c:cat>
          <c:val>
            <c:numRef>
              <c:f>'Cashflow USD'!$C$42:$Q$42</c:f>
            </c:numRef>
          </c:val>
          <c:smooth val="0"/>
        </c:ser>
        <c:marker val="1"/>
        <c:smooth val="0"/>
        <c:axId val="208811320"/>
        <c:axId val="208811712"/>
      </c:lineChart>
      <c:catAx>
        <c:axId val="208811320"/>
        <c:scaling>
          <c:orientation val="minMax"/>
        </c:scaling>
        <c:delete val="0"/>
        <c:axPos val="b"/>
        <c:numFmt formatCode="mmm\-yy" sourceLinked="0"/>
        <c:majorTickMark val="out"/>
        <c:minorTickMark val="none"/>
        <c:tickLblPos val="nextTo"/>
        <c:txPr>
          <a:bodyPr rot="-5400000"/>
          <a:lstStyle/>
          <a:p>
            <a:pPr>
              <a:defRPr sz="900">
                <a:latin typeface="Century Gothic"/>
              </a:defRPr>
            </a:pPr>
          </a:p>
        </c:txPr>
        <c:crossAx val="208811712"/>
        <c:crosses val="autoZero"/>
        <c:auto val="0"/>
        <c:lblAlgn val="ctr"/>
        <c:lblOffset val="100"/>
      </c:catAx>
      <c:valAx>
        <c:axId val="208811712"/>
        <c:scaling>
          <c:orientation val="minMax"/>
        </c:scaling>
        <c:delete val="0"/>
        <c:axPos val="l"/>
        <c:majorGridlines/>
        <c:numFmt formatCode="#,##0" sourceLinked="0"/>
        <c:majorTickMark val="out"/>
        <c:minorTickMark val="none"/>
        <c:tickLblPos val="nextTo"/>
        <c:txPr>
          <a:bodyPr/>
          <a:lstStyle/>
          <a:p>
            <a:pPr>
              <a:defRPr sz="900">
                <a:latin typeface="Century Gothic"/>
              </a:defRPr>
            </a:pPr>
          </a:p>
        </c:txPr>
        <c:crossAx val="208811320"/>
        <c:crosses val="autoZero"/>
        <c:crossBetween val="between"/>
      </c:valAx>
    </c:plotArea>
    <c:legend>
      <c:legendPos val="r"/>
      <c:overlay val="0"/>
      <c:txPr>
        <a:bodyPr/>
        <a:lstStyle/>
        <a:p>
          <a:pPr>
            <a:defRPr sz="1000" b="1">
              <a:latin typeface="Century Gothic"/>
            </a:defRPr>
          </a:pPr>
        </a:p>
      </c:txPr>
    </c:legend>
    <c:plotVisOnly val="1"/>
    <c:dispBlanksAs val="gap"/>
  </c:chart>
  <c:spPr>
    <a:solidFill>
      <a:schemeClr val="bg1"/>
    </a:solidFill>
    <a:ln>
      <a:solidFill>
        <a:srgbClr val="D9E2F3"/>
      </a:solidFill>
    </a:ln>
  </c:sp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a:lstStyle/>
          <a:p>
            <a:r>
              <a:rPr lang="en-US" sz="1400" b="1">
                <a:latin typeface="Century Gothic"/>
              </a:rPr>
              <a:t>Cash Flow EGP</a:t>
            </a:r>
          </a:p>
        </c:rich>
      </c:tx>
      <c:overlay val="0"/>
    </c:title>
    <c:plotArea>
      <c:layout/>
      <c:barChart>
        <c:barDir val="col"/>
        <c:grouping val="clustered"/>
        <c:varyColors val="0"/>
        <c:ser>
          <c:idx val="0"/>
          <c:order val="0"/>
          <c:tx>
            <c:strRef>
              <c:f>'Cashflow EGP'!$B$38</c:f>
            </c:strRef>
          </c:tx>
          <c:spPr>
            <a:solidFill>
              <a:srgbClr val="5B9BD5"/>
            </a:solidFill>
            <a:ln>
              <a:noFill/>
            </a:ln>
          </c:spPr>
          <c:invertIfNegative val="0"/>
          <c:cat>
            <c:numRef>
              <c:f>'Cashflow EGP'!$C$36:$Q$36</c:f>
            </c:numRef>
          </c:cat>
          <c:val>
            <c:numRef>
              <c:f>'Cashflow EGP'!$C$38:$Q$38</c:f>
            </c:numRef>
          </c:val>
        </c:ser>
        <c:ser>
          <c:idx val="1"/>
          <c:order val="1"/>
          <c:tx>
            <c:strRef>
              <c:f>'Cashflow EGP'!$B$41</c:f>
            </c:strRef>
          </c:tx>
          <c:spPr>
            <a:solidFill>
              <a:srgbClr val="ED7D31"/>
            </a:solidFill>
            <a:ln>
              <a:noFill/>
            </a:ln>
          </c:spPr>
          <c:invertIfNegative val="0"/>
          <c:cat>
            <c:numRef>
              <c:f>'Cashflow EGP'!$C$36:$Q$36</c:f>
            </c:numRef>
          </c:cat>
          <c:val>
            <c:numRef>
              <c:f>'Cashflow EGP'!$C$41:$Q$41</c:f>
            </c:numRef>
          </c:val>
        </c:ser>
        <c:gapWidth val="150"/>
        <c:axId val="208811320"/>
        <c:axId val="208811712"/>
      </c:barChart>
      <c:lineChart>
        <c:grouping val="standard"/>
        <c:varyColors val="0"/>
        <c:ser>
          <c:idx val="2"/>
          <c:order val="2"/>
          <c:tx>
            <c:strRef>
              <c:f>'Cashflow EGP'!$B$39</c:f>
            </c:strRef>
          </c:tx>
          <c:spPr>
            <a:ln w="28575" cap="rnd">
              <a:solidFill>
                <a:srgbClr val="0070C0"/>
              </a:solidFill>
              <a:round/>
            </a:ln>
          </c:spPr>
          <c:marker>
            <c:symbol val="none"/>
          </c:marker>
          <c:cat>
            <c:numRef>
              <c:f>'Cashflow EGP'!$C$36:$Q$36</c:f>
            </c:numRef>
          </c:cat>
          <c:val>
            <c:numRef>
              <c:f>'Cashflow EGP'!$C$39:$Q$39</c:f>
            </c:numRef>
          </c:val>
          <c:smooth val="0"/>
        </c:ser>
        <c:ser>
          <c:idx val="3"/>
          <c:order val="3"/>
          <c:tx>
            <c:strRef>
              <c:f>'Cashflow EGP'!$B$42</c:f>
            </c:strRef>
          </c:tx>
          <c:spPr>
            <a:ln w="28575" cap="rnd">
              <a:solidFill>
                <a:srgbClr val="70AD47"/>
              </a:solidFill>
              <a:round/>
            </a:ln>
          </c:spPr>
          <c:marker>
            <c:symbol val="none"/>
          </c:marker>
          <c:cat>
            <c:numRef>
              <c:f>'Cashflow EGP'!$C$36:$Q$36</c:f>
            </c:numRef>
          </c:cat>
          <c:val>
            <c:numRef>
              <c:f>'Cashflow EGP'!$C$42:$Q$42</c:f>
            </c:numRef>
          </c:val>
          <c:smooth val="0"/>
        </c:ser>
        <c:marker val="1"/>
        <c:smooth val="0"/>
        <c:axId val="208811320"/>
        <c:axId val="208811712"/>
      </c:lineChart>
      <c:catAx>
        <c:axId val="208811320"/>
        <c:scaling>
          <c:orientation val="minMax"/>
        </c:scaling>
        <c:delete val="0"/>
        <c:axPos val="b"/>
        <c:numFmt formatCode="mmm\-yy" sourceLinked="0"/>
        <c:majorTickMark val="out"/>
        <c:minorTickMark val="none"/>
        <c:tickLblPos val="nextTo"/>
        <c:txPr>
          <a:bodyPr rot="-5400000"/>
          <a:lstStyle/>
          <a:p>
            <a:pPr>
              <a:defRPr sz="900">
                <a:latin typeface="Century Gothic"/>
              </a:defRPr>
            </a:pPr>
          </a:p>
        </c:txPr>
        <c:crossAx val="208811712"/>
        <c:crosses val="autoZero"/>
        <c:auto val="0"/>
        <c:lblAlgn val="ctr"/>
        <c:lblOffset val="100"/>
      </c:catAx>
      <c:valAx>
        <c:axId val="208811712"/>
        <c:scaling>
          <c:orientation val="minMax"/>
        </c:scaling>
        <c:delete val="0"/>
        <c:axPos val="l"/>
        <c:majorGridlines/>
        <c:numFmt formatCode="#,##0" sourceLinked="0"/>
        <c:majorTickMark val="out"/>
        <c:minorTickMark val="none"/>
        <c:tickLblPos val="nextTo"/>
        <c:txPr>
          <a:bodyPr/>
          <a:lstStyle/>
          <a:p>
            <a:pPr>
              <a:defRPr sz="900">
                <a:latin typeface="Century Gothic"/>
              </a:defRPr>
            </a:pPr>
          </a:p>
        </c:txPr>
        <c:crossAx val="208811320"/>
        <c:crosses val="autoZero"/>
        <c:crossBetween val="between"/>
      </c:valAx>
    </c:plotArea>
    <c:legend>
      <c:legendPos val="r"/>
      <c:overlay val="0"/>
      <c:txPr>
        <a:bodyPr/>
        <a:lstStyle/>
        <a:p>
          <a:pPr>
            <a:defRPr sz="1000" b="1">
              <a:latin typeface="Century Gothic"/>
            </a:defRPr>
          </a:pPr>
        </a:p>
      </c:txPr>
    </c:legend>
    <c:plotVisOnly val="1"/>
    <c:dispBlanksAs val="gap"/>
  </c:chart>
  <c:spPr>
    <a:solidFill>
      <a:schemeClr val="bg1"/>
    </a:solidFill>
    <a:ln>
      <a:solidFill>
        <a:srgbClr val="D9E2F3"/>
      </a:solidFill>
    </a:ln>
  </c:spPr>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a:lstStyle/>
          <a:p>
            <a:r>
              <a:rPr lang="en-US" sz="1400" b="1">
                <a:latin typeface="Century Gothic"/>
              </a:rPr>
              <a:t>Cash Flow EUR</a:t>
            </a:r>
          </a:p>
        </c:rich>
      </c:tx>
      <c:overlay val="0"/>
    </c:title>
    <c:plotArea>
      <c:layout/>
      <c:barChart>
        <c:barDir val="col"/>
        <c:grouping val="clustered"/>
        <c:varyColors val="0"/>
        <c:ser>
          <c:idx val="0"/>
          <c:order val="0"/>
          <c:tx>
            <c:strRef>
              <c:f>'Cashflow EUR'!$B$38</c:f>
            </c:strRef>
          </c:tx>
          <c:spPr>
            <a:solidFill>
              <a:srgbClr val="5B9BD5"/>
            </a:solidFill>
            <a:ln>
              <a:noFill/>
            </a:ln>
          </c:spPr>
          <c:invertIfNegative val="0"/>
          <c:cat>
            <c:numRef>
              <c:f>'Cashflow EUR'!$C$36:$Q$36</c:f>
            </c:numRef>
          </c:cat>
          <c:val>
            <c:numRef>
              <c:f>'Cashflow EUR'!$C$38:$Q$38</c:f>
            </c:numRef>
          </c:val>
        </c:ser>
        <c:ser>
          <c:idx val="1"/>
          <c:order val="1"/>
          <c:tx>
            <c:strRef>
              <c:f>'Cashflow EUR'!$B$41</c:f>
            </c:strRef>
          </c:tx>
          <c:spPr>
            <a:solidFill>
              <a:srgbClr val="ED7D31"/>
            </a:solidFill>
            <a:ln>
              <a:noFill/>
            </a:ln>
          </c:spPr>
          <c:invertIfNegative val="0"/>
          <c:cat>
            <c:numRef>
              <c:f>'Cashflow EUR'!$C$36:$Q$36</c:f>
            </c:numRef>
          </c:cat>
          <c:val>
            <c:numRef>
              <c:f>'Cashflow EUR'!$C$41:$Q$41</c:f>
            </c:numRef>
          </c:val>
        </c:ser>
        <c:gapWidth val="150"/>
        <c:axId val="208811320"/>
        <c:axId val="208811712"/>
      </c:barChart>
      <c:lineChart>
        <c:grouping val="standard"/>
        <c:varyColors val="0"/>
        <c:ser>
          <c:idx val="2"/>
          <c:order val="2"/>
          <c:tx>
            <c:strRef>
              <c:f>'Cashflow EUR'!$B$39</c:f>
            </c:strRef>
          </c:tx>
          <c:spPr>
            <a:ln w="28575" cap="rnd">
              <a:solidFill>
                <a:srgbClr val="0070C0"/>
              </a:solidFill>
              <a:round/>
            </a:ln>
          </c:spPr>
          <c:marker>
            <c:symbol val="none"/>
          </c:marker>
          <c:cat>
            <c:numRef>
              <c:f>'Cashflow EUR'!$C$36:$Q$36</c:f>
            </c:numRef>
          </c:cat>
          <c:val>
            <c:numRef>
              <c:f>'Cashflow EUR'!$C$39:$Q$39</c:f>
            </c:numRef>
          </c:val>
          <c:smooth val="0"/>
        </c:ser>
        <c:ser>
          <c:idx val="3"/>
          <c:order val="3"/>
          <c:tx>
            <c:strRef>
              <c:f>'Cashflow EUR'!$B$42</c:f>
            </c:strRef>
          </c:tx>
          <c:spPr>
            <a:ln w="28575" cap="rnd">
              <a:solidFill>
                <a:srgbClr val="70AD47"/>
              </a:solidFill>
              <a:round/>
            </a:ln>
          </c:spPr>
          <c:marker>
            <c:symbol val="none"/>
          </c:marker>
          <c:cat>
            <c:numRef>
              <c:f>'Cashflow EUR'!$C$36:$Q$36</c:f>
            </c:numRef>
          </c:cat>
          <c:val>
            <c:numRef>
              <c:f>'Cashflow EUR'!$C$42:$Q$42</c:f>
            </c:numRef>
          </c:val>
          <c:smooth val="0"/>
        </c:ser>
        <c:marker val="1"/>
        <c:smooth val="0"/>
        <c:axId val="208811320"/>
        <c:axId val="208811712"/>
      </c:lineChart>
      <c:catAx>
        <c:axId val="208811320"/>
        <c:scaling>
          <c:orientation val="minMax"/>
        </c:scaling>
        <c:delete val="0"/>
        <c:axPos val="b"/>
        <c:numFmt formatCode="mmm\-yy" sourceLinked="0"/>
        <c:majorTickMark val="out"/>
        <c:minorTickMark val="none"/>
        <c:tickLblPos val="nextTo"/>
        <c:txPr>
          <a:bodyPr rot="-5400000"/>
          <a:lstStyle/>
          <a:p>
            <a:pPr>
              <a:defRPr sz="900">
                <a:latin typeface="Century Gothic"/>
              </a:defRPr>
            </a:pPr>
          </a:p>
        </c:txPr>
        <c:crossAx val="208811712"/>
        <c:crosses val="autoZero"/>
        <c:auto val="0"/>
        <c:lblAlgn val="ctr"/>
        <c:lblOffset val="100"/>
      </c:catAx>
      <c:valAx>
        <c:axId val="208811712"/>
        <c:scaling>
          <c:orientation val="minMax"/>
        </c:scaling>
        <c:delete val="0"/>
        <c:axPos val="l"/>
        <c:majorGridlines/>
        <c:numFmt formatCode="#,##0" sourceLinked="0"/>
        <c:majorTickMark val="out"/>
        <c:minorTickMark val="none"/>
        <c:tickLblPos val="nextTo"/>
        <c:txPr>
          <a:bodyPr/>
          <a:lstStyle/>
          <a:p>
            <a:pPr>
              <a:defRPr sz="900">
                <a:latin typeface="Century Gothic"/>
              </a:defRPr>
            </a:pPr>
          </a:p>
        </c:txPr>
        <c:crossAx val="208811320"/>
        <c:crosses val="autoZero"/>
        <c:crossBetween val="between"/>
      </c:valAx>
    </c:plotArea>
    <c:legend>
      <c:legendPos val="r"/>
      <c:overlay val="0"/>
      <c:txPr>
        <a:bodyPr/>
        <a:lstStyle/>
        <a:p>
          <a:pPr>
            <a:defRPr sz="1000" b="1">
              <a:latin typeface="Century Gothic"/>
            </a:defRPr>
          </a:pPr>
        </a:p>
      </c:txPr>
    </c:legend>
    <c:plotVisOnly val="1"/>
    <c:dispBlanksAs val="gap"/>
  </c:chart>
  <c:spPr>
    <a:solidFill>
      <a:schemeClr val="bg1"/>
    </a:solidFill>
    <a:ln>
      <a:solidFill>
        <a:srgbClr val="D9E2F3"/>
      </a:solidFill>
    </a:ln>
  </c:spPr>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a:lstStyle/>
          <a:p>
            <a:r>
              <a:rPr lang="en-US" sz="1400" b="1">
                <a:latin typeface="Century Gothic"/>
              </a:rPr>
              <a:t>Cash Flow EQU</a:t>
            </a:r>
          </a:p>
        </c:rich>
      </c:tx>
      <c:overlay val="0"/>
    </c:title>
    <c:plotArea>
      <c:layout/>
      <c:barChart>
        <c:barDir val="col"/>
        <c:grouping val="clustered"/>
        <c:varyColors val="0"/>
        <c:ser>
          <c:idx val="0"/>
          <c:order val="0"/>
          <c:tx>
            <c:strRef>
              <c:f>'Cashflow EQU'!$B$38</c:f>
            </c:strRef>
          </c:tx>
          <c:spPr>
            <a:solidFill>
              <a:srgbClr val="5B9BD5"/>
            </a:solidFill>
            <a:ln>
              <a:noFill/>
            </a:ln>
          </c:spPr>
          <c:invertIfNegative val="0"/>
          <c:cat>
            <c:numRef>
              <c:f>'Cashflow EQU'!$C$36:$Q$36</c:f>
            </c:numRef>
          </c:cat>
          <c:val>
            <c:numRef>
              <c:f>'Cashflow EQU'!$C$38:$Q$38</c:f>
            </c:numRef>
          </c:val>
        </c:ser>
        <c:ser>
          <c:idx val="1"/>
          <c:order val="1"/>
          <c:tx>
            <c:strRef>
              <c:f>'Cashflow EQU'!$B$41</c:f>
            </c:strRef>
          </c:tx>
          <c:spPr>
            <a:solidFill>
              <a:srgbClr val="ED7D31"/>
            </a:solidFill>
            <a:ln>
              <a:noFill/>
            </a:ln>
          </c:spPr>
          <c:invertIfNegative val="0"/>
          <c:cat>
            <c:numRef>
              <c:f>'Cashflow EQU'!$C$36:$Q$36</c:f>
            </c:numRef>
          </c:cat>
          <c:val>
            <c:numRef>
              <c:f>'Cashflow EQU'!$C$41:$Q$41</c:f>
            </c:numRef>
          </c:val>
        </c:ser>
        <c:gapWidth val="150"/>
        <c:axId val="208811320"/>
        <c:axId val="208811712"/>
      </c:barChart>
      <c:lineChart>
        <c:grouping val="standard"/>
        <c:varyColors val="0"/>
        <c:ser>
          <c:idx val="2"/>
          <c:order val="2"/>
          <c:tx>
            <c:strRef>
              <c:f>'Cashflow EQU'!$B$39</c:f>
            </c:strRef>
          </c:tx>
          <c:spPr>
            <a:ln w="28575" cap="rnd">
              <a:solidFill>
                <a:srgbClr val="0070C0"/>
              </a:solidFill>
              <a:round/>
            </a:ln>
          </c:spPr>
          <c:marker>
            <c:symbol val="none"/>
          </c:marker>
          <c:cat>
            <c:numRef>
              <c:f>'Cashflow EQU'!$C$36:$Q$36</c:f>
            </c:numRef>
          </c:cat>
          <c:val>
            <c:numRef>
              <c:f>'Cashflow EQU'!$C$39:$Q$39</c:f>
            </c:numRef>
          </c:val>
          <c:smooth val="0"/>
        </c:ser>
        <c:ser>
          <c:idx val="3"/>
          <c:order val="3"/>
          <c:tx>
            <c:strRef>
              <c:f>'Cashflow EQU'!$B$42</c:f>
            </c:strRef>
          </c:tx>
          <c:spPr>
            <a:ln w="28575" cap="rnd">
              <a:solidFill>
                <a:srgbClr val="70AD47"/>
              </a:solidFill>
              <a:round/>
            </a:ln>
          </c:spPr>
          <c:marker>
            <c:symbol val="none"/>
          </c:marker>
          <c:cat>
            <c:numRef>
              <c:f>'Cashflow EQU'!$C$36:$Q$36</c:f>
            </c:numRef>
          </c:cat>
          <c:val>
            <c:numRef>
              <c:f>'Cashflow EQU'!$C$42:$Q$42</c:f>
            </c:numRef>
          </c:val>
          <c:smooth val="0"/>
        </c:ser>
        <c:marker val="1"/>
        <c:smooth val="0"/>
        <c:axId val="208811320"/>
        <c:axId val="208811712"/>
      </c:lineChart>
      <c:catAx>
        <c:axId val="208811320"/>
        <c:scaling>
          <c:orientation val="minMax"/>
        </c:scaling>
        <c:delete val="0"/>
        <c:axPos val="b"/>
        <c:numFmt formatCode="mmm\-yy" sourceLinked="0"/>
        <c:majorTickMark val="out"/>
        <c:minorTickMark val="none"/>
        <c:tickLblPos val="nextTo"/>
        <c:txPr>
          <a:bodyPr rot="-5400000"/>
          <a:lstStyle/>
          <a:p>
            <a:pPr>
              <a:defRPr sz="900">
                <a:latin typeface="Century Gothic"/>
              </a:defRPr>
            </a:pPr>
          </a:p>
        </c:txPr>
        <c:crossAx val="208811712"/>
        <c:crosses val="autoZero"/>
        <c:auto val="0"/>
        <c:lblAlgn val="ctr"/>
        <c:lblOffset val="100"/>
      </c:catAx>
      <c:valAx>
        <c:axId val="208811712"/>
        <c:scaling>
          <c:orientation val="minMax"/>
        </c:scaling>
        <c:delete val="0"/>
        <c:axPos val="l"/>
        <c:majorGridlines/>
        <c:numFmt formatCode="#,##0" sourceLinked="0"/>
        <c:majorTickMark val="out"/>
        <c:minorTickMark val="none"/>
        <c:tickLblPos val="nextTo"/>
        <c:txPr>
          <a:bodyPr/>
          <a:lstStyle/>
          <a:p>
            <a:pPr>
              <a:defRPr sz="900">
                <a:latin typeface="Century Gothic"/>
              </a:defRPr>
            </a:pPr>
          </a:p>
        </c:txPr>
        <c:crossAx val="208811320"/>
        <c:crosses val="autoZero"/>
        <c:crossBetween val="between"/>
      </c:valAx>
    </c:plotArea>
    <c:legend>
      <c:legendPos val="r"/>
      <c:overlay val="0"/>
      <c:txPr>
        <a:bodyPr/>
        <a:lstStyle/>
        <a:p>
          <a:pPr>
            <a:defRPr sz="1000" b="1">
              <a:latin typeface="Century Gothic"/>
            </a:defRPr>
          </a:pPr>
        </a:p>
      </c:txPr>
    </c:legend>
    <c:plotVisOnly val="1"/>
    <c:dispBlanksAs val="gap"/>
  </c:chart>
  <c:spPr>
    <a:solidFill>
      <a:schemeClr val="bg1"/>
    </a:solidFill>
    <a:ln>
      <a:solidFill>
        <a:srgbClr val="D9E2F3"/>
      </a:solidFill>
    </a:ln>
  </c:sp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Relationships>
</file>

<file path=xl/drawings/_rels/drawing2.xml.rels><?xml version="1.0" encoding="UTF-8" standalone="yes"?><Relationships xmlns="http://schemas.openxmlformats.org/package/2006/relationships"><Relationship Id="rId1" Type="http://schemas.openxmlformats.org/officeDocument/2006/relationships/chart" Target="../charts/chart2.xml"/></Relationships>
</file>

<file path=xl/drawings/_rels/drawing3.xml.rels><?xml version="1.0" encoding="UTF-8" standalone="yes"?><Relationships xmlns="http://schemas.openxmlformats.org/package/2006/relationships"><Relationship Id="rId1" Type="http://schemas.openxmlformats.org/officeDocument/2006/relationships/chart" Target="../charts/chart3.xml"/></Relationships>
</file>

<file path=xl/drawings/_rels/drawing4.xml.rels><?xml version="1.0" encoding="UTF-8" standalone="yes"?><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90000</xdr:colOff>
      <xdr:row>1</xdr:row>
      <xdr:rowOff>60000</xdr:rowOff>
    </xdr:from>
    <xdr:to>
      <xdr:col>17</xdr:col>
      <xdr:colOff>60000</xdr:colOff>
      <xdr:row>29</xdr:row>
      <xdr:rowOff>100000</xdr:rowOff>
    </xdr:to>
    <xdr:graphicFrame macro="">
      <xdr:nvGraphicFramePr>
        <xdr:cNvPr id="2" name="Cashflow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90000</xdr:colOff>
      <xdr:row>1</xdr:row>
      <xdr:rowOff>60000</xdr:rowOff>
    </xdr:from>
    <xdr:to>
      <xdr:col>17</xdr:col>
      <xdr:colOff>60000</xdr:colOff>
      <xdr:row>29</xdr:row>
      <xdr:rowOff>100000</xdr:rowOff>
    </xdr:to>
    <xdr:graphicFrame macro="">
      <xdr:nvGraphicFramePr>
        <xdr:cNvPr id="2" name="Cashflow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90000</xdr:colOff>
      <xdr:row>1</xdr:row>
      <xdr:rowOff>60000</xdr:rowOff>
    </xdr:from>
    <xdr:to>
      <xdr:col>17</xdr:col>
      <xdr:colOff>60000</xdr:colOff>
      <xdr:row>29</xdr:row>
      <xdr:rowOff>100000</xdr:rowOff>
    </xdr:to>
    <xdr:graphicFrame macro="">
      <xdr:nvGraphicFramePr>
        <xdr:cNvPr id="2" name="Cashflow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90000</xdr:colOff>
      <xdr:row>1</xdr:row>
      <xdr:rowOff>60000</xdr:rowOff>
    </xdr:from>
    <xdr:to>
      <xdr:col>17</xdr:col>
      <xdr:colOff>60000</xdr:colOff>
      <xdr:row>29</xdr:row>
      <xdr:rowOff>100000</xdr:rowOff>
    </xdr:to>
    <xdr:graphicFrame macro="">
      <xdr:nvGraphicFramePr>
        <xdr:cNvPr id="2" name="Cashflow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sheetPr>
    <outlinePr summaryBelow="0" summaryRight="1"/>
  </sheetPr>
  <dimension ref="A1:BM911"/>
  <sheetViews>
    <sheetView workbookViewId="0"/>
  </sheetViews>
  <cols>
    <col min="1" max="1" width="12.83203125" customWidth="1"/>
    <col min="2" max="2" width="10.83203125" customWidth="1"/>
    <col min="3" max="3" width="10.83203125" customWidth="1"/>
    <col min="4" max="4" width="10.83203125" customWidth="1"/>
    <col min="5" max="5" width="8.83203125" customWidth="1"/>
    <col min="6" max="6" width="35.83203125" customWidth="1"/>
    <col min="7" max="7" width="15.83203125" customWidth="1"/>
    <col min="8" max="8" width="15.83203125" customWidth="1"/>
    <col min="9" max="9" width="15.83203125" customWidth="1"/>
    <col min="10" max="10" width="12.83203125" customWidth="1" level="1" outlineLevel="1"/>
    <col min="11" max="11" width="12.83203125" customWidth="1" level="1" outlineLevel="1"/>
    <col min="12" max="12" width="12.83203125" customWidth="1" level="1" outlineLevel="1"/>
    <col min="13" max="13" width="12.83203125" customWidth="1" level="1" outlineLevel="1"/>
    <col min="14" max="14" width="12.83203125" customWidth="1" level="1" outlineLevel="1"/>
    <col min="15" max="15" width="12.83203125" customWidth="1" level="1" outlineLevel="1"/>
    <col min="16" max="16" width="12.83203125" customWidth="1" level="1" outlineLevel="1"/>
    <col min="17" max="17" width="12.83203125" customWidth="1" level="1" outlineLevel="1"/>
    <col min="18" max="18" width="12.83203125" customWidth="1" level="1" outlineLevel="1"/>
    <col min="19" max="19" width="12.83203125" customWidth="1" level="1" outlineLevel="1"/>
    <col min="20" max="20" width="12.83203125" customWidth="1" level="1" outlineLevel="1"/>
    <col min="21" max="21" width="12.83203125" customWidth="1" level="1" outlineLevel="1"/>
    <col min="22" max="22" width="12.83203125" customWidth="1" level="1" outlineLevel="1"/>
    <col min="23" max="23" width="12.83203125" customWidth="1" level="1" outlineLevel="1"/>
    <col min="24" max="24" width="12.83203125" customWidth="1" level="1" outlineLevel="1"/>
    <col min="25" max="25" width="12.83203125" customWidth="1"/>
    <col min="26" max="26" width="12.83203125" customWidth="1"/>
    <col min="27" max="27" width="12.83203125" customWidth="1"/>
    <col min="28" max="28" width="12.83203125" customWidth="1"/>
    <col min="29" max="29" width="12.83203125" customWidth="1"/>
    <col min="30" max="30" width="12.83203125" customWidth="1"/>
    <col min="31" max="31" width="12.83203125" customWidth="1"/>
    <col min="32" max="32" width="12.83203125" customWidth="1"/>
    <col min="33" max="33" width="12.83203125" customWidth="1" level="1" outlineLevel="1"/>
    <col min="34" max="34" width="12.83203125" customWidth="1" level="1" outlineLevel="1"/>
    <col min="35" max="35" width="12.83203125" customWidth="1" level="1" outlineLevel="1"/>
    <col min="36" max="36" width="12.83203125" customWidth="1" level="1" outlineLevel="1"/>
    <col min="37" max="37" width="12.83203125" customWidth="1" level="1" outlineLevel="1"/>
    <col min="38" max="38" width="12.83203125" customWidth="1" level="1" outlineLevel="1"/>
    <col min="39" max="39" width="12.83203125" customWidth="1" level="1" outlineLevel="1"/>
    <col min="40" max="40" width="12.83203125" customWidth="1" level="1" outlineLevel="1"/>
    <col min="41" max="41" width="12.83203125" customWidth="1" level="1" outlineLevel="1"/>
    <col min="42" max="42" width="12.83203125" customWidth="1" level="1" outlineLevel="1"/>
    <col min="43" max="43" width="12.83203125" customWidth="1" level="1" outlineLevel="1"/>
    <col min="44" max="44" width="12.83203125" customWidth="1" level="1" outlineLevel="1"/>
    <col min="45" max="45" width="12.83203125" customWidth="1" level="1" outlineLevel="1"/>
    <col min="46" max="46" width="12.83203125" customWidth="1" level="1" outlineLevel="1"/>
    <col min="47" max="47" width="12.83203125" customWidth="1" level="1" outlineLevel="1"/>
    <col min="48" max="48" width="12.83203125" customWidth="1"/>
    <col min="49" max="49" width="12.83203125" customWidth="1" level="1" outlineLevel="1"/>
    <col min="50" max="50" width="12.83203125" customWidth="1" level="1" outlineLevel="1"/>
    <col min="51" max="51" width="12.83203125" customWidth="1" level="1" outlineLevel="1"/>
    <col min="52" max="52" width="12.83203125" customWidth="1" level="1" outlineLevel="1"/>
    <col min="53" max="53" width="12.83203125" customWidth="1" level="1" outlineLevel="1"/>
    <col min="54" max="54" width="12.83203125" customWidth="1" level="1" outlineLevel="1"/>
    <col min="55" max="55" width="12.83203125" customWidth="1" level="1" outlineLevel="1"/>
    <col min="56" max="56" width="12.83203125" customWidth="1" level="1" outlineLevel="1"/>
    <col min="57" max="57" width="12.83203125" customWidth="1" level="1" outlineLevel="1"/>
    <col min="58" max="58" width="12.83203125" customWidth="1" level="1" outlineLevel="1"/>
    <col min="59" max="59" width="12.83203125" customWidth="1" level="1" outlineLevel="1"/>
    <col min="60" max="60" width="12.83203125" customWidth="1" level="1" outlineLevel="1"/>
    <col min="61" max="61" width="12.83203125" customWidth="1" level="1" outlineLevel="1"/>
    <col min="62" max="62" width="12.83203125" customWidth="1" level="1" outlineLevel="1"/>
    <col min="63" max="63" width="12.83203125" customWidth="1" level="1" outlineLevel="1"/>
    <col min="64" max="64" width="12.83203125" customWidth="1"/>
    <col min="65" max="65" width="12.83203125" customWidth="1"/>
    <col min="66" max="66" width="12.83203125" customWidth="1"/>
  </cols>
  <sheetData>
    <row r="1" ht="36" customHeight="1" xml:space="preserve">
      <c r="A1" s="3" t="str">
        <v/>
      </c>
      <c r="B1" s="4" t="str">
        <v/>
      </c>
      <c r="C1" s="4" t="str">
        <v/>
      </c>
      <c r="D1" s="4" t="str">
        <v/>
      </c>
      <c r="E1" s="4" t="str">
        <v/>
      </c>
      <c r="F1" s="4" t="str">
        <v/>
      </c>
      <c r="G1" s="4" t="str">
        <v>Dry Cost USD</v>
      </c>
      <c r="H1" s="4" t="str">
        <v>W/O AP (USD)</v>
      </c>
      <c r="I1" s="4" t="str">
        <v>W AP (USD)</v>
      </c>
      <c r="J1" s="4" t="str">
        <v>Actual Cash IN</v>
      </c>
      <c r="K1" s="4" t="str">
        <v>Actual Cash IN</v>
      </c>
      <c r="L1" s="4" t="str">
        <v>Actual Cash IN</v>
      </c>
      <c r="M1" s="4" t="str">
        <v>Actual Cash IN</v>
      </c>
      <c r="N1" s="4" t="str">
        <v>Actual Cash IN</v>
      </c>
      <c r="O1" s="4" t="str">
        <v>Actual Cash IN</v>
      </c>
      <c r="P1" s="4" t="str">
        <v>Actual Cash IN</v>
      </c>
      <c r="Q1" s="4" t="str">
        <v>Actual Cash IN</v>
      </c>
      <c r="R1" s="4" t="str">
        <v>Actual Cash IN</v>
      </c>
      <c r="S1" s="4" t="str">
        <v>Actual Cash IN</v>
      </c>
      <c r="T1" s="4" t="str">
        <v>Actual Cash IN</v>
      </c>
      <c r="U1" s="4" t="str">
        <v>Actual Cash IN</v>
      </c>
      <c r="V1" s="4" t="str">
        <v>Actual Cash IN</v>
      </c>
      <c r="W1" s="4" t="str">
        <v>Actual Cash IN</v>
      </c>
      <c r="X1" s="4" t="str">
        <v>Actual Cash IN</v>
      </c>
      <c r="Y1" s="4" t="str" xml:space="preserve">
        <v xml:space="preserve">Actual Cash in
 to date</v>
      </c>
      <c r="Z1" s="4" t="str" xml:space="preserve">
        <v xml:space="preserve">Cash flow 
Estimate to Completion</v>
      </c>
      <c r="AA1" s="4" t="str">
        <v>Progress Dates</v>
      </c>
      <c r="AB1" s="4" t="str">
        <v/>
      </c>
      <c r="AC1" s="4" t="str">
        <v/>
      </c>
      <c r="AD1" s="4" t="str">
        <v>Cash in Dates</v>
      </c>
      <c r="AE1" s="4" t="str">
        <v/>
      </c>
      <c r="AF1" s="5" t="str">
        <v/>
      </c>
      <c r="AG1" s="4" t="str">
        <v/>
      </c>
      <c r="AH1" s="4" t="str">
        <v/>
      </c>
      <c r="AI1" s="4" t="str">
        <v/>
      </c>
      <c r="AJ1" s="4" t="str">
        <v/>
      </c>
      <c r="AK1" s="4" t="str">
        <v/>
      </c>
      <c r="AL1" s="4" t="str">
        <v/>
      </c>
      <c r="AM1" s="4" t="str">
        <v/>
      </c>
      <c r="AN1" s="4" t="str">
        <v/>
      </c>
      <c r="AO1" s="4" t="str">
        <v/>
      </c>
      <c r="AP1" s="4" t="str">
        <v/>
      </c>
      <c r="AQ1" s="4" t="str">
        <v/>
      </c>
      <c r="AR1" s="4" t="str">
        <v/>
      </c>
      <c r="AS1" s="4" t="str">
        <v/>
      </c>
      <c r="AT1" s="4" t="str">
        <v/>
      </c>
      <c r="AU1" s="4" t="str">
        <v/>
      </c>
      <c r="AV1" s="4" t="str">
        <v/>
      </c>
      <c r="AW1" s="4" t="str">
        <v/>
      </c>
      <c r="AX1" s="4" t="str">
        <v/>
      </c>
      <c r="AY1" s="4" t="str">
        <v/>
      </c>
      <c r="AZ1" s="4" t="str">
        <v/>
      </c>
      <c r="BA1" s="4" t="str">
        <v/>
      </c>
      <c r="BB1" s="4" t="str">
        <v/>
      </c>
      <c r="BC1" s="4" t="str">
        <v/>
      </c>
      <c r="BD1" s="4" t="str">
        <v/>
      </c>
      <c r="BE1" s="4" t="str">
        <v/>
      </c>
      <c r="BF1" s="4" t="str">
        <v/>
      </c>
      <c r="BG1" s="4" t="str">
        <v/>
      </c>
      <c r="BH1" s="4" t="str">
        <v/>
      </c>
      <c r="BI1" s="4" t="str">
        <v/>
      </c>
      <c r="BJ1" s="4" t="str">
        <v/>
      </c>
      <c r="BK1" s="4" t="str">
        <v/>
      </c>
      <c r="BL1" s="4" t="str">
        <v/>
      </c>
      <c r="BM1" s="4" t="str">
        <v/>
      </c>
    </row>
    <row r="2" ht="28" customHeight="1">
      <c r="A2" s="3" t="str">
        <v>Parent Task</v>
      </c>
      <c r="B2" s="3" t="str">
        <v>Sub Task</v>
      </c>
      <c r="C2" s="3" t="str">
        <v>Start ID</v>
      </c>
      <c r="D2" s="3" t="str">
        <v>Finish ID</v>
      </c>
      <c r="E2" s="3" t="str">
        <v>%</v>
      </c>
      <c r="F2" s="3" t="str">
        <v>Item Description</v>
      </c>
      <c r="G2" s="3" t="str">
        <v/>
      </c>
      <c r="H2" s="3" t="str">
        <v/>
      </c>
      <c r="I2" s="3" t="str">
        <v/>
      </c>
      <c r="J2" s="6">
        <v>46022</v>
      </c>
      <c r="K2" s="7">
        <v>46053</v>
      </c>
      <c r="L2" s="7">
        <v>46081</v>
      </c>
      <c r="M2" s="7">
        <v>46112</v>
      </c>
      <c r="N2" s="7">
        <v>46142</v>
      </c>
      <c r="O2" s="7">
        <v>46173</v>
      </c>
      <c r="P2" s="7">
        <v>46203</v>
      </c>
      <c r="Q2" s="7">
        <v>46234</v>
      </c>
      <c r="R2" s="7">
        <v>46265</v>
      </c>
      <c r="S2" s="7">
        <v>46295</v>
      </c>
      <c r="T2" s="7">
        <v>46326</v>
      </c>
      <c r="U2" s="7">
        <v>46356</v>
      </c>
      <c r="V2" s="7">
        <v>46387</v>
      </c>
      <c r="W2" s="7">
        <v>46418</v>
      </c>
      <c r="X2" s="7">
        <v>46446</v>
      </c>
      <c r="Y2" s="3" t="str">
        <v/>
      </c>
      <c r="Z2" s="3" t="str">
        <v/>
      </c>
      <c r="AA2" s="3" t="str">
        <v xml:space="preserve">Start </v>
      </c>
      <c r="AB2" s="3" t="str">
        <v>End</v>
      </c>
      <c r="AC2" s="3" t="str">
        <v/>
      </c>
      <c r="AD2" s="3">
        <v>2</v>
      </c>
      <c r="AE2" s="3">
        <v>2</v>
      </c>
      <c r="AF2" s="5" t="str">
        <v/>
      </c>
      <c r="AG2" s="7">
        <v>46022</v>
      </c>
      <c r="AH2" s="7">
        <v>46053</v>
      </c>
      <c r="AI2" s="7">
        <v>46081</v>
      </c>
      <c r="AJ2" s="7">
        <v>46112</v>
      </c>
      <c r="AK2" s="7">
        <v>46142</v>
      </c>
      <c r="AL2" s="7">
        <v>46173</v>
      </c>
      <c r="AM2" s="7">
        <v>46203</v>
      </c>
      <c r="AN2" s="7">
        <v>46234</v>
      </c>
      <c r="AO2" s="7">
        <v>46265</v>
      </c>
      <c r="AP2" s="7">
        <v>46295</v>
      </c>
      <c r="AQ2" s="7">
        <v>46326</v>
      </c>
      <c r="AR2" s="7">
        <v>46356</v>
      </c>
      <c r="AS2" s="7">
        <v>46387</v>
      </c>
      <c r="AT2" s="7">
        <v>46418</v>
      </c>
      <c r="AU2" s="7">
        <v>46446</v>
      </c>
      <c r="AV2" s="3" t="str">
        <v>TOTAL</v>
      </c>
      <c r="AW2" s="7">
        <v>46022</v>
      </c>
      <c r="AX2" s="7">
        <v>46053</v>
      </c>
      <c r="AY2" s="7">
        <v>46081</v>
      </c>
      <c r="AZ2" s="7">
        <v>46112</v>
      </c>
      <c r="BA2" s="7">
        <v>46142</v>
      </c>
      <c r="BB2" s="7">
        <v>46173</v>
      </c>
      <c r="BC2" s="7">
        <v>46203</v>
      </c>
      <c r="BD2" s="7">
        <v>46234</v>
      </c>
      <c r="BE2" s="7">
        <v>46265</v>
      </c>
      <c r="BF2" s="7">
        <v>46295</v>
      </c>
      <c r="BG2" s="7">
        <v>46326</v>
      </c>
      <c r="BH2" s="7">
        <v>46356</v>
      </c>
      <c r="BI2" s="7">
        <v>46387</v>
      </c>
      <c r="BJ2" s="7">
        <v>46418</v>
      </c>
      <c r="BK2" s="7">
        <v>46446</v>
      </c>
      <c r="BL2" s="3" t="str">
        <v>Total</v>
      </c>
      <c r="BM2" s="3" t="str">
        <v/>
      </c>
    </row>
    <row r="3">
      <c r="A3" s="8" t="str">
        <v/>
      </c>
      <c r="B3" s="9" t="str">
        <v/>
      </c>
      <c r="C3" s="9" t="str">
        <v/>
      </c>
      <c r="D3" s="9" t="str">
        <v/>
      </c>
      <c r="E3" s="9" t="str">
        <v/>
      </c>
      <c r="F3" s="9" t="str">
        <v/>
      </c>
      <c r="G3" s="9" t="str">
        <v/>
      </c>
      <c r="H3" s="9" t="str">
        <v/>
      </c>
      <c r="I3" s="9" t="str">
        <v/>
      </c>
      <c r="J3" s="9" t="str">
        <v/>
      </c>
      <c r="K3" s="9" t="str">
        <v/>
      </c>
      <c r="L3" s="9" t="str">
        <v/>
      </c>
      <c r="M3" s="9" t="str">
        <v/>
      </c>
      <c r="N3" s="9" t="str">
        <v/>
      </c>
      <c r="O3" s="9" t="str">
        <v/>
      </c>
      <c r="P3" s="9" t="str">
        <v/>
      </c>
      <c r="Q3" s="9" t="str">
        <v/>
      </c>
      <c r="R3" s="9" t="str">
        <v/>
      </c>
      <c r="S3" s="9" t="str">
        <v/>
      </c>
      <c r="T3" s="9" t="str">
        <v/>
      </c>
      <c r="U3" s="9" t="str">
        <v/>
      </c>
      <c r="V3" s="9" t="str">
        <v/>
      </c>
      <c r="W3" s="9" t="str">
        <v/>
      </c>
      <c r="X3" s="9" t="str">
        <v/>
      </c>
      <c r="Y3" s="9" t="str">
        <v/>
      </c>
      <c r="Z3" s="9" t="str">
        <v/>
      </c>
      <c r="AA3" s="9" t="str">
        <v/>
      </c>
      <c r="AB3" s="9" t="str">
        <v/>
      </c>
      <c r="AC3" s="9" t="str">
        <v/>
      </c>
      <c r="AD3" s="9" t="str">
        <v/>
      </c>
      <c r="AE3" s="9" t="str">
        <v/>
      </c>
      <c r="AF3" s="5" t="str">
        <v/>
      </c>
      <c r="AG3" s="9" t="str">
        <v/>
      </c>
      <c r="AH3" s="9" t="str">
        <v/>
      </c>
      <c r="AI3" s="9" t="str">
        <v/>
      </c>
      <c r="AJ3" s="9" t="str">
        <v/>
      </c>
      <c r="AK3" s="9" t="str">
        <v/>
      </c>
      <c r="AL3" s="9" t="str">
        <v/>
      </c>
      <c r="AM3" s="9" t="str">
        <v/>
      </c>
      <c r="AN3" s="9" t="str">
        <v/>
      </c>
      <c r="AO3" s="9" t="str">
        <v/>
      </c>
      <c r="AP3" s="9" t="str">
        <v/>
      </c>
      <c r="AQ3" s="9" t="str">
        <v/>
      </c>
      <c r="AR3" s="9" t="str">
        <v/>
      </c>
      <c r="AS3" s="9" t="str">
        <v/>
      </c>
      <c r="AT3" s="9" t="str">
        <v/>
      </c>
      <c r="AU3" s="9" t="str">
        <v/>
      </c>
      <c r="AV3" s="9" t="str">
        <v/>
      </c>
      <c r="AW3" s="9" t="str">
        <v/>
      </c>
      <c r="AX3" s="9" t="str">
        <v/>
      </c>
      <c r="AY3" s="9" t="str">
        <v/>
      </c>
      <c r="AZ3" s="9" t="str">
        <v/>
      </c>
      <c r="BA3" s="9" t="str">
        <v/>
      </c>
      <c r="BB3" s="9" t="str">
        <v/>
      </c>
      <c r="BC3" s="9" t="str">
        <v/>
      </c>
      <c r="BD3" s="9" t="str">
        <v/>
      </c>
      <c r="BE3" s="9" t="str">
        <v/>
      </c>
      <c r="BF3" s="9" t="str">
        <v/>
      </c>
      <c r="BG3" s="9" t="str">
        <v/>
      </c>
      <c r="BH3" s="9" t="str">
        <v/>
      </c>
      <c r="BI3" s="9" t="str">
        <v/>
      </c>
      <c r="BJ3" s="9" t="str">
        <v/>
      </c>
      <c r="BK3" s="9" t="str">
        <v/>
      </c>
      <c r="BL3" s="9" t="str">
        <v/>
      </c>
      <c r="BM3" s="9" t="str">
        <v/>
      </c>
    </row>
    <row r="4">
      <c r="A4" s="10" t="str">
        <v/>
      </c>
      <c r="B4" s="11" t="str">
        <v/>
      </c>
      <c r="C4" s="11" t="str">
        <v/>
      </c>
      <c r="D4" s="11" t="str">
        <v/>
      </c>
      <c r="E4" s="11" t="str">
        <v/>
      </c>
      <c r="F4" s="11" t="str">
        <v/>
      </c>
      <c r="G4" s="11" t="str">
        <v/>
      </c>
      <c r="H4" s="11" t="str">
        <v/>
      </c>
      <c r="I4" s="11" t="str">
        <v/>
      </c>
      <c r="J4" s="11" t="str">
        <v/>
      </c>
      <c r="K4" s="11" t="str">
        <v/>
      </c>
      <c r="L4" s="11" t="str">
        <v/>
      </c>
      <c r="M4" s="11" t="str">
        <v/>
      </c>
      <c r="N4" s="11" t="str">
        <v/>
      </c>
      <c r="O4" s="11" t="str">
        <v/>
      </c>
      <c r="P4" s="11" t="str">
        <v/>
      </c>
      <c r="Q4" s="11" t="str">
        <v/>
      </c>
      <c r="R4" s="11" t="str">
        <v/>
      </c>
      <c r="S4" s="11" t="str">
        <v/>
      </c>
      <c r="T4" s="11" t="str">
        <v/>
      </c>
      <c r="U4" s="11" t="str">
        <v/>
      </c>
      <c r="V4" s="11" t="str">
        <v/>
      </c>
      <c r="W4" s="11" t="str">
        <v/>
      </c>
      <c r="X4" s="11" t="str">
        <v/>
      </c>
      <c r="Y4" s="11" t="str">
        <v/>
      </c>
      <c r="Z4" s="11" t="str">
        <v/>
      </c>
      <c r="AA4" s="11" t="str">
        <v/>
      </c>
      <c r="AB4" s="11" t="str">
        <v/>
      </c>
      <c r="AC4" s="11" t="str">
        <v/>
      </c>
      <c r="AD4" s="11" t="str">
        <v/>
      </c>
      <c r="AE4" s="11" t="str">
        <v/>
      </c>
      <c r="AF4" s="5" t="str">
        <v/>
      </c>
      <c r="AG4" s="11" t="str">
        <v/>
      </c>
      <c r="AH4" s="11" t="str">
        <v/>
      </c>
      <c r="AI4" s="11" t="str">
        <v/>
      </c>
      <c r="AJ4" s="11" t="str">
        <v/>
      </c>
      <c r="AK4" s="11" t="str">
        <v/>
      </c>
      <c r="AL4" s="11" t="str">
        <v/>
      </c>
      <c r="AM4" s="11" t="str">
        <v/>
      </c>
      <c r="AN4" s="11" t="str">
        <v/>
      </c>
      <c r="AO4" s="11" t="str">
        <v/>
      </c>
      <c r="AP4" s="11" t="str">
        <v/>
      </c>
      <c r="AQ4" s="11" t="str">
        <v/>
      </c>
      <c r="AR4" s="11" t="str">
        <v/>
      </c>
      <c r="AS4" s="11" t="str">
        <v/>
      </c>
      <c r="AT4" s="11" t="str">
        <v/>
      </c>
      <c r="AU4" s="11" t="str">
        <v/>
      </c>
      <c r="AV4" s="11" t="str">
        <v/>
      </c>
      <c r="AW4" s="11" t="str">
        <v/>
      </c>
      <c r="AX4" s="11" t="str">
        <v/>
      </c>
      <c r="AY4" s="11" t="str">
        <v/>
      </c>
      <c r="AZ4" s="11" t="str">
        <v/>
      </c>
      <c r="BA4" s="11" t="str">
        <v/>
      </c>
      <c r="BB4" s="11" t="str">
        <v/>
      </c>
      <c r="BC4" s="11" t="str">
        <v/>
      </c>
      <c r="BD4" s="11" t="str">
        <v/>
      </c>
      <c r="BE4" s="11" t="str">
        <v/>
      </c>
      <c r="BF4" s="11" t="str">
        <v/>
      </c>
      <c r="BG4" s="11" t="str">
        <v/>
      </c>
      <c r="BH4" s="11" t="str">
        <v/>
      </c>
      <c r="BI4" s="11" t="str">
        <v/>
      </c>
      <c r="BJ4" s="11" t="str">
        <v/>
      </c>
      <c r="BK4" s="11" t="str">
        <v/>
      </c>
      <c r="BL4" s="11" t="str">
        <v/>
      </c>
      <c r="BM4" s="11" t="str">
        <v/>
      </c>
    </row>
    <row r="5" outlineLevel="1">
      <c r="A5" s="12" t="str">
        <v/>
      </c>
      <c r="B5" s="13" t="str">
        <v/>
      </c>
      <c r="C5" s="13" t="str">
        <v/>
      </c>
      <c r="D5" s="13" t="str">
        <v/>
      </c>
      <c r="E5" s="13" t="str">
        <v>Main BOQ</v>
      </c>
      <c r="F5" s="13" t="str">
        <v/>
      </c>
      <c r="G5" s="13">
        <f>SUM(G6,G151,G168,G297,G322,G327,G408)</f>
      </c>
      <c r="H5" s="13" t="str">
        <v/>
      </c>
      <c r="I5" s="13" t="str">
        <v/>
      </c>
      <c r="J5" s="13" t="str">
        <v/>
      </c>
      <c r="K5" s="13" t="str">
        <v/>
      </c>
      <c r="L5" s="13" t="str">
        <v/>
      </c>
      <c r="M5" s="13" t="str">
        <v/>
      </c>
      <c r="N5" s="13" t="str">
        <v/>
      </c>
      <c r="O5" s="13" t="str">
        <v/>
      </c>
      <c r="P5" s="13" t="str">
        <v/>
      </c>
      <c r="Q5" s="13" t="str">
        <v/>
      </c>
      <c r="R5" s="13" t="str">
        <v/>
      </c>
      <c r="S5" s="13" t="str">
        <v/>
      </c>
      <c r="T5" s="13" t="str">
        <v/>
      </c>
      <c r="U5" s="13" t="str">
        <v/>
      </c>
      <c r="V5" s="13" t="str">
        <v/>
      </c>
      <c r="W5" s="13" t="str">
        <v/>
      </c>
      <c r="X5" s="13" t="str">
        <v/>
      </c>
      <c r="Y5" s="13" t="str">
        <v/>
      </c>
      <c r="Z5" s="13" t="str">
        <v/>
      </c>
      <c r="AA5" s="13" t="str">
        <v/>
      </c>
      <c r="AB5" s="13" t="str">
        <v/>
      </c>
      <c r="AC5" s="13" t="str">
        <v/>
      </c>
      <c r="AD5" s="13" t="str">
        <v/>
      </c>
      <c r="AE5" s="13" t="str">
        <v/>
      </c>
      <c r="AF5" s="5" t="str">
        <v/>
      </c>
      <c r="AG5" s="13" t="str">
        <v/>
      </c>
      <c r="AH5" s="13" t="str">
        <v/>
      </c>
      <c r="AI5" s="13" t="str">
        <v/>
      </c>
      <c r="AJ5" s="13" t="str">
        <v/>
      </c>
      <c r="AK5" s="13" t="str">
        <v/>
      </c>
      <c r="AL5" s="13" t="str">
        <v/>
      </c>
      <c r="AM5" s="13" t="str">
        <v/>
      </c>
      <c r="AN5" s="13" t="str">
        <v/>
      </c>
      <c r="AO5" s="13" t="str">
        <v/>
      </c>
      <c r="AP5" s="13" t="str">
        <v/>
      </c>
      <c r="AQ5" s="13" t="str">
        <v/>
      </c>
      <c r="AR5" s="13" t="str">
        <v/>
      </c>
      <c r="AS5" s="13" t="str">
        <v/>
      </c>
      <c r="AT5" s="13" t="str">
        <v/>
      </c>
      <c r="AU5" s="13" t="str">
        <v/>
      </c>
      <c r="AV5" s="13" t="str">
        <v/>
      </c>
      <c r="AW5" s="13" t="str">
        <v/>
      </c>
      <c r="AX5" s="13" t="str">
        <v/>
      </c>
      <c r="AY5" s="13" t="str">
        <v/>
      </c>
      <c r="AZ5" s="13" t="str">
        <v/>
      </c>
      <c r="BA5" s="13" t="str">
        <v/>
      </c>
      <c r="BB5" s="13" t="str">
        <v/>
      </c>
      <c r="BC5" s="13" t="str">
        <v/>
      </c>
      <c r="BD5" s="13" t="str">
        <v/>
      </c>
      <c r="BE5" s="13" t="str">
        <v/>
      </c>
      <c r="BF5" s="13" t="str">
        <v/>
      </c>
      <c r="BG5" s="13" t="str">
        <v/>
      </c>
      <c r="BH5" s="13" t="str">
        <v/>
      </c>
      <c r="BI5" s="13" t="str">
        <v/>
      </c>
      <c r="BJ5" s="13" t="str">
        <v/>
      </c>
      <c r="BK5" s="13" t="str">
        <v/>
      </c>
      <c r="BL5" s="13" t="str">
        <v/>
      </c>
      <c r="BM5" s="13" t="str">
        <v/>
      </c>
    </row>
    <row r="6" outlineLevel="2">
      <c r="A6" s="14" t="str">
        <v/>
      </c>
      <c r="B6" s="15" t="str">
        <v/>
      </c>
      <c r="C6" s="15" t="str">
        <v/>
      </c>
      <c r="D6" s="15" t="str">
        <v/>
      </c>
      <c r="E6" s="15" t="str">
        <v/>
      </c>
      <c r="F6" s="15" t="str">
        <v>GIS - 220KV</v>
      </c>
      <c r="G6" s="15">
        <v>2858560.0300000007</v>
      </c>
      <c r="H6" s="15" t="str">
        <v/>
      </c>
      <c r="I6" s="15" t="str">
        <v/>
      </c>
      <c r="J6" s="15" t="str">
        <v/>
      </c>
      <c r="K6" s="15" t="str">
        <v/>
      </c>
      <c r="L6" s="15" t="str">
        <v/>
      </c>
      <c r="M6" s="15" t="str">
        <v/>
      </c>
      <c r="N6" s="15" t="str">
        <v/>
      </c>
      <c r="O6" s="15" t="str">
        <v/>
      </c>
      <c r="P6" s="15" t="str">
        <v/>
      </c>
      <c r="Q6" s="15" t="str">
        <v/>
      </c>
      <c r="R6" s="15" t="str">
        <v/>
      </c>
      <c r="S6" s="15" t="str">
        <v/>
      </c>
      <c r="T6" s="15" t="str">
        <v/>
      </c>
      <c r="U6" s="15" t="str">
        <v/>
      </c>
      <c r="V6" s="15" t="str">
        <v/>
      </c>
      <c r="W6" s="15" t="str">
        <v/>
      </c>
      <c r="X6" s="15" t="str">
        <v/>
      </c>
      <c r="Y6" s="15" t="str">
        <v/>
      </c>
      <c r="Z6" s="15" t="str">
        <v/>
      </c>
      <c r="AA6" s="15" t="str">
        <v/>
      </c>
      <c r="AB6" s="15" t="str">
        <v/>
      </c>
      <c r="AC6" s="15" t="str">
        <v/>
      </c>
      <c r="AD6" s="15" t="str">
        <v/>
      </c>
      <c r="AE6" s="15" t="str">
        <v/>
      </c>
      <c r="AF6" s="5" t="str">
        <v/>
      </c>
      <c r="AG6" s="15" t="str">
        <v/>
      </c>
      <c r="AH6" s="15" t="str">
        <v/>
      </c>
      <c r="AI6" s="15" t="str">
        <v/>
      </c>
      <c r="AJ6" s="15" t="str">
        <v/>
      </c>
      <c r="AK6" s="15" t="str">
        <v/>
      </c>
      <c r="AL6" s="15" t="str">
        <v/>
      </c>
      <c r="AM6" s="15" t="str">
        <v/>
      </c>
      <c r="AN6" s="15" t="str">
        <v/>
      </c>
      <c r="AO6" s="15" t="str">
        <v/>
      </c>
      <c r="AP6" s="15" t="str">
        <v/>
      </c>
      <c r="AQ6" s="15" t="str">
        <v/>
      </c>
      <c r="AR6" s="15" t="str">
        <v/>
      </c>
      <c r="AS6" s="15" t="str">
        <v/>
      </c>
      <c r="AT6" s="15" t="str">
        <v/>
      </c>
      <c r="AU6" s="15" t="str">
        <v/>
      </c>
      <c r="AV6" s="15" t="str">
        <v/>
      </c>
      <c r="AW6" s="15" t="str">
        <v/>
      </c>
      <c r="AX6" s="15" t="str">
        <v/>
      </c>
      <c r="AY6" s="15" t="str">
        <v/>
      </c>
      <c r="AZ6" s="15" t="str">
        <v/>
      </c>
      <c r="BA6" s="15" t="str">
        <v/>
      </c>
      <c r="BB6" s="15" t="str">
        <v/>
      </c>
      <c r="BC6" s="15" t="str">
        <v/>
      </c>
      <c r="BD6" s="15" t="str">
        <v/>
      </c>
      <c r="BE6" s="15" t="str">
        <v/>
      </c>
      <c r="BF6" s="15" t="str">
        <v/>
      </c>
      <c r="BG6" s="15" t="str">
        <v/>
      </c>
      <c r="BH6" s="15" t="str">
        <v/>
      </c>
      <c r="BI6" s="15" t="str">
        <v/>
      </c>
      <c r="BJ6" s="15" t="str">
        <v/>
      </c>
      <c r="BK6" s="15" t="str">
        <v/>
      </c>
      <c r="BL6" s="15" t="str">
        <v/>
      </c>
      <c r="BM6" s="15" t="str">
        <v/>
      </c>
    </row>
    <row r="7" outlineLevel="3">
      <c r="A7" s="16" t="str">
        <v>1.1</v>
      </c>
      <c r="B7" s="17" t="str">
        <v/>
      </c>
      <c r="C7" s="17" t="str">
        <v/>
      </c>
      <c r="D7" s="17" t="str">
        <v/>
      </c>
      <c r="E7" s="17" t="str">
        <v>1.1</v>
      </c>
      <c r="F7" s="17" t="str">
        <v>Three phase 220 kV SF6 insulated double sectionalized bus bars and connectors with all accessories.</v>
      </c>
      <c r="G7" s="17">
        <v>122430.06</v>
      </c>
      <c r="H7" s="17" t="str">
        <v/>
      </c>
      <c r="I7" s="17" t="str">
        <v/>
      </c>
      <c r="J7" s="17" t="str">
        <v/>
      </c>
      <c r="K7" s="17" t="str">
        <v/>
      </c>
      <c r="L7" s="17" t="str">
        <v/>
      </c>
      <c r="M7" s="17" t="str">
        <v/>
      </c>
      <c r="N7" s="17" t="str">
        <v/>
      </c>
      <c r="O7" s="17" t="str">
        <v/>
      </c>
      <c r="P7" s="17" t="str">
        <v/>
      </c>
      <c r="Q7" s="17" t="str">
        <v/>
      </c>
      <c r="R7" s="17" t="str">
        <v/>
      </c>
      <c r="S7" s="17" t="str">
        <v/>
      </c>
      <c r="T7" s="17" t="str">
        <v/>
      </c>
      <c r="U7" s="17" t="str">
        <v/>
      </c>
      <c r="V7" s="17" t="str">
        <v/>
      </c>
      <c r="W7" s="17" t="str">
        <v/>
      </c>
      <c r="X7" s="17" t="str">
        <v/>
      </c>
      <c r="Y7" s="17" t="str">
        <v/>
      </c>
      <c r="Z7" s="17" t="str">
        <v/>
      </c>
      <c r="AA7" s="17" t="str">
        <v/>
      </c>
      <c r="AB7" s="17" t="str">
        <v/>
      </c>
      <c r="AC7" s="17" t="str">
        <v/>
      </c>
      <c r="AD7" s="17" t="str">
        <v/>
      </c>
      <c r="AE7" s="17" t="str">
        <v/>
      </c>
      <c r="AF7" s="5" t="str">
        <v/>
      </c>
      <c r="AG7" s="18">
        <f>IFERROR(_xlfn.BETA.DIST(DATE(YEAR(AG$2),MONTH(AG$2),15),$AD$2,$AE$2,FALSE,DATE(YEAR($AD7),MONTH($AD7),1),DATE(YEAR($AE7),MONTH($AE7),28)),0)</f>
      </c>
      <c r="AH7" s="18">
        <f>IFERROR(_xlfn.BETA.DIST(DATE(YEAR(AH$2),MONTH(AH$2),15),$AD$2,$AE$2,FALSE,DATE(YEAR($AD7),MONTH($AD7),1),DATE(YEAR($AE7),MONTH($AE7),28)),0)</f>
      </c>
      <c r="AI7" s="18">
        <f>IFERROR(_xlfn.BETA.DIST(DATE(YEAR(AI$2),MONTH(AI$2),15),$AD$2,$AE$2,FALSE,DATE(YEAR($AD7),MONTH($AD7),1),DATE(YEAR($AE7),MONTH($AE7),28)),0)</f>
      </c>
      <c r="AJ7" s="18">
        <f>IFERROR(_xlfn.BETA.DIST(DATE(YEAR(AJ$2),MONTH(AJ$2),15),$AD$2,$AE$2,FALSE,DATE(YEAR($AD7),MONTH($AD7),1),DATE(YEAR($AE7),MONTH($AE7),28)),0)</f>
      </c>
      <c r="AK7" s="18">
        <f>IFERROR(_xlfn.BETA.DIST(DATE(YEAR(AK$2),MONTH(AK$2),15),$AD$2,$AE$2,FALSE,DATE(YEAR($AD7),MONTH($AD7),1),DATE(YEAR($AE7),MONTH($AE7),28)),0)</f>
      </c>
      <c r="AL7" s="18">
        <f>IFERROR(_xlfn.BETA.DIST(DATE(YEAR(AL$2),MONTH(AL$2),15),$AD$2,$AE$2,FALSE,DATE(YEAR($AD7),MONTH($AD7),1),DATE(YEAR($AE7),MONTH($AE7),28)),0)</f>
      </c>
      <c r="AM7" s="18">
        <f>IFERROR(_xlfn.BETA.DIST(DATE(YEAR(AM$2),MONTH(AM$2),15),$AD$2,$AE$2,FALSE,DATE(YEAR($AD7),MONTH($AD7),1),DATE(YEAR($AE7),MONTH($AE7),28)),0)</f>
      </c>
      <c r="AN7" s="18">
        <f>IFERROR(_xlfn.BETA.DIST(DATE(YEAR(AN$2),MONTH(AN$2),15),$AD$2,$AE$2,FALSE,DATE(YEAR($AD7),MONTH($AD7),1),DATE(YEAR($AE7),MONTH($AE7),28)),0)</f>
      </c>
      <c r="AO7" s="18">
        <f>IFERROR(_xlfn.BETA.DIST(DATE(YEAR(AO$2),MONTH(AO$2),15),$AD$2,$AE$2,FALSE,DATE(YEAR($AD7),MONTH($AD7),1),DATE(YEAR($AE7),MONTH($AE7),28)),0)</f>
      </c>
      <c r="AP7" s="18">
        <f>IFERROR(_xlfn.BETA.DIST(DATE(YEAR(AP$2),MONTH(AP$2),15),$AD$2,$AE$2,FALSE,DATE(YEAR($AD7),MONTH($AD7),1),DATE(YEAR($AE7),MONTH($AE7),28)),0)</f>
      </c>
      <c r="AQ7" s="18">
        <f>IFERROR(_xlfn.BETA.DIST(DATE(YEAR(AQ$2),MONTH(AQ$2),15),$AD$2,$AE$2,FALSE,DATE(YEAR($AD7),MONTH($AD7),1),DATE(YEAR($AE7),MONTH($AE7),28)),0)</f>
      </c>
      <c r="AR7" s="18">
        <f>IFERROR(_xlfn.BETA.DIST(DATE(YEAR(AR$2),MONTH(AR$2),15),$AD$2,$AE$2,FALSE,DATE(YEAR($AD7),MONTH($AD7),1),DATE(YEAR($AE7),MONTH($AE7),28)),0)</f>
      </c>
      <c r="AS7" s="18">
        <f>IFERROR(_xlfn.BETA.DIST(DATE(YEAR(AS$2),MONTH(AS$2),15),$AD$2,$AE$2,FALSE,DATE(YEAR($AD7),MONTH($AD7),1),DATE(YEAR($AE7),MONTH($AE7),28)),0)</f>
      </c>
      <c r="AT7" s="18">
        <f>IFERROR(_xlfn.BETA.DIST(DATE(YEAR(AT$2),MONTH(AT$2),15),$AD$2,$AE$2,FALSE,DATE(YEAR($AD7),MONTH($AD7),1),DATE(YEAR($AE7),MONTH($AE7),28)),0)</f>
      </c>
      <c r="AU7" s="18">
        <f>IFERROR(_xlfn.BETA.DIST(DATE(YEAR(AU$2),MONTH(AU$2),15),$AD$2,$AE$2,FALSE,DATE(YEAR($AD7),MONTH($AD7),1),DATE(YEAR($AE7),MONTH($AE7),28)),0)</f>
      </c>
      <c r="AV7" s="18">
        <f>SUM(AG7:AU7)</f>
      </c>
      <c r="AW7" s="18">
        <f>IF(J7&lt;&gt;0,J7,IF($AV7=0,0,AG7/$AV7*$Z7))</f>
      </c>
      <c r="AX7" s="18">
        <f>IF(K7&lt;&gt;0,K7,IF($AV7=0,0,AH7/$AV7*$Z7))</f>
      </c>
      <c r="AY7" s="18">
        <f>IF(L7&lt;&gt;0,L7,IF($AV7=0,0,AI7/$AV7*$Z7))</f>
      </c>
      <c r="AZ7" s="18">
        <f>IF(M7&lt;&gt;0,M7,IF($AV7=0,0,AJ7/$AV7*$Z7))</f>
      </c>
      <c r="BA7" s="18">
        <f>IF(N7&lt;&gt;0,N7,IF($AV7=0,0,AK7/$AV7*$Z7))</f>
      </c>
      <c r="BB7" s="18">
        <f>IF(O7&lt;&gt;0,O7,IF($AV7=0,0,AL7/$AV7*$Z7))</f>
      </c>
      <c r="BC7" s="18">
        <f>IF(P7&lt;&gt;0,P7,IF($AV7=0,0,AM7/$AV7*$Z7))</f>
      </c>
      <c r="BD7" s="18">
        <f>IF(Q7&lt;&gt;0,Q7,IF($AV7=0,0,AN7/$AV7*$Z7))</f>
      </c>
      <c r="BE7" s="18">
        <f>IF(R7&lt;&gt;0,R7,IF($AV7=0,0,AO7/$AV7*$Z7))</f>
      </c>
      <c r="BF7" s="18">
        <f>IF(S7&lt;&gt;0,S7,IF($AV7=0,0,AP7/$AV7*$Z7))</f>
      </c>
      <c r="BG7" s="18">
        <f>IF(T7&lt;&gt;0,T7,IF($AV7=0,0,AQ7/$AV7*$Z7))</f>
      </c>
      <c r="BH7" s="18">
        <f>IF(U7&lt;&gt;0,U7,IF($AV7=0,0,AR7/$AV7*$Z7))</f>
      </c>
      <c r="BI7" s="18">
        <f>IF(V7&lt;&gt;0,V7,IF($AV7=0,0,AS7/$AV7*$Z7))</f>
      </c>
      <c r="BJ7" s="18">
        <f>IF(W7&lt;&gt;0,W7,IF($AV7=0,0,AT7/$AV7*$Z7))</f>
      </c>
      <c r="BK7" s="18">
        <f>IF(X7&lt;&gt;0,X7,IF($AV7=0,0,AU7/$AV7*$Z7))</f>
      </c>
      <c r="BL7" s="18">
        <f>SUM(AW7:BK7)</f>
      </c>
      <c r="BM7" s="17" t="str">
        <v/>
      </c>
    </row>
    <row r="8" outlineLevel="4">
      <c r="A8" s="5" t="str">
        <v>1.1</v>
      </c>
      <c r="B8" s="5" t="str">
        <v/>
      </c>
      <c r="C8" s="5" t="str">
        <v>BSKDGNGENGR05</v>
      </c>
      <c r="D8" s="5" t="str">
        <v>BSKDGNGENGR05</v>
      </c>
      <c r="E8" s="19">
        <f>IFERROR(_xlfn.XLOOKUP(F8,Assumptions!B:B,Assumptions!C:C),0)</f>
      </c>
      <c r="F8" s="5" t="str">
        <v>Advanced Payment</v>
      </c>
      <c r="G8" s="5" t="str">
        <v/>
      </c>
      <c r="H8" s="18">
        <f>G7*E8</f>
      </c>
      <c r="I8" s="18">
        <f>H8*(1-0)</f>
      </c>
      <c r="J8" s="18">
        <v>0</v>
      </c>
      <c r="K8" s="18">
        <v>0</v>
      </c>
      <c r="L8" s="18">
        <v>0</v>
      </c>
      <c r="M8" s="18">
        <v>0</v>
      </c>
      <c r="N8" s="18">
        <v>0</v>
      </c>
      <c r="O8" s="18">
        <v>0</v>
      </c>
      <c r="P8" s="18">
        <v>0</v>
      </c>
      <c r="Q8" s="18">
        <v>0</v>
      </c>
      <c r="R8" s="18">
        <v>0</v>
      </c>
      <c r="S8" s="18">
        <v>0</v>
      </c>
      <c r="T8" s="18">
        <v>0</v>
      </c>
      <c r="U8" s="18">
        <v>0</v>
      </c>
      <c r="V8" s="18">
        <v>0</v>
      </c>
      <c r="W8" s="18">
        <v>0</v>
      </c>
      <c r="X8" s="18">
        <v>0</v>
      </c>
      <c r="Y8" s="18">
        <f>SUM(J8:X8)</f>
      </c>
      <c r="Z8" s="18">
        <f>I8-Y8</f>
      </c>
      <c r="AA8" s="20">
        <v>46026</v>
      </c>
      <c r="AB8" s="20">
        <v>46026</v>
      </c>
      <c r="AC8" s="18">
        <f>IFERROR(_xlfn.XLOOKUP(F8,Assumptions!B:B,Assumptions!D:D),0)</f>
      </c>
      <c r="AD8" s="20">
        <f>AA8+AC8</f>
      </c>
      <c r="AE8" s="20">
        <f>AC8+AB8</f>
      </c>
      <c r="AF8" s="5" t="str">
        <v/>
      </c>
      <c r="AG8" s="18">
        <f>IFERROR(_xlfn.BETA.DIST(DATE(YEAR(AG$2),MONTH(AG$2),15),$AD$2,$AE$2,FALSE,DATE(YEAR($AD8),MONTH($AD8),1),DATE(YEAR($AE8),MONTH($AE8),28)),0)</f>
      </c>
      <c r="AH8" s="18">
        <f>IFERROR(_xlfn.BETA.DIST(DATE(YEAR(AH$2),MONTH(AH$2),15),$AD$2,$AE$2,FALSE,DATE(YEAR($AD8),MONTH($AD8),1),DATE(YEAR($AE8),MONTH($AE8),28)),0)</f>
      </c>
      <c r="AI8" s="18">
        <f>IFERROR(_xlfn.BETA.DIST(DATE(YEAR(AI$2),MONTH(AI$2),15),$AD$2,$AE$2,FALSE,DATE(YEAR($AD8),MONTH($AD8),1),DATE(YEAR($AE8),MONTH($AE8),28)),0)</f>
      </c>
      <c r="AJ8" s="18">
        <f>IFERROR(_xlfn.BETA.DIST(DATE(YEAR(AJ$2),MONTH(AJ$2),15),$AD$2,$AE$2,FALSE,DATE(YEAR($AD8),MONTH($AD8),1),DATE(YEAR($AE8),MONTH($AE8),28)),0)</f>
      </c>
      <c r="AK8" s="18">
        <f>IFERROR(_xlfn.BETA.DIST(DATE(YEAR(AK$2),MONTH(AK$2),15),$AD$2,$AE$2,FALSE,DATE(YEAR($AD8),MONTH($AD8),1),DATE(YEAR($AE8),MONTH($AE8),28)),0)</f>
      </c>
      <c r="AL8" s="18">
        <f>IFERROR(_xlfn.BETA.DIST(DATE(YEAR(AL$2),MONTH(AL$2),15),$AD$2,$AE$2,FALSE,DATE(YEAR($AD8),MONTH($AD8),1),DATE(YEAR($AE8),MONTH($AE8),28)),0)</f>
      </c>
      <c r="AM8" s="18">
        <f>IFERROR(_xlfn.BETA.DIST(DATE(YEAR(AM$2),MONTH(AM$2),15),$AD$2,$AE$2,FALSE,DATE(YEAR($AD8),MONTH($AD8),1),DATE(YEAR($AE8),MONTH($AE8),28)),0)</f>
      </c>
      <c r="AN8" s="18">
        <f>IFERROR(_xlfn.BETA.DIST(DATE(YEAR(AN$2),MONTH(AN$2),15),$AD$2,$AE$2,FALSE,DATE(YEAR($AD8),MONTH($AD8),1),DATE(YEAR($AE8),MONTH($AE8),28)),0)</f>
      </c>
      <c r="AO8" s="18">
        <f>IFERROR(_xlfn.BETA.DIST(DATE(YEAR(AO$2),MONTH(AO$2),15),$AD$2,$AE$2,FALSE,DATE(YEAR($AD8),MONTH($AD8),1),DATE(YEAR($AE8),MONTH($AE8),28)),0)</f>
      </c>
      <c r="AP8" s="18">
        <f>IFERROR(_xlfn.BETA.DIST(DATE(YEAR(AP$2),MONTH(AP$2),15),$AD$2,$AE$2,FALSE,DATE(YEAR($AD8),MONTH($AD8),1),DATE(YEAR($AE8),MONTH($AE8),28)),0)</f>
      </c>
      <c r="AQ8" s="18">
        <f>IFERROR(_xlfn.BETA.DIST(DATE(YEAR(AQ$2),MONTH(AQ$2),15),$AD$2,$AE$2,FALSE,DATE(YEAR($AD8),MONTH($AD8),1),DATE(YEAR($AE8),MONTH($AE8),28)),0)</f>
      </c>
      <c r="AR8" s="18">
        <f>IFERROR(_xlfn.BETA.DIST(DATE(YEAR(AR$2),MONTH(AR$2),15),$AD$2,$AE$2,FALSE,DATE(YEAR($AD8),MONTH($AD8),1),DATE(YEAR($AE8),MONTH($AE8),28)),0)</f>
      </c>
      <c r="AS8" s="18">
        <f>IFERROR(_xlfn.BETA.DIST(DATE(YEAR(AS$2),MONTH(AS$2),15),$AD$2,$AE$2,FALSE,DATE(YEAR($AD8),MONTH($AD8),1),DATE(YEAR($AE8),MONTH($AE8),28)),0)</f>
      </c>
      <c r="AT8" s="18">
        <f>IFERROR(_xlfn.BETA.DIST(DATE(YEAR(AT$2),MONTH(AT$2),15),$AD$2,$AE$2,FALSE,DATE(YEAR($AD8),MONTH($AD8),1),DATE(YEAR($AE8),MONTH($AE8),28)),0)</f>
      </c>
      <c r="AU8" s="18">
        <f>IFERROR(_xlfn.BETA.DIST(DATE(YEAR(AU$2),MONTH(AU$2),15),$AD$2,$AE$2,FALSE,DATE(YEAR($AD8),MONTH($AD8),1),DATE(YEAR($AE8),MONTH($AE8),28)),0)</f>
      </c>
      <c r="AV8" s="18">
        <f>SUM(AG8:AU8)</f>
      </c>
      <c r="AW8" s="18">
        <f>IF(J8&lt;&gt;0,J8,IF($AV8=0,0,AG8/$AV8*$Z8))</f>
      </c>
      <c r="AX8" s="18">
        <f>IF(K8&lt;&gt;0,K8,IF($AV8=0,0,AH8/$AV8*$Z8))</f>
      </c>
      <c r="AY8" s="18">
        <f>IF(L8&lt;&gt;0,L8,IF($AV8=0,0,AI8/$AV8*$Z8))</f>
      </c>
      <c r="AZ8" s="18">
        <f>IF(M8&lt;&gt;0,M8,IF($AV8=0,0,AJ8/$AV8*$Z8))</f>
      </c>
      <c r="BA8" s="18">
        <f>IF(N8&lt;&gt;0,N8,IF($AV8=0,0,AK8/$AV8*$Z8))</f>
      </c>
      <c r="BB8" s="18">
        <f>IF(O8&lt;&gt;0,O8,IF($AV8=0,0,AL8/$AV8*$Z8))</f>
      </c>
      <c r="BC8" s="18">
        <f>IF(P8&lt;&gt;0,P8,IF($AV8=0,0,AM8/$AV8*$Z8))</f>
      </c>
      <c r="BD8" s="18">
        <f>IF(Q8&lt;&gt;0,Q8,IF($AV8=0,0,AN8/$AV8*$Z8))</f>
      </c>
      <c r="BE8" s="18">
        <f>IF(R8&lt;&gt;0,R8,IF($AV8=0,0,AO8/$AV8*$Z8))</f>
      </c>
      <c r="BF8" s="18">
        <f>IF(S8&lt;&gt;0,S8,IF($AV8=0,0,AP8/$AV8*$Z8))</f>
      </c>
      <c r="BG8" s="18">
        <f>IF(T8&lt;&gt;0,T8,IF($AV8=0,0,AQ8/$AV8*$Z8))</f>
      </c>
      <c r="BH8" s="18">
        <f>IF(U8&lt;&gt;0,U8,IF($AV8=0,0,AR8/$AV8*$Z8))</f>
      </c>
      <c r="BI8" s="18">
        <f>IF(V8&lt;&gt;0,V8,IF($AV8=0,0,AS8/$AV8*$Z8))</f>
      </c>
      <c r="BJ8" s="18">
        <f>IF(W8&lt;&gt;0,W8,IF($AV8=0,0,AT8/$AV8*$Z8))</f>
      </c>
      <c r="BK8" s="18">
        <f>IF(X8&lt;&gt;0,X8,IF($AV8=0,0,AU8/$AV8*$Z8))</f>
      </c>
      <c r="BL8" s="18">
        <f>SUM(AW8:BK8)</f>
      </c>
      <c r="BM8" s="18">
        <f>I8-BL8</f>
      </c>
    </row>
    <row r="9" outlineLevel="4">
      <c r="A9" s="5" t="str">
        <v>1.1</v>
      </c>
      <c r="B9" s="5" t="str">
        <v/>
      </c>
      <c r="C9" s="5" t="str">
        <v>BSPRELGENG207</v>
      </c>
      <c r="D9" s="5" t="str">
        <v>BSPRELGENG207</v>
      </c>
      <c r="E9" s="19">
        <f>IFERROR(_xlfn.XLOOKUP(F9,Assumptions!B:B,Assumptions!C:C),0)</f>
      </c>
      <c r="F9" s="5" t="str">
        <v>Site Delivery USD</v>
      </c>
      <c r="G9" s="5" t="str">
        <v/>
      </c>
      <c r="H9" s="18">
        <f>G7*E9</f>
      </c>
      <c r="I9" s="18">
        <f>H9*(1-0)</f>
      </c>
      <c r="J9" s="18">
        <v>0</v>
      </c>
      <c r="K9" s="18">
        <v>0</v>
      </c>
      <c r="L9" s="18">
        <v>0</v>
      </c>
      <c r="M9" s="18">
        <v>0</v>
      </c>
      <c r="N9" s="18">
        <v>0</v>
      </c>
      <c r="O9" s="18">
        <v>0</v>
      </c>
      <c r="P9" s="18">
        <v>0</v>
      </c>
      <c r="Q9" s="18">
        <v>0</v>
      </c>
      <c r="R9" s="18">
        <v>0</v>
      </c>
      <c r="S9" s="18">
        <v>0</v>
      </c>
      <c r="T9" s="18">
        <v>0</v>
      </c>
      <c r="U9" s="18">
        <v>0</v>
      </c>
      <c r="V9" s="18">
        <v>0</v>
      </c>
      <c r="W9" s="18">
        <v>0</v>
      </c>
      <c r="X9" s="18">
        <v>0</v>
      </c>
      <c r="Y9" s="18">
        <f>SUM(J9:X9)</f>
      </c>
      <c r="Z9" s="18">
        <f>I9-Y9</f>
      </c>
      <c r="AA9" s="20">
        <v>46294</v>
      </c>
      <c r="AB9" s="20">
        <v>46294</v>
      </c>
      <c r="AC9" s="18">
        <f>IFERROR(_xlfn.XLOOKUP(F9,Assumptions!B:B,Assumptions!D:D),0)</f>
      </c>
      <c r="AD9" s="20">
        <f>AA9+AC9</f>
      </c>
      <c r="AE9" s="20">
        <f>AC9+AB9</f>
      </c>
      <c r="AF9" s="5" t="str">
        <v/>
      </c>
      <c r="AG9" s="18">
        <f>IFERROR(_xlfn.BETA.DIST(DATE(YEAR(AG$2),MONTH(AG$2),15),$AD$2,$AE$2,FALSE,DATE(YEAR($AD9),MONTH($AD9),1),DATE(YEAR($AE9),MONTH($AE9),28)),0)</f>
      </c>
      <c r="AH9" s="18">
        <f>IFERROR(_xlfn.BETA.DIST(DATE(YEAR(AH$2),MONTH(AH$2),15),$AD$2,$AE$2,FALSE,DATE(YEAR($AD9),MONTH($AD9),1),DATE(YEAR($AE9),MONTH($AE9),28)),0)</f>
      </c>
      <c r="AI9" s="18">
        <f>IFERROR(_xlfn.BETA.DIST(DATE(YEAR(AI$2),MONTH(AI$2),15),$AD$2,$AE$2,FALSE,DATE(YEAR($AD9),MONTH($AD9),1),DATE(YEAR($AE9),MONTH($AE9),28)),0)</f>
      </c>
      <c r="AJ9" s="18">
        <f>IFERROR(_xlfn.BETA.DIST(DATE(YEAR(AJ$2),MONTH(AJ$2),15),$AD$2,$AE$2,FALSE,DATE(YEAR($AD9),MONTH($AD9),1),DATE(YEAR($AE9),MONTH($AE9),28)),0)</f>
      </c>
      <c r="AK9" s="18">
        <f>IFERROR(_xlfn.BETA.DIST(DATE(YEAR(AK$2),MONTH(AK$2),15),$AD$2,$AE$2,FALSE,DATE(YEAR($AD9),MONTH($AD9),1),DATE(YEAR($AE9),MONTH($AE9),28)),0)</f>
      </c>
      <c r="AL9" s="18">
        <f>IFERROR(_xlfn.BETA.DIST(DATE(YEAR(AL$2),MONTH(AL$2),15),$AD$2,$AE$2,FALSE,DATE(YEAR($AD9),MONTH($AD9),1),DATE(YEAR($AE9),MONTH($AE9),28)),0)</f>
      </c>
      <c r="AM9" s="18">
        <f>IFERROR(_xlfn.BETA.DIST(DATE(YEAR(AM$2),MONTH(AM$2),15),$AD$2,$AE$2,FALSE,DATE(YEAR($AD9),MONTH($AD9),1),DATE(YEAR($AE9),MONTH($AE9),28)),0)</f>
      </c>
      <c r="AN9" s="18">
        <f>IFERROR(_xlfn.BETA.DIST(DATE(YEAR(AN$2),MONTH(AN$2),15),$AD$2,$AE$2,FALSE,DATE(YEAR($AD9),MONTH($AD9),1),DATE(YEAR($AE9),MONTH($AE9),28)),0)</f>
      </c>
      <c r="AO9" s="18">
        <f>IFERROR(_xlfn.BETA.DIST(DATE(YEAR(AO$2),MONTH(AO$2),15),$AD$2,$AE$2,FALSE,DATE(YEAR($AD9),MONTH($AD9),1),DATE(YEAR($AE9),MONTH($AE9),28)),0)</f>
      </c>
      <c r="AP9" s="18">
        <f>IFERROR(_xlfn.BETA.DIST(DATE(YEAR(AP$2),MONTH(AP$2),15),$AD$2,$AE$2,FALSE,DATE(YEAR($AD9),MONTH($AD9),1),DATE(YEAR($AE9),MONTH($AE9),28)),0)</f>
      </c>
      <c r="AQ9" s="18">
        <f>IFERROR(_xlfn.BETA.DIST(DATE(YEAR(AQ$2),MONTH(AQ$2),15),$AD$2,$AE$2,FALSE,DATE(YEAR($AD9),MONTH($AD9),1),DATE(YEAR($AE9),MONTH($AE9),28)),0)</f>
      </c>
      <c r="AR9" s="18">
        <f>IFERROR(_xlfn.BETA.DIST(DATE(YEAR(AR$2),MONTH(AR$2),15),$AD$2,$AE$2,FALSE,DATE(YEAR($AD9),MONTH($AD9),1),DATE(YEAR($AE9),MONTH($AE9),28)),0)</f>
      </c>
      <c r="AS9" s="18">
        <f>IFERROR(_xlfn.BETA.DIST(DATE(YEAR(AS$2),MONTH(AS$2),15),$AD$2,$AE$2,FALSE,DATE(YEAR($AD9),MONTH($AD9),1),DATE(YEAR($AE9),MONTH($AE9),28)),0)</f>
      </c>
      <c r="AT9" s="18">
        <f>IFERROR(_xlfn.BETA.DIST(DATE(YEAR(AT$2),MONTH(AT$2),15),$AD$2,$AE$2,FALSE,DATE(YEAR($AD9),MONTH($AD9),1),DATE(YEAR($AE9),MONTH($AE9),28)),0)</f>
      </c>
      <c r="AU9" s="18">
        <f>IFERROR(_xlfn.BETA.DIST(DATE(YEAR(AU$2),MONTH(AU$2),15),$AD$2,$AE$2,FALSE,DATE(YEAR($AD9),MONTH($AD9),1),DATE(YEAR($AE9),MONTH($AE9),28)),0)</f>
      </c>
      <c r="AV9" s="18">
        <f>SUM(AG9:AU9)</f>
      </c>
      <c r="AW9" s="18">
        <f>IF(J9&lt;&gt;0,J9,IF($AV9=0,0,AG9/$AV9*$Z9))</f>
      </c>
      <c r="AX9" s="18">
        <f>IF(K9&lt;&gt;0,K9,IF($AV9=0,0,AH9/$AV9*$Z9))</f>
      </c>
      <c r="AY9" s="18">
        <f>IF(L9&lt;&gt;0,L9,IF($AV9=0,0,AI9/$AV9*$Z9))</f>
      </c>
      <c r="AZ9" s="18">
        <f>IF(M9&lt;&gt;0,M9,IF($AV9=0,0,AJ9/$AV9*$Z9))</f>
      </c>
      <c r="BA9" s="18">
        <f>IF(N9&lt;&gt;0,N9,IF($AV9=0,0,AK9/$AV9*$Z9))</f>
      </c>
      <c r="BB9" s="18">
        <f>IF(O9&lt;&gt;0,O9,IF($AV9=0,0,AL9/$AV9*$Z9))</f>
      </c>
      <c r="BC9" s="18">
        <f>IF(P9&lt;&gt;0,P9,IF($AV9=0,0,AM9/$AV9*$Z9))</f>
      </c>
      <c r="BD9" s="18">
        <f>IF(Q9&lt;&gt;0,Q9,IF($AV9=0,0,AN9/$AV9*$Z9))</f>
      </c>
      <c r="BE9" s="18">
        <f>IF(R9&lt;&gt;0,R9,IF($AV9=0,0,AO9/$AV9*$Z9))</f>
      </c>
      <c r="BF9" s="18">
        <f>IF(S9&lt;&gt;0,S9,IF($AV9=0,0,AP9/$AV9*$Z9))</f>
      </c>
      <c r="BG9" s="18">
        <f>IF(T9&lt;&gt;0,T9,IF($AV9=0,0,AQ9/$AV9*$Z9))</f>
      </c>
      <c r="BH9" s="18">
        <f>IF(U9&lt;&gt;0,U9,IF($AV9=0,0,AR9/$AV9*$Z9))</f>
      </c>
      <c r="BI9" s="18">
        <f>IF(V9&lt;&gt;0,V9,IF($AV9=0,0,AS9/$AV9*$Z9))</f>
      </c>
      <c r="BJ9" s="18">
        <f>IF(W9&lt;&gt;0,W9,IF($AV9=0,0,AT9/$AV9*$Z9))</f>
      </c>
      <c r="BK9" s="18">
        <f>IF(X9&lt;&gt;0,X9,IF($AV9=0,0,AU9/$AV9*$Z9))</f>
      </c>
      <c r="BL9" s="18">
        <f>SUM(AW9:BK9)</f>
      </c>
      <c r="BM9" s="18">
        <f>I9-BL9</f>
      </c>
    </row>
    <row r="10" outlineLevel="4">
      <c r="A10" s="5" t="str">
        <v>1.1</v>
      </c>
      <c r="B10" s="5" t="str">
        <v/>
      </c>
      <c r="C10" s="5" t="str">
        <v>BSKDGNGENGR07</v>
      </c>
      <c r="D10" s="5" t="str">
        <v>BSKDGNGENGR07</v>
      </c>
      <c r="E10" s="19">
        <f>IFERROR(_xlfn.XLOOKUP(F10,Assumptions!B:B,Assumptions!C:C),0)</f>
      </c>
      <c r="F10" s="5" t="str">
        <v>Retention</v>
      </c>
      <c r="G10" s="5" t="str">
        <v/>
      </c>
      <c r="H10" s="18">
        <f>G7*E10</f>
      </c>
      <c r="I10" s="18">
        <f>H10*(1-0)</f>
      </c>
      <c r="J10" s="18">
        <v>0</v>
      </c>
      <c r="K10" s="18">
        <v>0</v>
      </c>
      <c r="L10" s="18">
        <v>0</v>
      </c>
      <c r="M10" s="18">
        <v>0</v>
      </c>
      <c r="N10" s="18">
        <v>0</v>
      </c>
      <c r="O10" s="18">
        <v>0</v>
      </c>
      <c r="P10" s="18">
        <v>0</v>
      </c>
      <c r="Q10" s="18">
        <v>0</v>
      </c>
      <c r="R10" s="18">
        <v>0</v>
      </c>
      <c r="S10" s="18">
        <v>0</v>
      </c>
      <c r="T10" s="18">
        <v>0</v>
      </c>
      <c r="U10" s="18">
        <v>0</v>
      </c>
      <c r="V10" s="18">
        <v>0</v>
      </c>
      <c r="W10" s="18">
        <v>0</v>
      </c>
      <c r="X10" s="18">
        <v>0</v>
      </c>
      <c r="Y10" s="18">
        <f>SUM(J10:X10)</f>
      </c>
      <c r="Z10" s="18">
        <f>I10-Y10</f>
      </c>
      <c r="AA10" s="20">
        <v>46483</v>
      </c>
      <c r="AB10" s="20">
        <v>46483</v>
      </c>
      <c r="AC10" s="18">
        <f>IFERROR(_xlfn.XLOOKUP(F10,Assumptions!B:B,Assumptions!D:D),0)</f>
      </c>
      <c r="AD10" s="20">
        <f>AA10+AC10</f>
      </c>
      <c r="AE10" s="20">
        <f>AC10+AB10</f>
      </c>
      <c r="AF10" s="5" t="str">
        <v/>
      </c>
      <c r="AG10" s="18">
        <f>IFERROR(_xlfn.BETA.DIST(DATE(YEAR(AG$2),MONTH(AG$2),15),$AD$2,$AE$2,FALSE,DATE(YEAR($AD10),MONTH($AD10),1),DATE(YEAR($AE10),MONTH($AE10),28)),0)</f>
      </c>
      <c r="AH10" s="18">
        <f>IFERROR(_xlfn.BETA.DIST(DATE(YEAR(AH$2),MONTH(AH$2),15),$AD$2,$AE$2,FALSE,DATE(YEAR($AD10),MONTH($AD10),1),DATE(YEAR($AE10),MONTH($AE10),28)),0)</f>
      </c>
      <c r="AI10" s="18">
        <f>IFERROR(_xlfn.BETA.DIST(DATE(YEAR(AI$2),MONTH(AI$2),15),$AD$2,$AE$2,FALSE,DATE(YEAR($AD10),MONTH($AD10),1),DATE(YEAR($AE10),MONTH($AE10),28)),0)</f>
      </c>
      <c r="AJ10" s="18">
        <f>IFERROR(_xlfn.BETA.DIST(DATE(YEAR(AJ$2),MONTH(AJ$2),15),$AD$2,$AE$2,FALSE,DATE(YEAR($AD10),MONTH($AD10),1),DATE(YEAR($AE10),MONTH($AE10),28)),0)</f>
      </c>
      <c r="AK10" s="18">
        <f>IFERROR(_xlfn.BETA.DIST(DATE(YEAR(AK$2),MONTH(AK$2),15),$AD$2,$AE$2,FALSE,DATE(YEAR($AD10),MONTH($AD10),1),DATE(YEAR($AE10),MONTH($AE10),28)),0)</f>
      </c>
      <c r="AL10" s="18">
        <f>IFERROR(_xlfn.BETA.DIST(DATE(YEAR(AL$2),MONTH(AL$2),15),$AD$2,$AE$2,FALSE,DATE(YEAR($AD10),MONTH($AD10),1),DATE(YEAR($AE10),MONTH($AE10),28)),0)</f>
      </c>
      <c r="AM10" s="18">
        <f>IFERROR(_xlfn.BETA.DIST(DATE(YEAR(AM$2),MONTH(AM$2),15),$AD$2,$AE$2,FALSE,DATE(YEAR($AD10),MONTH($AD10),1),DATE(YEAR($AE10),MONTH($AE10),28)),0)</f>
      </c>
      <c r="AN10" s="18">
        <f>IFERROR(_xlfn.BETA.DIST(DATE(YEAR(AN$2),MONTH(AN$2),15),$AD$2,$AE$2,FALSE,DATE(YEAR($AD10),MONTH($AD10),1),DATE(YEAR($AE10),MONTH($AE10),28)),0)</f>
      </c>
      <c r="AO10" s="18">
        <f>IFERROR(_xlfn.BETA.DIST(DATE(YEAR(AO$2),MONTH(AO$2),15),$AD$2,$AE$2,FALSE,DATE(YEAR($AD10),MONTH($AD10),1),DATE(YEAR($AE10),MONTH($AE10),28)),0)</f>
      </c>
      <c r="AP10" s="18">
        <f>IFERROR(_xlfn.BETA.DIST(DATE(YEAR(AP$2),MONTH(AP$2),15),$AD$2,$AE$2,FALSE,DATE(YEAR($AD10),MONTH($AD10),1),DATE(YEAR($AE10),MONTH($AE10),28)),0)</f>
      </c>
      <c r="AQ10" s="18">
        <f>IFERROR(_xlfn.BETA.DIST(DATE(YEAR(AQ$2),MONTH(AQ$2),15),$AD$2,$AE$2,FALSE,DATE(YEAR($AD10),MONTH($AD10),1),DATE(YEAR($AE10),MONTH($AE10),28)),0)</f>
      </c>
      <c r="AR10" s="18">
        <f>IFERROR(_xlfn.BETA.DIST(DATE(YEAR(AR$2),MONTH(AR$2),15),$AD$2,$AE$2,FALSE,DATE(YEAR($AD10),MONTH($AD10),1),DATE(YEAR($AE10),MONTH($AE10),28)),0)</f>
      </c>
      <c r="AS10" s="18">
        <f>IFERROR(_xlfn.BETA.DIST(DATE(YEAR(AS$2),MONTH(AS$2),15),$AD$2,$AE$2,FALSE,DATE(YEAR($AD10),MONTH($AD10),1),DATE(YEAR($AE10),MONTH($AE10),28)),0)</f>
      </c>
      <c r="AT10" s="18">
        <f>IFERROR(_xlfn.BETA.DIST(DATE(YEAR(AT$2),MONTH(AT$2),15),$AD$2,$AE$2,FALSE,DATE(YEAR($AD10),MONTH($AD10),1),DATE(YEAR($AE10),MONTH($AE10),28)),0)</f>
      </c>
      <c r="AU10" s="18">
        <f>IFERROR(_xlfn.BETA.DIST(DATE(YEAR(AU$2),MONTH(AU$2),15),$AD$2,$AE$2,FALSE,DATE(YEAR($AD10),MONTH($AD10),1),DATE(YEAR($AE10),MONTH($AE10),28)),0)</f>
      </c>
      <c r="AV10" s="18">
        <f>SUM(AG10:AU10)</f>
      </c>
      <c r="AW10" s="18">
        <f>IF(J10&lt;&gt;0,J10,IF($AV10=0,0,AG10/$AV10*$Z10))</f>
      </c>
      <c r="AX10" s="18">
        <f>IF(K10&lt;&gt;0,K10,IF($AV10=0,0,AH10/$AV10*$Z10))</f>
      </c>
      <c r="AY10" s="18">
        <f>IF(L10&lt;&gt;0,L10,IF($AV10=0,0,AI10/$AV10*$Z10))</f>
      </c>
      <c r="AZ10" s="18">
        <f>IF(M10&lt;&gt;0,M10,IF($AV10=0,0,AJ10/$AV10*$Z10))</f>
      </c>
      <c r="BA10" s="18">
        <f>IF(N10&lt;&gt;0,N10,IF($AV10=0,0,AK10/$AV10*$Z10))</f>
      </c>
      <c r="BB10" s="18">
        <f>IF(O10&lt;&gt;0,O10,IF($AV10=0,0,AL10/$AV10*$Z10))</f>
      </c>
      <c r="BC10" s="18">
        <f>IF(P10&lt;&gt;0,P10,IF($AV10=0,0,AM10/$AV10*$Z10))</f>
      </c>
      <c r="BD10" s="18">
        <f>IF(Q10&lt;&gt;0,Q10,IF($AV10=0,0,AN10/$AV10*$Z10))</f>
      </c>
      <c r="BE10" s="18">
        <f>IF(R10&lt;&gt;0,R10,IF($AV10=0,0,AO10/$AV10*$Z10))</f>
      </c>
      <c r="BF10" s="18">
        <f>IF(S10&lt;&gt;0,S10,IF($AV10=0,0,AP10/$AV10*$Z10))</f>
      </c>
      <c r="BG10" s="18">
        <f>IF(T10&lt;&gt;0,T10,IF($AV10=0,0,AQ10/$AV10*$Z10))</f>
      </c>
      <c r="BH10" s="18">
        <f>IF(U10&lt;&gt;0,U10,IF($AV10=0,0,AR10/$AV10*$Z10))</f>
      </c>
      <c r="BI10" s="18">
        <f>IF(V10&lt;&gt;0,V10,IF($AV10=0,0,AS10/$AV10*$Z10))</f>
      </c>
      <c r="BJ10" s="18">
        <f>IF(W10&lt;&gt;0,W10,IF($AV10=0,0,AT10/$AV10*$Z10))</f>
      </c>
      <c r="BK10" s="18">
        <f>IF(X10&lt;&gt;0,X10,IF($AV10=0,0,AU10/$AV10*$Z10))</f>
      </c>
      <c r="BL10" s="18">
        <f>SUM(AW10:BK10)</f>
      </c>
      <c r="BM10" s="18">
        <f>I10-BL10</f>
      </c>
    </row>
    <row r="11" outlineLevel="3">
      <c r="A11" s="17" t="str">
        <v>1.2</v>
      </c>
      <c r="B11" s="17" t="str">
        <v/>
      </c>
      <c r="C11" s="17" t="str">
        <v/>
      </c>
      <c r="D11" s="17" t="str">
        <v/>
      </c>
      <c r="E11" s="17" t="str">
        <v>1.2</v>
      </c>
      <c r="F11" s="17" t="str">
        <v>Local control panels associated with the 220 kV GIS switchyard bays as specified.</v>
      </c>
      <c r="G11" s="17">
        <v>76030.32</v>
      </c>
      <c r="H11" s="17" t="str">
        <v/>
      </c>
      <c r="I11" s="17" t="str">
        <v/>
      </c>
      <c r="J11" s="17" t="str">
        <v/>
      </c>
      <c r="K11" s="17" t="str">
        <v/>
      </c>
      <c r="L11" s="17" t="str">
        <v/>
      </c>
      <c r="M11" s="17" t="str">
        <v/>
      </c>
      <c r="N11" s="17" t="str">
        <v/>
      </c>
      <c r="O11" s="17" t="str">
        <v/>
      </c>
      <c r="P11" s="17" t="str">
        <v/>
      </c>
      <c r="Q11" s="17" t="str">
        <v/>
      </c>
      <c r="R11" s="17" t="str">
        <v/>
      </c>
      <c r="S11" s="17" t="str">
        <v/>
      </c>
      <c r="T11" s="17" t="str">
        <v/>
      </c>
      <c r="U11" s="17" t="str">
        <v/>
      </c>
      <c r="V11" s="17" t="str">
        <v/>
      </c>
      <c r="W11" s="17" t="str">
        <v/>
      </c>
      <c r="X11" s="17" t="str">
        <v/>
      </c>
      <c r="Y11" s="17" t="str">
        <v/>
      </c>
      <c r="Z11" s="17" t="str">
        <v/>
      </c>
      <c r="AA11" s="17" t="str">
        <v/>
      </c>
      <c r="AB11" s="17" t="str">
        <v/>
      </c>
      <c r="AC11" s="17" t="str">
        <v/>
      </c>
      <c r="AD11" s="17" t="str">
        <v/>
      </c>
      <c r="AE11" s="17" t="str">
        <v/>
      </c>
      <c r="AF11" s="5" t="str">
        <v/>
      </c>
      <c r="AG11" s="18">
        <f>IFERROR(_xlfn.BETA.DIST(DATE(YEAR(AG$2),MONTH(AG$2),15),$AD$2,$AE$2,FALSE,DATE(YEAR($AD11),MONTH($AD11),1),DATE(YEAR($AE11),MONTH($AE11),28)),0)</f>
      </c>
      <c r="AH11" s="18">
        <f>IFERROR(_xlfn.BETA.DIST(DATE(YEAR(AH$2),MONTH(AH$2),15),$AD$2,$AE$2,FALSE,DATE(YEAR($AD11),MONTH($AD11),1),DATE(YEAR($AE11),MONTH($AE11),28)),0)</f>
      </c>
      <c r="AI11" s="18">
        <f>IFERROR(_xlfn.BETA.DIST(DATE(YEAR(AI$2),MONTH(AI$2),15),$AD$2,$AE$2,FALSE,DATE(YEAR($AD11),MONTH($AD11),1),DATE(YEAR($AE11),MONTH($AE11),28)),0)</f>
      </c>
      <c r="AJ11" s="18">
        <f>IFERROR(_xlfn.BETA.DIST(DATE(YEAR(AJ$2),MONTH(AJ$2),15),$AD$2,$AE$2,FALSE,DATE(YEAR($AD11),MONTH($AD11),1),DATE(YEAR($AE11),MONTH($AE11),28)),0)</f>
      </c>
      <c r="AK11" s="18">
        <f>IFERROR(_xlfn.BETA.DIST(DATE(YEAR(AK$2),MONTH(AK$2),15),$AD$2,$AE$2,FALSE,DATE(YEAR($AD11),MONTH($AD11),1),DATE(YEAR($AE11),MONTH($AE11),28)),0)</f>
      </c>
      <c r="AL11" s="18">
        <f>IFERROR(_xlfn.BETA.DIST(DATE(YEAR(AL$2),MONTH(AL$2),15),$AD$2,$AE$2,FALSE,DATE(YEAR($AD11),MONTH($AD11),1),DATE(YEAR($AE11),MONTH($AE11),28)),0)</f>
      </c>
      <c r="AM11" s="18">
        <f>IFERROR(_xlfn.BETA.DIST(DATE(YEAR(AM$2),MONTH(AM$2),15),$AD$2,$AE$2,FALSE,DATE(YEAR($AD11),MONTH($AD11),1),DATE(YEAR($AE11),MONTH($AE11),28)),0)</f>
      </c>
      <c r="AN11" s="18">
        <f>IFERROR(_xlfn.BETA.DIST(DATE(YEAR(AN$2),MONTH(AN$2),15),$AD$2,$AE$2,FALSE,DATE(YEAR($AD11),MONTH($AD11),1),DATE(YEAR($AE11),MONTH($AE11),28)),0)</f>
      </c>
      <c r="AO11" s="18">
        <f>IFERROR(_xlfn.BETA.DIST(DATE(YEAR(AO$2),MONTH(AO$2),15),$AD$2,$AE$2,FALSE,DATE(YEAR($AD11),MONTH($AD11),1),DATE(YEAR($AE11),MONTH($AE11),28)),0)</f>
      </c>
      <c r="AP11" s="18">
        <f>IFERROR(_xlfn.BETA.DIST(DATE(YEAR(AP$2),MONTH(AP$2),15),$AD$2,$AE$2,FALSE,DATE(YEAR($AD11),MONTH($AD11),1),DATE(YEAR($AE11),MONTH($AE11),28)),0)</f>
      </c>
      <c r="AQ11" s="18">
        <f>IFERROR(_xlfn.BETA.DIST(DATE(YEAR(AQ$2),MONTH(AQ$2),15),$AD$2,$AE$2,FALSE,DATE(YEAR($AD11),MONTH($AD11),1),DATE(YEAR($AE11),MONTH($AE11),28)),0)</f>
      </c>
      <c r="AR11" s="18">
        <f>IFERROR(_xlfn.BETA.DIST(DATE(YEAR(AR$2),MONTH(AR$2),15),$AD$2,$AE$2,FALSE,DATE(YEAR($AD11),MONTH($AD11),1),DATE(YEAR($AE11),MONTH($AE11),28)),0)</f>
      </c>
      <c r="AS11" s="18">
        <f>IFERROR(_xlfn.BETA.DIST(DATE(YEAR(AS$2),MONTH(AS$2),15),$AD$2,$AE$2,FALSE,DATE(YEAR($AD11),MONTH($AD11),1),DATE(YEAR($AE11),MONTH($AE11),28)),0)</f>
      </c>
      <c r="AT11" s="18">
        <f>IFERROR(_xlfn.BETA.DIST(DATE(YEAR(AT$2),MONTH(AT$2),15),$AD$2,$AE$2,FALSE,DATE(YEAR($AD11),MONTH($AD11),1),DATE(YEAR($AE11),MONTH($AE11),28)),0)</f>
      </c>
      <c r="AU11" s="18">
        <f>IFERROR(_xlfn.BETA.DIST(DATE(YEAR(AU$2),MONTH(AU$2),15),$AD$2,$AE$2,FALSE,DATE(YEAR($AD11),MONTH($AD11),1),DATE(YEAR($AE11),MONTH($AE11),28)),0)</f>
      </c>
      <c r="AV11" s="18">
        <f>SUM(AG11:AU11)</f>
      </c>
      <c r="AW11" s="18">
        <f>IF(J11&lt;&gt;0,J11,IF($AV11=0,0,AG11/$AV11*$Z11))</f>
      </c>
      <c r="AX11" s="18">
        <f>IF(K11&lt;&gt;0,K11,IF($AV11=0,0,AH11/$AV11*$Z11))</f>
      </c>
      <c r="AY11" s="18">
        <f>IF(L11&lt;&gt;0,L11,IF($AV11=0,0,AI11/$AV11*$Z11))</f>
      </c>
      <c r="AZ11" s="18">
        <f>IF(M11&lt;&gt;0,M11,IF($AV11=0,0,AJ11/$AV11*$Z11))</f>
      </c>
      <c r="BA11" s="18">
        <f>IF(N11&lt;&gt;0,N11,IF($AV11=0,0,AK11/$AV11*$Z11))</f>
      </c>
      <c r="BB11" s="18">
        <f>IF(O11&lt;&gt;0,O11,IF($AV11=0,0,AL11/$AV11*$Z11))</f>
      </c>
      <c r="BC11" s="18">
        <f>IF(P11&lt;&gt;0,P11,IF($AV11=0,0,AM11/$AV11*$Z11))</f>
      </c>
      <c r="BD11" s="18">
        <f>IF(Q11&lt;&gt;0,Q11,IF($AV11=0,0,AN11/$AV11*$Z11))</f>
      </c>
      <c r="BE11" s="18">
        <f>IF(R11&lt;&gt;0,R11,IF($AV11=0,0,AO11/$AV11*$Z11))</f>
      </c>
      <c r="BF11" s="18">
        <f>IF(S11&lt;&gt;0,S11,IF($AV11=0,0,AP11/$AV11*$Z11))</f>
      </c>
      <c r="BG11" s="18">
        <f>IF(T11&lt;&gt;0,T11,IF($AV11=0,0,AQ11/$AV11*$Z11))</f>
      </c>
      <c r="BH11" s="18">
        <f>IF(U11&lt;&gt;0,U11,IF($AV11=0,0,AR11/$AV11*$Z11))</f>
      </c>
      <c r="BI11" s="18">
        <f>IF(V11&lt;&gt;0,V11,IF($AV11=0,0,AS11/$AV11*$Z11))</f>
      </c>
      <c r="BJ11" s="18">
        <f>IF(W11&lt;&gt;0,W11,IF($AV11=0,0,AT11/$AV11*$Z11))</f>
      </c>
      <c r="BK11" s="18">
        <f>IF(X11&lt;&gt;0,X11,IF($AV11=0,0,AU11/$AV11*$Z11))</f>
      </c>
      <c r="BL11" s="18">
        <f>SUM(AW11:BK11)</f>
      </c>
      <c r="BM11" s="17" t="str">
        <v/>
      </c>
    </row>
    <row r="12" outlineLevel="4">
      <c r="A12" s="5" t="str">
        <v>1.2</v>
      </c>
      <c r="B12" s="5" t="str">
        <v/>
      </c>
      <c r="C12" s="5" t="str">
        <v>BSKDGNGENGR05</v>
      </c>
      <c r="D12" s="5" t="str">
        <v>BSKDGNGENGR05</v>
      </c>
      <c r="E12" s="19">
        <f>IFERROR(_xlfn.XLOOKUP(F12,Assumptions!B:B,Assumptions!C:C),0)</f>
      </c>
      <c r="F12" s="5" t="str">
        <v>Advanced Payment</v>
      </c>
      <c r="G12" s="5" t="str">
        <v/>
      </c>
      <c r="H12" s="18">
        <f>G11*E12</f>
      </c>
      <c r="I12" s="18">
        <f>H12*(1-0)</f>
      </c>
      <c r="J12" s="18">
        <v>0</v>
      </c>
      <c r="K12" s="18">
        <v>0</v>
      </c>
      <c r="L12" s="18">
        <v>0</v>
      </c>
      <c r="M12" s="18">
        <v>0</v>
      </c>
      <c r="N12" s="18">
        <v>0</v>
      </c>
      <c r="O12" s="18">
        <v>0</v>
      </c>
      <c r="P12" s="18">
        <v>0</v>
      </c>
      <c r="Q12" s="18">
        <v>0</v>
      </c>
      <c r="R12" s="18">
        <v>0</v>
      </c>
      <c r="S12" s="18">
        <v>0</v>
      </c>
      <c r="T12" s="18">
        <v>0</v>
      </c>
      <c r="U12" s="18">
        <v>0</v>
      </c>
      <c r="V12" s="18">
        <v>0</v>
      </c>
      <c r="W12" s="18">
        <v>0</v>
      </c>
      <c r="X12" s="18">
        <v>0</v>
      </c>
      <c r="Y12" s="18">
        <f>SUM(J12:X12)</f>
      </c>
      <c r="Z12" s="18">
        <f>I12-Y12</f>
      </c>
      <c r="AA12" s="20">
        <v>46026</v>
      </c>
      <c r="AB12" s="20">
        <v>46026</v>
      </c>
      <c r="AC12" s="18">
        <f>IFERROR(_xlfn.XLOOKUP(F12,Assumptions!B:B,Assumptions!D:D),0)</f>
      </c>
      <c r="AD12" s="20">
        <f>AA12+AC12</f>
      </c>
      <c r="AE12" s="20">
        <f>AC12+AB12</f>
      </c>
      <c r="AF12" s="5" t="str">
        <v/>
      </c>
      <c r="AG12" s="18">
        <f>IFERROR(_xlfn.BETA.DIST(DATE(YEAR(AG$2),MONTH(AG$2),15),$AD$2,$AE$2,FALSE,DATE(YEAR($AD12),MONTH($AD12),1),DATE(YEAR($AE12),MONTH($AE12),28)),0)</f>
      </c>
      <c r="AH12" s="18">
        <f>IFERROR(_xlfn.BETA.DIST(DATE(YEAR(AH$2),MONTH(AH$2),15),$AD$2,$AE$2,FALSE,DATE(YEAR($AD12),MONTH($AD12),1),DATE(YEAR($AE12),MONTH($AE12),28)),0)</f>
      </c>
      <c r="AI12" s="18">
        <f>IFERROR(_xlfn.BETA.DIST(DATE(YEAR(AI$2),MONTH(AI$2),15),$AD$2,$AE$2,FALSE,DATE(YEAR($AD12),MONTH($AD12),1),DATE(YEAR($AE12),MONTH($AE12),28)),0)</f>
      </c>
      <c r="AJ12" s="18">
        <f>IFERROR(_xlfn.BETA.DIST(DATE(YEAR(AJ$2),MONTH(AJ$2),15),$AD$2,$AE$2,FALSE,DATE(YEAR($AD12),MONTH($AD12),1),DATE(YEAR($AE12),MONTH($AE12),28)),0)</f>
      </c>
      <c r="AK12" s="18">
        <f>IFERROR(_xlfn.BETA.DIST(DATE(YEAR(AK$2),MONTH(AK$2),15),$AD$2,$AE$2,FALSE,DATE(YEAR($AD12),MONTH($AD12),1),DATE(YEAR($AE12),MONTH($AE12),28)),0)</f>
      </c>
      <c r="AL12" s="18">
        <f>IFERROR(_xlfn.BETA.DIST(DATE(YEAR(AL$2),MONTH(AL$2),15),$AD$2,$AE$2,FALSE,DATE(YEAR($AD12),MONTH($AD12),1),DATE(YEAR($AE12),MONTH($AE12),28)),0)</f>
      </c>
      <c r="AM12" s="18">
        <f>IFERROR(_xlfn.BETA.DIST(DATE(YEAR(AM$2),MONTH(AM$2),15),$AD$2,$AE$2,FALSE,DATE(YEAR($AD12),MONTH($AD12),1),DATE(YEAR($AE12),MONTH($AE12),28)),0)</f>
      </c>
      <c r="AN12" s="18">
        <f>IFERROR(_xlfn.BETA.DIST(DATE(YEAR(AN$2),MONTH(AN$2),15),$AD$2,$AE$2,FALSE,DATE(YEAR($AD12),MONTH($AD12),1),DATE(YEAR($AE12),MONTH($AE12),28)),0)</f>
      </c>
      <c r="AO12" s="18">
        <f>IFERROR(_xlfn.BETA.DIST(DATE(YEAR(AO$2),MONTH(AO$2),15),$AD$2,$AE$2,FALSE,DATE(YEAR($AD12),MONTH($AD12),1),DATE(YEAR($AE12),MONTH($AE12),28)),0)</f>
      </c>
      <c r="AP12" s="18">
        <f>IFERROR(_xlfn.BETA.DIST(DATE(YEAR(AP$2),MONTH(AP$2),15),$AD$2,$AE$2,FALSE,DATE(YEAR($AD12),MONTH($AD12),1),DATE(YEAR($AE12),MONTH($AE12),28)),0)</f>
      </c>
      <c r="AQ12" s="18">
        <f>IFERROR(_xlfn.BETA.DIST(DATE(YEAR(AQ$2),MONTH(AQ$2),15),$AD$2,$AE$2,FALSE,DATE(YEAR($AD12),MONTH($AD12),1),DATE(YEAR($AE12),MONTH($AE12),28)),0)</f>
      </c>
      <c r="AR12" s="18">
        <f>IFERROR(_xlfn.BETA.DIST(DATE(YEAR(AR$2),MONTH(AR$2),15),$AD$2,$AE$2,FALSE,DATE(YEAR($AD12),MONTH($AD12),1),DATE(YEAR($AE12),MONTH($AE12),28)),0)</f>
      </c>
      <c r="AS12" s="18">
        <f>IFERROR(_xlfn.BETA.DIST(DATE(YEAR(AS$2),MONTH(AS$2),15),$AD$2,$AE$2,FALSE,DATE(YEAR($AD12),MONTH($AD12),1),DATE(YEAR($AE12),MONTH($AE12),28)),0)</f>
      </c>
      <c r="AT12" s="18">
        <f>IFERROR(_xlfn.BETA.DIST(DATE(YEAR(AT$2),MONTH(AT$2),15),$AD$2,$AE$2,FALSE,DATE(YEAR($AD12),MONTH($AD12),1),DATE(YEAR($AE12),MONTH($AE12),28)),0)</f>
      </c>
      <c r="AU12" s="18">
        <f>IFERROR(_xlfn.BETA.DIST(DATE(YEAR(AU$2),MONTH(AU$2),15),$AD$2,$AE$2,FALSE,DATE(YEAR($AD12),MONTH($AD12),1),DATE(YEAR($AE12),MONTH($AE12),28)),0)</f>
      </c>
      <c r="AV12" s="18">
        <f>SUM(AG12:AU12)</f>
      </c>
      <c r="AW12" s="18">
        <f>IF(J12&lt;&gt;0,J12,IF($AV12=0,0,AG12/$AV12*$Z12))</f>
      </c>
      <c r="AX12" s="18">
        <f>IF(K12&lt;&gt;0,K12,IF($AV12=0,0,AH12/$AV12*$Z12))</f>
      </c>
      <c r="AY12" s="18">
        <f>IF(L12&lt;&gt;0,L12,IF($AV12=0,0,AI12/$AV12*$Z12))</f>
      </c>
      <c r="AZ12" s="18">
        <f>IF(M12&lt;&gt;0,M12,IF($AV12=0,0,AJ12/$AV12*$Z12))</f>
      </c>
      <c r="BA12" s="18">
        <f>IF(N12&lt;&gt;0,N12,IF($AV12=0,0,AK12/$AV12*$Z12))</f>
      </c>
      <c r="BB12" s="18">
        <f>IF(O12&lt;&gt;0,O12,IF($AV12=0,0,AL12/$AV12*$Z12))</f>
      </c>
      <c r="BC12" s="18">
        <f>IF(P12&lt;&gt;0,P12,IF($AV12=0,0,AM12/$AV12*$Z12))</f>
      </c>
      <c r="BD12" s="18">
        <f>IF(Q12&lt;&gt;0,Q12,IF($AV12=0,0,AN12/$AV12*$Z12))</f>
      </c>
      <c r="BE12" s="18">
        <f>IF(R12&lt;&gt;0,R12,IF($AV12=0,0,AO12/$AV12*$Z12))</f>
      </c>
      <c r="BF12" s="18">
        <f>IF(S12&lt;&gt;0,S12,IF($AV12=0,0,AP12/$AV12*$Z12))</f>
      </c>
      <c r="BG12" s="18">
        <f>IF(T12&lt;&gt;0,T12,IF($AV12=0,0,AQ12/$AV12*$Z12))</f>
      </c>
      <c r="BH12" s="18">
        <f>IF(U12&lt;&gt;0,U12,IF($AV12=0,0,AR12/$AV12*$Z12))</f>
      </c>
      <c r="BI12" s="18">
        <f>IF(V12&lt;&gt;0,V12,IF($AV12=0,0,AS12/$AV12*$Z12))</f>
      </c>
      <c r="BJ12" s="18">
        <f>IF(W12&lt;&gt;0,W12,IF($AV12=0,0,AT12/$AV12*$Z12))</f>
      </c>
      <c r="BK12" s="18">
        <f>IF(X12&lt;&gt;0,X12,IF($AV12=0,0,AU12/$AV12*$Z12))</f>
      </c>
      <c r="BL12" s="18">
        <f>SUM(AW12:BK12)</f>
      </c>
      <c r="BM12" s="18">
        <f>I12-BL12</f>
      </c>
    </row>
    <row r="13" outlineLevel="4">
      <c r="A13" s="5" t="str">
        <v>1.2</v>
      </c>
      <c r="B13" s="5" t="str">
        <v/>
      </c>
      <c r="C13" s="5" t="str">
        <v>BSPRELGENG207</v>
      </c>
      <c r="D13" s="5" t="str">
        <v>BSPRELGENG207</v>
      </c>
      <c r="E13" s="19">
        <f>IFERROR(_xlfn.XLOOKUP(F13,Assumptions!B:B,Assumptions!C:C),0)</f>
      </c>
      <c r="F13" s="5" t="str">
        <v>Site Delivery USD</v>
      </c>
      <c r="G13" s="5" t="str">
        <v/>
      </c>
      <c r="H13" s="18">
        <f>G11*E13</f>
      </c>
      <c r="I13" s="18">
        <f>H13*(1-0)</f>
      </c>
      <c r="J13" s="18">
        <v>0</v>
      </c>
      <c r="K13" s="18">
        <v>0</v>
      </c>
      <c r="L13" s="18">
        <v>0</v>
      </c>
      <c r="M13" s="18">
        <v>0</v>
      </c>
      <c r="N13" s="18">
        <v>0</v>
      </c>
      <c r="O13" s="18">
        <v>0</v>
      </c>
      <c r="P13" s="18">
        <v>0</v>
      </c>
      <c r="Q13" s="18">
        <v>0</v>
      </c>
      <c r="R13" s="18">
        <v>0</v>
      </c>
      <c r="S13" s="18">
        <v>0</v>
      </c>
      <c r="T13" s="18">
        <v>0</v>
      </c>
      <c r="U13" s="18">
        <v>0</v>
      </c>
      <c r="V13" s="18">
        <v>0</v>
      </c>
      <c r="W13" s="18">
        <v>0</v>
      </c>
      <c r="X13" s="18">
        <v>0</v>
      </c>
      <c r="Y13" s="18">
        <f>SUM(J13:X13)</f>
      </c>
      <c r="Z13" s="18">
        <f>I13-Y13</f>
      </c>
      <c r="AA13" s="20">
        <v>46294</v>
      </c>
      <c r="AB13" s="20">
        <v>46294</v>
      </c>
      <c r="AC13" s="18">
        <f>IFERROR(_xlfn.XLOOKUP(F13,Assumptions!B:B,Assumptions!D:D),0)</f>
      </c>
      <c r="AD13" s="20">
        <f>AA13+AC13</f>
      </c>
      <c r="AE13" s="20">
        <f>AC13+AB13</f>
      </c>
      <c r="AF13" s="5" t="str">
        <v/>
      </c>
      <c r="AG13" s="18">
        <f>IFERROR(_xlfn.BETA.DIST(DATE(YEAR(AG$2),MONTH(AG$2),15),$AD$2,$AE$2,FALSE,DATE(YEAR($AD13),MONTH($AD13),1),DATE(YEAR($AE13),MONTH($AE13),28)),0)</f>
      </c>
      <c r="AH13" s="18">
        <f>IFERROR(_xlfn.BETA.DIST(DATE(YEAR(AH$2),MONTH(AH$2),15),$AD$2,$AE$2,FALSE,DATE(YEAR($AD13),MONTH($AD13),1),DATE(YEAR($AE13),MONTH($AE13),28)),0)</f>
      </c>
      <c r="AI13" s="18">
        <f>IFERROR(_xlfn.BETA.DIST(DATE(YEAR(AI$2),MONTH(AI$2),15),$AD$2,$AE$2,FALSE,DATE(YEAR($AD13),MONTH($AD13),1),DATE(YEAR($AE13),MONTH($AE13),28)),0)</f>
      </c>
      <c r="AJ13" s="18">
        <f>IFERROR(_xlfn.BETA.DIST(DATE(YEAR(AJ$2),MONTH(AJ$2),15),$AD$2,$AE$2,FALSE,DATE(YEAR($AD13),MONTH($AD13),1),DATE(YEAR($AE13),MONTH($AE13),28)),0)</f>
      </c>
      <c r="AK13" s="18">
        <f>IFERROR(_xlfn.BETA.DIST(DATE(YEAR(AK$2),MONTH(AK$2),15),$AD$2,$AE$2,FALSE,DATE(YEAR($AD13),MONTH($AD13),1),DATE(YEAR($AE13),MONTH($AE13),28)),0)</f>
      </c>
      <c r="AL13" s="18">
        <f>IFERROR(_xlfn.BETA.DIST(DATE(YEAR(AL$2),MONTH(AL$2),15),$AD$2,$AE$2,FALSE,DATE(YEAR($AD13),MONTH($AD13),1),DATE(YEAR($AE13),MONTH($AE13),28)),0)</f>
      </c>
      <c r="AM13" s="18">
        <f>IFERROR(_xlfn.BETA.DIST(DATE(YEAR(AM$2),MONTH(AM$2),15),$AD$2,$AE$2,FALSE,DATE(YEAR($AD13),MONTH($AD13),1),DATE(YEAR($AE13),MONTH($AE13),28)),0)</f>
      </c>
      <c r="AN13" s="18">
        <f>IFERROR(_xlfn.BETA.DIST(DATE(YEAR(AN$2),MONTH(AN$2),15),$AD$2,$AE$2,FALSE,DATE(YEAR($AD13),MONTH($AD13),1),DATE(YEAR($AE13),MONTH($AE13),28)),0)</f>
      </c>
      <c r="AO13" s="18">
        <f>IFERROR(_xlfn.BETA.DIST(DATE(YEAR(AO$2),MONTH(AO$2),15),$AD$2,$AE$2,FALSE,DATE(YEAR($AD13),MONTH($AD13),1),DATE(YEAR($AE13),MONTH($AE13),28)),0)</f>
      </c>
      <c r="AP13" s="18">
        <f>IFERROR(_xlfn.BETA.DIST(DATE(YEAR(AP$2),MONTH(AP$2),15),$AD$2,$AE$2,FALSE,DATE(YEAR($AD13),MONTH($AD13),1),DATE(YEAR($AE13),MONTH($AE13),28)),0)</f>
      </c>
      <c r="AQ13" s="18">
        <f>IFERROR(_xlfn.BETA.DIST(DATE(YEAR(AQ$2),MONTH(AQ$2),15),$AD$2,$AE$2,FALSE,DATE(YEAR($AD13),MONTH($AD13),1),DATE(YEAR($AE13),MONTH($AE13),28)),0)</f>
      </c>
      <c r="AR13" s="18">
        <f>IFERROR(_xlfn.BETA.DIST(DATE(YEAR(AR$2),MONTH(AR$2),15),$AD$2,$AE$2,FALSE,DATE(YEAR($AD13),MONTH($AD13),1),DATE(YEAR($AE13),MONTH($AE13),28)),0)</f>
      </c>
      <c r="AS13" s="18">
        <f>IFERROR(_xlfn.BETA.DIST(DATE(YEAR(AS$2),MONTH(AS$2),15),$AD$2,$AE$2,FALSE,DATE(YEAR($AD13),MONTH($AD13),1),DATE(YEAR($AE13),MONTH($AE13),28)),0)</f>
      </c>
      <c r="AT13" s="18">
        <f>IFERROR(_xlfn.BETA.DIST(DATE(YEAR(AT$2),MONTH(AT$2),15),$AD$2,$AE$2,FALSE,DATE(YEAR($AD13),MONTH($AD13),1),DATE(YEAR($AE13),MONTH($AE13),28)),0)</f>
      </c>
      <c r="AU13" s="18">
        <f>IFERROR(_xlfn.BETA.DIST(DATE(YEAR(AU$2),MONTH(AU$2),15),$AD$2,$AE$2,FALSE,DATE(YEAR($AD13),MONTH($AD13),1),DATE(YEAR($AE13),MONTH($AE13),28)),0)</f>
      </c>
      <c r="AV13" s="18">
        <f>SUM(AG13:AU13)</f>
      </c>
      <c r="AW13" s="18">
        <f>IF(J13&lt;&gt;0,J13,IF($AV13=0,0,AG13/$AV13*$Z13))</f>
      </c>
      <c r="AX13" s="18">
        <f>IF(K13&lt;&gt;0,K13,IF($AV13=0,0,AH13/$AV13*$Z13))</f>
      </c>
      <c r="AY13" s="18">
        <f>IF(L13&lt;&gt;0,L13,IF($AV13=0,0,AI13/$AV13*$Z13))</f>
      </c>
      <c r="AZ13" s="18">
        <f>IF(M13&lt;&gt;0,M13,IF($AV13=0,0,AJ13/$AV13*$Z13))</f>
      </c>
      <c r="BA13" s="18">
        <f>IF(N13&lt;&gt;0,N13,IF($AV13=0,0,AK13/$AV13*$Z13))</f>
      </c>
      <c r="BB13" s="18">
        <f>IF(O13&lt;&gt;0,O13,IF($AV13=0,0,AL13/$AV13*$Z13))</f>
      </c>
      <c r="BC13" s="18">
        <f>IF(P13&lt;&gt;0,P13,IF($AV13=0,0,AM13/$AV13*$Z13))</f>
      </c>
      <c r="BD13" s="18">
        <f>IF(Q13&lt;&gt;0,Q13,IF($AV13=0,0,AN13/$AV13*$Z13))</f>
      </c>
      <c r="BE13" s="18">
        <f>IF(R13&lt;&gt;0,R13,IF($AV13=0,0,AO13/$AV13*$Z13))</f>
      </c>
      <c r="BF13" s="18">
        <f>IF(S13&lt;&gt;0,S13,IF($AV13=0,0,AP13/$AV13*$Z13))</f>
      </c>
      <c r="BG13" s="18">
        <f>IF(T13&lt;&gt;0,T13,IF($AV13=0,0,AQ13/$AV13*$Z13))</f>
      </c>
      <c r="BH13" s="18">
        <f>IF(U13&lt;&gt;0,U13,IF($AV13=0,0,AR13/$AV13*$Z13))</f>
      </c>
      <c r="BI13" s="18">
        <f>IF(V13&lt;&gt;0,V13,IF($AV13=0,0,AS13/$AV13*$Z13))</f>
      </c>
      <c r="BJ13" s="18">
        <f>IF(W13&lt;&gt;0,W13,IF($AV13=0,0,AT13/$AV13*$Z13))</f>
      </c>
      <c r="BK13" s="18">
        <f>IF(X13&lt;&gt;0,X13,IF($AV13=0,0,AU13/$AV13*$Z13))</f>
      </c>
      <c r="BL13" s="18">
        <f>SUM(AW13:BK13)</f>
      </c>
      <c r="BM13" s="18">
        <f>I13-BL13</f>
      </c>
    </row>
    <row r="14" outlineLevel="4">
      <c r="A14" s="5" t="str">
        <v>1.2</v>
      </c>
      <c r="B14" s="5" t="str">
        <v/>
      </c>
      <c r="C14" s="5" t="str">
        <v>BSKDGNGENGR07</v>
      </c>
      <c r="D14" s="5" t="str">
        <v>BSKDGNGENGR07</v>
      </c>
      <c r="E14" s="19">
        <f>IFERROR(_xlfn.XLOOKUP(F14,Assumptions!B:B,Assumptions!C:C),0)</f>
      </c>
      <c r="F14" s="5" t="str">
        <v>Retention</v>
      </c>
      <c r="G14" s="5" t="str">
        <v/>
      </c>
      <c r="H14" s="18">
        <f>G11*E14</f>
      </c>
      <c r="I14" s="18">
        <f>H14*(1-0)</f>
      </c>
      <c r="J14" s="18">
        <v>0</v>
      </c>
      <c r="K14" s="18">
        <v>0</v>
      </c>
      <c r="L14" s="18">
        <v>0</v>
      </c>
      <c r="M14" s="18">
        <v>0</v>
      </c>
      <c r="N14" s="18">
        <v>0</v>
      </c>
      <c r="O14" s="18">
        <v>0</v>
      </c>
      <c r="P14" s="18">
        <v>0</v>
      </c>
      <c r="Q14" s="18">
        <v>0</v>
      </c>
      <c r="R14" s="18">
        <v>0</v>
      </c>
      <c r="S14" s="18">
        <v>0</v>
      </c>
      <c r="T14" s="18">
        <v>0</v>
      </c>
      <c r="U14" s="18">
        <v>0</v>
      </c>
      <c r="V14" s="18">
        <v>0</v>
      </c>
      <c r="W14" s="18">
        <v>0</v>
      </c>
      <c r="X14" s="18">
        <v>0</v>
      </c>
      <c r="Y14" s="18">
        <f>SUM(J14:X14)</f>
      </c>
      <c r="Z14" s="18">
        <f>I14-Y14</f>
      </c>
      <c r="AA14" s="20">
        <v>46483</v>
      </c>
      <c r="AB14" s="20">
        <v>46483</v>
      </c>
      <c r="AC14" s="18">
        <f>IFERROR(_xlfn.XLOOKUP(F14,Assumptions!B:B,Assumptions!D:D),0)</f>
      </c>
      <c r="AD14" s="20">
        <f>AA14+AC14</f>
      </c>
      <c r="AE14" s="20">
        <f>AC14+AB14</f>
      </c>
      <c r="AF14" s="5" t="str">
        <v/>
      </c>
      <c r="AG14" s="18">
        <f>IFERROR(_xlfn.BETA.DIST(DATE(YEAR(AG$2),MONTH(AG$2),15),$AD$2,$AE$2,FALSE,DATE(YEAR($AD14),MONTH($AD14),1),DATE(YEAR($AE14),MONTH($AE14),28)),0)</f>
      </c>
      <c r="AH14" s="18">
        <f>IFERROR(_xlfn.BETA.DIST(DATE(YEAR(AH$2),MONTH(AH$2),15),$AD$2,$AE$2,FALSE,DATE(YEAR($AD14),MONTH($AD14),1),DATE(YEAR($AE14),MONTH($AE14),28)),0)</f>
      </c>
      <c r="AI14" s="18">
        <f>IFERROR(_xlfn.BETA.DIST(DATE(YEAR(AI$2),MONTH(AI$2),15),$AD$2,$AE$2,FALSE,DATE(YEAR($AD14),MONTH($AD14),1),DATE(YEAR($AE14),MONTH($AE14),28)),0)</f>
      </c>
      <c r="AJ14" s="18">
        <f>IFERROR(_xlfn.BETA.DIST(DATE(YEAR(AJ$2),MONTH(AJ$2),15),$AD$2,$AE$2,FALSE,DATE(YEAR($AD14),MONTH($AD14),1),DATE(YEAR($AE14),MONTH($AE14),28)),0)</f>
      </c>
      <c r="AK14" s="18">
        <f>IFERROR(_xlfn.BETA.DIST(DATE(YEAR(AK$2),MONTH(AK$2),15),$AD$2,$AE$2,FALSE,DATE(YEAR($AD14),MONTH($AD14),1),DATE(YEAR($AE14),MONTH($AE14),28)),0)</f>
      </c>
      <c r="AL14" s="18">
        <f>IFERROR(_xlfn.BETA.DIST(DATE(YEAR(AL$2),MONTH(AL$2),15),$AD$2,$AE$2,FALSE,DATE(YEAR($AD14),MONTH($AD14),1),DATE(YEAR($AE14),MONTH($AE14),28)),0)</f>
      </c>
      <c r="AM14" s="18">
        <f>IFERROR(_xlfn.BETA.DIST(DATE(YEAR(AM$2),MONTH(AM$2),15),$AD$2,$AE$2,FALSE,DATE(YEAR($AD14),MONTH($AD14),1),DATE(YEAR($AE14),MONTH($AE14),28)),0)</f>
      </c>
      <c r="AN14" s="18">
        <f>IFERROR(_xlfn.BETA.DIST(DATE(YEAR(AN$2),MONTH(AN$2),15),$AD$2,$AE$2,FALSE,DATE(YEAR($AD14),MONTH($AD14),1),DATE(YEAR($AE14),MONTH($AE14),28)),0)</f>
      </c>
      <c r="AO14" s="18">
        <f>IFERROR(_xlfn.BETA.DIST(DATE(YEAR(AO$2),MONTH(AO$2),15),$AD$2,$AE$2,FALSE,DATE(YEAR($AD14),MONTH($AD14),1),DATE(YEAR($AE14),MONTH($AE14),28)),0)</f>
      </c>
      <c r="AP14" s="18">
        <f>IFERROR(_xlfn.BETA.DIST(DATE(YEAR(AP$2),MONTH(AP$2),15),$AD$2,$AE$2,FALSE,DATE(YEAR($AD14),MONTH($AD14),1),DATE(YEAR($AE14),MONTH($AE14),28)),0)</f>
      </c>
      <c r="AQ14" s="18">
        <f>IFERROR(_xlfn.BETA.DIST(DATE(YEAR(AQ$2),MONTH(AQ$2),15),$AD$2,$AE$2,FALSE,DATE(YEAR($AD14),MONTH($AD14),1),DATE(YEAR($AE14),MONTH($AE14),28)),0)</f>
      </c>
      <c r="AR14" s="18">
        <f>IFERROR(_xlfn.BETA.DIST(DATE(YEAR(AR$2),MONTH(AR$2),15),$AD$2,$AE$2,FALSE,DATE(YEAR($AD14),MONTH($AD14),1),DATE(YEAR($AE14),MONTH($AE14),28)),0)</f>
      </c>
      <c r="AS14" s="18">
        <f>IFERROR(_xlfn.BETA.DIST(DATE(YEAR(AS$2),MONTH(AS$2),15),$AD$2,$AE$2,FALSE,DATE(YEAR($AD14),MONTH($AD14),1),DATE(YEAR($AE14),MONTH($AE14),28)),0)</f>
      </c>
      <c r="AT14" s="18">
        <f>IFERROR(_xlfn.BETA.DIST(DATE(YEAR(AT$2),MONTH(AT$2),15),$AD$2,$AE$2,FALSE,DATE(YEAR($AD14),MONTH($AD14),1),DATE(YEAR($AE14),MONTH($AE14),28)),0)</f>
      </c>
      <c r="AU14" s="18">
        <f>IFERROR(_xlfn.BETA.DIST(DATE(YEAR(AU$2),MONTH(AU$2),15),$AD$2,$AE$2,FALSE,DATE(YEAR($AD14),MONTH($AD14),1),DATE(YEAR($AE14),MONTH($AE14),28)),0)</f>
      </c>
      <c r="AV14" s="18">
        <f>SUM(AG14:AU14)</f>
      </c>
      <c r="AW14" s="18">
        <f>IF(J14&lt;&gt;0,J14,IF($AV14=0,0,AG14/$AV14*$Z14))</f>
      </c>
      <c r="AX14" s="18">
        <f>IF(K14&lt;&gt;0,K14,IF($AV14=0,0,AH14/$AV14*$Z14))</f>
      </c>
      <c r="AY14" s="18">
        <f>IF(L14&lt;&gt;0,L14,IF($AV14=0,0,AI14/$AV14*$Z14))</f>
      </c>
      <c r="AZ14" s="18">
        <f>IF(M14&lt;&gt;0,M14,IF($AV14=0,0,AJ14/$AV14*$Z14))</f>
      </c>
      <c r="BA14" s="18">
        <f>IF(N14&lt;&gt;0,N14,IF($AV14=0,0,AK14/$AV14*$Z14))</f>
      </c>
      <c r="BB14" s="18">
        <f>IF(O14&lt;&gt;0,O14,IF($AV14=0,0,AL14/$AV14*$Z14))</f>
      </c>
      <c r="BC14" s="18">
        <f>IF(P14&lt;&gt;0,P14,IF($AV14=0,0,AM14/$AV14*$Z14))</f>
      </c>
      <c r="BD14" s="18">
        <f>IF(Q14&lt;&gt;0,Q14,IF($AV14=0,0,AN14/$AV14*$Z14))</f>
      </c>
      <c r="BE14" s="18">
        <f>IF(R14&lt;&gt;0,R14,IF($AV14=0,0,AO14/$AV14*$Z14))</f>
      </c>
      <c r="BF14" s="18">
        <f>IF(S14&lt;&gt;0,S14,IF($AV14=0,0,AP14/$AV14*$Z14))</f>
      </c>
      <c r="BG14" s="18">
        <f>IF(T14&lt;&gt;0,T14,IF($AV14=0,0,AQ14/$AV14*$Z14))</f>
      </c>
      <c r="BH14" s="18">
        <f>IF(U14&lt;&gt;0,U14,IF($AV14=0,0,AR14/$AV14*$Z14))</f>
      </c>
      <c r="BI14" s="18">
        <f>IF(V14&lt;&gt;0,V14,IF($AV14=0,0,AS14/$AV14*$Z14))</f>
      </c>
      <c r="BJ14" s="18">
        <f>IF(W14&lt;&gt;0,W14,IF($AV14=0,0,AT14/$AV14*$Z14))</f>
      </c>
      <c r="BK14" s="18">
        <f>IF(X14&lt;&gt;0,X14,IF($AV14=0,0,AU14/$AV14*$Z14))</f>
      </c>
      <c r="BL14" s="18">
        <f>SUM(AW14:BK14)</f>
      </c>
      <c r="BM14" s="18">
        <f>I14-BL14</f>
      </c>
    </row>
    <row r="15" outlineLevel="3">
      <c r="A15" s="17" t="str">
        <v>1.3</v>
      </c>
      <c r="B15" s="17" t="str">
        <v/>
      </c>
      <c r="C15" s="17" t="str">
        <v/>
      </c>
      <c r="D15" s="17" t="str">
        <v/>
      </c>
      <c r="E15" s="17" t="str">
        <v>1.3</v>
      </c>
      <c r="F15" s="17" t="str">
        <v>Three single phase GIS high speed earthing switch for Bus Bar 63 kA short circuit.</v>
      </c>
      <c r="G15" s="17">
        <v>33289.49</v>
      </c>
      <c r="H15" s="17" t="str">
        <v/>
      </c>
      <c r="I15" s="17" t="str">
        <v/>
      </c>
      <c r="J15" s="17" t="str">
        <v/>
      </c>
      <c r="K15" s="17" t="str">
        <v/>
      </c>
      <c r="L15" s="17" t="str">
        <v/>
      </c>
      <c r="M15" s="17" t="str">
        <v/>
      </c>
      <c r="N15" s="17" t="str">
        <v/>
      </c>
      <c r="O15" s="17" t="str">
        <v/>
      </c>
      <c r="P15" s="17" t="str">
        <v/>
      </c>
      <c r="Q15" s="17" t="str">
        <v/>
      </c>
      <c r="R15" s="17" t="str">
        <v/>
      </c>
      <c r="S15" s="17" t="str">
        <v/>
      </c>
      <c r="T15" s="17" t="str">
        <v/>
      </c>
      <c r="U15" s="17" t="str">
        <v/>
      </c>
      <c r="V15" s="17" t="str">
        <v/>
      </c>
      <c r="W15" s="17" t="str">
        <v/>
      </c>
      <c r="X15" s="17" t="str">
        <v/>
      </c>
      <c r="Y15" s="17" t="str">
        <v/>
      </c>
      <c r="Z15" s="17" t="str">
        <v/>
      </c>
      <c r="AA15" s="17" t="str">
        <v/>
      </c>
      <c r="AB15" s="17" t="str">
        <v/>
      </c>
      <c r="AC15" s="17" t="str">
        <v/>
      </c>
      <c r="AD15" s="17" t="str">
        <v/>
      </c>
      <c r="AE15" s="17" t="str">
        <v/>
      </c>
      <c r="AF15" s="5" t="str">
        <v/>
      </c>
      <c r="AG15" s="18">
        <f>IFERROR(_xlfn.BETA.DIST(DATE(YEAR(AG$2),MONTH(AG$2),15),$AD$2,$AE$2,FALSE,DATE(YEAR($AD15),MONTH($AD15),1),DATE(YEAR($AE15),MONTH($AE15),28)),0)</f>
      </c>
      <c r="AH15" s="18">
        <f>IFERROR(_xlfn.BETA.DIST(DATE(YEAR(AH$2),MONTH(AH$2),15),$AD$2,$AE$2,FALSE,DATE(YEAR($AD15),MONTH($AD15),1),DATE(YEAR($AE15),MONTH($AE15),28)),0)</f>
      </c>
      <c r="AI15" s="18">
        <f>IFERROR(_xlfn.BETA.DIST(DATE(YEAR(AI$2),MONTH(AI$2),15),$AD$2,$AE$2,FALSE,DATE(YEAR($AD15),MONTH($AD15),1),DATE(YEAR($AE15),MONTH($AE15),28)),0)</f>
      </c>
      <c r="AJ15" s="18">
        <f>IFERROR(_xlfn.BETA.DIST(DATE(YEAR(AJ$2),MONTH(AJ$2),15),$AD$2,$AE$2,FALSE,DATE(YEAR($AD15),MONTH($AD15),1),DATE(YEAR($AE15),MONTH($AE15),28)),0)</f>
      </c>
      <c r="AK15" s="18">
        <f>IFERROR(_xlfn.BETA.DIST(DATE(YEAR(AK$2),MONTH(AK$2),15),$AD$2,$AE$2,FALSE,DATE(YEAR($AD15),MONTH($AD15),1),DATE(YEAR($AE15),MONTH($AE15),28)),0)</f>
      </c>
      <c r="AL15" s="18">
        <f>IFERROR(_xlfn.BETA.DIST(DATE(YEAR(AL$2),MONTH(AL$2),15),$AD$2,$AE$2,FALSE,DATE(YEAR($AD15),MONTH($AD15),1),DATE(YEAR($AE15),MONTH($AE15),28)),0)</f>
      </c>
      <c r="AM15" s="18">
        <f>IFERROR(_xlfn.BETA.DIST(DATE(YEAR(AM$2),MONTH(AM$2),15),$AD$2,$AE$2,FALSE,DATE(YEAR($AD15),MONTH($AD15),1),DATE(YEAR($AE15),MONTH($AE15),28)),0)</f>
      </c>
      <c r="AN15" s="18">
        <f>IFERROR(_xlfn.BETA.DIST(DATE(YEAR(AN$2),MONTH(AN$2),15),$AD$2,$AE$2,FALSE,DATE(YEAR($AD15),MONTH($AD15),1),DATE(YEAR($AE15),MONTH($AE15),28)),0)</f>
      </c>
      <c r="AO15" s="18">
        <f>IFERROR(_xlfn.BETA.DIST(DATE(YEAR(AO$2),MONTH(AO$2),15),$AD$2,$AE$2,FALSE,DATE(YEAR($AD15),MONTH($AD15),1),DATE(YEAR($AE15),MONTH($AE15),28)),0)</f>
      </c>
      <c r="AP15" s="18">
        <f>IFERROR(_xlfn.BETA.DIST(DATE(YEAR(AP$2),MONTH(AP$2),15),$AD$2,$AE$2,FALSE,DATE(YEAR($AD15),MONTH($AD15),1),DATE(YEAR($AE15),MONTH($AE15),28)),0)</f>
      </c>
      <c r="AQ15" s="18">
        <f>IFERROR(_xlfn.BETA.DIST(DATE(YEAR(AQ$2),MONTH(AQ$2),15),$AD$2,$AE$2,FALSE,DATE(YEAR($AD15),MONTH($AD15),1),DATE(YEAR($AE15),MONTH($AE15),28)),0)</f>
      </c>
      <c r="AR15" s="18">
        <f>IFERROR(_xlfn.BETA.DIST(DATE(YEAR(AR$2),MONTH(AR$2),15),$AD$2,$AE$2,FALSE,DATE(YEAR($AD15),MONTH($AD15),1),DATE(YEAR($AE15),MONTH($AE15),28)),0)</f>
      </c>
      <c r="AS15" s="18">
        <f>IFERROR(_xlfn.BETA.DIST(DATE(YEAR(AS$2),MONTH(AS$2),15),$AD$2,$AE$2,FALSE,DATE(YEAR($AD15),MONTH($AD15),1),DATE(YEAR($AE15),MONTH($AE15),28)),0)</f>
      </c>
      <c r="AT15" s="18">
        <f>IFERROR(_xlfn.BETA.DIST(DATE(YEAR(AT$2),MONTH(AT$2),15),$AD$2,$AE$2,FALSE,DATE(YEAR($AD15),MONTH($AD15),1),DATE(YEAR($AE15),MONTH($AE15),28)),0)</f>
      </c>
      <c r="AU15" s="18">
        <f>IFERROR(_xlfn.BETA.DIST(DATE(YEAR(AU$2),MONTH(AU$2),15),$AD$2,$AE$2,FALSE,DATE(YEAR($AD15),MONTH($AD15),1),DATE(YEAR($AE15),MONTH($AE15),28)),0)</f>
      </c>
      <c r="AV15" s="18">
        <f>SUM(AG15:AU15)</f>
      </c>
      <c r="AW15" s="18">
        <f>IF(J15&lt;&gt;0,J15,IF($AV15=0,0,AG15/$AV15*$Z15))</f>
      </c>
      <c r="AX15" s="18">
        <f>IF(K15&lt;&gt;0,K15,IF($AV15=0,0,AH15/$AV15*$Z15))</f>
      </c>
      <c r="AY15" s="18">
        <f>IF(L15&lt;&gt;0,L15,IF($AV15=0,0,AI15/$AV15*$Z15))</f>
      </c>
      <c r="AZ15" s="18">
        <f>IF(M15&lt;&gt;0,M15,IF($AV15=0,0,AJ15/$AV15*$Z15))</f>
      </c>
      <c r="BA15" s="18">
        <f>IF(N15&lt;&gt;0,N15,IF($AV15=0,0,AK15/$AV15*$Z15))</f>
      </c>
      <c r="BB15" s="18">
        <f>IF(O15&lt;&gt;0,O15,IF($AV15=0,0,AL15/$AV15*$Z15))</f>
      </c>
      <c r="BC15" s="18">
        <f>IF(P15&lt;&gt;0,P15,IF($AV15=0,0,AM15/$AV15*$Z15))</f>
      </c>
      <c r="BD15" s="18">
        <f>IF(Q15&lt;&gt;0,Q15,IF($AV15=0,0,AN15/$AV15*$Z15))</f>
      </c>
      <c r="BE15" s="18">
        <f>IF(R15&lt;&gt;0,R15,IF($AV15=0,0,AO15/$AV15*$Z15))</f>
      </c>
      <c r="BF15" s="18">
        <f>IF(S15&lt;&gt;0,S15,IF($AV15=0,0,AP15/$AV15*$Z15))</f>
      </c>
      <c r="BG15" s="18">
        <f>IF(T15&lt;&gt;0,T15,IF($AV15=0,0,AQ15/$AV15*$Z15))</f>
      </c>
      <c r="BH15" s="18">
        <f>IF(U15&lt;&gt;0,U15,IF($AV15=0,0,AR15/$AV15*$Z15))</f>
      </c>
      <c r="BI15" s="18">
        <f>IF(V15&lt;&gt;0,V15,IF($AV15=0,0,AS15/$AV15*$Z15))</f>
      </c>
      <c r="BJ15" s="18">
        <f>IF(W15&lt;&gt;0,W15,IF($AV15=0,0,AT15/$AV15*$Z15))</f>
      </c>
      <c r="BK15" s="18">
        <f>IF(X15&lt;&gt;0,X15,IF($AV15=0,0,AU15/$AV15*$Z15))</f>
      </c>
      <c r="BL15" s="18">
        <f>SUM(AW15:BK15)</f>
      </c>
      <c r="BM15" s="17" t="str">
        <v/>
      </c>
    </row>
    <row r="16" outlineLevel="4">
      <c r="A16" s="5" t="str">
        <v>1.3</v>
      </c>
      <c r="B16" s="5" t="str">
        <v/>
      </c>
      <c r="C16" s="5" t="str">
        <v>BSKDGNGENGR05</v>
      </c>
      <c r="D16" s="5" t="str">
        <v>BSKDGNGENGR05</v>
      </c>
      <c r="E16" s="19">
        <f>IFERROR(_xlfn.XLOOKUP(F16,Assumptions!B:B,Assumptions!C:C),0)</f>
      </c>
      <c r="F16" s="5" t="str">
        <v>Advanced Payment</v>
      </c>
      <c r="G16" s="5" t="str">
        <v/>
      </c>
      <c r="H16" s="18">
        <f>G15*E16</f>
      </c>
      <c r="I16" s="18">
        <f>H16*(1-0)</f>
      </c>
      <c r="J16" s="18">
        <v>0</v>
      </c>
      <c r="K16" s="18">
        <v>0</v>
      </c>
      <c r="L16" s="18">
        <v>0</v>
      </c>
      <c r="M16" s="18">
        <v>0</v>
      </c>
      <c r="N16" s="18">
        <v>0</v>
      </c>
      <c r="O16" s="18">
        <v>0</v>
      </c>
      <c r="P16" s="18">
        <v>0</v>
      </c>
      <c r="Q16" s="18">
        <v>0</v>
      </c>
      <c r="R16" s="18">
        <v>0</v>
      </c>
      <c r="S16" s="18">
        <v>0</v>
      </c>
      <c r="T16" s="18">
        <v>0</v>
      </c>
      <c r="U16" s="18">
        <v>0</v>
      </c>
      <c r="V16" s="18">
        <v>0</v>
      </c>
      <c r="W16" s="18">
        <v>0</v>
      </c>
      <c r="X16" s="18">
        <v>0</v>
      </c>
      <c r="Y16" s="18">
        <f>SUM(J16:X16)</f>
      </c>
      <c r="Z16" s="18">
        <f>I16-Y16</f>
      </c>
      <c r="AA16" s="20">
        <v>46026</v>
      </c>
      <c r="AB16" s="20">
        <v>46026</v>
      </c>
      <c r="AC16" s="18">
        <f>IFERROR(_xlfn.XLOOKUP(F16,Assumptions!B:B,Assumptions!D:D),0)</f>
      </c>
      <c r="AD16" s="20">
        <f>AA16+AC16</f>
      </c>
      <c r="AE16" s="20">
        <f>AC16+AB16</f>
      </c>
      <c r="AF16" s="5" t="str">
        <v/>
      </c>
      <c r="AG16" s="18">
        <f>IFERROR(_xlfn.BETA.DIST(DATE(YEAR(AG$2),MONTH(AG$2),15),$AD$2,$AE$2,FALSE,DATE(YEAR($AD16),MONTH($AD16),1),DATE(YEAR($AE16),MONTH($AE16),28)),0)</f>
      </c>
      <c r="AH16" s="18">
        <f>IFERROR(_xlfn.BETA.DIST(DATE(YEAR(AH$2),MONTH(AH$2),15),$AD$2,$AE$2,FALSE,DATE(YEAR($AD16),MONTH($AD16),1),DATE(YEAR($AE16),MONTH($AE16),28)),0)</f>
      </c>
      <c r="AI16" s="18">
        <f>IFERROR(_xlfn.BETA.DIST(DATE(YEAR(AI$2),MONTH(AI$2),15),$AD$2,$AE$2,FALSE,DATE(YEAR($AD16),MONTH($AD16),1),DATE(YEAR($AE16),MONTH($AE16),28)),0)</f>
      </c>
      <c r="AJ16" s="18">
        <f>IFERROR(_xlfn.BETA.DIST(DATE(YEAR(AJ$2),MONTH(AJ$2),15),$AD$2,$AE$2,FALSE,DATE(YEAR($AD16),MONTH($AD16),1),DATE(YEAR($AE16),MONTH($AE16),28)),0)</f>
      </c>
      <c r="AK16" s="18">
        <f>IFERROR(_xlfn.BETA.DIST(DATE(YEAR(AK$2),MONTH(AK$2),15),$AD$2,$AE$2,FALSE,DATE(YEAR($AD16),MONTH($AD16),1),DATE(YEAR($AE16),MONTH($AE16),28)),0)</f>
      </c>
      <c r="AL16" s="18">
        <f>IFERROR(_xlfn.BETA.DIST(DATE(YEAR(AL$2),MONTH(AL$2),15),$AD$2,$AE$2,FALSE,DATE(YEAR($AD16),MONTH($AD16),1),DATE(YEAR($AE16),MONTH($AE16),28)),0)</f>
      </c>
      <c r="AM16" s="18">
        <f>IFERROR(_xlfn.BETA.DIST(DATE(YEAR(AM$2),MONTH(AM$2),15),$AD$2,$AE$2,FALSE,DATE(YEAR($AD16),MONTH($AD16),1),DATE(YEAR($AE16),MONTH($AE16),28)),0)</f>
      </c>
      <c r="AN16" s="18">
        <f>IFERROR(_xlfn.BETA.DIST(DATE(YEAR(AN$2),MONTH(AN$2),15),$AD$2,$AE$2,FALSE,DATE(YEAR($AD16),MONTH($AD16),1),DATE(YEAR($AE16),MONTH($AE16),28)),0)</f>
      </c>
      <c r="AO16" s="18">
        <f>IFERROR(_xlfn.BETA.DIST(DATE(YEAR(AO$2),MONTH(AO$2),15),$AD$2,$AE$2,FALSE,DATE(YEAR($AD16),MONTH($AD16),1),DATE(YEAR($AE16),MONTH($AE16),28)),0)</f>
      </c>
      <c r="AP16" s="18">
        <f>IFERROR(_xlfn.BETA.DIST(DATE(YEAR(AP$2),MONTH(AP$2),15),$AD$2,$AE$2,FALSE,DATE(YEAR($AD16),MONTH($AD16),1),DATE(YEAR($AE16),MONTH($AE16),28)),0)</f>
      </c>
      <c r="AQ16" s="18">
        <f>IFERROR(_xlfn.BETA.DIST(DATE(YEAR(AQ$2),MONTH(AQ$2),15),$AD$2,$AE$2,FALSE,DATE(YEAR($AD16),MONTH($AD16),1),DATE(YEAR($AE16),MONTH($AE16),28)),0)</f>
      </c>
      <c r="AR16" s="18">
        <f>IFERROR(_xlfn.BETA.DIST(DATE(YEAR(AR$2),MONTH(AR$2),15),$AD$2,$AE$2,FALSE,DATE(YEAR($AD16),MONTH($AD16),1),DATE(YEAR($AE16),MONTH($AE16),28)),0)</f>
      </c>
      <c r="AS16" s="18">
        <f>IFERROR(_xlfn.BETA.DIST(DATE(YEAR(AS$2),MONTH(AS$2),15),$AD$2,$AE$2,FALSE,DATE(YEAR($AD16),MONTH($AD16),1),DATE(YEAR($AE16),MONTH($AE16),28)),0)</f>
      </c>
      <c r="AT16" s="18">
        <f>IFERROR(_xlfn.BETA.DIST(DATE(YEAR(AT$2),MONTH(AT$2),15),$AD$2,$AE$2,FALSE,DATE(YEAR($AD16),MONTH($AD16),1),DATE(YEAR($AE16),MONTH($AE16),28)),0)</f>
      </c>
      <c r="AU16" s="18">
        <f>IFERROR(_xlfn.BETA.DIST(DATE(YEAR(AU$2),MONTH(AU$2),15),$AD$2,$AE$2,FALSE,DATE(YEAR($AD16),MONTH($AD16),1),DATE(YEAR($AE16),MONTH($AE16),28)),0)</f>
      </c>
      <c r="AV16" s="18">
        <f>SUM(AG16:AU16)</f>
      </c>
      <c r="AW16" s="18">
        <f>IF(J16&lt;&gt;0,J16,IF($AV16=0,0,AG16/$AV16*$Z16))</f>
      </c>
      <c r="AX16" s="18">
        <f>IF(K16&lt;&gt;0,K16,IF($AV16=0,0,AH16/$AV16*$Z16))</f>
      </c>
      <c r="AY16" s="18">
        <f>IF(L16&lt;&gt;0,L16,IF($AV16=0,0,AI16/$AV16*$Z16))</f>
      </c>
      <c r="AZ16" s="18">
        <f>IF(M16&lt;&gt;0,M16,IF($AV16=0,0,AJ16/$AV16*$Z16))</f>
      </c>
      <c r="BA16" s="18">
        <f>IF(N16&lt;&gt;0,N16,IF($AV16=0,0,AK16/$AV16*$Z16))</f>
      </c>
      <c r="BB16" s="18">
        <f>IF(O16&lt;&gt;0,O16,IF($AV16=0,0,AL16/$AV16*$Z16))</f>
      </c>
      <c r="BC16" s="18">
        <f>IF(P16&lt;&gt;0,P16,IF($AV16=0,0,AM16/$AV16*$Z16))</f>
      </c>
      <c r="BD16" s="18">
        <f>IF(Q16&lt;&gt;0,Q16,IF($AV16=0,0,AN16/$AV16*$Z16))</f>
      </c>
      <c r="BE16" s="18">
        <f>IF(R16&lt;&gt;0,R16,IF($AV16=0,0,AO16/$AV16*$Z16))</f>
      </c>
      <c r="BF16" s="18">
        <f>IF(S16&lt;&gt;0,S16,IF($AV16=0,0,AP16/$AV16*$Z16))</f>
      </c>
      <c r="BG16" s="18">
        <f>IF(T16&lt;&gt;0,T16,IF($AV16=0,0,AQ16/$AV16*$Z16))</f>
      </c>
      <c r="BH16" s="18">
        <f>IF(U16&lt;&gt;0,U16,IF($AV16=0,0,AR16/$AV16*$Z16))</f>
      </c>
      <c r="BI16" s="18">
        <f>IF(V16&lt;&gt;0,V16,IF($AV16=0,0,AS16/$AV16*$Z16))</f>
      </c>
      <c r="BJ16" s="18">
        <f>IF(W16&lt;&gt;0,W16,IF($AV16=0,0,AT16/$AV16*$Z16))</f>
      </c>
      <c r="BK16" s="18">
        <f>IF(X16&lt;&gt;0,X16,IF($AV16=0,0,AU16/$AV16*$Z16))</f>
      </c>
      <c r="BL16" s="18">
        <f>SUM(AW16:BK16)</f>
      </c>
      <c r="BM16" s="18">
        <f>I16-BL16</f>
      </c>
    </row>
    <row r="17" outlineLevel="4">
      <c r="A17" s="5" t="str">
        <v>1.3</v>
      </c>
      <c r="B17" s="5" t="str">
        <v/>
      </c>
      <c r="C17" s="5" t="str">
        <v>BSPRELGENG207</v>
      </c>
      <c r="D17" s="5" t="str">
        <v>BSPRELGENG207</v>
      </c>
      <c r="E17" s="19">
        <f>IFERROR(_xlfn.XLOOKUP(F17,Assumptions!B:B,Assumptions!C:C),0)</f>
      </c>
      <c r="F17" s="5" t="str">
        <v>Site Delivery USD</v>
      </c>
      <c r="G17" s="5" t="str">
        <v/>
      </c>
      <c r="H17" s="18">
        <f>G15*E17</f>
      </c>
      <c r="I17" s="18">
        <f>H17*(1-0)</f>
      </c>
      <c r="J17" s="18">
        <v>0</v>
      </c>
      <c r="K17" s="18">
        <v>0</v>
      </c>
      <c r="L17" s="18">
        <v>0</v>
      </c>
      <c r="M17" s="18">
        <v>0</v>
      </c>
      <c r="N17" s="18">
        <v>0</v>
      </c>
      <c r="O17" s="18">
        <v>0</v>
      </c>
      <c r="P17" s="18">
        <v>0</v>
      </c>
      <c r="Q17" s="18">
        <v>0</v>
      </c>
      <c r="R17" s="18">
        <v>0</v>
      </c>
      <c r="S17" s="18">
        <v>0</v>
      </c>
      <c r="T17" s="18">
        <v>0</v>
      </c>
      <c r="U17" s="18">
        <v>0</v>
      </c>
      <c r="V17" s="18">
        <v>0</v>
      </c>
      <c r="W17" s="18">
        <v>0</v>
      </c>
      <c r="X17" s="18">
        <v>0</v>
      </c>
      <c r="Y17" s="18">
        <f>SUM(J17:X17)</f>
      </c>
      <c r="Z17" s="18">
        <f>I17-Y17</f>
      </c>
      <c r="AA17" s="20">
        <v>46294</v>
      </c>
      <c r="AB17" s="20">
        <v>46294</v>
      </c>
      <c r="AC17" s="18">
        <f>IFERROR(_xlfn.XLOOKUP(F17,Assumptions!B:B,Assumptions!D:D),0)</f>
      </c>
      <c r="AD17" s="20">
        <f>AA17+AC17</f>
      </c>
      <c r="AE17" s="20">
        <f>AC17+AB17</f>
      </c>
      <c r="AF17" s="5" t="str">
        <v/>
      </c>
      <c r="AG17" s="18">
        <f>IFERROR(_xlfn.BETA.DIST(DATE(YEAR(AG$2),MONTH(AG$2),15),$AD$2,$AE$2,FALSE,DATE(YEAR($AD17),MONTH($AD17),1),DATE(YEAR($AE17),MONTH($AE17),28)),0)</f>
      </c>
      <c r="AH17" s="18">
        <f>IFERROR(_xlfn.BETA.DIST(DATE(YEAR(AH$2),MONTH(AH$2),15),$AD$2,$AE$2,FALSE,DATE(YEAR($AD17),MONTH($AD17),1),DATE(YEAR($AE17),MONTH($AE17),28)),0)</f>
      </c>
      <c r="AI17" s="18">
        <f>IFERROR(_xlfn.BETA.DIST(DATE(YEAR(AI$2),MONTH(AI$2),15),$AD$2,$AE$2,FALSE,DATE(YEAR($AD17),MONTH($AD17),1),DATE(YEAR($AE17),MONTH($AE17),28)),0)</f>
      </c>
      <c r="AJ17" s="18">
        <f>IFERROR(_xlfn.BETA.DIST(DATE(YEAR(AJ$2),MONTH(AJ$2),15),$AD$2,$AE$2,FALSE,DATE(YEAR($AD17),MONTH($AD17),1),DATE(YEAR($AE17),MONTH($AE17),28)),0)</f>
      </c>
      <c r="AK17" s="18">
        <f>IFERROR(_xlfn.BETA.DIST(DATE(YEAR(AK$2),MONTH(AK$2),15),$AD$2,$AE$2,FALSE,DATE(YEAR($AD17),MONTH($AD17),1),DATE(YEAR($AE17),MONTH($AE17),28)),0)</f>
      </c>
      <c r="AL17" s="18">
        <f>IFERROR(_xlfn.BETA.DIST(DATE(YEAR(AL$2),MONTH(AL$2),15),$AD$2,$AE$2,FALSE,DATE(YEAR($AD17),MONTH($AD17),1),DATE(YEAR($AE17),MONTH($AE17),28)),0)</f>
      </c>
      <c r="AM17" s="18">
        <f>IFERROR(_xlfn.BETA.DIST(DATE(YEAR(AM$2),MONTH(AM$2),15),$AD$2,$AE$2,FALSE,DATE(YEAR($AD17),MONTH($AD17),1),DATE(YEAR($AE17),MONTH($AE17),28)),0)</f>
      </c>
      <c r="AN17" s="18">
        <f>IFERROR(_xlfn.BETA.DIST(DATE(YEAR(AN$2),MONTH(AN$2),15),$AD$2,$AE$2,FALSE,DATE(YEAR($AD17),MONTH($AD17),1),DATE(YEAR($AE17),MONTH($AE17),28)),0)</f>
      </c>
      <c r="AO17" s="18">
        <f>IFERROR(_xlfn.BETA.DIST(DATE(YEAR(AO$2),MONTH(AO$2),15),$AD$2,$AE$2,FALSE,DATE(YEAR($AD17),MONTH($AD17),1),DATE(YEAR($AE17),MONTH($AE17),28)),0)</f>
      </c>
      <c r="AP17" s="18">
        <f>IFERROR(_xlfn.BETA.DIST(DATE(YEAR(AP$2),MONTH(AP$2),15),$AD$2,$AE$2,FALSE,DATE(YEAR($AD17),MONTH($AD17),1),DATE(YEAR($AE17),MONTH($AE17),28)),0)</f>
      </c>
      <c r="AQ17" s="18">
        <f>IFERROR(_xlfn.BETA.DIST(DATE(YEAR(AQ$2),MONTH(AQ$2),15),$AD$2,$AE$2,FALSE,DATE(YEAR($AD17),MONTH($AD17),1),DATE(YEAR($AE17),MONTH($AE17),28)),0)</f>
      </c>
      <c r="AR17" s="18">
        <f>IFERROR(_xlfn.BETA.DIST(DATE(YEAR(AR$2),MONTH(AR$2),15),$AD$2,$AE$2,FALSE,DATE(YEAR($AD17),MONTH($AD17),1),DATE(YEAR($AE17),MONTH($AE17),28)),0)</f>
      </c>
      <c r="AS17" s="18">
        <f>IFERROR(_xlfn.BETA.DIST(DATE(YEAR(AS$2),MONTH(AS$2),15),$AD$2,$AE$2,FALSE,DATE(YEAR($AD17),MONTH($AD17),1),DATE(YEAR($AE17),MONTH($AE17),28)),0)</f>
      </c>
      <c r="AT17" s="18">
        <f>IFERROR(_xlfn.BETA.DIST(DATE(YEAR(AT$2),MONTH(AT$2),15),$AD$2,$AE$2,FALSE,DATE(YEAR($AD17),MONTH($AD17),1),DATE(YEAR($AE17),MONTH($AE17),28)),0)</f>
      </c>
      <c r="AU17" s="18">
        <f>IFERROR(_xlfn.BETA.DIST(DATE(YEAR(AU$2),MONTH(AU$2),15),$AD$2,$AE$2,FALSE,DATE(YEAR($AD17),MONTH($AD17),1),DATE(YEAR($AE17),MONTH($AE17),28)),0)</f>
      </c>
      <c r="AV17" s="18">
        <f>SUM(AG17:AU17)</f>
      </c>
      <c r="AW17" s="18">
        <f>IF(J17&lt;&gt;0,J17,IF($AV17=0,0,AG17/$AV17*$Z17))</f>
      </c>
      <c r="AX17" s="18">
        <f>IF(K17&lt;&gt;0,K17,IF($AV17=0,0,AH17/$AV17*$Z17))</f>
      </c>
      <c r="AY17" s="18">
        <f>IF(L17&lt;&gt;0,L17,IF($AV17=0,0,AI17/$AV17*$Z17))</f>
      </c>
      <c r="AZ17" s="18">
        <f>IF(M17&lt;&gt;0,M17,IF($AV17=0,0,AJ17/$AV17*$Z17))</f>
      </c>
      <c r="BA17" s="18">
        <f>IF(N17&lt;&gt;0,N17,IF($AV17=0,0,AK17/$AV17*$Z17))</f>
      </c>
      <c r="BB17" s="18">
        <f>IF(O17&lt;&gt;0,O17,IF($AV17=0,0,AL17/$AV17*$Z17))</f>
      </c>
      <c r="BC17" s="18">
        <f>IF(P17&lt;&gt;0,P17,IF($AV17=0,0,AM17/$AV17*$Z17))</f>
      </c>
      <c r="BD17" s="18">
        <f>IF(Q17&lt;&gt;0,Q17,IF($AV17=0,0,AN17/$AV17*$Z17))</f>
      </c>
      <c r="BE17" s="18">
        <f>IF(R17&lt;&gt;0,R17,IF($AV17=0,0,AO17/$AV17*$Z17))</f>
      </c>
      <c r="BF17" s="18">
        <f>IF(S17&lt;&gt;0,S17,IF($AV17=0,0,AP17/$AV17*$Z17))</f>
      </c>
      <c r="BG17" s="18">
        <f>IF(T17&lt;&gt;0,T17,IF($AV17=0,0,AQ17/$AV17*$Z17))</f>
      </c>
      <c r="BH17" s="18">
        <f>IF(U17&lt;&gt;0,U17,IF($AV17=0,0,AR17/$AV17*$Z17))</f>
      </c>
      <c r="BI17" s="18">
        <f>IF(V17&lt;&gt;0,V17,IF($AV17=0,0,AS17/$AV17*$Z17))</f>
      </c>
      <c r="BJ17" s="18">
        <f>IF(W17&lt;&gt;0,W17,IF($AV17=0,0,AT17/$AV17*$Z17))</f>
      </c>
      <c r="BK17" s="18">
        <f>IF(X17&lt;&gt;0,X17,IF($AV17=0,0,AU17/$AV17*$Z17))</f>
      </c>
      <c r="BL17" s="18">
        <f>SUM(AW17:BK17)</f>
      </c>
      <c r="BM17" s="18">
        <f>I17-BL17</f>
      </c>
    </row>
    <row r="18" outlineLevel="4">
      <c r="A18" s="5" t="str">
        <v>1.3</v>
      </c>
      <c r="B18" s="5" t="str">
        <v/>
      </c>
      <c r="C18" s="5" t="str">
        <v>BSKDGNGENGR07</v>
      </c>
      <c r="D18" s="5" t="str">
        <v>BSKDGNGENGR07</v>
      </c>
      <c r="E18" s="19">
        <f>IFERROR(_xlfn.XLOOKUP(F18,Assumptions!B:B,Assumptions!C:C),0)</f>
      </c>
      <c r="F18" s="5" t="str">
        <v>Retention</v>
      </c>
      <c r="G18" s="5" t="str">
        <v/>
      </c>
      <c r="H18" s="18">
        <f>G15*E18</f>
      </c>
      <c r="I18" s="18">
        <f>H18*(1-0)</f>
      </c>
      <c r="J18" s="18">
        <v>0</v>
      </c>
      <c r="K18" s="18">
        <v>0</v>
      </c>
      <c r="L18" s="18">
        <v>0</v>
      </c>
      <c r="M18" s="18">
        <v>0</v>
      </c>
      <c r="N18" s="18">
        <v>0</v>
      </c>
      <c r="O18" s="18">
        <v>0</v>
      </c>
      <c r="P18" s="18">
        <v>0</v>
      </c>
      <c r="Q18" s="18">
        <v>0</v>
      </c>
      <c r="R18" s="18">
        <v>0</v>
      </c>
      <c r="S18" s="18">
        <v>0</v>
      </c>
      <c r="T18" s="18">
        <v>0</v>
      </c>
      <c r="U18" s="18">
        <v>0</v>
      </c>
      <c r="V18" s="18">
        <v>0</v>
      </c>
      <c r="W18" s="18">
        <v>0</v>
      </c>
      <c r="X18" s="18">
        <v>0</v>
      </c>
      <c r="Y18" s="18">
        <f>SUM(J18:X18)</f>
      </c>
      <c r="Z18" s="18">
        <f>I18-Y18</f>
      </c>
      <c r="AA18" s="20">
        <v>46483</v>
      </c>
      <c r="AB18" s="20">
        <v>46483</v>
      </c>
      <c r="AC18" s="18">
        <f>IFERROR(_xlfn.XLOOKUP(F18,Assumptions!B:B,Assumptions!D:D),0)</f>
      </c>
      <c r="AD18" s="20">
        <f>AA18+AC18</f>
      </c>
      <c r="AE18" s="20">
        <f>AC18+AB18</f>
      </c>
      <c r="AF18" s="5" t="str">
        <v/>
      </c>
      <c r="AG18" s="18">
        <f>IFERROR(_xlfn.BETA.DIST(DATE(YEAR(AG$2),MONTH(AG$2),15),$AD$2,$AE$2,FALSE,DATE(YEAR($AD18),MONTH($AD18),1),DATE(YEAR($AE18),MONTH($AE18),28)),0)</f>
      </c>
      <c r="AH18" s="18">
        <f>IFERROR(_xlfn.BETA.DIST(DATE(YEAR(AH$2),MONTH(AH$2),15),$AD$2,$AE$2,FALSE,DATE(YEAR($AD18),MONTH($AD18),1),DATE(YEAR($AE18),MONTH($AE18),28)),0)</f>
      </c>
      <c r="AI18" s="18">
        <f>IFERROR(_xlfn.BETA.DIST(DATE(YEAR(AI$2),MONTH(AI$2),15),$AD$2,$AE$2,FALSE,DATE(YEAR($AD18),MONTH($AD18),1),DATE(YEAR($AE18),MONTH($AE18),28)),0)</f>
      </c>
      <c r="AJ18" s="18">
        <f>IFERROR(_xlfn.BETA.DIST(DATE(YEAR(AJ$2),MONTH(AJ$2),15),$AD$2,$AE$2,FALSE,DATE(YEAR($AD18),MONTH($AD18),1),DATE(YEAR($AE18),MONTH($AE18),28)),0)</f>
      </c>
      <c r="AK18" s="18">
        <f>IFERROR(_xlfn.BETA.DIST(DATE(YEAR(AK$2),MONTH(AK$2),15),$AD$2,$AE$2,FALSE,DATE(YEAR($AD18),MONTH($AD18),1),DATE(YEAR($AE18),MONTH($AE18),28)),0)</f>
      </c>
      <c r="AL18" s="18">
        <f>IFERROR(_xlfn.BETA.DIST(DATE(YEAR(AL$2),MONTH(AL$2),15),$AD$2,$AE$2,FALSE,DATE(YEAR($AD18),MONTH($AD18),1),DATE(YEAR($AE18),MONTH($AE18),28)),0)</f>
      </c>
      <c r="AM18" s="18">
        <f>IFERROR(_xlfn.BETA.DIST(DATE(YEAR(AM$2),MONTH(AM$2),15),$AD$2,$AE$2,FALSE,DATE(YEAR($AD18),MONTH($AD18),1),DATE(YEAR($AE18),MONTH($AE18),28)),0)</f>
      </c>
      <c r="AN18" s="18">
        <f>IFERROR(_xlfn.BETA.DIST(DATE(YEAR(AN$2),MONTH(AN$2),15),$AD$2,$AE$2,FALSE,DATE(YEAR($AD18),MONTH($AD18),1),DATE(YEAR($AE18),MONTH($AE18),28)),0)</f>
      </c>
      <c r="AO18" s="18">
        <f>IFERROR(_xlfn.BETA.DIST(DATE(YEAR(AO$2),MONTH(AO$2),15),$AD$2,$AE$2,FALSE,DATE(YEAR($AD18),MONTH($AD18),1),DATE(YEAR($AE18),MONTH($AE18),28)),0)</f>
      </c>
      <c r="AP18" s="18">
        <f>IFERROR(_xlfn.BETA.DIST(DATE(YEAR(AP$2),MONTH(AP$2),15),$AD$2,$AE$2,FALSE,DATE(YEAR($AD18),MONTH($AD18),1),DATE(YEAR($AE18),MONTH($AE18),28)),0)</f>
      </c>
      <c r="AQ18" s="18">
        <f>IFERROR(_xlfn.BETA.DIST(DATE(YEAR(AQ$2),MONTH(AQ$2),15),$AD$2,$AE$2,FALSE,DATE(YEAR($AD18),MONTH($AD18),1),DATE(YEAR($AE18),MONTH($AE18),28)),0)</f>
      </c>
      <c r="AR18" s="18">
        <f>IFERROR(_xlfn.BETA.DIST(DATE(YEAR(AR$2),MONTH(AR$2),15),$AD$2,$AE$2,FALSE,DATE(YEAR($AD18),MONTH($AD18),1),DATE(YEAR($AE18),MONTH($AE18),28)),0)</f>
      </c>
      <c r="AS18" s="18">
        <f>IFERROR(_xlfn.BETA.DIST(DATE(YEAR(AS$2),MONTH(AS$2),15),$AD$2,$AE$2,FALSE,DATE(YEAR($AD18),MONTH($AD18),1),DATE(YEAR($AE18),MONTH($AE18),28)),0)</f>
      </c>
      <c r="AT18" s="18">
        <f>IFERROR(_xlfn.BETA.DIST(DATE(YEAR(AT$2),MONTH(AT$2),15),$AD$2,$AE$2,FALSE,DATE(YEAR($AD18),MONTH($AD18),1),DATE(YEAR($AE18),MONTH($AE18),28)),0)</f>
      </c>
      <c r="AU18" s="18">
        <f>IFERROR(_xlfn.BETA.DIST(DATE(YEAR(AU$2),MONTH(AU$2),15),$AD$2,$AE$2,FALSE,DATE(YEAR($AD18),MONTH($AD18),1),DATE(YEAR($AE18),MONTH($AE18),28)),0)</f>
      </c>
      <c r="AV18" s="18">
        <f>SUM(AG18:AU18)</f>
      </c>
      <c r="AW18" s="18">
        <f>IF(J18&lt;&gt;0,J18,IF($AV18=0,0,AG18/$AV18*$Z18))</f>
      </c>
      <c r="AX18" s="18">
        <f>IF(K18&lt;&gt;0,K18,IF($AV18=0,0,AH18/$AV18*$Z18))</f>
      </c>
      <c r="AY18" s="18">
        <f>IF(L18&lt;&gt;0,L18,IF($AV18=0,0,AI18/$AV18*$Z18))</f>
      </c>
      <c r="AZ18" s="18">
        <f>IF(M18&lt;&gt;0,M18,IF($AV18=0,0,AJ18/$AV18*$Z18))</f>
      </c>
      <c r="BA18" s="18">
        <f>IF(N18&lt;&gt;0,N18,IF($AV18=0,0,AK18/$AV18*$Z18))</f>
      </c>
      <c r="BB18" s="18">
        <f>IF(O18&lt;&gt;0,O18,IF($AV18=0,0,AL18/$AV18*$Z18))</f>
      </c>
      <c r="BC18" s="18">
        <f>IF(P18&lt;&gt;0,P18,IF($AV18=0,0,AM18/$AV18*$Z18))</f>
      </c>
      <c r="BD18" s="18">
        <f>IF(Q18&lt;&gt;0,Q18,IF($AV18=0,0,AN18/$AV18*$Z18))</f>
      </c>
      <c r="BE18" s="18">
        <f>IF(R18&lt;&gt;0,R18,IF($AV18=0,0,AO18/$AV18*$Z18))</f>
      </c>
      <c r="BF18" s="18">
        <f>IF(S18&lt;&gt;0,S18,IF($AV18=0,0,AP18/$AV18*$Z18))</f>
      </c>
      <c r="BG18" s="18">
        <f>IF(T18&lt;&gt;0,T18,IF($AV18=0,0,AQ18/$AV18*$Z18))</f>
      </c>
      <c r="BH18" s="18">
        <f>IF(U18&lt;&gt;0,U18,IF($AV18=0,0,AR18/$AV18*$Z18))</f>
      </c>
      <c r="BI18" s="18">
        <f>IF(V18&lt;&gt;0,V18,IF($AV18=0,0,AS18/$AV18*$Z18))</f>
      </c>
      <c r="BJ18" s="18">
        <f>IF(W18&lt;&gt;0,W18,IF($AV18=0,0,AT18/$AV18*$Z18))</f>
      </c>
      <c r="BK18" s="18">
        <f>IF(X18&lt;&gt;0,X18,IF($AV18=0,0,AU18/$AV18*$Z18))</f>
      </c>
      <c r="BL18" s="18">
        <f>SUM(AW18:BK18)</f>
      </c>
      <c r="BM18" s="18">
        <f>I18-BL18</f>
      </c>
    </row>
    <row r="19" outlineLevel="3">
      <c r="A19" s="17" t="str">
        <v>1.4</v>
      </c>
      <c r="B19" s="17" t="str">
        <v/>
      </c>
      <c r="C19" s="17" t="str">
        <v/>
      </c>
      <c r="D19" s="17" t="str">
        <v/>
      </c>
      <c r="E19" s="17" t="str">
        <v>1.4</v>
      </c>
      <c r="F19" s="17" t="str">
        <v>Three single phase GIS inductive voltage transformer complete with its disconnector and earthing switch as specified for busbars.</v>
      </c>
      <c r="G19" s="17">
        <v>66578.98</v>
      </c>
      <c r="H19" s="17" t="str">
        <v/>
      </c>
      <c r="I19" s="17" t="str">
        <v/>
      </c>
      <c r="J19" s="17" t="str">
        <v/>
      </c>
      <c r="K19" s="17" t="str">
        <v/>
      </c>
      <c r="L19" s="17" t="str">
        <v/>
      </c>
      <c r="M19" s="17" t="str">
        <v/>
      </c>
      <c r="N19" s="17" t="str">
        <v/>
      </c>
      <c r="O19" s="17" t="str">
        <v/>
      </c>
      <c r="P19" s="17" t="str">
        <v/>
      </c>
      <c r="Q19" s="17" t="str">
        <v/>
      </c>
      <c r="R19" s="17" t="str">
        <v/>
      </c>
      <c r="S19" s="17" t="str">
        <v/>
      </c>
      <c r="T19" s="17" t="str">
        <v/>
      </c>
      <c r="U19" s="17" t="str">
        <v/>
      </c>
      <c r="V19" s="17" t="str">
        <v/>
      </c>
      <c r="W19" s="17" t="str">
        <v/>
      </c>
      <c r="X19" s="17" t="str">
        <v/>
      </c>
      <c r="Y19" s="17" t="str">
        <v/>
      </c>
      <c r="Z19" s="17" t="str">
        <v/>
      </c>
      <c r="AA19" s="17" t="str">
        <v/>
      </c>
      <c r="AB19" s="17" t="str">
        <v/>
      </c>
      <c r="AC19" s="17" t="str">
        <v/>
      </c>
      <c r="AD19" s="17" t="str">
        <v/>
      </c>
      <c r="AE19" s="17" t="str">
        <v/>
      </c>
      <c r="AF19" s="5" t="str">
        <v/>
      </c>
      <c r="AG19" s="18">
        <f>IFERROR(_xlfn.BETA.DIST(DATE(YEAR(AG$2),MONTH(AG$2),15),$AD$2,$AE$2,FALSE,DATE(YEAR($AD19),MONTH($AD19),1),DATE(YEAR($AE19),MONTH($AE19),28)),0)</f>
      </c>
      <c r="AH19" s="18">
        <f>IFERROR(_xlfn.BETA.DIST(DATE(YEAR(AH$2),MONTH(AH$2),15),$AD$2,$AE$2,FALSE,DATE(YEAR($AD19),MONTH($AD19),1),DATE(YEAR($AE19),MONTH($AE19),28)),0)</f>
      </c>
      <c r="AI19" s="18">
        <f>IFERROR(_xlfn.BETA.DIST(DATE(YEAR(AI$2),MONTH(AI$2),15),$AD$2,$AE$2,FALSE,DATE(YEAR($AD19),MONTH($AD19),1),DATE(YEAR($AE19),MONTH($AE19),28)),0)</f>
      </c>
      <c r="AJ19" s="18">
        <f>IFERROR(_xlfn.BETA.DIST(DATE(YEAR(AJ$2),MONTH(AJ$2),15),$AD$2,$AE$2,FALSE,DATE(YEAR($AD19),MONTH($AD19),1),DATE(YEAR($AE19),MONTH($AE19),28)),0)</f>
      </c>
      <c r="AK19" s="18">
        <f>IFERROR(_xlfn.BETA.DIST(DATE(YEAR(AK$2),MONTH(AK$2),15),$AD$2,$AE$2,FALSE,DATE(YEAR($AD19),MONTH($AD19),1),DATE(YEAR($AE19),MONTH($AE19),28)),0)</f>
      </c>
      <c r="AL19" s="18">
        <f>IFERROR(_xlfn.BETA.DIST(DATE(YEAR(AL$2),MONTH(AL$2),15),$AD$2,$AE$2,FALSE,DATE(YEAR($AD19),MONTH($AD19),1),DATE(YEAR($AE19),MONTH($AE19),28)),0)</f>
      </c>
      <c r="AM19" s="18">
        <f>IFERROR(_xlfn.BETA.DIST(DATE(YEAR(AM$2),MONTH(AM$2),15),$AD$2,$AE$2,FALSE,DATE(YEAR($AD19),MONTH($AD19),1),DATE(YEAR($AE19),MONTH($AE19),28)),0)</f>
      </c>
      <c r="AN19" s="18">
        <f>IFERROR(_xlfn.BETA.DIST(DATE(YEAR(AN$2),MONTH(AN$2),15),$AD$2,$AE$2,FALSE,DATE(YEAR($AD19),MONTH($AD19),1),DATE(YEAR($AE19),MONTH($AE19),28)),0)</f>
      </c>
      <c r="AO19" s="18">
        <f>IFERROR(_xlfn.BETA.DIST(DATE(YEAR(AO$2),MONTH(AO$2),15),$AD$2,$AE$2,FALSE,DATE(YEAR($AD19),MONTH($AD19),1),DATE(YEAR($AE19),MONTH($AE19),28)),0)</f>
      </c>
      <c r="AP19" s="18">
        <f>IFERROR(_xlfn.BETA.DIST(DATE(YEAR(AP$2),MONTH(AP$2),15),$AD$2,$AE$2,FALSE,DATE(YEAR($AD19),MONTH($AD19),1),DATE(YEAR($AE19),MONTH($AE19),28)),0)</f>
      </c>
      <c r="AQ19" s="18">
        <f>IFERROR(_xlfn.BETA.DIST(DATE(YEAR(AQ$2),MONTH(AQ$2),15),$AD$2,$AE$2,FALSE,DATE(YEAR($AD19),MONTH($AD19),1),DATE(YEAR($AE19),MONTH($AE19),28)),0)</f>
      </c>
      <c r="AR19" s="18">
        <f>IFERROR(_xlfn.BETA.DIST(DATE(YEAR(AR$2),MONTH(AR$2),15),$AD$2,$AE$2,FALSE,DATE(YEAR($AD19),MONTH($AD19),1),DATE(YEAR($AE19),MONTH($AE19),28)),0)</f>
      </c>
      <c r="AS19" s="18">
        <f>IFERROR(_xlfn.BETA.DIST(DATE(YEAR(AS$2),MONTH(AS$2),15),$AD$2,$AE$2,FALSE,DATE(YEAR($AD19),MONTH($AD19),1),DATE(YEAR($AE19),MONTH($AE19),28)),0)</f>
      </c>
      <c r="AT19" s="18">
        <f>IFERROR(_xlfn.BETA.DIST(DATE(YEAR(AT$2),MONTH(AT$2),15),$AD$2,$AE$2,FALSE,DATE(YEAR($AD19),MONTH($AD19),1),DATE(YEAR($AE19),MONTH($AE19),28)),0)</f>
      </c>
      <c r="AU19" s="18">
        <f>IFERROR(_xlfn.BETA.DIST(DATE(YEAR(AU$2),MONTH(AU$2),15),$AD$2,$AE$2,FALSE,DATE(YEAR($AD19),MONTH($AD19),1),DATE(YEAR($AE19),MONTH($AE19),28)),0)</f>
      </c>
      <c r="AV19" s="18">
        <f>SUM(AG19:AU19)</f>
      </c>
      <c r="AW19" s="18">
        <f>IF(J19&lt;&gt;0,J19,IF($AV19=0,0,AG19/$AV19*$Z19))</f>
      </c>
      <c r="AX19" s="18">
        <f>IF(K19&lt;&gt;0,K19,IF($AV19=0,0,AH19/$AV19*$Z19))</f>
      </c>
      <c r="AY19" s="18">
        <f>IF(L19&lt;&gt;0,L19,IF($AV19=0,0,AI19/$AV19*$Z19))</f>
      </c>
      <c r="AZ19" s="18">
        <f>IF(M19&lt;&gt;0,M19,IF($AV19=0,0,AJ19/$AV19*$Z19))</f>
      </c>
      <c r="BA19" s="18">
        <f>IF(N19&lt;&gt;0,N19,IF($AV19=0,0,AK19/$AV19*$Z19))</f>
      </c>
      <c r="BB19" s="18">
        <f>IF(O19&lt;&gt;0,O19,IF($AV19=0,0,AL19/$AV19*$Z19))</f>
      </c>
      <c r="BC19" s="18">
        <f>IF(P19&lt;&gt;0,P19,IF($AV19=0,0,AM19/$AV19*$Z19))</f>
      </c>
      <c r="BD19" s="18">
        <f>IF(Q19&lt;&gt;0,Q19,IF($AV19=0,0,AN19/$AV19*$Z19))</f>
      </c>
      <c r="BE19" s="18">
        <f>IF(R19&lt;&gt;0,R19,IF($AV19=0,0,AO19/$AV19*$Z19))</f>
      </c>
      <c r="BF19" s="18">
        <f>IF(S19&lt;&gt;0,S19,IF($AV19=0,0,AP19/$AV19*$Z19))</f>
      </c>
      <c r="BG19" s="18">
        <f>IF(T19&lt;&gt;0,T19,IF($AV19=0,0,AQ19/$AV19*$Z19))</f>
      </c>
      <c r="BH19" s="18">
        <f>IF(U19&lt;&gt;0,U19,IF($AV19=0,0,AR19/$AV19*$Z19))</f>
      </c>
      <c r="BI19" s="18">
        <f>IF(V19&lt;&gt;0,V19,IF($AV19=0,0,AS19/$AV19*$Z19))</f>
      </c>
      <c r="BJ19" s="18">
        <f>IF(W19&lt;&gt;0,W19,IF($AV19=0,0,AT19/$AV19*$Z19))</f>
      </c>
      <c r="BK19" s="18">
        <f>IF(X19&lt;&gt;0,X19,IF($AV19=0,0,AU19/$AV19*$Z19))</f>
      </c>
      <c r="BL19" s="18">
        <f>SUM(AW19:BK19)</f>
      </c>
      <c r="BM19" s="17" t="str">
        <v/>
      </c>
    </row>
    <row r="20" outlineLevel="4">
      <c r="A20" s="5" t="str">
        <v>1.4</v>
      </c>
      <c r="B20" s="5" t="str">
        <v/>
      </c>
      <c r="C20" s="5" t="str">
        <v>BSKDGNGENGR05</v>
      </c>
      <c r="D20" s="5" t="str">
        <v>BSKDGNGENGR05</v>
      </c>
      <c r="E20" s="19">
        <f>IFERROR(_xlfn.XLOOKUP(F20,Assumptions!B:B,Assumptions!C:C),0)</f>
      </c>
      <c r="F20" s="5" t="str">
        <v>Advanced Payment</v>
      </c>
      <c r="G20" s="5" t="str">
        <v/>
      </c>
      <c r="H20" s="18">
        <f>G19*E20</f>
      </c>
      <c r="I20" s="18">
        <f>H20*(1-0)</f>
      </c>
      <c r="J20" s="18">
        <v>0</v>
      </c>
      <c r="K20" s="18">
        <v>0</v>
      </c>
      <c r="L20" s="18">
        <v>0</v>
      </c>
      <c r="M20" s="18">
        <v>0</v>
      </c>
      <c r="N20" s="18">
        <v>0</v>
      </c>
      <c r="O20" s="18">
        <v>0</v>
      </c>
      <c r="P20" s="18">
        <v>0</v>
      </c>
      <c r="Q20" s="18">
        <v>0</v>
      </c>
      <c r="R20" s="18">
        <v>0</v>
      </c>
      <c r="S20" s="18">
        <v>0</v>
      </c>
      <c r="T20" s="18">
        <v>0</v>
      </c>
      <c r="U20" s="18">
        <v>0</v>
      </c>
      <c r="V20" s="18">
        <v>0</v>
      </c>
      <c r="W20" s="18">
        <v>0</v>
      </c>
      <c r="X20" s="18">
        <v>0</v>
      </c>
      <c r="Y20" s="18">
        <f>SUM(J20:X20)</f>
      </c>
      <c r="Z20" s="18">
        <f>I20-Y20</f>
      </c>
      <c r="AA20" s="20">
        <v>46026</v>
      </c>
      <c r="AB20" s="20">
        <v>46026</v>
      </c>
      <c r="AC20" s="18">
        <f>IFERROR(_xlfn.XLOOKUP(F20,Assumptions!B:B,Assumptions!D:D),0)</f>
      </c>
      <c r="AD20" s="20">
        <f>AA20+AC20</f>
      </c>
      <c r="AE20" s="20">
        <f>AC20+AB20</f>
      </c>
      <c r="AF20" s="5" t="str">
        <v/>
      </c>
      <c r="AG20" s="18">
        <f>IFERROR(_xlfn.BETA.DIST(DATE(YEAR(AG$2),MONTH(AG$2),15),$AD$2,$AE$2,FALSE,DATE(YEAR($AD20),MONTH($AD20),1),DATE(YEAR($AE20),MONTH($AE20),28)),0)</f>
      </c>
      <c r="AH20" s="18">
        <f>IFERROR(_xlfn.BETA.DIST(DATE(YEAR(AH$2),MONTH(AH$2),15),$AD$2,$AE$2,FALSE,DATE(YEAR($AD20),MONTH($AD20),1),DATE(YEAR($AE20),MONTH($AE20),28)),0)</f>
      </c>
      <c r="AI20" s="18">
        <f>IFERROR(_xlfn.BETA.DIST(DATE(YEAR(AI$2),MONTH(AI$2),15),$AD$2,$AE$2,FALSE,DATE(YEAR($AD20),MONTH($AD20),1),DATE(YEAR($AE20),MONTH($AE20),28)),0)</f>
      </c>
      <c r="AJ20" s="18">
        <f>IFERROR(_xlfn.BETA.DIST(DATE(YEAR(AJ$2),MONTH(AJ$2),15),$AD$2,$AE$2,FALSE,DATE(YEAR($AD20),MONTH($AD20),1),DATE(YEAR($AE20),MONTH($AE20),28)),0)</f>
      </c>
      <c r="AK20" s="18">
        <f>IFERROR(_xlfn.BETA.DIST(DATE(YEAR(AK$2),MONTH(AK$2),15),$AD$2,$AE$2,FALSE,DATE(YEAR($AD20),MONTH($AD20),1),DATE(YEAR($AE20),MONTH($AE20),28)),0)</f>
      </c>
      <c r="AL20" s="18">
        <f>IFERROR(_xlfn.BETA.DIST(DATE(YEAR(AL$2),MONTH(AL$2),15),$AD$2,$AE$2,FALSE,DATE(YEAR($AD20),MONTH($AD20),1),DATE(YEAR($AE20),MONTH($AE20),28)),0)</f>
      </c>
      <c r="AM20" s="18">
        <f>IFERROR(_xlfn.BETA.DIST(DATE(YEAR(AM$2),MONTH(AM$2),15),$AD$2,$AE$2,FALSE,DATE(YEAR($AD20),MONTH($AD20),1),DATE(YEAR($AE20),MONTH($AE20),28)),0)</f>
      </c>
      <c r="AN20" s="18">
        <f>IFERROR(_xlfn.BETA.DIST(DATE(YEAR(AN$2),MONTH(AN$2),15),$AD$2,$AE$2,FALSE,DATE(YEAR($AD20),MONTH($AD20),1),DATE(YEAR($AE20),MONTH($AE20),28)),0)</f>
      </c>
      <c r="AO20" s="18">
        <f>IFERROR(_xlfn.BETA.DIST(DATE(YEAR(AO$2),MONTH(AO$2),15),$AD$2,$AE$2,FALSE,DATE(YEAR($AD20),MONTH($AD20),1),DATE(YEAR($AE20),MONTH($AE20),28)),0)</f>
      </c>
      <c r="AP20" s="18">
        <f>IFERROR(_xlfn.BETA.DIST(DATE(YEAR(AP$2),MONTH(AP$2),15),$AD$2,$AE$2,FALSE,DATE(YEAR($AD20),MONTH($AD20),1),DATE(YEAR($AE20),MONTH($AE20),28)),0)</f>
      </c>
      <c r="AQ20" s="18">
        <f>IFERROR(_xlfn.BETA.DIST(DATE(YEAR(AQ$2),MONTH(AQ$2),15),$AD$2,$AE$2,FALSE,DATE(YEAR($AD20),MONTH($AD20),1),DATE(YEAR($AE20),MONTH($AE20),28)),0)</f>
      </c>
      <c r="AR20" s="18">
        <f>IFERROR(_xlfn.BETA.DIST(DATE(YEAR(AR$2),MONTH(AR$2),15),$AD$2,$AE$2,FALSE,DATE(YEAR($AD20),MONTH($AD20),1),DATE(YEAR($AE20),MONTH($AE20),28)),0)</f>
      </c>
      <c r="AS20" s="18">
        <f>IFERROR(_xlfn.BETA.DIST(DATE(YEAR(AS$2),MONTH(AS$2),15),$AD$2,$AE$2,FALSE,DATE(YEAR($AD20),MONTH($AD20),1),DATE(YEAR($AE20),MONTH($AE20),28)),0)</f>
      </c>
      <c r="AT20" s="18">
        <f>IFERROR(_xlfn.BETA.DIST(DATE(YEAR(AT$2),MONTH(AT$2),15),$AD$2,$AE$2,FALSE,DATE(YEAR($AD20),MONTH($AD20),1),DATE(YEAR($AE20),MONTH($AE20),28)),0)</f>
      </c>
      <c r="AU20" s="18">
        <f>IFERROR(_xlfn.BETA.DIST(DATE(YEAR(AU$2),MONTH(AU$2),15),$AD$2,$AE$2,FALSE,DATE(YEAR($AD20),MONTH($AD20),1),DATE(YEAR($AE20),MONTH($AE20),28)),0)</f>
      </c>
      <c r="AV20" s="18">
        <f>SUM(AG20:AU20)</f>
      </c>
      <c r="AW20" s="18">
        <f>IF(J20&lt;&gt;0,J20,IF($AV20=0,0,AG20/$AV20*$Z20))</f>
      </c>
      <c r="AX20" s="18">
        <f>IF(K20&lt;&gt;0,K20,IF($AV20=0,0,AH20/$AV20*$Z20))</f>
      </c>
      <c r="AY20" s="18">
        <f>IF(L20&lt;&gt;0,L20,IF($AV20=0,0,AI20/$AV20*$Z20))</f>
      </c>
      <c r="AZ20" s="18">
        <f>IF(M20&lt;&gt;0,M20,IF($AV20=0,0,AJ20/$AV20*$Z20))</f>
      </c>
      <c r="BA20" s="18">
        <f>IF(N20&lt;&gt;0,N20,IF($AV20=0,0,AK20/$AV20*$Z20))</f>
      </c>
      <c r="BB20" s="18">
        <f>IF(O20&lt;&gt;0,O20,IF($AV20=0,0,AL20/$AV20*$Z20))</f>
      </c>
      <c r="BC20" s="18">
        <f>IF(P20&lt;&gt;0,P20,IF($AV20=0,0,AM20/$AV20*$Z20))</f>
      </c>
      <c r="BD20" s="18">
        <f>IF(Q20&lt;&gt;0,Q20,IF($AV20=0,0,AN20/$AV20*$Z20))</f>
      </c>
      <c r="BE20" s="18">
        <f>IF(R20&lt;&gt;0,R20,IF($AV20=0,0,AO20/$AV20*$Z20))</f>
      </c>
      <c r="BF20" s="18">
        <f>IF(S20&lt;&gt;0,S20,IF($AV20=0,0,AP20/$AV20*$Z20))</f>
      </c>
      <c r="BG20" s="18">
        <f>IF(T20&lt;&gt;0,T20,IF($AV20=0,0,AQ20/$AV20*$Z20))</f>
      </c>
      <c r="BH20" s="18">
        <f>IF(U20&lt;&gt;0,U20,IF($AV20=0,0,AR20/$AV20*$Z20))</f>
      </c>
      <c r="BI20" s="18">
        <f>IF(V20&lt;&gt;0,V20,IF($AV20=0,0,AS20/$AV20*$Z20))</f>
      </c>
      <c r="BJ20" s="18">
        <f>IF(W20&lt;&gt;0,W20,IF($AV20=0,0,AT20/$AV20*$Z20))</f>
      </c>
      <c r="BK20" s="18">
        <f>IF(X20&lt;&gt;0,X20,IF($AV20=0,0,AU20/$AV20*$Z20))</f>
      </c>
      <c r="BL20" s="18">
        <f>SUM(AW20:BK20)</f>
      </c>
      <c r="BM20" s="18">
        <f>I20-BL20</f>
      </c>
    </row>
    <row r="21" outlineLevel="4">
      <c r="A21" s="5" t="str">
        <v>1.4</v>
      </c>
      <c r="B21" s="5" t="str">
        <v/>
      </c>
      <c r="C21" s="5" t="str">
        <v>BSPRELGENG207</v>
      </c>
      <c r="D21" s="5" t="str">
        <v>BSPRELGENG207</v>
      </c>
      <c r="E21" s="19">
        <f>IFERROR(_xlfn.XLOOKUP(F21,Assumptions!B:B,Assumptions!C:C),0)</f>
      </c>
      <c r="F21" s="5" t="str">
        <v>Site Delivery USD</v>
      </c>
      <c r="G21" s="5" t="str">
        <v/>
      </c>
      <c r="H21" s="18">
        <f>G19*E21</f>
      </c>
      <c r="I21" s="18">
        <f>H21*(1-0)</f>
      </c>
      <c r="J21" s="18">
        <v>0</v>
      </c>
      <c r="K21" s="18">
        <v>0</v>
      </c>
      <c r="L21" s="18">
        <v>0</v>
      </c>
      <c r="M21" s="18">
        <v>0</v>
      </c>
      <c r="N21" s="18">
        <v>0</v>
      </c>
      <c r="O21" s="18">
        <v>0</v>
      </c>
      <c r="P21" s="18">
        <v>0</v>
      </c>
      <c r="Q21" s="18">
        <v>0</v>
      </c>
      <c r="R21" s="18">
        <v>0</v>
      </c>
      <c r="S21" s="18">
        <v>0</v>
      </c>
      <c r="T21" s="18">
        <v>0</v>
      </c>
      <c r="U21" s="18">
        <v>0</v>
      </c>
      <c r="V21" s="18">
        <v>0</v>
      </c>
      <c r="W21" s="18">
        <v>0</v>
      </c>
      <c r="X21" s="18">
        <v>0</v>
      </c>
      <c r="Y21" s="18">
        <f>SUM(J21:X21)</f>
      </c>
      <c r="Z21" s="18">
        <f>I21-Y21</f>
      </c>
      <c r="AA21" s="20">
        <v>46294</v>
      </c>
      <c r="AB21" s="20">
        <v>46294</v>
      </c>
      <c r="AC21" s="18">
        <f>IFERROR(_xlfn.XLOOKUP(F21,Assumptions!B:B,Assumptions!D:D),0)</f>
      </c>
      <c r="AD21" s="20">
        <f>AA21+AC21</f>
      </c>
      <c r="AE21" s="20">
        <f>AC21+AB21</f>
      </c>
      <c r="AF21" s="5" t="str">
        <v/>
      </c>
      <c r="AG21" s="18">
        <f>IFERROR(_xlfn.BETA.DIST(DATE(YEAR(AG$2),MONTH(AG$2),15),$AD$2,$AE$2,FALSE,DATE(YEAR($AD21),MONTH($AD21),1),DATE(YEAR($AE21),MONTH($AE21),28)),0)</f>
      </c>
      <c r="AH21" s="18">
        <f>IFERROR(_xlfn.BETA.DIST(DATE(YEAR(AH$2),MONTH(AH$2),15),$AD$2,$AE$2,FALSE,DATE(YEAR($AD21),MONTH($AD21),1),DATE(YEAR($AE21),MONTH($AE21),28)),0)</f>
      </c>
      <c r="AI21" s="18">
        <f>IFERROR(_xlfn.BETA.DIST(DATE(YEAR(AI$2),MONTH(AI$2),15),$AD$2,$AE$2,FALSE,DATE(YEAR($AD21),MONTH($AD21),1),DATE(YEAR($AE21),MONTH($AE21),28)),0)</f>
      </c>
      <c r="AJ21" s="18">
        <f>IFERROR(_xlfn.BETA.DIST(DATE(YEAR(AJ$2),MONTH(AJ$2),15),$AD$2,$AE$2,FALSE,DATE(YEAR($AD21),MONTH($AD21),1),DATE(YEAR($AE21),MONTH($AE21),28)),0)</f>
      </c>
      <c r="AK21" s="18">
        <f>IFERROR(_xlfn.BETA.DIST(DATE(YEAR(AK$2),MONTH(AK$2),15),$AD$2,$AE$2,FALSE,DATE(YEAR($AD21),MONTH($AD21),1),DATE(YEAR($AE21),MONTH($AE21),28)),0)</f>
      </c>
      <c r="AL21" s="18">
        <f>IFERROR(_xlfn.BETA.DIST(DATE(YEAR(AL$2),MONTH(AL$2),15),$AD$2,$AE$2,FALSE,DATE(YEAR($AD21),MONTH($AD21),1),DATE(YEAR($AE21),MONTH($AE21),28)),0)</f>
      </c>
      <c r="AM21" s="18">
        <f>IFERROR(_xlfn.BETA.DIST(DATE(YEAR(AM$2),MONTH(AM$2),15),$AD$2,$AE$2,FALSE,DATE(YEAR($AD21),MONTH($AD21),1),DATE(YEAR($AE21),MONTH($AE21),28)),0)</f>
      </c>
      <c r="AN21" s="18">
        <f>IFERROR(_xlfn.BETA.DIST(DATE(YEAR(AN$2),MONTH(AN$2),15),$AD$2,$AE$2,FALSE,DATE(YEAR($AD21),MONTH($AD21),1),DATE(YEAR($AE21),MONTH($AE21),28)),0)</f>
      </c>
      <c r="AO21" s="18">
        <f>IFERROR(_xlfn.BETA.DIST(DATE(YEAR(AO$2),MONTH(AO$2),15),$AD$2,$AE$2,FALSE,DATE(YEAR($AD21),MONTH($AD21),1),DATE(YEAR($AE21),MONTH($AE21),28)),0)</f>
      </c>
      <c r="AP21" s="18">
        <f>IFERROR(_xlfn.BETA.DIST(DATE(YEAR(AP$2),MONTH(AP$2),15),$AD$2,$AE$2,FALSE,DATE(YEAR($AD21),MONTH($AD21),1),DATE(YEAR($AE21),MONTH($AE21),28)),0)</f>
      </c>
      <c r="AQ21" s="18">
        <f>IFERROR(_xlfn.BETA.DIST(DATE(YEAR(AQ$2),MONTH(AQ$2),15),$AD$2,$AE$2,FALSE,DATE(YEAR($AD21),MONTH($AD21),1),DATE(YEAR($AE21),MONTH($AE21),28)),0)</f>
      </c>
      <c r="AR21" s="18">
        <f>IFERROR(_xlfn.BETA.DIST(DATE(YEAR(AR$2),MONTH(AR$2),15),$AD$2,$AE$2,FALSE,DATE(YEAR($AD21),MONTH($AD21),1),DATE(YEAR($AE21),MONTH($AE21),28)),0)</f>
      </c>
      <c r="AS21" s="18">
        <f>IFERROR(_xlfn.BETA.DIST(DATE(YEAR(AS$2),MONTH(AS$2),15),$AD$2,$AE$2,FALSE,DATE(YEAR($AD21),MONTH($AD21),1),DATE(YEAR($AE21),MONTH($AE21),28)),0)</f>
      </c>
      <c r="AT21" s="18">
        <f>IFERROR(_xlfn.BETA.DIST(DATE(YEAR(AT$2),MONTH(AT$2),15),$AD$2,$AE$2,FALSE,DATE(YEAR($AD21),MONTH($AD21),1),DATE(YEAR($AE21),MONTH($AE21),28)),0)</f>
      </c>
      <c r="AU21" s="18">
        <f>IFERROR(_xlfn.BETA.DIST(DATE(YEAR(AU$2),MONTH(AU$2),15),$AD$2,$AE$2,FALSE,DATE(YEAR($AD21),MONTH($AD21),1),DATE(YEAR($AE21),MONTH($AE21),28)),0)</f>
      </c>
      <c r="AV21" s="18">
        <f>SUM(AG21:AU21)</f>
      </c>
      <c r="AW21" s="18">
        <f>IF(J21&lt;&gt;0,J21,IF($AV21=0,0,AG21/$AV21*$Z21))</f>
      </c>
      <c r="AX21" s="18">
        <f>IF(K21&lt;&gt;0,K21,IF($AV21=0,0,AH21/$AV21*$Z21))</f>
      </c>
      <c r="AY21" s="18">
        <f>IF(L21&lt;&gt;0,L21,IF($AV21=0,0,AI21/$AV21*$Z21))</f>
      </c>
      <c r="AZ21" s="18">
        <f>IF(M21&lt;&gt;0,M21,IF($AV21=0,0,AJ21/$AV21*$Z21))</f>
      </c>
      <c r="BA21" s="18">
        <f>IF(N21&lt;&gt;0,N21,IF($AV21=0,0,AK21/$AV21*$Z21))</f>
      </c>
      <c r="BB21" s="18">
        <f>IF(O21&lt;&gt;0,O21,IF($AV21=0,0,AL21/$AV21*$Z21))</f>
      </c>
      <c r="BC21" s="18">
        <f>IF(P21&lt;&gt;0,P21,IF($AV21=0,0,AM21/$AV21*$Z21))</f>
      </c>
      <c r="BD21" s="18">
        <f>IF(Q21&lt;&gt;0,Q21,IF($AV21=0,0,AN21/$AV21*$Z21))</f>
      </c>
      <c r="BE21" s="18">
        <f>IF(R21&lt;&gt;0,R21,IF($AV21=0,0,AO21/$AV21*$Z21))</f>
      </c>
      <c r="BF21" s="18">
        <f>IF(S21&lt;&gt;0,S21,IF($AV21=0,0,AP21/$AV21*$Z21))</f>
      </c>
      <c r="BG21" s="18">
        <f>IF(T21&lt;&gt;0,T21,IF($AV21=0,0,AQ21/$AV21*$Z21))</f>
      </c>
      <c r="BH21" s="18">
        <f>IF(U21&lt;&gt;0,U21,IF($AV21=0,0,AR21/$AV21*$Z21))</f>
      </c>
      <c r="BI21" s="18">
        <f>IF(V21&lt;&gt;0,V21,IF($AV21=0,0,AS21/$AV21*$Z21))</f>
      </c>
      <c r="BJ21" s="18">
        <f>IF(W21&lt;&gt;0,W21,IF($AV21=0,0,AT21/$AV21*$Z21))</f>
      </c>
      <c r="BK21" s="18">
        <f>IF(X21&lt;&gt;0,X21,IF($AV21=0,0,AU21/$AV21*$Z21))</f>
      </c>
      <c r="BL21" s="18">
        <f>SUM(AW21:BK21)</f>
      </c>
      <c r="BM21" s="18">
        <f>I21-BL21</f>
      </c>
    </row>
    <row r="22" outlineLevel="4">
      <c r="A22" s="5" t="str">
        <v>1.4</v>
      </c>
      <c r="B22" s="5" t="str">
        <v/>
      </c>
      <c r="C22" s="5" t="str">
        <v>BSKDGNGENGR07</v>
      </c>
      <c r="D22" s="5" t="str">
        <v>BSKDGNGENGR07</v>
      </c>
      <c r="E22" s="19">
        <f>IFERROR(_xlfn.XLOOKUP(F22,Assumptions!B:B,Assumptions!C:C),0)</f>
      </c>
      <c r="F22" s="5" t="str">
        <v>Retention</v>
      </c>
      <c r="G22" s="5" t="str">
        <v/>
      </c>
      <c r="H22" s="18">
        <f>G19*E22</f>
      </c>
      <c r="I22" s="18">
        <f>H22*(1-0)</f>
      </c>
      <c r="J22" s="18">
        <v>0</v>
      </c>
      <c r="K22" s="18">
        <v>0</v>
      </c>
      <c r="L22" s="18">
        <v>0</v>
      </c>
      <c r="M22" s="18">
        <v>0</v>
      </c>
      <c r="N22" s="18">
        <v>0</v>
      </c>
      <c r="O22" s="18">
        <v>0</v>
      </c>
      <c r="P22" s="18">
        <v>0</v>
      </c>
      <c r="Q22" s="18">
        <v>0</v>
      </c>
      <c r="R22" s="18">
        <v>0</v>
      </c>
      <c r="S22" s="18">
        <v>0</v>
      </c>
      <c r="T22" s="18">
        <v>0</v>
      </c>
      <c r="U22" s="18">
        <v>0</v>
      </c>
      <c r="V22" s="18">
        <v>0</v>
      </c>
      <c r="W22" s="18">
        <v>0</v>
      </c>
      <c r="X22" s="18">
        <v>0</v>
      </c>
      <c r="Y22" s="18">
        <f>SUM(J22:X22)</f>
      </c>
      <c r="Z22" s="18">
        <f>I22-Y22</f>
      </c>
      <c r="AA22" s="20">
        <v>46483</v>
      </c>
      <c r="AB22" s="20">
        <v>46483</v>
      </c>
      <c r="AC22" s="18">
        <f>IFERROR(_xlfn.XLOOKUP(F22,Assumptions!B:B,Assumptions!D:D),0)</f>
      </c>
      <c r="AD22" s="20">
        <f>AA22+AC22</f>
      </c>
      <c r="AE22" s="20">
        <f>AC22+AB22</f>
      </c>
      <c r="AF22" s="5" t="str">
        <v/>
      </c>
      <c r="AG22" s="18">
        <f>IFERROR(_xlfn.BETA.DIST(DATE(YEAR(AG$2),MONTH(AG$2),15),$AD$2,$AE$2,FALSE,DATE(YEAR($AD22),MONTH($AD22),1),DATE(YEAR($AE22),MONTH($AE22),28)),0)</f>
      </c>
      <c r="AH22" s="18">
        <f>IFERROR(_xlfn.BETA.DIST(DATE(YEAR(AH$2),MONTH(AH$2),15),$AD$2,$AE$2,FALSE,DATE(YEAR($AD22),MONTH($AD22),1),DATE(YEAR($AE22),MONTH($AE22),28)),0)</f>
      </c>
      <c r="AI22" s="18">
        <f>IFERROR(_xlfn.BETA.DIST(DATE(YEAR(AI$2),MONTH(AI$2),15),$AD$2,$AE$2,FALSE,DATE(YEAR($AD22),MONTH($AD22),1),DATE(YEAR($AE22),MONTH($AE22),28)),0)</f>
      </c>
      <c r="AJ22" s="18">
        <f>IFERROR(_xlfn.BETA.DIST(DATE(YEAR(AJ$2),MONTH(AJ$2),15),$AD$2,$AE$2,FALSE,DATE(YEAR($AD22),MONTH($AD22),1),DATE(YEAR($AE22),MONTH($AE22),28)),0)</f>
      </c>
      <c r="AK22" s="18">
        <f>IFERROR(_xlfn.BETA.DIST(DATE(YEAR(AK$2),MONTH(AK$2),15),$AD$2,$AE$2,FALSE,DATE(YEAR($AD22),MONTH($AD22),1),DATE(YEAR($AE22),MONTH($AE22),28)),0)</f>
      </c>
      <c r="AL22" s="18">
        <f>IFERROR(_xlfn.BETA.DIST(DATE(YEAR(AL$2),MONTH(AL$2),15),$AD$2,$AE$2,FALSE,DATE(YEAR($AD22),MONTH($AD22),1),DATE(YEAR($AE22),MONTH($AE22),28)),0)</f>
      </c>
      <c r="AM22" s="18">
        <f>IFERROR(_xlfn.BETA.DIST(DATE(YEAR(AM$2),MONTH(AM$2),15),$AD$2,$AE$2,FALSE,DATE(YEAR($AD22),MONTH($AD22),1),DATE(YEAR($AE22),MONTH($AE22),28)),0)</f>
      </c>
      <c r="AN22" s="18">
        <f>IFERROR(_xlfn.BETA.DIST(DATE(YEAR(AN$2),MONTH(AN$2),15),$AD$2,$AE$2,FALSE,DATE(YEAR($AD22),MONTH($AD22),1),DATE(YEAR($AE22),MONTH($AE22),28)),0)</f>
      </c>
      <c r="AO22" s="18">
        <f>IFERROR(_xlfn.BETA.DIST(DATE(YEAR(AO$2),MONTH(AO$2),15),$AD$2,$AE$2,FALSE,DATE(YEAR($AD22),MONTH($AD22),1),DATE(YEAR($AE22),MONTH($AE22),28)),0)</f>
      </c>
      <c r="AP22" s="18">
        <f>IFERROR(_xlfn.BETA.DIST(DATE(YEAR(AP$2),MONTH(AP$2),15),$AD$2,$AE$2,FALSE,DATE(YEAR($AD22),MONTH($AD22),1),DATE(YEAR($AE22),MONTH($AE22),28)),0)</f>
      </c>
      <c r="AQ22" s="18">
        <f>IFERROR(_xlfn.BETA.DIST(DATE(YEAR(AQ$2),MONTH(AQ$2),15),$AD$2,$AE$2,FALSE,DATE(YEAR($AD22),MONTH($AD22),1),DATE(YEAR($AE22),MONTH($AE22),28)),0)</f>
      </c>
      <c r="AR22" s="18">
        <f>IFERROR(_xlfn.BETA.DIST(DATE(YEAR(AR$2),MONTH(AR$2),15),$AD$2,$AE$2,FALSE,DATE(YEAR($AD22),MONTH($AD22),1),DATE(YEAR($AE22),MONTH($AE22),28)),0)</f>
      </c>
      <c r="AS22" s="18">
        <f>IFERROR(_xlfn.BETA.DIST(DATE(YEAR(AS$2),MONTH(AS$2),15),$AD$2,$AE$2,FALSE,DATE(YEAR($AD22),MONTH($AD22),1),DATE(YEAR($AE22),MONTH($AE22),28)),0)</f>
      </c>
      <c r="AT22" s="18">
        <f>IFERROR(_xlfn.BETA.DIST(DATE(YEAR(AT$2),MONTH(AT$2),15),$AD$2,$AE$2,FALSE,DATE(YEAR($AD22),MONTH($AD22),1),DATE(YEAR($AE22),MONTH($AE22),28)),0)</f>
      </c>
      <c r="AU22" s="18">
        <f>IFERROR(_xlfn.BETA.DIST(DATE(YEAR(AU$2),MONTH(AU$2),15),$AD$2,$AE$2,FALSE,DATE(YEAR($AD22),MONTH($AD22),1),DATE(YEAR($AE22),MONTH($AE22),28)),0)</f>
      </c>
      <c r="AV22" s="18">
        <f>SUM(AG22:AU22)</f>
      </c>
      <c r="AW22" s="18">
        <f>IF(J22&lt;&gt;0,J22,IF($AV22=0,0,AG22/$AV22*$Z22))</f>
      </c>
      <c r="AX22" s="18">
        <f>IF(K22&lt;&gt;0,K22,IF($AV22=0,0,AH22/$AV22*$Z22))</f>
      </c>
      <c r="AY22" s="18">
        <f>IF(L22&lt;&gt;0,L22,IF($AV22=0,0,AI22/$AV22*$Z22))</f>
      </c>
      <c r="AZ22" s="18">
        <f>IF(M22&lt;&gt;0,M22,IF($AV22=0,0,AJ22/$AV22*$Z22))</f>
      </c>
      <c r="BA22" s="18">
        <f>IF(N22&lt;&gt;0,N22,IF($AV22=0,0,AK22/$AV22*$Z22))</f>
      </c>
      <c r="BB22" s="18">
        <f>IF(O22&lt;&gt;0,O22,IF($AV22=0,0,AL22/$AV22*$Z22))</f>
      </c>
      <c r="BC22" s="18">
        <f>IF(P22&lt;&gt;0,P22,IF($AV22=0,0,AM22/$AV22*$Z22))</f>
      </c>
      <c r="BD22" s="18">
        <f>IF(Q22&lt;&gt;0,Q22,IF($AV22=0,0,AN22/$AV22*$Z22))</f>
      </c>
      <c r="BE22" s="18">
        <f>IF(R22&lt;&gt;0,R22,IF($AV22=0,0,AO22/$AV22*$Z22))</f>
      </c>
      <c r="BF22" s="18">
        <f>IF(S22&lt;&gt;0,S22,IF($AV22=0,0,AP22/$AV22*$Z22))</f>
      </c>
      <c r="BG22" s="18">
        <f>IF(T22&lt;&gt;0,T22,IF($AV22=0,0,AQ22/$AV22*$Z22))</f>
      </c>
      <c r="BH22" s="18">
        <f>IF(U22&lt;&gt;0,U22,IF($AV22=0,0,AR22/$AV22*$Z22))</f>
      </c>
      <c r="BI22" s="18">
        <f>IF(V22&lt;&gt;0,V22,IF($AV22=0,0,AS22/$AV22*$Z22))</f>
      </c>
      <c r="BJ22" s="18">
        <f>IF(W22&lt;&gt;0,W22,IF($AV22=0,0,AT22/$AV22*$Z22))</f>
      </c>
      <c r="BK22" s="18">
        <f>IF(X22&lt;&gt;0,X22,IF($AV22=0,0,AU22/$AV22*$Z22))</f>
      </c>
      <c r="BL22" s="18">
        <f>SUM(AW22:BK22)</f>
      </c>
      <c r="BM22" s="18">
        <f>I22-BL22</f>
      </c>
    </row>
    <row r="23" outlineLevel="3">
      <c r="A23" s="17" t="str">
        <v>1.5</v>
      </c>
      <c r="B23" s="17" t="str">
        <v/>
      </c>
      <c r="C23" s="17" t="str">
        <v/>
      </c>
      <c r="D23" s="17" t="str">
        <v/>
      </c>
      <c r="E23" s="17" t="str">
        <v>1.5</v>
      </c>
      <c r="F23" s="17" t="str">
        <v>Three single phase GIS longitudinal bus bar disconnector with rated current 3150 A for the sectionalizer.</v>
      </c>
      <c r="G23" s="17">
        <v>116512.48</v>
      </c>
      <c r="H23" s="17" t="str">
        <v/>
      </c>
      <c r="I23" s="17" t="str">
        <v/>
      </c>
      <c r="J23" s="17" t="str">
        <v/>
      </c>
      <c r="K23" s="17" t="str">
        <v/>
      </c>
      <c r="L23" s="17" t="str">
        <v/>
      </c>
      <c r="M23" s="17" t="str">
        <v/>
      </c>
      <c r="N23" s="17" t="str">
        <v/>
      </c>
      <c r="O23" s="17" t="str">
        <v/>
      </c>
      <c r="P23" s="17" t="str">
        <v/>
      </c>
      <c r="Q23" s="17" t="str">
        <v/>
      </c>
      <c r="R23" s="17" t="str">
        <v/>
      </c>
      <c r="S23" s="17" t="str">
        <v/>
      </c>
      <c r="T23" s="17" t="str">
        <v/>
      </c>
      <c r="U23" s="17" t="str">
        <v/>
      </c>
      <c r="V23" s="17" t="str">
        <v/>
      </c>
      <c r="W23" s="17" t="str">
        <v/>
      </c>
      <c r="X23" s="17" t="str">
        <v/>
      </c>
      <c r="Y23" s="17" t="str">
        <v/>
      </c>
      <c r="Z23" s="17" t="str">
        <v/>
      </c>
      <c r="AA23" s="17" t="str">
        <v/>
      </c>
      <c r="AB23" s="17" t="str">
        <v/>
      </c>
      <c r="AC23" s="17" t="str">
        <v/>
      </c>
      <c r="AD23" s="17" t="str">
        <v/>
      </c>
      <c r="AE23" s="17" t="str">
        <v/>
      </c>
      <c r="AF23" s="5" t="str">
        <v/>
      </c>
      <c r="AG23" s="18">
        <f>IFERROR(_xlfn.BETA.DIST(DATE(YEAR(AG$2),MONTH(AG$2),15),$AD$2,$AE$2,FALSE,DATE(YEAR($AD23),MONTH($AD23),1),DATE(YEAR($AE23),MONTH($AE23),28)),0)</f>
      </c>
      <c r="AH23" s="18">
        <f>IFERROR(_xlfn.BETA.DIST(DATE(YEAR(AH$2),MONTH(AH$2),15),$AD$2,$AE$2,FALSE,DATE(YEAR($AD23),MONTH($AD23),1),DATE(YEAR($AE23),MONTH($AE23),28)),0)</f>
      </c>
      <c r="AI23" s="18">
        <f>IFERROR(_xlfn.BETA.DIST(DATE(YEAR(AI$2),MONTH(AI$2),15),$AD$2,$AE$2,FALSE,DATE(YEAR($AD23),MONTH($AD23),1),DATE(YEAR($AE23),MONTH($AE23),28)),0)</f>
      </c>
      <c r="AJ23" s="18">
        <f>IFERROR(_xlfn.BETA.DIST(DATE(YEAR(AJ$2),MONTH(AJ$2),15),$AD$2,$AE$2,FALSE,DATE(YEAR($AD23),MONTH($AD23),1),DATE(YEAR($AE23),MONTH($AE23),28)),0)</f>
      </c>
      <c r="AK23" s="18">
        <f>IFERROR(_xlfn.BETA.DIST(DATE(YEAR(AK$2),MONTH(AK$2),15),$AD$2,$AE$2,FALSE,DATE(YEAR($AD23),MONTH($AD23),1),DATE(YEAR($AE23),MONTH($AE23),28)),0)</f>
      </c>
      <c r="AL23" s="18">
        <f>IFERROR(_xlfn.BETA.DIST(DATE(YEAR(AL$2),MONTH(AL$2),15),$AD$2,$AE$2,FALSE,DATE(YEAR($AD23),MONTH($AD23),1),DATE(YEAR($AE23),MONTH($AE23),28)),0)</f>
      </c>
      <c r="AM23" s="18">
        <f>IFERROR(_xlfn.BETA.DIST(DATE(YEAR(AM$2),MONTH(AM$2),15),$AD$2,$AE$2,FALSE,DATE(YEAR($AD23),MONTH($AD23),1),DATE(YEAR($AE23),MONTH($AE23),28)),0)</f>
      </c>
      <c r="AN23" s="18">
        <f>IFERROR(_xlfn.BETA.DIST(DATE(YEAR(AN$2),MONTH(AN$2),15),$AD$2,$AE$2,FALSE,DATE(YEAR($AD23),MONTH($AD23),1),DATE(YEAR($AE23),MONTH($AE23),28)),0)</f>
      </c>
      <c r="AO23" s="18">
        <f>IFERROR(_xlfn.BETA.DIST(DATE(YEAR(AO$2),MONTH(AO$2),15),$AD$2,$AE$2,FALSE,DATE(YEAR($AD23),MONTH($AD23),1),DATE(YEAR($AE23),MONTH($AE23),28)),0)</f>
      </c>
      <c r="AP23" s="18">
        <f>IFERROR(_xlfn.BETA.DIST(DATE(YEAR(AP$2),MONTH(AP$2),15),$AD$2,$AE$2,FALSE,DATE(YEAR($AD23),MONTH($AD23),1),DATE(YEAR($AE23),MONTH($AE23),28)),0)</f>
      </c>
      <c r="AQ23" s="18">
        <f>IFERROR(_xlfn.BETA.DIST(DATE(YEAR(AQ$2),MONTH(AQ$2),15),$AD$2,$AE$2,FALSE,DATE(YEAR($AD23),MONTH($AD23),1),DATE(YEAR($AE23),MONTH($AE23),28)),0)</f>
      </c>
      <c r="AR23" s="18">
        <f>IFERROR(_xlfn.BETA.DIST(DATE(YEAR(AR$2),MONTH(AR$2),15),$AD$2,$AE$2,FALSE,DATE(YEAR($AD23),MONTH($AD23),1),DATE(YEAR($AE23),MONTH($AE23),28)),0)</f>
      </c>
      <c r="AS23" s="18">
        <f>IFERROR(_xlfn.BETA.DIST(DATE(YEAR(AS$2),MONTH(AS$2),15),$AD$2,$AE$2,FALSE,DATE(YEAR($AD23),MONTH($AD23),1),DATE(YEAR($AE23),MONTH($AE23),28)),0)</f>
      </c>
      <c r="AT23" s="18">
        <f>IFERROR(_xlfn.BETA.DIST(DATE(YEAR(AT$2),MONTH(AT$2),15),$AD$2,$AE$2,FALSE,DATE(YEAR($AD23),MONTH($AD23),1),DATE(YEAR($AE23),MONTH($AE23),28)),0)</f>
      </c>
      <c r="AU23" s="18">
        <f>IFERROR(_xlfn.BETA.DIST(DATE(YEAR(AU$2),MONTH(AU$2),15),$AD$2,$AE$2,FALSE,DATE(YEAR($AD23),MONTH($AD23),1),DATE(YEAR($AE23),MONTH($AE23),28)),0)</f>
      </c>
      <c r="AV23" s="18">
        <f>SUM(AG23:AU23)</f>
      </c>
      <c r="AW23" s="18">
        <f>IF(J23&lt;&gt;0,J23,IF($AV23=0,0,AG23/$AV23*$Z23))</f>
      </c>
      <c r="AX23" s="18">
        <f>IF(K23&lt;&gt;0,K23,IF($AV23=0,0,AH23/$AV23*$Z23))</f>
      </c>
      <c r="AY23" s="18">
        <f>IF(L23&lt;&gt;0,L23,IF($AV23=0,0,AI23/$AV23*$Z23))</f>
      </c>
      <c r="AZ23" s="18">
        <f>IF(M23&lt;&gt;0,M23,IF($AV23=0,0,AJ23/$AV23*$Z23))</f>
      </c>
      <c r="BA23" s="18">
        <f>IF(N23&lt;&gt;0,N23,IF($AV23=0,0,AK23/$AV23*$Z23))</f>
      </c>
      <c r="BB23" s="18">
        <f>IF(O23&lt;&gt;0,O23,IF($AV23=0,0,AL23/$AV23*$Z23))</f>
      </c>
      <c r="BC23" s="18">
        <f>IF(P23&lt;&gt;0,P23,IF($AV23=0,0,AM23/$AV23*$Z23))</f>
      </c>
      <c r="BD23" s="18">
        <f>IF(Q23&lt;&gt;0,Q23,IF($AV23=0,0,AN23/$AV23*$Z23))</f>
      </c>
      <c r="BE23" s="18">
        <f>IF(R23&lt;&gt;0,R23,IF($AV23=0,0,AO23/$AV23*$Z23))</f>
      </c>
      <c r="BF23" s="18">
        <f>IF(S23&lt;&gt;0,S23,IF($AV23=0,0,AP23/$AV23*$Z23))</f>
      </c>
      <c r="BG23" s="18">
        <f>IF(T23&lt;&gt;0,T23,IF($AV23=0,0,AQ23/$AV23*$Z23))</f>
      </c>
      <c r="BH23" s="18">
        <f>IF(U23&lt;&gt;0,U23,IF($AV23=0,0,AR23/$AV23*$Z23))</f>
      </c>
      <c r="BI23" s="18">
        <f>IF(V23&lt;&gt;0,V23,IF($AV23=0,0,AS23/$AV23*$Z23))</f>
      </c>
      <c r="BJ23" s="18">
        <f>IF(W23&lt;&gt;0,W23,IF($AV23=0,0,AT23/$AV23*$Z23))</f>
      </c>
      <c r="BK23" s="18">
        <f>IF(X23&lt;&gt;0,X23,IF($AV23=0,0,AU23/$AV23*$Z23))</f>
      </c>
      <c r="BL23" s="18">
        <f>SUM(AW23:BK23)</f>
      </c>
      <c r="BM23" s="17" t="str">
        <v/>
      </c>
    </row>
    <row r="24" outlineLevel="4">
      <c r="A24" s="5" t="str">
        <v>1.5</v>
      </c>
      <c r="B24" s="5" t="str">
        <v/>
      </c>
      <c r="C24" s="5" t="str">
        <v>BSKDGNGENGR05</v>
      </c>
      <c r="D24" s="5" t="str">
        <v>BSKDGNGENGR05</v>
      </c>
      <c r="E24" s="19">
        <f>IFERROR(_xlfn.XLOOKUP(F24,Assumptions!B:B,Assumptions!C:C),0)</f>
      </c>
      <c r="F24" s="5" t="str">
        <v>Advanced Payment</v>
      </c>
      <c r="G24" s="5" t="str">
        <v/>
      </c>
      <c r="H24" s="18">
        <f>G23*E24</f>
      </c>
      <c r="I24" s="18">
        <f>H24*(1-0)</f>
      </c>
      <c r="J24" s="18">
        <v>0</v>
      </c>
      <c r="K24" s="18">
        <v>0</v>
      </c>
      <c r="L24" s="18">
        <v>0</v>
      </c>
      <c r="M24" s="18">
        <v>0</v>
      </c>
      <c r="N24" s="18">
        <v>0</v>
      </c>
      <c r="O24" s="18">
        <v>0</v>
      </c>
      <c r="P24" s="18">
        <v>0</v>
      </c>
      <c r="Q24" s="18">
        <v>0</v>
      </c>
      <c r="R24" s="18">
        <v>0</v>
      </c>
      <c r="S24" s="18">
        <v>0</v>
      </c>
      <c r="T24" s="18">
        <v>0</v>
      </c>
      <c r="U24" s="18">
        <v>0</v>
      </c>
      <c r="V24" s="18">
        <v>0</v>
      </c>
      <c r="W24" s="18">
        <v>0</v>
      </c>
      <c r="X24" s="18">
        <v>0</v>
      </c>
      <c r="Y24" s="18">
        <f>SUM(J24:X24)</f>
      </c>
      <c r="Z24" s="18">
        <f>I24-Y24</f>
      </c>
      <c r="AA24" s="20">
        <v>46026</v>
      </c>
      <c r="AB24" s="20">
        <v>46026</v>
      </c>
      <c r="AC24" s="18">
        <f>IFERROR(_xlfn.XLOOKUP(F24,Assumptions!B:B,Assumptions!D:D),0)</f>
      </c>
      <c r="AD24" s="20">
        <f>AA24+AC24</f>
      </c>
      <c r="AE24" s="20">
        <f>AC24+AB24</f>
      </c>
      <c r="AF24" s="5" t="str">
        <v/>
      </c>
      <c r="AG24" s="18">
        <f>IFERROR(_xlfn.BETA.DIST(DATE(YEAR(AG$2),MONTH(AG$2),15),$AD$2,$AE$2,FALSE,DATE(YEAR($AD24),MONTH($AD24),1),DATE(YEAR($AE24),MONTH($AE24),28)),0)</f>
      </c>
      <c r="AH24" s="18">
        <f>IFERROR(_xlfn.BETA.DIST(DATE(YEAR(AH$2),MONTH(AH$2),15),$AD$2,$AE$2,FALSE,DATE(YEAR($AD24),MONTH($AD24),1),DATE(YEAR($AE24),MONTH($AE24),28)),0)</f>
      </c>
      <c r="AI24" s="18">
        <f>IFERROR(_xlfn.BETA.DIST(DATE(YEAR(AI$2),MONTH(AI$2),15),$AD$2,$AE$2,FALSE,DATE(YEAR($AD24),MONTH($AD24),1),DATE(YEAR($AE24),MONTH($AE24),28)),0)</f>
      </c>
      <c r="AJ24" s="18">
        <f>IFERROR(_xlfn.BETA.DIST(DATE(YEAR(AJ$2),MONTH(AJ$2),15),$AD$2,$AE$2,FALSE,DATE(YEAR($AD24),MONTH($AD24),1),DATE(YEAR($AE24),MONTH($AE24),28)),0)</f>
      </c>
      <c r="AK24" s="18">
        <f>IFERROR(_xlfn.BETA.DIST(DATE(YEAR(AK$2),MONTH(AK$2),15),$AD$2,$AE$2,FALSE,DATE(YEAR($AD24),MONTH($AD24),1),DATE(YEAR($AE24),MONTH($AE24),28)),0)</f>
      </c>
      <c r="AL24" s="18">
        <f>IFERROR(_xlfn.BETA.DIST(DATE(YEAR(AL$2),MONTH(AL$2),15),$AD$2,$AE$2,FALSE,DATE(YEAR($AD24),MONTH($AD24),1),DATE(YEAR($AE24),MONTH($AE24),28)),0)</f>
      </c>
      <c r="AM24" s="18">
        <f>IFERROR(_xlfn.BETA.DIST(DATE(YEAR(AM$2),MONTH(AM$2),15),$AD$2,$AE$2,FALSE,DATE(YEAR($AD24),MONTH($AD24),1),DATE(YEAR($AE24),MONTH($AE24),28)),0)</f>
      </c>
      <c r="AN24" s="18">
        <f>IFERROR(_xlfn.BETA.DIST(DATE(YEAR(AN$2),MONTH(AN$2),15),$AD$2,$AE$2,FALSE,DATE(YEAR($AD24),MONTH($AD24),1),DATE(YEAR($AE24),MONTH($AE24),28)),0)</f>
      </c>
      <c r="AO24" s="18">
        <f>IFERROR(_xlfn.BETA.DIST(DATE(YEAR(AO$2),MONTH(AO$2),15),$AD$2,$AE$2,FALSE,DATE(YEAR($AD24),MONTH($AD24),1),DATE(YEAR($AE24),MONTH($AE24),28)),0)</f>
      </c>
      <c r="AP24" s="18">
        <f>IFERROR(_xlfn.BETA.DIST(DATE(YEAR(AP$2),MONTH(AP$2),15),$AD$2,$AE$2,FALSE,DATE(YEAR($AD24),MONTH($AD24),1),DATE(YEAR($AE24),MONTH($AE24),28)),0)</f>
      </c>
      <c r="AQ24" s="18">
        <f>IFERROR(_xlfn.BETA.DIST(DATE(YEAR(AQ$2),MONTH(AQ$2),15),$AD$2,$AE$2,FALSE,DATE(YEAR($AD24),MONTH($AD24),1),DATE(YEAR($AE24),MONTH($AE24),28)),0)</f>
      </c>
      <c r="AR24" s="18">
        <f>IFERROR(_xlfn.BETA.DIST(DATE(YEAR(AR$2),MONTH(AR$2),15),$AD$2,$AE$2,FALSE,DATE(YEAR($AD24),MONTH($AD24),1),DATE(YEAR($AE24),MONTH($AE24),28)),0)</f>
      </c>
      <c r="AS24" s="18">
        <f>IFERROR(_xlfn.BETA.DIST(DATE(YEAR(AS$2),MONTH(AS$2),15),$AD$2,$AE$2,FALSE,DATE(YEAR($AD24),MONTH($AD24),1),DATE(YEAR($AE24),MONTH($AE24),28)),0)</f>
      </c>
      <c r="AT24" s="18">
        <f>IFERROR(_xlfn.BETA.DIST(DATE(YEAR(AT$2),MONTH(AT$2),15),$AD$2,$AE$2,FALSE,DATE(YEAR($AD24),MONTH($AD24),1),DATE(YEAR($AE24),MONTH($AE24),28)),0)</f>
      </c>
      <c r="AU24" s="18">
        <f>IFERROR(_xlfn.BETA.DIST(DATE(YEAR(AU$2),MONTH(AU$2),15),$AD$2,$AE$2,FALSE,DATE(YEAR($AD24),MONTH($AD24),1),DATE(YEAR($AE24),MONTH($AE24),28)),0)</f>
      </c>
      <c r="AV24" s="18">
        <f>SUM(AG24:AU24)</f>
      </c>
      <c r="AW24" s="18">
        <f>IF(J24&lt;&gt;0,J24,IF($AV24=0,0,AG24/$AV24*$Z24))</f>
      </c>
      <c r="AX24" s="18">
        <f>IF(K24&lt;&gt;0,K24,IF($AV24=0,0,AH24/$AV24*$Z24))</f>
      </c>
      <c r="AY24" s="18">
        <f>IF(L24&lt;&gt;0,L24,IF($AV24=0,0,AI24/$AV24*$Z24))</f>
      </c>
      <c r="AZ24" s="18">
        <f>IF(M24&lt;&gt;0,M24,IF($AV24=0,0,AJ24/$AV24*$Z24))</f>
      </c>
      <c r="BA24" s="18">
        <f>IF(N24&lt;&gt;0,N24,IF($AV24=0,0,AK24/$AV24*$Z24))</f>
      </c>
      <c r="BB24" s="18">
        <f>IF(O24&lt;&gt;0,O24,IF($AV24=0,0,AL24/$AV24*$Z24))</f>
      </c>
      <c r="BC24" s="18">
        <f>IF(P24&lt;&gt;0,P24,IF($AV24=0,0,AM24/$AV24*$Z24))</f>
      </c>
      <c r="BD24" s="18">
        <f>IF(Q24&lt;&gt;0,Q24,IF($AV24=0,0,AN24/$AV24*$Z24))</f>
      </c>
      <c r="BE24" s="18">
        <f>IF(R24&lt;&gt;0,R24,IF($AV24=0,0,AO24/$AV24*$Z24))</f>
      </c>
      <c r="BF24" s="18">
        <f>IF(S24&lt;&gt;0,S24,IF($AV24=0,0,AP24/$AV24*$Z24))</f>
      </c>
      <c r="BG24" s="18">
        <f>IF(T24&lt;&gt;0,T24,IF($AV24=0,0,AQ24/$AV24*$Z24))</f>
      </c>
      <c r="BH24" s="18">
        <f>IF(U24&lt;&gt;0,U24,IF($AV24=0,0,AR24/$AV24*$Z24))</f>
      </c>
      <c r="BI24" s="18">
        <f>IF(V24&lt;&gt;0,V24,IF($AV24=0,0,AS24/$AV24*$Z24))</f>
      </c>
      <c r="BJ24" s="18">
        <f>IF(W24&lt;&gt;0,W24,IF($AV24=0,0,AT24/$AV24*$Z24))</f>
      </c>
      <c r="BK24" s="18">
        <f>IF(X24&lt;&gt;0,X24,IF($AV24=0,0,AU24/$AV24*$Z24))</f>
      </c>
      <c r="BL24" s="18">
        <f>SUM(AW24:BK24)</f>
      </c>
      <c r="BM24" s="18">
        <f>I24-BL24</f>
      </c>
    </row>
    <row r="25" outlineLevel="4">
      <c r="A25" s="5" t="str">
        <v>1.5</v>
      </c>
      <c r="B25" s="5" t="str">
        <v/>
      </c>
      <c r="C25" s="5" t="str">
        <v>BSPRELGENG207</v>
      </c>
      <c r="D25" s="5" t="str">
        <v>BSPRELGENG207</v>
      </c>
      <c r="E25" s="19">
        <f>IFERROR(_xlfn.XLOOKUP(F25,Assumptions!B:B,Assumptions!C:C),0)</f>
      </c>
      <c r="F25" s="5" t="str">
        <v>Site Delivery USD</v>
      </c>
      <c r="G25" s="5" t="str">
        <v/>
      </c>
      <c r="H25" s="18">
        <f>G23*E25</f>
      </c>
      <c r="I25" s="18">
        <f>H25*(1-0)</f>
      </c>
      <c r="J25" s="18">
        <v>0</v>
      </c>
      <c r="K25" s="18">
        <v>0</v>
      </c>
      <c r="L25" s="18">
        <v>0</v>
      </c>
      <c r="M25" s="18">
        <v>0</v>
      </c>
      <c r="N25" s="18">
        <v>0</v>
      </c>
      <c r="O25" s="18">
        <v>0</v>
      </c>
      <c r="P25" s="18">
        <v>0</v>
      </c>
      <c r="Q25" s="18">
        <v>0</v>
      </c>
      <c r="R25" s="18">
        <v>0</v>
      </c>
      <c r="S25" s="18">
        <v>0</v>
      </c>
      <c r="T25" s="18">
        <v>0</v>
      </c>
      <c r="U25" s="18">
        <v>0</v>
      </c>
      <c r="V25" s="18">
        <v>0</v>
      </c>
      <c r="W25" s="18">
        <v>0</v>
      </c>
      <c r="X25" s="18">
        <v>0</v>
      </c>
      <c r="Y25" s="18">
        <f>SUM(J25:X25)</f>
      </c>
      <c r="Z25" s="18">
        <f>I25-Y25</f>
      </c>
      <c r="AA25" s="20">
        <v>46294</v>
      </c>
      <c r="AB25" s="20">
        <v>46294</v>
      </c>
      <c r="AC25" s="18">
        <f>IFERROR(_xlfn.XLOOKUP(F25,Assumptions!B:B,Assumptions!D:D),0)</f>
      </c>
      <c r="AD25" s="20">
        <f>AA25+AC25</f>
      </c>
      <c r="AE25" s="20">
        <f>AC25+AB25</f>
      </c>
      <c r="AF25" s="5" t="str">
        <v/>
      </c>
      <c r="AG25" s="18">
        <f>IFERROR(_xlfn.BETA.DIST(DATE(YEAR(AG$2),MONTH(AG$2),15),$AD$2,$AE$2,FALSE,DATE(YEAR($AD25),MONTH($AD25),1),DATE(YEAR($AE25),MONTH($AE25),28)),0)</f>
      </c>
      <c r="AH25" s="18">
        <f>IFERROR(_xlfn.BETA.DIST(DATE(YEAR(AH$2),MONTH(AH$2),15),$AD$2,$AE$2,FALSE,DATE(YEAR($AD25),MONTH($AD25),1),DATE(YEAR($AE25),MONTH($AE25),28)),0)</f>
      </c>
      <c r="AI25" s="18">
        <f>IFERROR(_xlfn.BETA.DIST(DATE(YEAR(AI$2),MONTH(AI$2),15),$AD$2,$AE$2,FALSE,DATE(YEAR($AD25),MONTH($AD25),1),DATE(YEAR($AE25),MONTH($AE25),28)),0)</f>
      </c>
      <c r="AJ25" s="18">
        <f>IFERROR(_xlfn.BETA.DIST(DATE(YEAR(AJ$2),MONTH(AJ$2),15),$AD$2,$AE$2,FALSE,DATE(YEAR($AD25),MONTH($AD25),1),DATE(YEAR($AE25),MONTH($AE25),28)),0)</f>
      </c>
      <c r="AK25" s="18">
        <f>IFERROR(_xlfn.BETA.DIST(DATE(YEAR(AK$2),MONTH(AK$2),15),$AD$2,$AE$2,FALSE,DATE(YEAR($AD25),MONTH($AD25),1),DATE(YEAR($AE25),MONTH($AE25),28)),0)</f>
      </c>
      <c r="AL25" s="18">
        <f>IFERROR(_xlfn.BETA.DIST(DATE(YEAR(AL$2),MONTH(AL$2),15),$AD$2,$AE$2,FALSE,DATE(YEAR($AD25),MONTH($AD25),1),DATE(YEAR($AE25),MONTH($AE25),28)),0)</f>
      </c>
      <c r="AM25" s="18">
        <f>IFERROR(_xlfn.BETA.DIST(DATE(YEAR(AM$2),MONTH(AM$2),15),$AD$2,$AE$2,FALSE,DATE(YEAR($AD25),MONTH($AD25),1),DATE(YEAR($AE25),MONTH($AE25),28)),0)</f>
      </c>
      <c r="AN25" s="18">
        <f>IFERROR(_xlfn.BETA.DIST(DATE(YEAR(AN$2),MONTH(AN$2),15),$AD$2,$AE$2,FALSE,DATE(YEAR($AD25),MONTH($AD25),1),DATE(YEAR($AE25),MONTH($AE25),28)),0)</f>
      </c>
      <c r="AO25" s="18">
        <f>IFERROR(_xlfn.BETA.DIST(DATE(YEAR(AO$2),MONTH(AO$2),15),$AD$2,$AE$2,FALSE,DATE(YEAR($AD25),MONTH($AD25),1),DATE(YEAR($AE25),MONTH($AE25),28)),0)</f>
      </c>
      <c r="AP25" s="18">
        <f>IFERROR(_xlfn.BETA.DIST(DATE(YEAR(AP$2),MONTH(AP$2),15),$AD$2,$AE$2,FALSE,DATE(YEAR($AD25),MONTH($AD25),1),DATE(YEAR($AE25),MONTH($AE25),28)),0)</f>
      </c>
      <c r="AQ25" s="18">
        <f>IFERROR(_xlfn.BETA.DIST(DATE(YEAR(AQ$2),MONTH(AQ$2),15),$AD$2,$AE$2,FALSE,DATE(YEAR($AD25),MONTH($AD25),1),DATE(YEAR($AE25),MONTH($AE25),28)),0)</f>
      </c>
      <c r="AR25" s="18">
        <f>IFERROR(_xlfn.BETA.DIST(DATE(YEAR(AR$2),MONTH(AR$2),15),$AD$2,$AE$2,FALSE,DATE(YEAR($AD25),MONTH($AD25),1),DATE(YEAR($AE25),MONTH($AE25),28)),0)</f>
      </c>
      <c r="AS25" s="18">
        <f>IFERROR(_xlfn.BETA.DIST(DATE(YEAR(AS$2),MONTH(AS$2),15),$AD$2,$AE$2,FALSE,DATE(YEAR($AD25),MONTH($AD25),1),DATE(YEAR($AE25),MONTH($AE25),28)),0)</f>
      </c>
      <c r="AT25" s="18">
        <f>IFERROR(_xlfn.BETA.DIST(DATE(YEAR(AT$2),MONTH(AT$2),15),$AD$2,$AE$2,FALSE,DATE(YEAR($AD25),MONTH($AD25),1),DATE(YEAR($AE25),MONTH($AE25),28)),0)</f>
      </c>
      <c r="AU25" s="18">
        <f>IFERROR(_xlfn.BETA.DIST(DATE(YEAR(AU$2),MONTH(AU$2),15),$AD$2,$AE$2,FALSE,DATE(YEAR($AD25),MONTH($AD25),1),DATE(YEAR($AE25),MONTH($AE25),28)),0)</f>
      </c>
      <c r="AV25" s="18">
        <f>SUM(AG25:AU25)</f>
      </c>
      <c r="AW25" s="18">
        <f>IF(J25&lt;&gt;0,J25,IF($AV25=0,0,AG25/$AV25*$Z25))</f>
      </c>
      <c r="AX25" s="18">
        <f>IF(K25&lt;&gt;0,K25,IF($AV25=0,0,AH25/$AV25*$Z25))</f>
      </c>
      <c r="AY25" s="18">
        <f>IF(L25&lt;&gt;0,L25,IF($AV25=0,0,AI25/$AV25*$Z25))</f>
      </c>
      <c r="AZ25" s="18">
        <f>IF(M25&lt;&gt;0,M25,IF($AV25=0,0,AJ25/$AV25*$Z25))</f>
      </c>
      <c r="BA25" s="18">
        <f>IF(N25&lt;&gt;0,N25,IF($AV25=0,0,AK25/$AV25*$Z25))</f>
      </c>
      <c r="BB25" s="18">
        <f>IF(O25&lt;&gt;0,O25,IF($AV25=0,0,AL25/$AV25*$Z25))</f>
      </c>
      <c r="BC25" s="18">
        <f>IF(P25&lt;&gt;0,P25,IF($AV25=0,0,AM25/$AV25*$Z25))</f>
      </c>
      <c r="BD25" s="18">
        <f>IF(Q25&lt;&gt;0,Q25,IF($AV25=0,0,AN25/$AV25*$Z25))</f>
      </c>
      <c r="BE25" s="18">
        <f>IF(R25&lt;&gt;0,R25,IF($AV25=0,0,AO25/$AV25*$Z25))</f>
      </c>
      <c r="BF25" s="18">
        <f>IF(S25&lt;&gt;0,S25,IF($AV25=0,0,AP25/$AV25*$Z25))</f>
      </c>
      <c r="BG25" s="18">
        <f>IF(T25&lt;&gt;0,T25,IF($AV25=0,0,AQ25/$AV25*$Z25))</f>
      </c>
      <c r="BH25" s="18">
        <f>IF(U25&lt;&gt;0,U25,IF($AV25=0,0,AR25/$AV25*$Z25))</f>
      </c>
      <c r="BI25" s="18">
        <f>IF(V25&lt;&gt;0,V25,IF($AV25=0,0,AS25/$AV25*$Z25))</f>
      </c>
      <c r="BJ25" s="18">
        <f>IF(W25&lt;&gt;0,W25,IF($AV25=0,0,AT25/$AV25*$Z25))</f>
      </c>
      <c r="BK25" s="18">
        <f>IF(X25&lt;&gt;0,X25,IF($AV25=0,0,AU25/$AV25*$Z25))</f>
      </c>
      <c r="BL25" s="18">
        <f>SUM(AW25:BK25)</f>
      </c>
      <c r="BM25" s="18">
        <f>I25-BL25</f>
      </c>
    </row>
    <row r="26" outlineLevel="4">
      <c r="A26" s="5" t="str">
        <v>1.5</v>
      </c>
      <c r="B26" s="5" t="str">
        <v/>
      </c>
      <c r="C26" s="5" t="str">
        <v>BSKDGNGENGR07</v>
      </c>
      <c r="D26" s="5" t="str">
        <v>BSKDGNGENGR07</v>
      </c>
      <c r="E26" s="19">
        <f>IFERROR(_xlfn.XLOOKUP(F26,Assumptions!B:B,Assumptions!C:C),0)</f>
      </c>
      <c r="F26" s="5" t="str">
        <v>Retention</v>
      </c>
      <c r="G26" s="5" t="str">
        <v/>
      </c>
      <c r="H26" s="18">
        <f>G23*E26</f>
      </c>
      <c r="I26" s="18">
        <f>H26*(1-0)</f>
      </c>
      <c r="J26" s="18">
        <v>0</v>
      </c>
      <c r="K26" s="18">
        <v>0</v>
      </c>
      <c r="L26" s="18">
        <v>0</v>
      </c>
      <c r="M26" s="18">
        <v>0</v>
      </c>
      <c r="N26" s="18">
        <v>0</v>
      </c>
      <c r="O26" s="18">
        <v>0</v>
      </c>
      <c r="P26" s="18">
        <v>0</v>
      </c>
      <c r="Q26" s="18">
        <v>0</v>
      </c>
      <c r="R26" s="18">
        <v>0</v>
      </c>
      <c r="S26" s="18">
        <v>0</v>
      </c>
      <c r="T26" s="18">
        <v>0</v>
      </c>
      <c r="U26" s="18">
        <v>0</v>
      </c>
      <c r="V26" s="18">
        <v>0</v>
      </c>
      <c r="W26" s="18">
        <v>0</v>
      </c>
      <c r="X26" s="18">
        <v>0</v>
      </c>
      <c r="Y26" s="18">
        <f>SUM(J26:X26)</f>
      </c>
      <c r="Z26" s="18">
        <f>I26-Y26</f>
      </c>
      <c r="AA26" s="20">
        <v>46483</v>
      </c>
      <c r="AB26" s="20">
        <v>46483</v>
      </c>
      <c r="AC26" s="18">
        <f>IFERROR(_xlfn.XLOOKUP(F26,Assumptions!B:B,Assumptions!D:D),0)</f>
      </c>
      <c r="AD26" s="20">
        <f>AA26+AC26</f>
      </c>
      <c r="AE26" s="20">
        <f>AC26+AB26</f>
      </c>
      <c r="AF26" s="5" t="str">
        <v/>
      </c>
      <c r="AG26" s="18">
        <f>IFERROR(_xlfn.BETA.DIST(DATE(YEAR(AG$2),MONTH(AG$2),15),$AD$2,$AE$2,FALSE,DATE(YEAR($AD26),MONTH($AD26),1),DATE(YEAR($AE26),MONTH($AE26),28)),0)</f>
      </c>
      <c r="AH26" s="18">
        <f>IFERROR(_xlfn.BETA.DIST(DATE(YEAR(AH$2),MONTH(AH$2),15),$AD$2,$AE$2,FALSE,DATE(YEAR($AD26),MONTH($AD26),1),DATE(YEAR($AE26),MONTH($AE26),28)),0)</f>
      </c>
      <c r="AI26" s="18">
        <f>IFERROR(_xlfn.BETA.DIST(DATE(YEAR(AI$2),MONTH(AI$2),15),$AD$2,$AE$2,FALSE,DATE(YEAR($AD26),MONTH($AD26),1),DATE(YEAR($AE26),MONTH($AE26),28)),0)</f>
      </c>
      <c r="AJ26" s="18">
        <f>IFERROR(_xlfn.BETA.DIST(DATE(YEAR(AJ$2),MONTH(AJ$2),15),$AD$2,$AE$2,FALSE,DATE(YEAR($AD26),MONTH($AD26),1),DATE(YEAR($AE26),MONTH($AE26),28)),0)</f>
      </c>
      <c r="AK26" s="18">
        <f>IFERROR(_xlfn.BETA.DIST(DATE(YEAR(AK$2),MONTH(AK$2),15),$AD$2,$AE$2,FALSE,DATE(YEAR($AD26),MONTH($AD26),1),DATE(YEAR($AE26),MONTH($AE26),28)),0)</f>
      </c>
      <c r="AL26" s="18">
        <f>IFERROR(_xlfn.BETA.DIST(DATE(YEAR(AL$2),MONTH(AL$2),15),$AD$2,$AE$2,FALSE,DATE(YEAR($AD26),MONTH($AD26),1),DATE(YEAR($AE26),MONTH($AE26),28)),0)</f>
      </c>
      <c r="AM26" s="18">
        <f>IFERROR(_xlfn.BETA.DIST(DATE(YEAR(AM$2),MONTH(AM$2),15),$AD$2,$AE$2,FALSE,DATE(YEAR($AD26),MONTH($AD26),1),DATE(YEAR($AE26),MONTH($AE26),28)),0)</f>
      </c>
      <c r="AN26" s="18">
        <f>IFERROR(_xlfn.BETA.DIST(DATE(YEAR(AN$2),MONTH(AN$2),15),$AD$2,$AE$2,FALSE,DATE(YEAR($AD26),MONTH($AD26),1),DATE(YEAR($AE26),MONTH($AE26),28)),0)</f>
      </c>
      <c r="AO26" s="18">
        <f>IFERROR(_xlfn.BETA.DIST(DATE(YEAR(AO$2),MONTH(AO$2),15),$AD$2,$AE$2,FALSE,DATE(YEAR($AD26),MONTH($AD26),1),DATE(YEAR($AE26),MONTH($AE26),28)),0)</f>
      </c>
      <c r="AP26" s="18">
        <f>IFERROR(_xlfn.BETA.DIST(DATE(YEAR(AP$2),MONTH(AP$2),15),$AD$2,$AE$2,FALSE,DATE(YEAR($AD26),MONTH($AD26),1),DATE(YEAR($AE26),MONTH($AE26),28)),0)</f>
      </c>
      <c r="AQ26" s="18">
        <f>IFERROR(_xlfn.BETA.DIST(DATE(YEAR(AQ$2),MONTH(AQ$2),15),$AD$2,$AE$2,FALSE,DATE(YEAR($AD26),MONTH($AD26),1),DATE(YEAR($AE26),MONTH($AE26),28)),0)</f>
      </c>
      <c r="AR26" s="18">
        <f>IFERROR(_xlfn.BETA.DIST(DATE(YEAR(AR$2),MONTH(AR$2),15),$AD$2,$AE$2,FALSE,DATE(YEAR($AD26),MONTH($AD26),1),DATE(YEAR($AE26),MONTH($AE26),28)),0)</f>
      </c>
      <c r="AS26" s="18">
        <f>IFERROR(_xlfn.BETA.DIST(DATE(YEAR(AS$2),MONTH(AS$2),15),$AD$2,$AE$2,FALSE,DATE(YEAR($AD26),MONTH($AD26),1),DATE(YEAR($AE26),MONTH($AE26),28)),0)</f>
      </c>
      <c r="AT26" s="18">
        <f>IFERROR(_xlfn.BETA.DIST(DATE(YEAR(AT$2),MONTH(AT$2),15),$AD$2,$AE$2,FALSE,DATE(YEAR($AD26),MONTH($AD26),1),DATE(YEAR($AE26),MONTH($AE26),28)),0)</f>
      </c>
      <c r="AU26" s="18">
        <f>IFERROR(_xlfn.BETA.DIST(DATE(YEAR(AU$2),MONTH(AU$2),15),$AD$2,$AE$2,FALSE,DATE(YEAR($AD26),MONTH($AD26),1),DATE(YEAR($AE26),MONTH($AE26),28)),0)</f>
      </c>
      <c r="AV26" s="18">
        <f>SUM(AG26:AU26)</f>
      </c>
      <c r="AW26" s="18">
        <f>IF(J26&lt;&gt;0,J26,IF($AV26=0,0,AG26/$AV26*$Z26))</f>
      </c>
      <c r="AX26" s="18">
        <f>IF(K26&lt;&gt;0,K26,IF($AV26=0,0,AH26/$AV26*$Z26))</f>
      </c>
      <c r="AY26" s="18">
        <f>IF(L26&lt;&gt;0,L26,IF($AV26=0,0,AI26/$AV26*$Z26))</f>
      </c>
      <c r="AZ26" s="18">
        <f>IF(M26&lt;&gt;0,M26,IF($AV26=0,0,AJ26/$AV26*$Z26))</f>
      </c>
      <c r="BA26" s="18">
        <f>IF(N26&lt;&gt;0,N26,IF($AV26=0,0,AK26/$AV26*$Z26))</f>
      </c>
      <c r="BB26" s="18">
        <f>IF(O26&lt;&gt;0,O26,IF($AV26=0,0,AL26/$AV26*$Z26))</f>
      </c>
      <c r="BC26" s="18">
        <f>IF(P26&lt;&gt;0,P26,IF($AV26=0,0,AM26/$AV26*$Z26))</f>
      </c>
      <c r="BD26" s="18">
        <f>IF(Q26&lt;&gt;0,Q26,IF($AV26=0,0,AN26/$AV26*$Z26))</f>
      </c>
      <c r="BE26" s="18">
        <f>IF(R26&lt;&gt;0,R26,IF($AV26=0,0,AO26/$AV26*$Z26))</f>
      </c>
      <c r="BF26" s="18">
        <f>IF(S26&lt;&gt;0,S26,IF($AV26=0,0,AP26/$AV26*$Z26))</f>
      </c>
      <c r="BG26" s="18">
        <f>IF(T26&lt;&gt;0,T26,IF($AV26=0,0,AQ26/$AV26*$Z26))</f>
      </c>
      <c r="BH26" s="18">
        <f>IF(U26&lt;&gt;0,U26,IF($AV26=0,0,AR26/$AV26*$Z26))</f>
      </c>
      <c r="BI26" s="18">
        <f>IF(V26&lt;&gt;0,V26,IF($AV26=0,0,AS26/$AV26*$Z26))</f>
      </c>
      <c r="BJ26" s="18">
        <f>IF(W26&lt;&gt;0,W26,IF($AV26=0,0,AT26/$AV26*$Z26))</f>
      </c>
      <c r="BK26" s="18">
        <f>IF(X26&lt;&gt;0,X26,IF($AV26=0,0,AU26/$AV26*$Z26))</f>
      </c>
      <c r="BL26" s="18">
        <f>SUM(AW26:BK26)</f>
      </c>
      <c r="BM26" s="18">
        <f>I26-BL26</f>
      </c>
    </row>
    <row r="27" outlineLevel="3">
      <c r="A27" s="17" t="str">
        <v>1.6</v>
      </c>
      <c r="B27" s="17" t="str">
        <v/>
      </c>
      <c r="C27" s="17" t="str">
        <v/>
      </c>
      <c r="D27" s="17" t="str">
        <v/>
      </c>
      <c r="E27" s="17" t="str">
        <v>1.6</v>
      </c>
      <c r="F27" s="17" t="str">
        <v>Three single phase GIS circuit breaker for bus coupler 3150 A.</v>
      </c>
      <c r="G27" s="17">
        <v>67324.75</v>
      </c>
      <c r="H27" s="17" t="str">
        <v/>
      </c>
      <c r="I27" s="17" t="str">
        <v/>
      </c>
      <c r="J27" s="17" t="str">
        <v/>
      </c>
      <c r="K27" s="17" t="str">
        <v/>
      </c>
      <c r="L27" s="17" t="str">
        <v/>
      </c>
      <c r="M27" s="17" t="str">
        <v/>
      </c>
      <c r="N27" s="17" t="str">
        <v/>
      </c>
      <c r="O27" s="17" t="str">
        <v/>
      </c>
      <c r="P27" s="17" t="str">
        <v/>
      </c>
      <c r="Q27" s="17" t="str">
        <v/>
      </c>
      <c r="R27" s="17" t="str">
        <v/>
      </c>
      <c r="S27" s="17" t="str">
        <v/>
      </c>
      <c r="T27" s="17" t="str">
        <v/>
      </c>
      <c r="U27" s="17" t="str">
        <v/>
      </c>
      <c r="V27" s="17" t="str">
        <v/>
      </c>
      <c r="W27" s="17" t="str">
        <v/>
      </c>
      <c r="X27" s="17" t="str">
        <v/>
      </c>
      <c r="Y27" s="17" t="str">
        <v/>
      </c>
      <c r="Z27" s="17" t="str">
        <v/>
      </c>
      <c r="AA27" s="17" t="str">
        <v/>
      </c>
      <c r="AB27" s="17" t="str">
        <v/>
      </c>
      <c r="AC27" s="17" t="str">
        <v/>
      </c>
      <c r="AD27" s="17" t="str">
        <v/>
      </c>
      <c r="AE27" s="17" t="str">
        <v/>
      </c>
      <c r="AF27" s="5" t="str">
        <v/>
      </c>
      <c r="AG27" s="18">
        <f>IFERROR(_xlfn.BETA.DIST(DATE(YEAR(AG$2),MONTH(AG$2),15),$AD$2,$AE$2,FALSE,DATE(YEAR($AD27),MONTH($AD27),1),DATE(YEAR($AE27),MONTH($AE27),28)),0)</f>
      </c>
      <c r="AH27" s="18">
        <f>IFERROR(_xlfn.BETA.DIST(DATE(YEAR(AH$2),MONTH(AH$2),15),$AD$2,$AE$2,FALSE,DATE(YEAR($AD27),MONTH($AD27),1),DATE(YEAR($AE27),MONTH($AE27),28)),0)</f>
      </c>
      <c r="AI27" s="18">
        <f>IFERROR(_xlfn.BETA.DIST(DATE(YEAR(AI$2),MONTH(AI$2),15),$AD$2,$AE$2,FALSE,DATE(YEAR($AD27),MONTH($AD27),1),DATE(YEAR($AE27),MONTH($AE27),28)),0)</f>
      </c>
      <c r="AJ27" s="18">
        <f>IFERROR(_xlfn.BETA.DIST(DATE(YEAR(AJ$2),MONTH(AJ$2),15),$AD$2,$AE$2,FALSE,DATE(YEAR($AD27),MONTH($AD27),1),DATE(YEAR($AE27),MONTH($AE27),28)),0)</f>
      </c>
      <c r="AK27" s="18">
        <f>IFERROR(_xlfn.BETA.DIST(DATE(YEAR(AK$2),MONTH(AK$2),15),$AD$2,$AE$2,FALSE,DATE(YEAR($AD27),MONTH($AD27),1),DATE(YEAR($AE27),MONTH($AE27),28)),0)</f>
      </c>
      <c r="AL27" s="18">
        <f>IFERROR(_xlfn.BETA.DIST(DATE(YEAR(AL$2),MONTH(AL$2),15),$AD$2,$AE$2,FALSE,DATE(YEAR($AD27),MONTH($AD27),1),DATE(YEAR($AE27),MONTH($AE27),28)),0)</f>
      </c>
      <c r="AM27" s="18">
        <f>IFERROR(_xlfn.BETA.DIST(DATE(YEAR(AM$2),MONTH(AM$2),15),$AD$2,$AE$2,FALSE,DATE(YEAR($AD27),MONTH($AD27),1),DATE(YEAR($AE27),MONTH($AE27),28)),0)</f>
      </c>
      <c r="AN27" s="18">
        <f>IFERROR(_xlfn.BETA.DIST(DATE(YEAR(AN$2),MONTH(AN$2),15),$AD$2,$AE$2,FALSE,DATE(YEAR($AD27),MONTH($AD27),1),DATE(YEAR($AE27),MONTH($AE27),28)),0)</f>
      </c>
      <c r="AO27" s="18">
        <f>IFERROR(_xlfn.BETA.DIST(DATE(YEAR(AO$2),MONTH(AO$2),15),$AD$2,$AE$2,FALSE,DATE(YEAR($AD27),MONTH($AD27),1),DATE(YEAR($AE27),MONTH($AE27),28)),0)</f>
      </c>
      <c r="AP27" s="18">
        <f>IFERROR(_xlfn.BETA.DIST(DATE(YEAR(AP$2),MONTH(AP$2),15),$AD$2,$AE$2,FALSE,DATE(YEAR($AD27),MONTH($AD27),1),DATE(YEAR($AE27),MONTH($AE27),28)),0)</f>
      </c>
      <c r="AQ27" s="18">
        <f>IFERROR(_xlfn.BETA.DIST(DATE(YEAR(AQ$2),MONTH(AQ$2),15),$AD$2,$AE$2,FALSE,DATE(YEAR($AD27),MONTH($AD27),1),DATE(YEAR($AE27),MONTH($AE27),28)),0)</f>
      </c>
      <c r="AR27" s="18">
        <f>IFERROR(_xlfn.BETA.DIST(DATE(YEAR(AR$2),MONTH(AR$2),15),$AD$2,$AE$2,FALSE,DATE(YEAR($AD27),MONTH($AD27),1),DATE(YEAR($AE27),MONTH($AE27),28)),0)</f>
      </c>
      <c r="AS27" s="18">
        <f>IFERROR(_xlfn.BETA.DIST(DATE(YEAR(AS$2),MONTH(AS$2),15),$AD$2,$AE$2,FALSE,DATE(YEAR($AD27),MONTH($AD27),1),DATE(YEAR($AE27),MONTH($AE27),28)),0)</f>
      </c>
      <c r="AT27" s="18">
        <f>IFERROR(_xlfn.BETA.DIST(DATE(YEAR(AT$2),MONTH(AT$2),15),$AD$2,$AE$2,FALSE,DATE(YEAR($AD27),MONTH($AD27),1),DATE(YEAR($AE27),MONTH($AE27),28)),0)</f>
      </c>
      <c r="AU27" s="18">
        <f>IFERROR(_xlfn.BETA.DIST(DATE(YEAR(AU$2),MONTH(AU$2),15),$AD$2,$AE$2,FALSE,DATE(YEAR($AD27),MONTH($AD27),1),DATE(YEAR($AE27),MONTH($AE27),28)),0)</f>
      </c>
      <c r="AV27" s="18">
        <f>SUM(AG27:AU27)</f>
      </c>
      <c r="AW27" s="18">
        <f>IF(J27&lt;&gt;0,J27,IF($AV27=0,0,AG27/$AV27*$Z27))</f>
      </c>
      <c r="AX27" s="18">
        <f>IF(K27&lt;&gt;0,K27,IF($AV27=0,0,AH27/$AV27*$Z27))</f>
      </c>
      <c r="AY27" s="18">
        <f>IF(L27&lt;&gt;0,L27,IF($AV27=0,0,AI27/$AV27*$Z27))</f>
      </c>
      <c r="AZ27" s="18">
        <f>IF(M27&lt;&gt;0,M27,IF($AV27=0,0,AJ27/$AV27*$Z27))</f>
      </c>
      <c r="BA27" s="18">
        <f>IF(N27&lt;&gt;0,N27,IF($AV27=0,0,AK27/$AV27*$Z27))</f>
      </c>
      <c r="BB27" s="18">
        <f>IF(O27&lt;&gt;0,O27,IF($AV27=0,0,AL27/$AV27*$Z27))</f>
      </c>
      <c r="BC27" s="18">
        <f>IF(P27&lt;&gt;0,P27,IF($AV27=0,0,AM27/$AV27*$Z27))</f>
      </c>
      <c r="BD27" s="18">
        <f>IF(Q27&lt;&gt;0,Q27,IF($AV27=0,0,AN27/$AV27*$Z27))</f>
      </c>
      <c r="BE27" s="18">
        <f>IF(R27&lt;&gt;0,R27,IF($AV27=0,0,AO27/$AV27*$Z27))</f>
      </c>
      <c r="BF27" s="18">
        <f>IF(S27&lt;&gt;0,S27,IF($AV27=0,0,AP27/$AV27*$Z27))</f>
      </c>
      <c r="BG27" s="18">
        <f>IF(T27&lt;&gt;0,T27,IF($AV27=0,0,AQ27/$AV27*$Z27))</f>
      </c>
      <c r="BH27" s="18">
        <f>IF(U27&lt;&gt;0,U27,IF($AV27=0,0,AR27/$AV27*$Z27))</f>
      </c>
      <c r="BI27" s="18">
        <f>IF(V27&lt;&gt;0,V27,IF($AV27=0,0,AS27/$AV27*$Z27))</f>
      </c>
      <c r="BJ27" s="18">
        <f>IF(W27&lt;&gt;0,W27,IF($AV27=0,0,AT27/$AV27*$Z27))</f>
      </c>
      <c r="BK27" s="18">
        <f>IF(X27&lt;&gt;0,X27,IF($AV27=0,0,AU27/$AV27*$Z27))</f>
      </c>
      <c r="BL27" s="18">
        <f>SUM(AW27:BK27)</f>
      </c>
      <c r="BM27" s="17" t="str">
        <v/>
      </c>
    </row>
    <row r="28" outlineLevel="4">
      <c r="A28" s="5" t="str">
        <v>1.6</v>
      </c>
      <c r="B28" s="5" t="str">
        <v/>
      </c>
      <c r="C28" s="5" t="str">
        <v>BSKDGNGENGR05</v>
      </c>
      <c r="D28" s="5" t="str">
        <v>BSKDGNGENGR05</v>
      </c>
      <c r="E28" s="19">
        <f>IFERROR(_xlfn.XLOOKUP(F28,Assumptions!B:B,Assumptions!C:C),0)</f>
      </c>
      <c r="F28" s="5" t="str">
        <v>Advanced Payment</v>
      </c>
      <c r="G28" s="5" t="str">
        <v/>
      </c>
      <c r="H28" s="18">
        <f>G27*E28</f>
      </c>
      <c r="I28" s="18">
        <f>H28*(1-0)</f>
      </c>
      <c r="J28" s="18">
        <v>0</v>
      </c>
      <c r="K28" s="18">
        <v>0</v>
      </c>
      <c r="L28" s="18">
        <v>0</v>
      </c>
      <c r="M28" s="18">
        <v>0</v>
      </c>
      <c r="N28" s="18">
        <v>0</v>
      </c>
      <c r="O28" s="18">
        <v>0</v>
      </c>
      <c r="P28" s="18">
        <v>0</v>
      </c>
      <c r="Q28" s="18">
        <v>0</v>
      </c>
      <c r="R28" s="18">
        <v>0</v>
      </c>
      <c r="S28" s="18">
        <v>0</v>
      </c>
      <c r="T28" s="18">
        <v>0</v>
      </c>
      <c r="U28" s="18">
        <v>0</v>
      </c>
      <c r="V28" s="18">
        <v>0</v>
      </c>
      <c r="W28" s="18">
        <v>0</v>
      </c>
      <c r="X28" s="18">
        <v>0</v>
      </c>
      <c r="Y28" s="18">
        <f>SUM(J28:X28)</f>
      </c>
      <c r="Z28" s="18">
        <f>I28-Y28</f>
      </c>
      <c r="AA28" s="20">
        <v>46026</v>
      </c>
      <c r="AB28" s="20">
        <v>46026</v>
      </c>
      <c r="AC28" s="18">
        <f>IFERROR(_xlfn.XLOOKUP(F28,Assumptions!B:B,Assumptions!D:D),0)</f>
      </c>
      <c r="AD28" s="20">
        <f>AA28+AC28</f>
      </c>
      <c r="AE28" s="20">
        <f>AC28+AB28</f>
      </c>
      <c r="AF28" s="5" t="str">
        <v/>
      </c>
      <c r="AG28" s="18">
        <f>IFERROR(_xlfn.BETA.DIST(DATE(YEAR(AG$2),MONTH(AG$2),15),$AD$2,$AE$2,FALSE,DATE(YEAR($AD28),MONTH($AD28),1),DATE(YEAR($AE28),MONTH($AE28),28)),0)</f>
      </c>
      <c r="AH28" s="18">
        <f>IFERROR(_xlfn.BETA.DIST(DATE(YEAR(AH$2),MONTH(AH$2),15),$AD$2,$AE$2,FALSE,DATE(YEAR($AD28),MONTH($AD28),1),DATE(YEAR($AE28),MONTH($AE28),28)),0)</f>
      </c>
      <c r="AI28" s="18">
        <f>IFERROR(_xlfn.BETA.DIST(DATE(YEAR(AI$2),MONTH(AI$2),15),$AD$2,$AE$2,FALSE,DATE(YEAR($AD28),MONTH($AD28),1),DATE(YEAR($AE28),MONTH($AE28),28)),0)</f>
      </c>
      <c r="AJ28" s="18">
        <f>IFERROR(_xlfn.BETA.DIST(DATE(YEAR(AJ$2),MONTH(AJ$2),15),$AD$2,$AE$2,FALSE,DATE(YEAR($AD28),MONTH($AD28),1),DATE(YEAR($AE28),MONTH($AE28),28)),0)</f>
      </c>
      <c r="AK28" s="18">
        <f>IFERROR(_xlfn.BETA.DIST(DATE(YEAR(AK$2),MONTH(AK$2),15),$AD$2,$AE$2,FALSE,DATE(YEAR($AD28),MONTH($AD28),1),DATE(YEAR($AE28),MONTH($AE28),28)),0)</f>
      </c>
      <c r="AL28" s="18">
        <f>IFERROR(_xlfn.BETA.DIST(DATE(YEAR(AL$2),MONTH(AL$2),15),$AD$2,$AE$2,FALSE,DATE(YEAR($AD28),MONTH($AD28),1),DATE(YEAR($AE28),MONTH($AE28),28)),0)</f>
      </c>
      <c r="AM28" s="18">
        <f>IFERROR(_xlfn.BETA.DIST(DATE(YEAR(AM$2),MONTH(AM$2),15),$AD$2,$AE$2,FALSE,DATE(YEAR($AD28),MONTH($AD28),1),DATE(YEAR($AE28),MONTH($AE28),28)),0)</f>
      </c>
      <c r="AN28" s="18">
        <f>IFERROR(_xlfn.BETA.DIST(DATE(YEAR(AN$2),MONTH(AN$2),15),$AD$2,$AE$2,FALSE,DATE(YEAR($AD28),MONTH($AD28),1),DATE(YEAR($AE28),MONTH($AE28),28)),0)</f>
      </c>
      <c r="AO28" s="18">
        <f>IFERROR(_xlfn.BETA.DIST(DATE(YEAR(AO$2),MONTH(AO$2),15),$AD$2,$AE$2,FALSE,DATE(YEAR($AD28),MONTH($AD28),1),DATE(YEAR($AE28),MONTH($AE28),28)),0)</f>
      </c>
      <c r="AP28" s="18">
        <f>IFERROR(_xlfn.BETA.DIST(DATE(YEAR(AP$2),MONTH(AP$2),15),$AD$2,$AE$2,FALSE,DATE(YEAR($AD28),MONTH($AD28),1),DATE(YEAR($AE28),MONTH($AE28),28)),0)</f>
      </c>
      <c r="AQ28" s="18">
        <f>IFERROR(_xlfn.BETA.DIST(DATE(YEAR(AQ$2),MONTH(AQ$2),15),$AD$2,$AE$2,FALSE,DATE(YEAR($AD28),MONTH($AD28),1),DATE(YEAR($AE28),MONTH($AE28),28)),0)</f>
      </c>
      <c r="AR28" s="18">
        <f>IFERROR(_xlfn.BETA.DIST(DATE(YEAR(AR$2),MONTH(AR$2),15),$AD$2,$AE$2,FALSE,DATE(YEAR($AD28),MONTH($AD28),1),DATE(YEAR($AE28),MONTH($AE28),28)),0)</f>
      </c>
      <c r="AS28" s="18">
        <f>IFERROR(_xlfn.BETA.DIST(DATE(YEAR(AS$2),MONTH(AS$2),15),$AD$2,$AE$2,FALSE,DATE(YEAR($AD28),MONTH($AD28),1),DATE(YEAR($AE28),MONTH($AE28),28)),0)</f>
      </c>
      <c r="AT28" s="18">
        <f>IFERROR(_xlfn.BETA.DIST(DATE(YEAR(AT$2),MONTH(AT$2),15),$AD$2,$AE$2,FALSE,DATE(YEAR($AD28),MONTH($AD28),1),DATE(YEAR($AE28),MONTH($AE28),28)),0)</f>
      </c>
      <c r="AU28" s="18">
        <f>IFERROR(_xlfn.BETA.DIST(DATE(YEAR(AU$2),MONTH(AU$2),15),$AD$2,$AE$2,FALSE,DATE(YEAR($AD28),MONTH($AD28),1),DATE(YEAR($AE28),MONTH($AE28),28)),0)</f>
      </c>
      <c r="AV28" s="18">
        <f>SUM(AG28:AU28)</f>
      </c>
      <c r="AW28" s="18">
        <f>IF(J28&lt;&gt;0,J28,IF($AV28=0,0,AG28/$AV28*$Z28))</f>
      </c>
      <c r="AX28" s="18">
        <f>IF(K28&lt;&gt;0,K28,IF($AV28=0,0,AH28/$AV28*$Z28))</f>
      </c>
      <c r="AY28" s="18">
        <f>IF(L28&lt;&gt;0,L28,IF($AV28=0,0,AI28/$AV28*$Z28))</f>
      </c>
      <c r="AZ28" s="18">
        <f>IF(M28&lt;&gt;0,M28,IF($AV28=0,0,AJ28/$AV28*$Z28))</f>
      </c>
      <c r="BA28" s="18">
        <f>IF(N28&lt;&gt;0,N28,IF($AV28=0,0,AK28/$AV28*$Z28))</f>
      </c>
      <c r="BB28" s="18">
        <f>IF(O28&lt;&gt;0,O28,IF($AV28=0,0,AL28/$AV28*$Z28))</f>
      </c>
      <c r="BC28" s="18">
        <f>IF(P28&lt;&gt;0,P28,IF($AV28=0,0,AM28/$AV28*$Z28))</f>
      </c>
      <c r="BD28" s="18">
        <f>IF(Q28&lt;&gt;0,Q28,IF($AV28=0,0,AN28/$AV28*$Z28))</f>
      </c>
      <c r="BE28" s="18">
        <f>IF(R28&lt;&gt;0,R28,IF($AV28=0,0,AO28/$AV28*$Z28))</f>
      </c>
      <c r="BF28" s="18">
        <f>IF(S28&lt;&gt;0,S28,IF($AV28=0,0,AP28/$AV28*$Z28))</f>
      </c>
      <c r="BG28" s="18">
        <f>IF(T28&lt;&gt;0,T28,IF($AV28=0,0,AQ28/$AV28*$Z28))</f>
      </c>
      <c r="BH28" s="18">
        <f>IF(U28&lt;&gt;0,U28,IF($AV28=0,0,AR28/$AV28*$Z28))</f>
      </c>
      <c r="BI28" s="18">
        <f>IF(V28&lt;&gt;0,V28,IF($AV28=0,0,AS28/$AV28*$Z28))</f>
      </c>
      <c r="BJ28" s="18">
        <f>IF(W28&lt;&gt;0,W28,IF($AV28=0,0,AT28/$AV28*$Z28))</f>
      </c>
      <c r="BK28" s="18">
        <f>IF(X28&lt;&gt;0,X28,IF($AV28=0,0,AU28/$AV28*$Z28))</f>
      </c>
      <c r="BL28" s="18">
        <f>SUM(AW28:BK28)</f>
      </c>
      <c r="BM28" s="18">
        <f>I28-BL28</f>
      </c>
    </row>
    <row r="29" outlineLevel="4">
      <c r="A29" s="5" t="str">
        <v>1.6</v>
      </c>
      <c r="B29" s="5" t="str">
        <v/>
      </c>
      <c r="C29" s="5" t="str">
        <v>BSPRELGENG207</v>
      </c>
      <c r="D29" s="5" t="str">
        <v>BSPRELGENG207</v>
      </c>
      <c r="E29" s="19">
        <f>IFERROR(_xlfn.XLOOKUP(F29,Assumptions!B:B,Assumptions!C:C),0)</f>
      </c>
      <c r="F29" s="5" t="str">
        <v>Site Delivery USD</v>
      </c>
      <c r="G29" s="5" t="str">
        <v/>
      </c>
      <c r="H29" s="18">
        <f>G27*E29</f>
      </c>
      <c r="I29" s="18">
        <f>H29*(1-0)</f>
      </c>
      <c r="J29" s="18">
        <v>0</v>
      </c>
      <c r="K29" s="18">
        <v>0</v>
      </c>
      <c r="L29" s="18">
        <v>0</v>
      </c>
      <c r="M29" s="18">
        <v>0</v>
      </c>
      <c r="N29" s="18">
        <v>0</v>
      </c>
      <c r="O29" s="18">
        <v>0</v>
      </c>
      <c r="P29" s="18">
        <v>0</v>
      </c>
      <c r="Q29" s="18">
        <v>0</v>
      </c>
      <c r="R29" s="18">
        <v>0</v>
      </c>
      <c r="S29" s="18">
        <v>0</v>
      </c>
      <c r="T29" s="18">
        <v>0</v>
      </c>
      <c r="U29" s="18">
        <v>0</v>
      </c>
      <c r="V29" s="18">
        <v>0</v>
      </c>
      <c r="W29" s="18">
        <v>0</v>
      </c>
      <c r="X29" s="18">
        <v>0</v>
      </c>
      <c r="Y29" s="18">
        <f>SUM(J29:X29)</f>
      </c>
      <c r="Z29" s="18">
        <f>I29-Y29</f>
      </c>
      <c r="AA29" s="20">
        <v>46294</v>
      </c>
      <c r="AB29" s="20">
        <v>46294</v>
      </c>
      <c r="AC29" s="18">
        <f>IFERROR(_xlfn.XLOOKUP(F29,Assumptions!B:B,Assumptions!D:D),0)</f>
      </c>
      <c r="AD29" s="20">
        <f>AA29+AC29</f>
      </c>
      <c r="AE29" s="20">
        <f>AC29+AB29</f>
      </c>
      <c r="AF29" s="5" t="str">
        <v/>
      </c>
      <c r="AG29" s="18">
        <f>IFERROR(_xlfn.BETA.DIST(DATE(YEAR(AG$2),MONTH(AG$2),15),$AD$2,$AE$2,FALSE,DATE(YEAR($AD29),MONTH($AD29),1),DATE(YEAR($AE29),MONTH($AE29),28)),0)</f>
      </c>
      <c r="AH29" s="18">
        <f>IFERROR(_xlfn.BETA.DIST(DATE(YEAR(AH$2),MONTH(AH$2),15),$AD$2,$AE$2,FALSE,DATE(YEAR($AD29),MONTH($AD29),1),DATE(YEAR($AE29),MONTH($AE29),28)),0)</f>
      </c>
      <c r="AI29" s="18">
        <f>IFERROR(_xlfn.BETA.DIST(DATE(YEAR(AI$2),MONTH(AI$2),15),$AD$2,$AE$2,FALSE,DATE(YEAR($AD29),MONTH($AD29),1),DATE(YEAR($AE29),MONTH($AE29),28)),0)</f>
      </c>
      <c r="AJ29" s="18">
        <f>IFERROR(_xlfn.BETA.DIST(DATE(YEAR(AJ$2),MONTH(AJ$2),15),$AD$2,$AE$2,FALSE,DATE(YEAR($AD29),MONTH($AD29),1),DATE(YEAR($AE29),MONTH($AE29),28)),0)</f>
      </c>
      <c r="AK29" s="18">
        <f>IFERROR(_xlfn.BETA.DIST(DATE(YEAR(AK$2),MONTH(AK$2),15),$AD$2,$AE$2,FALSE,DATE(YEAR($AD29),MONTH($AD29),1),DATE(YEAR($AE29),MONTH($AE29),28)),0)</f>
      </c>
      <c r="AL29" s="18">
        <f>IFERROR(_xlfn.BETA.DIST(DATE(YEAR(AL$2),MONTH(AL$2),15),$AD$2,$AE$2,FALSE,DATE(YEAR($AD29),MONTH($AD29),1),DATE(YEAR($AE29),MONTH($AE29),28)),0)</f>
      </c>
      <c r="AM29" s="18">
        <f>IFERROR(_xlfn.BETA.DIST(DATE(YEAR(AM$2),MONTH(AM$2),15),$AD$2,$AE$2,FALSE,DATE(YEAR($AD29),MONTH($AD29),1),DATE(YEAR($AE29),MONTH($AE29),28)),0)</f>
      </c>
      <c r="AN29" s="18">
        <f>IFERROR(_xlfn.BETA.DIST(DATE(YEAR(AN$2),MONTH(AN$2),15),$AD$2,$AE$2,FALSE,DATE(YEAR($AD29),MONTH($AD29),1),DATE(YEAR($AE29),MONTH($AE29),28)),0)</f>
      </c>
      <c r="AO29" s="18">
        <f>IFERROR(_xlfn.BETA.DIST(DATE(YEAR(AO$2),MONTH(AO$2),15),$AD$2,$AE$2,FALSE,DATE(YEAR($AD29),MONTH($AD29),1),DATE(YEAR($AE29),MONTH($AE29),28)),0)</f>
      </c>
      <c r="AP29" s="18">
        <f>IFERROR(_xlfn.BETA.DIST(DATE(YEAR(AP$2),MONTH(AP$2),15),$AD$2,$AE$2,FALSE,DATE(YEAR($AD29),MONTH($AD29),1),DATE(YEAR($AE29),MONTH($AE29),28)),0)</f>
      </c>
      <c r="AQ29" s="18">
        <f>IFERROR(_xlfn.BETA.DIST(DATE(YEAR(AQ$2),MONTH(AQ$2),15),$AD$2,$AE$2,FALSE,DATE(YEAR($AD29),MONTH($AD29),1),DATE(YEAR($AE29),MONTH($AE29),28)),0)</f>
      </c>
      <c r="AR29" s="18">
        <f>IFERROR(_xlfn.BETA.DIST(DATE(YEAR(AR$2),MONTH(AR$2),15),$AD$2,$AE$2,FALSE,DATE(YEAR($AD29),MONTH($AD29),1),DATE(YEAR($AE29),MONTH($AE29),28)),0)</f>
      </c>
      <c r="AS29" s="18">
        <f>IFERROR(_xlfn.BETA.DIST(DATE(YEAR(AS$2),MONTH(AS$2),15),$AD$2,$AE$2,FALSE,DATE(YEAR($AD29),MONTH($AD29),1),DATE(YEAR($AE29),MONTH($AE29),28)),0)</f>
      </c>
      <c r="AT29" s="18">
        <f>IFERROR(_xlfn.BETA.DIST(DATE(YEAR(AT$2),MONTH(AT$2),15),$AD$2,$AE$2,FALSE,DATE(YEAR($AD29),MONTH($AD29),1),DATE(YEAR($AE29),MONTH($AE29),28)),0)</f>
      </c>
      <c r="AU29" s="18">
        <f>IFERROR(_xlfn.BETA.DIST(DATE(YEAR(AU$2),MONTH(AU$2),15),$AD$2,$AE$2,FALSE,DATE(YEAR($AD29),MONTH($AD29),1),DATE(YEAR($AE29),MONTH($AE29),28)),0)</f>
      </c>
      <c r="AV29" s="18">
        <f>SUM(AG29:AU29)</f>
      </c>
      <c r="AW29" s="18">
        <f>IF(J29&lt;&gt;0,J29,IF($AV29=0,0,AG29/$AV29*$Z29))</f>
      </c>
      <c r="AX29" s="18">
        <f>IF(K29&lt;&gt;0,K29,IF($AV29=0,0,AH29/$AV29*$Z29))</f>
      </c>
      <c r="AY29" s="18">
        <f>IF(L29&lt;&gt;0,L29,IF($AV29=0,0,AI29/$AV29*$Z29))</f>
      </c>
      <c r="AZ29" s="18">
        <f>IF(M29&lt;&gt;0,M29,IF($AV29=0,0,AJ29/$AV29*$Z29))</f>
      </c>
      <c r="BA29" s="18">
        <f>IF(N29&lt;&gt;0,N29,IF($AV29=0,0,AK29/$AV29*$Z29))</f>
      </c>
      <c r="BB29" s="18">
        <f>IF(O29&lt;&gt;0,O29,IF($AV29=0,0,AL29/$AV29*$Z29))</f>
      </c>
      <c r="BC29" s="18">
        <f>IF(P29&lt;&gt;0,P29,IF($AV29=0,0,AM29/$AV29*$Z29))</f>
      </c>
      <c r="BD29" s="18">
        <f>IF(Q29&lt;&gt;0,Q29,IF($AV29=0,0,AN29/$AV29*$Z29))</f>
      </c>
      <c r="BE29" s="18">
        <f>IF(R29&lt;&gt;0,R29,IF($AV29=0,0,AO29/$AV29*$Z29))</f>
      </c>
      <c r="BF29" s="18">
        <f>IF(S29&lt;&gt;0,S29,IF($AV29=0,0,AP29/$AV29*$Z29))</f>
      </c>
      <c r="BG29" s="18">
        <f>IF(T29&lt;&gt;0,T29,IF($AV29=0,0,AQ29/$AV29*$Z29))</f>
      </c>
      <c r="BH29" s="18">
        <f>IF(U29&lt;&gt;0,U29,IF($AV29=0,0,AR29/$AV29*$Z29))</f>
      </c>
      <c r="BI29" s="18">
        <f>IF(V29&lt;&gt;0,V29,IF($AV29=0,0,AS29/$AV29*$Z29))</f>
      </c>
      <c r="BJ29" s="18">
        <f>IF(W29&lt;&gt;0,W29,IF($AV29=0,0,AT29/$AV29*$Z29))</f>
      </c>
      <c r="BK29" s="18">
        <f>IF(X29&lt;&gt;0,X29,IF($AV29=0,0,AU29/$AV29*$Z29))</f>
      </c>
      <c r="BL29" s="18">
        <f>SUM(AW29:BK29)</f>
      </c>
      <c r="BM29" s="18">
        <f>I29-BL29</f>
      </c>
    </row>
    <row r="30" outlineLevel="4">
      <c r="A30" s="5" t="str">
        <v>1.6</v>
      </c>
      <c r="B30" s="5" t="str">
        <v/>
      </c>
      <c r="C30" s="5" t="str">
        <v>BSKDGNGENGR07</v>
      </c>
      <c r="D30" s="5" t="str">
        <v>BSKDGNGENGR07</v>
      </c>
      <c r="E30" s="19">
        <f>IFERROR(_xlfn.XLOOKUP(F30,Assumptions!B:B,Assumptions!C:C),0)</f>
      </c>
      <c r="F30" s="5" t="str">
        <v>Retention</v>
      </c>
      <c r="G30" s="5" t="str">
        <v/>
      </c>
      <c r="H30" s="18">
        <f>G27*E30</f>
      </c>
      <c r="I30" s="18">
        <f>H30*(1-0)</f>
      </c>
      <c r="J30" s="18">
        <v>0</v>
      </c>
      <c r="K30" s="18">
        <v>0</v>
      </c>
      <c r="L30" s="18">
        <v>0</v>
      </c>
      <c r="M30" s="18">
        <v>0</v>
      </c>
      <c r="N30" s="18">
        <v>0</v>
      </c>
      <c r="O30" s="18">
        <v>0</v>
      </c>
      <c r="P30" s="18">
        <v>0</v>
      </c>
      <c r="Q30" s="18">
        <v>0</v>
      </c>
      <c r="R30" s="18">
        <v>0</v>
      </c>
      <c r="S30" s="18">
        <v>0</v>
      </c>
      <c r="T30" s="18">
        <v>0</v>
      </c>
      <c r="U30" s="18">
        <v>0</v>
      </c>
      <c r="V30" s="18">
        <v>0</v>
      </c>
      <c r="W30" s="18">
        <v>0</v>
      </c>
      <c r="X30" s="18">
        <v>0</v>
      </c>
      <c r="Y30" s="18">
        <f>SUM(J30:X30)</f>
      </c>
      <c r="Z30" s="18">
        <f>I30-Y30</f>
      </c>
      <c r="AA30" s="20">
        <v>46483</v>
      </c>
      <c r="AB30" s="20">
        <v>46483</v>
      </c>
      <c r="AC30" s="18">
        <f>IFERROR(_xlfn.XLOOKUP(F30,Assumptions!B:B,Assumptions!D:D),0)</f>
      </c>
      <c r="AD30" s="20">
        <f>AA30+AC30</f>
      </c>
      <c r="AE30" s="20">
        <f>AC30+AB30</f>
      </c>
      <c r="AF30" s="5" t="str">
        <v/>
      </c>
      <c r="AG30" s="18">
        <f>IFERROR(_xlfn.BETA.DIST(DATE(YEAR(AG$2),MONTH(AG$2),15),$AD$2,$AE$2,FALSE,DATE(YEAR($AD30),MONTH($AD30),1),DATE(YEAR($AE30),MONTH($AE30),28)),0)</f>
      </c>
      <c r="AH30" s="18">
        <f>IFERROR(_xlfn.BETA.DIST(DATE(YEAR(AH$2),MONTH(AH$2),15),$AD$2,$AE$2,FALSE,DATE(YEAR($AD30),MONTH($AD30),1),DATE(YEAR($AE30),MONTH($AE30),28)),0)</f>
      </c>
      <c r="AI30" s="18">
        <f>IFERROR(_xlfn.BETA.DIST(DATE(YEAR(AI$2),MONTH(AI$2),15),$AD$2,$AE$2,FALSE,DATE(YEAR($AD30),MONTH($AD30),1),DATE(YEAR($AE30),MONTH($AE30),28)),0)</f>
      </c>
      <c r="AJ30" s="18">
        <f>IFERROR(_xlfn.BETA.DIST(DATE(YEAR(AJ$2),MONTH(AJ$2),15),$AD$2,$AE$2,FALSE,DATE(YEAR($AD30),MONTH($AD30),1),DATE(YEAR($AE30),MONTH($AE30),28)),0)</f>
      </c>
      <c r="AK30" s="18">
        <f>IFERROR(_xlfn.BETA.DIST(DATE(YEAR(AK$2),MONTH(AK$2),15),$AD$2,$AE$2,FALSE,DATE(YEAR($AD30),MONTH($AD30),1),DATE(YEAR($AE30),MONTH($AE30),28)),0)</f>
      </c>
      <c r="AL30" s="18">
        <f>IFERROR(_xlfn.BETA.DIST(DATE(YEAR(AL$2),MONTH(AL$2),15),$AD$2,$AE$2,FALSE,DATE(YEAR($AD30),MONTH($AD30),1),DATE(YEAR($AE30),MONTH($AE30),28)),0)</f>
      </c>
      <c r="AM30" s="18">
        <f>IFERROR(_xlfn.BETA.DIST(DATE(YEAR(AM$2),MONTH(AM$2),15),$AD$2,$AE$2,FALSE,DATE(YEAR($AD30),MONTH($AD30),1),DATE(YEAR($AE30),MONTH($AE30),28)),0)</f>
      </c>
      <c r="AN30" s="18">
        <f>IFERROR(_xlfn.BETA.DIST(DATE(YEAR(AN$2),MONTH(AN$2),15),$AD$2,$AE$2,FALSE,DATE(YEAR($AD30),MONTH($AD30),1),DATE(YEAR($AE30),MONTH($AE30),28)),0)</f>
      </c>
      <c r="AO30" s="18">
        <f>IFERROR(_xlfn.BETA.DIST(DATE(YEAR(AO$2),MONTH(AO$2),15),$AD$2,$AE$2,FALSE,DATE(YEAR($AD30),MONTH($AD30),1),DATE(YEAR($AE30),MONTH($AE30),28)),0)</f>
      </c>
      <c r="AP30" s="18">
        <f>IFERROR(_xlfn.BETA.DIST(DATE(YEAR(AP$2),MONTH(AP$2),15),$AD$2,$AE$2,FALSE,DATE(YEAR($AD30),MONTH($AD30),1),DATE(YEAR($AE30),MONTH($AE30),28)),0)</f>
      </c>
      <c r="AQ30" s="18">
        <f>IFERROR(_xlfn.BETA.DIST(DATE(YEAR(AQ$2),MONTH(AQ$2),15),$AD$2,$AE$2,FALSE,DATE(YEAR($AD30),MONTH($AD30),1),DATE(YEAR($AE30),MONTH($AE30),28)),0)</f>
      </c>
      <c r="AR30" s="18">
        <f>IFERROR(_xlfn.BETA.DIST(DATE(YEAR(AR$2),MONTH(AR$2),15),$AD$2,$AE$2,FALSE,DATE(YEAR($AD30),MONTH($AD30),1),DATE(YEAR($AE30),MONTH($AE30),28)),0)</f>
      </c>
      <c r="AS30" s="18">
        <f>IFERROR(_xlfn.BETA.DIST(DATE(YEAR(AS$2),MONTH(AS$2),15),$AD$2,$AE$2,FALSE,DATE(YEAR($AD30),MONTH($AD30),1),DATE(YEAR($AE30),MONTH($AE30),28)),0)</f>
      </c>
      <c r="AT30" s="18">
        <f>IFERROR(_xlfn.BETA.DIST(DATE(YEAR(AT$2),MONTH(AT$2),15),$AD$2,$AE$2,FALSE,DATE(YEAR($AD30),MONTH($AD30),1),DATE(YEAR($AE30),MONTH($AE30),28)),0)</f>
      </c>
      <c r="AU30" s="18">
        <f>IFERROR(_xlfn.BETA.DIST(DATE(YEAR(AU$2),MONTH(AU$2),15),$AD$2,$AE$2,FALSE,DATE(YEAR($AD30),MONTH($AD30),1),DATE(YEAR($AE30),MONTH($AE30),28)),0)</f>
      </c>
      <c r="AV30" s="18">
        <f>SUM(AG30:AU30)</f>
      </c>
      <c r="AW30" s="18">
        <f>IF(J30&lt;&gt;0,J30,IF($AV30=0,0,AG30/$AV30*$Z30))</f>
      </c>
      <c r="AX30" s="18">
        <f>IF(K30&lt;&gt;0,K30,IF($AV30=0,0,AH30/$AV30*$Z30))</f>
      </c>
      <c r="AY30" s="18">
        <f>IF(L30&lt;&gt;0,L30,IF($AV30=0,0,AI30/$AV30*$Z30))</f>
      </c>
      <c r="AZ30" s="18">
        <f>IF(M30&lt;&gt;0,M30,IF($AV30=0,0,AJ30/$AV30*$Z30))</f>
      </c>
      <c r="BA30" s="18">
        <f>IF(N30&lt;&gt;0,N30,IF($AV30=0,0,AK30/$AV30*$Z30))</f>
      </c>
      <c r="BB30" s="18">
        <f>IF(O30&lt;&gt;0,O30,IF($AV30=0,0,AL30/$AV30*$Z30))</f>
      </c>
      <c r="BC30" s="18">
        <f>IF(P30&lt;&gt;0,P30,IF($AV30=0,0,AM30/$AV30*$Z30))</f>
      </c>
      <c r="BD30" s="18">
        <f>IF(Q30&lt;&gt;0,Q30,IF($AV30=0,0,AN30/$AV30*$Z30))</f>
      </c>
      <c r="BE30" s="18">
        <f>IF(R30&lt;&gt;0,R30,IF($AV30=0,0,AO30/$AV30*$Z30))</f>
      </c>
      <c r="BF30" s="18">
        <f>IF(S30&lt;&gt;0,S30,IF($AV30=0,0,AP30/$AV30*$Z30))</f>
      </c>
      <c r="BG30" s="18">
        <f>IF(T30&lt;&gt;0,T30,IF($AV30=0,0,AQ30/$AV30*$Z30))</f>
      </c>
      <c r="BH30" s="18">
        <f>IF(U30&lt;&gt;0,U30,IF($AV30=0,0,AR30/$AV30*$Z30))</f>
      </c>
      <c r="BI30" s="18">
        <f>IF(V30&lt;&gt;0,V30,IF($AV30=0,0,AS30/$AV30*$Z30))</f>
      </c>
      <c r="BJ30" s="18">
        <f>IF(W30&lt;&gt;0,W30,IF($AV30=0,0,AT30/$AV30*$Z30))</f>
      </c>
      <c r="BK30" s="18">
        <f>IF(X30&lt;&gt;0,X30,IF($AV30=0,0,AU30/$AV30*$Z30))</f>
      </c>
      <c r="BL30" s="18">
        <f>SUM(AW30:BK30)</f>
      </c>
      <c r="BM30" s="18">
        <f>I30-BL30</f>
      </c>
    </row>
    <row r="31" outlineLevel="3">
      <c r="A31" s="17" t="str">
        <v>1.7</v>
      </c>
      <c r="B31" s="17" t="str">
        <v/>
      </c>
      <c r="C31" s="17" t="str">
        <v/>
      </c>
      <c r="D31" s="17" t="str">
        <v/>
      </c>
      <c r="E31" s="17" t="str">
        <v>1.7</v>
      </c>
      <c r="F31" s="17" t="str">
        <v>Three single phase GIS busbar disconnectors for bus coupler 3150 A.</v>
      </c>
      <c r="G31" s="17">
        <v>49934.24</v>
      </c>
      <c r="H31" s="17" t="str">
        <v/>
      </c>
      <c r="I31" s="17" t="str">
        <v/>
      </c>
      <c r="J31" s="17" t="str">
        <v/>
      </c>
      <c r="K31" s="17" t="str">
        <v/>
      </c>
      <c r="L31" s="17" t="str">
        <v/>
      </c>
      <c r="M31" s="17" t="str">
        <v/>
      </c>
      <c r="N31" s="17" t="str">
        <v/>
      </c>
      <c r="O31" s="17" t="str">
        <v/>
      </c>
      <c r="P31" s="17" t="str">
        <v/>
      </c>
      <c r="Q31" s="17" t="str">
        <v/>
      </c>
      <c r="R31" s="17" t="str">
        <v/>
      </c>
      <c r="S31" s="17" t="str">
        <v/>
      </c>
      <c r="T31" s="17" t="str">
        <v/>
      </c>
      <c r="U31" s="17" t="str">
        <v/>
      </c>
      <c r="V31" s="17" t="str">
        <v/>
      </c>
      <c r="W31" s="17" t="str">
        <v/>
      </c>
      <c r="X31" s="17" t="str">
        <v/>
      </c>
      <c r="Y31" s="17" t="str">
        <v/>
      </c>
      <c r="Z31" s="17" t="str">
        <v/>
      </c>
      <c r="AA31" s="17" t="str">
        <v/>
      </c>
      <c r="AB31" s="17" t="str">
        <v/>
      </c>
      <c r="AC31" s="17" t="str">
        <v/>
      </c>
      <c r="AD31" s="17" t="str">
        <v/>
      </c>
      <c r="AE31" s="17" t="str">
        <v/>
      </c>
      <c r="AF31" s="5" t="str">
        <v/>
      </c>
      <c r="AG31" s="18">
        <f>IFERROR(_xlfn.BETA.DIST(DATE(YEAR(AG$2),MONTH(AG$2),15),$AD$2,$AE$2,FALSE,DATE(YEAR($AD31),MONTH($AD31),1),DATE(YEAR($AE31),MONTH($AE31),28)),0)</f>
      </c>
      <c r="AH31" s="18">
        <f>IFERROR(_xlfn.BETA.DIST(DATE(YEAR(AH$2),MONTH(AH$2),15),$AD$2,$AE$2,FALSE,DATE(YEAR($AD31),MONTH($AD31),1),DATE(YEAR($AE31),MONTH($AE31),28)),0)</f>
      </c>
      <c r="AI31" s="18">
        <f>IFERROR(_xlfn.BETA.DIST(DATE(YEAR(AI$2),MONTH(AI$2),15),$AD$2,$AE$2,FALSE,DATE(YEAR($AD31),MONTH($AD31),1),DATE(YEAR($AE31),MONTH($AE31),28)),0)</f>
      </c>
      <c r="AJ31" s="18">
        <f>IFERROR(_xlfn.BETA.DIST(DATE(YEAR(AJ$2),MONTH(AJ$2),15),$AD$2,$AE$2,FALSE,DATE(YEAR($AD31),MONTH($AD31),1),DATE(YEAR($AE31),MONTH($AE31),28)),0)</f>
      </c>
      <c r="AK31" s="18">
        <f>IFERROR(_xlfn.BETA.DIST(DATE(YEAR(AK$2),MONTH(AK$2),15),$AD$2,$AE$2,FALSE,DATE(YEAR($AD31),MONTH($AD31),1),DATE(YEAR($AE31),MONTH($AE31),28)),0)</f>
      </c>
      <c r="AL31" s="18">
        <f>IFERROR(_xlfn.BETA.DIST(DATE(YEAR(AL$2),MONTH(AL$2),15),$AD$2,$AE$2,FALSE,DATE(YEAR($AD31),MONTH($AD31),1),DATE(YEAR($AE31),MONTH($AE31),28)),0)</f>
      </c>
      <c r="AM31" s="18">
        <f>IFERROR(_xlfn.BETA.DIST(DATE(YEAR(AM$2),MONTH(AM$2),15),$AD$2,$AE$2,FALSE,DATE(YEAR($AD31),MONTH($AD31),1),DATE(YEAR($AE31),MONTH($AE31),28)),0)</f>
      </c>
      <c r="AN31" s="18">
        <f>IFERROR(_xlfn.BETA.DIST(DATE(YEAR(AN$2),MONTH(AN$2),15),$AD$2,$AE$2,FALSE,DATE(YEAR($AD31),MONTH($AD31),1),DATE(YEAR($AE31),MONTH($AE31),28)),0)</f>
      </c>
      <c r="AO31" s="18">
        <f>IFERROR(_xlfn.BETA.DIST(DATE(YEAR(AO$2),MONTH(AO$2),15),$AD$2,$AE$2,FALSE,DATE(YEAR($AD31),MONTH($AD31),1),DATE(YEAR($AE31),MONTH($AE31),28)),0)</f>
      </c>
      <c r="AP31" s="18">
        <f>IFERROR(_xlfn.BETA.DIST(DATE(YEAR(AP$2),MONTH(AP$2),15),$AD$2,$AE$2,FALSE,DATE(YEAR($AD31),MONTH($AD31),1),DATE(YEAR($AE31),MONTH($AE31),28)),0)</f>
      </c>
      <c r="AQ31" s="18">
        <f>IFERROR(_xlfn.BETA.DIST(DATE(YEAR(AQ$2),MONTH(AQ$2),15),$AD$2,$AE$2,FALSE,DATE(YEAR($AD31),MONTH($AD31),1),DATE(YEAR($AE31),MONTH($AE31),28)),0)</f>
      </c>
      <c r="AR31" s="18">
        <f>IFERROR(_xlfn.BETA.DIST(DATE(YEAR(AR$2),MONTH(AR$2),15),$AD$2,$AE$2,FALSE,DATE(YEAR($AD31),MONTH($AD31),1),DATE(YEAR($AE31),MONTH($AE31),28)),0)</f>
      </c>
      <c r="AS31" s="18">
        <f>IFERROR(_xlfn.BETA.DIST(DATE(YEAR(AS$2),MONTH(AS$2),15),$AD$2,$AE$2,FALSE,DATE(YEAR($AD31),MONTH($AD31),1),DATE(YEAR($AE31),MONTH($AE31),28)),0)</f>
      </c>
      <c r="AT31" s="18">
        <f>IFERROR(_xlfn.BETA.DIST(DATE(YEAR(AT$2),MONTH(AT$2),15),$AD$2,$AE$2,FALSE,DATE(YEAR($AD31),MONTH($AD31),1),DATE(YEAR($AE31),MONTH($AE31),28)),0)</f>
      </c>
      <c r="AU31" s="18">
        <f>IFERROR(_xlfn.BETA.DIST(DATE(YEAR(AU$2),MONTH(AU$2),15),$AD$2,$AE$2,FALSE,DATE(YEAR($AD31),MONTH($AD31),1),DATE(YEAR($AE31),MONTH($AE31),28)),0)</f>
      </c>
      <c r="AV31" s="18">
        <f>SUM(AG31:AU31)</f>
      </c>
      <c r="AW31" s="18">
        <f>IF(J31&lt;&gt;0,J31,IF($AV31=0,0,AG31/$AV31*$Z31))</f>
      </c>
      <c r="AX31" s="18">
        <f>IF(K31&lt;&gt;0,K31,IF($AV31=0,0,AH31/$AV31*$Z31))</f>
      </c>
      <c r="AY31" s="18">
        <f>IF(L31&lt;&gt;0,L31,IF($AV31=0,0,AI31/$AV31*$Z31))</f>
      </c>
      <c r="AZ31" s="18">
        <f>IF(M31&lt;&gt;0,M31,IF($AV31=0,0,AJ31/$AV31*$Z31))</f>
      </c>
      <c r="BA31" s="18">
        <f>IF(N31&lt;&gt;0,N31,IF($AV31=0,0,AK31/$AV31*$Z31))</f>
      </c>
      <c r="BB31" s="18">
        <f>IF(O31&lt;&gt;0,O31,IF($AV31=0,0,AL31/$AV31*$Z31))</f>
      </c>
      <c r="BC31" s="18">
        <f>IF(P31&lt;&gt;0,P31,IF($AV31=0,0,AM31/$AV31*$Z31))</f>
      </c>
      <c r="BD31" s="18">
        <f>IF(Q31&lt;&gt;0,Q31,IF($AV31=0,0,AN31/$AV31*$Z31))</f>
      </c>
      <c r="BE31" s="18">
        <f>IF(R31&lt;&gt;0,R31,IF($AV31=0,0,AO31/$AV31*$Z31))</f>
      </c>
      <c r="BF31" s="18">
        <f>IF(S31&lt;&gt;0,S31,IF($AV31=0,0,AP31/$AV31*$Z31))</f>
      </c>
      <c r="BG31" s="18">
        <f>IF(T31&lt;&gt;0,T31,IF($AV31=0,0,AQ31/$AV31*$Z31))</f>
      </c>
      <c r="BH31" s="18">
        <f>IF(U31&lt;&gt;0,U31,IF($AV31=0,0,AR31/$AV31*$Z31))</f>
      </c>
      <c r="BI31" s="18">
        <f>IF(V31&lt;&gt;0,V31,IF($AV31=0,0,AS31/$AV31*$Z31))</f>
      </c>
      <c r="BJ31" s="18">
        <f>IF(W31&lt;&gt;0,W31,IF($AV31=0,0,AT31/$AV31*$Z31))</f>
      </c>
      <c r="BK31" s="18">
        <f>IF(X31&lt;&gt;0,X31,IF($AV31=0,0,AU31/$AV31*$Z31))</f>
      </c>
      <c r="BL31" s="18">
        <f>SUM(AW31:BK31)</f>
      </c>
      <c r="BM31" s="17" t="str">
        <v/>
      </c>
    </row>
    <row r="32" outlineLevel="4">
      <c r="A32" s="5" t="str">
        <v>1.7</v>
      </c>
      <c r="B32" s="5" t="str">
        <v/>
      </c>
      <c r="C32" s="5" t="str">
        <v>BSKDGNGENGR05</v>
      </c>
      <c r="D32" s="5" t="str">
        <v>BSKDGNGENGR05</v>
      </c>
      <c r="E32" s="19">
        <f>IFERROR(_xlfn.XLOOKUP(F32,Assumptions!B:B,Assumptions!C:C),0)</f>
      </c>
      <c r="F32" s="5" t="str">
        <v>Advanced Payment</v>
      </c>
      <c r="G32" s="5" t="str">
        <v/>
      </c>
      <c r="H32" s="18">
        <f>G31*E32</f>
      </c>
      <c r="I32" s="18">
        <f>H32*(1-0)</f>
      </c>
      <c r="J32" s="18">
        <v>0</v>
      </c>
      <c r="K32" s="18">
        <v>0</v>
      </c>
      <c r="L32" s="18">
        <v>0</v>
      </c>
      <c r="M32" s="18">
        <v>0</v>
      </c>
      <c r="N32" s="18">
        <v>0</v>
      </c>
      <c r="O32" s="18">
        <v>0</v>
      </c>
      <c r="P32" s="18">
        <v>0</v>
      </c>
      <c r="Q32" s="18">
        <v>0</v>
      </c>
      <c r="R32" s="18">
        <v>0</v>
      </c>
      <c r="S32" s="18">
        <v>0</v>
      </c>
      <c r="T32" s="18">
        <v>0</v>
      </c>
      <c r="U32" s="18">
        <v>0</v>
      </c>
      <c r="V32" s="18">
        <v>0</v>
      </c>
      <c r="W32" s="18">
        <v>0</v>
      </c>
      <c r="X32" s="18">
        <v>0</v>
      </c>
      <c r="Y32" s="18">
        <f>SUM(J32:X32)</f>
      </c>
      <c r="Z32" s="18">
        <f>I32-Y32</f>
      </c>
      <c r="AA32" s="20">
        <v>46026</v>
      </c>
      <c r="AB32" s="20">
        <v>46026</v>
      </c>
      <c r="AC32" s="18">
        <f>IFERROR(_xlfn.XLOOKUP(F32,Assumptions!B:B,Assumptions!D:D),0)</f>
      </c>
      <c r="AD32" s="20">
        <f>AA32+AC32</f>
      </c>
      <c r="AE32" s="20">
        <f>AC32+AB32</f>
      </c>
      <c r="AF32" s="5" t="str">
        <v/>
      </c>
      <c r="AG32" s="18">
        <f>IFERROR(_xlfn.BETA.DIST(DATE(YEAR(AG$2),MONTH(AG$2),15),$AD$2,$AE$2,FALSE,DATE(YEAR($AD32),MONTH($AD32),1),DATE(YEAR($AE32),MONTH($AE32),28)),0)</f>
      </c>
      <c r="AH32" s="18">
        <f>IFERROR(_xlfn.BETA.DIST(DATE(YEAR(AH$2),MONTH(AH$2),15),$AD$2,$AE$2,FALSE,DATE(YEAR($AD32),MONTH($AD32),1),DATE(YEAR($AE32),MONTH($AE32),28)),0)</f>
      </c>
      <c r="AI32" s="18">
        <f>IFERROR(_xlfn.BETA.DIST(DATE(YEAR(AI$2),MONTH(AI$2),15),$AD$2,$AE$2,FALSE,DATE(YEAR($AD32),MONTH($AD32),1),DATE(YEAR($AE32),MONTH($AE32),28)),0)</f>
      </c>
      <c r="AJ32" s="18">
        <f>IFERROR(_xlfn.BETA.DIST(DATE(YEAR(AJ$2),MONTH(AJ$2),15),$AD$2,$AE$2,FALSE,DATE(YEAR($AD32),MONTH($AD32),1),DATE(YEAR($AE32),MONTH($AE32),28)),0)</f>
      </c>
      <c r="AK32" s="18">
        <f>IFERROR(_xlfn.BETA.DIST(DATE(YEAR(AK$2),MONTH(AK$2),15),$AD$2,$AE$2,FALSE,DATE(YEAR($AD32),MONTH($AD32),1),DATE(YEAR($AE32),MONTH($AE32),28)),0)</f>
      </c>
      <c r="AL32" s="18">
        <f>IFERROR(_xlfn.BETA.DIST(DATE(YEAR(AL$2),MONTH(AL$2),15),$AD$2,$AE$2,FALSE,DATE(YEAR($AD32),MONTH($AD32),1),DATE(YEAR($AE32),MONTH($AE32),28)),0)</f>
      </c>
      <c r="AM32" s="18">
        <f>IFERROR(_xlfn.BETA.DIST(DATE(YEAR(AM$2),MONTH(AM$2),15),$AD$2,$AE$2,FALSE,DATE(YEAR($AD32),MONTH($AD32),1),DATE(YEAR($AE32),MONTH($AE32),28)),0)</f>
      </c>
      <c r="AN32" s="18">
        <f>IFERROR(_xlfn.BETA.DIST(DATE(YEAR(AN$2),MONTH(AN$2),15),$AD$2,$AE$2,FALSE,DATE(YEAR($AD32),MONTH($AD32),1),DATE(YEAR($AE32),MONTH($AE32),28)),0)</f>
      </c>
      <c r="AO32" s="18">
        <f>IFERROR(_xlfn.BETA.DIST(DATE(YEAR(AO$2),MONTH(AO$2),15),$AD$2,$AE$2,FALSE,DATE(YEAR($AD32),MONTH($AD32),1),DATE(YEAR($AE32),MONTH($AE32),28)),0)</f>
      </c>
      <c r="AP32" s="18">
        <f>IFERROR(_xlfn.BETA.DIST(DATE(YEAR(AP$2),MONTH(AP$2),15),$AD$2,$AE$2,FALSE,DATE(YEAR($AD32),MONTH($AD32),1),DATE(YEAR($AE32),MONTH($AE32),28)),0)</f>
      </c>
      <c r="AQ32" s="18">
        <f>IFERROR(_xlfn.BETA.DIST(DATE(YEAR(AQ$2),MONTH(AQ$2),15),$AD$2,$AE$2,FALSE,DATE(YEAR($AD32),MONTH($AD32),1),DATE(YEAR($AE32),MONTH($AE32),28)),0)</f>
      </c>
      <c r="AR32" s="18">
        <f>IFERROR(_xlfn.BETA.DIST(DATE(YEAR(AR$2),MONTH(AR$2),15),$AD$2,$AE$2,FALSE,DATE(YEAR($AD32),MONTH($AD32),1),DATE(YEAR($AE32),MONTH($AE32),28)),0)</f>
      </c>
      <c r="AS32" s="18">
        <f>IFERROR(_xlfn.BETA.DIST(DATE(YEAR(AS$2),MONTH(AS$2),15),$AD$2,$AE$2,FALSE,DATE(YEAR($AD32),MONTH($AD32),1),DATE(YEAR($AE32),MONTH($AE32),28)),0)</f>
      </c>
      <c r="AT32" s="18">
        <f>IFERROR(_xlfn.BETA.DIST(DATE(YEAR(AT$2),MONTH(AT$2),15),$AD$2,$AE$2,FALSE,DATE(YEAR($AD32),MONTH($AD32),1),DATE(YEAR($AE32),MONTH($AE32),28)),0)</f>
      </c>
      <c r="AU32" s="18">
        <f>IFERROR(_xlfn.BETA.DIST(DATE(YEAR(AU$2),MONTH(AU$2),15),$AD$2,$AE$2,FALSE,DATE(YEAR($AD32),MONTH($AD32),1),DATE(YEAR($AE32),MONTH($AE32),28)),0)</f>
      </c>
      <c r="AV32" s="18">
        <f>SUM(AG32:AU32)</f>
      </c>
      <c r="AW32" s="18">
        <f>IF(J32&lt;&gt;0,J32,IF($AV32=0,0,AG32/$AV32*$Z32))</f>
      </c>
      <c r="AX32" s="18">
        <f>IF(K32&lt;&gt;0,K32,IF($AV32=0,0,AH32/$AV32*$Z32))</f>
      </c>
      <c r="AY32" s="18">
        <f>IF(L32&lt;&gt;0,L32,IF($AV32=0,0,AI32/$AV32*$Z32))</f>
      </c>
      <c r="AZ32" s="18">
        <f>IF(M32&lt;&gt;0,M32,IF($AV32=0,0,AJ32/$AV32*$Z32))</f>
      </c>
      <c r="BA32" s="18">
        <f>IF(N32&lt;&gt;0,N32,IF($AV32=0,0,AK32/$AV32*$Z32))</f>
      </c>
      <c r="BB32" s="18">
        <f>IF(O32&lt;&gt;0,O32,IF($AV32=0,0,AL32/$AV32*$Z32))</f>
      </c>
      <c r="BC32" s="18">
        <f>IF(P32&lt;&gt;0,P32,IF($AV32=0,0,AM32/$AV32*$Z32))</f>
      </c>
      <c r="BD32" s="18">
        <f>IF(Q32&lt;&gt;0,Q32,IF($AV32=0,0,AN32/$AV32*$Z32))</f>
      </c>
      <c r="BE32" s="18">
        <f>IF(R32&lt;&gt;0,R32,IF($AV32=0,0,AO32/$AV32*$Z32))</f>
      </c>
      <c r="BF32" s="18">
        <f>IF(S32&lt;&gt;0,S32,IF($AV32=0,0,AP32/$AV32*$Z32))</f>
      </c>
      <c r="BG32" s="18">
        <f>IF(T32&lt;&gt;0,T32,IF($AV32=0,0,AQ32/$AV32*$Z32))</f>
      </c>
      <c r="BH32" s="18">
        <f>IF(U32&lt;&gt;0,U32,IF($AV32=0,0,AR32/$AV32*$Z32))</f>
      </c>
      <c r="BI32" s="18">
        <f>IF(V32&lt;&gt;0,V32,IF($AV32=0,0,AS32/$AV32*$Z32))</f>
      </c>
      <c r="BJ32" s="18">
        <f>IF(W32&lt;&gt;0,W32,IF($AV32=0,0,AT32/$AV32*$Z32))</f>
      </c>
      <c r="BK32" s="18">
        <f>IF(X32&lt;&gt;0,X32,IF($AV32=0,0,AU32/$AV32*$Z32))</f>
      </c>
      <c r="BL32" s="18">
        <f>SUM(AW32:BK32)</f>
      </c>
      <c r="BM32" s="18">
        <f>I32-BL32</f>
      </c>
    </row>
    <row r="33" outlineLevel="4">
      <c r="A33" s="5" t="str">
        <v>1.7</v>
      </c>
      <c r="B33" s="5" t="str">
        <v/>
      </c>
      <c r="C33" s="5" t="str">
        <v>BSPRELGENG207</v>
      </c>
      <c r="D33" s="5" t="str">
        <v>BSPRELGENG207</v>
      </c>
      <c r="E33" s="19">
        <f>IFERROR(_xlfn.XLOOKUP(F33,Assumptions!B:B,Assumptions!C:C),0)</f>
      </c>
      <c r="F33" s="5" t="str">
        <v>Site Delivery USD</v>
      </c>
      <c r="G33" s="5" t="str">
        <v/>
      </c>
      <c r="H33" s="18">
        <f>G31*E33</f>
      </c>
      <c r="I33" s="18">
        <f>H33*(1-0)</f>
      </c>
      <c r="J33" s="18">
        <v>0</v>
      </c>
      <c r="K33" s="18">
        <v>0</v>
      </c>
      <c r="L33" s="18">
        <v>0</v>
      </c>
      <c r="M33" s="18">
        <v>0</v>
      </c>
      <c r="N33" s="18">
        <v>0</v>
      </c>
      <c r="O33" s="18">
        <v>0</v>
      </c>
      <c r="P33" s="18">
        <v>0</v>
      </c>
      <c r="Q33" s="18">
        <v>0</v>
      </c>
      <c r="R33" s="18">
        <v>0</v>
      </c>
      <c r="S33" s="18">
        <v>0</v>
      </c>
      <c r="T33" s="18">
        <v>0</v>
      </c>
      <c r="U33" s="18">
        <v>0</v>
      </c>
      <c r="V33" s="18">
        <v>0</v>
      </c>
      <c r="W33" s="18">
        <v>0</v>
      </c>
      <c r="X33" s="18">
        <v>0</v>
      </c>
      <c r="Y33" s="18">
        <f>SUM(J33:X33)</f>
      </c>
      <c r="Z33" s="18">
        <f>I33-Y33</f>
      </c>
      <c r="AA33" s="20">
        <v>46294</v>
      </c>
      <c r="AB33" s="20">
        <v>46294</v>
      </c>
      <c r="AC33" s="18">
        <f>IFERROR(_xlfn.XLOOKUP(F33,Assumptions!B:B,Assumptions!D:D),0)</f>
      </c>
      <c r="AD33" s="20">
        <f>AA33+AC33</f>
      </c>
      <c r="AE33" s="20">
        <f>AC33+AB33</f>
      </c>
      <c r="AF33" s="5" t="str">
        <v/>
      </c>
      <c r="AG33" s="18">
        <f>IFERROR(_xlfn.BETA.DIST(DATE(YEAR(AG$2),MONTH(AG$2),15),$AD$2,$AE$2,FALSE,DATE(YEAR($AD33),MONTH($AD33),1),DATE(YEAR($AE33),MONTH($AE33),28)),0)</f>
      </c>
      <c r="AH33" s="18">
        <f>IFERROR(_xlfn.BETA.DIST(DATE(YEAR(AH$2),MONTH(AH$2),15),$AD$2,$AE$2,FALSE,DATE(YEAR($AD33),MONTH($AD33),1),DATE(YEAR($AE33),MONTH($AE33),28)),0)</f>
      </c>
      <c r="AI33" s="18">
        <f>IFERROR(_xlfn.BETA.DIST(DATE(YEAR(AI$2),MONTH(AI$2),15),$AD$2,$AE$2,FALSE,DATE(YEAR($AD33),MONTH($AD33),1),DATE(YEAR($AE33),MONTH($AE33),28)),0)</f>
      </c>
      <c r="AJ33" s="18">
        <f>IFERROR(_xlfn.BETA.DIST(DATE(YEAR(AJ$2),MONTH(AJ$2),15),$AD$2,$AE$2,FALSE,DATE(YEAR($AD33),MONTH($AD33),1),DATE(YEAR($AE33),MONTH($AE33),28)),0)</f>
      </c>
      <c r="AK33" s="18">
        <f>IFERROR(_xlfn.BETA.DIST(DATE(YEAR(AK$2),MONTH(AK$2),15),$AD$2,$AE$2,FALSE,DATE(YEAR($AD33),MONTH($AD33),1),DATE(YEAR($AE33),MONTH($AE33),28)),0)</f>
      </c>
      <c r="AL33" s="18">
        <f>IFERROR(_xlfn.BETA.DIST(DATE(YEAR(AL$2),MONTH(AL$2),15),$AD$2,$AE$2,FALSE,DATE(YEAR($AD33),MONTH($AD33),1),DATE(YEAR($AE33),MONTH($AE33),28)),0)</f>
      </c>
      <c r="AM33" s="18">
        <f>IFERROR(_xlfn.BETA.DIST(DATE(YEAR(AM$2),MONTH(AM$2),15),$AD$2,$AE$2,FALSE,DATE(YEAR($AD33),MONTH($AD33),1),DATE(YEAR($AE33),MONTH($AE33),28)),0)</f>
      </c>
      <c r="AN33" s="18">
        <f>IFERROR(_xlfn.BETA.DIST(DATE(YEAR(AN$2),MONTH(AN$2),15),$AD$2,$AE$2,FALSE,DATE(YEAR($AD33),MONTH($AD33),1),DATE(YEAR($AE33),MONTH($AE33),28)),0)</f>
      </c>
      <c r="AO33" s="18">
        <f>IFERROR(_xlfn.BETA.DIST(DATE(YEAR(AO$2),MONTH(AO$2),15),$AD$2,$AE$2,FALSE,DATE(YEAR($AD33),MONTH($AD33),1),DATE(YEAR($AE33),MONTH($AE33),28)),0)</f>
      </c>
      <c r="AP33" s="18">
        <f>IFERROR(_xlfn.BETA.DIST(DATE(YEAR(AP$2),MONTH(AP$2),15),$AD$2,$AE$2,FALSE,DATE(YEAR($AD33),MONTH($AD33),1),DATE(YEAR($AE33),MONTH($AE33),28)),0)</f>
      </c>
      <c r="AQ33" s="18">
        <f>IFERROR(_xlfn.BETA.DIST(DATE(YEAR(AQ$2),MONTH(AQ$2),15),$AD$2,$AE$2,FALSE,DATE(YEAR($AD33),MONTH($AD33),1),DATE(YEAR($AE33),MONTH($AE33),28)),0)</f>
      </c>
      <c r="AR33" s="18">
        <f>IFERROR(_xlfn.BETA.DIST(DATE(YEAR(AR$2),MONTH(AR$2),15),$AD$2,$AE$2,FALSE,DATE(YEAR($AD33),MONTH($AD33),1),DATE(YEAR($AE33),MONTH($AE33),28)),0)</f>
      </c>
      <c r="AS33" s="18">
        <f>IFERROR(_xlfn.BETA.DIST(DATE(YEAR(AS$2),MONTH(AS$2),15),$AD$2,$AE$2,FALSE,DATE(YEAR($AD33),MONTH($AD33),1),DATE(YEAR($AE33),MONTH($AE33),28)),0)</f>
      </c>
      <c r="AT33" s="18">
        <f>IFERROR(_xlfn.BETA.DIST(DATE(YEAR(AT$2),MONTH(AT$2),15),$AD$2,$AE$2,FALSE,DATE(YEAR($AD33),MONTH($AD33),1),DATE(YEAR($AE33),MONTH($AE33),28)),0)</f>
      </c>
      <c r="AU33" s="18">
        <f>IFERROR(_xlfn.BETA.DIST(DATE(YEAR(AU$2),MONTH(AU$2),15),$AD$2,$AE$2,FALSE,DATE(YEAR($AD33),MONTH($AD33),1),DATE(YEAR($AE33),MONTH($AE33),28)),0)</f>
      </c>
      <c r="AV33" s="18">
        <f>SUM(AG33:AU33)</f>
      </c>
      <c r="AW33" s="18">
        <f>IF(J33&lt;&gt;0,J33,IF($AV33=0,0,AG33/$AV33*$Z33))</f>
      </c>
      <c r="AX33" s="18">
        <f>IF(K33&lt;&gt;0,K33,IF($AV33=0,0,AH33/$AV33*$Z33))</f>
      </c>
      <c r="AY33" s="18">
        <f>IF(L33&lt;&gt;0,L33,IF($AV33=0,0,AI33/$AV33*$Z33))</f>
      </c>
      <c r="AZ33" s="18">
        <f>IF(M33&lt;&gt;0,M33,IF($AV33=0,0,AJ33/$AV33*$Z33))</f>
      </c>
      <c r="BA33" s="18">
        <f>IF(N33&lt;&gt;0,N33,IF($AV33=0,0,AK33/$AV33*$Z33))</f>
      </c>
      <c r="BB33" s="18">
        <f>IF(O33&lt;&gt;0,O33,IF($AV33=0,0,AL33/$AV33*$Z33))</f>
      </c>
      <c r="BC33" s="18">
        <f>IF(P33&lt;&gt;0,P33,IF($AV33=0,0,AM33/$AV33*$Z33))</f>
      </c>
      <c r="BD33" s="18">
        <f>IF(Q33&lt;&gt;0,Q33,IF($AV33=0,0,AN33/$AV33*$Z33))</f>
      </c>
      <c r="BE33" s="18">
        <f>IF(R33&lt;&gt;0,R33,IF($AV33=0,0,AO33/$AV33*$Z33))</f>
      </c>
      <c r="BF33" s="18">
        <f>IF(S33&lt;&gt;0,S33,IF($AV33=0,0,AP33/$AV33*$Z33))</f>
      </c>
      <c r="BG33" s="18">
        <f>IF(T33&lt;&gt;0,T33,IF($AV33=0,0,AQ33/$AV33*$Z33))</f>
      </c>
      <c r="BH33" s="18">
        <f>IF(U33&lt;&gt;0,U33,IF($AV33=0,0,AR33/$AV33*$Z33))</f>
      </c>
      <c r="BI33" s="18">
        <f>IF(V33&lt;&gt;0,V33,IF($AV33=0,0,AS33/$AV33*$Z33))</f>
      </c>
      <c r="BJ33" s="18">
        <f>IF(W33&lt;&gt;0,W33,IF($AV33=0,0,AT33/$AV33*$Z33))</f>
      </c>
      <c r="BK33" s="18">
        <f>IF(X33&lt;&gt;0,X33,IF($AV33=0,0,AU33/$AV33*$Z33))</f>
      </c>
      <c r="BL33" s="18">
        <f>SUM(AW33:BK33)</f>
      </c>
      <c r="BM33" s="18">
        <f>I33-BL33</f>
      </c>
    </row>
    <row r="34" outlineLevel="4">
      <c r="A34" s="5" t="str">
        <v>1.7</v>
      </c>
      <c r="B34" s="5" t="str">
        <v/>
      </c>
      <c r="C34" s="5" t="str">
        <v>BSKDGNGENGR07</v>
      </c>
      <c r="D34" s="5" t="str">
        <v>BSKDGNGENGR07</v>
      </c>
      <c r="E34" s="19">
        <f>IFERROR(_xlfn.XLOOKUP(F34,Assumptions!B:B,Assumptions!C:C),0)</f>
      </c>
      <c r="F34" s="5" t="str">
        <v>Retention</v>
      </c>
      <c r="G34" s="5" t="str">
        <v/>
      </c>
      <c r="H34" s="18">
        <f>G31*E34</f>
      </c>
      <c r="I34" s="18">
        <f>H34*(1-0)</f>
      </c>
      <c r="J34" s="18">
        <v>0</v>
      </c>
      <c r="K34" s="18">
        <v>0</v>
      </c>
      <c r="L34" s="18">
        <v>0</v>
      </c>
      <c r="M34" s="18">
        <v>0</v>
      </c>
      <c r="N34" s="18">
        <v>0</v>
      </c>
      <c r="O34" s="18">
        <v>0</v>
      </c>
      <c r="P34" s="18">
        <v>0</v>
      </c>
      <c r="Q34" s="18">
        <v>0</v>
      </c>
      <c r="R34" s="18">
        <v>0</v>
      </c>
      <c r="S34" s="18">
        <v>0</v>
      </c>
      <c r="T34" s="18">
        <v>0</v>
      </c>
      <c r="U34" s="18">
        <v>0</v>
      </c>
      <c r="V34" s="18">
        <v>0</v>
      </c>
      <c r="W34" s="18">
        <v>0</v>
      </c>
      <c r="X34" s="18">
        <v>0</v>
      </c>
      <c r="Y34" s="18">
        <f>SUM(J34:X34)</f>
      </c>
      <c r="Z34" s="18">
        <f>I34-Y34</f>
      </c>
      <c r="AA34" s="20">
        <v>46483</v>
      </c>
      <c r="AB34" s="20">
        <v>46483</v>
      </c>
      <c r="AC34" s="18">
        <f>IFERROR(_xlfn.XLOOKUP(F34,Assumptions!B:B,Assumptions!D:D),0)</f>
      </c>
      <c r="AD34" s="20">
        <f>AA34+AC34</f>
      </c>
      <c r="AE34" s="20">
        <f>AC34+AB34</f>
      </c>
      <c r="AF34" s="5" t="str">
        <v/>
      </c>
      <c r="AG34" s="18">
        <f>IFERROR(_xlfn.BETA.DIST(DATE(YEAR(AG$2),MONTH(AG$2),15),$AD$2,$AE$2,FALSE,DATE(YEAR($AD34),MONTH($AD34),1),DATE(YEAR($AE34),MONTH($AE34),28)),0)</f>
      </c>
      <c r="AH34" s="18">
        <f>IFERROR(_xlfn.BETA.DIST(DATE(YEAR(AH$2),MONTH(AH$2),15),$AD$2,$AE$2,FALSE,DATE(YEAR($AD34),MONTH($AD34),1),DATE(YEAR($AE34),MONTH($AE34),28)),0)</f>
      </c>
      <c r="AI34" s="18">
        <f>IFERROR(_xlfn.BETA.DIST(DATE(YEAR(AI$2),MONTH(AI$2),15),$AD$2,$AE$2,FALSE,DATE(YEAR($AD34),MONTH($AD34),1),DATE(YEAR($AE34),MONTH($AE34),28)),0)</f>
      </c>
      <c r="AJ34" s="18">
        <f>IFERROR(_xlfn.BETA.DIST(DATE(YEAR(AJ$2),MONTH(AJ$2),15),$AD$2,$AE$2,FALSE,DATE(YEAR($AD34),MONTH($AD34),1),DATE(YEAR($AE34),MONTH($AE34),28)),0)</f>
      </c>
      <c r="AK34" s="18">
        <f>IFERROR(_xlfn.BETA.DIST(DATE(YEAR(AK$2),MONTH(AK$2),15),$AD$2,$AE$2,FALSE,DATE(YEAR($AD34),MONTH($AD34),1),DATE(YEAR($AE34),MONTH($AE34),28)),0)</f>
      </c>
      <c r="AL34" s="18">
        <f>IFERROR(_xlfn.BETA.DIST(DATE(YEAR(AL$2),MONTH(AL$2),15),$AD$2,$AE$2,FALSE,DATE(YEAR($AD34),MONTH($AD34),1),DATE(YEAR($AE34),MONTH($AE34),28)),0)</f>
      </c>
      <c r="AM34" s="18">
        <f>IFERROR(_xlfn.BETA.DIST(DATE(YEAR(AM$2),MONTH(AM$2),15),$AD$2,$AE$2,FALSE,DATE(YEAR($AD34),MONTH($AD34),1),DATE(YEAR($AE34),MONTH($AE34),28)),0)</f>
      </c>
      <c r="AN34" s="18">
        <f>IFERROR(_xlfn.BETA.DIST(DATE(YEAR(AN$2),MONTH(AN$2),15),$AD$2,$AE$2,FALSE,DATE(YEAR($AD34),MONTH($AD34),1),DATE(YEAR($AE34),MONTH($AE34),28)),0)</f>
      </c>
      <c r="AO34" s="18">
        <f>IFERROR(_xlfn.BETA.DIST(DATE(YEAR(AO$2),MONTH(AO$2),15),$AD$2,$AE$2,FALSE,DATE(YEAR($AD34),MONTH($AD34),1),DATE(YEAR($AE34),MONTH($AE34),28)),0)</f>
      </c>
      <c r="AP34" s="18">
        <f>IFERROR(_xlfn.BETA.DIST(DATE(YEAR(AP$2),MONTH(AP$2),15),$AD$2,$AE$2,FALSE,DATE(YEAR($AD34),MONTH($AD34),1),DATE(YEAR($AE34),MONTH($AE34),28)),0)</f>
      </c>
      <c r="AQ34" s="18">
        <f>IFERROR(_xlfn.BETA.DIST(DATE(YEAR(AQ$2),MONTH(AQ$2),15),$AD$2,$AE$2,FALSE,DATE(YEAR($AD34),MONTH($AD34),1),DATE(YEAR($AE34),MONTH($AE34),28)),0)</f>
      </c>
      <c r="AR34" s="18">
        <f>IFERROR(_xlfn.BETA.DIST(DATE(YEAR(AR$2),MONTH(AR$2),15),$AD$2,$AE$2,FALSE,DATE(YEAR($AD34),MONTH($AD34),1),DATE(YEAR($AE34),MONTH($AE34),28)),0)</f>
      </c>
      <c r="AS34" s="18">
        <f>IFERROR(_xlfn.BETA.DIST(DATE(YEAR(AS$2),MONTH(AS$2),15),$AD$2,$AE$2,FALSE,DATE(YEAR($AD34),MONTH($AD34),1),DATE(YEAR($AE34),MONTH($AE34),28)),0)</f>
      </c>
      <c r="AT34" s="18">
        <f>IFERROR(_xlfn.BETA.DIST(DATE(YEAR(AT$2),MONTH(AT$2),15),$AD$2,$AE$2,FALSE,DATE(YEAR($AD34),MONTH($AD34),1),DATE(YEAR($AE34),MONTH($AE34),28)),0)</f>
      </c>
      <c r="AU34" s="18">
        <f>IFERROR(_xlfn.BETA.DIST(DATE(YEAR(AU$2),MONTH(AU$2),15),$AD$2,$AE$2,FALSE,DATE(YEAR($AD34),MONTH($AD34),1),DATE(YEAR($AE34),MONTH($AE34),28)),0)</f>
      </c>
      <c r="AV34" s="18">
        <f>SUM(AG34:AU34)</f>
      </c>
      <c r="AW34" s="18">
        <f>IF(J34&lt;&gt;0,J34,IF($AV34=0,0,AG34/$AV34*$Z34))</f>
      </c>
      <c r="AX34" s="18">
        <f>IF(K34&lt;&gt;0,K34,IF($AV34=0,0,AH34/$AV34*$Z34))</f>
      </c>
      <c r="AY34" s="18">
        <f>IF(L34&lt;&gt;0,L34,IF($AV34=0,0,AI34/$AV34*$Z34))</f>
      </c>
      <c r="AZ34" s="18">
        <f>IF(M34&lt;&gt;0,M34,IF($AV34=0,0,AJ34/$AV34*$Z34))</f>
      </c>
      <c r="BA34" s="18">
        <f>IF(N34&lt;&gt;0,N34,IF($AV34=0,0,AK34/$AV34*$Z34))</f>
      </c>
      <c r="BB34" s="18">
        <f>IF(O34&lt;&gt;0,O34,IF($AV34=0,0,AL34/$AV34*$Z34))</f>
      </c>
      <c r="BC34" s="18">
        <f>IF(P34&lt;&gt;0,P34,IF($AV34=0,0,AM34/$AV34*$Z34))</f>
      </c>
      <c r="BD34" s="18">
        <f>IF(Q34&lt;&gt;0,Q34,IF($AV34=0,0,AN34/$AV34*$Z34))</f>
      </c>
      <c r="BE34" s="18">
        <f>IF(R34&lt;&gt;0,R34,IF($AV34=0,0,AO34/$AV34*$Z34))</f>
      </c>
      <c r="BF34" s="18">
        <f>IF(S34&lt;&gt;0,S34,IF($AV34=0,0,AP34/$AV34*$Z34))</f>
      </c>
      <c r="BG34" s="18">
        <f>IF(T34&lt;&gt;0,T34,IF($AV34=0,0,AQ34/$AV34*$Z34))</f>
      </c>
      <c r="BH34" s="18">
        <f>IF(U34&lt;&gt;0,U34,IF($AV34=0,0,AR34/$AV34*$Z34))</f>
      </c>
      <c r="BI34" s="18">
        <f>IF(V34&lt;&gt;0,V34,IF($AV34=0,0,AS34/$AV34*$Z34))</f>
      </c>
      <c r="BJ34" s="18">
        <f>IF(W34&lt;&gt;0,W34,IF($AV34=0,0,AT34/$AV34*$Z34))</f>
      </c>
      <c r="BK34" s="18">
        <f>IF(X34&lt;&gt;0,X34,IF($AV34=0,0,AU34/$AV34*$Z34))</f>
      </c>
      <c r="BL34" s="18">
        <f>SUM(AW34:BK34)</f>
      </c>
      <c r="BM34" s="18">
        <f>I34-BL34</f>
      </c>
    </row>
    <row r="35" outlineLevel="3">
      <c r="A35" s="17" t="str">
        <v>1.8</v>
      </c>
      <c r="B35" s="17" t="str">
        <v/>
      </c>
      <c r="C35" s="17" t="str">
        <v/>
      </c>
      <c r="D35" s="17" t="str">
        <v/>
      </c>
      <c r="E35" s="17" t="str">
        <v>1.8</v>
      </c>
      <c r="F35" s="17" t="str">
        <v>Three single phase GIS maintenance earth switch for bus coupler.</v>
      </c>
      <c r="G35" s="17">
        <v>33289.49</v>
      </c>
      <c r="H35" s="17" t="str">
        <v/>
      </c>
      <c r="I35" s="17" t="str">
        <v/>
      </c>
      <c r="J35" s="17" t="str">
        <v/>
      </c>
      <c r="K35" s="17" t="str">
        <v/>
      </c>
      <c r="L35" s="17" t="str">
        <v/>
      </c>
      <c r="M35" s="17" t="str">
        <v/>
      </c>
      <c r="N35" s="17" t="str">
        <v/>
      </c>
      <c r="O35" s="17" t="str">
        <v/>
      </c>
      <c r="P35" s="17" t="str">
        <v/>
      </c>
      <c r="Q35" s="17" t="str">
        <v/>
      </c>
      <c r="R35" s="17" t="str">
        <v/>
      </c>
      <c r="S35" s="17" t="str">
        <v/>
      </c>
      <c r="T35" s="17" t="str">
        <v/>
      </c>
      <c r="U35" s="17" t="str">
        <v/>
      </c>
      <c r="V35" s="17" t="str">
        <v/>
      </c>
      <c r="W35" s="17" t="str">
        <v/>
      </c>
      <c r="X35" s="17" t="str">
        <v/>
      </c>
      <c r="Y35" s="17" t="str">
        <v/>
      </c>
      <c r="Z35" s="17" t="str">
        <v/>
      </c>
      <c r="AA35" s="17" t="str">
        <v/>
      </c>
      <c r="AB35" s="17" t="str">
        <v/>
      </c>
      <c r="AC35" s="17" t="str">
        <v/>
      </c>
      <c r="AD35" s="17" t="str">
        <v/>
      </c>
      <c r="AE35" s="17" t="str">
        <v/>
      </c>
      <c r="AF35" s="5" t="str">
        <v/>
      </c>
      <c r="AG35" s="18">
        <f>IFERROR(_xlfn.BETA.DIST(DATE(YEAR(AG$2),MONTH(AG$2),15),$AD$2,$AE$2,FALSE,DATE(YEAR($AD35),MONTH($AD35),1),DATE(YEAR($AE35),MONTH($AE35),28)),0)</f>
      </c>
      <c r="AH35" s="18">
        <f>IFERROR(_xlfn.BETA.DIST(DATE(YEAR(AH$2),MONTH(AH$2),15),$AD$2,$AE$2,FALSE,DATE(YEAR($AD35),MONTH($AD35),1),DATE(YEAR($AE35),MONTH($AE35),28)),0)</f>
      </c>
      <c r="AI35" s="18">
        <f>IFERROR(_xlfn.BETA.DIST(DATE(YEAR(AI$2),MONTH(AI$2),15),$AD$2,$AE$2,FALSE,DATE(YEAR($AD35),MONTH($AD35),1),DATE(YEAR($AE35),MONTH($AE35),28)),0)</f>
      </c>
      <c r="AJ35" s="18">
        <f>IFERROR(_xlfn.BETA.DIST(DATE(YEAR(AJ$2),MONTH(AJ$2),15),$AD$2,$AE$2,FALSE,DATE(YEAR($AD35),MONTH($AD35),1),DATE(YEAR($AE35),MONTH($AE35),28)),0)</f>
      </c>
      <c r="AK35" s="18">
        <f>IFERROR(_xlfn.BETA.DIST(DATE(YEAR(AK$2),MONTH(AK$2),15),$AD$2,$AE$2,FALSE,DATE(YEAR($AD35),MONTH($AD35),1),DATE(YEAR($AE35),MONTH($AE35),28)),0)</f>
      </c>
      <c r="AL35" s="18">
        <f>IFERROR(_xlfn.BETA.DIST(DATE(YEAR(AL$2),MONTH(AL$2),15),$AD$2,$AE$2,FALSE,DATE(YEAR($AD35),MONTH($AD35),1),DATE(YEAR($AE35),MONTH($AE35),28)),0)</f>
      </c>
      <c r="AM35" s="18">
        <f>IFERROR(_xlfn.BETA.DIST(DATE(YEAR(AM$2),MONTH(AM$2),15),$AD$2,$AE$2,FALSE,DATE(YEAR($AD35),MONTH($AD35),1),DATE(YEAR($AE35),MONTH($AE35),28)),0)</f>
      </c>
      <c r="AN35" s="18">
        <f>IFERROR(_xlfn.BETA.DIST(DATE(YEAR(AN$2),MONTH(AN$2),15),$AD$2,$AE$2,FALSE,DATE(YEAR($AD35),MONTH($AD35),1),DATE(YEAR($AE35),MONTH($AE35),28)),0)</f>
      </c>
      <c r="AO35" s="18">
        <f>IFERROR(_xlfn.BETA.DIST(DATE(YEAR(AO$2),MONTH(AO$2),15),$AD$2,$AE$2,FALSE,DATE(YEAR($AD35),MONTH($AD35),1),DATE(YEAR($AE35),MONTH($AE35),28)),0)</f>
      </c>
      <c r="AP35" s="18">
        <f>IFERROR(_xlfn.BETA.DIST(DATE(YEAR(AP$2),MONTH(AP$2),15),$AD$2,$AE$2,FALSE,DATE(YEAR($AD35),MONTH($AD35),1),DATE(YEAR($AE35),MONTH($AE35),28)),0)</f>
      </c>
      <c r="AQ35" s="18">
        <f>IFERROR(_xlfn.BETA.DIST(DATE(YEAR(AQ$2),MONTH(AQ$2),15),$AD$2,$AE$2,FALSE,DATE(YEAR($AD35),MONTH($AD35),1),DATE(YEAR($AE35),MONTH($AE35),28)),0)</f>
      </c>
      <c r="AR35" s="18">
        <f>IFERROR(_xlfn.BETA.DIST(DATE(YEAR(AR$2),MONTH(AR$2),15),$AD$2,$AE$2,FALSE,DATE(YEAR($AD35),MONTH($AD35),1),DATE(YEAR($AE35),MONTH($AE35),28)),0)</f>
      </c>
      <c r="AS35" s="18">
        <f>IFERROR(_xlfn.BETA.DIST(DATE(YEAR(AS$2),MONTH(AS$2),15),$AD$2,$AE$2,FALSE,DATE(YEAR($AD35),MONTH($AD35),1),DATE(YEAR($AE35),MONTH($AE35),28)),0)</f>
      </c>
      <c r="AT35" s="18">
        <f>IFERROR(_xlfn.BETA.DIST(DATE(YEAR(AT$2),MONTH(AT$2),15),$AD$2,$AE$2,FALSE,DATE(YEAR($AD35),MONTH($AD35),1),DATE(YEAR($AE35),MONTH($AE35),28)),0)</f>
      </c>
      <c r="AU35" s="18">
        <f>IFERROR(_xlfn.BETA.DIST(DATE(YEAR(AU$2),MONTH(AU$2),15),$AD$2,$AE$2,FALSE,DATE(YEAR($AD35),MONTH($AD35),1),DATE(YEAR($AE35),MONTH($AE35),28)),0)</f>
      </c>
      <c r="AV35" s="18">
        <f>SUM(AG35:AU35)</f>
      </c>
      <c r="AW35" s="18">
        <f>IF(J35&lt;&gt;0,J35,IF($AV35=0,0,AG35/$AV35*$Z35))</f>
      </c>
      <c r="AX35" s="18">
        <f>IF(K35&lt;&gt;0,K35,IF($AV35=0,0,AH35/$AV35*$Z35))</f>
      </c>
      <c r="AY35" s="18">
        <f>IF(L35&lt;&gt;0,L35,IF($AV35=0,0,AI35/$AV35*$Z35))</f>
      </c>
      <c r="AZ35" s="18">
        <f>IF(M35&lt;&gt;0,M35,IF($AV35=0,0,AJ35/$AV35*$Z35))</f>
      </c>
      <c r="BA35" s="18">
        <f>IF(N35&lt;&gt;0,N35,IF($AV35=0,0,AK35/$AV35*$Z35))</f>
      </c>
      <c r="BB35" s="18">
        <f>IF(O35&lt;&gt;0,O35,IF($AV35=0,0,AL35/$AV35*$Z35))</f>
      </c>
      <c r="BC35" s="18">
        <f>IF(P35&lt;&gt;0,P35,IF($AV35=0,0,AM35/$AV35*$Z35))</f>
      </c>
      <c r="BD35" s="18">
        <f>IF(Q35&lt;&gt;0,Q35,IF($AV35=0,0,AN35/$AV35*$Z35))</f>
      </c>
      <c r="BE35" s="18">
        <f>IF(R35&lt;&gt;0,R35,IF($AV35=0,0,AO35/$AV35*$Z35))</f>
      </c>
      <c r="BF35" s="18">
        <f>IF(S35&lt;&gt;0,S35,IF($AV35=0,0,AP35/$AV35*$Z35))</f>
      </c>
      <c r="BG35" s="18">
        <f>IF(T35&lt;&gt;0,T35,IF($AV35=0,0,AQ35/$AV35*$Z35))</f>
      </c>
      <c r="BH35" s="18">
        <f>IF(U35&lt;&gt;0,U35,IF($AV35=0,0,AR35/$AV35*$Z35))</f>
      </c>
      <c r="BI35" s="18">
        <f>IF(V35&lt;&gt;0,V35,IF($AV35=0,0,AS35/$AV35*$Z35))</f>
      </c>
      <c r="BJ35" s="18">
        <f>IF(W35&lt;&gt;0,W35,IF($AV35=0,0,AT35/$AV35*$Z35))</f>
      </c>
      <c r="BK35" s="18">
        <f>IF(X35&lt;&gt;0,X35,IF($AV35=0,0,AU35/$AV35*$Z35))</f>
      </c>
      <c r="BL35" s="18">
        <f>SUM(AW35:BK35)</f>
      </c>
      <c r="BM35" s="17" t="str">
        <v/>
      </c>
    </row>
    <row r="36" outlineLevel="4">
      <c r="A36" s="5" t="str">
        <v>1.8</v>
      </c>
      <c r="B36" s="5" t="str">
        <v/>
      </c>
      <c r="C36" s="5" t="str">
        <v>BSKDGNGENGR05</v>
      </c>
      <c r="D36" s="5" t="str">
        <v>BSKDGNGENGR05</v>
      </c>
      <c r="E36" s="19">
        <f>IFERROR(_xlfn.XLOOKUP(F36,Assumptions!B:B,Assumptions!C:C),0)</f>
      </c>
      <c r="F36" s="5" t="str">
        <v>Advanced Payment</v>
      </c>
      <c r="G36" s="5" t="str">
        <v/>
      </c>
      <c r="H36" s="18">
        <f>G35*E36</f>
      </c>
      <c r="I36" s="18">
        <f>H36*(1-0)</f>
      </c>
      <c r="J36" s="18">
        <v>0</v>
      </c>
      <c r="K36" s="18">
        <v>0</v>
      </c>
      <c r="L36" s="18">
        <v>0</v>
      </c>
      <c r="M36" s="18">
        <v>0</v>
      </c>
      <c r="N36" s="18">
        <v>0</v>
      </c>
      <c r="O36" s="18">
        <v>0</v>
      </c>
      <c r="P36" s="18">
        <v>0</v>
      </c>
      <c r="Q36" s="18">
        <v>0</v>
      </c>
      <c r="R36" s="18">
        <v>0</v>
      </c>
      <c r="S36" s="18">
        <v>0</v>
      </c>
      <c r="T36" s="18">
        <v>0</v>
      </c>
      <c r="U36" s="18">
        <v>0</v>
      </c>
      <c r="V36" s="18">
        <v>0</v>
      </c>
      <c r="W36" s="18">
        <v>0</v>
      </c>
      <c r="X36" s="18">
        <v>0</v>
      </c>
      <c r="Y36" s="18">
        <f>SUM(J36:X36)</f>
      </c>
      <c r="Z36" s="18">
        <f>I36-Y36</f>
      </c>
      <c r="AA36" s="20">
        <v>46026</v>
      </c>
      <c r="AB36" s="20">
        <v>46026</v>
      </c>
      <c r="AC36" s="18">
        <f>IFERROR(_xlfn.XLOOKUP(F36,Assumptions!B:B,Assumptions!D:D),0)</f>
      </c>
      <c r="AD36" s="20">
        <f>AA36+AC36</f>
      </c>
      <c r="AE36" s="20">
        <f>AC36+AB36</f>
      </c>
      <c r="AF36" s="5" t="str">
        <v/>
      </c>
      <c r="AG36" s="18">
        <f>IFERROR(_xlfn.BETA.DIST(DATE(YEAR(AG$2),MONTH(AG$2),15),$AD$2,$AE$2,FALSE,DATE(YEAR($AD36),MONTH($AD36),1),DATE(YEAR($AE36),MONTH($AE36),28)),0)</f>
      </c>
      <c r="AH36" s="18">
        <f>IFERROR(_xlfn.BETA.DIST(DATE(YEAR(AH$2),MONTH(AH$2),15),$AD$2,$AE$2,FALSE,DATE(YEAR($AD36),MONTH($AD36),1),DATE(YEAR($AE36),MONTH($AE36),28)),0)</f>
      </c>
      <c r="AI36" s="18">
        <f>IFERROR(_xlfn.BETA.DIST(DATE(YEAR(AI$2),MONTH(AI$2),15),$AD$2,$AE$2,FALSE,DATE(YEAR($AD36),MONTH($AD36),1),DATE(YEAR($AE36),MONTH($AE36),28)),0)</f>
      </c>
      <c r="AJ36" s="18">
        <f>IFERROR(_xlfn.BETA.DIST(DATE(YEAR(AJ$2),MONTH(AJ$2),15),$AD$2,$AE$2,FALSE,DATE(YEAR($AD36),MONTH($AD36),1),DATE(YEAR($AE36),MONTH($AE36),28)),0)</f>
      </c>
      <c r="AK36" s="18">
        <f>IFERROR(_xlfn.BETA.DIST(DATE(YEAR(AK$2),MONTH(AK$2),15),$AD$2,$AE$2,FALSE,DATE(YEAR($AD36),MONTH($AD36),1),DATE(YEAR($AE36),MONTH($AE36),28)),0)</f>
      </c>
      <c r="AL36" s="18">
        <f>IFERROR(_xlfn.BETA.DIST(DATE(YEAR(AL$2),MONTH(AL$2),15),$AD$2,$AE$2,FALSE,DATE(YEAR($AD36),MONTH($AD36),1),DATE(YEAR($AE36),MONTH($AE36),28)),0)</f>
      </c>
      <c r="AM36" s="18">
        <f>IFERROR(_xlfn.BETA.DIST(DATE(YEAR(AM$2),MONTH(AM$2),15),$AD$2,$AE$2,FALSE,DATE(YEAR($AD36),MONTH($AD36),1),DATE(YEAR($AE36),MONTH($AE36),28)),0)</f>
      </c>
      <c r="AN36" s="18">
        <f>IFERROR(_xlfn.BETA.DIST(DATE(YEAR(AN$2),MONTH(AN$2),15),$AD$2,$AE$2,FALSE,DATE(YEAR($AD36),MONTH($AD36),1),DATE(YEAR($AE36),MONTH($AE36),28)),0)</f>
      </c>
      <c r="AO36" s="18">
        <f>IFERROR(_xlfn.BETA.DIST(DATE(YEAR(AO$2),MONTH(AO$2),15),$AD$2,$AE$2,FALSE,DATE(YEAR($AD36),MONTH($AD36),1),DATE(YEAR($AE36),MONTH($AE36),28)),0)</f>
      </c>
      <c r="AP36" s="18">
        <f>IFERROR(_xlfn.BETA.DIST(DATE(YEAR(AP$2),MONTH(AP$2),15),$AD$2,$AE$2,FALSE,DATE(YEAR($AD36),MONTH($AD36),1),DATE(YEAR($AE36),MONTH($AE36),28)),0)</f>
      </c>
      <c r="AQ36" s="18">
        <f>IFERROR(_xlfn.BETA.DIST(DATE(YEAR(AQ$2),MONTH(AQ$2),15),$AD$2,$AE$2,FALSE,DATE(YEAR($AD36),MONTH($AD36),1),DATE(YEAR($AE36),MONTH($AE36),28)),0)</f>
      </c>
      <c r="AR36" s="18">
        <f>IFERROR(_xlfn.BETA.DIST(DATE(YEAR(AR$2),MONTH(AR$2),15),$AD$2,$AE$2,FALSE,DATE(YEAR($AD36),MONTH($AD36),1),DATE(YEAR($AE36),MONTH($AE36),28)),0)</f>
      </c>
      <c r="AS36" s="18">
        <f>IFERROR(_xlfn.BETA.DIST(DATE(YEAR(AS$2),MONTH(AS$2),15),$AD$2,$AE$2,FALSE,DATE(YEAR($AD36),MONTH($AD36),1),DATE(YEAR($AE36),MONTH($AE36),28)),0)</f>
      </c>
      <c r="AT36" s="18">
        <f>IFERROR(_xlfn.BETA.DIST(DATE(YEAR(AT$2),MONTH(AT$2),15),$AD$2,$AE$2,FALSE,DATE(YEAR($AD36),MONTH($AD36),1),DATE(YEAR($AE36),MONTH($AE36),28)),0)</f>
      </c>
      <c r="AU36" s="18">
        <f>IFERROR(_xlfn.BETA.DIST(DATE(YEAR(AU$2),MONTH(AU$2),15),$AD$2,$AE$2,FALSE,DATE(YEAR($AD36),MONTH($AD36),1),DATE(YEAR($AE36),MONTH($AE36),28)),0)</f>
      </c>
      <c r="AV36" s="18">
        <f>SUM(AG36:AU36)</f>
      </c>
      <c r="AW36" s="18">
        <f>IF(J36&lt;&gt;0,J36,IF($AV36=0,0,AG36/$AV36*$Z36))</f>
      </c>
      <c r="AX36" s="18">
        <f>IF(K36&lt;&gt;0,K36,IF($AV36=0,0,AH36/$AV36*$Z36))</f>
      </c>
      <c r="AY36" s="18">
        <f>IF(L36&lt;&gt;0,L36,IF($AV36=0,0,AI36/$AV36*$Z36))</f>
      </c>
      <c r="AZ36" s="18">
        <f>IF(M36&lt;&gt;0,M36,IF($AV36=0,0,AJ36/$AV36*$Z36))</f>
      </c>
      <c r="BA36" s="18">
        <f>IF(N36&lt;&gt;0,N36,IF($AV36=0,0,AK36/$AV36*$Z36))</f>
      </c>
      <c r="BB36" s="18">
        <f>IF(O36&lt;&gt;0,O36,IF($AV36=0,0,AL36/$AV36*$Z36))</f>
      </c>
      <c r="BC36" s="18">
        <f>IF(P36&lt;&gt;0,P36,IF($AV36=0,0,AM36/$AV36*$Z36))</f>
      </c>
      <c r="BD36" s="18">
        <f>IF(Q36&lt;&gt;0,Q36,IF($AV36=0,0,AN36/$AV36*$Z36))</f>
      </c>
      <c r="BE36" s="18">
        <f>IF(R36&lt;&gt;0,R36,IF($AV36=0,0,AO36/$AV36*$Z36))</f>
      </c>
      <c r="BF36" s="18">
        <f>IF(S36&lt;&gt;0,S36,IF($AV36=0,0,AP36/$AV36*$Z36))</f>
      </c>
      <c r="BG36" s="18">
        <f>IF(T36&lt;&gt;0,T36,IF($AV36=0,0,AQ36/$AV36*$Z36))</f>
      </c>
      <c r="BH36" s="18">
        <f>IF(U36&lt;&gt;0,U36,IF($AV36=0,0,AR36/$AV36*$Z36))</f>
      </c>
      <c r="BI36" s="18">
        <f>IF(V36&lt;&gt;0,V36,IF($AV36=0,0,AS36/$AV36*$Z36))</f>
      </c>
      <c r="BJ36" s="18">
        <f>IF(W36&lt;&gt;0,W36,IF($AV36=0,0,AT36/$AV36*$Z36))</f>
      </c>
      <c r="BK36" s="18">
        <f>IF(X36&lt;&gt;0,X36,IF($AV36=0,0,AU36/$AV36*$Z36))</f>
      </c>
      <c r="BL36" s="18">
        <f>SUM(AW36:BK36)</f>
      </c>
      <c r="BM36" s="18">
        <f>I36-BL36</f>
      </c>
    </row>
    <row r="37" outlineLevel="4">
      <c r="A37" s="5" t="str">
        <v>1.8</v>
      </c>
      <c r="B37" s="5" t="str">
        <v/>
      </c>
      <c r="C37" s="5" t="str">
        <v>BSPRELGENG207</v>
      </c>
      <c r="D37" s="5" t="str">
        <v>BSPRELGENG207</v>
      </c>
      <c r="E37" s="19">
        <f>IFERROR(_xlfn.XLOOKUP(F37,Assumptions!B:B,Assumptions!C:C),0)</f>
      </c>
      <c r="F37" s="5" t="str">
        <v>Site Delivery USD</v>
      </c>
      <c r="G37" s="5" t="str">
        <v/>
      </c>
      <c r="H37" s="18">
        <f>G35*E37</f>
      </c>
      <c r="I37" s="18">
        <f>H37*(1-0)</f>
      </c>
      <c r="J37" s="18">
        <v>0</v>
      </c>
      <c r="K37" s="18">
        <v>0</v>
      </c>
      <c r="L37" s="18">
        <v>0</v>
      </c>
      <c r="M37" s="18">
        <v>0</v>
      </c>
      <c r="N37" s="18">
        <v>0</v>
      </c>
      <c r="O37" s="18">
        <v>0</v>
      </c>
      <c r="P37" s="18">
        <v>0</v>
      </c>
      <c r="Q37" s="18">
        <v>0</v>
      </c>
      <c r="R37" s="18">
        <v>0</v>
      </c>
      <c r="S37" s="18">
        <v>0</v>
      </c>
      <c r="T37" s="18">
        <v>0</v>
      </c>
      <c r="U37" s="18">
        <v>0</v>
      </c>
      <c r="V37" s="18">
        <v>0</v>
      </c>
      <c r="W37" s="18">
        <v>0</v>
      </c>
      <c r="X37" s="18">
        <v>0</v>
      </c>
      <c r="Y37" s="18">
        <f>SUM(J37:X37)</f>
      </c>
      <c r="Z37" s="18">
        <f>I37-Y37</f>
      </c>
      <c r="AA37" s="20">
        <v>46294</v>
      </c>
      <c r="AB37" s="20">
        <v>46294</v>
      </c>
      <c r="AC37" s="18">
        <f>IFERROR(_xlfn.XLOOKUP(F37,Assumptions!B:B,Assumptions!D:D),0)</f>
      </c>
      <c r="AD37" s="20">
        <f>AA37+AC37</f>
      </c>
      <c r="AE37" s="20">
        <f>AC37+AB37</f>
      </c>
      <c r="AF37" s="5" t="str">
        <v/>
      </c>
      <c r="AG37" s="18">
        <f>IFERROR(_xlfn.BETA.DIST(DATE(YEAR(AG$2),MONTH(AG$2),15),$AD$2,$AE$2,FALSE,DATE(YEAR($AD37),MONTH($AD37),1),DATE(YEAR($AE37),MONTH($AE37),28)),0)</f>
      </c>
      <c r="AH37" s="18">
        <f>IFERROR(_xlfn.BETA.DIST(DATE(YEAR(AH$2),MONTH(AH$2),15),$AD$2,$AE$2,FALSE,DATE(YEAR($AD37),MONTH($AD37),1),DATE(YEAR($AE37),MONTH($AE37),28)),0)</f>
      </c>
      <c r="AI37" s="18">
        <f>IFERROR(_xlfn.BETA.DIST(DATE(YEAR(AI$2),MONTH(AI$2),15),$AD$2,$AE$2,FALSE,DATE(YEAR($AD37),MONTH($AD37),1),DATE(YEAR($AE37),MONTH($AE37),28)),0)</f>
      </c>
      <c r="AJ37" s="18">
        <f>IFERROR(_xlfn.BETA.DIST(DATE(YEAR(AJ$2),MONTH(AJ$2),15),$AD$2,$AE$2,FALSE,DATE(YEAR($AD37),MONTH($AD37),1),DATE(YEAR($AE37),MONTH($AE37),28)),0)</f>
      </c>
      <c r="AK37" s="18">
        <f>IFERROR(_xlfn.BETA.DIST(DATE(YEAR(AK$2),MONTH(AK$2),15),$AD$2,$AE$2,FALSE,DATE(YEAR($AD37),MONTH($AD37),1),DATE(YEAR($AE37),MONTH($AE37),28)),0)</f>
      </c>
      <c r="AL37" s="18">
        <f>IFERROR(_xlfn.BETA.DIST(DATE(YEAR(AL$2),MONTH(AL$2),15),$AD$2,$AE$2,FALSE,DATE(YEAR($AD37),MONTH($AD37),1),DATE(YEAR($AE37),MONTH($AE37),28)),0)</f>
      </c>
      <c r="AM37" s="18">
        <f>IFERROR(_xlfn.BETA.DIST(DATE(YEAR(AM$2),MONTH(AM$2),15),$AD$2,$AE$2,FALSE,DATE(YEAR($AD37),MONTH($AD37),1),DATE(YEAR($AE37),MONTH($AE37),28)),0)</f>
      </c>
      <c r="AN37" s="18">
        <f>IFERROR(_xlfn.BETA.DIST(DATE(YEAR(AN$2),MONTH(AN$2),15),$AD$2,$AE$2,FALSE,DATE(YEAR($AD37),MONTH($AD37),1),DATE(YEAR($AE37),MONTH($AE37),28)),0)</f>
      </c>
      <c r="AO37" s="18">
        <f>IFERROR(_xlfn.BETA.DIST(DATE(YEAR(AO$2),MONTH(AO$2),15),$AD$2,$AE$2,FALSE,DATE(YEAR($AD37),MONTH($AD37),1),DATE(YEAR($AE37),MONTH($AE37),28)),0)</f>
      </c>
      <c r="AP37" s="18">
        <f>IFERROR(_xlfn.BETA.DIST(DATE(YEAR(AP$2),MONTH(AP$2),15),$AD$2,$AE$2,FALSE,DATE(YEAR($AD37),MONTH($AD37),1),DATE(YEAR($AE37),MONTH($AE37),28)),0)</f>
      </c>
      <c r="AQ37" s="18">
        <f>IFERROR(_xlfn.BETA.DIST(DATE(YEAR(AQ$2),MONTH(AQ$2),15),$AD$2,$AE$2,FALSE,DATE(YEAR($AD37),MONTH($AD37),1),DATE(YEAR($AE37),MONTH($AE37),28)),0)</f>
      </c>
      <c r="AR37" s="18">
        <f>IFERROR(_xlfn.BETA.DIST(DATE(YEAR(AR$2),MONTH(AR$2),15),$AD$2,$AE$2,FALSE,DATE(YEAR($AD37),MONTH($AD37),1),DATE(YEAR($AE37),MONTH($AE37),28)),0)</f>
      </c>
      <c r="AS37" s="18">
        <f>IFERROR(_xlfn.BETA.DIST(DATE(YEAR(AS$2),MONTH(AS$2),15),$AD$2,$AE$2,FALSE,DATE(YEAR($AD37),MONTH($AD37),1),DATE(YEAR($AE37),MONTH($AE37),28)),0)</f>
      </c>
      <c r="AT37" s="18">
        <f>IFERROR(_xlfn.BETA.DIST(DATE(YEAR(AT$2),MONTH(AT$2),15),$AD$2,$AE$2,FALSE,DATE(YEAR($AD37),MONTH($AD37),1),DATE(YEAR($AE37),MONTH($AE37),28)),0)</f>
      </c>
      <c r="AU37" s="18">
        <f>IFERROR(_xlfn.BETA.DIST(DATE(YEAR(AU$2),MONTH(AU$2),15),$AD$2,$AE$2,FALSE,DATE(YEAR($AD37),MONTH($AD37),1),DATE(YEAR($AE37),MONTH($AE37),28)),0)</f>
      </c>
      <c r="AV37" s="18">
        <f>SUM(AG37:AU37)</f>
      </c>
      <c r="AW37" s="18">
        <f>IF(J37&lt;&gt;0,J37,IF($AV37=0,0,AG37/$AV37*$Z37))</f>
      </c>
      <c r="AX37" s="18">
        <f>IF(K37&lt;&gt;0,K37,IF($AV37=0,0,AH37/$AV37*$Z37))</f>
      </c>
      <c r="AY37" s="18">
        <f>IF(L37&lt;&gt;0,L37,IF($AV37=0,0,AI37/$AV37*$Z37))</f>
      </c>
      <c r="AZ37" s="18">
        <f>IF(M37&lt;&gt;0,M37,IF($AV37=0,0,AJ37/$AV37*$Z37))</f>
      </c>
      <c r="BA37" s="18">
        <f>IF(N37&lt;&gt;0,N37,IF($AV37=0,0,AK37/$AV37*$Z37))</f>
      </c>
      <c r="BB37" s="18">
        <f>IF(O37&lt;&gt;0,O37,IF($AV37=0,0,AL37/$AV37*$Z37))</f>
      </c>
      <c r="BC37" s="18">
        <f>IF(P37&lt;&gt;0,P37,IF($AV37=0,0,AM37/$AV37*$Z37))</f>
      </c>
      <c r="BD37" s="18">
        <f>IF(Q37&lt;&gt;0,Q37,IF($AV37=0,0,AN37/$AV37*$Z37))</f>
      </c>
      <c r="BE37" s="18">
        <f>IF(R37&lt;&gt;0,R37,IF($AV37=0,0,AO37/$AV37*$Z37))</f>
      </c>
      <c r="BF37" s="18">
        <f>IF(S37&lt;&gt;0,S37,IF($AV37=0,0,AP37/$AV37*$Z37))</f>
      </c>
      <c r="BG37" s="18">
        <f>IF(T37&lt;&gt;0,T37,IF($AV37=0,0,AQ37/$AV37*$Z37))</f>
      </c>
      <c r="BH37" s="18">
        <f>IF(U37&lt;&gt;0,U37,IF($AV37=0,0,AR37/$AV37*$Z37))</f>
      </c>
      <c r="BI37" s="18">
        <f>IF(V37&lt;&gt;0,V37,IF($AV37=0,0,AS37/$AV37*$Z37))</f>
      </c>
      <c r="BJ37" s="18">
        <f>IF(W37&lt;&gt;0,W37,IF($AV37=0,0,AT37/$AV37*$Z37))</f>
      </c>
      <c r="BK37" s="18">
        <f>IF(X37&lt;&gt;0,X37,IF($AV37=0,0,AU37/$AV37*$Z37))</f>
      </c>
      <c r="BL37" s="18">
        <f>SUM(AW37:BK37)</f>
      </c>
      <c r="BM37" s="18">
        <f>I37-BL37</f>
      </c>
    </row>
    <row r="38" outlineLevel="4">
      <c r="A38" s="5" t="str">
        <v>1.8</v>
      </c>
      <c r="B38" s="5" t="str">
        <v/>
      </c>
      <c r="C38" s="5" t="str">
        <v>BSKDGNGENGR07</v>
      </c>
      <c r="D38" s="5" t="str">
        <v>BSKDGNGENGR07</v>
      </c>
      <c r="E38" s="19">
        <f>IFERROR(_xlfn.XLOOKUP(F38,Assumptions!B:B,Assumptions!C:C),0)</f>
      </c>
      <c r="F38" s="5" t="str">
        <v>Retention</v>
      </c>
      <c r="G38" s="5" t="str">
        <v/>
      </c>
      <c r="H38" s="18">
        <f>G35*E38</f>
      </c>
      <c r="I38" s="18">
        <f>H38*(1-0)</f>
      </c>
      <c r="J38" s="18">
        <v>0</v>
      </c>
      <c r="K38" s="18">
        <v>0</v>
      </c>
      <c r="L38" s="18">
        <v>0</v>
      </c>
      <c r="M38" s="18">
        <v>0</v>
      </c>
      <c r="N38" s="18">
        <v>0</v>
      </c>
      <c r="O38" s="18">
        <v>0</v>
      </c>
      <c r="P38" s="18">
        <v>0</v>
      </c>
      <c r="Q38" s="18">
        <v>0</v>
      </c>
      <c r="R38" s="18">
        <v>0</v>
      </c>
      <c r="S38" s="18">
        <v>0</v>
      </c>
      <c r="T38" s="18">
        <v>0</v>
      </c>
      <c r="U38" s="18">
        <v>0</v>
      </c>
      <c r="V38" s="18">
        <v>0</v>
      </c>
      <c r="W38" s="18">
        <v>0</v>
      </c>
      <c r="X38" s="18">
        <v>0</v>
      </c>
      <c r="Y38" s="18">
        <f>SUM(J38:X38)</f>
      </c>
      <c r="Z38" s="18">
        <f>I38-Y38</f>
      </c>
      <c r="AA38" s="20">
        <v>46483</v>
      </c>
      <c r="AB38" s="20">
        <v>46483</v>
      </c>
      <c r="AC38" s="18">
        <f>IFERROR(_xlfn.XLOOKUP(F38,Assumptions!B:B,Assumptions!D:D),0)</f>
      </c>
      <c r="AD38" s="20">
        <f>AA38+AC38</f>
      </c>
      <c r="AE38" s="20">
        <f>AC38+AB38</f>
      </c>
      <c r="AF38" s="5" t="str">
        <v/>
      </c>
      <c r="AG38" s="18">
        <f>IFERROR(_xlfn.BETA.DIST(DATE(YEAR(AG$2),MONTH(AG$2),15),$AD$2,$AE$2,FALSE,DATE(YEAR($AD38),MONTH($AD38),1),DATE(YEAR($AE38),MONTH($AE38),28)),0)</f>
      </c>
      <c r="AH38" s="18">
        <f>IFERROR(_xlfn.BETA.DIST(DATE(YEAR(AH$2),MONTH(AH$2),15),$AD$2,$AE$2,FALSE,DATE(YEAR($AD38),MONTH($AD38),1),DATE(YEAR($AE38),MONTH($AE38),28)),0)</f>
      </c>
      <c r="AI38" s="18">
        <f>IFERROR(_xlfn.BETA.DIST(DATE(YEAR(AI$2),MONTH(AI$2),15),$AD$2,$AE$2,FALSE,DATE(YEAR($AD38),MONTH($AD38),1),DATE(YEAR($AE38),MONTH($AE38),28)),0)</f>
      </c>
      <c r="AJ38" s="18">
        <f>IFERROR(_xlfn.BETA.DIST(DATE(YEAR(AJ$2),MONTH(AJ$2),15),$AD$2,$AE$2,FALSE,DATE(YEAR($AD38),MONTH($AD38),1),DATE(YEAR($AE38),MONTH($AE38),28)),0)</f>
      </c>
      <c r="AK38" s="18">
        <f>IFERROR(_xlfn.BETA.DIST(DATE(YEAR(AK$2),MONTH(AK$2),15),$AD$2,$AE$2,FALSE,DATE(YEAR($AD38),MONTH($AD38),1),DATE(YEAR($AE38),MONTH($AE38),28)),0)</f>
      </c>
      <c r="AL38" s="18">
        <f>IFERROR(_xlfn.BETA.DIST(DATE(YEAR(AL$2),MONTH(AL$2),15),$AD$2,$AE$2,FALSE,DATE(YEAR($AD38),MONTH($AD38),1),DATE(YEAR($AE38),MONTH($AE38),28)),0)</f>
      </c>
      <c r="AM38" s="18">
        <f>IFERROR(_xlfn.BETA.DIST(DATE(YEAR(AM$2),MONTH(AM$2),15),$AD$2,$AE$2,FALSE,DATE(YEAR($AD38),MONTH($AD38),1),DATE(YEAR($AE38),MONTH($AE38),28)),0)</f>
      </c>
      <c r="AN38" s="18">
        <f>IFERROR(_xlfn.BETA.DIST(DATE(YEAR(AN$2),MONTH(AN$2),15),$AD$2,$AE$2,FALSE,DATE(YEAR($AD38),MONTH($AD38),1),DATE(YEAR($AE38),MONTH($AE38),28)),0)</f>
      </c>
      <c r="AO38" s="18">
        <f>IFERROR(_xlfn.BETA.DIST(DATE(YEAR(AO$2),MONTH(AO$2),15),$AD$2,$AE$2,FALSE,DATE(YEAR($AD38),MONTH($AD38),1),DATE(YEAR($AE38),MONTH($AE38),28)),0)</f>
      </c>
      <c r="AP38" s="18">
        <f>IFERROR(_xlfn.BETA.DIST(DATE(YEAR(AP$2),MONTH(AP$2),15),$AD$2,$AE$2,FALSE,DATE(YEAR($AD38),MONTH($AD38),1),DATE(YEAR($AE38),MONTH($AE38),28)),0)</f>
      </c>
      <c r="AQ38" s="18">
        <f>IFERROR(_xlfn.BETA.DIST(DATE(YEAR(AQ$2),MONTH(AQ$2),15),$AD$2,$AE$2,FALSE,DATE(YEAR($AD38),MONTH($AD38),1),DATE(YEAR($AE38),MONTH($AE38),28)),0)</f>
      </c>
      <c r="AR38" s="18">
        <f>IFERROR(_xlfn.BETA.DIST(DATE(YEAR(AR$2),MONTH(AR$2),15),$AD$2,$AE$2,FALSE,DATE(YEAR($AD38),MONTH($AD38),1),DATE(YEAR($AE38),MONTH($AE38),28)),0)</f>
      </c>
      <c r="AS38" s="18">
        <f>IFERROR(_xlfn.BETA.DIST(DATE(YEAR(AS$2),MONTH(AS$2),15),$AD$2,$AE$2,FALSE,DATE(YEAR($AD38),MONTH($AD38),1),DATE(YEAR($AE38),MONTH($AE38),28)),0)</f>
      </c>
      <c r="AT38" s="18">
        <f>IFERROR(_xlfn.BETA.DIST(DATE(YEAR(AT$2),MONTH(AT$2),15),$AD$2,$AE$2,FALSE,DATE(YEAR($AD38),MONTH($AD38),1),DATE(YEAR($AE38),MONTH($AE38),28)),0)</f>
      </c>
      <c r="AU38" s="18">
        <f>IFERROR(_xlfn.BETA.DIST(DATE(YEAR(AU$2),MONTH(AU$2),15),$AD$2,$AE$2,FALSE,DATE(YEAR($AD38),MONTH($AD38),1),DATE(YEAR($AE38),MONTH($AE38),28)),0)</f>
      </c>
      <c r="AV38" s="18">
        <f>SUM(AG38:AU38)</f>
      </c>
      <c r="AW38" s="18">
        <f>IF(J38&lt;&gt;0,J38,IF($AV38=0,0,AG38/$AV38*$Z38))</f>
      </c>
      <c r="AX38" s="18">
        <f>IF(K38&lt;&gt;0,K38,IF($AV38=0,0,AH38/$AV38*$Z38))</f>
      </c>
      <c r="AY38" s="18">
        <f>IF(L38&lt;&gt;0,L38,IF($AV38=0,0,AI38/$AV38*$Z38))</f>
      </c>
      <c r="AZ38" s="18">
        <f>IF(M38&lt;&gt;0,M38,IF($AV38=0,0,AJ38/$AV38*$Z38))</f>
      </c>
      <c r="BA38" s="18">
        <f>IF(N38&lt;&gt;0,N38,IF($AV38=0,0,AK38/$AV38*$Z38))</f>
      </c>
      <c r="BB38" s="18">
        <f>IF(O38&lt;&gt;0,O38,IF($AV38=0,0,AL38/$AV38*$Z38))</f>
      </c>
      <c r="BC38" s="18">
        <f>IF(P38&lt;&gt;0,P38,IF($AV38=0,0,AM38/$AV38*$Z38))</f>
      </c>
      <c r="BD38" s="18">
        <f>IF(Q38&lt;&gt;0,Q38,IF($AV38=0,0,AN38/$AV38*$Z38))</f>
      </c>
      <c r="BE38" s="18">
        <f>IF(R38&lt;&gt;0,R38,IF($AV38=0,0,AO38/$AV38*$Z38))</f>
      </c>
      <c r="BF38" s="18">
        <f>IF(S38&lt;&gt;0,S38,IF($AV38=0,0,AP38/$AV38*$Z38))</f>
      </c>
      <c r="BG38" s="18">
        <f>IF(T38&lt;&gt;0,T38,IF($AV38=0,0,AQ38/$AV38*$Z38))</f>
      </c>
      <c r="BH38" s="18">
        <f>IF(U38&lt;&gt;0,U38,IF($AV38=0,0,AR38/$AV38*$Z38))</f>
      </c>
      <c r="BI38" s="18">
        <f>IF(V38&lt;&gt;0,V38,IF($AV38=0,0,AS38/$AV38*$Z38))</f>
      </c>
      <c r="BJ38" s="18">
        <f>IF(W38&lt;&gt;0,W38,IF($AV38=0,0,AT38/$AV38*$Z38))</f>
      </c>
      <c r="BK38" s="18">
        <f>IF(X38&lt;&gt;0,X38,IF($AV38=0,0,AU38/$AV38*$Z38))</f>
      </c>
      <c r="BL38" s="18">
        <f>SUM(AW38:BK38)</f>
      </c>
      <c r="BM38" s="18">
        <f>I38-BL38</f>
      </c>
    </row>
    <row r="39" outlineLevel="3">
      <c r="A39" s="17" t="str">
        <v>1.9</v>
      </c>
      <c r="B39" s="17" t="str">
        <v/>
      </c>
      <c r="C39" s="17" t="str">
        <v/>
      </c>
      <c r="D39" s="17" t="str">
        <v/>
      </c>
      <c r="E39" s="17" t="str">
        <v>1.9</v>
      </c>
      <c r="F39" s="17" t="str">
        <v>Single phase current transformers for coupler bay with two protection cores.</v>
      </c>
      <c r="G39" s="17">
        <v>49934.24</v>
      </c>
      <c r="H39" s="17" t="str">
        <v/>
      </c>
      <c r="I39" s="17" t="str">
        <v/>
      </c>
      <c r="J39" s="17" t="str">
        <v/>
      </c>
      <c r="K39" s="17" t="str">
        <v/>
      </c>
      <c r="L39" s="17" t="str">
        <v/>
      </c>
      <c r="M39" s="17" t="str">
        <v/>
      </c>
      <c r="N39" s="17" t="str">
        <v/>
      </c>
      <c r="O39" s="17" t="str">
        <v/>
      </c>
      <c r="P39" s="17" t="str">
        <v/>
      </c>
      <c r="Q39" s="17" t="str">
        <v/>
      </c>
      <c r="R39" s="17" t="str">
        <v/>
      </c>
      <c r="S39" s="17" t="str">
        <v/>
      </c>
      <c r="T39" s="17" t="str">
        <v/>
      </c>
      <c r="U39" s="17" t="str">
        <v/>
      </c>
      <c r="V39" s="17" t="str">
        <v/>
      </c>
      <c r="W39" s="17" t="str">
        <v/>
      </c>
      <c r="X39" s="17" t="str">
        <v/>
      </c>
      <c r="Y39" s="17" t="str">
        <v/>
      </c>
      <c r="Z39" s="17" t="str">
        <v/>
      </c>
      <c r="AA39" s="17" t="str">
        <v/>
      </c>
      <c r="AB39" s="17" t="str">
        <v/>
      </c>
      <c r="AC39" s="17" t="str">
        <v/>
      </c>
      <c r="AD39" s="17" t="str">
        <v/>
      </c>
      <c r="AE39" s="17" t="str">
        <v/>
      </c>
      <c r="AF39" s="5" t="str">
        <v/>
      </c>
      <c r="AG39" s="18">
        <f>IFERROR(_xlfn.BETA.DIST(DATE(YEAR(AG$2),MONTH(AG$2),15),$AD$2,$AE$2,FALSE,DATE(YEAR($AD39),MONTH($AD39),1),DATE(YEAR($AE39),MONTH($AE39),28)),0)</f>
      </c>
      <c r="AH39" s="18">
        <f>IFERROR(_xlfn.BETA.DIST(DATE(YEAR(AH$2),MONTH(AH$2),15),$AD$2,$AE$2,FALSE,DATE(YEAR($AD39),MONTH($AD39),1),DATE(YEAR($AE39),MONTH($AE39),28)),0)</f>
      </c>
      <c r="AI39" s="18">
        <f>IFERROR(_xlfn.BETA.DIST(DATE(YEAR(AI$2),MONTH(AI$2),15),$AD$2,$AE$2,FALSE,DATE(YEAR($AD39),MONTH($AD39),1),DATE(YEAR($AE39),MONTH($AE39),28)),0)</f>
      </c>
      <c r="AJ39" s="18">
        <f>IFERROR(_xlfn.BETA.DIST(DATE(YEAR(AJ$2),MONTH(AJ$2),15),$AD$2,$AE$2,FALSE,DATE(YEAR($AD39),MONTH($AD39),1),DATE(YEAR($AE39),MONTH($AE39),28)),0)</f>
      </c>
      <c r="AK39" s="18">
        <f>IFERROR(_xlfn.BETA.DIST(DATE(YEAR(AK$2),MONTH(AK$2),15),$AD$2,$AE$2,FALSE,DATE(YEAR($AD39),MONTH($AD39),1),DATE(YEAR($AE39),MONTH($AE39),28)),0)</f>
      </c>
      <c r="AL39" s="18">
        <f>IFERROR(_xlfn.BETA.DIST(DATE(YEAR(AL$2),MONTH(AL$2),15),$AD$2,$AE$2,FALSE,DATE(YEAR($AD39),MONTH($AD39),1),DATE(YEAR($AE39),MONTH($AE39),28)),0)</f>
      </c>
      <c r="AM39" s="18">
        <f>IFERROR(_xlfn.BETA.DIST(DATE(YEAR(AM$2),MONTH(AM$2),15),$AD$2,$AE$2,FALSE,DATE(YEAR($AD39),MONTH($AD39),1),DATE(YEAR($AE39),MONTH($AE39),28)),0)</f>
      </c>
      <c r="AN39" s="18">
        <f>IFERROR(_xlfn.BETA.DIST(DATE(YEAR(AN$2),MONTH(AN$2),15),$AD$2,$AE$2,FALSE,DATE(YEAR($AD39),MONTH($AD39),1),DATE(YEAR($AE39),MONTH($AE39),28)),0)</f>
      </c>
      <c r="AO39" s="18">
        <f>IFERROR(_xlfn.BETA.DIST(DATE(YEAR(AO$2),MONTH(AO$2),15),$AD$2,$AE$2,FALSE,DATE(YEAR($AD39),MONTH($AD39),1),DATE(YEAR($AE39),MONTH($AE39),28)),0)</f>
      </c>
      <c r="AP39" s="18">
        <f>IFERROR(_xlfn.BETA.DIST(DATE(YEAR(AP$2),MONTH(AP$2),15),$AD$2,$AE$2,FALSE,DATE(YEAR($AD39),MONTH($AD39),1),DATE(YEAR($AE39),MONTH($AE39),28)),0)</f>
      </c>
      <c r="AQ39" s="18">
        <f>IFERROR(_xlfn.BETA.DIST(DATE(YEAR(AQ$2),MONTH(AQ$2),15),$AD$2,$AE$2,FALSE,DATE(YEAR($AD39),MONTH($AD39),1),DATE(YEAR($AE39),MONTH($AE39),28)),0)</f>
      </c>
      <c r="AR39" s="18">
        <f>IFERROR(_xlfn.BETA.DIST(DATE(YEAR(AR$2),MONTH(AR$2),15),$AD$2,$AE$2,FALSE,DATE(YEAR($AD39),MONTH($AD39),1),DATE(YEAR($AE39),MONTH($AE39),28)),0)</f>
      </c>
      <c r="AS39" s="18">
        <f>IFERROR(_xlfn.BETA.DIST(DATE(YEAR(AS$2),MONTH(AS$2),15),$AD$2,$AE$2,FALSE,DATE(YEAR($AD39),MONTH($AD39),1),DATE(YEAR($AE39),MONTH($AE39),28)),0)</f>
      </c>
      <c r="AT39" s="18">
        <f>IFERROR(_xlfn.BETA.DIST(DATE(YEAR(AT$2),MONTH(AT$2),15),$AD$2,$AE$2,FALSE,DATE(YEAR($AD39),MONTH($AD39),1),DATE(YEAR($AE39),MONTH($AE39),28)),0)</f>
      </c>
      <c r="AU39" s="18">
        <f>IFERROR(_xlfn.BETA.DIST(DATE(YEAR(AU$2),MONTH(AU$2),15),$AD$2,$AE$2,FALSE,DATE(YEAR($AD39),MONTH($AD39),1),DATE(YEAR($AE39),MONTH($AE39),28)),0)</f>
      </c>
      <c r="AV39" s="18">
        <f>SUM(AG39:AU39)</f>
      </c>
      <c r="AW39" s="18">
        <f>IF(J39&lt;&gt;0,J39,IF($AV39=0,0,AG39/$AV39*$Z39))</f>
      </c>
      <c r="AX39" s="18">
        <f>IF(K39&lt;&gt;0,K39,IF($AV39=0,0,AH39/$AV39*$Z39))</f>
      </c>
      <c r="AY39" s="18">
        <f>IF(L39&lt;&gt;0,L39,IF($AV39=0,0,AI39/$AV39*$Z39))</f>
      </c>
      <c r="AZ39" s="18">
        <f>IF(M39&lt;&gt;0,M39,IF($AV39=0,0,AJ39/$AV39*$Z39))</f>
      </c>
      <c r="BA39" s="18">
        <f>IF(N39&lt;&gt;0,N39,IF($AV39=0,0,AK39/$AV39*$Z39))</f>
      </c>
      <c r="BB39" s="18">
        <f>IF(O39&lt;&gt;0,O39,IF($AV39=0,0,AL39/$AV39*$Z39))</f>
      </c>
      <c r="BC39" s="18">
        <f>IF(P39&lt;&gt;0,P39,IF($AV39=0,0,AM39/$AV39*$Z39))</f>
      </c>
      <c r="BD39" s="18">
        <f>IF(Q39&lt;&gt;0,Q39,IF($AV39=0,0,AN39/$AV39*$Z39))</f>
      </c>
      <c r="BE39" s="18">
        <f>IF(R39&lt;&gt;0,R39,IF($AV39=0,0,AO39/$AV39*$Z39))</f>
      </c>
      <c r="BF39" s="18">
        <f>IF(S39&lt;&gt;0,S39,IF($AV39=0,0,AP39/$AV39*$Z39))</f>
      </c>
      <c r="BG39" s="18">
        <f>IF(T39&lt;&gt;0,T39,IF($AV39=0,0,AQ39/$AV39*$Z39))</f>
      </c>
      <c r="BH39" s="18">
        <f>IF(U39&lt;&gt;0,U39,IF($AV39=0,0,AR39/$AV39*$Z39))</f>
      </c>
      <c r="BI39" s="18">
        <f>IF(V39&lt;&gt;0,V39,IF($AV39=0,0,AS39/$AV39*$Z39))</f>
      </c>
      <c r="BJ39" s="18">
        <f>IF(W39&lt;&gt;0,W39,IF($AV39=0,0,AT39/$AV39*$Z39))</f>
      </c>
      <c r="BK39" s="18">
        <f>IF(X39&lt;&gt;0,X39,IF($AV39=0,0,AU39/$AV39*$Z39))</f>
      </c>
      <c r="BL39" s="18">
        <f>SUM(AW39:BK39)</f>
      </c>
      <c r="BM39" s="17" t="str">
        <v/>
      </c>
    </row>
    <row r="40" outlineLevel="4">
      <c r="A40" s="5" t="str">
        <v>1.9</v>
      </c>
      <c r="B40" s="5" t="str">
        <v/>
      </c>
      <c r="C40" s="5" t="str">
        <v>BSKDGNGENGR05</v>
      </c>
      <c r="D40" s="5" t="str">
        <v>BSKDGNGENGR05</v>
      </c>
      <c r="E40" s="19">
        <f>IFERROR(_xlfn.XLOOKUP(F40,Assumptions!B:B,Assumptions!C:C),0)</f>
      </c>
      <c r="F40" s="5" t="str">
        <v>Advanced Payment</v>
      </c>
      <c r="G40" s="5" t="str">
        <v/>
      </c>
      <c r="H40" s="18">
        <f>G39*E40</f>
      </c>
      <c r="I40" s="18">
        <f>H40*(1-0)</f>
      </c>
      <c r="J40" s="18">
        <v>0</v>
      </c>
      <c r="K40" s="18">
        <v>0</v>
      </c>
      <c r="L40" s="18">
        <v>0</v>
      </c>
      <c r="M40" s="18">
        <v>0</v>
      </c>
      <c r="N40" s="18">
        <v>0</v>
      </c>
      <c r="O40" s="18">
        <v>0</v>
      </c>
      <c r="P40" s="18">
        <v>0</v>
      </c>
      <c r="Q40" s="18">
        <v>0</v>
      </c>
      <c r="R40" s="18">
        <v>0</v>
      </c>
      <c r="S40" s="18">
        <v>0</v>
      </c>
      <c r="T40" s="18">
        <v>0</v>
      </c>
      <c r="U40" s="18">
        <v>0</v>
      </c>
      <c r="V40" s="18">
        <v>0</v>
      </c>
      <c r="W40" s="18">
        <v>0</v>
      </c>
      <c r="X40" s="18">
        <v>0</v>
      </c>
      <c r="Y40" s="18">
        <f>SUM(J40:X40)</f>
      </c>
      <c r="Z40" s="18">
        <f>I40-Y40</f>
      </c>
      <c r="AA40" s="20">
        <v>46026</v>
      </c>
      <c r="AB40" s="20">
        <v>46026</v>
      </c>
      <c r="AC40" s="18">
        <f>IFERROR(_xlfn.XLOOKUP(F40,Assumptions!B:B,Assumptions!D:D),0)</f>
      </c>
      <c r="AD40" s="20">
        <f>AA40+AC40</f>
      </c>
      <c r="AE40" s="20">
        <f>AC40+AB40</f>
      </c>
      <c r="AF40" s="5" t="str">
        <v/>
      </c>
      <c r="AG40" s="18">
        <f>IFERROR(_xlfn.BETA.DIST(DATE(YEAR(AG$2),MONTH(AG$2),15),$AD$2,$AE$2,FALSE,DATE(YEAR($AD40),MONTH($AD40),1),DATE(YEAR($AE40),MONTH($AE40),28)),0)</f>
      </c>
      <c r="AH40" s="18">
        <f>IFERROR(_xlfn.BETA.DIST(DATE(YEAR(AH$2),MONTH(AH$2),15),$AD$2,$AE$2,FALSE,DATE(YEAR($AD40),MONTH($AD40),1),DATE(YEAR($AE40),MONTH($AE40),28)),0)</f>
      </c>
      <c r="AI40" s="18">
        <f>IFERROR(_xlfn.BETA.DIST(DATE(YEAR(AI$2),MONTH(AI$2),15),$AD$2,$AE$2,FALSE,DATE(YEAR($AD40),MONTH($AD40),1),DATE(YEAR($AE40),MONTH($AE40),28)),0)</f>
      </c>
      <c r="AJ40" s="18">
        <f>IFERROR(_xlfn.BETA.DIST(DATE(YEAR(AJ$2),MONTH(AJ$2),15),$AD$2,$AE$2,FALSE,DATE(YEAR($AD40),MONTH($AD40),1),DATE(YEAR($AE40),MONTH($AE40),28)),0)</f>
      </c>
      <c r="AK40" s="18">
        <f>IFERROR(_xlfn.BETA.DIST(DATE(YEAR(AK$2),MONTH(AK$2),15),$AD$2,$AE$2,FALSE,DATE(YEAR($AD40),MONTH($AD40),1),DATE(YEAR($AE40),MONTH($AE40),28)),0)</f>
      </c>
      <c r="AL40" s="18">
        <f>IFERROR(_xlfn.BETA.DIST(DATE(YEAR(AL$2),MONTH(AL$2),15),$AD$2,$AE$2,FALSE,DATE(YEAR($AD40),MONTH($AD40),1),DATE(YEAR($AE40),MONTH($AE40),28)),0)</f>
      </c>
      <c r="AM40" s="18">
        <f>IFERROR(_xlfn.BETA.DIST(DATE(YEAR(AM$2),MONTH(AM$2),15),$AD$2,$AE$2,FALSE,DATE(YEAR($AD40),MONTH($AD40),1),DATE(YEAR($AE40),MONTH($AE40),28)),0)</f>
      </c>
      <c r="AN40" s="18">
        <f>IFERROR(_xlfn.BETA.DIST(DATE(YEAR(AN$2),MONTH(AN$2),15),$AD$2,$AE$2,FALSE,DATE(YEAR($AD40),MONTH($AD40),1),DATE(YEAR($AE40),MONTH($AE40),28)),0)</f>
      </c>
      <c r="AO40" s="18">
        <f>IFERROR(_xlfn.BETA.DIST(DATE(YEAR(AO$2),MONTH(AO$2),15),$AD$2,$AE$2,FALSE,DATE(YEAR($AD40),MONTH($AD40),1),DATE(YEAR($AE40),MONTH($AE40),28)),0)</f>
      </c>
      <c r="AP40" s="18">
        <f>IFERROR(_xlfn.BETA.DIST(DATE(YEAR(AP$2),MONTH(AP$2),15),$AD$2,$AE$2,FALSE,DATE(YEAR($AD40),MONTH($AD40),1),DATE(YEAR($AE40),MONTH($AE40),28)),0)</f>
      </c>
      <c r="AQ40" s="18">
        <f>IFERROR(_xlfn.BETA.DIST(DATE(YEAR(AQ$2),MONTH(AQ$2),15),$AD$2,$AE$2,FALSE,DATE(YEAR($AD40),MONTH($AD40),1),DATE(YEAR($AE40),MONTH($AE40),28)),0)</f>
      </c>
      <c r="AR40" s="18">
        <f>IFERROR(_xlfn.BETA.DIST(DATE(YEAR(AR$2),MONTH(AR$2),15),$AD$2,$AE$2,FALSE,DATE(YEAR($AD40),MONTH($AD40),1),DATE(YEAR($AE40),MONTH($AE40),28)),0)</f>
      </c>
      <c r="AS40" s="18">
        <f>IFERROR(_xlfn.BETA.DIST(DATE(YEAR(AS$2),MONTH(AS$2),15),$AD$2,$AE$2,FALSE,DATE(YEAR($AD40),MONTH($AD40),1),DATE(YEAR($AE40),MONTH($AE40),28)),0)</f>
      </c>
      <c r="AT40" s="18">
        <f>IFERROR(_xlfn.BETA.DIST(DATE(YEAR(AT$2),MONTH(AT$2),15),$AD$2,$AE$2,FALSE,DATE(YEAR($AD40),MONTH($AD40),1),DATE(YEAR($AE40),MONTH($AE40),28)),0)</f>
      </c>
      <c r="AU40" s="18">
        <f>IFERROR(_xlfn.BETA.DIST(DATE(YEAR(AU$2),MONTH(AU$2),15),$AD$2,$AE$2,FALSE,DATE(YEAR($AD40),MONTH($AD40),1),DATE(YEAR($AE40),MONTH($AE40),28)),0)</f>
      </c>
      <c r="AV40" s="18">
        <f>SUM(AG40:AU40)</f>
      </c>
      <c r="AW40" s="18">
        <f>IF(J40&lt;&gt;0,J40,IF($AV40=0,0,AG40/$AV40*$Z40))</f>
      </c>
      <c r="AX40" s="18">
        <f>IF(K40&lt;&gt;0,K40,IF($AV40=0,0,AH40/$AV40*$Z40))</f>
      </c>
      <c r="AY40" s="18">
        <f>IF(L40&lt;&gt;0,L40,IF($AV40=0,0,AI40/$AV40*$Z40))</f>
      </c>
      <c r="AZ40" s="18">
        <f>IF(M40&lt;&gt;0,M40,IF($AV40=0,0,AJ40/$AV40*$Z40))</f>
      </c>
      <c r="BA40" s="18">
        <f>IF(N40&lt;&gt;0,N40,IF($AV40=0,0,AK40/$AV40*$Z40))</f>
      </c>
      <c r="BB40" s="18">
        <f>IF(O40&lt;&gt;0,O40,IF($AV40=0,0,AL40/$AV40*$Z40))</f>
      </c>
      <c r="BC40" s="18">
        <f>IF(P40&lt;&gt;0,P40,IF($AV40=0,0,AM40/$AV40*$Z40))</f>
      </c>
      <c r="BD40" s="18">
        <f>IF(Q40&lt;&gt;0,Q40,IF($AV40=0,0,AN40/$AV40*$Z40))</f>
      </c>
      <c r="BE40" s="18">
        <f>IF(R40&lt;&gt;0,R40,IF($AV40=0,0,AO40/$AV40*$Z40))</f>
      </c>
      <c r="BF40" s="18">
        <f>IF(S40&lt;&gt;0,S40,IF($AV40=0,0,AP40/$AV40*$Z40))</f>
      </c>
      <c r="BG40" s="18">
        <f>IF(T40&lt;&gt;0,T40,IF($AV40=0,0,AQ40/$AV40*$Z40))</f>
      </c>
      <c r="BH40" s="18">
        <f>IF(U40&lt;&gt;0,U40,IF($AV40=0,0,AR40/$AV40*$Z40))</f>
      </c>
      <c r="BI40" s="18">
        <f>IF(V40&lt;&gt;0,V40,IF($AV40=0,0,AS40/$AV40*$Z40))</f>
      </c>
      <c r="BJ40" s="18">
        <f>IF(W40&lt;&gt;0,W40,IF($AV40=0,0,AT40/$AV40*$Z40))</f>
      </c>
      <c r="BK40" s="18">
        <f>IF(X40&lt;&gt;0,X40,IF($AV40=0,0,AU40/$AV40*$Z40))</f>
      </c>
      <c r="BL40" s="18">
        <f>SUM(AW40:BK40)</f>
      </c>
      <c r="BM40" s="18">
        <f>I40-BL40</f>
      </c>
    </row>
    <row r="41" outlineLevel="4">
      <c r="A41" s="5" t="str">
        <v>1.9</v>
      </c>
      <c r="B41" s="5" t="str">
        <v/>
      </c>
      <c r="C41" s="5" t="str">
        <v>BSPRELGENG207</v>
      </c>
      <c r="D41" s="5" t="str">
        <v>BSPRELGENG207</v>
      </c>
      <c r="E41" s="19">
        <f>IFERROR(_xlfn.XLOOKUP(F41,Assumptions!B:B,Assumptions!C:C),0)</f>
      </c>
      <c r="F41" s="5" t="str">
        <v>Site Delivery USD</v>
      </c>
      <c r="G41" s="5" t="str">
        <v/>
      </c>
      <c r="H41" s="18">
        <f>G39*E41</f>
      </c>
      <c r="I41" s="18">
        <f>H41*(1-0)</f>
      </c>
      <c r="J41" s="18">
        <v>0</v>
      </c>
      <c r="K41" s="18">
        <v>0</v>
      </c>
      <c r="L41" s="18">
        <v>0</v>
      </c>
      <c r="M41" s="18">
        <v>0</v>
      </c>
      <c r="N41" s="18">
        <v>0</v>
      </c>
      <c r="O41" s="18">
        <v>0</v>
      </c>
      <c r="P41" s="18">
        <v>0</v>
      </c>
      <c r="Q41" s="18">
        <v>0</v>
      </c>
      <c r="R41" s="18">
        <v>0</v>
      </c>
      <c r="S41" s="18">
        <v>0</v>
      </c>
      <c r="T41" s="18">
        <v>0</v>
      </c>
      <c r="U41" s="18">
        <v>0</v>
      </c>
      <c r="V41" s="18">
        <v>0</v>
      </c>
      <c r="W41" s="18">
        <v>0</v>
      </c>
      <c r="X41" s="18">
        <v>0</v>
      </c>
      <c r="Y41" s="18">
        <f>SUM(J41:X41)</f>
      </c>
      <c r="Z41" s="18">
        <f>I41-Y41</f>
      </c>
      <c r="AA41" s="20">
        <v>46294</v>
      </c>
      <c r="AB41" s="20">
        <v>46294</v>
      </c>
      <c r="AC41" s="18">
        <f>IFERROR(_xlfn.XLOOKUP(F41,Assumptions!B:B,Assumptions!D:D),0)</f>
      </c>
      <c r="AD41" s="20">
        <f>AA41+AC41</f>
      </c>
      <c r="AE41" s="20">
        <f>AC41+AB41</f>
      </c>
      <c r="AF41" s="5" t="str">
        <v/>
      </c>
      <c r="AG41" s="18">
        <f>IFERROR(_xlfn.BETA.DIST(DATE(YEAR(AG$2),MONTH(AG$2),15),$AD$2,$AE$2,FALSE,DATE(YEAR($AD41),MONTH($AD41),1),DATE(YEAR($AE41),MONTH($AE41),28)),0)</f>
      </c>
      <c r="AH41" s="18">
        <f>IFERROR(_xlfn.BETA.DIST(DATE(YEAR(AH$2),MONTH(AH$2),15),$AD$2,$AE$2,FALSE,DATE(YEAR($AD41),MONTH($AD41),1),DATE(YEAR($AE41),MONTH($AE41),28)),0)</f>
      </c>
      <c r="AI41" s="18">
        <f>IFERROR(_xlfn.BETA.DIST(DATE(YEAR(AI$2),MONTH(AI$2),15),$AD$2,$AE$2,FALSE,DATE(YEAR($AD41),MONTH($AD41),1),DATE(YEAR($AE41),MONTH($AE41),28)),0)</f>
      </c>
      <c r="AJ41" s="18">
        <f>IFERROR(_xlfn.BETA.DIST(DATE(YEAR(AJ$2),MONTH(AJ$2),15),$AD$2,$AE$2,FALSE,DATE(YEAR($AD41),MONTH($AD41),1),DATE(YEAR($AE41),MONTH($AE41),28)),0)</f>
      </c>
      <c r="AK41" s="18">
        <f>IFERROR(_xlfn.BETA.DIST(DATE(YEAR(AK$2),MONTH(AK$2),15),$AD$2,$AE$2,FALSE,DATE(YEAR($AD41),MONTH($AD41),1),DATE(YEAR($AE41),MONTH($AE41),28)),0)</f>
      </c>
      <c r="AL41" s="18">
        <f>IFERROR(_xlfn.BETA.DIST(DATE(YEAR(AL$2),MONTH(AL$2),15),$AD$2,$AE$2,FALSE,DATE(YEAR($AD41),MONTH($AD41),1),DATE(YEAR($AE41),MONTH($AE41),28)),0)</f>
      </c>
      <c r="AM41" s="18">
        <f>IFERROR(_xlfn.BETA.DIST(DATE(YEAR(AM$2),MONTH(AM$2),15),$AD$2,$AE$2,FALSE,DATE(YEAR($AD41),MONTH($AD41),1),DATE(YEAR($AE41),MONTH($AE41),28)),0)</f>
      </c>
      <c r="AN41" s="18">
        <f>IFERROR(_xlfn.BETA.DIST(DATE(YEAR(AN$2),MONTH(AN$2),15),$AD$2,$AE$2,FALSE,DATE(YEAR($AD41),MONTH($AD41),1),DATE(YEAR($AE41),MONTH($AE41),28)),0)</f>
      </c>
      <c r="AO41" s="18">
        <f>IFERROR(_xlfn.BETA.DIST(DATE(YEAR(AO$2),MONTH(AO$2),15),$AD$2,$AE$2,FALSE,DATE(YEAR($AD41),MONTH($AD41),1),DATE(YEAR($AE41),MONTH($AE41),28)),0)</f>
      </c>
      <c r="AP41" s="18">
        <f>IFERROR(_xlfn.BETA.DIST(DATE(YEAR(AP$2),MONTH(AP$2),15),$AD$2,$AE$2,FALSE,DATE(YEAR($AD41),MONTH($AD41),1),DATE(YEAR($AE41),MONTH($AE41),28)),0)</f>
      </c>
      <c r="AQ41" s="18">
        <f>IFERROR(_xlfn.BETA.DIST(DATE(YEAR(AQ$2),MONTH(AQ$2),15),$AD$2,$AE$2,FALSE,DATE(YEAR($AD41),MONTH($AD41),1),DATE(YEAR($AE41),MONTH($AE41),28)),0)</f>
      </c>
      <c r="AR41" s="18">
        <f>IFERROR(_xlfn.BETA.DIST(DATE(YEAR(AR$2),MONTH(AR$2),15),$AD$2,$AE$2,FALSE,DATE(YEAR($AD41),MONTH($AD41),1),DATE(YEAR($AE41),MONTH($AE41),28)),0)</f>
      </c>
      <c r="AS41" s="18">
        <f>IFERROR(_xlfn.BETA.DIST(DATE(YEAR(AS$2),MONTH(AS$2),15),$AD$2,$AE$2,FALSE,DATE(YEAR($AD41),MONTH($AD41),1),DATE(YEAR($AE41),MONTH($AE41),28)),0)</f>
      </c>
      <c r="AT41" s="18">
        <f>IFERROR(_xlfn.BETA.DIST(DATE(YEAR(AT$2),MONTH(AT$2),15),$AD$2,$AE$2,FALSE,DATE(YEAR($AD41),MONTH($AD41),1),DATE(YEAR($AE41),MONTH($AE41),28)),0)</f>
      </c>
      <c r="AU41" s="18">
        <f>IFERROR(_xlfn.BETA.DIST(DATE(YEAR(AU$2),MONTH(AU$2),15),$AD$2,$AE$2,FALSE,DATE(YEAR($AD41),MONTH($AD41),1),DATE(YEAR($AE41),MONTH($AE41),28)),0)</f>
      </c>
      <c r="AV41" s="18">
        <f>SUM(AG41:AU41)</f>
      </c>
      <c r="AW41" s="18">
        <f>IF(J41&lt;&gt;0,J41,IF($AV41=0,0,AG41/$AV41*$Z41))</f>
      </c>
      <c r="AX41" s="18">
        <f>IF(K41&lt;&gt;0,K41,IF($AV41=0,0,AH41/$AV41*$Z41))</f>
      </c>
      <c r="AY41" s="18">
        <f>IF(L41&lt;&gt;0,L41,IF($AV41=0,0,AI41/$AV41*$Z41))</f>
      </c>
      <c r="AZ41" s="18">
        <f>IF(M41&lt;&gt;0,M41,IF($AV41=0,0,AJ41/$AV41*$Z41))</f>
      </c>
      <c r="BA41" s="18">
        <f>IF(N41&lt;&gt;0,N41,IF($AV41=0,0,AK41/$AV41*$Z41))</f>
      </c>
      <c r="BB41" s="18">
        <f>IF(O41&lt;&gt;0,O41,IF($AV41=0,0,AL41/$AV41*$Z41))</f>
      </c>
      <c r="BC41" s="18">
        <f>IF(P41&lt;&gt;0,P41,IF($AV41=0,0,AM41/$AV41*$Z41))</f>
      </c>
      <c r="BD41" s="18">
        <f>IF(Q41&lt;&gt;0,Q41,IF($AV41=0,0,AN41/$AV41*$Z41))</f>
      </c>
      <c r="BE41" s="18">
        <f>IF(R41&lt;&gt;0,R41,IF($AV41=0,0,AO41/$AV41*$Z41))</f>
      </c>
      <c r="BF41" s="18">
        <f>IF(S41&lt;&gt;0,S41,IF($AV41=0,0,AP41/$AV41*$Z41))</f>
      </c>
      <c r="BG41" s="18">
        <f>IF(T41&lt;&gt;0,T41,IF($AV41=0,0,AQ41/$AV41*$Z41))</f>
      </c>
      <c r="BH41" s="18">
        <f>IF(U41&lt;&gt;0,U41,IF($AV41=0,0,AR41/$AV41*$Z41))</f>
      </c>
      <c r="BI41" s="18">
        <f>IF(V41&lt;&gt;0,V41,IF($AV41=0,0,AS41/$AV41*$Z41))</f>
      </c>
      <c r="BJ41" s="18">
        <f>IF(W41&lt;&gt;0,W41,IF($AV41=0,0,AT41/$AV41*$Z41))</f>
      </c>
      <c r="BK41" s="18">
        <f>IF(X41&lt;&gt;0,X41,IF($AV41=0,0,AU41/$AV41*$Z41))</f>
      </c>
      <c r="BL41" s="18">
        <f>SUM(AW41:BK41)</f>
      </c>
      <c r="BM41" s="18">
        <f>I41-BL41</f>
      </c>
    </row>
    <row r="42" outlineLevel="4">
      <c r="A42" s="5" t="str">
        <v>1.9</v>
      </c>
      <c r="B42" s="5" t="str">
        <v/>
      </c>
      <c r="C42" s="5" t="str">
        <v>BSKDGNGENGR07</v>
      </c>
      <c r="D42" s="5" t="str">
        <v>BSKDGNGENGR07</v>
      </c>
      <c r="E42" s="19">
        <f>IFERROR(_xlfn.XLOOKUP(F42,Assumptions!B:B,Assumptions!C:C),0)</f>
      </c>
      <c r="F42" s="5" t="str">
        <v>Retention</v>
      </c>
      <c r="G42" s="5" t="str">
        <v/>
      </c>
      <c r="H42" s="18">
        <f>G39*E42</f>
      </c>
      <c r="I42" s="18">
        <f>H42*(1-0)</f>
      </c>
      <c r="J42" s="18">
        <v>0</v>
      </c>
      <c r="K42" s="18">
        <v>0</v>
      </c>
      <c r="L42" s="18">
        <v>0</v>
      </c>
      <c r="M42" s="18">
        <v>0</v>
      </c>
      <c r="N42" s="18">
        <v>0</v>
      </c>
      <c r="O42" s="18">
        <v>0</v>
      </c>
      <c r="P42" s="18">
        <v>0</v>
      </c>
      <c r="Q42" s="18">
        <v>0</v>
      </c>
      <c r="R42" s="18">
        <v>0</v>
      </c>
      <c r="S42" s="18">
        <v>0</v>
      </c>
      <c r="T42" s="18">
        <v>0</v>
      </c>
      <c r="U42" s="18">
        <v>0</v>
      </c>
      <c r="V42" s="18">
        <v>0</v>
      </c>
      <c r="W42" s="18">
        <v>0</v>
      </c>
      <c r="X42" s="18">
        <v>0</v>
      </c>
      <c r="Y42" s="18">
        <f>SUM(J42:X42)</f>
      </c>
      <c r="Z42" s="18">
        <f>I42-Y42</f>
      </c>
      <c r="AA42" s="20">
        <v>46483</v>
      </c>
      <c r="AB42" s="20">
        <v>46483</v>
      </c>
      <c r="AC42" s="18">
        <f>IFERROR(_xlfn.XLOOKUP(F42,Assumptions!B:B,Assumptions!D:D),0)</f>
      </c>
      <c r="AD42" s="20">
        <f>AA42+AC42</f>
      </c>
      <c r="AE42" s="20">
        <f>AC42+AB42</f>
      </c>
      <c r="AF42" s="5" t="str">
        <v/>
      </c>
      <c r="AG42" s="18">
        <f>IFERROR(_xlfn.BETA.DIST(DATE(YEAR(AG$2),MONTH(AG$2),15),$AD$2,$AE$2,FALSE,DATE(YEAR($AD42),MONTH($AD42),1),DATE(YEAR($AE42),MONTH($AE42),28)),0)</f>
      </c>
      <c r="AH42" s="18">
        <f>IFERROR(_xlfn.BETA.DIST(DATE(YEAR(AH$2),MONTH(AH$2),15),$AD$2,$AE$2,FALSE,DATE(YEAR($AD42),MONTH($AD42),1),DATE(YEAR($AE42),MONTH($AE42),28)),0)</f>
      </c>
      <c r="AI42" s="18">
        <f>IFERROR(_xlfn.BETA.DIST(DATE(YEAR(AI$2),MONTH(AI$2),15),$AD$2,$AE$2,FALSE,DATE(YEAR($AD42),MONTH($AD42),1),DATE(YEAR($AE42),MONTH($AE42),28)),0)</f>
      </c>
      <c r="AJ42" s="18">
        <f>IFERROR(_xlfn.BETA.DIST(DATE(YEAR(AJ$2),MONTH(AJ$2),15),$AD$2,$AE$2,FALSE,DATE(YEAR($AD42),MONTH($AD42),1),DATE(YEAR($AE42),MONTH($AE42),28)),0)</f>
      </c>
      <c r="AK42" s="18">
        <f>IFERROR(_xlfn.BETA.DIST(DATE(YEAR(AK$2),MONTH(AK$2),15),$AD$2,$AE$2,FALSE,DATE(YEAR($AD42),MONTH($AD42),1),DATE(YEAR($AE42),MONTH($AE42),28)),0)</f>
      </c>
      <c r="AL42" s="18">
        <f>IFERROR(_xlfn.BETA.DIST(DATE(YEAR(AL$2),MONTH(AL$2),15),$AD$2,$AE$2,FALSE,DATE(YEAR($AD42),MONTH($AD42),1),DATE(YEAR($AE42),MONTH($AE42),28)),0)</f>
      </c>
      <c r="AM42" s="18">
        <f>IFERROR(_xlfn.BETA.DIST(DATE(YEAR(AM$2),MONTH(AM$2),15),$AD$2,$AE$2,FALSE,DATE(YEAR($AD42),MONTH($AD42),1),DATE(YEAR($AE42),MONTH($AE42),28)),0)</f>
      </c>
      <c r="AN42" s="18">
        <f>IFERROR(_xlfn.BETA.DIST(DATE(YEAR(AN$2),MONTH(AN$2),15),$AD$2,$AE$2,FALSE,DATE(YEAR($AD42),MONTH($AD42),1),DATE(YEAR($AE42),MONTH($AE42),28)),0)</f>
      </c>
      <c r="AO42" s="18">
        <f>IFERROR(_xlfn.BETA.DIST(DATE(YEAR(AO$2),MONTH(AO$2),15),$AD$2,$AE$2,FALSE,DATE(YEAR($AD42),MONTH($AD42),1),DATE(YEAR($AE42),MONTH($AE42),28)),0)</f>
      </c>
      <c r="AP42" s="18">
        <f>IFERROR(_xlfn.BETA.DIST(DATE(YEAR(AP$2),MONTH(AP$2),15),$AD$2,$AE$2,FALSE,DATE(YEAR($AD42),MONTH($AD42),1),DATE(YEAR($AE42),MONTH($AE42),28)),0)</f>
      </c>
      <c r="AQ42" s="18">
        <f>IFERROR(_xlfn.BETA.DIST(DATE(YEAR(AQ$2),MONTH(AQ$2),15),$AD$2,$AE$2,FALSE,DATE(YEAR($AD42),MONTH($AD42),1),DATE(YEAR($AE42),MONTH($AE42),28)),0)</f>
      </c>
      <c r="AR42" s="18">
        <f>IFERROR(_xlfn.BETA.DIST(DATE(YEAR(AR$2),MONTH(AR$2),15),$AD$2,$AE$2,FALSE,DATE(YEAR($AD42),MONTH($AD42),1),DATE(YEAR($AE42),MONTH($AE42),28)),0)</f>
      </c>
      <c r="AS42" s="18">
        <f>IFERROR(_xlfn.BETA.DIST(DATE(YEAR(AS$2),MONTH(AS$2),15),$AD$2,$AE$2,FALSE,DATE(YEAR($AD42),MONTH($AD42),1),DATE(YEAR($AE42),MONTH($AE42),28)),0)</f>
      </c>
      <c r="AT42" s="18">
        <f>IFERROR(_xlfn.BETA.DIST(DATE(YEAR(AT$2),MONTH(AT$2),15),$AD$2,$AE$2,FALSE,DATE(YEAR($AD42),MONTH($AD42),1),DATE(YEAR($AE42),MONTH($AE42),28)),0)</f>
      </c>
      <c r="AU42" s="18">
        <f>IFERROR(_xlfn.BETA.DIST(DATE(YEAR(AU$2),MONTH(AU$2),15),$AD$2,$AE$2,FALSE,DATE(YEAR($AD42),MONTH($AD42),1),DATE(YEAR($AE42),MONTH($AE42),28)),0)</f>
      </c>
      <c r="AV42" s="18">
        <f>SUM(AG42:AU42)</f>
      </c>
      <c r="AW42" s="18">
        <f>IF(J42&lt;&gt;0,J42,IF($AV42=0,0,AG42/$AV42*$Z42))</f>
      </c>
      <c r="AX42" s="18">
        <f>IF(K42&lt;&gt;0,K42,IF($AV42=0,0,AH42/$AV42*$Z42))</f>
      </c>
      <c r="AY42" s="18">
        <f>IF(L42&lt;&gt;0,L42,IF($AV42=0,0,AI42/$AV42*$Z42))</f>
      </c>
      <c r="AZ42" s="18">
        <f>IF(M42&lt;&gt;0,M42,IF($AV42=0,0,AJ42/$AV42*$Z42))</f>
      </c>
      <c r="BA42" s="18">
        <f>IF(N42&lt;&gt;0,N42,IF($AV42=0,0,AK42/$AV42*$Z42))</f>
      </c>
      <c r="BB42" s="18">
        <f>IF(O42&lt;&gt;0,O42,IF($AV42=0,0,AL42/$AV42*$Z42))</f>
      </c>
      <c r="BC42" s="18">
        <f>IF(P42&lt;&gt;0,P42,IF($AV42=0,0,AM42/$AV42*$Z42))</f>
      </c>
      <c r="BD42" s="18">
        <f>IF(Q42&lt;&gt;0,Q42,IF($AV42=0,0,AN42/$AV42*$Z42))</f>
      </c>
      <c r="BE42" s="18">
        <f>IF(R42&lt;&gt;0,R42,IF($AV42=0,0,AO42/$AV42*$Z42))</f>
      </c>
      <c r="BF42" s="18">
        <f>IF(S42&lt;&gt;0,S42,IF($AV42=0,0,AP42/$AV42*$Z42))</f>
      </c>
      <c r="BG42" s="18">
        <f>IF(T42&lt;&gt;0,T42,IF($AV42=0,0,AQ42/$AV42*$Z42))</f>
      </c>
      <c r="BH42" s="18">
        <f>IF(U42&lt;&gt;0,U42,IF($AV42=0,0,AR42/$AV42*$Z42))</f>
      </c>
      <c r="BI42" s="18">
        <f>IF(V42&lt;&gt;0,V42,IF($AV42=0,0,AS42/$AV42*$Z42))</f>
      </c>
      <c r="BJ42" s="18">
        <f>IF(W42&lt;&gt;0,W42,IF($AV42=0,0,AT42/$AV42*$Z42))</f>
      </c>
      <c r="BK42" s="18">
        <f>IF(X42&lt;&gt;0,X42,IF($AV42=0,0,AU42/$AV42*$Z42))</f>
      </c>
      <c r="BL42" s="18">
        <f>SUM(AW42:BK42)</f>
      </c>
      <c r="BM42" s="18">
        <f>I42-BL42</f>
      </c>
    </row>
    <row r="43" outlineLevel="3">
      <c r="A43" s="17" t="str">
        <v>1.01</v>
      </c>
      <c r="B43" s="17" t="str">
        <v/>
      </c>
      <c r="C43" s="17" t="str">
        <v/>
      </c>
      <c r="D43" s="17" t="str">
        <v/>
      </c>
      <c r="E43" s="17" t="str">
        <v>1.01</v>
      </c>
      <c r="F43" s="17" t="str">
        <v>Single phase current transformer for coupler bay with one protection core and one measuring core.</v>
      </c>
      <c r="G43" s="17">
        <v>49934.24</v>
      </c>
      <c r="H43" s="17" t="str">
        <v/>
      </c>
      <c r="I43" s="17" t="str">
        <v/>
      </c>
      <c r="J43" s="17" t="str">
        <v/>
      </c>
      <c r="K43" s="17" t="str">
        <v/>
      </c>
      <c r="L43" s="17" t="str">
        <v/>
      </c>
      <c r="M43" s="17" t="str">
        <v/>
      </c>
      <c r="N43" s="17" t="str">
        <v/>
      </c>
      <c r="O43" s="17" t="str">
        <v/>
      </c>
      <c r="P43" s="17" t="str">
        <v/>
      </c>
      <c r="Q43" s="17" t="str">
        <v/>
      </c>
      <c r="R43" s="17" t="str">
        <v/>
      </c>
      <c r="S43" s="17" t="str">
        <v/>
      </c>
      <c r="T43" s="17" t="str">
        <v/>
      </c>
      <c r="U43" s="17" t="str">
        <v/>
      </c>
      <c r="V43" s="17" t="str">
        <v/>
      </c>
      <c r="W43" s="17" t="str">
        <v/>
      </c>
      <c r="X43" s="17" t="str">
        <v/>
      </c>
      <c r="Y43" s="17" t="str">
        <v/>
      </c>
      <c r="Z43" s="17" t="str">
        <v/>
      </c>
      <c r="AA43" s="17" t="str">
        <v/>
      </c>
      <c r="AB43" s="17" t="str">
        <v/>
      </c>
      <c r="AC43" s="17" t="str">
        <v/>
      </c>
      <c r="AD43" s="17" t="str">
        <v/>
      </c>
      <c r="AE43" s="17" t="str">
        <v/>
      </c>
      <c r="AF43" s="5" t="str">
        <v/>
      </c>
      <c r="AG43" s="18">
        <f>IFERROR(_xlfn.BETA.DIST(DATE(YEAR(AG$2),MONTH(AG$2),15),$AD$2,$AE$2,FALSE,DATE(YEAR($AD43),MONTH($AD43),1),DATE(YEAR($AE43),MONTH($AE43),28)),0)</f>
      </c>
      <c r="AH43" s="18">
        <f>IFERROR(_xlfn.BETA.DIST(DATE(YEAR(AH$2),MONTH(AH$2),15),$AD$2,$AE$2,FALSE,DATE(YEAR($AD43),MONTH($AD43),1),DATE(YEAR($AE43),MONTH($AE43),28)),0)</f>
      </c>
      <c r="AI43" s="18">
        <f>IFERROR(_xlfn.BETA.DIST(DATE(YEAR(AI$2),MONTH(AI$2),15),$AD$2,$AE$2,FALSE,DATE(YEAR($AD43),MONTH($AD43),1),DATE(YEAR($AE43),MONTH($AE43),28)),0)</f>
      </c>
      <c r="AJ43" s="18">
        <f>IFERROR(_xlfn.BETA.DIST(DATE(YEAR(AJ$2),MONTH(AJ$2),15),$AD$2,$AE$2,FALSE,DATE(YEAR($AD43),MONTH($AD43),1),DATE(YEAR($AE43),MONTH($AE43),28)),0)</f>
      </c>
      <c r="AK43" s="18">
        <f>IFERROR(_xlfn.BETA.DIST(DATE(YEAR(AK$2),MONTH(AK$2),15),$AD$2,$AE$2,FALSE,DATE(YEAR($AD43),MONTH($AD43),1),DATE(YEAR($AE43),MONTH($AE43),28)),0)</f>
      </c>
      <c r="AL43" s="18">
        <f>IFERROR(_xlfn.BETA.DIST(DATE(YEAR(AL$2),MONTH(AL$2),15),$AD$2,$AE$2,FALSE,DATE(YEAR($AD43),MONTH($AD43),1),DATE(YEAR($AE43),MONTH($AE43),28)),0)</f>
      </c>
      <c r="AM43" s="18">
        <f>IFERROR(_xlfn.BETA.DIST(DATE(YEAR(AM$2),MONTH(AM$2),15),$AD$2,$AE$2,FALSE,DATE(YEAR($AD43),MONTH($AD43),1),DATE(YEAR($AE43),MONTH($AE43),28)),0)</f>
      </c>
      <c r="AN43" s="18">
        <f>IFERROR(_xlfn.BETA.DIST(DATE(YEAR(AN$2),MONTH(AN$2),15),$AD$2,$AE$2,FALSE,DATE(YEAR($AD43),MONTH($AD43),1),DATE(YEAR($AE43),MONTH($AE43),28)),0)</f>
      </c>
      <c r="AO43" s="18">
        <f>IFERROR(_xlfn.BETA.DIST(DATE(YEAR(AO$2),MONTH(AO$2),15),$AD$2,$AE$2,FALSE,DATE(YEAR($AD43),MONTH($AD43),1),DATE(YEAR($AE43),MONTH($AE43),28)),0)</f>
      </c>
      <c r="AP43" s="18">
        <f>IFERROR(_xlfn.BETA.DIST(DATE(YEAR(AP$2),MONTH(AP$2),15),$AD$2,$AE$2,FALSE,DATE(YEAR($AD43),MONTH($AD43),1),DATE(YEAR($AE43),MONTH($AE43),28)),0)</f>
      </c>
      <c r="AQ43" s="18">
        <f>IFERROR(_xlfn.BETA.DIST(DATE(YEAR(AQ$2),MONTH(AQ$2),15),$AD$2,$AE$2,FALSE,DATE(YEAR($AD43),MONTH($AD43),1),DATE(YEAR($AE43),MONTH($AE43),28)),0)</f>
      </c>
      <c r="AR43" s="18">
        <f>IFERROR(_xlfn.BETA.DIST(DATE(YEAR(AR$2),MONTH(AR$2),15),$AD$2,$AE$2,FALSE,DATE(YEAR($AD43),MONTH($AD43),1),DATE(YEAR($AE43),MONTH($AE43),28)),0)</f>
      </c>
      <c r="AS43" s="18">
        <f>IFERROR(_xlfn.BETA.DIST(DATE(YEAR(AS$2),MONTH(AS$2),15),$AD$2,$AE$2,FALSE,DATE(YEAR($AD43),MONTH($AD43),1),DATE(YEAR($AE43),MONTH($AE43),28)),0)</f>
      </c>
      <c r="AT43" s="18">
        <f>IFERROR(_xlfn.BETA.DIST(DATE(YEAR(AT$2),MONTH(AT$2),15),$AD$2,$AE$2,FALSE,DATE(YEAR($AD43),MONTH($AD43),1),DATE(YEAR($AE43),MONTH($AE43),28)),0)</f>
      </c>
      <c r="AU43" s="18">
        <f>IFERROR(_xlfn.BETA.DIST(DATE(YEAR(AU$2),MONTH(AU$2),15),$AD$2,$AE$2,FALSE,DATE(YEAR($AD43),MONTH($AD43),1),DATE(YEAR($AE43),MONTH($AE43),28)),0)</f>
      </c>
      <c r="AV43" s="18">
        <f>SUM(AG43:AU43)</f>
      </c>
      <c r="AW43" s="18">
        <f>IF(J43&lt;&gt;0,J43,IF($AV43=0,0,AG43/$AV43*$Z43))</f>
      </c>
      <c r="AX43" s="18">
        <f>IF(K43&lt;&gt;0,K43,IF($AV43=0,0,AH43/$AV43*$Z43))</f>
      </c>
      <c r="AY43" s="18">
        <f>IF(L43&lt;&gt;0,L43,IF($AV43=0,0,AI43/$AV43*$Z43))</f>
      </c>
      <c r="AZ43" s="18">
        <f>IF(M43&lt;&gt;0,M43,IF($AV43=0,0,AJ43/$AV43*$Z43))</f>
      </c>
      <c r="BA43" s="18">
        <f>IF(N43&lt;&gt;0,N43,IF($AV43=0,0,AK43/$AV43*$Z43))</f>
      </c>
      <c r="BB43" s="18">
        <f>IF(O43&lt;&gt;0,O43,IF($AV43=0,0,AL43/$AV43*$Z43))</f>
      </c>
      <c r="BC43" s="18">
        <f>IF(P43&lt;&gt;0,P43,IF($AV43=0,0,AM43/$AV43*$Z43))</f>
      </c>
      <c r="BD43" s="18">
        <f>IF(Q43&lt;&gt;0,Q43,IF($AV43=0,0,AN43/$AV43*$Z43))</f>
      </c>
      <c r="BE43" s="18">
        <f>IF(R43&lt;&gt;0,R43,IF($AV43=0,0,AO43/$AV43*$Z43))</f>
      </c>
      <c r="BF43" s="18">
        <f>IF(S43&lt;&gt;0,S43,IF($AV43=0,0,AP43/$AV43*$Z43))</f>
      </c>
      <c r="BG43" s="18">
        <f>IF(T43&lt;&gt;0,T43,IF($AV43=0,0,AQ43/$AV43*$Z43))</f>
      </c>
      <c r="BH43" s="18">
        <f>IF(U43&lt;&gt;0,U43,IF($AV43=0,0,AR43/$AV43*$Z43))</f>
      </c>
      <c r="BI43" s="18">
        <f>IF(V43&lt;&gt;0,V43,IF($AV43=0,0,AS43/$AV43*$Z43))</f>
      </c>
      <c r="BJ43" s="18">
        <f>IF(W43&lt;&gt;0,W43,IF($AV43=0,0,AT43/$AV43*$Z43))</f>
      </c>
      <c r="BK43" s="18">
        <f>IF(X43&lt;&gt;0,X43,IF($AV43=0,0,AU43/$AV43*$Z43))</f>
      </c>
      <c r="BL43" s="18">
        <f>SUM(AW43:BK43)</f>
      </c>
      <c r="BM43" s="17" t="str">
        <v/>
      </c>
    </row>
    <row r="44" outlineLevel="4">
      <c r="A44" s="5" t="str">
        <v>1.01</v>
      </c>
      <c r="B44" s="5" t="str">
        <v/>
      </c>
      <c r="C44" s="5" t="str">
        <v>BSKDGNGENGR05</v>
      </c>
      <c r="D44" s="5" t="str">
        <v>BSKDGNGENGR05</v>
      </c>
      <c r="E44" s="19">
        <f>IFERROR(_xlfn.XLOOKUP(F44,Assumptions!B:B,Assumptions!C:C),0)</f>
      </c>
      <c r="F44" s="5" t="str">
        <v>Advanced Payment</v>
      </c>
      <c r="G44" s="5" t="str">
        <v/>
      </c>
      <c r="H44" s="18">
        <f>G43*E44</f>
      </c>
      <c r="I44" s="18">
        <f>H44*(1-0)</f>
      </c>
      <c r="J44" s="18">
        <v>0</v>
      </c>
      <c r="K44" s="18">
        <v>0</v>
      </c>
      <c r="L44" s="18">
        <v>0</v>
      </c>
      <c r="M44" s="18">
        <v>0</v>
      </c>
      <c r="N44" s="18">
        <v>0</v>
      </c>
      <c r="O44" s="18">
        <v>0</v>
      </c>
      <c r="P44" s="18">
        <v>0</v>
      </c>
      <c r="Q44" s="18">
        <v>0</v>
      </c>
      <c r="R44" s="18">
        <v>0</v>
      </c>
      <c r="S44" s="18">
        <v>0</v>
      </c>
      <c r="T44" s="18">
        <v>0</v>
      </c>
      <c r="U44" s="18">
        <v>0</v>
      </c>
      <c r="V44" s="18">
        <v>0</v>
      </c>
      <c r="W44" s="18">
        <v>0</v>
      </c>
      <c r="X44" s="18">
        <v>0</v>
      </c>
      <c r="Y44" s="18">
        <f>SUM(J44:X44)</f>
      </c>
      <c r="Z44" s="18">
        <f>I44-Y44</f>
      </c>
      <c r="AA44" s="20">
        <v>46026</v>
      </c>
      <c r="AB44" s="20">
        <v>46026</v>
      </c>
      <c r="AC44" s="18">
        <f>IFERROR(_xlfn.XLOOKUP(F44,Assumptions!B:B,Assumptions!D:D),0)</f>
      </c>
      <c r="AD44" s="20">
        <f>AA44+AC44</f>
      </c>
      <c r="AE44" s="20">
        <f>AC44+AB44</f>
      </c>
      <c r="AF44" s="5" t="str">
        <v/>
      </c>
      <c r="AG44" s="18">
        <f>IFERROR(_xlfn.BETA.DIST(DATE(YEAR(AG$2),MONTH(AG$2),15),$AD$2,$AE$2,FALSE,DATE(YEAR($AD44),MONTH($AD44),1),DATE(YEAR($AE44),MONTH($AE44),28)),0)</f>
      </c>
      <c r="AH44" s="18">
        <f>IFERROR(_xlfn.BETA.DIST(DATE(YEAR(AH$2),MONTH(AH$2),15),$AD$2,$AE$2,FALSE,DATE(YEAR($AD44),MONTH($AD44),1),DATE(YEAR($AE44),MONTH($AE44),28)),0)</f>
      </c>
      <c r="AI44" s="18">
        <f>IFERROR(_xlfn.BETA.DIST(DATE(YEAR(AI$2),MONTH(AI$2),15),$AD$2,$AE$2,FALSE,DATE(YEAR($AD44),MONTH($AD44),1),DATE(YEAR($AE44),MONTH($AE44),28)),0)</f>
      </c>
      <c r="AJ44" s="18">
        <f>IFERROR(_xlfn.BETA.DIST(DATE(YEAR(AJ$2),MONTH(AJ$2),15),$AD$2,$AE$2,FALSE,DATE(YEAR($AD44),MONTH($AD44),1),DATE(YEAR($AE44),MONTH($AE44),28)),0)</f>
      </c>
      <c r="AK44" s="18">
        <f>IFERROR(_xlfn.BETA.DIST(DATE(YEAR(AK$2),MONTH(AK$2),15),$AD$2,$AE$2,FALSE,DATE(YEAR($AD44),MONTH($AD44),1),DATE(YEAR($AE44),MONTH($AE44),28)),0)</f>
      </c>
      <c r="AL44" s="18">
        <f>IFERROR(_xlfn.BETA.DIST(DATE(YEAR(AL$2),MONTH(AL$2),15),$AD$2,$AE$2,FALSE,DATE(YEAR($AD44),MONTH($AD44),1),DATE(YEAR($AE44),MONTH($AE44),28)),0)</f>
      </c>
      <c r="AM44" s="18">
        <f>IFERROR(_xlfn.BETA.DIST(DATE(YEAR(AM$2),MONTH(AM$2),15),$AD$2,$AE$2,FALSE,DATE(YEAR($AD44),MONTH($AD44),1),DATE(YEAR($AE44),MONTH($AE44),28)),0)</f>
      </c>
      <c r="AN44" s="18">
        <f>IFERROR(_xlfn.BETA.DIST(DATE(YEAR(AN$2),MONTH(AN$2),15),$AD$2,$AE$2,FALSE,DATE(YEAR($AD44),MONTH($AD44),1),DATE(YEAR($AE44),MONTH($AE44),28)),0)</f>
      </c>
      <c r="AO44" s="18">
        <f>IFERROR(_xlfn.BETA.DIST(DATE(YEAR(AO$2),MONTH(AO$2),15),$AD$2,$AE$2,FALSE,DATE(YEAR($AD44),MONTH($AD44),1),DATE(YEAR($AE44),MONTH($AE44),28)),0)</f>
      </c>
      <c r="AP44" s="18">
        <f>IFERROR(_xlfn.BETA.DIST(DATE(YEAR(AP$2),MONTH(AP$2),15),$AD$2,$AE$2,FALSE,DATE(YEAR($AD44),MONTH($AD44),1),DATE(YEAR($AE44),MONTH($AE44),28)),0)</f>
      </c>
      <c r="AQ44" s="18">
        <f>IFERROR(_xlfn.BETA.DIST(DATE(YEAR(AQ$2),MONTH(AQ$2),15),$AD$2,$AE$2,FALSE,DATE(YEAR($AD44),MONTH($AD44),1),DATE(YEAR($AE44),MONTH($AE44),28)),0)</f>
      </c>
      <c r="AR44" s="18">
        <f>IFERROR(_xlfn.BETA.DIST(DATE(YEAR(AR$2),MONTH(AR$2),15),$AD$2,$AE$2,FALSE,DATE(YEAR($AD44),MONTH($AD44),1),DATE(YEAR($AE44),MONTH($AE44),28)),0)</f>
      </c>
      <c r="AS44" s="18">
        <f>IFERROR(_xlfn.BETA.DIST(DATE(YEAR(AS$2),MONTH(AS$2),15),$AD$2,$AE$2,FALSE,DATE(YEAR($AD44),MONTH($AD44),1),DATE(YEAR($AE44),MONTH($AE44),28)),0)</f>
      </c>
      <c r="AT44" s="18">
        <f>IFERROR(_xlfn.BETA.DIST(DATE(YEAR(AT$2),MONTH(AT$2),15),$AD$2,$AE$2,FALSE,DATE(YEAR($AD44),MONTH($AD44),1),DATE(YEAR($AE44),MONTH($AE44),28)),0)</f>
      </c>
      <c r="AU44" s="18">
        <f>IFERROR(_xlfn.BETA.DIST(DATE(YEAR(AU$2),MONTH(AU$2),15),$AD$2,$AE$2,FALSE,DATE(YEAR($AD44),MONTH($AD44),1),DATE(YEAR($AE44),MONTH($AE44),28)),0)</f>
      </c>
      <c r="AV44" s="18">
        <f>SUM(AG44:AU44)</f>
      </c>
      <c r="AW44" s="18">
        <f>IF(J44&lt;&gt;0,J44,IF($AV44=0,0,AG44/$AV44*$Z44))</f>
      </c>
      <c r="AX44" s="18">
        <f>IF(K44&lt;&gt;0,K44,IF($AV44=0,0,AH44/$AV44*$Z44))</f>
      </c>
      <c r="AY44" s="18">
        <f>IF(L44&lt;&gt;0,L44,IF($AV44=0,0,AI44/$AV44*$Z44))</f>
      </c>
      <c r="AZ44" s="18">
        <f>IF(M44&lt;&gt;0,M44,IF($AV44=0,0,AJ44/$AV44*$Z44))</f>
      </c>
      <c r="BA44" s="18">
        <f>IF(N44&lt;&gt;0,N44,IF($AV44=0,0,AK44/$AV44*$Z44))</f>
      </c>
      <c r="BB44" s="18">
        <f>IF(O44&lt;&gt;0,O44,IF($AV44=0,0,AL44/$AV44*$Z44))</f>
      </c>
      <c r="BC44" s="18">
        <f>IF(P44&lt;&gt;0,P44,IF($AV44=0,0,AM44/$AV44*$Z44))</f>
      </c>
      <c r="BD44" s="18">
        <f>IF(Q44&lt;&gt;0,Q44,IF($AV44=0,0,AN44/$AV44*$Z44))</f>
      </c>
      <c r="BE44" s="18">
        <f>IF(R44&lt;&gt;0,R44,IF($AV44=0,0,AO44/$AV44*$Z44))</f>
      </c>
      <c r="BF44" s="18">
        <f>IF(S44&lt;&gt;0,S44,IF($AV44=0,0,AP44/$AV44*$Z44))</f>
      </c>
      <c r="BG44" s="18">
        <f>IF(T44&lt;&gt;0,T44,IF($AV44=0,0,AQ44/$AV44*$Z44))</f>
      </c>
      <c r="BH44" s="18">
        <f>IF(U44&lt;&gt;0,U44,IF($AV44=0,0,AR44/$AV44*$Z44))</f>
      </c>
      <c r="BI44" s="18">
        <f>IF(V44&lt;&gt;0,V44,IF($AV44=0,0,AS44/$AV44*$Z44))</f>
      </c>
      <c r="BJ44" s="18">
        <f>IF(W44&lt;&gt;0,W44,IF($AV44=0,0,AT44/$AV44*$Z44))</f>
      </c>
      <c r="BK44" s="18">
        <f>IF(X44&lt;&gt;0,X44,IF($AV44=0,0,AU44/$AV44*$Z44))</f>
      </c>
      <c r="BL44" s="18">
        <f>SUM(AW44:BK44)</f>
      </c>
      <c r="BM44" s="18">
        <f>I44-BL44</f>
      </c>
    </row>
    <row r="45" outlineLevel="4">
      <c r="A45" s="5" t="str">
        <v>1.01</v>
      </c>
      <c r="B45" s="5" t="str">
        <v/>
      </c>
      <c r="C45" s="5" t="str">
        <v>BSPRELGENG207</v>
      </c>
      <c r="D45" s="5" t="str">
        <v>BSPRELGENG207</v>
      </c>
      <c r="E45" s="19">
        <f>IFERROR(_xlfn.XLOOKUP(F45,Assumptions!B:B,Assumptions!C:C),0)</f>
      </c>
      <c r="F45" s="5" t="str">
        <v>Site Delivery USD</v>
      </c>
      <c r="G45" s="5" t="str">
        <v/>
      </c>
      <c r="H45" s="18">
        <f>G43*E45</f>
      </c>
      <c r="I45" s="18">
        <f>H45*(1-0)</f>
      </c>
      <c r="J45" s="18">
        <v>0</v>
      </c>
      <c r="K45" s="18">
        <v>0</v>
      </c>
      <c r="L45" s="18">
        <v>0</v>
      </c>
      <c r="M45" s="18">
        <v>0</v>
      </c>
      <c r="N45" s="18">
        <v>0</v>
      </c>
      <c r="O45" s="18">
        <v>0</v>
      </c>
      <c r="P45" s="18">
        <v>0</v>
      </c>
      <c r="Q45" s="18">
        <v>0</v>
      </c>
      <c r="R45" s="18">
        <v>0</v>
      </c>
      <c r="S45" s="18">
        <v>0</v>
      </c>
      <c r="T45" s="18">
        <v>0</v>
      </c>
      <c r="U45" s="18">
        <v>0</v>
      </c>
      <c r="V45" s="18">
        <v>0</v>
      </c>
      <c r="W45" s="18">
        <v>0</v>
      </c>
      <c r="X45" s="18">
        <v>0</v>
      </c>
      <c r="Y45" s="18">
        <f>SUM(J45:X45)</f>
      </c>
      <c r="Z45" s="18">
        <f>I45-Y45</f>
      </c>
      <c r="AA45" s="20">
        <v>46294</v>
      </c>
      <c r="AB45" s="20">
        <v>46294</v>
      </c>
      <c r="AC45" s="18">
        <f>IFERROR(_xlfn.XLOOKUP(F45,Assumptions!B:B,Assumptions!D:D),0)</f>
      </c>
      <c r="AD45" s="20">
        <f>AA45+AC45</f>
      </c>
      <c r="AE45" s="20">
        <f>AC45+AB45</f>
      </c>
      <c r="AF45" s="5" t="str">
        <v/>
      </c>
      <c r="AG45" s="18">
        <f>IFERROR(_xlfn.BETA.DIST(DATE(YEAR(AG$2),MONTH(AG$2),15),$AD$2,$AE$2,FALSE,DATE(YEAR($AD45),MONTH($AD45),1),DATE(YEAR($AE45),MONTH($AE45),28)),0)</f>
      </c>
      <c r="AH45" s="18">
        <f>IFERROR(_xlfn.BETA.DIST(DATE(YEAR(AH$2),MONTH(AH$2),15),$AD$2,$AE$2,FALSE,DATE(YEAR($AD45),MONTH($AD45),1),DATE(YEAR($AE45),MONTH($AE45),28)),0)</f>
      </c>
      <c r="AI45" s="18">
        <f>IFERROR(_xlfn.BETA.DIST(DATE(YEAR(AI$2),MONTH(AI$2),15),$AD$2,$AE$2,FALSE,DATE(YEAR($AD45),MONTH($AD45),1),DATE(YEAR($AE45),MONTH($AE45),28)),0)</f>
      </c>
      <c r="AJ45" s="18">
        <f>IFERROR(_xlfn.BETA.DIST(DATE(YEAR(AJ$2),MONTH(AJ$2),15),$AD$2,$AE$2,FALSE,DATE(YEAR($AD45),MONTH($AD45),1),DATE(YEAR($AE45),MONTH($AE45),28)),0)</f>
      </c>
      <c r="AK45" s="18">
        <f>IFERROR(_xlfn.BETA.DIST(DATE(YEAR(AK$2),MONTH(AK$2),15),$AD$2,$AE$2,FALSE,DATE(YEAR($AD45),MONTH($AD45),1),DATE(YEAR($AE45),MONTH($AE45),28)),0)</f>
      </c>
      <c r="AL45" s="18">
        <f>IFERROR(_xlfn.BETA.DIST(DATE(YEAR(AL$2),MONTH(AL$2),15),$AD$2,$AE$2,FALSE,DATE(YEAR($AD45),MONTH($AD45),1),DATE(YEAR($AE45),MONTH($AE45),28)),0)</f>
      </c>
      <c r="AM45" s="18">
        <f>IFERROR(_xlfn.BETA.DIST(DATE(YEAR(AM$2),MONTH(AM$2),15),$AD$2,$AE$2,FALSE,DATE(YEAR($AD45),MONTH($AD45),1),DATE(YEAR($AE45),MONTH($AE45),28)),0)</f>
      </c>
      <c r="AN45" s="18">
        <f>IFERROR(_xlfn.BETA.DIST(DATE(YEAR(AN$2),MONTH(AN$2),15),$AD$2,$AE$2,FALSE,DATE(YEAR($AD45),MONTH($AD45),1),DATE(YEAR($AE45),MONTH($AE45),28)),0)</f>
      </c>
      <c r="AO45" s="18">
        <f>IFERROR(_xlfn.BETA.DIST(DATE(YEAR(AO$2),MONTH(AO$2),15),$AD$2,$AE$2,FALSE,DATE(YEAR($AD45),MONTH($AD45),1),DATE(YEAR($AE45),MONTH($AE45),28)),0)</f>
      </c>
      <c r="AP45" s="18">
        <f>IFERROR(_xlfn.BETA.DIST(DATE(YEAR(AP$2),MONTH(AP$2),15),$AD$2,$AE$2,FALSE,DATE(YEAR($AD45),MONTH($AD45),1),DATE(YEAR($AE45),MONTH($AE45),28)),0)</f>
      </c>
      <c r="AQ45" s="18">
        <f>IFERROR(_xlfn.BETA.DIST(DATE(YEAR(AQ$2),MONTH(AQ$2),15),$AD$2,$AE$2,FALSE,DATE(YEAR($AD45),MONTH($AD45),1),DATE(YEAR($AE45),MONTH($AE45),28)),0)</f>
      </c>
      <c r="AR45" s="18">
        <f>IFERROR(_xlfn.BETA.DIST(DATE(YEAR(AR$2),MONTH(AR$2),15),$AD$2,$AE$2,FALSE,DATE(YEAR($AD45),MONTH($AD45),1),DATE(YEAR($AE45),MONTH($AE45),28)),0)</f>
      </c>
      <c r="AS45" s="18">
        <f>IFERROR(_xlfn.BETA.DIST(DATE(YEAR(AS$2),MONTH(AS$2),15),$AD$2,$AE$2,FALSE,DATE(YEAR($AD45),MONTH($AD45),1),DATE(YEAR($AE45),MONTH($AE45),28)),0)</f>
      </c>
      <c r="AT45" s="18">
        <f>IFERROR(_xlfn.BETA.DIST(DATE(YEAR(AT$2),MONTH(AT$2),15),$AD$2,$AE$2,FALSE,DATE(YEAR($AD45),MONTH($AD45),1),DATE(YEAR($AE45),MONTH($AE45),28)),0)</f>
      </c>
      <c r="AU45" s="18">
        <f>IFERROR(_xlfn.BETA.DIST(DATE(YEAR(AU$2),MONTH(AU$2),15),$AD$2,$AE$2,FALSE,DATE(YEAR($AD45),MONTH($AD45),1),DATE(YEAR($AE45),MONTH($AE45),28)),0)</f>
      </c>
      <c r="AV45" s="18">
        <f>SUM(AG45:AU45)</f>
      </c>
      <c r="AW45" s="18">
        <f>IF(J45&lt;&gt;0,J45,IF($AV45=0,0,AG45/$AV45*$Z45))</f>
      </c>
      <c r="AX45" s="18">
        <f>IF(K45&lt;&gt;0,K45,IF($AV45=0,0,AH45/$AV45*$Z45))</f>
      </c>
      <c r="AY45" s="18">
        <f>IF(L45&lt;&gt;0,L45,IF($AV45=0,0,AI45/$AV45*$Z45))</f>
      </c>
      <c r="AZ45" s="18">
        <f>IF(M45&lt;&gt;0,M45,IF($AV45=0,0,AJ45/$AV45*$Z45))</f>
      </c>
      <c r="BA45" s="18">
        <f>IF(N45&lt;&gt;0,N45,IF($AV45=0,0,AK45/$AV45*$Z45))</f>
      </c>
      <c r="BB45" s="18">
        <f>IF(O45&lt;&gt;0,O45,IF($AV45=0,0,AL45/$AV45*$Z45))</f>
      </c>
      <c r="BC45" s="18">
        <f>IF(P45&lt;&gt;0,P45,IF($AV45=0,0,AM45/$AV45*$Z45))</f>
      </c>
      <c r="BD45" s="18">
        <f>IF(Q45&lt;&gt;0,Q45,IF($AV45=0,0,AN45/$AV45*$Z45))</f>
      </c>
      <c r="BE45" s="18">
        <f>IF(R45&lt;&gt;0,R45,IF($AV45=0,0,AO45/$AV45*$Z45))</f>
      </c>
      <c r="BF45" s="18">
        <f>IF(S45&lt;&gt;0,S45,IF($AV45=0,0,AP45/$AV45*$Z45))</f>
      </c>
      <c r="BG45" s="18">
        <f>IF(T45&lt;&gt;0,T45,IF($AV45=0,0,AQ45/$AV45*$Z45))</f>
      </c>
      <c r="BH45" s="18">
        <f>IF(U45&lt;&gt;0,U45,IF($AV45=0,0,AR45/$AV45*$Z45))</f>
      </c>
      <c r="BI45" s="18">
        <f>IF(V45&lt;&gt;0,V45,IF($AV45=0,0,AS45/$AV45*$Z45))</f>
      </c>
      <c r="BJ45" s="18">
        <f>IF(W45&lt;&gt;0,W45,IF($AV45=0,0,AT45/$AV45*$Z45))</f>
      </c>
      <c r="BK45" s="18">
        <f>IF(X45&lt;&gt;0,X45,IF($AV45=0,0,AU45/$AV45*$Z45))</f>
      </c>
      <c r="BL45" s="18">
        <f>SUM(AW45:BK45)</f>
      </c>
      <c r="BM45" s="18">
        <f>I45-BL45</f>
      </c>
    </row>
    <row r="46" outlineLevel="4">
      <c r="A46" s="5" t="str">
        <v>1.01</v>
      </c>
      <c r="B46" s="5" t="str">
        <v/>
      </c>
      <c r="C46" s="5" t="str">
        <v>BSKDGNGENGR07</v>
      </c>
      <c r="D46" s="5" t="str">
        <v>BSKDGNGENGR07</v>
      </c>
      <c r="E46" s="19">
        <f>IFERROR(_xlfn.XLOOKUP(F46,Assumptions!B:B,Assumptions!C:C),0)</f>
      </c>
      <c r="F46" s="5" t="str">
        <v>Retention</v>
      </c>
      <c r="G46" s="5" t="str">
        <v/>
      </c>
      <c r="H46" s="18">
        <f>G43*E46</f>
      </c>
      <c r="I46" s="18">
        <f>H46*(1-0)</f>
      </c>
      <c r="J46" s="18">
        <v>0</v>
      </c>
      <c r="K46" s="18">
        <v>0</v>
      </c>
      <c r="L46" s="18">
        <v>0</v>
      </c>
      <c r="M46" s="18">
        <v>0</v>
      </c>
      <c r="N46" s="18">
        <v>0</v>
      </c>
      <c r="O46" s="18">
        <v>0</v>
      </c>
      <c r="P46" s="18">
        <v>0</v>
      </c>
      <c r="Q46" s="18">
        <v>0</v>
      </c>
      <c r="R46" s="18">
        <v>0</v>
      </c>
      <c r="S46" s="18">
        <v>0</v>
      </c>
      <c r="T46" s="18">
        <v>0</v>
      </c>
      <c r="U46" s="18">
        <v>0</v>
      </c>
      <c r="V46" s="18">
        <v>0</v>
      </c>
      <c r="W46" s="18">
        <v>0</v>
      </c>
      <c r="X46" s="18">
        <v>0</v>
      </c>
      <c r="Y46" s="18">
        <f>SUM(J46:X46)</f>
      </c>
      <c r="Z46" s="18">
        <f>I46-Y46</f>
      </c>
      <c r="AA46" s="20">
        <v>46483</v>
      </c>
      <c r="AB46" s="20">
        <v>46483</v>
      </c>
      <c r="AC46" s="18">
        <f>IFERROR(_xlfn.XLOOKUP(F46,Assumptions!B:B,Assumptions!D:D),0)</f>
      </c>
      <c r="AD46" s="20">
        <f>AA46+AC46</f>
      </c>
      <c r="AE46" s="20">
        <f>AC46+AB46</f>
      </c>
      <c r="AF46" s="5" t="str">
        <v/>
      </c>
      <c r="AG46" s="18">
        <f>IFERROR(_xlfn.BETA.DIST(DATE(YEAR(AG$2),MONTH(AG$2),15),$AD$2,$AE$2,FALSE,DATE(YEAR($AD46),MONTH($AD46),1),DATE(YEAR($AE46),MONTH($AE46),28)),0)</f>
      </c>
      <c r="AH46" s="18">
        <f>IFERROR(_xlfn.BETA.DIST(DATE(YEAR(AH$2),MONTH(AH$2),15),$AD$2,$AE$2,FALSE,DATE(YEAR($AD46),MONTH($AD46),1),DATE(YEAR($AE46),MONTH($AE46),28)),0)</f>
      </c>
      <c r="AI46" s="18">
        <f>IFERROR(_xlfn.BETA.DIST(DATE(YEAR(AI$2),MONTH(AI$2),15),$AD$2,$AE$2,FALSE,DATE(YEAR($AD46),MONTH($AD46),1),DATE(YEAR($AE46),MONTH($AE46),28)),0)</f>
      </c>
      <c r="AJ46" s="18">
        <f>IFERROR(_xlfn.BETA.DIST(DATE(YEAR(AJ$2),MONTH(AJ$2),15),$AD$2,$AE$2,FALSE,DATE(YEAR($AD46),MONTH($AD46),1),DATE(YEAR($AE46),MONTH($AE46),28)),0)</f>
      </c>
      <c r="AK46" s="18">
        <f>IFERROR(_xlfn.BETA.DIST(DATE(YEAR(AK$2),MONTH(AK$2),15),$AD$2,$AE$2,FALSE,DATE(YEAR($AD46),MONTH($AD46),1),DATE(YEAR($AE46),MONTH($AE46),28)),0)</f>
      </c>
      <c r="AL46" s="18">
        <f>IFERROR(_xlfn.BETA.DIST(DATE(YEAR(AL$2),MONTH(AL$2),15),$AD$2,$AE$2,FALSE,DATE(YEAR($AD46),MONTH($AD46),1),DATE(YEAR($AE46),MONTH($AE46),28)),0)</f>
      </c>
      <c r="AM46" s="18">
        <f>IFERROR(_xlfn.BETA.DIST(DATE(YEAR(AM$2),MONTH(AM$2),15),$AD$2,$AE$2,FALSE,DATE(YEAR($AD46),MONTH($AD46),1),DATE(YEAR($AE46),MONTH($AE46),28)),0)</f>
      </c>
      <c r="AN46" s="18">
        <f>IFERROR(_xlfn.BETA.DIST(DATE(YEAR(AN$2),MONTH(AN$2),15),$AD$2,$AE$2,FALSE,DATE(YEAR($AD46),MONTH($AD46),1),DATE(YEAR($AE46),MONTH($AE46),28)),0)</f>
      </c>
      <c r="AO46" s="18">
        <f>IFERROR(_xlfn.BETA.DIST(DATE(YEAR(AO$2),MONTH(AO$2),15),$AD$2,$AE$2,FALSE,DATE(YEAR($AD46),MONTH($AD46),1),DATE(YEAR($AE46),MONTH($AE46),28)),0)</f>
      </c>
      <c r="AP46" s="18">
        <f>IFERROR(_xlfn.BETA.DIST(DATE(YEAR(AP$2),MONTH(AP$2),15),$AD$2,$AE$2,FALSE,DATE(YEAR($AD46),MONTH($AD46),1),DATE(YEAR($AE46),MONTH($AE46),28)),0)</f>
      </c>
      <c r="AQ46" s="18">
        <f>IFERROR(_xlfn.BETA.DIST(DATE(YEAR(AQ$2),MONTH(AQ$2),15),$AD$2,$AE$2,FALSE,DATE(YEAR($AD46),MONTH($AD46),1),DATE(YEAR($AE46),MONTH($AE46),28)),0)</f>
      </c>
      <c r="AR46" s="18">
        <f>IFERROR(_xlfn.BETA.DIST(DATE(YEAR(AR$2),MONTH(AR$2),15),$AD$2,$AE$2,FALSE,DATE(YEAR($AD46),MONTH($AD46),1),DATE(YEAR($AE46),MONTH($AE46),28)),0)</f>
      </c>
      <c r="AS46" s="18">
        <f>IFERROR(_xlfn.BETA.DIST(DATE(YEAR(AS$2),MONTH(AS$2),15),$AD$2,$AE$2,FALSE,DATE(YEAR($AD46),MONTH($AD46),1),DATE(YEAR($AE46),MONTH($AE46),28)),0)</f>
      </c>
      <c r="AT46" s="18">
        <f>IFERROR(_xlfn.BETA.DIST(DATE(YEAR(AT$2),MONTH(AT$2),15),$AD$2,$AE$2,FALSE,DATE(YEAR($AD46),MONTH($AD46),1),DATE(YEAR($AE46),MONTH($AE46),28)),0)</f>
      </c>
      <c r="AU46" s="18">
        <f>IFERROR(_xlfn.BETA.DIST(DATE(YEAR(AU$2),MONTH(AU$2),15),$AD$2,$AE$2,FALSE,DATE(YEAR($AD46),MONTH($AD46),1),DATE(YEAR($AE46),MONTH($AE46),28)),0)</f>
      </c>
      <c r="AV46" s="18">
        <f>SUM(AG46:AU46)</f>
      </c>
      <c r="AW46" s="18">
        <f>IF(J46&lt;&gt;0,J46,IF($AV46=0,0,AG46/$AV46*$Z46))</f>
      </c>
      <c r="AX46" s="18">
        <f>IF(K46&lt;&gt;0,K46,IF($AV46=0,0,AH46/$AV46*$Z46))</f>
      </c>
      <c r="AY46" s="18">
        <f>IF(L46&lt;&gt;0,L46,IF($AV46=0,0,AI46/$AV46*$Z46))</f>
      </c>
      <c r="AZ46" s="18">
        <f>IF(M46&lt;&gt;0,M46,IF($AV46=0,0,AJ46/$AV46*$Z46))</f>
      </c>
      <c r="BA46" s="18">
        <f>IF(N46&lt;&gt;0,N46,IF($AV46=0,0,AK46/$AV46*$Z46))</f>
      </c>
      <c r="BB46" s="18">
        <f>IF(O46&lt;&gt;0,O46,IF($AV46=0,0,AL46/$AV46*$Z46))</f>
      </c>
      <c r="BC46" s="18">
        <f>IF(P46&lt;&gt;0,P46,IF($AV46=0,0,AM46/$AV46*$Z46))</f>
      </c>
      <c r="BD46" s="18">
        <f>IF(Q46&lt;&gt;0,Q46,IF($AV46=0,0,AN46/$AV46*$Z46))</f>
      </c>
      <c r="BE46" s="18">
        <f>IF(R46&lt;&gt;0,R46,IF($AV46=0,0,AO46/$AV46*$Z46))</f>
      </c>
      <c r="BF46" s="18">
        <f>IF(S46&lt;&gt;0,S46,IF($AV46=0,0,AP46/$AV46*$Z46))</f>
      </c>
      <c r="BG46" s="18">
        <f>IF(T46&lt;&gt;0,T46,IF($AV46=0,0,AQ46/$AV46*$Z46))</f>
      </c>
      <c r="BH46" s="18">
        <f>IF(U46&lt;&gt;0,U46,IF($AV46=0,0,AR46/$AV46*$Z46))</f>
      </c>
      <c r="BI46" s="18">
        <f>IF(V46&lt;&gt;0,V46,IF($AV46=0,0,AS46/$AV46*$Z46))</f>
      </c>
      <c r="BJ46" s="18">
        <f>IF(W46&lt;&gt;0,W46,IF($AV46=0,0,AT46/$AV46*$Z46))</f>
      </c>
      <c r="BK46" s="18">
        <f>IF(X46&lt;&gt;0,X46,IF($AV46=0,0,AU46/$AV46*$Z46))</f>
      </c>
      <c r="BL46" s="18">
        <f>SUM(AW46:BK46)</f>
      </c>
      <c r="BM46" s="18">
        <f>I46-BL46</f>
      </c>
    </row>
    <row r="47" outlineLevel="3">
      <c r="A47" s="17" t="str">
        <v>1.11</v>
      </c>
      <c r="B47" s="17" t="str">
        <v/>
      </c>
      <c r="C47" s="17" t="str">
        <v/>
      </c>
      <c r="D47" s="17" t="str">
        <v/>
      </c>
      <c r="E47" s="17" t="str">
        <v>1.11</v>
      </c>
      <c r="F47" s="17" t="str">
        <v>Three single phase GIS longitudinal bus bar disconnector with rated current 3150 A complete with earth switch for future extension.</v>
      </c>
      <c r="G47" s="17">
        <v>64914.43</v>
      </c>
      <c r="H47" s="17" t="str">
        <v/>
      </c>
      <c r="I47" s="17" t="str">
        <v/>
      </c>
      <c r="J47" s="17" t="str">
        <v/>
      </c>
      <c r="K47" s="17" t="str">
        <v/>
      </c>
      <c r="L47" s="17" t="str">
        <v/>
      </c>
      <c r="M47" s="17" t="str">
        <v/>
      </c>
      <c r="N47" s="17" t="str">
        <v/>
      </c>
      <c r="O47" s="17" t="str">
        <v/>
      </c>
      <c r="P47" s="17" t="str">
        <v/>
      </c>
      <c r="Q47" s="17" t="str">
        <v/>
      </c>
      <c r="R47" s="17" t="str">
        <v/>
      </c>
      <c r="S47" s="17" t="str">
        <v/>
      </c>
      <c r="T47" s="17" t="str">
        <v/>
      </c>
      <c r="U47" s="17" t="str">
        <v/>
      </c>
      <c r="V47" s="17" t="str">
        <v/>
      </c>
      <c r="W47" s="17" t="str">
        <v/>
      </c>
      <c r="X47" s="17" t="str">
        <v/>
      </c>
      <c r="Y47" s="17" t="str">
        <v/>
      </c>
      <c r="Z47" s="17" t="str">
        <v/>
      </c>
      <c r="AA47" s="17" t="str">
        <v/>
      </c>
      <c r="AB47" s="17" t="str">
        <v/>
      </c>
      <c r="AC47" s="17" t="str">
        <v/>
      </c>
      <c r="AD47" s="17" t="str">
        <v/>
      </c>
      <c r="AE47" s="17" t="str">
        <v/>
      </c>
      <c r="AF47" s="5" t="str">
        <v/>
      </c>
      <c r="AG47" s="18">
        <f>IFERROR(_xlfn.BETA.DIST(DATE(YEAR(AG$2),MONTH(AG$2),15),$AD$2,$AE$2,FALSE,DATE(YEAR($AD47),MONTH($AD47),1),DATE(YEAR($AE47),MONTH($AE47),28)),0)</f>
      </c>
      <c r="AH47" s="18">
        <f>IFERROR(_xlfn.BETA.DIST(DATE(YEAR(AH$2),MONTH(AH$2),15),$AD$2,$AE$2,FALSE,DATE(YEAR($AD47),MONTH($AD47),1),DATE(YEAR($AE47),MONTH($AE47),28)),0)</f>
      </c>
      <c r="AI47" s="18">
        <f>IFERROR(_xlfn.BETA.DIST(DATE(YEAR(AI$2),MONTH(AI$2),15),$AD$2,$AE$2,FALSE,DATE(YEAR($AD47),MONTH($AD47),1),DATE(YEAR($AE47),MONTH($AE47),28)),0)</f>
      </c>
      <c r="AJ47" s="18">
        <f>IFERROR(_xlfn.BETA.DIST(DATE(YEAR(AJ$2),MONTH(AJ$2),15),$AD$2,$AE$2,FALSE,DATE(YEAR($AD47),MONTH($AD47),1),DATE(YEAR($AE47),MONTH($AE47),28)),0)</f>
      </c>
      <c r="AK47" s="18">
        <f>IFERROR(_xlfn.BETA.DIST(DATE(YEAR(AK$2),MONTH(AK$2),15),$AD$2,$AE$2,FALSE,DATE(YEAR($AD47),MONTH($AD47),1),DATE(YEAR($AE47),MONTH($AE47),28)),0)</f>
      </c>
      <c r="AL47" s="18">
        <f>IFERROR(_xlfn.BETA.DIST(DATE(YEAR(AL$2),MONTH(AL$2),15),$AD$2,$AE$2,FALSE,DATE(YEAR($AD47),MONTH($AD47),1),DATE(YEAR($AE47),MONTH($AE47),28)),0)</f>
      </c>
      <c r="AM47" s="18">
        <f>IFERROR(_xlfn.BETA.DIST(DATE(YEAR(AM$2),MONTH(AM$2),15),$AD$2,$AE$2,FALSE,DATE(YEAR($AD47),MONTH($AD47),1),DATE(YEAR($AE47),MONTH($AE47),28)),0)</f>
      </c>
      <c r="AN47" s="18">
        <f>IFERROR(_xlfn.BETA.DIST(DATE(YEAR(AN$2),MONTH(AN$2),15),$AD$2,$AE$2,FALSE,DATE(YEAR($AD47),MONTH($AD47),1),DATE(YEAR($AE47),MONTH($AE47),28)),0)</f>
      </c>
      <c r="AO47" s="18">
        <f>IFERROR(_xlfn.BETA.DIST(DATE(YEAR(AO$2),MONTH(AO$2),15),$AD$2,$AE$2,FALSE,DATE(YEAR($AD47),MONTH($AD47),1),DATE(YEAR($AE47),MONTH($AE47),28)),0)</f>
      </c>
      <c r="AP47" s="18">
        <f>IFERROR(_xlfn.BETA.DIST(DATE(YEAR(AP$2),MONTH(AP$2),15),$AD$2,$AE$2,FALSE,DATE(YEAR($AD47),MONTH($AD47),1),DATE(YEAR($AE47),MONTH($AE47),28)),0)</f>
      </c>
      <c r="AQ47" s="18">
        <f>IFERROR(_xlfn.BETA.DIST(DATE(YEAR(AQ$2),MONTH(AQ$2),15),$AD$2,$AE$2,FALSE,DATE(YEAR($AD47),MONTH($AD47),1),DATE(YEAR($AE47),MONTH($AE47),28)),0)</f>
      </c>
      <c r="AR47" s="18">
        <f>IFERROR(_xlfn.BETA.DIST(DATE(YEAR(AR$2),MONTH(AR$2),15),$AD$2,$AE$2,FALSE,DATE(YEAR($AD47),MONTH($AD47),1),DATE(YEAR($AE47),MONTH($AE47),28)),0)</f>
      </c>
      <c r="AS47" s="18">
        <f>IFERROR(_xlfn.BETA.DIST(DATE(YEAR(AS$2),MONTH(AS$2),15),$AD$2,$AE$2,FALSE,DATE(YEAR($AD47),MONTH($AD47),1),DATE(YEAR($AE47),MONTH($AE47),28)),0)</f>
      </c>
      <c r="AT47" s="18">
        <f>IFERROR(_xlfn.BETA.DIST(DATE(YEAR(AT$2),MONTH(AT$2),15),$AD$2,$AE$2,FALSE,DATE(YEAR($AD47),MONTH($AD47),1),DATE(YEAR($AE47),MONTH($AE47),28)),0)</f>
      </c>
      <c r="AU47" s="18">
        <f>IFERROR(_xlfn.BETA.DIST(DATE(YEAR(AU$2),MONTH(AU$2),15),$AD$2,$AE$2,FALSE,DATE(YEAR($AD47),MONTH($AD47),1),DATE(YEAR($AE47),MONTH($AE47),28)),0)</f>
      </c>
      <c r="AV47" s="18">
        <f>SUM(AG47:AU47)</f>
      </c>
      <c r="AW47" s="18">
        <f>IF(J47&lt;&gt;0,J47,IF($AV47=0,0,AG47/$AV47*$Z47))</f>
      </c>
      <c r="AX47" s="18">
        <f>IF(K47&lt;&gt;0,K47,IF($AV47=0,0,AH47/$AV47*$Z47))</f>
      </c>
      <c r="AY47" s="18">
        <f>IF(L47&lt;&gt;0,L47,IF($AV47=0,0,AI47/$AV47*$Z47))</f>
      </c>
      <c r="AZ47" s="18">
        <f>IF(M47&lt;&gt;0,M47,IF($AV47=0,0,AJ47/$AV47*$Z47))</f>
      </c>
      <c r="BA47" s="18">
        <f>IF(N47&lt;&gt;0,N47,IF($AV47=0,0,AK47/$AV47*$Z47))</f>
      </c>
      <c r="BB47" s="18">
        <f>IF(O47&lt;&gt;0,O47,IF($AV47=0,0,AL47/$AV47*$Z47))</f>
      </c>
      <c r="BC47" s="18">
        <f>IF(P47&lt;&gt;0,P47,IF($AV47=0,0,AM47/$AV47*$Z47))</f>
      </c>
      <c r="BD47" s="18">
        <f>IF(Q47&lt;&gt;0,Q47,IF($AV47=0,0,AN47/$AV47*$Z47))</f>
      </c>
      <c r="BE47" s="18">
        <f>IF(R47&lt;&gt;0,R47,IF($AV47=0,0,AO47/$AV47*$Z47))</f>
      </c>
      <c r="BF47" s="18">
        <f>IF(S47&lt;&gt;0,S47,IF($AV47=0,0,AP47/$AV47*$Z47))</f>
      </c>
      <c r="BG47" s="18">
        <f>IF(T47&lt;&gt;0,T47,IF($AV47=0,0,AQ47/$AV47*$Z47))</f>
      </c>
      <c r="BH47" s="18">
        <f>IF(U47&lt;&gt;0,U47,IF($AV47=0,0,AR47/$AV47*$Z47))</f>
      </c>
      <c r="BI47" s="18">
        <f>IF(V47&lt;&gt;0,V47,IF($AV47=0,0,AS47/$AV47*$Z47))</f>
      </c>
      <c r="BJ47" s="18">
        <f>IF(W47&lt;&gt;0,W47,IF($AV47=0,0,AT47/$AV47*$Z47))</f>
      </c>
      <c r="BK47" s="18">
        <f>IF(X47&lt;&gt;0,X47,IF($AV47=0,0,AU47/$AV47*$Z47))</f>
      </c>
      <c r="BL47" s="18">
        <f>SUM(AW47:BK47)</f>
      </c>
      <c r="BM47" s="17" t="str">
        <v/>
      </c>
    </row>
    <row r="48" outlineLevel="4">
      <c r="A48" s="5" t="str">
        <v>1.11</v>
      </c>
      <c r="B48" s="5" t="str">
        <v/>
      </c>
      <c r="C48" s="5" t="str">
        <v>BSKDGNGENGR05</v>
      </c>
      <c r="D48" s="5" t="str">
        <v>BSKDGNGENGR05</v>
      </c>
      <c r="E48" s="19">
        <f>IFERROR(_xlfn.XLOOKUP(F48,Assumptions!B:B,Assumptions!C:C),0)</f>
      </c>
      <c r="F48" s="5" t="str">
        <v>Advanced Payment</v>
      </c>
      <c r="G48" s="5" t="str">
        <v/>
      </c>
      <c r="H48" s="18">
        <f>G47*E48</f>
      </c>
      <c r="I48" s="18">
        <f>H48*(1-0)</f>
      </c>
      <c r="J48" s="18">
        <v>0</v>
      </c>
      <c r="K48" s="18">
        <v>0</v>
      </c>
      <c r="L48" s="18">
        <v>0</v>
      </c>
      <c r="M48" s="18">
        <v>0</v>
      </c>
      <c r="N48" s="18">
        <v>0</v>
      </c>
      <c r="O48" s="18">
        <v>0</v>
      </c>
      <c r="P48" s="18">
        <v>0</v>
      </c>
      <c r="Q48" s="18">
        <v>0</v>
      </c>
      <c r="R48" s="18">
        <v>0</v>
      </c>
      <c r="S48" s="18">
        <v>0</v>
      </c>
      <c r="T48" s="18">
        <v>0</v>
      </c>
      <c r="U48" s="18">
        <v>0</v>
      </c>
      <c r="V48" s="18">
        <v>0</v>
      </c>
      <c r="W48" s="18">
        <v>0</v>
      </c>
      <c r="X48" s="18">
        <v>0</v>
      </c>
      <c r="Y48" s="18">
        <f>SUM(J48:X48)</f>
      </c>
      <c r="Z48" s="18">
        <f>I48-Y48</f>
      </c>
      <c r="AA48" s="20">
        <v>46026</v>
      </c>
      <c r="AB48" s="20">
        <v>46026</v>
      </c>
      <c r="AC48" s="18">
        <f>IFERROR(_xlfn.XLOOKUP(F48,Assumptions!B:B,Assumptions!D:D),0)</f>
      </c>
      <c r="AD48" s="20">
        <f>AA48+AC48</f>
      </c>
      <c r="AE48" s="20">
        <f>AC48+AB48</f>
      </c>
      <c r="AF48" s="5" t="str">
        <v/>
      </c>
      <c r="AG48" s="18">
        <f>IFERROR(_xlfn.BETA.DIST(DATE(YEAR(AG$2),MONTH(AG$2),15),$AD$2,$AE$2,FALSE,DATE(YEAR($AD48),MONTH($AD48),1),DATE(YEAR($AE48),MONTH($AE48),28)),0)</f>
      </c>
      <c r="AH48" s="18">
        <f>IFERROR(_xlfn.BETA.DIST(DATE(YEAR(AH$2),MONTH(AH$2),15),$AD$2,$AE$2,FALSE,DATE(YEAR($AD48),MONTH($AD48),1),DATE(YEAR($AE48),MONTH($AE48),28)),0)</f>
      </c>
      <c r="AI48" s="18">
        <f>IFERROR(_xlfn.BETA.DIST(DATE(YEAR(AI$2),MONTH(AI$2),15),$AD$2,$AE$2,FALSE,DATE(YEAR($AD48),MONTH($AD48),1),DATE(YEAR($AE48),MONTH($AE48),28)),0)</f>
      </c>
      <c r="AJ48" s="18">
        <f>IFERROR(_xlfn.BETA.DIST(DATE(YEAR(AJ$2),MONTH(AJ$2),15),$AD$2,$AE$2,FALSE,DATE(YEAR($AD48),MONTH($AD48),1),DATE(YEAR($AE48),MONTH($AE48),28)),0)</f>
      </c>
      <c r="AK48" s="18">
        <f>IFERROR(_xlfn.BETA.DIST(DATE(YEAR(AK$2),MONTH(AK$2),15),$AD$2,$AE$2,FALSE,DATE(YEAR($AD48),MONTH($AD48),1),DATE(YEAR($AE48),MONTH($AE48),28)),0)</f>
      </c>
      <c r="AL48" s="18">
        <f>IFERROR(_xlfn.BETA.DIST(DATE(YEAR(AL$2),MONTH(AL$2),15),$AD$2,$AE$2,FALSE,DATE(YEAR($AD48),MONTH($AD48),1),DATE(YEAR($AE48),MONTH($AE48),28)),0)</f>
      </c>
      <c r="AM48" s="18">
        <f>IFERROR(_xlfn.BETA.DIST(DATE(YEAR(AM$2),MONTH(AM$2),15),$AD$2,$AE$2,FALSE,DATE(YEAR($AD48),MONTH($AD48),1),DATE(YEAR($AE48),MONTH($AE48),28)),0)</f>
      </c>
      <c r="AN48" s="18">
        <f>IFERROR(_xlfn.BETA.DIST(DATE(YEAR(AN$2),MONTH(AN$2),15),$AD$2,$AE$2,FALSE,DATE(YEAR($AD48),MONTH($AD48),1),DATE(YEAR($AE48),MONTH($AE48),28)),0)</f>
      </c>
      <c r="AO48" s="18">
        <f>IFERROR(_xlfn.BETA.DIST(DATE(YEAR(AO$2),MONTH(AO$2),15),$AD$2,$AE$2,FALSE,DATE(YEAR($AD48),MONTH($AD48),1),DATE(YEAR($AE48),MONTH($AE48),28)),0)</f>
      </c>
      <c r="AP48" s="18">
        <f>IFERROR(_xlfn.BETA.DIST(DATE(YEAR(AP$2),MONTH(AP$2),15),$AD$2,$AE$2,FALSE,DATE(YEAR($AD48),MONTH($AD48),1),DATE(YEAR($AE48),MONTH($AE48),28)),0)</f>
      </c>
      <c r="AQ48" s="18">
        <f>IFERROR(_xlfn.BETA.DIST(DATE(YEAR(AQ$2),MONTH(AQ$2),15),$AD$2,$AE$2,FALSE,DATE(YEAR($AD48),MONTH($AD48),1),DATE(YEAR($AE48),MONTH($AE48),28)),0)</f>
      </c>
      <c r="AR48" s="18">
        <f>IFERROR(_xlfn.BETA.DIST(DATE(YEAR(AR$2),MONTH(AR$2),15),$AD$2,$AE$2,FALSE,DATE(YEAR($AD48),MONTH($AD48),1),DATE(YEAR($AE48),MONTH($AE48),28)),0)</f>
      </c>
      <c r="AS48" s="18">
        <f>IFERROR(_xlfn.BETA.DIST(DATE(YEAR(AS$2),MONTH(AS$2),15),$AD$2,$AE$2,FALSE,DATE(YEAR($AD48),MONTH($AD48),1),DATE(YEAR($AE48),MONTH($AE48),28)),0)</f>
      </c>
      <c r="AT48" s="18">
        <f>IFERROR(_xlfn.BETA.DIST(DATE(YEAR(AT$2),MONTH(AT$2),15),$AD$2,$AE$2,FALSE,DATE(YEAR($AD48),MONTH($AD48),1),DATE(YEAR($AE48),MONTH($AE48),28)),0)</f>
      </c>
      <c r="AU48" s="18">
        <f>IFERROR(_xlfn.BETA.DIST(DATE(YEAR(AU$2),MONTH(AU$2),15),$AD$2,$AE$2,FALSE,DATE(YEAR($AD48),MONTH($AD48),1),DATE(YEAR($AE48),MONTH($AE48),28)),0)</f>
      </c>
      <c r="AV48" s="18">
        <f>SUM(AG48:AU48)</f>
      </c>
      <c r="AW48" s="18">
        <f>IF(J48&lt;&gt;0,J48,IF($AV48=0,0,AG48/$AV48*$Z48))</f>
      </c>
      <c r="AX48" s="18">
        <f>IF(K48&lt;&gt;0,K48,IF($AV48=0,0,AH48/$AV48*$Z48))</f>
      </c>
      <c r="AY48" s="18">
        <f>IF(L48&lt;&gt;0,L48,IF($AV48=0,0,AI48/$AV48*$Z48))</f>
      </c>
      <c r="AZ48" s="18">
        <f>IF(M48&lt;&gt;0,M48,IF($AV48=0,0,AJ48/$AV48*$Z48))</f>
      </c>
      <c r="BA48" s="18">
        <f>IF(N48&lt;&gt;0,N48,IF($AV48=0,0,AK48/$AV48*$Z48))</f>
      </c>
      <c r="BB48" s="18">
        <f>IF(O48&lt;&gt;0,O48,IF($AV48=0,0,AL48/$AV48*$Z48))</f>
      </c>
      <c r="BC48" s="18">
        <f>IF(P48&lt;&gt;0,P48,IF($AV48=0,0,AM48/$AV48*$Z48))</f>
      </c>
      <c r="BD48" s="18">
        <f>IF(Q48&lt;&gt;0,Q48,IF($AV48=0,0,AN48/$AV48*$Z48))</f>
      </c>
      <c r="BE48" s="18">
        <f>IF(R48&lt;&gt;0,R48,IF($AV48=0,0,AO48/$AV48*$Z48))</f>
      </c>
      <c r="BF48" s="18">
        <f>IF(S48&lt;&gt;0,S48,IF($AV48=0,0,AP48/$AV48*$Z48))</f>
      </c>
      <c r="BG48" s="18">
        <f>IF(T48&lt;&gt;0,T48,IF($AV48=0,0,AQ48/$AV48*$Z48))</f>
      </c>
      <c r="BH48" s="18">
        <f>IF(U48&lt;&gt;0,U48,IF($AV48=0,0,AR48/$AV48*$Z48))</f>
      </c>
      <c r="BI48" s="18">
        <f>IF(V48&lt;&gt;0,V48,IF($AV48=0,0,AS48/$AV48*$Z48))</f>
      </c>
      <c r="BJ48" s="18">
        <f>IF(W48&lt;&gt;0,W48,IF($AV48=0,0,AT48/$AV48*$Z48))</f>
      </c>
      <c r="BK48" s="18">
        <f>IF(X48&lt;&gt;0,X48,IF($AV48=0,0,AU48/$AV48*$Z48))</f>
      </c>
      <c r="BL48" s="18">
        <f>SUM(AW48:BK48)</f>
      </c>
      <c r="BM48" s="18">
        <f>I48-BL48</f>
      </c>
    </row>
    <row r="49" outlineLevel="4">
      <c r="A49" s="5" t="str">
        <v>1.11</v>
      </c>
      <c r="B49" s="5" t="str">
        <v/>
      </c>
      <c r="C49" s="5" t="str">
        <v>BSPRELGENG207</v>
      </c>
      <c r="D49" s="5" t="str">
        <v>BSPRELGENG207</v>
      </c>
      <c r="E49" s="19">
        <f>IFERROR(_xlfn.XLOOKUP(F49,Assumptions!B:B,Assumptions!C:C),0)</f>
      </c>
      <c r="F49" s="5" t="str">
        <v>Site Delivery USD</v>
      </c>
      <c r="G49" s="5" t="str">
        <v/>
      </c>
      <c r="H49" s="18">
        <f>G47*E49</f>
      </c>
      <c r="I49" s="18">
        <f>H49*(1-0)</f>
      </c>
      <c r="J49" s="18">
        <v>0</v>
      </c>
      <c r="K49" s="18">
        <v>0</v>
      </c>
      <c r="L49" s="18">
        <v>0</v>
      </c>
      <c r="M49" s="18">
        <v>0</v>
      </c>
      <c r="N49" s="18">
        <v>0</v>
      </c>
      <c r="O49" s="18">
        <v>0</v>
      </c>
      <c r="P49" s="18">
        <v>0</v>
      </c>
      <c r="Q49" s="18">
        <v>0</v>
      </c>
      <c r="R49" s="18">
        <v>0</v>
      </c>
      <c r="S49" s="18">
        <v>0</v>
      </c>
      <c r="T49" s="18">
        <v>0</v>
      </c>
      <c r="U49" s="18">
        <v>0</v>
      </c>
      <c r="V49" s="18">
        <v>0</v>
      </c>
      <c r="W49" s="18">
        <v>0</v>
      </c>
      <c r="X49" s="18">
        <v>0</v>
      </c>
      <c r="Y49" s="18">
        <f>SUM(J49:X49)</f>
      </c>
      <c r="Z49" s="18">
        <f>I49-Y49</f>
      </c>
      <c r="AA49" s="20">
        <v>46294</v>
      </c>
      <c r="AB49" s="20">
        <v>46294</v>
      </c>
      <c r="AC49" s="18">
        <f>IFERROR(_xlfn.XLOOKUP(F49,Assumptions!B:B,Assumptions!D:D),0)</f>
      </c>
      <c r="AD49" s="20">
        <f>AA49+AC49</f>
      </c>
      <c r="AE49" s="20">
        <f>AC49+AB49</f>
      </c>
      <c r="AF49" s="5" t="str">
        <v/>
      </c>
      <c r="AG49" s="18">
        <f>IFERROR(_xlfn.BETA.DIST(DATE(YEAR(AG$2),MONTH(AG$2),15),$AD$2,$AE$2,FALSE,DATE(YEAR($AD49),MONTH($AD49),1),DATE(YEAR($AE49),MONTH($AE49),28)),0)</f>
      </c>
      <c r="AH49" s="18">
        <f>IFERROR(_xlfn.BETA.DIST(DATE(YEAR(AH$2),MONTH(AH$2),15),$AD$2,$AE$2,FALSE,DATE(YEAR($AD49),MONTH($AD49),1),DATE(YEAR($AE49),MONTH($AE49),28)),0)</f>
      </c>
      <c r="AI49" s="18">
        <f>IFERROR(_xlfn.BETA.DIST(DATE(YEAR(AI$2),MONTH(AI$2),15),$AD$2,$AE$2,FALSE,DATE(YEAR($AD49),MONTH($AD49),1),DATE(YEAR($AE49),MONTH($AE49),28)),0)</f>
      </c>
      <c r="AJ49" s="18">
        <f>IFERROR(_xlfn.BETA.DIST(DATE(YEAR(AJ$2),MONTH(AJ$2),15),$AD$2,$AE$2,FALSE,DATE(YEAR($AD49),MONTH($AD49),1),DATE(YEAR($AE49),MONTH($AE49),28)),0)</f>
      </c>
      <c r="AK49" s="18">
        <f>IFERROR(_xlfn.BETA.DIST(DATE(YEAR(AK$2),MONTH(AK$2),15),$AD$2,$AE$2,FALSE,DATE(YEAR($AD49),MONTH($AD49),1),DATE(YEAR($AE49),MONTH($AE49),28)),0)</f>
      </c>
      <c r="AL49" s="18">
        <f>IFERROR(_xlfn.BETA.DIST(DATE(YEAR(AL$2),MONTH(AL$2),15),$AD$2,$AE$2,FALSE,DATE(YEAR($AD49),MONTH($AD49),1),DATE(YEAR($AE49),MONTH($AE49),28)),0)</f>
      </c>
      <c r="AM49" s="18">
        <f>IFERROR(_xlfn.BETA.DIST(DATE(YEAR(AM$2),MONTH(AM$2),15),$AD$2,$AE$2,FALSE,DATE(YEAR($AD49),MONTH($AD49),1),DATE(YEAR($AE49),MONTH($AE49),28)),0)</f>
      </c>
      <c r="AN49" s="18">
        <f>IFERROR(_xlfn.BETA.DIST(DATE(YEAR(AN$2),MONTH(AN$2),15),$AD$2,$AE$2,FALSE,DATE(YEAR($AD49),MONTH($AD49),1),DATE(YEAR($AE49),MONTH($AE49),28)),0)</f>
      </c>
      <c r="AO49" s="18">
        <f>IFERROR(_xlfn.BETA.DIST(DATE(YEAR(AO$2),MONTH(AO$2),15),$AD$2,$AE$2,FALSE,DATE(YEAR($AD49),MONTH($AD49),1),DATE(YEAR($AE49),MONTH($AE49),28)),0)</f>
      </c>
      <c r="AP49" s="18">
        <f>IFERROR(_xlfn.BETA.DIST(DATE(YEAR(AP$2),MONTH(AP$2),15),$AD$2,$AE$2,FALSE,DATE(YEAR($AD49),MONTH($AD49),1),DATE(YEAR($AE49),MONTH($AE49),28)),0)</f>
      </c>
      <c r="AQ49" s="18">
        <f>IFERROR(_xlfn.BETA.DIST(DATE(YEAR(AQ$2),MONTH(AQ$2),15),$AD$2,$AE$2,FALSE,DATE(YEAR($AD49),MONTH($AD49),1),DATE(YEAR($AE49),MONTH($AE49),28)),0)</f>
      </c>
      <c r="AR49" s="18">
        <f>IFERROR(_xlfn.BETA.DIST(DATE(YEAR(AR$2),MONTH(AR$2),15),$AD$2,$AE$2,FALSE,DATE(YEAR($AD49),MONTH($AD49),1),DATE(YEAR($AE49),MONTH($AE49),28)),0)</f>
      </c>
      <c r="AS49" s="18">
        <f>IFERROR(_xlfn.BETA.DIST(DATE(YEAR(AS$2),MONTH(AS$2),15),$AD$2,$AE$2,FALSE,DATE(YEAR($AD49),MONTH($AD49),1),DATE(YEAR($AE49),MONTH($AE49),28)),0)</f>
      </c>
      <c r="AT49" s="18">
        <f>IFERROR(_xlfn.BETA.DIST(DATE(YEAR(AT$2),MONTH(AT$2),15),$AD$2,$AE$2,FALSE,DATE(YEAR($AD49),MONTH($AD49),1),DATE(YEAR($AE49),MONTH($AE49),28)),0)</f>
      </c>
      <c r="AU49" s="18">
        <f>IFERROR(_xlfn.BETA.DIST(DATE(YEAR(AU$2),MONTH(AU$2),15),$AD$2,$AE$2,FALSE,DATE(YEAR($AD49),MONTH($AD49),1),DATE(YEAR($AE49),MONTH($AE49),28)),0)</f>
      </c>
      <c r="AV49" s="18">
        <f>SUM(AG49:AU49)</f>
      </c>
      <c r="AW49" s="18">
        <f>IF(J49&lt;&gt;0,J49,IF($AV49=0,0,AG49/$AV49*$Z49))</f>
      </c>
      <c r="AX49" s="18">
        <f>IF(K49&lt;&gt;0,K49,IF($AV49=0,0,AH49/$AV49*$Z49))</f>
      </c>
      <c r="AY49" s="18">
        <f>IF(L49&lt;&gt;0,L49,IF($AV49=0,0,AI49/$AV49*$Z49))</f>
      </c>
      <c r="AZ49" s="18">
        <f>IF(M49&lt;&gt;0,M49,IF($AV49=0,0,AJ49/$AV49*$Z49))</f>
      </c>
      <c r="BA49" s="18">
        <f>IF(N49&lt;&gt;0,N49,IF($AV49=0,0,AK49/$AV49*$Z49))</f>
      </c>
      <c r="BB49" s="18">
        <f>IF(O49&lt;&gt;0,O49,IF($AV49=0,0,AL49/$AV49*$Z49))</f>
      </c>
      <c r="BC49" s="18">
        <f>IF(P49&lt;&gt;0,P49,IF($AV49=0,0,AM49/$AV49*$Z49))</f>
      </c>
      <c r="BD49" s="18">
        <f>IF(Q49&lt;&gt;0,Q49,IF($AV49=0,0,AN49/$AV49*$Z49))</f>
      </c>
      <c r="BE49" s="18">
        <f>IF(R49&lt;&gt;0,R49,IF($AV49=0,0,AO49/$AV49*$Z49))</f>
      </c>
      <c r="BF49" s="18">
        <f>IF(S49&lt;&gt;0,S49,IF($AV49=0,0,AP49/$AV49*$Z49))</f>
      </c>
      <c r="BG49" s="18">
        <f>IF(T49&lt;&gt;0,T49,IF($AV49=0,0,AQ49/$AV49*$Z49))</f>
      </c>
      <c r="BH49" s="18">
        <f>IF(U49&lt;&gt;0,U49,IF($AV49=0,0,AR49/$AV49*$Z49))</f>
      </c>
      <c r="BI49" s="18">
        <f>IF(V49&lt;&gt;0,V49,IF($AV49=0,0,AS49/$AV49*$Z49))</f>
      </c>
      <c r="BJ49" s="18">
        <f>IF(W49&lt;&gt;0,W49,IF($AV49=0,0,AT49/$AV49*$Z49))</f>
      </c>
      <c r="BK49" s="18">
        <f>IF(X49&lt;&gt;0,X49,IF($AV49=0,0,AU49/$AV49*$Z49))</f>
      </c>
      <c r="BL49" s="18">
        <f>SUM(AW49:BK49)</f>
      </c>
      <c r="BM49" s="18">
        <f>I49-BL49</f>
      </c>
    </row>
    <row r="50" outlineLevel="4">
      <c r="A50" s="5" t="str">
        <v>1.11</v>
      </c>
      <c r="B50" s="5" t="str">
        <v/>
      </c>
      <c r="C50" s="5" t="str">
        <v>BSKDGNGENGR07</v>
      </c>
      <c r="D50" s="5" t="str">
        <v>BSKDGNGENGR07</v>
      </c>
      <c r="E50" s="19">
        <f>IFERROR(_xlfn.XLOOKUP(F50,Assumptions!B:B,Assumptions!C:C),0)</f>
      </c>
      <c r="F50" s="5" t="str">
        <v>Retention</v>
      </c>
      <c r="G50" s="5" t="str">
        <v/>
      </c>
      <c r="H50" s="18">
        <f>G47*E50</f>
      </c>
      <c r="I50" s="18">
        <f>H50*(1-0)</f>
      </c>
      <c r="J50" s="18">
        <v>0</v>
      </c>
      <c r="K50" s="18">
        <v>0</v>
      </c>
      <c r="L50" s="18">
        <v>0</v>
      </c>
      <c r="M50" s="18">
        <v>0</v>
      </c>
      <c r="N50" s="18">
        <v>0</v>
      </c>
      <c r="O50" s="18">
        <v>0</v>
      </c>
      <c r="P50" s="18">
        <v>0</v>
      </c>
      <c r="Q50" s="18">
        <v>0</v>
      </c>
      <c r="R50" s="18">
        <v>0</v>
      </c>
      <c r="S50" s="18">
        <v>0</v>
      </c>
      <c r="T50" s="18">
        <v>0</v>
      </c>
      <c r="U50" s="18">
        <v>0</v>
      </c>
      <c r="V50" s="18">
        <v>0</v>
      </c>
      <c r="W50" s="18">
        <v>0</v>
      </c>
      <c r="X50" s="18">
        <v>0</v>
      </c>
      <c r="Y50" s="18">
        <f>SUM(J50:X50)</f>
      </c>
      <c r="Z50" s="18">
        <f>I50-Y50</f>
      </c>
      <c r="AA50" s="20">
        <v>46483</v>
      </c>
      <c r="AB50" s="20">
        <v>46483</v>
      </c>
      <c r="AC50" s="18">
        <f>IFERROR(_xlfn.XLOOKUP(F50,Assumptions!B:B,Assumptions!D:D),0)</f>
      </c>
      <c r="AD50" s="20">
        <f>AA50+AC50</f>
      </c>
      <c r="AE50" s="20">
        <f>AC50+AB50</f>
      </c>
      <c r="AF50" s="5" t="str">
        <v/>
      </c>
      <c r="AG50" s="18">
        <f>IFERROR(_xlfn.BETA.DIST(DATE(YEAR(AG$2),MONTH(AG$2),15),$AD$2,$AE$2,FALSE,DATE(YEAR($AD50),MONTH($AD50),1),DATE(YEAR($AE50),MONTH($AE50),28)),0)</f>
      </c>
      <c r="AH50" s="18">
        <f>IFERROR(_xlfn.BETA.DIST(DATE(YEAR(AH$2),MONTH(AH$2),15),$AD$2,$AE$2,FALSE,DATE(YEAR($AD50),MONTH($AD50),1),DATE(YEAR($AE50),MONTH($AE50),28)),0)</f>
      </c>
      <c r="AI50" s="18">
        <f>IFERROR(_xlfn.BETA.DIST(DATE(YEAR(AI$2),MONTH(AI$2),15),$AD$2,$AE$2,FALSE,DATE(YEAR($AD50),MONTH($AD50),1),DATE(YEAR($AE50),MONTH($AE50),28)),0)</f>
      </c>
      <c r="AJ50" s="18">
        <f>IFERROR(_xlfn.BETA.DIST(DATE(YEAR(AJ$2),MONTH(AJ$2),15),$AD$2,$AE$2,FALSE,DATE(YEAR($AD50),MONTH($AD50),1),DATE(YEAR($AE50),MONTH($AE50),28)),0)</f>
      </c>
      <c r="AK50" s="18">
        <f>IFERROR(_xlfn.BETA.DIST(DATE(YEAR(AK$2),MONTH(AK$2),15),$AD$2,$AE$2,FALSE,DATE(YEAR($AD50),MONTH($AD50),1),DATE(YEAR($AE50),MONTH($AE50),28)),0)</f>
      </c>
      <c r="AL50" s="18">
        <f>IFERROR(_xlfn.BETA.DIST(DATE(YEAR(AL$2),MONTH(AL$2),15),$AD$2,$AE$2,FALSE,DATE(YEAR($AD50),MONTH($AD50),1),DATE(YEAR($AE50),MONTH($AE50),28)),0)</f>
      </c>
      <c r="AM50" s="18">
        <f>IFERROR(_xlfn.BETA.DIST(DATE(YEAR(AM$2),MONTH(AM$2),15),$AD$2,$AE$2,FALSE,DATE(YEAR($AD50),MONTH($AD50),1),DATE(YEAR($AE50),MONTH($AE50),28)),0)</f>
      </c>
      <c r="AN50" s="18">
        <f>IFERROR(_xlfn.BETA.DIST(DATE(YEAR(AN$2),MONTH(AN$2),15),$AD$2,$AE$2,FALSE,DATE(YEAR($AD50),MONTH($AD50),1),DATE(YEAR($AE50),MONTH($AE50),28)),0)</f>
      </c>
      <c r="AO50" s="18">
        <f>IFERROR(_xlfn.BETA.DIST(DATE(YEAR(AO$2),MONTH(AO$2),15),$AD$2,$AE$2,FALSE,DATE(YEAR($AD50),MONTH($AD50),1),DATE(YEAR($AE50),MONTH($AE50),28)),0)</f>
      </c>
      <c r="AP50" s="18">
        <f>IFERROR(_xlfn.BETA.DIST(DATE(YEAR(AP$2),MONTH(AP$2),15),$AD$2,$AE$2,FALSE,DATE(YEAR($AD50),MONTH($AD50),1),DATE(YEAR($AE50),MONTH($AE50),28)),0)</f>
      </c>
      <c r="AQ50" s="18">
        <f>IFERROR(_xlfn.BETA.DIST(DATE(YEAR(AQ$2),MONTH(AQ$2),15),$AD$2,$AE$2,FALSE,DATE(YEAR($AD50),MONTH($AD50),1),DATE(YEAR($AE50),MONTH($AE50),28)),0)</f>
      </c>
      <c r="AR50" s="18">
        <f>IFERROR(_xlfn.BETA.DIST(DATE(YEAR(AR$2),MONTH(AR$2),15),$AD$2,$AE$2,FALSE,DATE(YEAR($AD50),MONTH($AD50),1),DATE(YEAR($AE50),MONTH($AE50),28)),0)</f>
      </c>
      <c r="AS50" s="18">
        <f>IFERROR(_xlfn.BETA.DIST(DATE(YEAR(AS$2),MONTH(AS$2),15),$AD$2,$AE$2,FALSE,DATE(YEAR($AD50),MONTH($AD50),1),DATE(YEAR($AE50),MONTH($AE50),28)),0)</f>
      </c>
      <c r="AT50" s="18">
        <f>IFERROR(_xlfn.BETA.DIST(DATE(YEAR(AT$2),MONTH(AT$2),15),$AD$2,$AE$2,FALSE,DATE(YEAR($AD50),MONTH($AD50),1),DATE(YEAR($AE50),MONTH($AE50),28)),0)</f>
      </c>
      <c r="AU50" s="18">
        <f>IFERROR(_xlfn.BETA.DIST(DATE(YEAR(AU$2),MONTH(AU$2),15),$AD$2,$AE$2,FALSE,DATE(YEAR($AD50),MONTH($AD50),1),DATE(YEAR($AE50),MONTH($AE50),28)),0)</f>
      </c>
      <c r="AV50" s="18">
        <f>SUM(AG50:AU50)</f>
      </c>
      <c r="AW50" s="18">
        <f>IF(J50&lt;&gt;0,J50,IF($AV50=0,0,AG50/$AV50*$Z50))</f>
      </c>
      <c r="AX50" s="18">
        <f>IF(K50&lt;&gt;0,K50,IF($AV50=0,0,AH50/$AV50*$Z50))</f>
      </c>
      <c r="AY50" s="18">
        <f>IF(L50&lt;&gt;0,L50,IF($AV50=0,0,AI50/$AV50*$Z50))</f>
      </c>
      <c r="AZ50" s="18">
        <f>IF(M50&lt;&gt;0,M50,IF($AV50=0,0,AJ50/$AV50*$Z50))</f>
      </c>
      <c r="BA50" s="18">
        <f>IF(N50&lt;&gt;0,N50,IF($AV50=0,0,AK50/$AV50*$Z50))</f>
      </c>
      <c r="BB50" s="18">
        <f>IF(O50&lt;&gt;0,O50,IF($AV50=0,0,AL50/$AV50*$Z50))</f>
      </c>
      <c r="BC50" s="18">
        <f>IF(P50&lt;&gt;0,P50,IF($AV50=0,0,AM50/$AV50*$Z50))</f>
      </c>
      <c r="BD50" s="18">
        <f>IF(Q50&lt;&gt;0,Q50,IF($AV50=0,0,AN50/$AV50*$Z50))</f>
      </c>
      <c r="BE50" s="18">
        <f>IF(R50&lt;&gt;0,R50,IF($AV50=0,0,AO50/$AV50*$Z50))</f>
      </c>
      <c r="BF50" s="18">
        <f>IF(S50&lt;&gt;0,S50,IF($AV50=0,0,AP50/$AV50*$Z50))</f>
      </c>
      <c r="BG50" s="18">
        <f>IF(T50&lt;&gt;0,T50,IF($AV50=0,0,AQ50/$AV50*$Z50))</f>
      </c>
      <c r="BH50" s="18">
        <f>IF(U50&lt;&gt;0,U50,IF($AV50=0,0,AR50/$AV50*$Z50))</f>
      </c>
      <c r="BI50" s="18">
        <f>IF(V50&lt;&gt;0,V50,IF($AV50=0,0,AS50/$AV50*$Z50))</f>
      </c>
      <c r="BJ50" s="18">
        <f>IF(W50&lt;&gt;0,W50,IF($AV50=0,0,AT50/$AV50*$Z50))</f>
      </c>
      <c r="BK50" s="18">
        <f>IF(X50&lt;&gt;0,X50,IF($AV50=0,0,AU50/$AV50*$Z50))</f>
      </c>
      <c r="BL50" s="18">
        <f>SUM(AW50:BK50)</f>
      </c>
      <c r="BM50" s="18">
        <f>I50-BL50</f>
      </c>
    </row>
    <row r="51" outlineLevel="3">
      <c r="A51" s="17" t="str">
        <v>1.12</v>
      </c>
      <c r="B51" s="17" t="str">
        <v/>
      </c>
      <c r="C51" s="17" t="str">
        <v/>
      </c>
      <c r="D51" s="17" t="str">
        <v/>
      </c>
      <c r="E51" s="17" t="str">
        <v>1.12</v>
      </c>
      <c r="F51" s="17" t="str">
        <v>Three single phase GIS circuit breakers 2500 A for OHTL feeders.</v>
      </c>
      <c r="G51" s="17">
        <v>270528.47</v>
      </c>
      <c r="H51" s="17" t="str">
        <v/>
      </c>
      <c r="I51" s="17" t="str">
        <v/>
      </c>
      <c r="J51" s="17" t="str">
        <v/>
      </c>
      <c r="K51" s="17" t="str">
        <v/>
      </c>
      <c r="L51" s="17" t="str">
        <v/>
      </c>
      <c r="M51" s="17" t="str">
        <v/>
      </c>
      <c r="N51" s="17" t="str">
        <v/>
      </c>
      <c r="O51" s="17" t="str">
        <v/>
      </c>
      <c r="P51" s="17" t="str">
        <v/>
      </c>
      <c r="Q51" s="17" t="str">
        <v/>
      </c>
      <c r="R51" s="17" t="str">
        <v/>
      </c>
      <c r="S51" s="17" t="str">
        <v/>
      </c>
      <c r="T51" s="17" t="str">
        <v/>
      </c>
      <c r="U51" s="17" t="str">
        <v/>
      </c>
      <c r="V51" s="17" t="str">
        <v/>
      </c>
      <c r="W51" s="17" t="str">
        <v/>
      </c>
      <c r="X51" s="17" t="str">
        <v/>
      </c>
      <c r="Y51" s="17" t="str">
        <v/>
      </c>
      <c r="Z51" s="17" t="str">
        <v/>
      </c>
      <c r="AA51" s="17" t="str">
        <v/>
      </c>
      <c r="AB51" s="17" t="str">
        <v/>
      </c>
      <c r="AC51" s="17" t="str">
        <v/>
      </c>
      <c r="AD51" s="17" t="str">
        <v/>
      </c>
      <c r="AE51" s="17" t="str">
        <v/>
      </c>
      <c r="AF51" s="5" t="str">
        <v/>
      </c>
      <c r="AG51" s="18">
        <f>IFERROR(_xlfn.BETA.DIST(DATE(YEAR(AG$2),MONTH(AG$2),15),$AD$2,$AE$2,FALSE,DATE(YEAR($AD51),MONTH($AD51),1),DATE(YEAR($AE51),MONTH($AE51),28)),0)</f>
      </c>
      <c r="AH51" s="18">
        <f>IFERROR(_xlfn.BETA.DIST(DATE(YEAR(AH$2),MONTH(AH$2),15),$AD$2,$AE$2,FALSE,DATE(YEAR($AD51),MONTH($AD51),1),DATE(YEAR($AE51),MONTH($AE51),28)),0)</f>
      </c>
      <c r="AI51" s="18">
        <f>IFERROR(_xlfn.BETA.DIST(DATE(YEAR(AI$2),MONTH(AI$2),15),$AD$2,$AE$2,FALSE,DATE(YEAR($AD51),MONTH($AD51),1),DATE(YEAR($AE51),MONTH($AE51),28)),0)</f>
      </c>
      <c r="AJ51" s="18">
        <f>IFERROR(_xlfn.BETA.DIST(DATE(YEAR(AJ$2),MONTH(AJ$2),15),$AD$2,$AE$2,FALSE,DATE(YEAR($AD51),MONTH($AD51),1),DATE(YEAR($AE51),MONTH($AE51),28)),0)</f>
      </c>
      <c r="AK51" s="18">
        <f>IFERROR(_xlfn.BETA.DIST(DATE(YEAR(AK$2),MONTH(AK$2),15),$AD$2,$AE$2,FALSE,DATE(YEAR($AD51),MONTH($AD51),1),DATE(YEAR($AE51),MONTH($AE51),28)),0)</f>
      </c>
      <c r="AL51" s="18">
        <f>IFERROR(_xlfn.BETA.DIST(DATE(YEAR(AL$2),MONTH(AL$2),15),$AD$2,$AE$2,FALSE,DATE(YEAR($AD51),MONTH($AD51),1),DATE(YEAR($AE51),MONTH($AE51),28)),0)</f>
      </c>
      <c r="AM51" s="18">
        <f>IFERROR(_xlfn.BETA.DIST(DATE(YEAR(AM$2),MONTH(AM$2),15),$AD$2,$AE$2,FALSE,DATE(YEAR($AD51),MONTH($AD51),1),DATE(YEAR($AE51),MONTH($AE51),28)),0)</f>
      </c>
      <c r="AN51" s="18">
        <f>IFERROR(_xlfn.BETA.DIST(DATE(YEAR(AN$2),MONTH(AN$2),15),$AD$2,$AE$2,FALSE,DATE(YEAR($AD51),MONTH($AD51),1),DATE(YEAR($AE51),MONTH($AE51),28)),0)</f>
      </c>
      <c r="AO51" s="18">
        <f>IFERROR(_xlfn.BETA.DIST(DATE(YEAR(AO$2),MONTH(AO$2),15),$AD$2,$AE$2,FALSE,DATE(YEAR($AD51),MONTH($AD51),1),DATE(YEAR($AE51),MONTH($AE51),28)),0)</f>
      </c>
      <c r="AP51" s="18">
        <f>IFERROR(_xlfn.BETA.DIST(DATE(YEAR(AP$2),MONTH(AP$2),15),$AD$2,$AE$2,FALSE,DATE(YEAR($AD51),MONTH($AD51),1),DATE(YEAR($AE51),MONTH($AE51),28)),0)</f>
      </c>
      <c r="AQ51" s="18">
        <f>IFERROR(_xlfn.BETA.DIST(DATE(YEAR(AQ$2),MONTH(AQ$2),15),$AD$2,$AE$2,FALSE,DATE(YEAR($AD51),MONTH($AD51),1),DATE(YEAR($AE51),MONTH($AE51),28)),0)</f>
      </c>
      <c r="AR51" s="18">
        <f>IFERROR(_xlfn.BETA.DIST(DATE(YEAR(AR$2),MONTH(AR$2),15),$AD$2,$AE$2,FALSE,DATE(YEAR($AD51),MONTH($AD51),1),DATE(YEAR($AE51),MONTH($AE51),28)),0)</f>
      </c>
      <c r="AS51" s="18">
        <f>IFERROR(_xlfn.BETA.DIST(DATE(YEAR(AS$2),MONTH(AS$2),15),$AD$2,$AE$2,FALSE,DATE(YEAR($AD51),MONTH($AD51),1),DATE(YEAR($AE51),MONTH($AE51),28)),0)</f>
      </c>
      <c r="AT51" s="18">
        <f>IFERROR(_xlfn.BETA.DIST(DATE(YEAR(AT$2),MONTH(AT$2),15),$AD$2,$AE$2,FALSE,DATE(YEAR($AD51),MONTH($AD51),1),DATE(YEAR($AE51),MONTH($AE51),28)),0)</f>
      </c>
      <c r="AU51" s="18">
        <f>IFERROR(_xlfn.BETA.DIST(DATE(YEAR(AU$2),MONTH(AU$2),15),$AD$2,$AE$2,FALSE,DATE(YEAR($AD51),MONTH($AD51),1),DATE(YEAR($AE51),MONTH($AE51),28)),0)</f>
      </c>
      <c r="AV51" s="18">
        <f>SUM(AG51:AU51)</f>
      </c>
      <c r="AW51" s="18">
        <f>IF(J51&lt;&gt;0,J51,IF($AV51=0,0,AG51/$AV51*$Z51))</f>
      </c>
      <c r="AX51" s="18">
        <f>IF(K51&lt;&gt;0,K51,IF($AV51=0,0,AH51/$AV51*$Z51))</f>
      </c>
      <c r="AY51" s="18">
        <f>IF(L51&lt;&gt;0,L51,IF($AV51=0,0,AI51/$AV51*$Z51))</f>
      </c>
      <c r="AZ51" s="18">
        <f>IF(M51&lt;&gt;0,M51,IF($AV51=0,0,AJ51/$AV51*$Z51))</f>
      </c>
      <c r="BA51" s="18">
        <f>IF(N51&lt;&gt;0,N51,IF($AV51=0,0,AK51/$AV51*$Z51))</f>
      </c>
      <c r="BB51" s="18">
        <f>IF(O51&lt;&gt;0,O51,IF($AV51=0,0,AL51/$AV51*$Z51))</f>
      </c>
      <c r="BC51" s="18">
        <f>IF(P51&lt;&gt;0,P51,IF($AV51=0,0,AM51/$AV51*$Z51))</f>
      </c>
      <c r="BD51" s="18">
        <f>IF(Q51&lt;&gt;0,Q51,IF($AV51=0,0,AN51/$AV51*$Z51))</f>
      </c>
      <c r="BE51" s="18">
        <f>IF(R51&lt;&gt;0,R51,IF($AV51=0,0,AO51/$AV51*$Z51))</f>
      </c>
      <c r="BF51" s="18">
        <f>IF(S51&lt;&gt;0,S51,IF($AV51=0,0,AP51/$AV51*$Z51))</f>
      </c>
      <c r="BG51" s="18">
        <f>IF(T51&lt;&gt;0,T51,IF($AV51=0,0,AQ51/$AV51*$Z51))</f>
      </c>
      <c r="BH51" s="18">
        <f>IF(U51&lt;&gt;0,U51,IF($AV51=0,0,AR51/$AV51*$Z51))</f>
      </c>
      <c r="BI51" s="18">
        <f>IF(V51&lt;&gt;0,V51,IF($AV51=0,0,AS51/$AV51*$Z51))</f>
      </c>
      <c r="BJ51" s="18">
        <f>IF(W51&lt;&gt;0,W51,IF($AV51=0,0,AT51/$AV51*$Z51))</f>
      </c>
      <c r="BK51" s="18">
        <f>IF(X51&lt;&gt;0,X51,IF($AV51=0,0,AU51/$AV51*$Z51))</f>
      </c>
      <c r="BL51" s="18">
        <f>SUM(AW51:BK51)</f>
      </c>
      <c r="BM51" s="17" t="str">
        <v/>
      </c>
    </row>
    <row r="52" outlineLevel="4">
      <c r="A52" s="5" t="str">
        <v>1.12</v>
      </c>
      <c r="B52" s="5" t="str">
        <v/>
      </c>
      <c r="C52" s="5" t="str">
        <v>BSKDGNGENGR05</v>
      </c>
      <c r="D52" s="5" t="str">
        <v>BSKDGNGENGR05</v>
      </c>
      <c r="E52" s="19">
        <f>IFERROR(_xlfn.XLOOKUP(F52,Assumptions!B:B,Assumptions!C:C),0)</f>
      </c>
      <c r="F52" s="5" t="str">
        <v>Advanced Payment</v>
      </c>
      <c r="G52" s="5" t="str">
        <v/>
      </c>
      <c r="H52" s="18">
        <f>G51*E52</f>
      </c>
      <c r="I52" s="18">
        <f>H52*(1-0)</f>
      </c>
      <c r="J52" s="18">
        <v>0</v>
      </c>
      <c r="K52" s="18">
        <v>0</v>
      </c>
      <c r="L52" s="18">
        <v>0</v>
      </c>
      <c r="M52" s="18">
        <v>0</v>
      </c>
      <c r="N52" s="18">
        <v>0</v>
      </c>
      <c r="O52" s="18">
        <v>0</v>
      </c>
      <c r="P52" s="18">
        <v>0</v>
      </c>
      <c r="Q52" s="18">
        <v>0</v>
      </c>
      <c r="R52" s="18">
        <v>0</v>
      </c>
      <c r="S52" s="18">
        <v>0</v>
      </c>
      <c r="T52" s="18">
        <v>0</v>
      </c>
      <c r="U52" s="18">
        <v>0</v>
      </c>
      <c r="V52" s="18">
        <v>0</v>
      </c>
      <c r="W52" s="18">
        <v>0</v>
      </c>
      <c r="X52" s="18">
        <v>0</v>
      </c>
      <c r="Y52" s="18">
        <f>SUM(J52:X52)</f>
      </c>
      <c r="Z52" s="18">
        <f>I52-Y52</f>
      </c>
      <c r="AA52" s="20">
        <v>46026</v>
      </c>
      <c r="AB52" s="20">
        <v>46026</v>
      </c>
      <c r="AC52" s="18">
        <f>IFERROR(_xlfn.XLOOKUP(F52,Assumptions!B:B,Assumptions!D:D),0)</f>
      </c>
      <c r="AD52" s="20">
        <f>AA52+AC52</f>
      </c>
      <c r="AE52" s="20">
        <f>AC52+AB52</f>
      </c>
      <c r="AF52" s="5" t="str">
        <v/>
      </c>
      <c r="AG52" s="18">
        <f>IFERROR(_xlfn.BETA.DIST(DATE(YEAR(AG$2),MONTH(AG$2),15),$AD$2,$AE$2,FALSE,DATE(YEAR($AD52),MONTH($AD52),1),DATE(YEAR($AE52),MONTH($AE52),28)),0)</f>
      </c>
      <c r="AH52" s="18">
        <f>IFERROR(_xlfn.BETA.DIST(DATE(YEAR(AH$2),MONTH(AH$2),15),$AD$2,$AE$2,FALSE,DATE(YEAR($AD52),MONTH($AD52),1),DATE(YEAR($AE52),MONTH($AE52),28)),0)</f>
      </c>
      <c r="AI52" s="18">
        <f>IFERROR(_xlfn.BETA.DIST(DATE(YEAR(AI$2),MONTH(AI$2),15),$AD$2,$AE$2,FALSE,DATE(YEAR($AD52),MONTH($AD52),1),DATE(YEAR($AE52),MONTH($AE52),28)),0)</f>
      </c>
      <c r="AJ52" s="18">
        <f>IFERROR(_xlfn.BETA.DIST(DATE(YEAR(AJ$2),MONTH(AJ$2),15),$AD$2,$AE$2,FALSE,DATE(YEAR($AD52),MONTH($AD52),1),DATE(YEAR($AE52),MONTH($AE52),28)),0)</f>
      </c>
      <c r="AK52" s="18">
        <f>IFERROR(_xlfn.BETA.DIST(DATE(YEAR(AK$2),MONTH(AK$2),15),$AD$2,$AE$2,FALSE,DATE(YEAR($AD52),MONTH($AD52),1),DATE(YEAR($AE52),MONTH($AE52),28)),0)</f>
      </c>
      <c r="AL52" s="18">
        <f>IFERROR(_xlfn.BETA.DIST(DATE(YEAR(AL$2),MONTH(AL$2),15),$AD$2,$AE$2,FALSE,DATE(YEAR($AD52),MONTH($AD52),1),DATE(YEAR($AE52),MONTH($AE52),28)),0)</f>
      </c>
      <c r="AM52" s="18">
        <f>IFERROR(_xlfn.BETA.DIST(DATE(YEAR(AM$2),MONTH(AM$2),15),$AD$2,$AE$2,FALSE,DATE(YEAR($AD52),MONTH($AD52),1),DATE(YEAR($AE52),MONTH($AE52),28)),0)</f>
      </c>
      <c r="AN52" s="18">
        <f>IFERROR(_xlfn.BETA.DIST(DATE(YEAR(AN$2),MONTH(AN$2),15),$AD$2,$AE$2,FALSE,DATE(YEAR($AD52),MONTH($AD52),1),DATE(YEAR($AE52),MONTH($AE52),28)),0)</f>
      </c>
      <c r="AO52" s="18">
        <f>IFERROR(_xlfn.BETA.DIST(DATE(YEAR(AO$2),MONTH(AO$2),15),$AD$2,$AE$2,FALSE,DATE(YEAR($AD52),MONTH($AD52),1),DATE(YEAR($AE52),MONTH($AE52),28)),0)</f>
      </c>
      <c r="AP52" s="18">
        <f>IFERROR(_xlfn.BETA.DIST(DATE(YEAR(AP$2),MONTH(AP$2),15),$AD$2,$AE$2,FALSE,DATE(YEAR($AD52),MONTH($AD52),1),DATE(YEAR($AE52),MONTH($AE52),28)),0)</f>
      </c>
      <c r="AQ52" s="18">
        <f>IFERROR(_xlfn.BETA.DIST(DATE(YEAR(AQ$2),MONTH(AQ$2),15),$AD$2,$AE$2,FALSE,DATE(YEAR($AD52),MONTH($AD52),1),DATE(YEAR($AE52),MONTH($AE52),28)),0)</f>
      </c>
      <c r="AR52" s="18">
        <f>IFERROR(_xlfn.BETA.DIST(DATE(YEAR(AR$2),MONTH(AR$2),15),$AD$2,$AE$2,FALSE,DATE(YEAR($AD52),MONTH($AD52),1),DATE(YEAR($AE52),MONTH($AE52),28)),0)</f>
      </c>
      <c r="AS52" s="18">
        <f>IFERROR(_xlfn.BETA.DIST(DATE(YEAR(AS$2),MONTH(AS$2),15),$AD$2,$AE$2,FALSE,DATE(YEAR($AD52),MONTH($AD52),1),DATE(YEAR($AE52),MONTH($AE52),28)),0)</f>
      </c>
      <c r="AT52" s="18">
        <f>IFERROR(_xlfn.BETA.DIST(DATE(YEAR(AT$2),MONTH(AT$2),15),$AD$2,$AE$2,FALSE,DATE(YEAR($AD52),MONTH($AD52),1),DATE(YEAR($AE52),MONTH($AE52),28)),0)</f>
      </c>
      <c r="AU52" s="18">
        <f>IFERROR(_xlfn.BETA.DIST(DATE(YEAR(AU$2),MONTH(AU$2),15),$AD$2,$AE$2,FALSE,DATE(YEAR($AD52),MONTH($AD52),1),DATE(YEAR($AE52),MONTH($AE52),28)),0)</f>
      </c>
      <c r="AV52" s="18">
        <f>SUM(AG52:AU52)</f>
      </c>
      <c r="AW52" s="18">
        <f>IF(J52&lt;&gt;0,J52,IF($AV52=0,0,AG52/$AV52*$Z52))</f>
      </c>
      <c r="AX52" s="18">
        <f>IF(K52&lt;&gt;0,K52,IF($AV52=0,0,AH52/$AV52*$Z52))</f>
      </c>
      <c r="AY52" s="18">
        <f>IF(L52&lt;&gt;0,L52,IF($AV52=0,0,AI52/$AV52*$Z52))</f>
      </c>
      <c r="AZ52" s="18">
        <f>IF(M52&lt;&gt;0,M52,IF($AV52=0,0,AJ52/$AV52*$Z52))</f>
      </c>
      <c r="BA52" s="18">
        <f>IF(N52&lt;&gt;0,N52,IF($AV52=0,0,AK52/$AV52*$Z52))</f>
      </c>
      <c r="BB52" s="18">
        <f>IF(O52&lt;&gt;0,O52,IF($AV52=0,0,AL52/$AV52*$Z52))</f>
      </c>
      <c r="BC52" s="18">
        <f>IF(P52&lt;&gt;0,P52,IF($AV52=0,0,AM52/$AV52*$Z52))</f>
      </c>
      <c r="BD52" s="18">
        <f>IF(Q52&lt;&gt;0,Q52,IF($AV52=0,0,AN52/$AV52*$Z52))</f>
      </c>
      <c r="BE52" s="18">
        <f>IF(R52&lt;&gt;0,R52,IF($AV52=0,0,AO52/$AV52*$Z52))</f>
      </c>
      <c r="BF52" s="18">
        <f>IF(S52&lt;&gt;0,S52,IF($AV52=0,0,AP52/$AV52*$Z52))</f>
      </c>
      <c r="BG52" s="18">
        <f>IF(T52&lt;&gt;0,T52,IF($AV52=0,0,AQ52/$AV52*$Z52))</f>
      </c>
      <c r="BH52" s="18">
        <f>IF(U52&lt;&gt;0,U52,IF($AV52=0,0,AR52/$AV52*$Z52))</f>
      </c>
      <c r="BI52" s="18">
        <f>IF(V52&lt;&gt;0,V52,IF($AV52=0,0,AS52/$AV52*$Z52))</f>
      </c>
      <c r="BJ52" s="18">
        <f>IF(W52&lt;&gt;0,W52,IF($AV52=0,0,AT52/$AV52*$Z52))</f>
      </c>
      <c r="BK52" s="18">
        <f>IF(X52&lt;&gt;0,X52,IF($AV52=0,0,AU52/$AV52*$Z52))</f>
      </c>
      <c r="BL52" s="18">
        <f>SUM(AW52:BK52)</f>
      </c>
      <c r="BM52" s="18">
        <f>I52-BL52</f>
      </c>
    </row>
    <row r="53" outlineLevel="4">
      <c r="A53" s="5" t="str">
        <v>1.12</v>
      </c>
      <c r="B53" s="5" t="str">
        <v/>
      </c>
      <c r="C53" s="5" t="str">
        <v>BSPRELGENG207</v>
      </c>
      <c r="D53" s="5" t="str">
        <v>BSPRELGENG207</v>
      </c>
      <c r="E53" s="19">
        <f>IFERROR(_xlfn.XLOOKUP(F53,Assumptions!B:B,Assumptions!C:C),0)</f>
      </c>
      <c r="F53" s="5" t="str">
        <v>Site Delivery USD</v>
      </c>
      <c r="G53" s="5" t="str">
        <v/>
      </c>
      <c r="H53" s="18">
        <f>G51*E53</f>
      </c>
      <c r="I53" s="18">
        <f>H53*(1-0)</f>
      </c>
      <c r="J53" s="18">
        <v>0</v>
      </c>
      <c r="K53" s="18">
        <v>0</v>
      </c>
      <c r="L53" s="18">
        <v>0</v>
      </c>
      <c r="M53" s="18">
        <v>0</v>
      </c>
      <c r="N53" s="18">
        <v>0</v>
      </c>
      <c r="O53" s="18">
        <v>0</v>
      </c>
      <c r="P53" s="18">
        <v>0</v>
      </c>
      <c r="Q53" s="18">
        <v>0</v>
      </c>
      <c r="R53" s="18">
        <v>0</v>
      </c>
      <c r="S53" s="18">
        <v>0</v>
      </c>
      <c r="T53" s="18">
        <v>0</v>
      </c>
      <c r="U53" s="18">
        <v>0</v>
      </c>
      <c r="V53" s="18">
        <v>0</v>
      </c>
      <c r="W53" s="18">
        <v>0</v>
      </c>
      <c r="X53" s="18">
        <v>0</v>
      </c>
      <c r="Y53" s="18">
        <f>SUM(J53:X53)</f>
      </c>
      <c r="Z53" s="18">
        <f>I53-Y53</f>
      </c>
      <c r="AA53" s="20">
        <v>46294</v>
      </c>
      <c r="AB53" s="20">
        <v>46294</v>
      </c>
      <c r="AC53" s="18">
        <f>IFERROR(_xlfn.XLOOKUP(F53,Assumptions!B:B,Assumptions!D:D),0)</f>
      </c>
      <c r="AD53" s="20">
        <f>AA53+AC53</f>
      </c>
      <c r="AE53" s="20">
        <f>AC53+AB53</f>
      </c>
      <c r="AF53" s="5" t="str">
        <v/>
      </c>
      <c r="AG53" s="18">
        <f>IFERROR(_xlfn.BETA.DIST(DATE(YEAR(AG$2),MONTH(AG$2),15),$AD$2,$AE$2,FALSE,DATE(YEAR($AD53),MONTH($AD53),1),DATE(YEAR($AE53),MONTH($AE53),28)),0)</f>
      </c>
      <c r="AH53" s="18">
        <f>IFERROR(_xlfn.BETA.DIST(DATE(YEAR(AH$2),MONTH(AH$2),15),$AD$2,$AE$2,FALSE,DATE(YEAR($AD53),MONTH($AD53),1),DATE(YEAR($AE53),MONTH($AE53),28)),0)</f>
      </c>
      <c r="AI53" s="18">
        <f>IFERROR(_xlfn.BETA.DIST(DATE(YEAR(AI$2),MONTH(AI$2),15),$AD$2,$AE$2,FALSE,DATE(YEAR($AD53),MONTH($AD53),1),DATE(YEAR($AE53),MONTH($AE53),28)),0)</f>
      </c>
      <c r="AJ53" s="18">
        <f>IFERROR(_xlfn.BETA.DIST(DATE(YEAR(AJ$2),MONTH(AJ$2),15),$AD$2,$AE$2,FALSE,DATE(YEAR($AD53),MONTH($AD53),1),DATE(YEAR($AE53),MONTH($AE53),28)),0)</f>
      </c>
      <c r="AK53" s="18">
        <f>IFERROR(_xlfn.BETA.DIST(DATE(YEAR(AK$2),MONTH(AK$2),15),$AD$2,$AE$2,FALSE,DATE(YEAR($AD53),MONTH($AD53),1),DATE(YEAR($AE53),MONTH($AE53),28)),0)</f>
      </c>
      <c r="AL53" s="18">
        <f>IFERROR(_xlfn.BETA.DIST(DATE(YEAR(AL$2),MONTH(AL$2),15),$AD$2,$AE$2,FALSE,DATE(YEAR($AD53),MONTH($AD53),1),DATE(YEAR($AE53),MONTH($AE53),28)),0)</f>
      </c>
      <c r="AM53" s="18">
        <f>IFERROR(_xlfn.BETA.DIST(DATE(YEAR(AM$2),MONTH(AM$2),15),$AD$2,$AE$2,FALSE,DATE(YEAR($AD53),MONTH($AD53),1),DATE(YEAR($AE53),MONTH($AE53),28)),0)</f>
      </c>
      <c r="AN53" s="18">
        <f>IFERROR(_xlfn.BETA.DIST(DATE(YEAR(AN$2),MONTH(AN$2),15),$AD$2,$AE$2,FALSE,DATE(YEAR($AD53),MONTH($AD53),1),DATE(YEAR($AE53),MONTH($AE53),28)),0)</f>
      </c>
      <c r="AO53" s="18">
        <f>IFERROR(_xlfn.BETA.DIST(DATE(YEAR(AO$2),MONTH(AO$2),15),$AD$2,$AE$2,FALSE,DATE(YEAR($AD53),MONTH($AD53),1),DATE(YEAR($AE53),MONTH($AE53),28)),0)</f>
      </c>
      <c r="AP53" s="18">
        <f>IFERROR(_xlfn.BETA.DIST(DATE(YEAR(AP$2),MONTH(AP$2),15),$AD$2,$AE$2,FALSE,DATE(YEAR($AD53),MONTH($AD53),1),DATE(YEAR($AE53),MONTH($AE53),28)),0)</f>
      </c>
      <c r="AQ53" s="18">
        <f>IFERROR(_xlfn.BETA.DIST(DATE(YEAR(AQ$2),MONTH(AQ$2),15),$AD$2,$AE$2,FALSE,DATE(YEAR($AD53),MONTH($AD53),1),DATE(YEAR($AE53),MONTH($AE53),28)),0)</f>
      </c>
      <c r="AR53" s="18">
        <f>IFERROR(_xlfn.BETA.DIST(DATE(YEAR(AR$2),MONTH(AR$2),15),$AD$2,$AE$2,FALSE,DATE(YEAR($AD53),MONTH($AD53),1),DATE(YEAR($AE53),MONTH($AE53),28)),0)</f>
      </c>
      <c r="AS53" s="18">
        <f>IFERROR(_xlfn.BETA.DIST(DATE(YEAR(AS$2),MONTH(AS$2),15),$AD$2,$AE$2,FALSE,DATE(YEAR($AD53),MONTH($AD53),1),DATE(YEAR($AE53),MONTH($AE53),28)),0)</f>
      </c>
      <c r="AT53" s="18">
        <f>IFERROR(_xlfn.BETA.DIST(DATE(YEAR(AT$2),MONTH(AT$2),15),$AD$2,$AE$2,FALSE,DATE(YEAR($AD53),MONTH($AD53),1),DATE(YEAR($AE53),MONTH($AE53),28)),0)</f>
      </c>
      <c r="AU53" s="18">
        <f>IFERROR(_xlfn.BETA.DIST(DATE(YEAR(AU$2),MONTH(AU$2),15),$AD$2,$AE$2,FALSE,DATE(YEAR($AD53),MONTH($AD53),1),DATE(YEAR($AE53),MONTH($AE53),28)),0)</f>
      </c>
      <c r="AV53" s="18">
        <f>SUM(AG53:AU53)</f>
      </c>
      <c r="AW53" s="18">
        <f>IF(J53&lt;&gt;0,J53,IF($AV53=0,0,AG53/$AV53*$Z53))</f>
      </c>
      <c r="AX53" s="18">
        <f>IF(K53&lt;&gt;0,K53,IF($AV53=0,0,AH53/$AV53*$Z53))</f>
      </c>
      <c r="AY53" s="18">
        <f>IF(L53&lt;&gt;0,L53,IF($AV53=0,0,AI53/$AV53*$Z53))</f>
      </c>
      <c r="AZ53" s="18">
        <f>IF(M53&lt;&gt;0,M53,IF($AV53=0,0,AJ53/$AV53*$Z53))</f>
      </c>
      <c r="BA53" s="18">
        <f>IF(N53&lt;&gt;0,N53,IF($AV53=0,0,AK53/$AV53*$Z53))</f>
      </c>
      <c r="BB53" s="18">
        <f>IF(O53&lt;&gt;0,O53,IF($AV53=0,0,AL53/$AV53*$Z53))</f>
      </c>
      <c r="BC53" s="18">
        <f>IF(P53&lt;&gt;0,P53,IF($AV53=0,0,AM53/$AV53*$Z53))</f>
      </c>
      <c r="BD53" s="18">
        <f>IF(Q53&lt;&gt;0,Q53,IF($AV53=0,0,AN53/$AV53*$Z53))</f>
      </c>
      <c r="BE53" s="18">
        <f>IF(R53&lt;&gt;0,R53,IF($AV53=0,0,AO53/$AV53*$Z53))</f>
      </c>
      <c r="BF53" s="18">
        <f>IF(S53&lt;&gt;0,S53,IF($AV53=0,0,AP53/$AV53*$Z53))</f>
      </c>
      <c r="BG53" s="18">
        <f>IF(T53&lt;&gt;0,T53,IF($AV53=0,0,AQ53/$AV53*$Z53))</f>
      </c>
      <c r="BH53" s="18">
        <f>IF(U53&lt;&gt;0,U53,IF($AV53=0,0,AR53/$AV53*$Z53))</f>
      </c>
      <c r="BI53" s="18">
        <f>IF(V53&lt;&gt;0,V53,IF($AV53=0,0,AS53/$AV53*$Z53))</f>
      </c>
      <c r="BJ53" s="18">
        <f>IF(W53&lt;&gt;0,W53,IF($AV53=0,0,AT53/$AV53*$Z53))</f>
      </c>
      <c r="BK53" s="18">
        <f>IF(X53&lt;&gt;0,X53,IF($AV53=0,0,AU53/$AV53*$Z53))</f>
      </c>
      <c r="BL53" s="18">
        <f>SUM(AW53:BK53)</f>
      </c>
      <c r="BM53" s="18">
        <f>I53-BL53</f>
      </c>
    </row>
    <row r="54" outlineLevel="4">
      <c r="A54" s="5" t="str">
        <v>1.12</v>
      </c>
      <c r="B54" s="5" t="str">
        <v/>
      </c>
      <c r="C54" s="5" t="str">
        <v>BSKDGNGENGR07</v>
      </c>
      <c r="D54" s="5" t="str">
        <v>BSKDGNGENGR07</v>
      </c>
      <c r="E54" s="19">
        <f>IFERROR(_xlfn.XLOOKUP(F54,Assumptions!B:B,Assumptions!C:C),0)</f>
      </c>
      <c r="F54" s="5" t="str">
        <v>Retention</v>
      </c>
      <c r="G54" s="5" t="str">
        <v/>
      </c>
      <c r="H54" s="18">
        <f>G51*E54</f>
      </c>
      <c r="I54" s="18">
        <f>H54*(1-0)</f>
      </c>
      <c r="J54" s="18">
        <v>0</v>
      </c>
      <c r="K54" s="18">
        <v>0</v>
      </c>
      <c r="L54" s="18">
        <v>0</v>
      </c>
      <c r="M54" s="18">
        <v>0</v>
      </c>
      <c r="N54" s="18">
        <v>0</v>
      </c>
      <c r="O54" s="18">
        <v>0</v>
      </c>
      <c r="P54" s="18">
        <v>0</v>
      </c>
      <c r="Q54" s="18">
        <v>0</v>
      </c>
      <c r="R54" s="18">
        <v>0</v>
      </c>
      <c r="S54" s="18">
        <v>0</v>
      </c>
      <c r="T54" s="18">
        <v>0</v>
      </c>
      <c r="U54" s="18">
        <v>0</v>
      </c>
      <c r="V54" s="18">
        <v>0</v>
      </c>
      <c r="W54" s="18">
        <v>0</v>
      </c>
      <c r="X54" s="18">
        <v>0</v>
      </c>
      <c r="Y54" s="18">
        <f>SUM(J54:X54)</f>
      </c>
      <c r="Z54" s="18">
        <f>I54-Y54</f>
      </c>
      <c r="AA54" s="20">
        <v>46483</v>
      </c>
      <c r="AB54" s="20">
        <v>46483</v>
      </c>
      <c r="AC54" s="18">
        <f>IFERROR(_xlfn.XLOOKUP(F54,Assumptions!B:B,Assumptions!D:D),0)</f>
      </c>
      <c r="AD54" s="20">
        <f>AA54+AC54</f>
      </c>
      <c r="AE54" s="20">
        <f>AC54+AB54</f>
      </c>
      <c r="AF54" s="5" t="str">
        <v/>
      </c>
      <c r="AG54" s="18">
        <f>IFERROR(_xlfn.BETA.DIST(DATE(YEAR(AG$2),MONTH(AG$2),15),$AD$2,$AE$2,FALSE,DATE(YEAR($AD54),MONTH($AD54),1),DATE(YEAR($AE54),MONTH($AE54),28)),0)</f>
      </c>
      <c r="AH54" s="18">
        <f>IFERROR(_xlfn.BETA.DIST(DATE(YEAR(AH$2),MONTH(AH$2),15),$AD$2,$AE$2,FALSE,DATE(YEAR($AD54),MONTH($AD54),1),DATE(YEAR($AE54),MONTH($AE54),28)),0)</f>
      </c>
      <c r="AI54" s="18">
        <f>IFERROR(_xlfn.BETA.DIST(DATE(YEAR(AI$2),MONTH(AI$2),15),$AD$2,$AE$2,FALSE,DATE(YEAR($AD54),MONTH($AD54),1),DATE(YEAR($AE54),MONTH($AE54),28)),0)</f>
      </c>
      <c r="AJ54" s="18">
        <f>IFERROR(_xlfn.BETA.DIST(DATE(YEAR(AJ$2),MONTH(AJ$2),15),$AD$2,$AE$2,FALSE,DATE(YEAR($AD54),MONTH($AD54),1),DATE(YEAR($AE54),MONTH($AE54),28)),0)</f>
      </c>
      <c r="AK54" s="18">
        <f>IFERROR(_xlfn.BETA.DIST(DATE(YEAR(AK$2),MONTH(AK$2),15),$AD$2,$AE$2,FALSE,DATE(YEAR($AD54),MONTH($AD54),1),DATE(YEAR($AE54),MONTH($AE54),28)),0)</f>
      </c>
      <c r="AL54" s="18">
        <f>IFERROR(_xlfn.BETA.DIST(DATE(YEAR(AL$2),MONTH(AL$2),15),$AD$2,$AE$2,FALSE,DATE(YEAR($AD54),MONTH($AD54),1),DATE(YEAR($AE54),MONTH($AE54),28)),0)</f>
      </c>
      <c r="AM54" s="18">
        <f>IFERROR(_xlfn.BETA.DIST(DATE(YEAR(AM$2),MONTH(AM$2),15),$AD$2,$AE$2,FALSE,DATE(YEAR($AD54),MONTH($AD54),1),DATE(YEAR($AE54),MONTH($AE54),28)),0)</f>
      </c>
      <c r="AN54" s="18">
        <f>IFERROR(_xlfn.BETA.DIST(DATE(YEAR(AN$2),MONTH(AN$2),15),$AD$2,$AE$2,FALSE,DATE(YEAR($AD54),MONTH($AD54),1),DATE(YEAR($AE54),MONTH($AE54),28)),0)</f>
      </c>
      <c r="AO54" s="18">
        <f>IFERROR(_xlfn.BETA.DIST(DATE(YEAR(AO$2),MONTH(AO$2),15),$AD$2,$AE$2,FALSE,DATE(YEAR($AD54),MONTH($AD54),1),DATE(YEAR($AE54),MONTH($AE54),28)),0)</f>
      </c>
      <c r="AP54" s="18">
        <f>IFERROR(_xlfn.BETA.DIST(DATE(YEAR(AP$2),MONTH(AP$2),15),$AD$2,$AE$2,FALSE,DATE(YEAR($AD54),MONTH($AD54),1),DATE(YEAR($AE54),MONTH($AE54),28)),0)</f>
      </c>
      <c r="AQ54" s="18">
        <f>IFERROR(_xlfn.BETA.DIST(DATE(YEAR(AQ$2),MONTH(AQ$2),15),$AD$2,$AE$2,FALSE,DATE(YEAR($AD54),MONTH($AD54),1),DATE(YEAR($AE54),MONTH($AE54),28)),0)</f>
      </c>
      <c r="AR54" s="18">
        <f>IFERROR(_xlfn.BETA.DIST(DATE(YEAR(AR$2),MONTH(AR$2),15),$AD$2,$AE$2,FALSE,DATE(YEAR($AD54),MONTH($AD54),1),DATE(YEAR($AE54),MONTH($AE54),28)),0)</f>
      </c>
      <c r="AS54" s="18">
        <f>IFERROR(_xlfn.BETA.DIST(DATE(YEAR(AS$2),MONTH(AS$2),15),$AD$2,$AE$2,FALSE,DATE(YEAR($AD54),MONTH($AD54),1),DATE(YEAR($AE54),MONTH($AE54),28)),0)</f>
      </c>
      <c r="AT54" s="18">
        <f>IFERROR(_xlfn.BETA.DIST(DATE(YEAR(AT$2),MONTH(AT$2),15),$AD$2,$AE$2,FALSE,DATE(YEAR($AD54),MONTH($AD54),1),DATE(YEAR($AE54),MONTH($AE54),28)),0)</f>
      </c>
      <c r="AU54" s="18">
        <f>IFERROR(_xlfn.BETA.DIST(DATE(YEAR(AU$2),MONTH(AU$2),15),$AD$2,$AE$2,FALSE,DATE(YEAR($AD54),MONTH($AD54),1),DATE(YEAR($AE54),MONTH($AE54),28)),0)</f>
      </c>
      <c r="AV54" s="18">
        <f>SUM(AG54:AU54)</f>
      </c>
      <c r="AW54" s="18">
        <f>IF(J54&lt;&gt;0,J54,IF($AV54=0,0,AG54/$AV54*$Z54))</f>
      </c>
      <c r="AX54" s="18">
        <f>IF(K54&lt;&gt;0,K54,IF($AV54=0,0,AH54/$AV54*$Z54))</f>
      </c>
      <c r="AY54" s="18">
        <f>IF(L54&lt;&gt;0,L54,IF($AV54=0,0,AI54/$AV54*$Z54))</f>
      </c>
      <c r="AZ54" s="18">
        <f>IF(M54&lt;&gt;0,M54,IF($AV54=0,0,AJ54/$AV54*$Z54))</f>
      </c>
      <c r="BA54" s="18">
        <f>IF(N54&lt;&gt;0,N54,IF($AV54=0,0,AK54/$AV54*$Z54))</f>
      </c>
      <c r="BB54" s="18">
        <f>IF(O54&lt;&gt;0,O54,IF($AV54=0,0,AL54/$AV54*$Z54))</f>
      </c>
      <c r="BC54" s="18">
        <f>IF(P54&lt;&gt;0,P54,IF($AV54=0,0,AM54/$AV54*$Z54))</f>
      </c>
      <c r="BD54" s="18">
        <f>IF(Q54&lt;&gt;0,Q54,IF($AV54=0,0,AN54/$AV54*$Z54))</f>
      </c>
      <c r="BE54" s="18">
        <f>IF(R54&lt;&gt;0,R54,IF($AV54=0,0,AO54/$AV54*$Z54))</f>
      </c>
      <c r="BF54" s="18">
        <f>IF(S54&lt;&gt;0,S54,IF($AV54=0,0,AP54/$AV54*$Z54))</f>
      </c>
      <c r="BG54" s="18">
        <f>IF(T54&lt;&gt;0,T54,IF($AV54=0,0,AQ54/$AV54*$Z54))</f>
      </c>
      <c r="BH54" s="18">
        <f>IF(U54&lt;&gt;0,U54,IF($AV54=0,0,AR54/$AV54*$Z54))</f>
      </c>
      <c r="BI54" s="18">
        <f>IF(V54&lt;&gt;0,V54,IF($AV54=0,0,AS54/$AV54*$Z54))</f>
      </c>
      <c r="BJ54" s="18">
        <f>IF(W54&lt;&gt;0,W54,IF($AV54=0,0,AT54/$AV54*$Z54))</f>
      </c>
      <c r="BK54" s="18">
        <f>IF(X54&lt;&gt;0,X54,IF($AV54=0,0,AU54/$AV54*$Z54))</f>
      </c>
      <c r="BL54" s="18">
        <f>SUM(AW54:BK54)</f>
      </c>
      <c r="BM54" s="18">
        <f>I54-BL54</f>
      </c>
    </row>
    <row r="55" outlineLevel="3">
      <c r="A55" s="17" t="str">
        <v>1.13</v>
      </c>
      <c r="B55" s="17" t="str">
        <v/>
      </c>
      <c r="C55" s="17" t="str">
        <v/>
      </c>
      <c r="D55" s="17" t="str">
        <v/>
      </c>
      <c r="E55" s="17" t="str">
        <v>1.13</v>
      </c>
      <c r="F55" s="17" t="str">
        <v>Three single phase GIS busbar disconnectors 2500 A for OHTL feeders.</v>
      </c>
      <c r="G55" s="17">
        <v>202399.79</v>
      </c>
      <c r="H55" s="17" t="str">
        <v/>
      </c>
      <c r="I55" s="17" t="str">
        <v/>
      </c>
      <c r="J55" s="17" t="str">
        <v/>
      </c>
      <c r="K55" s="17" t="str">
        <v/>
      </c>
      <c r="L55" s="17" t="str">
        <v/>
      </c>
      <c r="M55" s="17" t="str">
        <v/>
      </c>
      <c r="N55" s="17" t="str">
        <v/>
      </c>
      <c r="O55" s="17" t="str">
        <v/>
      </c>
      <c r="P55" s="17" t="str">
        <v/>
      </c>
      <c r="Q55" s="17" t="str">
        <v/>
      </c>
      <c r="R55" s="17" t="str">
        <v/>
      </c>
      <c r="S55" s="17" t="str">
        <v/>
      </c>
      <c r="T55" s="17" t="str">
        <v/>
      </c>
      <c r="U55" s="17" t="str">
        <v/>
      </c>
      <c r="V55" s="17" t="str">
        <v/>
      </c>
      <c r="W55" s="17" t="str">
        <v/>
      </c>
      <c r="X55" s="17" t="str">
        <v/>
      </c>
      <c r="Y55" s="17" t="str">
        <v/>
      </c>
      <c r="Z55" s="17" t="str">
        <v/>
      </c>
      <c r="AA55" s="17" t="str">
        <v/>
      </c>
      <c r="AB55" s="17" t="str">
        <v/>
      </c>
      <c r="AC55" s="17" t="str">
        <v/>
      </c>
      <c r="AD55" s="17" t="str">
        <v/>
      </c>
      <c r="AE55" s="17" t="str">
        <v/>
      </c>
      <c r="AF55" s="5" t="str">
        <v/>
      </c>
      <c r="AG55" s="18">
        <f>IFERROR(_xlfn.BETA.DIST(DATE(YEAR(AG$2),MONTH(AG$2),15),$AD$2,$AE$2,FALSE,DATE(YEAR($AD55),MONTH($AD55),1),DATE(YEAR($AE55),MONTH($AE55),28)),0)</f>
      </c>
      <c r="AH55" s="18">
        <f>IFERROR(_xlfn.BETA.DIST(DATE(YEAR(AH$2),MONTH(AH$2),15),$AD$2,$AE$2,FALSE,DATE(YEAR($AD55),MONTH($AD55),1),DATE(YEAR($AE55),MONTH($AE55),28)),0)</f>
      </c>
      <c r="AI55" s="18">
        <f>IFERROR(_xlfn.BETA.DIST(DATE(YEAR(AI$2),MONTH(AI$2),15),$AD$2,$AE$2,FALSE,DATE(YEAR($AD55),MONTH($AD55),1),DATE(YEAR($AE55),MONTH($AE55),28)),0)</f>
      </c>
      <c r="AJ55" s="18">
        <f>IFERROR(_xlfn.BETA.DIST(DATE(YEAR(AJ$2),MONTH(AJ$2),15),$AD$2,$AE$2,FALSE,DATE(YEAR($AD55),MONTH($AD55),1),DATE(YEAR($AE55),MONTH($AE55),28)),0)</f>
      </c>
      <c r="AK55" s="18">
        <f>IFERROR(_xlfn.BETA.DIST(DATE(YEAR(AK$2),MONTH(AK$2),15),$AD$2,$AE$2,FALSE,DATE(YEAR($AD55),MONTH($AD55),1),DATE(YEAR($AE55),MONTH($AE55),28)),0)</f>
      </c>
      <c r="AL55" s="18">
        <f>IFERROR(_xlfn.BETA.DIST(DATE(YEAR(AL$2),MONTH(AL$2),15),$AD$2,$AE$2,FALSE,DATE(YEAR($AD55),MONTH($AD55),1),DATE(YEAR($AE55),MONTH($AE55),28)),0)</f>
      </c>
      <c r="AM55" s="18">
        <f>IFERROR(_xlfn.BETA.DIST(DATE(YEAR(AM$2),MONTH(AM$2),15),$AD$2,$AE$2,FALSE,DATE(YEAR($AD55),MONTH($AD55),1),DATE(YEAR($AE55),MONTH($AE55),28)),0)</f>
      </c>
      <c r="AN55" s="18">
        <f>IFERROR(_xlfn.BETA.DIST(DATE(YEAR(AN$2),MONTH(AN$2),15),$AD$2,$AE$2,FALSE,DATE(YEAR($AD55),MONTH($AD55),1),DATE(YEAR($AE55),MONTH($AE55),28)),0)</f>
      </c>
      <c r="AO55" s="18">
        <f>IFERROR(_xlfn.BETA.DIST(DATE(YEAR(AO$2),MONTH(AO$2),15),$AD$2,$AE$2,FALSE,DATE(YEAR($AD55),MONTH($AD55),1),DATE(YEAR($AE55),MONTH($AE55),28)),0)</f>
      </c>
      <c r="AP55" s="18">
        <f>IFERROR(_xlfn.BETA.DIST(DATE(YEAR(AP$2),MONTH(AP$2),15),$AD$2,$AE$2,FALSE,DATE(YEAR($AD55),MONTH($AD55),1),DATE(YEAR($AE55),MONTH($AE55),28)),0)</f>
      </c>
      <c r="AQ55" s="18">
        <f>IFERROR(_xlfn.BETA.DIST(DATE(YEAR(AQ$2),MONTH(AQ$2),15),$AD$2,$AE$2,FALSE,DATE(YEAR($AD55),MONTH($AD55),1),DATE(YEAR($AE55),MONTH($AE55),28)),0)</f>
      </c>
      <c r="AR55" s="18">
        <f>IFERROR(_xlfn.BETA.DIST(DATE(YEAR(AR$2),MONTH(AR$2),15),$AD$2,$AE$2,FALSE,DATE(YEAR($AD55),MONTH($AD55),1),DATE(YEAR($AE55),MONTH($AE55),28)),0)</f>
      </c>
      <c r="AS55" s="18">
        <f>IFERROR(_xlfn.BETA.DIST(DATE(YEAR(AS$2),MONTH(AS$2),15),$AD$2,$AE$2,FALSE,DATE(YEAR($AD55),MONTH($AD55),1),DATE(YEAR($AE55),MONTH($AE55),28)),0)</f>
      </c>
      <c r="AT55" s="18">
        <f>IFERROR(_xlfn.BETA.DIST(DATE(YEAR(AT$2),MONTH(AT$2),15),$AD$2,$AE$2,FALSE,DATE(YEAR($AD55),MONTH($AD55),1),DATE(YEAR($AE55),MONTH($AE55),28)),0)</f>
      </c>
      <c r="AU55" s="18">
        <f>IFERROR(_xlfn.BETA.DIST(DATE(YEAR(AU$2),MONTH(AU$2),15),$AD$2,$AE$2,FALSE,DATE(YEAR($AD55),MONTH($AD55),1),DATE(YEAR($AE55),MONTH($AE55),28)),0)</f>
      </c>
      <c r="AV55" s="18">
        <f>SUM(AG55:AU55)</f>
      </c>
      <c r="AW55" s="18">
        <f>IF(J55&lt;&gt;0,J55,IF($AV55=0,0,AG55/$AV55*$Z55))</f>
      </c>
      <c r="AX55" s="18">
        <f>IF(K55&lt;&gt;0,K55,IF($AV55=0,0,AH55/$AV55*$Z55))</f>
      </c>
      <c r="AY55" s="18">
        <f>IF(L55&lt;&gt;0,L55,IF($AV55=0,0,AI55/$AV55*$Z55))</f>
      </c>
      <c r="AZ55" s="18">
        <f>IF(M55&lt;&gt;0,M55,IF($AV55=0,0,AJ55/$AV55*$Z55))</f>
      </c>
      <c r="BA55" s="18">
        <f>IF(N55&lt;&gt;0,N55,IF($AV55=0,0,AK55/$AV55*$Z55))</f>
      </c>
      <c r="BB55" s="18">
        <f>IF(O55&lt;&gt;0,O55,IF($AV55=0,0,AL55/$AV55*$Z55))</f>
      </c>
      <c r="BC55" s="18">
        <f>IF(P55&lt;&gt;0,P55,IF($AV55=0,0,AM55/$AV55*$Z55))</f>
      </c>
      <c r="BD55" s="18">
        <f>IF(Q55&lt;&gt;0,Q55,IF($AV55=0,0,AN55/$AV55*$Z55))</f>
      </c>
      <c r="BE55" s="18">
        <f>IF(R55&lt;&gt;0,R55,IF($AV55=0,0,AO55/$AV55*$Z55))</f>
      </c>
      <c r="BF55" s="18">
        <f>IF(S55&lt;&gt;0,S55,IF($AV55=0,0,AP55/$AV55*$Z55))</f>
      </c>
      <c r="BG55" s="18">
        <f>IF(T55&lt;&gt;0,T55,IF($AV55=0,0,AQ55/$AV55*$Z55))</f>
      </c>
      <c r="BH55" s="18">
        <f>IF(U55&lt;&gt;0,U55,IF($AV55=0,0,AR55/$AV55*$Z55))</f>
      </c>
      <c r="BI55" s="18">
        <f>IF(V55&lt;&gt;0,V55,IF($AV55=0,0,AS55/$AV55*$Z55))</f>
      </c>
      <c r="BJ55" s="18">
        <f>IF(W55&lt;&gt;0,W55,IF($AV55=0,0,AT55/$AV55*$Z55))</f>
      </c>
      <c r="BK55" s="18">
        <f>IF(X55&lt;&gt;0,X55,IF($AV55=0,0,AU55/$AV55*$Z55))</f>
      </c>
      <c r="BL55" s="18">
        <f>SUM(AW55:BK55)</f>
      </c>
      <c r="BM55" s="17" t="str">
        <v/>
      </c>
    </row>
    <row r="56" outlineLevel="4">
      <c r="A56" s="5" t="str">
        <v>1.13</v>
      </c>
      <c r="B56" s="5" t="str">
        <v/>
      </c>
      <c r="C56" s="5" t="str">
        <v>BSKDGNGENGR05</v>
      </c>
      <c r="D56" s="5" t="str">
        <v>BSKDGNGENGR05</v>
      </c>
      <c r="E56" s="19">
        <f>IFERROR(_xlfn.XLOOKUP(F56,Assumptions!B:B,Assumptions!C:C),0)</f>
      </c>
      <c r="F56" s="5" t="str">
        <v>Advanced Payment</v>
      </c>
      <c r="G56" s="5" t="str">
        <v/>
      </c>
      <c r="H56" s="18">
        <f>G55*E56</f>
      </c>
      <c r="I56" s="18">
        <f>H56*(1-0)</f>
      </c>
      <c r="J56" s="18">
        <v>0</v>
      </c>
      <c r="K56" s="18">
        <v>0</v>
      </c>
      <c r="L56" s="18">
        <v>0</v>
      </c>
      <c r="M56" s="18">
        <v>0</v>
      </c>
      <c r="N56" s="18">
        <v>0</v>
      </c>
      <c r="O56" s="18">
        <v>0</v>
      </c>
      <c r="P56" s="18">
        <v>0</v>
      </c>
      <c r="Q56" s="18">
        <v>0</v>
      </c>
      <c r="R56" s="18">
        <v>0</v>
      </c>
      <c r="S56" s="18">
        <v>0</v>
      </c>
      <c r="T56" s="18">
        <v>0</v>
      </c>
      <c r="U56" s="18">
        <v>0</v>
      </c>
      <c r="V56" s="18">
        <v>0</v>
      </c>
      <c r="W56" s="18">
        <v>0</v>
      </c>
      <c r="X56" s="18">
        <v>0</v>
      </c>
      <c r="Y56" s="18">
        <f>SUM(J56:X56)</f>
      </c>
      <c r="Z56" s="18">
        <f>I56-Y56</f>
      </c>
      <c r="AA56" s="20">
        <v>46026</v>
      </c>
      <c r="AB56" s="20">
        <v>46026</v>
      </c>
      <c r="AC56" s="18">
        <f>IFERROR(_xlfn.XLOOKUP(F56,Assumptions!B:B,Assumptions!D:D),0)</f>
      </c>
      <c r="AD56" s="20">
        <f>AA56+AC56</f>
      </c>
      <c r="AE56" s="20">
        <f>AC56+AB56</f>
      </c>
      <c r="AF56" s="5" t="str">
        <v/>
      </c>
      <c r="AG56" s="18">
        <f>IFERROR(_xlfn.BETA.DIST(DATE(YEAR(AG$2),MONTH(AG$2),15),$AD$2,$AE$2,FALSE,DATE(YEAR($AD56),MONTH($AD56),1),DATE(YEAR($AE56),MONTH($AE56),28)),0)</f>
      </c>
      <c r="AH56" s="18">
        <f>IFERROR(_xlfn.BETA.DIST(DATE(YEAR(AH$2),MONTH(AH$2),15),$AD$2,$AE$2,FALSE,DATE(YEAR($AD56),MONTH($AD56),1),DATE(YEAR($AE56),MONTH($AE56),28)),0)</f>
      </c>
      <c r="AI56" s="18">
        <f>IFERROR(_xlfn.BETA.DIST(DATE(YEAR(AI$2),MONTH(AI$2),15),$AD$2,$AE$2,FALSE,DATE(YEAR($AD56),MONTH($AD56),1),DATE(YEAR($AE56),MONTH($AE56),28)),0)</f>
      </c>
      <c r="AJ56" s="18">
        <f>IFERROR(_xlfn.BETA.DIST(DATE(YEAR(AJ$2),MONTH(AJ$2),15),$AD$2,$AE$2,FALSE,DATE(YEAR($AD56),MONTH($AD56),1),DATE(YEAR($AE56),MONTH($AE56),28)),0)</f>
      </c>
      <c r="AK56" s="18">
        <f>IFERROR(_xlfn.BETA.DIST(DATE(YEAR(AK$2),MONTH(AK$2),15),$AD$2,$AE$2,FALSE,DATE(YEAR($AD56),MONTH($AD56),1),DATE(YEAR($AE56),MONTH($AE56),28)),0)</f>
      </c>
      <c r="AL56" s="18">
        <f>IFERROR(_xlfn.BETA.DIST(DATE(YEAR(AL$2),MONTH(AL$2),15),$AD$2,$AE$2,FALSE,DATE(YEAR($AD56),MONTH($AD56),1),DATE(YEAR($AE56),MONTH($AE56),28)),0)</f>
      </c>
      <c r="AM56" s="18">
        <f>IFERROR(_xlfn.BETA.DIST(DATE(YEAR(AM$2),MONTH(AM$2),15),$AD$2,$AE$2,FALSE,DATE(YEAR($AD56),MONTH($AD56),1),DATE(YEAR($AE56),MONTH($AE56),28)),0)</f>
      </c>
      <c r="AN56" s="18">
        <f>IFERROR(_xlfn.BETA.DIST(DATE(YEAR(AN$2),MONTH(AN$2),15),$AD$2,$AE$2,FALSE,DATE(YEAR($AD56),MONTH($AD56),1),DATE(YEAR($AE56),MONTH($AE56),28)),0)</f>
      </c>
      <c r="AO56" s="18">
        <f>IFERROR(_xlfn.BETA.DIST(DATE(YEAR(AO$2),MONTH(AO$2),15),$AD$2,$AE$2,FALSE,DATE(YEAR($AD56),MONTH($AD56),1),DATE(YEAR($AE56),MONTH($AE56),28)),0)</f>
      </c>
      <c r="AP56" s="18">
        <f>IFERROR(_xlfn.BETA.DIST(DATE(YEAR(AP$2),MONTH(AP$2),15),$AD$2,$AE$2,FALSE,DATE(YEAR($AD56),MONTH($AD56),1),DATE(YEAR($AE56),MONTH($AE56),28)),0)</f>
      </c>
      <c r="AQ56" s="18">
        <f>IFERROR(_xlfn.BETA.DIST(DATE(YEAR(AQ$2),MONTH(AQ$2),15),$AD$2,$AE$2,FALSE,DATE(YEAR($AD56),MONTH($AD56),1),DATE(YEAR($AE56),MONTH($AE56),28)),0)</f>
      </c>
      <c r="AR56" s="18">
        <f>IFERROR(_xlfn.BETA.DIST(DATE(YEAR(AR$2),MONTH(AR$2),15),$AD$2,$AE$2,FALSE,DATE(YEAR($AD56),MONTH($AD56),1),DATE(YEAR($AE56),MONTH($AE56),28)),0)</f>
      </c>
      <c r="AS56" s="18">
        <f>IFERROR(_xlfn.BETA.DIST(DATE(YEAR(AS$2),MONTH(AS$2),15),$AD$2,$AE$2,FALSE,DATE(YEAR($AD56),MONTH($AD56),1),DATE(YEAR($AE56),MONTH($AE56),28)),0)</f>
      </c>
      <c r="AT56" s="18">
        <f>IFERROR(_xlfn.BETA.DIST(DATE(YEAR(AT$2),MONTH(AT$2),15),$AD$2,$AE$2,FALSE,DATE(YEAR($AD56),MONTH($AD56),1),DATE(YEAR($AE56),MONTH($AE56),28)),0)</f>
      </c>
      <c r="AU56" s="18">
        <f>IFERROR(_xlfn.BETA.DIST(DATE(YEAR(AU$2),MONTH(AU$2),15),$AD$2,$AE$2,FALSE,DATE(YEAR($AD56),MONTH($AD56),1),DATE(YEAR($AE56),MONTH($AE56),28)),0)</f>
      </c>
      <c r="AV56" s="18">
        <f>SUM(AG56:AU56)</f>
      </c>
      <c r="AW56" s="18">
        <f>IF(J56&lt;&gt;0,J56,IF($AV56=0,0,AG56/$AV56*$Z56))</f>
      </c>
      <c r="AX56" s="18">
        <f>IF(K56&lt;&gt;0,K56,IF($AV56=0,0,AH56/$AV56*$Z56))</f>
      </c>
      <c r="AY56" s="18">
        <f>IF(L56&lt;&gt;0,L56,IF($AV56=0,0,AI56/$AV56*$Z56))</f>
      </c>
      <c r="AZ56" s="18">
        <f>IF(M56&lt;&gt;0,M56,IF($AV56=0,0,AJ56/$AV56*$Z56))</f>
      </c>
      <c r="BA56" s="18">
        <f>IF(N56&lt;&gt;0,N56,IF($AV56=0,0,AK56/$AV56*$Z56))</f>
      </c>
      <c r="BB56" s="18">
        <f>IF(O56&lt;&gt;0,O56,IF($AV56=0,0,AL56/$AV56*$Z56))</f>
      </c>
      <c r="BC56" s="18">
        <f>IF(P56&lt;&gt;0,P56,IF($AV56=0,0,AM56/$AV56*$Z56))</f>
      </c>
      <c r="BD56" s="18">
        <f>IF(Q56&lt;&gt;0,Q56,IF($AV56=0,0,AN56/$AV56*$Z56))</f>
      </c>
      <c r="BE56" s="18">
        <f>IF(R56&lt;&gt;0,R56,IF($AV56=0,0,AO56/$AV56*$Z56))</f>
      </c>
      <c r="BF56" s="18">
        <f>IF(S56&lt;&gt;0,S56,IF($AV56=0,0,AP56/$AV56*$Z56))</f>
      </c>
      <c r="BG56" s="18">
        <f>IF(T56&lt;&gt;0,T56,IF($AV56=0,0,AQ56/$AV56*$Z56))</f>
      </c>
      <c r="BH56" s="18">
        <f>IF(U56&lt;&gt;0,U56,IF($AV56=0,0,AR56/$AV56*$Z56))</f>
      </c>
      <c r="BI56" s="18">
        <f>IF(V56&lt;&gt;0,V56,IF($AV56=0,0,AS56/$AV56*$Z56))</f>
      </c>
      <c r="BJ56" s="18">
        <f>IF(W56&lt;&gt;0,W56,IF($AV56=0,0,AT56/$AV56*$Z56))</f>
      </c>
      <c r="BK56" s="18">
        <f>IF(X56&lt;&gt;0,X56,IF($AV56=0,0,AU56/$AV56*$Z56))</f>
      </c>
      <c r="BL56" s="18">
        <f>SUM(AW56:BK56)</f>
      </c>
      <c r="BM56" s="18">
        <f>I56-BL56</f>
      </c>
    </row>
    <row r="57" outlineLevel="4">
      <c r="A57" s="5" t="str">
        <v>1.13</v>
      </c>
      <c r="B57" s="5" t="str">
        <v/>
      </c>
      <c r="C57" s="5" t="str">
        <v>BSPRELGENG207</v>
      </c>
      <c r="D57" s="5" t="str">
        <v>BSPRELGENG207</v>
      </c>
      <c r="E57" s="19">
        <f>IFERROR(_xlfn.XLOOKUP(F57,Assumptions!B:B,Assumptions!C:C),0)</f>
      </c>
      <c r="F57" s="5" t="str">
        <v>Site Delivery USD</v>
      </c>
      <c r="G57" s="5" t="str">
        <v/>
      </c>
      <c r="H57" s="18">
        <f>G55*E57</f>
      </c>
      <c r="I57" s="18">
        <f>H57*(1-0)</f>
      </c>
      <c r="J57" s="18">
        <v>0</v>
      </c>
      <c r="K57" s="18">
        <v>0</v>
      </c>
      <c r="L57" s="18">
        <v>0</v>
      </c>
      <c r="M57" s="18">
        <v>0</v>
      </c>
      <c r="N57" s="18">
        <v>0</v>
      </c>
      <c r="O57" s="18">
        <v>0</v>
      </c>
      <c r="P57" s="18">
        <v>0</v>
      </c>
      <c r="Q57" s="18">
        <v>0</v>
      </c>
      <c r="R57" s="18">
        <v>0</v>
      </c>
      <c r="S57" s="18">
        <v>0</v>
      </c>
      <c r="T57" s="18">
        <v>0</v>
      </c>
      <c r="U57" s="18">
        <v>0</v>
      </c>
      <c r="V57" s="18">
        <v>0</v>
      </c>
      <c r="W57" s="18">
        <v>0</v>
      </c>
      <c r="X57" s="18">
        <v>0</v>
      </c>
      <c r="Y57" s="18">
        <f>SUM(J57:X57)</f>
      </c>
      <c r="Z57" s="18">
        <f>I57-Y57</f>
      </c>
      <c r="AA57" s="20">
        <v>46294</v>
      </c>
      <c r="AB57" s="20">
        <v>46294</v>
      </c>
      <c r="AC57" s="18">
        <f>IFERROR(_xlfn.XLOOKUP(F57,Assumptions!B:B,Assumptions!D:D),0)</f>
      </c>
      <c r="AD57" s="20">
        <f>AA57+AC57</f>
      </c>
      <c r="AE57" s="20">
        <f>AC57+AB57</f>
      </c>
      <c r="AF57" s="5" t="str">
        <v/>
      </c>
      <c r="AG57" s="18">
        <f>IFERROR(_xlfn.BETA.DIST(DATE(YEAR(AG$2),MONTH(AG$2),15),$AD$2,$AE$2,FALSE,DATE(YEAR($AD57),MONTH($AD57),1),DATE(YEAR($AE57),MONTH($AE57),28)),0)</f>
      </c>
      <c r="AH57" s="18">
        <f>IFERROR(_xlfn.BETA.DIST(DATE(YEAR(AH$2),MONTH(AH$2),15),$AD$2,$AE$2,FALSE,DATE(YEAR($AD57),MONTH($AD57),1),DATE(YEAR($AE57),MONTH($AE57),28)),0)</f>
      </c>
      <c r="AI57" s="18">
        <f>IFERROR(_xlfn.BETA.DIST(DATE(YEAR(AI$2),MONTH(AI$2),15),$AD$2,$AE$2,FALSE,DATE(YEAR($AD57),MONTH($AD57),1),DATE(YEAR($AE57),MONTH($AE57),28)),0)</f>
      </c>
      <c r="AJ57" s="18">
        <f>IFERROR(_xlfn.BETA.DIST(DATE(YEAR(AJ$2),MONTH(AJ$2),15),$AD$2,$AE$2,FALSE,DATE(YEAR($AD57),MONTH($AD57),1),DATE(YEAR($AE57),MONTH($AE57),28)),0)</f>
      </c>
      <c r="AK57" s="18">
        <f>IFERROR(_xlfn.BETA.DIST(DATE(YEAR(AK$2),MONTH(AK$2),15),$AD$2,$AE$2,FALSE,DATE(YEAR($AD57),MONTH($AD57),1),DATE(YEAR($AE57),MONTH($AE57),28)),0)</f>
      </c>
      <c r="AL57" s="18">
        <f>IFERROR(_xlfn.BETA.DIST(DATE(YEAR(AL$2),MONTH(AL$2),15),$AD$2,$AE$2,FALSE,DATE(YEAR($AD57),MONTH($AD57),1),DATE(YEAR($AE57),MONTH($AE57),28)),0)</f>
      </c>
      <c r="AM57" s="18">
        <f>IFERROR(_xlfn.BETA.DIST(DATE(YEAR(AM$2),MONTH(AM$2),15),$AD$2,$AE$2,FALSE,DATE(YEAR($AD57),MONTH($AD57),1),DATE(YEAR($AE57),MONTH($AE57),28)),0)</f>
      </c>
      <c r="AN57" s="18">
        <f>IFERROR(_xlfn.BETA.DIST(DATE(YEAR(AN$2),MONTH(AN$2),15),$AD$2,$AE$2,FALSE,DATE(YEAR($AD57),MONTH($AD57),1),DATE(YEAR($AE57),MONTH($AE57),28)),0)</f>
      </c>
      <c r="AO57" s="18">
        <f>IFERROR(_xlfn.BETA.DIST(DATE(YEAR(AO$2),MONTH(AO$2),15),$AD$2,$AE$2,FALSE,DATE(YEAR($AD57),MONTH($AD57),1),DATE(YEAR($AE57),MONTH($AE57),28)),0)</f>
      </c>
      <c r="AP57" s="18">
        <f>IFERROR(_xlfn.BETA.DIST(DATE(YEAR(AP$2),MONTH(AP$2),15),$AD$2,$AE$2,FALSE,DATE(YEAR($AD57),MONTH($AD57),1),DATE(YEAR($AE57),MONTH($AE57),28)),0)</f>
      </c>
      <c r="AQ57" s="18">
        <f>IFERROR(_xlfn.BETA.DIST(DATE(YEAR(AQ$2),MONTH(AQ$2),15),$AD$2,$AE$2,FALSE,DATE(YEAR($AD57),MONTH($AD57),1),DATE(YEAR($AE57),MONTH($AE57),28)),0)</f>
      </c>
      <c r="AR57" s="18">
        <f>IFERROR(_xlfn.BETA.DIST(DATE(YEAR(AR$2),MONTH(AR$2),15),$AD$2,$AE$2,FALSE,DATE(YEAR($AD57),MONTH($AD57),1),DATE(YEAR($AE57),MONTH($AE57),28)),0)</f>
      </c>
      <c r="AS57" s="18">
        <f>IFERROR(_xlfn.BETA.DIST(DATE(YEAR(AS$2),MONTH(AS$2),15),$AD$2,$AE$2,FALSE,DATE(YEAR($AD57),MONTH($AD57),1),DATE(YEAR($AE57),MONTH($AE57),28)),0)</f>
      </c>
      <c r="AT57" s="18">
        <f>IFERROR(_xlfn.BETA.DIST(DATE(YEAR(AT$2),MONTH(AT$2),15),$AD$2,$AE$2,FALSE,DATE(YEAR($AD57),MONTH($AD57),1),DATE(YEAR($AE57),MONTH($AE57),28)),0)</f>
      </c>
      <c r="AU57" s="18">
        <f>IFERROR(_xlfn.BETA.DIST(DATE(YEAR(AU$2),MONTH(AU$2),15),$AD$2,$AE$2,FALSE,DATE(YEAR($AD57),MONTH($AD57),1),DATE(YEAR($AE57),MONTH($AE57),28)),0)</f>
      </c>
      <c r="AV57" s="18">
        <f>SUM(AG57:AU57)</f>
      </c>
      <c r="AW57" s="18">
        <f>IF(J57&lt;&gt;0,J57,IF($AV57=0,0,AG57/$AV57*$Z57))</f>
      </c>
      <c r="AX57" s="18">
        <f>IF(K57&lt;&gt;0,K57,IF($AV57=0,0,AH57/$AV57*$Z57))</f>
      </c>
      <c r="AY57" s="18">
        <f>IF(L57&lt;&gt;0,L57,IF($AV57=0,0,AI57/$AV57*$Z57))</f>
      </c>
      <c r="AZ57" s="18">
        <f>IF(M57&lt;&gt;0,M57,IF($AV57=0,0,AJ57/$AV57*$Z57))</f>
      </c>
      <c r="BA57" s="18">
        <f>IF(N57&lt;&gt;0,N57,IF($AV57=0,0,AK57/$AV57*$Z57))</f>
      </c>
      <c r="BB57" s="18">
        <f>IF(O57&lt;&gt;0,O57,IF($AV57=0,0,AL57/$AV57*$Z57))</f>
      </c>
      <c r="BC57" s="18">
        <f>IF(P57&lt;&gt;0,P57,IF($AV57=0,0,AM57/$AV57*$Z57))</f>
      </c>
      <c r="BD57" s="18">
        <f>IF(Q57&lt;&gt;0,Q57,IF($AV57=0,0,AN57/$AV57*$Z57))</f>
      </c>
      <c r="BE57" s="18">
        <f>IF(R57&lt;&gt;0,R57,IF($AV57=0,0,AO57/$AV57*$Z57))</f>
      </c>
      <c r="BF57" s="18">
        <f>IF(S57&lt;&gt;0,S57,IF($AV57=0,0,AP57/$AV57*$Z57))</f>
      </c>
      <c r="BG57" s="18">
        <f>IF(T57&lt;&gt;0,T57,IF($AV57=0,0,AQ57/$AV57*$Z57))</f>
      </c>
      <c r="BH57" s="18">
        <f>IF(U57&lt;&gt;0,U57,IF($AV57=0,0,AR57/$AV57*$Z57))</f>
      </c>
      <c r="BI57" s="18">
        <f>IF(V57&lt;&gt;0,V57,IF($AV57=0,0,AS57/$AV57*$Z57))</f>
      </c>
      <c r="BJ57" s="18">
        <f>IF(W57&lt;&gt;0,W57,IF($AV57=0,0,AT57/$AV57*$Z57))</f>
      </c>
      <c r="BK57" s="18">
        <f>IF(X57&lt;&gt;0,X57,IF($AV57=0,0,AU57/$AV57*$Z57))</f>
      </c>
      <c r="BL57" s="18">
        <f>SUM(AW57:BK57)</f>
      </c>
      <c r="BM57" s="18">
        <f>I57-BL57</f>
      </c>
    </row>
    <row r="58" outlineLevel="4">
      <c r="A58" s="5" t="str">
        <v>1.13</v>
      </c>
      <c r="B58" s="5" t="str">
        <v/>
      </c>
      <c r="C58" s="5" t="str">
        <v>BSKDGNGENGR07</v>
      </c>
      <c r="D58" s="5" t="str">
        <v>BSKDGNGENGR07</v>
      </c>
      <c r="E58" s="19">
        <f>IFERROR(_xlfn.XLOOKUP(F58,Assumptions!B:B,Assumptions!C:C),0)</f>
      </c>
      <c r="F58" s="5" t="str">
        <v>Retention</v>
      </c>
      <c r="G58" s="5" t="str">
        <v/>
      </c>
      <c r="H58" s="18">
        <f>G55*E58</f>
      </c>
      <c r="I58" s="18">
        <f>H58*(1-0)</f>
      </c>
      <c r="J58" s="18">
        <v>0</v>
      </c>
      <c r="K58" s="18">
        <v>0</v>
      </c>
      <c r="L58" s="18">
        <v>0</v>
      </c>
      <c r="M58" s="18">
        <v>0</v>
      </c>
      <c r="N58" s="18">
        <v>0</v>
      </c>
      <c r="O58" s="18">
        <v>0</v>
      </c>
      <c r="P58" s="18">
        <v>0</v>
      </c>
      <c r="Q58" s="18">
        <v>0</v>
      </c>
      <c r="R58" s="18">
        <v>0</v>
      </c>
      <c r="S58" s="18">
        <v>0</v>
      </c>
      <c r="T58" s="18">
        <v>0</v>
      </c>
      <c r="U58" s="18">
        <v>0</v>
      </c>
      <c r="V58" s="18">
        <v>0</v>
      </c>
      <c r="W58" s="18">
        <v>0</v>
      </c>
      <c r="X58" s="18">
        <v>0</v>
      </c>
      <c r="Y58" s="18">
        <f>SUM(J58:X58)</f>
      </c>
      <c r="Z58" s="18">
        <f>I58-Y58</f>
      </c>
      <c r="AA58" s="20">
        <v>46483</v>
      </c>
      <c r="AB58" s="20">
        <v>46483</v>
      </c>
      <c r="AC58" s="18">
        <f>IFERROR(_xlfn.XLOOKUP(F58,Assumptions!B:B,Assumptions!D:D),0)</f>
      </c>
      <c r="AD58" s="20">
        <f>AA58+AC58</f>
      </c>
      <c r="AE58" s="20">
        <f>AC58+AB58</f>
      </c>
      <c r="AF58" s="5" t="str">
        <v/>
      </c>
      <c r="AG58" s="18">
        <f>IFERROR(_xlfn.BETA.DIST(DATE(YEAR(AG$2),MONTH(AG$2),15),$AD$2,$AE$2,FALSE,DATE(YEAR($AD58),MONTH($AD58),1),DATE(YEAR($AE58),MONTH($AE58),28)),0)</f>
      </c>
      <c r="AH58" s="18">
        <f>IFERROR(_xlfn.BETA.DIST(DATE(YEAR(AH$2),MONTH(AH$2),15),$AD$2,$AE$2,FALSE,DATE(YEAR($AD58),MONTH($AD58),1),DATE(YEAR($AE58),MONTH($AE58),28)),0)</f>
      </c>
      <c r="AI58" s="18">
        <f>IFERROR(_xlfn.BETA.DIST(DATE(YEAR(AI$2),MONTH(AI$2),15),$AD$2,$AE$2,FALSE,DATE(YEAR($AD58),MONTH($AD58),1),DATE(YEAR($AE58),MONTH($AE58),28)),0)</f>
      </c>
      <c r="AJ58" s="18">
        <f>IFERROR(_xlfn.BETA.DIST(DATE(YEAR(AJ$2),MONTH(AJ$2),15),$AD$2,$AE$2,FALSE,DATE(YEAR($AD58),MONTH($AD58),1),DATE(YEAR($AE58),MONTH($AE58),28)),0)</f>
      </c>
      <c r="AK58" s="18">
        <f>IFERROR(_xlfn.BETA.DIST(DATE(YEAR(AK$2),MONTH(AK$2),15),$AD$2,$AE$2,FALSE,DATE(YEAR($AD58),MONTH($AD58),1),DATE(YEAR($AE58),MONTH($AE58),28)),0)</f>
      </c>
      <c r="AL58" s="18">
        <f>IFERROR(_xlfn.BETA.DIST(DATE(YEAR(AL$2),MONTH(AL$2),15),$AD$2,$AE$2,FALSE,DATE(YEAR($AD58),MONTH($AD58),1),DATE(YEAR($AE58),MONTH($AE58),28)),0)</f>
      </c>
      <c r="AM58" s="18">
        <f>IFERROR(_xlfn.BETA.DIST(DATE(YEAR(AM$2),MONTH(AM$2),15),$AD$2,$AE$2,FALSE,DATE(YEAR($AD58),MONTH($AD58),1),DATE(YEAR($AE58),MONTH($AE58),28)),0)</f>
      </c>
      <c r="AN58" s="18">
        <f>IFERROR(_xlfn.BETA.DIST(DATE(YEAR(AN$2),MONTH(AN$2),15),$AD$2,$AE$2,FALSE,DATE(YEAR($AD58),MONTH($AD58),1),DATE(YEAR($AE58),MONTH($AE58),28)),0)</f>
      </c>
      <c r="AO58" s="18">
        <f>IFERROR(_xlfn.BETA.DIST(DATE(YEAR(AO$2),MONTH(AO$2),15),$AD$2,$AE$2,FALSE,DATE(YEAR($AD58),MONTH($AD58),1),DATE(YEAR($AE58),MONTH($AE58),28)),0)</f>
      </c>
      <c r="AP58" s="18">
        <f>IFERROR(_xlfn.BETA.DIST(DATE(YEAR(AP$2),MONTH(AP$2),15),$AD$2,$AE$2,FALSE,DATE(YEAR($AD58),MONTH($AD58),1),DATE(YEAR($AE58),MONTH($AE58),28)),0)</f>
      </c>
      <c r="AQ58" s="18">
        <f>IFERROR(_xlfn.BETA.DIST(DATE(YEAR(AQ$2),MONTH(AQ$2),15),$AD$2,$AE$2,FALSE,DATE(YEAR($AD58),MONTH($AD58),1),DATE(YEAR($AE58),MONTH($AE58),28)),0)</f>
      </c>
      <c r="AR58" s="18">
        <f>IFERROR(_xlfn.BETA.DIST(DATE(YEAR(AR$2),MONTH(AR$2),15),$AD$2,$AE$2,FALSE,DATE(YEAR($AD58),MONTH($AD58),1),DATE(YEAR($AE58),MONTH($AE58),28)),0)</f>
      </c>
      <c r="AS58" s="18">
        <f>IFERROR(_xlfn.BETA.DIST(DATE(YEAR(AS$2),MONTH(AS$2),15),$AD$2,$AE$2,FALSE,DATE(YEAR($AD58),MONTH($AD58),1),DATE(YEAR($AE58),MONTH($AE58),28)),0)</f>
      </c>
      <c r="AT58" s="18">
        <f>IFERROR(_xlfn.BETA.DIST(DATE(YEAR(AT$2),MONTH(AT$2),15),$AD$2,$AE$2,FALSE,DATE(YEAR($AD58),MONTH($AD58),1),DATE(YEAR($AE58),MONTH($AE58),28)),0)</f>
      </c>
      <c r="AU58" s="18">
        <f>IFERROR(_xlfn.BETA.DIST(DATE(YEAR(AU$2),MONTH(AU$2),15),$AD$2,$AE$2,FALSE,DATE(YEAR($AD58),MONTH($AD58),1),DATE(YEAR($AE58),MONTH($AE58),28)),0)</f>
      </c>
      <c r="AV58" s="18">
        <f>SUM(AG58:AU58)</f>
      </c>
      <c r="AW58" s="18">
        <f>IF(J58&lt;&gt;0,J58,IF($AV58=0,0,AG58/$AV58*$Z58))</f>
      </c>
      <c r="AX58" s="18">
        <f>IF(K58&lt;&gt;0,K58,IF($AV58=0,0,AH58/$AV58*$Z58))</f>
      </c>
      <c r="AY58" s="18">
        <f>IF(L58&lt;&gt;0,L58,IF($AV58=0,0,AI58/$AV58*$Z58))</f>
      </c>
      <c r="AZ58" s="18">
        <f>IF(M58&lt;&gt;0,M58,IF($AV58=0,0,AJ58/$AV58*$Z58))</f>
      </c>
      <c r="BA58" s="18">
        <f>IF(N58&lt;&gt;0,N58,IF($AV58=0,0,AK58/$AV58*$Z58))</f>
      </c>
      <c r="BB58" s="18">
        <f>IF(O58&lt;&gt;0,O58,IF($AV58=0,0,AL58/$AV58*$Z58))</f>
      </c>
      <c r="BC58" s="18">
        <f>IF(P58&lt;&gt;0,P58,IF($AV58=0,0,AM58/$AV58*$Z58))</f>
      </c>
      <c r="BD58" s="18">
        <f>IF(Q58&lt;&gt;0,Q58,IF($AV58=0,0,AN58/$AV58*$Z58))</f>
      </c>
      <c r="BE58" s="18">
        <f>IF(R58&lt;&gt;0,R58,IF($AV58=0,0,AO58/$AV58*$Z58))</f>
      </c>
      <c r="BF58" s="18">
        <f>IF(S58&lt;&gt;0,S58,IF($AV58=0,0,AP58/$AV58*$Z58))</f>
      </c>
      <c r="BG58" s="18">
        <f>IF(T58&lt;&gt;0,T58,IF($AV58=0,0,AQ58/$AV58*$Z58))</f>
      </c>
      <c r="BH58" s="18">
        <f>IF(U58&lt;&gt;0,U58,IF($AV58=0,0,AR58/$AV58*$Z58))</f>
      </c>
      <c r="BI58" s="18">
        <f>IF(V58&lt;&gt;0,V58,IF($AV58=0,0,AS58/$AV58*$Z58))</f>
      </c>
      <c r="BJ58" s="18">
        <f>IF(W58&lt;&gt;0,W58,IF($AV58=0,0,AT58/$AV58*$Z58))</f>
      </c>
      <c r="BK58" s="18">
        <f>IF(X58&lt;&gt;0,X58,IF($AV58=0,0,AU58/$AV58*$Z58))</f>
      </c>
      <c r="BL58" s="18">
        <f>SUM(AW58:BK58)</f>
      </c>
      <c r="BM58" s="18">
        <f>I58-BL58</f>
      </c>
    </row>
    <row r="59" outlineLevel="3">
      <c r="A59" s="17" t="str">
        <v>1.14</v>
      </c>
      <c r="B59" s="17" t="str">
        <v/>
      </c>
      <c r="C59" s="17" t="str">
        <v/>
      </c>
      <c r="D59" s="17" t="str">
        <v/>
      </c>
      <c r="E59" s="17" t="str">
        <v>1.14</v>
      </c>
      <c r="F59" s="17" t="str">
        <v>Three single phase GIS line disconnectors 2500 A for OHTL feeders.</v>
      </c>
      <c r="G59" s="17">
        <v>101199.52</v>
      </c>
      <c r="H59" s="17" t="str">
        <v/>
      </c>
      <c r="I59" s="17" t="str">
        <v/>
      </c>
      <c r="J59" s="17" t="str">
        <v/>
      </c>
      <c r="K59" s="17" t="str">
        <v/>
      </c>
      <c r="L59" s="17" t="str">
        <v/>
      </c>
      <c r="M59" s="17" t="str">
        <v/>
      </c>
      <c r="N59" s="17" t="str">
        <v/>
      </c>
      <c r="O59" s="17" t="str">
        <v/>
      </c>
      <c r="P59" s="17" t="str">
        <v/>
      </c>
      <c r="Q59" s="17" t="str">
        <v/>
      </c>
      <c r="R59" s="17" t="str">
        <v/>
      </c>
      <c r="S59" s="17" t="str">
        <v/>
      </c>
      <c r="T59" s="17" t="str">
        <v/>
      </c>
      <c r="U59" s="17" t="str">
        <v/>
      </c>
      <c r="V59" s="17" t="str">
        <v/>
      </c>
      <c r="W59" s="17" t="str">
        <v/>
      </c>
      <c r="X59" s="17" t="str">
        <v/>
      </c>
      <c r="Y59" s="17" t="str">
        <v/>
      </c>
      <c r="Z59" s="17" t="str">
        <v/>
      </c>
      <c r="AA59" s="17" t="str">
        <v/>
      </c>
      <c r="AB59" s="17" t="str">
        <v/>
      </c>
      <c r="AC59" s="17" t="str">
        <v/>
      </c>
      <c r="AD59" s="17" t="str">
        <v/>
      </c>
      <c r="AE59" s="17" t="str">
        <v/>
      </c>
      <c r="AF59" s="5" t="str">
        <v/>
      </c>
      <c r="AG59" s="18">
        <f>IFERROR(_xlfn.BETA.DIST(DATE(YEAR(AG$2),MONTH(AG$2),15),$AD$2,$AE$2,FALSE,DATE(YEAR($AD59),MONTH($AD59),1),DATE(YEAR($AE59),MONTH($AE59),28)),0)</f>
      </c>
      <c r="AH59" s="18">
        <f>IFERROR(_xlfn.BETA.DIST(DATE(YEAR(AH$2),MONTH(AH$2),15),$AD$2,$AE$2,FALSE,DATE(YEAR($AD59),MONTH($AD59),1),DATE(YEAR($AE59),MONTH($AE59),28)),0)</f>
      </c>
      <c r="AI59" s="18">
        <f>IFERROR(_xlfn.BETA.DIST(DATE(YEAR(AI$2),MONTH(AI$2),15),$AD$2,$AE$2,FALSE,DATE(YEAR($AD59),MONTH($AD59),1),DATE(YEAR($AE59),MONTH($AE59),28)),0)</f>
      </c>
      <c r="AJ59" s="18">
        <f>IFERROR(_xlfn.BETA.DIST(DATE(YEAR(AJ$2),MONTH(AJ$2),15),$AD$2,$AE$2,FALSE,DATE(YEAR($AD59),MONTH($AD59),1),DATE(YEAR($AE59),MONTH($AE59),28)),0)</f>
      </c>
      <c r="AK59" s="18">
        <f>IFERROR(_xlfn.BETA.DIST(DATE(YEAR(AK$2),MONTH(AK$2),15),$AD$2,$AE$2,FALSE,DATE(YEAR($AD59),MONTH($AD59),1),DATE(YEAR($AE59),MONTH($AE59),28)),0)</f>
      </c>
      <c r="AL59" s="18">
        <f>IFERROR(_xlfn.BETA.DIST(DATE(YEAR(AL$2),MONTH(AL$2),15),$AD$2,$AE$2,FALSE,DATE(YEAR($AD59),MONTH($AD59),1),DATE(YEAR($AE59),MONTH($AE59),28)),0)</f>
      </c>
      <c r="AM59" s="18">
        <f>IFERROR(_xlfn.BETA.DIST(DATE(YEAR(AM$2),MONTH(AM$2),15),$AD$2,$AE$2,FALSE,DATE(YEAR($AD59),MONTH($AD59),1),DATE(YEAR($AE59),MONTH($AE59),28)),0)</f>
      </c>
      <c r="AN59" s="18">
        <f>IFERROR(_xlfn.BETA.DIST(DATE(YEAR(AN$2),MONTH(AN$2),15),$AD$2,$AE$2,FALSE,DATE(YEAR($AD59),MONTH($AD59),1),DATE(YEAR($AE59),MONTH($AE59),28)),0)</f>
      </c>
      <c r="AO59" s="18">
        <f>IFERROR(_xlfn.BETA.DIST(DATE(YEAR(AO$2),MONTH(AO$2),15),$AD$2,$AE$2,FALSE,DATE(YEAR($AD59),MONTH($AD59),1),DATE(YEAR($AE59),MONTH($AE59),28)),0)</f>
      </c>
      <c r="AP59" s="18">
        <f>IFERROR(_xlfn.BETA.DIST(DATE(YEAR(AP$2),MONTH(AP$2),15),$AD$2,$AE$2,FALSE,DATE(YEAR($AD59),MONTH($AD59),1),DATE(YEAR($AE59),MONTH($AE59),28)),0)</f>
      </c>
      <c r="AQ59" s="18">
        <f>IFERROR(_xlfn.BETA.DIST(DATE(YEAR(AQ$2),MONTH(AQ$2),15),$AD$2,$AE$2,FALSE,DATE(YEAR($AD59),MONTH($AD59),1),DATE(YEAR($AE59),MONTH($AE59),28)),0)</f>
      </c>
      <c r="AR59" s="18">
        <f>IFERROR(_xlfn.BETA.DIST(DATE(YEAR(AR$2),MONTH(AR$2),15),$AD$2,$AE$2,FALSE,DATE(YEAR($AD59),MONTH($AD59),1),DATE(YEAR($AE59),MONTH($AE59),28)),0)</f>
      </c>
      <c r="AS59" s="18">
        <f>IFERROR(_xlfn.BETA.DIST(DATE(YEAR(AS$2),MONTH(AS$2),15),$AD$2,$AE$2,FALSE,DATE(YEAR($AD59),MONTH($AD59),1),DATE(YEAR($AE59),MONTH($AE59),28)),0)</f>
      </c>
      <c r="AT59" s="18">
        <f>IFERROR(_xlfn.BETA.DIST(DATE(YEAR(AT$2),MONTH(AT$2),15),$AD$2,$AE$2,FALSE,DATE(YEAR($AD59),MONTH($AD59),1),DATE(YEAR($AE59),MONTH($AE59),28)),0)</f>
      </c>
      <c r="AU59" s="18">
        <f>IFERROR(_xlfn.BETA.DIST(DATE(YEAR(AU$2),MONTH(AU$2),15),$AD$2,$AE$2,FALSE,DATE(YEAR($AD59),MONTH($AD59),1),DATE(YEAR($AE59),MONTH($AE59),28)),0)</f>
      </c>
      <c r="AV59" s="18">
        <f>SUM(AG59:AU59)</f>
      </c>
      <c r="AW59" s="18">
        <f>IF(J59&lt;&gt;0,J59,IF($AV59=0,0,AG59/$AV59*$Z59))</f>
      </c>
      <c r="AX59" s="18">
        <f>IF(K59&lt;&gt;0,K59,IF($AV59=0,0,AH59/$AV59*$Z59))</f>
      </c>
      <c r="AY59" s="18">
        <f>IF(L59&lt;&gt;0,L59,IF($AV59=0,0,AI59/$AV59*$Z59))</f>
      </c>
      <c r="AZ59" s="18">
        <f>IF(M59&lt;&gt;0,M59,IF($AV59=0,0,AJ59/$AV59*$Z59))</f>
      </c>
      <c r="BA59" s="18">
        <f>IF(N59&lt;&gt;0,N59,IF($AV59=0,0,AK59/$AV59*$Z59))</f>
      </c>
      <c r="BB59" s="18">
        <f>IF(O59&lt;&gt;0,O59,IF($AV59=0,0,AL59/$AV59*$Z59))</f>
      </c>
      <c r="BC59" s="18">
        <f>IF(P59&lt;&gt;0,P59,IF($AV59=0,0,AM59/$AV59*$Z59))</f>
      </c>
      <c r="BD59" s="18">
        <f>IF(Q59&lt;&gt;0,Q59,IF($AV59=0,0,AN59/$AV59*$Z59))</f>
      </c>
      <c r="BE59" s="18">
        <f>IF(R59&lt;&gt;0,R59,IF($AV59=0,0,AO59/$AV59*$Z59))</f>
      </c>
      <c r="BF59" s="18">
        <f>IF(S59&lt;&gt;0,S59,IF($AV59=0,0,AP59/$AV59*$Z59))</f>
      </c>
      <c r="BG59" s="18">
        <f>IF(T59&lt;&gt;0,T59,IF($AV59=0,0,AQ59/$AV59*$Z59))</f>
      </c>
      <c r="BH59" s="18">
        <f>IF(U59&lt;&gt;0,U59,IF($AV59=0,0,AR59/$AV59*$Z59))</f>
      </c>
      <c r="BI59" s="18">
        <f>IF(V59&lt;&gt;0,V59,IF($AV59=0,0,AS59/$AV59*$Z59))</f>
      </c>
      <c r="BJ59" s="18">
        <f>IF(W59&lt;&gt;0,W59,IF($AV59=0,0,AT59/$AV59*$Z59))</f>
      </c>
      <c r="BK59" s="18">
        <f>IF(X59&lt;&gt;0,X59,IF($AV59=0,0,AU59/$AV59*$Z59))</f>
      </c>
      <c r="BL59" s="18">
        <f>SUM(AW59:BK59)</f>
      </c>
      <c r="BM59" s="17" t="str">
        <v/>
      </c>
    </row>
    <row r="60" outlineLevel="4">
      <c r="A60" s="5" t="str">
        <v>1.14</v>
      </c>
      <c r="B60" s="5" t="str">
        <v/>
      </c>
      <c r="C60" s="5" t="str">
        <v>BSKDGNGENGR05</v>
      </c>
      <c r="D60" s="5" t="str">
        <v>BSKDGNGENGR05</v>
      </c>
      <c r="E60" s="19">
        <f>IFERROR(_xlfn.XLOOKUP(F60,Assumptions!B:B,Assumptions!C:C),0)</f>
      </c>
      <c r="F60" s="5" t="str">
        <v>Advanced Payment</v>
      </c>
      <c r="G60" s="5" t="str">
        <v/>
      </c>
      <c r="H60" s="18">
        <f>G59*E60</f>
      </c>
      <c r="I60" s="18">
        <f>H60*(1-0)</f>
      </c>
      <c r="J60" s="18">
        <v>0</v>
      </c>
      <c r="K60" s="18">
        <v>0</v>
      </c>
      <c r="L60" s="18">
        <v>0</v>
      </c>
      <c r="M60" s="18">
        <v>0</v>
      </c>
      <c r="N60" s="18">
        <v>0</v>
      </c>
      <c r="O60" s="18">
        <v>0</v>
      </c>
      <c r="P60" s="18">
        <v>0</v>
      </c>
      <c r="Q60" s="18">
        <v>0</v>
      </c>
      <c r="R60" s="18">
        <v>0</v>
      </c>
      <c r="S60" s="18">
        <v>0</v>
      </c>
      <c r="T60" s="18">
        <v>0</v>
      </c>
      <c r="U60" s="18">
        <v>0</v>
      </c>
      <c r="V60" s="18">
        <v>0</v>
      </c>
      <c r="W60" s="18">
        <v>0</v>
      </c>
      <c r="X60" s="18">
        <v>0</v>
      </c>
      <c r="Y60" s="18">
        <f>SUM(J60:X60)</f>
      </c>
      <c r="Z60" s="18">
        <f>I60-Y60</f>
      </c>
      <c r="AA60" s="20">
        <v>46026</v>
      </c>
      <c r="AB60" s="20">
        <v>46026</v>
      </c>
      <c r="AC60" s="18">
        <f>IFERROR(_xlfn.XLOOKUP(F60,Assumptions!B:B,Assumptions!D:D),0)</f>
      </c>
      <c r="AD60" s="20">
        <f>AA60+AC60</f>
      </c>
      <c r="AE60" s="20">
        <f>AC60+AB60</f>
      </c>
      <c r="AF60" s="5" t="str">
        <v/>
      </c>
      <c r="AG60" s="18">
        <f>IFERROR(_xlfn.BETA.DIST(DATE(YEAR(AG$2),MONTH(AG$2),15),$AD$2,$AE$2,FALSE,DATE(YEAR($AD60),MONTH($AD60),1),DATE(YEAR($AE60),MONTH($AE60),28)),0)</f>
      </c>
      <c r="AH60" s="18">
        <f>IFERROR(_xlfn.BETA.DIST(DATE(YEAR(AH$2),MONTH(AH$2),15),$AD$2,$AE$2,FALSE,DATE(YEAR($AD60),MONTH($AD60),1),DATE(YEAR($AE60),MONTH($AE60),28)),0)</f>
      </c>
      <c r="AI60" s="18">
        <f>IFERROR(_xlfn.BETA.DIST(DATE(YEAR(AI$2),MONTH(AI$2),15),$AD$2,$AE$2,FALSE,DATE(YEAR($AD60),MONTH($AD60),1),DATE(YEAR($AE60),MONTH($AE60),28)),0)</f>
      </c>
      <c r="AJ60" s="18">
        <f>IFERROR(_xlfn.BETA.DIST(DATE(YEAR(AJ$2),MONTH(AJ$2),15),$AD$2,$AE$2,FALSE,DATE(YEAR($AD60),MONTH($AD60),1),DATE(YEAR($AE60),MONTH($AE60),28)),0)</f>
      </c>
      <c r="AK60" s="18">
        <f>IFERROR(_xlfn.BETA.DIST(DATE(YEAR(AK$2),MONTH(AK$2),15),$AD$2,$AE$2,FALSE,DATE(YEAR($AD60),MONTH($AD60),1),DATE(YEAR($AE60),MONTH($AE60),28)),0)</f>
      </c>
      <c r="AL60" s="18">
        <f>IFERROR(_xlfn.BETA.DIST(DATE(YEAR(AL$2),MONTH(AL$2),15),$AD$2,$AE$2,FALSE,DATE(YEAR($AD60),MONTH($AD60),1),DATE(YEAR($AE60),MONTH($AE60),28)),0)</f>
      </c>
      <c r="AM60" s="18">
        <f>IFERROR(_xlfn.BETA.DIST(DATE(YEAR(AM$2),MONTH(AM$2),15),$AD$2,$AE$2,FALSE,DATE(YEAR($AD60),MONTH($AD60),1),DATE(YEAR($AE60),MONTH($AE60),28)),0)</f>
      </c>
      <c r="AN60" s="18">
        <f>IFERROR(_xlfn.BETA.DIST(DATE(YEAR(AN$2),MONTH(AN$2),15),$AD$2,$AE$2,FALSE,DATE(YEAR($AD60),MONTH($AD60),1),DATE(YEAR($AE60),MONTH($AE60),28)),0)</f>
      </c>
      <c r="AO60" s="18">
        <f>IFERROR(_xlfn.BETA.DIST(DATE(YEAR(AO$2),MONTH(AO$2),15),$AD$2,$AE$2,FALSE,DATE(YEAR($AD60),MONTH($AD60),1),DATE(YEAR($AE60),MONTH($AE60),28)),0)</f>
      </c>
      <c r="AP60" s="18">
        <f>IFERROR(_xlfn.BETA.DIST(DATE(YEAR(AP$2),MONTH(AP$2),15),$AD$2,$AE$2,FALSE,DATE(YEAR($AD60),MONTH($AD60),1),DATE(YEAR($AE60),MONTH($AE60),28)),0)</f>
      </c>
      <c r="AQ60" s="18">
        <f>IFERROR(_xlfn.BETA.DIST(DATE(YEAR(AQ$2),MONTH(AQ$2),15),$AD$2,$AE$2,FALSE,DATE(YEAR($AD60),MONTH($AD60),1),DATE(YEAR($AE60),MONTH($AE60),28)),0)</f>
      </c>
      <c r="AR60" s="18">
        <f>IFERROR(_xlfn.BETA.DIST(DATE(YEAR(AR$2),MONTH(AR$2),15),$AD$2,$AE$2,FALSE,DATE(YEAR($AD60),MONTH($AD60),1),DATE(YEAR($AE60),MONTH($AE60),28)),0)</f>
      </c>
      <c r="AS60" s="18">
        <f>IFERROR(_xlfn.BETA.DIST(DATE(YEAR(AS$2),MONTH(AS$2),15),$AD$2,$AE$2,FALSE,DATE(YEAR($AD60),MONTH($AD60),1),DATE(YEAR($AE60),MONTH($AE60),28)),0)</f>
      </c>
      <c r="AT60" s="18">
        <f>IFERROR(_xlfn.BETA.DIST(DATE(YEAR(AT$2),MONTH(AT$2),15),$AD$2,$AE$2,FALSE,DATE(YEAR($AD60),MONTH($AD60),1),DATE(YEAR($AE60),MONTH($AE60),28)),0)</f>
      </c>
      <c r="AU60" s="18">
        <f>IFERROR(_xlfn.BETA.DIST(DATE(YEAR(AU$2),MONTH(AU$2),15),$AD$2,$AE$2,FALSE,DATE(YEAR($AD60),MONTH($AD60),1),DATE(YEAR($AE60),MONTH($AE60),28)),0)</f>
      </c>
      <c r="AV60" s="18">
        <f>SUM(AG60:AU60)</f>
      </c>
      <c r="AW60" s="18">
        <f>IF(J60&lt;&gt;0,J60,IF($AV60=0,0,AG60/$AV60*$Z60))</f>
      </c>
      <c r="AX60" s="18">
        <f>IF(K60&lt;&gt;0,K60,IF($AV60=0,0,AH60/$AV60*$Z60))</f>
      </c>
      <c r="AY60" s="18">
        <f>IF(L60&lt;&gt;0,L60,IF($AV60=0,0,AI60/$AV60*$Z60))</f>
      </c>
      <c r="AZ60" s="18">
        <f>IF(M60&lt;&gt;0,M60,IF($AV60=0,0,AJ60/$AV60*$Z60))</f>
      </c>
      <c r="BA60" s="18">
        <f>IF(N60&lt;&gt;0,N60,IF($AV60=0,0,AK60/$AV60*$Z60))</f>
      </c>
      <c r="BB60" s="18">
        <f>IF(O60&lt;&gt;0,O60,IF($AV60=0,0,AL60/$AV60*$Z60))</f>
      </c>
      <c r="BC60" s="18">
        <f>IF(P60&lt;&gt;0,P60,IF($AV60=0,0,AM60/$AV60*$Z60))</f>
      </c>
      <c r="BD60" s="18">
        <f>IF(Q60&lt;&gt;0,Q60,IF($AV60=0,0,AN60/$AV60*$Z60))</f>
      </c>
      <c r="BE60" s="18">
        <f>IF(R60&lt;&gt;0,R60,IF($AV60=0,0,AO60/$AV60*$Z60))</f>
      </c>
      <c r="BF60" s="18">
        <f>IF(S60&lt;&gt;0,S60,IF($AV60=0,0,AP60/$AV60*$Z60))</f>
      </c>
      <c r="BG60" s="18">
        <f>IF(T60&lt;&gt;0,T60,IF($AV60=0,0,AQ60/$AV60*$Z60))</f>
      </c>
      <c r="BH60" s="18">
        <f>IF(U60&lt;&gt;0,U60,IF($AV60=0,0,AR60/$AV60*$Z60))</f>
      </c>
      <c r="BI60" s="18">
        <f>IF(V60&lt;&gt;0,V60,IF($AV60=0,0,AS60/$AV60*$Z60))</f>
      </c>
      <c r="BJ60" s="18">
        <f>IF(W60&lt;&gt;0,W60,IF($AV60=0,0,AT60/$AV60*$Z60))</f>
      </c>
      <c r="BK60" s="18">
        <f>IF(X60&lt;&gt;0,X60,IF($AV60=0,0,AU60/$AV60*$Z60))</f>
      </c>
      <c r="BL60" s="18">
        <f>SUM(AW60:BK60)</f>
      </c>
      <c r="BM60" s="18">
        <f>I60-BL60</f>
      </c>
    </row>
    <row r="61" outlineLevel="4">
      <c r="A61" s="5" t="str">
        <v>1.14</v>
      </c>
      <c r="B61" s="5" t="str">
        <v/>
      </c>
      <c r="C61" s="5" t="str">
        <v>BSPRELGENG207</v>
      </c>
      <c r="D61" s="5" t="str">
        <v>BSPRELGENG207</v>
      </c>
      <c r="E61" s="19">
        <f>IFERROR(_xlfn.XLOOKUP(F61,Assumptions!B:B,Assumptions!C:C),0)</f>
      </c>
      <c r="F61" s="5" t="str">
        <v>Site Delivery USD</v>
      </c>
      <c r="G61" s="5" t="str">
        <v/>
      </c>
      <c r="H61" s="18">
        <f>G59*E61</f>
      </c>
      <c r="I61" s="18">
        <f>H61*(1-0)</f>
      </c>
      <c r="J61" s="18">
        <v>0</v>
      </c>
      <c r="K61" s="18">
        <v>0</v>
      </c>
      <c r="L61" s="18">
        <v>0</v>
      </c>
      <c r="M61" s="18">
        <v>0</v>
      </c>
      <c r="N61" s="18">
        <v>0</v>
      </c>
      <c r="O61" s="18">
        <v>0</v>
      </c>
      <c r="P61" s="18">
        <v>0</v>
      </c>
      <c r="Q61" s="18">
        <v>0</v>
      </c>
      <c r="R61" s="18">
        <v>0</v>
      </c>
      <c r="S61" s="18">
        <v>0</v>
      </c>
      <c r="T61" s="18">
        <v>0</v>
      </c>
      <c r="U61" s="18">
        <v>0</v>
      </c>
      <c r="V61" s="18">
        <v>0</v>
      </c>
      <c r="W61" s="18">
        <v>0</v>
      </c>
      <c r="X61" s="18">
        <v>0</v>
      </c>
      <c r="Y61" s="18">
        <f>SUM(J61:X61)</f>
      </c>
      <c r="Z61" s="18">
        <f>I61-Y61</f>
      </c>
      <c r="AA61" s="20">
        <v>46294</v>
      </c>
      <c r="AB61" s="20">
        <v>46294</v>
      </c>
      <c r="AC61" s="18">
        <f>IFERROR(_xlfn.XLOOKUP(F61,Assumptions!B:B,Assumptions!D:D),0)</f>
      </c>
      <c r="AD61" s="20">
        <f>AA61+AC61</f>
      </c>
      <c r="AE61" s="20">
        <f>AC61+AB61</f>
      </c>
      <c r="AF61" s="5" t="str">
        <v/>
      </c>
      <c r="AG61" s="18">
        <f>IFERROR(_xlfn.BETA.DIST(DATE(YEAR(AG$2),MONTH(AG$2),15),$AD$2,$AE$2,FALSE,DATE(YEAR($AD61),MONTH($AD61),1),DATE(YEAR($AE61),MONTH($AE61),28)),0)</f>
      </c>
      <c r="AH61" s="18">
        <f>IFERROR(_xlfn.BETA.DIST(DATE(YEAR(AH$2),MONTH(AH$2),15),$AD$2,$AE$2,FALSE,DATE(YEAR($AD61),MONTH($AD61),1),DATE(YEAR($AE61),MONTH($AE61),28)),0)</f>
      </c>
      <c r="AI61" s="18">
        <f>IFERROR(_xlfn.BETA.DIST(DATE(YEAR(AI$2),MONTH(AI$2),15),$AD$2,$AE$2,FALSE,DATE(YEAR($AD61),MONTH($AD61),1),DATE(YEAR($AE61),MONTH($AE61),28)),0)</f>
      </c>
      <c r="AJ61" s="18">
        <f>IFERROR(_xlfn.BETA.DIST(DATE(YEAR(AJ$2),MONTH(AJ$2),15),$AD$2,$AE$2,FALSE,DATE(YEAR($AD61),MONTH($AD61),1),DATE(YEAR($AE61),MONTH($AE61),28)),0)</f>
      </c>
      <c r="AK61" s="18">
        <f>IFERROR(_xlfn.BETA.DIST(DATE(YEAR(AK$2),MONTH(AK$2),15),$AD$2,$AE$2,FALSE,DATE(YEAR($AD61),MONTH($AD61),1),DATE(YEAR($AE61),MONTH($AE61),28)),0)</f>
      </c>
      <c r="AL61" s="18">
        <f>IFERROR(_xlfn.BETA.DIST(DATE(YEAR(AL$2),MONTH(AL$2),15),$AD$2,$AE$2,FALSE,DATE(YEAR($AD61),MONTH($AD61),1),DATE(YEAR($AE61),MONTH($AE61),28)),0)</f>
      </c>
      <c r="AM61" s="18">
        <f>IFERROR(_xlfn.BETA.DIST(DATE(YEAR(AM$2),MONTH(AM$2),15),$AD$2,$AE$2,FALSE,DATE(YEAR($AD61),MONTH($AD61),1),DATE(YEAR($AE61),MONTH($AE61),28)),0)</f>
      </c>
      <c r="AN61" s="18">
        <f>IFERROR(_xlfn.BETA.DIST(DATE(YEAR(AN$2),MONTH(AN$2),15),$AD$2,$AE$2,FALSE,DATE(YEAR($AD61),MONTH($AD61),1),DATE(YEAR($AE61),MONTH($AE61),28)),0)</f>
      </c>
      <c r="AO61" s="18">
        <f>IFERROR(_xlfn.BETA.DIST(DATE(YEAR(AO$2),MONTH(AO$2),15),$AD$2,$AE$2,FALSE,DATE(YEAR($AD61),MONTH($AD61),1),DATE(YEAR($AE61),MONTH($AE61),28)),0)</f>
      </c>
      <c r="AP61" s="18">
        <f>IFERROR(_xlfn.BETA.DIST(DATE(YEAR(AP$2),MONTH(AP$2),15),$AD$2,$AE$2,FALSE,DATE(YEAR($AD61),MONTH($AD61),1),DATE(YEAR($AE61),MONTH($AE61),28)),0)</f>
      </c>
      <c r="AQ61" s="18">
        <f>IFERROR(_xlfn.BETA.DIST(DATE(YEAR(AQ$2),MONTH(AQ$2),15),$AD$2,$AE$2,FALSE,DATE(YEAR($AD61),MONTH($AD61),1),DATE(YEAR($AE61),MONTH($AE61),28)),0)</f>
      </c>
      <c r="AR61" s="18">
        <f>IFERROR(_xlfn.BETA.DIST(DATE(YEAR(AR$2),MONTH(AR$2),15),$AD$2,$AE$2,FALSE,DATE(YEAR($AD61),MONTH($AD61),1),DATE(YEAR($AE61),MONTH($AE61),28)),0)</f>
      </c>
      <c r="AS61" s="18">
        <f>IFERROR(_xlfn.BETA.DIST(DATE(YEAR(AS$2),MONTH(AS$2),15),$AD$2,$AE$2,FALSE,DATE(YEAR($AD61),MONTH($AD61),1),DATE(YEAR($AE61),MONTH($AE61),28)),0)</f>
      </c>
      <c r="AT61" s="18">
        <f>IFERROR(_xlfn.BETA.DIST(DATE(YEAR(AT$2),MONTH(AT$2),15),$AD$2,$AE$2,FALSE,DATE(YEAR($AD61),MONTH($AD61),1),DATE(YEAR($AE61),MONTH($AE61),28)),0)</f>
      </c>
      <c r="AU61" s="18">
        <f>IFERROR(_xlfn.BETA.DIST(DATE(YEAR(AU$2),MONTH(AU$2),15),$AD$2,$AE$2,FALSE,DATE(YEAR($AD61),MONTH($AD61),1),DATE(YEAR($AE61),MONTH($AE61),28)),0)</f>
      </c>
      <c r="AV61" s="18">
        <f>SUM(AG61:AU61)</f>
      </c>
      <c r="AW61" s="18">
        <f>IF(J61&lt;&gt;0,J61,IF($AV61=0,0,AG61/$AV61*$Z61))</f>
      </c>
      <c r="AX61" s="18">
        <f>IF(K61&lt;&gt;0,K61,IF($AV61=0,0,AH61/$AV61*$Z61))</f>
      </c>
      <c r="AY61" s="18">
        <f>IF(L61&lt;&gt;0,L61,IF($AV61=0,0,AI61/$AV61*$Z61))</f>
      </c>
      <c r="AZ61" s="18">
        <f>IF(M61&lt;&gt;0,M61,IF($AV61=0,0,AJ61/$AV61*$Z61))</f>
      </c>
      <c r="BA61" s="18">
        <f>IF(N61&lt;&gt;0,N61,IF($AV61=0,0,AK61/$AV61*$Z61))</f>
      </c>
      <c r="BB61" s="18">
        <f>IF(O61&lt;&gt;0,O61,IF($AV61=0,0,AL61/$AV61*$Z61))</f>
      </c>
      <c r="BC61" s="18">
        <f>IF(P61&lt;&gt;0,P61,IF($AV61=0,0,AM61/$AV61*$Z61))</f>
      </c>
      <c r="BD61" s="18">
        <f>IF(Q61&lt;&gt;0,Q61,IF($AV61=0,0,AN61/$AV61*$Z61))</f>
      </c>
      <c r="BE61" s="18">
        <f>IF(R61&lt;&gt;0,R61,IF($AV61=0,0,AO61/$AV61*$Z61))</f>
      </c>
      <c r="BF61" s="18">
        <f>IF(S61&lt;&gt;0,S61,IF($AV61=0,0,AP61/$AV61*$Z61))</f>
      </c>
      <c r="BG61" s="18">
        <f>IF(T61&lt;&gt;0,T61,IF($AV61=0,0,AQ61/$AV61*$Z61))</f>
      </c>
      <c r="BH61" s="18">
        <f>IF(U61&lt;&gt;0,U61,IF($AV61=0,0,AR61/$AV61*$Z61))</f>
      </c>
      <c r="BI61" s="18">
        <f>IF(V61&lt;&gt;0,V61,IF($AV61=0,0,AS61/$AV61*$Z61))</f>
      </c>
      <c r="BJ61" s="18">
        <f>IF(W61&lt;&gt;0,W61,IF($AV61=0,0,AT61/$AV61*$Z61))</f>
      </c>
      <c r="BK61" s="18">
        <f>IF(X61&lt;&gt;0,X61,IF($AV61=0,0,AU61/$AV61*$Z61))</f>
      </c>
      <c r="BL61" s="18">
        <f>SUM(AW61:BK61)</f>
      </c>
      <c r="BM61" s="18">
        <f>I61-BL61</f>
      </c>
    </row>
    <row r="62" outlineLevel="4">
      <c r="A62" s="5" t="str">
        <v>1.14</v>
      </c>
      <c r="B62" s="5" t="str">
        <v/>
      </c>
      <c r="C62" s="5" t="str">
        <v>BSKDGNGENGR07</v>
      </c>
      <c r="D62" s="5" t="str">
        <v>BSKDGNGENGR07</v>
      </c>
      <c r="E62" s="19">
        <f>IFERROR(_xlfn.XLOOKUP(F62,Assumptions!B:B,Assumptions!C:C),0)</f>
      </c>
      <c r="F62" s="5" t="str">
        <v>Retention</v>
      </c>
      <c r="G62" s="5" t="str">
        <v/>
      </c>
      <c r="H62" s="18">
        <f>G59*E62</f>
      </c>
      <c r="I62" s="18">
        <f>H62*(1-0)</f>
      </c>
      <c r="J62" s="18">
        <v>0</v>
      </c>
      <c r="K62" s="18">
        <v>0</v>
      </c>
      <c r="L62" s="18">
        <v>0</v>
      </c>
      <c r="M62" s="18">
        <v>0</v>
      </c>
      <c r="N62" s="18">
        <v>0</v>
      </c>
      <c r="O62" s="18">
        <v>0</v>
      </c>
      <c r="P62" s="18">
        <v>0</v>
      </c>
      <c r="Q62" s="18">
        <v>0</v>
      </c>
      <c r="R62" s="18">
        <v>0</v>
      </c>
      <c r="S62" s="18">
        <v>0</v>
      </c>
      <c r="T62" s="18">
        <v>0</v>
      </c>
      <c r="U62" s="18">
        <v>0</v>
      </c>
      <c r="V62" s="18">
        <v>0</v>
      </c>
      <c r="W62" s="18">
        <v>0</v>
      </c>
      <c r="X62" s="18">
        <v>0</v>
      </c>
      <c r="Y62" s="18">
        <f>SUM(J62:X62)</f>
      </c>
      <c r="Z62" s="18">
        <f>I62-Y62</f>
      </c>
      <c r="AA62" s="20">
        <v>46483</v>
      </c>
      <c r="AB62" s="20">
        <v>46483</v>
      </c>
      <c r="AC62" s="18">
        <f>IFERROR(_xlfn.XLOOKUP(F62,Assumptions!B:B,Assumptions!D:D),0)</f>
      </c>
      <c r="AD62" s="20">
        <f>AA62+AC62</f>
      </c>
      <c r="AE62" s="20">
        <f>AC62+AB62</f>
      </c>
      <c r="AF62" s="5" t="str">
        <v/>
      </c>
      <c r="AG62" s="18">
        <f>IFERROR(_xlfn.BETA.DIST(DATE(YEAR(AG$2),MONTH(AG$2),15),$AD$2,$AE$2,FALSE,DATE(YEAR($AD62),MONTH($AD62),1),DATE(YEAR($AE62),MONTH($AE62),28)),0)</f>
      </c>
      <c r="AH62" s="18">
        <f>IFERROR(_xlfn.BETA.DIST(DATE(YEAR(AH$2),MONTH(AH$2),15),$AD$2,$AE$2,FALSE,DATE(YEAR($AD62),MONTH($AD62),1),DATE(YEAR($AE62),MONTH($AE62),28)),0)</f>
      </c>
      <c r="AI62" s="18">
        <f>IFERROR(_xlfn.BETA.DIST(DATE(YEAR(AI$2),MONTH(AI$2),15),$AD$2,$AE$2,FALSE,DATE(YEAR($AD62),MONTH($AD62),1),DATE(YEAR($AE62),MONTH($AE62),28)),0)</f>
      </c>
      <c r="AJ62" s="18">
        <f>IFERROR(_xlfn.BETA.DIST(DATE(YEAR(AJ$2),MONTH(AJ$2),15),$AD$2,$AE$2,FALSE,DATE(YEAR($AD62),MONTH($AD62),1),DATE(YEAR($AE62),MONTH($AE62),28)),0)</f>
      </c>
      <c r="AK62" s="18">
        <f>IFERROR(_xlfn.BETA.DIST(DATE(YEAR(AK$2),MONTH(AK$2),15),$AD$2,$AE$2,FALSE,DATE(YEAR($AD62),MONTH($AD62),1),DATE(YEAR($AE62),MONTH($AE62),28)),0)</f>
      </c>
      <c r="AL62" s="18">
        <f>IFERROR(_xlfn.BETA.DIST(DATE(YEAR(AL$2),MONTH(AL$2),15),$AD$2,$AE$2,FALSE,DATE(YEAR($AD62),MONTH($AD62),1),DATE(YEAR($AE62),MONTH($AE62),28)),0)</f>
      </c>
      <c r="AM62" s="18">
        <f>IFERROR(_xlfn.BETA.DIST(DATE(YEAR(AM$2),MONTH(AM$2),15),$AD$2,$AE$2,FALSE,DATE(YEAR($AD62),MONTH($AD62),1),DATE(YEAR($AE62),MONTH($AE62),28)),0)</f>
      </c>
      <c r="AN62" s="18">
        <f>IFERROR(_xlfn.BETA.DIST(DATE(YEAR(AN$2),MONTH(AN$2),15),$AD$2,$AE$2,FALSE,DATE(YEAR($AD62),MONTH($AD62),1),DATE(YEAR($AE62),MONTH($AE62),28)),0)</f>
      </c>
      <c r="AO62" s="18">
        <f>IFERROR(_xlfn.BETA.DIST(DATE(YEAR(AO$2),MONTH(AO$2),15),$AD$2,$AE$2,FALSE,DATE(YEAR($AD62),MONTH($AD62),1),DATE(YEAR($AE62),MONTH($AE62),28)),0)</f>
      </c>
      <c r="AP62" s="18">
        <f>IFERROR(_xlfn.BETA.DIST(DATE(YEAR(AP$2),MONTH(AP$2),15),$AD$2,$AE$2,FALSE,DATE(YEAR($AD62),MONTH($AD62),1),DATE(YEAR($AE62),MONTH($AE62),28)),0)</f>
      </c>
      <c r="AQ62" s="18">
        <f>IFERROR(_xlfn.BETA.DIST(DATE(YEAR(AQ$2),MONTH(AQ$2),15),$AD$2,$AE$2,FALSE,DATE(YEAR($AD62),MONTH($AD62),1),DATE(YEAR($AE62),MONTH($AE62),28)),0)</f>
      </c>
      <c r="AR62" s="18">
        <f>IFERROR(_xlfn.BETA.DIST(DATE(YEAR(AR$2),MONTH(AR$2),15),$AD$2,$AE$2,FALSE,DATE(YEAR($AD62),MONTH($AD62),1),DATE(YEAR($AE62),MONTH($AE62),28)),0)</f>
      </c>
      <c r="AS62" s="18">
        <f>IFERROR(_xlfn.BETA.DIST(DATE(YEAR(AS$2),MONTH(AS$2),15),$AD$2,$AE$2,FALSE,DATE(YEAR($AD62),MONTH($AD62),1),DATE(YEAR($AE62),MONTH($AE62),28)),0)</f>
      </c>
      <c r="AT62" s="18">
        <f>IFERROR(_xlfn.BETA.DIST(DATE(YEAR(AT$2),MONTH(AT$2),15),$AD$2,$AE$2,FALSE,DATE(YEAR($AD62),MONTH($AD62),1),DATE(YEAR($AE62),MONTH($AE62),28)),0)</f>
      </c>
      <c r="AU62" s="18">
        <f>IFERROR(_xlfn.BETA.DIST(DATE(YEAR(AU$2),MONTH(AU$2),15),$AD$2,$AE$2,FALSE,DATE(YEAR($AD62),MONTH($AD62),1),DATE(YEAR($AE62),MONTH($AE62),28)),0)</f>
      </c>
      <c r="AV62" s="18">
        <f>SUM(AG62:AU62)</f>
      </c>
      <c r="AW62" s="18">
        <f>IF(J62&lt;&gt;0,J62,IF($AV62=0,0,AG62/$AV62*$Z62))</f>
      </c>
      <c r="AX62" s="18">
        <f>IF(K62&lt;&gt;0,K62,IF($AV62=0,0,AH62/$AV62*$Z62))</f>
      </c>
      <c r="AY62" s="18">
        <f>IF(L62&lt;&gt;0,L62,IF($AV62=0,0,AI62/$AV62*$Z62))</f>
      </c>
      <c r="AZ62" s="18">
        <f>IF(M62&lt;&gt;0,M62,IF($AV62=0,0,AJ62/$AV62*$Z62))</f>
      </c>
      <c r="BA62" s="18">
        <f>IF(N62&lt;&gt;0,N62,IF($AV62=0,0,AK62/$AV62*$Z62))</f>
      </c>
      <c r="BB62" s="18">
        <f>IF(O62&lt;&gt;0,O62,IF($AV62=0,0,AL62/$AV62*$Z62))</f>
      </c>
      <c r="BC62" s="18">
        <f>IF(P62&lt;&gt;0,P62,IF($AV62=0,0,AM62/$AV62*$Z62))</f>
      </c>
      <c r="BD62" s="18">
        <f>IF(Q62&lt;&gt;0,Q62,IF($AV62=0,0,AN62/$AV62*$Z62))</f>
      </c>
      <c r="BE62" s="18">
        <f>IF(R62&lt;&gt;0,R62,IF($AV62=0,0,AO62/$AV62*$Z62))</f>
      </c>
      <c r="BF62" s="18">
        <f>IF(S62&lt;&gt;0,S62,IF($AV62=0,0,AP62/$AV62*$Z62))</f>
      </c>
      <c r="BG62" s="18">
        <f>IF(T62&lt;&gt;0,T62,IF($AV62=0,0,AQ62/$AV62*$Z62))</f>
      </c>
      <c r="BH62" s="18">
        <f>IF(U62&lt;&gt;0,U62,IF($AV62=0,0,AR62/$AV62*$Z62))</f>
      </c>
      <c r="BI62" s="18">
        <f>IF(V62&lt;&gt;0,V62,IF($AV62=0,0,AS62/$AV62*$Z62))</f>
      </c>
      <c r="BJ62" s="18">
        <f>IF(W62&lt;&gt;0,W62,IF($AV62=0,0,AT62/$AV62*$Z62))</f>
      </c>
      <c r="BK62" s="18">
        <f>IF(X62&lt;&gt;0,X62,IF($AV62=0,0,AU62/$AV62*$Z62))</f>
      </c>
      <c r="BL62" s="18">
        <f>SUM(AW62:BK62)</f>
      </c>
      <c r="BM62" s="18">
        <f>I62-BL62</f>
      </c>
    </row>
    <row r="63" outlineLevel="3">
      <c r="A63" s="17" t="str">
        <v>1.15</v>
      </c>
      <c r="B63" s="17" t="str">
        <v/>
      </c>
      <c r="C63" s="17" t="str">
        <v/>
      </c>
      <c r="D63" s="17" t="str">
        <v/>
      </c>
      <c r="E63" s="17" t="str">
        <v>1.15</v>
      </c>
      <c r="F63" s="17" t="str">
        <v>Three single phase GIS maintenance earthing switch for OHTL feeders.</v>
      </c>
      <c r="G63" s="17">
        <v>106525.93</v>
      </c>
      <c r="H63" s="17" t="str">
        <v/>
      </c>
      <c r="I63" s="17" t="str">
        <v/>
      </c>
      <c r="J63" s="17" t="str">
        <v/>
      </c>
      <c r="K63" s="17" t="str">
        <v/>
      </c>
      <c r="L63" s="17" t="str">
        <v/>
      </c>
      <c r="M63" s="17" t="str">
        <v/>
      </c>
      <c r="N63" s="17" t="str">
        <v/>
      </c>
      <c r="O63" s="17" t="str">
        <v/>
      </c>
      <c r="P63" s="17" t="str">
        <v/>
      </c>
      <c r="Q63" s="17" t="str">
        <v/>
      </c>
      <c r="R63" s="17" t="str">
        <v/>
      </c>
      <c r="S63" s="17" t="str">
        <v/>
      </c>
      <c r="T63" s="17" t="str">
        <v/>
      </c>
      <c r="U63" s="17" t="str">
        <v/>
      </c>
      <c r="V63" s="17" t="str">
        <v/>
      </c>
      <c r="W63" s="17" t="str">
        <v/>
      </c>
      <c r="X63" s="17" t="str">
        <v/>
      </c>
      <c r="Y63" s="17" t="str">
        <v/>
      </c>
      <c r="Z63" s="17" t="str">
        <v/>
      </c>
      <c r="AA63" s="17" t="str">
        <v/>
      </c>
      <c r="AB63" s="17" t="str">
        <v/>
      </c>
      <c r="AC63" s="17" t="str">
        <v/>
      </c>
      <c r="AD63" s="17" t="str">
        <v/>
      </c>
      <c r="AE63" s="17" t="str">
        <v/>
      </c>
      <c r="AF63" s="5" t="str">
        <v/>
      </c>
      <c r="AG63" s="18">
        <f>IFERROR(_xlfn.BETA.DIST(DATE(YEAR(AG$2),MONTH(AG$2),15),$AD$2,$AE$2,FALSE,DATE(YEAR($AD63),MONTH($AD63),1),DATE(YEAR($AE63),MONTH($AE63),28)),0)</f>
      </c>
      <c r="AH63" s="18">
        <f>IFERROR(_xlfn.BETA.DIST(DATE(YEAR(AH$2),MONTH(AH$2),15),$AD$2,$AE$2,FALSE,DATE(YEAR($AD63),MONTH($AD63),1),DATE(YEAR($AE63),MONTH($AE63),28)),0)</f>
      </c>
      <c r="AI63" s="18">
        <f>IFERROR(_xlfn.BETA.DIST(DATE(YEAR(AI$2),MONTH(AI$2),15),$AD$2,$AE$2,FALSE,DATE(YEAR($AD63),MONTH($AD63),1),DATE(YEAR($AE63),MONTH($AE63),28)),0)</f>
      </c>
      <c r="AJ63" s="18">
        <f>IFERROR(_xlfn.BETA.DIST(DATE(YEAR(AJ$2),MONTH(AJ$2),15),$AD$2,$AE$2,FALSE,DATE(YEAR($AD63),MONTH($AD63),1),DATE(YEAR($AE63),MONTH($AE63),28)),0)</f>
      </c>
      <c r="AK63" s="18">
        <f>IFERROR(_xlfn.BETA.DIST(DATE(YEAR(AK$2),MONTH(AK$2),15),$AD$2,$AE$2,FALSE,DATE(YEAR($AD63),MONTH($AD63),1),DATE(YEAR($AE63),MONTH($AE63),28)),0)</f>
      </c>
      <c r="AL63" s="18">
        <f>IFERROR(_xlfn.BETA.DIST(DATE(YEAR(AL$2),MONTH(AL$2),15),$AD$2,$AE$2,FALSE,DATE(YEAR($AD63),MONTH($AD63),1),DATE(YEAR($AE63),MONTH($AE63),28)),0)</f>
      </c>
      <c r="AM63" s="18">
        <f>IFERROR(_xlfn.BETA.DIST(DATE(YEAR(AM$2),MONTH(AM$2),15),$AD$2,$AE$2,FALSE,DATE(YEAR($AD63),MONTH($AD63),1),DATE(YEAR($AE63),MONTH($AE63),28)),0)</f>
      </c>
      <c r="AN63" s="18">
        <f>IFERROR(_xlfn.BETA.DIST(DATE(YEAR(AN$2),MONTH(AN$2),15),$AD$2,$AE$2,FALSE,DATE(YEAR($AD63),MONTH($AD63),1),DATE(YEAR($AE63),MONTH($AE63),28)),0)</f>
      </c>
      <c r="AO63" s="18">
        <f>IFERROR(_xlfn.BETA.DIST(DATE(YEAR(AO$2),MONTH(AO$2),15),$AD$2,$AE$2,FALSE,DATE(YEAR($AD63),MONTH($AD63),1),DATE(YEAR($AE63),MONTH($AE63),28)),0)</f>
      </c>
      <c r="AP63" s="18">
        <f>IFERROR(_xlfn.BETA.DIST(DATE(YEAR(AP$2),MONTH(AP$2),15),$AD$2,$AE$2,FALSE,DATE(YEAR($AD63),MONTH($AD63),1),DATE(YEAR($AE63),MONTH($AE63),28)),0)</f>
      </c>
      <c r="AQ63" s="18">
        <f>IFERROR(_xlfn.BETA.DIST(DATE(YEAR(AQ$2),MONTH(AQ$2),15),$AD$2,$AE$2,FALSE,DATE(YEAR($AD63),MONTH($AD63),1),DATE(YEAR($AE63),MONTH($AE63),28)),0)</f>
      </c>
      <c r="AR63" s="18">
        <f>IFERROR(_xlfn.BETA.DIST(DATE(YEAR(AR$2),MONTH(AR$2),15),$AD$2,$AE$2,FALSE,DATE(YEAR($AD63),MONTH($AD63),1),DATE(YEAR($AE63),MONTH($AE63),28)),0)</f>
      </c>
      <c r="AS63" s="18">
        <f>IFERROR(_xlfn.BETA.DIST(DATE(YEAR(AS$2),MONTH(AS$2),15),$AD$2,$AE$2,FALSE,DATE(YEAR($AD63),MONTH($AD63),1),DATE(YEAR($AE63),MONTH($AE63),28)),0)</f>
      </c>
      <c r="AT63" s="18">
        <f>IFERROR(_xlfn.BETA.DIST(DATE(YEAR(AT$2),MONTH(AT$2),15),$AD$2,$AE$2,FALSE,DATE(YEAR($AD63),MONTH($AD63),1),DATE(YEAR($AE63),MONTH($AE63),28)),0)</f>
      </c>
      <c r="AU63" s="18">
        <f>IFERROR(_xlfn.BETA.DIST(DATE(YEAR(AU$2),MONTH(AU$2),15),$AD$2,$AE$2,FALSE,DATE(YEAR($AD63),MONTH($AD63),1),DATE(YEAR($AE63),MONTH($AE63),28)),0)</f>
      </c>
      <c r="AV63" s="18">
        <f>SUM(AG63:AU63)</f>
      </c>
      <c r="AW63" s="18">
        <f>IF(J63&lt;&gt;0,J63,IF($AV63=0,0,AG63/$AV63*$Z63))</f>
      </c>
      <c r="AX63" s="18">
        <f>IF(K63&lt;&gt;0,K63,IF($AV63=0,0,AH63/$AV63*$Z63))</f>
      </c>
      <c r="AY63" s="18">
        <f>IF(L63&lt;&gt;0,L63,IF($AV63=0,0,AI63/$AV63*$Z63))</f>
      </c>
      <c r="AZ63" s="18">
        <f>IF(M63&lt;&gt;0,M63,IF($AV63=0,0,AJ63/$AV63*$Z63))</f>
      </c>
      <c r="BA63" s="18">
        <f>IF(N63&lt;&gt;0,N63,IF($AV63=0,0,AK63/$AV63*$Z63))</f>
      </c>
      <c r="BB63" s="18">
        <f>IF(O63&lt;&gt;0,O63,IF($AV63=0,0,AL63/$AV63*$Z63))</f>
      </c>
      <c r="BC63" s="18">
        <f>IF(P63&lt;&gt;0,P63,IF($AV63=0,0,AM63/$AV63*$Z63))</f>
      </c>
      <c r="BD63" s="18">
        <f>IF(Q63&lt;&gt;0,Q63,IF($AV63=0,0,AN63/$AV63*$Z63))</f>
      </c>
      <c r="BE63" s="18">
        <f>IF(R63&lt;&gt;0,R63,IF($AV63=0,0,AO63/$AV63*$Z63))</f>
      </c>
      <c r="BF63" s="18">
        <f>IF(S63&lt;&gt;0,S63,IF($AV63=0,0,AP63/$AV63*$Z63))</f>
      </c>
      <c r="BG63" s="18">
        <f>IF(T63&lt;&gt;0,T63,IF($AV63=0,0,AQ63/$AV63*$Z63))</f>
      </c>
      <c r="BH63" s="18">
        <f>IF(U63&lt;&gt;0,U63,IF($AV63=0,0,AR63/$AV63*$Z63))</f>
      </c>
      <c r="BI63" s="18">
        <f>IF(V63&lt;&gt;0,V63,IF($AV63=0,0,AS63/$AV63*$Z63))</f>
      </c>
      <c r="BJ63" s="18">
        <f>IF(W63&lt;&gt;0,W63,IF($AV63=0,0,AT63/$AV63*$Z63))</f>
      </c>
      <c r="BK63" s="18">
        <f>IF(X63&lt;&gt;0,X63,IF($AV63=0,0,AU63/$AV63*$Z63))</f>
      </c>
      <c r="BL63" s="18">
        <f>SUM(AW63:BK63)</f>
      </c>
      <c r="BM63" s="17" t="str">
        <v/>
      </c>
    </row>
    <row r="64" outlineLevel="4">
      <c r="A64" s="5" t="str">
        <v>1.15</v>
      </c>
      <c r="B64" s="5" t="str">
        <v/>
      </c>
      <c r="C64" s="5" t="str">
        <v>BSKDGNGENGR05</v>
      </c>
      <c r="D64" s="5" t="str">
        <v>BSKDGNGENGR05</v>
      </c>
      <c r="E64" s="19">
        <f>IFERROR(_xlfn.XLOOKUP(F64,Assumptions!B:B,Assumptions!C:C),0)</f>
      </c>
      <c r="F64" s="5" t="str">
        <v>Advanced Payment</v>
      </c>
      <c r="G64" s="5" t="str">
        <v/>
      </c>
      <c r="H64" s="18">
        <f>G63*E64</f>
      </c>
      <c r="I64" s="18">
        <f>H64*(1-0)</f>
      </c>
      <c r="J64" s="18">
        <v>0</v>
      </c>
      <c r="K64" s="18">
        <v>0</v>
      </c>
      <c r="L64" s="18">
        <v>0</v>
      </c>
      <c r="M64" s="18">
        <v>0</v>
      </c>
      <c r="N64" s="18">
        <v>0</v>
      </c>
      <c r="O64" s="18">
        <v>0</v>
      </c>
      <c r="P64" s="18">
        <v>0</v>
      </c>
      <c r="Q64" s="18">
        <v>0</v>
      </c>
      <c r="R64" s="18">
        <v>0</v>
      </c>
      <c r="S64" s="18">
        <v>0</v>
      </c>
      <c r="T64" s="18">
        <v>0</v>
      </c>
      <c r="U64" s="18">
        <v>0</v>
      </c>
      <c r="V64" s="18">
        <v>0</v>
      </c>
      <c r="W64" s="18">
        <v>0</v>
      </c>
      <c r="X64" s="18">
        <v>0</v>
      </c>
      <c r="Y64" s="18">
        <f>SUM(J64:X64)</f>
      </c>
      <c r="Z64" s="18">
        <f>I64-Y64</f>
      </c>
      <c r="AA64" s="20">
        <v>46026</v>
      </c>
      <c r="AB64" s="20">
        <v>46026</v>
      </c>
      <c r="AC64" s="18">
        <f>IFERROR(_xlfn.XLOOKUP(F64,Assumptions!B:B,Assumptions!D:D),0)</f>
      </c>
      <c r="AD64" s="20">
        <f>AA64+AC64</f>
      </c>
      <c r="AE64" s="20">
        <f>AC64+AB64</f>
      </c>
      <c r="AF64" s="5" t="str">
        <v/>
      </c>
      <c r="AG64" s="18">
        <f>IFERROR(_xlfn.BETA.DIST(DATE(YEAR(AG$2),MONTH(AG$2),15),$AD$2,$AE$2,FALSE,DATE(YEAR($AD64),MONTH($AD64),1),DATE(YEAR($AE64),MONTH($AE64),28)),0)</f>
      </c>
      <c r="AH64" s="18">
        <f>IFERROR(_xlfn.BETA.DIST(DATE(YEAR(AH$2),MONTH(AH$2),15),$AD$2,$AE$2,FALSE,DATE(YEAR($AD64),MONTH($AD64),1),DATE(YEAR($AE64),MONTH($AE64),28)),0)</f>
      </c>
      <c r="AI64" s="18">
        <f>IFERROR(_xlfn.BETA.DIST(DATE(YEAR(AI$2),MONTH(AI$2),15),$AD$2,$AE$2,FALSE,DATE(YEAR($AD64),MONTH($AD64),1),DATE(YEAR($AE64),MONTH($AE64),28)),0)</f>
      </c>
      <c r="AJ64" s="18">
        <f>IFERROR(_xlfn.BETA.DIST(DATE(YEAR(AJ$2),MONTH(AJ$2),15),$AD$2,$AE$2,FALSE,DATE(YEAR($AD64),MONTH($AD64),1),DATE(YEAR($AE64),MONTH($AE64),28)),0)</f>
      </c>
      <c r="AK64" s="18">
        <f>IFERROR(_xlfn.BETA.DIST(DATE(YEAR(AK$2),MONTH(AK$2),15),$AD$2,$AE$2,FALSE,DATE(YEAR($AD64),MONTH($AD64),1),DATE(YEAR($AE64),MONTH($AE64),28)),0)</f>
      </c>
      <c r="AL64" s="18">
        <f>IFERROR(_xlfn.BETA.DIST(DATE(YEAR(AL$2),MONTH(AL$2),15),$AD$2,$AE$2,FALSE,DATE(YEAR($AD64),MONTH($AD64),1),DATE(YEAR($AE64),MONTH($AE64),28)),0)</f>
      </c>
      <c r="AM64" s="18">
        <f>IFERROR(_xlfn.BETA.DIST(DATE(YEAR(AM$2),MONTH(AM$2),15),$AD$2,$AE$2,FALSE,DATE(YEAR($AD64),MONTH($AD64),1),DATE(YEAR($AE64),MONTH($AE64),28)),0)</f>
      </c>
      <c r="AN64" s="18">
        <f>IFERROR(_xlfn.BETA.DIST(DATE(YEAR(AN$2),MONTH(AN$2),15),$AD$2,$AE$2,FALSE,DATE(YEAR($AD64),MONTH($AD64),1),DATE(YEAR($AE64),MONTH($AE64),28)),0)</f>
      </c>
      <c r="AO64" s="18">
        <f>IFERROR(_xlfn.BETA.DIST(DATE(YEAR(AO$2),MONTH(AO$2),15),$AD$2,$AE$2,FALSE,DATE(YEAR($AD64),MONTH($AD64),1),DATE(YEAR($AE64),MONTH($AE64),28)),0)</f>
      </c>
      <c r="AP64" s="18">
        <f>IFERROR(_xlfn.BETA.DIST(DATE(YEAR(AP$2),MONTH(AP$2),15),$AD$2,$AE$2,FALSE,DATE(YEAR($AD64),MONTH($AD64),1),DATE(YEAR($AE64),MONTH($AE64),28)),0)</f>
      </c>
      <c r="AQ64" s="18">
        <f>IFERROR(_xlfn.BETA.DIST(DATE(YEAR(AQ$2),MONTH(AQ$2),15),$AD$2,$AE$2,FALSE,DATE(YEAR($AD64),MONTH($AD64),1),DATE(YEAR($AE64),MONTH($AE64),28)),0)</f>
      </c>
      <c r="AR64" s="18">
        <f>IFERROR(_xlfn.BETA.DIST(DATE(YEAR(AR$2),MONTH(AR$2),15),$AD$2,$AE$2,FALSE,DATE(YEAR($AD64),MONTH($AD64),1),DATE(YEAR($AE64),MONTH($AE64),28)),0)</f>
      </c>
      <c r="AS64" s="18">
        <f>IFERROR(_xlfn.BETA.DIST(DATE(YEAR(AS$2),MONTH(AS$2),15),$AD$2,$AE$2,FALSE,DATE(YEAR($AD64),MONTH($AD64),1),DATE(YEAR($AE64),MONTH($AE64),28)),0)</f>
      </c>
      <c r="AT64" s="18">
        <f>IFERROR(_xlfn.BETA.DIST(DATE(YEAR(AT$2),MONTH(AT$2),15),$AD$2,$AE$2,FALSE,DATE(YEAR($AD64),MONTH($AD64),1),DATE(YEAR($AE64),MONTH($AE64),28)),0)</f>
      </c>
      <c r="AU64" s="18">
        <f>IFERROR(_xlfn.BETA.DIST(DATE(YEAR(AU$2),MONTH(AU$2),15),$AD$2,$AE$2,FALSE,DATE(YEAR($AD64),MONTH($AD64),1),DATE(YEAR($AE64),MONTH($AE64),28)),0)</f>
      </c>
      <c r="AV64" s="18">
        <f>SUM(AG64:AU64)</f>
      </c>
      <c r="AW64" s="18">
        <f>IF(J64&lt;&gt;0,J64,IF($AV64=0,0,AG64/$AV64*$Z64))</f>
      </c>
      <c r="AX64" s="18">
        <f>IF(K64&lt;&gt;0,K64,IF($AV64=0,0,AH64/$AV64*$Z64))</f>
      </c>
      <c r="AY64" s="18">
        <f>IF(L64&lt;&gt;0,L64,IF($AV64=0,0,AI64/$AV64*$Z64))</f>
      </c>
      <c r="AZ64" s="18">
        <f>IF(M64&lt;&gt;0,M64,IF($AV64=0,0,AJ64/$AV64*$Z64))</f>
      </c>
      <c r="BA64" s="18">
        <f>IF(N64&lt;&gt;0,N64,IF($AV64=0,0,AK64/$AV64*$Z64))</f>
      </c>
      <c r="BB64" s="18">
        <f>IF(O64&lt;&gt;0,O64,IF($AV64=0,0,AL64/$AV64*$Z64))</f>
      </c>
      <c r="BC64" s="18">
        <f>IF(P64&lt;&gt;0,P64,IF($AV64=0,0,AM64/$AV64*$Z64))</f>
      </c>
      <c r="BD64" s="18">
        <f>IF(Q64&lt;&gt;0,Q64,IF($AV64=0,0,AN64/$AV64*$Z64))</f>
      </c>
      <c r="BE64" s="18">
        <f>IF(R64&lt;&gt;0,R64,IF($AV64=0,0,AO64/$AV64*$Z64))</f>
      </c>
      <c r="BF64" s="18">
        <f>IF(S64&lt;&gt;0,S64,IF($AV64=0,0,AP64/$AV64*$Z64))</f>
      </c>
      <c r="BG64" s="18">
        <f>IF(T64&lt;&gt;0,T64,IF($AV64=0,0,AQ64/$AV64*$Z64))</f>
      </c>
      <c r="BH64" s="18">
        <f>IF(U64&lt;&gt;0,U64,IF($AV64=0,0,AR64/$AV64*$Z64))</f>
      </c>
      <c r="BI64" s="18">
        <f>IF(V64&lt;&gt;0,V64,IF($AV64=0,0,AS64/$AV64*$Z64))</f>
      </c>
      <c r="BJ64" s="18">
        <f>IF(W64&lt;&gt;0,W64,IF($AV64=0,0,AT64/$AV64*$Z64))</f>
      </c>
      <c r="BK64" s="18">
        <f>IF(X64&lt;&gt;0,X64,IF($AV64=0,0,AU64/$AV64*$Z64))</f>
      </c>
      <c r="BL64" s="18">
        <f>SUM(AW64:BK64)</f>
      </c>
      <c r="BM64" s="18">
        <f>I64-BL64</f>
      </c>
    </row>
    <row r="65" outlineLevel="4">
      <c r="A65" s="5" t="str">
        <v>1.15</v>
      </c>
      <c r="B65" s="5" t="str">
        <v/>
      </c>
      <c r="C65" s="5" t="str">
        <v>BSPRELGENG207</v>
      </c>
      <c r="D65" s="5" t="str">
        <v>BSPRELGENG207</v>
      </c>
      <c r="E65" s="19">
        <f>IFERROR(_xlfn.XLOOKUP(F65,Assumptions!B:B,Assumptions!C:C),0)</f>
      </c>
      <c r="F65" s="5" t="str">
        <v>Site Delivery USD</v>
      </c>
      <c r="G65" s="5" t="str">
        <v/>
      </c>
      <c r="H65" s="18">
        <f>G63*E65</f>
      </c>
      <c r="I65" s="18">
        <f>H65*(1-0)</f>
      </c>
      <c r="J65" s="18">
        <v>0</v>
      </c>
      <c r="K65" s="18">
        <v>0</v>
      </c>
      <c r="L65" s="18">
        <v>0</v>
      </c>
      <c r="M65" s="18">
        <v>0</v>
      </c>
      <c r="N65" s="18">
        <v>0</v>
      </c>
      <c r="O65" s="18">
        <v>0</v>
      </c>
      <c r="P65" s="18">
        <v>0</v>
      </c>
      <c r="Q65" s="18">
        <v>0</v>
      </c>
      <c r="R65" s="18">
        <v>0</v>
      </c>
      <c r="S65" s="18">
        <v>0</v>
      </c>
      <c r="T65" s="18">
        <v>0</v>
      </c>
      <c r="U65" s="18">
        <v>0</v>
      </c>
      <c r="V65" s="18">
        <v>0</v>
      </c>
      <c r="W65" s="18">
        <v>0</v>
      </c>
      <c r="X65" s="18">
        <v>0</v>
      </c>
      <c r="Y65" s="18">
        <f>SUM(J65:X65)</f>
      </c>
      <c r="Z65" s="18">
        <f>I65-Y65</f>
      </c>
      <c r="AA65" s="20">
        <v>46294</v>
      </c>
      <c r="AB65" s="20">
        <v>46294</v>
      </c>
      <c r="AC65" s="18">
        <f>IFERROR(_xlfn.XLOOKUP(F65,Assumptions!B:B,Assumptions!D:D),0)</f>
      </c>
      <c r="AD65" s="20">
        <f>AA65+AC65</f>
      </c>
      <c r="AE65" s="20">
        <f>AC65+AB65</f>
      </c>
      <c r="AF65" s="5" t="str">
        <v/>
      </c>
      <c r="AG65" s="18">
        <f>IFERROR(_xlfn.BETA.DIST(DATE(YEAR(AG$2),MONTH(AG$2),15),$AD$2,$AE$2,FALSE,DATE(YEAR($AD65),MONTH($AD65),1),DATE(YEAR($AE65),MONTH($AE65),28)),0)</f>
      </c>
      <c r="AH65" s="18">
        <f>IFERROR(_xlfn.BETA.DIST(DATE(YEAR(AH$2),MONTH(AH$2),15),$AD$2,$AE$2,FALSE,DATE(YEAR($AD65),MONTH($AD65),1),DATE(YEAR($AE65),MONTH($AE65),28)),0)</f>
      </c>
      <c r="AI65" s="18">
        <f>IFERROR(_xlfn.BETA.DIST(DATE(YEAR(AI$2),MONTH(AI$2),15),$AD$2,$AE$2,FALSE,DATE(YEAR($AD65),MONTH($AD65),1),DATE(YEAR($AE65),MONTH($AE65),28)),0)</f>
      </c>
      <c r="AJ65" s="18">
        <f>IFERROR(_xlfn.BETA.DIST(DATE(YEAR(AJ$2),MONTH(AJ$2),15),$AD$2,$AE$2,FALSE,DATE(YEAR($AD65),MONTH($AD65),1),DATE(YEAR($AE65),MONTH($AE65),28)),0)</f>
      </c>
      <c r="AK65" s="18">
        <f>IFERROR(_xlfn.BETA.DIST(DATE(YEAR(AK$2),MONTH(AK$2),15),$AD$2,$AE$2,FALSE,DATE(YEAR($AD65),MONTH($AD65),1),DATE(YEAR($AE65),MONTH($AE65),28)),0)</f>
      </c>
      <c r="AL65" s="18">
        <f>IFERROR(_xlfn.BETA.DIST(DATE(YEAR(AL$2),MONTH(AL$2),15),$AD$2,$AE$2,FALSE,DATE(YEAR($AD65),MONTH($AD65),1),DATE(YEAR($AE65),MONTH($AE65),28)),0)</f>
      </c>
      <c r="AM65" s="18">
        <f>IFERROR(_xlfn.BETA.DIST(DATE(YEAR(AM$2),MONTH(AM$2),15),$AD$2,$AE$2,FALSE,DATE(YEAR($AD65),MONTH($AD65),1),DATE(YEAR($AE65),MONTH($AE65),28)),0)</f>
      </c>
      <c r="AN65" s="18">
        <f>IFERROR(_xlfn.BETA.DIST(DATE(YEAR(AN$2),MONTH(AN$2),15),$AD$2,$AE$2,FALSE,DATE(YEAR($AD65),MONTH($AD65),1),DATE(YEAR($AE65),MONTH($AE65),28)),0)</f>
      </c>
      <c r="AO65" s="18">
        <f>IFERROR(_xlfn.BETA.DIST(DATE(YEAR(AO$2),MONTH(AO$2),15),$AD$2,$AE$2,FALSE,DATE(YEAR($AD65),MONTH($AD65),1),DATE(YEAR($AE65),MONTH($AE65),28)),0)</f>
      </c>
      <c r="AP65" s="18">
        <f>IFERROR(_xlfn.BETA.DIST(DATE(YEAR(AP$2),MONTH(AP$2),15),$AD$2,$AE$2,FALSE,DATE(YEAR($AD65),MONTH($AD65),1),DATE(YEAR($AE65),MONTH($AE65),28)),0)</f>
      </c>
      <c r="AQ65" s="18">
        <f>IFERROR(_xlfn.BETA.DIST(DATE(YEAR(AQ$2),MONTH(AQ$2),15),$AD$2,$AE$2,FALSE,DATE(YEAR($AD65),MONTH($AD65),1),DATE(YEAR($AE65),MONTH($AE65),28)),0)</f>
      </c>
      <c r="AR65" s="18">
        <f>IFERROR(_xlfn.BETA.DIST(DATE(YEAR(AR$2),MONTH(AR$2),15),$AD$2,$AE$2,FALSE,DATE(YEAR($AD65),MONTH($AD65),1),DATE(YEAR($AE65),MONTH($AE65),28)),0)</f>
      </c>
      <c r="AS65" s="18">
        <f>IFERROR(_xlfn.BETA.DIST(DATE(YEAR(AS$2),MONTH(AS$2),15),$AD$2,$AE$2,FALSE,DATE(YEAR($AD65),MONTH($AD65),1),DATE(YEAR($AE65),MONTH($AE65),28)),0)</f>
      </c>
      <c r="AT65" s="18">
        <f>IFERROR(_xlfn.BETA.DIST(DATE(YEAR(AT$2),MONTH(AT$2),15),$AD$2,$AE$2,FALSE,DATE(YEAR($AD65),MONTH($AD65),1),DATE(YEAR($AE65),MONTH($AE65),28)),0)</f>
      </c>
      <c r="AU65" s="18">
        <f>IFERROR(_xlfn.BETA.DIST(DATE(YEAR(AU$2),MONTH(AU$2),15),$AD$2,$AE$2,FALSE,DATE(YEAR($AD65),MONTH($AD65),1),DATE(YEAR($AE65),MONTH($AE65),28)),0)</f>
      </c>
      <c r="AV65" s="18">
        <f>SUM(AG65:AU65)</f>
      </c>
      <c r="AW65" s="18">
        <f>IF(J65&lt;&gt;0,J65,IF($AV65=0,0,AG65/$AV65*$Z65))</f>
      </c>
      <c r="AX65" s="18">
        <f>IF(K65&lt;&gt;0,K65,IF($AV65=0,0,AH65/$AV65*$Z65))</f>
      </c>
      <c r="AY65" s="18">
        <f>IF(L65&lt;&gt;0,L65,IF($AV65=0,0,AI65/$AV65*$Z65))</f>
      </c>
      <c r="AZ65" s="18">
        <f>IF(M65&lt;&gt;0,M65,IF($AV65=0,0,AJ65/$AV65*$Z65))</f>
      </c>
      <c r="BA65" s="18">
        <f>IF(N65&lt;&gt;0,N65,IF($AV65=0,0,AK65/$AV65*$Z65))</f>
      </c>
      <c r="BB65" s="18">
        <f>IF(O65&lt;&gt;0,O65,IF($AV65=0,0,AL65/$AV65*$Z65))</f>
      </c>
      <c r="BC65" s="18">
        <f>IF(P65&lt;&gt;0,P65,IF($AV65=0,0,AM65/$AV65*$Z65))</f>
      </c>
      <c r="BD65" s="18">
        <f>IF(Q65&lt;&gt;0,Q65,IF($AV65=0,0,AN65/$AV65*$Z65))</f>
      </c>
      <c r="BE65" s="18">
        <f>IF(R65&lt;&gt;0,R65,IF($AV65=0,0,AO65/$AV65*$Z65))</f>
      </c>
      <c r="BF65" s="18">
        <f>IF(S65&lt;&gt;0,S65,IF($AV65=0,0,AP65/$AV65*$Z65))</f>
      </c>
      <c r="BG65" s="18">
        <f>IF(T65&lt;&gt;0,T65,IF($AV65=0,0,AQ65/$AV65*$Z65))</f>
      </c>
      <c r="BH65" s="18">
        <f>IF(U65&lt;&gt;0,U65,IF($AV65=0,0,AR65/$AV65*$Z65))</f>
      </c>
      <c r="BI65" s="18">
        <f>IF(V65&lt;&gt;0,V65,IF($AV65=0,0,AS65/$AV65*$Z65))</f>
      </c>
      <c r="BJ65" s="18">
        <f>IF(W65&lt;&gt;0,W65,IF($AV65=0,0,AT65/$AV65*$Z65))</f>
      </c>
      <c r="BK65" s="18">
        <f>IF(X65&lt;&gt;0,X65,IF($AV65=0,0,AU65/$AV65*$Z65))</f>
      </c>
      <c r="BL65" s="18">
        <f>SUM(AW65:BK65)</f>
      </c>
      <c r="BM65" s="18">
        <f>I65-BL65</f>
      </c>
    </row>
    <row r="66" outlineLevel="4">
      <c r="A66" s="5" t="str">
        <v>1.15</v>
      </c>
      <c r="B66" s="5" t="str">
        <v/>
      </c>
      <c r="C66" s="5" t="str">
        <v>BSKDGNGENGR07</v>
      </c>
      <c r="D66" s="5" t="str">
        <v>BSKDGNGENGR07</v>
      </c>
      <c r="E66" s="19">
        <f>IFERROR(_xlfn.XLOOKUP(F66,Assumptions!B:B,Assumptions!C:C),0)</f>
      </c>
      <c r="F66" s="5" t="str">
        <v>Retention</v>
      </c>
      <c r="G66" s="5" t="str">
        <v/>
      </c>
      <c r="H66" s="18">
        <f>G63*E66</f>
      </c>
      <c r="I66" s="18">
        <f>H66*(1-0)</f>
      </c>
      <c r="J66" s="18">
        <v>0</v>
      </c>
      <c r="K66" s="18">
        <v>0</v>
      </c>
      <c r="L66" s="18">
        <v>0</v>
      </c>
      <c r="M66" s="18">
        <v>0</v>
      </c>
      <c r="N66" s="18">
        <v>0</v>
      </c>
      <c r="O66" s="18">
        <v>0</v>
      </c>
      <c r="P66" s="18">
        <v>0</v>
      </c>
      <c r="Q66" s="18">
        <v>0</v>
      </c>
      <c r="R66" s="18">
        <v>0</v>
      </c>
      <c r="S66" s="18">
        <v>0</v>
      </c>
      <c r="T66" s="18">
        <v>0</v>
      </c>
      <c r="U66" s="18">
        <v>0</v>
      </c>
      <c r="V66" s="18">
        <v>0</v>
      </c>
      <c r="W66" s="18">
        <v>0</v>
      </c>
      <c r="X66" s="18">
        <v>0</v>
      </c>
      <c r="Y66" s="18">
        <f>SUM(J66:X66)</f>
      </c>
      <c r="Z66" s="18">
        <f>I66-Y66</f>
      </c>
      <c r="AA66" s="20">
        <v>46483</v>
      </c>
      <c r="AB66" s="20">
        <v>46483</v>
      </c>
      <c r="AC66" s="18">
        <f>IFERROR(_xlfn.XLOOKUP(F66,Assumptions!B:B,Assumptions!D:D),0)</f>
      </c>
      <c r="AD66" s="20">
        <f>AA66+AC66</f>
      </c>
      <c r="AE66" s="20">
        <f>AC66+AB66</f>
      </c>
      <c r="AF66" s="5" t="str">
        <v/>
      </c>
      <c r="AG66" s="18">
        <f>IFERROR(_xlfn.BETA.DIST(DATE(YEAR(AG$2),MONTH(AG$2),15),$AD$2,$AE$2,FALSE,DATE(YEAR($AD66),MONTH($AD66),1),DATE(YEAR($AE66),MONTH($AE66),28)),0)</f>
      </c>
      <c r="AH66" s="18">
        <f>IFERROR(_xlfn.BETA.DIST(DATE(YEAR(AH$2),MONTH(AH$2),15),$AD$2,$AE$2,FALSE,DATE(YEAR($AD66),MONTH($AD66),1),DATE(YEAR($AE66),MONTH($AE66),28)),0)</f>
      </c>
      <c r="AI66" s="18">
        <f>IFERROR(_xlfn.BETA.DIST(DATE(YEAR(AI$2),MONTH(AI$2),15),$AD$2,$AE$2,FALSE,DATE(YEAR($AD66),MONTH($AD66),1),DATE(YEAR($AE66),MONTH($AE66),28)),0)</f>
      </c>
      <c r="AJ66" s="18">
        <f>IFERROR(_xlfn.BETA.DIST(DATE(YEAR(AJ$2),MONTH(AJ$2),15),$AD$2,$AE$2,FALSE,DATE(YEAR($AD66),MONTH($AD66),1),DATE(YEAR($AE66),MONTH($AE66),28)),0)</f>
      </c>
      <c r="AK66" s="18">
        <f>IFERROR(_xlfn.BETA.DIST(DATE(YEAR(AK$2),MONTH(AK$2),15),$AD$2,$AE$2,FALSE,DATE(YEAR($AD66),MONTH($AD66),1),DATE(YEAR($AE66),MONTH($AE66),28)),0)</f>
      </c>
      <c r="AL66" s="18">
        <f>IFERROR(_xlfn.BETA.DIST(DATE(YEAR(AL$2),MONTH(AL$2),15),$AD$2,$AE$2,FALSE,DATE(YEAR($AD66),MONTH($AD66),1),DATE(YEAR($AE66),MONTH($AE66),28)),0)</f>
      </c>
      <c r="AM66" s="18">
        <f>IFERROR(_xlfn.BETA.DIST(DATE(YEAR(AM$2),MONTH(AM$2),15),$AD$2,$AE$2,FALSE,DATE(YEAR($AD66),MONTH($AD66),1),DATE(YEAR($AE66),MONTH($AE66),28)),0)</f>
      </c>
      <c r="AN66" s="18">
        <f>IFERROR(_xlfn.BETA.DIST(DATE(YEAR(AN$2),MONTH(AN$2),15),$AD$2,$AE$2,FALSE,DATE(YEAR($AD66),MONTH($AD66),1),DATE(YEAR($AE66),MONTH($AE66),28)),0)</f>
      </c>
      <c r="AO66" s="18">
        <f>IFERROR(_xlfn.BETA.DIST(DATE(YEAR(AO$2),MONTH(AO$2),15),$AD$2,$AE$2,FALSE,DATE(YEAR($AD66),MONTH($AD66),1),DATE(YEAR($AE66),MONTH($AE66),28)),0)</f>
      </c>
      <c r="AP66" s="18">
        <f>IFERROR(_xlfn.BETA.DIST(DATE(YEAR(AP$2),MONTH(AP$2),15),$AD$2,$AE$2,FALSE,DATE(YEAR($AD66),MONTH($AD66),1),DATE(YEAR($AE66),MONTH($AE66),28)),0)</f>
      </c>
      <c r="AQ66" s="18">
        <f>IFERROR(_xlfn.BETA.DIST(DATE(YEAR(AQ$2),MONTH(AQ$2),15),$AD$2,$AE$2,FALSE,DATE(YEAR($AD66),MONTH($AD66),1),DATE(YEAR($AE66),MONTH($AE66),28)),0)</f>
      </c>
      <c r="AR66" s="18">
        <f>IFERROR(_xlfn.BETA.DIST(DATE(YEAR(AR$2),MONTH(AR$2),15),$AD$2,$AE$2,FALSE,DATE(YEAR($AD66),MONTH($AD66),1),DATE(YEAR($AE66),MONTH($AE66),28)),0)</f>
      </c>
      <c r="AS66" s="18">
        <f>IFERROR(_xlfn.BETA.DIST(DATE(YEAR(AS$2),MONTH(AS$2),15),$AD$2,$AE$2,FALSE,DATE(YEAR($AD66),MONTH($AD66),1),DATE(YEAR($AE66),MONTH($AE66),28)),0)</f>
      </c>
      <c r="AT66" s="18">
        <f>IFERROR(_xlfn.BETA.DIST(DATE(YEAR(AT$2),MONTH(AT$2),15),$AD$2,$AE$2,FALSE,DATE(YEAR($AD66),MONTH($AD66),1),DATE(YEAR($AE66),MONTH($AE66),28)),0)</f>
      </c>
      <c r="AU66" s="18">
        <f>IFERROR(_xlfn.BETA.DIST(DATE(YEAR(AU$2),MONTH(AU$2),15),$AD$2,$AE$2,FALSE,DATE(YEAR($AD66),MONTH($AD66),1),DATE(YEAR($AE66),MONTH($AE66),28)),0)</f>
      </c>
      <c r="AV66" s="18">
        <f>SUM(AG66:AU66)</f>
      </c>
      <c r="AW66" s="18">
        <f>IF(J66&lt;&gt;0,J66,IF($AV66=0,0,AG66/$AV66*$Z66))</f>
      </c>
      <c r="AX66" s="18">
        <f>IF(K66&lt;&gt;0,K66,IF($AV66=0,0,AH66/$AV66*$Z66))</f>
      </c>
      <c r="AY66" s="18">
        <f>IF(L66&lt;&gt;0,L66,IF($AV66=0,0,AI66/$AV66*$Z66))</f>
      </c>
      <c r="AZ66" s="18">
        <f>IF(M66&lt;&gt;0,M66,IF($AV66=0,0,AJ66/$AV66*$Z66))</f>
      </c>
      <c r="BA66" s="18">
        <f>IF(N66&lt;&gt;0,N66,IF($AV66=0,0,AK66/$AV66*$Z66))</f>
      </c>
      <c r="BB66" s="18">
        <f>IF(O66&lt;&gt;0,O66,IF($AV66=0,0,AL66/$AV66*$Z66))</f>
      </c>
      <c r="BC66" s="18">
        <f>IF(P66&lt;&gt;0,P66,IF($AV66=0,0,AM66/$AV66*$Z66))</f>
      </c>
      <c r="BD66" s="18">
        <f>IF(Q66&lt;&gt;0,Q66,IF($AV66=0,0,AN66/$AV66*$Z66))</f>
      </c>
      <c r="BE66" s="18">
        <f>IF(R66&lt;&gt;0,R66,IF($AV66=0,0,AO66/$AV66*$Z66))</f>
      </c>
      <c r="BF66" s="18">
        <f>IF(S66&lt;&gt;0,S66,IF($AV66=0,0,AP66/$AV66*$Z66))</f>
      </c>
      <c r="BG66" s="18">
        <f>IF(T66&lt;&gt;0,T66,IF($AV66=0,0,AQ66/$AV66*$Z66))</f>
      </c>
      <c r="BH66" s="18">
        <f>IF(U66&lt;&gt;0,U66,IF($AV66=0,0,AR66/$AV66*$Z66))</f>
      </c>
      <c r="BI66" s="18">
        <f>IF(V66&lt;&gt;0,V66,IF($AV66=0,0,AS66/$AV66*$Z66))</f>
      </c>
      <c r="BJ66" s="18">
        <f>IF(W66&lt;&gt;0,W66,IF($AV66=0,0,AT66/$AV66*$Z66))</f>
      </c>
      <c r="BK66" s="18">
        <f>IF(X66&lt;&gt;0,X66,IF($AV66=0,0,AU66/$AV66*$Z66))</f>
      </c>
      <c r="BL66" s="18">
        <f>SUM(AW66:BK66)</f>
      </c>
      <c r="BM66" s="18">
        <f>I66-BL66</f>
      </c>
    </row>
    <row r="67" outlineLevel="3">
      <c r="A67" s="17" t="str">
        <v>1.16</v>
      </c>
      <c r="B67" s="17" t="str">
        <v/>
      </c>
      <c r="C67" s="17" t="str">
        <v/>
      </c>
      <c r="D67" s="17" t="str">
        <v/>
      </c>
      <c r="E67" s="17" t="str">
        <v>1.16</v>
      </c>
      <c r="F67" s="17" t="str">
        <v>Three single phase GIS high speed earthing switch for OHTL feeders.</v>
      </c>
      <c r="G67" s="17">
        <v>26631.3</v>
      </c>
      <c r="H67" s="17" t="str">
        <v/>
      </c>
      <c r="I67" s="17" t="str">
        <v/>
      </c>
      <c r="J67" s="17" t="str">
        <v/>
      </c>
      <c r="K67" s="17" t="str">
        <v/>
      </c>
      <c r="L67" s="17" t="str">
        <v/>
      </c>
      <c r="M67" s="17" t="str">
        <v/>
      </c>
      <c r="N67" s="17" t="str">
        <v/>
      </c>
      <c r="O67" s="17" t="str">
        <v/>
      </c>
      <c r="P67" s="17" t="str">
        <v/>
      </c>
      <c r="Q67" s="17" t="str">
        <v/>
      </c>
      <c r="R67" s="17" t="str">
        <v/>
      </c>
      <c r="S67" s="17" t="str">
        <v/>
      </c>
      <c r="T67" s="17" t="str">
        <v/>
      </c>
      <c r="U67" s="17" t="str">
        <v/>
      </c>
      <c r="V67" s="17" t="str">
        <v/>
      </c>
      <c r="W67" s="17" t="str">
        <v/>
      </c>
      <c r="X67" s="17" t="str">
        <v/>
      </c>
      <c r="Y67" s="17" t="str">
        <v/>
      </c>
      <c r="Z67" s="17" t="str">
        <v/>
      </c>
      <c r="AA67" s="17" t="str">
        <v/>
      </c>
      <c r="AB67" s="17" t="str">
        <v/>
      </c>
      <c r="AC67" s="17" t="str">
        <v/>
      </c>
      <c r="AD67" s="17" t="str">
        <v/>
      </c>
      <c r="AE67" s="17" t="str">
        <v/>
      </c>
      <c r="AF67" s="5" t="str">
        <v/>
      </c>
      <c r="AG67" s="18">
        <f>IFERROR(_xlfn.BETA.DIST(DATE(YEAR(AG$2),MONTH(AG$2),15),$AD$2,$AE$2,FALSE,DATE(YEAR($AD67),MONTH($AD67),1),DATE(YEAR($AE67),MONTH($AE67),28)),0)</f>
      </c>
      <c r="AH67" s="18">
        <f>IFERROR(_xlfn.BETA.DIST(DATE(YEAR(AH$2),MONTH(AH$2),15),$AD$2,$AE$2,FALSE,DATE(YEAR($AD67),MONTH($AD67),1),DATE(YEAR($AE67),MONTH($AE67),28)),0)</f>
      </c>
      <c r="AI67" s="18">
        <f>IFERROR(_xlfn.BETA.DIST(DATE(YEAR(AI$2),MONTH(AI$2),15),$AD$2,$AE$2,FALSE,DATE(YEAR($AD67),MONTH($AD67),1),DATE(YEAR($AE67),MONTH($AE67),28)),0)</f>
      </c>
      <c r="AJ67" s="18">
        <f>IFERROR(_xlfn.BETA.DIST(DATE(YEAR(AJ$2),MONTH(AJ$2),15),$AD$2,$AE$2,FALSE,DATE(YEAR($AD67),MONTH($AD67),1),DATE(YEAR($AE67),MONTH($AE67),28)),0)</f>
      </c>
      <c r="AK67" s="18">
        <f>IFERROR(_xlfn.BETA.DIST(DATE(YEAR(AK$2),MONTH(AK$2),15),$AD$2,$AE$2,FALSE,DATE(YEAR($AD67),MONTH($AD67),1),DATE(YEAR($AE67),MONTH($AE67),28)),0)</f>
      </c>
      <c r="AL67" s="18">
        <f>IFERROR(_xlfn.BETA.DIST(DATE(YEAR(AL$2),MONTH(AL$2),15),$AD$2,$AE$2,FALSE,DATE(YEAR($AD67),MONTH($AD67),1),DATE(YEAR($AE67),MONTH($AE67),28)),0)</f>
      </c>
      <c r="AM67" s="18">
        <f>IFERROR(_xlfn.BETA.DIST(DATE(YEAR(AM$2),MONTH(AM$2),15),$AD$2,$AE$2,FALSE,DATE(YEAR($AD67),MONTH($AD67),1),DATE(YEAR($AE67),MONTH($AE67),28)),0)</f>
      </c>
      <c r="AN67" s="18">
        <f>IFERROR(_xlfn.BETA.DIST(DATE(YEAR(AN$2),MONTH(AN$2),15),$AD$2,$AE$2,FALSE,DATE(YEAR($AD67),MONTH($AD67),1),DATE(YEAR($AE67),MONTH($AE67),28)),0)</f>
      </c>
      <c r="AO67" s="18">
        <f>IFERROR(_xlfn.BETA.DIST(DATE(YEAR(AO$2),MONTH(AO$2),15),$AD$2,$AE$2,FALSE,DATE(YEAR($AD67),MONTH($AD67),1),DATE(YEAR($AE67),MONTH($AE67),28)),0)</f>
      </c>
      <c r="AP67" s="18">
        <f>IFERROR(_xlfn.BETA.DIST(DATE(YEAR(AP$2),MONTH(AP$2),15),$AD$2,$AE$2,FALSE,DATE(YEAR($AD67),MONTH($AD67),1),DATE(YEAR($AE67),MONTH($AE67),28)),0)</f>
      </c>
      <c r="AQ67" s="18">
        <f>IFERROR(_xlfn.BETA.DIST(DATE(YEAR(AQ$2),MONTH(AQ$2),15),$AD$2,$AE$2,FALSE,DATE(YEAR($AD67),MONTH($AD67),1),DATE(YEAR($AE67),MONTH($AE67),28)),0)</f>
      </c>
      <c r="AR67" s="18">
        <f>IFERROR(_xlfn.BETA.DIST(DATE(YEAR(AR$2),MONTH(AR$2),15),$AD$2,$AE$2,FALSE,DATE(YEAR($AD67),MONTH($AD67),1),DATE(YEAR($AE67),MONTH($AE67),28)),0)</f>
      </c>
      <c r="AS67" s="18">
        <f>IFERROR(_xlfn.BETA.DIST(DATE(YEAR(AS$2),MONTH(AS$2),15),$AD$2,$AE$2,FALSE,DATE(YEAR($AD67),MONTH($AD67),1),DATE(YEAR($AE67),MONTH($AE67),28)),0)</f>
      </c>
      <c r="AT67" s="18">
        <f>IFERROR(_xlfn.BETA.DIST(DATE(YEAR(AT$2),MONTH(AT$2),15),$AD$2,$AE$2,FALSE,DATE(YEAR($AD67),MONTH($AD67),1),DATE(YEAR($AE67),MONTH($AE67),28)),0)</f>
      </c>
      <c r="AU67" s="18">
        <f>IFERROR(_xlfn.BETA.DIST(DATE(YEAR(AU$2),MONTH(AU$2),15),$AD$2,$AE$2,FALSE,DATE(YEAR($AD67),MONTH($AD67),1),DATE(YEAR($AE67),MONTH($AE67),28)),0)</f>
      </c>
      <c r="AV67" s="18">
        <f>SUM(AG67:AU67)</f>
      </c>
      <c r="AW67" s="18">
        <f>IF(J67&lt;&gt;0,J67,IF($AV67=0,0,AG67/$AV67*$Z67))</f>
      </c>
      <c r="AX67" s="18">
        <f>IF(K67&lt;&gt;0,K67,IF($AV67=0,0,AH67/$AV67*$Z67))</f>
      </c>
      <c r="AY67" s="18">
        <f>IF(L67&lt;&gt;0,L67,IF($AV67=0,0,AI67/$AV67*$Z67))</f>
      </c>
      <c r="AZ67" s="18">
        <f>IF(M67&lt;&gt;0,M67,IF($AV67=0,0,AJ67/$AV67*$Z67))</f>
      </c>
      <c r="BA67" s="18">
        <f>IF(N67&lt;&gt;0,N67,IF($AV67=0,0,AK67/$AV67*$Z67))</f>
      </c>
      <c r="BB67" s="18">
        <f>IF(O67&lt;&gt;0,O67,IF($AV67=0,0,AL67/$AV67*$Z67))</f>
      </c>
      <c r="BC67" s="18">
        <f>IF(P67&lt;&gt;0,P67,IF($AV67=0,0,AM67/$AV67*$Z67))</f>
      </c>
      <c r="BD67" s="18">
        <f>IF(Q67&lt;&gt;0,Q67,IF($AV67=0,0,AN67/$AV67*$Z67))</f>
      </c>
      <c r="BE67" s="18">
        <f>IF(R67&lt;&gt;0,R67,IF($AV67=0,0,AO67/$AV67*$Z67))</f>
      </c>
      <c r="BF67" s="18">
        <f>IF(S67&lt;&gt;0,S67,IF($AV67=0,0,AP67/$AV67*$Z67))</f>
      </c>
      <c r="BG67" s="18">
        <f>IF(T67&lt;&gt;0,T67,IF($AV67=0,0,AQ67/$AV67*$Z67))</f>
      </c>
      <c r="BH67" s="18">
        <f>IF(U67&lt;&gt;0,U67,IF($AV67=0,0,AR67/$AV67*$Z67))</f>
      </c>
      <c r="BI67" s="18">
        <f>IF(V67&lt;&gt;0,V67,IF($AV67=0,0,AS67/$AV67*$Z67))</f>
      </c>
      <c r="BJ67" s="18">
        <f>IF(W67&lt;&gt;0,W67,IF($AV67=0,0,AT67/$AV67*$Z67))</f>
      </c>
      <c r="BK67" s="18">
        <f>IF(X67&lt;&gt;0,X67,IF($AV67=0,0,AU67/$AV67*$Z67))</f>
      </c>
      <c r="BL67" s="18">
        <f>SUM(AW67:BK67)</f>
      </c>
      <c r="BM67" s="17" t="str">
        <v/>
      </c>
    </row>
    <row r="68" outlineLevel="4">
      <c r="A68" s="5" t="str">
        <v>1.16</v>
      </c>
      <c r="B68" s="5" t="str">
        <v/>
      </c>
      <c r="C68" s="5" t="str">
        <v>BSKDGNGENGR05</v>
      </c>
      <c r="D68" s="5" t="str">
        <v>BSKDGNGENGR05</v>
      </c>
      <c r="E68" s="19">
        <f>IFERROR(_xlfn.XLOOKUP(F68,Assumptions!B:B,Assumptions!C:C),0)</f>
      </c>
      <c r="F68" s="5" t="str">
        <v>Advanced Payment</v>
      </c>
      <c r="G68" s="5" t="str">
        <v/>
      </c>
      <c r="H68" s="18">
        <f>G67*E68</f>
      </c>
      <c r="I68" s="18">
        <f>H68*(1-0)</f>
      </c>
      <c r="J68" s="18">
        <v>0</v>
      </c>
      <c r="K68" s="18">
        <v>0</v>
      </c>
      <c r="L68" s="18">
        <v>0</v>
      </c>
      <c r="M68" s="18">
        <v>0</v>
      </c>
      <c r="N68" s="18">
        <v>0</v>
      </c>
      <c r="O68" s="18">
        <v>0</v>
      </c>
      <c r="P68" s="18">
        <v>0</v>
      </c>
      <c r="Q68" s="18">
        <v>0</v>
      </c>
      <c r="R68" s="18">
        <v>0</v>
      </c>
      <c r="S68" s="18">
        <v>0</v>
      </c>
      <c r="T68" s="18">
        <v>0</v>
      </c>
      <c r="U68" s="18">
        <v>0</v>
      </c>
      <c r="V68" s="18">
        <v>0</v>
      </c>
      <c r="W68" s="18">
        <v>0</v>
      </c>
      <c r="X68" s="18">
        <v>0</v>
      </c>
      <c r="Y68" s="18">
        <f>SUM(J68:X68)</f>
      </c>
      <c r="Z68" s="18">
        <f>I68-Y68</f>
      </c>
      <c r="AA68" s="20">
        <v>46026</v>
      </c>
      <c r="AB68" s="20">
        <v>46026</v>
      </c>
      <c r="AC68" s="18">
        <f>IFERROR(_xlfn.XLOOKUP(F68,Assumptions!B:B,Assumptions!D:D),0)</f>
      </c>
      <c r="AD68" s="20">
        <f>AA68+AC68</f>
      </c>
      <c r="AE68" s="20">
        <f>AC68+AB68</f>
      </c>
      <c r="AF68" s="5" t="str">
        <v/>
      </c>
      <c r="AG68" s="18">
        <f>IFERROR(_xlfn.BETA.DIST(DATE(YEAR(AG$2),MONTH(AG$2),15),$AD$2,$AE$2,FALSE,DATE(YEAR($AD68),MONTH($AD68),1),DATE(YEAR($AE68),MONTH($AE68),28)),0)</f>
      </c>
      <c r="AH68" s="18">
        <f>IFERROR(_xlfn.BETA.DIST(DATE(YEAR(AH$2),MONTH(AH$2),15),$AD$2,$AE$2,FALSE,DATE(YEAR($AD68),MONTH($AD68),1),DATE(YEAR($AE68),MONTH($AE68),28)),0)</f>
      </c>
      <c r="AI68" s="18">
        <f>IFERROR(_xlfn.BETA.DIST(DATE(YEAR(AI$2),MONTH(AI$2),15),$AD$2,$AE$2,FALSE,DATE(YEAR($AD68),MONTH($AD68),1),DATE(YEAR($AE68),MONTH($AE68),28)),0)</f>
      </c>
      <c r="AJ68" s="18">
        <f>IFERROR(_xlfn.BETA.DIST(DATE(YEAR(AJ$2),MONTH(AJ$2),15),$AD$2,$AE$2,FALSE,DATE(YEAR($AD68),MONTH($AD68),1),DATE(YEAR($AE68),MONTH($AE68),28)),0)</f>
      </c>
      <c r="AK68" s="18">
        <f>IFERROR(_xlfn.BETA.DIST(DATE(YEAR(AK$2),MONTH(AK$2),15),$AD$2,$AE$2,FALSE,DATE(YEAR($AD68),MONTH($AD68),1),DATE(YEAR($AE68),MONTH($AE68),28)),0)</f>
      </c>
      <c r="AL68" s="18">
        <f>IFERROR(_xlfn.BETA.DIST(DATE(YEAR(AL$2),MONTH(AL$2),15),$AD$2,$AE$2,FALSE,DATE(YEAR($AD68),MONTH($AD68),1),DATE(YEAR($AE68),MONTH($AE68),28)),0)</f>
      </c>
      <c r="AM68" s="18">
        <f>IFERROR(_xlfn.BETA.DIST(DATE(YEAR(AM$2),MONTH(AM$2),15),$AD$2,$AE$2,FALSE,DATE(YEAR($AD68),MONTH($AD68),1),DATE(YEAR($AE68),MONTH($AE68),28)),0)</f>
      </c>
      <c r="AN68" s="18">
        <f>IFERROR(_xlfn.BETA.DIST(DATE(YEAR(AN$2),MONTH(AN$2),15),$AD$2,$AE$2,FALSE,DATE(YEAR($AD68),MONTH($AD68),1),DATE(YEAR($AE68),MONTH($AE68),28)),0)</f>
      </c>
      <c r="AO68" s="18">
        <f>IFERROR(_xlfn.BETA.DIST(DATE(YEAR(AO$2),MONTH(AO$2),15),$AD$2,$AE$2,FALSE,DATE(YEAR($AD68),MONTH($AD68),1),DATE(YEAR($AE68),MONTH($AE68),28)),0)</f>
      </c>
      <c r="AP68" s="18">
        <f>IFERROR(_xlfn.BETA.DIST(DATE(YEAR(AP$2),MONTH(AP$2),15),$AD$2,$AE$2,FALSE,DATE(YEAR($AD68),MONTH($AD68),1),DATE(YEAR($AE68),MONTH($AE68),28)),0)</f>
      </c>
      <c r="AQ68" s="18">
        <f>IFERROR(_xlfn.BETA.DIST(DATE(YEAR(AQ$2),MONTH(AQ$2),15),$AD$2,$AE$2,FALSE,DATE(YEAR($AD68),MONTH($AD68),1),DATE(YEAR($AE68),MONTH($AE68),28)),0)</f>
      </c>
      <c r="AR68" s="18">
        <f>IFERROR(_xlfn.BETA.DIST(DATE(YEAR(AR$2),MONTH(AR$2),15),$AD$2,$AE$2,FALSE,DATE(YEAR($AD68),MONTH($AD68),1),DATE(YEAR($AE68),MONTH($AE68),28)),0)</f>
      </c>
      <c r="AS68" s="18">
        <f>IFERROR(_xlfn.BETA.DIST(DATE(YEAR(AS$2),MONTH(AS$2),15),$AD$2,$AE$2,FALSE,DATE(YEAR($AD68),MONTH($AD68),1),DATE(YEAR($AE68),MONTH($AE68),28)),0)</f>
      </c>
      <c r="AT68" s="18">
        <f>IFERROR(_xlfn.BETA.DIST(DATE(YEAR(AT$2),MONTH(AT$2),15),$AD$2,$AE$2,FALSE,DATE(YEAR($AD68),MONTH($AD68),1),DATE(YEAR($AE68),MONTH($AE68),28)),0)</f>
      </c>
      <c r="AU68" s="18">
        <f>IFERROR(_xlfn.BETA.DIST(DATE(YEAR(AU$2),MONTH(AU$2),15),$AD$2,$AE$2,FALSE,DATE(YEAR($AD68),MONTH($AD68),1),DATE(YEAR($AE68),MONTH($AE68),28)),0)</f>
      </c>
      <c r="AV68" s="18">
        <f>SUM(AG68:AU68)</f>
      </c>
      <c r="AW68" s="18">
        <f>IF(J68&lt;&gt;0,J68,IF($AV68=0,0,AG68/$AV68*$Z68))</f>
      </c>
      <c r="AX68" s="18">
        <f>IF(K68&lt;&gt;0,K68,IF($AV68=0,0,AH68/$AV68*$Z68))</f>
      </c>
      <c r="AY68" s="18">
        <f>IF(L68&lt;&gt;0,L68,IF($AV68=0,0,AI68/$AV68*$Z68))</f>
      </c>
      <c r="AZ68" s="18">
        <f>IF(M68&lt;&gt;0,M68,IF($AV68=0,0,AJ68/$AV68*$Z68))</f>
      </c>
      <c r="BA68" s="18">
        <f>IF(N68&lt;&gt;0,N68,IF($AV68=0,0,AK68/$AV68*$Z68))</f>
      </c>
      <c r="BB68" s="18">
        <f>IF(O68&lt;&gt;0,O68,IF($AV68=0,0,AL68/$AV68*$Z68))</f>
      </c>
      <c r="BC68" s="18">
        <f>IF(P68&lt;&gt;0,P68,IF($AV68=0,0,AM68/$AV68*$Z68))</f>
      </c>
      <c r="BD68" s="18">
        <f>IF(Q68&lt;&gt;0,Q68,IF($AV68=0,0,AN68/$AV68*$Z68))</f>
      </c>
      <c r="BE68" s="18">
        <f>IF(R68&lt;&gt;0,R68,IF($AV68=0,0,AO68/$AV68*$Z68))</f>
      </c>
      <c r="BF68" s="18">
        <f>IF(S68&lt;&gt;0,S68,IF($AV68=0,0,AP68/$AV68*$Z68))</f>
      </c>
      <c r="BG68" s="18">
        <f>IF(T68&lt;&gt;0,T68,IF($AV68=0,0,AQ68/$AV68*$Z68))</f>
      </c>
      <c r="BH68" s="18">
        <f>IF(U68&lt;&gt;0,U68,IF($AV68=0,0,AR68/$AV68*$Z68))</f>
      </c>
      <c r="BI68" s="18">
        <f>IF(V68&lt;&gt;0,V68,IF($AV68=0,0,AS68/$AV68*$Z68))</f>
      </c>
      <c r="BJ68" s="18">
        <f>IF(W68&lt;&gt;0,W68,IF($AV68=0,0,AT68/$AV68*$Z68))</f>
      </c>
      <c r="BK68" s="18">
        <f>IF(X68&lt;&gt;0,X68,IF($AV68=0,0,AU68/$AV68*$Z68))</f>
      </c>
      <c r="BL68" s="18">
        <f>SUM(AW68:BK68)</f>
      </c>
      <c r="BM68" s="18">
        <f>I68-BL68</f>
      </c>
    </row>
    <row r="69" outlineLevel="4">
      <c r="A69" s="5" t="str">
        <v>1.16</v>
      </c>
      <c r="B69" s="5" t="str">
        <v/>
      </c>
      <c r="C69" s="5" t="str">
        <v>BSPRELGENG207</v>
      </c>
      <c r="D69" s="5" t="str">
        <v>BSPRELGENG207</v>
      </c>
      <c r="E69" s="19">
        <f>IFERROR(_xlfn.XLOOKUP(F69,Assumptions!B:B,Assumptions!C:C),0)</f>
      </c>
      <c r="F69" s="5" t="str">
        <v>Site Delivery USD</v>
      </c>
      <c r="G69" s="5" t="str">
        <v/>
      </c>
      <c r="H69" s="18">
        <f>G67*E69</f>
      </c>
      <c r="I69" s="18">
        <f>H69*(1-0)</f>
      </c>
      <c r="J69" s="18">
        <v>0</v>
      </c>
      <c r="K69" s="18">
        <v>0</v>
      </c>
      <c r="L69" s="18">
        <v>0</v>
      </c>
      <c r="M69" s="18">
        <v>0</v>
      </c>
      <c r="N69" s="18">
        <v>0</v>
      </c>
      <c r="O69" s="18">
        <v>0</v>
      </c>
      <c r="P69" s="18">
        <v>0</v>
      </c>
      <c r="Q69" s="18">
        <v>0</v>
      </c>
      <c r="R69" s="18">
        <v>0</v>
      </c>
      <c r="S69" s="18">
        <v>0</v>
      </c>
      <c r="T69" s="18">
        <v>0</v>
      </c>
      <c r="U69" s="18">
        <v>0</v>
      </c>
      <c r="V69" s="18">
        <v>0</v>
      </c>
      <c r="W69" s="18">
        <v>0</v>
      </c>
      <c r="X69" s="18">
        <v>0</v>
      </c>
      <c r="Y69" s="18">
        <f>SUM(J69:X69)</f>
      </c>
      <c r="Z69" s="18">
        <f>I69-Y69</f>
      </c>
      <c r="AA69" s="20">
        <v>46294</v>
      </c>
      <c r="AB69" s="20">
        <v>46294</v>
      </c>
      <c r="AC69" s="18">
        <f>IFERROR(_xlfn.XLOOKUP(F69,Assumptions!B:B,Assumptions!D:D),0)</f>
      </c>
      <c r="AD69" s="20">
        <f>AA69+AC69</f>
      </c>
      <c r="AE69" s="20">
        <f>AC69+AB69</f>
      </c>
      <c r="AF69" s="5" t="str">
        <v/>
      </c>
      <c r="AG69" s="18">
        <f>IFERROR(_xlfn.BETA.DIST(DATE(YEAR(AG$2),MONTH(AG$2),15),$AD$2,$AE$2,FALSE,DATE(YEAR($AD69),MONTH($AD69),1),DATE(YEAR($AE69),MONTH($AE69),28)),0)</f>
      </c>
      <c r="AH69" s="18">
        <f>IFERROR(_xlfn.BETA.DIST(DATE(YEAR(AH$2),MONTH(AH$2),15),$AD$2,$AE$2,FALSE,DATE(YEAR($AD69),MONTH($AD69),1),DATE(YEAR($AE69),MONTH($AE69),28)),0)</f>
      </c>
      <c r="AI69" s="18">
        <f>IFERROR(_xlfn.BETA.DIST(DATE(YEAR(AI$2),MONTH(AI$2),15),$AD$2,$AE$2,FALSE,DATE(YEAR($AD69),MONTH($AD69),1),DATE(YEAR($AE69),MONTH($AE69),28)),0)</f>
      </c>
      <c r="AJ69" s="18">
        <f>IFERROR(_xlfn.BETA.DIST(DATE(YEAR(AJ$2),MONTH(AJ$2),15),$AD$2,$AE$2,FALSE,DATE(YEAR($AD69),MONTH($AD69),1),DATE(YEAR($AE69),MONTH($AE69),28)),0)</f>
      </c>
      <c r="AK69" s="18">
        <f>IFERROR(_xlfn.BETA.DIST(DATE(YEAR(AK$2),MONTH(AK$2),15),$AD$2,$AE$2,FALSE,DATE(YEAR($AD69),MONTH($AD69),1),DATE(YEAR($AE69),MONTH($AE69),28)),0)</f>
      </c>
      <c r="AL69" s="18">
        <f>IFERROR(_xlfn.BETA.DIST(DATE(YEAR(AL$2),MONTH(AL$2),15),$AD$2,$AE$2,FALSE,DATE(YEAR($AD69),MONTH($AD69),1),DATE(YEAR($AE69),MONTH($AE69),28)),0)</f>
      </c>
      <c r="AM69" s="18">
        <f>IFERROR(_xlfn.BETA.DIST(DATE(YEAR(AM$2),MONTH(AM$2),15),$AD$2,$AE$2,FALSE,DATE(YEAR($AD69),MONTH($AD69),1),DATE(YEAR($AE69),MONTH($AE69),28)),0)</f>
      </c>
      <c r="AN69" s="18">
        <f>IFERROR(_xlfn.BETA.DIST(DATE(YEAR(AN$2),MONTH(AN$2),15),$AD$2,$AE$2,FALSE,DATE(YEAR($AD69),MONTH($AD69),1),DATE(YEAR($AE69),MONTH($AE69),28)),0)</f>
      </c>
      <c r="AO69" s="18">
        <f>IFERROR(_xlfn.BETA.DIST(DATE(YEAR(AO$2),MONTH(AO$2),15),$AD$2,$AE$2,FALSE,DATE(YEAR($AD69),MONTH($AD69),1),DATE(YEAR($AE69),MONTH($AE69),28)),0)</f>
      </c>
      <c r="AP69" s="18">
        <f>IFERROR(_xlfn.BETA.DIST(DATE(YEAR(AP$2),MONTH(AP$2),15),$AD$2,$AE$2,FALSE,DATE(YEAR($AD69),MONTH($AD69),1),DATE(YEAR($AE69),MONTH($AE69),28)),0)</f>
      </c>
      <c r="AQ69" s="18">
        <f>IFERROR(_xlfn.BETA.DIST(DATE(YEAR(AQ$2),MONTH(AQ$2),15),$AD$2,$AE$2,FALSE,DATE(YEAR($AD69),MONTH($AD69),1),DATE(YEAR($AE69),MONTH($AE69),28)),0)</f>
      </c>
      <c r="AR69" s="18">
        <f>IFERROR(_xlfn.BETA.DIST(DATE(YEAR(AR$2),MONTH(AR$2),15),$AD$2,$AE$2,FALSE,DATE(YEAR($AD69),MONTH($AD69),1),DATE(YEAR($AE69),MONTH($AE69),28)),0)</f>
      </c>
      <c r="AS69" s="18">
        <f>IFERROR(_xlfn.BETA.DIST(DATE(YEAR(AS$2),MONTH(AS$2),15),$AD$2,$AE$2,FALSE,DATE(YEAR($AD69),MONTH($AD69),1),DATE(YEAR($AE69),MONTH($AE69),28)),0)</f>
      </c>
      <c r="AT69" s="18">
        <f>IFERROR(_xlfn.BETA.DIST(DATE(YEAR(AT$2),MONTH(AT$2),15),$AD$2,$AE$2,FALSE,DATE(YEAR($AD69),MONTH($AD69),1),DATE(YEAR($AE69),MONTH($AE69),28)),0)</f>
      </c>
      <c r="AU69" s="18">
        <f>IFERROR(_xlfn.BETA.DIST(DATE(YEAR(AU$2),MONTH(AU$2),15),$AD$2,$AE$2,FALSE,DATE(YEAR($AD69),MONTH($AD69),1),DATE(YEAR($AE69),MONTH($AE69),28)),0)</f>
      </c>
      <c r="AV69" s="18">
        <f>SUM(AG69:AU69)</f>
      </c>
      <c r="AW69" s="18">
        <f>IF(J69&lt;&gt;0,J69,IF($AV69=0,0,AG69/$AV69*$Z69))</f>
      </c>
      <c r="AX69" s="18">
        <f>IF(K69&lt;&gt;0,K69,IF($AV69=0,0,AH69/$AV69*$Z69))</f>
      </c>
      <c r="AY69" s="18">
        <f>IF(L69&lt;&gt;0,L69,IF($AV69=0,0,AI69/$AV69*$Z69))</f>
      </c>
      <c r="AZ69" s="18">
        <f>IF(M69&lt;&gt;0,M69,IF($AV69=0,0,AJ69/$AV69*$Z69))</f>
      </c>
      <c r="BA69" s="18">
        <f>IF(N69&lt;&gt;0,N69,IF($AV69=0,0,AK69/$AV69*$Z69))</f>
      </c>
      <c r="BB69" s="18">
        <f>IF(O69&lt;&gt;0,O69,IF($AV69=0,0,AL69/$AV69*$Z69))</f>
      </c>
      <c r="BC69" s="18">
        <f>IF(P69&lt;&gt;0,P69,IF($AV69=0,0,AM69/$AV69*$Z69))</f>
      </c>
      <c r="BD69" s="18">
        <f>IF(Q69&lt;&gt;0,Q69,IF($AV69=0,0,AN69/$AV69*$Z69))</f>
      </c>
      <c r="BE69" s="18">
        <f>IF(R69&lt;&gt;0,R69,IF($AV69=0,0,AO69/$AV69*$Z69))</f>
      </c>
      <c r="BF69" s="18">
        <f>IF(S69&lt;&gt;0,S69,IF($AV69=0,0,AP69/$AV69*$Z69))</f>
      </c>
      <c r="BG69" s="18">
        <f>IF(T69&lt;&gt;0,T69,IF($AV69=0,0,AQ69/$AV69*$Z69))</f>
      </c>
      <c r="BH69" s="18">
        <f>IF(U69&lt;&gt;0,U69,IF($AV69=0,0,AR69/$AV69*$Z69))</f>
      </c>
      <c r="BI69" s="18">
        <f>IF(V69&lt;&gt;0,V69,IF($AV69=0,0,AS69/$AV69*$Z69))</f>
      </c>
      <c r="BJ69" s="18">
        <f>IF(W69&lt;&gt;0,W69,IF($AV69=0,0,AT69/$AV69*$Z69))</f>
      </c>
      <c r="BK69" s="18">
        <f>IF(X69&lt;&gt;0,X69,IF($AV69=0,0,AU69/$AV69*$Z69))</f>
      </c>
      <c r="BL69" s="18">
        <f>SUM(AW69:BK69)</f>
      </c>
      <c r="BM69" s="18">
        <f>I69-BL69</f>
      </c>
    </row>
    <row r="70" outlineLevel="4">
      <c r="A70" s="5" t="str">
        <v>1.16</v>
      </c>
      <c r="B70" s="5" t="str">
        <v/>
      </c>
      <c r="C70" s="5" t="str">
        <v>BSKDGNGENGR07</v>
      </c>
      <c r="D70" s="5" t="str">
        <v>BSKDGNGENGR07</v>
      </c>
      <c r="E70" s="19">
        <f>IFERROR(_xlfn.XLOOKUP(F70,Assumptions!B:B,Assumptions!C:C),0)</f>
      </c>
      <c r="F70" s="5" t="str">
        <v>Retention</v>
      </c>
      <c r="G70" s="5" t="str">
        <v/>
      </c>
      <c r="H70" s="18">
        <f>G67*E70</f>
      </c>
      <c r="I70" s="18">
        <f>H70*(1-0)</f>
      </c>
      <c r="J70" s="18">
        <v>0</v>
      </c>
      <c r="K70" s="18">
        <v>0</v>
      </c>
      <c r="L70" s="18">
        <v>0</v>
      </c>
      <c r="M70" s="18">
        <v>0</v>
      </c>
      <c r="N70" s="18">
        <v>0</v>
      </c>
      <c r="O70" s="18">
        <v>0</v>
      </c>
      <c r="P70" s="18">
        <v>0</v>
      </c>
      <c r="Q70" s="18">
        <v>0</v>
      </c>
      <c r="R70" s="18">
        <v>0</v>
      </c>
      <c r="S70" s="18">
        <v>0</v>
      </c>
      <c r="T70" s="18">
        <v>0</v>
      </c>
      <c r="U70" s="18">
        <v>0</v>
      </c>
      <c r="V70" s="18">
        <v>0</v>
      </c>
      <c r="W70" s="18">
        <v>0</v>
      </c>
      <c r="X70" s="18">
        <v>0</v>
      </c>
      <c r="Y70" s="18">
        <f>SUM(J70:X70)</f>
      </c>
      <c r="Z70" s="18">
        <f>I70-Y70</f>
      </c>
      <c r="AA70" s="20">
        <v>46483</v>
      </c>
      <c r="AB70" s="20">
        <v>46483</v>
      </c>
      <c r="AC70" s="18">
        <f>IFERROR(_xlfn.XLOOKUP(F70,Assumptions!B:B,Assumptions!D:D),0)</f>
      </c>
      <c r="AD70" s="20">
        <f>AA70+AC70</f>
      </c>
      <c r="AE70" s="20">
        <f>AC70+AB70</f>
      </c>
      <c r="AF70" s="5" t="str">
        <v/>
      </c>
      <c r="AG70" s="18">
        <f>IFERROR(_xlfn.BETA.DIST(DATE(YEAR(AG$2),MONTH(AG$2),15),$AD$2,$AE$2,FALSE,DATE(YEAR($AD70),MONTH($AD70),1),DATE(YEAR($AE70),MONTH($AE70),28)),0)</f>
      </c>
      <c r="AH70" s="18">
        <f>IFERROR(_xlfn.BETA.DIST(DATE(YEAR(AH$2),MONTH(AH$2),15),$AD$2,$AE$2,FALSE,DATE(YEAR($AD70),MONTH($AD70),1),DATE(YEAR($AE70),MONTH($AE70),28)),0)</f>
      </c>
      <c r="AI70" s="18">
        <f>IFERROR(_xlfn.BETA.DIST(DATE(YEAR(AI$2),MONTH(AI$2),15),$AD$2,$AE$2,FALSE,DATE(YEAR($AD70),MONTH($AD70),1),DATE(YEAR($AE70),MONTH($AE70),28)),0)</f>
      </c>
      <c r="AJ70" s="18">
        <f>IFERROR(_xlfn.BETA.DIST(DATE(YEAR(AJ$2),MONTH(AJ$2),15),$AD$2,$AE$2,FALSE,DATE(YEAR($AD70),MONTH($AD70),1),DATE(YEAR($AE70),MONTH($AE70),28)),0)</f>
      </c>
      <c r="AK70" s="18">
        <f>IFERROR(_xlfn.BETA.DIST(DATE(YEAR(AK$2),MONTH(AK$2),15),$AD$2,$AE$2,FALSE,DATE(YEAR($AD70),MONTH($AD70),1),DATE(YEAR($AE70),MONTH($AE70),28)),0)</f>
      </c>
      <c r="AL70" s="18">
        <f>IFERROR(_xlfn.BETA.DIST(DATE(YEAR(AL$2),MONTH(AL$2),15),$AD$2,$AE$2,FALSE,DATE(YEAR($AD70),MONTH($AD70),1),DATE(YEAR($AE70),MONTH($AE70),28)),0)</f>
      </c>
      <c r="AM70" s="18">
        <f>IFERROR(_xlfn.BETA.DIST(DATE(YEAR(AM$2),MONTH(AM$2),15),$AD$2,$AE$2,FALSE,DATE(YEAR($AD70),MONTH($AD70),1),DATE(YEAR($AE70),MONTH($AE70),28)),0)</f>
      </c>
      <c r="AN70" s="18">
        <f>IFERROR(_xlfn.BETA.DIST(DATE(YEAR(AN$2),MONTH(AN$2),15),$AD$2,$AE$2,FALSE,DATE(YEAR($AD70),MONTH($AD70),1),DATE(YEAR($AE70),MONTH($AE70),28)),0)</f>
      </c>
      <c r="AO70" s="18">
        <f>IFERROR(_xlfn.BETA.DIST(DATE(YEAR(AO$2),MONTH(AO$2),15),$AD$2,$AE$2,FALSE,DATE(YEAR($AD70),MONTH($AD70),1),DATE(YEAR($AE70),MONTH($AE70),28)),0)</f>
      </c>
      <c r="AP70" s="18">
        <f>IFERROR(_xlfn.BETA.DIST(DATE(YEAR(AP$2),MONTH(AP$2),15),$AD$2,$AE$2,FALSE,DATE(YEAR($AD70),MONTH($AD70),1),DATE(YEAR($AE70),MONTH($AE70),28)),0)</f>
      </c>
      <c r="AQ70" s="18">
        <f>IFERROR(_xlfn.BETA.DIST(DATE(YEAR(AQ$2),MONTH(AQ$2),15),$AD$2,$AE$2,FALSE,DATE(YEAR($AD70),MONTH($AD70),1),DATE(YEAR($AE70),MONTH($AE70),28)),0)</f>
      </c>
      <c r="AR70" s="18">
        <f>IFERROR(_xlfn.BETA.DIST(DATE(YEAR(AR$2),MONTH(AR$2),15),$AD$2,$AE$2,FALSE,DATE(YEAR($AD70),MONTH($AD70),1),DATE(YEAR($AE70),MONTH($AE70),28)),0)</f>
      </c>
      <c r="AS70" s="18">
        <f>IFERROR(_xlfn.BETA.DIST(DATE(YEAR(AS$2),MONTH(AS$2),15),$AD$2,$AE$2,FALSE,DATE(YEAR($AD70),MONTH($AD70),1),DATE(YEAR($AE70),MONTH($AE70),28)),0)</f>
      </c>
      <c r="AT70" s="18">
        <f>IFERROR(_xlfn.BETA.DIST(DATE(YEAR(AT$2),MONTH(AT$2),15),$AD$2,$AE$2,FALSE,DATE(YEAR($AD70),MONTH($AD70),1),DATE(YEAR($AE70),MONTH($AE70),28)),0)</f>
      </c>
      <c r="AU70" s="18">
        <f>IFERROR(_xlfn.BETA.DIST(DATE(YEAR(AU$2),MONTH(AU$2),15),$AD$2,$AE$2,FALSE,DATE(YEAR($AD70),MONTH($AD70),1),DATE(YEAR($AE70),MONTH($AE70),28)),0)</f>
      </c>
      <c r="AV70" s="18">
        <f>SUM(AG70:AU70)</f>
      </c>
      <c r="AW70" s="18">
        <f>IF(J70&lt;&gt;0,J70,IF($AV70=0,0,AG70/$AV70*$Z70))</f>
      </c>
      <c r="AX70" s="18">
        <f>IF(K70&lt;&gt;0,K70,IF($AV70=0,0,AH70/$AV70*$Z70))</f>
      </c>
      <c r="AY70" s="18">
        <f>IF(L70&lt;&gt;0,L70,IF($AV70=0,0,AI70/$AV70*$Z70))</f>
      </c>
      <c r="AZ70" s="18">
        <f>IF(M70&lt;&gt;0,M70,IF($AV70=0,0,AJ70/$AV70*$Z70))</f>
      </c>
      <c r="BA70" s="18">
        <f>IF(N70&lt;&gt;0,N70,IF($AV70=0,0,AK70/$AV70*$Z70))</f>
      </c>
      <c r="BB70" s="18">
        <f>IF(O70&lt;&gt;0,O70,IF($AV70=0,0,AL70/$AV70*$Z70))</f>
      </c>
      <c r="BC70" s="18">
        <f>IF(P70&lt;&gt;0,P70,IF($AV70=0,0,AM70/$AV70*$Z70))</f>
      </c>
      <c r="BD70" s="18">
        <f>IF(Q70&lt;&gt;0,Q70,IF($AV70=0,0,AN70/$AV70*$Z70))</f>
      </c>
      <c r="BE70" s="18">
        <f>IF(R70&lt;&gt;0,R70,IF($AV70=0,0,AO70/$AV70*$Z70))</f>
      </c>
      <c r="BF70" s="18">
        <f>IF(S70&lt;&gt;0,S70,IF($AV70=0,0,AP70/$AV70*$Z70))</f>
      </c>
      <c r="BG70" s="18">
        <f>IF(T70&lt;&gt;0,T70,IF($AV70=0,0,AQ70/$AV70*$Z70))</f>
      </c>
      <c r="BH70" s="18">
        <f>IF(U70&lt;&gt;0,U70,IF($AV70=0,0,AR70/$AV70*$Z70))</f>
      </c>
      <c r="BI70" s="18">
        <f>IF(V70&lt;&gt;0,V70,IF($AV70=0,0,AS70/$AV70*$Z70))</f>
      </c>
      <c r="BJ70" s="18">
        <f>IF(W70&lt;&gt;0,W70,IF($AV70=0,0,AT70/$AV70*$Z70))</f>
      </c>
      <c r="BK70" s="18">
        <f>IF(X70&lt;&gt;0,X70,IF($AV70=0,0,AU70/$AV70*$Z70))</f>
      </c>
      <c r="BL70" s="18">
        <f>SUM(AW70:BK70)</f>
      </c>
      <c r="BM70" s="18">
        <f>I70-BL70</f>
      </c>
    </row>
    <row r="71" outlineLevel="3">
      <c r="A71" s="17" t="str">
        <v>1.17</v>
      </c>
      <c r="B71" s="17" t="str">
        <v/>
      </c>
      <c r="C71" s="17" t="str">
        <v/>
      </c>
      <c r="D71" s="17" t="str">
        <v/>
      </c>
      <c r="E71" s="17" t="str">
        <v>1.17</v>
      </c>
      <c r="F71" s="17" t="str">
        <v>220 kV single phase SF6Air bushings for OHTL feeders.</v>
      </c>
      <c r="G71" s="17">
        <v>66578.98</v>
      </c>
      <c r="H71" s="17" t="str">
        <v/>
      </c>
      <c r="I71" s="17" t="str">
        <v/>
      </c>
      <c r="J71" s="17" t="str">
        <v/>
      </c>
      <c r="K71" s="17" t="str">
        <v/>
      </c>
      <c r="L71" s="17" t="str">
        <v/>
      </c>
      <c r="M71" s="17" t="str">
        <v/>
      </c>
      <c r="N71" s="17" t="str">
        <v/>
      </c>
      <c r="O71" s="17" t="str">
        <v/>
      </c>
      <c r="P71" s="17" t="str">
        <v/>
      </c>
      <c r="Q71" s="17" t="str">
        <v/>
      </c>
      <c r="R71" s="17" t="str">
        <v/>
      </c>
      <c r="S71" s="17" t="str">
        <v/>
      </c>
      <c r="T71" s="17" t="str">
        <v/>
      </c>
      <c r="U71" s="17" t="str">
        <v/>
      </c>
      <c r="V71" s="17" t="str">
        <v/>
      </c>
      <c r="W71" s="17" t="str">
        <v/>
      </c>
      <c r="X71" s="17" t="str">
        <v/>
      </c>
      <c r="Y71" s="17" t="str">
        <v/>
      </c>
      <c r="Z71" s="17" t="str">
        <v/>
      </c>
      <c r="AA71" s="17" t="str">
        <v/>
      </c>
      <c r="AB71" s="17" t="str">
        <v/>
      </c>
      <c r="AC71" s="17" t="str">
        <v/>
      </c>
      <c r="AD71" s="17" t="str">
        <v/>
      </c>
      <c r="AE71" s="17" t="str">
        <v/>
      </c>
      <c r="AF71" s="5" t="str">
        <v/>
      </c>
      <c r="AG71" s="18">
        <f>IFERROR(_xlfn.BETA.DIST(DATE(YEAR(AG$2),MONTH(AG$2),15),$AD$2,$AE$2,FALSE,DATE(YEAR($AD71),MONTH($AD71),1),DATE(YEAR($AE71),MONTH($AE71),28)),0)</f>
      </c>
      <c r="AH71" s="18">
        <f>IFERROR(_xlfn.BETA.DIST(DATE(YEAR(AH$2),MONTH(AH$2),15),$AD$2,$AE$2,FALSE,DATE(YEAR($AD71),MONTH($AD71),1),DATE(YEAR($AE71),MONTH($AE71),28)),0)</f>
      </c>
      <c r="AI71" s="18">
        <f>IFERROR(_xlfn.BETA.DIST(DATE(YEAR(AI$2),MONTH(AI$2),15),$AD$2,$AE$2,FALSE,DATE(YEAR($AD71),MONTH($AD71),1),DATE(YEAR($AE71),MONTH($AE71),28)),0)</f>
      </c>
      <c r="AJ71" s="18">
        <f>IFERROR(_xlfn.BETA.DIST(DATE(YEAR(AJ$2),MONTH(AJ$2),15),$AD$2,$AE$2,FALSE,DATE(YEAR($AD71),MONTH($AD71),1),DATE(YEAR($AE71),MONTH($AE71),28)),0)</f>
      </c>
      <c r="AK71" s="18">
        <f>IFERROR(_xlfn.BETA.DIST(DATE(YEAR(AK$2),MONTH(AK$2),15),$AD$2,$AE$2,FALSE,DATE(YEAR($AD71),MONTH($AD71),1),DATE(YEAR($AE71),MONTH($AE71),28)),0)</f>
      </c>
      <c r="AL71" s="18">
        <f>IFERROR(_xlfn.BETA.DIST(DATE(YEAR(AL$2),MONTH(AL$2),15),$AD$2,$AE$2,FALSE,DATE(YEAR($AD71),MONTH($AD71),1),DATE(YEAR($AE71),MONTH($AE71),28)),0)</f>
      </c>
      <c r="AM71" s="18">
        <f>IFERROR(_xlfn.BETA.DIST(DATE(YEAR(AM$2),MONTH(AM$2),15),$AD$2,$AE$2,FALSE,DATE(YEAR($AD71),MONTH($AD71),1),DATE(YEAR($AE71),MONTH($AE71),28)),0)</f>
      </c>
      <c r="AN71" s="18">
        <f>IFERROR(_xlfn.BETA.DIST(DATE(YEAR(AN$2),MONTH(AN$2),15),$AD$2,$AE$2,FALSE,DATE(YEAR($AD71),MONTH($AD71),1),DATE(YEAR($AE71),MONTH($AE71),28)),0)</f>
      </c>
      <c r="AO71" s="18">
        <f>IFERROR(_xlfn.BETA.DIST(DATE(YEAR(AO$2),MONTH(AO$2),15),$AD$2,$AE$2,FALSE,DATE(YEAR($AD71),MONTH($AD71),1),DATE(YEAR($AE71),MONTH($AE71),28)),0)</f>
      </c>
      <c r="AP71" s="18">
        <f>IFERROR(_xlfn.BETA.DIST(DATE(YEAR(AP$2),MONTH(AP$2),15),$AD$2,$AE$2,FALSE,DATE(YEAR($AD71),MONTH($AD71),1),DATE(YEAR($AE71),MONTH($AE71),28)),0)</f>
      </c>
      <c r="AQ71" s="18">
        <f>IFERROR(_xlfn.BETA.DIST(DATE(YEAR(AQ$2),MONTH(AQ$2),15),$AD$2,$AE$2,FALSE,DATE(YEAR($AD71),MONTH($AD71),1),DATE(YEAR($AE71),MONTH($AE71),28)),0)</f>
      </c>
      <c r="AR71" s="18">
        <f>IFERROR(_xlfn.BETA.DIST(DATE(YEAR(AR$2),MONTH(AR$2),15),$AD$2,$AE$2,FALSE,DATE(YEAR($AD71),MONTH($AD71),1),DATE(YEAR($AE71),MONTH($AE71),28)),0)</f>
      </c>
      <c r="AS71" s="18">
        <f>IFERROR(_xlfn.BETA.DIST(DATE(YEAR(AS$2),MONTH(AS$2),15),$AD$2,$AE$2,FALSE,DATE(YEAR($AD71),MONTH($AD71),1),DATE(YEAR($AE71),MONTH($AE71),28)),0)</f>
      </c>
      <c r="AT71" s="18">
        <f>IFERROR(_xlfn.BETA.DIST(DATE(YEAR(AT$2),MONTH(AT$2),15),$AD$2,$AE$2,FALSE,DATE(YEAR($AD71),MONTH($AD71),1),DATE(YEAR($AE71),MONTH($AE71),28)),0)</f>
      </c>
      <c r="AU71" s="18">
        <f>IFERROR(_xlfn.BETA.DIST(DATE(YEAR(AU$2),MONTH(AU$2),15),$AD$2,$AE$2,FALSE,DATE(YEAR($AD71),MONTH($AD71),1),DATE(YEAR($AE71),MONTH($AE71),28)),0)</f>
      </c>
      <c r="AV71" s="18">
        <f>SUM(AG71:AU71)</f>
      </c>
      <c r="AW71" s="18">
        <f>IF(J71&lt;&gt;0,J71,IF($AV71=0,0,AG71/$AV71*$Z71))</f>
      </c>
      <c r="AX71" s="18">
        <f>IF(K71&lt;&gt;0,K71,IF($AV71=0,0,AH71/$AV71*$Z71))</f>
      </c>
      <c r="AY71" s="18">
        <f>IF(L71&lt;&gt;0,L71,IF($AV71=0,0,AI71/$AV71*$Z71))</f>
      </c>
      <c r="AZ71" s="18">
        <f>IF(M71&lt;&gt;0,M71,IF($AV71=0,0,AJ71/$AV71*$Z71))</f>
      </c>
      <c r="BA71" s="18">
        <f>IF(N71&lt;&gt;0,N71,IF($AV71=0,0,AK71/$AV71*$Z71))</f>
      </c>
      <c r="BB71" s="18">
        <f>IF(O71&lt;&gt;0,O71,IF($AV71=0,0,AL71/$AV71*$Z71))</f>
      </c>
      <c r="BC71" s="18">
        <f>IF(P71&lt;&gt;0,P71,IF($AV71=0,0,AM71/$AV71*$Z71))</f>
      </c>
      <c r="BD71" s="18">
        <f>IF(Q71&lt;&gt;0,Q71,IF($AV71=0,0,AN71/$AV71*$Z71))</f>
      </c>
      <c r="BE71" s="18">
        <f>IF(R71&lt;&gt;0,R71,IF($AV71=0,0,AO71/$AV71*$Z71))</f>
      </c>
      <c r="BF71" s="18">
        <f>IF(S71&lt;&gt;0,S71,IF($AV71=0,0,AP71/$AV71*$Z71))</f>
      </c>
      <c r="BG71" s="18">
        <f>IF(T71&lt;&gt;0,T71,IF($AV71=0,0,AQ71/$AV71*$Z71))</f>
      </c>
      <c r="BH71" s="18">
        <f>IF(U71&lt;&gt;0,U71,IF($AV71=0,0,AR71/$AV71*$Z71))</f>
      </c>
      <c r="BI71" s="18">
        <f>IF(V71&lt;&gt;0,V71,IF($AV71=0,0,AS71/$AV71*$Z71))</f>
      </c>
      <c r="BJ71" s="18">
        <f>IF(W71&lt;&gt;0,W71,IF($AV71=0,0,AT71/$AV71*$Z71))</f>
      </c>
      <c r="BK71" s="18">
        <f>IF(X71&lt;&gt;0,X71,IF($AV71=0,0,AU71/$AV71*$Z71))</f>
      </c>
      <c r="BL71" s="18">
        <f>SUM(AW71:BK71)</f>
      </c>
      <c r="BM71" s="17" t="str">
        <v/>
      </c>
    </row>
    <row r="72" outlineLevel="4">
      <c r="A72" s="5" t="str">
        <v>1.17</v>
      </c>
      <c r="B72" s="5" t="str">
        <v/>
      </c>
      <c r="C72" s="5" t="str">
        <v>BSKDGNGENGR05</v>
      </c>
      <c r="D72" s="5" t="str">
        <v>BSKDGNGENGR05</v>
      </c>
      <c r="E72" s="19">
        <f>IFERROR(_xlfn.XLOOKUP(F72,Assumptions!B:B,Assumptions!C:C),0)</f>
      </c>
      <c r="F72" s="5" t="str">
        <v>Advanced Payment</v>
      </c>
      <c r="G72" s="5" t="str">
        <v/>
      </c>
      <c r="H72" s="18">
        <f>G71*E72</f>
      </c>
      <c r="I72" s="18">
        <f>H72*(1-0)</f>
      </c>
      <c r="J72" s="18">
        <v>0</v>
      </c>
      <c r="K72" s="18">
        <v>0</v>
      </c>
      <c r="L72" s="18">
        <v>0</v>
      </c>
      <c r="M72" s="18">
        <v>0</v>
      </c>
      <c r="N72" s="18">
        <v>0</v>
      </c>
      <c r="O72" s="18">
        <v>0</v>
      </c>
      <c r="P72" s="18">
        <v>0</v>
      </c>
      <c r="Q72" s="18">
        <v>0</v>
      </c>
      <c r="R72" s="18">
        <v>0</v>
      </c>
      <c r="S72" s="18">
        <v>0</v>
      </c>
      <c r="T72" s="18">
        <v>0</v>
      </c>
      <c r="U72" s="18">
        <v>0</v>
      </c>
      <c r="V72" s="18">
        <v>0</v>
      </c>
      <c r="W72" s="18">
        <v>0</v>
      </c>
      <c r="X72" s="18">
        <v>0</v>
      </c>
      <c r="Y72" s="18">
        <f>SUM(J72:X72)</f>
      </c>
      <c r="Z72" s="18">
        <f>I72-Y72</f>
      </c>
      <c r="AA72" s="20">
        <v>46026</v>
      </c>
      <c r="AB72" s="20">
        <v>46026</v>
      </c>
      <c r="AC72" s="18">
        <f>IFERROR(_xlfn.XLOOKUP(F72,Assumptions!B:B,Assumptions!D:D),0)</f>
      </c>
      <c r="AD72" s="20">
        <f>AA72+AC72</f>
      </c>
      <c r="AE72" s="20">
        <f>AC72+AB72</f>
      </c>
      <c r="AF72" s="5" t="str">
        <v/>
      </c>
      <c r="AG72" s="18">
        <f>IFERROR(_xlfn.BETA.DIST(DATE(YEAR(AG$2),MONTH(AG$2),15),$AD$2,$AE$2,FALSE,DATE(YEAR($AD72),MONTH($AD72),1),DATE(YEAR($AE72),MONTH($AE72),28)),0)</f>
      </c>
      <c r="AH72" s="18">
        <f>IFERROR(_xlfn.BETA.DIST(DATE(YEAR(AH$2),MONTH(AH$2),15),$AD$2,$AE$2,FALSE,DATE(YEAR($AD72),MONTH($AD72),1),DATE(YEAR($AE72),MONTH($AE72),28)),0)</f>
      </c>
      <c r="AI72" s="18">
        <f>IFERROR(_xlfn.BETA.DIST(DATE(YEAR(AI$2),MONTH(AI$2),15),$AD$2,$AE$2,FALSE,DATE(YEAR($AD72),MONTH($AD72),1),DATE(YEAR($AE72),MONTH($AE72),28)),0)</f>
      </c>
      <c r="AJ72" s="18">
        <f>IFERROR(_xlfn.BETA.DIST(DATE(YEAR(AJ$2),MONTH(AJ$2),15),$AD$2,$AE$2,FALSE,DATE(YEAR($AD72),MONTH($AD72),1),DATE(YEAR($AE72),MONTH($AE72),28)),0)</f>
      </c>
      <c r="AK72" s="18">
        <f>IFERROR(_xlfn.BETA.DIST(DATE(YEAR(AK$2),MONTH(AK$2),15),$AD$2,$AE$2,FALSE,DATE(YEAR($AD72),MONTH($AD72),1),DATE(YEAR($AE72),MONTH($AE72),28)),0)</f>
      </c>
      <c r="AL72" s="18">
        <f>IFERROR(_xlfn.BETA.DIST(DATE(YEAR(AL$2),MONTH(AL$2),15),$AD$2,$AE$2,FALSE,DATE(YEAR($AD72),MONTH($AD72),1),DATE(YEAR($AE72),MONTH($AE72),28)),0)</f>
      </c>
      <c r="AM72" s="18">
        <f>IFERROR(_xlfn.BETA.DIST(DATE(YEAR(AM$2),MONTH(AM$2),15),$AD$2,$AE$2,FALSE,DATE(YEAR($AD72),MONTH($AD72),1),DATE(YEAR($AE72),MONTH($AE72),28)),0)</f>
      </c>
      <c r="AN72" s="18">
        <f>IFERROR(_xlfn.BETA.DIST(DATE(YEAR(AN$2),MONTH(AN$2),15),$AD$2,$AE$2,FALSE,DATE(YEAR($AD72),MONTH($AD72),1),DATE(YEAR($AE72),MONTH($AE72),28)),0)</f>
      </c>
      <c r="AO72" s="18">
        <f>IFERROR(_xlfn.BETA.DIST(DATE(YEAR(AO$2),MONTH(AO$2),15),$AD$2,$AE$2,FALSE,DATE(YEAR($AD72),MONTH($AD72),1),DATE(YEAR($AE72),MONTH($AE72),28)),0)</f>
      </c>
      <c r="AP72" s="18">
        <f>IFERROR(_xlfn.BETA.DIST(DATE(YEAR(AP$2),MONTH(AP$2),15),$AD$2,$AE$2,FALSE,DATE(YEAR($AD72),MONTH($AD72),1),DATE(YEAR($AE72),MONTH($AE72),28)),0)</f>
      </c>
      <c r="AQ72" s="18">
        <f>IFERROR(_xlfn.BETA.DIST(DATE(YEAR(AQ$2),MONTH(AQ$2),15),$AD$2,$AE$2,FALSE,DATE(YEAR($AD72),MONTH($AD72),1),DATE(YEAR($AE72),MONTH($AE72),28)),0)</f>
      </c>
      <c r="AR72" s="18">
        <f>IFERROR(_xlfn.BETA.DIST(DATE(YEAR(AR$2),MONTH(AR$2),15),$AD$2,$AE$2,FALSE,DATE(YEAR($AD72),MONTH($AD72),1),DATE(YEAR($AE72),MONTH($AE72),28)),0)</f>
      </c>
      <c r="AS72" s="18">
        <f>IFERROR(_xlfn.BETA.DIST(DATE(YEAR(AS$2),MONTH(AS$2),15),$AD$2,$AE$2,FALSE,DATE(YEAR($AD72),MONTH($AD72),1),DATE(YEAR($AE72),MONTH($AE72),28)),0)</f>
      </c>
      <c r="AT72" s="18">
        <f>IFERROR(_xlfn.BETA.DIST(DATE(YEAR(AT$2),MONTH(AT$2),15),$AD$2,$AE$2,FALSE,DATE(YEAR($AD72),MONTH($AD72),1),DATE(YEAR($AE72),MONTH($AE72),28)),0)</f>
      </c>
      <c r="AU72" s="18">
        <f>IFERROR(_xlfn.BETA.DIST(DATE(YEAR(AU$2),MONTH(AU$2),15),$AD$2,$AE$2,FALSE,DATE(YEAR($AD72),MONTH($AD72),1),DATE(YEAR($AE72),MONTH($AE72),28)),0)</f>
      </c>
      <c r="AV72" s="18">
        <f>SUM(AG72:AU72)</f>
      </c>
      <c r="AW72" s="18">
        <f>IF(J72&lt;&gt;0,J72,IF($AV72=0,0,AG72/$AV72*$Z72))</f>
      </c>
      <c r="AX72" s="18">
        <f>IF(K72&lt;&gt;0,K72,IF($AV72=0,0,AH72/$AV72*$Z72))</f>
      </c>
      <c r="AY72" s="18">
        <f>IF(L72&lt;&gt;0,L72,IF($AV72=0,0,AI72/$AV72*$Z72))</f>
      </c>
      <c r="AZ72" s="18">
        <f>IF(M72&lt;&gt;0,M72,IF($AV72=0,0,AJ72/$AV72*$Z72))</f>
      </c>
      <c r="BA72" s="18">
        <f>IF(N72&lt;&gt;0,N72,IF($AV72=0,0,AK72/$AV72*$Z72))</f>
      </c>
      <c r="BB72" s="18">
        <f>IF(O72&lt;&gt;0,O72,IF($AV72=0,0,AL72/$AV72*$Z72))</f>
      </c>
      <c r="BC72" s="18">
        <f>IF(P72&lt;&gt;0,P72,IF($AV72=0,0,AM72/$AV72*$Z72))</f>
      </c>
      <c r="BD72" s="18">
        <f>IF(Q72&lt;&gt;0,Q72,IF($AV72=0,0,AN72/$AV72*$Z72))</f>
      </c>
      <c r="BE72" s="18">
        <f>IF(R72&lt;&gt;0,R72,IF($AV72=0,0,AO72/$AV72*$Z72))</f>
      </c>
      <c r="BF72" s="18">
        <f>IF(S72&lt;&gt;0,S72,IF($AV72=0,0,AP72/$AV72*$Z72))</f>
      </c>
      <c r="BG72" s="18">
        <f>IF(T72&lt;&gt;0,T72,IF($AV72=0,0,AQ72/$AV72*$Z72))</f>
      </c>
      <c r="BH72" s="18">
        <f>IF(U72&lt;&gt;0,U72,IF($AV72=0,0,AR72/$AV72*$Z72))</f>
      </c>
      <c r="BI72" s="18">
        <f>IF(V72&lt;&gt;0,V72,IF($AV72=0,0,AS72/$AV72*$Z72))</f>
      </c>
      <c r="BJ72" s="18">
        <f>IF(W72&lt;&gt;0,W72,IF($AV72=0,0,AT72/$AV72*$Z72))</f>
      </c>
      <c r="BK72" s="18">
        <f>IF(X72&lt;&gt;0,X72,IF($AV72=0,0,AU72/$AV72*$Z72))</f>
      </c>
      <c r="BL72" s="18">
        <f>SUM(AW72:BK72)</f>
      </c>
      <c r="BM72" s="18">
        <f>I72-BL72</f>
      </c>
    </row>
    <row r="73" outlineLevel="4">
      <c r="A73" s="5" t="str">
        <v>1.17</v>
      </c>
      <c r="B73" s="5" t="str">
        <v/>
      </c>
      <c r="C73" s="5" t="str">
        <v>BSPRELGENG207</v>
      </c>
      <c r="D73" s="5" t="str">
        <v>BSPRELGENG207</v>
      </c>
      <c r="E73" s="19">
        <f>IFERROR(_xlfn.XLOOKUP(F73,Assumptions!B:B,Assumptions!C:C),0)</f>
      </c>
      <c r="F73" s="5" t="str">
        <v>Site Delivery USD</v>
      </c>
      <c r="G73" s="5" t="str">
        <v/>
      </c>
      <c r="H73" s="18">
        <f>G71*E73</f>
      </c>
      <c r="I73" s="18">
        <f>H73*(1-0)</f>
      </c>
      <c r="J73" s="18">
        <v>0</v>
      </c>
      <c r="K73" s="18">
        <v>0</v>
      </c>
      <c r="L73" s="18">
        <v>0</v>
      </c>
      <c r="M73" s="18">
        <v>0</v>
      </c>
      <c r="N73" s="18">
        <v>0</v>
      </c>
      <c r="O73" s="18">
        <v>0</v>
      </c>
      <c r="P73" s="18">
        <v>0</v>
      </c>
      <c r="Q73" s="18">
        <v>0</v>
      </c>
      <c r="R73" s="18">
        <v>0</v>
      </c>
      <c r="S73" s="18">
        <v>0</v>
      </c>
      <c r="T73" s="18">
        <v>0</v>
      </c>
      <c r="U73" s="18">
        <v>0</v>
      </c>
      <c r="V73" s="18">
        <v>0</v>
      </c>
      <c r="W73" s="18">
        <v>0</v>
      </c>
      <c r="X73" s="18">
        <v>0</v>
      </c>
      <c r="Y73" s="18">
        <f>SUM(J73:X73)</f>
      </c>
      <c r="Z73" s="18">
        <f>I73-Y73</f>
      </c>
      <c r="AA73" s="20">
        <v>46294</v>
      </c>
      <c r="AB73" s="20">
        <v>46294</v>
      </c>
      <c r="AC73" s="18">
        <f>IFERROR(_xlfn.XLOOKUP(F73,Assumptions!B:B,Assumptions!D:D),0)</f>
      </c>
      <c r="AD73" s="20">
        <f>AA73+AC73</f>
      </c>
      <c r="AE73" s="20">
        <f>AC73+AB73</f>
      </c>
      <c r="AF73" s="5" t="str">
        <v/>
      </c>
      <c r="AG73" s="18">
        <f>IFERROR(_xlfn.BETA.DIST(DATE(YEAR(AG$2),MONTH(AG$2),15),$AD$2,$AE$2,FALSE,DATE(YEAR($AD73),MONTH($AD73),1),DATE(YEAR($AE73),MONTH($AE73),28)),0)</f>
      </c>
      <c r="AH73" s="18">
        <f>IFERROR(_xlfn.BETA.DIST(DATE(YEAR(AH$2),MONTH(AH$2),15),$AD$2,$AE$2,FALSE,DATE(YEAR($AD73),MONTH($AD73),1),DATE(YEAR($AE73),MONTH($AE73),28)),0)</f>
      </c>
      <c r="AI73" s="18">
        <f>IFERROR(_xlfn.BETA.DIST(DATE(YEAR(AI$2),MONTH(AI$2),15),$AD$2,$AE$2,FALSE,DATE(YEAR($AD73),MONTH($AD73),1),DATE(YEAR($AE73),MONTH($AE73),28)),0)</f>
      </c>
      <c r="AJ73" s="18">
        <f>IFERROR(_xlfn.BETA.DIST(DATE(YEAR(AJ$2),MONTH(AJ$2),15),$AD$2,$AE$2,FALSE,DATE(YEAR($AD73),MONTH($AD73),1),DATE(YEAR($AE73),MONTH($AE73),28)),0)</f>
      </c>
      <c r="AK73" s="18">
        <f>IFERROR(_xlfn.BETA.DIST(DATE(YEAR(AK$2),MONTH(AK$2),15),$AD$2,$AE$2,FALSE,DATE(YEAR($AD73),MONTH($AD73),1),DATE(YEAR($AE73),MONTH($AE73),28)),0)</f>
      </c>
      <c r="AL73" s="18">
        <f>IFERROR(_xlfn.BETA.DIST(DATE(YEAR(AL$2),MONTH(AL$2),15),$AD$2,$AE$2,FALSE,DATE(YEAR($AD73),MONTH($AD73),1),DATE(YEAR($AE73),MONTH($AE73),28)),0)</f>
      </c>
      <c r="AM73" s="18">
        <f>IFERROR(_xlfn.BETA.DIST(DATE(YEAR(AM$2),MONTH(AM$2),15),$AD$2,$AE$2,FALSE,DATE(YEAR($AD73),MONTH($AD73),1),DATE(YEAR($AE73),MONTH($AE73),28)),0)</f>
      </c>
      <c r="AN73" s="18">
        <f>IFERROR(_xlfn.BETA.DIST(DATE(YEAR(AN$2),MONTH(AN$2),15),$AD$2,$AE$2,FALSE,DATE(YEAR($AD73),MONTH($AD73),1),DATE(YEAR($AE73),MONTH($AE73),28)),0)</f>
      </c>
      <c r="AO73" s="18">
        <f>IFERROR(_xlfn.BETA.DIST(DATE(YEAR(AO$2),MONTH(AO$2),15),$AD$2,$AE$2,FALSE,DATE(YEAR($AD73),MONTH($AD73),1),DATE(YEAR($AE73),MONTH($AE73),28)),0)</f>
      </c>
      <c r="AP73" s="18">
        <f>IFERROR(_xlfn.BETA.DIST(DATE(YEAR(AP$2),MONTH(AP$2),15),$AD$2,$AE$2,FALSE,DATE(YEAR($AD73),MONTH($AD73),1),DATE(YEAR($AE73),MONTH($AE73),28)),0)</f>
      </c>
      <c r="AQ73" s="18">
        <f>IFERROR(_xlfn.BETA.DIST(DATE(YEAR(AQ$2),MONTH(AQ$2),15),$AD$2,$AE$2,FALSE,DATE(YEAR($AD73),MONTH($AD73),1),DATE(YEAR($AE73),MONTH($AE73),28)),0)</f>
      </c>
      <c r="AR73" s="18">
        <f>IFERROR(_xlfn.BETA.DIST(DATE(YEAR(AR$2),MONTH(AR$2),15),$AD$2,$AE$2,FALSE,DATE(YEAR($AD73),MONTH($AD73),1),DATE(YEAR($AE73),MONTH($AE73),28)),0)</f>
      </c>
      <c r="AS73" s="18">
        <f>IFERROR(_xlfn.BETA.DIST(DATE(YEAR(AS$2),MONTH(AS$2),15),$AD$2,$AE$2,FALSE,DATE(YEAR($AD73),MONTH($AD73),1),DATE(YEAR($AE73),MONTH($AE73),28)),0)</f>
      </c>
      <c r="AT73" s="18">
        <f>IFERROR(_xlfn.BETA.DIST(DATE(YEAR(AT$2),MONTH(AT$2),15),$AD$2,$AE$2,FALSE,DATE(YEAR($AD73),MONTH($AD73),1),DATE(YEAR($AE73),MONTH($AE73),28)),0)</f>
      </c>
      <c r="AU73" s="18">
        <f>IFERROR(_xlfn.BETA.DIST(DATE(YEAR(AU$2),MONTH(AU$2),15),$AD$2,$AE$2,FALSE,DATE(YEAR($AD73),MONTH($AD73),1),DATE(YEAR($AE73),MONTH($AE73),28)),0)</f>
      </c>
      <c r="AV73" s="18">
        <f>SUM(AG73:AU73)</f>
      </c>
      <c r="AW73" s="18">
        <f>IF(J73&lt;&gt;0,J73,IF($AV73=0,0,AG73/$AV73*$Z73))</f>
      </c>
      <c r="AX73" s="18">
        <f>IF(K73&lt;&gt;0,K73,IF($AV73=0,0,AH73/$AV73*$Z73))</f>
      </c>
      <c r="AY73" s="18">
        <f>IF(L73&lt;&gt;0,L73,IF($AV73=0,0,AI73/$AV73*$Z73))</f>
      </c>
      <c r="AZ73" s="18">
        <f>IF(M73&lt;&gt;0,M73,IF($AV73=0,0,AJ73/$AV73*$Z73))</f>
      </c>
      <c r="BA73" s="18">
        <f>IF(N73&lt;&gt;0,N73,IF($AV73=0,0,AK73/$AV73*$Z73))</f>
      </c>
      <c r="BB73" s="18">
        <f>IF(O73&lt;&gt;0,O73,IF($AV73=0,0,AL73/$AV73*$Z73))</f>
      </c>
      <c r="BC73" s="18">
        <f>IF(P73&lt;&gt;0,P73,IF($AV73=0,0,AM73/$AV73*$Z73))</f>
      </c>
      <c r="BD73" s="18">
        <f>IF(Q73&lt;&gt;0,Q73,IF($AV73=0,0,AN73/$AV73*$Z73))</f>
      </c>
      <c r="BE73" s="18">
        <f>IF(R73&lt;&gt;0,R73,IF($AV73=0,0,AO73/$AV73*$Z73))</f>
      </c>
      <c r="BF73" s="18">
        <f>IF(S73&lt;&gt;0,S73,IF($AV73=0,0,AP73/$AV73*$Z73))</f>
      </c>
      <c r="BG73" s="18">
        <f>IF(T73&lt;&gt;0,T73,IF($AV73=0,0,AQ73/$AV73*$Z73))</f>
      </c>
      <c r="BH73" s="18">
        <f>IF(U73&lt;&gt;0,U73,IF($AV73=0,0,AR73/$AV73*$Z73))</f>
      </c>
      <c r="BI73" s="18">
        <f>IF(V73&lt;&gt;0,V73,IF($AV73=0,0,AS73/$AV73*$Z73))</f>
      </c>
      <c r="BJ73" s="18">
        <f>IF(W73&lt;&gt;0,W73,IF($AV73=0,0,AT73/$AV73*$Z73))</f>
      </c>
      <c r="BK73" s="18">
        <f>IF(X73&lt;&gt;0,X73,IF($AV73=0,0,AU73/$AV73*$Z73))</f>
      </c>
      <c r="BL73" s="18">
        <f>SUM(AW73:BK73)</f>
      </c>
      <c r="BM73" s="18">
        <f>I73-BL73</f>
      </c>
    </row>
    <row r="74" outlineLevel="4">
      <c r="A74" s="5" t="str">
        <v>1.17</v>
      </c>
      <c r="B74" s="5" t="str">
        <v/>
      </c>
      <c r="C74" s="5" t="str">
        <v>BSKDGNGENGR07</v>
      </c>
      <c r="D74" s="5" t="str">
        <v>BSKDGNGENGR07</v>
      </c>
      <c r="E74" s="19">
        <f>IFERROR(_xlfn.XLOOKUP(F74,Assumptions!B:B,Assumptions!C:C),0)</f>
      </c>
      <c r="F74" s="5" t="str">
        <v>Retention</v>
      </c>
      <c r="G74" s="5" t="str">
        <v/>
      </c>
      <c r="H74" s="18">
        <f>G71*E74</f>
      </c>
      <c r="I74" s="18">
        <f>H74*(1-0)</f>
      </c>
      <c r="J74" s="18">
        <v>0</v>
      </c>
      <c r="K74" s="18">
        <v>0</v>
      </c>
      <c r="L74" s="18">
        <v>0</v>
      </c>
      <c r="M74" s="18">
        <v>0</v>
      </c>
      <c r="N74" s="18">
        <v>0</v>
      </c>
      <c r="O74" s="18">
        <v>0</v>
      </c>
      <c r="P74" s="18">
        <v>0</v>
      </c>
      <c r="Q74" s="18">
        <v>0</v>
      </c>
      <c r="R74" s="18">
        <v>0</v>
      </c>
      <c r="S74" s="18">
        <v>0</v>
      </c>
      <c r="T74" s="18">
        <v>0</v>
      </c>
      <c r="U74" s="18">
        <v>0</v>
      </c>
      <c r="V74" s="18">
        <v>0</v>
      </c>
      <c r="W74" s="18">
        <v>0</v>
      </c>
      <c r="X74" s="18">
        <v>0</v>
      </c>
      <c r="Y74" s="18">
        <f>SUM(J74:X74)</f>
      </c>
      <c r="Z74" s="18">
        <f>I74-Y74</f>
      </c>
      <c r="AA74" s="20">
        <v>46483</v>
      </c>
      <c r="AB74" s="20">
        <v>46483</v>
      </c>
      <c r="AC74" s="18">
        <f>IFERROR(_xlfn.XLOOKUP(F74,Assumptions!B:B,Assumptions!D:D),0)</f>
      </c>
      <c r="AD74" s="20">
        <f>AA74+AC74</f>
      </c>
      <c r="AE74" s="20">
        <f>AC74+AB74</f>
      </c>
      <c r="AF74" s="5" t="str">
        <v/>
      </c>
      <c r="AG74" s="18">
        <f>IFERROR(_xlfn.BETA.DIST(DATE(YEAR(AG$2),MONTH(AG$2),15),$AD$2,$AE$2,FALSE,DATE(YEAR($AD74),MONTH($AD74),1),DATE(YEAR($AE74),MONTH($AE74),28)),0)</f>
      </c>
      <c r="AH74" s="18">
        <f>IFERROR(_xlfn.BETA.DIST(DATE(YEAR(AH$2),MONTH(AH$2),15),$AD$2,$AE$2,FALSE,DATE(YEAR($AD74),MONTH($AD74),1),DATE(YEAR($AE74),MONTH($AE74),28)),0)</f>
      </c>
      <c r="AI74" s="18">
        <f>IFERROR(_xlfn.BETA.DIST(DATE(YEAR(AI$2),MONTH(AI$2),15),$AD$2,$AE$2,FALSE,DATE(YEAR($AD74),MONTH($AD74),1),DATE(YEAR($AE74),MONTH($AE74),28)),0)</f>
      </c>
      <c r="AJ74" s="18">
        <f>IFERROR(_xlfn.BETA.DIST(DATE(YEAR(AJ$2),MONTH(AJ$2),15),$AD$2,$AE$2,FALSE,DATE(YEAR($AD74),MONTH($AD74),1),DATE(YEAR($AE74),MONTH($AE74),28)),0)</f>
      </c>
      <c r="AK74" s="18">
        <f>IFERROR(_xlfn.BETA.DIST(DATE(YEAR(AK$2),MONTH(AK$2),15),$AD$2,$AE$2,FALSE,DATE(YEAR($AD74),MONTH($AD74),1),DATE(YEAR($AE74),MONTH($AE74),28)),0)</f>
      </c>
      <c r="AL74" s="18">
        <f>IFERROR(_xlfn.BETA.DIST(DATE(YEAR(AL$2),MONTH(AL$2),15),$AD$2,$AE$2,FALSE,DATE(YEAR($AD74),MONTH($AD74),1),DATE(YEAR($AE74),MONTH($AE74),28)),0)</f>
      </c>
      <c r="AM74" s="18">
        <f>IFERROR(_xlfn.BETA.DIST(DATE(YEAR(AM$2),MONTH(AM$2),15),$AD$2,$AE$2,FALSE,DATE(YEAR($AD74),MONTH($AD74),1),DATE(YEAR($AE74),MONTH($AE74),28)),0)</f>
      </c>
      <c r="AN74" s="18">
        <f>IFERROR(_xlfn.BETA.DIST(DATE(YEAR(AN$2),MONTH(AN$2),15),$AD$2,$AE$2,FALSE,DATE(YEAR($AD74),MONTH($AD74),1),DATE(YEAR($AE74),MONTH($AE74),28)),0)</f>
      </c>
      <c r="AO74" s="18">
        <f>IFERROR(_xlfn.BETA.DIST(DATE(YEAR(AO$2),MONTH(AO$2),15),$AD$2,$AE$2,FALSE,DATE(YEAR($AD74),MONTH($AD74),1),DATE(YEAR($AE74),MONTH($AE74),28)),0)</f>
      </c>
      <c r="AP74" s="18">
        <f>IFERROR(_xlfn.BETA.DIST(DATE(YEAR(AP$2),MONTH(AP$2),15),$AD$2,$AE$2,FALSE,DATE(YEAR($AD74),MONTH($AD74),1),DATE(YEAR($AE74),MONTH($AE74),28)),0)</f>
      </c>
      <c r="AQ74" s="18">
        <f>IFERROR(_xlfn.BETA.DIST(DATE(YEAR(AQ$2),MONTH(AQ$2),15),$AD$2,$AE$2,FALSE,DATE(YEAR($AD74),MONTH($AD74),1),DATE(YEAR($AE74),MONTH($AE74),28)),0)</f>
      </c>
      <c r="AR74" s="18">
        <f>IFERROR(_xlfn.BETA.DIST(DATE(YEAR(AR$2),MONTH(AR$2),15),$AD$2,$AE$2,FALSE,DATE(YEAR($AD74),MONTH($AD74),1),DATE(YEAR($AE74),MONTH($AE74),28)),0)</f>
      </c>
      <c r="AS74" s="18">
        <f>IFERROR(_xlfn.BETA.DIST(DATE(YEAR(AS$2),MONTH(AS$2),15),$AD$2,$AE$2,FALSE,DATE(YEAR($AD74),MONTH($AD74),1),DATE(YEAR($AE74),MONTH($AE74),28)),0)</f>
      </c>
      <c r="AT74" s="18">
        <f>IFERROR(_xlfn.BETA.DIST(DATE(YEAR(AT$2),MONTH(AT$2),15),$AD$2,$AE$2,FALSE,DATE(YEAR($AD74),MONTH($AD74),1),DATE(YEAR($AE74),MONTH($AE74),28)),0)</f>
      </c>
      <c r="AU74" s="18">
        <f>IFERROR(_xlfn.BETA.DIST(DATE(YEAR(AU$2),MONTH(AU$2),15),$AD$2,$AE$2,FALSE,DATE(YEAR($AD74),MONTH($AD74),1),DATE(YEAR($AE74),MONTH($AE74),28)),0)</f>
      </c>
      <c r="AV74" s="18">
        <f>SUM(AG74:AU74)</f>
      </c>
      <c r="AW74" s="18">
        <f>IF(J74&lt;&gt;0,J74,IF($AV74=0,0,AG74/$AV74*$Z74))</f>
      </c>
      <c r="AX74" s="18">
        <f>IF(K74&lt;&gt;0,K74,IF($AV74=0,0,AH74/$AV74*$Z74))</f>
      </c>
      <c r="AY74" s="18">
        <f>IF(L74&lt;&gt;0,L74,IF($AV74=0,0,AI74/$AV74*$Z74))</f>
      </c>
      <c r="AZ74" s="18">
        <f>IF(M74&lt;&gt;0,M74,IF($AV74=0,0,AJ74/$AV74*$Z74))</f>
      </c>
      <c r="BA74" s="18">
        <f>IF(N74&lt;&gt;0,N74,IF($AV74=0,0,AK74/$AV74*$Z74))</f>
      </c>
      <c r="BB74" s="18">
        <f>IF(O74&lt;&gt;0,O74,IF($AV74=0,0,AL74/$AV74*$Z74))</f>
      </c>
      <c r="BC74" s="18">
        <f>IF(P74&lt;&gt;0,P74,IF($AV74=0,0,AM74/$AV74*$Z74))</f>
      </c>
      <c r="BD74" s="18">
        <f>IF(Q74&lt;&gt;0,Q74,IF($AV74=0,0,AN74/$AV74*$Z74))</f>
      </c>
      <c r="BE74" s="18">
        <f>IF(R74&lt;&gt;0,R74,IF($AV74=0,0,AO74/$AV74*$Z74))</f>
      </c>
      <c r="BF74" s="18">
        <f>IF(S74&lt;&gt;0,S74,IF($AV74=0,0,AP74/$AV74*$Z74))</f>
      </c>
      <c r="BG74" s="18">
        <f>IF(T74&lt;&gt;0,T74,IF($AV74=0,0,AQ74/$AV74*$Z74))</f>
      </c>
      <c r="BH74" s="18">
        <f>IF(U74&lt;&gt;0,U74,IF($AV74=0,0,AR74/$AV74*$Z74))</f>
      </c>
      <c r="BI74" s="18">
        <f>IF(V74&lt;&gt;0,V74,IF($AV74=0,0,AS74/$AV74*$Z74))</f>
      </c>
      <c r="BJ74" s="18">
        <f>IF(W74&lt;&gt;0,W74,IF($AV74=0,0,AT74/$AV74*$Z74))</f>
      </c>
      <c r="BK74" s="18">
        <f>IF(X74&lt;&gt;0,X74,IF($AV74=0,0,AU74/$AV74*$Z74))</f>
      </c>
      <c r="BL74" s="18">
        <f>SUM(AW74:BK74)</f>
      </c>
      <c r="BM74" s="18">
        <f>I74-BL74</f>
      </c>
    </row>
    <row r="75" outlineLevel="3">
      <c r="A75" s="17" t="str">
        <v>1.18</v>
      </c>
      <c r="B75" s="17" t="str">
        <v/>
      </c>
      <c r="C75" s="17" t="str">
        <v/>
      </c>
      <c r="D75" s="17" t="str">
        <v/>
      </c>
      <c r="E75" s="17" t="str">
        <v>1.18</v>
      </c>
      <c r="F75" s="17" t="str">
        <v>Three single phase 220 kV SF6 insulated GIB up to the SF6Air bushing for OHTL feeders.</v>
      </c>
      <c r="G75" s="17">
        <v>19973.84</v>
      </c>
      <c r="H75" s="17" t="str">
        <v/>
      </c>
      <c r="I75" s="17" t="str">
        <v/>
      </c>
      <c r="J75" s="17" t="str">
        <v/>
      </c>
      <c r="K75" s="17" t="str">
        <v/>
      </c>
      <c r="L75" s="17" t="str">
        <v/>
      </c>
      <c r="M75" s="17" t="str">
        <v/>
      </c>
      <c r="N75" s="17" t="str">
        <v/>
      </c>
      <c r="O75" s="17" t="str">
        <v/>
      </c>
      <c r="P75" s="17" t="str">
        <v/>
      </c>
      <c r="Q75" s="17" t="str">
        <v/>
      </c>
      <c r="R75" s="17" t="str">
        <v/>
      </c>
      <c r="S75" s="17" t="str">
        <v/>
      </c>
      <c r="T75" s="17" t="str">
        <v/>
      </c>
      <c r="U75" s="17" t="str">
        <v/>
      </c>
      <c r="V75" s="17" t="str">
        <v/>
      </c>
      <c r="W75" s="17" t="str">
        <v/>
      </c>
      <c r="X75" s="17" t="str">
        <v/>
      </c>
      <c r="Y75" s="17" t="str">
        <v/>
      </c>
      <c r="Z75" s="17" t="str">
        <v/>
      </c>
      <c r="AA75" s="17" t="str">
        <v/>
      </c>
      <c r="AB75" s="17" t="str">
        <v/>
      </c>
      <c r="AC75" s="17" t="str">
        <v/>
      </c>
      <c r="AD75" s="17" t="str">
        <v/>
      </c>
      <c r="AE75" s="17" t="str">
        <v/>
      </c>
      <c r="AF75" s="5" t="str">
        <v/>
      </c>
      <c r="AG75" s="18">
        <f>IFERROR(_xlfn.BETA.DIST(DATE(YEAR(AG$2),MONTH(AG$2),15),$AD$2,$AE$2,FALSE,DATE(YEAR($AD75),MONTH($AD75),1),DATE(YEAR($AE75),MONTH($AE75),28)),0)</f>
      </c>
      <c r="AH75" s="18">
        <f>IFERROR(_xlfn.BETA.DIST(DATE(YEAR(AH$2),MONTH(AH$2),15),$AD$2,$AE$2,FALSE,DATE(YEAR($AD75),MONTH($AD75),1),DATE(YEAR($AE75),MONTH($AE75),28)),0)</f>
      </c>
      <c r="AI75" s="18">
        <f>IFERROR(_xlfn.BETA.DIST(DATE(YEAR(AI$2),MONTH(AI$2),15),$AD$2,$AE$2,FALSE,DATE(YEAR($AD75),MONTH($AD75),1),DATE(YEAR($AE75),MONTH($AE75),28)),0)</f>
      </c>
      <c r="AJ75" s="18">
        <f>IFERROR(_xlfn.BETA.DIST(DATE(YEAR(AJ$2),MONTH(AJ$2),15),$AD$2,$AE$2,FALSE,DATE(YEAR($AD75),MONTH($AD75),1),DATE(YEAR($AE75),MONTH($AE75),28)),0)</f>
      </c>
      <c r="AK75" s="18">
        <f>IFERROR(_xlfn.BETA.DIST(DATE(YEAR(AK$2),MONTH(AK$2),15),$AD$2,$AE$2,FALSE,DATE(YEAR($AD75),MONTH($AD75),1),DATE(YEAR($AE75),MONTH($AE75),28)),0)</f>
      </c>
      <c r="AL75" s="18">
        <f>IFERROR(_xlfn.BETA.DIST(DATE(YEAR(AL$2),MONTH(AL$2),15),$AD$2,$AE$2,FALSE,DATE(YEAR($AD75),MONTH($AD75),1),DATE(YEAR($AE75),MONTH($AE75),28)),0)</f>
      </c>
      <c r="AM75" s="18">
        <f>IFERROR(_xlfn.BETA.DIST(DATE(YEAR(AM$2),MONTH(AM$2),15),$AD$2,$AE$2,FALSE,DATE(YEAR($AD75),MONTH($AD75),1),DATE(YEAR($AE75),MONTH($AE75),28)),0)</f>
      </c>
      <c r="AN75" s="18">
        <f>IFERROR(_xlfn.BETA.DIST(DATE(YEAR(AN$2),MONTH(AN$2),15),$AD$2,$AE$2,FALSE,DATE(YEAR($AD75),MONTH($AD75),1),DATE(YEAR($AE75),MONTH($AE75),28)),0)</f>
      </c>
      <c r="AO75" s="18">
        <f>IFERROR(_xlfn.BETA.DIST(DATE(YEAR(AO$2),MONTH(AO$2),15),$AD$2,$AE$2,FALSE,DATE(YEAR($AD75),MONTH($AD75),1),DATE(YEAR($AE75),MONTH($AE75),28)),0)</f>
      </c>
      <c r="AP75" s="18">
        <f>IFERROR(_xlfn.BETA.DIST(DATE(YEAR(AP$2),MONTH(AP$2),15),$AD$2,$AE$2,FALSE,DATE(YEAR($AD75),MONTH($AD75),1),DATE(YEAR($AE75),MONTH($AE75),28)),0)</f>
      </c>
      <c r="AQ75" s="18">
        <f>IFERROR(_xlfn.BETA.DIST(DATE(YEAR(AQ$2),MONTH(AQ$2),15),$AD$2,$AE$2,FALSE,DATE(YEAR($AD75),MONTH($AD75),1),DATE(YEAR($AE75),MONTH($AE75),28)),0)</f>
      </c>
      <c r="AR75" s="18">
        <f>IFERROR(_xlfn.BETA.DIST(DATE(YEAR(AR$2),MONTH(AR$2),15),$AD$2,$AE$2,FALSE,DATE(YEAR($AD75),MONTH($AD75),1),DATE(YEAR($AE75),MONTH($AE75),28)),0)</f>
      </c>
      <c r="AS75" s="18">
        <f>IFERROR(_xlfn.BETA.DIST(DATE(YEAR(AS$2),MONTH(AS$2),15),$AD$2,$AE$2,FALSE,DATE(YEAR($AD75),MONTH($AD75),1),DATE(YEAR($AE75),MONTH($AE75),28)),0)</f>
      </c>
      <c r="AT75" s="18">
        <f>IFERROR(_xlfn.BETA.DIST(DATE(YEAR(AT$2),MONTH(AT$2),15),$AD$2,$AE$2,FALSE,DATE(YEAR($AD75),MONTH($AD75),1),DATE(YEAR($AE75),MONTH($AE75),28)),0)</f>
      </c>
      <c r="AU75" s="18">
        <f>IFERROR(_xlfn.BETA.DIST(DATE(YEAR(AU$2),MONTH(AU$2),15),$AD$2,$AE$2,FALSE,DATE(YEAR($AD75),MONTH($AD75),1),DATE(YEAR($AE75),MONTH($AE75),28)),0)</f>
      </c>
      <c r="AV75" s="18">
        <f>SUM(AG75:AU75)</f>
      </c>
      <c r="AW75" s="18">
        <f>IF(J75&lt;&gt;0,J75,IF($AV75=0,0,AG75/$AV75*$Z75))</f>
      </c>
      <c r="AX75" s="18">
        <f>IF(K75&lt;&gt;0,K75,IF($AV75=0,0,AH75/$AV75*$Z75))</f>
      </c>
      <c r="AY75" s="18">
        <f>IF(L75&lt;&gt;0,L75,IF($AV75=0,0,AI75/$AV75*$Z75))</f>
      </c>
      <c r="AZ75" s="18">
        <f>IF(M75&lt;&gt;0,M75,IF($AV75=0,0,AJ75/$AV75*$Z75))</f>
      </c>
      <c r="BA75" s="18">
        <f>IF(N75&lt;&gt;0,N75,IF($AV75=0,0,AK75/$AV75*$Z75))</f>
      </c>
      <c r="BB75" s="18">
        <f>IF(O75&lt;&gt;0,O75,IF($AV75=0,0,AL75/$AV75*$Z75))</f>
      </c>
      <c r="BC75" s="18">
        <f>IF(P75&lt;&gt;0,P75,IF($AV75=0,0,AM75/$AV75*$Z75))</f>
      </c>
      <c r="BD75" s="18">
        <f>IF(Q75&lt;&gt;0,Q75,IF($AV75=0,0,AN75/$AV75*$Z75))</f>
      </c>
      <c r="BE75" s="18">
        <f>IF(R75&lt;&gt;0,R75,IF($AV75=0,0,AO75/$AV75*$Z75))</f>
      </c>
      <c r="BF75" s="18">
        <f>IF(S75&lt;&gt;0,S75,IF($AV75=0,0,AP75/$AV75*$Z75))</f>
      </c>
      <c r="BG75" s="18">
        <f>IF(T75&lt;&gt;0,T75,IF($AV75=0,0,AQ75/$AV75*$Z75))</f>
      </c>
      <c r="BH75" s="18">
        <f>IF(U75&lt;&gt;0,U75,IF($AV75=0,0,AR75/$AV75*$Z75))</f>
      </c>
      <c r="BI75" s="18">
        <f>IF(V75&lt;&gt;0,V75,IF($AV75=0,0,AS75/$AV75*$Z75))</f>
      </c>
      <c r="BJ75" s="18">
        <f>IF(W75&lt;&gt;0,W75,IF($AV75=0,0,AT75/$AV75*$Z75))</f>
      </c>
      <c r="BK75" s="18">
        <f>IF(X75&lt;&gt;0,X75,IF($AV75=0,0,AU75/$AV75*$Z75))</f>
      </c>
      <c r="BL75" s="18">
        <f>SUM(AW75:BK75)</f>
      </c>
      <c r="BM75" s="17" t="str">
        <v/>
      </c>
    </row>
    <row r="76" outlineLevel="4">
      <c r="A76" s="5" t="str">
        <v>1.18</v>
      </c>
      <c r="B76" s="5" t="str">
        <v/>
      </c>
      <c r="C76" s="5" t="str">
        <v>BSKDGNGENGR05</v>
      </c>
      <c r="D76" s="5" t="str">
        <v>BSKDGNGENGR05</v>
      </c>
      <c r="E76" s="19">
        <f>IFERROR(_xlfn.XLOOKUP(F76,Assumptions!B:B,Assumptions!C:C),0)</f>
      </c>
      <c r="F76" s="5" t="str">
        <v>Advanced Payment</v>
      </c>
      <c r="G76" s="5" t="str">
        <v/>
      </c>
      <c r="H76" s="18">
        <f>G75*E76</f>
      </c>
      <c r="I76" s="18">
        <f>H76*(1-0)</f>
      </c>
      <c r="J76" s="18">
        <v>0</v>
      </c>
      <c r="K76" s="18">
        <v>0</v>
      </c>
      <c r="L76" s="18">
        <v>0</v>
      </c>
      <c r="M76" s="18">
        <v>0</v>
      </c>
      <c r="N76" s="18">
        <v>0</v>
      </c>
      <c r="O76" s="18">
        <v>0</v>
      </c>
      <c r="P76" s="18">
        <v>0</v>
      </c>
      <c r="Q76" s="18">
        <v>0</v>
      </c>
      <c r="R76" s="18">
        <v>0</v>
      </c>
      <c r="S76" s="18">
        <v>0</v>
      </c>
      <c r="T76" s="18">
        <v>0</v>
      </c>
      <c r="U76" s="18">
        <v>0</v>
      </c>
      <c r="V76" s="18">
        <v>0</v>
      </c>
      <c r="W76" s="18">
        <v>0</v>
      </c>
      <c r="X76" s="18">
        <v>0</v>
      </c>
      <c r="Y76" s="18">
        <f>SUM(J76:X76)</f>
      </c>
      <c r="Z76" s="18">
        <f>I76-Y76</f>
      </c>
      <c r="AA76" s="20">
        <v>46026</v>
      </c>
      <c r="AB76" s="20">
        <v>46026</v>
      </c>
      <c r="AC76" s="18">
        <f>IFERROR(_xlfn.XLOOKUP(F76,Assumptions!B:B,Assumptions!D:D),0)</f>
      </c>
      <c r="AD76" s="20">
        <f>AA76+AC76</f>
      </c>
      <c r="AE76" s="20">
        <f>AC76+AB76</f>
      </c>
      <c r="AF76" s="5" t="str">
        <v/>
      </c>
      <c r="AG76" s="18">
        <f>IFERROR(_xlfn.BETA.DIST(DATE(YEAR(AG$2),MONTH(AG$2),15),$AD$2,$AE$2,FALSE,DATE(YEAR($AD76),MONTH($AD76),1),DATE(YEAR($AE76),MONTH($AE76),28)),0)</f>
      </c>
      <c r="AH76" s="18">
        <f>IFERROR(_xlfn.BETA.DIST(DATE(YEAR(AH$2),MONTH(AH$2),15),$AD$2,$AE$2,FALSE,DATE(YEAR($AD76),MONTH($AD76),1),DATE(YEAR($AE76),MONTH($AE76),28)),0)</f>
      </c>
      <c r="AI76" s="18">
        <f>IFERROR(_xlfn.BETA.DIST(DATE(YEAR(AI$2),MONTH(AI$2),15),$AD$2,$AE$2,FALSE,DATE(YEAR($AD76),MONTH($AD76),1),DATE(YEAR($AE76),MONTH($AE76),28)),0)</f>
      </c>
      <c r="AJ76" s="18">
        <f>IFERROR(_xlfn.BETA.DIST(DATE(YEAR(AJ$2),MONTH(AJ$2),15),$AD$2,$AE$2,FALSE,DATE(YEAR($AD76),MONTH($AD76),1),DATE(YEAR($AE76),MONTH($AE76),28)),0)</f>
      </c>
      <c r="AK76" s="18">
        <f>IFERROR(_xlfn.BETA.DIST(DATE(YEAR(AK$2),MONTH(AK$2),15),$AD$2,$AE$2,FALSE,DATE(YEAR($AD76),MONTH($AD76),1),DATE(YEAR($AE76),MONTH($AE76),28)),0)</f>
      </c>
      <c r="AL76" s="18">
        <f>IFERROR(_xlfn.BETA.DIST(DATE(YEAR(AL$2),MONTH(AL$2),15),$AD$2,$AE$2,FALSE,DATE(YEAR($AD76),MONTH($AD76),1),DATE(YEAR($AE76),MONTH($AE76),28)),0)</f>
      </c>
      <c r="AM76" s="18">
        <f>IFERROR(_xlfn.BETA.DIST(DATE(YEAR(AM$2),MONTH(AM$2),15),$AD$2,$AE$2,FALSE,DATE(YEAR($AD76),MONTH($AD76),1),DATE(YEAR($AE76),MONTH($AE76),28)),0)</f>
      </c>
      <c r="AN76" s="18">
        <f>IFERROR(_xlfn.BETA.DIST(DATE(YEAR(AN$2),MONTH(AN$2),15),$AD$2,$AE$2,FALSE,DATE(YEAR($AD76),MONTH($AD76),1),DATE(YEAR($AE76),MONTH($AE76),28)),0)</f>
      </c>
      <c r="AO76" s="18">
        <f>IFERROR(_xlfn.BETA.DIST(DATE(YEAR(AO$2),MONTH(AO$2),15),$AD$2,$AE$2,FALSE,DATE(YEAR($AD76),MONTH($AD76),1),DATE(YEAR($AE76),MONTH($AE76),28)),0)</f>
      </c>
      <c r="AP76" s="18">
        <f>IFERROR(_xlfn.BETA.DIST(DATE(YEAR(AP$2),MONTH(AP$2),15),$AD$2,$AE$2,FALSE,DATE(YEAR($AD76),MONTH($AD76),1),DATE(YEAR($AE76),MONTH($AE76),28)),0)</f>
      </c>
      <c r="AQ76" s="18">
        <f>IFERROR(_xlfn.BETA.DIST(DATE(YEAR(AQ$2),MONTH(AQ$2),15),$AD$2,$AE$2,FALSE,DATE(YEAR($AD76),MONTH($AD76),1),DATE(YEAR($AE76),MONTH($AE76),28)),0)</f>
      </c>
      <c r="AR76" s="18">
        <f>IFERROR(_xlfn.BETA.DIST(DATE(YEAR(AR$2),MONTH(AR$2),15),$AD$2,$AE$2,FALSE,DATE(YEAR($AD76),MONTH($AD76),1),DATE(YEAR($AE76),MONTH($AE76),28)),0)</f>
      </c>
      <c r="AS76" s="18">
        <f>IFERROR(_xlfn.BETA.DIST(DATE(YEAR(AS$2),MONTH(AS$2),15),$AD$2,$AE$2,FALSE,DATE(YEAR($AD76),MONTH($AD76),1),DATE(YEAR($AE76),MONTH($AE76),28)),0)</f>
      </c>
      <c r="AT76" s="18">
        <f>IFERROR(_xlfn.BETA.DIST(DATE(YEAR(AT$2),MONTH(AT$2),15),$AD$2,$AE$2,FALSE,DATE(YEAR($AD76),MONTH($AD76),1),DATE(YEAR($AE76),MONTH($AE76),28)),0)</f>
      </c>
      <c r="AU76" s="18">
        <f>IFERROR(_xlfn.BETA.DIST(DATE(YEAR(AU$2),MONTH(AU$2),15),$AD$2,$AE$2,FALSE,DATE(YEAR($AD76),MONTH($AD76),1),DATE(YEAR($AE76),MONTH($AE76),28)),0)</f>
      </c>
      <c r="AV76" s="18">
        <f>SUM(AG76:AU76)</f>
      </c>
      <c r="AW76" s="18">
        <f>IF(J76&lt;&gt;0,J76,IF($AV76=0,0,AG76/$AV76*$Z76))</f>
      </c>
      <c r="AX76" s="18">
        <f>IF(K76&lt;&gt;0,K76,IF($AV76=0,0,AH76/$AV76*$Z76))</f>
      </c>
      <c r="AY76" s="18">
        <f>IF(L76&lt;&gt;0,L76,IF($AV76=0,0,AI76/$AV76*$Z76))</f>
      </c>
      <c r="AZ76" s="18">
        <f>IF(M76&lt;&gt;0,M76,IF($AV76=0,0,AJ76/$AV76*$Z76))</f>
      </c>
      <c r="BA76" s="18">
        <f>IF(N76&lt;&gt;0,N76,IF($AV76=0,0,AK76/$AV76*$Z76))</f>
      </c>
      <c r="BB76" s="18">
        <f>IF(O76&lt;&gt;0,O76,IF($AV76=0,0,AL76/$AV76*$Z76))</f>
      </c>
      <c r="BC76" s="18">
        <f>IF(P76&lt;&gt;0,P76,IF($AV76=0,0,AM76/$AV76*$Z76))</f>
      </c>
      <c r="BD76" s="18">
        <f>IF(Q76&lt;&gt;0,Q76,IF($AV76=0,0,AN76/$AV76*$Z76))</f>
      </c>
      <c r="BE76" s="18">
        <f>IF(R76&lt;&gt;0,R76,IF($AV76=0,0,AO76/$AV76*$Z76))</f>
      </c>
      <c r="BF76" s="18">
        <f>IF(S76&lt;&gt;0,S76,IF($AV76=0,0,AP76/$AV76*$Z76))</f>
      </c>
      <c r="BG76" s="18">
        <f>IF(T76&lt;&gt;0,T76,IF($AV76=0,0,AQ76/$AV76*$Z76))</f>
      </c>
      <c r="BH76" s="18">
        <f>IF(U76&lt;&gt;0,U76,IF($AV76=0,0,AR76/$AV76*$Z76))</f>
      </c>
      <c r="BI76" s="18">
        <f>IF(V76&lt;&gt;0,V76,IF($AV76=0,0,AS76/$AV76*$Z76))</f>
      </c>
      <c r="BJ76" s="18">
        <f>IF(W76&lt;&gt;0,W76,IF($AV76=0,0,AT76/$AV76*$Z76))</f>
      </c>
      <c r="BK76" s="18">
        <f>IF(X76&lt;&gt;0,X76,IF($AV76=0,0,AU76/$AV76*$Z76))</f>
      </c>
      <c r="BL76" s="18">
        <f>SUM(AW76:BK76)</f>
      </c>
      <c r="BM76" s="18">
        <f>I76-BL76</f>
      </c>
    </row>
    <row r="77" outlineLevel="4">
      <c r="A77" s="5" t="str">
        <v>1.18</v>
      </c>
      <c r="B77" s="5" t="str">
        <v/>
      </c>
      <c r="C77" s="5" t="str">
        <v>BSPRELGENG207</v>
      </c>
      <c r="D77" s="5" t="str">
        <v>BSPRELGENG207</v>
      </c>
      <c r="E77" s="19">
        <f>IFERROR(_xlfn.XLOOKUP(F77,Assumptions!B:B,Assumptions!C:C),0)</f>
      </c>
      <c r="F77" s="5" t="str">
        <v>Site Delivery USD</v>
      </c>
      <c r="G77" s="5" t="str">
        <v/>
      </c>
      <c r="H77" s="18">
        <f>G75*E77</f>
      </c>
      <c r="I77" s="18">
        <f>H77*(1-0)</f>
      </c>
      <c r="J77" s="18">
        <v>0</v>
      </c>
      <c r="K77" s="18">
        <v>0</v>
      </c>
      <c r="L77" s="18">
        <v>0</v>
      </c>
      <c r="M77" s="18">
        <v>0</v>
      </c>
      <c r="N77" s="18">
        <v>0</v>
      </c>
      <c r="O77" s="18">
        <v>0</v>
      </c>
      <c r="P77" s="18">
        <v>0</v>
      </c>
      <c r="Q77" s="18">
        <v>0</v>
      </c>
      <c r="R77" s="18">
        <v>0</v>
      </c>
      <c r="S77" s="18">
        <v>0</v>
      </c>
      <c r="T77" s="18">
        <v>0</v>
      </c>
      <c r="U77" s="18">
        <v>0</v>
      </c>
      <c r="V77" s="18">
        <v>0</v>
      </c>
      <c r="W77" s="18">
        <v>0</v>
      </c>
      <c r="X77" s="18">
        <v>0</v>
      </c>
      <c r="Y77" s="18">
        <f>SUM(J77:X77)</f>
      </c>
      <c r="Z77" s="18">
        <f>I77-Y77</f>
      </c>
      <c r="AA77" s="20">
        <v>46294</v>
      </c>
      <c r="AB77" s="20">
        <v>46294</v>
      </c>
      <c r="AC77" s="18">
        <f>IFERROR(_xlfn.XLOOKUP(F77,Assumptions!B:B,Assumptions!D:D),0)</f>
      </c>
      <c r="AD77" s="20">
        <f>AA77+AC77</f>
      </c>
      <c r="AE77" s="20">
        <f>AC77+AB77</f>
      </c>
      <c r="AF77" s="5" t="str">
        <v/>
      </c>
      <c r="AG77" s="18">
        <f>IFERROR(_xlfn.BETA.DIST(DATE(YEAR(AG$2),MONTH(AG$2),15),$AD$2,$AE$2,FALSE,DATE(YEAR($AD77),MONTH($AD77),1),DATE(YEAR($AE77),MONTH($AE77),28)),0)</f>
      </c>
      <c r="AH77" s="18">
        <f>IFERROR(_xlfn.BETA.DIST(DATE(YEAR(AH$2),MONTH(AH$2),15),$AD$2,$AE$2,FALSE,DATE(YEAR($AD77),MONTH($AD77),1),DATE(YEAR($AE77),MONTH($AE77),28)),0)</f>
      </c>
      <c r="AI77" s="18">
        <f>IFERROR(_xlfn.BETA.DIST(DATE(YEAR(AI$2),MONTH(AI$2),15),$AD$2,$AE$2,FALSE,DATE(YEAR($AD77),MONTH($AD77),1),DATE(YEAR($AE77),MONTH($AE77),28)),0)</f>
      </c>
      <c r="AJ77" s="18">
        <f>IFERROR(_xlfn.BETA.DIST(DATE(YEAR(AJ$2),MONTH(AJ$2),15),$AD$2,$AE$2,FALSE,DATE(YEAR($AD77),MONTH($AD77),1),DATE(YEAR($AE77),MONTH($AE77),28)),0)</f>
      </c>
      <c r="AK77" s="18">
        <f>IFERROR(_xlfn.BETA.DIST(DATE(YEAR(AK$2),MONTH(AK$2),15),$AD$2,$AE$2,FALSE,DATE(YEAR($AD77),MONTH($AD77),1),DATE(YEAR($AE77),MONTH($AE77),28)),0)</f>
      </c>
      <c r="AL77" s="18">
        <f>IFERROR(_xlfn.BETA.DIST(DATE(YEAR(AL$2),MONTH(AL$2),15),$AD$2,$AE$2,FALSE,DATE(YEAR($AD77),MONTH($AD77),1),DATE(YEAR($AE77),MONTH($AE77),28)),0)</f>
      </c>
      <c r="AM77" s="18">
        <f>IFERROR(_xlfn.BETA.DIST(DATE(YEAR(AM$2),MONTH(AM$2),15),$AD$2,$AE$2,FALSE,DATE(YEAR($AD77),MONTH($AD77),1),DATE(YEAR($AE77),MONTH($AE77),28)),0)</f>
      </c>
      <c r="AN77" s="18">
        <f>IFERROR(_xlfn.BETA.DIST(DATE(YEAR(AN$2),MONTH(AN$2),15),$AD$2,$AE$2,FALSE,DATE(YEAR($AD77),MONTH($AD77),1),DATE(YEAR($AE77),MONTH($AE77),28)),0)</f>
      </c>
      <c r="AO77" s="18">
        <f>IFERROR(_xlfn.BETA.DIST(DATE(YEAR(AO$2),MONTH(AO$2),15),$AD$2,$AE$2,FALSE,DATE(YEAR($AD77),MONTH($AD77),1),DATE(YEAR($AE77),MONTH($AE77),28)),0)</f>
      </c>
      <c r="AP77" s="18">
        <f>IFERROR(_xlfn.BETA.DIST(DATE(YEAR(AP$2),MONTH(AP$2),15),$AD$2,$AE$2,FALSE,DATE(YEAR($AD77),MONTH($AD77),1),DATE(YEAR($AE77),MONTH($AE77),28)),0)</f>
      </c>
      <c r="AQ77" s="18">
        <f>IFERROR(_xlfn.BETA.DIST(DATE(YEAR(AQ$2),MONTH(AQ$2),15),$AD$2,$AE$2,FALSE,DATE(YEAR($AD77),MONTH($AD77),1),DATE(YEAR($AE77),MONTH($AE77),28)),0)</f>
      </c>
      <c r="AR77" s="18">
        <f>IFERROR(_xlfn.BETA.DIST(DATE(YEAR(AR$2),MONTH(AR$2),15),$AD$2,$AE$2,FALSE,DATE(YEAR($AD77),MONTH($AD77),1),DATE(YEAR($AE77),MONTH($AE77),28)),0)</f>
      </c>
      <c r="AS77" s="18">
        <f>IFERROR(_xlfn.BETA.DIST(DATE(YEAR(AS$2),MONTH(AS$2),15),$AD$2,$AE$2,FALSE,DATE(YEAR($AD77),MONTH($AD77),1),DATE(YEAR($AE77),MONTH($AE77),28)),0)</f>
      </c>
      <c r="AT77" s="18">
        <f>IFERROR(_xlfn.BETA.DIST(DATE(YEAR(AT$2),MONTH(AT$2),15),$AD$2,$AE$2,FALSE,DATE(YEAR($AD77),MONTH($AD77),1),DATE(YEAR($AE77),MONTH($AE77),28)),0)</f>
      </c>
      <c r="AU77" s="18">
        <f>IFERROR(_xlfn.BETA.DIST(DATE(YEAR(AU$2),MONTH(AU$2),15),$AD$2,$AE$2,FALSE,DATE(YEAR($AD77),MONTH($AD77),1),DATE(YEAR($AE77),MONTH($AE77),28)),0)</f>
      </c>
      <c r="AV77" s="18">
        <f>SUM(AG77:AU77)</f>
      </c>
      <c r="AW77" s="18">
        <f>IF(J77&lt;&gt;0,J77,IF($AV77=0,0,AG77/$AV77*$Z77))</f>
      </c>
      <c r="AX77" s="18">
        <f>IF(K77&lt;&gt;0,K77,IF($AV77=0,0,AH77/$AV77*$Z77))</f>
      </c>
      <c r="AY77" s="18">
        <f>IF(L77&lt;&gt;0,L77,IF($AV77=0,0,AI77/$AV77*$Z77))</f>
      </c>
      <c r="AZ77" s="18">
        <f>IF(M77&lt;&gt;0,M77,IF($AV77=0,0,AJ77/$AV77*$Z77))</f>
      </c>
      <c r="BA77" s="18">
        <f>IF(N77&lt;&gt;0,N77,IF($AV77=0,0,AK77/$AV77*$Z77))</f>
      </c>
      <c r="BB77" s="18">
        <f>IF(O77&lt;&gt;0,O77,IF($AV77=0,0,AL77/$AV77*$Z77))</f>
      </c>
      <c r="BC77" s="18">
        <f>IF(P77&lt;&gt;0,P77,IF($AV77=0,0,AM77/$AV77*$Z77))</f>
      </c>
      <c r="BD77" s="18">
        <f>IF(Q77&lt;&gt;0,Q77,IF($AV77=0,0,AN77/$AV77*$Z77))</f>
      </c>
      <c r="BE77" s="18">
        <f>IF(R77&lt;&gt;0,R77,IF($AV77=0,0,AO77/$AV77*$Z77))</f>
      </c>
      <c r="BF77" s="18">
        <f>IF(S77&lt;&gt;0,S77,IF($AV77=0,0,AP77/$AV77*$Z77))</f>
      </c>
      <c r="BG77" s="18">
        <f>IF(T77&lt;&gt;0,T77,IF($AV77=0,0,AQ77/$AV77*$Z77))</f>
      </c>
      <c r="BH77" s="18">
        <f>IF(U77&lt;&gt;0,U77,IF($AV77=0,0,AR77/$AV77*$Z77))</f>
      </c>
      <c r="BI77" s="18">
        <f>IF(V77&lt;&gt;0,V77,IF($AV77=0,0,AS77/$AV77*$Z77))</f>
      </c>
      <c r="BJ77" s="18">
        <f>IF(W77&lt;&gt;0,W77,IF($AV77=0,0,AT77/$AV77*$Z77))</f>
      </c>
      <c r="BK77" s="18">
        <f>IF(X77&lt;&gt;0,X77,IF($AV77=0,0,AU77/$AV77*$Z77))</f>
      </c>
      <c r="BL77" s="18">
        <f>SUM(AW77:BK77)</f>
      </c>
      <c r="BM77" s="18">
        <f>I77-BL77</f>
      </c>
    </row>
    <row r="78" outlineLevel="4">
      <c r="A78" s="5" t="str">
        <v>1.18</v>
      </c>
      <c r="B78" s="5" t="str">
        <v/>
      </c>
      <c r="C78" s="5" t="str">
        <v>BSKDGNGENGR07</v>
      </c>
      <c r="D78" s="5" t="str">
        <v>BSKDGNGENGR07</v>
      </c>
      <c r="E78" s="19">
        <f>IFERROR(_xlfn.XLOOKUP(F78,Assumptions!B:B,Assumptions!C:C),0)</f>
      </c>
      <c r="F78" s="5" t="str">
        <v>Retention</v>
      </c>
      <c r="G78" s="5" t="str">
        <v/>
      </c>
      <c r="H78" s="18">
        <f>G75*E78</f>
      </c>
      <c r="I78" s="18">
        <f>H78*(1-0)</f>
      </c>
      <c r="J78" s="18">
        <v>0</v>
      </c>
      <c r="K78" s="18">
        <v>0</v>
      </c>
      <c r="L78" s="18">
        <v>0</v>
      </c>
      <c r="M78" s="18">
        <v>0</v>
      </c>
      <c r="N78" s="18">
        <v>0</v>
      </c>
      <c r="O78" s="18">
        <v>0</v>
      </c>
      <c r="P78" s="18">
        <v>0</v>
      </c>
      <c r="Q78" s="18">
        <v>0</v>
      </c>
      <c r="R78" s="18">
        <v>0</v>
      </c>
      <c r="S78" s="18">
        <v>0</v>
      </c>
      <c r="T78" s="18">
        <v>0</v>
      </c>
      <c r="U78" s="18">
        <v>0</v>
      </c>
      <c r="V78" s="18">
        <v>0</v>
      </c>
      <c r="W78" s="18">
        <v>0</v>
      </c>
      <c r="X78" s="18">
        <v>0</v>
      </c>
      <c r="Y78" s="18">
        <f>SUM(J78:X78)</f>
      </c>
      <c r="Z78" s="18">
        <f>I78-Y78</f>
      </c>
      <c r="AA78" s="20">
        <v>46483</v>
      </c>
      <c r="AB78" s="20">
        <v>46483</v>
      </c>
      <c r="AC78" s="18">
        <f>IFERROR(_xlfn.XLOOKUP(F78,Assumptions!B:B,Assumptions!D:D),0)</f>
      </c>
      <c r="AD78" s="20">
        <f>AA78+AC78</f>
      </c>
      <c r="AE78" s="20">
        <f>AC78+AB78</f>
      </c>
      <c r="AF78" s="5" t="str">
        <v/>
      </c>
      <c r="AG78" s="18">
        <f>IFERROR(_xlfn.BETA.DIST(DATE(YEAR(AG$2),MONTH(AG$2),15),$AD$2,$AE$2,FALSE,DATE(YEAR($AD78),MONTH($AD78),1),DATE(YEAR($AE78),MONTH($AE78),28)),0)</f>
      </c>
      <c r="AH78" s="18">
        <f>IFERROR(_xlfn.BETA.DIST(DATE(YEAR(AH$2),MONTH(AH$2),15),$AD$2,$AE$2,FALSE,DATE(YEAR($AD78),MONTH($AD78),1),DATE(YEAR($AE78),MONTH($AE78),28)),0)</f>
      </c>
      <c r="AI78" s="18">
        <f>IFERROR(_xlfn.BETA.DIST(DATE(YEAR(AI$2),MONTH(AI$2),15),$AD$2,$AE$2,FALSE,DATE(YEAR($AD78),MONTH($AD78),1),DATE(YEAR($AE78),MONTH($AE78),28)),0)</f>
      </c>
      <c r="AJ78" s="18">
        <f>IFERROR(_xlfn.BETA.DIST(DATE(YEAR(AJ$2),MONTH(AJ$2),15),$AD$2,$AE$2,FALSE,DATE(YEAR($AD78),MONTH($AD78),1),DATE(YEAR($AE78),MONTH($AE78),28)),0)</f>
      </c>
      <c r="AK78" s="18">
        <f>IFERROR(_xlfn.BETA.DIST(DATE(YEAR(AK$2),MONTH(AK$2),15),$AD$2,$AE$2,FALSE,DATE(YEAR($AD78),MONTH($AD78),1),DATE(YEAR($AE78),MONTH($AE78),28)),0)</f>
      </c>
      <c r="AL78" s="18">
        <f>IFERROR(_xlfn.BETA.DIST(DATE(YEAR(AL$2),MONTH(AL$2),15),$AD$2,$AE$2,FALSE,DATE(YEAR($AD78),MONTH($AD78),1),DATE(YEAR($AE78),MONTH($AE78),28)),0)</f>
      </c>
      <c r="AM78" s="18">
        <f>IFERROR(_xlfn.BETA.DIST(DATE(YEAR(AM$2),MONTH(AM$2),15),$AD$2,$AE$2,FALSE,DATE(YEAR($AD78),MONTH($AD78),1),DATE(YEAR($AE78),MONTH($AE78),28)),0)</f>
      </c>
      <c r="AN78" s="18">
        <f>IFERROR(_xlfn.BETA.DIST(DATE(YEAR(AN$2),MONTH(AN$2),15),$AD$2,$AE$2,FALSE,DATE(YEAR($AD78),MONTH($AD78),1),DATE(YEAR($AE78),MONTH($AE78),28)),0)</f>
      </c>
      <c r="AO78" s="18">
        <f>IFERROR(_xlfn.BETA.DIST(DATE(YEAR(AO$2),MONTH(AO$2),15),$AD$2,$AE$2,FALSE,DATE(YEAR($AD78),MONTH($AD78),1),DATE(YEAR($AE78),MONTH($AE78),28)),0)</f>
      </c>
      <c r="AP78" s="18">
        <f>IFERROR(_xlfn.BETA.DIST(DATE(YEAR(AP$2),MONTH(AP$2),15),$AD$2,$AE$2,FALSE,DATE(YEAR($AD78),MONTH($AD78),1),DATE(YEAR($AE78),MONTH($AE78),28)),0)</f>
      </c>
      <c r="AQ78" s="18">
        <f>IFERROR(_xlfn.BETA.DIST(DATE(YEAR(AQ$2),MONTH(AQ$2),15),$AD$2,$AE$2,FALSE,DATE(YEAR($AD78),MONTH($AD78),1),DATE(YEAR($AE78),MONTH($AE78),28)),0)</f>
      </c>
      <c r="AR78" s="18">
        <f>IFERROR(_xlfn.BETA.DIST(DATE(YEAR(AR$2),MONTH(AR$2),15),$AD$2,$AE$2,FALSE,DATE(YEAR($AD78),MONTH($AD78),1),DATE(YEAR($AE78),MONTH($AE78),28)),0)</f>
      </c>
      <c r="AS78" s="18">
        <f>IFERROR(_xlfn.BETA.DIST(DATE(YEAR(AS$2),MONTH(AS$2),15),$AD$2,$AE$2,FALSE,DATE(YEAR($AD78),MONTH($AD78),1),DATE(YEAR($AE78),MONTH($AE78),28)),0)</f>
      </c>
      <c r="AT78" s="18">
        <f>IFERROR(_xlfn.BETA.DIST(DATE(YEAR(AT$2),MONTH(AT$2),15),$AD$2,$AE$2,FALSE,DATE(YEAR($AD78),MONTH($AD78),1),DATE(YEAR($AE78),MONTH($AE78),28)),0)</f>
      </c>
      <c r="AU78" s="18">
        <f>IFERROR(_xlfn.BETA.DIST(DATE(YEAR(AU$2),MONTH(AU$2),15),$AD$2,$AE$2,FALSE,DATE(YEAR($AD78),MONTH($AD78),1),DATE(YEAR($AE78),MONTH($AE78),28)),0)</f>
      </c>
      <c r="AV78" s="18">
        <f>SUM(AG78:AU78)</f>
      </c>
      <c r="AW78" s="18">
        <f>IF(J78&lt;&gt;0,J78,IF($AV78=0,0,AG78/$AV78*$Z78))</f>
      </c>
      <c r="AX78" s="18">
        <f>IF(K78&lt;&gt;0,K78,IF($AV78=0,0,AH78/$AV78*$Z78))</f>
      </c>
      <c r="AY78" s="18">
        <f>IF(L78&lt;&gt;0,L78,IF($AV78=0,0,AI78/$AV78*$Z78))</f>
      </c>
      <c r="AZ78" s="18">
        <f>IF(M78&lt;&gt;0,M78,IF($AV78=0,0,AJ78/$AV78*$Z78))</f>
      </c>
      <c r="BA78" s="18">
        <f>IF(N78&lt;&gt;0,N78,IF($AV78=0,0,AK78/$AV78*$Z78))</f>
      </c>
      <c r="BB78" s="18">
        <f>IF(O78&lt;&gt;0,O78,IF($AV78=0,0,AL78/$AV78*$Z78))</f>
      </c>
      <c r="BC78" s="18">
        <f>IF(P78&lt;&gt;0,P78,IF($AV78=0,0,AM78/$AV78*$Z78))</f>
      </c>
      <c r="BD78" s="18">
        <f>IF(Q78&lt;&gt;0,Q78,IF($AV78=0,0,AN78/$AV78*$Z78))</f>
      </c>
      <c r="BE78" s="18">
        <f>IF(R78&lt;&gt;0,R78,IF($AV78=0,0,AO78/$AV78*$Z78))</f>
      </c>
      <c r="BF78" s="18">
        <f>IF(S78&lt;&gt;0,S78,IF($AV78=0,0,AP78/$AV78*$Z78))</f>
      </c>
      <c r="BG78" s="18">
        <f>IF(T78&lt;&gt;0,T78,IF($AV78=0,0,AQ78/$AV78*$Z78))</f>
      </c>
      <c r="BH78" s="18">
        <f>IF(U78&lt;&gt;0,U78,IF($AV78=0,0,AR78/$AV78*$Z78))</f>
      </c>
      <c r="BI78" s="18">
        <f>IF(V78&lt;&gt;0,V78,IF($AV78=0,0,AS78/$AV78*$Z78))</f>
      </c>
      <c r="BJ78" s="18">
        <f>IF(W78&lt;&gt;0,W78,IF($AV78=0,0,AT78/$AV78*$Z78))</f>
      </c>
      <c r="BK78" s="18">
        <f>IF(X78&lt;&gt;0,X78,IF($AV78=0,0,AU78/$AV78*$Z78))</f>
      </c>
      <c r="BL78" s="18">
        <f>SUM(AW78:BK78)</f>
      </c>
      <c r="BM78" s="18">
        <f>I78-BL78</f>
      </c>
    </row>
    <row r="79" outlineLevel="3">
      <c r="A79" s="17" t="str">
        <v>1.19</v>
      </c>
      <c r="B79" s="17" t="str">
        <v/>
      </c>
      <c r="C79" s="17" t="str">
        <v/>
      </c>
      <c r="D79" s="17" t="str">
        <v/>
      </c>
      <c r="E79" s="17" t="str">
        <v>1.19</v>
      </c>
      <c r="F79" s="17" t="str">
        <v>Three single phase GIS circuit breakers 2500 A for cable feeders.</v>
      </c>
      <c r="G79" s="17">
        <v>130813.91</v>
      </c>
      <c r="H79" s="17" t="str">
        <v/>
      </c>
      <c r="I79" s="17" t="str">
        <v/>
      </c>
      <c r="J79" s="17" t="str">
        <v/>
      </c>
      <c r="K79" s="17" t="str">
        <v/>
      </c>
      <c r="L79" s="17" t="str">
        <v/>
      </c>
      <c r="M79" s="17" t="str">
        <v/>
      </c>
      <c r="N79" s="17" t="str">
        <v/>
      </c>
      <c r="O79" s="17" t="str">
        <v/>
      </c>
      <c r="P79" s="17" t="str">
        <v/>
      </c>
      <c r="Q79" s="17" t="str">
        <v/>
      </c>
      <c r="R79" s="17" t="str">
        <v/>
      </c>
      <c r="S79" s="17" t="str">
        <v/>
      </c>
      <c r="T79" s="17" t="str">
        <v/>
      </c>
      <c r="U79" s="17" t="str">
        <v/>
      </c>
      <c r="V79" s="17" t="str">
        <v/>
      </c>
      <c r="W79" s="17" t="str">
        <v/>
      </c>
      <c r="X79" s="17" t="str">
        <v/>
      </c>
      <c r="Y79" s="17" t="str">
        <v/>
      </c>
      <c r="Z79" s="17" t="str">
        <v/>
      </c>
      <c r="AA79" s="17" t="str">
        <v/>
      </c>
      <c r="AB79" s="17" t="str">
        <v/>
      </c>
      <c r="AC79" s="17" t="str">
        <v/>
      </c>
      <c r="AD79" s="17" t="str">
        <v/>
      </c>
      <c r="AE79" s="17" t="str">
        <v/>
      </c>
      <c r="AF79" s="5" t="str">
        <v/>
      </c>
      <c r="AG79" s="18">
        <f>IFERROR(_xlfn.BETA.DIST(DATE(YEAR(AG$2),MONTH(AG$2),15),$AD$2,$AE$2,FALSE,DATE(YEAR($AD79),MONTH($AD79),1),DATE(YEAR($AE79),MONTH($AE79),28)),0)</f>
      </c>
      <c r="AH79" s="18">
        <f>IFERROR(_xlfn.BETA.DIST(DATE(YEAR(AH$2),MONTH(AH$2),15),$AD$2,$AE$2,FALSE,DATE(YEAR($AD79),MONTH($AD79),1),DATE(YEAR($AE79),MONTH($AE79),28)),0)</f>
      </c>
      <c r="AI79" s="18">
        <f>IFERROR(_xlfn.BETA.DIST(DATE(YEAR(AI$2),MONTH(AI$2),15),$AD$2,$AE$2,FALSE,DATE(YEAR($AD79),MONTH($AD79),1),DATE(YEAR($AE79),MONTH($AE79),28)),0)</f>
      </c>
      <c r="AJ79" s="18">
        <f>IFERROR(_xlfn.BETA.DIST(DATE(YEAR(AJ$2),MONTH(AJ$2),15),$AD$2,$AE$2,FALSE,DATE(YEAR($AD79),MONTH($AD79),1),DATE(YEAR($AE79),MONTH($AE79),28)),0)</f>
      </c>
      <c r="AK79" s="18">
        <f>IFERROR(_xlfn.BETA.DIST(DATE(YEAR(AK$2),MONTH(AK$2),15),$AD$2,$AE$2,FALSE,DATE(YEAR($AD79),MONTH($AD79),1),DATE(YEAR($AE79),MONTH($AE79),28)),0)</f>
      </c>
      <c r="AL79" s="18">
        <f>IFERROR(_xlfn.BETA.DIST(DATE(YEAR(AL$2),MONTH(AL$2),15),$AD$2,$AE$2,FALSE,DATE(YEAR($AD79),MONTH($AD79),1),DATE(YEAR($AE79),MONTH($AE79),28)),0)</f>
      </c>
      <c r="AM79" s="18">
        <f>IFERROR(_xlfn.BETA.DIST(DATE(YEAR(AM$2),MONTH(AM$2),15),$AD$2,$AE$2,FALSE,DATE(YEAR($AD79),MONTH($AD79),1),DATE(YEAR($AE79),MONTH($AE79),28)),0)</f>
      </c>
      <c r="AN79" s="18">
        <f>IFERROR(_xlfn.BETA.DIST(DATE(YEAR(AN$2),MONTH(AN$2),15),$AD$2,$AE$2,FALSE,DATE(YEAR($AD79),MONTH($AD79),1),DATE(YEAR($AE79),MONTH($AE79),28)),0)</f>
      </c>
      <c r="AO79" s="18">
        <f>IFERROR(_xlfn.BETA.DIST(DATE(YEAR(AO$2),MONTH(AO$2),15),$AD$2,$AE$2,FALSE,DATE(YEAR($AD79),MONTH($AD79),1),DATE(YEAR($AE79),MONTH($AE79),28)),0)</f>
      </c>
      <c r="AP79" s="18">
        <f>IFERROR(_xlfn.BETA.DIST(DATE(YEAR(AP$2),MONTH(AP$2),15),$AD$2,$AE$2,FALSE,DATE(YEAR($AD79),MONTH($AD79),1),DATE(YEAR($AE79),MONTH($AE79),28)),0)</f>
      </c>
      <c r="AQ79" s="18">
        <f>IFERROR(_xlfn.BETA.DIST(DATE(YEAR(AQ$2),MONTH(AQ$2),15),$AD$2,$AE$2,FALSE,DATE(YEAR($AD79),MONTH($AD79),1),DATE(YEAR($AE79),MONTH($AE79),28)),0)</f>
      </c>
      <c r="AR79" s="18">
        <f>IFERROR(_xlfn.BETA.DIST(DATE(YEAR(AR$2),MONTH(AR$2),15),$AD$2,$AE$2,FALSE,DATE(YEAR($AD79),MONTH($AD79),1),DATE(YEAR($AE79),MONTH($AE79),28)),0)</f>
      </c>
      <c r="AS79" s="18">
        <f>IFERROR(_xlfn.BETA.DIST(DATE(YEAR(AS$2),MONTH(AS$2),15),$AD$2,$AE$2,FALSE,DATE(YEAR($AD79),MONTH($AD79),1),DATE(YEAR($AE79),MONTH($AE79),28)),0)</f>
      </c>
      <c r="AT79" s="18">
        <f>IFERROR(_xlfn.BETA.DIST(DATE(YEAR(AT$2),MONTH(AT$2),15),$AD$2,$AE$2,FALSE,DATE(YEAR($AD79),MONTH($AD79),1),DATE(YEAR($AE79),MONTH($AE79),28)),0)</f>
      </c>
      <c r="AU79" s="18">
        <f>IFERROR(_xlfn.BETA.DIST(DATE(YEAR(AU$2),MONTH(AU$2),15),$AD$2,$AE$2,FALSE,DATE(YEAR($AD79),MONTH($AD79),1),DATE(YEAR($AE79),MONTH($AE79),28)),0)</f>
      </c>
      <c r="AV79" s="18">
        <f>SUM(AG79:AU79)</f>
      </c>
      <c r="AW79" s="18">
        <f>IF(J79&lt;&gt;0,J79,IF($AV79=0,0,AG79/$AV79*$Z79))</f>
      </c>
      <c r="AX79" s="18">
        <f>IF(K79&lt;&gt;0,K79,IF($AV79=0,0,AH79/$AV79*$Z79))</f>
      </c>
      <c r="AY79" s="18">
        <f>IF(L79&lt;&gt;0,L79,IF($AV79=0,0,AI79/$AV79*$Z79))</f>
      </c>
      <c r="AZ79" s="18">
        <f>IF(M79&lt;&gt;0,M79,IF($AV79=0,0,AJ79/$AV79*$Z79))</f>
      </c>
      <c r="BA79" s="18">
        <f>IF(N79&lt;&gt;0,N79,IF($AV79=0,0,AK79/$AV79*$Z79))</f>
      </c>
      <c r="BB79" s="18">
        <f>IF(O79&lt;&gt;0,O79,IF($AV79=0,0,AL79/$AV79*$Z79))</f>
      </c>
      <c r="BC79" s="18">
        <f>IF(P79&lt;&gt;0,P79,IF($AV79=0,0,AM79/$AV79*$Z79))</f>
      </c>
      <c r="BD79" s="18">
        <f>IF(Q79&lt;&gt;0,Q79,IF($AV79=0,0,AN79/$AV79*$Z79))</f>
      </c>
      <c r="BE79" s="18">
        <f>IF(R79&lt;&gt;0,R79,IF($AV79=0,0,AO79/$AV79*$Z79))</f>
      </c>
      <c r="BF79" s="18">
        <f>IF(S79&lt;&gt;0,S79,IF($AV79=0,0,AP79/$AV79*$Z79))</f>
      </c>
      <c r="BG79" s="18">
        <f>IF(T79&lt;&gt;0,T79,IF($AV79=0,0,AQ79/$AV79*$Z79))</f>
      </c>
      <c r="BH79" s="18">
        <f>IF(U79&lt;&gt;0,U79,IF($AV79=0,0,AR79/$AV79*$Z79))</f>
      </c>
      <c r="BI79" s="18">
        <f>IF(V79&lt;&gt;0,V79,IF($AV79=0,0,AS79/$AV79*$Z79))</f>
      </c>
      <c r="BJ79" s="18">
        <f>IF(W79&lt;&gt;0,W79,IF($AV79=0,0,AT79/$AV79*$Z79))</f>
      </c>
      <c r="BK79" s="18">
        <f>IF(X79&lt;&gt;0,X79,IF($AV79=0,0,AU79/$AV79*$Z79))</f>
      </c>
      <c r="BL79" s="18">
        <f>SUM(AW79:BK79)</f>
      </c>
      <c r="BM79" s="17" t="str">
        <v/>
      </c>
    </row>
    <row r="80" outlineLevel="4">
      <c r="A80" s="5" t="str">
        <v>1.19</v>
      </c>
      <c r="B80" s="5" t="str">
        <v/>
      </c>
      <c r="C80" s="5" t="str">
        <v>BSKDGNGENGR05</v>
      </c>
      <c r="D80" s="5" t="str">
        <v>BSKDGNGENGR05</v>
      </c>
      <c r="E80" s="19">
        <f>IFERROR(_xlfn.XLOOKUP(F80,Assumptions!B:B,Assumptions!C:C),0)</f>
      </c>
      <c r="F80" s="5" t="str">
        <v>Advanced Payment</v>
      </c>
      <c r="G80" s="5" t="str">
        <v/>
      </c>
      <c r="H80" s="18">
        <f>G79*E80</f>
      </c>
      <c r="I80" s="18">
        <f>H80*(1-0)</f>
      </c>
      <c r="J80" s="18">
        <v>0</v>
      </c>
      <c r="K80" s="18">
        <v>0</v>
      </c>
      <c r="L80" s="18">
        <v>0</v>
      </c>
      <c r="M80" s="18">
        <v>0</v>
      </c>
      <c r="N80" s="18">
        <v>0</v>
      </c>
      <c r="O80" s="18">
        <v>0</v>
      </c>
      <c r="P80" s="18">
        <v>0</v>
      </c>
      <c r="Q80" s="18">
        <v>0</v>
      </c>
      <c r="R80" s="18">
        <v>0</v>
      </c>
      <c r="S80" s="18">
        <v>0</v>
      </c>
      <c r="T80" s="18">
        <v>0</v>
      </c>
      <c r="U80" s="18">
        <v>0</v>
      </c>
      <c r="V80" s="18">
        <v>0</v>
      </c>
      <c r="W80" s="18">
        <v>0</v>
      </c>
      <c r="X80" s="18">
        <v>0</v>
      </c>
      <c r="Y80" s="18">
        <f>SUM(J80:X80)</f>
      </c>
      <c r="Z80" s="18">
        <f>I80-Y80</f>
      </c>
      <c r="AA80" s="20">
        <v>46026</v>
      </c>
      <c r="AB80" s="20">
        <v>46026</v>
      </c>
      <c r="AC80" s="18">
        <f>IFERROR(_xlfn.XLOOKUP(F80,Assumptions!B:B,Assumptions!D:D),0)</f>
      </c>
      <c r="AD80" s="20">
        <f>AA80+AC80</f>
      </c>
      <c r="AE80" s="20">
        <f>AC80+AB80</f>
      </c>
      <c r="AF80" s="5" t="str">
        <v/>
      </c>
      <c r="AG80" s="18">
        <f>IFERROR(_xlfn.BETA.DIST(DATE(YEAR(AG$2),MONTH(AG$2),15),$AD$2,$AE$2,FALSE,DATE(YEAR($AD80),MONTH($AD80),1),DATE(YEAR($AE80),MONTH($AE80),28)),0)</f>
      </c>
      <c r="AH80" s="18">
        <f>IFERROR(_xlfn.BETA.DIST(DATE(YEAR(AH$2),MONTH(AH$2),15),$AD$2,$AE$2,FALSE,DATE(YEAR($AD80),MONTH($AD80),1),DATE(YEAR($AE80),MONTH($AE80),28)),0)</f>
      </c>
      <c r="AI80" s="18">
        <f>IFERROR(_xlfn.BETA.DIST(DATE(YEAR(AI$2),MONTH(AI$2),15),$AD$2,$AE$2,FALSE,DATE(YEAR($AD80),MONTH($AD80),1),DATE(YEAR($AE80),MONTH($AE80),28)),0)</f>
      </c>
      <c r="AJ80" s="18">
        <f>IFERROR(_xlfn.BETA.DIST(DATE(YEAR(AJ$2),MONTH(AJ$2),15),$AD$2,$AE$2,FALSE,DATE(YEAR($AD80),MONTH($AD80),1),DATE(YEAR($AE80),MONTH($AE80),28)),0)</f>
      </c>
      <c r="AK80" s="18">
        <f>IFERROR(_xlfn.BETA.DIST(DATE(YEAR(AK$2),MONTH(AK$2),15),$AD$2,$AE$2,FALSE,DATE(YEAR($AD80),MONTH($AD80),1),DATE(YEAR($AE80),MONTH($AE80),28)),0)</f>
      </c>
      <c r="AL80" s="18">
        <f>IFERROR(_xlfn.BETA.DIST(DATE(YEAR(AL$2),MONTH(AL$2),15),$AD$2,$AE$2,FALSE,DATE(YEAR($AD80),MONTH($AD80),1),DATE(YEAR($AE80),MONTH($AE80),28)),0)</f>
      </c>
      <c r="AM80" s="18">
        <f>IFERROR(_xlfn.BETA.DIST(DATE(YEAR(AM$2),MONTH(AM$2),15),$AD$2,$AE$2,FALSE,DATE(YEAR($AD80),MONTH($AD80),1),DATE(YEAR($AE80),MONTH($AE80),28)),0)</f>
      </c>
      <c r="AN80" s="18">
        <f>IFERROR(_xlfn.BETA.DIST(DATE(YEAR(AN$2),MONTH(AN$2),15),$AD$2,$AE$2,FALSE,DATE(YEAR($AD80),MONTH($AD80),1),DATE(YEAR($AE80),MONTH($AE80),28)),0)</f>
      </c>
      <c r="AO80" s="18">
        <f>IFERROR(_xlfn.BETA.DIST(DATE(YEAR(AO$2),MONTH(AO$2),15),$AD$2,$AE$2,FALSE,DATE(YEAR($AD80),MONTH($AD80),1),DATE(YEAR($AE80),MONTH($AE80),28)),0)</f>
      </c>
      <c r="AP80" s="18">
        <f>IFERROR(_xlfn.BETA.DIST(DATE(YEAR(AP$2),MONTH(AP$2),15),$AD$2,$AE$2,FALSE,DATE(YEAR($AD80),MONTH($AD80),1),DATE(YEAR($AE80),MONTH($AE80),28)),0)</f>
      </c>
      <c r="AQ80" s="18">
        <f>IFERROR(_xlfn.BETA.DIST(DATE(YEAR(AQ$2),MONTH(AQ$2),15),$AD$2,$AE$2,FALSE,DATE(YEAR($AD80),MONTH($AD80),1),DATE(YEAR($AE80),MONTH($AE80),28)),0)</f>
      </c>
      <c r="AR80" s="18">
        <f>IFERROR(_xlfn.BETA.DIST(DATE(YEAR(AR$2),MONTH(AR$2),15),$AD$2,$AE$2,FALSE,DATE(YEAR($AD80),MONTH($AD80),1),DATE(YEAR($AE80),MONTH($AE80),28)),0)</f>
      </c>
      <c r="AS80" s="18">
        <f>IFERROR(_xlfn.BETA.DIST(DATE(YEAR(AS$2),MONTH(AS$2),15),$AD$2,$AE$2,FALSE,DATE(YEAR($AD80),MONTH($AD80),1),DATE(YEAR($AE80),MONTH($AE80),28)),0)</f>
      </c>
      <c r="AT80" s="18">
        <f>IFERROR(_xlfn.BETA.DIST(DATE(YEAR(AT$2),MONTH(AT$2),15),$AD$2,$AE$2,FALSE,DATE(YEAR($AD80),MONTH($AD80),1),DATE(YEAR($AE80),MONTH($AE80),28)),0)</f>
      </c>
      <c r="AU80" s="18">
        <f>IFERROR(_xlfn.BETA.DIST(DATE(YEAR(AU$2),MONTH(AU$2),15),$AD$2,$AE$2,FALSE,DATE(YEAR($AD80),MONTH($AD80),1),DATE(YEAR($AE80),MONTH($AE80),28)),0)</f>
      </c>
      <c r="AV80" s="18">
        <f>SUM(AG80:AU80)</f>
      </c>
      <c r="AW80" s="18">
        <f>IF(J80&lt;&gt;0,J80,IF($AV80=0,0,AG80/$AV80*$Z80))</f>
      </c>
      <c r="AX80" s="18">
        <f>IF(K80&lt;&gt;0,K80,IF($AV80=0,0,AH80/$AV80*$Z80))</f>
      </c>
      <c r="AY80" s="18">
        <f>IF(L80&lt;&gt;0,L80,IF($AV80=0,0,AI80/$AV80*$Z80))</f>
      </c>
      <c r="AZ80" s="18">
        <f>IF(M80&lt;&gt;0,M80,IF($AV80=0,0,AJ80/$AV80*$Z80))</f>
      </c>
      <c r="BA80" s="18">
        <f>IF(N80&lt;&gt;0,N80,IF($AV80=0,0,AK80/$AV80*$Z80))</f>
      </c>
      <c r="BB80" s="18">
        <f>IF(O80&lt;&gt;0,O80,IF($AV80=0,0,AL80/$AV80*$Z80))</f>
      </c>
      <c r="BC80" s="18">
        <f>IF(P80&lt;&gt;0,P80,IF($AV80=0,0,AM80/$AV80*$Z80))</f>
      </c>
      <c r="BD80" s="18">
        <f>IF(Q80&lt;&gt;0,Q80,IF($AV80=0,0,AN80/$AV80*$Z80))</f>
      </c>
      <c r="BE80" s="18">
        <f>IF(R80&lt;&gt;0,R80,IF($AV80=0,0,AO80/$AV80*$Z80))</f>
      </c>
      <c r="BF80" s="18">
        <f>IF(S80&lt;&gt;0,S80,IF($AV80=0,0,AP80/$AV80*$Z80))</f>
      </c>
      <c r="BG80" s="18">
        <f>IF(T80&lt;&gt;0,T80,IF($AV80=0,0,AQ80/$AV80*$Z80))</f>
      </c>
      <c r="BH80" s="18">
        <f>IF(U80&lt;&gt;0,U80,IF($AV80=0,0,AR80/$AV80*$Z80))</f>
      </c>
      <c r="BI80" s="18">
        <f>IF(V80&lt;&gt;0,V80,IF($AV80=0,0,AS80/$AV80*$Z80))</f>
      </c>
      <c r="BJ80" s="18">
        <f>IF(W80&lt;&gt;0,W80,IF($AV80=0,0,AT80/$AV80*$Z80))</f>
      </c>
      <c r="BK80" s="18">
        <f>IF(X80&lt;&gt;0,X80,IF($AV80=0,0,AU80/$AV80*$Z80))</f>
      </c>
      <c r="BL80" s="18">
        <f>SUM(AW80:BK80)</f>
      </c>
      <c r="BM80" s="18">
        <f>I80-BL80</f>
      </c>
    </row>
    <row r="81" outlineLevel="4">
      <c r="A81" s="5" t="str">
        <v>1.19</v>
      </c>
      <c r="B81" s="5" t="str">
        <v/>
      </c>
      <c r="C81" s="5" t="str">
        <v>BSPRELGENG207</v>
      </c>
      <c r="D81" s="5" t="str">
        <v>BSPRELGENG207</v>
      </c>
      <c r="E81" s="19">
        <f>IFERROR(_xlfn.XLOOKUP(F81,Assumptions!B:B,Assumptions!C:C),0)</f>
      </c>
      <c r="F81" s="5" t="str">
        <v>Site Delivery USD</v>
      </c>
      <c r="G81" s="5" t="str">
        <v/>
      </c>
      <c r="H81" s="18">
        <f>G79*E81</f>
      </c>
      <c r="I81" s="18">
        <f>H81*(1-0)</f>
      </c>
      <c r="J81" s="18">
        <v>0</v>
      </c>
      <c r="K81" s="18">
        <v>0</v>
      </c>
      <c r="L81" s="18">
        <v>0</v>
      </c>
      <c r="M81" s="18">
        <v>0</v>
      </c>
      <c r="N81" s="18">
        <v>0</v>
      </c>
      <c r="O81" s="18">
        <v>0</v>
      </c>
      <c r="P81" s="18">
        <v>0</v>
      </c>
      <c r="Q81" s="18">
        <v>0</v>
      </c>
      <c r="R81" s="18">
        <v>0</v>
      </c>
      <c r="S81" s="18">
        <v>0</v>
      </c>
      <c r="T81" s="18">
        <v>0</v>
      </c>
      <c r="U81" s="18">
        <v>0</v>
      </c>
      <c r="V81" s="18">
        <v>0</v>
      </c>
      <c r="W81" s="18">
        <v>0</v>
      </c>
      <c r="X81" s="18">
        <v>0</v>
      </c>
      <c r="Y81" s="18">
        <f>SUM(J81:X81)</f>
      </c>
      <c r="Z81" s="18">
        <f>I81-Y81</f>
      </c>
      <c r="AA81" s="20">
        <v>46294</v>
      </c>
      <c r="AB81" s="20">
        <v>46294</v>
      </c>
      <c r="AC81" s="18">
        <f>IFERROR(_xlfn.XLOOKUP(F81,Assumptions!B:B,Assumptions!D:D),0)</f>
      </c>
      <c r="AD81" s="20">
        <f>AA81+AC81</f>
      </c>
      <c r="AE81" s="20">
        <f>AC81+AB81</f>
      </c>
      <c r="AF81" s="5" t="str">
        <v/>
      </c>
      <c r="AG81" s="18">
        <f>IFERROR(_xlfn.BETA.DIST(DATE(YEAR(AG$2),MONTH(AG$2),15),$AD$2,$AE$2,FALSE,DATE(YEAR($AD81),MONTH($AD81),1),DATE(YEAR($AE81),MONTH($AE81),28)),0)</f>
      </c>
      <c r="AH81" s="18">
        <f>IFERROR(_xlfn.BETA.DIST(DATE(YEAR(AH$2),MONTH(AH$2),15),$AD$2,$AE$2,FALSE,DATE(YEAR($AD81),MONTH($AD81),1),DATE(YEAR($AE81),MONTH($AE81),28)),0)</f>
      </c>
      <c r="AI81" s="18">
        <f>IFERROR(_xlfn.BETA.DIST(DATE(YEAR(AI$2),MONTH(AI$2),15),$AD$2,$AE$2,FALSE,DATE(YEAR($AD81),MONTH($AD81),1),DATE(YEAR($AE81),MONTH($AE81),28)),0)</f>
      </c>
      <c r="AJ81" s="18">
        <f>IFERROR(_xlfn.BETA.DIST(DATE(YEAR(AJ$2),MONTH(AJ$2),15),$AD$2,$AE$2,FALSE,DATE(YEAR($AD81),MONTH($AD81),1),DATE(YEAR($AE81),MONTH($AE81),28)),0)</f>
      </c>
      <c r="AK81" s="18">
        <f>IFERROR(_xlfn.BETA.DIST(DATE(YEAR(AK$2),MONTH(AK$2),15),$AD$2,$AE$2,FALSE,DATE(YEAR($AD81),MONTH($AD81),1),DATE(YEAR($AE81),MONTH($AE81),28)),0)</f>
      </c>
      <c r="AL81" s="18">
        <f>IFERROR(_xlfn.BETA.DIST(DATE(YEAR(AL$2),MONTH(AL$2),15),$AD$2,$AE$2,FALSE,DATE(YEAR($AD81),MONTH($AD81),1),DATE(YEAR($AE81),MONTH($AE81),28)),0)</f>
      </c>
      <c r="AM81" s="18">
        <f>IFERROR(_xlfn.BETA.DIST(DATE(YEAR(AM$2),MONTH(AM$2),15),$AD$2,$AE$2,FALSE,DATE(YEAR($AD81),MONTH($AD81),1),DATE(YEAR($AE81),MONTH($AE81),28)),0)</f>
      </c>
      <c r="AN81" s="18">
        <f>IFERROR(_xlfn.BETA.DIST(DATE(YEAR(AN$2),MONTH(AN$2),15),$AD$2,$AE$2,FALSE,DATE(YEAR($AD81),MONTH($AD81),1),DATE(YEAR($AE81),MONTH($AE81),28)),0)</f>
      </c>
      <c r="AO81" s="18">
        <f>IFERROR(_xlfn.BETA.DIST(DATE(YEAR(AO$2),MONTH(AO$2),15),$AD$2,$AE$2,FALSE,DATE(YEAR($AD81),MONTH($AD81),1),DATE(YEAR($AE81),MONTH($AE81),28)),0)</f>
      </c>
      <c r="AP81" s="18">
        <f>IFERROR(_xlfn.BETA.DIST(DATE(YEAR(AP$2),MONTH(AP$2),15),$AD$2,$AE$2,FALSE,DATE(YEAR($AD81),MONTH($AD81),1),DATE(YEAR($AE81),MONTH($AE81),28)),0)</f>
      </c>
      <c r="AQ81" s="18">
        <f>IFERROR(_xlfn.BETA.DIST(DATE(YEAR(AQ$2),MONTH(AQ$2),15),$AD$2,$AE$2,FALSE,DATE(YEAR($AD81),MONTH($AD81),1),DATE(YEAR($AE81),MONTH($AE81),28)),0)</f>
      </c>
      <c r="AR81" s="18">
        <f>IFERROR(_xlfn.BETA.DIST(DATE(YEAR(AR$2),MONTH(AR$2),15),$AD$2,$AE$2,FALSE,DATE(YEAR($AD81),MONTH($AD81),1),DATE(YEAR($AE81),MONTH($AE81),28)),0)</f>
      </c>
      <c r="AS81" s="18">
        <f>IFERROR(_xlfn.BETA.DIST(DATE(YEAR(AS$2),MONTH(AS$2),15),$AD$2,$AE$2,FALSE,DATE(YEAR($AD81),MONTH($AD81),1),DATE(YEAR($AE81),MONTH($AE81),28)),0)</f>
      </c>
      <c r="AT81" s="18">
        <f>IFERROR(_xlfn.BETA.DIST(DATE(YEAR(AT$2),MONTH(AT$2),15),$AD$2,$AE$2,FALSE,DATE(YEAR($AD81),MONTH($AD81),1),DATE(YEAR($AE81),MONTH($AE81),28)),0)</f>
      </c>
      <c r="AU81" s="18">
        <f>IFERROR(_xlfn.BETA.DIST(DATE(YEAR(AU$2),MONTH(AU$2),15),$AD$2,$AE$2,FALSE,DATE(YEAR($AD81),MONTH($AD81),1),DATE(YEAR($AE81),MONTH($AE81),28)),0)</f>
      </c>
      <c r="AV81" s="18">
        <f>SUM(AG81:AU81)</f>
      </c>
      <c r="AW81" s="18">
        <f>IF(J81&lt;&gt;0,J81,IF($AV81=0,0,AG81/$AV81*$Z81))</f>
      </c>
      <c r="AX81" s="18">
        <f>IF(K81&lt;&gt;0,K81,IF($AV81=0,0,AH81/$AV81*$Z81))</f>
      </c>
      <c r="AY81" s="18">
        <f>IF(L81&lt;&gt;0,L81,IF($AV81=0,0,AI81/$AV81*$Z81))</f>
      </c>
      <c r="AZ81" s="18">
        <f>IF(M81&lt;&gt;0,M81,IF($AV81=0,0,AJ81/$AV81*$Z81))</f>
      </c>
      <c r="BA81" s="18">
        <f>IF(N81&lt;&gt;0,N81,IF($AV81=0,0,AK81/$AV81*$Z81))</f>
      </c>
      <c r="BB81" s="18">
        <f>IF(O81&lt;&gt;0,O81,IF($AV81=0,0,AL81/$AV81*$Z81))</f>
      </c>
      <c r="BC81" s="18">
        <f>IF(P81&lt;&gt;0,P81,IF($AV81=0,0,AM81/$AV81*$Z81))</f>
      </c>
      <c r="BD81" s="18">
        <f>IF(Q81&lt;&gt;0,Q81,IF($AV81=0,0,AN81/$AV81*$Z81))</f>
      </c>
      <c r="BE81" s="18">
        <f>IF(R81&lt;&gt;0,R81,IF($AV81=0,0,AO81/$AV81*$Z81))</f>
      </c>
      <c r="BF81" s="18">
        <f>IF(S81&lt;&gt;0,S81,IF($AV81=0,0,AP81/$AV81*$Z81))</f>
      </c>
      <c r="BG81" s="18">
        <f>IF(T81&lt;&gt;0,T81,IF($AV81=0,0,AQ81/$AV81*$Z81))</f>
      </c>
      <c r="BH81" s="18">
        <f>IF(U81&lt;&gt;0,U81,IF($AV81=0,0,AR81/$AV81*$Z81))</f>
      </c>
      <c r="BI81" s="18">
        <f>IF(V81&lt;&gt;0,V81,IF($AV81=0,0,AS81/$AV81*$Z81))</f>
      </c>
      <c r="BJ81" s="18">
        <f>IF(W81&lt;&gt;0,W81,IF($AV81=0,0,AT81/$AV81*$Z81))</f>
      </c>
      <c r="BK81" s="18">
        <f>IF(X81&lt;&gt;0,X81,IF($AV81=0,0,AU81/$AV81*$Z81))</f>
      </c>
      <c r="BL81" s="18">
        <f>SUM(AW81:BK81)</f>
      </c>
      <c r="BM81" s="18">
        <f>I81-BL81</f>
      </c>
    </row>
    <row r="82" outlineLevel="4">
      <c r="A82" s="5" t="str">
        <v>1.19</v>
      </c>
      <c r="B82" s="5" t="str">
        <v/>
      </c>
      <c r="C82" s="5" t="str">
        <v>BSKDGNGENGR07</v>
      </c>
      <c r="D82" s="5" t="str">
        <v>BSKDGNGENGR07</v>
      </c>
      <c r="E82" s="19">
        <f>IFERROR(_xlfn.XLOOKUP(F82,Assumptions!B:B,Assumptions!C:C),0)</f>
      </c>
      <c r="F82" s="5" t="str">
        <v>Retention</v>
      </c>
      <c r="G82" s="5" t="str">
        <v/>
      </c>
      <c r="H82" s="18">
        <f>G79*E82</f>
      </c>
      <c r="I82" s="18">
        <f>H82*(1-0)</f>
      </c>
      <c r="J82" s="18">
        <v>0</v>
      </c>
      <c r="K82" s="18">
        <v>0</v>
      </c>
      <c r="L82" s="18">
        <v>0</v>
      </c>
      <c r="M82" s="18">
        <v>0</v>
      </c>
      <c r="N82" s="18">
        <v>0</v>
      </c>
      <c r="O82" s="18">
        <v>0</v>
      </c>
      <c r="P82" s="18">
        <v>0</v>
      </c>
      <c r="Q82" s="18">
        <v>0</v>
      </c>
      <c r="R82" s="18">
        <v>0</v>
      </c>
      <c r="S82" s="18">
        <v>0</v>
      </c>
      <c r="T82" s="18">
        <v>0</v>
      </c>
      <c r="U82" s="18">
        <v>0</v>
      </c>
      <c r="V82" s="18">
        <v>0</v>
      </c>
      <c r="W82" s="18">
        <v>0</v>
      </c>
      <c r="X82" s="18">
        <v>0</v>
      </c>
      <c r="Y82" s="18">
        <f>SUM(J82:X82)</f>
      </c>
      <c r="Z82" s="18">
        <f>I82-Y82</f>
      </c>
      <c r="AA82" s="20">
        <v>46483</v>
      </c>
      <c r="AB82" s="20">
        <v>46483</v>
      </c>
      <c r="AC82" s="18">
        <f>IFERROR(_xlfn.XLOOKUP(F82,Assumptions!B:B,Assumptions!D:D),0)</f>
      </c>
      <c r="AD82" s="20">
        <f>AA82+AC82</f>
      </c>
      <c r="AE82" s="20">
        <f>AC82+AB82</f>
      </c>
      <c r="AF82" s="5" t="str">
        <v/>
      </c>
      <c r="AG82" s="18">
        <f>IFERROR(_xlfn.BETA.DIST(DATE(YEAR(AG$2),MONTH(AG$2),15),$AD$2,$AE$2,FALSE,DATE(YEAR($AD82),MONTH($AD82),1),DATE(YEAR($AE82),MONTH($AE82),28)),0)</f>
      </c>
      <c r="AH82" s="18">
        <f>IFERROR(_xlfn.BETA.DIST(DATE(YEAR(AH$2),MONTH(AH$2),15),$AD$2,$AE$2,FALSE,DATE(YEAR($AD82),MONTH($AD82),1),DATE(YEAR($AE82),MONTH($AE82),28)),0)</f>
      </c>
      <c r="AI82" s="18">
        <f>IFERROR(_xlfn.BETA.DIST(DATE(YEAR(AI$2),MONTH(AI$2),15),$AD$2,$AE$2,FALSE,DATE(YEAR($AD82),MONTH($AD82),1),DATE(YEAR($AE82),MONTH($AE82),28)),0)</f>
      </c>
      <c r="AJ82" s="18">
        <f>IFERROR(_xlfn.BETA.DIST(DATE(YEAR(AJ$2),MONTH(AJ$2),15),$AD$2,$AE$2,FALSE,DATE(YEAR($AD82),MONTH($AD82),1),DATE(YEAR($AE82),MONTH($AE82),28)),0)</f>
      </c>
      <c r="AK82" s="18">
        <f>IFERROR(_xlfn.BETA.DIST(DATE(YEAR(AK$2),MONTH(AK$2),15),$AD$2,$AE$2,FALSE,DATE(YEAR($AD82),MONTH($AD82),1),DATE(YEAR($AE82),MONTH($AE82),28)),0)</f>
      </c>
      <c r="AL82" s="18">
        <f>IFERROR(_xlfn.BETA.DIST(DATE(YEAR(AL$2),MONTH(AL$2),15),$AD$2,$AE$2,FALSE,DATE(YEAR($AD82),MONTH($AD82),1),DATE(YEAR($AE82),MONTH($AE82),28)),0)</f>
      </c>
      <c r="AM82" s="18">
        <f>IFERROR(_xlfn.BETA.DIST(DATE(YEAR(AM$2),MONTH(AM$2),15),$AD$2,$AE$2,FALSE,DATE(YEAR($AD82),MONTH($AD82),1),DATE(YEAR($AE82),MONTH($AE82),28)),0)</f>
      </c>
      <c r="AN82" s="18">
        <f>IFERROR(_xlfn.BETA.DIST(DATE(YEAR(AN$2),MONTH(AN$2),15),$AD$2,$AE$2,FALSE,DATE(YEAR($AD82),MONTH($AD82),1),DATE(YEAR($AE82),MONTH($AE82),28)),0)</f>
      </c>
      <c r="AO82" s="18">
        <f>IFERROR(_xlfn.BETA.DIST(DATE(YEAR(AO$2),MONTH(AO$2),15),$AD$2,$AE$2,FALSE,DATE(YEAR($AD82),MONTH($AD82),1),DATE(YEAR($AE82),MONTH($AE82),28)),0)</f>
      </c>
      <c r="AP82" s="18">
        <f>IFERROR(_xlfn.BETA.DIST(DATE(YEAR(AP$2),MONTH(AP$2),15),$AD$2,$AE$2,FALSE,DATE(YEAR($AD82),MONTH($AD82),1),DATE(YEAR($AE82),MONTH($AE82),28)),0)</f>
      </c>
      <c r="AQ82" s="18">
        <f>IFERROR(_xlfn.BETA.DIST(DATE(YEAR(AQ$2),MONTH(AQ$2),15),$AD$2,$AE$2,FALSE,DATE(YEAR($AD82),MONTH($AD82),1),DATE(YEAR($AE82),MONTH($AE82),28)),0)</f>
      </c>
      <c r="AR82" s="18">
        <f>IFERROR(_xlfn.BETA.DIST(DATE(YEAR(AR$2),MONTH(AR$2),15),$AD$2,$AE$2,FALSE,DATE(YEAR($AD82),MONTH($AD82),1),DATE(YEAR($AE82),MONTH($AE82),28)),0)</f>
      </c>
      <c r="AS82" s="18">
        <f>IFERROR(_xlfn.BETA.DIST(DATE(YEAR(AS$2),MONTH(AS$2),15),$AD$2,$AE$2,FALSE,DATE(YEAR($AD82),MONTH($AD82),1),DATE(YEAR($AE82),MONTH($AE82),28)),0)</f>
      </c>
      <c r="AT82" s="18">
        <f>IFERROR(_xlfn.BETA.DIST(DATE(YEAR(AT$2),MONTH(AT$2),15),$AD$2,$AE$2,FALSE,DATE(YEAR($AD82),MONTH($AD82),1),DATE(YEAR($AE82),MONTH($AE82),28)),0)</f>
      </c>
      <c r="AU82" s="18">
        <f>IFERROR(_xlfn.BETA.DIST(DATE(YEAR(AU$2),MONTH(AU$2),15),$AD$2,$AE$2,FALSE,DATE(YEAR($AD82),MONTH($AD82),1),DATE(YEAR($AE82),MONTH($AE82),28)),0)</f>
      </c>
      <c r="AV82" s="18">
        <f>SUM(AG82:AU82)</f>
      </c>
      <c r="AW82" s="18">
        <f>IF(J82&lt;&gt;0,J82,IF($AV82=0,0,AG82/$AV82*$Z82))</f>
      </c>
      <c r="AX82" s="18">
        <f>IF(K82&lt;&gt;0,K82,IF($AV82=0,0,AH82/$AV82*$Z82))</f>
      </c>
      <c r="AY82" s="18">
        <f>IF(L82&lt;&gt;0,L82,IF($AV82=0,0,AI82/$AV82*$Z82))</f>
      </c>
      <c r="AZ82" s="18">
        <f>IF(M82&lt;&gt;0,M82,IF($AV82=0,0,AJ82/$AV82*$Z82))</f>
      </c>
      <c r="BA82" s="18">
        <f>IF(N82&lt;&gt;0,N82,IF($AV82=0,0,AK82/$AV82*$Z82))</f>
      </c>
      <c r="BB82" s="18">
        <f>IF(O82&lt;&gt;0,O82,IF($AV82=0,0,AL82/$AV82*$Z82))</f>
      </c>
      <c r="BC82" s="18">
        <f>IF(P82&lt;&gt;0,P82,IF($AV82=0,0,AM82/$AV82*$Z82))</f>
      </c>
      <c r="BD82" s="18">
        <f>IF(Q82&lt;&gt;0,Q82,IF($AV82=0,0,AN82/$AV82*$Z82))</f>
      </c>
      <c r="BE82" s="18">
        <f>IF(R82&lt;&gt;0,R82,IF($AV82=0,0,AO82/$AV82*$Z82))</f>
      </c>
      <c r="BF82" s="18">
        <f>IF(S82&lt;&gt;0,S82,IF($AV82=0,0,AP82/$AV82*$Z82))</f>
      </c>
      <c r="BG82" s="18">
        <f>IF(T82&lt;&gt;0,T82,IF($AV82=0,0,AQ82/$AV82*$Z82))</f>
      </c>
      <c r="BH82" s="18">
        <f>IF(U82&lt;&gt;0,U82,IF($AV82=0,0,AR82/$AV82*$Z82))</f>
      </c>
      <c r="BI82" s="18">
        <f>IF(V82&lt;&gt;0,V82,IF($AV82=0,0,AS82/$AV82*$Z82))</f>
      </c>
      <c r="BJ82" s="18">
        <f>IF(W82&lt;&gt;0,W82,IF($AV82=0,0,AT82/$AV82*$Z82))</f>
      </c>
      <c r="BK82" s="18">
        <f>IF(X82&lt;&gt;0,X82,IF($AV82=0,0,AU82/$AV82*$Z82))</f>
      </c>
      <c r="BL82" s="18">
        <f>SUM(AW82:BK82)</f>
      </c>
      <c r="BM82" s="18">
        <f>I82-BL82</f>
      </c>
    </row>
    <row r="83" outlineLevel="3">
      <c r="A83" s="17" t="str">
        <v>1.02</v>
      </c>
      <c r="B83" s="17" t="str">
        <v/>
      </c>
      <c r="C83" s="17" t="str">
        <v/>
      </c>
      <c r="D83" s="17" t="str">
        <v/>
      </c>
      <c r="E83" s="17" t="str">
        <v>1.02</v>
      </c>
      <c r="F83" s="17" t="str">
        <v>Three single phase GIS busbar disconnectors 2500 A for cable feeders.</v>
      </c>
      <c r="G83" s="17">
        <v>101082.47</v>
      </c>
      <c r="H83" s="17" t="str">
        <v/>
      </c>
      <c r="I83" s="17" t="str">
        <v/>
      </c>
      <c r="J83" s="17" t="str">
        <v/>
      </c>
      <c r="K83" s="17" t="str">
        <v/>
      </c>
      <c r="L83" s="17" t="str">
        <v/>
      </c>
      <c r="M83" s="17" t="str">
        <v/>
      </c>
      <c r="N83" s="17" t="str">
        <v/>
      </c>
      <c r="O83" s="17" t="str">
        <v/>
      </c>
      <c r="P83" s="17" t="str">
        <v/>
      </c>
      <c r="Q83" s="17" t="str">
        <v/>
      </c>
      <c r="R83" s="17" t="str">
        <v/>
      </c>
      <c r="S83" s="17" t="str">
        <v/>
      </c>
      <c r="T83" s="17" t="str">
        <v/>
      </c>
      <c r="U83" s="17" t="str">
        <v/>
      </c>
      <c r="V83" s="17" t="str">
        <v/>
      </c>
      <c r="W83" s="17" t="str">
        <v/>
      </c>
      <c r="X83" s="17" t="str">
        <v/>
      </c>
      <c r="Y83" s="17" t="str">
        <v/>
      </c>
      <c r="Z83" s="17" t="str">
        <v/>
      </c>
      <c r="AA83" s="17" t="str">
        <v/>
      </c>
      <c r="AB83" s="17" t="str">
        <v/>
      </c>
      <c r="AC83" s="17" t="str">
        <v/>
      </c>
      <c r="AD83" s="17" t="str">
        <v/>
      </c>
      <c r="AE83" s="17" t="str">
        <v/>
      </c>
      <c r="AF83" s="5" t="str">
        <v/>
      </c>
      <c r="AG83" s="18">
        <f>IFERROR(_xlfn.BETA.DIST(DATE(YEAR(AG$2),MONTH(AG$2),15),$AD$2,$AE$2,FALSE,DATE(YEAR($AD83),MONTH($AD83),1),DATE(YEAR($AE83),MONTH($AE83),28)),0)</f>
      </c>
      <c r="AH83" s="18">
        <f>IFERROR(_xlfn.BETA.DIST(DATE(YEAR(AH$2),MONTH(AH$2),15),$AD$2,$AE$2,FALSE,DATE(YEAR($AD83),MONTH($AD83),1),DATE(YEAR($AE83),MONTH($AE83),28)),0)</f>
      </c>
      <c r="AI83" s="18">
        <f>IFERROR(_xlfn.BETA.DIST(DATE(YEAR(AI$2),MONTH(AI$2),15),$AD$2,$AE$2,FALSE,DATE(YEAR($AD83),MONTH($AD83),1),DATE(YEAR($AE83),MONTH($AE83),28)),0)</f>
      </c>
      <c r="AJ83" s="18">
        <f>IFERROR(_xlfn.BETA.DIST(DATE(YEAR(AJ$2),MONTH(AJ$2),15),$AD$2,$AE$2,FALSE,DATE(YEAR($AD83),MONTH($AD83),1),DATE(YEAR($AE83),MONTH($AE83),28)),0)</f>
      </c>
      <c r="AK83" s="18">
        <f>IFERROR(_xlfn.BETA.DIST(DATE(YEAR(AK$2),MONTH(AK$2),15),$AD$2,$AE$2,FALSE,DATE(YEAR($AD83),MONTH($AD83),1),DATE(YEAR($AE83),MONTH($AE83),28)),0)</f>
      </c>
      <c r="AL83" s="18">
        <f>IFERROR(_xlfn.BETA.DIST(DATE(YEAR(AL$2),MONTH(AL$2),15),$AD$2,$AE$2,FALSE,DATE(YEAR($AD83),MONTH($AD83),1),DATE(YEAR($AE83),MONTH($AE83),28)),0)</f>
      </c>
      <c r="AM83" s="18">
        <f>IFERROR(_xlfn.BETA.DIST(DATE(YEAR(AM$2),MONTH(AM$2),15),$AD$2,$AE$2,FALSE,DATE(YEAR($AD83),MONTH($AD83),1),DATE(YEAR($AE83),MONTH($AE83),28)),0)</f>
      </c>
      <c r="AN83" s="18">
        <f>IFERROR(_xlfn.BETA.DIST(DATE(YEAR(AN$2),MONTH(AN$2),15),$AD$2,$AE$2,FALSE,DATE(YEAR($AD83),MONTH($AD83),1),DATE(YEAR($AE83),MONTH($AE83),28)),0)</f>
      </c>
      <c r="AO83" s="18">
        <f>IFERROR(_xlfn.BETA.DIST(DATE(YEAR(AO$2),MONTH(AO$2),15),$AD$2,$AE$2,FALSE,DATE(YEAR($AD83),MONTH($AD83),1),DATE(YEAR($AE83),MONTH($AE83),28)),0)</f>
      </c>
      <c r="AP83" s="18">
        <f>IFERROR(_xlfn.BETA.DIST(DATE(YEAR(AP$2),MONTH(AP$2),15),$AD$2,$AE$2,FALSE,DATE(YEAR($AD83),MONTH($AD83),1),DATE(YEAR($AE83),MONTH($AE83),28)),0)</f>
      </c>
      <c r="AQ83" s="18">
        <f>IFERROR(_xlfn.BETA.DIST(DATE(YEAR(AQ$2),MONTH(AQ$2),15),$AD$2,$AE$2,FALSE,DATE(YEAR($AD83),MONTH($AD83),1),DATE(YEAR($AE83),MONTH($AE83),28)),0)</f>
      </c>
      <c r="AR83" s="18">
        <f>IFERROR(_xlfn.BETA.DIST(DATE(YEAR(AR$2),MONTH(AR$2),15),$AD$2,$AE$2,FALSE,DATE(YEAR($AD83),MONTH($AD83),1),DATE(YEAR($AE83),MONTH($AE83),28)),0)</f>
      </c>
      <c r="AS83" s="18">
        <f>IFERROR(_xlfn.BETA.DIST(DATE(YEAR(AS$2),MONTH(AS$2),15),$AD$2,$AE$2,FALSE,DATE(YEAR($AD83),MONTH($AD83),1),DATE(YEAR($AE83),MONTH($AE83),28)),0)</f>
      </c>
      <c r="AT83" s="18">
        <f>IFERROR(_xlfn.BETA.DIST(DATE(YEAR(AT$2),MONTH(AT$2),15),$AD$2,$AE$2,FALSE,DATE(YEAR($AD83),MONTH($AD83),1),DATE(YEAR($AE83),MONTH($AE83),28)),0)</f>
      </c>
      <c r="AU83" s="18">
        <f>IFERROR(_xlfn.BETA.DIST(DATE(YEAR(AU$2),MONTH(AU$2),15),$AD$2,$AE$2,FALSE,DATE(YEAR($AD83),MONTH($AD83),1),DATE(YEAR($AE83),MONTH($AE83),28)),0)</f>
      </c>
      <c r="AV83" s="18">
        <f>SUM(AG83:AU83)</f>
      </c>
      <c r="AW83" s="18">
        <f>IF(J83&lt;&gt;0,J83,IF($AV83=0,0,AG83/$AV83*$Z83))</f>
      </c>
      <c r="AX83" s="18">
        <f>IF(K83&lt;&gt;0,K83,IF($AV83=0,0,AH83/$AV83*$Z83))</f>
      </c>
      <c r="AY83" s="18">
        <f>IF(L83&lt;&gt;0,L83,IF($AV83=0,0,AI83/$AV83*$Z83))</f>
      </c>
      <c r="AZ83" s="18">
        <f>IF(M83&lt;&gt;0,M83,IF($AV83=0,0,AJ83/$AV83*$Z83))</f>
      </c>
      <c r="BA83" s="18">
        <f>IF(N83&lt;&gt;0,N83,IF($AV83=0,0,AK83/$AV83*$Z83))</f>
      </c>
      <c r="BB83" s="18">
        <f>IF(O83&lt;&gt;0,O83,IF($AV83=0,0,AL83/$AV83*$Z83))</f>
      </c>
      <c r="BC83" s="18">
        <f>IF(P83&lt;&gt;0,P83,IF($AV83=0,0,AM83/$AV83*$Z83))</f>
      </c>
      <c r="BD83" s="18">
        <f>IF(Q83&lt;&gt;0,Q83,IF($AV83=0,0,AN83/$AV83*$Z83))</f>
      </c>
      <c r="BE83" s="18">
        <f>IF(R83&lt;&gt;0,R83,IF($AV83=0,0,AO83/$AV83*$Z83))</f>
      </c>
      <c r="BF83" s="18">
        <f>IF(S83&lt;&gt;0,S83,IF($AV83=0,0,AP83/$AV83*$Z83))</f>
      </c>
      <c r="BG83" s="18">
        <f>IF(T83&lt;&gt;0,T83,IF($AV83=0,0,AQ83/$AV83*$Z83))</f>
      </c>
      <c r="BH83" s="18">
        <f>IF(U83&lt;&gt;0,U83,IF($AV83=0,0,AR83/$AV83*$Z83))</f>
      </c>
      <c r="BI83" s="18">
        <f>IF(V83&lt;&gt;0,V83,IF($AV83=0,0,AS83/$AV83*$Z83))</f>
      </c>
      <c r="BJ83" s="18">
        <f>IF(W83&lt;&gt;0,W83,IF($AV83=0,0,AT83/$AV83*$Z83))</f>
      </c>
      <c r="BK83" s="18">
        <f>IF(X83&lt;&gt;0,X83,IF($AV83=0,0,AU83/$AV83*$Z83))</f>
      </c>
      <c r="BL83" s="18">
        <f>SUM(AW83:BK83)</f>
      </c>
      <c r="BM83" s="17" t="str">
        <v/>
      </c>
    </row>
    <row r="84" outlineLevel="4">
      <c r="A84" s="5" t="str">
        <v>1.02</v>
      </c>
      <c r="B84" s="5" t="str">
        <v/>
      </c>
      <c r="C84" s="5" t="str">
        <v>BSKDGNGENGR05</v>
      </c>
      <c r="D84" s="5" t="str">
        <v>BSKDGNGENGR05</v>
      </c>
      <c r="E84" s="19">
        <f>IFERROR(_xlfn.XLOOKUP(F84,Assumptions!B:B,Assumptions!C:C),0)</f>
      </c>
      <c r="F84" s="5" t="str">
        <v>Advanced Payment</v>
      </c>
      <c r="G84" s="5" t="str">
        <v/>
      </c>
      <c r="H84" s="18">
        <f>G83*E84</f>
      </c>
      <c r="I84" s="18">
        <f>H84*(1-0)</f>
      </c>
      <c r="J84" s="18">
        <v>0</v>
      </c>
      <c r="K84" s="18">
        <v>0</v>
      </c>
      <c r="L84" s="18">
        <v>0</v>
      </c>
      <c r="M84" s="18">
        <v>0</v>
      </c>
      <c r="N84" s="18">
        <v>0</v>
      </c>
      <c r="O84" s="18">
        <v>0</v>
      </c>
      <c r="P84" s="18">
        <v>0</v>
      </c>
      <c r="Q84" s="18">
        <v>0</v>
      </c>
      <c r="R84" s="18">
        <v>0</v>
      </c>
      <c r="S84" s="18">
        <v>0</v>
      </c>
      <c r="T84" s="18">
        <v>0</v>
      </c>
      <c r="U84" s="18">
        <v>0</v>
      </c>
      <c r="V84" s="18">
        <v>0</v>
      </c>
      <c r="W84" s="18">
        <v>0</v>
      </c>
      <c r="X84" s="18">
        <v>0</v>
      </c>
      <c r="Y84" s="18">
        <f>SUM(J84:X84)</f>
      </c>
      <c r="Z84" s="18">
        <f>I84-Y84</f>
      </c>
      <c r="AA84" s="20">
        <v>46026</v>
      </c>
      <c r="AB84" s="20">
        <v>46026</v>
      </c>
      <c r="AC84" s="18">
        <f>IFERROR(_xlfn.XLOOKUP(F84,Assumptions!B:B,Assumptions!D:D),0)</f>
      </c>
      <c r="AD84" s="20">
        <f>AA84+AC84</f>
      </c>
      <c r="AE84" s="20">
        <f>AC84+AB84</f>
      </c>
      <c r="AF84" s="5" t="str">
        <v/>
      </c>
      <c r="AG84" s="18">
        <f>IFERROR(_xlfn.BETA.DIST(DATE(YEAR(AG$2),MONTH(AG$2),15),$AD$2,$AE$2,FALSE,DATE(YEAR($AD84),MONTH($AD84),1),DATE(YEAR($AE84),MONTH($AE84),28)),0)</f>
      </c>
      <c r="AH84" s="18">
        <f>IFERROR(_xlfn.BETA.DIST(DATE(YEAR(AH$2),MONTH(AH$2),15),$AD$2,$AE$2,FALSE,DATE(YEAR($AD84),MONTH($AD84),1),DATE(YEAR($AE84),MONTH($AE84),28)),0)</f>
      </c>
      <c r="AI84" s="18">
        <f>IFERROR(_xlfn.BETA.DIST(DATE(YEAR(AI$2),MONTH(AI$2),15),$AD$2,$AE$2,FALSE,DATE(YEAR($AD84),MONTH($AD84),1),DATE(YEAR($AE84),MONTH($AE84),28)),0)</f>
      </c>
      <c r="AJ84" s="18">
        <f>IFERROR(_xlfn.BETA.DIST(DATE(YEAR(AJ$2),MONTH(AJ$2),15),$AD$2,$AE$2,FALSE,DATE(YEAR($AD84),MONTH($AD84),1),DATE(YEAR($AE84),MONTH($AE84),28)),0)</f>
      </c>
      <c r="AK84" s="18">
        <f>IFERROR(_xlfn.BETA.DIST(DATE(YEAR(AK$2),MONTH(AK$2),15),$AD$2,$AE$2,FALSE,DATE(YEAR($AD84),MONTH($AD84),1),DATE(YEAR($AE84),MONTH($AE84),28)),0)</f>
      </c>
      <c r="AL84" s="18">
        <f>IFERROR(_xlfn.BETA.DIST(DATE(YEAR(AL$2),MONTH(AL$2),15),$AD$2,$AE$2,FALSE,DATE(YEAR($AD84),MONTH($AD84),1),DATE(YEAR($AE84),MONTH($AE84),28)),0)</f>
      </c>
      <c r="AM84" s="18">
        <f>IFERROR(_xlfn.BETA.DIST(DATE(YEAR(AM$2),MONTH(AM$2),15),$AD$2,$AE$2,FALSE,DATE(YEAR($AD84),MONTH($AD84),1),DATE(YEAR($AE84),MONTH($AE84),28)),0)</f>
      </c>
      <c r="AN84" s="18">
        <f>IFERROR(_xlfn.BETA.DIST(DATE(YEAR(AN$2),MONTH(AN$2),15),$AD$2,$AE$2,FALSE,DATE(YEAR($AD84),MONTH($AD84),1),DATE(YEAR($AE84),MONTH($AE84),28)),0)</f>
      </c>
      <c r="AO84" s="18">
        <f>IFERROR(_xlfn.BETA.DIST(DATE(YEAR(AO$2),MONTH(AO$2),15),$AD$2,$AE$2,FALSE,DATE(YEAR($AD84),MONTH($AD84),1),DATE(YEAR($AE84),MONTH($AE84),28)),0)</f>
      </c>
      <c r="AP84" s="18">
        <f>IFERROR(_xlfn.BETA.DIST(DATE(YEAR(AP$2),MONTH(AP$2),15),$AD$2,$AE$2,FALSE,DATE(YEAR($AD84),MONTH($AD84),1),DATE(YEAR($AE84),MONTH($AE84),28)),0)</f>
      </c>
      <c r="AQ84" s="18">
        <f>IFERROR(_xlfn.BETA.DIST(DATE(YEAR(AQ$2),MONTH(AQ$2),15),$AD$2,$AE$2,FALSE,DATE(YEAR($AD84),MONTH($AD84),1),DATE(YEAR($AE84),MONTH($AE84),28)),0)</f>
      </c>
      <c r="AR84" s="18">
        <f>IFERROR(_xlfn.BETA.DIST(DATE(YEAR(AR$2),MONTH(AR$2),15),$AD$2,$AE$2,FALSE,DATE(YEAR($AD84),MONTH($AD84),1),DATE(YEAR($AE84),MONTH($AE84),28)),0)</f>
      </c>
      <c r="AS84" s="18">
        <f>IFERROR(_xlfn.BETA.DIST(DATE(YEAR(AS$2),MONTH(AS$2),15),$AD$2,$AE$2,FALSE,DATE(YEAR($AD84),MONTH($AD84),1),DATE(YEAR($AE84),MONTH($AE84),28)),0)</f>
      </c>
      <c r="AT84" s="18">
        <f>IFERROR(_xlfn.BETA.DIST(DATE(YEAR(AT$2),MONTH(AT$2),15),$AD$2,$AE$2,FALSE,DATE(YEAR($AD84),MONTH($AD84),1),DATE(YEAR($AE84),MONTH($AE84),28)),0)</f>
      </c>
      <c r="AU84" s="18">
        <f>IFERROR(_xlfn.BETA.DIST(DATE(YEAR(AU$2),MONTH(AU$2),15),$AD$2,$AE$2,FALSE,DATE(YEAR($AD84),MONTH($AD84),1),DATE(YEAR($AE84),MONTH($AE84),28)),0)</f>
      </c>
      <c r="AV84" s="18">
        <f>SUM(AG84:AU84)</f>
      </c>
      <c r="AW84" s="18">
        <f>IF(J84&lt;&gt;0,J84,IF($AV84=0,0,AG84/$AV84*$Z84))</f>
      </c>
      <c r="AX84" s="18">
        <f>IF(K84&lt;&gt;0,K84,IF($AV84=0,0,AH84/$AV84*$Z84))</f>
      </c>
      <c r="AY84" s="18">
        <f>IF(L84&lt;&gt;0,L84,IF($AV84=0,0,AI84/$AV84*$Z84))</f>
      </c>
      <c r="AZ84" s="18">
        <f>IF(M84&lt;&gt;0,M84,IF($AV84=0,0,AJ84/$AV84*$Z84))</f>
      </c>
      <c r="BA84" s="18">
        <f>IF(N84&lt;&gt;0,N84,IF($AV84=0,0,AK84/$AV84*$Z84))</f>
      </c>
      <c r="BB84" s="18">
        <f>IF(O84&lt;&gt;0,O84,IF($AV84=0,0,AL84/$AV84*$Z84))</f>
      </c>
      <c r="BC84" s="18">
        <f>IF(P84&lt;&gt;0,P84,IF($AV84=0,0,AM84/$AV84*$Z84))</f>
      </c>
      <c r="BD84" s="18">
        <f>IF(Q84&lt;&gt;0,Q84,IF($AV84=0,0,AN84/$AV84*$Z84))</f>
      </c>
      <c r="BE84" s="18">
        <f>IF(R84&lt;&gt;0,R84,IF($AV84=0,0,AO84/$AV84*$Z84))</f>
      </c>
      <c r="BF84" s="18">
        <f>IF(S84&lt;&gt;0,S84,IF($AV84=0,0,AP84/$AV84*$Z84))</f>
      </c>
      <c r="BG84" s="18">
        <f>IF(T84&lt;&gt;0,T84,IF($AV84=0,0,AQ84/$AV84*$Z84))</f>
      </c>
      <c r="BH84" s="18">
        <f>IF(U84&lt;&gt;0,U84,IF($AV84=0,0,AR84/$AV84*$Z84))</f>
      </c>
      <c r="BI84" s="18">
        <f>IF(V84&lt;&gt;0,V84,IF($AV84=0,0,AS84/$AV84*$Z84))</f>
      </c>
      <c r="BJ84" s="18">
        <f>IF(W84&lt;&gt;0,W84,IF($AV84=0,0,AT84/$AV84*$Z84))</f>
      </c>
      <c r="BK84" s="18">
        <f>IF(X84&lt;&gt;0,X84,IF($AV84=0,0,AU84/$AV84*$Z84))</f>
      </c>
      <c r="BL84" s="18">
        <f>SUM(AW84:BK84)</f>
      </c>
      <c r="BM84" s="18">
        <f>I84-BL84</f>
      </c>
    </row>
    <row r="85" outlineLevel="4">
      <c r="A85" s="5" t="str">
        <v>1.02</v>
      </c>
      <c r="B85" s="5" t="str">
        <v/>
      </c>
      <c r="C85" s="5" t="str">
        <v>BSPRELGENG207</v>
      </c>
      <c r="D85" s="5" t="str">
        <v>BSPRELGENG207</v>
      </c>
      <c r="E85" s="19">
        <f>IFERROR(_xlfn.XLOOKUP(F85,Assumptions!B:B,Assumptions!C:C),0)</f>
      </c>
      <c r="F85" s="5" t="str">
        <v>Site Delivery USD</v>
      </c>
      <c r="G85" s="5" t="str">
        <v/>
      </c>
      <c r="H85" s="18">
        <f>G83*E85</f>
      </c>
      <c r="I85" s="18">
        <f>H85*(1-0)</f>
      </c>
      <c r="J85" s="18">
        <v>0</v>
      </c>
      <c r="K85" s="18">
        <v>0</v>
      </c>
      <c r="L85" s="18">
        <v>0</v>
      </c>
      <c r="M85" s="18">
        <v>0</v>
      </c>
      <c r="N85" s="18">
        <v>0</v>
      </c>
      <c r="O85" s="18">
        <v>0</v>
      </c>
      <c r="P85" s="18">
        <v>0</v>
      </c>
      <c r="Q85" s="18">
        <v>0</v>
      </c>
      <c r="R85" s="18">
        <v>0</v>
      </c>
      <c r="S85" s="18">
        <v>0</v>
      </c>
      <c r="T85" s="18">
        <v>0</v>
      </c>
      <c r="U85" s="18">
        <v>0</v>
      </c>
      <c r="V85" s="18">
        <v>0</v>
      </c>
      <c r="W85" s="18">
        <v>0</v>
      </c>
      <c r="X85" s="18">
        <v>0</v>
      </c>
      <c r="Y85" s="18">
        <f>SUM(J85:X85)</f>
      </c>
      <c r="Z85" s="18">
        <f>I85-Y85</f>
      </c>
      <c r="AA85" s="20">
        <v>46294</v>
      </c>
      <c r="AB85" s="20">
        <v>46294</v>
      </c>
      <c r="AC85" s="18">
        <f>IFERROR(_xlfn.XLOOKUP(F85,Assumptions!B:B,Assumptions!D:D),0)</f>
      </c>
      <c r="AD85" s="20">
        <f>AA85+AC85</f>
      </c>
      <c r="AE85" s="20">
        <f>AC85+AB85</f>
      </c>
      <c r="AF85" s="5" t="str">
        <v/>
      </c>
      <c r="AG85" s="18">
        <f>IFERROR(_xlfn.BETA.DIST(DATE(YEAR(AG$2),MONTH(AG$2),15),$AD$2,$AE$2,FALSE,DATE(YEAR($AD85),MONTH($AD85),1),DATE(YEAR($AE85),MONTH($AE85),28)),0)</f>
      </c>
      <c r="AH85" s="18">
        <f>IFERROR(_xlfn.BETA.DIST(DATE(YEAR(AH$2),MONTH(AH$2),15),$AD$2,$AE$2,FALSE,DATE(YEAR($AD85),MONTH($AD85),1),DATE(YEAR($AE85),MONTH($AE85),28)),0)</f>
      </c>
      <c r="AI85" s="18">
        <f>IFERROR(_xlfn.BETA.DIST(DATE(YEAR(AI$2),MONTH(AI$2),15),$AD$2,$AE$2,FALSE,DATE(YEAR($AD85),MONTH($AD85),1),DATE(YEAR($AE85),MONTH($AE85),28)),0)</f>
      </c>
      <c r="AJ85" s="18">
        <f>IFERROR(_xlfn.BETA.DIST(DATE(YEAR(AJ$2),MONTH(AJ$2),15),$AD$2,$AE$2,FALSE,DATE(YEAR($AD85),MONTH($AD85),1),DATE(YEAR($AE85),MONTH($AE85),28)),0)</f>
      </c>
      <c r="AK85" s="18">
        <f>IFERROR(_xlfn.BETA.DIST(DATE(YEAR(AK$2),MONTH(AK$2),15),$AD$2,$AE$2,FALSE,DATE(YEAR($AD85),MONTH($AD85),1),DATE(YEAR($AE85),MONTH($AE85),28)),0)</f>
      </c>
      <c r="AL85" s="18">
        <f>IFERROR(_xlfn.BETA.DIST(DATE(YEAR(AL$2),MONTH(AL$2),15),$AD$2,$AE$2,FALSE,DATE(YEAR($AD85),MONTH($AD85),1),DATE(YEAR($AE85),MONTH($AE85),28)),0)</f>
      </c>
      <c r="AM85" s="18">
        <f>IFERROR(_xlfn.BETA.DIST(DATE(YEAR(AM$2),MONTH(AM$2),15),$AD$2,$AE$2,FALSE,DATE(YEAR($AD85),MONTH($AD85),1),DATE(YEAR($AE85),MONTH($AE85),28)),0)</f>
      </c>
      <c r="AN85" s="18">
        <f>IFERROR(_xlfn.BETA.DIST(DATE(YEAR(AN$2),MONTH(AN$2),15),$AD$2,$AE$2,FALSE,DATE(YEAR($AD85),MONTH($AD85),1),DATE(YEAR($AE85),MONTH($AE85),28)),0)</f>
      </c>
      <c r="AO85" s="18">
        <f>IFERROR(_xlfn.BETA.DIST(DATE(YEAR(AO$2),MONTH(AO$2),15),$AD$2,$AE$2,FALSE,DATE(YEAR($AD85),MONTH($AD85),1),DATE(YEAR($AE85),MONTH($AE85),28)),0)</f>
      </c>
      <c r="AP85" s="18">
        <f>IFERROR(_xlfn.BETA.DIST(DATE(YEAR(AP$2),MONTH(AP$2),15),$AD$2,$AE$2,FALSE,DATE(YEAR($AD85),MONTH($AD85),1),DATE(YEAR($AE85),MONTH($AE85),28)),0)</f>
      </c>
      <c r="AQ85" s="18">
        <f>IFERROR(_xlfn.BETA.DIST(DATE(YEAR(AQ$2),MONTH(AQ$2),15),$AD$2,$AE$2,FALSE,DATE(YEAR($AD85),MONTH($AD85),1),DATE(YEAR($AE85),MONTH($AE85),28)),0)</f>
      </c>
      <c r="AR85" s="18">
        <f>IFERROR(_xlfn.BETA.DIST(DATE(YEAR(AR$2),MONTH(AR$2),15),$AD$2,$AE$2,FALSE,DATE(YEAR($AD85),MONTH($AD85),1),DATE(YEAR($AE85),MONTH($AE85),28)),0)</f>
      </c>
      <c r="AS85" s="18">
        <f>IFERROR(_xlfn.BETA.DIST(DATE(YEAR(AS$2),MONTH(AS$2),15),$AD$2,$AE$2,FALSE,DATE(YEAR($AD85),MONTH($AD85),1),DATE(YEAR($AE85),MONTH($AE85),28)),0)</f>
      </c>
      <c r="AT85" s="18">
        <f>IFERROR(_xlfn.BETA.DIST(DATE(YEAR(AT$2),MONTH(AT$2),15),$AD$2,$AE$2,FALSE,DATE(YEAR($AD85),MONTH($AD85),1),DATE(YEAR($AE85),MONTH($AE85),28)),0)</f>
      </c>
      <c r="AU85" s="18">
        <f>IFERROR(_xlfn.BETA.DIST(DATE(YEAR(AU$2),MONTH(AU$2),15),$AD$2,$AE$2,FALSE,DATE(YEAR($AD85),MONTH($AD85),1),DATE(YEAR($AE85),MONTH($AE85),28)),0)</f>
      </c>
      <c r="AV85" s="18">
        <f>SUM(AG85:AU85)</f>
      </c>
      <c r="AW85" s="18">
        <f>IF(J85&lt;&gt;0,J85,IF($AV85=0,0,AG85/$AV85*$Z85))</f>
      </c>
      <c r="AX85" s="18">
        <f>IF(K85&lt;&gt;0,K85,IF($AV85=0,0,AH85/$AV85*$Z85))</f>
      </c>
      <c r="AY85" s="18">
        <f>IF(L85&lt;&gt;0,L85,IF($AV85=0,0,AI85/$AV85*$Z85))</f>
      </c>
      <c r="AZ85" s="18">
        <f>IF(M85&lt;&gt;0,M85,IF($AV85=0,0,AJ85/$AV85*$Z85))</f>
      </c>
      <c r="BA85" s="18">
        <f>IF(N85&lt;&gt;0,N85,IF($AV85=0,0,AK85/$AV85*$Z85))</f>
      </c>
      <c r="BB85" s="18">
        <f>IF(O85&lt;&gt;0,O85,IF($AV85=0,0,AL85/$AV85*$Z85))</f>
      </c>
      <c r="BC85" s="18">
        <f>IF(P85&lt;&gt;0,P85,IF($AV85=0,0,AM85/$AV85*$Z85))</f>
      </c>
      <c r="BD85" s="18">
        <f>IF(Q85&lt;&gt;0,Q85,IF($AV85=0,0,AN85/$AV85*$Z85))</f>
      </c>
      <c r="BE85" s="18">
        <f>IF(R85&lt;&gt;0,R85,IF($AV85=0,0,AO85/$AV85*$Z85))</f>
      </c>
      <c r="BF85" s="18">
        <f>IF(S85&lt;&gt;0,S85,IF($AV85=0,0,AP85/$AV85*$Z85))</f>
      </c>
      <c r="BG85" s="18">
        <f>IF(T85&lt;&gt;0,T85,IF($AV85=0,0,AQ85/$AV85*$Z85))</f>
      </c>
      <c r="BH85" s="18">
        <f>IF(U85&lt;&gt;0,U85,IF($AV85=0,0,AR85/$AV85*$Z85))</f>
      </c>
      <c r="BI85" s="18">
        <f>IF(V85&lt;&gt;0,V85,IF($AV85=0,0,AS85/$AV85*$Z85))</f>
      </c>
      <c r="BJ85" s="18">
        <f>IF(W85&lt;&gt;0,W85,IF($AV85=0,0,AT85/$AV85*$Z85))</f>
      </c>
      <c r="BK85" s="18">
        <f>IF(X85&lt;&gt;0,X85,IF($AV85=0,0,AU85/$AV85*$Z85))</f>
      </c>
      <c r="BL85" s="18">
        <f>SUM(AW85:BK85)</f>
      </c>
      <c r="BM85" s="18">
        <f>I85-BL85</f>
      </c>
    </row>
    <row r="86" outlineLevel="4">
      <c r="A86" s="5" t="str">
        <v>1.02</v>
      </c>
      <c r="B86" s="5" t="str">
        <v/>
      </c>
      <c r="C86" s="5" t="str">
        <v>BSKDGNGENGR07</v>
      </c>
      <c r="D86" s="5" t="str">
        <v>BSKDGNGENGR07</v>
      </c>
      <c r="E86" s="19">
        <f>IFERROR(_xlfn.XLOOKUP(F86,Assumptions!B:B,Assumptions!C:C),0)</f>
      </c>
      <c r="F86" s="5" t="str">
        <v>Retention</v>
      </c>
      <c r="G86" s="5" t="str">
        <v/>
      </c>
      <c r="H86" s="18">
        <f>G83*E86</f>
      </c>
      <c r="I86" s="18">
        <f>H86*(1-0)</f>
      </c>
      <c r="J86" s="18">
        <v>0</v>
      </c>
      <c r="K86" s="18">
        <v>0</v>
      </c>
      <c r="L86" s="18">
        <v>0</v>
      </c>
      <c r="M86" s="18">
        <v>0</v>
      </c>
      <c r="N86" s="18">
        <v>0</v>
      </c>
      <c r="O86" s="18">
        <v>0</v>
      </c>
      <c r="P86" s="18">
        <v>0</v>
      </c>
      <c r="Q86" s="18">
        <v>0</v>
      </c>
      <c r="R86" s="18">
        <v>0</v>
      </c>
      <c r="S86" s="18">
        <v>0</v>
      </c>
      <c r="T86" s="18">
        <v>0</v>
      </c>
      <c r="U86" s="18">
        <v>0</v>
      </c>
      <c r="V86" s="18">
        <v>0</v>
      </c>
      <c r="W86" s="18">
        <v>0</v>
      </c>
      <c r="X86" s="18">
        <v>0</v>
      </c>
      <c r="Y86" s="18">
        <f>SUM(J86:X86)</f>
      </c>
      <c r="Z86" s="18">
        <f>I86-Y86</f>
      </c>
      <c r="AA86" s="20">
        <v>46483</v>
      </c>
      <c r="AB86" s="20">
        <v>46483</v>
      </c>
      <c r="AC86" s="18">
        <f>IFERROR(_xlfn.XLOOKUP(F86,Assumptions!B:B,Assumptions!D:D),0)</f>
      </c>
      <c r="AD86" s="20">
        <f>AA86+AC86</f>
      </c>
      <c r="AE86" s="20">
        <f>AC86+AB86</f>
      </c>
      <c r="AF86" s="5" t="str">
        <v/>
      </c>
      <c r="AG86" s="18">
        <f>IFERROR(_xlfn.BETA.DIST(DATE(YEAR(AG$2),MONTH(AG$2),15),$AD$2,$AE$2,FALSE,DATE(YEAR($AD86),MONTH($AD86),1),DATE(YEAR($AE86),MONTH($AE86),28)),0)</f>
      </c>
      <c r="AH86" s="18">
        <f>IFERROR(_xlfn.BETA.DIST(DATE(YEAR(AH$2),MONTH(AH$2),15),$AD$2,$AE$2,FALSE,DATE(YEAR($AD86),MONTH($AD86),1),DATE(YEAR($AE86),MONTH($AE86),28)),0)</f>
      </c>
      <c r="AI86" s="18">
        <f>IFERROR(_xlfn.BETA.DIST(DATE(YEAR(AI$2),MONTH(AI$2),15),$AD$2,$AE$2,FALSE,DATE(YEAR($AD86),MONTH($AD86),1),DATE(YEAR($AE86),MONTH($AE86),28)),0)</f>
      </c>
      <c r="AJ86" s="18">
        <f>IFERROR(_xlfn.BETA.DIST(DATE(YEAR(AJ$2),MONTH(AJ$2),15),$AD$2,$AE$2,FALSE,DATE(YEAR($AD86),MONTH($AD86),1),DATE(YEAR($AE86),MONTH($AE86),28)),0)</f>
      </c>
      <c r="AK86" s="18">
        <f>IFERROR(_xlfn.BETA.DIST(DATE(YEAR(AK$2),MONTH(AK$2),15),$AD$2,$AE$2,FALSE,DATE(YEAR($AD86),MONTH($AD86),1),DATE(YEAR($AE86),MONTH($AE86),28)),0)</f>
      </c>
      <c r="AL86" s="18">
        <f>IFERROR(_xlfn.BETA.DIST(DATE(YEAR(AL$2),MONTH(AL$2),15),$AD$2,$AE$2,FALSE,DATE(YEAR($AD86),MONTH($AD86),1),DATE(YEAR($AE86),MONTH($AE86),28)),0)</f>
      </c>
      <c r="AM86" s="18">
        <f>IFERROR(_xlfn.BETA.DIST(DATE(YEAR(AM$2),MONTH(AM$2),15),$AD$2,$AE$2,FALSE,DATE(YEAR($AD86),MONTH($AD86),1),DATE(YEAR($AE86),MONTH($AE86),28)),0)</f>
      </c>
      <c r="AN86" s="18">
        <f>IFERROR(_xlfn.BETA.DIST(DATE(YEAR(AN$2),MONTH(AN$2),15),$AD$2,$AE$2,FALSE,DATE(YEAR($AD86),MONTH($AD86),1),DATE(YEAR($AE86),MONTH($AE86),28)),0)</f>
      </c>
      <c r="AO86" s="18">
        <f>IFERROR(_xlfn.BETA.DIST(DATE(YEAR(AO$2),MONTH(AO$2),15),$AD$2,$AE$2,FALSE,DATE(YEAR($AD86),MONTH($AD86),1),DATE(YEAR($AE86),MONTH($AE86),28)),0)</f>
      </c>
      <c r="AP86" s="18">
        <f>IFERROR(_xlfn.BETA.DIST(DATE(YEAR(AP$2),MONTH(AP$2),15),$AD$2,$AE$2,FALSE,DATE(YEAR($AD86),MONTH($AD86),1),DATE(YEAR($AE86),MONTH($AE86),28)),0)</f>
      </c>
      <c r="AQ86" s="18">
        <f>IFERROR(_xlfn.BETA.DIST(DATE(YEAR(AQ$2),MONTH(AQ$2),15),$AD$2,$AE$2,FALSE,DATE(YEAR($AD86),MONTH($AD86),1),DATE(YEAR($AE86),MONTH($AE86),28)),0)</f>
      </c>
      <c r="AR86" s="18">
        <f>IFERROR(_xlfn.BETA.DIST(DATE(YEAR(AR$2),MONTH(AR$2),15),$AD$2,$AE$2,FALSE,DATE(YEAR($AD86),MONTH($AD86),1),DATE(YEAR($AE86),MONTH($AE86),28)),0)</f>
      </c>
      <c r="AS86" s="18">
        <f>IFERROR(_xlfn.BETA.DIST(DATE(YEAR(AS$2),MONTH(AS$2),15),$AD$2,$AE$2,FALSE,DATE(YEAR($AD86),MONTH($AD86),1),DATE(YEAR($AE86),MONTH($AE86),28)),0)</f>
      </c>
      <c r="AT86" s="18">
        <f>IFERROR(_xlfn.BETA.DIST(DATE(YEAR(AT$2),MONTH(AT$2),15),$AD$2,$AE$2,FALSE,DATE(YEAR($AD86),MONTH($AD86),1),DATE(YEAR($AE86),MONTH($AE86),28)),0)</f>
      </c>
      <c r="AU86" s="18">
        <f>IFERROR(_xlfn.BETA.DIST(DATE(YEAR(AU$2),MONTH(AU$2),15),$AD$2,$AE$2,FALSE,DATE(YEAR($AD86),MONTH($AD86),1),DATE(YEAR($AE86),MONTH($AE86),28)),0)</f>
      </c>
      <c r="AV86" s="18">
        <f>SUM(AG86:AU86)</f>
      </c>
      <c r="AW86" s="18">
        <f>IF(J86&lt;&gt;0,J86,IF($AV86=0,0,AG86/$AV86*$Z86))</f>
      </c>
      <c r="AX86" s="18">
        <f>IF(K86&lt;&gt;0,K86,IF($AV86=0,0,AH86/$AV86*$Z86))</f>
      </c>
      <c r="AY86" s="18">
        <f>IF(L86&lt;&gt;0,L86,IF($AV86=0,0,AI86/$AV86*$Z86))</f>
      </c>
      <c r="AZ86" s="18">
        <f>IF(M86&lt;&gt;0,M86,IF($AV86=0,0,AJ86/$AV86*$Z86))</f>
      </c>
      <c r="BA86" s="18">
        <f>IF(N86&lt;&gt;0,N86,IF($AV86=0,0,AK86/$AV86*$Z86))</f>
      </c>
      <c r="BB86" s="18">
        <f>IF(O86&lt;&gt;0,O86,IF($AV86=0,0,AL86/$AV86*$Z86))</f>
      </c>
      <c r="BC86" s="18">
        <f>IF(P86&lt;&gt;0,P86,IF($AV86=0,0,AM86/$AV86*$Z86))</f>
      </c>
      <c r="BD86" s="18">
        <f>IF(Q86&lt;&gt;0,Q86,IF($AV86=0,0,AN86/$AV86*$Z86))</f>
      </c>
      <c r="BE86" s="18">
        <f>IF(R86&lt;&gt;0,R86,IF($AV86=0,0,AO86/$AV86*$Z86))</f>
      </c>
      <c r="BF86" s="18">
        <f>IF(S86&lt;&gt;0,S86,IF($AV86=0,0,AP86/$AV86*$Z86))</f>
      </c>
      <c r="BG86" s="18">
        <f>IF(T86&lt;&gt;0,T86,IF($AV86=0,0,AQ86/$AV86*$Z86))</f>
      </c>
      <c r="BH86" s="18">
        <f>IF(U86&lt;&gt;0,U86,IF($AV86=0,0,AR86/$AV86*$Z86))</f>
      </c>
      <c r="BI86" s="18">
        <f>IF(V86&lt;&gt;0,V86,IF($AV86=0,0,AS86/$AV86*$Z86))</f>
      </c>
      <c r="BJ86" s="18">
        <f>IF(W86&lt;&gt;0,W86,IF($AV86=0,0,AT86/$AV86*$Z86))</f>
      </c>
      <c r="BK86" s="18">
        <f>IF(X86&lt;&gt;0,X86,IF($AV86=0,0,AU86/$AV86*$Z86))</f>
      </c>
      <c r="BL86" s="18">
        <f>SUM(AW86:BK86)</f>
      </c>
      <c r="BM86" s="18">
        <f>I86-BL86</f>
      </c>
    </row>
    <row r="87" outlineLevel="3">
      <c r="A87" s="17" t="str">
        <v>1.21</v>
      </c>
      <c r="B87" s="17" t="str">
        <v/>
      </c>
      <c r="C87" s="17" t="str">
        <v/>
      </c>
      <c r="D87" s="17" t="str">
        <v/>
      </c>
      <c r="E87" s="17" t="str">
        <v>1.21</v>
      </c>
      <c r="F87" s="17" t="str">
        <v>Three single phase GIS line disconnectors 2500 A for cable feeders.</v>
      </c>
      <c r="G87" s="17">
        <v>50599.76</v>
      </c>
      <c r="H87" s="17" t="str">
        <v/>
      </c>
      <c r="I87" s="17" t="str">
        <v/>
      </c>
      <c r="J87" s="17" t="str">
        <v/>
      </c>
      <c r="K87" s="17" t="str">
        <v/>
      </c>
      <c r="L87" s="17" t="str">
        <v/>
      </c>
      <c r="M87" s="17" t="str">
        <v/>
      </c>
      <c r="N87" s="17" t="str">
        <v/>
      </c>
      <c r="O87" s="17" t="str">
        <v/>
      </c>
      <c r="P87" s="17" t="str">
        <v/>
      </c>
      <c r="Q87" s="17" t="str">
        <v/>
      </c>
      <c r="R87" s="17" t="str">
        <v/>
      </c>
      <c r="S87" s="17" t="str">
        <v/>
      </c>
      <c r="T87" s="17" t="str">
        <v/>
      </c>
      <c r="U87" s="17" t="str">
        <v/>
      </c>
      <c r="V87" s="17" t="str">
        <v/>
      </c>
      <c r="W87" s="17" t="str">
        <v/>
      </c>
      <c r="X87" s="17" t="str">
        <v/>
      </c>
      <c r="Y87" s="17" t="str">
        <v/>
      </c>
      <c r="Z87" s="17" t="str">
        <v/>
      </c>
      <c r="AA87" s="17" t="str">
        <v/>
      </c>
      <c r="AB87" s="17" t="str">
        <v/>
      </c>
      <c r="AC87" s="17" t="str">
        <v/>
      </c>
      <c r="AD87" s="17" t="str">
        <v/>
      </c>
      <c r="AE87" s="17" t="str">
        <v/>
      </c>
      <c r="AF87" s="5" t="str">
        <v/>
      </c>
      <c r="AG87" s="18">
        <f>IFERROR(_xlfn.BETA.DIST(DATE(YEAR(AG$2),MONTH(AG$2),15),$AD$2,$AE$2,FALSE,DATE(YEAR($AD87),MONTH($AD87),1),DATE(YEAR($AE87),MONTH($AE87),28)),0)</f>
      </c>
      <c r="AH87" s="18">
        <f>IFERROR(_xlfn.BETA.DIST(DATE(YEAR(AH$2),MONTH(AH$2),15),$AD$2,$AE$2,FALSE,DATE(YEAR($AD87),MONTH($AD87),1),DATE(YEAR($AE87),MONTH($AE87),28)),0)</f>
      </c>
      <c r="AI87" s="18">
        <f>IFERROR(_xlfn.BETA.DIST(DATE(YEAR(AI$2),MONTH(AI$2),15),$AD$2,$AE$2,FALSE,DATE(YEAR($AD87),MONTH($AD87),1),DATE(YEAR($AE87),MONTH($AE87),28)),0)</f>
      </c>
      <c r="AJ87" s="18">
        <f>IFERROR(_xlfn.BETA.DIST(DATE(YEAR(AJ$2),MONTH(AJ$2),15),$AD$2,$AE$2,FALSE,DATE(YEAR($AD87),MONTH($AD87),1),DATE(YEAR($AE87),MONTH($AE87),28)),0)</f>
      </c>
      <c r="AK87" s="18">
        <f>IFERROR(_xlfn.BETA.DIST(DATE(YEAR(AK$2),MONTH(AK$2),15),$AD$2,$AE$2,FALSE,DATE(YEAR($AD87),MONTH($AD87),1),DATE(YEAR($AE87),MONTH($AE87),28)),0)</f>
      </c>
      <c r="AL87" s="18">
        <f>IFERROR(_xlfn.BETA.DIST(DATE(YEAR(AL$2),MONTH(AL$2),15),$AD$2,$AE$2,FALSE,DATE(YEAR($AD87),MONTH($AD87),1),DATE(YEAR($AE87),MONTH($AE87),28)),0)</f>
      </c>
      <c r="AM87" s="18">
        <f>IFERROR(_xlfn.BETA.DIST(DATE(YEAR(AM$2),MONTH(AM$2),15),$AD$2,$AE$2,FALSE,DATE(YEAR($AD87),MONTH($AD87),1),DATE(YEAR($AE87),MONTH($AE87),28)),0)</f>
      </c>
      <c r="AN87" s="18">
        <f>IFERROR(_xlfn.BETA.DIST(DATE(YEAR(AN$2),MONTH(AN$2),15),$AD$2,$AE$2,FALSE,DATE(YEAR($AD87),MONTH($AD87),1),DATE(YEAR($AE87),MONTH($AE87),28)),0)</f>
      </c>
      <c r="AO87" s="18">
        <f>IFERROR(_xlfn.BETA.DIST(DATE(YEAR(AO$2),MONTH(AO$2),15),$AD$2,$AE$2,FALSE,DATE(YEAR($AD87),MONTH($AD87),1),DATE(YEAR($AE87),MONTH($AE87),28)),0)</f>
      </c>
      <c r="AP87" s="18">
        <f>IFERROR(_xlfn.BETA.DIST(DATE(YEAR(AP$2),MONTH(AP$2),15),$AD$2,$AE$2,FALSE,DATE(YEAR($AD87),MONTH($AD87),1),DATE(YEAR($AE87),MONTH($AE87),28)),0)</f>
      </c>
      <c r="AQ87" s="18">
        <f>IFERROR(_xlfn.BETA.DIST(DATE(YEAR(AQ$2),MONTH(AQ$2),15),$AD$2,$AE$2,FALSE,DATE(YEAR($AD87),MONTH($AD87),1),DATE(YEAR($AE87),MONTH($AE87),28)),0)</f>
      </c>
      <c r="AR87" s="18">
        <f>IFERROR(_xlfn.BETA.DIST(DATE(YEAR(AR$2),MONTH(AR$2),15),$AD$2,$AE$2,FALSE,DATE(YEAR($AD87),MONTH($AD87),1),DATE(YEAR($AE87),MONTH($AE87),28)),0)</f>
      </c>
      <c r="AS87" s="18">
        <f>IFERROR(_xlfn.BETA.DIST(DATE(YEAR(AS$2),MONTH(AS$2),15),$AD$2,$AE$2,FALSE,DATE(YEAR($AD87),MONTH($AD87),1),DATE(YEAR($AE87),MONTH($AE87),28)),0)</f>
      </c>
      <c r="AT87" s="18">
        <f>IFERROR(_xlfn.BETA.DIST(DATE(YEAR(AT$2),MONTH(AT$2),15),$AD$2,$AE$2,FALSE,DATE(YEAR($AD87),MONTH($AD87),1),DATE(YEAR($AE87),MONTH($AE87),28)),0)</f>
      </c>
      <c r="AU87" s="18">
        <f>IFERROR(_xlfn.BETA.DIST(DATE(YEAR(AU$2),MONTH(AU$2),15),$AD$2,$AE$2,FALSE,DATE(YEAR($AD87),MONTH($AD87),1),DATE(YEAR($AE87),MONTH($AE87),28)),0)</f>
      </c>
      <c r="AV87" s="18">
        <f>SUM(AG87:AU87)</f>
      </c>
      <c r="AW87" s="18">
        <f>IF(J87&lt;&gt;0,J87,IF($AV87=0,0,AG87/$AV87*$Z87))</f>
      </c>
      <c r="AX87" s="18">
        <f>IF(K87&lt;&gt;0,K87,IF($AV87=0,0,AH87/$AV87*$Z87))</f>
      </c>
      <c r="AY87" s="18">
        <f>IF(L87&lt;&gt;0,L87,IF($AV87=0,0,AI87/$AV87*$Z87))</f>
      </c>
      <c r="AZ87" s="18">
        <f>IF(M87&lt;&gt;0,M87,IF($AV87=0,0,AJ87/$AV87*$Z87))</f>
      </c>
      <c r="BA87" s="18">
        <f>IF(N87&lt;&gt;0,N87,IF($AV87=0,0,AK87/$AV87*$Z87))</f>
      </c>
      <c r="BB87" s="18">
        <f>IF(O87&lt;&gt;0,O87,IF($AV87=0,0,AL87/$AV87*$Z87))</f>
      </c>
      <c r="BC87" s="18">
        <f>IF(P87&lt;&gt;0,P87,IF($AV87=0,0,AM87/$AV87*$Z87))</f>
      </c>
      <c r="BD87" s="18">
        <f>IF(Q87&lt;&gt;0,Q87,IF($AV87=0,0,AN87/$AV87*$Z87))</f>
      </c>
      <c r="BE87" s="18">
        <f>IF(R87&lt;&gt;0,R87,IF($AV87=0,0,AO87/$AV87*$Z87))</f>
      </c>
      <c r="BF87" s="18">
        <f>IF(S87&lt;&gt;0,S87,IF($AV87=0,0,AP87/$AV87*$Z87))</f>
      </c>
      <c r="BG87" s="18">
        <f>IF(T87&lt;&gt;0,T87,IF($AV87=0,0,AQ87/$AV87*$Z87))</f>
      </c>
      <c r="BH87" s="18">
        <f>IF(U87&lt;&gt;0,U87,IF($AV87=0,0,AR87/$AV87*$Z87))</f>
      </c>
      <c r="BI87" s="18">
        <f>IF(V87&lt;&gt;0,V87,IF($AV87=0,0,AS87/$AV87*$Z87))</f>
      </c>
      <c r="BJ87" s="18">
        <f>IF(W87&lt;&gt;0,W87,IF($AV87=0,0,AT87/$AV87*$Z87))</f>
      </c>
      <c r="BK87" s="18">
        <f>IF(X87&lt;&gt;0,X87,IF($AV87=0,0,AU87/$AV87*$Z87))</f>
      </c>
      <c r="BL87" s="18">
        <f>SUM(AW87:BK87)</f>
      </c>
      <c r="BM87" s="17" t="str">
        <v/>
      </c>
    </row>
    <row r="88" outlineLevel="4">
      <c r="A88" s="5" t="str">
        <v>1.21</v>
      </c>
      <c r="B88" s="5" t="str">
        <v/>
      </c>
      <c r="C88" s="5" t="str">
        <v>BSKDGNGENGR05</v>
      </c>
      <c r="D88" s="5" t="str">
        <v>BSKDGNGENGR05</v>
      </c>
      <c r="E88" s="19">
        <f>IFERROR(_xlfn.XLOOKUP(F88,Assumptions!B:B,Assumptions!C:C),0)</f>
      </c>
      <c r="F88" s="5" t="str">
        <v>Advanced Payment</v>
      </c>
      <c r="G88" s="5" t="str">
        <v/>
      </c>
      <c r="H88" s="18">
        <f>G87*E88</f>
      </c>
      <c r="I88" s="18">
        <f>H88*(1-0)</f>
      </c>
      <c r="J88" s="18">
        <v>0</v>
      </c>
      <c r="K88" s="18">
        <v>0</v>
      </c>
      <c r="L88" s="18">
        <v>0</v>
      </c>
      <c r="M88" s="18">
        <v>0</v>
      </c>
      <c r="N88" s="18">
        <v>0</v>
      </c>
      <c r="O88" s="18">
        <v>0</v>
      </c>
      <c r="P88" s="18">
        <v>0</v>
      </c>
      <c r="Q88" s="18">
        <v>0</v>
      </c>
      <c r="R88" s="18">
        <v>0</v>
      </c>
      <c r="S88" s="18">
        <v>0</v>
      </c>
      <c r="T88" s="18">
        <v>0</v>
      </c>
      <c r="U88" s="18">
        <v>0</v>
      </c>
      <c r="V88" s="18">
        <v>0</v>
      </c>
      <c r="W88" s="18">
        <v>0</v>
      </c>
      <c r="X88" s="18">
        <v>0</v>
      </c>
      <c r="Y88" s="18">
        <f>SUM(J88:X88)</f>
      </c>
      <c r="Z88" s="18">
        <f>I88-Y88</f>
      </c>
      <c r="AA88" s="20">
        <v>46026</v>
      </c>
      <c r="AB88" s="20">
        <v>46026</v>
      </c>
      <c r="AC88" s="18">
        <f>IFERROR(_xlfn.XLOOKUP(F88,Assumptions!B:B,Assumptions!D:D),0)</f>
      </c>
      <c r="AD88" s="20">
        <f>AA88+AC88</f>
      </c>
      <c r="AE88" s="20">
        <f>AC88+AB88</f>
      </c>
      <c r="AF88" s="5" t="str">
        <v/>
      </c>
      <c r="AG88" s="18">
        <f>IFERROR(_xlfn.BETA.DIST(DATE(YEAR(AG$2),MONTH(AG$2),15),$AD$2,$AE$2,FALSE,DATE(YEAR($AD88),MONTH($AD88),1),DATE(YEAR($AE88),MONTH($AE88),28)),0)</f>
      </c>
      <c r="AH88" s="18">
        <f>IFERROR(_xlfn.BETA.DIST(DATE(YEAR(AH$2),MONTH(AH$2),15),$AD$2,$AE$2,FALSE,DATE(YEAR($AD88),MONTH($AD88),1),DATE(YEAR($AE88),MONTH($AE88),28)),0)</f>
      </c>
      <c r="AI88" s="18">
        <f>IFERROR(_xlfn.BETA.DIST(DATE(YEAR(AI$2),MONTH(AI$2),15),$AD$2,$AE$2,FALSE,DATE(YEAR($AD88),MONTH($AD88),1),DATE(YEAR($AE88),MONTH($AE88),28)),0)</f>
      </c>
      <c r="AJ88" s="18">
        <f>IFERROR(_xlfn.BETA.DIST(DATE(YEAR(AJ$2),MONTH(AJ$2),15),$AD$2,$AE$2,FALSE,DATE(YEAR($AD88),MONTH($AD88),1),DATE(YEAR($AE88),MONTH($AE88),28)),0)</f>
      </c>
      <c r="AK88" s="18">
        <f>IFERROR(_xlfn.BETA.DIST(DATE(YEAR(AK$2),MONTH(AK$2),15),$AD$2,$AE$2,FALSE,DATE(YEAR($AD88),MONTH($AD88),1),DATE(YEAR($AE88),MONTH($AE88),28)),0)</f>
      </c>
      <c r="AL88" s="18">
        <f>IFERROR(_xlfn.BETA.DIST(DATE(YEAR(AL$2),MONTH(AL$2),15),$AD$2,$AE$2,FALSE,DATE(YEAR($AD88),MONTH($AD88),1),DATE(YEAR($AE88),MONTH($AE88),28)),0)</f>
      </c>
      <c r="AM88" s="18">
        <f>IFERROR(_xlfn.BETA.DIST(DATE(YEAR(AM$2),MONTH(AM$2),15),$AD$2,$AE$2,FALSE,DATE(YEAR($AD88),MONTH($AD88),1),DATE(YEAR($AE88),MONTH($AE88),28)),0)</f>
      </c>
      <c r="AN88" s="18">
        <f>IFERROR(_xlfn.BETA.DIST(DATE(YEAR(AN$2),MONTH(AN$2),15),$AD$2,$AE$2,FALSE,DATE(YEAR($AD88),MONTH($AD88),1),DATE(YEAR($AE88),MONTH($AE88),28)),0)</f>
      </c>
      <c r="AO88" s="18">
        <f>IFERROR(_xlfn.BETA.DIST(DATE(YEAR(AO$2),MONTH(AO$2),15),$AD$2,$AE$2,FALSE,DATE(YEAR($AD88),MONTH($AD88),1),DATE(YEAR($AE88),MONTH($AE88),28)),0)</f>
      </c>
      <c r="AP88" s="18">
        <f>IFERROR(_xlfn.BETA.DIST(DATE(YEAR(AP$2),MONTH(AP$2),15),$AD$2,$AE$2,FALSE,DATE(YEAR($AD88),MONTH($AD88),1),DATE(YEAR($AE88),MONTH($AE88),28)),0)</f>
      </c>
      <c r="AQ88" s="18">
        <f>IFERROR(_xlfn.BETA.DIST(DATE(YEAR(AQ$2),MONTH(AQ$2),15),$AD$2,$AE$2,FALSE,DATE(YEAR($AD88),MONTH($AD88),1),DATE(YEAR($AE88),MONTH($AE88),28)),0)</f>
      </c>
      <c r="AR88" s="18">
        <f>IFERROR(_xlfn.BETA.DIST(DATE(YEAR(AR$2),MONTH(AR$2),15),$AD$2,$AE$2,FALSE,DATE(YEAR($AD88),MONTH($AD88),1),DATE(YEAR($AE88),MONTH($AE88),28)),0)</f>
      </c>
      <c r="AS88" s="18">
        <f>IFERROR(_xlfn.BETA.DIST(DATE(YEAR(AS$2),MONTH(AS$2),15),$AD$2,$AE$2,FALSE,DATE(YEAR($AD88),MONTH($AD88),1),DATE(YEAR($AE88),MONTH($AE88),28)),0)</f>
      </c>
      <c r="AT88" s="18">
        <f>IFERROR(_xlfn.BETA.DIST(DATE(YEAR(AT$2),MONTH(AT$2),15),$AD$2,$AE$2,FALSE,DATE(YEAR($AD88),MONTH($AD88),1),DATE(YEAR($AE88),MONTH($AE88),28)),0)</f>
      </c>
      <c r="AU88" s="18">
        <f>IFERROR(_xlfn.BETA.DIST(DATE(YEAR(AU$2),MONTH(AU$2),15),$AD$2,$AE$2,FALSE,DATE(YEAR($AD88),MONTH($AD88),1),DATE(YEAR($AE88),MONTH($AE88),28)),0)</f>
      </c>
      <c r="AV88" s="18">
        <f>SUM(AG88:AU88)</f>
      </c>
      <c r="AW88" s="18">
        <f>IF(J88&lt;&gt;0,J88,IF($AV88=0,0,AG88/$AV88*$Z88))</f>
      </c>
      <c r="AX88" s="18">
        <f>IF(K88&lt;&gt;0,K88,IF($AV88=0,0,AH88/$AV88*$Z88))</f>
      </c>
      <c r="AY88" s="18">
        <f>IF(L88&lt;&gt;0,L88,IF($AV88=0,0,AI88/$AV88*$Z88))</f>
      </c>
      <c r="AZ88" s="18">
        <f>IF(M88&lt;&gt;0,M88,IF($AV88=0,0,AJ88/$AV88*$Z88))</f>
      </c>
      <c r="BA88" s="18">
        <f>IF(N88&lt;&gt;0,N88,IF($AV88=0,0,AK88/$AV88*$Z88))</f>
      </c>
      <c r="BB88" s="18">
        <f>IF(O88&lt;&gt;0,O88,IF($AV88=0,0,AL88/$AV88*$Z88))</f>
      </c>
      <c r="BC88" s="18">
        <f>IF(P88&lt;&gt;0,P88,IF($AV88=0,0,AM88/$AV88*$Z88))</f>
      </c>
      <c r="BD88" s="18">
        <f>IF(Q88&lt;&gt;0,Q88,IF($AV88=0,0,AN88/$AV88*$Z88))</f>
      </c>
      <c r="BE88" s="18">
        <f>IF(R88&lt;&gt;0,R88,IF($AV88=0,0,AO88/$AV88*$Z88))</f>
      </c>
      <c r="BF88" s="18">
        <f>IF(S88&lt;&gt;0,S88,IF($AV88=0,0,AP88/$AV88*$Z88))</f>
      </c>
      <c r="BG88" s="18">
        <f>IF(T88&lt;&gt;0,T88,IF($AV88=0,0,AQ88/$AV88*$Z88))</f>
      </c>
      <c r="BH88" s="18">
        <f>IF(U88&lt;&gt;0,U88,IF($AV88=0,0,AR88/$AV88*$Z88))</f>
      </c>
      <c r="BI88" s="18">
        <f>IF(V88&lt;&gt;0,V88,IF($AV88=0,0,AS88/$AV88*$Z88))</f>
      </c>
      <c r="BJ88" s="18">
        <f>IF(W88&lt;&gt;0,W88,IF($AV88=0,0,AT88/$AV88*$Z88))</f>
      </c>
      <c r="BK88" s="18">
        <f>IF(X88&lt;&gt;0,X88,IF($AV88=0,0,AU88/$AV88*$Z88))</f>
      </c>
      <c r="BL88" s="18">
        <f>SUM(AW88:BK88)</f>
      </c>
      <c r="BM88" s="18">
        <f>I88-BL88</f>
      </c>
    </row>
    <row r="89" outlineLevel="4">
      <c r="A89" s="5" t="str">
        <v>1.21</v>
      </c>
      <c r="B89" s="5" t="str">
        <v/>
      </c>
      <c r="C89" s="5" t="str">
        <v>BSPRELGENG207</v>
      </c>
      <c r="D89" s="5" t="str">
        <v>BSPRELGENG207</v>
      </c>
      <c r="E89" s="19">
        <f>IFERROR(_xlfn.XLOOKUP(F89,Assumptions!B:B,Assumptions!C:C),0)</f>
      </c>
      <c r="F89" s="5" t="str">
        <v>Site Delivery USD</v>
      </c>
      <c r="G89" s="5" t="str">
        <v/>
      </c>
      <c r="H89" s="18">
        <f>G87*E89</f>
      </c>
      <c r="I89" s="18">
        <f>H89*(1-0)</f>
      </c>
      <c r="J89" s="18">
        <v>0</v>
      </c>
      <c r="K89" s="18">
        <v>0</v>
      </c>
      <c r="L89" s="18">
        <v>0</v>
      </c>
      <c r="M89" s="18">
        <v>0</v>
      </c>
      <c r="N89" s="18">
        <v>0</v>
      </c>
      <c r="O89" s="18">
        <v>0</v>
      </c>
      <c r="P89" s="18">
        <v>0</v>
      </c>
      <c r="Q89" s="18">
        <v>0</v>
      </c>
      <c r="R89" s="18">
        <v>0</v>
      </c>
      <c r="S89" s="18">
        <v>0</v>
      </c>
      <c r="T89" s="18">
        <v>0</v>
      </c>
      <c r="U89" s="18">
        <v>0</v>
      </c>
      <c r="V89" s="18">
        <v>0</v>
      </c>
      <c r="W89" s="18">
        <v>0</v>
      </c>
      <c r="X89" s="18">
        <v>0</v>
      </c>
      <c r="Y89" s="18">
        <f>SUM(J89:X89)</f>
      </c>
      <c r="Z89" s="18">
        <f>I89-Y89</f>
      </c>
      <c r="AA89" s="20">
        <v>46294</v>
      </c>
      <c r="AB89" s="20">
        <v>46294</v>
      </c>
      <c r="AC89" s="18">
        <f>IFERROR(_xlfn.XLOOKUP(F89,Assumptions!B:B,Assumptions!D:D),0)</f>
      </c>
      <c r="AD89" s="20">
        <f>AA89+AC89</f>
      </c>
      <c r="AE89" s="20">
        <f>AC89+AB89</f>
      </c>
      <c r="AF89" s="5" t="str">
        <v/>
      </c>
      <c r="AG89" s="18">
        <f>IFERROR(_xlfn.BETA.DIST(DATE(YEAR(AG$2),MONTH(AG$2),15),$AD$2,$AE$2,FALSE,DATE(YEAR($AD89),MONTH($AD89),1),DATE(YEAR($AE89),MONTH($AE89),28)),0)</f>
      </c>
      <c r="AH89" s="18">
        <f>IFERROR(_xlfn.BETA.DIST(DATE(YEAR(AH$2),MONTH(AH$2),15),$AD$2,$AE$2,FALSE,DATE(YEAR($AD89),MONTH($AD89),1),DATE(YEAR($AE89),MONTH($AE89),28)),0)</f>
      </c>
      <c r="AI89" s="18">
        <f>IFERROR(_xlfn.BETA.DIST(DATE(YEAR(AI$2),MONTH(AI$2),15),$AD$2,$AE$2,FALSE,DATE(YEAR($AD89),MONTH($AD89),1),DATE(YEAR($AE89),MONTH($AE89),28)),0)</f>
      </c>
      <c r="AJ89" s="18">
        <f>IFERROR(_xlfn.BETA.DIST(DATE(YEAR(AJ$2),MONTH(AJ$2),15),$AD$2,$AE$2,FALSE,DATE(YEAR($AD89),MONTH($AD89),1),DATE(YEAR($AE89),MONTH($AE89),28)),0)</f>
      </c>
      <c r="AK89" s="18">
        <f>IFERROR(_xlfn.BETA.DIST(DATE(YEAR(AK$2),MONTH(AK$2),15),$AD$2,$AE$2,FALSE,DATE(YEAR($AD89),MONTH($AD89),1),DATE(YEAR($AE89),MONTH($AE89),28)),0)</f>
      </c>
      <c r="AL89" s="18">
        <f>IFERROR(_xlfn.BETA.DIST(DATE(YEAR(AL$2),MONTH(AL$2),15),$AD$2,$AE$2,FALSE,DATE(YEAR($AD89),MONTH($AD89),1),DATE(YEAR($AE89),MONTH($AE89),28)),0)</f>
      </c>
      <c r="AM89" s="18">
        <f>IFERROR(_xlfn.BETA.DIST(DATE(YEAR(AM$2),MONTH(AM$2),15),$AD$2,$AE$2,FALSE,DATE(YEAR($AD89),MONTH($AD89),1),DATE(YEAR($AE89),MONTH($AE89),28)),0)</f>
      </c>
      <c r="AN89" s="18">
        <f>IFERROR(_xlfn.BETA.DIST(DATE(YEAR(AN$2),MONTH(AN$2),15),$AD$2,$AE$2,FALSE,DATE(YEAR($AD89),MONTH($AD89),1),DATE(YEAR($AE89),MONTH($AE89),28)),0)</f>
      </c>
      <c r="AO89" s="18">
        <f>IFERROR(_xlfn.BETA.DIST(DATE(YEAR(AO$2),MONTH(AO$2),15),$AD$2,$AE$2,FALSE,DATE(YEAR($AD89),MONTH($AD89),1),DATE(YEAR($AE89),MONTH($AE89),28)),0)</f>
      </c>
      <c r="AP89" s="18">
        <f>IFERROR(_xlfn.BETA.DIST(DATE(YEAR(AP$2),MONTH(AP$2),15),$AD$2,$AE$2,FALSE,DATE(YEAR($AD89),MONTH($AD89),1),DATE(YEAR($AE89),MONTH($AE89),28)),0)</f>
      </c>
      <c r="AQ89" s="18">
        <f>IFERROR(_xlfn.BETA.DIST(DATE(YEAR(AQ$2),MONTH(AQ$2),15),$AD$2,$AE$2,FALSE,DATE(YEAR($AD89),MONTH($AD89),1),DATE(YEAR($AE89),MONTH($AE89),28)),0)</f>
      </c>
      <c r="AR89" s="18">
        <f>IFERROR(_xlfn.BETA.DIST(DATE(YEAR(AR$2),MONTH(AR$2),15),$AD$2,$AE$2,FALSE,DATE(YEAR($AD89),MONTH($AD89),1),DATE(YEAR($AE89),MONTH($AE89),28)),0)</f>
      </c>
      <c r="AS89" s="18">
        <f>IFERROR(_xlfn.BETA.DIST(DATE(YEAR(AS$2),MONTH(AS$2),15),$AD$2,$AE$2,FALSE,DATE(YEAR($AD89),MONTH($AD89),1),DATE(YEAR($AE89),MONTH($AE89),28)),0)</f>
      </c>
      <c r="AT89" s="18">
        <f>IFERROR(_xlfn.BETA.DIST(DATE(YEAR(AT$2),MONTH(AT$2),15),$AD$2,$AE$2,FALSE,DATE(YEAR($AD89),MONTH($AD89),1),DATE(YEAR($AE89),MONTH($AE89),28)),0)</f>
      </c>
      <c r="AU89" s="18">
        <f>IFERROR(_xlfn.BETA.DIST(DATE(YEAR(AU$2),MONTH(AU$2),15),$AD$2,$AE$2,FALSE,DATE(YEAR($AD89),MONTH($AD89),1),DATE(YEAR($AE89),MONTH($AE89),28)),0)</f>
      </c>
      <c r="AV89" s="18">
        <f>SUM(AG89:AU89)</f>
      </c>
      <c r="AW89" s="18">
        <f>IF(J89&lt;&gt;0,J89,IF($AV89=0,0,AG89/$AV89*$Z89))</f>
      </c>
      <c r="AX89" s="18">
        <f>IF(K89&lt;&gt;0,K89,IF($AV89=0,0,AH89/$AV89*$Z89))</f>
      </c>
      <c r="AY89" s="18">
        <f>IF(L89&lt;&gt;0,L89,IF($AV89=0,0,AI89/$AV89*$Z89))</f>
      </c>
      <c r="AZ89" s="18">
        <f>IF(M89&lt;&gt;0,M89,IF($AV89=0,0,AJ89/$AV89*$Z89))</f>
      </c>
      <c r="BA89" s="18">
        <f>IF(N89&lt;&gt;0,N89,IF($AV89=0,0,AK89/$AV89*$Z89))</f>
      </c>
      <c r="BB89" s="18">
        <f>IF(O89&lt;&gt;0,O89,IF($AV89=0,0,AL89/$AV89*$Z89))</f>
      </c>
      <c r="BC89" s="18">
        <f>IF(P89&lt;&gt;0,P89,IF($AV89=0,0,AM89/$AV89*$Z89))</f>
      </c>
      <c r="BD89" s="18">
        <f>IF(Q89&lt;&gt;0,Q89,IF($AV89=0,0,AN89/$AV89*$Z89))</f>
      </c>
      <c r="BE89" s="18">
        <f>IF(R89&lt;&gt;0,R89,IF($AV89=0,0,AO89/$AV89*$Z89))</f>
      </c>
      <c r="BF89" s="18">
        <f>IF(S89&lt;&gt;0,S89,IF($AV89=0,0,AP89/$AV89*$Z89))</f>
      </c>
      <c r="BG89" s="18">
        <f>IF(T89&lt;&gt;0,T89,IF($AV89=0,0,AQ89/$AV89*$Z89))</f>
      </c>
      <c r="BH89" s="18">
        <f>IF(U89&lt;&gt;0,U89,IF($AV89=0,0,AR89/$AV89*$Z89))</f>
      </c>
      <c r="BI89" s="18">
        <f>IF(V89&lt;&gt;0,V89,IF($AV89=0,0,AS89/$AV89*$Z89))</f>
      </c>
      <c r="BJ89" s="18">
        <f>IF(W89&lt;&gt;0,W89,IF($AV89=0,0,AT89/$AV89*$Z89))</f>
      </c>
      <c r="BK89" s="18">
        <f>IF(X89&lt;&gt;0,X89,IF($AV89=0,0,AU89/$AV89*$Z89))</f>
      </c>
      <c r="BL89" s="18">
        <f>SUM(AW89:BK89)</f>
      </c>
      <c r="BM89" s="18">
        <f>I89-BL89</f>
      </c>
    </row>
    <row r="90" outlineLevel="4">
      <c r="A90" s="5" t="str">
        <v>1.21</v>
      </c>
      <c r="B90" s="5" t="str">
        <v/>
      </c>
      <c r="C90" s="5" t="str">
        <v>BSKDGNGENGR07</v>
      </c>
      <c r="D90" s="5" t="str">
        <v>BSKDGNGENGR07</v>
      </c>
      <c r="E90" s="19">
        <f>IFERROR(_xlfn.XLOOKUP(F90,Assumptions!B:B,Assumptions!C:C),0)</f>
      </c>
      <c r="F90" s="5" t="str">
        <v>Retention</v>
      </c>
      <c r="G90" s="5" t="str">
        <v/>
      </c>
      <c r="H90" s="18">
        <f>G87*E90</f>
      </c>
      <c r="I90" s="18">
        <f>H90*(1-0)</f>
      </c>
      <c r="J90" s="18">
        <v>0</v>
      </c>
      <c r="K90" s="18">
        <v>0</v>
      </c>
      <c r="L90" s="18">
        <v>0</v>
      </c>
      <c r="M90" s="18">
        <v>0</v>
      </c>
      <c r="N90" s="18">
        <v>0</v>
      </c>
      <c r="O90" s="18">
        <v>0</v>
      </c>
      <c r="P90" s="18">
        <v>0</v>
      </c>
      <c r="Q90" s="18">
        <v>0</v>
      </c>
      <c r="R90" s="18">
        <v>0</v>
      </c>
      <c r="S90" s="18">
        <v>0</v>
      </c>
      <c r="T90" s="18">
        <v>0</v>
      </c>
      <c r="U90" s="18">
        <v>0</v>
      </c>
      <c r="V90" s="18">
        <v>0</v>
      </c>
      <c r="W90" s="18">
        <v>0</v>
      </c>
      <c r="X90" s="18">
        <v>0</v>
      </c>
      <c r="Y90" s="18">
        <f>SUM(J90:X90)</f>
      </c>
      <c r="Z90" s="18">
        <f>I90-Y90</f>
      </c>
      <c r="AA90" s="20">
        <v>46483</v>
      </c>
      <c r="AB90" s="20">
        <v>46483</v>
      </c>
      <c r="AC90" s="18">
        <f>IFERROR(_xlfn.XLOOKUP(F90,Assumptions!B:B,Assumptions!D:D),0)</f>
      </c>
      <c r="AD90" s="20">
        <f>AA90+AC90</f>
      </c>
      <c r="AE90" s="20">
        <f>AC90+AB90</f>
      </c>
      <c r="AF90" s="5" t="str">
        <v/>
      </c>
      <c r="AG90" s="18">
        <f>IFERROR(_xlfn.BETA.DIST(DATE(YEAR(AG$2),MONTH(AG$2),15),$AD$2,$AE$2,FALSE,DATE(YEAR($AD90),MONTH($AD90),1),DATE(YEAR($AE90),MONTH($AE90),28)),0)</f>
      </c>
      <c r="AH90" s="18">
        <f>IFERROR(_xlfn.BETA.DIST(DATE(YEAR(AH$2),MONTH(AH$2),15),$AD$2,$AE$2,FALSE,DATE(YEAR($AD90),MONTH($AD90),1),DATE(YEAR($AE90),MONTH($AE90),28)),0)</f>
      </c>
      <c r="AI90" s="18">
        <f>IFERROR(_xlfn.BETA.DIST(DATE(YEAR(AI$2),MONTH(AI$2),15),$AD$2,$AE$2,FALSE,DATE(YEAR($AD90),MONTH($AD90),1),DATE(YEAR($AE90),MONTH($AE90),28)),0)</f>
      </c>
      <c r="AJ90" s="18">
        <f>IFERROR(_xlfn.BETA.DIST(DATE(YEAR(AJ$2),MONTH(AJ$2),15),$AD$2,$AE$2,FALSE,DATE(YEAR($AD90),MONTH($AD90),1),DATE(YEAR($AE90),MONTH($AE90),28)),0)</f>
      </c>
      <c r="AK90" s="18">
        <f>IFERROR(_xlfn.BETA.DIST(DATE(YEAR(AK$2),MONTH(AK$2),15),$AD$2,$AE$2,FALSE,DATE(YEAR($AD90),MONTH($AD90),1),DATE(YEAR($AE90),MONTH($AE90),28)),0)</f>
      </c>
      <c r="AL90" s="18">
        <f>IFERROR(_xlfn.BETA.DIST(DATE(YEAR(AL$2),MONTH(AL$2),15),$AD$2,$AE$2,FALSE,DATE(YEAR($AD90),MONTH($AD90),1),DATE(YEAR($AE90),MONTH($AE90),28)),0)</f>
      </c>
      <c r="AM90" s="18">
        <f>IFERROR(_xlfn.BETA.DIST(DATE(YEAR(AM$2),MONTH(AM$2),15),$AD$2,$AE$2,FALSE,DATE(YEAR($AD90),MONTH($AD90),1),DATE(YEAR($AE90),MONTH($AE90),28)),0)</f>
      </c>
      <c r="AN90" s="18">
        <f>IFERROR(_xlfn.BETA.DIST(DATE(YEAR(AN$2),MONTH(AN$2),15),$AD$2,$AE$2,FALSE,DATE(YEAR($AD90),MONTH($AD90),1),DATE(YEAR($AE90),MONTH($AE90),28)),0)</f>
      </c>
      <c r="AO90" s="18">
        <f>IFERROR(_xlfn.BETA.DIST(DATE(YEAR(AO$2),MONTH(AO$2),15),$AD$2,$AE$2,FALSE,DATE(YEAR($AD90),MONTH($AD90),1),DATE(YEAR($AE90),MONTH($AE90),28)),0)</f>
      </c>
      <c r="AP90" s="18">
        <f>IFERROR(_xlfn.BETA.DIST(DATE(YEAR(AP$2),MONTH(AP$2),15),$AD$2,$AE$2,FALSE,DATE(YEAR($AD90),MONTH($AD90),1),DATE(YEAR($AE90),MONTH($AE90),28)),0)</f>
      </c>
      <c r="AQ90" s="18">
        <f>IFERROR(_xlfn.BETA.DIST(DATE(YEAR(AQ$2),MONTH(AQ$2),15),$AD$2,$AE$2,FALSE,DATE(YEAR($AD90),MONTH($AD90),1),DATE(YEAR($AE90),MONTH($AE90),28)),0)</f>
      </c>
      <c r="AR90" s="18">
        <f>IFERROR(_xlfn.BETA.DIST(DATE(YEAR(AR$2),MONTH(AR$2),15),$AD$2,$AE$2,FALSE,DATE(YEAR($AD90),MONTH($AD90),1),DATE(YEAR($AE90),MONTH($AE90),28)),0)</f>
      </c>
      <c r="AS90" s="18">
        <f>IFERROR(_xlfn.BETA.DIST(DATE(YEAR(AS$2),MONTH(AS$2),15),$AD$2,$AE$2,FALSE,DATE(YEAR($AD90),MONTH($AD90),1),DATE(YEAR($AE90),MONTH($AE90),28)),0)</f>
      </c>
      <c r="AT90" s="18">
        <f>IFERROR(_xlfn.BETA.DIST(DATE(YEAR(AT$2),MONTH(AT$2),15),$AD$2,$AE$2,FALSE,DATE(YEAR($AD90),MONTH($AD90),1),DATE(YEAR($AE90),MONTH($AE90),28)),0)</f>
      </c>
      <c r="AU90" s="18">
        <f>IFERROR(_xlfn.BETA.DIST(DATE(YEAR(AU$2),MONTH(AU$2),15),$AD$2,$AE$2,FALSE,DATE(YEAR($AD90),MONTH($AD90),1),DATE(YEAR($AE90),MONTH($AE90),28)),0)</f>
      </c>
      <c r="AV90" s="18">
        <f>SUM(AG90:AU90)</f>
      </c>
      <c r="AW90" s="18">
        <f>IF(J90&lt;&gt;0,J90,IF($AV90=0,0,AG90/$AV90*$Z90))</f>
      </c>
      <c r="AX90" s="18">
        <f>IF(K90&lt;&gt;0,K90,IF($AV90=0,0,AH90/$AV90*$Z90))</f>
      </c>
      <c r="AY90" s="18">
        <f>IF(L90&lt;&gt;0,L90,IF($AV90=0,0,AI90/$AV90*$Z90))</f>
      </c>
      <c r="AZ90" s="18">
        <f>IF(M90&lt;&gt;0,M90,IF($AV90=0,0,AJ90/$AV90*$Z90))</f>
      </c>
      <c r="BA90" s="18">
        <f>IF(N90&lt;&gt;0,N90,IF($AV90=0,0,AK90/$AV90*$Z90))</f>
      </c>
      <c r="BB90" s="18">
        <f>IF(O90&lt;&gt;0,O90,IF($AV90=0,0,AL90/$AV90*$Z90))</f>
      </c>
      <c r="BC90" s="18">
        <f>IF(P90&lt;&gt;0,P90,IF($AV90=0,0,AM90/$AV90*$Z90))</f>
      </c>
      <c r="BD90" s="18">
        <f>IF(Q90&lt;&gt;0,Q90,IF($AV90=0,0,AN90/$AV90*$Z90))</f>
      </c>
      <c r="BE90" s="18">
        <f>IF(R90&lt;&gt;0,R90,IF($AV90=0,0,AO90/$AV90*$Z90))</f>
      </c>
      <c r="BF90" s="18">
        <f>IF(S90&lt;&gt;0,S90,IF($AV90=0,0,AP90/$AV90*$Z90))</f>
      </c>
      <c r="BG90" s="18">
        <f>IF(T90&lt;&gt;0,T90,IF($AV90=0,0,AQ90/$AV90*$Z90))</f>
      </c>
      <c r="BH90" s="18">
        <f>IF(U90&lt;&gt;0,U90,IF($AV90=0,0,AR90/$AV90*$Z90))</f>
      </c>
      <c r="BI90" s="18">
        <f>IF(V90&lt;&gt;0,V90,IF($AV90=0,0,AS90/$AV90*$Z90))</f>
      </c>
      <c r="BJ90" s="18">
        <f>IF(W90&lt;&gt;0,W90,IF($AV90=0,0,AT90/$AV90*$Z90))</f>
      </c>
      <c r="BK90" s="18">
        <f>IF(X90&lt;&gt;0,X90,IF($AV90=0,0,AU90/$AV90*$Z90))</f>
      </c>
      <c r="BL90" s="18">
        <f>SUM(AW90:BK90)</f>
      </c>
      <c r="BM90" s="18">
        <f>I90-BL90</f>
      </c>
    </row>
    <row r="91" outlineLevel="3">
      <c r="A91" s="17" t="str">
        <v>1.22</v>
      </c>
      <c r="B91" s="17" t="str">
        <v/>
      </c>
      <c r="C91" s="17" t="str">
        <v/>
      </c>
      <c r="D91" s="17" t="str">
        <v/>
      </c>
      <c r="E91" s="17" t="str">
        <v>1.22</v>
      </c>
      <c r="F91" s="17" t="str">
        <v>Three single phase GIS maintenance earthing switch for cable feeders.</v>
      </c>
      <c r="G91" s="17">
        <v>53102.84</v>
      </c>
      <c r="H91" s="17" t="str">
        <v/>
      </c>
      <c r="I91" s="17" t="str">
        <v/>
      </c>
      <c r="J91" s="17" t="str">
        <v/>
      </c>
      <c r="K91" s="17" t="str">
        <v/>
      </c>
      <c r="L91" s="17" t="str">
        <v/>
      </c>
      <c r="M91" s="17" t="str">
        <v/>
      </c>
      <c r="N91" s="17" t="str">
        <v/>
      </c>
      <c r="O91" s="17" t="str">
        <v/>
      </c>
      <c r="P91" s="17" t="str">
        <v/>
      </c>
      <c r="Q91" s="17" t="str">
        <v/>
      </c>
      <c r="R91" s="17" t="str">
        <v/>
      </c>
      <c r="S91" s="17" t="str">
        <v/>
      </c>
      <c r="T91" s="17" t="str">
        <v/>
      </c>
      <c r="U91" s="17" t="str">
        <v/>
      </c>
      <c r="V91" s="17" t="str">
        <v/>
      </c>
      <c r="W91" s="17" t="str">
        <v/>
      </c>
      <c r="X91" s="17" t="str">
        <v/>
      </c>
      <c r="Y91" s="17" t="str">
        <v/>
      </c>
      <c r="Z91" s="17" t="str">
        <v/>
      </c>
      <c r="AA91" s="17" t="str">
        <v/>
      </c>
      <c r="AB91" s="17" t="str">
        <v/>
      </c>
      <c r="AC91" s="17" t="str">
        <v/>
      </c>
      <c r="AD91" s="17" t="str">
        <v/>
      </c>
      <c r="AE91" s="17" t="str">
        <v/>
      </c>
      <c r="AF91" s="5" t="str">
        <v/>
      </c>
      <c r="AG91" s="18">
        <f>IFERROR(_xlfn.BETA.DIST(DATE(YEAR(AG$2),MONTH(AG$2),15),$AD$2,$AE$2,FALSE,DATE(YEAR($AD91),MONTH($AD91),1),DATE(YEAR($AE91),MONTH($AE91),28)),0)</f>
      </c>
      <c r="AH91" s="18">
        <f>IFERROR(_xlfn.BETA.DIST(DATE(YEAR(AH$2),MONTH(AH$2),15),$AD$2,$AE$2,FALSE,DATE(YEAR($AD91),MONTH($AD91),1),DATE(YEAR($AE91),MONTH($AE91),28)),0)</f>
      </c>
      <c r="AI91" s="18">
        <f>IFERROR(_xlfn.BETA.DIST(DATE(YEAR(AI$2),MONTH(AI$2),15),$AD$2,$AE$2,FALSE,DATE(YEAR($AD91),MONTH($AD91),1),DATE(YEAR($AE91),MONTH($AE91),28)),0)</f>
      </c>
      <c r="AJ91" s="18">
        <f>IFERROR(_xlfn.BETA.DIST(DATE(YEAR(AJ$2),MONTH(AJ$2),15),$AD$2,$AE$2,FALSE,DATE(YEAR($AD91),MONTH($AD91),1),DATE(YEAR($AE91),MONTH($AE91),28)),0)</f>
      </c>
      <c r="AK91" s="18">
        <f>IFERROR(_xlfn.BETA.DIST(DATE(YEAR(AK$2),MONTH(AK$2),15),$AD$2,$AE$2,FALSE,DATE(YEAR($AD91),MONTH($AD91),1),DATE(YEAR($AE91),MONTH($AE91),28)),0)</f>
      </c>
      <c r="AL91" s="18">
        <f>IFERROR(_xlfn.BETA.DIST(DATE(YEAR(AL$2),MONTH(AL$2),15),$AD$2,$AE$2,FALSE,DATE(YEAR($AD91),MONTH($AD91),1),DATE(YEAR($AE91),MONTH($AE91),28)),0)</f>
      </c>
      <c r="AM91" s="18">
        <f>IFERROR(_xlfn.BETA.DIST(DATE(YEAR(AM$2),MONTH(AM$2),15),$AD$2,$AE$2,FALSE,DATE(YEAR($AD91),MONTH($AD91),1),DATE(YEAR($AE91),MONTH($AE91),28)),0)</f>
      </c>
      <c r="AN91" s="18">
        <f>IFERROR(_xlfn.BETA.DIST(DATE(YEAR(AN$2),MONTH(AN$2),15),$AD$2,$AE$2,FALSE,DATE(YEAR($AD91),MONTH($AD91),1),DATE(YEAR($AE91),MONTH($AE91),28)),0)</f>
      </c>
      <c r="AO91" s="18">
        <f>IFERROR(_xlfn.BETA.DIST(DATE(YEAR(AO$2),MONTH(AO$2),15),$AD$2,$AE$2,FALSE,DATE(YEAR($AD91),MONTH($AD91),1),DATE(YEAR($AE91),MONTH($AE91),28)),0)</f>
      </c>
      <c r="AP91" s="18">
        <f>IFERROR(_xlfn.BETA.DIST(DATE(YEAR(AP$2),MONTH(AP$2),15),$AD$2,$AE$2,FALSE,DATE(YEAR($AD91),MONTH($AD91),1),DATE(YEAR($AE91),MONTH($AE91),28)),0)</f>
      </c>
      <c r="AQ91" s="18">
        <f>IFERROR(_xlfn.BETA.DIST(DATE(YEAR(AQ$2),MONTH(AQ$2),15),$AD$2,$AE$2,FALSE,DATE(YEAR($AD91),MONTH($AD91),1),DATE(YEAR($AE91),MONTH($AE91),28)),0)</f>
      </c>
      <c r="AR91" s="18">
        <f>IFERROR(_xlfn.BETA.DIST(DATE(YEAR(AR$2),MONTH(AR$2),15),$AD$2,$AE$2,FALSE,DATE(YEAR($AD91),MONTH($AD91),1),DATE(YEAR($AE91),MONTH($AE91),28)),0)</f>
      </c>
      <c r="AS91" s="18">
        <f>IFERROR(_xlfn.BETA.DIST(DATE(YEAR(AS$2),MONTH(AS$2),15),$AD$2,$AE$2,FALSE,DATE(YEAR($AD91),MONTH($AD91),1),DATE(YEAR($AE91),MONTH($AE91),28)),0)</f>
      </c>
      <c r="AT91" s="18">
        <f>IFERROR(_xlfn.BETA.DIST(DATE(YEAR(AT$2),MONTH(AT$2),15),$AD$2,$AE$2,FALSE,DATE(YEAR($AD91),MONTH($AD91),1),DATE(YEAR($AE91),MONTH($AE91),28)),0)</f>
      </c>
      <c r="AU91" s="18">
        <f>IFERROR(_xlfn.BETA.DIST(DATE(YEAR(AU$2),MONTH(AU$2),15),$AD$2,$AE$2,FALSE,DATE(YEAR($AD91),MONTH($AD91),1),DATE(YEAR($AE91),MONTH($AE91),28)),0)</f>
      </c>
      <c r="AV91" s="18">
        <f>SUM(AG91:AU91)</f>
      </c>
      <c r="AW91" s="18">
        <f>IF(J91&lt;&gt;0,J91,IF($AV91=0,0,AG91/$AV91*$Z91))</f>
      </c>
      <c r="AX91" s="18">
        <f>IF(K91&lt;&gt;0,K91,IF($AV91=0,0,AH91/$AV91*$Z91))</f>
      </c>
      <c r="AY91" s="18">
        <f>IF(L91&lt;&gt;0,L91,IF($AV91=0,0,AI91/$AV91*$Z91))</f>
      </c>
      <c r="AZ91" s="18">
        <f>IF(M91&lt;&gt;0,M91,IF($AV91=0,0,AJ91/$AV91*$Z91))</f>
      </c>
      <c r="BA91" s="18">
        <f>IF(N91&lt;&gt;0,N91,IF($AV91=0,0,AK91/$AV91*$Z91))</f>
      </c>
      <c r="BB91" s="18">
        <f>IF(O91&lt;&gt;0,O91,IF($AV91=0,0,AL91/$AV91*$Z91))</f>
      </c>
      <c r="BC91" s="18">
        <f>IF(P91&lt;&gt;0,P91,IF($AV91=0,0,AM91/$AV91*$Z91))</f>
      </c>
      <c r="BD91" s="18">
        <f>IF(Q91&lt;&gt;0,Q91,IF($AV91=0,0,AN91/$AV91*$Z91))</f>
      </c>
      <c r="BE91" s="18">
        <f>IF(R91&lt;&gt;0,R91,IF($AV91=0,0,AO91/$AV91*$Z91))</f>
      </c>
      <c r="BF91" s="18">
        <f>IF(S91&lt;&gt;0,S91,IF($AV91=0,0,AP91/$AV91*$Z91))</f>
      </c>
      <c r="BG91" s="18">
        <f>IF(T91&lt;&gt;0,T91,IF($AV91=0,0,AQ91/$AV91*$Z91))</f>
      </c>
      <c r="BH91" s="18">
        <f>IF(U91&lt;&gt;0,U91,IF($AV91=0,0,AR91/$AV91*$Z91))</f>
      </c>
      <c r="BI91" s="18">
        <f>IF(V91&lt;&gt;0,V91,IF($AV91=0,0,AS91/$AV91*$Z91))</f>
      </c>
      <c r="BJ91" s="18">
        <f>IF(W91&lt;&gt;0,W91,IF($AV91=0,0,AT91/$AV91*$Z91))</f>
      </c>
      <c r="BK91" s="18">
        <f>IF(X91&lt;&gt;0,X91,IF($AV91=0,0,AU91/$AV91*$Z91))</f>
      </c>
      <c r="BL91" s="18">
        <f>SUM(AW91:BK91)</f>
      </c>
      <c r="BM91" s="17" t="str">
        <v/>
      </c>
    </row>
    <row r="92" outlineLevel="4">
      <c r="A92" s="5" t="str">
        <v>1.22</v>
      </c>
      <c r="B92" s="5" t="str">
        <v/>
      </c>
      <c r="C92" s="5" t="str">
        <v>BSKDGNGENGR05</v>
      </c>
      <c r="D92" s="5" t="str">
        <v>BSKDGNGENGR05</v>
      </c>
      <c r="E92" s="19">
        <f>IFERROR(_xlfn.XLOOKUP(F92,Assumptions!B:B,Assumptions!C:C),0)</f>
      </c>
      <c r="F92" s="5" t="str">
        <v>Advanced Payment</v>
      </c>
      <c r="G92" s="5" t="str">
        <v/>
      </c>
      <c r="H92" s="18">
        <f>G91*E92</f>
      </c>
      <c r="I92" s="18">
        <f>H92*(1-0)</f>
      </c>
      <c r="J92" s="18">
        <v>0</v>
      </c>
      <c r="K92" s="18">
        <v>0</v>
      </c>
      <c r="L92" s="18">
        <v>0</v>
      </c>
      <c r="M92" s="18">
        <v>0</v>
      </c>
      <c r="N92" s="18">
        <v>0</v>
      </c>
      <c r="O92" s="18">
        <v>0</v>
      </c>
      <c r="P92" s="18">
        <v>0</v>
      </c>
      <c r="Q92" s="18">
        <v>0</v>
      </c>
      <c r="R92" s="18">
        <v>0</v>
      </c>
      <c r="S92" s="18">
        <v>0</v>
      </c>
      <c r="T92" s="18">
        <v>0</v>
      </c>
      <c r="U92" s="18">
        <v>0</v>
      </c>
      <c r="V92" s="18">
        <v>0</v>
      </c>
      <c r="W92" s="18">
        <v>0</v>
      </c>
      <c r="X92" s="18">
        <v>0</v>
      </c>
      <c r="Y92" s="18">
        <f>SUM(J92:X92)</f>
      </c>
      <c r="Z92" s="18">
        <f>I92-Y92</f>
      </c>
      <c r="AA92" s="20">
        <v>46026</v>
      </c>
      <c r="AB92" s="20">
        <v>46026</v>
      </c>
      <c r="AC92" s="18">
        <f>IFERROR(_xlfn.XLOOKUP(F92,Assumptions!B:B,Assumptions!D:D),0)</f>
      </c>
      <c r="AD92" s="20">
        <f>AA92+AC92</f>
      </c>
      <c r="AE92" s="20">
        <f>AC92+AB92</f>
      </c>
      <c r="AF92" s="5" t="str">
        <v/>
      </c>
      <c r="AG92" s="18">
        <f>IFERROR(_xlfn.BETA.DIST(DATE(YEAR(AG$2),MONTH(AG$2),15),$AD$2,$AE$2,FALSE,DATE(YEAR($AD92),MONTH($AD92),1),DATE(YEAR($AE92),MONTH($AE92),28)),0)</f>
      </c>
      <c r="AH92" s="18">
        <f>IFERROR(_xlfn.BETA.DIST(DATE(YEAR(AH$2),MONTH(AH$2),15),$AD$2,$AE$2,FALSE,DATE(YEAR($AD92),MONTH($AD92),1),DATE(YEAR($AE92),MONTH($AE92),28)),0)</f>
      </c>
      <c r="AI92" s="18">
        <f>IFERROR(_xlfn.BETA.DIST(DATE(YEAR(AI$2),MONTH(AI$2),15),$AD$2,$AE$2,FALSE,DATE(YEAR($AD92),MONTH($AD92),1),DATE(YEAR($AE92),MONTH($AE92),28)),0)</f>
      </c>
      <c r="AJ92" s="18">
        <f>IFERROR(_xlfn.BETA.DIST(DATE(YEAR(AJ$2),MONTH(AJ$2),15),$AD$2,$AE$2,FALSE,DATE(YEAR($AD92),MONTH($AD92),1),DATE(YEAR($AE92),MONTH($AE92),28)),0)</f>
      </c>
      <c r="AK92" s="18">
        <f>IFERROR(_xlfn.BETA.DIST(DATE(YEAR(AK$2),MONTH(AK$2),15),$AD$2,$AE$2,FALSE,DATE(YEAR($AD92),MONTH($AD92),1),DATE(YEAR($AE92),MONTH($AE92),28)),0)</f>
      </c>
      <c r="AL92" s="18">
        <f>IFERROR(_xlfn.BETA.DIST(DATE(YEAR(AL$2),MONTH(AL$2),15),$AD$2,$AE$2,FALSE,DATE(YEAR($AD92),MONTH($AD92),1),DATE(YEAR($AE92),MONTH($AE92),28)),0)</f>
      </c>
      <c r="AM92" s="18">
        <f>IFERROR(_xlfn.BETA.DIST(DATE(YEAR(AM$2),MONTH(AM$2),15),$AD$2,$AE$2,FALSE,DATE(YEAR($AD92),MONTH($AD92),1),DATE(YEAR($AE92),MONTH($AE92),28)),0)</f>
      </c>
      <c r="AN92" s="18">
        <f>IFERROR(_xlfn.BETA.DIST(DATE(YEAR(AN$2),MONTH(AN$2),15),$AD$2,$AE$2,FALSE,DATE(YEAR($AD92),MONTH($AD92),1),DATE(YEAR($AE92),MONTH($AE92),28)),0)</f>
      </c>
      <c r="AO92" s="18">
        <f>IFERROR(_xlfn.BETA.DIST(DATE(YEAR(AO$2),MONTH(AO$2),15),$AD$2,$AE$2,FALSE,DATE(YEAR($AD92),MONTH($AD92),1),DATE(YEAR($AE92),MONTH($AE92),28)),0)</f>
      </c>
      <c r="AP92" s="18">
        <f>IFERROR(_xlfn.BETA.DIST(DATE(YEAR(AP$2),MONTH(AP$2),15),$AD$2,$AE$2,FALSE,DATE(YEAR($AD92),MONTH($AD92),1),DATE(YEAR($AE92),MONTH($AE92),28)),0)</f>
      </c>
      <c r="AQ92" s="18">
        <f>IFERROR(_xlfn.BETA.DIST(DATE(YEAR(AQ$2),MONTH(AQ$2),15),$AD$2,$AE$2,FALSE,DATE(YEAR($AD92),MONTH($AD92),1),DATE(YEAR($AE92),MONTH($AE92),28)),0)</f>
      </c>
      <c r="AR92" s="18">
        <f>IFERROR(_xlfn.BETA.DIST(DATE(YEAR(AR$2),MONTH(AR$2),15),$AD$2,$AE$2,FALSE,DATE(YEAR($AD92),MONTH($AD92),1),DATE(YEAR($AE92),MONTH($AE92),28)),0)</f>
      </c>
      <c r="AS92" s="18">
        <f>IFERROR(_xlfn.BETA.DIST(DATE(YEAR(AS$2),MONTH(AS$2),15),$AD$2,$AE$2,FALSE,DATE(YEAR($AD92),MONTH($AD92),1),DATE(YEAR($AE92),MONTH($AE92),28)),0)</f>
      </c>
      <c r="AT92" s="18">
        <f>IFERROR(_xlfn.BETA.DIST(DATE(YEAR(AT$2),MONTH(AT$2),15),$AD$2,$AE$2,FALSE,DATE(YEAR($AD92),MONTH($AD92),1),DATE(YEAR($AE92),MONTH($AE92),28)),0)</f>
      </c>
      <c r="AU92" s="18">
        <f>IFERROR(_xlfn.BETA.DIST(DATE(YEAR(AU$2),MONTH(AU$2),15),$AD$2,$AE$2,FALSE,DATE(YEAR($AD92),MONTH($AD92),1),DATE(YEAR($AE92),MONTH($AE92),28)),0)</f>
      </c>
      <c r="AV92" s="18">
        <f>SUM(AG92:AU92)</f>
      </c>
      <c r="AW92" s="18">
        <f>IF(J92&lt;&gt;0,J92,IF($AV92=0,0,AG92/$AV92*$Z92))</f>
      </c>
      <c r="AX92" s="18">
        <f>IF(K92&lt;&gt;0,K92,IF($AV92=0,0,AH92/$AV92*$Z92))</f>
      </c>
      <c r="AY92" s="18">
        <f>IF(L92&lt;&gt;0,L92,IF($AV92=0,0,AI92/$AV92*$Z92))</f>
      </c>
      <c r="AZ92" s="18">
        <f>IF(M92&lt;&gt;0,M92,IF($AV92=0,0,AJ92/$AV92*$Z92))</f>
      </c>
      <c r="BA92" s="18">
        <f>IF(N92&lt;&gt;0,N92,IF($AV92=0,0,AK92/$AV92*$Z92))</f>
      </c>
      <c r="BB92" s="18">
        <f>IF(O92&lt;&gt;0,O92,IF($AV92=0,0,AL92/$AV92*$Z92))</f>
      </c>
      <c r="BC92" s="18">
        <f>IF(P92&lt;&gt;0,P92,IF($AV92=0,0,AM92/$AV92*$Z92))</f>
      </c>
      <c r="BD92" s="18">
        <f>IF(Q92&lt;&gt;0,Q92,IF($AV92=0,0,AN92/$AV92*$Z92))</f>
      </c>
      <c r="BE92" s="18">
        <f>IF(R92&lt;&gt;0,R92,IF($AV92=0,0,AO92/$AV92*$Z92))</f>
      </c>
      <c r="BF92" s="18">
        <f>IF(S92&lt;&gt;0,S92,IF($AV92=0,0,AP92/$AV92*$Z92))</f>
      </c>
      <c r="BG92" s="18">
        <f>IF(T92&lt;&gt;0,T92,IF($AV92=0,0,AQ92/$AV92*$Z92))</f>
      </c>
      <c r="BH92" s="18">
        <f>IF(U92&lt;&gt;0,U92,IF($AV92=0,0,AR92/$AV92*$Z92))</f>
      </c>
      <c r="BI92" s="18">
        <f>IF(V92&lt;&gt;0,V92,IF($AV92=0,0,AS92/$AV92*$Z92))</f>
      </c>
      <c r="BJ92" s="18">
        <f>IF(W92&lt;&gt;0,W92,IF($AV92=0,0,AT92/$AV92*$Z92))</f>
      </c>
      <c r="BK92" s="18">
        <f>IF(X92&lt;&gt;0,X92,IF($AV92=0,0,AU92/$AV92*$Z92))</f>
      </c>
      <c r="BL92" s="18">
        <f>SUM(AW92:BK92)</f>
      </c>
      <c r="BM92" s="18">
        <f>I92-BL92</f>
      </c>
    </row>
    <row r="93" outlineLevel="4">
      <c r="A93" s="5" t="str">
        <v>1.22</v>
      </c>
      <c r="B93" s="5" t="str">
        <v/>
      </c>
      <c r="C93" s="5" t="str">
        <v>BSPRELGENG207</v>
      </c>
      <c r="D93" s="5" t="str">
        <v>BSPRELGENG207</v>
      </c>
      <c r="E93" s="19">
        <f>IFERROR(_xlfn.XLOOKUP(F93,Assumptions!B:B,Assumptions!C:C),0)</f>
      </c>
      <c r="F93" s="5" t="str">
        <v>Site Delivery USD</v>
      </c>
      <c r="G93" s="5" t="str">
        <v/>
      </c>
      <c r="H93" s="18">
        <f>G91*E93</f>
      </c>
      <c r="I93" s="18">
        <f>H93*(1-0)</f>
      </c>
      <c r="J93" s="18">
        <v>0</v>
      </c>
      <c r="K93" s="18">
        <v>0</v>
      </c>
      <c r="L93" s="18">
        <v>0</v>
      </c>
      <c r="M93" s="18">
        <v>0</v>
      </c>
      <c r="N93" s="18">
        <v>0</v>
      </c>
      <c r="O93" s="18">
        <v>0</v>
      </c>
      <c r="P93" s="18">
        <v>0</v>
      </c>
      <c r="Q93" s="18">
        <v>0</v>
      </c>
      <c r="R93" s="18">
        <v>0</v>
      </c>
      <c r="S93" s="18">
        <v>0</v>
      </c>
      <c r="T93" s="18">
        <v>0</v>
      </c>
      <c r="U93" s="18">
        <v>0</v>
      </c>
      <c r="V93" s="18">
        <v>0</v>
      </c>
      <c r="W93" s="18">
        <v>0</v>
      </c>
      <c r="X93" s="18">
        <v>0</v>
      </c>
      <c r="Y93" s="18">
        <f>SUM(J93:X93)</f>
      </c>
      <c r="Z93" s="18">
        <f>I93-Y93</f>
      </c>
      <c r="AA93" s="20">
        <v>46294</v>
      </c>
      <c r="AB93" s="20">
        <v>46294</v>
      </c>
      <c r="AC93" s="18">
        <f>IFERROR(_xlfn.XLOOKUP(F93,Assumptions!B:B,Assumptions!D:D),0)</f>
      </c>
      <c r="AD93" s="20">
        <f>AA93+AC93</f>
      </c>
      <c r="AE93" s="20">
        <f>AC93+AB93</f>
      </c>
      <c r="AF93" s="5" t="str">
        <v/>
      </c>
      <c r="AG93" s="18">
        <f>IFERROR(_xlfn.BETA.DIST(DATE(YEAR(AG$2),MONTH(AG$2),15),$AD$2,$AE$2,FALSE,DATE(YEAR($AD93),MONTH($AD93),1),DATE(YEAR($AE93),MONTH($AE93),28)),0)</f>
      </c>
      <c r="AH93" s="18">
        <f>IFERROR(_xlfn.BETA.DIST(DATE(YEAR(AH$2),MONTH(AH$2),15),$AD$2,$AE$2,FALSE,DATE(YEAR($AD93),MONTH($AD93),1),DATE(YEAR($AE93),MONTH($AE93),28)),0)</f>
      </c>
      <c r="AI93" s="18">
        <f>IFERROR(_xlfn.BETA.DIST(DATE(YEAR(AI$2),MONTH(AI$2),15),$AD$2,$AE$2,FALSE,DATE(YEAR($AD93),MONTH($AD93),1),DATE(YEAR($AE93),MONTH($AE93),28)),0)</f>
      </c>
      <c r="AJ93" s="18">
        <f>IFERROR(_xlfn.BETA.DIST(DATE(YEAR(AJ$2),MONTH(AJ$2),15),$AD$2,$AE$2,FALSE,DATE(YEAR($AD93),MONTH($AD93),1),DATE(YEAR($AE93),MONTH($AE93),28)),0)</f>
      </c>
      <c r="AK93" s="18">
        <f>IFERROR(_xlfn.BETA.DIST(DATE(YEAR(AK$2),MONTH(AK$2),15),$AD$2,$AE$2,FALSE,DATE(YEAR($AD93),MONTH($AD93),1),DATE(YEAR($AE93),MONTH($AE93),28)),0)</f>
      </c>
      <c r="AL93" s="18">
        <f>IFERROR(_xlfn.BETA.DIST(DATE(YEAR(AL$2),MONTH(AL$2),15),$AD$2,$AE$2,FALSE,DATE(YEAR($AD93),MONTH($AD93),1),DATE(YEAR($AE93),MONTH($AE93),28)),0)</f>
      </c>
      <c r="AM93" s="18">
        <f>IFERROR(_xlfn.BETA.DIST(DATE(YEAR(AM$2),MONTH(AM$2),15),$AD$2,$AE$2,FALSE,DATE(YEAR($AD93),MONTH($AD93),1),DATE(YEAR($AE93),MONTH($AE93),28)),0)</f>
      </c>
      <c r="AN93" s="18">
        <f>IFERROR(_xlfn.BETA.DIST(DATE(YEAR(AN$2),MONTH(AN$2),15),$AD$2,$AE$2,FALSE,DATE(YEAR($AD93),MONTH($AD93),1),DATE(YEAR($AE93),MONTH($AE93),28)),0)</f>
      </c>
      <c r="AO93" s="18">
        <f>IFERROR(_xlfn.BETA.DIST(DATE(YEAR(AO$2),MONTH(AO$2),15),$AD$2,$AE$2,FALSE,DATE(YEAR($AD93),MONTH($AD93),1),DATE(YEAR($AE93),MONTH($AE93),28)),0)</f>
      </c>
      <c r="AP93" s="18">
        <f>IFERROR(_xlfn.BETA.DIST(DATE(YEAR(AP$2),MONTH(AP$2),15),$AD$2,$AE$2,FALSE,DATE(YEAR($AD93),MONTH($AD93),1),DATE(YEAR($AE93),MONTH($AE93),28)),0)</f>
      </c>
      <c r="AQ93" s="18">
        <f>IFERROR(_xlfn.BETA.DIST(DATE(YEAR(AQ$2),MONTH(AQ$2),15),$AD$2,$AE$2,FALSE,DATE(YEAR($AD93),MONTH($AD93),1),DATE(YEAR($AE93),MONTH($AE93),28)),0)</f>
      </c>
      <c r="AR93" s="18">
        <f>IFERROR(_xlfn.BETA.DIST(DATE(YEAR(AR$2),MONTH(AR$2),15),$AD$2,$AE$2,FALSE,DATE(YEAR($AD93),MONTH($AD93),1),DATE(YEAR($AE93),MONTH($AE93),28)),0)</f>
      </c>
      <c r="AS93" s="18">
        <f>IFERROR(_xlfn.BETA.DIST(DATE(YEAR(AS$2),MONTH(AS$2),15),$AD$2,$AE$2,FALSE,DATE(YEAR($AD93),MONTH($AD93),1),DATE(YEAR($AE93),MONTH($AE93),28)),0)</f>
      </c>
      <c r="AT93" s="18">
        <f>IFERROR(_xlfn.BETA.DIST(DATE(YEAR(AT$2),MONTH(AT$2),15),$AD$2,$AE$2,FALSE,DATE(YEAR($AD93),MONTH($AD93),1),DATE(YEAR($AE93),MONTH($AE93),28)),0)</f>
      </c>
      <c r="AU93" s="18">
        <f>IFERROR(_xlfn.BETA.DIST(DATE(YEAR(AU$2),MONTH(AU$2),15),$AD$2,$AE$2,FALSE,DATE(YEAR($AD93),MONTH($AD93),1),DATE(YEAR($AE93),MONTH($AE93),28)),0)</f>
      </c>
      <c r="AV93" s="18">
        <f>SUM(AG93:AU93)</f>
      </c>
      <c r="AW93" s="18">
        <f>IF(J93&lt;&gt;0,J93,IF($AV93=0,0,AG93/$AV93*$Z93))</f>
      </c>
      <c r="AX93" s="18">
        <f>IF(K93&lt;&gt;0,K93,IF($AV93=0,0,AH93/$AV93*$Z93))</f>
      </c>
      <c r="AY93" s="18">
        <f>IF(L93&lt;&gt;0,L93,IF($AV93=0,0,AI93/$AV93*$Z93))</f>
      </c>
      <c r="AZ93" s="18">
        <f>IF(M93&lt;&gt;0,M93,IF($AV93=0,0,AJ93/$AV93*$Z93))</f>
      </c>
      <c r="BA93" s="18">
        <f>IF(N93&lt;&gt;0,N93,IF($AV93=0,0,AK93/$AV93*$Z93))</f>
      </c>
      <c r="BB93" s="18">
        <f>IF(O93&lt;&gt;0,O93,IF($AV93=0,0,AL93/$AV93*$Z93))</f>
      </c>
      <c r="BC93" s="18">
        <f>IF(P93&lt;&gt;0,P93,IF($AV93=0,0,AM93/$AV93*$Z93))</f>
      </c>
      <c r="BD93" s="18">
        <f>IF(Q93&lt;&gt;0,Q93,IF($AV93=0,0,AN93/$AV93*$Z93))</f>
      </c>
      <c r="BE93" s="18">
        <f>IF(R93&lt;&gt;0,R93,IF($AV93=0,0,AO93/$AV93*$Z93))</f>
      </c>
      <c r="BF93" s="18">
        <f>IF(S93&lt;&gt;0,S93,IF($AV93=0,0,AP93/$AV93*$Z93))</f>
      </c>
      <c r="BG93" s="18">
        <f>IF(T93&lt;&gt;0,T93,IF($AV93=0,0,AQ93/$AV93*$Z93))</f>
      </c>
      <c r="BH93" s="18">
        <f>IF(U93&lt;&gt;0,U93,IF($AV93=0,0,AR93/$AV93*$Z93))</f>
      </c>
      <c r="BI93" s="18">
        <f>IF(V93&lt;&gt;0,V93,IF($AV93=0,0,AS93/$AV93*$Z93))</f>
      </c>
      <c r="BJ93" s="18">
        <f>IF(W93&lt;&gt;0,W93,IF($AV93=0,0,AT93/$AV93*$Z93))</f>
      </c>
      <c r="BK93" s="18">
        <f>IF(X93&lt;&gt;0,X93,IF($AV93=0,0,AU93/$AV93*$Z93))</f>
      </c>
      <c r="BL93" s="18">
        <f>SUM(AW93:BK93)</f>
      </c>
      <c r="BM93" s="18">
        <f>I93-BL93</f>
      </c>
    </row>
    <row r="94" outlineLevel="4">
      <c r="A94" s="5" t="str">
        <v>1.22</v>
      </c>
      <c r="B94" s="5" t="str">
        <v/>
      </c>
      <c r="C94" s="5" t="str">
        <v>BSKDGNGENGR07</v>
      </c>
      <c r="D94" s="5" t="str">
        <v>BSKDGNGENGR07</v>
      </c>
      <c r="E94" s="19">
        <f>IFERROR(_xlfn.XLOOKUP(F94,Assumptions!B:B,Assumptions!C:C),0)</f>
      </c>
      <c r="F94" s="5" t="str">
        <v>Retention</v>
      </c>
      <c r="G94" s="5" t="str">
        <v/>
      </c>
      <c r="H94" s="18">
        <f>G91*E94</f>
      </c>
      <c r="I94" s="18">
        <f>H94*(1-0)</f>
      </c>
      <c r="J94" s="18">
        <v>0</v>
      </c>
      <c r="K94" s="18">
        <v>0</v>
      </c>
      <c r="L94" s="18">
        <v>0</v>
      </c>
      <c r="M94" s="18">
        <v>0</v>
      </c>
      <c r="N94" s="18">
        <v>0</v>
      </c>
      <c r="O94" s="18">
        <v>0</v>
      </c>
      <c r="P94" s="18">
        <v>0</v>
      </c>
      <c r="Q94" s="18">
        <v>0</v>
      </c>
      <c r="R94" s="18">
        <v>0</v>
      </c>
      <c r="S94" s="18">
        <v>0</v>
      </c>
      <c r="T94" s="18">
        <v>0</v>
      </c>
      <c r="U94" s="18">
        <v>0</v>
      </c>
      <c r="V94" s="18">
        <v>0</v>
      </c>
      <c r="W94" s="18">
        <v>0</v>
      </c>
      <c r="X94" s="18">
        <v>0</v>
      </c>
      <c r="Y94" s="18">
        <f>SUM(J94:X94)</f>
      </c>
      <c r="Z94" s="18">
        <f>I94-Y94</f>
      </c>
      <c r="AA94" s="20">
        <v>46483</v>
      </c>
      <c r="AB94" s="20">
        <v>46483</v>
      </c>
      <c r="AC94" s="18">
        <f>IFERROR(_xlfn.XLOOKUP(F94,Assumptions!B:B,Assumptions!D:D),0)</f>
      </c>
      <c r="AD94" s="20">
        <f>AA94+AC94</f>
      </c>
      <c r="AE94" s="20">
        <f>AC94+AB94</f>
      </c>
      <c r="AF94" s="5" t="str">
        <v/>
      </c>
      <c r="AG94" s="18">
        <f>IFERROR(_xlfn.BETA.DIST(DATE(YEAR(AG$2),MONTH(AG$2),15),$AD$2,$AE$2,FALSE,DATE(YEAR($AD94),MONTH($AD94),1),DATE(YEAR($AE94),MONTH($AE94),28)),0)</f>
      </c>
      <c r="AH94" s="18">
        <f>IFERROR(_xlfn.BETA.DIST(DATE(YEAR(AH$2),MONTH(AH$2),15),$AD$2,$AE$2,FALSE,DATE(YEAR($AD94),MONTH($AD94),1),DATE(YEAR($AE94),MONTH($AE94),28)),0)</f>
      </c>
      <c r="AI94" s="18">
        <f>IFERROR(_xlfn.BETA.DIST(DATE(YEAR(AI$2),MONTH(AI$2),15),$AD$2,$AE$2,FALSE,DATE(YEAR($AD94),MONTH($AD94),1),DATE(YEAR($AE94),MONTH($AE94),28)),0)</f>
      </c>
      <c r="AJ94" s="18">
        <f>IFERROR(_xlfn.BETA.DIST(DATE(YEAR(AJ$2),MONTH(AJ$2),15),$AD$2,$AE$2,FALSE,DATE(YEAR($AD94),MONTH($AD94),1),DATE(YEAR($AE94),MONTH($AE94),28)),0)</f>
      </c>
      <c r="AK94" s="18">
        <f>IFERROR(_xlfn.BETA.DIST(DATE(YEAR(AK$2),MONTH(AK$2),15),$AD$2,$AE$2,FALSE,DATE(YEAR($AD94),MONTH($AD94),1),DATE(YEAR($AE94),MONTH($AE94),28)),0)</f>
      </c>
      <c r="AL94" s="18">
        <f>IFERROR(_xlfn.BETA.DIST(DATE(YEAR(AL$2),MONTH(AL$2),15),$AD$2,$AE$2,FALSE,DATE(YEAR($AD94),MONTH($AD94),1),DATE(YEAR($AE94),MONTH($AE94),28)),0)</f>
      </c>
      <c r="AM94" s="18">
        <f>IFERROR(_xlfn.BETA.DIST(DATE(YEAR(AM$2),MONTH(AM$2),15),$AD$2,$AE$2,FALSE,DATE(YEAR($AD94),MONTH($AD94),1),DATE(YEAR($AE94),MONTH($AE94),28)),0)</f>
      </c>
      <c r="AN94" s="18">
        <f>IFERROR(_xlfn.BETA.DIST(DATE(YEAR(AN$2),MONTH(AN$2),15),$AD$2,$AE$2,FALSE,DATE(YEAR($AD94),MONTH($AD94),1),DATE(YEAR($AE94),MONTH($AE94),28)),0)</f>
      </c>
      <c r="AO94" s="18">
        <f>IFERROR(_xlfn.BETA.DIST(DATE(YEAR(AO$2),MONTH(AO$2),15),$AD$2,$AE$2,FALSE,DATE(YEAR($AD94),MONTH($AD94),1),DATE(YEAR($AE94),MONTH($AE94),28)),0)</f>
      </c>
      <c r="AP94" s="18">
        <f>IFERROR(_xlfn.BETA.DIST(DATE(YEAR(AP$2),MONTH(AP$2),15),$AD$2,$AE$2,FALSE,DATE(YEAR($AD94),MONTH($AD94),1),DATE(YEAR($AE94),MONTH($AE94),28)),0)</f>
      </c>
      <c r="AQ94" s="18">
        <f>IFERROR(_xlfn.BETA.DIST(DATE(YEAR(AQ$2),MONTH(AQ$2),15),$AD$2,$AE$2,FALSE,DATE(YEAR($AD94),MONTH($AD94),1),DATE(YEAR($AE94),MONTH($AE94),28)),0)</f>
      </c>
      <c r="AR94" s="18">
        <f>IFERROR(_xlfn.BETA.DIST(DATE(YEAR(AR$2),MONTH(AR$2),15),$AD$2,$AE$2,FALSE,DATE(YEAR($AD94),MONTH($AD94),1),DATE(YEAR($AE94),MONTH($AE94),28)),0)</f>
      </c>
      <c r="AS94" s="18">
        <f>IFERROR(_xlfn.BETA.DIST(DATE(YEAR(AS$2),MONTH(AS$2),15),$AD$2,$AE$2,FALSE,DATE(YEAR($AD94),MONTH($AD94),1),DATE(YEAR($AE94),MONTH($AE94),28)),0)</f>
      </c>
      <c r="AT94" s="18">
        <f>IFERROR(_xlfn.BETA.DIST(DATE(YEAR(AT$2),MONTH(AT$2),15),$AD$2,$AE$2,FALSE,DATE(YEAR($AD94),MONTH($AD94),1),DATE(YEAR($AE94),MONTH($AE94),28)),0)</f>
      </c>
      <c r="AU94" s="18">
        <f>IFERROR(_xlfn.BETA.DIST(DATE(YEAR(AU$2),MONTH(AU$2),15),$AD$2,$AE$2,FALSE,DATE(YEAR($AD94),MONTH($AD94),1),DATE(YEAR($AE94),MONTH($AE94),28)),0)</f>
      </c>
      <c r="AV94" s="18">
        <f>SUM(AG94:AU94)</f>
      </c>
      <c r="AW94" s="18">
        <f>IF(J94&lt;&gt;0,J94,IF($AV94=0,0,AG94/$AV94*$Z94))</f>
      </c>
      <c r="AX94" s="18">
        <f>IF(K94&lt;&gt;0,K94,IF($AV94=0,0,AH94/$AV94*$Z94))</f>
      </c>
      <c r="AY94" s="18">
        <f>IF(L94&lt;&gt;0,L94,IF($AV94=0,0,AI94/$AV94*$Z94))</f>
      </c>
      <c r="AZ94" s="18">
        <f>IF(M94&lt;&gt;0,M94,IF($AV94=0,0,AJ94/$AV94*$Z94))</f>
      </c>
      <c r="BA94" s="18">
        <f>IF(N94&lt;&gt;0,N94,IF($AV94=0,0,AK94/$AV94*$Z94))</f>
      </c>
      <c r="BB94" s="18">
        <f>IF(O94&lt;&gt;0,O94,IF($AV94=0,0,AL94/$AV94*$Z94))</f>
      </c>
      <c r="BC94" s="18">
        <f>IF(P94&lt;&gt;0,P94,IF($AV94=0,0,AM94/$AV94*$Z94))</f>
      </c>
      <c r="BD94" s="18">
        <f>IF(Q94&lt;&gt;0,Q94,IF($AV94=0,0,AN94/$AV94*$Z94))</f>
      </c>
      <c r="BE94" s="18">
        <f>IF(R94&lt;&gt;0,R94,IF($AV94=0,0,AO94/$AV94*$Z94))</f>
      </c>
      <c r="BF94" s="18">
        <f>IF(S94&lt;&gt;0,S94,IF($AV94=0,0,AP94/$AV94*$Z94))</f>
      </c>
      <c r="BG94" s="18">
        <f>IF(T94&lt;&gt;0,T94,IF($AV94=0,0,AQ94/$AV94*$Z94))</f>
      </c>
      <c r="BH94" s="18">
        <f>IF(U94&lt;&gt;0,U94,IF($AV94=0,0,AR94/$AV94*$Z94))</f>
      </c>
      <c r="BI94" s="18">
        <f>IF(V94&lt;&gt;0,V94,IF($AV94=0,0,AS94/$AV94*$Z94))</f>
      </c>
      <c r="BJ94" s="18">
        <f>IF(W94&lt;&gt;0,W94,IF($AV94=0,0,AT94/$AV94*$Z94))</f>
      </c>
      <c r="BK94" s="18">
        <f>IF(X94&lt;&gt;0,X94,IF($AV94=0,0,AU94/$AV94*$Z94))</f>
      </c>
      <c r="BL94" s="18">
        <f>SUM(AW94:BK94)</f>
      </c>
      <c r="BM94" s="18">
        <f>I94-BL94</f>
      </c>
    </row>
    <row r="95" outlineLevel="3">
      <c r="A95" s="17" t="str">
        <v>1.23</v>
      </c>
      <c r="B95" s="17" t="str">
        <v/>
      </c>
      <c r="C95" s="17" t="str">
        <v/>
      </c>
      <c r="D95" s="17" t="str">
        <v/>
      </c>
      <c r="E95" s="17" t="str">
        <v>1.23</v>
      </c>
      <c r="F95" s="17" t="str">
        <v>Three single phase GIS high speed earthing switch for cable feeders.</v>
      </c>
      <c r="G95" s="17">
        <v>13315.65</v>
      </c>
      <c r="H95" s="17" t="str">
        <v/>
      </c>
      <c r="I95" s="17" t="str">
        <v/>
      </c>
      <c r="J95" s="17" t="str">
        <v/>
      </c>
      <c r="K95" s="17" t="str">
        <v/>
      </c>
      <c r="L95" s="17" t="str">
        <v/>
      </c>
      <c r="M95" s="17" t="str">
        <v/>
      </c>
      <c r="N95" s="17" t="str">
        <v/>
      </c>
      <c r="O95" s="17" t="str">
        <v/>
      </c>
      <c r="P95" s="17" t="str">
        <v/>
      </c>
      <c r="Q95" s="17" t="str">
        <v/>
      </c>
      <c r="R95" s="17" t="str">
        <v/>
      </c>
      <c r="S95" s="17" t="str">
        <v/>
      </c>
      <c r="T95" s="17" t="str">
        <v/>
      </c>
      <c r="U95" s="17" t="str">
        <v/>
      </c>
      <c r="V95" s="17" t="str">
        <v/>
      </c>
      <c r="W95" s="17" t="str">
        <v/>
      </c>
      <c r="X95" s="17" t="str">
        <v/>
      </c>
      <c r="Y95" s="17" t="str">
        <v/>
      </c>
      <c r="Z95" s="17" t="str">
        <v/>
      </c>
      <c r="AA95" s="17" t="str">
        <v/>
      </c>
      <c r="AB95" s="17" t="str">
        <v/>
      </c>
      <c r="AC95" s="17" t="str">
        <v/>
      </c>
      <c r="AD95" s="17" t="str">
        <v/>
      </c>
      <c r="AE95" s="17" t="str">
        <v/>
      </c>
      <c r="AF95" s="5" t="str">
        <v/>
      </c>
      <c r="AG95" s="18">
        <f>IFERROR(_xlfn.BETA.DIST(DATE(YEAR(AG$2),MONTH(AG$2),15),$AD$2,$AE$2,FALSE,DATE(YEAR($AD95),MONTH($AD95),1),DATE(YEAR($AE95),MONTH($AE95),28)),0)</f>
      </c>
      <c r="AH95" s="18">
        <f>IFERROR(_xlfn.BETA.DIST(DATE(YEAR(AH$2),MONTH(AH$2),15),$AD$2,$AE$2,FALSE,DATE(YEAR($AD95),MONTH($AD95),1),DATE(YEAR($AE95),MONTH($AE95),28)),0)</f>
      </c>
      <c r="AI95" s="18">
        <f>IFERROR(_xlfn.BETA.DIST(DATE(YEAR(AI$2),MONTH(AI$2),15),$AD$2,$AE$2,FALSE,DATE(YEAR($AD95),MONTH($AD95),1),DATE(YEAR($AE95),MONTH($AE95),28)),0)</f>
      </c>
      <c r="AJ95" s="18">
        <f>IFERROR(_xlfn.BETA.DIST(DATE(YEAR(AJ$2),MONTH(AJ$2),15),$AD$2,$AE$2,FALSE,DATE(YEAR($AD95),MONTH($AD95),1),DATE(YEAR($AE95),MONTH($AE95),28)),0)</f>
      </c>
      <c r="AK95" s="18">
        <f>IFERROR(_xlfn.BETA.DIST(DATE(YEAR(AK$2),MONTH(AK$2),15),$AD$2,$AE$2,FALSE,DATE(YEAR($AD95),MONTH($AD95),1),DATE(YEAR($AE95),MONTH($AE95),28)),0)</f>
      </c>
      <c r="AL95" s="18">
        <f>IFERROR(_xlfn.BETA.DIST(DATE(YEAR(AL$2),MONTH(AL$2),15),$AD$2,$AE$2,FALSE,DATE(YEAR($AD95),MONTH($AD95),1),DATE(YEAR($AE95),MONTH($AE95),28)),0)</f>
      </c>
      <c r="AM95" s="18">
        <f>IFERROR(_xlfn.BETA.DIST(DATE(YEAR(AM$2),MONTH(AM$2),15),$AD$2,$AE$2,FALSE,DATE(YEAR($AD95),MONTH($AD95),1),DATE(YEAR($AE95),MONTH($AE95),28)),0)</f>
      </c>
      <c r="AN95" s="18">
        <f>IFERROR(_xlfn.BETA.DIST(DATE(YEAR(AN$2),MONTH(AN$2),15),$AD$2,$AE$2,FALSE,DATE(YEAR($AD95),MONTH($AD95),1),DATE(YEAR($AE95),MONTH($AE95),28)),0)</f>
      </c>
      <c r="AO95" s="18">
        <f>IFERROR(_xlfn.BETA.DIST(DATE(YEAR(AO$2),MONTH(AO$2),15),$AD$2,$AE$2,FALSE,DATE(YEAR($AD95),MONTH($AD95),1),DATE(YEAR($AE95),MONTH($AE95),28)),0)</f>
      </c>
      <c r="AP95" s="18">
        <f>IFERROR(_xlfn.BETA.DIST(DATE(YEAR(AP$2),MONTH(AP$2),15),$AD$2,$AE$2,FALSE,DATE(YEAR($AD95),MONTH($AD95),1),DATE(YEAR($AE95),MONTH($AE95),28)),0)</f>
      </c>
      <c r="AQ95" s="18">
        <f>IFERROR(_xlfn.BETA.DIST(DATE(YEAR(AQ$2),MONTH(AQ$2),15),$AD$2,$AE$2,FALSE,DATE(YEAR($AD95),MONTH($AD95),1),DATE(YEAR($AE95),MONTH($AE95),28)),0)</f>
      </c>
      <c r="AR95" s="18">
        <f>IFERROR(_xlfn.BETA.DIST(DATE(YEAR(AR$2),MONTH(AR$2),15),$AD$2,$AE$2,FALSE,DATE(YEAR($AD95),MONTH($AD95),1),DATE(YEAR($AE95),MONTH($AE95),28)),0)</f>
      </c>
      <c r="AS95" s="18">
        <f>IFERROR(_xlfn.BETA.DIST(DATE(YEAR(AS$2),MONTH(AS$2),15),$AD$2,$AE$2,FALSE,DATE(YEAR($AD95),MONTH($AD95),1),DATE(YEAR($AE95),MONTH($AE95),28)),0)</f>
      </c>
      <c r="AT95" s="18">
        <f>IFERROR(_xlfn.BETA.DIST(DATE(YEAR(AT$2),MONTH(AT$2),15),$AD$2,$AE$2,FALSE,DATE(YEAR($AD95),MONTH($AD95),1),DATE(YEAR($AE95),MONTH($AE95),28)),0)</f>
      </c>
      <c r="AU95" s="18">
        <f>IFERROR(_xlfn.BETA.DIST(DATE(YEAR(AU$2),MONTH(AU$2),15),$AD$2,$AE$2,FALSE,DATE(YEAR($AD95),MONTH($AD95),1),DATE(YEAR($AE95),MONTH($AE95),28)),0)</f>
      </c>
      <c r="AV95" s="18">
        <f>SUM(AG95:AU95)</f>
      </c>
      <c r="AW95" s="18">
        <f>IF(J95&lt;&gt;0,J95,IF($AV95=0,0,AG95/$AV95*$Z95))</f>
      </c>
      <c r="AX95" s="18">
        <f>IF(K95&lt;&gt;0,K95,IF($AV95=0,0,AH95/$AV95*$Z95))</f>
      </c>
      <c r="AY95" s="18">
        <f>IF(L95&lt;&gt;0,L95,IF($AV95=0,0,AI95/$AV95*$Z95))</f>
      </c>
      <c r="AZ95" s="18">
        <f>IF(M95&lt;&gt;0,M95,IF($AV95=0,0,AJ95/$AV95*$Z95))</f>
      </c>
      <c r="BA95" s="18">
        <f>IF(N95&lt;&gt;0,N95,IF($AV95=0,0,AK95/$AV95*$Z95))</f>
      </c>
      <c r="BB95" s="18">
        <f>IF(O95&lt;&gt;0,O95,IF($AV95=0,0,AL95/$AV95*$Z95))</f>
      </c>
      <c r="BC95" s="18">
        <f>IF(P95&lt;&gt;0,P95,IF($AV95=0,0,AM95/$AV95*$Z95))</f>
      </c>
      <c r="BD95" s="18">
        <f>IF(Q95&lt;&gt;0,Q95,IF($AV95=0,0,AN95/$AV95*$Z95))</f>
      </c>
      <c r="BE95" s="18">
        <f>IF(R95&lt;&gt;0,R95,IF($AV95=0,0,AO95/$AV95*$Z95))</f>
      </c>
      <c r="BF95" s="18">
        <f>IF(S95&lt;&gt;0,S95,IF($AV95=0,0,AP95/$AV95*$Z95))</f>
      </c>
      <c r="BG95" s="18">
        <f>IF(T95&lt;&gt;0,T95,IF($AV95=0,0,AQ95/$AV95*$Z95))</f>
      </c>
      <c r="BH95" s="18">
        <f>IF(U95&lt;&gt;0,U95,IF($AV95=0,0,AR95/$AV95*$Z95))</f>
      </c>
      <c r="BI95" s="18">
        <f>IF(V95&lt;&gt;0,V95,IF($AV95=0,0,AS95/$AV95*$Z95))</f>
      </c>
      <c r="BJ95" s="18">
        <f>IF(W95&lt;&gt;0,W95,IF($AV95=0,0,AT95/$AV95*$Z95))</f>
      </c>
      <c r="BK95" s="18">
        <f>IF(X95&lt;&gt;0,X95,IF($AV95=0,0,AU95/$AV95*$Z95))</f>
      </c>
      <c r="BL95" s="18">
        <f>SUM(AW95:BK95)</f>
      </c>
      <c r="BM95" s="17" t="str">
        <v/>
      </c>
    </row>
    <row r="96" outlineLevel="4">
      <c r="A96" s="5" t="str">
        <v>1.23</v>
      </c>
      <c r="B96" s="5" t="str">
        <v/>
      </c>
      <c r="C96" s="5" t="str">
        <v>BSKDGNGENGR05</v>
      </c>
      <c r="D96" s="5" t="str">
        <v>BSKDGNGENGR05</v>
      </c>
      <c r="E96" s="19">
        <f>IFERROR(_xlfn.XLOOKUP(F96,Assumptions!B:B,Assumptions!C:C),0)</f>
      </c>
      <c r="F96" s="5" t="str">
        <v>Advanced Payment</v>
      </c>
      <c r="G96" s="5" t="str">
        <v/>
      </c>
      <c r="H96" s="18">
        <f>G95*E96</f>
      </c>
      <c r="I96" s="18">
        <f>H96*(1-0)</f>
      </c>
      <c r="J96" s="18">
        <v>0</v>
      </c>
      <c r="K96" s="18">
        <v>0</v>
      </c>
      <c r="L96" s="18">
        <v>0</v>
      </c>
      <c r="M96" s="18">
        <v>0</v>
      </c>
      <c r="N96" s="18">
        <v>0</v>
      </c>
      <c r="O96" s="18">
        <v>0</v>
      </c>
      <c r="P96" s="18">
        <v>0</v>
      </c>
      <c r="Q96" s="18">
        <v>0</v>
      </c>
      <c r="R96" s="18">
        <v>0</v>
      </c>
      <c r="S96" s="18">
        <v>0</v>
      </c>
      <c r="T96" s="18">
        <v>0</v>
      </c>
      <c r="U96" s="18">
        <v>0</v>
      </c>
      <c r="V96" s="18">
        <v>0</v>
      </c>
      <c r="W96" s="18">
        <v>0</v>
      </c>
      <c r="X96" s="18">
        <v>0</v>
      </c>
      <c r="Y96" s="18">
        <f>SUM(J96:X96)</f>
      </c>
      <c r="Z96" s="18">
        <f>I96-Y96</f>
      </c>
      <c r="AA96" s="20">
        <v>46026</v>
      </c>
      <c r="AB96" s="20">
        <v>46026</v>
      </c>
      <c r="AC96" s="18">
        <f>IFERROR(_xlfn.XLOOKUP(F96,Assumptions!B:B,Assumptions!D:D),0)</f>
      </c>
      <c r="AD96" s="20">
        <f>AA96+AC96</f>
      </c>
      <c r="AE96" s="20">
        <f>AC96+AB96</f>
      </c>
      <c r="AF96" s="5" t="str">
        <v/>
      </c>
      <c r="AG96" s="18">
        <f>IFERROR(_xlfn.BETA.DIST(DATE(YEAR(AG$2),MONTH(AG$2),15),$AD$2,$AE$2,FALSE,DATE(YEAR($AD96),MONTH($AD96),1),DATE(YEAR($AE96),MONTH($AE96),28)),0)</f>
      </c>
      <c r="AH96" s="18">
        <f>IFERROR(_xlfn.BETA.DIST(DATE(YEAR(AH$2),MONTH(AH$2),15),$AD$2,$AE$2,FALSE,DATE(YEAR($AD96),MONTH($AD96),1),DATE(YEAR($AE96),MONTH($AE96),28)),0)</f>
      </c>
      <c r="AI96" s="18">
        <f>IFERROR(_xlfn.BETA.DIST(DATE(YEAR(AI$2),MONTH(AI$2),15),$AD$2,$AE$2,FALSE,DATE(YEAR($AD96),MONTH($AD96),1),DATE(YEAR($AE96),MONTH($AE96),28)),0)</f>
      </c>
      <c r="AJ96" s="18">
        <f>IFERROR(_xlfn.BETA.DIST(DATE(YEAR(AJ$2),MONTH(AJ$2),15),$AD$2,$AE$2,FALSE,DATE(YEAR($AD96),MONTH($AD96),1),DATE(YEAR($AE96),MONTH($AE96),28)),0)</f>
      </c>
      <c r="AK96" s="18">
        <f>IFERROR(_xlfn.BETA.DIST(DATE(YEAR(AK$2),MONTH(AK$2),15),$AD$2,$AE$2,FALSE,DATE(YEAR($AD96),MONTH($AD96),1),DATE(YEAR($AE96),MONTH($AE96),28)),0)</f>
      </c>
      <c r="AL96" s="18">
        <f>IFERROR(_xlfn.BETA.DIST(DATE(YEAR(AL$2),MONTH(AL$2),15),$AD$2,$AE$2,FALSE,DATE(YEAR($AD96),MONTH($AD96),1),DATE(YEAR($AE96),MONTH($AE96),28)),0)</f>
      </c>
      <c r="AM96" s="18">
        <f>IFERROR(_xlfn.BETA.DIST(DATE(YEAR(AM$2),MONTH(AM$2),15),$AD$2,$AE$2,FALSE,DATE(YEAR($AD96),MONTH($AD96),1),DATE(YEAR($AE96),MONTH($AE96),28)),0)</f>
      </c>
      <c r="AN96" s="18">
        <f>IFERROR(_xlfn.BETA.DIST(DATE(YEAR(AN$2),MONTH(AN$2),15),$AD$2,$AE$2,FALSE,DATE(YEAR($AD96),MONTH($AD96),1),DATE(YEAR($AE96),MONTH($AE96),28)),0)</f>
      </c>
      <c r="AO96" s="18">
        <f>IFERROR(_xlfn.BETA.DIST(DATE(YEAR(AO$2),MONTH(AO$2),15),$AD$2,$AE$2,FALSE,DATE(YEAR($AD96),MONTH($AD96),1),DATE(YEAR($AE96),MONTH($AE96),28)),0)</f>
      </c>
      <c r="AP96" s="18">
        <f>IFERROR(_xlfn.BETA.DIST(DATE(YEAR(AP$2),MONTH(AP$2),15),$AD$2,$AE$2,FALSE,DATE(YEAR($AD96),MONTH($AD96),1),DATE(YEAR($AE96),MONTH($AE96),28)),0)</f>
      </c>
      <c r="AQ96" s="18">
        <f>IFERROR(_xlfn.BETA.DIST(DATE(YEAR(AQ$2),MONTH(AQ$2),15),$AD$2,$AE$2,FALSE,DATE(YEAR($AD96),MONTH($AD96),1),DATE(YEAR($AE96),MONTH($AE96),28)),0)</f>
      </c>
      <c r="AR96" s="18">
        <f>IFERROR(_xlfn.BETA.DIST(DATE(YEAR(AR$2),MONTH(AR$2),15),$AD$2,$AE$2,FALSE,DATE(YEAR($AD96),MONTH($AD96),1),DATE(YEAR($AE96),MONTH($AE96),28)),0)</f>
      </c>
      <c r="AS96" s="18">
        <f>IFERROR(_xlfn.BETA.DIST(DATE(YEAR(AS$2),MONTH(AS$2),15),$AD$2,$AE$2,FALSE,DATE(YEAR($AD96),MONTH($AD96),1),DATE(YEAR($AE96),MONTH($AE96),28)),0)</f>
      </c>
      <c r="AT96" s="18">
        <f>IFERROR(_xlfn.BETA.DIST(DATE(YEAR(AT$2),MONTH(AT$2),15),$AD$2,$AE$2,FALSE,DATE(YEAR($AD96),MONTH($AD96),1),DATE(YEAR($AE96),MONTH($AE96),28)),0)</f>
      </c>
      <c r="AU96" s="18">
        <f>IFERROR(_xlfn.BETA.DIST(DATE(YEAR(AU$2),MONTH(AU$2),15),$AD$2,$AE$2,FALSE,DATE(YEAR($AD96),MONTH($AD96),1),DATE(YEAR($AE96),MONTH($AE96),28)),0)</f>
      </c>
      <c r="AV96" s="18">
        <f>SUM(AG96:AU96)</f>
      </c>
      <c r="AW96" s="18">
        <f>IF(J96&lt;&gt;0,J96,IF($AV96=0,0,AG96/$AV96*$Z96))</f>
      </c>
      <c r="AX96" s="18">
        <f>IF(K96&lt;&gt;0,K96,IF($AV96=0,0,AH96/$AV96*$Z96))</f>
      </c>
      <c r="AY96" s="18">
        <f>IF(L96&lt;&gt;0,L96,IF($AV96=0,0,AI96/$AV96*$Z96))</f>
      </c>
      <c r="AZ96" s="18">
        <f>IF(M96&lt;&gt;0,M96,IF($AV96=0,0,AJ96/$AV96*$Z96))</f>
      </c>
      <c r="BA96" s="18">
        <f>IF(N96&lt;&gt;0,N96,IF($AV96=0,0,AK96/$AV96*$Z96))</f>
      </c>
      <c r="BB96" s="18">
        <f>IF(O96&lt;&gt;0,O96,IF($AV96=0,0,AL96/$AV96*$Z96))</f>
      </c>
      <c r="BC96" s="18">
        <f>IF(P96&lt;&gt;0,P96,IF($AV96=0,0,AM96/$AV96*$Z96))</f>
      </c>
      <c r="BD96" s="18">
        <f>IF(Q96&lt;&gt;0,Q96,IF($AV96=0,0,AN96/$AV96*$Z96))</f>
      </c>
      <c r="BE96" s="18">
        <f>IF(R96&lt;&gt;0,R96,IF($AV96=0,0,AO96/$AV96*$Z96))</f>
      </c>
      <c r="BF96" s="18">
        <f>IF(S96&lt;&gt;0,S96,IF($AV96=0,0,AP96/$AV96*$Z96))</f>
      </c>
      <c r="BG96" s="18">
        <f>IF(T96&lt;&gt;0,T96,IF($AV96=0,0,AQ96/$AV96*$Z96))</f>
      </c>
      <c r="BH96" s="18">
        <f>IF(U96&lt;&gt;0,U96,IF($AV96=0,0,AR96/$AV96*$Z96))</f>
      </c>
      <c r="BI96" s="18">
        <f>IF(V96&lt;&gt;0,V96,IF($AV96=0,0,AS96/$AV96*$Z96))</f>
      </c>
      <c r="BJ96" s="18">
        <f>IF(W96&lt;&gt;0,W96,IF($AV96=0,0,AT96/$AV96*$Z96))</f>
      </c>
      <c r="BK96" s="18">
        <f>IF(X96&lt;&gt;0,X96,IF($AV96=0,0,AU96/$AV96*$Z96))</f>
      </c>
      <c r="BL96" s="18">
        <f>SUM(AW96:BK96)</f>
      </c>
      <c r="BM96" s="18">
        <f>I96-BL96</f>
      </c>
    </row>
    <row r="97" outlineLevel="4">
      <c r="A97" s="5" t="str">
        <v>1.23</v>
      </c>
      <c r="B97" s="5" t="str">
        <v/>
      </c>
      <c r="C97" s="5" t="str">
        <v>BSPRELGENG207</v>
      </c>
      <c r="D97" s="5" t="str">
        <v>BSPRELGENG207</v>
      </c>
      <c r="E97" s="19">
        <f>IFERROR(_xlfn.XLOOKUP(F97,Assumptions!B:B,Assumptions!C:C),0)</f>
      </c>
      <c r="F97" s="5" t="str">
        <v>Site Delivery USD</v>
      </c>
      <c r="G97" s="5" t="str">
        <v/>
      </c>
      <c r="H97" s="18">
        <f>G95*E97</f>
      </c>
      <c r="I97" s="18">
        <f>H97*(1-0)</f>
      </c>
      <c r="J97" s="18">
        <v>0</v>
      </c>
      <c r="K97" s="18">
        <v>0</v>
      </c>
      <c r="L97" s="18">
        <v>0</v>
      </c>
      <c r="M97" s="18">
        <v>0</v>
      </c>
      <c r="N97" s="18">
        <v>0</v>
      </c>
      <c r="O97" s="18">
        <v>0</v>
      </c>
      <c r="P97" s="18">
        <v>0</v>
      </c>
      <c r="Q97" s="18">
        <v>0</v>
      </c>
      <c r="R97" s="18">
        <v>0</v>
      </c>
      <c r="S97" s="18">
        <v>0</v>
      </c>
      <c r="T97" s="18">
        <v>0</v>
      </c>
      <c r="U97" s="18">
        <v>0</v>
      </c>
      <c r="V97" s="18">
        <v>0</v>
      </c>
      <c r="W97" s="18">
        <v>0</v>
      </c>
      <c r="X97" s="18">
        <v>0</v>
      </c>
      <c r="Y97" s="18">
        <f>SUM(J97:X97)</f>
      </c>
      <c r="Z97" s="18">
        <f>I97-Y97</f>
      </c>
      <c r="AA97" s="20">
        <v>46294</v>
      </c>
      <c r="AB97" s="20">
        <v>46294</v>
      </c>
      <c r="AC97" s="18">
        <f>IFERROR(_xlfn.XLOOKUP(F97,Assumptions!B:B,Assumptions!D:D),0)</f>
      </c>
      <c r="AD97" s="20">
        <f>AA97+AC97</f>
      </c>
      <c r="AE97" s="20">
        <f>AC97+AB97</f>
      </c>
      <c r="AF97" s="5" t="str">
        <v/>
      </c>
      <c r="AG97" s="18">
        <f>IFERROR(_xlfn.BETA.DIST(DATE(YEAR(AG$2),MONTH(AG$2),15),$AD$2,$AE$2,FALSE,DATE(YEAR($AD97),MONTH($AD97),1),DATE(YEAR($AE97),MONTH($AE97),28)),0)</f>
      </c>
      <c r="AH97" s="18">
        <f>IFERROR(_xlfn.BETA.DIST(DATE(YEAR(AH$2),MONTH(AH$2),15),$AD$2,$AE$2,FALSE,DATE(YEAR($AD97),MONTH($AD97),1),DATE(YEAR($AE97),MONTH($AE97),28)),0)</f>
      </c>
      <c r="AI97" s="18">
        <f>IFERROR(_xlfn.BETA.DIST(DATE(YEAR(AI$2),MONTH(AI$2),15),$AD$2,$AE$2,FALSE,DATE(YEAR($AD97),MONTH($AD97),1),DATE(YEAR($AE97),MONTH($AE97),28)),0)</f>
      </c>
      <c r="AJ97" s="18">
        <f>IFERROR(_xlfn.BETA.DIST(DATE(YEAR(AJ$2),MONTH(AJ$2),15),$AD$2,$AE$2,FALSE,DATE(YEAR($AD97),MONTH($AD97),1),DATE(YEAR($AE97),MONTH($AE97),28)),0)</f>
      </c>
      <c r="AK97" s="18">
        <f>IFERROR(_xlfn.BETA.DIST(DATE(YEAR(AK$2),MONTH(AK$2),15),$AD$2,$AE$2,FALSE,DATE(YEAR($AD97),MONTH($AD97),1),DATE(YEAR($AE97),MONTH($AE97),28)),0)</f>
      </c>
      <c r="AL97" s="18">
        <f>IFERROR(_xlfn.BETA.DIST(DATE(YEAR(AL$2),MONTH(AL$2),15),$AD$2,$AE$2,FALSE,DATE(YEAR($AD97),MONTH($AD97),1),DATE(YEAR($AE97),MONTH($AE97),28)),0)</f>
      </c>
      <c r="AM97" s="18">
        <f>IFERROR(_xlfn.BETA.DIST(DATE(YEAR(AM$2),MONTH(AM$2),15),$AD$2,$AE$2,FALSE,DATE(YEAR($AD97),MONTH($AD97),1),DATE(YEAR($AE97),MONTH($AE97),28)),0)</f>
      </c>
      <c r="AN97" s="18">
        <f>IFERROR(_xlfn.BETA.DIST(DATE(YEAR(AN$2),MONTH(AN$2),15),$AD$2,$AE$2,FALSE,DATE(YEAR($AD97),MONTH($AD97),1),DATE(YEAR($AE97),MONTH($AE97),28)),0)</f>
      </c>
      <c r="AO97" s="18">
        <f>IFERROR(_xlfn.BETA.DIST(DATE(YEAR(AO$2),MONTH(AO$2),15),$AD$2,$AE$2,FALSE,DATE(YEAR($AD97),MONTH($AD97),1),DATE(YEAR($AE97),MONTH($AE97),28)),0)</f>
      </c>
      <c r="AP97" s="18">
        <f>IFERROR(_xlfn.BETA.DIST(DATE(YEAR(AP$2),MONTH(AP$2),15),$AD$2,$AE$2,FALSE,DATE(YEAR($AD97),MONTH($AD97),1),DATE(YEAR($AE97),MONTH($AE97),28)),0)</f>
      </c>
      <c r="AQ97" s="18">
        <f>IFERROR(_xlfn.BETA.DIST(DATE(YEAR(AQ$2),MONTH(AQ$2),15),$AD$2,$AE$2,FALSE,DATE(YEAR($AD97),MONTH($AD97),1),DATE(YEAR($AE97),MONTH($AE97),28)),0)</f>
      </c>
      <c r="AR97" s="18">
        <f>IFERROR(_xlfn.BETA.DIST(DATE(YEAR(AR$2),MONTH(AR$2),15),$AD$2,$AE$2,FALSE,DATE(YEAR($AD97),MONTH($AD97),1),DATE(YEAR($AE97),MONTH($AE97),28)),0)</f>
      </c>
      <c r="AS97" s="18">
        <f>IFERROR(_xlfn.BETA.DIST(DATE(YEAR(AS$2),MONTH(AS$2),15),$AD$2,$AE$2,FALSE,DATE(YEAR($AD97),MONTH($AD97),1),DATE(YEAR($AE97),MONTH($AE97),28)),0)</f>
      </c>
      <c r="AT97" s="18">
        <f>IFERROR(_xlfn.BETA.DIST(DATE(YEAR(AT$2),MONTH(AT$2),15),$AD$2,$AE$2,FALSE,DATE(YEAR($AD97),MONTH($AD97),1),DATE(YEAR($AE97),MONTH($AE97),28)),0)</f>
      </c>
      <c r="AU97" s="18">
        <f>IFERROR(_xlfn.BETA.DIST(DATE(YEAR(AU$2),MONTH(AU$2),15),$AD$2,$AE$2,FALSE,DATE(YEAR($AD97),MONTH($AD97),1),DATE(YEAR($AE97),MONTH($AE97),28)),0)</f>
      </c>
      <c r="AV97" s="18">
        <f>SUM(AG97:AU97)</f>
      </c>
      <c r="AW97" s="18">
        <f>IF(J97&lt;&gt;0,J97,IF($AV97=0,0,AG97/$AV97*$Z97))</f>
      </c>
      <c r="AX97" s="18">
        <f>IF(K97&lt;&gt;0,K97,IF($AV97=0,0,AH97/$AV97*$Z97))</f>
      </c>
      <c r="AY97" s="18">
        <f>IF(L97&lt;&gt;0,L97,IF($AV97=0,0,AI97/$AV97*$Z97))</f>
      </c>
      <c r="AZ97" s="18">
        <f>IF(M97&lt;&gt;0,M97,IF($AV97=0,0,AJ97/$AV97*$Z97))</f>
      </c>
      <c r="BA97" s="18">
        <f>IF(N97&lt;&gt;0,N97,IF($AV97=0,0,AK97/$AV97*$Z97))</f>
      </c>
      <c r="BB97" s="18">
        <f>IF(O97&lt;&gt;0,O97,IF($AV97=0,0,AL97/$AV97*$Z97))</f>
      </c>
      <c r="BC97" s="18">
        <f>IF(P97&lt;&gt;0,P97,IF($AV97=0,0,AM97/$AV97*$Z97))</f>
      </c>
      <c r="BD97" s="18">
        <f>IF(Q97&lt;&gt;0,Q97,IF($AV97=0,0,AN97/$AV97*$Z97))</f>
      </c>
      <c r="BE97" s="18">
        <f>IF(R97&lt;&gt;0,R97,IF($AV97=0,0,AO97/$AV97*$Z97))</f>
      </c>
      <c r="BF97" s="18">
        <f>IF(S97&lt;&gt;0,S97,IF($AV97=0,0,AP97/$AV97*$Z97))</f>
      </c>
      <c r="BG97" s="18">
        <f>IF(T97&lt;&gt;0,T97,IF($AV97=0,0,AQ97/$AV97*$Z97))</f>
      </c>
      <c r="BH97" s="18">
        <f>IF(U97&lt;&gt;0,U97,IF($AV97=0,0,AR97/$AV97*$Z97))</f>
      </c>
      <c r="BI97" s="18">
        <f>IF(V97&lt;&gt;0,V97,IF($AV97=0,0,AS97/$AV97*$Z97))</f>
      </c>
      <c r="BJ97" s="18">
        <f>IF(W97&lt;&gt;0,W97,IF($AV97=0,0,AT97/$AV97*$Z97))</f>
      </c>
      <c r="BK97" s="18">
        <f>IF(X97&lt;&gt;0,X97,IF($AV97=0,0,AU97/$AV97*$Z97))</f>
      </c>
      <c r="BL97" s="18">
        <f>SUM(AW97:BK97)</f>
      </c>
      <c r="BM97" s="18">
        <f>I97-BL97</f>
      </c>
    </row>
    <row r="98" outlineLevel="4">
      <c r="A98" s="5" t="str">
        <v>1.23</v>
      </c>
      <c r="B98" s="5" t="str">
        <v/>
      </c>
      <c r="C98" s="5" t="str">
        <v>BSKDGNGENGR07</v>
      </c>
      <c r="D98" s="5" t="str">
        <v>BSKDGNGENGR07</v>
      </c>
      <c r="E98" s="19">
        <f>IFERROR(_xlfn.XLOOKUP(F98,Assumptions!B:B,Assumptions!C:C),0)</f>
      </c>
      <c r="F98" s="5" t="str">
        <v>Retention</v>
      </c>
      <c r="G98" s="5" t="str">
        <v/>
      </c>
      <c r="H98" s="18">
        <f>G95*E98</f>
      </c>
      <c r="I98" s="18">
        <f>H98*(1-0)</f>
      </c>
      <c r="J98" s="18">
        <v>0</v>
      </c>
      <c r="K98" s="18">
        <v>0</v>
      </c>
      <c r="L98" s="18">
        <v>0</v>
      </c>
      <c r="M98" s="18">
        <v>0</v>
      </c>
      <c r="N98" s="18">
        <v>0</v>
      </c>
      <c r="O98" s="18">
        <v>0</v>
      </c>
      <c r="P98" s="18">
        <v>0</v>
      </c>
      <c r="Q98" s="18">
        <v>0</v>
      </c>
      <c r="R98" s="18">
        <v>0</v>
      </c>
      <c r="S98" s="18">
        <v>0</v>
      </c>
      <c r="T98" s="18">
        <v>0</v>
      </c>
      <c r="U98" s="18">
        <v>0</v>
      </c>
      <c r="V98" s="18">
        <v>0</v>
      </c>
      <c r="W98" s="18">
        <v>0</v>
      </c>
      <c r="X98" s="18">
        <v>0</v>
      </c>
      <c r="Y98" s="18">
        <f>SUM(J98:X98)</f>
      </c>
      <c r="Z98" s="18">
        <f>I98-Y98</f>
      </c>
      <c r="AA98" s="20">
        <v>46483</v>
      </c>
      <c r="AB98" s="20">
        <v>46483</v>
      </c>
      <c r="AC98" s="18">
        <f>IFERROR(_xlfn.XLOOKUP(F98,Assumptions!B:B,Assumptions!D:D),0)</f>
      </c>
      <c r="AD98" s="20">
        <f>AA98+AC98</f>
      </c>
      <c r="AE98" s="20">
        <f>AC98+AB98</f>
      </c>
      <c r="AF98" s="5" t="str">
        <v/>
      </c>
      <c r="AG98" s="18">
        <f>IFERROR(_xlfn.BETA.DIST(DATE(YEAR(AG$2),MONTH(AG$2),15),$AD$2,$AE$2,FALSE,DATE(YEAR($AD98),MONTH($AD98),1),DATE(YEAR($AE98),MONTH($AE98),28)),0)</f>
      </c>
      <c r="AH98" s="18">
        <f>IFERROR(_xlfn.BETA.DIST(DATE(YEAR(AH$2),MONTH(AH$2),15),$AD$2,$AE$2,FALSE,DATE(YEAR($AD98),MONTH($AD98),1),DATE(YEAR($AE98),MONTH($AE98),28)),0)</f>
      </c>
      <c r="AI98" s="18">
        <f>IFERROR(_xlfn.BETA.DIST(DATE(YEAR(AI$2),MONTH(AI$2),15),$AD$2,$AE$2,FALSE,DATE(YEAR($AD98),MONTH($AD98),1),DATE(YEAR($AE98),MONTH($AE98),28)),0)</f>
      </c>
      <c r="AJ98" s="18">
        <f>IFERROR(_xlfn.BETA.DIST(DATE(YEAR(AJ$2),MONTH(AJ$2),15),$AD$2,$AE$2,FALSE,DATE(YEAR($AD98),MONTH($AD98),1),DATE(YEAR($AE98),MONTH($AE98),28)),0)</f>
      </c>
      <c r="AK98" s="18">
        <f>IFERROR(_xlfn.BETA.DIST(DATE(YEAR(AK$2),MONTH(AK$2),15),$AD$2,$AE$2,FALSE,DATE(YEAR($AD98),MONTH($AD98),1),DATE(YEAR($AE98),MONTH($AE98),28)),0)</f>
      </c>
      <c r="AL98" s="18">
        <f>IFERROR(_xlfn.BETA.DIST(DATE(YEAR(AL$2),MONTH(AL$2),15),$AD$2,$AE$2,FALSE,DATE(YEAR($AD98),MONTH($AD98),1),DATE(YEAR($AE98),MONTH($AE98),28)),0)</f>
      </c>
      <c r="AM98" s="18">
        <f>IFERROR(_xlfn.BETA.DIST(DATE(YEAR(AM$2),MONTH(AM$2),15),$AD$2,$AE$2,FALSE,DATE(YEAR($AD98),MONTH($AD98),1),DATE(YEAR($AE98),MONTH($AE98),28)),0)</f>
      </c>
      <c r="AN98" s="18">
        <f>IFERROR(_xlfn.BETA.DIST(DATE(YEAR(AN$2),MONTH(AN$2),15),$AD$2,$AE$2,FALSE,DATE(YEAR($AD98),MONTH($AD98),1),DATE(YEAR($AE98),MONTH($AE98),28)),0)</f>
      </c>
      <c r="AO98" s="18">
        <f>IFERROR(_xlfn.BETA.DIST(DATE(YEAR(AO$2),MONTH(AO$2),15),$AD$2,$AE$2,FALSE,DATE(YEAR($AD98),MONTH($AD98),1),DATE(YEAR($AE98),MONTH($AE98),28)),0)</f>
      </c>
      <c r="AP98" s="18">
        <f>IFERROR(_xlfn.BETA.DIST(DATE(YEAR(AP$2),MONTH(AP$2),15),$AD$2,$AE$2,FALSE,DATE(YEAR($AD98),MONTH($AD98),1),DATE(YEAR($AE98),MONTH($AE98),28)),0)</f>
      </c>
      <c r="AQ98" s="18">
        <f>IFERROR(_xlfn.BETA.DIST(DATE(YEAR(AQ$2),MONTH(AQ$2),15),$AD$2,$AE$2,FALSE,DATE(YEAR($AD98),MONTH($AD98),1),DATE(YEAR($AE98),MONTH($AE98),28)),0)</f>
      </c>
      <c r="AR98" s="18">
        <f>IFERROR(_xlfn.BETA.DIST(DATE(YEAR(AR$2),MONTH(AR$2),15),$AD$2,$AE$2,FALSE,DATE(YEAR($AD98),MONTH($AD98),1),DATE(YEAR($AE98),MONTH($AE98),28)),0)</f>
      </c>
      <c r="AS98" s="18">
        <f>IFERROR(_xlfn.BETA.DIST(DATE(YEAR(AS$2),MONTH(AS$2),15),$AD$2,$AE$2,FALSE,DATE(YEAR($AD98),MONTH($AD98),1),DATE(YEAR($AE98),MONTH($AE98),28)),0)</f>
      </c>
      <c r="AT98" s="18">
        <f>IFERROR(_xlfn.BETA.DIST(DATE(YEAR(AT$2),MONTH(AT$2),15),$AD$2,$AE$2,FALSE,DATE(YEAR($AD98),MONTH($AD98),1),DATE(YEAR($AE98),MONTH($AE98),28)),0)</f>
      </c>
      <c r="AU98" s="18">
        <f>IFERROR(_xlfn.BETA.DIST(DATE(YEAR(AU$2),MONTH(AU$2),15),$AD$2,$AE$2,FALSE,DATE(YEAR($AD98),MONTH($AD98),1),DATE(YEAR($AE98),MONTH($AE98),28)),0)</f>
      </c>
      <c r="AV98" s="18">
        <f>SUM(AG98:AU98)</f>
      </c>
      <c r="AW98" s="18">
        <f>IF(J98&lt;&gt;0,J98,IF($AV98=0,0,AG98/$AV98*$Z98))</f>
      </c>
      <c r="AX98" s="18">
        <f>IF(K98&lt;&gt;0,K98,IF($AV98=0,0,AH98/$AV98*$Z98))</f>
      </c>
      <c r="AY98" s="18">
        <f>IF(L98&lt;&gt;0,L98,IF($AV98=0,0,AI98/$AV98*$Z98))</f>
      </c>
      <c r="AZ98" s="18">
        <f>IF(M98&lt;&gt;0,M98,IF($AV98=0,0,AJ98/$AV98*$Z98))</f>
      </c>
      <c r="BA98" s="18">
        <f>IF(N98&lt;&gt;0,N98,IF($AV98=0,0,AK98/$AV98*$Z98))</f>
      </c>
      <c r="BB98" s="18">
        <f>IF(O98&lt;&gt;0,O98,IF($AV98=0,0,AL98/$AV98*$Z98))</f>
      </c>
      <c r="BC98" s="18">
        <f>IF(P98&lt;&gt;0,P98,IF($AV98=0,0,AM98/$AV98*$Z98))</f>
      </c>
      <c r="BD98" s="18">
        <f>IF(Q98&lt;&gt;0,Q98,IF($AV98=0,0,AN98/$AV98*$Z98))</f>
      </c>
      <c r="BE98" s="18">
        <f>IF(R98&lt;&gt;0,R98,IF($AV98=0,0,AO98/$AV98*$Z98))</f>
      </c>
      <c r="BF98" s="18">
        <f>IF(S98&lt;&gt;0,S98,IF($AV98=0,0,AP98/$AV98*$Z98))</f>
      </c>
      <c r="BG98" s="18">
        <f>IF(T98&lt;&gt;0,T98,IF($AV98=0,0,AQ98/$AV98*$Z98))</f>
      </c>
      <c r="BH98" s="18">
        <f>IF(U98&lt;&gt;0,U98,IF($AV98=0,0,AR98/$AV98*$Z98))</f>
      </c>
      <c r="BI98" s="18">
        <f>IF(V98&lt;&gt;0,V98,IF($AV98=0,0,AS98/$AV98*$Z98))</f>
      </c>
      <c r="BJ98" s="18">
        <f>IF(W98&lt;&gt;0,W98,IF($AV98=0,0,AT98/$AV98*$Z98))</f>
      </c>
      <c r="BK98" s="18">
        <f>IF(X98&lt;&gt;0,X98,IF($AV98=0,0,AU98/$AV98*$Z98))</f>
      </c>
      <c r="BL98" s="18">
        <f>SUM(AW98:BK98)</f>
      </c>
      <c r="BM98" s="18">
        <f>I98-BL98</f>
      </c>
    </row>
    <row r="99" outlineLevel="3">
      <c r="A99" s="17" t="str">
        <v>1.24</v>
      </c>
      <c r="B99" s="17" t="str">
        <v/>
      </c>
      <c r="C99" s="17" t="str">
        <v/>
      </c>
      <c r="D99" s="17" t="str">
        <v/>
      </c>
      <c r="E99" s="17" t="str">
        <v>1.24</v>
      </c>
      <c r="F99" s="17" t="str">
        <v>Three single phase GIS inductive voltage transformer complete with disconnector and earthing switch for cable feeders.</v>
      </c>
      <c r="G99" s="17">
        <v>33289.49</v>
      </c>
      <c r="H99" s="17" t="str">
        <v/>
      </c>
      <c r="I99" s="17" t="str">
        <v/>
      </c>
      <c r="J99" s="17" t="str">
        <v/>
      </c>
      <c r="K99" s="17" t="str">
        <v/>
      </c>
      <c r="L99" s="17" t="str">
        <v/>
      </c>
      <c r="M99" s="17" t="str">
        <v/>
      </c>
      <c r="N99" s="17" t="str">
        <v/>
      </c>
      <c r="O99" s="17" t="str">
        <v/>
      </c>
      <c r="P99" s="17" t="str">
        <v/>
      </c>
      <c r="Q99" s="17" t="str">
        <v/>
      </c>
      <c r="R99" s="17" t="str">
        <v/>
      </c>
      <c r="S99" s="17" t="str">
        <v/>
      </c>
      <c r="T99" s="17" t="str">
        <v/>
      </c>
      <c r="U99" s="17" t="str">
        <v/>
      </c>
      <c r="V99" s="17" t="str">
        <v/>
      </c>
      <c r="W99" s="17" t="str">
        <v/>
      </c>
      <c r="X99" s="17" t="str">
        <v/>
      </c>
      <c r="Y99" s="17" t="str">
        <v/>
      </c>
      <c r="Z99" s="17" t="str">
        <v/>
      </c>
      <c r="AA99" s="17" t="str">
        <v/>
      </c>
      <c r="AB99" s="17" t="str">
        <v/>
      </c>
      <c r="AC99" s="17" t="str">
        <v/>
      </c>
      <c r="AD99" s="17" t="str">
        <v/>
      </c>
      <c r="AE99" s="17" t="str">
        <v/>
      </c>
      <c r="AF99" s="5" t="str">
        <v/>
      </c>
      <c r="AG99" s="18">
        <f>IFERROR(_xlfn.BETA.DIST(DATE(YEAR(AG$2),MONTH(AG$2),15),$AD$2,$AE$2,FALSE,DATE(YEAR($AD99),MONTH($AD99),1),DATE(YEAR($AE99),MONTH($AE99),28)),0)</f>
      </c>
      <c r="AH99" s="18">
        <f>IFERROR(_xlfn.BETA.DIST(DATE(YEAR(AH$2),MONTH(AH$2),15),$AD$2,$AE$2,FALSE,DATE(YEAR($AD99),MONTH($AD99),1),DATE(YEAR($AE99),MONTH($AE99),28)),0)</f>
      </c>
      <c r="AI99" s="18">
        <f>IFERROR(_xlfn.BETA.DIST(DATE(YEAR(AI$2),MONTH(AI$2),15),$AD$2,$AE$2,FALSE,DATE(YEAR($AD99),MONTH($AD99),1),DATE(YEAR($AE99),MONTH($AE99),28)),0)</f>
      </c>
      <c r="AJ99" s="18">
        <f>IFERROR(_xlfn.BETA.DIST(DATE(YEAR(AJ$2),MONTH(AJ$2),15),$AD$2,$AE$2,FALSE,DATE(YEAR($AD99),MONTH($AD99),1),DATE(YEAR($AE99),MONTH($AE99),28)),0)</f>
      </c>
      <c r="AK99" s="18">
        <f>IFERROR(_xlfn.BETA.DIST(DATE(YEAR(AK$2),MONTH(AK$2),15),$AD$2,$AE$2,FALSE,DATE(YEAR($AD99),MONTH($AD99),1),DATE(YEAR($AE99),MONTH($AE99),28)),0)</f>
      </c>
      <c r="AL99" s="18">
        <f>IFERROR(_xlfn.BETA.DIST(DATE(YEAR(AL$2),MONTH(AL$2),15),$AD$2,$AE$2,FALSE,DATE(YEAR($AD99),MONTH($AD99),1),DATE(YEAR($AE99),MONTH($AE99),28)),0)</f>
      </c>
      <c r="AM99" s="18">
        <f>IFERROR(_xlfn.BETA.DIST(DATE(YEAR(AM$2),MONTH(AM$2),15),$AD$2,$AE$2,FALSE,DATE(YEAR($AD99),MONTH($AD99),1),DATE(YEAR($AE99),MONTH($AE99),28)),0)</f>
      </c>
      <c r="AN99" s="18">
        <f>IFERROR(_xlfn.BETA.DIST(DATE(YEAR(AN$2),MONTH(AN$2),15),$AD$2,$AE$2,FALSE,DATE(YEAR($AD99),MONTH($AD99),1),DATE(YEAR($AE99),MONTH($AE99),28)),0)</f>
      </c>
      <c r="AO99" s="18">
        <f>IFERROR(_xlfn.BETA.DIST(DATE(YEAR(AO$2),MONTH(AO$2),15),$AD$2,$AE$2,FALSE,DATE(YEAR($AD99),MONTH($AD99),1),DATE(YEAR($AE99),MONTH($AE99),28)),0)</f>
      </c>
      <c r="AP99" s="18">
        <f>IFERROR(_xlfn.BETA.DIST(DATE(YEAR(AP$2),MONTH(AP$2),15),$AD$2,$AE$2,FALSE,DATE(YEAR($AD99),MONTH($AD99),1),DATE(YEAR($AE99),MONTH($AE99),28)),0)</f>
      </c>
      <c r="AQ99" s="18">
        <f>IFERROR(_xlfn.BETA.DIST(DATE(YEAR(AQ$2),MONTH(AQ$2),15),$AD$2,$AE$2,FALSE,DATE(YEAR($AD99),MONTH($AD99),1),DATE(YEAR($AE99),MONTH($AE99),28)),0)</f>
      </c>
      <c r="AR99" s="18">
        <f>IFERROR(_xlfn.BETA.DIST(DATE(YEAR(AR$2),MONTH(AR$2),15),$AD$2,$AE$2,FALSE,DATE(YEAR($AD99),MONTH($AD99),1),DATE(YEAR($AE99),MONTH($AE99),28)),0)</f>
      </c>
      <c r="AS99" s="18">
        <f>IFERROR(_xlfn.BETA.DIST(DATE(YEAR(AS$2),MONTH(AS$2),15),$AD$2,$AE$2,FALSE,DATE(YEAR($AD99),MONTH($AD99),1),DATE(YEAR($AE99),MONTH($AE99),28)),0)</f>
      </c>
      <c r="AT99" s="18">
        <f>IFERROR(_xlfn.BETA.DIST(DATE(YEAR(AT$2),MONTH(AT$2),15),$AD$2,$AE$2,FALSE,DATE(YEAR($AD99),MONTH($AD99),1),DATE(YEAR($AE99),MONTH($AE99),28)),0)</f>
      </c>
      <c r="AU99" s="18">
        <f>IFERROR(_xlfn.BETA.DIST(DATE(YEAR(AU$2),MONTH(AU$2),15),$AD$2,$AE$2,FALSE,DATE(YEAR($AD99),MONTH($AD99),1),DATE(YEAR($AE99),MONTH($AE99),28)),0)</f>
      </c>
      <c r="AV99" s="18">
        <f>SUM(AG99:AU99)</f>
      </c>
      <c r="AW99" s="18">
        <f>IF(J99&lt;&gt;0,J99,IF($AV99=0,0,AG99/$AV99*$Z99))</f>
      </c>
      <c r="AX99" s="18">
        <f>IF(K99&lt;&gt;0,K99,IF($AV99=0,0,AH99/$AV99*$Z99))</f>
      </c>
      <c r="AY99" s="18">
        <f>IF(L99&lt;&gt;0,L99,IF($AV99=0,0,AI99/$AV99*$Z99))</f>
      </c>
      <c r="AZ99" s="18">
        <f>IF(M99&lt;&gt;0,M99,IF($AV99=0,0,AJ99/$AV99*$Z99))</f>
      </c>
      <c r="BA99" s="18">
        <f>IF(N99&lt;&gt;0,N99,IF($AV99=0,0,AK99/$AV99*$Z99))</f>
      </c>
      <c r="BB99" s="18">
        <f>IF(O99&lt;&gt;0,O99,IF($AV99=0,0,AL99/$AV99*$Z99))</f>
      </c>
      <c r="BC99" s="18">
        <f>IF(P99&lt;&gt;0,P99,IF($AV99=0,0,AM99/$AV99*$Z99))</f>
      </c>
      <c r="BD99" s="18">
        <f>IF(Q99&lt;&gt;0,Q99,IF($AV99=0,0,AN99/$AV99*$Z99))</f>
      </c>
      <c r="BE99" s="18">
        <f>IF(R99&lt;&gt;0,R99,IF($AV99=0,0,AO99/$AV99*$Z99))</f>
      </c>
      <c r="BF99" s="18">
        <f>IF(S99&lt;&gt;0,S99,IF($AV99=0,0,AP99/$AV99*$Z99))</f>
      </c>
      <c r="BG99" s="18">
        <f>IF(T99&lt;&gt;0,T99,IF($AV99=0,0,AQ99/$AV99*$Z99))</f>
      </c>
      <c r="BH99" s="18">
        <f>IF(U99&lt;&gt;0,U99,IF($AV99=0,0,AR99/$AV99*$Z99))</f>
      </c>
      <c r="BI99" s="18">
        <f>IF(V99&lt;&gt;0,V99,IF($AV99=0,0,AS99/$AV99*$Z99))</f>
      </c>
      <c r="BJ99" s="18">
        <f>IF(W99&lt;&gt;0,W99,IF($AV99=0,0,AT99/$AV99*$Z99))</f>
      </c>
      <c r="BK99" s="18">
        <f>IF(X99&lt;&gt;0,X99,IF($AV99=0,0,AU99/$AV99*$Z99))</f>
      </c>
      <c r="BL99" s="18">
        <f>SUM(AW99:BK99)</f>
      </c>
      <c r="BM99" s="17" t="str">
        <v/>
      </c>
    </row>
    <row r="100" outlineLevel="4">
      <c r="A100" s="5" t="str">
        <v>1.24</v>
      </c>
      <c r="B100" s="5" t="str">
        <v/>
      </c>
      <c r="C100" s="5" t="str">
        <v>BSKDGNGENGR05</v>
      </c>
      <c r="D100" s="5" t="str">
        <v>BSKDGNGENGR05</v>
      </c>
      <c r="E100" s="19">
        <f>IFERROR(_xlfn.XLOOKUP(F100,Assumptions!B:B,Assumptions!C:C),0)</f>
      </c>
      <c r="F100" s="5" t="str">
        <v>Advanced Payment</v>
      </c>
      <c r="G100" s="5" t="str">
        <v/>
      </c>
      <c r="H100" s="18">
        <f>G99*E100</f>
      </c>
      <c r="I100" s="18">
        <f>H100*(1-0)</f>
      </c>
      <c r="J100" s="18">
        <v>0</v>
      </c>
      <c r="K100" s="18">
        <v>0</v>
      </c>
      <c r="L100" s="18">
        <v>0</v>
      </c>
      <c r="M100" s="18">
        <v>0</v>
      </c>
      <c r="N100" s="18">
        <v>0</v>
      </c>
      <c r="O100" s="18">
        <v>0</v>
      </c>
      <c r="P100" s="18">
        <v>0</v>
      </c>
      <c r="Q100" s="18">
        <v>0</v>
      </c>
      <c r="R100" s="18">
        <v>0</v>
      </c>
      <c r="S100" s="18">
        <v>0</v>
      </c>
      <c r="T100" s="18">
        <v>0</v>
      </c>
      <c r="U100" s="18">
        <v>0</v>
      </c>
      <c r="V100" s="18">
        <v>0</v>
      </c>
      <c r="W100" s="18">
        <v>0</v>
      </c>
      <c r="X100" s="18">
        <v>0</v>
      </c>
      <c r="Y100" s="18">
        <f>SUM(J100:X100)</f>
      </c>
      <c r="Z100" s="18">
        <f>I100-Y100</f>
      </c>
      <c r="AA100" s="20">
        <v>46026</v>
      </c>
      <c r="AB100" s="20">
        <v>46026</v>
      </c>
      <c r="AC100" s="18">
        <f>IFERROR(_xlfn.XLOOKUP(F100,Assumptions!B:B,Assumptions!D:D),0)</f>
      </c>
      <c r="AD100" s="20">
        <f>AA100+AC100</f>
      </c>
      <c r="AE100" s="20">
        <f>AC100+AB100</f>
      </c>
      <c r="AF100" s="5" t="str">
        <v/>
      </c>
      <c r="AG100" s="18">
        <f>IFERROR(_xlfn.BETA.DIST(DATE(YEAR(AG$2),MONTH(AG$2),15),$AD$2,$AE$2,FALSE,DATE(YEAR($AD100),MONTH($AD100),1),DATE(YEAR($AE100),MONTH($AE100),28)),0)</f>
      </c>
      <c r="AH100" s="18">
        <f>IFERROR(_xlfn.BETA.DIST(DATE(YEAR(AH$2),MONTH(AH$2),15),$AD$2,$AE$2,FALSE,DATE(YEAR($AD100),MONTH($AD100),1),DATE(YEAR($AE100),MONTH($AE100),28)),0)</f>
      </c>
      <c r="AI100" s="18">
        <f>IFERROR(_xlfn.BETA.DIST(DATE(YEAR(AI$2),MONTH(AI$2),15),$AD$2,$AE$2,FALSE,DATE(YEAR($AD100),MONTH($AD100),1),DATE(YEAR($AE100),MONTH($AE100),28)),0)</f>
      </c>
      <c r="AJ100" s="18">
        <f>IFERROR(_xlfn.BETA.DIST(DATE(YEAR(AJ$2),MONTH(AJ$2),15),$AD$2,$AE$2,FALSE,DATE(YEAR($AD100),MONTH($AD100),1),DATE(YEAR($AE100),MONTH($AE100),28)),0)</f>
      </c>
      <c r="AK100" s="18">
        <f>IFERROR(_xlfn.BETA.DIST(DATE(YEAR(AK$2),MONTH(AK$2),15),$AD$2,$AE$2,FALSE,DATE(YEAR($AD100),MONTH($AD100),1),DATE(YEAR($AE100),MONTH($AE100),28)),0)</f>
      </c>
      <c r="AL100" s="18">
        <f>IFERROR(_xlfn.BETA.DIST(DATE(YEAR(AL$2),MONTH(AL$2),15),$AD$2,$AE$2,FALSE,DATE(YEAR($AD100),MONTH($AD100),1),DATE(YEAR($AE100),MONTH($AE100),28)),0)</f>
      </c>
      <c r="AM100" s="18">
        <f>IFERROR(_xlfn.BETA.DIST(DATE(YEAR(AM$2),MONTH(AM$2),15),$AD$2,$AE$2,FALSE,DATE(YEAR($AD100),MONTH($AD100),1),DATE(YEAR($AE100),MONTH($AE100),28)),0)</f>
      </c>
      <c r="AN100" s="18">
        <f>IFERROR(_xlfn.BETA.DIST(DATE(YEAR(AN$2),MONTH(AN$2),15),$AD$2,$AE$2,FALSE,DATE(YEAR($AD100),MONTH($AD100),1),DATE(YEAR($AE100),MONTH($AE100),28)),0)</f>
      </c>
      <c r="AO100" s="18">
        <f>IFERROR(_xlfn.BETA.DIST(DATE(YEAR(AO$2),MONTH(AO$2),15),$AD$2,$AE$2,FALSE,DATE(YEAR($AD100),MONTH($AD100),1),DATE(YEAR($AE100),MONTH($AE100),28)),0)</f>
      </c>
      <c r="AP100" s="18">
        <f>IFERROR(_xlfn.BETA.DIST(DATE(YEAR(AP$2),MONTH(AP$2),15),$AD$2,$AE$2,FALSE,DATE(YEAR($AD100),MONTH($AD100),1),DATE(YEAR($AE100),MONTH($AE100),28)),0)</f>
      </c>
      <c r="AQ100" s="18">
        <f>IFERROR(_xlfn.BETA.DIST(DATE(YEAR(AQ$2),MONTH(AQ$2),15),$AD$2,$AE$2,FALSE,DATE(YEAR($AD100),MONTH($AD100),1),DATE(YEAR($AE100),MONTH($AE100),28)),0)</f>
      </c>
      <c r="AR100" s="18">
        <f>IFERROR(_xlfn.BETA.DIST(DATE(YEAR(AR$2),MONTH(AR$2),15),$AD$2,$AE$2,FALSE,DATE(YEAR($AD100),MONTH($AD100),1),DATE(YEAR($AE100),MONTH($AE100),28)),0)</f>
      </c>
      <c r="AS100" s="18">
        <f>IFERROR(_xlfn.BETA.DIST(DATE(YEAR(AS$2),MONTH(AS$2),15),$AD$2,$AE$2,FALSE,DATE(YEAR($AD100),MONTH($AD100),1),DATE(YEAR($AE100),MONTH($AE100),28)),0)</f>
      </c>
      <c r="AT100" s="18">
        <f>IFERROR(_xlfn.BETA.DIST(DATE(YEAR(AT$2),MONTH(AT$2),15),$AD$2,$AE$2,FALSE,DATE(YEAR($AD100),MONTH($AD100),1),DATE(YEAR($AE100),MONTH($AE100),28)),0)</f>
      </c>
      <c r="AU100" s="18">
        <f>IFERROR(_xlfn.BETA.DIST(DATE(YEAR(AU$2),MONTH(AU$2),15),$AD$2,$AE$2,FALSE,DATE(YEAR($AD100),MONTH($AD100),1),DATE(YEAR($AE100),MONTH($AE100),28)),0)</f>
      </c>
      <c r="AV100" s="18">
        <f>SUM(AG100:AU100)</f>
      </c>
      <c r="AW100" s="18">
        <f>IF(J100&lt;&gt;0,J100,IF($AV100=0,0,AG100/$AV100*$Z100))</f>
      </c>
      <c r="AX100" s="18">
        <f>IF(K100&lt;&gt;0,K100,IF($AV100=0,0,AH100/$AV100*$Z100))</f>
      </c>
      <c r="AY100" s="18">
        <f>IF(L100&lt;&gt;0,L100,IF($AV100=0,0,AI100/$AV100*$Z100))</f>
      </c>
      <c r="AZ100" s="18">
        <f>IF(M100&lt;&gt;0,M100,IF($AV100=0,0,AJ100/$AV100*$Z100))</f>
      </c>
      <c r="BA100" s="18">
        <f>IF(N100&lt;&gt;0,N100,IF($AV100=0,0,AK100/$AV100*$Z100))</f>
      </c>
      <c r="BB100" s="18">
        <f>IF(O100&lt;&gt;0,O100,IF($AV100=0,0,AL100/$AV100*$Z100))</f>
      </c>
      <c r="BC100" s="18">
        <f>IF(P100&lt;&gt;0,P100,IF($AV100=0,0,AM100/$AV100*$Z100))</f>
      </c>
      <c r="BD100" s="18">
        <f>IF(Q100&lt;&gt;0,Q100,IF($AV100=0,0,AN100/$AV100*$Z100))</f>
      </c>
      <c r="BE100" s="18">
        <f>IF(R100&lt;&gt;0,R100,IF($AV100=0,0,AO100/$AV100*$Z100))</f>
      </c>
      <c r="BF100" s="18">
        <f>IF(S100&lt;&gt;0,S100,IF($AV100=0,0,AP100/$AV100*$Z100))</f>
      </c>
      <c r="BG100" s="18">
        <f>IF(T100&lt;&gt;0,T100,IF($AV100=0,0,AQ100/$AV100*$Z100))</f>
      </c>
      <c r="BH100" s="18">
        <f>IF(U100&lt;&gt;0,U100,IF($AV100=0,0,AR100/$AV100*$Z100))</f>
      </c>
      <c r="BI100" s="18">
        <f>IF(V100&lt;&gt;0,V100,IF($AV100=0,0,AS100/$AV100*$Z100))</f>
      </c>
      <c r="BJ100" s="18">
        <f>IF(W100&lt;&gt;0,W100,IF($AV100=0,0,AT100/$AV100*$Z100))</f>
      </c>
      <c r="BK100" s="18">
        <f>IF(X100&lt;&gt;0,X100,IF($AV100=0,0,AU100/$AV100*$Z100))</f>
      </c>
      <c r="BL100" s="18">
        <f>SUM(AW100:BK100)</f>
      </c>
      <c r="BM100" s="18">
        <f>I100-BL100</f>
      </c>
    </row>
    <row r="101" outlineLevel="4">
      <c r="A101" s="5" t="str">
        <v>1.24</v>
      </c>
      <c r="B101" s="5" t="str">
        <v/>
      </c>
      <c r="C101" s="5" t="str">
        <v>BSPRELGENG207</v>
      </c>
      <c r="D101" s="5" t="str">
        <v>BSPRELGENG207</v>
      </c>
      <c r="E101" s="19">
        <f>IFERROR(_xlfn.XLOOKUP(F101,Assumptions!B:B,Assumptions!C:C),0)</f>
      </c>
      <c r="F101" s="5" t="str">
        <v>Site Delivery USD</v>
      </c>
      <c r="G101" s="5" t="str">
        <v/>
      </c>
      <c r="H101" s="18">
        <f>G99*E101</f>
      </c>
      <c r="I101" s="18">
        <f>H101*(1-0)</f>
      </c>
      <c r="J101" s="18">
        <v>0</v>
      </c>
      <c r="K101" s="18">
        <v>0</v>
      </c>
      <c r="L101" s="18">
        <v>0</v>
      </c>
      <c r="M101" s="18">
        <v>0</v>
      </c>
      <c r="N101" s="18">
        <v>0</v>
      </c>
      <c r="O101" s="18">
        <v>0</v>
      </c>
      <c r="P101" s="18">
        <v>0</v>
      </c>
      <c r="Q101" s="18">
        <v>0</v>
      </c>
      <c r="R101" s="18">
        <v>0</v>
      </c>
      <c r="S101" s="18">
        <v>0</v>
      </c>
      <c r="T101" s="18">
        <v>0</v>
      </c>
      <c r="U101" s="18">
        <v>0</v>
      </c>
      <c r="V101" s="18">
        <v>0</v>
      </c>
      <c r="W101" s="18">
        <v>0</v>
      </c>
      <c r="X101" s="18">
        <v>0</v>
      </c>
      <c r="Y101" s="18">
        <f>SUM(J101:X101)</f>
      </c>
      <c r="Z101" s="18">
        <f>I101-Y101</f>
      </c>
      <c r="AA101" s="20">
        <v>46294</v>
      </c>
      <c r="AB101" s="20">
        <v>46294</v>
      </c>
      <c r="AC101" s="18">
        <f>IFERROR(_xlfn.XLOOKUP(F101,Assumptions!B:B,Assumptions!D:D),0)</f>
      </c>
      <c r="AD101" s="20">
        <f>AA101+AC101</f>
      </c>
      <c r="AE101" s="20">
        <f>AC101+AB101</f>
      </c>
      <c r="AF101" s="5" t="str">
        <v/>
      </c>
      <c r="AG101" s="18">
        <f>IFERROR(_xlfn.BETA.DIST(DATE(YEAR(AG$2),MONTH(AG$2),15),$AD$2,$AE$2,FALSE,DATE(YEAR($AD101),MONTH($AD101),1),DATE(YEAR($AE101),MONTH($AE101),28)),0)</f>
      </c>
      <c r="AH101" s="18">
        <f>IFERROR(_xlfn.BETA.DIST(DATE(YEAR(AH$2),MONTH(AH$2),15),$AD$2,$AE$2,FALSE,DATE(YEAR($AD101),MONTH($AD101),1),DATE(YEAR($AE101),MONTH($AE101),28)),0)</f>
      </c>
      <c r="AI101" s="18">
        <f>IFERROR(_xlfn.BETA.DIST(DATE(YEAR(AI$2),MONTH(AI$2),15),$AD$2,$AE$2,FALSE,DATE(YEAR($AD101),MONTH($AD101),1),DATE(YEAR($AE101),MONTH($AE101),28)),0)</f>
      </c>
      <c r="AJ101" s="18">
        <f>IFERROR(_xlfn.BETA.DIST(DATE(YEAR(AJ$2),MONTH(AJ$2),15),$AD$2,$AE$2,FALSE,DATE(YEAR($AD101),MONTH($AD101),1),DATE(YEAR($AE101),MONTH($AE101),28)),0)</f>
      </c>
      <c r="AK101" s="18">
        <f>IFERROR(_xlfn.BETA.DIST(DATE(YEAR(AK$2),MONTH(AK$2),15),$AD$2,$AE$2,FALSE,DATE(YEAR($AD101),MONTH($AD101),1),DATE(YEAR($AE101),MONTH($AE101),28)),0)</f>
      </c>
      <c r="AL101" s="18">
        <f>IFERROR(_xlfn.BETA.DIST(DATE(YEAR(AL$2),MONTH(AL$2),15),$AD$2,$AE$2,FALSE,DATE(YEAR($AD101),MONTH($AD101),1),DATE(YEAR($AE101),MONTH($AE101),28)),0)</f>
      </c>
      <c r="AM101" s="18">
        <f>IFERROR(_xlfn.BETA.DIST(DATE(YEAR(AM$2),MONTH(AM$2),15),$AD$2,$AE$2,FALSE,DATE(YEAR($AD101),MONTH($AD101),1),DATE(YEAR($AE101),MONTH($AE101),28)),0)</f>
      </c>
      <c r="AN101" s="18">
        <f>IFERROR(_xlfn.BETA.DIST(DATE(YEAR(AN$2),MONTH(AN$2),15),$AD$2,$AE$2,FALSE,DATE(YEAR($AD101),MONTH($AD101),1),DATE(YEAR($AE101),MONTH($AE101),28)),0)</f>
      </c>
      <c r="AO101" s="18">
        <f>IFERROR(_xlfn.BETA.DIST(DATE(YEAR(AO$2),MONTH(AO$2),15),$AD$2,$AE$2,FALSE,DATE(YEAR($AD101),MONTH($AD101),1),DATE(YEAR($AE101),MONTH($AE101),28)),0)</f>
      </c>
      <c r="AP101" s="18">
        <f>IFERROR(_xlfn.BETA.DIST(DATE(YEAR(AP$2),MONTH(AP$2),15),$AD$2,$AE$2,FALSE,DATE(YEAR($AD101),MONTH($AD101),1),DATE(YEAR($AE101),MONTH($AE101),28)),0)</f>
      </c>
      <c r="AQ101" s="18">
        <f>IFERROR(_xlfn.BETA.DIST(DATE(YEAR(AQ$2),MONTH(AQ$2),15),$AD$2,$AE$2,FALSE,DATE(YEAR($AD101),MONTH($AD101),1),DATE(YEAR($AE101),MONTH($AE101),28)),0)</f>
      </c>
      <c r="AR101" s="18">
        <f>IFERROR(_xlfn.BETA.DIST(DATE(YEAR(AR$2),MONTH(AR$2),15),$AD$2,$AE$2,FALSE,DATE(YEAR($AD101),MONTH($AD101),1),DATE(YEAR($AE101),MONTH($AE101),28)),0)</f>
      </c>
      <c r="AS101" s="18">
        <f>IFERROR(_xlfn.BETA.DIST(DATE(YEAR(AS$2),MONTH(AS$2),15),$AD$2,$AE$2,FALSE,DATE(YEAR($AD101),MONTH($AD101),1),DATE(YEAR($AE101),MONTH($AE101),28)),0)</f>
      </c>
      <c r="AT101" s="18">
        <f>IFERROR(_xlfn.BETA.DIST(DATE(YEAR(AT$2),MONTH(AT$2),15),$AD$2,$AE$2,FALSE,DATE(YEAR($AD101),MONTH($AD101),1),DATE(YEAR($AE101),MONTH($AE101),28)),0)</f>
      </c>
      <c r="AU101" s="18">
        <f>IFERROR(_xlfn.BETA.DIST(DATE(YEAR(AU$2),MONTH(AU$2),15),$AD$2,$AE$2,FALSE,DATE(YEAR($AD101),MONTH($AD101),1),DATE(YEAR($AE101),MONTH($AE101),28)),0)</f>
      </c>
      <c r="AV101" s="18">
        <f>SUM(AG101:AU101)</f>
      </c>
      <c r="AW101" s="18">
        <f>IF(J101&lt;&gt;0,J101,IF($AV101=0,0,AG101/$AV101*$Z101))</f>
      </c>
      <c r="AX101" s="18">
        <f>IF(K101&lt;&gt;0,K101,IF($AV101=0,0,AH101/$AV101*$Z101))</f>
      </c>
      <c r="AY101" s="18">
        <f>IF(L101&lt;&gt;0,L101,IF($AV101=0,0,AI101/$AV101*$Z101))</f>
      </c>
      <c r="AZ101" s="18">
        <f>IF(M101&lt;&gt;0,M101,IF($AV101=0,0,AJ101/$AV101*$Z101))</f>
      </c>
      <c r="BA101" s="18">
        <f>IF(N101&lt;&gt;0,N101,IF($AV101=0,0,AK101/$AV101*$Z101))</f>
      </c>
      <c r="BB101" s="18">
        <f>IF(O101&lt;&gt;0,O101,IF($AV101=0,0,AL101/$AV101*$Z101))</f>
      </c>
      <c r="BC101" s="18">
        <f>IF(P101&lt;&gt;0,P101,IF($AV101=0,0,AM101/$AV101*$Z101))</f>
      </c>
      <c r="BD101" s="18">
        <f>IF(Q101&lt;&gt;0,Q101,IF($AV101=0,0,AN101/$AV101*$Z101))</f>
      </c>
      <c r="BE101" s="18">
        <f>IF(R101&lt;&gt;0,R101,IF($AV101=0,0,AO101/$AV101*$Z101))</f>
      </c>
      <c r="BF101" s="18">
        <f>IF(S101&lt;&gt;0,S101,IF($AV101=0,0,AP101/$AV101*$Z101))</f>
      </c>
      <c r="BG101" s="18">
        <f>IF(T101&lt;&gt;0,T101,IF($AV101=0,0,AQ101/$AV101*$Z101))</f>
      </c>
      <c r="BH101" s="18">
        <f>IF(U101&lt;&gt;0,U101,IF($AV101=0,0,AR101/$AV101*$Z101))</f>
      </c>
      <c r="BI101" s="18">
        <f>IF(V101&lt;&gt;0,V101,IF($AV101=0,0,AS101/$AV101*$Z101))</f>
      </c>
      <c r="BJ101" s="18">
        <f>IF(W101&lt;&gt;0,W101,IF($AV101=0,0,AT101/$AV101*$Z101))</f>
      </c>
      <c r="BK101" s="18">
        <f>IF(X101&lt;&gt;0,X101,IF($AV101=0,0,AU101/$AV101*$Z101))</f>
      </c>
      <c r="BL101" s="18">
        <f>SUM(AW101:BK101)</f>
      </c>
      <c r="BM101" s="18">
        <f>I101-BL101</f>
      </c>
    </row>
    <row r="102" outlineLevel="4">
      <c r="A102" s="5" t="str">
        <v>1.24</v>
      </c>
      <c r="B102" s="5" t="str">
        <v/>
      </c>
      <c r="C102" s="5" t="str">
        <v>BSKDGNGENGR07</v>
      </c>
      <c r="D102" s="5" t="str">
        <v>BSKDGNGENGR07</v>
      </c>
      <c r="E102" s="19">
        <f>IFERROR(_xlfn.XLOOKUP(F102,Assumptions!B:B,Assumptions!C:C),0)</f>
      </c>
      <c r="F102" s="5" t="str">
        <v>Retention</v>
      </c>
      <c r="G102" s="5" t="str">
        <v/>
      </c>
      <c r="H102" s="18">
        <f>G99*E102</f>
      </c>
      <c r="I102" s="18">
        <f>H102*(1-0)</f>
      </c>
      <c r="J102" s="18">
        <v>0</v>
      </c>
      <c r="K102" s="18">
        <v>0</v>
      </c>
      <c r="L102" s="18">
        <v>0</v>
      </c>
      <c r="M102" s="18">
        <v>0</v>
      </c>
      <c r="N102" s="18">
        <v>0</v>
      </c>
      <c r="O102" s="18">
        <v>0</v>
      </c>
      <c r="P102" s="18">
        <v>0</v>
      </c>
      <c r="Q102" s="18">
        <v>0</v>
      </c>
      <c r="R102" s="18">
        <v>0</v>
      </c>
      <c r="S102" s="18">
        <v>0</v>
      </c>
      <c r="T102" s="18">
        <v>0</v>
      </c>
      <c r="U102" s="18">
        <v>0</v>
      </c>
      <c r="V102" s="18">
        <v>0</v>
      </c>
      <c r="W102" s="18">
        <v>0</v>
      </c>
      <c r="X102" s="18">
        <v>0</v>
      </c>
      <c r="Y102" s="18">
        <f>SUM(J102:X102)</f>
      </c>
      <c r="Z102" s="18">
        <f>I102-Y102</f>
      </c>
      <c r="AA102" s="20">
        <v>46483</v>
      </c>
      <c r="AB102" s="20">
        <v>46483</v>
      </c>
      <c r="AC102" s="18">
        <f>IFERROR(_xlfn.XLOOKUP(F102,Assumptions!B:B,Assumptions!D:D),0)</f>
      </c>
      <c r="AD102" s="20">
        <f>AA102+AC102</f>
      </c>
      <c r="AE102" s="20">
        <f>AC102+AB102</f>
      </c>
      <c r="AF102" s="5" t="str">
        <v/>
      </c>
      <c r="AG102" s="18">
        <f>IFERROR(_xlfn.BETA.DIST(DATE(YEAR(AG$2),MONTH(AG$2),15),$AD$2,$AE$2,FALSE,DATE(YEAR($AD102),MONTH($AD102),1),DATE(YEAR($AE102),MONTH($AE102),28)),0)</f>
      </c>
      <c r="AH102" s="18">
        <f>IFERROR(_xlfn.BETA.DIST(DATE(YEAR(AH$2),MONTH(AH$2),15),$AD$2,$AE$2,FALSE,DATE(YEAR($AD102),MONTH($AD102),1),DATE(YEAR($AE102),MONTH($AE102),28)),0)</f>
      </c>
      <c r="AI102" s="18">
        <f>IFERROR(_xlfn.BETA.DIST(DATE(YEAR(AI$2),MONTH(AI$2),15),$AD$2,$AE$2,FALSE,DATE(YEAR($AD102),MONTH($AD102),1),DATE(YEAR($AE102),MONTH($AE102),28)),0)</f>
      </c>
      <c r="AJ102" s="18">
        <f>IFERROR(_xlfn.BETA.DIST(DATE(YEAR(AJ$2),MONTH(AJ$2),15),$AD$2,$AE$2,FALSE,DATE(YEAR($AD102),MONTH($AD102),1),DATE(YEAR($AE102),MONTH($AE102),28)),0)</f>
      </c>
      <c r="AK102" s="18">
        <f>IFERROR(_xlfn.BETA.DIST(DATE(YEAR(AK$2),MONTH(AK$2),15),$AD$2,$AE$2,FALSE,DATE(YEAR($AD102),MONTH($AD102),1),DATE(YEAR($AE102),MONTH($AE102),28)),0)</f>
      </c>
      <c r="AL102" s="18">
        <f>IFERROR(_xlfn.BETA.DIST(DATE(YEAR(AL$2),MONTH(AL$2),15),$AD$2,$AE$2,FALSE,DATE(YEAR($AD102),MONTH($AD102),1),DATE(YEAR($AE102),MONTH($AE102),28)),0)</f>
      </c>
      <c r="AM102" s="18">
        <f>IFERROR(_xlfn.BETA.DIST(DATE(YEAR(AM$2),MONTH(AM$2),15),$AD$2,$AE$2,FALSE,DATE(YEAR($AD102),MONTH($AD102),1),DATE(YEAR($AE102),MONTH($AE102),28)),0)</f>
      </c>
      <c r="AN102" s="18">
        <f>IFERROR(_xlfn.BETA.DIST(DATE(YEAR(AN$2),MONTH(AN$2),15),$AD$2,$AE$2,FALSE,DATE(YEAR($AD102),MONTH($AD102),1),DATE(YEAR($AE102),MONTH($AE102),28)),0)</f>
      </c>
      <c r="AO102" s="18">
        <f>IFERROR(_xlfn.BETA.DIST(DATE(YEAR(AO$2),MONTH(AO$2),15),$AD$2,$AE$2,FALSE,DATE(YEAR($AD102),MONTH($AD102),1),DATE(YEAR($AE102),MONTH($AE102),28)),0)</f>
      </c>
      <c r="AP102" s="18">
        <f>IFERROR(_xlfn.BETA.DIST(DATE(YEAR(AP$2),MONTH(AP$2),15),$AD$2,$AE$2,FALSE,DATE(YEAR($AD102),MONTH($AD102),1),DATE(YEAR($AE102),MONTH($AE102),28)),0)</f>
      </c>
      <c r="AQ102" s="18">
        <f>IFERROR(_xlfn.BETA.DIST(DATE(YEAR(AQ$2),MONTH(AQ$2),15),$AD$2,$AE$2,FALSE,DATE(YEAR($AD102),MONTH($AD102),1),DATE(YEAR($AE102),MONTH($AE102),28)),0)</f>
      </c>
      <c r="AR102" s="18">
        <f>IFERROR(_xlfn.BETA.DIST(DATE(YEAR(AR$2),MONTH(AR$2),15),$AD$2,$AE$2,FALSE,DATE(YEAR($AD102),MONTH($AD102),1),DATE(YEAR($AE102),MONTH($AE102),28)),0)</f>
      </c>
      <c r="AS102" s="18">
        <f>IFERROR(_xlfn.BETA.DIST(DATE(YEAR(AS$2),MONTH(AS$2),15),$AD$2,$AE$2,FALSE,DATE(YEAR($AD102),MONTH($AD102),1),DATE(YEAR($AE102),MONTH($AE102),28)),0)</f>
      </c>
      <c r="AT102" s="18">
        <f>IFERROR(_xlfn.BETA.DIST(DATE(YEAR(AT$2),MONTH(AT$2),15),$AD$2,$AE$2,FALSE,DATE(YEAR($AD102),MONTH($AD102),1),DATE(YEAR($AE102),MONTH($AE102),28)),0)</f>
      </c>
      <c r="AU102" s="18">
        <f>IFERROR(_xlfn.BETA.DIST(DATE(YEAR(AU$2),MONTH(AU$2),15),$AD$2,$AE$2,FALSE,DATE(YEAR($AD102),MONTH($AD102),1),DATE(YEAR($AE102),MONTH($AE102),28)),0)</f>
      </c>
      <c r="AV102" s="18">
        <f>SUM(AG102:AU102)</f>
      </c>
      <c r="AW102" s="18">
        <f>IF(J102&lt;&gt;0,J102,IF($AV102=0,0,AG102/$AV102*$Z102))</f>
      </c>
      <c r="AX102" s="18">
        <f>IF(K102&lt;&gt;0,K102,IF($AV102=0,0,AH102/$AV102*$Z102))</f>
      </c>
      <c r="AY102" s="18">
        <f>IF(L102&lt;&gt;0,L102,IF($AV102=0,0,AI102/$AV102*$Z102))</f>
      </c>
      <c r="AZ102" s="18">
        <f>IF(M102&lt;&gt;0,M102,IF($AV102=0,0,AJ102/$AV102*$Z102))</f>
      </c>
      <c r="BA102" s="18">
        <f>IF(N102&lt;&gt;0,N102,IF($AV102=0,0,AK102/$AV102*$Z102))</f>
      </c>
      <c r="BB102" s="18">
        <f>IF(O102&lt;&gt;0,O102,IF($AV102=0,0,AL102/$AV102*$Z102))</f>
      </c>
      <c r="BC102" s="18">
        <f>IF(P102&lt;&gt;0,P102,IF($AV102=0,0,AM102/$AV102*$Z102))</f>
      </c>
      <c r="BD102" s="18">
        <f>IF(Q102&lt;&gt;0,Q102,IF($AV102=0,0,AN102/$AV102*$Z102))</f>
      </c>
      <c r="BE102" s="18">
        <f>IF(R102&lt;&gt;0,R102,IF($AV102=0,0,AO102/$AV102*$Z102))</f>
      </c>
      <c r="BF102" s="18">
        <f>IF(S102&lt;&gt;0,S102,IF($AV102=0,0,AP102/$AV102*$Z102))</f>
      </c>
      <c r="BG102" s="18">
        <f>IF(T102&lt;&gt;0,T102,IF($AV102=0,0,AQ102/$AV102*$Z102))</f>
      </c>
      <c r="BH102" s="18">
        <f>IF(U102&lt;&gt;0,U102,IF($AV102=0,0,AR102/$AV102*$Z102))</f>
      </c>
      <c r="BI102" s="18">
        <f>IF(V102&lt;&gt;0,V102,IF($AV102=0,0,AS102/$AV102*$Z102))</f>
      </c>
      <c r="BJ102" s="18">
        <f>IF(W102&lt;&gt;0,W102,IF($AV102=0,0,AT102/$AV102*$Z102))</f>
      </c>
      <c r="BK102" s="18">
        <f>IF(X102&lt;&gt;0,X102,IF($AV102=0,0,AU102/$AV102*$Z102))</f>
      </c>
      <c r="BL102" s="18">
        <f>SUM(AW102:BK102)</f>
      </c>
      <c r="BM102" s="18">
        <f>I102-BL102</f>
      </c>
    </row>
    <row r="103" outlineLevel="3">
      <c r="A103" s="17" t="str">
        <v>1.25</v>
      </c>
      <c r="B103" s="17" t="str">
        <v/>
      </c>
      <c r="C103" s="17" t="str">
        <v/>
      </c>
      <c r="D103" s="17" t="str">
        <v/>
      </c>
      <c r="E103" s="17" t="str">
        <v>1.25</v>
      </c>
      <c r="F103" s="17" t="str">
        <v>Three single phase 220 kV SF6 insulated GIB up to the SF6 cable end box for cable feeders.</v>
      </c>
      <c r="G103" s="17">
        <v>19973.84</v>
      </c>
      <c r="H103" s="17" t="str">
        <v/>
      </c>
      <c r="I103" s="17" t="str">
        <v/>
      </c>
      <c r="J103" s="17" t="str">
        <v/>
      </c>
      <c r="K103" s="17" t="str">
        <v/>
      </c>
      <c r="L103" s="17" t="str">
        <v/>
      </c>
      <c r="M103" s="17" t="str">
        <v/>
      </c>
      <c r="N103" s="17" t="str">
        <v/>
      </c>
      <c r="O103" s="17" t="str">
        <v/>
      </c>
      <c r="P103" s="17" t="str">
        <v/>
      </c>
      <c r="Q103" s="17" t="str">
        <v/>
      </c>
      <c r="R103" s="17" t="str">
        <v/>
      </c>
      <c r="S103" s="17" t="str">
        <v/>
      </c>
      <c r="T103" s="17" t="str">
        <v/>
      </c>
      <c r="U103" s="17" t="str">
        <v/>
      </c>
      <c r="V103" s="17" t="str">
        <v/>
      </c>
      <c r="W103" s="17" t="str">
        <v/>
      </c>
      <c r="X103" s="17" t="str">
        <v/>
      </c>
      <c r="Y103" s="17" t="str">
        <v/>
      </c>
      <c r="Z103" s="17" t="str">
        <v/>
      </c>
      <c r="AA103" s="17" t="str">
        <v/>
      </c>
      <c r="AB103" s="17" t="str">
        <v/>
      </c>
      <c r="AC103" s="17" t="str">
        <v/>
      </c>
      <c r="AD103" s="17" t="str">
        <v/>
      </c>
      <c r="AE103" s="17" t="str">
        <v/>
      </c>
      <c r="AF103" s="5" t="str">
        <v/>
      </c>
      <c r="AG103" s="18">
        <f>IFERROR(_xlfn.BETA.DIST(DATE(YEAR(AG$2),MONTH(AG$2),15),$AD$2,$AE$2,FALSE,DATE(YEAR($AD103),MONTH($AD103),1),DATE(YEAR($AE103),MONTH($AE103),28)),0)</f>
      </c>
      <c r="AH103" s="18">
        <f>IFERROR(_xlfn.BETA.DIST(DATE(YEAR(AH$2),MONTH(AH$2),15),$AD$2,$AE$2,FALSE,DATE(YEAR($AD103),MONTH($AD103),1),DATE(YEAR($AE103),MONTH($AE103),28)),0)</f>
      </c>
      <c r="AI103" s="18">
        <f>IFERROR(_xlfn.BETA.DIST(DATE(YEAR(AI$2),MONTH(AI$2),15),$AD$2,$AE$2,FALSE,DATE(YEAR($AD103),MONTH($AD103),1),DATE(YEAR($AE103),MONTH($AE103),28)),0)</f>
      </c>
      <c r="AJ103" s="18">
        <f>IFERROR(_xlfn.BETA.DIST(DATE(YEAR(AJ$2),MONTH(AJ$2),15),$AD$2,$AE$2,FALSE,DATE(YEAR($AD103),MONTH($AD103),1),DATE(YEAR($AE103),MONTH($AE103),28)),0)</f>
      </c>
      <c r="AK103" s="18">
        <f>IFERROR(_xlfn.BETA.DIST(DATE(YEAR(AK$2),MONTH(AK$2),15),$AD$2,$AE$2,FALSE,DATE(YEAR($AD103),MONTH($AD103),1),DATE(YEAR($AE103),MONTH($AE103),28)),0)</f>
      </c>
      <c r="AL103" s="18">
        <f>IFERROR(_xlfn.BETA.DIST(DATE(YEAR(AL$2),MONTH(AL$2),15),$AD$2,$AE$2,FALSE,DATE(YEAR($AD103),MONTH($AD103),1),DATE(YEAR($AE103),MONTH($AE103),28)),0)</f>
      </c>
      <c r="AM103" s="18">
        <f>IFERROR(_xlfn.BETA.DIST(DATE(YEAR(AM$2),MONTH(AM$2),15),$AD$2,$AE$2,FALSE,DATE(YEAR($AD103),MONTH($AD103),1),DATE(YEAR($AE103),MONTH($AE103),28)),0)</f>
      </c>
      <c r="AN103" s="18">
        <f>IFERROR(_xlfn.BETA.DIST(DATE(YEAR(AN$2),MONTH(AN$2),15),$AD$2,$AE$2,FALSE,DATE(YEAR($AD103),MONTH($AD103),1),DATE(YEAR($AE103),MONTH($AE103),28)),0)</f>
      </c>
      <c r="AO103" s="18">
        <f>IFERROR(_xlfn.BETA.DIST(DATE(YEAR(AO$2),MONTH(AO$2),15),$AD$2,$AE$2,FALSE,DATE(YEAR($AD103),MONTH($AD103),1),DATE(YEAR($AE103),MONTH($AE103),28)),0)</f>
      </c>
      <c r="AP103" s="18">
        <f>IFERROR(_xlfn.BETA.DIST(DATE(YEAR(AP$2),MONTH(AP$2),15),$AD$2,$AE$2,FALSE,DATE(YEAR($AD103),MONTH($AD103),1),DATE(YEAR($AE103),MONTH($AE103),28)),0)</f>
      </c>
      <c r="AQ103" s="18">
        <f>IFERROR(_xlfn.BETA.DIST(DATE(YEAR(AQ$2),MONTH(AQ$2),15),$AD$2,$AE$2,FALSE,DATE(YEAR($AD103),MONTH($AD103),1),DATE(YEAR($AE103),MONTH($AE103),28)),0)</f>
      </c>
      <c r="AR103" s="18">
        <f>IFERROR(_xlfn.BETA.DIST(DATE(YEAR(AR$2),MONTH(AR$2),15),$AD$2,$AE$2,FALSE,DATE(YEAR($AD103),MONTH($AD103),1),DATE(YEAR($AE103),MONTH($AE103),28)),0)</f>
      </c>
      <c r="AS103" s="18">
        <f>IFERROR(_xlfn.BETA.DIST(DATE(YEAR(AS$2),MONTH(AS$2),15),$AD$2,$AE$2,FALSE,DATE(YEAR($AD103),MONTH($AD103),1),DATE(YEAR($AE103),MONTH($AE103),28)),0)</f>
      </c>
      <c r="AT103" s="18">
        <f>IFERROR(_xlfn.BETA.DIST(DATE(YEAR(AT$2),MONTH(AT$2),15),$AD$2,$AE$2,FALSE,DATE(YEAR($AD103),MONTH($AD103),1),DATE(YEAR($AE103),MONTH($AE103),28)),0)</f>
      </c>
      <c r="AU103" s="18">
        <f>IFERROR(_xlfn.BETA.DIST(DATE(YEAR(AU$2),MONTH(AU$2),15),$AD$2,$AE$2,FALSE,DATE(YEAR($AD103),MONTH($AD103),1),DATE(YEAR($AE103),MONTH($AE103),28)),0)</f>
      </c>
      <c r="AV103" s="18">
        <f>SUM(AG103:AU103)</f>
      </c>
      <c r="AW103" s="18">
        <f>IF(J103&lt;&gt;0,J103,IF($AV103=0,0,AG103/$AV103*$Z103))</f>
      </c>
      <c r="AX103" s="18">
        <f>IF(K103&lt;&gt;0,K103,IF($AV103=0,0,AH103/$AV103*$Z103))</f>
      </c>
      <c r="AY103" s="18">
        <f>IF(L103&lt;&gt;0,L103,IF($AV103=0,0,AI103/$AV103*$Z103))</f>
      </c>
      <c r="AZ103" s="18">
        <f>IF(M103&lt;&gt;0,M103,IF($AV103=0,0,AJ103/$AV103*$Z103))</f>
      </c>
      <c r="BA103" s="18">
        <f>IF(N103&lt;&gt;0,N103,IF($AV103=0,0,AK103/$AV103*$Z103))</f>
      </c>
      <c r="BB103" s="18">
        <f>IF(O103&lt;&gt;0,O103,IF($AV103=0,0,AL103/$AV103*$Z103))</f>
      </c>
      <c r="BC103" s="18">
        <f>IF(P103&lt;&gt;0,P103,IF($AV103=0,0,AM103/$AV103*$Z103))</f>
      </c>
      <c r="BD103" s="18">
        <f>IF(Q103&lt;&gt;0,Q103,IF($AV103=0,0,AN103/$AV103*$Z103))</f>
      </c>
      <c r="BE103" s="18">
        <f>IF(R103&lt;&gt;0,R103,IF($AV103=0,0,AO103/$AV103*$Z103))</f>
      </c>
      <c r="BF103" s="18">
        <f>IF(S103&lt;&gt;0,S103,IF($AV103=0,0,AP103/$AV103*$Z103))</f>
      </c>
      <c r="BG103" s="18">
        <f>IF(T103&lt;&gt;0,T103,IF($AV103=0,0,AQ103/$AV103*$Z103))</f>
      </c>
      <c r="BH103" s="18">
        <f>IF(U103&lt;&gt;0,U103,IF($AV103=0,0,AR103/$AV103*$Z103))</f>
      </c>
      <c r="BI103" s="18">
        <f>IF(V103&lt;&gt;0,V103,IF($AV103=0,0,AS103/$AV103*$Z103))</f>
      </c>
      <c r="BJ103" s="18">
        <f>IF(W103&lt;&gt;0,W103,IF($AV103=0,0,AT103/$AV103*$Z103))</f>
      </c>
      <c r="BK103" s="18">
        <f>IF(X103&lt;&gt;0,X103,IF($AV103=0,0,AU103/$AV103*$Z103))</f>
      </c>
      <c r="BL103" s="18">
        <f>SUM(AW103:BK103)</f>
      </c>
      <c r="BM103" s="17" t="str">
        <v/>
      </c>
    </row>
    <row r="104" outlineLevel="4">
      <c r="A104" s="5" t="str">
        <v>1.25</v>
      </c>
      <c r="B104" s="5" t="str">
        <v/>
      </c>
      <c r="C104" s="5" t="str">
        <v>BSKDGNGENGR05</v>
      </c>
      <c r="D104" s="5" t="str">
        <v>BSKDGNGENGR05</v>
      </c>
      <c r="E104" s="19">
        <f>IFERROR(_xlfn.XLOOKUP(F104,Assumptions!B:B,Assumptions!C:C),0)</f>
      </c>
      <c r="F104" s="5" t="str">
        <v>Advanced Payment</v>
      </c>
      <c r="G104" s="5" t="str">
        <v/>
      </c>
      <c r="H104" s="18">
        <f>G103*E104</f>
      </c>
      <c r="I104" s="18">
        <f>H104*(1-0)</f>
      </c>
      <c r="J104" s="18">
        <v>0</v>
      </c>
      <c r="K104" s="18">
        <v>0</v>
      </c>
      <c r="L104" s="18">
        <v>0</v>
      </c>
      <c r="M104" s="18">
        <v>0</v>
      </c>
      <c r="N104" s="18">
        <v>0</v>
      </c>
      <c r="O104" s="18">
        <v>0</v>
      </c>
      <c r="P104" s="18">
        <v>0</v>
      </c>
      <c r="Q104" s="18">
        <v>0</v>
      </c>
      <c r="R104" s="18">
        <v>0</v>
      </c>
      <c r="S104" s="18">
        <v>0</v>
      </c>
      <c r="T104" s="18">
        <v>0</v>
      </c>
      <c r="U104" s="18">
        <v>0</v>
      </c>
      <c r="V104" s="18">
        <v>0</v>
      </c>
      <c r="W104" s="18">
        <v>0</v>
      </c>
      <c r="X104" s="18">
        <v>0</v>
      </c>
      <c r="Y104" s="18">
        <f>SUM(J104:X104)</f>
      </c>
      <c r="Z104" s="18">
        <f>I104-Y104</f>
      </c>
      <c r="AA104" s="20">
        <v>46026</v>
      </c>
      <c r="AB104" s="20">
        <v>46026</v>
      </c>
      <c r="AC104" s="18">
        <f>IFERROR(_xlfn.XLOOKUP(F104,Assumptions!B:B,Assumptions!D:D),0)</f>
      </c>
      <c r="AD104" s="20">
        <f>AA104+AC104</f>
      </c>
      <c r="AE104" s="20">
        <f>AC104+AB104</f>
      </c>
      <c r="AF104" s="5" t="str">
        <v/>
      </c>
      <c r="AG104" s="18">
        <f>IFERROR(_xlfn.BETA.DIST(DATE(YEAR(AG$2),MONTH(AG$2),15),$AD$2,$AE$2,FALSE,DATE(YEAR($AD104),MONTH($AD104),1),DATE(YEAR($AE104),MONTH($AE104),28)),0)</f>
      </c>
      <c r="AH104" s="18">
        <f>IFERROR(_xlfn.BETA.DIST(DATE(YEAR(AH$2),MONTH(AH$2),15),$AD$2,$AE$2,FALSE,DATE(YEAR($AD104),MONTH($AD104),1),DATE(YEAR($AE104),MONTH($AE104),28)),0)</f>
      </c>
      <c r="AI104" s="18">
        <f>IFERROR(_xlfn.BETA.DIST(DATE(YEAR(AI$2),MONTH(AI$2),15),$AD$2,$AE$2,FALSE,DATE(YEAR($AD104),MONTH($AD104),1),DATE(YEAR($AE104),MONTH($AE104),28)),0)</f>
      </c>
      <c r="AJ104" s="18">
        <f>IFERROR(_xlfn.BETA.DIST(DATE(YEAR(AJ$2),MONTH(AJ$2),15),$AD$2,$AE$2,FALSE,DATE(YEAR($AD104),MONTH($AD104),1),DATE(YEAR($AE104),MONTH($AE104),28)),0)</f>
      </c>
      <c r="AK104" s="18">
        <f>IFERROR(_xlfn.BETA.DIST(DATE(YEAR(AK$2),MONTH(AK$2),15),$AD$2,$AE$2,FALSE,DATE(YEAR($AD104),MONTH($AD104),1),DATE(YEAR($AE104),MONTH($AE104),28)),0)</f>
      </c>
      <c r="AL104" s="18">
        <f>IFERROR(_xlfn.BETA.DIST(DATE(YEAR(AL$2),MONTH(AL$2),15),$AD$2,$AE$2,FALSE,DATE(YEAR($AD104),MONTH($AD104),1),DATE(YEAR($AE104),MONTH($AE104),28)),0)</f>
      </c>
      <c r="AM104" s="18">
        <f>IFERROR(_xlfn.BETA.DIST(DATE(YEAR(AM$2),MONTH(AM$2),15),$AD$2,$AE$2,FALSE,DATE(YEAR($AD104),MONTH($AD104),1),DATE(YEAR($AE104),MONTH($AE104),28)),0)</f>
      </c>
      <c r="AN104" s="18">
        <f>IFERROR(_xlfn.BETA.DIST(DATE(YEAR(AN$2),MONTH(AN$2),15),$AD$2,$AE$2,FALSE,DATE(YEAR($AD104),MONTH($AD104),1),DATE(YEAR($AE104),MONTH($AE104),28)),0)</f>
      </c>
      <c r="AO104" s="18">
        <f>IFERROR(_xlfn.BETA.DIST(DATE(YEAR(AO$2),MONTH(AO$2),15),$AD$2,$AE$2,FALSE,DATE(YEAR($AD104),MONTH($AD104),1),DATE(YEAR($AE104),MONTH($AE104),28)),0)</f>
      </c>
      <c r="AP104" s="18">
        <f>IFERROR(_xlfn.BETA.DIST(DATE(YEAR(AP$2),MONTH(AP$2),15),$AD$2,$AE$2,FALSE,DATE(YEAR($AD104),MONTH($AD104),1),DATE(YEAR($AE104),MONTH($AE104),28)),0)</f>
      </c>
      <c r="AQ104" s="18">
        <f>IFERROR(_xlfn.BETA.DIST(DATE(YEAR(AQ$2),MONTH(AQ$2),15),$AD$2,$AE$2,FALSE,DATE(YEAR($AD104),MONTH($AD104),1),DATE(YEAR($AE104),MONTH($AE104),28)),0)</f>
      </c>
      <c r="AR104" s="18">
        <f>IFERROR(_xlfn.BETA.DIST(DATE(YEAR(AR$2),MONTH(AR$2),15),$AD$2,$AE$2,FALSE,DATE(YEAR($AD104),MONTH($AD104),1),DATE(YEAR($AE104),MONTH($AE104),28)),0)</f>
      </c>
      <c r="AS104" s="18">
        <f>IFERROR(_xlfn.BETA.DIST(DATE(YEAR(AS$2),MONTH(AS$2),15),$AD$2,$AE$2,FALSE,DATE(YEAR($AD104),MONTH($AD104),1),DATE(YEAR($AE104),MONTH($AE104),28)),0)</f>
      </c>
      <c r="AT104" s="18">
        <f>IFERROR(_xlfn.BETA.DIST(DATE(YEAR(AT$2),MONTH(AT$2),15),$AD$2,$AE$2,FALSE,DATE(YEAR($AD104),MONTH($AD104),1),DATE(YEAR($AE104),MONTH($AE104),28)),0)</f>
      </c>
      <c r="AU104" s="18">
        <f>IFERROR(_xlfn.BETA.DIST(DATE(YEAR(AU$2),MONTH(AU$2),15),$AD$2,$AE$2,FALSE,DATE(YEAR($AD104),MONTH($AD104),1),DATE(YEAR($AE104),MONTH($AE104),28)),0)</f>
      </c>
      <c r="AV104" s="18">
        <f>SUM(AG104:AU104)</f>
      </c>
      <c r="AW104" s="18">
        <f>IF(J104&lt;&gt;0,J104,IF($AV104=0,0,AG104/$AV104*$Z104))</f>
      </c>
      <c r="AX104" s="18">
        <f>IF(K104&lt;&gt;0,K104,IF($AV104=0,0,AH104/$AV104*$Z104))</f>
      </c>
      <c r="AY104" s="18">
        <f>IF(L104&lt;&gt;0,L104,IF($AV104=0,0,AI104/$AV104*$Z104))</f>
      </c>
      <c r="AZ104" s="18">
        <f>IF(M104&lt;&gt;0,M104,IF($AV104=0,0,AJ104/$AV104*$Z104))</f>
      </c>
      <c r="BA104" s="18">
        <f>IF(N104&lt;&gt;0,N104,IF($AV104=0,0,AK104/$AV104*$Z104))</f>
      </c>
      <c r="BB104" s="18">
        <f>IF(O104&lt;&gt;0,O104,IF($AV104=0,0,AL104/$AV104*$Z104))</f>
      </c>
      <c r="BC104" s="18">
        <f>IF(P104&lt;&gt;0,P104,IF($AV104=0,0,AM104/$AV104*$Z104))</f>
      </c>
      <c r="BD104" s="18">
        <f>IF(Q104&lt;&gt;0,Q104,IF($AV104=0,0,AN104/$AV104*$Z104))</f>
      </c>
      <c r="BE104" s="18">
        <f>IF(R104&lt;&gt;0,R104,IF($AV104=0,0,AO104/$AV104*$Z104))</f>
      </c>
      <c r="BF104" s="18">
        <f>IF(S104&lt;&gt;0,S104,IF($AV104=0,0,AP104/$AV104*$Z104))</f>
      </c>
      <c r="BG104" s="18">
        <f>IF(T104&lt;&gt;0,T104,IF($AV104=0,0,AQ104/$AV104*$Z104))</f>
      </c>
      <c r="BH104" s="18">
        <f>IF(U104&lt;&gt;0,U104,IF($AV104=0,0,AR104/$AV104*$Z104))</f>
      </c>
      <c r="BI104" s="18">
        <f>IF(V104&lt;&gt;0,V104,IF($AV104=0,0,AS104/$AV104*$Z104))</f>
      </c>
      <c r="BJ104" s="18">
        <f>IF(W104&lt;&gt;0,W104,IF($AV104=0,0,AT104/$AV104*$Z104))</f>
      </c>
      <c r="BK104" s="18">
        <f>IF(X104&lt;&gt;0,X104,IF($AV104=0,0,AU104/$AV104*$Z104))</f>
      </c>
      <c r="BL104" s="18">
        <f>SUM(AW104:BK104)</f>
      </c>
      <c r="BM104" s="18">
        <f>I104-BL104</f>
      </c>
    </row>
    <row r="105" outlineLevel="4">
      <c r="A105" s="5" t="str">
        <v>1.25</v>
      </c>
      <c r="B105" s="5" t="str">
        <v/>
      </c>
      <c r="C105" s="5" t="str">
        <v>BSPRELGENG207</v>
      </c>
      <c r="D105" s="5" t="str">
        <v>BSPRELGENG207</v>
      </c>
      <c r="E105" s="19">
        <f>IFERROR(_xlfn.XLOOKUP(F105,Assumptions!B:B,Assumptions!C:C),0)</f>
      </c>
      <c r="F105" s="5" t="str">
        <v>Site Delivery USD</v>
      </c>
      <c r="G105" s="5" t="str">
        <v/>
      </c>
      <c r="H105" s="18">
        <f>G103*E105</f>
      </c>
      <c r="I105" s="18">
        <f>H105*(1-0)</f>
      </c>
      <c r="J105" s="18">
        <v>0</v>
      </c>
      <c r="K105" s="18">
        <v>0</v>
      </c>
      <c r="L105" s="18">
        <v>0</v>
      </c>
      <c r="M105" s="18">
        <v>0</v>
      </c>
      <c r="N105" s="18">
        <v>0</v>
      </c>
      <c r="O105" s="18">
        <v>0</v>
      </c>
      <c r="P105" s="18">
        <v>0</v>
      </c>
      <c r="Q105" s="18">
        <v>0</v>
      </c>
      <c r="R105" s="18">
        <v>0</v>
      </c>
      <c r="S105" s="18">
        <v>0</v>
      </c>
      <c r="T105" s="18">
        <v>0</v>
      </c>
      <c r="U105" s="18">
        <v>0</v>
      </c>
      <c r="V105" s="18">
        <v>0</v>
      </c>
      <c r="W105" s="18">
        <v>0</v>
      </c>
      <c r="X105" s="18">
        <v>0</v>
      </c>
      <c r="Y105" s="18">
        <f>SUM(J105:X105)</f>
      </c>
      <c r="Z105" s="18">
        <f>I105-Y105</f>
      </c>
      <c r="AA105" s="20">
        <v>46294</v>
      </c>
      <c r="AB105" s="20">
        <v>46294</v>
      </c>
      <c r="AC105" s="18">
        <f>IFERROR(_xlfn.XLOOKUP(F105,Assumptions!B:B,Assumptions!D:D),0)</f>
      </c>
      <c r="AD105" s="20">
        <f>AA105+AC105</f>
      </c>
      <c r="AE105" s="20">
        <f>AC105+AB105</f>
      </c>
      <c r="AF105" s="5" t="str">
        <v/>
      </c>
      <c r="AG105" s="18">
        <f>IFERROR(_xlfn.BETA.DIST(DATE(YEAR(AG$2),MONTH(AG$2),15),$AD$2,$AE$2,FALSE,DATE(YEAR($AD105),MONTH($AD105),1),DATE(YEAR($AE105),MONTH($AE105),28)),0)</f>
      </c>
      <c r="AH105" s="18">
        <f>IFERROR(_xlfn.BETA.DIST(DATE(YEAR(AH$2),MONTH(AH$2),15),$AD$2,$AE$2,FALSE,DATE(YEAR($AD105),MONTH($AD105),1),DATE(YEAR($AE105),MONTH($AE105),28)),0)</f>
      </c>
      <c r="AI105" s="18">
        <f>IFERROR(_xlfn.BETA.DIST(DATE(YEAR(AI$2),MONTH(AI$2),15),$AD$2,$AE$2,FALSE,DATE(YEAR($AD105),MONTH($AD105),1),DATE(YEAR($AE105),MONTH($AE105),28)),0)</f>
      </c>
      <c r="AJ105" s="18">
        <f>IFERROR(_xlfn.BETA.DIST(DATE(YEAR(AJ$2),MONTH(AJ$2),15),$AD$2,$AE$2,FALSE,DATE(YEAR($AD105),MONTH($AD105),1),DATE(YEAR($AE105),MONTH($AE105),28)),0)</f>
      </c>
      <c r="AK105" s="18">
        <f>IFERROR(_xlfn.BETA.DIST(DATE(YEAR(AK$2),MONTH(AK$2),15),$AD$2,$AE$2,FALSE,DATE(YEAR($AD105),MONTH($AD105),1),DATE(YEAR($AE105),MONTH($AE105),28)),0)</f>
      </c>
      <c r="AL105" s="18">
        <f>IFERROR(_xlfn.BETA.DIST(DATE(YEAR(AL$2),MONTH(AL$2),15),$AD$2,$AE$2,FALSE,DATE(YEAR($AD105),MONTH($AD105),1),DATE(YEAR($AE105),MONTH($AE105),28)),0)</f>
      </c>
      <c r="AM105" s="18">
        <f>IFERROR(_xlfn.BETA.DIST(DATE(YEAR(AM$2),MONTH(AM$2),15),$AD$2,$AE$2,FALSE,DATE(YEAR($AD105),MONTH($AD105),1),DATE(YEAR($AE105),MONTH($AE105),28)),0)</f>
      </c>
      <c r="AN105" s="18">
        <f>IFERROR(_xlfn.BETA.DIST(DATE(YEAR(AN$2),MONTH(AN$2),15),$AD$2,$AE$2,FALSE,DATE(YEAR($AD105),MONTH($AD105),1),DATE(YEAR($AE105),MONTH($AE105),28)),0)</f>
      </c>
      <c r="AO105" s="18">
        <f>IFERROR(_xlfn.BETA.DIST(DATE(YEAR(AO$2),MONTH(AO$2),15),$AD$2,$AE$2,FALSE,DATE(YEAR($AD105),MONTH($AD105),1),DATE(YEAR($AE105),MONTH($AE105),28)),0)</f>
      </c>
      <c r="AP105" s="18">
        <f>IFERROR(_xlfn.BETA.DIST(DATE(YEAR(AP$2),MONTH(AP$2),15),$AD$2,$AE$2,FALSE,DATE(YEAR($AD105),MONTH($AD105),1),DATE(YEAR($AE105),MONTH($AE105),28)),0)</f>
      </c>
      <c r="AQ105" s="18">
        <f>IFERROR(_xlfn.BETA.DIST(DATE(YEAR(AQ$2),MONTH(AQ$2),15),$AD$2,$AE$2,FALSE,DATE(YEAR($AD105),MONTH($AD105),1),DATE(YEAR($AE105),MONTH($AE105),28)),0)</f>
      </c>
      <c r="AR105" s="18">
        <f>IFERROR(_xlfn.BETA.DIST(DATE(YEAR(AR$2),MONTH(AR$2),15),$AD$2,$AE$2,FALSE,DATE(YEAR($AD105),MONTH($AD105),1),DATE(YEAR($AE105),MONTH($AE105),28)),0)</f>
      </c>
      <c r="AS105" s="18">
        <f>IFERROR(_xlfn.BETA.DIST(DATE(YEAR(AS$2),MONTH(AS$2),15),$AD$2,$AE$2,FALSE,DATE(YEAR($AD105),MONTH($AD105),1),DATE(YEAR($AE105),MONTH($AE105),28)),0)</f>
      </c>
      <c r="AT105" s="18">
        <f>IFERROR(_xlfn.BETA.DIST(DATE(YEAR(AT$2),MONTH(AT$2),15),$AD$2,$AE$2,FALSE,DATE(YEAR($AD105),MONTH($AD105),1),DATE(YEAR($AE105),MONTH($AE105),28)),0)</f>
      </c>
      <c r="AU105" s="18">
        <f>IFERROR(_xlfn.BETA.DIST(DATE(YEAR(AU$2),MONTH(AU$2),15),$AD$2,$AE$2,FALSE,DATE(YEAR($AD105),MONTH($AD105),1),DATE(YEAR($AE105),MONTH($AE105),28)),0)</f>
      </c>
      <c r="AV105" s="18">
        <f>SUM(AG105:AU105)</f>
      </c>
      <c r="AW105" s="18">
        <f>IF(J105&lt;&gt;0,J105,IF($AV105=0,0,AG105/$AV105*$Z105))</f>
      </c>
      <c r="AX105" s="18">
        <f>IF(K105&lt;&gt;0,K105,IF($AV105=0,0,AH105/$AV105*$Z105))</f>
      </c>
      <c r="AY105" s="18">
        <f>IF(L105&lt;&gt;0,L105,IF($AV105=0,0,AI105/$AV105*$Z105))</f>
      </c>
      <c r="AZ105" s="18">
        <f>IF(M105&lt;&gt;0,M105,IF($AV105=0,0,AJ105/$AV105*$Z105))</f>
      </c>
      <c r="BA105" s="18">
        <f>IF(N105&lt;&gt;0,N105,IF($AV105=0,0,AK105/$AV105*$Z105))</f>
      </c>
      <c r="BB105" s="18">
        <f>IF(O105&lt;&gt;0,O105,IF($AV105=0,0,AL105/$AV105*$Z105))</f>
      </c>
      <c r="BC105" s="18">
        <f>IF(P105&lt;&gt;0,P105,IF($AV105=0,0,AM105/$AV105*$Z105))</f>
      </c>
      <c r="BD105" s="18">
        <f>IF(Q105&lt;&gt;0,Q105,IF($AV105=0,0,AN105/$AV105*$Z105))</f>
      </c>
      <c r="BE105" s="18">
        <f>IF(R105&lt;&gt;0,R105,IF($AV105=0,0,AO105/$AV105*$Z105))</f>
      </c>
      <c r="BF105" s="18">
        <f>IF(S105&lt;&gt;0,S105,IF($AV105=0,0,AP105/$AV105*$Z105))</f>
      </c>
      <c r="BG105" s="18">
        <f>IF(T105&lt;&gt;0,T105,IF($AV105=0,0,AQ105/$AV105*$Z105))</f>
      </c>
      <c r="BH105" s="18">
        <f>IF(U105&lt;&gt;0,U105,IF($AV105=0,0,AR105/$AV105*$Z105))</f>
      </c>
      <c r="BI105" s="18">
        <f>IF(V105&lt;&gt;0,V105,IF($AV105=0,0,AS105/$AV105*$Z105))</f>
      </c>
      <c r="BJ105" s="18">
        <f>IF(W105&lt;&gt;0,W105,IF($AV105=0,0,AT105/$AV105*$Z105))</f>
      </c>
      <c r="BK105" s="18">
        <f>IF(X105&lt;&gt;0,X105,IF($AV105=0,0,AU105/$AV105*$Z105))</f>
      </c>
      <c r="BL105" s="18">
        <f>SUM(AW105:BK105)</f>
      </c>
      <c r="BM105" s="18">
        <f>I105-BL105</f>
      </c>
    </row>
    <row r="106" outlineLevel="4">
      <c r="A106" s="5" t="str">
        <v>1.25</v>
      </c>
      <c r="B106" s="5" t="str">
        <v/>
      </c>
      <c r="C106" s="5" t="str">
        <v>BSKDGNGENGR07</v>
      </c>
      <c r="D106" s="5" t="str">
        <v>BSKDGNGENGR07</v>
      </c>
      <c r="E106" s="19">
        <f>IFERROR(_xlfn.XLOOKUP(F106,Assumptions!B:B,Assumptions!C:C),0)</f>
      </c>
      <c r="F106" s="5" t="str">
        <v>Retention</v>
      </c>
      <c r="G106" s="5" t="str">
        <v/>
      </c>
      <c r="H106" s="18">
        <f>G103*E106</f>
      </c>
      <c r="I106" s="18">
        <f>H106*(1-0)</f>
      </c>
      <c r="J106" s="18">
        <v>0</v>
      </c>
      <c r="K106" s="18">
        <v>0</v>
      </c>
      <c r="L106" s="18">
        <v>0</v>
      </c>
      <c r="M106" s="18">
        <v>0</v>
      </c>
      <c r="N106" s="18">
        <v>0</v>
      </c>
      <c r="O106" s="18">
        <v>0</v>
      </c>
      <c r="P106" s="18">
        <v>0</v>
      </c>
      <c r="Q106" s="18">
        <v>0</v>
      </c>
      <c r="R106" s="18">
        <v>0</v>
      </c>
      <c r="S106" s="18">
        <v>0</v>
      </c>
      <c r="T106" s="18">
        <v>0</v>
      </c>
      <c r="U106" s="18">
        <v>0</v>
      </c>
      <c r="V106" s="18">
        <v>0</v>
      </c>
      <c r="W106" s="18">
        <v>0</v>
      </c>
      <c r="X106" s="18">
        <v>0</v>
      </c>
      <c r="Y106" s="18">
        <f>SUM(J106:X106)</f>
      </c>
      <c r="Z106" s="18">
        <f>I106-Y106</f>
      </c>
      <c r="AA106" s="20">
        <v>46483</v>
      </c>
      <c r="AB106" s="20">
        <v>46483</v>
      </c>
      <c r="AC106" s="18">
        <f>IFERROR(_xlfn.XLOOKUP(F106,Assumptions!B:B,Assumptions!D:D),0)</f>
      </c>
      <c r="AD106" s="20">
        <f>AA106+AC106</f>
      </c>
      <c r="AE106" s="20">
        <f>AC106+AB106</f>
      </c>
      <c r="AF106" s="5" t="str">
        <v/>
      </c>
      <c r="AG106" s="18">
        <f>IFERROR(_xlfn.BETA.DIST(DATE(YEAR(AG$2),MONTH(AG$2),15),$AD$2,$AE$2,FALSE,DATE(YEAR($AD106),MONTH($AD106),1),DATE(YEAR($AE106),MONTH($AE106),28)),0)</f>
      </c>
      <c r="AH106" s="18">
        <f>IFERROR(_xlfn.BETA.DIST(DATE(YEAR(AH$2),MONTH(AH$2),15),$AD$2,$AE$2,FALSE,DATE(YEAR($AD106),MONTH($AD106),1),DATE(YEAR($AE106),MONTH($AE106),28)),0)</f>
      </c>
      <c r="AI106" s="18">
        <f>IFERROR(_xlfn.BETA.DIST(DATE(YEAR(AI$2),MONTH(AI$2),15),$AD$2,$AE$2,FALSE,DATE(YEAR($AD106),MONTH($AD106),1),DATE(YEAR($AE106),MONTH($AE106),28)),0)</f>
      </c>
      <c r="AJ106" s="18">
        <f>IFERROR(_xlfn.BETA.DIST(DATE(YEAR(AJ$2),MONTH(AJ$2),15),$AD$2,$AE$2,FALSE,DATE(YEAR($AD106),MONTH($AD106),1),DATE(YEAR($AE106),MONTH($AE106),28)),0)</f>
      </c>
      <c r="AK106" s="18">
        <f>IFERROR(_xlfn.BETA.DIST(DATE(YEAR(AK$2),MONTH(AK$2),15),$AD$2,$AE$2,FALSE,DATE(YEAR($AD106),MONTH($AD106),1),DATE(YEAR($AE106),MONTH($AE106),28)),0)</f>
      </c>
      <c r="AL106" s="18">
        <f>IFERROR(_xlfn.BETA.DIST(DATE(YEAR(AL$2),MONTH(AL$2),15),$AD$2,$AE$2,FALSE,DATE(YEAR($AD106),MONTH($AD106),1),DATE(YEAR($AE106),MONTH($AE106),28)),0)</f>
      </c>
      <c r="AM106" s="18">
        <f>IFERROR(_xlfn.BETA.DIST(DATE(YEAR(AM$2),MONTH(AM$2),15),$AD$2,$AE$2,FALSE,DATE(YEAR($AD106),MONTH($AD106),1),DATE(YEAR($AE106),MONTH($AE106),28)),0)</f>
      </c>
      <c r="AN106" s="18">
        <f>IFERROR(_xlfn.BETA.DIST(DATE(YEAR(AN$2),MONTH(AN$2),15),$AD$2,$AE$2,FALSE,DATE(YEAR($AD106),MONTH($AD106),1),DATE(YEAR($AE106),MONTH($AE106),28)),0)</f>
      </c>
      <c r="AO106" s="18">
        <f>IFERROR(_xlfn.BETA.DIST(DATE(YEAR(AO$2),MONTH(AO$2),15),$AD$2,$AE$2,FALSE,DATE(YEAR($AD106),MONTH($AD106),1),DATE(YEAR($AE106),MONTH($AE106),28)),0)</f>
      </c>
      <c r="AP106" s="18">
        <f>IFERROR(_xlfn.BETA.DIST(DATE(YEAR(AP$2),MONTH(AP$2),15),$AD$2,$AE$2,FALSE,DATE(YEAR($AD106),MONTH($AD106),1),DATE(YEAR($AE106),MONTH($AE106),28)),0)</f>
      </c>
      <c r="AQ106" s="18">
        <f>IFERROR(_xlfn.BETA.DIST(DATE(YEAR(AQ$2),MONTH(AQ$2),15),$AD$2,$AE$2,FALSE,DATE(YEAR($AD106),MONTH($AD106),1),DATE(YEAR($AE106),MONTH($AE106),28)),0)</f>
      </c>
      <c r="AR106" s="18">
        <f>IFERROR(_xlfn.BETA.DIST(DATE(YEAR(AR$2),MONTH(AR$2),15),$AD$2,$AE$2,FALSE,DATE(YEAR($AD106),MONTH($AD106),1),DATE(YEAR($AE106),MONTH($AE106),28)),0)</f>
      </c>
      <c r="AS106" s="18">
        <f>IFERROR(_xlfn.BETA.DIST(DATE(YEAR(AS$2),MONTH(AS$2),15),$AD$2,$AE$2,FALSE,DATE(YEAR($AD106),MONTH($AD106),1),DATE(YEAR($AE106),MONTH($AE106),28)),0)</f>
      </c>
      <c r="AT106" s="18">
        <f>IFERROR(_xlfn.BETA.DIST(DATE(YEAR(AT$2),MONTH(AT$2),15),$AD$2,$AE$2,FALSE,DATE(YEAR($AD106),MONTH($AD106),1),DATE(YEAR($AE106),MONTH($AE106),28)),0)</f>
      </c>
      <c r="AU106" s="18">
        <f>IFERROR(_xlfn.BETA.DIST(DATE(YEAR(AU$2),MONTH(AU$2),15),$AD$2,$AE$2,FALSE,DATE(YEAR($AD106),MONTH($AD106),1),DATE(YEAR($AE106),MONTH($AE106),28)),0)</f>
      </c>
      <c r="AV106" s="18">
        <f>SUM(AG106:AU106)</f>
      </c>
      <c r="AW106" s="18">
        <f>IF(J106&lt;&gt;0,J106,IF($AV106=0,0,AG106/$AV106*$Z106))</f>
      </c>
      <c r="AX106" s="18">
        <f>IF(K106&lt;&gt;0,K106,IF($AV106=0,0,AH106/$AV106*$Z106))</f>
      </c>
      <c r="AY106" s="18">
        <f>IF(L106&lt;&gt;0,L106,IF($AV106=0,0,AI106/$AV106*$Z106))</f>
      </c>
      <c r="AZ106" s="18">
        <f>IF(M106&lt;&gt;0,M106,IF($AV106=0,0,AJ106/$AV106*$Z106))</f>
      </c>
      <c r="BA106" s="18">
        <f>IF(N106&lt;&gt;0,N106,IF($AV106=0,0,AK106/$AV106*$Z106))</f>
      </c>
      <c r="BB106" s="18">
        <f>IF(O106&lt;&gt;0,O106,IF($AV106=0,0,AL106/$AV106*$Z106))</f>
      </c>
      <c r="BC106" s="18">
        <f>IF(P106&lt;&gt;0,P106,IF($AV106=0,0,AM106/$AV106*$Z106))</f>
      </c>
      <c r="BD106" s="18">
        <f>IF(Q106&lt;&gt;0,Q106,IF($AV106=0,0,AN106/$AV106*$Z106))</f>
      </c>
      <c r="BE106" s="18">
        <f>IF(R106&lt;&gt;0,R106,IF($AV106=0,0,AO106/$AV106*$Z106))</f>
      </c>
      <c r="BF106" s="18">
        <f>IF(S106&lt;&gt;0,S106,IF($AV106=0,0,AP106/$AV106*$Z106))</f>
      </c>
      <c r="BG106" s="18">
        <f>IF(T106&lt;&gt;0,T106,IF($AV106=0,0,AQ106/$AV106*$Z106))</f>
      </c>
      <c r="BH106" s="18">
        <f>IF(U106&lt;&gt;0,U106,IF($AV106=0,0,AR106/$AV106*$Z106))</f>
      </c>
      <c r="BI106" s="18">
        <f>IF(V106&lt;&gt;0,V106,IF($AV106=0,0,AS106/$AV106*$Z106))</f>
      </c>
      <c r="BJ106" s="18">
        <f>IF(W106&lt;&gt;0,W106,IF($AV106=0,0,AT106/$AV106*$Z106))</f>
      </c>
      <c r="BK106" s="18">
        <f>IF(X106&lt;&gt;0,X106,IF($AV106=0,0,AU106/$AV106*$Z106))</f>
      </c>
      <c r="BL106" s="18">
        <f>SUM(AW106:BK106)</f>
      </c>
      <c r="BM106" s="18">
        <f>I106-BL106</f>
      </c>
    </row>
    <row r="107" outlineLevel="3">
      <c r="A107" s="17" t="str">
        <v>1.26</v>
      </c>
      <c r="B107" s="17" t="str">
        <v/>
      </c>
      <c r="C107" s="17" t="str">
        <v/>
      </c>
      <c r="D107" s="17" t="str">
        <v/>
      </c>
      <c r="E107" s="17" t="str">
        <v>1.26</v>
      </c>
      <c r="F107" s="17" t="str">
        <v>Singlephase GIS surge arresters 198 kV, 20 kA, 10 kJkV with disconnector switch.</v>
      </c>
      <c r="G107" s="17">
        <v>35337.6</v>
      </c>
      <c r="H107" s="17" t="str">
        <v/>
      </c>
      <c r="I107" s="17" t="str">
        <v/>
      </c>
      <c r="J107" s="17" t="str">
        <v/>
      </c>
      <c r="K107" s="17" t="str">
        <v/>
      </c>
      <c r="L107" s="17" t="str">
        <v/>
      </c>
      <c r="M107" s="17" t="str">
        <v/>
      </c>
      <c r="N107" s="17" t="str">
        <v/>
      </c>
      <c r="O107" s="17" t="str">
        <v/>
      </c>
      <c r="P107" s="17" t="str">
        <v/>
      </c>
      <c r="Q107" s="17" t="str">
        <v/>
      </c>
      <c r="R107" s="17" t="str">
        <v/>
      </c>
      <c r="S107" s="17" t="str">
        <v/>
      </c>
      <c r="T107" s="17" t="str">
        <v/>
      </c>
      <c r="U107" s="17" t="str">
        <v/>
      </c>
      <c r="V107" s="17" t="str">
        <v/>
      </c>
      <c r="W107" s="17" t="str">
        <v/>
      </c>
      <c r="X107" s="17" t="str">
        <v/>
      </c>
      <c r="Y107" s="17" t="str">
        <v/>
      </c>
      <c r="Z107" s="17" t="str">
        <v/>
      </c>
      <c r="AA107" s="17" t="str">
        <v/>
      </c>
      <c r="AB107" s="17" t="str">
        <v/>
      </c>
      <c r="AC107" s="17" t="str">
        <v/>
      </c>
      <c r="AD107" s="17" t="str">
        <v/>
      </c>
      <c r="AE107" s="17" t="str">
        <v/>
      </c>
      <c r="AF107" s="5" t="str">
        <v/>
      </c>
      <c r="AG107" s="18">
        <f>IFERROR(_xlfn.BETA.DIST(DATE(YEAR(AG$2),MONTH(AG$2),15),$AD$2,$AE$2,FALSE,DATE(YEAR($AD107),MONTH($AD107),1),DATE(YEAR($AE107),MONTH($AE107),28)),0)</f>
      </c>
      <c r="AH107" s="18">
        <f>IFERROR(_xlfn.BETA.DIST(DATE(YEAR(AH$2),MONTH(AH$2),15),$AD$2,$AE$2,FALSE,DATE(YEAR($AD107),MONTH($AD107),1),DATE(YEAR($AE107),MONTH($AE107),28)),0)</f>
      </c>
      <c r="AI107" s="18">
        <f>IFERROR(_xlfn.BETA.DIST(DATE(YEAR(AI$2),MONTH(AI$2),15),$AD$2,$AE$2,FALSE,DATE(YEAR($AD107),MONTH($AD107),1),DATE(YEAR($AE107),MONTH($AE107),28)),0)</f>
      </c>
      <c r="AJ107" s="18">
        <f>IFERROR(_xlfn.BETA.DIST(DATE(YEAR(AJ$2),MONTH(AJ$2),15),$AD$2,$AE$2,FALSE,DATE(YEAR($AD107),MONTH($AD107),1),DATE(YEAR($AE107),MONTH($AE107),28)),0)</f>
      </c>
      <c r="AK107" s="18">
        <f>IFERROR(_xlfn.BETA.DIST(DATE(YEAR(AK$2),MONTH(AK$2),15),$AD$2,$AE$2,FALSE,DATE(YEAR($AD107),MONTH($AD107),1),DATE(YEAR($AE107),MONTH($AE107),28)),0)</f>
      </c>
      <c r="AL107" s="18">
        <f>IFERROR(_xlfn.BETA.DIST(DATE(YEAR(AL$2),MONTH(AL$2),15),$AD$2,$AE$2,FALSE,DATE(YEAR($AD107),MONTH($AD107),1),DATE(YEAR($AE107),MONTH($AE107),28)),0)</f>
      </c>
      <c r="AM107" s="18">
        <f>IFERROR(_xlfn.BETA.DIST(DATE(YEAR(AM$2),MONTH(AM$2),15),$AD$2,$AE$2,FALSE,DATE(YEAR($AD107),MONTH($AD107),1),DATE(YEAR($AE107),MONTH($AE107),28)),0)</f>
      </c>
      <c r="AN107" s="18">
        <f>IFERROR(_xlfn.BETA.DIST(DATE(YEAR(AN$2),MONTH(AN$2),15),$AD$2,$AE$2,FALSE,DATE(YEAR($AD107),MONTH($AD107),1),DATE(YEAR($AE107),MONTH($AE107),28)),0)</f>
      </c>
      <c r="AO107" s="18">
        <f>IFERROR(_xlfn.BETA.DIST(DATE(YEAR(AO$2),MONTH(AO$2),15),$AD$2,$AE$2,FALSE,DATE(YEAR($AD107),MONTH($AD107),1),DATE(YEAR($AE107),MONTH($AE107),28)),0)</f>
      </c>
      <c r="AP107" s="18">
        <f>IFERROR(_xlfn.BETA.DIST(DATE(YEAR(AP$2),MONTH(AP$2),15),$AD$2,$AE$2,FALSE,DATE(YEAR($AD107),MONTH($AD107),1),DATE(YEAR($AE107),MONTH($AE107),28)),0)</f>
      </c>
      <c r="AQ107" s="18">
        <f>IFERROR(_xlfn.BETA.DIST(DATE(YEAR(AQ$2),MONTH(AQ$2),15),$AD$2,$AE$2,FALSE,DATE(YEAR($AD107),MONTH($AD107),1),DATE(YEAR($AE107),MONTH($AE107),28)),0)</f>
      </c>
      <c r="AR107" s="18">
        <f>IFERROR(_xlfn.BETA.DIST(DATE(YEAR(AR$2),MONTH(AR$2),15),$AD$2,$AE$2,FALSE,DATE(YEAR($AD107),MONTH($AD107),1),DATE(YEAR($AE107),MONTH($AE107),28)),0)</f>
      </c>
      <c r="AS107" s="18">
        <f>IFERROR(_xlfn.BETA.DIST(DATE(YEAR(AS$2),MONTH(AS$2),15),$AD$2,$AE$2,FALSE,DATE(YEAR($AD107),MONTH($AD107),1),DATE(YEAR($AE107),MONTH($AE107),28)),0)</f>
      </c>
      <c r="AT107" s="18">
        <f>IFERROR(_xlfn.BETA.DIST(DATE(YEAR(AT$2),MONTH(AT$2),15),$AD$2,$AE$2,FALSE,DATE(YEAR($AD107),MONTH($AD107),1),DATE(YEAR($AE107),MONTH($AE107),28)),0)</f>
      </c>
      <c r="AU107" s="18">
        <f>IFERROR(_xlfn.BETA.DIST(DATE(YEAR(AU$2),MONTH(AU$2),15),$AD$2,$AE$2,FALSE,DATE(YEAR($AD107),MONTH($AD107),1),DATE(YEAR($AE107),MONTH($AE107),28)),0)</f>
      </c>
      <c r="AV107" s="18">
        <f>SUM(AG107:AU107)</f>
      </c>
      <c r="AW107" s="18">
        <f>IF(J107&lt;&gt;0,J107,IF($AV107=0,0,AG107/$AV107*$Z107))</f>
      </c>
      <c r="AX107" s="18">
        <f>IF(K107&lt;&gt;0,K107,IF($AV107=0,0,AH107/$AV107*$Z107))</f>
      </c>
      <c r="AY107" s="18">
        <f>IF(L107&lt;&gt;0,L107,IF($AV107=0,0,AI107/$AV107*$Z107))</f>
      </c>
      <c r="AZ107" s="18">
        <f>IF(M107&lt;&gt;0,M107,IF($AV107=0,0,AJ107/$AV107*$Z107))</f>
      </c>
      <c r="BA107" s="18">
        <f>IF(N107&lt;&gt;0,N107,IF($AV107=0,0,AK107/$AV107*$Z107))</f>
      </c>
      <c r="BB107" s="18">
        <f>IF(O107&lt;&gt;0,O107,IF($AV107=0,0,AL107/$AV107*$Z107))</f>
      </c>
      <c r="BC107" s="18">
        <f>IF(P107&lt;&gt;0,P107,IF($AV107=0,0,AM107/$AV107*$Z107))</f>
      </c>
      <c r="BD107" s="18">
        <f>IF(Q107&lt;&gt;0,Q107,IF($AV107=0,0,AN107/$AV107*$Z107))</f>
      </c>
      <c r="BE107" s="18">
        <f>IF(R107&lt;&gt;0,R107,IF($AV107=0,0,AO107/$AV107*$Z107))</f>
      </c>
      <c r="BF107" s="18">
        <f>IF(S107&lt;&gt;0,S107,IF($AV107=0,0,AP107/$AV107*$Z107))</f>
      </c>
      <c r="BG107" s="18">
        <f>IF(T107&lt;&gt;0,T107,IF($AV107=0,0,AQ107/$AV107*$Z107))</f>
      </c>
      <c r="BH107" s="18">
        <f>IF(U107&lt;&gt;0,U107,IF($AV107=0,0,AR107/$AV107*$Z107))</f>
      </c>
      <c r="BI107" s="18">
        <f>IF(V107&lt;&gt;0,V107,IF($AV107=0,0,AS107/$AV107*$Z107))</f>
      </c>
      <c r="BJ107" s="18">
        <f>IF(W107&lt;&gt;0,W107,IF($AV107=0,0,AT107/$AV107*$Z107))</f>
      </c>
      <c r="BK107" s="18">
        <f>IF(X107&lt;&gt;0,X107,IF($AV107=0,0,AU107/$AV107*$Z107))</f>
      </c>
      <c r="BL107" s="18">
        <f>SUM(AW107:BK107)</f>
      </c>
      <c r="BM107" s="17" t="str">
        <v/>
      </c>
    </row>
    <row r="108" outlineLevel="4">
      <c r="A108" s="5" t="str">
        <v>1.26</v>
      </c>
      <c r="B108" s="5" t="str">
        <v/>
      </c>
      <c r="C108" s="5" t="str">
        <v>BSKDGNGENGR05</v>
      </c>
      <c r="D108" s="5" t="str">
        <v>BSKDGNGENGR05</v>
      </c>
      <c r="E108" s="19">
        <f>IFERROR(_xlfn.XLOOKUP(F108,Assumptions!B:B,Assumptions!C:C),0)</f>
      </c>
      <c r="F108" s="5" t="str">
        <v>Advanced Payment</v>
      </c>
      <c r="G108" s="5" t="str">
        <v/>
      </c>
      <c r="H108" s="18">
        <f>G107*E108</f>
      </c>
      <c r="I108" s="18">
        <f>H108*(1-0)</f>
      </c>
      <c r="J108" s="18">
        <v>0</v>
      </c>
      <c r="K108" s="18">
        <v>0</v>
      </c>
      <c r="L108" s="18">
        <v>0</v>
      </c>
      <c r="M108" s="18">
        <v>0</v>
      </c>
      <c r="N108" s="18">
        <v>0</v>
      </c>
      <c r="O108" s="18">
        <v>0</v>
      </c>
      <c r="P108" s="18">
        <v>0</v>
      </c>
      <c r="Q108" s="18">
        <v>0</v>
      </c>
      <c r="R108" s="18">
        <v>0</v>
      </c>
      <c r="S108" s="18">
        <v>0</v>
      </c>
      <c r="T108" s="18">
        <v>0</v>
      </c>
      <c r="U108" s="18">
        <v>0</v>
      </c>
      <c r="V108" s="18">
        <v>0</v>
      </c>
      <c r="W108" s="18">
        <v>0</v>
      </c>
      <c r="X108" s="18">
        <v>0</v>
      </c>
      <c r="Y108" s="18">
        <f>SUM(J108:X108)</f>
      </c>
      <c r="Z108" s="18">
        <f>I108-Y108</f>
      </c>
      <c r="AA108" s="20">
        <v>46026</v>
      </c>
      <c r="AB108" s="20">
        <v>46026</v>
      </c>
      <c r="AC108" s="18">
        <f>IFERROR(_xlfn.XLOOKUP(F108,Assumptions!B:B,Assumptions!D:D),0)</f>
      </c>
      <c r="AD108" s="20">
        <f>AA108+AC108</f>
      </c>
      <c r="AE108" s="20">
        <f>AC108+AB108</f>
      </c>
      <c r="AF108" s="5" t="str">
        <v/>
      </c>
      <c r="AG108" s="18">
        <f>IFERROR(_xlfn.BETA.DIST(DATE(YEAR(AG$2),MONTH(AG$2),15),$AD$2,$AE$2,FALSE,DATE(YEAR($AD108),MONTH($AD108),1),DATE(YEAR($AE108),MONTH($AE108),28)),0)</f>
      </c>
      <c r="AH108" s="18">
        <f>IFERROR(_xlfn.BETA.DIST(DATE(YEAR(AH$2),MONTH(AH$2),15),$AD$2,$AE$2,FALSE,DATE(YEAR($AD108),MONTH($AD108),1),DATE(YEAR($AE108),MONTH($AE108),28)),0)</f>
      </c>
      <c r="AI108" s="18">
        <f>IFERROR(_xlfn.BETA.DIST(DATE(YEAR(AI$2),MONTH(AI$2),15),$AD$2,$AE$2,FALSE,DATE(YEAR($AD108),MONTH($AD108),1),DATE(YEAR($AE108),MONTH($AE108),28)),0)</f>
      </c>
      <c r="AJ108" s="18">
        <f>IFERROR(_xlfn.BETA.DIST(DATE(YEAR(AJ$2),MONTH(AJ$2),15),$AD$2,$AE$2,FALSE,DATE(YEAR($AD108),MONTH($AD108),1),DATE(YEAR($AE108),MONTH($AE108),28)),0)</f>
      </c>
      <c r="AK108" s="18">
        <f>IFERROR(_xlfn.BETA.DIST(DATE(YEAR(AK$2),MONTH(AK$2),15),$AD$2,$AE$2,FALSE,DATE(YEAR($AD108),MONTH($AD108),1),DATE(YEAR($AE108),MONTH($AE108),28)),0)</f>
      </c>
      <c r="AL108" s="18">
        <f>IFERROR(_xlfn.BETA.DIST(DATE(YEAR(AL$2),MONTH(AL$2),15),$AD$2,$AE$2,FALSE,DATE(YEAR($AD108),MONTH($AD108),1),DATE(YEAR($AE108),MONTH($AE108),28)),0)</f>
      </c>
      <c r="AM108" s="18">
        <f>IFERROR(_xlfn.BETA.DIST(DATE(YEAR(AM$2),MONTH(AM$2),15),$AD$2,$AE$2,FALSE,DATE(YEAR($AD108),MONTH($AD108),1),DATE(YEAR($AE108),MONTH($AE108),28)),0)</f>
      </c>
      <c r="AN108" s="18">
        <f>IFERROR(_xlfn.BETA.DIST(DATE(YEAR(AN$2),MONTH(AN$2),15),$AD$2,$AE$2,FALSE,DATE(YEAR($AD108),MONTH($AD108),1),DATE(YEAR($AE108),MONTH($AE108),28)),0)</f>
      </c>
      <c r="AO108" s="18">
        <f>IFERROR(_xlfn.BETA.DIST(DATE(YEAR(AO$2),MONTH(AO$2),15),$AD$2,$AE$2,FALSE,DATE(YEAR($AD108),MONTH($AD108),1),DATE(YEAR($AE108),MONTH($AE108),28)),0)</f>
      </c>
      <c r="AP108" s="18">
        <f>IFERROR(_xlfn.BETA.DIST(DATE(YEAR(AP$2),MONTH(AP$2),15),$AD$2,$AE$2,FALSE,DATE(YEAR($AD108),MONTH($AD108),1),DATE(YEAR($AE108),MONTH($AE108),28)),0)</f>
      </c>
      <c r="AQ108" s="18">
        <f>IFERROR(_xlfn.BETA.DIST(DATE(YEAR(AQ$2),MONTH(AQ$2),15),$AD$2,$AE$2,FALSE,DATE(YEAR($AD108),MONTH($AD108),1),DATE(YEAR($AE108),MONTH($AE108),28)),0)</f>
      </c>
      <c r="AR108" s="18">
        <f>IFERROR(_xlfn.BETA.DIST(DATE(YEAR(AR$2),MONTH(AR$2),15),$AD$2,$AE$2,FALSE,DATE(YEAR($AD108),MONTH($AD108),1),DATE(YEAR($AE108),MONTH($AE108),28)),0)</f>
      </c>
      <c r="AS108" s="18">
        <f>IFERROR(_xlfn.BETA.DIST(DATE(YEAR(AS$2),MONTH(AS$2),15),$AD$2,$AE$2,FALSE,DATE(YEAR($AD108),MONTH($AD108),1),DATE(YEAR($AE108),MONTH($AE108),28)),0)</f>
      </c>
      <c r="AT108" s="18">
        <f>IFERROR(_xlfn.BETA.DIST(DATE(YEAR(AT$2),MONTH(AT$2),15),$AD$2,$AE$2,FALSE,DATE(YEAR($AD108),MONTH($AD108),1),DATE(YEAR($AE108),MONTH($AE108),28)),0)</f>
      </c>
      <c r="AU108" s="18">
        <f>IFERROR(_xlfn.BETA.DIST(DATE(YEAR(AU$2),MONTH(AU$2),15),$AD$2,$AE$2,FALSE,DATE(YEAR($AD108),MONTH($AD108),1),DATE(YEAR($AE108),MONTH($AE108),28)),0)</f>
      </c>
      <c r="AV108" s="18">
        <f>SUM(AG108:AU108)</f>
      </c>
      <c r="AW108" s="18">
        <f>IF(J108&lt;&gt;0,J108,IF($AV108=0,0,AG108/$AV108*$Z108))</f>
      </c>
      <c r="AX108" s="18">
        <f>IF(K108&lt;&gt;0,K108,IF($AV108=0,0,AH108/$AV108*$Z108))</f>
      </c>
      <c r="AY108" s="18">
        <f>IF(L108&lt;&gt;0,L108,IF($AV108=0,0,AI108/$AV108*$Z108))</f>
      </c>
      <c r="AZ108" s="18">
        <f>IF(M108&lt;&gt;0,M108,IF($AV108=0,0,AJ108/$AV108*$Z108))</f>
      </c>
      <c r="BA108" s="18">
        <f>IF(N108&lt;&gt;0,N108,IF($AV108=0,0,AK108/$AV108*$Z108))</f>
      </c>
      <c r="BB108" s="18">
        <f>IF(O108&lt;&gt;0,O108,IF($AV108=0,0,AL108/$AV108*$Z108))</f>
      </c>
      <c r="BC108" s="18">
        <f>IF(P108&lt;&gt;0,P108,IF($AV108=0,0,AM108/$AV108*$Z108))</f>
      </c>
      <c r="BD108" s="18">
        <f>IF(Q108&lt;&gt;0,Q108,IF($AV108=0,0,AN108/$AV108*$Z108))</f>
      </c>
      <c r="BE108" s="18">
        <f>IF(R108&lt;&gt;0,R108,IF($AV108=0,0,AO108/$AV108*$Z108))</f>
      </c>
      <c r="BF108" s="18">
        <f>IF(S108&lt;&gt;0,S108,IF($AV108=0,0,AP108/$AV108*$Z108))</f>
      </c>
      <c r="BG108" s="18">
        <f>IF(T108&lt;&gt;0,T108,IF($AV108=0,0,AQ108/$AV108*$Z108))</f>
      </c>
      <c r="BH108" s="18">
        <f>IF(U108&lt;&gt;0,U108,IF($AV108=0,0,AR108/$AV108*$Z108))</f>
      </c>
      <c r="BI108" s="18">
        <f>IF(V108&lt;&gt;0,V108,IF($AV108=0,0,AS108/$AV108*$Z108))</f>
      </c>
      <c r="BJ108" s="18">
        <f>IF(W108&lt;&gt;0,W108,IF($AV108=0,0,AT108/$AV108*$Z108))</f>
      </c>
      <c r="BK108" s="18">
        <f>IF(X108&lt;&gt;0,X108,IF($AV108=0,0,AU108/$AV108*$Z108))</f>
      </c>
      <c r="BL108" s="18">
        <f>SUM(AW108:BK108)</f>
      </c>
      <c r="BM108" s="18">
        <f>I108-BL108</f>
      </c>
    </row>
    <row r="109" outlineLevel="4">
      <c r="A109" s="5" t="str">
        <v>1.26</v>
      </c>
      <c r="B109" s="5" t="str">
        <v/>
      </c>
      <c r="C109" s="5" t="str">
        <v>BSPRELGENG207</v>
      </c>
      <c r="D109" s="5" t="str">
        <v>BSPRELGENG207</v>
      </c>
      <c r="E109" s="19">
        <f>IFERROR(_xlfn.XLOOKUP(F109,Assumptions!B:B,Assumptions!C:C),0)</f>
      </c>
      <c r="F109" s="5" t="str">
        <v>Site Delivery USD</v>
      </c>
      <c r="G109" s="5" t="str">
        <v/>
      </c>
      <c r="H109" s="18">
        <f>G107*E109</f>
      </c>
      <c r="I109" s="18">
        <f>H109*(1-0)</f>
      </c>
      <c r="J109" s="18">
        <v>0</v>
      </c>
      <c r="K109" s="18">
        <v>0</v>
      </c>
      <c r="L109" s="18">
        <v>0</v>
      </c>
      <c r="M109" s="18">
        <v>0</v>
      </c>
      <c r="N109" s="18">
        <v>0</v>
      </c>
      <c r="O109" s="18">
        <v>0</v>
      </c>
      <c r="P109" s="18">
        <v>0</v>
      </c>
      <c r="Q109" s="18">
        <v>0</v>
      </c>
      <c r="R109" s="18">
        <v>0</v>
      </c>
      <c r="S109" s="18">
        <v>0</v>
      </c>
      <c r="T109" s="18">
        <v>0</v>
      </c>
      <c r="U109" s="18">
        <v>0</v>
      </c>
      <c r="V109" s="18">
        <v>0</v>
      </c>
      <c r="W109" s="18">
        <v>0</v>
      </c>
      <c r="X109" s="18">
        <v>0</v>
      </c>
      <c r="Y109" s="18">
        <f>SUM(J109:X109)</f>
      </c>
      <c r="Z109" s="18">
        <f>I109-Y109</f>
      </c>
      <c r="AA109" s="20">
        <v>46294</v>
      </c>
      <c r="AB109" s="20">
        <v>46294</v>
      </c>
      <c r="AC109" s="18">
        <f>IFERROR(_xlfn.XLOOKUP(F109,Assumptions!B:B,Assumptions!D:D),0)</f>
      </c>
      <c r="AD109" s="20">
        <f>AA109+AC109</f>
      </c>
      <c r="AE109" s="20">
        <f>AC109+AB109</f>
      </c>
      <c r="AF109" s="5" t="str">
        <v/>
      </c>
      <c r="AG109" s="18">
        <f>IFERROR(_xlfn.BETA.DIST(DATE(YEAR(AG$2),MONTH(AG$2),15),$AD$2,$AE$2,FALSE,DATE(YEAR($AD109),MONTH($AD109),1),DATE(YEAR($AE109),MONTH($AE109),28)),0)</f>
      </c>
      <c r="AH109" s="18">
        <f>IFERROR(_xlfn.BETA.DIST(DATE(YEAR(AH$2),MONTH(AH$2),15),$AD$2,$AE$2,FALSE,DATE(YEAR($AD109),MONTH($AD109),1),DATE(YEAR($AE109),MONTH($AE109),28)),0)</f>
      </c>
      <c r="AI109" s="18">
        <f>IFERROR(_xlfn.BETA.DIST(DATE(YEAR(AI$2),MONTH(AI$2),15),$AD$2,$AE$2,FALSE,DATE(YEAR($AD109),MONTH($AD109),1),DATE(YEAR($AE109),MONTH($AE109),28)),0)</f>
      </c>
      <c r="AJ109" s="18">
        <f>IFERROR(_xlfn.BETA.DIST(DATE(YEAR(AJ$2),MONTH(AJ$2),15),$AD$2,$AE$2,FALSE,DATE(YEAR($AD109),MONTH($AD109),1),DATE(YEAR($AE109),MONTH($AE109),28)),0)</f>
      </c>
      <c r="AK109" s="18">
        <f>IFERROR(_xlfn.BETA.DIST(DATE(YEAR(AK$2),MONTH(AK$2),15),$AD$2,$AE$2,FALSE,DATE(YEAR($AD109),MONTH($AD109),1),DATE(YEAR($AE109),MONTH($AE109),28)),0)</f>
      </c>
      <c r="AL109" s="18">
        <f>IFERROR(_xlfn.BETA.DIST(DATE(YEAR(AL$2),MONTH(AL$2),15),$AD$2,$AE$2,FALSE,DATE(YEAR($AD109),MONTH($AD109),1),DATE(YEAR($AE109),MONTH($AE109),28)),0)</f>
      </c>
      <c r="AM109" s="18">
        <f>IFERROR(_xlfn.BETA.DIST(DATE(YEAR(AM$2),MONTH(AM$2),15),$AD$2,$AE$2,FALSE,DATE(YEAR($AD109),MONTH($AD109),1),DATE(YEAR($AE109),MONTH($AE109),28)),0)</f>
      </c>
      <c r="AN109" s="18">
        <f>IFERROR(_xlfn.BETA.DIST(DATE(YEAR(AN$2),MONTH(AN$2),15),$AD$2,$AE$2,FALSE,DATE(YEAR($AD109),MONTH($AD109),1),DATE(YEAR($AE109),MONTH($AE109),28)),0)</f>
      </c>
      <c r="AO109" s="18">
        <f>IFERROR(_xlfn.BETA.DIST(DATE(YEAR(AO$2),MONTH(AO$2),15),$AD$2,$AE$2,FALSE,DATE(YEAR($AD109),MONTH($AD109),1),DATE(YEAR($AE109),MONTH($AE109),28)),0)</f>
      </c>
      <c r="AP109" s="18">
        <f>IFERROR(_xlfn.BETA.DIST(DATE(YEAR(AP$2),MONTH(AP$2),15),$AD$2,$AE$2,FALSE,DATE(YEAR($AD109),MONTH($AD109),1),DATE(YEAR($AE109),MONTH($AE109),28)),0)</f>
      </c>
      <c r="AQ109" s="18">
        <f>IFERROR(_xlfn.BETA.DIST(DATE(YEAR(AQ$2),MONTH(AQ$2),15),$AD$2,$AE$2,FALSE,DATE(YEAR($AD109),MONTH($AD109),1),DATE(YEAR($AE109),MONTH($AE109),28)),0)</f>
      </c>
      <c r="AR109" s="18">
        <f>IFERROR(_xlfn.BETA.DIST(DATE(YEAR(AR$2),MONTH(AR$2),15),$AD$2,$AE$2,FALSE,DATE(YEAR($AD109),MONTH($AD109),1),DATE(YEAR($AE109),MONTH($AE109),28)),0)</f>
      </c>
      <c r="AS109" s="18">
        <f>IFERROR(_xlfn.BETA.DIST(DATE(YEAR(AS$2),MONTH(AS$2),15),$AD$2,$AE$2,FALSE,DATE(YEAR($AD109),MONTH($AD109),1),DATE(YEAR($AE109),MONTH($AE109),28)),0)</f>
      </c>
      <c r="AT109" s="18">
        <f>IFERROR(_xlfn.BETA.DIST(DATE(YEAR(AT$2),MONTH(AT$2),15),$AD$2,$AE$2,FALSE,DATE(YEAR($AD109),MONTH($AD109),1),DATE(YEAR($AE109),MONTH($AE109),28)),0)</f>
      </c>
      <c r="AU109" s="18">
        <f>IFERROR(_xlfn.BETA.DIST(DATE(YEAR(AU$2),MONTH(AU$2),15),$AD$2,$AE$2,FALSE,DATE(YEAR($AD109),MONTH($AD109),1),DATE(YEAR($AE109),MONTH($AE109),28)),0)</f>
      </c>
      <c r="AV109" s="18">
        <f>SUM(AG109:AU109)</f>
      </c>
      <c r="AW109" s="18">
        <f>IF(J109&lt;&gt;0,J109,IF($AV109=0,0,AG109/$AV109*$Z109))</f>
      </c>
      <c r="AX109" s="18">
        <f>IF(K109&lt;&gt;0,K109,IF($AV109=0,0,AH109/$AV109*$Z109))</f>
      </c>
      <c r="AY109" s="18">
        <f>IF(L109&lt;&gt;0,L109,IF($AV109=0,0,AI109/$AV109*$Z109))</f>
      </c>
      <c r="AZ109" s="18">
        <f>IF(M109&lt;&gt;0,M109,IF($AV109=0,0,AJ109/$AV109*$Z109))</f>
      </c>
      <c r="BA109" s="18">
        <f>IF(N109&lt;&gt;0,N109,IF($AV109=0,0,AK109/$AV109*$Z109))</f>
      </c>
      <c r="BB109" s="18">
        <f>IF(O109&lt;&gt;0,O109,IF($AV109=0,0,AL109/$AV109*$Z109))</f>
      </c>
      <c r="BC109" s="18">
        <f>IF(P109&lt;&gt;0,P109,IF($AV109=0,0,AM109/$AV109*$Z109))</f>
      </c>
      <c r="BD109" s="18">
        <f>IF(Q109&lt;&gt;0,Q109,IF($AV109=0,0,AN109/$AV109*$Z109))</f>
      </c>
      <c r="BE109" s="18">
        <f>IF(R109&lt;&gt;0,R109,IF($AV109=0,0,AO109/$AV109*$Z109))</f>
      </c>
      <c r="BF109" s="18">
        <f>IF(S109&lt;&gt;0,S109,IF($AV109=0,0,AP109/$AV109*$Z109))</f>
      </c>
      <c r="BG109" s="18">
        <f>IF(T109&lt;&gt;0,T109,IF($AV109=0,0,AQ109/$AV109*$Z109))</f>
      </c>
      <c r="BH109" s="18">
        <f>IF(U109&lt;&gt;0,U109,IF($AV109=0,0,AR109/$AV109*$Z109))</f>
      </c>
      <c r="BI109" s="18">
        <f>IF(V109&lt;&gt;0,V109,IF($AV109=0,0,AS109/$AV109*$Z109))</f>
      </c>
      <c r="BJ109" s="18">
        <f>IF(W109&lt;&gt;0,W109,IF($AV109=0,0,AT109/$AV109*$Z109))</f>
      </c>
      <c r="BK109" s="18">
        <f>IF(X109&lt;&gt;0,X109,IF($AV109=0,0,AU109/$AV109*$Z109))</f>
      </c>
      <c r="BL109" s="18">
        <f>SUM(AW109:BK109)</f>
      </c>
      <c r="BM109" s="18">
        <f>I109-BL109</f>
      </c>
    </row>
    <row r="110" outlineLevel="4">
      <c r="A110" s="5" t="str">
        <v>1.26</v>
      </c>
      <c r="B110" s="5" t="str">
        <v/>
      </c>
      <c r="C110" s="5" t="str">
        <v>BSKDGNGENGR07</v>
      </c>
      <c r="D110" s="5" t="str">
        <v>BSKDGNGENGR07</v>
      </c>
      <c r="E110" s="19">
        <f>IFERROR(_xlfn.XLOOKUP(F110,Assumptions!B:B,Assumptions!C:C),0)</f>
      </c>
      <c r="F110" s="5" t="str">
        <v>Retention</v>
      </c>
      <c r="G110" s="5" t="str">
        <v/>
      </c>
      <c r="H110" s="18">
        <f>G107*E110</f>
      </c>
      <c r="I110" s="18">
        <f>H110*(1-0)</f>
      </c>
      <c r="J110" s="18">
        <v>0</v>
      </c>
      <c r="K110" s="18">
        <v>0</v>
      </c>
      <c r="L110" s="18">
        <v>0</v>
      </c>
      <c r="M110" s="18">
        <v>0</v>
      </c>
      <c r="N110" s="18">
        <v>0</v>
      </c>
      <c r="O110" s="18">
        <v>0</v>
      </c>
      <c r="P110" s="18">
        <v>0</v>
      </c>
      <c r="Q110" s="18">
        <v>0</v>
      </c>
      <c r="R110" s="18">
        <v>0</v>
      </c>
      <c r="S110" s="18">
        <v>0</v>
      </c>
      <c r="T110" s="18">
        <v>0</v>
      </c>
      <c r="U110" s="18">
        <v>0</v>
      </c>
      <c r="V110" s="18">
        <v>0</v>
      </c>
      <c r="W110" s="18">
        <v>0</v>
      </c>
      <c r="X110" s="18">
        <v>0</v>
      </c>
      <c r="Y110" s="18">
        <f>SUM(J110:X110)</f>
      </c>
      <c r="Z110" s="18">
        <f>I110-Y110</f>
      </c>
      <c r="AA110" s="20">
        <v>46483</v>
      </c>
      <c r="AB110" s="20">
        <v>46483</v>
      </c>
      <c r="AC110" s="18">
        <f>IFERROR(_xlfn.XLOOKUP(F110,Assumptions!B:B,Assumptions!D:D),0)</f>
      </c>
      <c r="AD110" s="20">
        <f>AA110+AC110</f>
      </c>
      <c r="AE110" s="20">
        <f>AC110+AB110</f>
      </c>
      <c r="AF110" s="5" t="str">
        <v/>
      </c>
      <c r="AG110" s="18">
        <f>IFERROR(_xlfn.BETA.DIST(DATE(YEAR(AG$2),MONTH(AG$2),15),$AD$2,$AE$2,FALSE,DATE(YEAR($AD110),MONTH($AD110),1),DATE(YEAR($AE110),MONTH($AE110),28)),0)</f>
      </c>
      <c r="AH110" s="18">
        <f>IFERROR(_xlfn.BETA.DIST(DATE(YEAR(AH$2),MONTH(AH$2),15),$AD$2,$AE$2,FALSE,DATE(YEAR($AD110),MONTH($AD110),1),DATE(YEAR($AE110),MONTH($AE110),28)),0)</f>
      </c>
      <c r="AI110" s="18">
        <f>IFERROR(_xlfn.BETA.DIST(DATE(YEAR(AI$2),MONTH(AI$2),15),$AD$2,$AE$2,FALSE,DATE(YEAR($AD110),MONTH($AD110),1),DATE(YEAR($AE110),MONTH($AE110),28)),0)</f>
      </c>
      <c r="AJ110" s="18">
        <f>IFERROR(_xlfn.BETA.DIST(DATE(YEAR(AJ$2),MONTH(AJ$2),15),$AD$2,$AE$2,FALSE,DATE(YEAR($AD110),MONTH($AD110),1),DATE(YEAR($AE110),MONTH($AE110),28)),0)</f>
      </c>
      <c r="AK110" s="18">
        <f>IFERROR(_xlfn.BETA.DIST(DATE(YEAR(AK$2),MONTH(AK$2),15),$AD$2,$AE$2,FALSE,DATE(YEAR($AD110),MONTH($AD110),1),DATE(YEAR($AE110),MONTH($AE110),28)),0)</f>
      </c>
      <c r="AL110" s="18">
        <f>IFERROR(_xlfn.BETA.DIST(DATE(YEAR(AL$2),MONTH(AL$2),15),$AD$2,$AE$2,FALSE,DATE(YEAR($AD110),MONTH($AD110),1),DATE(YEAR($AE110),MONTH($AE110),28)),0)</f>
      </c>
      <c r="AM110" s="18">
        <f>IFERROR(_xlfn.BETA.DIST(DATE(YEAR(AM$2),MONTH(AM$2),15),$AD$2,$AE$2,FALSE,DATE(YEAR($AD110),MONTH($AD110),1),DATE(YEAR($AE110),MONTH($AE110),28)),0)</f>
      </c>
      <c r="AN110" s="18">
        <f>IFERROR(_xlfn.BETA.DIST(DATE(YEAR(AN$2),MONTH(AN$2),15),$AD$2,$AE$2,FALSE,DATE(YEAR($AD110),MONTH($AD110),1),DATE(YEAR($AE110),MONTH($AE110),28)),0)</f>
      </c>
      <c r="AO110" s="18">
        <f>IFERROR(_xlfn.BETA.DIST(DATE(YEAR(AO$2),MONTH(AO$2),15),$AD$2,$AE$2,FALSE,DATE(YEAR($AD110),MONTH($AD110),1),DATE(YEAR($AE110),MONTH($AE110),28)),0)</f>
      </c>
      <c r="AP110" s="18">
        <f>IFERROR(_xlfn.BETA.DIST(DATE(YEAR(AP$2),MONTH(AP$2),15),$AD$2,$AE$2,FALSE,DATE(YEAR($AD110),MONTH($AD110),1),DATE(YEAR($AE110),MONTH($AE110),28)),0)</f>
      </c>
      <c r="AQ110" s="18">
        <f>IFERROR(_xlfn.BETA.DIST(DATE(YEAR(AQ$2),MONTH(AQ$2),15),$AD$2,$AE$2,FALSE,DATE(YEAR($AD110),MONTH($AD110),1),DATE(YEAR($AE110),MONTH($AE110),28)),0)</f>
      </c>
      <c r="AR110" s="18">
        <f>IFERROR(_xlfn.BETA.DIST(DATE(YEAR(AR$2),MONTH(AR$2),15),$AD$2,$AE$2,FALSE,DATE(YEAR($AD110),MONTH($AD110),1),DATE(YEAR($AE110),MONTH($AE110),28)),0)</f>
      </c>
      <c r="AS110" s="18">
        <f>IFERROR(_xlfn.BETA.DIST(DATE(YEAR(AS$2),MONTH(AS$2),15),$AD$2,$AE$2,FALSE,DATE(YEAR($AD110),MONTH($AD110),1),DATE(YEAR($AE110),MONTH($AE110),28)),0)</f>
      </c>
      <c r="AT110" s="18">
        <f>IFERROR(_xlfn.BETA.DIST(DATE(YEAR(AT$2),MONTH(AT$2),15),$AD$2,$AE$2,FALSE,DATE(YEAR($AD110),MONTH($AD110),1),DATE(YEAR($AE110),MONTH($AE110),28)),0)</f>
      </c>
      <c r="AU110" s="18">
        <f>IFERROR(_xlfn.BETA.DIST(DATE(YEAR(AU$2),MONTH(AU$2),15),$AD$2,$AE$2,FALSE,DATE(YEAR($AD110),MONTH($AD110),1),DATE(YEAR($AE110),MONTH($AE110),28)),0)</f>
      </c>
      <c r="AV110" s="18">
        <f>SUM(AG110:AU110)</f>
      </c>
      <c r="AW110" s="18">
        <f>IF(J110&lt;&gt;0,J110,IF($AV110=0,0,AG110/$AV110*$Z110))</f>
      </c>
      <c r="AX110" s="18">
        <f>IF(K110&lt;&gt;0,K110,IF($AV110=0,0,AH110/$AV110*$Z110))</f>
      </c>
      <c r="AY110" s="18">
        <f>IF(L110&lt;&gt;0,L110,IF($AV110=0,0,AI110/$AV110*$Z110))</f>
      </c>
      <c r="AZ110" s="18">
        <f>IF(M110&lt;&gt;0,M110,IF($AV110=0,0,AJ110/$AV110*$Z110))</f>
      </c>
      <c r="BA110" s="18">
        <f>IF(N110&lt;&gt;0,N110,IF($AV110=0,0,AK110/$AV110*$Z110))</f>
      </c>
      <c r="BB110" s="18">
        <f>IF(O110&lt;&gt;0,O110,IF($AV110=0,0,AL110/$AV110*$Z110))</f>
      </c>
      <c r="BC110" s="18">
        <f>IF(P110&lt;&gt;0,P110,IF($AV110=0,0,AM110/$AV110*$Z110))</f>
      </c>
      <c r="BD110" s="18">
        <f>IF(Q110&lt;&gt;0,Q110,IF($AV110=0,0,AN110/$AV110*$Z110))</f>
      </c>
      <c r="BE110" s="18">
        <f>IF(R110&lt;&gt;0,R110,IF($AV110=0,0,AO110/$AV110*$Z110))</f>
      </c>
      <c r="BF110" s="18">
        <f>IF(S110&lt;&gt;0,S110,IF($AV110=0,0,AP110/$AV110*$Z110))</f>
      </c>
      <c r="BG110" s="18">
        <f>IF(T110&lt;&gt;0,T110,IF($AV110=0,0,AQ110/$AV110*$Z110))</f>
      </c>
      <c r="BH110" s="18">
        <f>IF(U110&lt;&gt;0,U110,IF($AV110=0,0,AR110/$AV110*$Z110))</f>
      </c>
      <c r="BI110" s="18">
        <f>IF(V110&lt;&gt;0,V110,IF($AV110=0,0,AS110/$AV110*$Z110))</f>
      </c>
      <c r="BJ110" s="18">
        <f>IF(W110&lt;&gt;0,W110,IF($AV110=0,0,AT110/$AV110*$Z110))</f>
      </c>
      <c r="BK110" s="18">
        <f>IF(X110&lt;&gt;0,X110,IF($AV110=0,0,AU110/$AV110*$Z110))</f>
      </c>
      <c r="BL110" s="18">
        <f>SUM(AW110:BK110)</f>
      </c>
      <c r="BM110" s="18">
        <f>I110-BL110</f>
      </c>
    </row>
    <row r="111" outlineLevel="3">
      <c r="A111" s="17" t="str">
        <v>1.27</v>
      </c>
      <c r="B111" s="17" t="str">
        <v/>
      </c>
      <c r="C111" s="17" t="str">
        <v/>
      </c>
      <c r="D111" s="17" t="str">
        <v/>
      </c>
      <c r="E111" s="17" t="str">
        <v>1.27</v>
      </c>
      <c r="F111" s="17" t="str">
        <v>Singlephase GIS Cable End Box for cable sealing end SF6XLPE ≥2500 A.</v>
      </c>
      <c r="G111" s="17">
        <v>132516</v>
      </c>
      <c r="H111" s="17" t="str">
        <v/>
      </c>
      <c r="I111" s="17" t="str">
        <v/>
      </c>
      <c r="J111" s="17" t="str">
        <v/>
      </c>
      <c r="K111" s="17" t="str">
        <v/>
      </c>
      <c r="L111" s="17" t="str">
        <v/>
      </c>
      <c r="M111" s="17" t="str">
        <v/>
      </c>
      <c r="N111" s="17" t="str">
        <v/>
      </c>
      <c r="O111" s="17" t="str">
        <v/>
      </c>
      <c r="P111" s="17" t="str">
        <v/>
      </c>
      <c r="Q111" s="17" t="str">
        <v/>
      </c>
      <c r="R111" s="17" t="str">
        <v/>
      </c>
      <c r="S111" s="17" t="str">
        <v/>
      </c>
      <c r="T111" s="17" t="str">
        <v/>
      </c>
      <c r="U111" s="17" t="str">
        <v/>
      </c>
      <c r="V111" s="17" t="str">
        <v/>
      </c>
      <c r="W111" s="17" t="str">
        <v/>
      </c>
      <c r="X111" s="17" t="str">
        <v/>
      </c>
      <c r="Y111" s="17" t="str">
        <v/>
      </c>
      <c r="Z111" s="17" t="str">
        <v/>
      </c>
      <c r="AA111" s="17" t="str">
        <v/>
      </c>
      <c r="AB111" s="17" t="str">
        <v/>
      </c>
      <c r="AC111" s="17" t="str">
        <v/>
      </c>
      <c r="AD111" s="17" t="str">
        <v/>
      </c>
      <c r="AE111" s="17" t="str">
        <v/>
      </c>
      <c r="AF111" s="5" t="str">
        <v/>
      </c>
      <c r="AG111" s="18">
        <f>IFERROR(_xlfn.BETA.DIST(DATE(YEAR(AG$2),MONTH(AG$2),15),$AD$2,$AE$2,FALSE,DATE(YEAR($AD111),MONTH($AD111),1),DATE(YEAR($AE111),MONTH($AE111),28)),0)</f>
      </c>
      <c r="AH111" s="18">
        <f>IFERROR(_xlfn.BETA.DIST(DATE(YEAR(AH$2),MONTH(AH$2),15),$AD$2,$AE$2,FALSE,DATE(YEAR($AD111),MONTH($AD111),1),DATE(YEAR($AE111),MONTH($AE111),28)),0)</f>
      </c>
      <c r="AI111" s="18">
        <f>IFERROR(_xlfn.BETA.DIST(DATE(YEAR(AI$2),MONTH(AI$2),15),$AD$2,$AE$2,FALSE,DATE(YEAR($AD111),MONTH($AD111),1),DATE(YEAR($AE111),MONTH($AE111),28)),0)</f>
      </c>
      <c r="AJ111" s="18">
        <f>IFERROR(_xlfn.BETA.DIST(DATE(YEAR(AJ$2),MONTH(AJ$2),15),$AD$2,$AE$2,FALSE,DATE(YEAR($AD111),MONTH($AD111),1),DATE(YEAR($AE111),MONTH($AE111),28)),0)</f>
      </c>
      <c r="AK111" s="18">
        <f>IFERROR(_xlfn.BETA.DIST(DATE(YEAR(AK$2),MONTH(AK$2),15),$AD$2,$AE$2,FALSE,DATE(YEAR($AD111),MONTH($AD111),1),DATE(YEAR($AE111),MONTH($AE111),28)),0)</f>
      </c>
      <c r="AL111" s="18">
        <f>IFERROR(_xlfn.BETA.DIST(DATE(YEAR(AL$2),MONTH(AL$2),15),$AD$2,$AE$2,FALSE,DATE(YEAR($AD111),MONTH($AD111),1),DATE(YEAR($AE111),MONTH($AE111),28)),0)</f>
      </c>
      <c r="AM111" s="18">
        <f>IFERROR(_xlfn.BETA.DIST(DATE(YEAR(AM$2),MONTH(AM$2),15),$AD$2,$AE$2,FALSE,DATE(YEAR($AD111),MONTH($AD111),1),DATE(YEAR($AE111),MONTH($AE111),28)),0)</f>
      </c>
      <c r="AN111" s="18">
        <f>IFERROR(_xlfn.BETA.DIST(DATE(YEAR(AN$2),MONTH(AN$2),15),$AD$2,$AE$2,FALSE,DATE(YEAR($AD111),MONTH($AD111),1),DATE(YEAR($AE111),MONTH($AE111),28)),0)</f>
      </c>
      <c r="AO111" s="18">
        <f>IFERROR(_xlfn.BETA.DIST(DATE(YEAR(AO$2),MONTH(AO$2),15),$AD$2,$AE$2,FALSE,DATE(YEAR($AD111),MONTH($AD111),1),DATE(YEAR($AE111),MONTH($AE111),28)),0)</f>
      </c>
      <c r="AP111" s="18">
        <f>IFERROR(_xlfn.BETA.DIST(DATE(YEAR(AP$2),MONTH(AP$2),15),$AD$2,$AE$2,FALSE,DATE(YEAR($AD111),MONTH($AD111),1),DATE(YEAR($AE111),MONTH($AE111),28)),0)</f>
      </c>
      <c r="AQ111" s="18">
        <f>IFERROR(_xlfn.BETA.DIST(DATE(YEAR(AQ$2),MONTH(AQ$2),15),$AD$2,$AE$2,FALSE,DATE(YEAR($AD111),MONTH($AD111),1),DATE(YEAR($AE111),MONTH($AE111),28)),0)</f>
      </c>
      <c r="AR111" s="18">
        <f>IFERROR(_xlfn.BETA.DIST(DATE(YEAR(AR$2),MONTH(AR$2),15),$AD$2,$AE$2,FALSE,DATE(YEAR($AD111),MONTH($AD111),1),DATE(YEAR($AE111),MONTH($AE111),28)),0)</f>
      </c>
      <c r="AS111" s="18">
        <f>IFERROR(_xlfn.BETA.DIST(DATE(YEAR(AS$2),MONTH(AS$2),15),$AD$2,$AE$2,FALSE,DATE(YEAR($AD111),MONTH($AD111),1),DATE(YEAR($AE111),MONTH($AE111),28)),0)</f>
      </c>
      <c r="AT111" s="18">
        <f>IFERROR(_xlfn.BETA.DIST(DATE(YEAR(AT$2),MONTH(AT$2),15),$AD$2,$AE$2,FALSE,DATE(YEAR($AD111),MONTH($AD111),1),DATE(YEAR($AE111),MONTH($AE111),28)),0)</f>
      </c>
      <c r="AU111" s="18">
        <f>IFERROR(_xlfn.BETA.DIST(DATE(YEAR(AU$2),MONTH(AU$2),15),$AD$2,$AE$2,FALSE,DATE(YEAR($AD111),MONTH($AD111),1),DATE(YEAR($AE111),MONTH($AE111),28)),0)</f>
      </c>
      <c r="AV111" s="18">
        <f>SUM(AG111:AU111)</f>
      </c>
      <c r="AW111" s="18">
        <f>IF(J111&lt;&gt;0,J111,IF($AV111=0,0,AG111/$AV111*$Z111))</f>
      </c>
      <c r="AX111" s="18">
        <f>IF(K111&lt;&gt;0,K111,IF($AV111=0,0,AH111/$AV111*$Z111))</f>
      </c>
      <c r="AY111" s="18">
        <f>IF(L111&lt;&gt;0,L111,IF($AV111=0,0,AI111/$AV111*$Z111))</f>
      </c>
      <c r="AZ111" s="18">
        <f>IF(M111&lt;&gt;0,M111,IF($AV111=0,0,AJ111/$AV111*$Z111))</f>
      </c>
      <c r="BA111" s="18">
        <f>IF(N111&lt;&gt;0,N111,IF($AV111=0,0,AK111/$AV111*$Z111))</f>
      </c>
      <c r="BB111" s="18">
        <f>IF(O111&lt;&gt;0,O111,IF($AV111=0,0,AL111/$AV111*$Z111))</f>
      </c>
      <c r="BC111" s="18">
        <f>IF(P111&lt;&gt;0,P111,IF($AV111=0,0,AM111/$AV111*$Z111))</f>
      </c>
      <c r="BD111" s="18">
        <f>IF(Q111&lt;&gt;0,Q111,IF($AV111=0,0,AN111/$AV111*$Z111))</f>
      </c>
      <c r="BE111" s="18">
        <f>IF(R111&lt;&gt;0,R111,IF($AV111=0,0,AO111/$AV111*$Z111))</f>
      </c>
      <c r="BF111" s="18">
        <f>IF(S111&lt;&gt;0,S111,IF($AV111=0,0,AP111/$AV111*$Z111))</f>
      </c>
      <c r="BG111" s="18">
        <f>IF(T111&lt;&gt;0,T111,IF($AV111=0,0,AQ111/$AV111*$Z111))</f>
      </c>
      <c r="BH111" s="18">
        <f>IF(U111&lt;&gt;0,U111,IF($AV111=0,0,AR111/$AV111*$Z111))</f>
      </c>
      <c r="BI111" s="18">
        <f>IF(V111&lt;&gt;0,V111,IF($AV111=0,0,AS111/$AV111*$Z111))</f>
      </c>
      <c r="BJ111" s="18">
        <f>IF(W111&lt;&gt;0,W111,IF($AV111=0,0,AT111/$AV111*$Z111))</f>
      </c>
      <c r="BK111" s="18">
        <f>IF(X111&lt;&gt;0,X111,IF($AV111=0,0,AU111/$AV111*$Z111))</f>
      </c>
      <c r="BL111" s="18">
        <f>SUM(AW111:BK111)</f>
      </c>
      <c r="BM111" s="17" t="str">
        <v/>
      </c>
    </row>
    <row r="112" outlineLevel="4">
      <c r="A112" s="5" t="str">
        <v>1.27</v>
      </c>
      <c r="B112" s="5" t="str">
        <v/>
      </c>
      <c r="C112" s="5" t="str">
        <v>BSKDGNGENGR05</v>
      </c>
      <c r="D112" s="5" t="str">
        <v>BSKDGNGENGR05</v>
      </c>
      <c r="E112" s="19">
        <f>IFERROR(_xlfn.XLOOKUP(F112,Assumptions!B:B,Assumptions!C:C),0)</f>
      </c>
      <c r="F112" s="5" t="str">
        <v>Advanced Payment</v>
      </c>
      <c r="G112" s="5" t="str">
        <v/>
      </c>
      <c r="H112" s="18">
        <f>G111*E112</f>
      </c>
      <c r="I112" s="18">
        <f>H112*(1-0)</f>
      </c>
      <c r="J112" s="18">
        <v>0</v>
      </c>
      <c r="K112" s="18">
        <v>0</v>
      </c>
      <c r="L112" s="18">
        <v>0</v>
      </c>
      <c r="M112" s="18">
        <v>0</v>
      </c>
      <c r="N112" s="18">
        <v>0</v>
      </c>
      <c r="O112" s="18">
        <v>0</v>
      </c>
      <c r="P112" s="18">
        <v>0</v>
      </c>
      <c r="Q112" s="18">
        <v>0</v>
      </c>
      <c r="R112" s="18">
        <v>0</v>
      </c>
      <c r="S112" s="18">
        <v>0</v>
      </c>
      <c r="T112" s="18">
        <v>0</v>
      </c>
      <c r="U112" s="18">
        <v>0</v>
      </c>
      <c r="V112" s="18">
        <v>0</v>
      </c>
      <c r="W112" s="18">
        <v>0</v>
      </c>
      <c r="X112" s="18">
        <v>0</v>
      </c>
      <c r="Y112" s="18">
        <f>SUM(J112:X112)</f>
      </c>
      <c r="Z112" s="18">
        <f>I112-Y112</f>
      </c>
      <c r="AA112" s="20">
        <v>46026</v>
      </c>
      <c r="AB112" s="20">
        <v>46026</v>
      </c>
      <c r="AC112" s="18">
        <f>IFERROR(_xlfn.XLOOKUP(F112,Assumptions!B:B,Assumptions!D:D),0)</f>
      </c>
      <c r="AD112" s="20">
        <f>AA112+AC112</f>
      </c>
      <c r="AE112" s="20">
        <f>AC112+AB112</f>
      </c>
      <c r="AF112" s="5" t="str">
        <v/>
      </c>
      <c r="AG112" s="18">
        <f>IFERROR(_xlfn.BETA.DIST(DATE(YEAR(AG$2),MONTH(AG$2),15),$AD$2,$AE$2,FALSE,DATE(YEAR($AD112),MONTH($AD112),1),DATE(YEAR($AE112),MONTH($AE112),28)),0)</f>
      </c>
      <c r="AH112" s="18">
        <f>IFERROR(_xlfn.BETA.DIST(DATE(YEAR(AH$2),MONTH(AH$2),15),$AD$2,$AE$2,FALSE,DATE(YEAR($AD112),MONTH($AD112),1),DATE(YEAR($AE112),MONTH($AE112),28)),0)</f>
      </c>
      <c r="AI112" s="18">
        <f>IFERROR(_xlfn.BETA.DIST(DATE(YEAR(AI$2),MONTH(AI$2),15),$AD$2,$AE$2,FALSE,DATE(YEAR($AD112),MONTH($AD112),1),DATE(YEAR($AE112),MONTH($AE112),28)),0)</f>
      </c>
      <c r="AJ112" s="18">
        <f>IFERROR(_xlfn.BETA.DIST(DATE(YEAR(AJ$2),MONTH(AJ$2),15),$AD$2,$AE$2,FALSE,DATE(YEAR($AD112),MONTH($AD112),1),DATE(YEAR($AE112),MONTH($AE112),28)),0)</f>
      </c>
      <c r="AK112" s="18">
        <f>IFERROR(_xlfn.BETA.DIST(DATE(YEAR(AK$2),MONTH(AK$2),15),$AD$2,$AE$2,FALSE,DATE(YEAR($AD112),MONTH($AD112),1),DATE(YEAR($AE112),MONTH($AE112),28)),0)</f>
      </c>
      <c r="AL112" s="18">
        <f>IFERROR(_xlfn.BETA.DIST(DATE(YEAR(AL$2),MONTH(AL$2),15),$AD$2,$AE$2,FALSE,DATE(YEAR($AD112),MONTH($AD112),1),DATE(YEAR($AE112),MONTH($AE112),28)),0)</f>
      </c>
      <c r="AM112" s="18">
        <f>IFERROR(_xlfn.BETA.DIST(DATE(YEAR(AM$2),MONTH(AM$2),15),$AD$2,$AE$2,FALSE,DATE(YEAR($AD112),MONTH($AD112),1),DATE(YEAR($AE112),MONTH($AE112),28)),0)</f>
      </c>
      <c r="AN112" s="18">
        <f>IFERROR(_xlfn.BETA.DIST(DATE(YEAR(AN$2),MONTH(AN$2),15),$AD$2,$AE$2,FALSE,DATE(YEAR($AD112),MONTH($AD112),1),DATE(YEAR($AE112),MONTH($AE112),28)),0)</f>
      </c>
      <c r="AO112" s="18">
        <f>IFERROR(_xlfn.BETA.DIST(DATE(YEAR(AO$2),MONTH(AO$2),15),$AD$2,$AE$2,FALSE,DATE(YEAR($AD112),MONTH($AD112),1),DATE(YEAR($AE112),MONTH($AE112),28)),0)</f>
      </c>
      <c r="AP112" s="18">
        <f>IFERROR(_xlfn.BETA.DIST(DATE(YEAR(AP$2),MONTH(AP$2),15),$AD$2,$AE$2,FALSE,DATE(YEAR($AD112),MONTH($AD112),1),DATE(YEAR($AE112),MONTH($AE112),28)),0)</f>
      </c>
      <c r="AQ112" s="18">
        <f>IFERROR(_xlfn.BETA.DIST(DATE(YEAR(AQ$2),MONTH(AQ$2),15),$AD$2,$AE$2,FALSE,DATE(YEAR($AD112),MONTH($AD112),1),DATE(YEAR($AE112),MONTH($AE112),28)),0)</f>
      </c>
      <c r="AR112" s="18">
        <f>IFERROR(_xlfn.BETA.DIST(DATE(YEAR(AR$2),MONTH(AR$2),15),$AD$2,$AE$2,FALSE,DATE(YEAR($AD112),MONTH($AD112),1),DATE(YEAR($AE112),MONTH($AE112),28)),0)</f>
      </c>
      <c r="AS112" s="18">
        <f>IFERROR(_xlfn.BETA.DIST(DATE(YEAR(AS$2),MONTH(AS$2),15),$AD$2,$AE$2,FALSE,DATE(YEAR($AD112),MONTH($AD112),1),DATE(YEAR($AE112),MONTH($AE112),28)),0)</f>
      </c>
      <c r="AT112" s="18">
        <f>IFERROR(_xlfn.BETA.DIST(DATE(YEAR(AT$2),MONTH(AT$2),15),$AD$2,$AE$2,FALSE,DATE(YEAR($AD112),MONTH($AD112),1),DATE(YEAR($AE112),MONTH($AE112),28)),0)</f>
      </c>
      <c r="AU112" s="18">
        <f>IFERROR(_xlfn.BETA.DIST(DATE(YEAR(AU$2),MONTH(AU$2),15),$AD$2,$AE$2,FALSE,DATE(YEAR($AD112),MONTH($AD112),1),DATE(YEAR($AE112),MONTH($AE112),28)),0)</f>
      </c>
      <c r="AV112" s="18">
        <f>SUM(AG112:AU112)</f>
      </c>
      <c r="AW112" s="18">
        <f>IF(J112&lt;&gt;0,J112,IF($AV112=0,0,AG112/$AV112*$Z112))</f>
      </c>
      <c r="AX112" s="18">
        <f>IF(K112&lt;&gt;0,K112,IF($AV112=0,0,AH112/$AV112*$Z112))</f>
      </c>
      <c r="AY112" s="18">
        <f>IF(L112&lt;&gt;0,L112,IF($AV112=0,0,AI112/$AV112*$Z112))</f>
      </c>
      <c r="AZ112" s="18">
        <f>IF(M112&lt;&gt;0,M112,IF($AV112=0,0,AJ112/$AV112*$Z112))</f>
      </c>
      <c r="BA112" s="18">
        <f>IF(N112&lt;&gt;0,N112,IF($AV112=0,0,AK112/$AV112*$Z112))</f>
      </c>
      <c r="BB112" s="18">
        <f>IF(O112&lt;&gt;0,O112,IF($AV112=0,0,AL112/$AV112*$Z112))</f>
      </c>
      <c r="BC112" s="18">
        <f>IF(P112&lt;&gt;0,P112,IF($AV112=0,0,AM112/$AV112*$Z112))</f>
      </c>
      <c r="BD112" s="18">
        <f>IF(Q112&lt;&gt;0,Q112,IF($AV112=0,0,AN112/$AV112*$Z112))</f>
      </c>
      <c r="BE112" s="18">
        <f>IF(R112&lt;&gt;0,R112,IF($AV112=0,0,AO112/$AV112*$Z112))</f>
      </c>
      <c r="BF112" s="18">
        <f>IF(S112&lt;&gt;0,S112,IF($AV112=0,0,AP112/$AV112*$Z112))</f>
      </c>
      <c r="BG112" s="18">
        <f>IF(T112&lt;&gt;0,T112,IF($AV112=0,0,AQ112/$AV112*$Z112))</f>
      </c>
      <c r="BH112" s="18">
        <f>IF(U112&lt;&gt;0,U112,IF($AV112=0,0,AR112/$AV112*$Z112))</f>
      </c>
      <c r="BI112" s="18">
        <f>IF(V112&lt;&gt;0,V112,IF($AV112=0,0,AS112/$AV112*$Z112))</f>
      </c>
      <c r="BJ112" s="18">
        <f>IF(W112&lt;&gt;0,W112,IF($AV112=0,0,AT112/$AV112*$Z112))</f>
      </c>
      <c r="BK112" s="18">
        <f>IF(X112&lt;&gt;0,X112,IF($AV112=0,0,AU112/$AV112*$Z112))</f>
      </c>
      <c r="BL112" s="18">
        <f>SUM(AW112:BK112)</f>
      </c>
      <c r="BM112" s="18">
        <f>I112-BL112</f>
      </c>
    </row>
    <row r="113" outlineLevel="4">
      <c r="A113" s="5" t="str">
        <v>1.27</v>
      </c>
      <c r="B113" s="5" t="str">
        <v/>
      </c>
      <c r="C113" s="5" t="str">
        <v>BSPRELGENG207</v>
      </c>
      <c r="D113" s="5" t="str">
        <v>BSPRELGENG207</v>
      </c>
      <c r="E113" s="19">
        <f>IFERROR(_xlfn.XLOOKUP(F113,Assumptions!B:B,Assumptions!C:C),0)</f>
      </c>
      <c r="F113" s="5" t="str">
        <v>Site Delivery USD</v>
      </c>
      <c r="G113" s="5" t="str">
        <v/>
      </c>
      <c r="H113" s="18">
        <f>G111*E113</f>
      </c>
      <c r="I113" s="18">
        <f>H113*(1-0)</f>
      </c>
      <c r="J113" s="18">
        <v>0</v>
      </c>
      <c r="K113" s="18">
        <v>0</v>
      </c>
      <c r="L113" s="18">
        <v>0</v>
      </c>
      <c r="M113" s="18">
        <v>0</v>
      </c>
      <c r="N113" s="18">
        <v>0</v>
      </c>
      <c r="O113" s="18">
        <v>0</v>
      </c>
      <c r="P113" s="18">
        <v>0</v>
      </c>
      <c r="Q113" s="18">
        <v>0</v>
      </c>
      <c r="R113" s="18">
        <v>0</v>
      </c>
      <c r="S113" s="18">
        <v>0</v>
      </c>
      <c r="T113" s="18">
        <v>0</v>
      </c>
      <c r="U113" s="18">
        <v>0</v>
      </c>
      <c r="V113" s="18">
        <v>0</v>
      </c>
      <c r="W113" s="18">
        <v>0</v>
      </c>
      <c r="X113" s="18">
        <v>0</v>
      </c>
      <c r="Y113" s="18">
        <f>SUM(J113:X113)</f>
      </c>
      <c r="Z113" s="18">
        <f>I113-Y113</f>
      </c>
      <c r="AA113" s="20">
        <v>46294</v>
      </c>
      <c r="AB113" s="20">
        <v>46294</v>
      </c>
      <c r="AC113" s="18">
        <f>IFERROR(_xlfn.XLOOKUP(F113,Assumptions!B:B,Assumptions!D:D),0)</f>
      </c>
      <c r="AD113" s="20">
        <f>AA113+AC113</f>
      </c>
      <c r="AE113" s="20">
        <f>AC113+AB113</f>
      </c>
      <c r="AF113" s="5" t="str">
        <v/>
      </c>
      <c r="AG113" s="18">
        <f>IFERROR(_xlfn.BETA.DIST(DATE(YEAR(AG$2),MONTH(AG$2),15),$AD$2,$AE$2,FALSE,DATE(YEAR($AD113),MONTH($AD113),1),DATE(YEAR($AE113),MONTH($AE113),28)),0)</f>
      </c>
      <c r="AH113" s="18">
        <f>IFERROR(_xlfn.BETA.DIST(DATE(YEAR(AH$2),MONTH(AH$2),15),$AD$2,$AE$2,FALSE,DATE(YEAR($AD113),MONTH($AD113),1),DATE(YEAR($AE113),MONTH($AE113),28)),0)</f>
      </c>
      <c r="AI113" s="18">
        <f>IFERROR(_xlfn.BETA.DIST(DATE(YEAR(AI$2),MONTH(AI$2),15),$AD$2,$AE$2,FALSE,DATE(YEAR($AD113),MONTH($AD113),1),DATE(YEAR($AE113),MONTH($AE113),28)),0)</f>
      </c>
      <c r="AJ113" s="18">
        <f>IFERROR(_xlfn.BETA.DIST(DATE(YEAR(AJ$2),MONTH(AJ$2),15),$AD$2,$AE$2,FALSE,DATE(YEAR($AD113),MONTH($AD113),1),DATE(YEAR($AE113),MONTH($AE113),28)),0)</f>
      </c>
      <c r="AK113" s="18">
        <f>IFERROR(_xlfn.BETA.DIST(DATE(YEAR(AK$2),MONTH(AK$2),15),$AD$2,$AE$2,FALSE,DATE(YEAR($AD113),MONTH($AD113),1),DATE(YEAR($AE113),MONTH($AE113),28)),0)</f>
      </c>
      <c r="AL113" s="18">
        <f>IFERROR(_xlfn.BETA.DIST(DATE(YEAR(AL$2),MONTH(AL$2),15),$AD$2,$AE$2,FALSE,DATE(YEAR($AD113),MONTH($AD113),1),DATE(YEAR($AE113),MONTH($AE113),28)),0)</f>
      </c>
      <c r="AM113" s="18">
        <f>IFERROR(_xlfn.BETA.DIST(DATE(YEAR(AM$2),MONTH(AM$2),15),$AD$2,$AE$2,FALSE,DATE(YEAR($AD113),MONTH($AD113),1),DATE(YEAR($AE113),MONTH($AE113),28)),0)</f>
      </c>
      <c r="AN113" s="18">
        <f>IFERROR(_xlfn.BETA.DIST(DATE(YEAR(AN$2),MONTH(AN$2),15),$AD$2,$AE$2,FALSE,DATE(YEAR($AD113),MONTH($AD113),1),DATE(YEAR($AE113),MONTH($AE113),28)),0)</f>
      </c>
      <c r="AO113" s="18">
        <f>IFERROR(_xlfn.BETA.DIST(DATE(YEAR(AO$2),MONTH(AO$2),15),$AD$2,$AE$2,FALSE,DATE(YEAR($AD113),MONTH($AD113),1),DATE(YEAR($AE113),MONTH($AE113),28)),0)</f>
      </c>
      <c r="AP113" s="18">
        <f>IFERROR(_xlfn.BETA.DIST(DATE(YEAR(AP$2),MONTH(AP$2),15),$AD$2,$AE$2,FALSE,DATE(YEAR($AD113),MONTH($AD113),1),DATE(YEAR($AE113),MONTH($AE113),28)),0)</f>
      </c>
      <c r="AQ113" s="18">
        <f>IFERROR(_xlfn.BETA.DIST(DATE(YEAR(AQ$2),MONTH(AQ$2),15),$AD$2,$AE$2,FALSE,DATE(YEAR($AD113),MONTH($AD113),1),DATE(YEAR($AE113),MONTH($AE113),28)),0)</f>
      </c>
      <c r="AR113" s="18">
        <f>IFERROR(_xlfn.BETA.DIST(DATE(YEAR(AR$2),MONTH(AR$2),15),$AD$2,$AE$2,FALSE,DATE(YEAR($AD113),MONTH($AD113),1),DATE(YEAR($AE113),MONTH($AE113),28)),0)</f>
      </c>
      <c r="AS113" s="18">
        <f>IFERROR(_xlfn.BETA.DIST(DATE(YEAR(AS$2),MONTH(AS$2),15),$AD$2,$AE$2,FALSE,DATE(YEAR($AD113),MONTH($AD113),1),DATE(YEAR($AE113),MONTH($AE113),28)),0)</f>
      </c>
      <c r="AT113" s="18">
        <f>IFERROR(_xlfn.BETA.DIST(DATE(YEAR(AT$2),MONTH(AT$2),15),$AD$2,$AE$2,FALSE,DATE(YEAR($AD113),MONTH($AD113),1),DATE(YEAR($AE113),MONTH($AE113),28)),0)</f>
      </c>
      <c r="AU113" s="18">
        <f>IFERROR(_xlfn.BETA.DIST(DATE(YEAR(AU$2),MONTH(AU$2),15),$AD$2,$AE$2,FALSE,DATE(YEAR($AD113),MONTH($AD113),1),DATE(YEAR($AE113),MONTH($AE113),28)),0)</f>
      </c>
      <c r="AV113" s="18">
        <f>SUM(AG113:AU113)</f>
      </c>
      <c r="AW113" s="18">
        <f>IF(J113&lt;&gt;0,J113,IF($AV113=0,0,AG113/$AV113*$Z113))</f>
      </c>
      <c r="AX113" s="18">
        <f>IF(K113&lt;&gt;0,K113,IF($AV113=0,0,AH113/$AV113*$Z113))</f>
      </c>
      <c r="AY113" s="18">
        <f>IF(L113&lt;&gt;0,L113,IF($AV113=0,0,AI113/$AV113*$Z113))</f>
      </c>
      <c r="AZ113" s="18">
        <f>IF(M113&lt;&gt;0,M113,IF($AV113=0,0,AJ113/$AV113*$Z113))</f>
      </c>
      <c r="BA113" s="18">
        <f>IF(N113&lt;&gt;0,N113,IF($AV113=0,0,AK113/$AV113*$Z113))</f>
      </c>
      <c r="BB113" s="18">
        <f>IF(O113&lt;&gt;0,O113,IF($AV113=0,0,AL113/$AV113*$Z113))</f>
      </c>
      <c r="BC113" s="18">
        <f>IF(P113&lt;&gt;0,P113,IF($AV113=0,0,AM113/$AV113*$Z113))</f>
      </c>
      <c r="BD113" s="18">
        <f>IF(Q113&lt;&gt;0,Q113,IF($AV113=0,0,AN113/$AV113*$Z113))</f>
      </c>
      <c r="BE113" s="18">
        <f>IF(R113&lt;&gt;0,R113,IF($AV113=0,0,AO113/$AV113*$Z113))</f>
      </c>
      <c r="BF113" s="18">
        <f>IF(S113&lt;&gt;0,S113,IF($AV113=0,0,AP113/$AV113*$Z113))</f>
      </c>
      <c r="BG113" s="18">
        <f>IF(T113&lt;&gt;0,T113,IF($AV113=0,0,AQ113/$AV113*$Z113))</f>
      </c>
      <c r="BH113" s="18">
        <f>IF(U113&lt;&gt;0,U113,IF($AV113=0,0,AR113/$AV113*$Z113))</f>
      </c>
      <c r="BI113" s="18">
        <f>IF(V113&lt;&gt;0,V113,IF($AV113=0,0,AS113/$AV113*$Z113))</f>
      </c>
      <c r="BJ113" s="18">
        <f>IF(W113&lt;&gt;0,W113,IF($AV113=0,0,AT113/$AV113*$Z113))</f>
      </c>
      <c r="BK113" s="18">
        <f>IF(X113&lt;&gt;0,X113,IF($AV113=0,0,AU113/$AV113*$Z113))</f>
      </c>
      <c r="BL113" s="18">
        <f>SUM(AW113:BK113)</f>
      </c>
      <c r="BM113" s="18">
        <f>I113-BL113</f>
      </c>
    </row>
    <row r="114" outlineLevel="4">
      <c r="A114" s="5" t="str">
        <v>1.27</v>
      </c>
      <c r="B114" s="5" t="str">
        <v/>
      </c>
      <c r="C114" s="5" t="str">
        <v>BSKDGNGENGR07</v>
      </c>
      <c r="D114" s="5" t="str">
        <v>BSKDGNGENGR07</v>
      </c>
      <c r="E114" s="19">
        <f>IFERROR(_xlfn.XLOOKUP(F114,Assumptions!B:B,Assumptions!C:C),0)</f>
      </c>
      <c r="F114" s="5" t="str">
        <v>Retention</v>
      </c>
      <c r="G114" s="5" t="str">
        <v/>
      </c>
      <c r="H114" s="18">
        <f>G111*E114</f>
      </c>
      <c r="I114" s="18">
        <f>H114*(1-0)</f>
      </c>
      <c r="J114" s="18">
        <v>0</v>
      </c>
      <c r="K114" s="18">
        <v>0</v>
      </c>
      <c r="L114" s="18">
        <v>0</v>
      </c>
      <c r="M114" s="18">
        <v>0</v>
      </c>
      <c r="N114" s="18">
        <v>0</v>
      </c>
      <c r="O114" s="18">
        <v>0</v>
      </c>
      <c r="P114" s="18">
        <v>0</v>
      </c>
      <c r="Q114" s="18">
        <v>0</v>
      </c>
      <c r="R114" s="18">
        <v>0</v>
      </c>
      <c r="S114" s="18">
        <v>0</v>
      </c>
      <c r="T114" s="18">
        <v>0</v>
      </c>
      <c r="U114" s="18">
        <v>0</v>
      </c>
      <c r="V114" s="18">
        <v>0</v>
      </c>
      <c r="W114" s="18">
        <v>0</v>
      </c>
      <c r="X114" s="18">
        <v>0</v>
      </c>
      <c r="Y114" s="18">
        <f>SUM(J114:X114)</f>
      </c>
      <c r="Z114" s="18">
        <f>I114-Y114</f>
      </c>
      <c r="AA114" s="20">
        <v>46483</v>
      </c>
      <c r="AB114" s="20">
        <v>46483</v>
      </c>
      <c r="AC114" s="18">
        <f>IFERROR(_xlfn.XLOOKUP(F114,Assumptions!B:B,Assumptions!D:D),0)</f>
      </c>
      <c r="AD114" s="20">
        <f>AA114+AC114</f>
      </c>
      <c r="AE114" s="20">
        <f>AC114+AB114</f>
      </c>
      <c r="AF114" s="5" t="str">
        <v/>
      </c>
      <c r="AG114" s="18">
        <f>IFERROR(_xlfn.BETA.DIST(DATE(YEAR(AG$2),MONTH(AG$2),15),$AD$2,$AE$2,FALSE,DATE(YEAR($AD114),MONTH($AD114),1),DATE(YEAR($AE114),MONTH($AE114),28)),0)</f>
      </c>
      <c r="AH114" s="18">
        <f>IFERROR(_xlfn.BETA.DIST(DATE(YEAR(AH$2),MONTH(AH$2),15),$AD$2,$AE$2,FALSE,DATE(YEAR($AD114),MONTH($AD114),1),DATE(YEAR($AE114),MONTH($AE114),28)),0)</f>
      </c>
      <c r="AI114" s="18">
        <f>IFERROR(_xlfn.BETA.DIST(DATE(YEAR(AI$2),MONTH(AI$2),15),$AD$2,$AE$2,FALSE,DATE(YEAR($AD114),MONTH($AD114),1),DATE(YEAR($AE114),MONTH($AE114),28)),0)</f>
      </c>
      <c r="AJ114" s="18">
        <f>IFERROR(_xlfn.BETA.DIST(DATE(YEAR(AJ$2),MONTH(AJ$2),15),$AD$2,$AE$2,FALSE,DATE(YEAR($AD114),MONTH($AD114),1),DATE(YEAR($AE114),MONTH($AE114),28)),0)</f>
      </c>
      <c r="AK114" s="18">
        <f>IFERROR(_xlfn.BETA.DIST(DATE(YEAR(AK$2),MONTH(AK$2),15),$AD$2,$AE$2,FALSE,DATE(YEAR($AD114),MONTH($AD114),1),DATE(YEAR($AE114),MONTH($AE114),28)),0)</f>
      </c>
      <c r="AL114" s="18">
        <f>IFERROR(_xlfn.BETA.DIST(DATE(YEAR(AL$2),MONTH(AL$2),15),$AD$2,$AE$2,FALSE,DATE(YEAR($AD114),MONTH($AD114),1),DATE(YEAR($AE114),MONTH($AE114),28)),0)</f>
      </c>
      <c r="AM114" s="18">
        <f>IFERROR(_xlfn.BETA.DIST(DATE(YEAR(AM$2),MONTH(AM$2),15),$AD$2,$AE$2,FALSE,DATE(YEAR($AD114),MONTH($AD114),1),DATE(YEAR($AE114),MONTH($AE114),28)),0)</f>
      </c>
      <c r="AN114" s="18">
        <f>IFERROR(_xlfn.BETA.DIST(DATE(YEAR(AN$2),MONTH(AN$2),15),$AD$2,$AE$2,FALSE,DATE(YEAR($AD114),MONTH($AD114),1),DATE(YEAR($AE114),MONTH($AE114),28)),0)</f>
      </c>
      <c r="AO114" s="18">
        <f>IFERROR(_xlfn.BETA.DIST(DATE(YEAR(AO$2),MONTH(AO$2),15),$AD$2,$AE$2,FALSE,DATE(YEAR($AD114),MONTH($AD114),1),DATE(YEAR($AE114),MONTH($AE114),28)),0)</f>
      </c>
      <c r="AP114" s="18">
        <f>IFERROR(_xlfn.BETA.DIST(DATE(YEAR(AP$2),MONTH(AP$2),15),$AD$2,$AE$2,FALSE,DATE(YEAR($AD114),MONTH($AD114),1),DATE(YEAR($AE114),MONTH($AE114),28)),0)</f>
      </c>
      <c r="AQ114" s="18">
        <f>IFERROR(_xlfn.BETA.DIST(DATE(YEAR(AQ$2),MONTH(AQ$2),15),$AD$2,$AE$2,FALSE,DATE(YEAR($AD114),MONTH($AD114),1),DATE(YEAR($AE114),MONTH($AE114),28)),0)</f>
      </c>
      <c r="AR114" s="18">
        <f>IFERROR(_xlfn.BETA.DIST(DATE(YEAR(AR$2),MONTH(AR$2),15),$AD$2,$AE$2,FALSE,DATE(YEAR($AD114),MONTH($AD114),1),DATE(YEAR($AE114),MONTH($AE114),28)),0)</f>
      </c>
      <c r="AS114" s="18">
        <f>IFERROR(_xlfn.BETA.DIST(DATE(YEAR(AS$2),MONTH(AS$2),15),$AD$2,$AE$2,FALSE,DATE(YEAR($AD114),MONTH($AD114),1),DATE(YEAR($AE114),MONTH($AE114),28)),0)</f>
      </c>
      <c r="AT114" s="18">
        <f>IFERROR(_xlfn.BETA.DIST(DATE(YEAR(AT$2),MONTH(AT$2),15),$AD$2,$AE$2,FALSE,DATE(YEAR($AD114),MONTH($AD114),1),DATE(YEAR($AE114),MONTH($AE114),28)),0)</f>
      </c>
      <c r="AU114" s="18">
        <f>IFERROR(_xlfn.BETA.DIST(DATE(YEAR(AU$2),MONTH(AU$2),15),$AD$2,$AE$2,FALSE,DATE(YEAR($AD114),MONTH($AD114),1),DATE(YEAR($AE114),MONTH($AE114),28)),0)</f>
      </c>
      <c r="AV114" s="18">
        <f>SUM(AG114:AU114)</f>
      </c>
      <c r="AW114" s="18">
        <f>IF(J114&lt;&gt;0,J114,IF($AV114=0,0,AG114/$AV114*$Z114))</f>
      </c>
      <c r="AX114" s="18">
        <f>IF(K114&lt;&gt;0,K114,IF($AV114=0,0,AH114/$AV114*$Z114))</f>
      </c>
      <c r="AY114" s="18">
        <f>IF(L114&lt;&gt;0,L114,IF($AV114=0,0,AI114/$AV114*$Z114))</f>
      </c>
      <c r="AZ114" s="18">
        <f>IF(M114&lt;&gt;0,M114,IF($AV114=0,0,AJ114/$AV114*$Z114))</f>
      </c>
      <c r="BA114" s="18">
        <f>IF(N114&lt;&gt;0,N114,IF($AV114=0,0,AK114/$AV114*$Z114))</f>
      </c>
      <c r="BB114" s="18">
        <f>IF(O114&lt;&gt;0,O114,IF($AV114=0,0,AL114/$AV114*$Z114))</f>
      </c>
      <c r="BC114" s="18">
        <f>IF(P114&lt;&gt;0,P114,IF($AV114=0,0,AM114/$AV114*$Z114))</f>
      </c>
      <c r="BD114" s="18">
        <f>IF(Q114&lt;&gt;0,Q114,IF($AV114=0,0,AN114/$AV114*$Z114))</f>
      </c>
      <c r="BE114" s="18">
        <f>IF(R114&lt;&gt;0,R114,IF($AV114=0,0,AO114/$AV114*$Z114))</f>
      </c>
      <c r="BF114" s="18">
        <f>IF(S114&lt;&gt;0,S114,IF($AV114=0,0,AP114/$AV114*$Z114))</f>
      </c>
      <c r="BG114" s="18">
        <f>IF(T114&lt;&gt;0,T114,IF($AV114=0,0,AQ114/$AV114*$Z114))</f>
      </c>
      <c r="BH114" s="18">
        <f>IF(U114&lt;&gt;0,U114,IF($AV114=0,0,AR114/$AV114*$Z114))</f>
      </c>
      <c r="BI114" s="18">
        <f>IF(V114&lt;&gt;0,V114,IF($AV114=0,0,AS114/$AV114*$Z114))</f>
      </c>
      <c r="BJ114" s="18">
        <f>IF(W114&lt;&gt;0,W114,IF($AV114=0,0,AT114/$AV114*$Z114))</f>
      </c>
      <c r="BK114" s="18">
        <f>IF(X114&lt;&gt;0,X114,IF($AV114=0,0,AU114/$AV114*$Z114))</f>
      </c>
      <c r="BL114" s="18">
        <f>SUM(AW114:BK114)</f>
      </c>
      <c r="BM114" s="18">
        <f>I114-BL114</f>
      </c>
    </row>
    <row r="115" outlineLevel="3">
      <c r="A115" s="17" t="str">
        <v>1.28</v>
      </c>
      <c r="B115" s="17" t="str">
        <v/>
      </c>
      <c r="C115" s="17" t="str">
        <v/>
      </c>
      <c r="D115" s="17" t="str">
        <v/>
      </c>
      <c r="E115" s="17" t="str">
        <v>1.28</v>
      </c>
      <c r="F115" s="17" t="str">
        <v>Single phase current transformer for OHTL  and  Cable feeders.</v>
      </c>
      <c r="G115" s="17">
        <v>299605.42</v>
      </c>
      <c r="H115" s="17" t="str">
        <v/>
      </c>
      <c r="I115" s="17" t="str">
        <v/>
      </c>
      <c r="J115" s="17" t="str">
        <v/>
      </c>
      <c r="K115" s="17" t="str">
        <v/>
      </c>
      <c r="L115" s="17" t="str">
        <v/>
      </c>
      <c r="M115" s="17" t="str">
        <v/>
      </c>
      <c r="N115" s="17" t="str">
        <v/>
      </c>
      <c r="O115" s="17" t="str">
        <v/>
      </c>
      <c r="P115" s="17" t="str">
        <v/>
      </c>
      <c r="Q115" s="17" t="str">
        <v/>
      </c>
      <c r="R115" s="17" t="str">
        <v/>
      </c>
      <c r="S115" s="17" t="str">
        <v/>
      </c>
      <c r="T115" s="17" t="str">
        <v/>
      </c>
      <c r="U115" s="17" t="str">
        <v/>
      </c>
      <c r="V115" s="17" t="str">
        <v/>
      </c>
      <c r="W115" s="17" t="str">
        <v/>
      </c>
      <c r="X115" s="17" t="str">
        <v/>
      </c>
      <c r="Y115" s="17" t="str">
        <v/>
      </c>
      <c r="Z115" s="17" t="str">
        <v/>
      </c>
      <c r="AA115" s="17" t="str">
        <v/>
      </c>
      <c r="AB115" s="17" t="str">
        <v/>
      </c>
      <c r="AC115" s="17" t="str">
        <v/>
      </c>
      <c r="AD115" s="17" t="str">
        <v/>
      </c>
      <c r="AE115" s="17" t="str">
        <v/>
      </c>
      <c r="AF115" s="5" t="str">
        <v/>
      </c>
      <c r="AG115" s="18">
        <f>IFERROR(_xlfn.BETA.DIST(DATE(YEAR(AG$2),MONTH(AG$2),15),$AD$2,$AE$2,FALSE,DATE(YEAR($AD115),MONTH($AD115),1),DATE(YEAR($AE115),MONTH($AE115),28)),0)</f>
      </c>
      <c r="AH115" s="18">
        <f>IFERROR(_xlfn.BETA.DIST(DATE(YEAR(AH$2),MONTH(AH$2),15),$AD$2,$AE$2,FALSE,DATE(YEAR($AD115),MONTH($AD115),1),DATE(YEAR($AE115),MONTH($AE115),28)),0)</f>
      </c>
      <c r="AI115" s="18">
        <f>IFERROR(_xlfn.BETA.DIST(DATE(YEAR(AI$2),MONTH(AI$2),15),$AD$2,$AE$2,FALSE,DATE(YEAR($AD115),MONTH($AD115),1),DATE(YEAR($AE115),MONTH($AE115),28)),0)</f>
      </c>
      <c r="AJ115" s="18">
        <f>IFERROR(_xlfn.BETA.DIST(DATE(YEAR(AJ$2),MONTH(AJ$2),15),$AD$2,$AE$2,FALSE,DATE(YEAR($AD115),MONTH($AD115),1),DATE(YEAR($AE115),MONTH($AE115),28)),0)</f>
      </c>
      <c r="AK115" s="18">
        <f>IFERROR(_xlfn.BETA.DIST(DATE(YEAR(AK$2),MONTH(AK$2),15),$AD$2,$AE$2,FALSE,DATE(YEAR($AD115),MONTH($AD115),1),DATE(YEAR($AE115),MONTH($AE115),28)),0)</f>
      </c>
      <c r="AL115" s="18">
        <f>IFERROR(_xlfn.BETA.DIST(DATE(YEAR(AL$2),MONTH(AL$2),15),$AD$2,$AE$2,FALSE,DATE(YEAR($AD115),MONTH($AD115),1),DATE(YEAR($AE115),MONTH($AE115),28)),0)</f>
      </c>
      <c r="AM115" s="18">
        <f>IFERROR(_xlfn.BETA.DIST(DATE(YEAR(AM$2),MONTH(AM$2),15),$AD$2,$AE$2,FALSE,DATE(YEAR($AD115),MONTH($AD115),1),DATE(YEAR($AE115),MONTH($AE115),28)),0)</f>
      </c>
      <c r="AN115" s="18">
        <f>IFERROR(_xlfn.BETA.DIST(DATE(YEAR(AN$2),MONTH(AN$2),15),$AD$2,$AE$2,FALSE,DATE(YEAR($AD115),MONTH($AD115),1),DATE(YEAR($AE115),MONTH($AE115),28)),0)</f>
      </c>
      <c r="AO115" s="18">
        <f>IFERROR(_xlfn.BETA.DIST(DATE(YEAR(AO$2),MONTH(AO$2),15),$AD$2,$AE$2,FALSE,DATE(YEAR($AD115),MONTH($AD115),1),DATE(YEAR($AE115),MONTH($AE115),28)),0)</f>
      </c>
      <c r="AP115" s="18">
        <f>IFERROR(_xlfn.BETA.DIST(DATE(YEAR(AP$2),MONTH(AP$2),15),$AD$2,$AE$2,FALSE,DATE(YEAR($AD115),MONTH($AD115),1),DATE(YEAR($AE115),MONTH($AE115),28)),0)</f>
      </c>
      <c r="AQ115" s="18">
        <f>IFERROR(_xlfn.BETA.DIST(DATE(YEAR(AQ$2),MONTH(AQ$2),15),$AD$2,$AE$2,FALSE,DATE(YEAR($AD115),MONTH($AD115),1),DATE(YEAR($AE115),MONTH($AE115),28)),0)</f>
      </c>
      <c r="AR115" s="18">
        <f>IFERROR(_xlfn.BETA.DIST(DATE(YEAR(AR$2),MONTH(AR$2),15),$AD$2,$AE$2,FALSE,DATE(YEAR($AD115),MONTH($AD115),1),DATE(YEAR($AE115),MONTH($AE115),28)),0)</f>
      </c>
      <c r="AS115" s="18">
        <f>IFERROR(_xlfn.BETA.DIST(DATE(YEAR(AS$2),MONTH(AS$2),15),$AD$2,$AE$2,FALSE,DATE(YEAR($AD115),MONTH($AD115),1),DATE(YEAR($AE115),MONTH($AE115),28)),0)</f>
      </c>
      <c r="AT115" s="18">
        <f>IFERROR(_xlfn.BETA.DIST(DATE(YEAR(AT$2),MONTH(AT$2),15),$AD$2,$AE$2,FALSE,DATE(YEAR($AD115),MONTH($AD115),1),DATE(YEAR($AE115),MONTH($AE115),28)),0)</f>
      </c>
      <c r="AU115" s="18">
        <f>IFERROR(_xlfn.BETA.DIST(DATE(YEAR(AU$2),MONTH(AU$2),15),$AD$2,$AE$2,FALSE,DATE(YEAR($AD115),MONTH($AD115),1),DATE(YEAR($AE115),MONTH($AE115),28)),0)</f>
      </c>
      <c r="AV115" s="18">
        <f>SUM(AG115:AU115)</f>
      </c>
      <c r="AW115" s="18">
        <f>IF(J115&lt;&gt;0,J115,IF($AV115=0,0,AG115/$AV115*$Z115))</f>
      </c>
      <c r="AX115" s="18">
        <f>IF(K115&lt;&gt;0,K115,IF($AV115=0,0,AH115/$AV115*$Z115))</f>
      </c>
      <c r="AY115" s="18">
        <f>IF(L115&lt;&gt;0,L115,IF($AV115=0,0,AI115/$AV115*$Z115))</f>
      </c>
      <c r="AZ115" s="18">
        <f>IF(M115&lt;&gt;0,M115,IF($AV115=0,0,AJ115/$AV115*$Z115))</f>
      </c>
      <c r="BA115" s="18">
        <f>IF(N115&lt;&gt;0,N115,IF($AV115=0,0,AK115/$AV115*$Z115))</f>
      </c>
      <c r="BB115" s="18">
        <f>IF(O115&lt;&gt;0,O115,IF($AV115=0,0,AL115/$AV115*$Z115))</f>
      </c>
      <c r="BC115" s="18">
        <f>IF(P115&lt;&gt;0,P115,IF($AV115=0,0,AM115/$AV115*$Z115))</f>
      </c>
      <c r="BD115" s="18">
        <f>IF(Q115&lt;&gt;0,Q115,IF($AV115=0,0,AN115/$AV115*$Z115))</f>
      </c>
      <c r="BE115" s="18">
        <f>IF(R115&lt;&gt;0,R115,IF($AV115=0,0,AO115/$AV115*$Z115))</f>
      </c>
      <c r="BF115" s="18">
        <f>IF(S115&lt;&gt;0,S115,IF($AV115=0,0,AP115/$AV115*$Z115))</f>
      </c>
      <c r="BG115" s="18">
        <f>IF(T115&lt;&gt;0,T115,IF($AV115=0,0,AQ115/$AV115*$Z115))</f>
      </c>
      <c r="BH115" s="18">
        <f>IF(U115&lt;&gt;0,U115,IF($AV115=0,0,AR115/$AV115*$Z115))</f>
      </c>
      <c r="BI115" s="18">
        <f>IF(V115&lt;&gt;0,V115,IF($AV115=0,0,AS115/$AV115*$Z115))</f>
      </c>
      <c r="BJ115" s="18">
        <f>IF(W115&lt;&gt;0,W115,IF($AV115=0,0,AT115/$AV115*$Z115))</f>
      </c>
      <c r="BK115" s="18">
        <f>IF(X115&lt;&gt;0,X115,IF($AV115=0,0,AU115/$AV115*$Z115))</f>
      </c>
      <c r="BL115" s="18">
        <f>SUM(AW115:BK115)</f>
      </c>
      <c r="BM115" s="17" t="str">
        <v/>
      </c>
    </row>
    <row r="116" outlineLevel="4">
      <c r="A116" s="5" t="str">
        <v>1.28</v>
      </c>
      <c r="B116" s="5" t="str">
        <v/>
      </c>
      <c r="C116" s="5" t="str">
        <v>BSKDGNGENGR05</v>
      </c>
      <c r="D116" s="5" t="str">
        <v>BSKDGNGENGR05</v>
      </c>
      <c r="E116" s="19">
        <f>IFERROR(_xlfn.XLOOKUP(F116,Assumptions!B:B,Assumptions!C:C),0)</f>
      </c>
      <c r="F116" s="5" t="str">
        <v>Advanced Payment</v>
      </c>
      <c r="G116" s="5" t="str">
        <v/>
      </c>
      <c r="H116" s="18">
        <f>G115*E116</f>
      </c>
      <c r="I116" s="18">
        <f>H116*(1-0)</f>
      </c>
      <c r="J116" s="18">
        <v>0</v>
      </c>
      <c r="K116" s="18">
        <v>0</v>
      </c>
      <c r="L116" s="18">
        <v>0</v>
      </c>
      <c r="M116" s="18">
        <v>0</v>
      </c>
      <c r="N116" s="18">
        <v>0</v>
      </c>
      <c r="O116" s="18">
        <v>0</v>
      </c>
      <c r="P116" s="18">
        <v>0</v>
      </c>
      <c r="Q116" s="18">
        <v>0</v>
      </c>
      <c r="R116" s="18">
        <v>0</v>
      </c>
      <c r="S116" s="18">
        <v>0</v>
      </c>
      <c r="T116" s="18">
        <v>0</v>
      </c>
      <c r="U116" s="18">
        <v>0</v>
      </c>
      <c r="V116" s="18">
        <v>0</v>
      </c>
      <c r="W116" s="18">
        <v>0</v>
      </c>
      <c r="X116" s="18">
        <v>0</v>
      </c>
      <c r="Y116" s="18">
        <f>SUM(J116:X116)</f>
      </c>
      <c r="Z116" s="18">
        <f>I116-Y116</f>
      </c>
      <c r="AA116" s="20">
        <v>46026</v>
      </c>
      <c r="AB116" s="20">
        <v>46026</v>
      </c>
      <c r="AC116" s="18">
        <f>IFERROR(_xlfn.XLOOKUP(F116,Assumptions!B:B,Assumptions!D:D),0)</f>
      </c>
      <c r="AD116" s="20">
        <f>AA116+AC116</f>
      </c>
      <c r="AE116" s="20">
        <f>AC116+AB116</f>
      </c>
      <c r="AF116" s="5" t="str">
        <v/>
      </c>
      <c r="AG116" s="18">
        <f>IFERROR(_xlfn.BETA.DIST(DATE(YEAR(AG$2),MONTH(AG$2),15),$AD$2,$AE$2,FALSE,DATE(YEAR($AD116),MONTH($AD116),1),DATE(YEAR($AE116),MONTH($AE116),28)),0)</f>
      </c>
      <c r="AH116" s="18">
        <f>IFERROR(_xlfn.BETA.DIST(DATE(YEAR(AH$2),MONTH(AH$2),15),$AD$2,$AE$2,FALSE,DATE(YEAR($AD116),MONTH($AD116),1),DATE(YEAR($AE116),MONTH($AE116),28)),0)</f>
      </c>
      <c r="AI116" s="18">
        <f>IFERROR(_xlfn.BETA.DIST(DATE(YEAR(AI$2),MONTH(AI$2),15),$AD$2,$AE$2,FALSE,DATE(YEAR($AD116),MONTH($AD116),1),DATE(YEAR($AE116),MONTH($AE116),28)),0)</f>
      </c>
      <c r="AJ116" s="18">
        <f>IFERROR(_xlfn.BETA.DIST(DATE(YEAR(AJ$2),MONTH(AJ$2),15),$AD$2,$AE$2,FALSE,DATE(YEAR($AD116),MONTH($AD116),1),DATE(YEAR($AE116),MONTH($AE116),28)),0)</f>
      </c>
      <c r="AK116" s="18">
        <f>IFERROR(_xlfn.BETA.DIST(DATE(YEAR(AK$2),MONTH(AK$2),15),$AD$2,$AE$2,FALSE,DATE(YEAR($AD116),MONTH($AD116),1),DATE(YEAR($AE116),MONTH($AE116),28)),0)</f>
      </c>
      <c r="AL116" s="18">
        <f>IFERROR(_xlfn.BETA.DIST(DATE(YEAR(AL$2),MONTH(AL$2),15),$AD$2,$AE$2,FALSE,DATE(YEAR($AD116),MONTH($AD116),1),DATE(YEAR($AE116),MONTH($AE116),28)),0)</f>
      </c>
      <c r="AM116" s="18">
        <f>IFERROR(_xlfn.BETA.DIST(DATE(YEAR(AM$2),MONTH(AM$2),15),$AD$2,$AE$2,FALSE,DATE(YEAR($AD116),MONTH($AD116),1),DATE(YEAR($AE116),MONTH($AE116),28)),0)</f>
      </c>
      <c r="AN116" s="18">
        <f>IFERROR(_xlfn.BETA.DIST(DATE(YEAR(AN$2),MONTH(AN$2),15),$AD$2,$AE$2,FALSE,DATE(YEAR($AD116),MONTH($AD116),1),DATE(YEAR($AE116),MONTH($AE116),28)),0)</f>
      </c>
      <c r="AO116" s="18">
        <f>IFERROR(_xlfn.BETA.DIST(DATE(YEAR(AO$2),MONTH(AO$2),15),$AD$2,$AE$2,FALSE,DATE(YEAR($AD116),MONTH($AD116),1),DATE(YEAR($AE116),MONTH($AE116),28)),0)</f>
      </c>
      <c r="AP116" s="18">
        <f>IFERROR(_xlfn.BETA.DIST(DATE(YEAR(AP$2),MONTH(AP$2),15),$AD$2,$AE$2,FALSE,DATE(YEAR($AD116),MONTH($AD116),1),DATE(YEAR($AE116),MONTH($AE116),28)),0)</f>
      </c>
      <c r="AQ116" s="18">
        <f>IFERROR(_xlfn.BETA.DIST(DATE(YEAR(AQ$2),MONTH(AQ$2),15),$AD$2,$AE$2,FALSE,DATE(YEAR($AD116),MONTH($AD116),1),DATE(YEAR($AE116),MONTH($AE116),28)),0)</f>
      </c>
      <c r="AR116" s="18">
        <f>IFERROR(_xlfn.BETA.DIST(DATE(YEAR(AR$2),MONTH(AR$2),15),$AD$2,$AE$2,FALSE,DATE(YEAR($AD116),MONTH($AD116),1),DATE(YEAR($AE116),MONTH($AE116),28)),0)</f>
      </c>
      <c r="AS116" s="18">
        <f>IFERROR(_xlfn.BETA.DIST(DATE(YEAR(AS$2),MONTH(AS$2),15),$AD$2,$AE$2,FALSE,DATE(YEAR($AD116),MONTH($AD116),1),DATE(YEAR($AE116),MONTH($AE116),28)),0)</f>
      </c>
      <c r="AT116" s="18">
        <f>IFERROR(_xlfn.BETA.DIST(DATE(YEAR(AT$2),MONTH(AT$2),15),$AD$2,$AE$2,FALSE,DATE(YEAR($AD116),MONTH($AD116),1),DATE(YEAR($AE116),MONTH($AE116),28)),0)</f>
      </c>
      <c r="AU116" s="18">
        <f>IFERROR(_xlfn.BETA.DIST(DATE(YEAR(AU$2),MONTH(AU$2),15),$AD$2,$AE$2,FALSE,DATE(YEAR($AD116),MONTH($AD116),1),DATE(YEAR($AE116),MONTH($AE116),28)),0)</f>
      </c>
      <c r="AV116" s="18">
        <f>SUM(AG116:AU116)</f>
      </c>
      <c r="AW116" s="18">
        <f>IF(J116&lt;&gt;0,J116,IF($AV116=0,0,AG116/$AV116*$Z116))</f>
      </c>
      <c r="AX116" s="18">
        <f>IF(K116&lt;&gt;0,K116,IF($AV116=0,0,AH116/$AV116*$Z116))</f>
      </c>
      <c r="AY116" s="18">
        <f>IF(L116&lt;&gt;0,L116,IF($AV116=0,0,AI116/$AV116*$Z116))</f>
      </c>
      <c r="AZ116" s="18">
        <f>IF(M116&lt;&gt;0,M116,IF($AV116=0,0,AJ116/$AV116*$Z116))</f>
      </c>
      <c r="BA116" s="18">
        <f>IF(N116&lt;&gt;0,N116,IF($AV116=0,0,AK116/$AV116*$Z116))</f>
      </c>
      <c r="BB116" s="18">
        <f>IF(O116&lt;&gt;0,O116,IF($AV116=0,0,AL116/$AV116*$Z116))</f>
      </c>
      <c r="BC116" s="18">
        <f>IF(P116&lt;&gt;0,P116,IF($AV116=0,0,AM116/$AV116*$Z116))</f>
      </c>
      <c r="BD116" s="18">
        <f>IF(Q116&lt;&gt;0,Q116,IF($AV116=0,0,AN116/$AV116*$Z116))</f>
      </c>
      <c r="BE116" s="18">
        <f>IF(R116&lt;&gt;0,R116,IF($AV116=0,0,AO116/$AV116*$Z116))</f>
      </c>
      <c r="BF116" s="18">
        <f>IF(S116&lt;&gt;0,S116,IF($AV116=0,0,AP116/$AV116*$Z116))</f>
      </c>
      <c r="BG116" s="18">
        <f>IF(T116&lt;&gt;0,T116,IF($AV116=0,0,AQ116/$AV116*$Z116))</f>
      </c>
      <c r="BH116" s="18">
        <f>IF(U116&lt;&gt;0,U116,IF($AV116=0,0,AR116/$AV116*$Z116))</f>
      </c>
      <c r="BI116" s="18">
        <f>IF(V116&lt;&gt;0,V116,IF($AV116=0,0,AS116/$AV116*$Z116))</f>
      </c>
      <c r="BJ116" s="18">
        <f>IF(W116&lt;&gt;0,W116,IF($AV116=0,0,AT116/$AV116*$Z116))</f>
      </c>
      <c r="BK116" s="18">
        <f>IF(X116&lt;&gt;0,X116,IF($AV116=0,0,AU116/$AV116*$Z116))</f>
      </c>
      <c r="BL116" s="18">
        <f>SUM(AW116:BK116)</f>
      </c>
      <c r="BM116" s="18">
        <f>I116-BL116</f>
      </c>
    </row>
    <row r="117" outlineLevel="4">
      <c r="A117" s="5" t="str">
        <v>1.28</v>
      </c>
      <c r="B117" s="5" t="str">
        <v/>
      </c>
      <c r="C117" s="5" t="str">
        <v>BSPRELGENG207</v>
      </c>
      <c r="D117" s="5" t="str">
        <v>BSPRELGENG207</v>
      </c>
      <c r="E117" s="19">
        <f>IFERROR(_xlfn.XLOOKUP(F117,Assumptions!B:B,Assumptions!C:C),0)</f>
      </c>
      <c r="F117" s="5" t="str">
        <v>Site Delivery USD</v>
      </c>
      <c r="G117" s="5" t="str">
        <v/>
      </c>
      <c r="H117" s="18">
        <f>G115*E117</f>
      </c>
      <c r="I117" s="18">
        <f>H117*(1-0)</f>
      </c>
      <c r="J117" s="18">
        <v>0</v>
      </c>
      <c r="K117" s="18">
        <v>0</v>
      </c>
      <c r="L117" s="18">
        <v>0</v>
      </c>
      <c r="M117" s="18">
        <v>0</v>
      </c>
      <c r="N117" s="18">
        <v>0</v>
      </c>
      <c r="O117" s="18">
        <v>0</v>
      </c>
      <c r="P117" s="18">
        <v>0</v>
      </c>
      <c r="Q117" s="18">
        <v>0</v>
      </c>
      <c r="R117" s="18">
        <v>0</v>
      </c>
      <c r="S117" s="18">
        <v>0</v>
      </c>
      <c r="T117" s="18">
        <v>0</v>
      </c>
      <c r="U117" s="18">
        <v>0</v>
      </c>
      <c r="V117" s="18">
        <v>0</v>
      </c>
      <c r="W117" s="18">
        <v>0</v>
      </c>
      <c r="X117" s="18">
        <v>0</v>
      </c>
      <c r="Y117" s="18">
        <f>SUM(J117:X117)</f>
      </c>
      <c r="Z117" s="18">
        <f>I117-Y117</f>
      </c>
      <c r="AA117" s="20">
        <v>46294</v>
      </c>
      <c r="AB117" s="20">
        <v>46294</v>
      </c>
      <c r="AC117" s="18">
        <f>IFERROR(_xlfn.XLOOKUP(F117,Assumptions!B:B,Assumptions!D:D),0)</f>
      </c>
      <c r="AD117" s="20">
        <f>AA117+AC117</f>
      </c>
      <c r="AE117" s="20">
        <f>AC117+AB117</f>
      </c>
      <c r="AF117" s="5" t="str">
        <v/>
      </c>
      <c r="AG117" s="18">
        <f>IFERROR(_xlfn.BETA.DIST(DATE(YEAR(AG$2),MONTH(AG$2),15),$AD$2,$AE$2,FALSE,DATE(YEAR($AD117),MONTH($AD117),1),DATE(YEAR($AE117),MONTH($AE117),28)),0)</f>
      </c>
      <c r="AH117" s="18">
        <f>IFERROR(_xlfn.BETA.DIST(DATE(YEAR(AH$2),MONTH(AH$2),15),$AD$2,$AE$2,FALSE,DATE(YEAR($AD117),MONTH($AD117),1),DATE(YEAR($AE117),MONTH($AE117),28)),0)</f>
      </c>
      <c r="AI117" s="18">
        <f>IFERROR(_xlfn.BETA.DIST(DATE(YEAR(AI$2),MONTH(AI$2),15),$AD$2,$AE$2,FALSE,DATE(YEAR($AD117),MONTH($AD117),1),DATE(YEAR($AE117),MONTH($AE117),28)),0)</f>
      </c>
      <c r="AJ117" s="18">
        <f>IFERROR(_xlfn.BETA.DIST(DATE(YEAR(AJ$2),MONTH(AJ$2),15),$AD$2,$AE$2,FALSE,DATE(YEAR($AD117),MONTH($AD117),1),DATE(YEAR($AE117),MONTH($AE117),28)),0)</f>
      </c>
      <c r="AK117" s="18">
        <f>IFERROR(_xlfn.BETA.DIST(DATE(YEAR(AK$2),MONTH(AK$2),15),$AD$2,$AE$2,FALSE,DATE(YEAR($AD117),MONTH($AD117),1),DATE(YEAR($AE117),MONTH($AE117),28)),0)</f>
      </c>
      <c r="AL117" s="18">
        <f>IFERROR(_xlfn.BETA.DIST(DATE(YEAR(AL$2),MONTH(AL$2),15),$AD$2,$AE$2,FALSE,DATE(YEAR($AD117),MONTH($AD117),1),DATE(YEAR($AE117),MONTH($AE117),28)),0)</f>
      </c>
      <c r="AM117" s="18">
        <f>IFERROR(_xlfn.BETA.DIST(DATE(YEAR(AM$2),MONTH(AM$2),15),$AD$2,$AE$2,FALSE,DATE(YEAR($AD117),MONTH($AD117),1),DATE(YEAR($AE117),MONTH($AE117),28)),0)</f>
      </c>
      <c r="AN117" s="18">
        <f>IFERROR(_xlfn.BETA.DIST(DATE(YEAR(AN$2),MONTH(AN$2),15),$AD$2,$AE$2,FALSE,DATE(YEAR($AD117),MONTH($AD117),1),DATE(YEAR($AE117),MONTH($AE117),28)),0)</f>
      </c>
      <c r="AO117" s="18">
        <f>IFERROR(_xlfn.BETA.DIST(DATE(YEAR(AO$2),MONTH(AO$2),15),$AD$2,$AE$2,FALSE,DATE(YEAR($AD117),MONTH($AD117),1),DATE(YEAR($AE117),MONTH($AE117),28)),0)</f>
      </c>
      <c r="AP117" s="18">
        <f>IFERROR(_xlfn.BETA.DIST(DATE(YEAR(AP$2),MONTH(AP$2),15),$AD$2,$AE$2,FALSE,DATE(YEAR($AD117),MONTH($AD117),1),DATE(YEAR($AE117),MONTH($AE117),28)),0)</f>
      </c>
      <c r="AQ117" s="18">
        <f>IFERROR(_xlfn.BETA.DIST(DATE(YEAR(AQ$2),MONTH(AQ$2),15),$AD$2,$AE$2,FALSE,DATE(YEAR($AD117),MONTH($AD117),1),DATE(YEAR($AE117),MONTH($AE117),28)),0)</f>
      </c>
      <c r="AR117" s="18">
        <f>IFERROR(_xlfn.BETA.DIST(DATE(YEAR(AR$2),MONTH(AR$2),15),$AD$2,$AE$2,FALSE,DATE(YEAR($AD117),MONTH($AD117),1),DATE(YEAR($AE117),MONTH($AE117),28)),0)</f>
      </c>
      <c r="AS117" s="18">
        <f>IFERROR(_xlfn.BETA.DIST(DATE(YEAR(AS$2),MONTH(AS$2),15),$AD$2,$AE$2,FALSE,DATE(YEAR($AD117),MONTH($AD117),1),DATE(YEAR($AE117),MONTH($AE117),28)),0)</f>
      </c>
      <c r="AT117" s="18">
        <f>IFERROR(_xlfn.BETA.DIST(DATE(YEAR(AT$2),MONTH(AT$2),15),$AD$2,$AE$2,FALSE,DATE(YEAR($AD117),MONTH($AD117),1),DATE(YEAR($AE117),MONTH($AE117),28)),0)</f>
      </c>
      <c r="AU117" s="18">
        <f>IFERROR(_xlfn.BETA.DIST(DATE(YEAR(AU$2),MONTH(AU$2),15),$AD$2,$AE$2,FALSE,DATE(YEAR($AD117),MONTH($AD117),1),DATE(YEAR($AE117),MONTH($AE117),28)),0)</f>
      </c>
      <c r="AV117" s="18">
        <f>SUM(AG117:AU117)</f>
      </c>
      <c r="AW117" s="18">
        <f>IF(J117&lt;&gt;0,J117,IF($AV117=0,0,AG117/$AV117*$Z117))</f>
      </c>
      <c r="AX117" s="18">
        <f>IF(K117&lt;&gt;0,K117,IF($AV117=0,0,AH117/$AV117*$Z117))</f>
      </c>
      <c r="AY117" s="18">
        <f>IF(L117&lt;&gt;0,L117,IF($AV117=0,0,AI117/$AV117*$Z117))</f>
      </c>
      <c r="AZ117" s="18">
        <f>IF(M117&lt;&gt;0,M117,IF($AV117=0,0,AJ117/$AV117*$Z117))</f>
      </c>
      <c r="BA117" s="18">
        <f>IF(N117&lt;&gt;0,N117,IF($AV117=0,0,AK117/$AV117*$Z117))</f>
      </c>
      <c r="BB117" s="18">
        <f>IF(O117&lt;&gt;0,O117,IF($AV117=0,0,AL117/$AV117*$Z117))</f>
      </c>
      <c r="BC117" s="18">
        <f>IF(P117&lt;&gt;0,P117,IF($AV117=0,0,AM117/$AV117*$Z117))</f>
      </c>
      <c r="BD117" s="18">
        <f>IF(Q117&lt;&gt;0,Q117,IF($AV117=0,0,AN117/$AV117*$Z117))</f>
      </c>
      <c r="BE117" s="18">
        <f>IF(R117&lt;&gt;0,R117,IF($AV117=0,0,AO117/$AV117*$Z117))</f>
      </c>
      <c r="BF117" s="18">
        <f>IF(S117&lt;&gt;0,S117,IF($AV117=0,0,AP117/$AV117*$Z117))</f>
      </c>
      <c r="BG117" s="18">
        <f>IF(T117&lt;&gt;0,T117,IF($AV117=0,0,AQ117/$AV117*$Z117))</f>
      </c>
      <c r="BH117" s="18">
        <f>IF(U117&lt;&gt;0,U117,IF($AV117=0,0,AR117/$AV117*$Z117))</f>
      </c>
      <c r="BI117" s="18">
        <f>IF(V117&lt;&gt;0,V117,IF($AV117=0,0,AS117/$AV117*$Z117))</f>
      </c>
      <c r="BJ117" s="18">
        <f>IF(W117&lt;&gt;0,W117,IF($AV117=0,0,AT117/$AV117*$Z117))</f>
      </c>
      <c r="BK117" s="18">
        <f>IF(X117&lt;&gt;0,X117,IF($AV117=0,0,AU117/$AV117*$Z117))</f>
      </c>
      <c r="BL117" s="18">
        <f>SUM(AW117:BK117)</f>
      </c>
      <c r="BM117" s="18">
        <f>I117-BL117</f>
      </c>
    </row>
    <row r="118" outlineLevel="4">
      <c r="A118" s="5" t="str">
        <v>1.28</v>
      </c>
      <c r="B118" s="5" t="str">
        <v/>
      </c>
      <c r="C118" s="5" t="str">
        <v>BSKDGNGENGR07</v>
      </c>
      <c r="D118" s="5" t="str">
        <v>BSKDGNGENGR07</v>
      </c>
      <c r="E118" s="19">
        <f>IFERROR(_xlfn.XLOOKUP(F118,Assumptions!B:B,Assumptions!C:C),0)</f>
      </c>
      <c r="F118" s="5" t="str">
        <v>Retention</v>
      </c>
      <c r="G118" s="5" t="str">
        <v/>
      </c>
      <c r="H118" s="18">
        <f>G115*E118</f>
      </c>
      <c r="I118" s="18">
        <f>H118*(1-0)</f>
      </c>
      <c r="J118" s="18">
        <v>0</v>
      </c>
      <c r="K118" s="18">
        <v>0</v>
      </c>
      <c r="L118" s="18">
        <v>0</v>
      </c>
      <c r="M118" s="18">
        <v>0</v>
      </c>
      <c r="N118" s="18">
        <v>0</v>
      </c>
      <c r="O118" s="18">
        <v>0</v>
      </c>
      <c r="P118" s="18">
        <v>0</v>
      </c>
      <c r="Q118" s="18">
        <v>0</v>
      </c>
      <c r="R118" s="18">
        <v>0</v>
      </c>
      <c r="S118" s="18">
        <v>0</v>
      </c>
      <c r="T118" s="18">
        <v>0</v>
      </c>
      <c r="U118" s="18">
        <v>0</v>
      </c>
      <c r="V118" s="18">
        <v>0</v>
      </c>
      <c r="W118" s="18">
        <v>0</v>
      </c>
      <c r="X118" s="18">
        <v>0</v>
      </c>
      <c r="Y118" s="18">
        <f>SUM(J118:X118)</f>
      </c>
      <c r="Z118" s="18">
        <f>I118-Y118</f>
      </c>
      <c r="AA118" s="20">
        <v>46483</v>
      </c>
      <c r="AB118" s="20">
        <v>46483</v>
      </c>
      <c r="AC118" s="18">
        <f>IFERROR(_xlfn.XLOOKUP(F118,Assumptions!B:B,Assumptions!D:D),0)</f>
      </c>
      <c r="AD118" s="20">
        <f>AA118+AC118</f>
      </c>
      <c r="AE118" s="20">
        <f>AC118+AB118</f>
      </c>
      <c r="AF118" s="5" t="str">
        <v/>
      </c>
      <c r="AG118" s="18">
        <f>IFERROR(_xlfn.BETA.DIST(DATE(YEAR(AG$2),MONTH(AG$2),15),$AD$2,$AE$2,FALSE,DATE(YEAR($AD118),MONTH($AD118),1),DATE(YEAR($AE118),MONTH($AE118),28)),0)</f>
      </c>
      <c r="AH118" s="18">
        <f>IFERROR(_xlfn.BETA.DIST(DATE(YEAR(AH$2),MONTH(AH$2),15),$AD$2,$AE$2,FALSE,DATE(YEAR($AD118),MONTH($AD118),1),DATE(YEAR($AE118),MONTH($AE118),28)),0)</f>
      </c>
      <c r="AI118" s="18">
        <f>IFERROR(_xlfn.BETA.DIST(DATE(YEAR(AI$2),MONTH(AI$2),15),$AD$2,$AE$2,FALSE,DATE(YEAR($AD118),MONTH($AD118),1),DATE(YEAR($AE118),MONTH($AE118),28)),0)</f>
      </c>
      <c r="AJ118" s="18">
        <f>IFERROR(_xlfn.BETA.DIST(DATE(YEAR(AJ$2),MONTH(AJ$2),15),$AD$2,$AE$2,FALSE,DATE(YEAR($AD118),MONTH($AD118),1),DATE(YEAR($AE118),MONTH($AE118),28)),0)</f>
      </c>
      <c r="AK118" s="18">
        <f>IFERROR(_xlfn.BETA.DIST(DATE(YEAR(AK$2),MONTH(AK$2),15),$AD$2,$AE$2,FALSE,DATE(YEAR($AD118),MONTH($AD118),1),DATE(YEAR($AE118),MONTH($AE118),28)),0)</f>
      </c>
      <c r="AL118" s="18">
        <f>IFERROR(_xlfn.BETA.DIST(DATE(YEAR(AL$2),MONTH(AL$2),15),$AD$2,$AE$2,FALSE,DATE(YEAR($AD118),MONTH($AD118),1),DATE(YEAR($AE118),MONTH($AE118),28)),0)</f>
      </c>
      <c r="AM118" s="18">
        <f>IFERROR(_xlfn.BETA.DIST(DATE(YEAR(AM$2),MONTH(AM$2),15),$AD$2,$AE$2,FALSE,DATE(YEAR($AD118),MONTH($AD118),1),DATE(YEAR($AE118),MONTH($AE118),28)),0)</f>
      </c>
      <c r="AN118" s="18">
        <f>IFERROR(_xlfn.BETA.DIST(DATE(YEAR(AN$2),MONTH(AN$2),15),$AD$2,$AE$2,FALSE,DATE(YEAR($AD118),MONTH($AD118),1),DATE(YEAR($AE118),MONTH($AE118),28)),0)</f>
      </c>
      <c r="AO118" s="18">
        <f>IFERROR(_xlfn.BETA.DIST(DATE(YEAR(AO$2),MONTH(AO$2),15),$AD$2,$AE$2,FALSE,DATE(YEAR($AD118),MONTH($AD118),1),DATE(YEAR($AE118),MONTH($AE118),28)),0)</f>
      </c>
      <c r="AP118" s="18">
        <f>IFERROR(_xlfn.BETA.DIST(DATE(YEAR(AP$2),MONTH(AP$2),15),$AD$2,$AE$2,FALSE,DATE(YEAR($AD118),MONTH($AD118),1),DATE(YEAR($AE118),MONTH($AE118),28)),0)</f>
      </c>
      <c r="AQ118" s="18">
        <f>IFERROR(_xlfn.BETA.DIST(DATE(YEAR(AQ$2),MONTH(AQ$2),15),$AD$2,$AE$2,FALSE,DATE(YEAR($AD118),MONTH($AD118),1),DATE(YEAR($AE118),MONTH($AE118),28)),0)</f>
      </c>
      <c r="AR118" s="18">
        <f>IFERROR(_xlfn.BETA.DIST(DATE(YEAR(AR$2),MONTH(AR$2),15),$AD$2,$AE$2,FALSE,DATE(YEAR($AD118),MONTH($AD118),1),DATE(YEAR($AE118),MONTH($AE118),28)),0)</f>
      </c>
      <c r="AS118" s="18">
        <f>IFERROR(_xlfn.BETA.DIST(DATE(YEAR(AS$2),MONTH(AS$2),15),$AD$2,$AE$2,FALSE,DATE(YEAR($AD118),MONTH($AD118),1),DATE(YEAR($AE118),MONTH($AE118),28)),0)</f>
      </c>
      <c r="AT118" s="18">
        <f>IFERROR(_xlfn.BETA.DIST(DATE(YEAR(AT$2),MONTH(AT$2),15),$AD$2,$AE$2,FALSE,DATE(YEAR($AD118),MONTH($AD118),1),DATE(YEAR($AE118),MONTH($AE118),28)),0)</f>
      </c>
      <c r="AU118" s="18">
        <f>IFERROR(_xlfn.BETA.DIST(DATE(YEAR(AU$2),MONTH(AU$2),15),$AD$2,$AE$2,FALSE,DATE(YEAR($AD118),MONTH($AD118),1),DATE(YEAR($AE118),MONTH($AE118),28)),0)</f>
      </c>
      <c r="AV118" s="18">
        <f>SUM(AG118:AU118)</f>
      </c>
      <c r="AW118" s="18">
        <f>IF(J118&lt;&gt;0,J118,IF($AV118=0,0,AG118/$AV118*$Z118))</f>
      </c>
      <c r="AX118" s="18">
        <f>IF(K118&lt;&gt;0,K118,IF($AV118=0,0,AH118/$AV118*$Z118))</f>
      </c>
      <c r="AY118" s="18">
        <f>IF(L118&lt;&gt;0,L118,IF($AV118=0,0,AI118/$AV118*$Z118))</f>
      </c>
      <c r="AZ118" s="18">
        <f>IF(M118&lt;&gt;0,M118,IF($AV118=0,0,AJ118/$AV118*$Z118))</f>
      </c>
      <c r="BA118" s="18">
        <f>IF(N118&lt;&gt;0,N118,IF($AV118=0,0,AK118/$AV118*$Z118))</f>
      </c>
      <c r="BB118" s="18">
        <f>IF(O118&lt;&gt;0,O118,IF($AV118=0,0,AL118/$AV118*$Z118))</f>
      </c>
      <c r="BC118" s="18">
        <f>IF(P118&lt;&gt;0,P118,IF($AV118=0,0,AM118/$AV118*$Z118))</f>
      </c>
      <c r="BD118" s="18">
        <f>IF(Q118&lt;&gt;0,Q118,IF($AV118=0,0,AN118/$AV118*$Z118))</f>
      </c>
      <c r="BE118" s="18">
        <f>IF(R118&lt;&gt;0,R118,IF($AV118=0,0,AO118/$AV118*$Z118))</f>
      </c>
      <c r="BF118" s="18">
        <f>IF(S118&lt;&gt;0,S118,IF($AV118=0,0,AP118/$AV118*$Z118))</f>
      </c>
      <c r="BG118" s="18">
        <f>IF(T118&lt;&gt;0,T118,IF($AV118=0,0,AQ118/$AV118*$Z118))</f>
      </c>
      <c r="BH118" s="18">
        <f>IF(U118&lt;&gt;0,U118,IF($AV118=0,0,AR118/$AV118*$Z118))</f>
      </c>
      <c r="BI118" s="18">
        <f>IF(V118&lt;&gt;0,V118,IF($AV118=0,0,AS118/$AV118*$Z118))</f>
      </c>
      <c r="BJ118" s="18">
        <f>IF(W118&lt;&gt;0,W118,IF($AV118=0,0,AT118/$AV118*$Z118))</f>
      </c>
      <c r="BK118" s="18">
        <f>IF(X118&lt;&gt;0,X118,IF($AV118=0,0,AU118/$AV118*$Z118))</f>
      </c>
      <c r="BL118" s="18">
        <f>SUM(AW118:BK118)</f>
      </c>
      <c r="BM118" s="18">
        <f>I118-BL118</f>
      </c>
    </row>
    <row r="119" outlineLevel="3">
      <c r="A119" s="17" t="str">
        <v>1.29</v>
      </c>
      <c r="B119" s="17" t="str">
        <v/>
      </c>
      <c r="C119" s="17" t="str">
        <v/>
      </c>
      <c r="D119" s="17" t="str">
        <v/>
      </c>
      <c r="E119" s="17" t="str">
        <v>1.29</v>
      </c>
      <c r="F119" s="17" t="str">
        <v>Three single phase GIS circuit breakers 1600 A for transformer feeder.</v>
      </c>
      <c r="G119" s="17">
        <v>130813.91</v>
      </c>
      <c r="H119" s="17" t="str">
        <v/>
      </c>
      <c r="I119" s="17" t="str">
        <v/>
      </c>
      <c r="J119" s="17" t="str">
        <v/>
      </c>
      <c r="K119" s="17" t="str">
        <v/>
      </c>
      <c r="L119" s="17" t="str">
        <v/>
      </c>
      <c r="M119" s="17" t="str">
        <v/>
      </c>
      <c r="N119" s="17" t="str">
        <v/>
      </c>
      <c r="O119" s="17" t="str">
        <v/>
      </c>
      <c r="P119" s="17" t="str">
        <v/>
      </c>
      <c r="Q119" s="17" t="str">
        <v/>
      </c>
      <c r="R119" s="17" t="str">
        <v/>
      </c>
      <c r="S119" s="17" t="str">
        <v/>
      </c>
      <c r="T119" s="17" t="str">
        <v/>
      </c>
      <c r="U119" s="17" t="str">
        <v/>
      </c>
      <c r="V119" s="17" t="str">
        <v/>
      </c>
      <c r="W119" s="17" t="str">
        <v/>
      </c>
      <c r="X119" s="17" t="str">
        <v/>
      </c>
      <c r="Y119" s="17" t="str">
        <v/>
      </c>
      <c r="Z119" s="17" t="str">
        <v/>
      </c>
      <c r="AA119" s="17" t="str">
        <v/>
      </c>
      <c r="AB119" s="17" t="str">
        <v/>
      </c>
      <c r="AC119" s="17" t="str">
        <v/>
      </c>
      <c r="AD119" s="17" t="str">
        <v/>
      </c>
      <c r="AE119" s="17" t="str">
        <v/>
      </c>
      <c r="AF119" s="5" t="str">
        <v/>
      </c>
      <c r="AG119" s="18">
        <f>IFERROR(_xlfn.BETA.DIST(DATE(YEAR(AG$2),MONTH(AG$2),15),$AD$2,$AE$2,FALSE,DATE(YEAR($AD119),MONTH($AD119),1),DATE(YEAR($AE119),MONTH($AE119),28)),0)</f>
      </c>
      <c r="AH119" s="18">
        <f>IFERROR(_xlfn.BETA.DIST(DATE(YEAR(AH$2),MONTH(AH$2),15),$AD$2,$AE$2,FALSE,DATE(YEAR($AD119),MONTH($AD119),1),DATE(YEAR($AE119),MONTH($AE119),28)),0)</f>
      </c>
      <c r="AI119" s="18">
        <f>IFERROR(_xlfn.BETA.DIST(DATE(YEAR(AI$2),MONTH(AI$2),15),$AD$2,$AE$2,FALSE,DATE(YEAR($AD119),MONTH($AD119),1),DATE(YEAR($AE119),MONTH($AE119),28)),0)</f>
      </c>
      <c r="AJ119" s="18">
        <f>IFERROR(_xlfn.BETA.DIST(DATE(YEAR(AJ$2),MONTH(AJ$2),15),$AD$2,$AE$2,FALSE,DATE(YEAR($AD119),MONTH($AD119),1),DATE(YEAR($AE119),MONTH($AE119),28)),0)</f>
      </c>
      <c r="AK119" s="18">
        <f>IFERROR(_xlfn.BETA.DIST(DATE(YEAR(AK$2),MONTH(AK$2),15),$AD$2,$AE$2,FALSE,DATE(YEAR($AD119),MONTH($AD119),1),DATE(YEAR($AE119),MONTH($AE119),28)),0)</f>
      </c>
      <c r="AL119" s="18">
        <f>IFERROR(_xlfn.BETA.DIST(DATE(YEAR(AL$2),MONTH(AL$2),15),$AD$2,$AE$2,FALSE,DATE(YEAR($AD119),MONTH($AD119),1),DATE(YEAR($AE119),MONTH($AE119),28)),0)</f>
      </c>
      <c r="AM119" s="18">
        <f>IFERROR(_xlfn.BETA.DIST(DATE(YEAR(AM$2),MONTH(AM$2),15),$AD$2,$AE$2,FALSE,DATE(YEAR($AD119),MONTH($AD119),1),DATE(YEAR($AE119),MONTH($AE119),28)),0)</f>
      </c>
      <c r="AN119" s="18">
        <f>IFERROR(_xlfn.BETA.DIST(DATE(YEAR(AN$2),MONTH(AN$2),15),$AD$2,$AE$2,FALSE,DATE(YEAR($AD119),MONTH($AD119),1),DATE(YEAR($AE119),MONTH($AE119),28)),0)</f>
      </c>
      <c r="AO119" s="18">
        <f>IFERROR(_xlfn.BETA.DIST(DATE(YEAR(AO$2),MONTH(AO$2),15),$AD$2,$AE$2,FALSE,DATE(YEAR($AD119),MONTH($AD119),1),DATE(YEAR($AE119),MONTH($AE119),28)),0)</f>
      </c>
      <c r="AP119" s="18">
        <f>IFERROR(_xlfn.BETA.DIST(DATE(YEAR(AP$2),MONTH(AP$2),15),$AD$2,$AE$2,FALSE,DATE(YEAR($AD119),MONTH($AD119),1),DATE(YEAR($AE119),MONTH($AE119),28)),0)</f>
      </c>
      <c r="AQ119" s="18">
        <f>IFERROR(_xlfn.BETA.DIST(DATE(YEAR(AQ$2),MONTH(AQ$2),15),$AD$2,$AE$2,FALSE,DATE(YEAR($AD119),MONTH($AD119),1),DATE(YEAR($AE119),MONTH($AE119),28)),0)</f>
      </c>
      <c r="AR119" s="18">
        <f>IFERROR(_xlfn.BETA.DIST(DATE(YEAR(AR$2),MONTH(AR$2),15),$AD$2,$AE$2,FALSE,DATE(YEAR($AD119),MONTH($AD119),1),DATE(YEAR($AE119),MONTH($AE119),28)),0)</f>
      </c>
      <c r="AS119" s="18">
        <f>IFERROR(_xlfn.BETA.DIST(DATE(YEAR(AS$2),MONTH(AS$2),15),$AD$2,$AE$2,FALSE,DATE(YEAR($AD119),MONTH($AD119),1),DATE(YEAR($AE119),MONTH($AE119),28)),0)</f>
      </c>
      <c r="AT119" s="18">
        <f>IFERROR(_xlfn.BETA.DIST(DATE(YEAR(AT$2),MONTH(AT$2),15),$AD$2,$AE$2,FALSE,DATE(YEAR($AD119),MONTH($AD119),1),DATE(YEAR($AE119),MONTH($AE119),28)),0)</f>
      </c>
      <c r="AU119" s="18">
        <f>IFERROR(_xlfn.BETA.DIST(DATE(YEAR(AU$2),MONTH(AU$2),15),$AD$2,$AE$2,FALSE,DATE(YEAR($AD119),MONTH($AD119),1),DATE(YEAR($AE119),MONTH($AE119),28)),0)</f>
      </c>
      <c r="AV119" s="18">
        <f>SUM(AG119:AU119)</f>
      </c>
      <c r="AW119" s="18">
        <f>IF(J119&lt;&gt;0,J119,IF($AV119=0,0,AG119/$AV119*$Z119))</f>
      </c>
      <c r="AX119" s="18">
        <f>IF(K119&lt;&gt;0,K119,IF($AV119=0,0,AH119/$AV119*$Z119))</f>
      </c>
      <c r="AY119" s="18">
        <f>IF(L119&lt;&gt;0,L119,IF($AV119=0,0,AI119/$AV119*$Z119))</f>
      </c>
      <c r="AZ119" s="18">
        <f>IF(M119&lt;&gt;0,M119,IF($AV119=0,0,AJ119/$AV119*$Z119))</f>
      </c>
      <c r="BA119" s="18">
        <f>IF(N119&lt;&gt;0,N119,IF($AV119=0,0,AK119/$AV119*$Z119))</f>
      </c>
      <c r="BB119" s="18">
        <f>IF(O119&lt;&gt;0,O119,IF($AV119=0,0,AL119/$AV119*$Z119))</f>
      </c>
      <c r="BC119" s="18">
        <f>IF(P119&lt;&gt;0,P119,IF($AV119=0,0,AM119/$AV119*$Z119))</f>
      </c>
      <c r="BD119" s="18">
        <f>IF(Q119&lt;&gt;0,Q119,IF($AV119=0,0,AN119/$AV119*$Z119))</f>
      </c>
      <c r="BE119" s="18">
        <f>IF(R119&lt;&gt;0,R119,IF($AV119=0,0,AO119/$AV119*$Z119))</f>
      </c>
      <c r="BF119" s="18">
        <f>IF(S119&lt;&gt;0,S119,IF($AV119=0,0,AP119/$AV119*$Z119))</f>
      </c>
      <c r="BG119" s="18">
        <f>IF(T119&lt;&gt;0,T119,IF($AV119=0,0,AQ119/$AV119*$Z119))</f>
      </c>
      <c r="BH119" s="18">
        <f>IF(U119&lt;&gt;0,U119,IF($AV119=0,0,AR119/$AV119*$Z119))</f>
      </c>
      <c r="BI119" s="18">
        <f>IF(V119&lt;&gt;0,V119,IF($AV119=0,0,AS119/$AV119*$Z119))</f>
      </c>
      <c r="BJ119" s="18">
        <f>IF(W119&lt;&gt;0,W119,IF($AV119=0,0,AT119/$AV119*$Z119))</f>
      </c>
      <c r="BK119" s="18">
        <f>IF(X119&lt;&gt;0,X119,IF($AV119=0,0,AU119/$AV119*$Z119))</f>
      </c>
      <c r="BL119" s="18">
        <f>SUM(AW119:BK119)</f>
      </c>
      <c r="BM119" s="17" t="str">
        <v/>
      </c>
    </row>
    <row r="120" outlineLevel="4">
      <c r="A120" s="5" t="str">
        <v>1.29</v>
      </c>
      <c r="B120" s="5" t="str">
        <v/>
      </c>
      <c r="C120" s="5" t="str">
        <v>BSKDGNGENGR05</v>
      </c>
      <c r="D120" s="5" t="str">
        <v>BSKDGNGENGR05</v>
      </c>
      <c r="E120" s="19">
        <f>IFERROR(_xlfn.XLOOKUP(F120,Assumptions!B:B,Assumptions!C:C),0)</f>
      </c>
      <c r="F120" s="5" t="str">
        <v>Advanced Payment</v>
      </c>
      <c r="G120" s="5" t="str">
        <v/>
      </c>
      <c r="H120" s="18">
        <f>G119*E120</f>
      </c>
      <c r="I120" s="18">
        <f>H120*(1-0)</f>
      </c>
      <c r="J120" s="18">
        <v>0</v>
      </c>
      <c r="K120" s="18">
        <v>0</v>
      </c>
      <c r="L120" s="18">
        <v>0</v>
      </c>
      <c r="M120" s="18">
        <v>0</v>
      </c>
      <c r="N120" s="18">
        <v>0</v>
      </c>
      <c r="O120" s="18">
        <v>0</v>
      </c>
      <c r="P120" s="18">
        <v>0</v>
      </c>
      <c r="Q120" s="18">
        <v>0</v>
      </c>
      <c r="R120" s="18">
        <v>0</v>
      </c>
      <c r="S120" s="18">
        <v>0</v>
      </c>
      <c r="T120" s="18">
        <v>0</v>
      </c>
      <c r="U120" s="18">
        <v>0</v>
      </c>
      <c r="V120" s="18">
        <v>0</v>
      </c>
      <c r="W120" s="18">
        <v>0</v>
      </c>
      <c r="X120" s="18">
        <v>0</v>
      </c>
      <c r="Y120" s="18">
        <f>SUM(J120:X120)</f>
      </c>
      <c r="Z120" s="18">
        <f>I120-Y120</f>
      </c>
      <c r="AA120" s="20">
        <v>46026</v>
      </c>
      <c r="AB120" s="20">
        <v>46026</v>
      </c>
      <c r="AC120" s="18">
        <f>IFERROR(_xlfn.XLOOKUP(F120,Assumptions!B:B,Assumptions!D:D),0)</f>
      </c>
      <c r="AD120" s="20">
        <f>AA120+AC120</f>
      </c>
      <c r="AE120" s="20">
        <f>AC120+AB120</f>
      </c>
      <c r="AF120" s="5" t="str">
        <v/>
      </c>
      <c r="AG120" s="18">
        <f>IFERROR(_xlfn.BETA.DIST(DATE(YEAR(AG$2),MONTH(AG$2),15),$AD$2,$AE$2,FALSE,DATE(YEAR($AD120),MONTH($AD120),1),DATE(YEAR($AE120),MONTH($AE120),28)),0)</f>
      </c>
      <c r="AH120" s="18">
        <f>IFERROR(_xlfn.BETA.DIST(DATE(YEAR(AH$2),MONTH(AH$2),15),$AD$2,$AE$2,FALSE,DATE(YEAR($AD120),MONTH($AD120),1),DATE(YEAR($AE120),MONTH($AE120),28)),0)</f>
      </c>
      <c r="AI120" s="18">
        <f>IFERROR(_xlfn.BETA.DIST(DATE(YEAR(AI$2),MONTH(AI$2),15),$AD$2,$AE$2,FALSE,DATE(YEAR($AD120),MONTH($AD120),1),DATE(YEAR($AE120),MONTH($AE120),28)),0)</f>
      </c>
      <c r="AJ120" s="18">
        <f>IFERROR(_xlfn.BETA.DIST(DATE(YEAR(AJ$2),MONTH(AJ$2),15),$AD$2,$AE$2,FALSE,DATE(YEAR($AD120),MONTH($AD120),1),DATE(YEAR($AE120),MONTH($AE120),28)),0)</f>
      </c>
      <c r="AK120" s="18">
        <f>IFERROR(_xlfn.BETA.DIST(DATE(YEAR(AK$2),MONTH(AK$2),15),$AD$2,$AE$2,FALSE,DATE(YEAR($AD120),MONTH($AD120),1),DATE(YEAR($AE120),MONTH($AE120),28)),0)</f>
      </c>
      <c r="AL120" s="18">
        <f>IFERROR(_xlfn.BETA.DIST(DATE(YEAR(AL$2),MONTH(AL$2),15),$AD$2,$AE$2,FALSE,DATE(YEAR($AD120),MONTH($AD120),1),DATE(YEAR($AE120),MONTH($AE120),28)),0)</f>
      </c>
      <c r="AM120" s="18">
        <f>IFERROR(_xlfn.BETA.DIST(DATE(YEAR(AM$2),MONTH(AM$2),15),$AD$2,$AE$2,FALSE,DATE(YEAR($AD120),MONTH($AD120),1),DATE(YEAR($AE120),MONTH($AE120),28)),0)</f>
      </c>
      <c r="AN120" s="18">
        <f>IFERROR(_xlfn.BETA.DIST(DATE(YEAR(AN$2),MONTH(AN$2),15),$AD$2,$AE$2,FALSE,DATE(YEAR($AD120),MONTH($AD120),1),DATE(YEAR($AE120),MONTH($AE120),28)),0)</f>
      </c>
      <c r="AO120" s="18">
        <f>IFERROR(_xlfn.BETA.DIST(DATE(YEAR(AO$2),MONTH(AO$2),15),$AD$2,$AE$2,FALSE,DATE(YEAR($AD120),MONTH($AD120),1),DATE(YEAR($AE120),MONTH($AE120),28)),0)</f>
      </c>
      <c r="AP120" s="18">
        <f>IFERROR(_xlfn.BETA.DIST(DATE(YEAR(AP$2),MONTH(AP$2),15),$AD$2,$AE$2,FALSE,DATE(YEAR($AD120),MONTH($AD120),1),DATE(YEAR($AE120),MONTH($AE120),28)),0)</f>
      </c>
      <c r="AQ120" s="18">
        <f>IFERROR(_xlfn.BETA.DIST(DATE(YEAR(AQ$2),MONTH(AQ$2),15),$AD$2,$AE$2,FALSE,DATE(YEAR($AD120),MONTH($AD120),1),DATE(YEAR($AE120),MONTH($AE120),28)),0)</f>
      </c>
      <c r="AR120" s="18">
        <f>IFERROR(_xlfn.BETA.DIST(DATE(YEAR(AR$2),MONTH(AR$2),15),$AD$2,$AE$2,FALSE,DATE(YEAR($AD120),MONTH($AD120),1),DATE(YEAR($AE120),MONTH($AE120),28)),0)</f>
      </c>
      <c r="AS120" s="18">
        <f>IFERROR(_xlfn.BETA.DIST(DATE(YEAR(AS$2),MONTH(AS$2),15),$AD$2,$AE$2,FALSE,DATE(YEAR($AD120),MONTH($AD120),1),DATE(YEAR($AE120),MONTH($AE120),28)),0)</f>
      </c>
      <c r="AT120" s="18">
        <f>IFERROR(_xlfn.BETA.DIST(DATE(YEAR(AT$2),MONTH(AT$2),15),$AD$2,$AE$2,FALSE,DATE(YEAR($AD120),MONTH($AD120),1),DATE(YEAR($AE120),MONTH($AE120),28)),0)</f>
      </c>
      <c r="AU120" s="18">
        <f>IFERROR(_xlfn.BETA.DIST(DATE(YEAR(AU$2),MONTH(AU$2),15),$AD$2,$AE$2,FALSE,DATE(YEAR($AD120),MONTH($AD120),1),DATE(YEAR($AE120),MONTH($AE120),28)),0)</f>
      </c>
      <c r="AV120" s="18">
        <f>SUM(AG120:AU120)</f>
      </c>
      <c r="AW120" s="18">
        <f>IF(J120&lt;&gt;0,J120,IF($AV120=0,0,AG120/$AV120*$Z120))</f>
      </c>
      <c r="AX120" s="18">
        <f>IF(K120&lt;&gt;0,K120,IF($AV120=0,0,AH120/$AV120*$Z120))</f>
      </c>
      <c r="AY120" s="18">
        <f>IF(L120&lt;&gt;0,L120,IF($AV120=0,0,AI120/$AV120*$Z120))</f>
      </c>
      <c r="AZ120" s="18">
        <f>IF(M120&lt;&gt;0,M120,IF($AV120=0,0,AJ120/$AV120*$Z120))</f>
      </c>
      <c r="BA120" s="18">
        <f>IF(N120&lt;&gt;0,N120,IF($AV120=0,0,AK120/$AV120*$Z120))</f>
      </c>
      <c r="BB120" s="18">
        <f>IF(O120&lt;&gt;0,O120,IF($AV120=0,0,AL120/$AV120*$Z120))</f>
      </c>
      <c r="BC120" s="18">
        <f>IF(P120&lt;&gt;0,P120,IF($AV120=0,0,AM120/$AV120*$Z120))</f>
      </c>
      <c r="BD120" s="18">
        <f>IF(Q120&lt;&gt;0,Q120,IF($AV120=0,0,AN120/$AV120*$Z120))</f>
      </c>
      <c r="BE120" s="18">
        <f>IF(R120&lt;&gt;0,R120,IF($AV120=0,0,AO120/$AV120*$Z120))</f>
      </c>
      <c r="BF120" s="18">
        <f>IF(S120&lt;&gt;0,S120,IF($AV120=0,0,AP120/$AV120*$Z120))</f>
      </c>
      <c r="BG120" s="18">
        <f>IF(T120&lt;&gt;0,T120,IF($AV120=0,0,AQ120/$AV120*$Z120))</f>
      </c>
      <c r="BH120" s="18">
        <f>IF(U120&lt;&gt;0,U120,IF($AV120=0,0,AR120/$AV120*$Z120))</f>
      </c>
      <c r="BI120" s="18">
        <f>IF(V120&lt;&gt;0,V120,IF($AV120=0,0,AS120/$AV120*$Z120))</f>
      </c>
      <c r="BJ120" s="18">
        <f>IF(W120&lt;&gt;0,W120,IF($AV120=0,0,AT120/$AV120*$Z120))</f>
      </c>
      <c r="BK120" s="18">
        <f>IF(X120&lt;&gt;0,X120,IF($AV120=0,0,AU120/$AV120*$Z120))</f>
      </c>
      <c r="BL120" s="18">
        <f>SUM(AW120:BK120)</f>
      </c>
      <c r="BM120" s="18">
        <f>I120-BL120</f>
      </c>
    </row>
    <row r="121" outlineLevel="4">
      <c r="A121" s="5" t="str">
        <v>1.29</v>
      </c>
      <c r="B121" s="5" t="str">
        <v/>
      </c>
      <c r="C121" s="5" t="str">
        <v>BSPRELGENG207</v>
      </c>
      <c r="D121" s="5" t="str">
        <v>BSPRELGENG207</v>
      </c>
      <c r="E121" s="19">
        <f>IFERROR(_xlfn.XLOOKUP(F121,Assumptions!B:B,Assumptions!C:C),0)</f>
      </c>
      <c r="F121" s="5" t="str">
        <v>Site Delivery USD</v>
      </c>
      <c r="G121" s="5" t="str">
        <v/>
      </c>
      <c r="H121" s="18">
        <f>G119*E121</f>
      </c>
      <c r="I121" s="18">
        <f>H121*(1-0)</f>
      </c>
      <c r="J121" s="18">
        <v>0</v>
      </c>
      <c r="K121" s="18">
        <v>0</v>
      </c>
      <c r="L121" s="18">
        <v>0</v>
      </c>
      <c r="M121" s="18">
        <v>0</v>
      </c>
      <c r="N121" s="18">
        <v>0</v>
      </c>
      <c r="O121" s="18">
        <v>0</v>
      </c>
      <c r="P121" s="18">
        <v>0</v>
      </c>
      <c r="Q121" s="18">
        <v>0</v>
      </c>
      <c r="R121" s="18">
        <v>0</v>
      </c>
      <c r="S121" s="18">
        <v>0</v>
      </c>
      <c r="T121" s="18">
        <v>0</v>
      </c>
      <c r="U121" s="18">
        <v>0</v>
      </c>
      <c r="V121" s="18">
        <v>0</v>
      </c>
      <c r="W121" s="18">
        <v>0</v>
      </c>
      <c r="X121" s="18">
        <v>0</v>
      </c>
      <c r="Y121" s="18">
        <f>SUM(J121:X121)</f>
      </c>
      <c r="Z121" s="18">
        <f>I121-Y121</f>
      </c>
      <c r="AA121" s="20">
        <v>46294</v>
      </c>
      <c r="AB121" s="20">
        <v>46294</v>
      </c>
      <c r="AC121" s="18">
        <f>IFERROR(_xlfn.XLOOKUP(F121,Assumptions!B:B,Assumptions!D:D),0)</f>
      </c>
      <c r="AD121" s="20">
        <f>AA121+AC121</f>
      </c>
      <c r="AE121" s="20">
        <f>AC121+AB121</f>
      </c>
      <c r="AF121" s="5" t="str">
        <v/>
      </c>
      <c r="AG121" s="18">
        <f>IFERROR(_xlfn.BETA.DIST(DATE(YEAR(AG$2),MONTH(AG$2),15),$AD$2,$AE$2,FALSE,DATE(YEAR($AD121),MONTH($AD121),1),DATE(YEAR($AE121),MONTH($AE121),28)),0)</f>
      </c>
      <c r="AH121" s="18">
        <f>IFERROR(_xlfn.BETA.DIST(DATE(YEAR(AH$2),MONTH(AH$2),15),$AD$2,$AE$2,FALSE,DATE(YEAR($AD121),MONTH($AD121),1),DATE(YEAR($AE121),MONTH($AE121),28)),0)</f>
      </c>
      <c r="AI121" s="18">
        <f>IFERROR(_xlfn.BETA.DIST(DATE(YEAR(AI$2),MONTH(AI$2),15),$AD$2,$AE$2,FALSE,DATE(YEAR($AD121),MONTH($AD121),1),DATE(YEAR($AE121),MONTH($AE121),28)),0)</f>
      </c>
      <c r="AJ121" s="18">
        <f>IFERROR(_xlfn.BETA.DIST(DATE(YEAR(AJ$2),MONTH(AJ$2),15),$AD$2,$AE$2,FALSE,DATE(YEAR($AD121),MONTH($AD121),1),DATE(YEAR($AE121),MONTH($AE121),28)),0)</f>
      </c>
      <c r="AK121" s="18">
        <f>IFERROR(_xlfn.BETA.DIST(DATE(YEAR(AK$2),MONTH(AK$2),15),$AD$2,$AE$2,FALSE,DATE(YEAR($AD121),MONTH($AD121),1),DATE(YEAR($AE121),MONTH($AE121),28)),0)</f>
      </c>
      <c r="AL121" s="18">
        <f>IFERROR(_xlfn.BETA.DIST(DATE(YEAR(AL$2),MONTH(AL$2),15),$AD$2,$AE$2,FALSE,DATE(YEAR($AD121),MONTH($AD121),1),DATE(YEAR($AE121),MONTH($AE121),28)),0)</f>
      </c>
      <c r="AM121" s="18">
        <f>IFERROR(_xlfn.BETA.DIST(DATE(YEAR(AM$2),MONTH(AM$2),15),$AD$2,$AE$2,FALSE,DATE(YEAR($AD121),MONTH($AD121),1),DATE(YEAR($AE121),MONTH($AE121),28)),0)</f>
      </c>
      <c r="AN121" s="18">
        <f>IFERROR(_xlfn.BETA.DIST(DATE(YEAR(AN$2),MONTH(AN$2),15),$AD$2,$AE$2,FALSE,DATE(YEAR($AD121),MONTH($AD121),1),DATE(YEAR($AE121),MONTH($AE121),28)),0)</f>
      </c>
      <c r="AO121" s="18">
        <f>IFERROR(_xlfn.BETA.DIST(DATE(YEAR(AO$2),MONTH(AO$2),15),$AD$2,$AE$2,FALSE,DATE(YEAR($AD121),MONTH($AD121),1),DATE(YEAR($AE121),MONTH($AE121),28)),0)</f>
      </c>
      <c r="AP121" s="18">
        <f>IFERROR(_xlfn.BETA.DIST(DATE(YEAR(AP$2),MONTH(AP$2),15),$AD$2,$AE$2,FALSE,DATE(YEAR($AD121),MONTH($AD121),1),DATE(YEAR($AE121),MONTH($AE121),28)),0)</f>
      </c>
      <c r="AQ121" s="18">
        <f>IFERROR(_xlfn.BETA.DIST(DATE(YEAR(AQ$2),MONTH(AQ$2),15),$AD$2,$AE$2,FALSE,DATE(YEAR($AD121),MONTH($AD121),1),DATE(YEAR($AE121),MONTH($AE121),28)),0)</f>
      </c>
      <c r="AR121" s="18">
        <f>IFERROR(_xlfn.BETA.DIST(DATE(YEAR(AR$2),MONTH(AR$2),15),$AD$2,$AE$2,FALSE,DATE(YEAR($AD121),MONTH($AD121),1),DATE(YEAR($AE121),MONTH($AE121),28)),0)</f>
      </c>
      <c r="AS121" s="18">
        <f>IFERROR(_xlfn.BETA.DIST(DATE(YEAR(AS$2),MONTH(AS$2),15),$AD$2,$AE$2,FALSE,DATE(YEAR($AD121),MONTH($AD121),1),DATE(YEAR($AE121),MONTH($AE121),28)),0)</f>
      </c>
      <c r="AT121" s="18">
        <f>IFERROR(_xlfn.BETA.DIST(DATE(YEAR(AT$2),MONTH(AT$2),15),$AD$2,$AE$2,FALSE,DATE(YEAR($AD121),MONTH($AD121),1),DATE(YEAR($AE121),MONTH($AE121),28)),0)</f>
      </c>
      <c r="AU121" s="18">
        <f>IFERROR(_xlfn.BETA.DIST(DATE(YEAR(AU$2),MONTH(AU$2),15),$AD$2,$AE$2,FALSE,DATE(YEAR($AD121),MONTH($AD121),1),DATE(YEAR($AE121),MONTH($AE121),28)),0)</f>
      </c>
      <c r="AV121" s="18">
        <f>SUM(AG121:AU121)</f>
      </c>
      <c r="AW121" s="18">
        <f>IF(J121&lt;&gt;0,J121,IF($AV121=0,0,AG121/$AV121*$Z121))</f>
      </c>
      <c r="AX121" s="18">
        <f>IF(K121&lt;&gt;0,K121,IF($AV121=0,0,AH121/$AV121*$Z121))</f>
      </c>
      <c r="AY121" s="18">
        <f>IF(L121&lt;&gt;0,L121,IF($AV121=0,0,AI121/$AV121*$Z121))</f>
      </c>
      <c r="AZ121" s="18">
        <f>IF(M121&lt;&gt;0,M121,IF($AV121=0,0,AJ121/$AV121*$Z121))</f>
      </c>
      <c r="BA121" s="18">
        <f>IF(N121&lt;&gt;0,N121,IF($AV121=0,0,AK121/$AV121*$Z121))</f>
      </c>
      <c r="BB121" s="18">
        <f>IF(O121&lt;&gt;0,O121,IF($AV121=0,0,AL121/$AV121*$Z121))</f>
      </c>
      <c r="BC121" s="18">
        <f>IF(P121&lt;&gt;0,P121,IF($AV121=0,0,AM121/$AV121*$Z121))</f>
      </c>
      <c r="BD121" s="18">
        <f>IF(Q121&lt;&gt;0,Q121,IF($AV121=0,0,AN121/$AV121*$Z121))</f>
      </c>
      <c r="BE121" s="18">
        <f>IF(R121&lt;&gt;0,R121,IF($AV121=0,0,AO121/$AV121*$Z121))</f>
      </c>
      <c r="BF121" s="18">
        <f>IF(S121&lt;&gt;0,S121,IF($AV121=0,0,AP121/$AV121*$Z121))</f>
      </c>
      <c r="BG121" s="18">
        <f>IF(T121&lt;&gt;0,T121,IF($AV121=0,0,AQ121/$AV121*$Z121))</f>
      </c>
      <c r="BH121" s="18">
        <f>IF(U121&lt;&gt;0,U121,IF($AV121=0,0,AR121/$AV121*$Z121))</f>
      </c>
      <c r="BI121" s="18">
        <f>IF(V121&lt;&gt;0,V121,IF($AV121=0,0,AS121/$AV121*$Z121))</f>
      </c>
      <c r="BJ121" s="18">
        <f>IF(W121&lt;&gt;0,W121,IF($AV121=0,0,AT121/$AV121*$Z121))</f>
      </c>
      <c r="BK121" s="18">
        <f>IF(X121&lt;&gt;0,X121,IF($AV121=0,0,AU121/$AV121*$Z121))</f>
      </c>
      <c r="BL121" s="18">
        <f>SUM(AW121:BK121)</f>
      </c>
      <c r="BM121" s="18">
        <f>I121-BL121</f>
      </c>
    </row>
    <row r="122" outlineLevel="4">
      <c r="A122" s="5" t="str">
        <v>1.29</v>
      </c>
      <c r="B122" s="5" t="str">
        <v/>
      </c>
      <c r="C122" s="5" t="str">
        <v>BSKDGNGENGR07</v>
      </c>
      <c r="D122" s="5" t="str">
        <v>BSKDGNGENGR07</v>
      </c>
      <c r="E122" s="19">
        <f>IFERROR(_xlfn.XLOOKUP(F122,Assumptions!B:B,Assumptions!C:C),0)</f>
      </c>
      <c r="F122" s="5" t="str">
        <v>Retention</v>
      </c>
      <c r="G122" s="5" t="str">
        <v/>
      </c>
      <c r="H122" s="18">
        <f>G119*E122</f>
      </c>
      <c r="I122" s="18">
        <f>H122*(1-0)</f>
      </c>
      <c r="J122" s="18">
        <v>0</v>
      </c>
      <c r="K122" s="18">
        <v>0</v>
      </c>
      <c r="L122" s="18">
        <v>0</v>
      </c>
      <c r="M122" s="18">
        <v>0</v>
      </c>
      <c r="N122" s="18">
        <v>0</v>
      </c>
      <c r="O122" s="18">
        <v>0</v>
      </c>
      <c r="P122" s="18">
        <v>0</v>
      </c>
      <c r="Q122" s="18">
        <v>0</v>
      </c>
      <c r="R122" s="18">
        <v>0</v>
      </c>
      <c r="S122" s="18">
        <v>0</v>
      </c>
      <c r="T122" s="18">
        <v>0</v>
      </c>
      <c r="U122" s="18">
        <v>0</v>
      </c>
      <c r="V122" s="18">
        <v>0</v>
      </c>
      <c r="W122" s="18">
        <v>0</v>
      </c>
      <c r="X122" s="18">
        <v>0</v>
      </c>
      <c r="Y122" s="18">
        <f>SUM(J122:X122)</f>
      </c>
      <c r="Z122" s="18">
        <f>I122-Y122</f>
      </c>
      <c r="AA122" s="20">
        <v>46483</v>
      </c>
      <c r="AB122" s="20">
        <v>46483</v>
      </c>
      <c r="AC122" s="18">
        <f>IFERROR(_xlfn.XLOOKUP(F122,Assumptions!B:B,Assumptions!D:D),0)</f>
      </c>
      <c r="AD122" s="20">
        <f>AA122+AC122</f>
      </c>
      <c r="AE122" s="20">
        <f>AC122+AB122</f>
      </c>
      <c r="AF122" s="5" t="str">
        <v/>
      </c>
      <c r="AG122" s="18">
        <f>IFERROR(_xlfn.BETA.DIST(DATE(YEAR(AG$2),MONTH(AG$2),15),$AD$2,$AE$2,FALSE,DATE(YEAR($AD122),MONTH($AD122),1),DATE(YEAR($AE122),MONTH($AE122),28)),0)</f>
      </c>
      <c r="AH122" s="18">
        <f>IFERROR(_xlfn.BETA.DIST(DATE(YEAR(AH$2),MONTH(AH$2),15),$AD$2,$AE$2,FALSE,DATE(YEAR($AD122),MONTH($AD122),1),DATE(YEAR($AE122),MONTH($AE122),28)),0)</f>
      </c>
      <c r="AI122" s="18">
        <f>IFERROR(_xlfn.BETA.DIST(DATE(YEAR(AI$2),MONTH(AI$2),15),$AD$2,$AE$2,FALSE,DATE(YEAR($AD122),MONTH($AD122),1),DATE(YEAR($AE122),MONTH($AE122),28)),0)</f>
      </c>
      <c r="AJ122" s="18">
        <f>IFERROR(_xlfn.BETA.DIST(DATE(YEAR(AJ$2),MONTH(AJ$2),15),$AD$2,$AE$2,FALSE,DATE(YEAR($AD122),MONTH($AD122),1),DATE(YEAR($AE122),MONTH($AE122),28)),0)</f>
      </c>
      <c r="AK122" s="18">
        <f>IFERROR(_xlfn.BETA.DIST(DATE(YEAR(AK$2),MONTH(AK$2),15),$AD$2,$AE$2,FALSE,DATE(YEAR($AD122),MONTH($AD122),1),DATE(YEAR($AE122),MONTH($AE122),28)),0)</f>
      </c>
      <c r="AL122" s="18">
        <f>IFERROR(_xlfn.BETA.DIST(DATE(YEAR(AL$2),MONTH(AL$2),15),$AD$2,$AE$2,FALSE,DATE(YEAR($AD122),MONTH($AD122),1),DATE(YEAR($AE122),MONTH($AE122),28)),0)</f>
      </c>
      <c r="AM122" s="18">
        <f>IFERROR(_xlfn.BETA.DIST(DATE(YEAR(AM$2),MONTH(AM$2),15),$AD$2,$AE$2,FALSE,DATE(YEAR($AD122),MONTH($AD122),1),DATE(YEAR($AE122),MONTH($AE122),28)),0)</f>
      </c>
      <c r="AN122" s="18">
        <f>IFERROR(_xlfn.BETA.DIST(DATE(YEAR(AN$2),MONTH(AN$2),15),$AD$2,$AE$2,FALSE,DATE(YEAR($AD122),MONTH($AD122),1),DATE(YEAR($AE122),MONTH($AE122),28)),0)</f>
      </c>
      <c r="AO122" s="18">
        <f>IFERROR(_xlfn.BETA.DIST(DATE(YEAR(AO$2),MONTH(AO$2),15),$AD$2,$AE$2,FALSE,DATE(YEAR($AD122),MONTH($AD122),1),DATE(YEAR($AE122),MONTH($AE122),28)),0)</f>
      </c>
      <c r="AP122" s="18">
        <f>IFERROR(_xlfn.BETA.DIST(DATE(YEAR(AP$2),MONTH(AP$2),15),$AD$2,$AE$2,FALSE,DATE(YEAR($AD122),MONTH($AD122),1),DATE(YEAR($AE122),MONTH($AE122),28)),0)</f>
      </c>
      <c r="AQ122" s="18">
        <f>IFERROR(_xlfn.BETA.DIST(DATE(YEAR(AQ$2),MONTH(AQ$2),15),$AD$2,$AE$2,FALSE,DATE(YEAR($AD122),MONTH($AD122),1),DATE(YEAR($AE122),MONTH($AE122),28)),0)</f>
      </c>
      <c r="AR122" s="18">
        <f>IFERROR(_xlfn.BETA.DIST(DATE(YEAR(AR$2),MONTH(AR$2),15),$AD$2,$AE$2,FALSE,DATE(YEAR($AD122),MONTH($AD122),1),DATE(YEAR($AE122),MONTH($AE122),28)),0)</f>
      </c>
      <c r="AS122" s="18">
        <f>IFERROR(_xlfn.BETA.DIST(DATE(YEAR(AS$2),MONTH(AS$2),15),$AD$2,$AE$2,FALSE,DATE(YEAR($AD122),MONTH($AD122),1),DATE(YEAR($AE122),MONTH($AE122),28)),0)</f>
      </c>
      <c r="AT122" s="18">
        <f>IFERROR(_xlfn.BETA.DIST(DATE(YEAR(AT$2),MONTH(AT$2),15),$AD$2,$AE$2,FALSE,DATE(YEAR($AD122),MONTH($AD122),1),DATE(YEAR($AE122),MONTH($AE122),28)),0)</f>
      </c>
      <c r="AU122" s="18">
        <f>IFERROR(_xlfn.BETA.DIST(DATE(YEAR(AU$2),MONTH(AU$2),15),$AD$2,$AE$2,FALSE,DATE(YEAR($AD122),MONTH($AD122),1),DATE(YEAR($AE122),MONTH($AE122),28)),0)</f>
      </c>
      <c r="AV122" s="18">
        <f>SUM(AG122:AU122)</f>
      </c>
      <c r="AW122" s="18">
        <f>IF(J122&lt;&gt;0,J122,IF($AV122=0,0,AG122/$AV122*$Z122))</f>
      </c>
      <c r="AX122" s="18">
        <f>IF(K122&lt;&gt;0,K122,IF($AV122=0,0,AH122/$AV122*$Z122))</f>
      </c>
      <c r="AY122" s="18">
        <f>IF(L122&lt;&gt;0,L122,IF($AV122=0,0,AI122/$AV122*$Z122))</f>
      </c>
      <c r="AZ122" s="18">
        <f>IF(M122&lt;&gt;0,M122,IF($AV122=0,0,AJ122/$AV122*$Z122))</f>
      </c>
      <c r="BA122" s="18">
        <f>IF(N122&lt;&gt;0,N122,IF($AV122=0,0,AK122/$AV122*$Z122))</f>
      </c>
      <c r="BB122" s="18">
        <f>IF(O122&lt;&gt;0,O122,IF($AV122=0,0,AL122/$AV122*$Z122))</f>
      </c>
      <c r="BC122" s="18">
        <f>IF(P122&lt;&gt;0,P122,IF($AV122=0,0,AM122/$AV122*$Z122))</f>
      </c>
      <c r="BD122" s="18">
        <f>IF(Q122&lt;&gt;0,Q122,IF($AV122=0,0,AN122/$AV122*$Z122))</f>
      </c>
      <c r="BE122" s="18">
        <f>IF(R122&lt;&gt;0,R122,IF($AV122=0,0,AO122/$AV122*$Z122))</f>
      </c>
      <c r="BF122" s="18">
        <f>IF(S122&lt;&gt;0,S122,IF($AV122=0,0,AP122/$AV122*$Z122))</f>
      </c>
      <c r="BG122" s="18">
        <f>IF(T122&lt;&gt;0,T122,IF($AV122=0,0,AQ122/$AV122*$Z122))</f>
      </c>
      <c r="BH122" s="18">
        <f>IF(U122&lt;&gt;0,U122,IF($AV122=0,0,AR122/$AV122*$Z122))</f>
      </c>
      <c r="BI122" s="18">
        <f>IF(V122&lt;&gt;0,V122,IF($AV122=0,0,AS122/$AV122*$Z122))</f>
      </c>
      <c r="BJ122" s="18">
        <f>IF(W122&lt;&gt;0,W122,IF($AV122=0,0,AT122/$AV122*$Z122))</f>
      </c>
      <c r="BK122" s="18">
        <f>IF(X122&lt;&gt;0,X122,IF($AV122=0,0,AU122/$AV122*$Z122))</f>
      </c>
      <c r="BL122" s="18">
        <f>SUM(AW122:BK122)</f>
      </c>
      <c r="BM122" s="18">
        <f>I122-BL122</f>
      </c>
    </row>
    <row r="123" outlineLevel="3">
      <c r="A123" s="17" t="str">
        <v>1.03</v>
      </c>
      <c r="B123" s="17" t="str">
        <v/>
      </c>
      <c r="C123" s="17" t="str">
        <v/>
      </c>
      <c r="D123" s="17" t="str">
        <v/>
      </c>
      <c r="E123" s="17" t="str">
        <v>1.03</v>
      </c>
      <c r="F123" s="17" t="str">
        <v>Three single phase GIS Bus Bar disconnector 1600 A for transformer feeder.</v>
      </c>
      <c r="G123" s="17">
        <v>101200.26</v>
      </c>
      <c r="H123" s="17" t="str">
        <v/>
      </c>
      <c r="I123" s="17" t="str">
        <v/>
      </c>
      <c r="J123" s="17" t="str">
        <v/>
      </c>
      <c r="K123" s="17" t="str">
        <v/>
      </c>
      <c r="L123" s="17" t="str">
        <v/>
      </c>
      <c r="M123" s="17" t="str">
        <v/>
      </c>
      <c r="N123" s="17" t="str">
        <v/>
      </c>
      <c r="O123" s="17" t="str">
        <v/>
      </c>
      <c r="P123" s="17" t="str">
        <v/>
      </c>
      <c r="Q123" s="17" t="str">
        <v/>
      </c>
      <c r="R123" s="17" t="str">
        <v/>
      </c>
      <c r="S123" s="17" t="str">
        <v/>
      </c>
      <c r="T123" s="17" t="str">
        <v/>
      </c>
      <c r="U123" s="17" t="str">
        <v/>
      </c>
      <c r="V123" s="17" t="str">
        <v/>
      </c>
      <c r="W123" s="17" t="str">
        <v/>
      </c>
      <c r="X123" s="17" t="str">
        <v/>
      </c>
      <c r="Y123" s="17" t="str">
        <v/>
      </c>
      <c r="Z123" s="17" t="str">
        <v/>
      </c>
      <c r="AA123" s="17" t="str">
        <v/>
      </c>
      <c r="AB123" s="17" t="str">
        <v/>
      </c>
      <c r="AC123" s="17" t="str">
        <v/>
      </c>
      <c r="AD123" s="17" t="str">
        <v/>
      </c>
      <c r="AE123" s="17" t="str">
        <v/>
      </c>
      <c r="AF123" s="5" t="str">
        <v/>
      </c>
      <c r="AG123" s="18">
        <f>IFERROR(_xlfn.BETA.DIST(DATE(YEAR(AG$2),MONTH(AG$2),15),$AD$2,$AE$2,FALSE,DATE(YEAR($AD123),MONTH($AD123),1),DATE(YEAR($AE123),MONTH($AE123),28)),0)</f>
      </c>
      <c r="AH123" s="18">
        <f>IFERROR(_xlfn.BETA.DIST(DATE(YEAR(AH$2),MONTH(AH$2),15),$AD$2,$AE$2,FALSE,DATE(YEAR($AD123),MONTH($AD123),1),DATE(YEAR($AE123),MONTH($AE123),28)),0)</f>
      </c>
      <c r="AI123" s="18">
        <f>IFERROR(_xlfn.BETA.DIST(DATE(YEAR(AI$2),MONTH(AI$2),15),$AD$2,$AE$2,FALSE,DATE(YEAR($AD123),MONTH($AD123),1),DATE(YEAR($AE123),MONTH($AE123),28)),0)</f>
      </c>
      <c r="AJ123" s="18">
        <f>IFERROR(_xlfn.BETA.DIST(DATE(YEAR(AJ$2),MONTH(AJ$2),15),$AD$2,$AE$2,FALSE,DATE(YEAR($AD123),MONTH($AD123),1),DATE(YEAR($AE123),MONTH($AE123),28)),0)</f>
      </c>
      <c r="AK123" s="18">
        <f>IFERROR(_xlfn.BETA.DIST(DATE(YEAR(AK$2),MONTH(AK$2),15),$AD$2,$AE$2,FALSE,DATE(YEAR($AD123),MONTH($AD123),1),DATE(YEAR($AE123),MONTH($AE123),28)),0)</f>
      </c>
      <c r="AL123" s="18">
        <f>IFERROR(_xlfn.BETA.DIST(DATE(YEAR(AL$2),MONTH(AL$2),15),$AD$2,$AE$2,FALSE,DATE(YEAR($AD123),MONTH($AD123),1),DATE(YEAR($AE123),MONTH($AE123),28)),0)</f>
      </c>
      <c r="AM123" s="18">
        <f>IFERROR(_xlfn.BETA.DIST(DATE(YEAR(AM$2),MONTH(AM$2),15),$AD$2,$AE$2,FALSE,DATE(YEAR($AD123),MONTH($AD123),1),DATE(YEAR($AE123),MONTH($AE123),28)),0)</f>
      </c>
      <c r="AN123" s="18">
        <f>IFERROR(_xlfn.BETA.DIST(DATE(YEAR(AN$2),MONTH(AN$2),15),$AD$2,$AE$2,FALSE,DATE(YEAR($AD123),MONTH($AD123),1),DATE(YEAR($AE123),MONTH($AE123),28)),0)</f>
      </c>
      <c r="AO123" s="18">
        <f>IFERROR(_xlfn.BETA.DIST(DATE(YEAR(AO$2),MONTH(AO$2),15),$AD$2,$AE$2,FALSE,DATE(YEAR($AD123),MONTH($AD123),1),DATE(YEAR($AE123),MONTH($AE123),28)),0)</f>
      </c>
      <c r="AP123" s="18">
        <f>IFERROR(_xlfn.BETA.DIST(DATE(YEAR(AP$2),MONTH(AP$2),15),$AD$2,$AE$2,FALSE,DATE(YEAR($AD123),MONTH($AD123),1),DATE(YEAR($AE123),MONTH($AE123),28)),0)</f>
      </c>
      <c r="AQ123" s="18">
        <f>IFERROR(_xlfn.BETA.DIST(DATE(YEAR(AQ$2),MONTH(AQ$2),15),$AD$2,$AE$2,FALSE,DATE(YEAR($AD123),MONTH($AD123),1),DATE(YEAR($AE123),MONTH($AE123),28)),0)</f>
      </c>
      <c r="AR123" s="18">
        <f>IFERROR(_xlfn.BETA.DIST(DATE(YEAR(AR$2),MONTH(AR$2),15),$AD$2,$AE$2,FALSE,DATE(YEAR($AD123),MONTH($AD123),1),DATE(YEAR($AE123),MONTH($AE123),28)),0)</f>
      </c>
      <c r="AS123" s="18">
        <f>IFERROR(_xlfn.BETA.DIST(DATE(YEAR(AS$2),MONTH(AS$2),15),$AD$2,$AE$2,FALSE,DATE(YEAR($AD123),MONTH($AD123),1),DATE(YEAR($AE123),MONTH($AE123),28)),0)</f>
      </c>
      <c r="AT123" s="18">
        <f>IFERROR(_xlfn.BETA.DIST(DATE(YEAR(AT$2),MONTH(AT$2),15),$AD$2,$AE$2,FALSE,DATE(YEAR($AD123),MONTH($AD123),1),DATE(YEAR($AE123),MONTH($AE123),28)),0)</f>
      </c>
      <c r="AU123" s="18">
        <f>IFERROR(_xlfn.BETA.DIST(DATE(YEAR(AU$2),MONTH(AU$2),15),$AD$2,$AE$2,FALSE,DATE(YEAR($AD123),MONTH($AD123),1),DATE(YEAR($AE123),MONTH($AE123),28)),0)</f>
      </c>
      <c r="AV123" s="18">
        <f>SUM(AG123:AU123)</f>
      </c>
      <c r="AW123" s="18">
        <f>IF(J123&lt;&gt;0,J123,IF($AV123=0,0,AG123/$AV123*$Z123))</f>
      </c>
      <c r="AX123" s="18">
        <f>IF(K123&lt;&gt;0,K123,IF($AV123=0,0,AH123/$AV123*$Z123))</f>
      </c>
      <c r="AY123" s="18">
        <f>IF(L123&lt;&gt;0,L123,IF($AV123=0,0,AI123/$AV123*$Z123))</f>
      </c>
      <c r="AZ123" s="18">
        <f>IF(M123&lt;&gt;0,M123,IF($AV123=0,0,AJ123/$AV123*$Z123))</f>
      </c>
      <c r="BA123" s="18">
        <f>IF(N123&lt;&gt;0,N123,IF($AV123=0,0,AK123/$AV123*$Z123))</f>
      </c>
      <c r="BB123" s="18">
        <f>IF(O123&lt;&gt;0,O123,IF($AV123=0,0,AL123/$AV123*$Z123))</f>
      </c>
      <c r="BC123" s="18">
        <f>IF(P123&lt;&gt;0,P123,IF($AV123=0,0,AM123/$AV123*$Z123))</f>
      </c>
      <c r="BD123" s="18">
        <f>IF(Q123&lt;&gt;0,Q123,IF($AV123=0,0,AN123/$AV123*$Z123))</f>
      </c>
      <c r="BE123" s="18">
        <f>IF(R123&lt;&gt;0,R123,IF($AV123=0,0,AO123/$AV123*$Z123))</f>
      </c>
      <c r="BF123" s="18">
        <f>IF(S123&lt;&gt;0,S123,IF($AV123=0,0,AP123/$AV123*$Z123))</f>
      </c>
      <c r="BG123" s="18">
        <f>IF(T123&lt;&gt;0,T123,IF($AV123=0,0,AQ123/$AV123*$Z123))</f>
      </c>
      <c r="BH123" s="18">
        <f>IF(U123&lt;&gt;0,U123,IF($AV123=0,0,AR123/$AV123*$Z123))</f>
      </c>
      <c r="BI123" s="18">
        <f>IF(V123&lt;&gt;0,V123,IF($AV123=0,0,AS123/$AV123*$Z123))</f>
      </c>
      <c r="BJ123" s="18">
        <f>IF(W123&lt;&gt;0,W123,IF($AV123=0,0,AT123/$AV123*$Z123))</f>
      </c>
      <c r="BK123" s="18">
        <f>IF(X123&lt;&gt;0,X123,IF($AV123=0,0,AU123/$AV123*$Z123))</f>
      </c>
      <c r="BL123" s="18">
        <f>SUM(AW123:BK123)</f>
      </c>
      <c r="BM123" s="17" t="str">
        <v/>
      </c>
    </row>
    <row r="124" outlineLevel="4">
      <c r="A124" s="5" t="str">
        <v>1.03</v>
      </c>
      <c r="B124" s="5" t="str">
        <v/>
      </c>
      <c r="C124" s="5" t="str">
        <v>BSKDGNGENGR05</v>
      </c>
      <c r="D124" s="5" t="str">
        <v>BSKDGNGENGR05</v>
      </c>
      <c r="E124" s="19">
        <f>IFERROR(_xlfn.XLOOKUP(F124,Assumptions!B:B,Assumptions!C:C),0)</f>
      </c>
      <c r="F124" s="5" t="str">
        <v>Advanced Payment</v>
      </c>
      <c r="G124" s="5" t="str">
        <v/>
      </c>
      <c r="H124" s="18">
        <f>G123*E124</f>
      </c>
      <c r="I124" s="18">
        <f>H124*(1-0)</f>
      </c>
      <c r="J124" s="18">
        <v>0</v>
      </c>
      <c r="K124" s="18">
        <v>0</v>
      </c>
      <c r="L124" s="18">
        <v>0</v>
      </c>
      <c r="M124" s="18">
        <v>0</v>
      </c>
      <c r="N124" s="18">
        <v>0</v>
      </c>
      <c r="O124" s="18">
        <v>0</v>
      </c>
      <c r="P124" s="18">
        <v>0</v>
      </c>
      <c r="Q124" s="18">
        <v>0</v>
      </c>
      <c r="R124" s="18">
        <v>0</v>
      </c>
      <c r="S124" s="18">
        <v>0</v>
      </c>
      <c r="T124" s="18">
        <v>0</v>
      </c>
      <c r="U124" s="18">
        <v>0</v>
      </c>
      <c r="V124" s="18">
        <v>0</v>
      </c>
      <c r="W124" s="18">
        <v>0</v>
      </c>
      <c r="X124" s="18">
        <v>0</v>
      </c>
      <c r="Y124" s="18">
        <f>SUM(J124:X124)</f>
      </c>
      <c r="Z124" s="18">
        <f>I124-Y124</f>
      </c>
      <c r="AA124" s="20">
        <v>46026</v>
      </c>
      <c r="AB124" s="20">
        <v>46026</v>
      </c>
      <c r="AC124" s="18">
        <f>IFERROR(_xlfn.XLOOKUP(F124,Assumptions!B:B,Assumptions!D:D),0)</f>
      </c>
      <c r="AD124" s="20">
        <f>AA124+AC124</f>
      </c>
      <c r="AE124" s="20">
        <f>AC124+AB124</f>
      </c>
      <c r="AF124" s="5" t="str">
        <v/>
      </c>
      <c r="AG124" s="18">
        <f>IFERROR(_xlfn.BETA.DIST(DATE(YEAR(AG$2),MONTH(AG$2),15),$AD$2,$AE$2,FALSE,DATE(YEAR($AD124),MONTH($AD124),1),DATE(YEAR($AE124),MONTH($AE124),28)),0)</f>
      </c>
      <c r="AH124" s="18">
        <f>IFERROR(_xlfn.BETA.DIST(DATE(YEAR(AH$2),MONTH(AH$2),15),$AD$2,$AE$2,FALSE,DATE(YEAR($AD124),MONTH($AD124),1),DATE(YEAR($AE124),MONTH($AE124),28)),0)</f>
      </c>
      <c r="AI124" s="18">
        <f>IFERROR(_xlfn.BETA.DIST(DATE(YEAR(AI$2),MONTH(AI$2),15),$AD$2,$AE$2,FALSE,DATE(YEAR($AD124),MONTH($AD124),1),DATE(YEAR($AE124),MONTH($AE124),28)),0)</f>
      </c>
      <c r="AJ124" s="18">
        <f>IFERROR(_xlfn.BETA.DIST(DATE(YEAR(AJ$2),MONTH(AJ$2),15),$AD$2,$AE$2,FALSE,DATE(YEAR($AD124),MONTH($AD124),1),DATE(YEAR($AE124),MONTH($AE124),28)),0)</f>
      </c>
      <c r="AK124" s="18">
        <f>IFERROR(_xlfn.BETA.DIST(DATE(YEAR(AK$2),MONTH(AK$2),15),$AD$2,$AE$2,FALSE,DATE(YEAR($AD124),MONTH($AD124),1),DATE(YEAR($AE124),MONTH($AE124),28)),0)</f>
      </c>
      <c r="AL124" s="18">
        <f>IFERROR(_xlfn.BETA.DIST(DATE(YEAR(AL$2),MONTH(AL$2),15),$AD$2,$AE$2,FALSE,DATE(YEAR($AD124),MONTH($AD124),1),DATE(YEAR($AE124),MONTH($AE124),28)),0)</f>
      </c>
      <c r="AM124" s="18">
        <f>IFERROR(_xlfn.BETA.DIST(DATE(YEAR(AM$2),MONTH(AM$2),15),$AD$2,$AE$2,FALSE,DATE(YEAR($AD124),MONTH($AD124),1),DATE(YEAR($AE124),MONTH($AE124),28)),0)</f>
      </c>
      <c r="AN124" s="18">
        <f>IFERROR(_xlfn.BETA.DIST(DATE(YEAR(AN$2),MONTH(AN$2),15),$AD$2,$AE$2,FALSE,DATE(YEAR($AD124),MONTH($AD124),1),DATE(YEAR($AE124),MONTH($AE124),28)),0)</f>
      </c>
      <c r="AO124" s="18">
        <f>IFERROR(_xlfn.BETA.DIST(DATE(YEAR(AO$2),MONTH(AO$2),15),$AD$2,$AE$2,FALSE,DATE(YEAR($AD124),MONTH($AD124),1),DATE(YEAR($AE124),MONTH($AE124),28)),0)</f>
      </c>
      <c r="AP124" s="18">
        <f>IFERROR(_xlfn.BETA.DIST(DATE(YEAR(AP$2),MONTH(AP$2),15),$AD$2,$AE$2,FALSE,DATE(YEAR($AD124),MONTH($AD124),1),DATE(YEAR($AE124),MONTH($AE124),28)),0)</f>
      </c>
      <c r="AQ124" s="18">
        <f>IFERROR(_xlfn.BETA.DIST(DATE(YEAR(AQ$2),MONTH(AQ$2),15),$AD$2,$AE$2,FALSE,DATE(YEAR($AD124),MONTH($AD124),1),DATE(YEAR($AE124),MONTH($AE124),28)),0)</f>
      </c>
      <c r="AR124" s="18">
        <f>IFERROR(_xlfn.BETA.DIST(DATE(YEAR(AR$2),MONTH(AR$2),15),$AD$2,$AE$2,FALSE,DATE(YEAR($AD124),MONTH($AD124),1),DATE(YEAR($AE124),MONTH($AE124),28)),0)</f>
      </c>
      <c r="AS124" s="18">
        <f>IFERROR(_xlfn.BETA.DIST(DATE(YEAR(AS$2),MONTH(AS$2),15),$AD$2,$AE$2,FALSE,DATE(YEAR($AD124),MONTH($AD124),1),DATE(YEAR($AE124),MONTH($AE124),28)),0)</f>
      </c>
      <c r="AT124" s="18">
        <f>IFERROR(_xlfn.BETA.DIST(DATE(YEAR(AT$2),MONTH(AT$2),15),$AD$2,$AE$2,FALSE,DATE(YEAR($AD124),MONTH($AD124),1),DATE(YEAR($AE124),MONTH($AE124),28)),0)</f>
      </c>
      <c r="AU124" s="18">
        <f>IFERROR(_xlfn.BETA.DIST(DATE(YEAR(AU$2),MONTH(AU$2),15),$AD$2,$AE$2,FALSE,DATE(YEAR($AD124),MONTH($AD124),1),DATE(YEAR($AE124),MONTH($AE124),28)),0)</f>
      </c>
      <c r="AV124" s="18">
        <f>SUM(AG124:AU124)</f>
      </c>
      <c r="AW124" s="18">
        <f>IF(J124&lt;&gt;0,J124,IF($AV124=0,0,AG124/$AV124*$Z124))</f>
      </c>
      <c r="AX124" s="18">
        <f>IF(K124&lt;&gt;0,K124,IF($AV124=0,0,AH124/$AV124*$Z124))</f>
      </c>
      <c r="AY124" s="18">
        <f>IF(L124&lt;&gt;0,L124,IF($AV124=0,0,AI124/$AV124*$Z124))</f>
      </c>
      <c r="AZ124" s="18">
        <f>IF(M124&lt;&gt;0,M124,IF($AV124=0,0,AJ124/$AV124*$Z124))</f>
      </c>
      <c r="BA124" s="18">
        <f>IF(N124&lt;&gt;0,N124,IF($AV124=0,0,AK124/$AV124*$Z124))</f>
      </c>
      <c r="BB124" s="18">
        <f>IF(O124&lt;&gt;0,O124,IF($AV124=0,0,AL124/$AV124*$Z124))</f>
      </c>
      <c r="BC124" s="18">
        <f>IF(P124&lt;&gt;0,P124,IF($AV124=0,0,AM124/$AV124*$Z124))</f>
      </c>
      <c r="BD124" s="18">
        <f>IF(Q124&lt;&gt;0,Q124,IF($AV124=0,0,AN124/$AV124*$Z124))</f>
      </c>
      <c r="BE124" s="18">
        <f>IF(R124&lt;&gt;0,R124,IF($AV124=0,0,AO124/$AV124*$Z124))</f>
      </c>
      <c r="BF124" s="18">
        <f>IF(S124&lt;&gt;0,S124,IF($AV124=0,0,AP124/$AV124*$Z124))</f>
      </c>
      <c r="BG124" s="18">
        <f>IF(T124&lt;&gt;0,T124,IF($AV124=0,0,AQ124/$AV124*$Z124))</f>
      </c>
      <c r="BH124" s="18">
        <f>IF(U124&lt;&gt;0,U124,IF($AV124=0,0,AR124/$AV124*$Z124))</f>
      </c>
      <c r="BI124" s="18">
        <f>IF(V124&lt;&gt;0,V124,IF($AV124=0,0,AS124/$AV124*$Z124))</f>
      </c>
      <c r="BJ124" s="18">
        <f>IF(W124&lt;&gt;0,W124,IF($AV124=0,0,AT124/$AV124*$Z124))</f>
      </c>
      <c r="BK124" s="18">
        <f>IF(X124&lt;&gt;0,X124,IF($AV124=0,0,AU124/$AV124*$Z124))</f>
      </c>
      <c r="BL124" s="18">
        <f>SUM(AW124:BK124)</f>
      </c>
      <c r="BM124" s="18">
        <f>I124-BL124</f>
      </c>
    </row>
    <row r="125" outlineLevel="4">
      <c r="A125" s="5" t="str">
        <v>1.03</v>
      </c>
      <c r="B125" s="5" t="str">
        <v/>
      </c>
      <c r="C125" s="5" t="str">
        <v>BSPRELGENG207</v>
      </c>
      <c r="D125" s="5" t="str">
        <v>BSPRELGENG207</v>
      </c>
      <c r="E125" s="19">
        <f>IFERROR(_xlfn.XLOOKUP(F125,Assumptions!B:B,Assumptions!C:C),0)</f>
      </c>
      <c r="F125" s="5" t="str">
        <v>Site Delivery USD</v>
      </c>
      <c r="G125" s="5" t="str">
        <v/>
      </c>
      <c r="H125" s="18">
        <f>G123*E125</f>
      </c>
      <c r="I125" s="18">
        <f>H125*(1-0)</f>
      </c>
      <c r="J125" s="18">
        <v>0</v>
      </c>
      <c r="K125" s="18">
        <v>0</v>
      </c>
      <c r="L125" s="18">
        <v>0</v>
      </c>
      <c r="M125" s="18">
        <v>0</v>
      </c>
      <c r="N125" s="18">
        <v>0</v>
      </c>
      <c r="O125" s="18">
        <v>0</v>
      </c>
      <c r="P125" s="18">
        <v>0</v>
      </c>
      <c r="Q125" s="18">
        <v>0</v>
      </c>
      <c r="R125" s="18">
        <v>0</v>
      </c>
      <c r="S125" s="18">
        <v>0</v>
      </c>
      <c r="T125" s="18">
        <v>0</v>
      </c>
      <c r="U125" s="18">
        <v>0</v>
      </c>
      <c r="V125" s="18">
        <v>0</v>
      </c>
      <c r="W125" s="18">
        <v>0</v>
      </c>
      <c r="X125" s="18">
        <v>0</v>
      </c>
      <c r="Y125" s="18">
        <f>SUM(J125:X125)</f>
      </c>
      <c r="Z125" s="18">
        <f>I125-Y125</f>
      </c>
      <c r="AA125" s="20">
        <v>46294</v>
      </c>
      <c r="AB125" s="20">
        <v>46294</v>
      </c>
      <c r="AC125" s="18">
        <f>IFERROR(_xlfn.XLOOKUP(F125,Assumptions!B:B,Assumptions!D:D),0)</f>
      </c>
      <c r="AD125" s="20">
        <f>AA125+AC125</f>
      </c>
      <c r="AE125" s="20">
        <f>AC125+AB125</f>
      </c>
      <c r="AF125" s="5" t="str">
        <v/>
      </c>
      <c r="AG125" s="18">
        <f>IFERROR(_xlfn.BETA.DIST(DATE(YEAR(AG$2),MONTH(AG$2),15),$AD$2,$AE$2,FALSE,DATE(YEAR($AD125),MONTH($AD125),1),DATE(YEAR($AE125),MONTH($AE125),28)),0)</f>
      </c>
      <c r="AH125" s="18">
        <f>IFERROR(_xlfn.BETA.DIST(DATE(YEAR(AH$2),MONTH(AH$2),15),$AD$2,$AE$2,FALSE,DATE(YEAR($AD125),MONTH($AD125),1),DATE(YEAR($AE125),MONTH($AE125),28)),0)</f>
      </c>
      <c r="AI125" s="18">
        <f>IFERROR(_xlfn.BETA.DIST(DATE(YEAR(AI$2),MONTH(AI$2),15),$AD$2,$AE$2,FALSE,DATE(YEAR($AD125),MONTH($AD125),1),DATE(YEAR($AE125),MONTH($AE125),28)),0)</f>
      </c>
      <c r="AJ125" s="18">
        <f>IFERROR(_xlfn.BETA.DIST(DATE(YEAR(AJ$2),MONTH(AJ$2),15),$AD$2,$AE$2,FALSE,DATE(YEAR($AD125),MONTH($AD125),1),DATE(YEAR($AE125),MONTH($AE125),28)),0)</f>
      </c>
      <c r="AK125" s="18">
        <f>IFERROR(_xlfn.BETA.DIST(DATE(YEAR(AK$2),MONTH(AK$2),15),$AD$2,$AE$2,FALSE,DATE(YEAR($AD125),MONTH($AD125),1),DATE(YEAR($AE125),MONTH($AE125),28)),0)</f>
      </c>
      <c r="AL125" s="18">
        <f>IFERROR(_xlfn.BETA.DIST(DATE(YEAR(AL$2),MONTH(AL$2),15),$AD$2,$AE$2,FALSE,DATE(YEAR($AD125),MONTH($AD125),1),DATE(YEAR($AE125),MONTH($AE125),28)),0)</f>
      </c>
      <c r="AM125" s="18">
        <f>IFERROR(_xlfn.BETA.DIST(DATE(YEAR(AM$2),MONTH(AM$2),15),$AD$2,$AE$2,FALSE,DATE(YEAR($AD125),MONTH($AD125),1),DATE(YEAR($AE125),MONTH($AE125),28)),0)</f>
      </c>
      <c r="AN125" s="18">
        <f>IFERROR(_xlfn.BETA.DIST(DATE(YEAR(AN$2),MONTH(AN$2),15),$AD$2,$AE$2,FALSE,DATE(YEAR($AD125),MONTH($AD125),1),DATE(YEAR($AE125),MONTH($AE125),28)),0)</f>
      </c>
      <c r="AO125" s="18">
        <f>IFERROR(_xlfn.BETA.DIST(DATE(YEAR(AO$2),MONTH(AO$2),15),$AD$2,$AE$2,FALSE,DATE(YEAR($AD125),MONTH($AD125),1),DATE(YEAR($AE125),MONTH($AE125),28)),0)</f>
      </c>
      <c r="AP125" s="18">
        <f>IFERROR(_xlfn.BETA.DIST(DATE(YEAR(AP$2),MONTH(AP$2),15),$AD$2,$AE$2,FALSE,DATE(YEAR($AD125),MONTH($AD125),1),DATE(YEAR($AE125),MONTH($AE125),28)),0)</f>
      </c>
      <c r="AQ125" s="18">
        <f>IFERROR(_xlfn.BETA.DIST(DATE(YEAR(AQ$2),MONTH(AQ$2),15),$AD$2,$AE$2,FALSE,DATE(YEAR($AD125),MONTH($AD125),1),DATE(YEAR($AE125),MONTH($AE125),28)),0)</f>
      </c>
      <c r="AR125" s="18">
        <f>IFERROR(_xlfn.BETA.DIST(DATE(YEAR(AR$2),MONTH(AR$2),15),$AD$2,$AE$2,FALSE,DATE(YEAR($AD125),MONTH($AD125),1),DATE(YEAR($AE125),MONTH($AE125),28)),0)</f>
      </c>
      <c r="AS125" s="18">
        <f>IFERROR(_xlfn.BETA.DIST(DATE(YEAR(AS$2),MONTH(AS$2),15),$AD$2,$AE$2,FALSE,DATE(YEAR($AD125),MONTH($AD125),1),DATE(YEAR($AE125),MONTH($AE125),28)),0)</f>
      </c>
      <c r="AT125" s="18">
        <f>IFERROR(_xlfn.BETA.DIST(DATE(YEAR(AT$2),MONTH(AT$2),15),$AD$2,$AE$2,FALSE,DATE(YEAR($AD125),MONTH($AD125),1),DATE(YEAR($AE125),MONTH($AE125),28)),0)</f>
      </c>
      <c r="AU125" s="18">
        <f>IFERROR(_xlfn.BETA.DIST(DATE(YEAR(AU$2),MONTH(AU$2),15),$AD$2,$AE$2,FALSE,DATE(YEAR($AD125),MONTH($AD125),1),DATE(YEAR($AE125),MONTH($AE125),28)),0)</f>
      </c>
      <c r="AV125" s="18">
        <f>SUM(AG125:AU125)</f>
      </c>
      <c r="AW125" s="18">
        <f>IF(J125&lt;&gt;0,J125,IF($AV125=0,0,AG125/$AV125*$Z125))</f>
      </c>
      <c r="AX125" s="18">
        <f>IF(K125&lt;&gt;0,K125,IF($AV125=0,0,AH125/$AV125*$Z125))</f>
      </c>
      <c r="AY125" s="18">
        <f>IF(L125&lt;&gt;0,L125,IF($AV125=0,0,AI125/$AV125*$Z125))</f>
      </c>
      <c r="AZ125" s="18">
        <f>IF(M125&lt;&gt;0,M125,IF($AV125=0,0,AJ125/$AV125*$Z125))</f>
      </c>
      <c r="BA125" s="18">
        <f>IF(N125&lt;&gt;0,N125,IF($AV125=0,0,AK125/$AV125*$Z125))</f>
      </c>
      <c r="BB125" s="18">
        <f>IF(O125&lt;&gt;0,O125,IF($AV125=0,0,AL125/$AV125*$Z125))</f>
      </c>
      <c r="BC125" s="18">
        <f>IF(P125&lt;&gt;0,P125,IF($AV125=0,0,AM125/$AV125*$Z125))</f>
      </c>
      <c r="BD125" s="18">
        <f>IF(Q125&lt;&gt;0,Q125,IF($AV125=0,0,AN125/$AV125*$Z125))</f>
      </c>
      <c r="BE125" s="18">
        <f>IF(R125&lt;&gt;0,R125,IF($AV125=0,0,AO125/$AV125*$Z125))</f>
      </c>
      <c r="BF125" s="18">
        <f>IF(S125&lt;&gt;0,S125,IF($AV125=0,0,AP125/$AV125*$Z125))</f>
      </c>
      <c r="BG125" s="18">
        <f>IF(T125&lt;&gt;0,T125,IF($AV125=0,0,AQ125/$AV125*$Z125))</f>
      </c>
      <c r="BH125" s="18">
        <f>IF(U125&lt;&gt;0,U125,IF($AV125=0,0,AR125/$AV125*$Z125))</f>
      </c>
      <c r="BI125" s="18">
        <f>IF(V125&lt;&gt;0,V125,IF($AV125=0,0,AS125/$AV125*$Z125))</f>
      </c>
      <c r="BJ125" s="18">
        <f>IF(W125&lt;&gt;0,W125,IF($AV125=0,0,AT125/$AV125*$Z125))</f>
      </c>
      <c r="BK125" s="18">
        <f>IF(X125&lt;&gt;0,X125,IF($AV125=0,0,AU125/$AV125*$Z125))</f>
      </c>
      <c r="BL125" s="18">
        <f>SUM(AW125:BK125)</f>
      </c>
      <c r="BM125" s="18">
        <f>I125-BL125</f>
      </c>
    </row>
    <row r="126" outlineLevel="4">
      <c r="A126" s="5" t="str">
        <v>1.03</v>
      </c>
      <c r="B126" s="5" t="str">
        <v/>
      </c>
      <c r="C126" s="5" t="str">
        <v>BSKDGNGENGR07</v>
      </c>
      <c r="D126" s="5" t="str">
        <v>BSKDGNGENGR07</v>
      </c>
      <c r="E126" s="19">
        <f>IFERROR(_xlfn.XLOOKUP(F126,Assumptions!B:B,Assumptions!C:C),0)</f>
      </c>
      <c r="F126" s="5" t="str">
        <v>Retention</v>
      </c>
      <c r="G126" s="5" t="str">
        <v/>
      </c>
      <c r="H126" s="18">
        <f>G123*E126</f>
      </c>
      <c r="I126" s="18">
        <f>H126*(1-0)</f>
      </c>
      <c r="J126" s="18">
        <v>0</v>
      </c>
      <c r="K126" s="18">
        <v>0</v>
      </c>
      <c r="L126" s="18">
        <v>0</v>
      </c>
      <c r="M126" s="18">
        <v>0</v>
      </c>
      <c r="N126" s="18">
        <v>0</v>
      </c>
      <c r="O126" s="18">
        <v>0</v>
      </c>
      <c r="P126" s="18">
        <v>0</v>
      </c>
      <c r="Q126" s="18">
        <v>0</v>
      </c>
      <c r="R126" s="18">
        <v>0</v>
      </c>
      <c r="S126" s="18">
        <v>0</v>
      </c>
      <c r="T126" s="18">
        <v>0</v>
      </c>
      <c r="U126" s="18">
        <v>0</v>
      </c>
      <c r="V126" s="18">
        <v>0</v>
      </c>
      <c r="W126" s="18">
        <v>0</v>
      </c>
      <c r="X126" s="18">
        <v>0</v>
      </c>
      <c r="Y126" s="18">
        <f>SUM(J126:X126)</f>
      </c>
      <c r="Z126" s="18">
        <f>I126-Y126</f>
      </c>
      <c r="AA126" s="20">
        <v>46483</v>
      </c>
      <c r="AB126" s="20">
        <v>46483</v>
      </c>
      <c r="AC126" s="18">
        <f>IFERROR(_xlfn.XLOOKUP(F126,Assumptions!B:B,Assumptions!D:D),0)</f>
      </c>
      <c r="AD126" s="20">
        <f>AA126+AC126</f>
      </c>
      <c r="AE126" s="20">
        <f>AC126+AB126</f>
      </c>
      <c r="AF126" s="5" t="str">
        <v/>
      </c>
      <c r="AG126" s="18">
        <f>IFERROR(_xlfn.BETA.DIST(DATE(YEAR(AG$2),MONTH(AG$2),15),$AD$2,$AE$2,FALSE,DATE(YEAR($AD126),MONTH($AD126),1),DATE(YEAR($AE126),MONTH($AE126),28)),0)</f>
      </c>
      <c r="AH126" s="18">
        <f>IFERROR(_xlfn.BETA.DIST(DATE(YEAR(AH$2),MONTH(AH$2),15),$AD$2,$AE$2,FALSE,DATE(YEAR($AD126),MONTH($AD126),1),DATE(YEAR($AE126),MONTH($AE126),28)),0)</f>
      </c>
      <c r="AI126" s="18">
        <f>IFERROR(_xlfn.BETA.DIST(DATE(YEAR(AI$2),MONTH(AI$2),15),$AD$2,$AE$2,FALSE,DATE(YEAR($AD126),MONTH($AD126),1),DATE(YEAR($AE126),MONTH($AE126),28)),0)</f>
      </c>
      <c r="AJ126" s="18">
        <f>IFERROR(_xlfn.BETA.DIST(DATE(YEAR(AJ$2),MONTH(AJ$2),15),$AD$2,$AE$2,FALSE,DATE(YEAR($AD126),MONTH($AD126),1),DATE(YEAR($AE126),MONTH($AE126),28)),0)</f>
      </c>
      <c r="AK126" s="18">
        <f>IFERROR(_xlfn.BETA.DIST(DATE(YEAR(AK$2),MONTH(AK$2),15),$AD$2,$AE$2,FALSE,DATE(YEAR($AD126),MONTH($AD126),1),DATE(YEAR($AE126),MONTH($AE126),28)),0)</f>
      </c>
      <c r="AL126" s="18">
        <f>IFERROR(_xlfn.BETA.DIST(DATE(YEAR(AL$2),MONTH(AL$2),15),$AD$2,$AE$2,FALSE,DATE(YEAR($AD126),MONTH($AD126),1),DATE(YEAR($AE126),MONTH($AE126),28)),0)</f>
      </c>
      <c r="AM126" s="18">
        <f>IFERROR(_xlfn.BETA.DIST(DATE(YEAR(AM$2),MONTH(AM$2),15),$AD$2,$AE$2,FALSE,DATE(YEAR($AD126),MONTH($AD126),1),DATE(YEAR($AE126),MONTH($AE126),28)),0)</f>
      </c>
      <c r="AN126" s="18">
        <f>IFERROR(_xlfn.BETA.DIST(DATE(YEAR(AN$2),MONTH(AN$2),15),$AD$2,$AE$2,FALSE,DATE(YEAR($AD126),MONTH($AD126),1),DATE(YEAR($AE126),MONTH($AE126),28)),0)</f>
      </c>
      <c r="AO126" s="18">
        <f>IFERROR(_xlfn.BETA.DIST(DATE(YEAR(AO$2),MONTH(AO$2),15),$AD$2,$AE$2,FALSE,DATE(YEAR($AD126),MONTH($AD126),1),DATE(YEAR($AE126),MONTH($AE126),28)),0)</f>
      </c>
      <c r="AP126" s="18">
        <f>IFERROR(_xlfn.BETA.DIST(DATE(YEAR(AP$2),MONTH(AP$2),15),$AD$2,$AE$2,FALSE,DATE(YEAR($AD126),MONTH($AD126),1),DATE(YEAR($AE126),MONTH($AE126),28)),0)</f>
      </c>
      <c r="AQ126" s="18">
        <f>IFERROR(_xlfn.BETA.DIST(DATE(YEAR(AQ$2),MONTH(AQ$2),15),$AD$2,$AE$2,FALSE,DATE(YEAR($AD126),MONTH($AD126),1),DATE(YEAR($AE126),MONTH($AE126),28)),0)</f>
      </c>
      <c r="AR126" s="18">
        <f>IFERROR(_xlfn.BETA.DIST(DATE(YEAR(AR$2),MONTH(AR$2),15),$AD$2,$AE$2,FALSE,DATE(YEAR($AD126),MONTH($AD126),1),DATE(YEAR($AE126),MONTH($AE126),28)),0)</f>
      </c>
      <c r="AS126" s="18">
        <f>IFERROR(_xlfn.BETA.DIST(DATE(YEAR(AS$2),MONTH(AS$2),15),$AD$2,$AE$2,FALSE,DATE(YEAR($AD126),MONTH($AD126),1),DATE(YEAR($AE126),MONTH($AE126),28)),0)</f>
      </c>
      <c r="AT126" s="18">
        <f>IFERROR(_xlfn.BETA.DIST(DATE(YEAR(AT$2),MONTH(AT$2),15),$AD$2,$AE$2,FALSE,DATE(YEAR($AD126),MONTH($AD126),1),DATE(YEAR($AE126),MONTH($AE126),28)),0)</f>
      </c>
      <c r="AU126" s="18">
        <f>IFERROR(_xlfn.BETA.DIST(DATE(YEAR(AU$2),MONTH(AU$2),15),$AD$2,$AE$2,FALSE,DATE(YEAR($AD126),MONTH($AD126),1),DATE(YEAR($AE126),MONTH($AE126),28)),0)</f>
      </c>
      <c r="AV126" s="18">
        <f>SUM(AG126:AU126)</f>
      </c>
      <c r="AW126" s="18">
        <f>IF(J126&lt;&gt;0,J126,IF($AV126=0,0,AG126/$AV126*$Z126))</f>
      </c>
      <c r="AX126" s="18">
        <f>IF(K126&lt;&gt;0,K126,IF($AV126=0,0,AH126/$AV126*$Z126))</f>
      </c>
      <c r="AY126" s="18">
        <f>IF(L126&lt;&gt;0,L126,IF($AV126=0,0,AI126/$AV126*$Z126))</f>
      </c>
      <c r="AZ126" s="18">
        <f>IF(M126&lt;&gt;0,M126,IF($AV126=0,0,AJ126/$AV126*$Z126))</f>
      </c>
      <c r="BA126" s="18">
        <f>IF(N126&lt;&gt;0,N126,IF($AV126=0,0,AK126/$AV126*$Z126))</f>
      </c>
      <c r="BB126" s="18">
        <f>IF(O126&lt;&gt;0,O126,IF($AV126=0,0,AL126/$AV126*$Z126))</f>
      </c>
      <c r="BC126" s="18">
        <f>IF(P126&lt;&gt;0,P126,IF($AV126=0,0,AM126/$AV126*$Z126))</f>
      </c>
      <c r="BD126" s="18">
        <f>IF(Q126&lt;&gt;0,Q126,IF($AV126=0,0,AN126/$AV126*$Z126))</f>
      </c>
      <c r="BE126" s="18">
        <f>IF(R126&lt;&gt;0,R126,IF($AV126=0,0,AO126/$AV126*$Z126))</f>
      </c>
      <c r="BF126" s="18">
        <f>IF(S126&lt;&gt;0,S126,IF($AV126=0,0,AP126/$AV126*$Z126))</f>
      </c>
      <c r="BG126" s="18">
        <f>IF(T126&lt;&gt;0,T126,IF($AV126=0,0,AQ126/$AV126*$Z126))</f>
      </c>
      <c r="BH126" s="18">
        <f>IF(U126&lt;&gt;0,U126,IF($AV126=0,0,AR126/$AV126*$Z126))</f>
      </c>
      <c r="BI126" s="18">
        <f>IF(V126&lt;&gt;0,V126,IF($AV126=0,0,AS126/$AV126*$Z126))</f>
      </c>
      <c r="BJ126" s="18">
        <f>IF(W126&lt;&gt;0,W126,IF($AV126=0,0,AT126/$AV126*$Z126))</f>
      </c>
      <c r="BK126" s="18">
        <f>IF(X126&lt;&gt;0,X126,IF($AV126=0,0,AU126/$AV126*$Z126))</f>
      </c>
      <c r="BL126" s="18">
        <f>SUM(AW126:BK126)</f>
      </c>
      <c r="BM126" s="18">
        <f>I126-BL126</f>
      </c>
    </row>
    <row r="127" outlineLevel="3">
      <c r="A127" s="17" t="str">
        <v>1.31</v>
      </c>
      <c r="B127" s="17" t="str">
        <v/>
      </c>
      <c r="C127" s="17" t="str">
        <v/>
      </c>
      <c r="D127" s="17" t="str">
        <v/>
      </c>
      <c r="E127" s="17" t="str">
        <v>1.31</v>
      </c>
      <c r="F127" s="17" t="str">
        <v>Three single phase GIS maintenance earthing switch for transformer feeder.</v>
      </c>
      <c r="G127" s="17">
        <v>53263.33</v>
      </c>
      <c r="H127" s="17" t="str">
        <v/>
      </c>
      <c r="I127" s="17" t="str">
        <v/>
      </c>
      <c r="J127" s="17" t="str">
        <v/>
      </c>
      <c r="K127" s="17" t="str">
        <v/>
      </c>
      <c r="L127" s="17" t="str">
        <v/>
      </c>
      <c r="M127" s="17" t="str">
        <v/>
      </c>
      <c r="N127" s="17" t="str">
        <v/>
      </c>
      <c r="O127" s="17" t="str">
        <v/>
      </c>
      <c r="P127" s="17" t="str">
        <v/>
      </c>
      <c r="Q127" s="17" t="str">
        <v/>
      </c>
      <c r="R127" s="17" t="str">
        <v/>
      </c>
      <c r="S127" s="17" t="str">
        <v/>
      </c>
      <c r="T127" s="17" t="str">
        <v/>
      </c>
      <c r="U127" s="17" t="str">
        <v/>
      </c>
      <c r="V127" s="17" t="str">
        <v/>
      </c>
      <c r="W127" s="17" t="str">
        <v/>
      </c>
      <c r="X127" s="17" t="str">
        <v/>
      </c>
      <c r="Y127" s="17" t="str">
        <v/>
      </c>
      <c r="Z127" s="17" t="str">
        <v/>
      </c>
      <c r="AA127" s="17" t="str">
        <v/>
      </c>
      <c r="AB127" s="17" t="str">
        <v/>
      </c>
      <c r="AC127" s="17" t="str">
        <v/>
      </c>
      <c r="AD127" s="17" t="str">
        <v/>
      </c>
      <c r="AE127" s="17" t="str">
        <v/>
      </c>
      <c r="AF127" s="5" t="str">
        <v/>
      </c>
      <c r="AG127" s="18">
        <f>IFERROR(_xlfn.BETA.DIST(DATE(YEAR(AG$2),MONTH(AG$2),15),$AD$2,$AE$2,FALSE,DATE(YEAR($AD127),MONTH($AD127),1),DATE(YEAR($AE127),MONTH($AE127),28)),0)</f>
      </c>
      <c r="AH127" s="18">
        <f>IFERROR(_xlfn.BETA.DIST(DATE(YEAR(AH$2),MONTH(AH$2),15),$AD$2,$AE$2,FALSE,DATE(YEAR($AD127),MONTH($AD127),1),DATE(YEAR($AE127),MONTH($AE127),28)),0)</f>
      </c>
      <c r="AI127" s="18">
        <f>IFERROR(_xlfn.BETA.DIST(DATE(YEAR(AI$2),MONTH(AI$2),15),$AD$2,$AE$2,FALSE,DATE(YEAR($AD127),MONTH($AD127),1),DATE(YEAR($AE127),MONTH($AE127),28)),0)</f>
      </c>
      <c r="AJ127" s="18">
        <f>IFERROR(_xlfn.BETA.DIST(DATE(YEAR(AJ$2),MONTH(AJ$2),15),$AD$2,$AE$2,FALSE,DATE(YEAR($AD127),MONTH($AD127),1),DATE(YEAR($AE127),MONTH($AE127),28)),0)</f>
      </c>
      <c r="AK127" s="18">
        <f>IFERROR(_xlfn.BETA.DIST(DATE(YEAR(AK$2),MONTH(AK$2),15),$AD$2,$AE$2,FALSE,DATE(YEAR($AD127),MONTH($AD127),1),DATE(YEAR($AE127),MONTH($AE127),28)),0)</f>
      </c>
      <c r="AL127" s="18">
        <f>IFERROR(_xlfn.BETA.DIST(DATE(YEAR(AL$2),MONTH(AL$2),15),$AD$2,$AE$2,FALSE,DATE(YEAR($AD127),MONTH($AD127),1),DATE(YEAR($AE127),MONTH($AE127),28)),0)</f>
      </c>
      <c r="AM127" s="18">
        <f>IFERROR(_xlfn.BETA.DIST(DATE(YEAR(AM$2),MONTH(AM$2),15),$AD$2,$AE$2,FALSE,DATE(YEAR($AD127),MONTH($AD127),1),DATE(YEAR($AE127),MONTH($AE127),28)),0)</f>
      </c>
      <c r="AN127" s="18">
        <f>IFERROR(_xlfn.BETA.DIST(DATE(YEAR(AN$2),MONTH(AN$2),15),$AD$2,$AE$2,FALSE,DATE(YEAR($AD127),MONTH($AD127),1),DATE(YEAR($AE127),MONTH($AE127),28)),0)</f>
      </c>
      <c r="AO127" s="18">
        <f>IFERROR(_xlfn.BETA.DIST(DATE(YEAR(AO$2),MONTH(AO$2),15),$AD$2,$AE$2,FALSE,DATE(YEAR($AD127),MONTH($AD127),1),DATE(YEAR($AE127),MONTH($AE127),28)),0)</f>
      </c>
      <c r="AP127" s="18">
        <f>IFERROR(_xlfn.BETA.DIST(DATE(YEAR(AP$2),MONTH(AP$2),15),$AD$2,$AE$2,FALSE,DATE(YEAR($AD127),MONTH($AD127),1),DATE(YEAR($AE127),MONTH($AE127),28)),0)</f>
      </c>
      <c r="AQ127" s="18">
        <f>IFERROR(_xlfn.BETA.DIST(DATE(YEAR(AQ$2),MONTH(AQ$2),15),$AD$2,$AE$2,FALSE,DATE(YEAR($AD127),MONTH($AD127),1),DATE(YEAR($AE127),MONTH($AE127),28)),0)</f>
      </c>
      <c r="AR127" s="18">
        <f>IFERROR(_xlfn.BETA.DIST(DATE(YEAR(AR$2),MONTH(AR$2),15),$AD$2,$AE$2,FALSE,DATE(YEAR($AD127),MONTH($AD127),1),DATE(YEAR($AE127),MONTH($AE127),28)),0)</f>
      </c>
      <c r="AS127" s="18">
        <f>IFERROR(_xlfn.BETA.DIST(DATE(YEAR(AS$2),MONTH(AS$2),15),$AD$2,$AE$2,FALSE,DATE(YEAR($AD127),MONTH($AD127),1),DATE(YEAR($AE127),MONTH($AE127),28)),0)</f>
      </c>
      <c r="AT127" s="18">
        <f>IFERROR(_xlfn.BETA.DIST(DATE(YEAR(AT$2),MONTH(AT$2),15),$AD$2,$AE$2,FALSE,DATE(YEAR($AD127),MONTH($AD127),1),DATE(YEAR($AE127),MONTH($AE127),28)),0)</f>
      </c>
      <c r="AU127" s="18">
        <f>IFERROR(_xlfn.BETA.DIST(DATE(YEAR(AU$2),MONTH(AU$2),15),$AD$2,$AE$2,FALSE,DATE(YEAR($AD127),MONTH($AD127),1),DATE(YEAR($AE127),MONTH($AE127),28)),0)</f>
      </c>
      <c r="AV127" s="18">
        <f>SUM(AG127:AU127)</f>
      </c>
      <c r="AW127" s="18">
        <f>IF(J127&lt;&gt;0,J127,IF($AV127=0,0,AG127/$AV127*$Z127))</f>
      </c>
      <c r="AX127" s="18">
        <f>IF(K127&lt;&gt;0,K127,IF($AV127=0,0,AH127/$AV127*$Z127))</f>
      </c>
      <c r="AY127" s="18">
        <f>IF(L127&lt;&gt;0,L127,IF($AV127=0,0,AI127/$AV127*$Z127))</f>
      </c>
      <c r="AZ127" s="18">
        <f>IF(M127&lt;&gt;0,M127,IF($AV127=0,0,AJ127/$AV127*$Z127))</f>
      </c>
      <c r="BA127" s="18">
        <f>IF(N127&lt;&gt;0,N127,IF($AV127=0,0,AK127/$AV127*$Z127))</f>
      </c>
      <c r="BB127" s="18">
        <f>IF(O127&lt;&gt;0,O127,IF($AV127=0,0,AL127/$AV127*$Z127))</f>
      </c>
      <c r="BC127" s="18">
        <f>IF(P127&lt;&gt;0,P127,IF($AV127=0,0,AM127/$AV127*$Z127))</f>
      </c>
      <c r="BD127" s="18">
        <f>IF(Q127&lt;&gt;0,Q127,IF($AV127=0,0,AN127/$AV127*$Z127))</f>
      </c>
      <c r="BE127" s="18">
        <f>IF(R127&lt;&gt;0,R127,IF($AV127=0,0,AO127/$AV127*$Z127))</f>
      </c>
      <c r="BF127" s="18">
        <f>IF(S127&lt;&gt;0,S127,IF($AV127=0,0,AP127/$AV127*$Z127))</f>
      </c>
      <c r="BG127" s="18">
        <f>IF(T127&lt;&gt;0,T127,IF($AV127=0,0,AQ127/$AV127*$Z127))</f>
      </c>
      <c r="BH127" s="18">
        <f>IF(U127&lt;&gt;0,U127,IF($AV127=0,0,AR127/$AV127*$Z127))</f>
      </c>
      <c r="BI127" s="18">
        <f>IF(V127&lt;&gt;0,V127,IF($AV127=0,0,AS127/$AV127*$Z127))</f>
      </c>
      <c r="BJ127" s="18">
        <f>IF(W127&lt;&gt;0,W127,IF($AV127=0,0,AT127/$AV127*$Z127))</f>
      </c>
      <c r="BK127" s="18">
        <f>IF(X127&lt;&gt;0,X127,IF($AV127=0,0,AU127/$AV127*$Z127))</f>
      </c>
      <c r="BL127" s="18">
        <f>SUM(AW127:BK127)</f>
      </c>
      <c r="BM127" s="17" t="str">
        <v/>
      </c>
    </row>
    <row r="128" outlineLevel="4">
      <c r="A128" s="5" t="str">
        <v>1.31</v>
      </c>
      <c r="B128" s="5" t="str">
        <v/>
      </c>
      <c r="C128" s="5" t="str">
        <v>BSKDGNGENGR05</v>
      </c>
      <c r="D128" s="5" t="str">
        <v>BSKDGNGENGR05</v>
      </c>
      <c r="E128" s="19">
        <f>IFERROR(_xlfn.XLOOKUP(F128,Assumptions!B:B,Assumptions!C:C),0)</f>
      </c>
      <c r="F128" s="5" t="str">
        <v>Advanced Payment</v>
      </c>
      <c r="G128" s="5" t="str">
        <v/>
      </c>
      <c r="H128" s="18">
        <f>G127*E128</f>
      </c>
      <c r="I128" s="18">
        <f>H128*(1-0)</f>
      </c>
      <c r="J128" s="18">
        <v>0</v>
      </c>
      <c r="K128" s="18">
        <v>0</v>
      </c>
      <c r="L128" s="18">
        <v>0</v>
      </c>
      <c r="M128" s="18">
        <v>0</v>
      </c>
      <c r="N128" s="18">
        <v>0</v>
      </c>
      <c r="O128" s="18">
        <v>0</v>
      </c>
      <c r="P128" s="18">
        <v>0</v>
      </c>
      <c r="Q128" s="18">
        <v>0</v>
      </c>
      <c r="R128" s="18">
        <v>0</v>
      </c>
      <c r="S128" s="18">
        <v>0</v>
      </c>
      <c r="T128" s="18">
        <v>0</v>
      </c>
      <c r="U128" s="18">
        <v>0</v>
      </c>
      <c r="V128" s="18">
        <v>0</v>
      </c>
      <c r="W128" s="18">
        <v>0</v>
      </c>
      <c r="X128" s="18">
        <v>0</v>
      </c>
      <c r="Y128" s="18">
        <f>SUM(J128:X128)</f>
      </c>
      <c r="Z128" s="18">
        <f>I128-Y128</f>
      </c>
      <c r="AA128" s="20">
        <v>46026</v>
      </c>
      <c r="AB128" s="20">
        <v>46026</v>
      </c>
      <c r="AC128" s="18">
        <f>IFERROR(_xlfn.XLOOKUP(F128,Assumptions!B:B,Assumptions!D:D),0)</f>
      </c>
      <c r="AD128" s="20">
        <f>AA128+AC128</f>
      </c>
      <c r="AE128" s="20">
        <f>AC128+AB128</f>
      </c>
      <c r="AF128" s="5" t="str">
        <v/>
      </c>
      <c r="AG128" s="18">
        <f>IFERROR(_xlfn.BETA.DIST(DATE(YEAR(AG$2),MONTH(AG$2),15),$AD$2,$AE$2,FALSE,DATE(YEAR($AD128),MONTH($AD128),1),DATE(YEAR($AE128),MONTH($AE128),28)),0)</f>
      </c>
      <c r="AH128" s="18">
        <f>IFERROR(_xlfn.BETA.DIST(DATE(YEAR(AH$2),MONTH(AH$2),15),$AD$2,$AE$2,FALSE,DATE(YEAR($AD128),MONTH($AD128),1),DATE(YEAR($AE128),MONTH($AE128),28)),0)</f>
      </c>
      <c r="AI128" s="18">
        <f>IFERROR(_xlfn.BETA.DIST(DATE(YEAR(AI$2),MONTH(AI$2),15),$AD$2,$AE$2,FALSE,DATE(YEAR($AD128),MONTH($AD128),1),DATE(YEAR($AE128),MONTH($AE128),28)),0)</f>
      </c>
      <c r="AJ128" s="18">
        <f>IFERROR(_xlfn.BETA.DIST(DATE(YEAR(AJ$2),MONTH(AJ$2),15),$AD$2,$AE$2,FALSE,DATE(YEAR($AD128),MONTH($AD128),1),DATE(YEAR($AE128),MONTH($AE128),28)),0)</f>
      </c>
      <c r="AK128" s="18">
        <f>IFERROR(_xlfn.BETA.DIST(DATE(YEAR(AK$2),MONTH(AK$2),15),$AD$2,$AE$2,FALSE,DATE(YEAR($AD128),MONTH($AD128),1),DATE(YEAR($AE128),MONTH($AE128),28)),0)</f>
      </c>
      <c r="AL128" s="18">
        <f>IFERROR(_xlfn.BETA.DIST(DATE(YEAR(AL$2),MONTH(AL$2),15),$AD$2,$AE$2,FALSE,DATE(YEAR($AD128),MONTH($AD128),1),DATE(YEAR($AE128),MONTH($AE128),28)),0)</f>
      </c>
      <c r="AM128" s="18">
        <f>IFERROR(_xlfn.BETA.DIST(DATE(YEAR(AM$2),MONTH(AM$2),15),$AD$2,$AE$2,FALSE,DATE(YEAR($AD128),MONTH($AD128),1),DATE(YEAR($AE128),MONTH($AE128),28)),0)</f>
      </c>
      <c r="AN128" s="18">
        <f>IFERROR(_xlfn.BETA.DIST(DATE(YEAR(AN$2),MONTH(AN$2),15),$AD$2,$AE$2,FALSE,DATE(YEAR($AD128),MONTH($AD128),1),DATE(YEAR($AE128),MONTH($AE128),28)),0)</f>
      </c>
      <c r="AO128" s="18">
        <f>IFERROR(_xlfn.BETA.DIST(DATE(YEAR(AO$2),MONTH(AO$2),15),$AD$2,$AE$2,FALSE,DATE(YEAR($AD128),MONTH($AD128),1),DATE(YEAR($AE128),MONTH($AE128),28)),0)</f>
      </c>
      <c r="AP128" s="18">
        <f>IFERROR(_xlfn.BETA.DIST(DATE(YEAR(AP$2),MONTH(AP$2),15),$AD$2,$AE$2,FALSE,DATE(YEAR($AD128),MONTH($AD128),1),DATE(YEAR($AE128),MONTH($AE128),28)),0)</f>
      </c>
      <c r="AQ128" s="18">
        <f>IFERROR(_xlfn.BETA.DIST(DATE(YEAR(AQ$2),MONTH(AQ$2),15),$AD$2,$AE$2,FALSE,DATE(YEAR($AD128),MONTH($AD128),1),DATE(YEAR($AE128),MONTH($AE128),28)),0)</f>
      </c>
      <c r="AR128" s="18">
        <f>IFERROR(_xlfn.BETA.DIST(DATE(YEAR(AR$2),MONTH(AR$2),15),$AD$2,$AE$2,FALSE,DATE(YEAR($AD128),MONTH($AD128),1),DATE(YEAR($AE128),MONTH($AE128),28)),0)</f>
      </c>
      <c r="AS128" s="18">
        <f>IFERROR(_xlfn.BETA.DIST(DATE(YEAR(AS$2),MONTH(AS$2),15),$AD$2,$AE$2,FALSE,DATE(YEAR($AD128),MONTH($AD128),1),DATE(YEAR($AE128),MONTH($AE128),28)),0)</f>
      </c>
      <c r="AT128" s="18">
        <f>IFERROR(_xlfn.BETA.DIST(DATE(YEAR(AT$2),MONTH(AT$2),15),$AD$2,$AE$2,FALSE,DATE(YEAR($AD128),MONTH($AD128),1),DATE(YEAR($AE128),MONTH($AE128),28)),0)</f>
      </c>
      <c r="AU128" s="18">
        <f>IFERROR(_xlfn.BETA.DIST(DATE(YEAR(AU$2),MONTH(AU$2),15),$AD$2,$AE$2,FALSE,DATE(YEAR($AD128),MONTH($AD128),1),DATE(YEAR($AE128),MONTH($AE128),28)),0)</f>
      </c>
      <c r="AV128" s="18">
        <f>SUM(AG128:AU128)</f>
      </c>
      <c r="AW128" s="18">
        <f>IF(J128&lt;&gt;0,J128,IF($AV128=0,0,AG128/$AV128*$Z128))</f>
      </c>
      <c r="AX128" s="18">
        <f>IF(K128&lt;&gt;0,K128,IF($AV128=0,0,AH128/$AV128*$Z128))</f>
      </c>
      <c r="AY128" s="18">
        <f>IF(L128&lt;&gt;0,L128,IF($AV128=0,0,AI128/$AV128*$Z128))</f>
      </c>
      <c r="AZ128" s="18">
        <f>IF(M128&lt;&gt;0,M128,IF($AV128=0,0,AJ128/$AV128*$Z128))</f>
      </c>
      <c r="BA128" s="18">
        <f>IF(N128&lt;&gt;0,N128,IF($AV128=0,0,AK128/$AV128*$Z128))</f>
      </c>
      <c r="BB128" s="18">
        <f>IF(O128&lt;&gt;0,O128,IF($AV128=0,0,AL128/$AV128*$Z128))</f>
      </c>
      <c r="BC128" s="18">
        <f>IF(P128&lt;&gt;0,P128,IF($AV128=0,0,AM128/$AV128*$Z128))</f>
      </c>
      <c r="BD128" s="18">
        <f>IF(Q128&lt;&gt;0,Q128,IF($AV128=0,0,AN128/$AV128*$Z128))</f>
      </c>
      <c r="BE128" s="18">
        <f>IF(R128&lt;&gt;0,R128,IF($AV128=0,0,AO128/$AV128*$Z128))</f>
      </c>
      <c r="BF128" s="18">
        <f>IF(S128&lt;&gt;0,S128,IF($AV128=0,0,AP128/$AV128*$Z128))</f>
      </c>
      <c r="BG128" s="18">
        <f>IF(T128&lt;&gt;0,T128,IF($AV128=0,0,AQ128/$AV128*$Z128))</f>
      </c>
      <c r="BH128" s="18">
        <f>IF(U128&lt;&gt;0,U128,IF($AV128=0,0,AR128/$AV128*$Z128))</f>
      </c>
      <c r="BI128" s="18">
        <f>IF(V128&lt;&gt;0,V128,IF($AV128=0,0,AS128/$AV128*$Z128))</f>
      </c>
      <c r="BJ128" s="18">
        <f>IF(W128&lt;&gt;0,W128,IF($AV128=0,0,AT128/$AV128*$Z128))</f>
      </c>
      <c r="BK128" s="18">
        <f>IF(X128&lt;&gt;0,X128,IF($AV128=0,0,AU128/$AV128*$Z128))</f>
      </c>
      <c r="BL128" s="18">
        <f>SUM(AW128:BK128)</f>
      </c>
      <c r="BM128" s="18">
        <f>I128-BL128</f>
      </c>
    </row>
    <row r="129" outlineLevel="4">
      <c r="A129" s="5" t="str">
        <v>1.31</v>
      </c>
      <c r="B129" s="5" t="str">
        <v/>
      </c>
      <c r="C129" s="5" t="str">
        <v>BSPRELGENG207</v>
      </c>
      <c r="D129" s="5" t="str">
        <v>BSPRELGENG207</v>
      </c>
      <c r="E129" s="19">
        <f>IFERROR(_xlfn.XLOOKUP(F129,Assumptions!B:B,Assumptions!C:C),0)</f>
      </c>
      <c r="F129" s="5" t="str">
        <v>Site Delivery USD</v>
      </c>
      <c r="G129" s="5" t="str">
        <v/>
      </c>
      <c r="H129" s="18">
        <f>G127*E129</f>
      </c>
      <c r="I129" s="18">
        <f>H129*(1-0)</f>
      </c>
      <c r="J129" s="18">
        <v>0</v>
      </c>
      <c r="K129" s="18">
        <v>0</v>
      </c>
      <c r="L129" s="18">
        <v>0</v>
      </c>
      <c r="M129" s="18">
        <v>0</v>
      </c>
      <c r="N129" s="18">
        <v>0</v>
      </c>
      <c r="O129" s="18">
        <v>0</v>
      </c>
      <c r="P129" s="18">
        <v>0</v>
      </c>
      <c r="Q129" s="18">
        <v>0</v>
      </c>
      <c r="R129" s="18">
        <v>0</v>
      </c>
      <c r="S129" s="18">
        <v>0</v>
      </c>
      <c r="T129" s="18">
        <v>0</v>
      </c>
      <c r="U129" s="18">
        <v>0</v>
      </c>
      <c r="V129" s="18">
        <v>0</v>
      </c>
      <c r="W129" s="18">
        <v>0</v>
      </c>
      <c r="X129" s="18">
        <v>0</v>
      </c>
      <c r="Y129" s="18">
        <f>SUM(J129:X129)</f>
      </c>
      <c r="Z129" s="18">
        <f>I129-Y129</f>
      </c>
      <c r="AA129" s="20">
        <v>46294</v>
      </c>
      <c r="AB129" s="20">
        <v>46294</v>
      </c>
      <c r="AC129" s="18">
        <f>IFERROR(_xlfn.XLOOKUP(F129,Assumptions!B:B,Assumptions!D:D),0)</f>
      </c>
      <c r="AD129" s="20">
        <f>AA129+AC129</f>
      </c>
      <c r="AE129" s="20">
        <f>AC129+AB129</f>
      </c>
      <c r="AF129" s="5" t="str">
        <v/>
      </c>
      <c r="AG129" s="18">
        <f>IFERROR(_xlfn.BETA.DIST(DATE(YEAR(AG$2),MONTH(AG$2),15),$AD$2,$AE$2,FALSE,DATE(YEAR($AD129),MONTH($AD129),1),DATE(YEAR($AE129),MONTH($AE129),28)),0)</f>
      </c>
      <c r="AH129" s="18">
        <f>IFERROR(_xlfn.BETA.DIST(DATE(YEAR(AH$2),MONTH(AH$2),15),$AD$2,$AE$2,FALSE,DATE(YEAR($AD129),MONTH($AD129),1),DATE(YEAR($AE129),MONTH($AE129),28)),0)</f>
      </c>
      <c r="AI129" s="18">
        <f>IFERROR(_xlfn.BETA.DIST(DATE(YEAR(AI$2),MONTH(AI$2),15),$AD$2,$AE$2,FALSE,DATE(YEAR($AD129),MONTH($AD129),1),DATE(YEAR($AE129),MONTH($AE129),28)),0)</f>
      </c>
      <c r="AJ129" s="18">
        <f>IFERROR(_xlfn.BETA.DIST(DATE(YEAR(AJ$2),MONTH(AJ$2),15),$AD$2,$AE$2,FALSE,DATE(YEAR($AD129),MONTH($AD129),1),DATE(YEAR($AE129),MONTH($AE129),28)),0)</f>
      </c>
      <c r="AK129" s="18">
        <f>IFERROR(_xlfn.BETA.DIST(DATE(YEAR(AK$2),MONTH(AK$2),15),$AD$2,$AE$2,FALSE,DATE(YEAR($AD129),MONTH($AD129),1),DATE(YEAR($AE129),MONTH($AE129),28)),0)</f>
      </c>
      <c r="AL129" s="18">
        <f>IFERROR(_xlfn.BETA.DIST(DATE(YEAR(AL$2),MONTH(AL$2),15),$AD$2,$AE$2,FALSE,DATE(YEAR($AD129),MONTH($AD129),1),DATE(YEAR($AE129),MONTH($AE129),28)),0)</f>
      </c>
      <c r="AM129" s="18">
        <f>IFERROR(_xlfn.BETA.DIST(DATE(YEAR(AM$2),MONTH(AM$2),15),$AD$2,$AE$2,FALSE,DATE(YEAR($AD129),MONTH($AD129),1),DATE(YEAR($AE129),MONTH($AE129),28)),0)</f>
      </c>
      <c r="AN129" s="18">
        <f>IFERROR(_xlfn.BETA.DIST(DATE(YEAR(AN$2),MONTH(AN$2),15),$AD$2,$AE$2,FALSE,DATE(YEAR($AD129),MONTH($AD129),1),DATE(YEAR($AE129),MONTH($AE129),28)),0)</f>
      </c>
      <c r="AO129" s="18">
        <f>IFERROR(_xlfn.BETA.DIST(DATE(YEAR(AO$2),MONTH(AO$2),15),$AD$2,$AE$2,FALSE,DATE(YEAR($AD129),MONTH($AD129),1),DATE(YEAR($AE129),MONTH($AE129),28)),0)</f>
      </c>
      <c r="AP129" s="18">
        <f>IFERROR(_xlfn.BETA.DIST(DATE(YEAR(AP$2),MONTH(AP$2),15),$AD$2,$AE$2,FALSE,DATE(YEAR($AD129),MONTH($AD129),1),DATE(YEAR($AE129),MONTH($AE129),28)),0)</f>
      </c>
      <c r="AQ129" s="18">
        <f>IFERROR(_xlfn.BETA.DIST(DATE(YEAR(AQ$2),MONTH(AQ$2),15),$AD$2,$AE$2,FALSE,DATE(YEAR($AD129),MONTH($AD129),1),DATE(YEAR($AE129),MONTH($AE129),28)),0)</f>
      </c>
      <c r="AR129" s="18">
        <f>IFERROR(_xlfn.BETA.DIST(DATE(YEAR(AR$2),MONTH(AR$2),15),$AD$2,$AE$2,FALSE,DATE(YEAR($AD129),MONTH($AD129),1),DATE(YEAR($AE129),MONTH($AE129),28)),0)</f>
      </c>
      <c r="AS129" s="18">
        <f>IFERROR(_xlfn.BETA.DIST(DATE(YEAR(AS$2),MONTH(AS$2),15),$AD$2,$AE$2,FALSE,DATE(YEAR($AD129),MONTH($AD129),1),DATE(YEAR($AE129),MONTH($AE129),28)),0)</f>
      </c>
      <c r="AT129" s="18">
        <f>IFERROR(_xlfn.BETA.DIST(DATE(YEAR(AT$2),MONTH(AT$2),15),$AD$2,$AE$2,FALSE,DATE(YEAR($AD129),MONTH($AD129),1),DATE(YEAR($AE129),MONTH($AE129),28)),0)</f>
      </c>
      <c r="AU129" s="18">
        <f>IFERROR(_xlfn.BETA.DIST(DATE(YEAR(AU$2),MONTH(AU$2),15),$AD$2,$AE$2,FALSE,DATE(YEAR($AD129),MONTH($AD129),1),DATE(YEAR($AE129),MONTH($AE129),28)),0)</f>
      </c>
      <c r="AV129" s="18">
        <f>SUM(AG129:AU129)</f>
      </c>
      <c r="AW129" s="18">
        <f>IF(J129&lt;&gt;0,J129,IF($AV129=0,0,AG129/$AV129*$Z129))</f>
      </c>
      <c r="AX129" s="18">
        <f>IF(K129&lt;&gt;0,K129,IF($AV129=0,0,AH129/$AV129*$Z129))</f>
      </c>
      <c r="AY129" s="18">
        <f>IF(L129&lt;&gt;0,L129,IF($AV129=0,0,AI129/$AV129*$Z129))</f>
      </c>
      <c r="AZ129" s="18">
        <f>IF(M129&lt;&gt;0,M129,IF($AV129=0,0,AJ129/$AV129*$Z129))</f>
      </c>
      <c r="BA129" s="18">
        <f>IF(N129&lt;&gt;0,N129,IF($AV129=0,0,AK129/$AV129*$Z129))</f>
      </c>
      <c r="BB129" s="18">
        <f>IF(O129&lt;&gt;0,O129,IF($AV129=0,0,AL129/$AV129*$Z129))</f>
      </c>
      <c r="BC129" s="18">
        <f>IF(P129&lt;&gt;0,P129,IF($AV129=0,0,AM129/$AV129*$Z129))</f>
      </c>
      <c r="BD129" s="18">
        <f>IF(Q129&lt;&gt;0,Q129,IF($AV129=0,0,AN129/$AV129*$Z129))</f>
      </c>
      <c r="BE129" s="18">
        <f>IF(R129&lt;&gt;0,R129,IF($AV129=0,0,AO129/$AV129*$Z129))</f>
      </c>
      <c r="BF129" s="18">
        <f>IF(S129&lt;&gt;0,S129,IF($AV129=0,0,AP129/$AV129*$Z129))</f>
      </c>
      <c r="BG129" s="18">
        <f>IF(T129&lt;&gt;0,T129,IF($AV129=0,0,AQ129/$AV129*$Z129))</f>
      </c>
      <c r="BH129" s="18">
        <f>IF(U129&lt;&gt;0,U129,IF($AV129=0,0,AR129/$AV129*$Z129))</f>
      </c>
      <c r="BI129" s="18">
        <f>IF(V129&lt;&gt;0,V129,IF($AV129=0,0,AS129/$AV129*$Z129))</f>
      </c>
      <c r="BJ129" s="18">
        <f>IF(W129&lt;&gt;0,W129,IF($AV129=0,0,AT129/$AV129*$Z129))</f>
      </c>
      <c r="BK129" s="18">
        <f>IF(X129&lt;&gt;0,X129,IF($AV129=0,0,AU129/$AV129*$Z129))</f>
      </c>
      <c r="BL129" s="18">
        <f>SUM(AW129:BK129)</f>
      </c>
      <c r="BM129" s="18">
        <f>I129-BL129</f>
      </c>
    </row>
    <row r="130" outlineLevel="4">
      <c r="A130" s="5" t="str">
        <v>1.31</v>
      </c>
      <c r="B130" s="5" t="str">
        <v/>
      </c>
      <c r="C130" s="5" t="str">
        <v>BSKDGNGENGR07</v>
      </c>
      <c r="D130" s="5" t="str">
        <v>BSKDGNGENGR07</v>
      </c>
      <c r="E130" s="19">
        <f>IFERROR(_xlfn.XLOOKUP(F130,Assumptions!B:B,Assumptions!C:C),0)</f>
      </c>
      <c r="F130" s="5" t="str">
        <v>Retention</v>
      </c>
      <c r="G130" s="5" t="str">
        <v/>
      </c>
      <c r="H130" s="18">
        <f>G127*E130</f>
      </c>
      <c r="I130" s="18">
        <f>H130*(1-0)</f>
      </c>
      <c r="J130" s="18">
        <v>0</v>
      </c>
      <c r="K130" s="18">
        <v>0</v>
      </c>
      <c r="L130" s="18">
        <v>0</v>
      </c>
      <c r="M130" s="18">
        <v>0</v>
      </c>
      <c r="N130" s="18">
        <v>0</v>
      </c>
      <c r="O130" s="18">
        <v>0</v>
      </c>
      <c r="P130" s="18">
        <v>0</v>
      </c>
      <c r="Q130" s="18">
        <v>0</v>
      </c>
      <c r="R130" s="18">
        <v>0</v>
      </c>
      <c r="S130" s="18">
        <v>0</v>
      </c>
      <c r="T130" s="18">
        <v>0</v>
      </c>
      <c r="U130" s="18">
        <v>0</v>
      </c>
      <c r="V130" s="18">
        <v>0</v>
      </c>
      <c r="W130" s="18">
        <v>0</v>
      </c>
      <c r="X130" s="18">
        <v>0</v>
      </c>
      <c r="Y130" s="18">
        <f>SUM(J130:X130)</f>
      </c>
      <c r="Z130" s="18">
        <f>I130-Y130</f>
      </c>
      <c r="AA130" s="20">
        <v>46483</v>
      </c>
      <c r="AB130" s="20">
        <v>46483</v>
      </c>
      <c r="AC130" s="18">
        <f>IFERROR(_xlfn.XLOOKUP(F130,Assumptions!B:B,Assumptions!D:D),0)</f>
      </c>
      <c r="AD130" s="20">
        <f>AA130+AC130</f>
      </c>
      <c r="AE130" s="20">
        <f>AC130+AB130</f>
      </c>
      <c r="AF130" s="5" t="str">
        <v/>
      </c>
      <c r="AG130" s="18">
        <f>IFERROR(_xlfn.BETA.DIST(DATE(YEAR(AG$2),MONTH(AG$2),15),$AD$2,$AE$2,FALSE,DATE(YEAR($AD130),MONTH($AD130),1),DATE(YEAR($AE130),MONTH($AE130),28)),0)</f>
      </c>
      <c r="AH130" s="18">
        <f>IFERROR(_xlfn.BETA.DIST(DATE(YEAR(AH$2),MONTH(AH$2),15),$AD$2,$AE$2,FALSE,DATE(YEAR($AD130),MONTH($AD130),1),DATE(YEAR($AE130),MONTH($AE130),28)),0)</f>
      </c>
      <c r="AI130" s="18">
        <f>IFERROR(_xlfn.BETA.DIST(DATE(YEAR(AI$2),MONTH(AI$2),15),$AD$2,$AE$2,FALSE,DATE(YEAR($AD130),MONTH($AD130),1),DATE(YEAR($AE130),MONTH($AE130),28)),0)</f>
      </c>
      <c r="AJ130" s="18">
        <f>IFERROR(_xlfn.BETA.DIST(DATE(YEAR(AJ$2),MONTH(AJ$2),15),$AD$2,$AE$2,FALSE,DATE(YEAR($AD130),MONTH($AD130),1),DATE(YEAR($AE130),MONTH($AE130),28)),0)</f>
      </c>
      <c r="AK130" s="18">
        <f>IFERROR(_xlfn.BETA.DIST(DATE(YEAR(AK$2),MONTH(AK$2),15),$AD$2,$AE$2,FALSE,DATE(YEAR($AD130),MONTH($AD130),1),DATE(YEAR($AE130),MONTH($AE130),28)),0)</f>
      </c>
      <c r="AL130" s="18">
        <f>IFERROR(_xlfn.BETA.DIST(DATE(YEAR(AL$2),MONTH(AL$2),15),$AD$2,$AE$2,FALSE,DATE(YEAR($AD130),MONTH($AD130),1),DATE(YEAR($AE130),MONTH($AE130),28)),0)</f>
      </c>
      <c r="AM130" s="18">
        <f>IFERROR(_xlfn.BETA.DIST(DATE(YEAR(AM$2),MONTH(AM$2),15),$AD$2,$AE$2,FALSE,DATE(YEAR($AD130),MONTH($AD130),1),DATE(YEAR($AE130),MONTH($AE130),28)),0)</f>
      </c>
      <c r="AN130" s="18">
        <f>IFERROR(_xlfn.BETA.DIST(DATE(YEAR(AN$2),MONTH(AN$2),15),$AD$2,$AE$2,FALSE,DATE(YEAR($AD130),MONTH($AD130),1),DATE(YEAR($AE130),MONTH($AE130),28)),0)</f>
      </c>
      <c r="AO130" s="18">
        <f>IFERROR(_xlfn.BETA.DIST(DATE(YEAR(AO$2),MONTH(AO$2),15),$AD$2,$AE$2,FALSE,DATE(YEAR($AD130),MONTH($AD130),1),DATE(YEAR($AE130),MONTH($AE130),28)),0)</f>
      </c>
      <c r="AP130" s="18">
        <f>IFERROR(_xlfn.BETA.DIST(DATE(YEAR(AP$2),MONTH(AP$2),15),$AD$2,$AE$2,FALSE,DATE(YEAR($AD130),MONTH($AD130),1),DATE(YEAR($AE130),MONTH($AE130),28)),0)</f>
      </c>
      <c r="AQ130" s="18">
        <f>IFERROR(_xlfn.BETA.DIST(DATE(YEAR(AQ$2),MONTH(AQ$2),15),$AD$2,$AE$2,FALSE,DATE(YEAR($AD130),MONTH($AD130),1),DATE(YEAR($AE130),MONTH($AE130),28)),0)</f>
      </c>
      <c r="AR130" s="18">
        <f>IFERROR(_xlfn.BETA.DIST(DATE(YEAR(AR$2),MONTH(AR$2),15),$AD$2,$AE$2,FALSE,DATE(YEAR($AD130),MONTH($AD130),1),DATE(YEAR($AE130),MONTH($AE130),28)),0)</f>
      </c>
      <c r="AS130" s="18">
        <f>IFERROR(_xlfn.BETA.DIST(DATE(YEAR(AS$2),MONTH(AS$2),15),$AD$2,$AE$2,FALSE,DATE(YEAR($AD130),MONTH($AD130),1),DATE(YEAR($AE130),MONTH($AE130),28)),0)</f>
      </c>
      <c r="AT130" s="18">
        <f>IFERROR(_xlfn.BETA.DIST(DATE(YEAR(AT$2),MONTH(AT$2),15),$AD$2,$AE$2,FALSE,DATE(YEAR($AD130),MONTH($AD130),1),DATE(YEAR($AE130),MONTH($AE130),28)),0)</f>
      </c>
      <c r="AU130" s="18">
        <f>IFERROR(_xlfn.BETA.DIST(DATE(YEAR(AU$2),MONTH(AU$2),15),$AD$2,$AE$2,FALSE,DATE(YEAR($AD130),MONTH($AD130),1),DATE(YEAR($AE130),MONTH($AE130),28)),0)</f>
      </c>
      <c r="AV130" s="18">
        <f>SUM(AG130:AU130)</f>
      </c>
      <c r="AW130" s="18">
        <f>IF(J130&lt;&gt;0,J130,IF($AV130=0,0,AG130/$AV130*$Z130))</f>
      </c>
      <c r="AX130" s="18">
        <f>IF(K130&lt;&gt;0,K130,IF($AV130=0,0,AH130/$AV130*$Z130))</f>
      </c>
      <c r="AY130" s="18">
        <f>IF(L130&lt;&gt;0,L130,IF($AV130=0,0,AI130/$AV130*$Z130))</f>
      </c>
      <c r="AZ130" s="18">
        <f>IF(M130&lt;&gt;0,M130,IF($AV130=0,0,AJ130/$AV130*$Z130))</f>
      </c>
      <c r="BA130" s="18">
        <f>IF(N130&lt;&gt;0,N130,IF($AV130=0,0,AK130/$AV130*$Z130))</f>
      </c>
      <c r="BB130" s="18">
        <f>IF(O130&lt;&gt;0,O130,IF($AV130=0,0,AL130/$AV130*$Z130))</f>
      </c>
      <c r="BC130" s="18">
        <f>IF(P130&lt;&gt;0,P130,IF($AV130=0,0,AM130/$AV130*$Z130))</f>
      </c>
      <c r="BD130" s="18">
        <f>IF(Q130&lt;&gt;0,Q130,IF($AV130=0,0,AN130/$AV130*$Z130))</f>
      </c>
      <c r="BE130" s="18">
        <f>IF(R130&lt;&gt;0,R130,IF($AV130=0,0,AO130/$AV130*$Z130))</f>
      </c>
      <c r="BF130" s="18">
        <f>IF(S130&lt;&gt;0,S130,IF($AV130=0,0,AP130/$AV130*$Z130))</f>
      </c>
      <c r="BG130" s="18">
        <f>IF(T130&lt;&gt;0,T130,IF($AV130=0,0,AQ130/$AV130*$Z130))</f>
      </c>
      <c r="BH130" s="18">
        <f>IF(U130&lt;&gt;0,U130,IF($AV130=0,0,AR130/$AV130*$Z130))</f>
      </c>
      <c r="BI130" s="18">
        <f>IF(V130&lt;&gt;0,V130,IF($AV130=0,0,AS130/$AV130*$Z130))</f>
      </c>
      <c r="BJ130" s="18">
        <f>IF(W130&lt;&gt;0,W130,IF($AV130=0,0,AT130/$AV130*$Z130))</f>
      </c>
      <c r="BK130" s="18">
        <f>IF(X130&lt;&gt;0,X130,IF($AV130=0,0,AU130/$AV130*$Z130))</f>
      </c>
      <c r="BL130" s="18">
        <f>SUM(AW130:BK130)</f>
      </c>
      <c r="BM130" s="18">
        <f>I130-BL130</f>
      </c>
    </row>
    <row r="131" outlineLevel="3">
      <c r="A131" s="17" t="str">
        <v>1.32</v>
      </c>
      <c r="B131" s="17" t="str">
        <v/>
      </c>
      <c r="C131" s="17" t="str">
        <v/>
      </c>
      <c r="D131" s="17" t="str">
        <v/>
      </c>
      <c r="E131" s="17" t="str">
        <v>1.32</v>
      </c>
      <c r="F131" s="17" t="str">
        <v>Single phase current transformer for transformer feeder bays.</v>
      </c>
      <c r="G131" s="17">
        <v>99868.47</v>
      </c>
      <c r="H131" s="17" t="str">
        <v/>
      </c>
      <c r="I131" s="17" t="str">
        <v/>
      </c>
      <c r="J131" s="17" t="str">
        <v/>
      </c>
      <c r="K131" s="17" t="str">
        <v/>
      </c>
      <c r="L131" s="17" t="str">
        <v/>
      </c>
      <c r="M131" s="17" t="str">
        <v/>
      </c>
      <c r="N131" s="17" t="str">
        <v/>
      </c>
      <c r="O131" s="17" t="str">
        <v/>
      </c>
      <c r="P131" s="17" t="str">
        <v/>
      </c>
      <c r="Q131" s="17" t="str">
        <v/>
      </c>
      <c r="R131" s="17" t="str">
        <v/>
      </c>
      <c r="S131" s="17" t="str">
        <v/>
      </c>
      <c r="T131" s="17" t="str">
        <v/>
      </c>
      <c r="U131" s="17" t="str">
        <v/>
      </c>
      <c r="V131" s="17" t="str">
        <v/>
      </c>
      <c r="W131" s="17" t="str">
        <v/>
      </c>
      <c r="X131" s="17" t="str">
        <v/>
      </c>
      <c r="Y131" s="17" t="str">
        <v/>
      </c>
      <c r="Z131" s="17" t="str">
        <v/>
      </c>
      <c r="AA131" s="17" t="str">
        <v/>
      </c>
      <c r="AB131" s="17" t="str">
        <v/>
      </c>
      <c r="AC131" s="17" t="str">
        <v/>
      </c>
      <c r="AD131" s="17" t="str">
        <v/>
      </c>
      <c r="AE131" s="17" t="str">
        <v/>
      </c>
      <c r="AF131" s="5" t="str">
        <v/>
      </c>
      <c r="AG131" s="18">
        <f>IFERROR(_xlfn.BETA.DIST(DATE(YEAR(AG$2),MONTH(AG$2),15),$AD$2,$AE$2,FALSE,DATE(YEAR($AD131),MONTH($AD131),1),DATE(YEAR($AE131),MONTH($AE131),28)),0)</f>
      </c>
      <c r="AH131" s="18">
        <f>IFERROR(_xlfn.BETA.DIST(DATE(YEAR(AH$2),MONTH(AH$2),15),$AD$2,$AE$2,FALSE,DATE(YEAR($AD131),MONTH($AD131),1),DATE(YEAR($AE131),MONTH($AE131),28)),0)</f>
      </c>
      <c r="AI131" s="18">
        <f>IFERROR(_xlfn.BETA.DIST(DATE(YEAR(AI$2),MONTH(AI$2),15),$AD$2,$AE$2,FALSE,DATE(YEAR($AD131),MONTH($AD131),1),DATE(YEAR($AE131),MONTH($AE131),28)),0)</f>
      </c>
      <c r="AJ131" s="18">
        <f>IFERROR(_xlfn.BETA.DIST(DATE(YEAR(AJ$2),MONTH(AJ$2),15),$AD$2,$AE$2,FALSE,DATE(YEAR($AD131),MONTH($AD131),1),DATE(YEAR($AE131),MONTH($AE131),28)),0)</f>
      </c>
      <c r="AK131" s="18">
        <f>IFERROR(_xlfn.BETA.DIST(DATE(YEAR(AK$2),MONTH(AK$2),15),$AD$2,$AE$2,FALSE,DATE(YEAR($AD131),MONTH($AD131),1),DATE(YEAR($AE131),MONTH($AE131),28)),0)</f>
      </c>
      <c r="AL131" s="18">
        <f>IFERROR(_xlfn.BETA.DIST(DATE(YEAR(AL$2),MONTH(AL$2),15),$AD$2,$AE$2,FALSE,DATE(YEAR($AD131),MONTH($AD131),1),DATE(YEAR($AE131),MONTH($AE131),28)),0)</f>
      </c>
      <c r="AM131" s="18">
        <f>IFERROR(_xlfn.BETA.DIST(DATE(YEAR(AM$2),MONTH(AM$2),15),$AD$2,$AE$2,FALSE,DATE(YEAR($AD131),MONTH($AD131),1),DATE(YEAR($AE131),MONTH($AE131),28)),0)</f>
      </c>
      <c r="AN131" s="18">
        <f>IFERROR(_xlfn.BETA.DIST(DATE(YEAR(AN$2),MONTH(AN$2),15),$AD$2,$AE$2,FALSE,DATE(YEAR($AD131),MONTH($AD131),1),DATE(YEAR($AE131),MONTH($AE131),28)),0)</f>
      </c>
      <c r="AO131" s="18">
        <f>IFERROR(_xlfn.BETA.DIST(DATE(YEAR(AO$2),MONTH(AO$2),15),$AD$2,$AE$2,FALSE,DATE(YEAR($AD131),MONTH($AD131),1),DATE(YEAR($AE131),MONTH($AE131),28)),0)</f>
      </c>
      <c r="AP131" s="18">
        <f>IFERROR(_xlfn.BETA.DIST(DATE(YEAR(AP$2),MONTH(AP$2),15),$AD$2,$AE$2,FALSE,DATE(YEAR($AD131),MONTH($AD131),1),DATE(YEAR($AE131),MONTH($AE131),28)),0)</f>
      </c>
      <c r="AQ131" s="18">
        <f>IFERROR(_xlfn.BETA.DIST(DATE(YEAR(AQ$2),MONTH(AQ$2),15),$AD$2,$AE$2,FALSE,DATE(YEAR($AD131),MONTH($AD131),1),DATE(YEAR($AE131),MONTH($AE131),28)),0)</f>
      </c>
      <c r="AR131" s="18">
        <f>IFERROR(_xlfn.BETA.DIST(DATE(YEAR(AR$2),MONTH(AR$2),15),$AD$2,$AE$2,FALSE,DATE(YEAR($AD131),MONTH($AD131),1),DATE(YEAR($AE131),MONTH($AE131),28)),0)</f>
      </c>
      <c r="AS131" s="18">
        <f>IFERROR(_xlfn.BETA.DIST(DATE(YEAR(AS$2),MONTH(AS$2),15),$AD$2,$AE$2,FALSE,DATE(YEAR($AD131),MONTH($AD131),1),DATE(YEAR($AE131),MONTH($AE131),28)),0)</f>
      </c>
      <c r="AT131" s="18">
        <f>IFERROR(_xlfn.BETA.DIST(DATE(YEAR(AT$2),MONTH(AT$2),15),$AD$2,$AE$2,FALSE,DATE(YEAR($AD131),MONTH($AD131),1),DATE(YEAR($AE131),MONTH($AE131),28)),0)</f>
      </c>
      <c r="AU131" s="18">
        <f>IFERROR(_xlfn.BETA.DIST(DATE(YEAR(AU$2),MONTH(AU$2),15),$AD$2,$AE$2,FALSE,DATE(YEAR($AD131),MONTH($AD131),1),DATE(YEAR($AE131),MONTH($AE131),28)),0)</f>
      </c>
      <c r="AV131" s="18">
        <f>SUM(AG131:AU131)</f>
      </c>
      <c r="AW131" s="18">
        <f>IF(J131&lt;&gt;0,J131,IF($AV131=0,0,AG131/$AV131*$Z131))</f>
      </c>
      <c r="AX131" s="18">
        <f>IF(K131&lt;&gt;0,K131,IF($AV131=0,0,AH131/$AV131*$Z131))</f>
      </c>
      <c r="AY131" s="18">
        <f>IF(L131&lt;&gt;0,L131,IF($AV131=0,0,AI131/$AV131*$Z131))</f>
      </c>
      <c r="AZ131" s="18">
        <f>IF(M131&lt;&gt;0,M131,IF($AV131=0,0,AJ131/$AV131*$Z131))</f>
      </c>
      <c r="BA131" s="18">
        <f>IF(N131&lt;&gt;0,N131,IF($AV131=0,0,AK131/$AV131*$Z131))</f>
      </c>
      <c r="BB131" s="18">
        <f>IF(O131&lt;&gt;0,O131,IF($AV131=0,0,AL131/$AV131*$Z131))</f>
      </c>
      <c r="BC131" s="18">
        <f>IF(P131&lt;&gt;0,P131,IF($AV131=0,0,AM131/$AV131*$Z131))</f>
      </c>
      <c r="BD131" s="18">
        <f>IF(Q131&lt;&gt;0,Q131,IF($AV131=0,0,AN131/$AV131*$Z131))</f>
      </c>
      <c r="BE131" s="18">
        <f>IF(R131&lt;&gt;0,R131,IF($AV131=0,0,AO131/$AV131*$Z131))</f>
      </c>
      <c r="BF131" s="18">
        <f>IF(S131&lt;&gt;0,S131,IF($AV131=0,0,AP131/$AV131*$Z131))</f>
      </c>
      <c r="BG131" s="18">
        <f>IF(T131&lt;&gt;0,T131,IF($AV131=0,0,AQ131/$AV131*$Z131))</f>
      </c>
      <c r="BH131" s="18">
        <f>IF(U131&lt;&gt;0,U131,IF($AV131=0,0,AR131/$AV131*$Z131))</f>
      </c>
      <c r="BI131" s="18">
        <f>IF(V131&lt;&gt;0,V131,IF($AV131=0,0,AS131/$AV131*$Z131))</f>
      </c>
      <c r="BJ131" s="18">
        <f>IF(W131&lt;&gt;0,W131,IF($AV131=0,0,AT131/$AV131*$Z131))</f>
      </c>
      <c r="BK131" s="18">
        <f>IF(X131&lt;&gt;0,X131,IF($AV131=0,0,AU131/$AV131*$Z131))</f>
      </c>
      <c r="BL131" s="18">
        <f>SUM(AW131:BK131)</f>
      </c>
      <c r="BM131" s="17" t="str">
        <v/>
      </c>
    </row>
    <row r="132" outlineLevel="4">
      <c r="A132" s="5" t="str">
        <v>1.32</v>
      </c>
      <c r="B132" s="5" t="str">
        <v/>
      </c>
      <c r="C132" s="5" t="str">
        <v>BSKDGNGENGR05</v>
      </c>
      <c r="D132" s="5" t="str">
        <v>BSKDGNGENGR05</v>
      </c>
      <c r="E132" s="19">
        <f>IFERROR(_xlfn.XLOOKUP(F132,Assumptions!B:B,Assumptions!C:C),0)</f>
      </c>
      <c r="F132" s="5" t="str">
        <v>Advanced Payment</v>
      </c>
      <c r="G132" s="5" t="str">
        <v/>
      </c>
      <c r="H132" s="18">
        <f>G131*E132</f>
      </c>
      <c r="I132" s="18">
        <f>H132*(1-0)</f>
      </c>
      <c r="J132" s="18">
        <v>0</v>
      </c>
      <c r="K132" s="18">
        <v>0</v>
      </c>
      <c r="L132" s="18">
        <v>0</v>
      </c>
      <c r="M132" s="18">
        <v>0</v>
      </c>
      <c r="N132" s="18">
        <v>0</v>
      </c>
      <c r="O132" s="18">
        <v>0</v>
      </c>
      <c r="P132" s="18">
        <v>0</v>
      </c>
      <c r="Q132" s="18">
        <v>0</v>
      </c>
      <c r="R132" s="18">
        <v>0</v>
      </c>
      <c r="S132" s="18">
        <v>0</v>
      </c>
      <c r="T132" s="18">
        <v>0</v>
      </c>
      <c r="U132" s="18">
        <v>0</v>
      </c>
      <c r="V132" s="18">
        <v>0</v>
      </c>
      <c r="W132" s="18">
        <v>0</v>
      </c>
      <c r="X132" s="18">
        <v>0</v>
      </c>
      <c r="Y132" s="18">
        <f>SUM(J132:X132)</f>
      </c>
      <c r="Z132" s="18">
        <f>I132-Y132</f>
      </c>
      <c r="AA132" s="20">
        <v>46026</v>
      </c>
      <c r="AB132" s="20">
        <v>46026</v>
      </c>
      <c r="AC132" s="18">
        <f>IFERROR(_xlfn.XLOOKUP(F132,Assumptions!B:B,Assumptions!D:D),0)</f>
      </c>
      <c r="AD132" s="20">
        <f>AA132+AC132</f>
      </c>
      <c r="AE132" s="20">
        <f>AC132+AB132</f>
      </c>
      <c r="AF132" s="5" t="str">
        <v/>
      </c>
      <c r="AG132" s="18">
        <f>IFERROR(_xlfn.BETA.DIST(DATE(YEAR(AG$2),MONTH(AG$2),15),$AD$2,$AE$2,FALSE,DATE(YEAR($AD132),MONTH($AD132),1),DATE(YEAR($AE132),MONTH($AE132),28)),0)</f>
      </c>
      <c r="AH132" s="18">
        <f>IFERROR(_xlfn.BETA.DIST(DATE(YEAR(AH$2),MONTH(AH$2),15),$AD$2,$AE$2,FALSE,DATE(YEAR($AD132),MONTH($AD132),1),DATE(YEAR($AE132),MONTH($AE132),28)),0)</f>
      </c>
      <c r="AI132" s="18">
        <f>IFERROR(_xlfn.BETA.DIST(DATE(YEAR(AI$2),MONTH(AI$2),15),$AD$2,$AE$2,FALSE,DATE(YEAR($AD132),MONTH($AD132),1),DATE(YEAR($AE132),MONTH($AE132),28)),0)</f>
      </c>
      <c r="AJ132" s="18">
        <f>IFERROR(_xlfn.BETA.DIST(DATE(YEAR(AJ$2),MONTH(AJ$2),15),$AD$2,$AE$2,FALSE,DATE(YEAR($AD132),MONTH($AD132),1),DATE(YEAR($AE132),MONTH($AE132),28)),0)</f>
      </c>
      <c r="AK132" s="18">
        <f>IFERROR(_xlfn.BETA.DIST(DATE(YEAR(AK$2),MONTH(AK$2),15),$AD$2,$AE$2,FALSE,DATE(YEAR($AD132),MONTH($AD132),1),DATE(YEAR($AE132),MONTH($AE132),28)),0)</f>
      </c>
      <c r="AL132" s="18">
        <f>IFERROR(_xlfn.BETA.DIST(DATE(YEAR(AL$2),MONTH(AL$2),15),$AD$2,$AE$2,FALSE,DATE(YEAR($AD132),MONTH($AD132),1),DATE(YEAR($AE132),MONTH($AE132),28)),0)</f>
      </c>
      <c r="AM132" s="18">
        <f>IFERROR(_xlfn.BETA.DIST(DATE(YEAR(AM$2),MONTH(AM$2),15),$AD$2,$AE$2,FALSE,DATE(YEAR($AD132),MONTH($AD132),1),DATE(YEAR($AE132),MONTH($AE132),28)),0)</f>
      </c>
      <c r="AN132" s="18">
        <f>IFERROR(_xlfn.BETA.DIST(DATE(YEAR(AN$2),MONTH(AN$2),15),$AD$2,$AE$2,FALSE,DATE(YEAR($AD132),MONTH($AD132),1),DATE(YEAR($AE132),MONTH($AE132),28)),0)</f>
      </c>
      <c r="AO132" s="18">
        <f>IFERROR(_xlfn.BETA.DIST(DATE(YEAR(AO$2),MONTH(AO$2),15),$AD$2,$AE$2,FALSE,DATE(YEAR($AD132),MONTH($AD132),1),DATE(YEAR($AE132),MONTH($AE132),28)),0)</f>
      </c>
      <c r="AP132" s="18">
        <f>IFERROR(_xlfn.BETA.DIST(DATE(YEAR(AP$2),MONTH(AP$2),15),$AD$2,$AE$2,FALSE,DATE(YEAR($AD132),MONTH($AD132),1),DATE(YEAR($AE132),MONTH($AE132),28)),0)</f>
      </c>
      <c r="AQ132" s="18">
        <f>IFERROR(_xlfn.BETA.DIST(DATE(YEAR(AQ$2),MONTH(AQ$2),15),$AD$2,$AE$2,FALSE,DATE(YEAR($AD132),MONTH($AD132),1),DATE(YEAR($AE132),MONTH($AE132),28)),0)</f>
      </c>
      <c r="AR132" s="18">
        <f>IFERROR(_xlfn.BETA.DIST(DATE(YEAR(AR$2),MONTH(AR$2),15),$AD$2,$AE$2,FALSE,DATE(YEAR($AD132),MONTH($AD132),1),DATE(YEAR($AE132),MONTH($AE132),28)),0)</f>
      </c>
      <c r="AS132" s="18">
        <f>IFERROR(_xlfn.BETA.DIST(DATE(YEAR(AS$2),MONTH(AS$2),15),$AD$2,$AE$2,FALSE,DATE(YEAR($AD132),MONTH($AD132),1),DATE(YEAR($AE132),MONTH($AE132),28)),0)</f>
      </c>
      <c r="AT132" s="18">
        <f>IFERROR(_xlfn.BETA.DIST(DATE(YEAR(AT$2),MONTH(AT$2),15),$AD$2,$AE$2,FALSE,DATE(YEAR($AD132),MONTH($AD132),1),DATE(YEAR($AE132),MONTH($AE132),28)),0)</f>
      </c>
      <c r="AU132" s="18">
        <f>IFERROR(_xlfn.BETA.DIST(DATE(YEAR(AU$2),MONTH(AU$2),15),$AD$2,$AE$2,FALSE,DATE(YEAR($AD132),MONTH($AD132),1),DATE(YEAR($AE132),MONTH($AE132),28)),0)</f>
      </c>
      <c r="AV132" s="18">
        <f>SUM(AG132:AU132)</f>
      </c>
      <c r="AW132" s="18">
        <f>IF(J132&lt;&gt;0,J132,IF($AV132=0,0,AG132/$AV132*$Z132))</f>
      </c>
      <c r="AX132" s="18">
        <f>IF(K132&lt;&gt;0,K132,IF($AV132=0,0,AH132/$AV132*$Z132))</f>
      </c>
      <c r="AY132" s="18">
        <f>IF(L132&lt;&gt;0,L132,IF($AV132=0,0,AI132/$AV132*$Z132))</f>
      </c>
      <c r="AZ132" s="18">
        <f>IF(M132&lt;&gt;0,M132,IF($AV132=0,0,AJ132/$AV132*$Z132))</f>
      </c>
      <c r="BA132" s="18">
        <f>IF(N132&lt;&gt;0,N132,IF($AV132=0,0,AK132/$AV132*$Z132))</f>
      </c>
      <c r="BB132" s="18">
        <f>IF(O132&lt;&gt;0,O132,IF($AV132=0,0,AL132/$AV132*$Z132))</f>
      </c>
      <c r="BC132" s="18">
        <f>IF(P132&lt;&gt;0,P132,IF($AV132=0,0,AM132/$AV132*$Z132))</f>
      </c>
      <c r="BD132" s="18">
        <f>IF(Q132&lt;&gt;0,Q132,IF($AV132=0,0,AN132/$AV132*$Z132))</f>
      </c>
      <c r="BE132" s="18">
        <f>IF(R132&lt;&gt;0,R132,IF($AV132=0,0,AO132/$AV132*$Z132))</f>
      </c>
      <c r="BF132" s="18">
        <f>IF(S132&lt;&gt;0,S132,IF($AV132=0,0,AP132/$AV132*$Z132))</f>
      </c>
      <c r="BG132" s="18">
        <f>IF(T132&lt;&gt;0,T132,IF($AV132=0,0,AQ132/$AV132*$Z132))</f>
      </c>
      <c r="BH132" s="18">
        <f>IF(U132&lt;&gt;0,U132,IF($AV132=0,0,AR132/$AV132*$Z132))</f>
      </c>
      <c r="BI132" s="18">
        <f>IF(V132&lt;&gt;0,V132,IF($AV132=0,0,AS132/$AV132*$Z132))</f>
      </c>
      <c r="BJ132" s="18">
        <f>IF(W132&lt;&gt;0,W132,IF($AV132=0,0,AT132/$AV132*$Z132))</f>
      </c>
      <c r="BK132" s="18">
        <f>IF(X132&lt;&gt;0,X132,IF($AV132=0,0,AU132/$AV132*$Z132))</f>
      </c>
      <c r="BL132" s="18">
        <f>SUM(AW132:BK132)</f>
      </c>
      <c r="BM132" s="18">
        <f>I132-BL132</f>
      </c>
    </row>
    <row r="133" outlineLevel="4">
      <c r="A133" s="5" t="str">
        <v>1.32</v>
      </c>
      <c r="B133" s="5" t="str">
        <v/>
      </c>
      <c r="C133" s="5" t="str">
        <v>BSPRELGENG207</v>
      </c>
      <c r="D133" s="5" t="str">
        <v>BSPRELGENG207</v>
      </c>
      <c r="E133" s="19">
        <f>IFERROR(_xlfn.XLOOKUP(F133,Assumptions!B:B,Assumptions!C:C),0)</f>
      </c>
      <c r="F133" s="5" t="str">
        <v>Site Delivery USD</v>
      </c>
      <c r="G133" s="5" t="str">
        <v/>
      </c>
      <c r="H133" s="18">
        <f>G131*E133</f>
      </c>
      <c r="I133" s="18">
        <f>H133*(1-0)</f>
      </c>
      <c r="J133" s="18">
        <v>0</v>
      </c>
      <c r="K133" s="18">
        <v>0</v>
      </c>
      <c r="L133" s="18">
        <v>0</v>
      </c>
      <c r="M133" s="18">
        <v>0</v>
      </c>
      <c r="N133" s="18">
        <v>0</v>
      </c>
      <c r="O133" s="18">
        <v>0</v>
      </c>
      <c r="P133" s="18">
        <v>0</v>
      </c>
      <c r="Q133" s="18">
        <v>0</v>
      </c>
      <c r="R133" s="18">
        <v>0</v>
      </c>
      <c r="S133" s="18">
        <v>0</v>
      </c>
      <c r="T133" s="18">
        <v>0</v>
      </c>
      <c r="U133" s="18">
        <v>0</v>
      </c>
      <c r="V133" s="18">
        <v>0</v>
      </c>
      <c r="W133" s="18">
        <v>0</v>
      </c>
      <c r="X133" s="18">
        <v>0</v>
      </c>
      <c r="Y133" s="18">
        <f>SUM(J133:X133)</f>
      </c>
      <c r="Z133" s="18">
        <f>I133-Y133</f>
      </c>
      <c r="AA133" s="20">
        <v>46294</v>
      </c>
      <c r="AB133" s="20">
        <v>46294</v>
      </c>
      <c r="AC133" s="18">
        <f>IFERROR(_xlfn.XLOOKUP(F133,Assumptions!B:B,Assumptions!D:D),0)</f>
      </c>
      <c r="AD133" s="20">
        <f>AA133+AC133</f>
      </c>
      <c r="AE133" s="20">
        <f>AC133+AB133</f>
      </c>
      <c r="AF133" s="5" t="str">
        <v/>
      </c>
      <c r="AG133" s="18">
        <f>IFERROR(_xlfn.BETA.DIST(DATE(YEAR(AG$2),MONTH(AG$2),15),$AD$2,$AE$2,FALSE,DATE(YEAR($AD133),MONTH($AD133),1),DATE(YEAR($AE133),MONTH($AE133),28)),0)</f>
      </c>
      <c r="AH133" s="18">
        <f>IFERROR(_xlfn.BETA.DIST(DATE(YEAR(AH$2),MONTH(AH$2),15),$AD$2,$AE$2,FALSE,DATE(YEAR($AD133),MONTH($AD133),1),DATE(YEAR($AE133),MONTH($AE133),28)),0)</f>
      </c>
      <c r="AI133" s="18">
        <f>IFERROR(_xlfn.BETA.DIST(DATE(YEAR(AI$2),MONTH(AI$2),15),$AD$2,$AE$2,FALSE,DATE(YEAR($AD133),MONTH($AD133),1),DATE(YEAR($AE133),MONTH($AE133),28)),0)</f>
      </c>
      <c r="AJ133" s="18">
        <f>IFERROR(_xlfn.BETA.DIST(DATE(YEAR(AJ$2),MONTH(AJ$2),15),$AD$2,$AE$2,FALSE,DATE(YEAR($AD133),MONTH($AD133),1),DATE(YEAR($AE133),MONTH($AE133),28)),0)</f>
      </c>
      <c r="AK133" s="18">
        <f>IFERROR(_xlfn.BETA.DIST(DATE(YEAR(AK$2),MONTH(AK$2),15),$AD$2,$AE$2,FALSE,DATE(YEAR($AD133),MONTH($AD133),1),DATE(YEAR($AE133),MONTH($AE133),28)),0)</f>
      </c>
      <c r="AL133" s="18">
        <f>IFERROR(_xlfn.BETA.DIST(DATE(YEAR(AL$2),MONTH(AL$2),15),$AD$2,$AE$2,FALSE,DATE(YEAR($AD133),MONTH($AD133),1),DATE(YEAR($AE133),MONTH($AE133),28)),0)</f>
      </c>
      <c r="AM133" s="18">
        <f>IFERROR(_xlfn.BETA.DIST(DATE(YEAR(AM$2),MONTH(AM$2),15),$AD$2,$AE$2,FALSE,DATE(YEAR($AD133),MONTH($AD133),1),DATE(YEAR($AE133),MONTH($AE133),28)),0)</f>
      </c>
      <c r="AN133" s="18">
        <f>IFERROR(_xlfn.BETA.DIST(DATE(YEAR(AN$2),MONTH(AN$2),15),$AD$2,$AE$2,FALSE,DATE(YEAR($AD133),MONTH($AD133),1),DATE(YEAR($AE133),MONTH($AE133),28)),0)</f>
      </c>
      <c r="AO133" s="18">
        <f>IFERROR(_xlfn.BETA.DIST(DATE(YEAR(AO$2),MONTH(AO$2),15),$AD$2,$AE$2,FALSE,DATE(YEAR($AD133),MONTH($AD133),1),DATE(YEAR($AE133),MONTH($AE133),28)),0)</f>
      </c>
      <c r="AP133" s="18">
        <f>IFERROR(_xlfn.BETA.DIST(DATE(YEAR(AP$2),MONTH(AP$2),15),$AD$2,$AE$2,FALSE,DATE(YEAR($AD133),MONTH($AD133),1),DATE(YEAR($AE133),MONTH($AE133),28)),0)</f>
      </c>
      <c r="AQ133" s="18">
        <f>IFERROR(_xlfn.BETA.DIST(DATE(YEAR(AQ$2),MONTH(AQ$2),15),$AD$2,$AE$2,FALSE,DATE(YEAR($AD133),MONTH($AD133),1),DATE(YEAR($AE133),MONTH($AE133),28)),0)</f>
      </c>
      <c r="AR133" s="18">
        <f>IFERROR(_xlfn.BETA.DIST(DATE(YEAR(AR$2),MONTH(AR$2),15),$AD$2,$AE$2,FALSE,DATE(YEAR($AD133),MONTH($AD133),1),DATE(YEAR($AE133),MONTH($AE133),28)),0)</f>
      </c>
      <c r="AS133" s="18">
        <f>IFERROR(_xlfn.BETA.DIST(DATE(YEAR(AS$2),MONTH(AS$2),15),$AD$2,$AE$2,FALSE,DATE(YEAR($AD133),MONTH($AD133),1),DATE(YEAR($AE133),MONTH($AE133),28)),0)</f>
      </c>
      <c r="AT133" s="18">
        <f>IFERROR(_xlfn.BETA.DIST(DATE(YEAR(AT$2),MONTH(AT$2),15),$AD$2,$AE$2,FALSE,DATE(YEAR($AD133),MONTH($AD133),1),DATE(YEAR($AE133),MONTH($AE133),28)),0)</f>
      </c>
      <c r="AU133" s="18">
        <f>IFERROR(_xlfn.BETA.DIST(DATE(YEAR(AU$2),MONTH(AU$2),15),$AD$2,$AE$2,FALSE,DATE(YEAR($AD133),MONTH($AD133),1),DATE(YEAR($AE133),MONTH($AE133),28)),0)</f>
      </c>
      <c r="AV133" s="18">
        <f>SUM(AG133:AU133)</f>
      </c>
      <c r="AW133" s="18">
        <f>IF(J133&lt;&gt;0,J133,IF($AV133=0,0,AG133/$AV133*$Z133))</f>
      </c>
      <c r="AX133" s="18">
        <f>IF(K133&lt;&gt;0,K133,IF($AV133=0,0,AH133/$AV133*$Z133))</f>
      </c>
      <c r="AY133" s="18">
        <f>IF(L133&lt;&gt;0,L133,IF($AV133=0,0,AI133/$AV133*$Z133))</f>
      </c>
      <c r="AZ133" s="18">
        <f>IF(M133&lt;&gt;0,M133,IF($AV133=0,0,AJ133/$AV133*$Z133))</f>
      </c>
      <c r="BA133" s="18">
        <f>IF(N133&lt;&gt;0,N133,IF($AV133=0,0,AK133/$AV133*$Z133))</f>
      </c>
      <c r="BB133" s="18">
        <f>IF(O133&lt;&gt;0,O133,IF($AV133=0,0,AL133/$AV133*$Z133))</f>
      </c>
      <c r="BC133" s="18">
        <f>IF(P133&lt;&gt;0,P133,IF($AV133=0,0,AM133/$AV133*$Z133))</f>
      </c>
      <c r="BD133" s="18">
        <f>IF(Q133&lt;&gt;0,Q133,IF($AV133=0,0,AN133/$AV133*$Z133))</f>
      </c>
      <c r="BE133" s="18">
        <f>IF(R133&lt;&gt;0,R133,IF($AV133=0,0,AO133/$AV133*$Z133))</f>
      </c>
      <c r="BF133" s="18">
        <f>IF(S133&lt;&gt;0,S133,IF($AV133=0,0,AP133/$AV133*$Z133))</f>
      </c>
      <c r="BG133" s="18">
        <f>IF(T133&lt;&gt;0,T133,IF($AV133=0,0,AQ133/$AV133*$Z133))</f>
      </c>
      <c r="BH133" s="18">
        <f>IF(U133&lt;&gt;0,U133,IF($AV133=0,0,AR133/$AV133*$Z133))</f>
      </c>
      <c r="BI133" s="18">
        <f>IF(V133&lt;&gt;0,V133,IF($AV133=0,0,AS133/$AV133*$Z133))</f>
      </c>
      <c r="BJ133" s="18">
        <f>IF(W133&lt;&gt;0,W133,IF($AV133=0,0,AT133/$AV133*$Z133))</f>
      </c>
      <c r="BK133" s="18">
        <f>IF(X133&lt;&gt;0,X133,IF($AV133=0,0,AU133/$AV133*$Z133))</f>
      </c>
      <c r="BL133" s="18">
        <f>SUM(AW133:BK133)</f>
      </c>
      <c r="BM133" s="18">
        <f>I133-BL133</f>
      </c>
    </row>
    <row r="134" outlineLevel="4">
      <c r="A134" s="5" t="str">
        <v>1.32</v>
      </c>
      <c r="B134" s="5" t="str">
        <v/>
      </c>
      <c r="C134" s="5" t="str">
        <v>BSKDGNGENGR07</v>
      </c>
      <c r="D134" s="5" t="str">
        <v>BSKDGNGENGR07</v>
      </c>
      <c r="E134" s="19">
        <f>IFERROR(_xlfn.XLOOKUP(F134,Assumptions!B:B,Assumptions!C:C),0)</f>
      </c>
      <c r="F134" s="5" t="str">
        <v>Retention</v>
      </c>
      <c r="G134" s="5" t="str">
        <v/>
      </c>
      <c r="H134" s="18">
        <f>G131*E134</f>
      </c>
      <c r="I134" s="18">
        <f>H134*(1-0)</f>
      </c>
      <c r="J134" s="18">
        <v>0</v>
      </c>
      <c r="K134" s="18">
        <v>0</v>
      </c>
      <c r="L134" s="18">
        <v>0</v>
      </c>
      <c r="M134" s="18">
        <v>0</v>
      </c>
      <c r="N134" s="18">
        <v>0</v>
      </c>
      <c r="O134" s="18">
        <v>0</v>
      </c>
      <c r="P134" s="18">
        <v>0</v>
      </c>
      <c r="Q134" s="18">
        <v>0</v>
      </c>
      <c r="R134" s="18">
        <v>0</v>
      </c>
      <c r="S134" s="18">
        <v>0</v>
      </c>
      <c r="T134" s="18">
        <v>0</v>
      </c>
      <c r="U134" s="18">
        <v>0</v>
      </c>
      <c r="V134" s="18">
        <v>0</v>
      </c>
      <c r="W134" s="18">
        <v>0</v>
      </c>
      <c r="X134" s="18">
        <v>0</v>
      </c>
      <c r="Y134" s="18">
        <f>SUM(J134:X134)</f>
      </c>
      <c r="Z134" s="18">
        <f>I134-Y134</f>
      </c>
      <c r="AA134" s="20">
        <v>46483</v>
      </c>
      <c r="AB134" s="20">
        <v>46483</v>
      </c>
      <c r="AC134" s="18">
        <f>IFERROR(_xlfn.XLOOKUP(F134,Assumptions!B:B,Assumptions!D:D),0)</f>
      </c>
      <c r="AD134" s="20">
        <f>AA134+AC134</f>
      </c>
      <c r="AE134" s="20">
        <f>AC134+AB134</f>
      </c>
      <c r="AF134" s="5" t="str">
        <v/>
      </c>
      <c r="AG134" s="18">
        <f>IFERROR(_xlfn.BETA.DIST(DATE(YEAR(AG$2),MONTH(AG$2),15),$AD$2,$AE$2,FALSE,DATE(YEAR($AD134),MONTH($AD134),1),DATE(YEAR($AE134),MONTH($AE134),28)),0)</f>
      </c>
      <c r="AH134" s="18">
        <f>IFERROR(_xlfn.BETA.DIST(DATE(YEAR(AH$2),MONTH(AH$2),15),$AD$2,$AE$2,FALSE,DATE(YEAR($AD134),MONTH($AD134),1),DATE(YEAR($AE134),MONTH($AE134),28)),0)</f>
      </c>
      <c r="AI134" s="18">
        <f>IFERROR(_xlfn.BETA.DIST(DATE(YEAR(AI$2),MONTH(AI$2),15),$AD$2,$AE$2,FALSE,DATE(YEAR($AD134),MONTH($AD134),1),DATE(YEAR($AE134),MONTH($AE134),28)),0)</f>
      </c>
      <c r="AJ134" s="18">
        <f>IFERROR(_xlfn.BETA.DIST(DATE(YEAR(AJ$2),MONTH(AJ$2),15),$AD$2,$AE$2,FALSE,DATE(YEAR($AD134),MONTH($AD134),1),DATE(YEAR($AE134),MONTH($AE134),28)),0)</f>
      </c>
      <c r="AK134" s="18">
        <f>IFERROR(_xlfn.BETA.DIST(DATE(YEAR(AK$2),MONTH(AK$2),15),$AD$2,$AE$2,FALSE,DATE(YEAR($AD134),MONTH($AD134),1),DATE(YEAR($AE134),MONTH($AE134),28)),0)</f>
      </c>
      <c r="AL134" s="18">
        <f>IFERROR(_xlfn.BETA.DIST(DATE(YEAR(AL$2),MONTH(AL$2),15),$AD$2,$AE$2,FALSE,DATE(YEAR($AD134),MONTH($AD134),1),DATE(YEAR($AE134),MONTH($AE134),28)),0)</f>
      </c>
      <c r="AM134" s="18">
        <f>IFERROR(_xlfn.BETA.DIST(DATE(YEAR(AM$2),MONTH(AM$2),15),$AD$2,$AE$2,FALSE,DATE(YEAR($AD134),MONTH($AD134),1),DATE(YEAR($AE134),MONTH($AE134),28)),0)</f>
      </c>
      <c r="AN134" s="18">
        <f>IFERROR(_xlfn.BETA.DIST(DATE(YEAR(AN$2),MONTH(AN$2),15),$AD$2,$AE$2,FALSE,DATE(YEAR($AD134),MONTH($AD134),1),DATE(YEAR($AE134),MONTH($AE134),28)),0)</f>
      </c>
      <c r="AO134" s="18">
        <f>IFERROR(_xlfn.BETA.DIST(DATE(YEAR(AO$2),MONTH(AO$2),15),$AD$2,$AE$2,FALSE,DATE(YEAR($AD134),MONTH($AD134),1),DATE(YEAR($AE134),MONTH($AE134),28)),0)</f>
      </c>
      <c r="AP134" s="18">
        <f>IFERROR(_xlfn.BETA.DIST(DATE(YEAR(AP$2),MONTH(AP$2),15),$AD$2,$AE$2,FALSE,DATE(YEAR($AD134),MONTH($AD134),1),DATE(YEAR($AE134),MONTH($AE134),28)),0)</f>
      </c>
      <c r="AQ134" s="18">
        <f>IFERROR(_xlfn.BETA.DIST(DATE(YEAR(AQ$2),MONTH(AQ$2),15),$AD$2,$AE$2,FALSE,DATE(YEAR($AD134),MONTH($AD134),1),DATE(YEAR($AE134),MONTH($AE134),28)),0)</f>
      </c>
      <c r="AR134" s="18">
        <f>IFERROR(_xlfn.BETA.DIST(DATE(YEAR(AR$2),MONTH(AR$2),15),$AD$2,$AE$2,FALSE,DATE(YEAR($AD134),MONTH($AD134),1),DATE(YEAR($AE134),MONTH($AE134),28)),0)</f>
      </c>
      <c r="AS134" s="18">
        <f>IFERROR(_xlfn.BETA.DIST(DATE(YEAR(AS$2),MONTH(AS$2),15),$AD$2,$AE$2,FALSE,DATE(YEAR($AD134),MONTH($AD134),1),DATE(YEAR($AE134),MONTH($AE134),28)),0)</f>
      </c>
      <c r="AT134" s="18">
        <f>IFERROR(_xlfn.BETA.DIST(DATE(YEAR(AT$2),MONTH(AT$2),15),$AD$2,$AE$2,FALSE,DATE(YEAR($AD134),MONTH($AD134),1),DATE(YEAR($AE134),MONTH($AE134),28)),0)</f>
      </c>
      <c r="AU134" s="18">
        <f>IFERROR(_xlfn.BETA.DIST(DATE(YEAR(AU$2),MONTH(AU$2),15),$AD$2,$AE$2,FALSE,DATE(YEAR($AD134),MONTH($AD134),1),DATE(YEAR($AE134),MONTH($AE134),28)),0)</f>
      </c>
      <c r="AV134" s="18">
        <f>SUM(AG134:AU134)</f>
      </c>
      <c r="AW134" s="18">
        <f>IF(J134&lt;&gt;0,J134,IF($AV134=0,0,AG134/$AV134*$Z134))</f>
      </c>
      <c r="AX134" s="18">
        <f>IF(K134&lt;&gt;0,K134,IF($AV134=0,0,AH134/$AV134*$Z134))</f>
      </c>
      <c r="AY134" s="18">
        <f>IF(L134&lt;&gt;0,L134,IF($AV134=0,0,AI134/$AV134*$Z134))</f>
      </c>
      <c r="AZ134" s="18">
        <f>IF(M134&lt;&gt;0,M134,IF($AV134=0,0,AJ134/$AV134*$Z134))</f>
      </c>
      <c r="BA134" s="18">
        <f>IF(N134&lt;&gt;0,N134,IF($AV134=0,0,AK134/$AV134*$Z134))</f>
      </c>
      <c r="BB134" s="18">
        <f>IF(O134&lt;&gt;0,O134,IF($AV134=0,0,AL134/$AV134*$Z134))</f>
      </c>
      <c r="BC134" s="18">
        <f>IF(P134&lt;&gt;0,P134,IF($AV134=0,0,AM134/$AV134*$Z134))</f>
      </c>
      <c r="BD134" s="18">
        <f>IF(Q134&lt;&gt;0,Q134,IF($AV134=0,0,AN134/$AV134*$Z134))</f>
      </c>
      <c r="BE134" s="18">
        <f>IF(R134&lt;&gt;0,R134,IF($AV134=0,0,AO134/$AV134*$Z134))</f>
      </c>
      <c r="BF134" s="18">
        <f>IF(S134&lt;&gt;0,S134,IF($AV134=0,0,AP134/$AV134*$Z134))</f>
      </c>
      <c r="BG134" s="18">
        <f>IF(T134&lt;&gt;0,T134,IF($AV134=0,0,AQ134/$AV134*$Z134))</f>
      </c>
      <c r="BH134" s="18">
        <f>IF(U134&lt;&gt;0,U134,IF($AV134=0,0,AR134/$AV134*$Z134))</f>
      </c>
      <c r="BI134" s="18">
        <f>IF(V134&lt;&gt;0,V134,IF($AV134=0,0,AS134/$AV134*$Z134))</f>
      </c>
      <c r="BJ134" s="18">
        <f>IF(W134&lt;&gt;0,W134,IF($AV134=0,0,AT134/$AV134*$Z134))</f>
      </c>
      <c r="BK134" s="18">
        <f>IF(X134&lt;&gt;0,X134,IF($AV134=0,0,AU134/$AV134*$Z134))</f>
      </c>
      <c r="BL134" s="18">
        <f>SUM(AW134:BK134)</f>
      </c>
      <c r="BM134" s="18">
        <f>I134-BL134</f>
      </c>
    </row>
    <row r="135" outlineLevel="3">
      <c r="A135" s="17" t="str">
        <v>1.33</v>
      </c>
      <c r="B135" s="17" t="str">
        <v/>
      </c>
      <c r="C135" s="17" t="str">
        <v/>
      </c>
      <c r="D135" s="17" t="str">
        <v/>
      </c>
      <c r="E135" s="17" t="str">
        <v>1.33</v>
      </c>
      <c r="F135" s="17" t="str">
        <v>220 kV single phase SF6Air bushings for transformer feeders.</v>
      </c>
      <c r="G135" s="17">
        <v>33289.49</v>
      </c>
      <c r="H135" s="17" t="str">
        <v/>
      </c>
      <c r="I135" s="17" t="str">
        <v/>
      </c>
      <c r="J135" s="17" t="str">
        <v/>
      </c>
      <c r="K135" s="17" t="str">
        <v/>
      </c>
      <c r="L135" s="17" t="str">
        <v/>
      </c>
      <c r="M135" s="17" t="str">
        <v/>
      </c>
      <c r="N135" s="17" t="str">
        <v/>
      </c>
      <c r="O135" s="17" t="str">
        <v/>
      </c>
      <c r="P135" s="17" t="str">
        <v/>
      </c>
      <c r="Q135" s="17" t="str">
        <v/>
      </c>
      <c r="R135" s="17" t="str">
        <v/>
      </c>
      <c r="S135" s="17" t="str">
        <v/>
      </c>
      <c r="T135" s="17" t="str">
        <v/>
      </c>
      <c r="U135" s="17" t="str">
        <v/>
      </c>
      <c r="V135" s="17" t="str">
        <v/>
      </c>
      <c r="W135" s="17" t="str">
        <v/>
      </c>
      <c r="X135" s="17" t="str">
        <v/>
      </c>
      <c r="Y135" s="17" t="str">
        <v/>
      </c>
      <c r="Z135" s="17" t="str">
        <v/>
      </c>
      <c r="AA135" s="17" t="str">
        <v/>
      </c>
      <c r="AB135" s="17" t="str">
        <v/>
      </c>
      <c r="AC135" s="17" t="str">
        <v/>
      </c>
      <c r="AD135" s="17" t="str">
        <v/>
      </c>
      <c r="AE135" s="17" t="str">
        <v/>
      </c>
      <c r="AF135" s="5" t="str">
        <v/>
      </c>
      <c r="AG135" s="18">
        <f>IFERROR(_xlfn.BETA.DIST(DATE(YEAR(AG$2),MONTH(AG$2),15),$AD$2,$AE$2,FALSE,DATE(YEAR($AD135),MONTH($AD135),1),DATE(YEAR($AE135),MONTH($AE135),28)),0)</f>
      </c>
      <c r="AH135" s="18">
        <f>IFERROR(_xlfn.BETA.DIST(DATE(YEAR(AH$2),MONTH(AH$2),15),$AD$2,$AE$2,FALSE,DATE(YEAR($AD135),MONTH($AD135),1),DATE(YEAR($AE135),MONTH($AE135),28)),0)</f>
      </c>
      <c r="AI135" s="18">
        <f>IFERROR(_xlfn.BETA.DIST(DATE(YEAR(AI$2),MONTH(AI$2),15),$AD$2,$AE$2,FALSE,DATE(YEAR($AD135),MONTH($AD135),1),DATE(YEAR($AE135),MONTH($AE135),28)),0)</f>
      </c>
      <c r="AJ135" s="18">
        <f>IFERROR(_xlfn.BETA.DIST(DATE(YEAR(AJ$2),MONTH(AJ$2),15),$AD$2,$AE$2,FALSE,DATE(YEAR($AD135),MONTH($AD135),1),DATE(YEAR($AE135),MONTH($AE135),28)),0)</f>
      </c>
      <c r="AK135" s="18">
        <f>IFERROR(_xlfn.BETA.DIST(DATE(YEAR(AK$2),MONTH(AK$2),15),$AD$2,$AE$2,FALSE,DATE(YEAR($AD135),MONTH($AD135),1),DATE(YEAR($AE135),MONTH($AE135),28)),0)</f>
      </c>
      <c r="AL135" s="18">
        <f>IFERROR(_xlfn.BETA.DIST(DATE(YEAR(AL$2),MONTH(AL$2),15),$AD$2,$AE$2,FALSE,DATE(YEAR($AD135),MONTH($AD135),1),DATE(YEAR($AE135),MONTH($AE135),28)),0)</f>
      </c>
      <c r="AM135" s="18">
        <f>IFERROR(_xlfn.BETA.DIST(DATE(YEAR(AM$2),MONTH(AM$2),15),$AD$2,$AE$2,FALSE,DATE(YEAR($AD135),MONTH($AD135),1),DATE(YEAR($AE135),MONTH($AE135),28)),0)</f>
      </c>
      <c r="AN135" s="18">
        <f>IFERROR(_xlfn.BETA.DIST(DATE(YEAR(AN$2),MONTH(AN$2),15),$AD$2,$AE$2,FALSE,DATE(YEAR($AD135),MONTH($AD135),1),DATE(YEAR($AE135),MONTH($AE135),28)),0)</f>
      </c>
      <c r="AO135" s="18">
        <f>IFERROR(_xlfn.BETA.DIST(DATE(YEAR(AO$2),MONTH(AO$2),15),$AD$2,$AE$2,FALSE,DATE(YEAR($AD135),MONTH($AD135),1),DATE(YEAR($AE135),MONTH($AE135),28)),0)</f>
      </c>
      <c r="AP135" s="18">
        <f>IFERROR(_xlfn.BETA.DIST(DATE(YEAR(AP$2),MONTH(AP$2),15),$AD$2,$AE$2,FALSE,DATE(YEAR($AD135),MONTH($AD135),1),DATE(YEAR($AE135),MONTH($AE135),28)),0)</f>
      </c>
      <c r="AQ135" s="18">
        <f>IFERROR(_xlfn.BETA.DIST(DATE(YEAR(AQ$2),MONTH(AQ$2),15),$AD$2,$AE$2,FALSE,DATE(YEAR($AD135),MONTH($AD135),1),DATE(YEAR($AE135),MONTH($AE135),28)),0)</f>
      </c>
      <c r="AR135" s="18">
        <f>IFERROR(_xlfn.BETA.DIST(DATE(YEAR(AR$2),MONTH(AR$2),15),$AD$2,$AE$2,FALSE,DATE(YEAR($AD135),MONTH($AD135),1),DATE(YEAR($AE135),MONTH($AE135),28)),0)</f>
      </c>
      <c r="AS135" s="18">
        <f>IFERROR(_xlfn.BETA.DIST(DATE(YEAR(AS$2),MONTH(AS$2),15),$AD$2,$AE$2,FALSE,DATE(YEAR($AD135),MONTH($AD135),1),DATE(YEAR($AE135),MONTH($AE135),28)),0)</f>
      </c>
      <c r="AT135" s="18">
        <f>IFERROR(_xlfn.BETA.DIST(DATE(YEAR(AT$2),MONTH(AT$2),15),$AD$2,$AE$2,FALSE,DATE(YEAR($AD135),MONTH($AD135),1),DATE(YEAR($AE135),MONTH($AE135),28)),0)</f>
      </c>
      <c r="AU135" s="18">
        <f>IFERROR(_xlfn.BETA.DIST(DATE(YEAR(AU$2),MONTH(AU$2),15),$AD$2,$AE$2,FALSE,DATE(YEAR($AD135),MONTH($AD135),1),DATE(YEAR($AE135),MONTH($AE135),28)),0)</f>
      </c>
      <c r="AV135" s="18">
        <f>SUM(AG135:AU135)</f>
      </c>
      <c r="AW135" s="18">
        <f>IF(J135&lt;&gt;0,J135,IF($AV135=0,0,AG135/$AV135*$Z135))</f>
      </c>
      <c r="AX135" s="18">
        <f>IF(K135&lt;&gt;0,K135,IF($AV135=0,0,AH135/$AV135*$Z135))</f>
      </c>
      <c r="AY135" s="18">
        <f>IF(L135&lt;&gt;0,L135,IF($AV135=0,0,AI135/$AV135*$Z135))</f>
      </c>
      <c r="AZ135" s="18">
        <f>IF(M135&lt;&gt;0,M135,IF($AV135=0,0,AJ135/$AV135*$Z135))</f>
      </c>
      <c r="BA135" s="18">
        <f>IF(N135&lt;&gt;0,N135,IF($AV135=0,0,AK135/$AV135*$Z135))</f>
      </c>
      <c r="BB135" s="18">
        <f>IF(O135&lt;&gt;0,O135,IF($AV135=0,0,AL135/$AV135*$Z135))</f>
      </c>
      <c r="BC135" s="18">
        <f>IF(P135&lt;&gt;0,P135,IF($AV135=0,0,AM135/$AV135*$Z135))</f>
      </c>
      <c r="BD135" s="18">
        <f>IF(Q135&lt;&gt;0,Q135,IF($AV135=0,0,AN135/$AV135*$Z135))</f>
      </c>
      <c r="BE135" s="18">
        <f>IF(R135&lt;&gt;0,R135,IF($AV135=0,0,AO135/$AV135*$Z135))</f>
      </c>
      <c r="BF135" s="18">
        <f>IF(S135&lt;&gt;0,S135,IF($AV135=0,0,AP135/$AV135*$Z135))</f>
      </c>
      <c r="BG135" s="18">
        <f>IF(T135&lt;&gt;0,T135,IF($AV135=0,0,AQ135/$AV135*$Z135))</f>
      </c>
      <c r="BH135" s="18">
        <f>IF(U135&lt;&gt;0,U135,IF($AV135=0,0,AR135/$AV135*$Z135))</f>
      </c>
      <c r="BI135" s="18">
        <f>IF(V135&lt;&gt;0,V135,IF($AV135=0,0,AS135/$AV135*$Z135))</f>
      </c>
      <c r="BJ135" s="18">
        <f>IF(W135&lt;&gt;0,W135,IF($AV135=0,0,AT135/$AV135*$Z135))</f>
      </c>
      <c r="BK135" s="18">
        <f>IF(X135&lt;&gt;0,X135,IF($AV135=0,0,AU135/$AV135*$Z135))</f>
      </c>
      <c r="BL135" s="18">
        <f>SUM(AW135:BK135)</f>
      </c>
      <c r="BM135" s="17" t="str">
        <v/>
      </c>
    </row>
    <row r="136" outlineLevel="4">
      <c r="A136" s="5" t="str">
        <v>1.33</v>
      </c>
      <c r="B136" s="5" t="str">
        <v/>
      </c>
      <c r="C136" s="5" t="str">
        <v>BSKDGNGENGR05</v>
      </c>
      <c r="D136" s="5" t="str">
        <v>BSKDGNGENGR05</v>
      </c>
      <c r="E136" s="19">
        <f>IFERROR(_xlfn.XLOOKUP(F136,Assumptions!B:B,Assumptions!C:C),0)</f>
      </c>
      <c r="F136" s="5" t="str">
        <v>Advanced Payment</v>
      </c>
      <c r="G136" s="5" t="str">
        <v/>
      </c>
      <c r="H136" s="18">
        <f>G135*E136</f>
      </c>
      <c r="I136" s="18">
        <f>H136*(1-0)</f>
      </c>
      <c r="J136" s="18">
        <v>0</v>
      </c>
      <c r="K136" s="18">
        <v>0</v>
      </c>
      <c r="L136" s="18">
        <v>0</v>
      </c>
      <c r="M136" s="18">
        <v>0</v>
      </c>
      <c r="N136" s="18">
        <v>0</v>
      </c>
      <c r="O136" s="18">
        <v>0</v>
      </c>
      <c r="P136" s="18">
        <v>0</v>
      </c>
      <c r="Q136" s="18">
        <v>0</v>
      </c>
      <c r="R136" s="18">
        <v>0</v>
      </c>
      <c r="S136" s="18">
        <v>0</v>
      </c>
      <c r="T136" s="18">
        <v>0</v>
      </c>
      <c r="U136" s="18">
        <v>0</v>
      </c>
      <c r="V136" s="18">
        <v>0</v>
      </c>
      <c r="W136" s="18">
        <v>0</v>
      </c>
      <c r="X136" s="18">
        <v>0</v>
      </c>
      <c r="Y136" s="18">
        <f>SUM(J136:X136)</f>
      </c>
      <c r="Z136" s="18">
        <f>I136-Y136</f>
      </c>
      <c r="AA136" s="20">
        <v>46026</v>
      </c>
      <c r="AB136" s="20">
        <v>46026</v>
      </c>
      <c r="AC136" s="18">
        <f>IFERROR(_xlfn.XLOOKUP(F136,Assumptions!B:B,Assumptions!D:D),0)</f>
      </c>
      <c r="AD136" s="20">
        <f>AA136+AC136</f>
      </c>
      <c r="AE136" s="20">
        <f>AC136+AB136</f>
      </c>
      <c r="AF136" s="5" t="str">
        <v/>
      </c>
      <c r="AG136" s="18">
        <f>IFERROR(_xlfn.BETA.DIST(DATE(YEAR(AG$2),MONTH(AG$2),15),$AD$2,$AE$2,FALSE,DATE(YEAR($AD136),MONTH($AD136),1),DATE(YEAR($AE136),MONTH($AE136),28)),0)</f>
      </c>
      <c r="AH136" s="18">
        <f>IFERROR(_xlfn.BETA.DIST(DATE(YEAR(AH$2),MONTH(AH$2),15),$AD$2,$AE$2,FALSE,DATE(YEAR($AD136),MONTH($AD136),1),DATE(YEAR($AE136),MONTH($AE136),28)),0)</f>
      </c>
      <c r="AI136" s="18">
        <f>IFERROR(_xlfn.BETA.DIST(DATE(YEAR(AI$2),MONTH(AI$2),15),$AD$2,$AE$2,FALSE,DATE(YEAR($AD136),MONTH($AD136),1),DATE(YEAR($AE136),MONTH($AE136),28)),0)</f>
      </c>
      <c r="AJ136" s="18">
        <f>IFERROR(_xlfn.BETA.DIST(DATE(YEAR(AJ$2),MONTH(AJ$2),15),$AD$2,$AE$2,FALSE,DATE(YEAR($AD136),MONTH($AD136),1),DATE(YEAR($AE136),MONTH($AE136),28)),0)</f>
      </c>
      <c r="AK136" s="18">
        <f>IFERROR(_xlfn.BETA.DIST(DATE(YEAR(AK$2),MONTH(AK$2),15),$AD$2,$AE$2,FALSE,DATE(YEAR($AD136),MONTH($AD136),1),DATE(YEAR($AE136),MONTH($AE136),28)),0)</f>
      </c>
      <c r="AL136" s="18">
        <f>IFERROR(_xlfn.BETA.DIST(DATE(YEAR(AL$2),MONTH(AL$2),15),$AD$2,$AE$2,FALSE,DATE(YEAR($AD136),MONTH($AD136),1),DATE(YEAR($AE136),MONTH($AE136),28)),0)</f>
      </c>
      <c r="AM136" s="18">
        <f>IFERROR(_xlfn.BETA.DIST(DATE(YEAR(AM$2),MONTH(AM$2),15),$AD$2,$AE$2,FALSE,DATE(YEAR($AD136),MONTH($AD136),1),DATE(YEAR($AE136),MONTH($AE136),28)),0)</f>
      </c>
      <c r="AN136" s="18">
        <f>IFERROR(_xlfn.BETA.DIST(DATE(YEAR(AN$2),MONTH(AN$2),15),$AD$2,$AE$2,FALSE,DATE(YEAR($AD136),MONTH($AD136),1),DATE(YEAR($AE136),MONTH($AE136),28)),0)</f>
      </c>
      <c r="AO136" s="18">
        <f>IFERROR(_xlfn.BETA.DIST(DATE(YEAR(AO$2),MONTH(AO$2),15),$AD$2,$AE$2,FALSE,DATE(YEAR($AD136),MONTH($AD136),1),DATE(YEAR($AE136),MONTH($AE136),28)),0)</f>
      </c>
      <c r="AP136" s="18">
        <f>IFERROR(_xlfn.BETA.DIST(DATE(YEAR(AP$2),MONTH(AP$2),15),$AD$2,$AE$2,FALSE,DATE(YEAR($AD136),MONTH($AD136),1),DATE(YEAR($AE136),MONTH($AE136),28)),0)</f>
      </c>
      <c r="AQ136" s="18">
        <f>IFERROR(_xlfn.BETA.DIST(DATE(YEAR(AQ$2),MONTH(AQ$2),15),$AD$2,$AE$2,FALSE,DATE(YEAR($AD136),MONTH($AD136),1),DATE(YEAR($AE136),MONTH($AE136),28)),0)</f>
      </c>
      <c r="AR136" s="18">
        <f>IFERROR(_xlfn.BETA.DIST(DATE(YEAR(AR$2),MONTH(AR$2),15),$AD$2,$AE$2,FALSE,DATE(YEAR($AD136),MONTH($AD136),1),DATE(YEAR($AE136),MONTH($AE136),28)),0)</f>
      </c>
      <c r="AS136" s="18">
        <f>IFERROR(_xlfn.BETA.DIST(DATE(YEAR(AS$2),MONTH(AS$2),15),$AD$2,$AE$2,FALSE,DATE(YEAR($AD136),MONTH($AD136),1),DATE(YEAR($AE136),MONTH($AE136),28)),0)</f>
      </c>
      <c r="AT136" s="18">
        <f>IFERROR(_xlfn.BETA.DIST(DATE(YEAR(AT$2),MONTH(AT$2),15),$AD$2,$AE$2,FALSE,DATE(YEAR($AD136),MONTH($AD136),1),DATE(YEAR($AE136),MONTH($AE136),28)),0)</f>
      </c>
      <c r="AU136" s="18">
        <f>IFERROR(_xlfn.BETA.DIST(DATE(YEAR(AU$2),MONTH(AU$2),15),$AD$2,$AE$2,FALSE,DATE(YEAR($AD136),MONTH($AD136),1),DATE(YEAR($AE136),MONTH($AE136),28)),0)</f>
      </c>
      <c r="AV136" s="18">
        <f>SUM(AG136:AU136)</f>
      </c>
      <c r="AW136" s="18">
        <f>IF(J136&lt;&gt;0,J136,IF($AV136=0,0,AG136/$AV136*$Z136))</f>
      </c>
      <c r="AX136" s="18">
        <f>IF(K136&lt;&gt;0,K136,IF($AV136=0,0,AH136/$AV136*$Z136))</f>
      </c>
      <c r="AY136" s="18">
        <f>IF(L136&lt;&gt;0,L136,IF($AV136=0,0,AI136/$AV136*$Z136))</f>
      </c>
      <c r="AZ136" s="18">
        <f>IF(M136&lt;&gt;0,M136,IF($AV136=0,0,AJ136/$AV136*$Z136))</f>
      </c>
      <c r="BA136" s="18">
        <f>IF(N136&lt;&gt;0,N136,IF($AV136=0,0,AK136/$AV136*$Z136))</f>
      </c>
      <c r="BB136" s="18">
        <f>IF(O136&lt;&gt;0,O136,IF($AV136=0,0,AL136/$AV136*$Z136))</f>
      </c>
      <c r="BC136" s="18">
        <f>IF(P136&lt;&gt;0,P136,IF($AV136=0,0,AM136/$AV136*$Z136))</f>
      </c>
      <c r="BD136" s="18">
        <f>IF(Q136&lt;&gt;0,Q136,IF($AV136=0,0,AN136/$AV136*$Z136))</f>
      </c>
      <c r="BE136" s="18">
        <f>IF(R136&lt;&gt;0,R136,IF($AV136=0,0,AO136/$AV136*$Z136))</f>
      </c>
      <c r="BF136" s="18">
        <f>IF(S136&lt;&gt;0,S136,IF($AV136=0,0,AP136/$AV136*$Z136))</f>
      </c>
      <c r="BG136" s="18">
        <f>IF(T136&lt;&gt;0,T136,IF($AV136=0,0,AQ136/$AV136*$Z136))</f>
      </c>
      <c r="BH136" s="18">
        <f>IF(U136&lt;&gt;0,U136,IF($AV136=0,0,AR136/$AV136*$Z136))</f>
      </c>
      <c r="BI136" s="18">
        <f>IF(V136&lt;&gt;0,V136,IF($AV136=0,0,AS136/$AV136*$Z136))</f>
      </c>
      <c r="BJ136" s="18">
        <f>IF(W136&lt;&gt;0,W136,IF($AV136=0,0,AT136/$AV136*$Z136))</f>
      </c>
      <c r="BK136" s="18">
        <f>IF(X136&lt;&gt;0,X136,IF($AV136=0,0,AU136/$AV136*$Z136))</f>
      </c>
      <c r="BL136" s="18">
        <f>SUM(AW136:BK136)</f>
      </c>
      <c r="BM136" s="18">
        <f>I136-BL136</f>
      </c>
    </row>
    <row r="137" outlineLevel="4">
      <c r="A137" s="5" t="str">
        <v>1.33</v>
      </c>
      <c r="B137" s="5" t="str">
        <v/>
      </c>
      <c r="C137" s="5" t="str">
        <v>BSPRELGENG207</v>
      </c>
      <c r="D137" s="5" t="str">
        <v>BSPRELGENG207</v>
      </c>
      <c r="E137" s="19">
        <f>IFERROR(_xlfn.XLOOKUP(F137,Assumptions!B:B,Assumptions!C:C),0)</f>
      </c>
      <c r="F137" s="5" t="str">
        <v>Site Delivery USD</v>
      </c>
      <c r="G137" s="5" t="str">
        <v/>
      </c>
      <c r="H137" s="18">
        <f>G135*E137</f>
      </c>
      <c r="I137" s="18">
        <f>H137*(1-0)</f>
      </c>
      <c r="J137" s="18">
        <v>0</v>
      </c>
      <c r="K137" s="18">
        <v>0</v>
      </c>
      <c r="L137" s="18">
        <v>0</v>
      </c>
      <c r="M137" s="18">
        <v>0</v>
      </c>
      <c r="N137" s="18">
        <v>0</v>
      </c>
      <c r="O137" s="18">
        <v>0</v>
      </c>
      <c r="P137" s="18">
        <v>0</v>
      </c>
      <c r="Q137" s="18">
        <v>0</v>
      </c>
      <c r="R137" s="18">
        <v>0</v>
      </c>
      <c r="S137" s="18">
        <v>0</v>
      </c>
      <c r="T137" s="18">
        <v>0</v>
      </c>
      <c r="U137" s="18">
        <v>0</v>
      </c>
      <c r="V137" s="18">
        <v>0</v>
      </c>
      <c r="W137" s="18">
        <v>0</v>
      </c>
      <c r="X137" s="18">
        <v>0</v>
      </c>
      <c r="Y137" s="18">
        <f>SUM(J137:X137)</f>
      </c>
      <c r="Z137" s="18">
        <f>I137-Y137</f>
      </c>
      <c r="AA137" s="20">
        <v>46294</v>
      </c>
      <c r="AB137" s="20">
        <v>46294</v>
      </c>
      <c r="AC137" s="18">
        <f>IFERROR(_xlfn.XLOOKUP(F137,Assumptions!B:B,Assumptions!D:D),0)</f>
      </c>
      <c r="AD137" s="20">
        <f>AA137+AC137</f>
      </c>
      <c r="AE137" s="20">
        <f>AC137+AB137</f>
      </c>
      <c r="AF137" s="5" t="str">
        <v/>
      </c>
      <c r="AG137" s="18">
        <f>IFERROR(_xlfn.BETA.DIST(DATE(YEAR(AG$2),MONTH(AG$2),15),$AD$2,$AE$2,FALSE,DATE(YEAR($AD137),MONTH($AD137),1),DATE(YEAR($AE137),MONTH($AE137),28)),0)</f>
      </c>
      <c r="AH137" s="18">
        <f>IFERROR(_xlfn.BETA.DIST(DATE(YEAR(AH$2),MONTH(AH$2),15),$AD$2,$AE$2,FALSE,DATE(YEAR($AD137),MONTH($AD137),1),DATE(YEAR($AE137),MONTH($AE137),28)),0)</f>
      </c>
      <c r="AI137" s="18">
        <f>IFERROR(_xlfn.BETA.DIST(DATE(YEAR(AI$2),MONTH(AI$2),15),$AD$2,$AE$2,FALSE,DATE(YEAR($AD137),MONTH($AD137),1),DATE(YEAR($AE137),MONTH($AE137),28)),0)</f>
      </c>
      <c r="AJ137" s="18">
        <f>IFERROR(_xlfn.BETA.DIST(DATE(YEAR(AJ$2),MONTH(AJ$2),15),$AD$2,$AE$2,FALSE,DATE(YEAR($AD137),MONTH($AD137),1),DATE(YEAR($AE137),MONTH($AE137),28)),0)</f>
      </c>
      <c r="AK137" s="18">
        <f>IFERROR(_xlfn.BETA.DIST(DATE(YEAR(AK$2),MONTH(AK$2),15),$AD$2,$AE$2,FALSE,DATE(YEAR($AD137),MONTH($AD137),1),DATE(YEAR($AE137),MONTH($AE137),28)),0)</f>
      </c>
      <c r="AL137" s="18">
        <f>IFERROR(_xlfn.BETA.DIST(DATE(YEAR(AL$2),MONTH(AL$2),15),$AD$2,$AE$2,FALSE,DATE(YEAR($AD137),MONTH($AD137),1),DATE(YEAR($AE137),MONTH($AE137),28)),0)</f>
      </c>
      <c r="AM137" s="18">
        <f>IFERROR(_xlfn.BETA.DIST(DATE(YEAR(AM$2),MONTH(AM$2),15),$AD$2,$AE$2,FALSE,DATE(YEAR($AD137),MONTH($AD137),1),DATE(YEAR($AE137),MONTH($AE137),28)),0)</f>
      </c>
      <c r="AN137" s="18">
        <f>IFERROR(_xlfn.BETA.DIST(DATE(YEAR(AN$2),MONTH(AN$2),15),$AD$2,$AE$2,FALSE,DATE(YEAR($AD137),MONTH($AD137),1),DATE(YEAR($AE137),MONTH($AE137),28)),0)</f>
      </c>
      <c r="AO137" s="18">
        <f>IFERROR(_xlfn.BETA.DIST(DATE(YEAR(AO$2),MONTH(AO$2),15),$AD$2,$AE$2,FALSE,DATE(YEAR($AD137),MONTH($AD137),1),DATE(YEAR($AE137),MONTH($AE137),28)),0)</f>
      </c>
      <c r="AP137" s="18">
        <f>IFERROR(_xlfn.BETA.DIST(DATE(YEAR(AP$2),MONTH(AP$2),15),$AD$2,$AE$2,FALSE,DATE(YEAR($AD137),MONTH($AD137),1),DATE(YEAR($AE137),MONTH($AE137),28)),0)</f>
      </c>
      <c r="AQ137" s="18">
        <f>IFERROR(_xlfn.BETA.DIST(DATE(YEAR(AQ$2),MONTH(AQ$2),15),$AD$2,$AE$2,FALSE,DATE(YEAR($AD137),MONTH($AD137),1),DATE(YEAR($AE137),MONTH($AE137),28)),0)</f>
      </c>
      <c r="AR137" s="18">
        <f>IFERROR(_xlfn.BETA.DIST(DATE(YEAR(AR$2),MONTH(AR$2),15),$AD$2,$AE$2,FALSE,DATE(YEAR($AD137),MONTH($AD137),1),DATE(YEAR($AE137),MONTH($AE137),28)),0)</f>
      </c>
      <c r="AS137" s="18">
        <f>IFERROR(_xlfn.BETA.DIST(DATE(YEAR(AS$2),MONTH(AS$2),15),$AD$2,$AE$2,FALSE,DATE(YEAR($AD137),MONTH($AD137),1),DATE(YEAR($AE137),MONTH($AE137),28)),0)</f>
      </c>
      <c r="AT137" s="18">
        <f>IFERROR(_xlfn.BETA.DIST(DATE(YEAR(AT$2),MONTH(AT$2),15),$AD$2,$AE$2,FALSE,DATE(YEAR($AD137),MONTH($AD137),1),DATE(YEAR($AE137),MONTH($AE137),28)),0)</f>
      </c>
      <c r="AU137" s="18">
        <f>IFERROR(_xlfn.BETA.DIST(DATE(YEAR(AU$2),MONTH(AU$2),15),$AD$2,$AE$2,FALSE,DATE(YEAR($AD137),MONTH($AD137),1),DATE(YEAR($AE137),MONTH($AE137),28)),0)</f>
      </c>
      <c r="AV137" s="18">
        <f>SUM(AG137:AU137)</f>
      </c>
      <c r="AW137" s="18">
        <f>IF(J137&lt;&gt;0,J137,IF($AV137=0,0,AG137/$AV137*$Z137))</f>
      </c>
      <c r="AX137" s="18">
        <f>IF(K137&lt;&gt;0,K137,IF($AV137=0,0,AH137/$AV137*$Z137))</f>
      </c>
      <c r="AY137" s="18">
        <f>IF(L137&lt;&gt;0,L137,IF($AV137=0,0,AI137/$AV137*$Z137))</f>
      </c>
      <c r="AZ137" s="18">
        <f>IF(M137&lt;&gt;0,M137,IF($AV137=0,0,AJ137/$AV137*$Z137))</f>
      </c>
      <c r="BA137" s="18">
        <f>IF(N137&lt;&gt;0,N137,IF($AV137=0,0,AK137/$AV137*$Z137))</f>
      </c>
      <c r="BB137" s="18">
        <f>IF(O137&lt;&gt;0,O137,IF($AV137=0,0,AL137/$AV137*$Z137))</f>
      </c>
      <c r="BC137" s="18">
        <f>IF(P137&lt;&gt;0,P137,IF($AV137=0,0,AM137/$AV137*$Z137))</f>
      </c>
      <c r="BD137" s="18">
        <f>IF(Q137&lt;&gt;0,Q137,IF($AV137=0,0,AN137/$AV137*$Z137))</f>
      </c>
      <c r="BE137" s="18">
        <f>IF(R137&lt;&gt;0,R137,IF($AV137=0,0,AO137/$AV137*$Z137))</f>
      </c>
      <c r="BF137" s="18">
        <f>IF(S137&lt;&gt;0,S137,IF($AV137=0,0,AP137/$AV137*$Z137))</f>
      </c>
      <c r="BG137" s="18">
        <f>IF(T137&lt;&gt;0,T137,IF($AV137=0,0,AQ137/$AV137*$Z137))</f>
      </c>
      <c r="BH137" s="18">
        <f>IF(U137&lt;&gt;0,U137,IF($AV137=0,0,AR137/$AV137*$Z137))</f>
      </c>
      <c r="BI137" s="18">
        <f>IF(V137&lt;&gt;0,V137,IF($AV137=0,0,AS137/$AV137*$Z137))</f>
      </c>
      <c r="BJ137" s="18">
        <f>IF(W137&lt;&gt;0,W137,IF($AV137=0,0,AT137/$AV137*$Z137))</f>
      </c>
      <c r="BK137" s="18">
        <f>IF(X137&lt;&gt;0,X137,IF($AV137=0,0,AU137/$AV137*$Z137))</f>
      </c>
      <c r="BL137" s="18">
        <f>SUM(AW137:BK137)</f>
      </c>
      <c r="BM137" s="18">
        <f>I137-BL137</f>
      </c>
    </row>
    <row r="138" outlineLevel="4">
      <c r="A138" s="5" t="str">
        <v>1.33</v>
      </c>
      <c r="B138" s="5" t="str">
        <v/>
      </c>
      <c r="C138" s="5" t="str">
        <v>BSKDGNGENGR07</v>
      </c>
      <c r="D138" s="5" t="str">
        <v>BSKDGNGENGR07</v>
      </c>
      <c r="E138" s="19">
        <f>IFERROR(_xlfn.XLOOKUP(F138,Assumptions!B:B,Assumptions!C:C),0)</f>
      </c>
      <c r="F138" s="5" t="str">
        <v>Retention</v>
      </c>
      <c r="G138" s="5" t="str">
        <v/>
      </c>
      <c r="H138" s="18">
        <f>G135*E138</f>
      </c>
      <c r="I138" s="18">
        <f>H138*(1-0)</f>
      </c>
      <c r="J138" s="18">
        <v>0</v>
      </c>
      <c r="K138" s="18">
        <v>0</v>
      </c>
      <c r="L138" s="18">
        <v>0</v>
      </c>
      <c r="M138" s="18">
        <v>0</v>
      </c>
      <c r="N138" s="18">
        <v>0</v>
      </c>
      <c r="O138" s="18">
        <v>0</v>
      </c>
      <c r="P138" s="18">
        <v>0</v>
      </c>
      <c r="Q138" s="18">
        <v>0</v>
      </c>
      <c r="R138" s="18">
        <v>0</v>
      </c>
      <c r="S138" s="18">
        <v>0</v>
      </c>
      <c r="T138" s="18">
        <v>0</v>
      </c>
      <c r="U138" s="18">
        <v>0</v>
      </c>
      <c r="V138" s="18">
        <v>0</v>
      </c>
      <c r="W138" s="18">
        <v>0</v>
      </c>
      <c r="X138" s="18">
        <v>0</v>
      </c>
      <c r="Y138" s="18">
        <f>SUM(J138:X138)</f>
      </c>
      <c r="Z138" s="18">
        <f>I138-Y138</f>
      </c>
      <c r="AA138" s="20">
        <v>46483</v>
      </c>
      <c r="AB138" s="20">
        <v>46483</v>
      </c>
      <c r="AC138" s="18">
        <f>IFERROR(_xlfn.XLOOKUP(F138,Assumptions!B:B,Assumptions!D:D),0)</f>
      </c>
      <c r="AD138" s="20">
        <f>AA138+AC138</f>
      </c>
      <c r="AE138" s="20">
        <f>AC138+AB138</f>
      </c>
      <c r="AF138" s="5" t="str">
        <v/>
      </c>
      <c r="AG138" s="18">
        <f>IFERROR(_xlfn.BETA.DIST(DATE(YEAR(AG$2),MONTH(AG$2),15),$AD$2,$AE$2,FALSE,DATE(YEAR($AD138),MONTH($AD138),1),DATE(YEAR($AE138),MONTH($AE138),28)),0)</f>
      </c>
      <c r="AH138" s="18">
        <f>IFERROR(_xlfn.BETA.DIST(DATE(YEAR(AH$2),MONTH(AH$2),15),$AD$2,$AE$2,FALSE,DATE(YEAR($AD138),MONTH($AD138),1),DATE(YEAR($AE138),MONTH($AE138),28)),0)</f>
      </c>
      <c r="AI138" s="18">
        <f>IFERROR(_xlfn.BETA.DIST(DATE(YEAR(AI$2),MONTH(AI$2),15),$AD$2,$AE$2,FALSE,DATE(YEAR($AD138),MONTH($AD138),1),DATE(YEAR($AE138),MONTH($AE138),28)),0)</f>
      </c>
      <c r="AJ138" s="18">
        <f>IFERROR(_xlfn.BETA.DIST(DATE(YEAR(AJ$2),MONTH(AJ$2),15),$AD$2,$AE$2,FALSE,DATE(YEAR($AD138),MONTH($AD138),1),DATE(YEAR($AE138),MONTH($AE138),28)),0)</f>
      </c>
      <c r="AK138" s="18">
        <f>IFERROR(_xlfn.BETA.DIST(DATE(YEAR(AK$2),MONTH(AK$2),15),$AD$2,$AE$2,FALSE,DATE(YEAR($AD138),MONTH($AD138),1),DATE(YEAR($AE138),MONTH($AE138),28)),0)</f>
      </c>
      <c r="AL138" s="18">
        <f>IFERROR(_xlfn.BETA.DIST(DATE(YEAR(AL$2),MONTH(AL$2),15),$AD$2,$AE$2,FALSE,DATE(YEAR($AD138),MONTH($AD138),1),DATE(YEAR($AE138),MONTH($AE138),28)),0)</f>
      </c>
      <c r="AM138" s="18">
        <f>IFERROR(_xlfn.BETA.DIST(DATE(YEAR(AM$2),MONTH(AM$2),15),$AD$2,$AE$2,FALSE,DATE(YEAR($AD138),MONTH($AD138),1),DATE(YEAR($AE138),MONTH($AE138),28)),0)</f>
      </c>
      <c r="AN138" s="18">
        <f>IFERROR(_xlfn.BETA.DIST(DATE(YEAR(AN$2),MONTH(AN$2),15),$AD$2,$AE$2,FALSE,DATE(YEAR($AD138),MONTH($AD138),1),DATE(YEAR($AE138),MONTH($AE138),28)),0)</f>
      </c>
      <c r="AO138" s="18">
        <f>IFERROR(_xlfn.BETA.DIST(DATE(YEAR(AO$2),MONTH(AO$2),15),$AD$2,$AE$2,FALSE,DATE(YEAR($AD138),MONTH($AD138),1),DATE(YEAR($AE138),MONTH($AE138),28)),0)</f>
      </c>
      <c r="AP138" s="18">
        <f>IFERROR(_xlfn.BETA.DIST(DATE(YEAR(AP$2),MONTH(AP$2),15),$AD$2,$AE$2,FALSE,DATE(YEAR($AD138),MONTH($AD138),1),DATE(YEAR($AE138),MONTH($AE138),28)),0)</f>
      </c>
      <c r="AQ138" s="18">
        <f>IFERROR(_xlfn.BETA.DIST(DATE(YEAR(AQ$2),MONTH(AQ$2),15),$AD$2,$AE$2,FALSE,DATE(YEAR($AD138),MONTH($AD138),1),DATE(YEAR($AE138),MONTH($AE138),28)),0)</f>
      </c>
      <c r="AR138" s="18">
        <f>IFERROR(_xlfn.BETA.DIST(DATE(YEAR(AR$2),MONTH(AR$2),15),$AD$2,$AE$2,FALSE,DATE(YEAR($AD138),MONTH($AD138),1),DATE(YEAR($AE138),MONTH($AE138),28)),0)</f>
      </c>
      <c r="AS138" s="18">
        <f>IFERROR(_xlfn.BETA.DIST(DATE(YEAR(AS$2),MONTH(AS$2),15),$AD$2,$AE$2,FALSE,DATE(YEAR($AD138),MONTH($AD138),1),DATE(YEAR($AE138),MONTH($AE138),28)),0)</f>
      </c>
      <c r="AT138" s="18">
        <f>IFERROR(_xlfn.BETA.DIST(DATE(YEAR(AT$2),MONTH(AT$2),15),$AD$2,$AE$2,FALSE,DATE(YEAR($AD138),MONTH($AD138),1),DATE(YEAR($AE138),MONTH($AE138),28)),0)</f>
      </c>
      <c r="AU138" s="18">
        <f>IFERROR(_xlfn.BETA.DIST(DATE(YEAR(AU$2),MONTH(AU$2),15),$AD$2,$AE$2,FALSE,DATE(YEAR($AD138),MONTH($AD138),1),DATE(YEAR($AE138),MONTH($AE138),28)),0)</f>
      </c>
      <c r="AV138" s="18">
        <f>SUM(AG138:AU138)</f>
      </c>
      <c r="AW138" s="18">
        <f>IF(J138&lt;&gt;0,J138,IF($AV138=0,0,AG138/$AV138*$Z138))</f>
      </c>
      <c r="AX138" s="18">
        <f>IF(K138&lt;&gt;0,K138,IF($AV138=0,0,AH138/$AV138*$Z138))</f>
      </c>
      <c r="AY138" s="18">
        <f>IF(L138&lt;&gt;0,L138,IF($AV138=0,0,AI138/$AV138*$Z138))</f>
      </c>
      <c r="AZ138" s="18">
        <f>IF(M138&lt;&gt;0,M138,IF($AV138=0,0,AJ138/$AV138*$Z138))</f>
      </c>
      <c r="BA138" s="18">
        <f>IF(N138&lt;&gt;0,N138,IF($AV138=0,0,AK138/$AV138*$Z138))</f>
      </c>
      <c r="BB138" s="18">
        <f>IF(O138&lt;&gt;0,O138,IF($AV138=0,0,AL138/$AV138*$Z138))</f>
      </c>
      <c r="BC138" s="18">
        <f>IF(P138&lt;&gt;0,P138,IF($AV138=0,0,AM138/$AV138*$Z138))</f>
      </c>
      <c r="BD138" s="18">
        <f>IF(Q138&lt;&gt;0,Q138,IF($AV138=0,0,AN138/$AV138*$Z138))</f>
      </c>
      <c r="BE138" s="18">
        <f>IF(R138&lt;&gt;0,R138,IF($AV138=0,0,AO138/$AV138*$Z138))</f>
      </c>
      <c r="BF138" s="18">
        <f>IF(S138&lt;&gt;0,S138,IF($AV138=0,0,AP138/$AV138*$Z138))</f>
      </c>
      <c r="BG138" s="18">
        <f>IF(T138&lt;&gt;0,T138,IF($AV138=0,0,AQ138/$AV138*$Z138))</f>
      </c>
      <c r="BH138" s="18">
        <f>IF(U138&lt;&gt;0,U138,IF($AV138=0,0,AR138/$AV138*$Z138))</f>
      </c>
      <c r="BI138" s="18">
        <f>IF(V138&lt;&gt;0,V138,IF($AV138=0,0,AS138/$AV138*$Z138))</f>
      </c>
      <c r="BJ138" s="18">
        <f>IF(W138&lt;&gt;0,W138,IF($AV138=0,0,AT138/$AV138*$Z138))</f>
      </c>
      <c r="BK138" s="18">
        <f>IF(X138&lt;&gt;0,X138,IF($AV138=0,0,AU138/$AV138*$Z138))</f>
      </c>
      <c r="BL138" s="18">
        <f>SUM(AW138:BK138)</f>
      </c>
      <c r="BM138" s="18">
        <f>I138-BL138</f>
      </c>
    </row>
    <row r="139" outlineLevel="3">
      <c r="A139" s="17" t="str">
        <v>1.34</v>
      </c>
      <c r="B139" s="17" t="str">
        <v/>
      </c>
      <c r="C139" s="17" t="str">
        <v/>
      </c>
      <c r="D139" s="17" t="str">
        <v/>
      </c>
      <c r="E139" s="17" t="str">
        <v>1.34</v>
      </c>
      <c r="F139" s="17" t="str">
        <v>Three phase SF6 insulated GIB up to the SF6Air bushing for transformer feeder.</v>
      </c>
      <c r="G139" s="17">
        <v>19973.84</v>
      </c>
      <c r="H139" s="17" t="str">
        <v/>
      </c>
      <c r="I139" s="17" t="str">
        <v/>
      </c>
      <c r="J139" s="17" t="str">
        <v/>
      </c>
      <c r="K139" s="17" t="str">
        <v/>
      </c>
      <c r="L139" s="17" t="str">
        <v/>
      </c>
      <c r="M139" s="17" t="str">
        <v/>
      </c>
      <c r="N139" s="17" t="str">
        <v/>
      </c>
      <c r="O139" s="17" t="str">
        <v/>
      </c>
      <c r="P139" s="17" t="str">
        <v/>
      </c>
      <c r="Q139" s="17" t="str">
        <v/>
      </c>
      <c r="R139" s="17" t="str">
        <v/>
      </c>
      <c r="S139" s="17" t="str">
        <v/>
      </c>
      <c r="T139" s="17" t="str">
        <v/>
      </c>
      <c r="U139" s="17" t="str">
        <v/>
      </c>
      <c r="V139" s="17" t="str">
        <v/>
      </c>
      <c r="W139" s="17" t="str">
        <v/>
      </c>
      <c r="X139" s="17" t="str">
        <v/>
      </c>
      <c r="Y139" s="17" t="str">
        <v/>
      </c>
      <c r="Z139" s="17" t="str">
        <v/>
      </c>
      <c r="AA139" s="17" t="str">
        <v/>
      </c>
      <c r="AB139" s="17" t="str">
        <v/>
      </c>
      <c r="AC139" s="17" t="str">
        <v/>
      </c>
      <c r="AD139" s="17" t="str">
        <v/>
      </c>
      <c r="AE139" s="17" t="str">
        <v/>
      </c>
      <c r="AF139" s="5" t="str">
        <v/>
      </c>
      <c r="AG139" s="18">
        <f>IFERROR(_xlfn.BETA.DIST(DATE(YEAR(AG$2),MONTH(AG$2),15),$AD$2,$AE$2,FALSE,DATE(YEAR($AD139),MONTH($AD139),1),DATE(YEAR($AE139),MONTH($AE139),28)),0)</f>
      </c>
      <c r="AH139" s="18">
        <f>IFERROR(_xlfn.BETA.DIST(DATE(YEAR(AH$2),MONTH(AH$2),15),$AD$2,$AE$2,FALSE,DATE(YEAR($AD139),MONTH($AD139),1),DATE(YEAR($AE139),MONTH($AE139),28)),0)</f>
      </c>
      <c r="AI139" s="18">
        <f>IFERROR(_xlfn.BETA.DIST(DATE(YEAR(AI$2),MONTH(AI$2),15),$AD$2,$AE$2,FALSE,DATE(YEAR($AD139),MONTH($AD139),1),DATE(YEAR($AE139),MONTH($AE139),28)),0)</f>
      </c>
      <c r="AJ139" s="18">
        <f>IFERROR(_xlfn.BETA.DIST(DATE(YEAR(AJ$2),MONTH(AJ$2),15),$AD$2,$AE$2,FALSE,DATE(YEAR($AD139),MONTH($AD139),1),DATE(YEAR($AE139),MONTH($AE139),28)),0)</f>
      </c>
      <c r="AK139" s="18">
        <f>IFERROR(_xlfn.BETA.DIST(DATE(YEAR(AK$2),MONTH(AK$2),15),$AD$2,$AE$2,FALSE,DATE(YEAR($AD139),MONTH($AD139),1),DATE(YEAR($AE139),MONTH($AE139),28)),0)</f>
      </c>
      <c r="AL139" s="18">
        <f>IFERROR(_xlfn.BETA.DIST(DATE(YEAR(AL$2),MONTH(AL$2),15),$AD$2,$AE$2,FALSE,DATE(YEAR($AD139),MONTH($AD139),1),DATE(YEAR($AE139),MONTH($AE139),28)),0)</f>
      </c>
      <c r="AM139" s="18">
        <f>IFERROR(_xlfn.BETA.DIST(DATE(YEAR(AM$2),MONTH(AM$2),15),$AD$2,$AE$2,FALSE,DATE(YEAR($AD139),MONTH($AD139),1),DATE(YEAR($AE139),MONTH($AE139),28)),0)</f>
      </c>
      <c r="AN139" s="18">
        <f>IFERROR(_xlfn.BETA.DIST(DATE(YEAR(AN$2),MONTH(AN$2),15),$AD$2,$AE$2,FALSE,DATE(YEAR($AD139),MONTH($AD139),1),DATE(YEAR($AE139),MONTH($AE139),28)),0)</f>
      </c>
      <c r="AO139" s="18">
        <f>IFERROR(_xlfn.BETA.DIST(DATE(YEAR(AO$2),MONTH(AO$2),15),$AD$2,$AE$2,FALSE,DATE(YEAR($AD139),MONTH($AD139),1),DATE(YEAR($AE139),MONTH($AE139),28)),0)</f>
      </c>
      <c r="AP139" s="18">
        <f>IFERROR(_xlfn.BETA.DIST(DATE(YEAR(AP$2),MONTH(AP$2),15),$AD$2,$AE$2,FALSE,DATE(YEAR($AD139),MONTH($AD139),1),DATE(YEAR($AE139),MONTH($AE139),28)),0)</f>
      </c>
      <c r="AQ139" s="18">
        <f>IFERROR(_xlfn.BETA.DIST(DATE(YEAR(AQ$2),MONTH(AQ$2),15),$AD$2,$AE$2,FALSE,DATE(YEAR($AD139),MONTH($AD139),1),DATE(YEAR($AE139),MONTH($AE139),28)),0)</f>
      </c>
      <c r="AR139" s="18">
        <f>IFERROR(_xlfn.BETA.DIST(DATE(YEAR(AR$2),MONTH(AR$2),15),$AD$2,$AE$2,FALSE,DATE(YEAR($AD139),MONTH($AD139),1),DATE(YEAR($AE139),MONTH($AE139),28)),0)</f>
      </c>
      <c r="AS139" s="18">
        <f>IFERROR(_xlfn.BETA.DIST(DATE(YEAR(AS$2),MONTH(AS$2),15),$AD$2,$AE$2,FALSE,DATE(YEAR($AD139),MONTH($AD139),1),DATE(YEAR($AE139),MONTH($AE139),28)),0)</f>
      </c>
      <c r="AT139" s="18">
        <f>IFERROR(_xlfn.BETA.DIST(DATE(YEAR(AT$2),MONTH(AT$2),15),$AD$2,$AE$2,FALSE,DATE(YEAR($AD139),MONTH($AD139),1),DATE(YEAR($AE139),MONTH($AE139),28)),0)</f>
      </c>
      <c r="AU139" s="18">
        <f>IFERROR(_xlfn.BETA.DIST(DATE(YEAR(AU$2),MONTH(AU$2),15),$AD$2,$AE$2,FALSE,DATE(YEAR($AD139),MONTH($AD139),1),DATE(YEAR($AE139),MONTH($AE139),28)),0)</f>
      </c>
      <c r="AV139" s="18">
        <f>SUM(AG139:AU139)</f>
      </c>
      <c r="AW139" s="18">
        <f>IF(J139&lt;&gt;0,J139,IF($AV139=0,0,AG139/$AV139*$Z139))</f>
      </c>
      <c r="AX139" s="18">
        <f>IF(K139&lt;&gt;0,K139,IF($AV139=0,0,AH139/$AV139*$Z139))</f>
      </c>
      <c r="AY139" s="18">
        <f>IF(L139&lt;&gt;0,L139,IF($AV139=0,0,AI139/$AV139*$Z139))</f>
      </c>
      <c r="AZ139" s="18">
        <f>IF(M139&lt;&gt;0,M139,IF($AV139=0,0,AJ139/$AV139*$Z139))</f>
      </c>
      <c r="BA139" s="18">
        <f>IF(N139&lt;&gt;0,N139,IF($AV139=0,0,AK139/$AV139*$Z139))</f>
      </c>
      <c r="BB139" s="18">
        <f>IF(O139&lt;&gt;0,O139,IF($AV139=0,0,AL139/$AV139*$Z139))</f>
      </c>
      <c r="BC139" s="18">
        <f>IF(P139&lt;&gt;0,P139,IF($AV139=0,0,AM139/$AV139*$Z139))</f>
      </c>
      <c r="BD139" s="18">
        <f>IF(Q139&lt;&gt;0,Q139,IF($AV139=0,0,AN139/$AV139*$Z139))</f>
      </c>
      <c r="BE139" s="18">
        <f>IF(R139&lt;&gt;0,R139,IF($AV139=0,0,AO139/$AV139*$Z139))</f>
      </c>
      <c r="BF139" s="18">
        <f>IF(S139&lt;&gt;0,S139,IF($AV139=0,0,AP139/$AV139*$Z139))</f>
      </c>
      <c r="BG139" s="18">
        <f>IF(T139&lt;&gt;0,T139,IF($AV139=0,0,AQ139/$AV139*$Z139))</f>
      </c>
      <c r="BH139" s="18">
        <f>IF(U139&lt;&gt;0,U139,IF($AV139=0,0,AR139/$AV139*$Z139))</f>
      </c>
      <c r="BI139" s="18">
        <f>IF(V139&lt;&gt;0,V139,IF($AV139=0,0,AS139/$AV139*$Z139))</f>
      </c>
      <c r="BJ139" s="18">
        <f>IF(W139&lt;&gt;0,W139,IF($AV139=0,0,AT139/$AV139*$Z139))</f>
      </c>
      <c r="BK139" s="18">
        <f>IF(X139&lt;&gt;0,X139,IF($AV139=0,0,AU139/$AV139*$Z139))</f>
      </c>
      <c r="BL139" s="18">
        <f>SUM(AW139:BK139)</f>
      </c>
      <c r="BM139" s="17" t="str">
        <v/>
      </c>
    </row>
    <row r="140" outlineLevel="4">
      <c r="A140" s="5" t="str">
        <v>1.34</v>
      </c>
      <c r="B140" s="5" t="str">
        <v/>
      </c>
      <c r="C140" s="5" t="str">
        <v>BSKDGNGENGR05</v>
      </c>
      <c r="D140" s="5" t="str">
        <v>BSKDGNGENGR05</v>
      </c>
      <c r="E140" s="19">
        <f>IFERROR(_xlfn.XLOOKUP(F140,Assumptions!B:B,Assumptions!C:C),0)</f>
      </c>
      <c r="F140" s="5" t="str">
        <v>Advanced Payment</v>
      </c>
      <c r="G140" s="5" t="str">
        <v/>
      </c>
      <c r="H140" s="18">
        <f>G139*E140</f>
      </c>
      <c r="I140" s="18">
        <f>H140*(1-0)</f>
      </c>
      <c r="J140" s="18">
        <v>0</v>
      </c>
      <c r="K140" s="18">
        <v>0</v>
      </c>
      <c r="L140" s="18">
        <v>0</v>
      </c>
      <c r="M140" s="18">
        <v>0</v>
      </c>
      <c r="N140" s="18">
        <v>0</v>
      </c>
      <c r="O140" s="18">
        <v>0</v>
      </c>
      <c r="P140" s="18">
        <v>0</v>
      </c>
      <c r="Q140" s="18">
        <v>0</v>
      </c>
      <c r="R140" s="18">
        <v>0</v>
      </c>
      <c r="S140" s="18">
        <v>0</v>
      </c>
      <c r="T140" s="18">
        <v>0</v>
      </c>
      <c r="U140" s="18">
        <v>0</v>
      </c>
      <c r="V140" s="18">
        <v>0</v>
      </c>
      <c r="W140" s="18">
        <v>0</v>
      </c>
      <c r="X140" s="18">
        <v>0</v>
      </c>
      <c r="Y140" s="18">
        <f>SUM(J140:X140)</f>
      </c>
      <c r="Z140" s="18">
        <f>I140-Y140</f>
      </c>
      <c r="AA140" s="20">
        <v>46026</v>
      </c>
      <c r="AB140" s="20">
        <v>46026</v>
      </c>
      <c r="AC140" s="18">
        <f>IFERROR(_xlfn.XLOOKUP(F140,Assumptions!B:B,Assumptions!D:D),0)</f>
      </c>
      <c r="AD140" s="20">
        <f>AA140+AC140</f>
      </c>
      <c r="AE140" s="20">
        <f>AC140+AB140</f>
      </c>
      <c r="AF140" s="5" t="str">
        <v/>
      </c>
      <c r="AG140" s="18">
        <f>IFERROR(_xlfn.BETA.DIST(DATE(YEAR(AG$2),MONTH(AG$2),15),$AD$2,$AE$2,FALSE,DATE(YEAR($AD140),MONTH($AD140),1),DATE(YEAR($AE140),MONTH($AE140),28)),0)</f>
      </c>
      <c r="AH140" s="18">
        <f>IFERROR(_xlfn.BETA.DIST(DATE(YEAR(AH$2),MONTH(AH$2),15),$AD$2,$AE$2,FALSE,DATE(YEAR($AD140),MONTH($AD140),1),DATE(YEAR($AE140),MONTH($AE140),28)),0)</f>
      </c>
      <c r="AI140" s="18">
        <f>IFERROR(_xlfn.BETA.DIST(DATE(YEAR(AI$2),MONTH(AI$2),15),$AD$2,$AE$2,FALSE,DATE(YEAR($AD140),MONTH($AD140),1),DATE(YEAR($AE140),MONTH($AE140),28)),0)</f>
      </c>
      <c r="AJ140" s="18">
        <f>IFERROR(_xlfn.BETA.DIST(DATE(YEAR(AJ$2),MONTH(AJ$2),15),$AD$2,$AE$2,FALSE,DATE(YEAR($AD140),MONTH($AD140),1),DATE(YEAR($AE140),MONTH($AE140),28)),0)</f>
      </c>
      <c r="AK140" s="18">
        <f>IFERROR(_xlfn.BETA.DIST(DATE(YEAR(AK$2),MONTH(AK$2),15),$AD$2,$AE$2,FALSE,DATE(YEAR($AD140),MONTH($AD140),1),DATE(YEAR($AE140),MONTH($AE140),28)),0)</f>
      </c>
      <c r="AL140" s="18">
        <f>IFERROR(_xlfn.BETA.DIST(DATE(YEAR(AL$2),MONTH(AL$2),15),$AD$2,$AE$2,FALSE,DATE(YEAR($AD140),MONTH($AD140),1),DATE(YEAR($AE140),MONTH($AE140),28)),0)</f>
      </c>
      <c r="AM140" s="18">
        <f>IFERROR(_xlfn.BETA.DIST(DATE(YEAR(AM$2),MONTH(AM$2),15),$AD$2,$AE$2,FALSE,DATE(YEAR($AD140),MONTH($AD140),1),DATE(YEAR($AE140),MONTH($AE140),28)),0)</f>
      </c>
      <c r="AN140" s="18">
        <f>IFERROR(_xlfn.BETA.DIST(DATE(YEAR(AN$2),MONTH(AN$2),15),$AD$2,$AE$2,FALSE,DATE(YEAR($AD140),MONTH($AD140),1),DATE(YEAR($AE140),MONTH($AE140),28)),0)</f>
      </c>
      <c r="AO140" s="18">
        <f>IFERROR(_xlfn.BETA.DIST(DATE(YEAR(AO$2),MONTH(AO$2),15),$AD$2,$AE$2,FALSE,DATE(YEAR($AD140),MONTH($AD140),1),DATE(YEAR($AE140),MONTH($AE140),28)),0)</f>
      </c>
      <c r="AP140" s="18">
        <f>IFERROR(_xlfn.BETA.DIST(DATE(YEAR(AP$2),MONTH(AP$2),15),$AD$2,$AE$2,FALSE,DATE(YEAR($AD140),MONTH($AD140),1),DATE(YEAR($AE140),MONTH($AE140),28)),0)</f>
      </c>
      <c r="AQ140" s="18">
        <f>IFERROR(_xlfn.BETA.DIST(DATE(YEAR(AQ$2),MONTH(AQ$2),15),$AD$2,$AE$2,FALSE,DATE(YEAR($AD140),MONTH($AD140),1),DATE(YEAR($AE140),MONTH($AE140),28)),0)</f>
      </c>
      <c r="AR140" s="18">
        <f>IFERROR(_xlfn.BETA.DIST(DATE(YEAR(AR$2),MONTH(AR$2),15),$AD$2,$AE$2,FALSE,DATE(YEAR($AD140),MONTH($AD140),1),DATE(YEAR($AE140),MONTH($AE140),28)),0)</f>
      </c>
      <c r="AS140" s="18">
        <f>IFERROR(_xlfn.BETA.DIST(DATE(YEAR(AS$2),MONTH(AS$2),15),$AD$2,$AE$2,FALSE,DATE(YEAR($AD140),MONTH($AD140),1),DATE(YEAR($AE140),MONTH($AE140),28)),0)</f>
      </c>
      <c r="AT140" s="18">
        <f>IFERROR(_xlfn.BETA.DIST(DATE(YEAR(AT$2),MONTH(AT$2),15),$AD$2,$AE$2,FALSE,DATE(YEAR($AD140),MONTH($AD140),1),DATE(YEAR($AE140),MONTH($AE140),28)),0)</f>
      </c>
      <c r="AU140" s="18">
        <f>IFERROR(_xlfn.BETA.DIST(DATE(YEAR(AU$2),MONTH(AU$2),15),$AD$2,$AE$2,FALSE,DATE(YEAR($AD140),MONTH($AD140),1),DATE(YEAR($AE140),MONTH($AE140),28)),0)</f>
      </c>
      <c r="AV140" s="18">
        <f>SUM(AG140:AU140)</f>
      </c>
      <c r="AW140" s="18">
        <f>IF(J140&lt;&gt;0,J140,IF($AV140=0,0,AG140/$AV140*$Z140))</f>
      </c>
      <c r="AX140" s="18">
        <f>IF(K140&lt;&gt;0,K140,IF($AV140=0,0,AH140/$AV140*$Z140))</f>
      </c>
      <c r="AY140" s="18">
        <f>IF(L140&lt;&gt;0,L140,IF($AV140=0,0,AI140/$AV140*$Z140))</f>
      </c>
      <c r="AZ140" s="18">
        <f>IF(M140&lt;&gt;0,M140,IF($AV140=0,0,AJ140/$AV140*$Z140))</f>
      </c>
      <c r="BA140" s="18">
        <f>IF(N140&lt;&gt;0,N140,IF($AV140=0,0,AK140/$AV140*$Z140))</f>
      </c>
      <c r="BB140" s="18">
        <f>IF(O140&lt;&gt;0,O140,IF($AV140=0,0,AL140/$AV140*$Z140))</f>
      </c>
      <c r="BC140" s="18">
        <f>IF(P140&lt;&gt;0,P140,IF($AV140=0,0,AM140/$AV140*$Z140))</f>
      </c>
      <c r="BD140" s="18">
        <f>IF(Q140&lt;&gt;0,Q140,IF($AV140=0,0,AN140/$AV140*$Z140))</f>
      </c>
      <c r="BE140" s="18">
        <f>IF(R140&lt;&gt;0,R140,IF($AV140=0,0,AO140/$AV140*$Z140))</f>
      </c>
      <c r="BF140" s="18">
        <f>IF(S140&lt;&gt;0,S140,IF($AV140=0,0,AP140/$AV140*$Z140))</f>
      </c>
      <c r="BG140" s="18">
        <f>IF(T140&lt;&gt;0,T140,IF($AV140=0,0,AQ140/$AV140*$Z140))</f>
      </c>
      <c r="BH140" s="18">
        <f>IF(U140&lt;&gt;0,U140,IF($AV140=0,0,AR140/$AV140*$Z140))</f>
      </c>
      <c r="BI140" s="18">
        <f>IF(V140&lt;&gt;0,V140,IF($AV140=0,0,AS140/$AV140*$Z140))</f>
      </c>
      <c r="BJ140" s="18">
        <f>IF(W140&lt;&gt;0,W140,IF($AV140=0,0,AT140/$AV140*$Z140))</f>
      </c>
      <c r="BK140" s="18">
        <f>IF(X140&lt;&gt;0,X140,IF($AV140=0,0,AU140/$AV140*$Z140))</f>
      </c>
      <c r="BL140" s="18">
        <f>SUM(AW140:BK140)</f>
      </c>
      <c r="BM140" s="18">
        <f>I140-BL140</f>
      </c>
    </row>
    <row r="141" outlineLevel="4">
      <c r="A141" s="5" t="str">
        <v>1.34</v>
      </c>
      <c r="B141" s="5" t="str">
        <v/>
      </c>
      <c r="C141" s="5" t="str">
        <v>BSPRELGENG207</v>
      </c>
      <c r="D141" s="5" t="str">
        <v>BSPRELGENG207</v>
      </c>
      <c r="E141" s="19">
        <f>IFERROR(_xlfn.XLOOKUP(F141,Assumptions!B:B,Assumptions!C:C),0)</f>
      </c>
      <c r="F141" s="5" t="str">
        <v>Site Delivery USD</v>
      </c>
      <c r="G141" s="5" t="str">
        <v/>
      </c>
      <c r="H141" s="18">
        <f>G139*E141</f>
      </c>
      <c r="I141" s="18">
        <f>H141*(1-0)</f>
      </c>
      <c r="J141" s="18">
        <v>0</v>
      </c>
      <c r="K141" s="18">
        <v>0</v>
      </c>
      <c r="L141" s="18">
        <v>0</v>
      </c>
      <c r="M141" s="18">
        <v>0</v>
      </c>
      <c r="N141" s="18">
        <v>0</v>
      </c>
      <c r="O141" s="18">
        <v>0</v>
      </c>
      <c r="P141" s="18">
        <v>0</v>
      </c>
      <c r="Q141" s="18">
        <v>0</v>
      </c>
      <c r="R141" s="18">
        <v>0</v>
      </c>
      <c r="S141" s="18">
        <v>0</v>
      </c>
      <c r="T141" s="18">
        <v>0</v>
      </c>
      <c r="U141" s="18">
        <v>0</v>
      </c>
      <c r="V141" s="18">
        <v>0</v>
      </c>
      <c r="W141" s="18">
        <v>0</v>
      </c>
      <c r="X141" s="18">
        <v>0</v>
      </c>
      <c r="Y141" s="18">
        <f>SUM(J141:X141)</f>
      </c>
      <c r="Z141" s="18">
        <f>I141-Y141</f>
      </c>
      <c r="AA141" s="20">
        <v>46294</v>
      </c>
      <c r="AB141" s="20">
        <v>46294</v>
      </c>
      <c r="AC141" s="18">
        <f>IFERROR(_xlfn.XLOOKUP(F141,Assumptions!B:B,Assumptions!D:D),0)</f>
      </c>
      <c r="AD141" s="20">
        <f>AA141+AC141</f>
      </c>
      <c r="AE141" s="20">
        <f>AC141+AB141</f>
      </c>
      <c r="AF141" s="5" t="str">
        <v/>
      </c>
      <c r="AG141" s="18">
        <f>IFERROR(_xlfn.BETA.DIST(DATE(YEAR(AG$2),MONTH(AG$2),15),$AD$2,$AE$2,FALSE,DATE(YEAR($AD141),MONTH($AD141),1),DATE(YEAR($AE141),MONTH($AE141),28)),0)</f>
      </c>
      <c r="AH141" s="18">
        <f>IFERROR(_xlfn.BETA.DIST(DATE(YEAR(AH$2),MONTH(AH$2),15),$AD$2,$AE$2,FALSE,DATE(YEAR($AD141),MONTH($AD141),1),DATE(YEAR($AE141),MONTH($AE141),28)),0)</f>
      </c>
      <c r="AI141" s="18">
        <f>IFERROR(_xlfn.BETA.DIST(DATE(YEAR(AI$2),MONTH(AI$2),15),$AD$2,$AE$2,FALSE,DATE(YEAR($AD141),MONTH($AD141),1),DATE(YEAR($AE141),MONTH($AE141),28)),0)</f>
      </c>
      <c r="AJ141" s="18">
        <f>IFERROR(_xlfn.BETA.DIST(DATE(YEAR(AJ$2),MONTH(AJ$2),15),$AD$2,$AE$2,FALSE,DATE(YEAR($AD141),MONTH($AD141),1),DATE(YEAR($AE141),MONTH($AE141),28)),0)</f>
      </c>
      <c r="AK141" s="18">
        <f>IFERROR(_xlfn.BETA.DIST(DATE(YEAR(AK$2),MONTH(AK$2),15),$AD$2,$AE$2,FALSE,DATE(YEAR($AD141),MONTH($AD141),1),DATE(YEAR($AE141),MONTH($AE141),28)),0)</f>
      </c>
      <c r="AL141" s="18">
        <f>IFERROR(_xlfn.BETA.DIST(DATE(YEAR(AL$2),MONTH(AL$2),15),$AD$2,$AE$2,FALSE,DATE(YEAR($AD141),MONTH($AD141),1),DATE(YEAR($AE141),MONTH($AE141),28)),0)</f>
      </c>
      <c r="AM141" s="18">
        <f>IFERROR(_xlfn.BETA.DIST(DATE(YEAR(AM$2),MONTH(AM$2),15),$AD$2,$AE$2,FALSE,DATE(YEAR($AD141),MONTH($AD141),1),DATE(YEAR($AE141),MONTH($AE141),28)),0)</f>
      </c>
      <c r="AN141" s="18">
        <f>IFERROR(_xlfn.BETA.DIST(DATE(YEAR(AN$2),MONTH(AN$2),15),$AD$2,$AE$2,FALSE,DATE(YEAR($AD141),MONTH($AD141),1),DATE(YEAR($AE141),MONTH($AE141),28)),0)</f>
      </c>
      <c r="AO141" s="18">
        <f>IFERROR(_xlfn.BETA.DIST(DATE(YEAR(AO$2),MONTH(AO$2),15),$AD$2,$AE$2,FALSE,DATE(YEAR($AD141),MONTH($AD141),1),DATE(YEAR($AE141),MONTH($AE141),28)),0)</f>
      </c>
      <c r="AP141" s="18">
        <f>IFERROR(_xlfn.BETA.DIST(DATE(YEAR(AP$2),MONTH(AP$2),15),$AD$2,$AE$2,FALSE,DATE(YEAR($AD141),MONTH($AD141),1),DATE(YEAR($AE141),MONTH($AE141),28)),0)</f>
      </c>
      <c r="AQ141" s="18">
        <f>IFERROR(_xlfn.BETA.DIST(DATE(YEAR(AQ$2),MONTH(AQ$2),15),$AD$2,$AE$2,FALSE,DATE(YEAR($AD141),MONTH($AD141),1),DATE(YEAR($AE141),MONTH($AE141),28)),0)</f>
      </c>
      <c r="AR141" s="18">
        <f>IFERROR(_xlfn.BETA.DIST(DATE(YEAR(AR$2),MONTH(AR$2),15),$AD$2,$AE$2,FALSE,DATE(YEAR($AD141),MONTH($AD141),1),DATE(YEAR($AE141),MONTH($AE141),28)),0)</f>
      </c>
      <c r="AS141" s="18">
        <f>IFERROR(_xlfn.BETA.DIST(DATE(YEAR(AS$2),MONTH(AS$2),15),$AD$2,$AE$2,FALSE,DATE(YEAR($AD141),MONTH($AD141),1),DATE(YEAR($AE141),MONTH($AE141),28)),0)</f>
      </c>
      <c r="AT141" s="18">
        <f>IFERROR(_xlfn.BETA.DIST(DATE(YEAR(AT$2),MONTH(AT$2),15),$AD$2,$AE$2,FALSE,DATE(YEAR($AD141),MONTH($AD141),1),DATE(YEAR($AE141),MONTH($AE141),28)),0)</f>
      </c>
      <c r="AU141" s="18">
        <f>IFERROR(_xlfn.BETA.DIST(DATE(YEAR(AU$2),MONTH(AU$2),15),$AD$2,$AE$2,FALSE,DATE(YEAR($AD141),MONTH($AD141),1),DATE(YEAR($AE141),MONTH($AE141),28)),0)</f>
      </c>
      <c r="AV141" s="18">
        <f>SUM(AG141:AU141)</f>
      </c>
      <c r="AW141" s="18">
        <f>IF(J141&lt;&gt;0,J141,IF($AV141=0,0,AG141/$AV141*$Z141))</f>
      </c>
      <c r="AX141" s="18">
        <f>IF(K141&lt;&gt;0,K141,IF($AV141=0,0,AH141/$AV141*$Z141))</f>
      </c>
      <c r="AY141" s="18">
        <f>IF(L141&lt;&gt;0,L141,IF($AV141=0,0,AI141/$AV141*$Z141))</f>
      </c>
      <c r="AZ141" s="18">
        <f>IF(M141&lt;&gt;0,M141,IF($AV141=0,0,AJ141/$AV141*$Z141))</f>
      </c>
      <c r="BA141" s="18">
        <f>IF(N141&lt;&gt;0,N141,IF($AV141=0,0,AK141/$AV141*$Z141))</f>
      </c>
      <c r="BB141" s="18">
        <f>IF(O141&lt;&gt;0,O141,IF($AV141=0,0,AL141/$AV141*$Z141))</f>
      </c>
      <c r="BC141" s="18">
        <f>IF(P141&lt;&gt;0,P141,IF($AV141=0,0,AM141/$AV141*$Z141))</f>
      </c>
      <c r="BD141" s="18">
        <f>IF(Q141&lt;&gt;0,Q141,IF($AV141=0,0,AN141/$AV141*$Z141))</f>
      </c>
      <c r="BE141" s="18">
        <f>IF(R141&lt;&gt;0,R141,IF($AV141=0,0,AO141/$AV141*$Z141))</f>
      </c>
      <c r="BF141" s="18">
        <f>IF(S141&lt;&gt;0,S141,IF($AV141=0,0,AP141/$AV141*$Z141))</f>
      </c>
      <c r="BG141" s="18">
        <f>IF(T141&lt;&gt;0,T141,IF($AV141=0,0,AQ141/$AV141*$Z141))</f>
      </c>
      <c r="BH141" s="18">
        <f>IF(U141&lt;&gt;0,U141,IF($AV141=0,0,AR141/$AV141*$Z141))</f>
      </c>
      <c r="BI141" s="18">
        <f>IF(V141&lt;&gt;0,V141,IF($AV141=0,0,AS141/$AV141*$Z141))</f>
      </c>
      <c r="BJ141" s="18">
        <f>IF(W141&lt;&gt;0,W141,IF($AV141=0,0,AT141/$AV141*$Z141))</f>
      </c>
      <c r="BK141" s="18">
        <f>IF(X141&lt;&gt;0,X141,IF($AV141=0,0,AU141/$AV141*$Z141))</f>
      </c>
      <c r="BL141" s="18">
        <f>SUM(AW141:BK141)</f>
      </c>
      <c r="BM141" s="18">
        <f>I141-BL141</f>
      </c>
    </row>
    <row r="142" outlineLevel="4">
      <c r="A142" s="5" t="str">
        <v>1.34</v>
      </c>
      <c r="B142" s="5" t="str">
        <v/>
      </c>
      <c r="C142" s="5" t="str">
        <v>BSKDGNGENGR07</v>
      </c>
      <c r="D142" s="5" t="str">
        <v>BSKDGNGENGR07</v>
      </c>
      <c r="E142" s="19">
        <f>IFERROR(_xlfn.XLOOKUP(F142,Assumptions!B:B,Assumptions!C:C),0)</f>
      </c>
      <c r="F142" s="5" t="str">
        <v>Retention</v>
      </c>
      <c r="G142" s="5" t="str">
        <v/>
      </c>
      <c r="H142" s="18">
        <f>G139*E142</f>
      </c>
      <c r="I142" s="18">
        <f>H142*(1-0)</f>
      </c>
      <c r="J142" s="18">
        <v>0</v>
      </c>
      <c r="K142" s="18">
        <v>0</v>
      </c>
      <c r="L142" s="18">
        <v>0</v>
      </c>
      <c r="M142" s="18">
        <v>0</v>
      </c>
      <c r="N142" s="18">
        <v>0</v>
      </c>
      <c r="O142" s="18">
        <v>0</v>
      </c>
      <c r="P142" s="18">
        <v>0</v>
      </c>
      <c r="Q142" s="18">
        <v>0</v>
      </c>
      <c r="R142" s="18">
        <v>0</v>
      </c>
      <c r="S142" s="18">
        <v>0</v>
      </c>
      <c r="T142" s="18">
        <v>0</v>
      </c>
      <c r="U142" s="18">
        <v>0</v>
      </c>
      <c r="V142" s="18">
        <v>0</v>
      </c>
      <c r="W142" s="18">
        <v>0</v>
      </c>
      <c r="X142" s="18">
        <v>0</v>
      </c>
      <c r="Y142" s="18">
        <f>SUM(J142:X142)</f>
      </c>
      <c r="Z142" s="18">
        <f>I142-Y142</f>
      </c>
      <c r="AA142" s="20">
        <v>46483</v>
      </c>
      <c r="AB142" s="20">
        <v>46483</v>
      </c>
      <c r="AC142" s="18">
        <f>IFERROR(_xlfn.XLOOKUP(F142,Assumptions!B:B,Assumptions!D:D),0)</f>
      </c>
      <c r="AD142" s="20">
        <f>AA142+AC142</f>
      </c>
      <c r="AE142" s="20">
        <f>AC142+AB142</f>
      </c>
      <c r="AF142" s="5" t="str">
        <v/>
      </c>
      <c r="AG142" s="18">
        <f>IFERROR(_xlfn.BETA.DIST(DATE(YEAR(AG$2),MONTH(AG$2),15),$AD$2,$AE$2,FALSE,DATE(YEAR($AD142),MONTH($AD142),1),DATE(YEAR($AE142),MONTH($AE142),28)),0)</f>
      </c>
      <c r="AH142" s="18">
        <f>IFERROR(_xlfn.BETA.DIST(DATE(YEAR(AH$2),MONTH(AH$2),15),$AD$2,$AE$2,FALSE,DATE(YEAR($AD142),MONTH($AD142),1),DATE(YEAR($AE142),MONTH($AE142),28)),0)</f>
      </c>
      <c r="AI142" s="18">
        <f>IFERROR(_xlfn.BETA.DIST(DATE(YEAR(AI$2),MONTH(AI$2),15),$AD$2,$AE$2,FALSE,DATE(YEAR($AD142),MONTH($AD142),1),DATE(YEAR($AE142),MONTH($AE142),28)),0)</f>
      </c>
      <c r="AJ142" s="18">
        <f>IFERROR(_xlfn.BETA.DIST(DATE(YEAR(AJ$2),MONTH(AJ$2),15),$AD$2,$AE$2,FALSE,DATE(YEAR($AD142),MONTH($AD142),1),DATE(YEAR($AE142),MONTH($AE142),28)),0)</f>
      </c>
      <c r="AK142" s="18">
        <f>IFERROR(_xlfn.BETA.DIST(DATE(YEAR(AK$2),MONTH(AK$2),15),$AD$2,$AE$2,FALSE,DATE(YEAR($AD142),MONTH($AD142),1),DATE(YEAR($AE142),MONTH($AE142),28)),0)</f>
      </c>
      <c r="AL142" s="18">
        <f>IFERROR(_xlfn.BETA.DIST(DATE(YEAR(AL$2),MONTH(AL$2),15),$AD$2,$AE$2,FALSE,DATE(YEAR($AD142),MONTH($AD142),1),DATE(YEAR($AE142),MONTH($AE142),28)),0)</f>
      </c>
      <c r="AM142" s="18">
        <f>IFERROR(_xlfn.BETA.DIST(DATE(YEAR(AM$2),MONTH(AM$2),15),$AD$2,$AE$2,FALSE,DATE(YEAR($AD142),MONTH($AD142),1),DATE(YEAR($AE142),MONTH($AE142),28)),0)</f>
      </c>
      <c r="AN142" s="18">
        <f>IFERROR(_xlfn.BETA.DIST(DATE(YEAR(AN$2),MONTH(AN$2),15),$AD$2,$AE$2,FALSE,DATE(YEAR($AD142),MONTH($AD142),1),DATE(YEAR($AE142),MONTH($AE142),28)),0)</f>
      </c>
      <c r="AO142" s="18">
        <f>IFERROR(_xlfn.BETA.DIST(DATE(YEAR(AO$2),MONTH(AO$2),15),$AD$2,$AE$2,FALSE,DATE(YEAR($AD142),MONTH($AD142),1),DATE(YEAR($AE142),MONTH($AE142),28)),0)</f>
      </c>
      <c r="AP142" s="18">
        <f>IFERROR(_xlfn.BETA.DIST(DATE(YEAR(AP$2),MONTH(AP$2),15),$AD$2,$AE$2,FALSE,DATE(YEAR($AD142),MONTH($AD142),1),DATE(YEAR($AE142),MONTH($AE142),28)),0)</f>
      </c>
      <c r="AQ142" s="18">
        <f>IFERROR(_xlfn.BETA.DIST(DATE(YEAR(AQ$2),MONTH(AQ$2),15),$AD$2,$AE$2,FALSE,DATE(YEAR($AD142),MONTH($AD142),1),DATE(YEAR($AE142),MONTH($AE142),28)),0)</f>
      </c>
      <c r="AR142" s="18">
        <f>IFERROR(_xlfn.BETA.DIST(DATE(YEAR(AR$2),MONTH(AR$2),15),$AD$2,$AE$2,FALSE,DATE(YEAR($AD142),MONTH($AD142),1),DATE(YEAR($AE142),MONTH($AE142),28)),0)</f>
      </c>
      <c r="AS142" s="18">
        <f>IFERROR(_xlfn.BETA.DIST(DATE(YEAR(AS$2),MONTH(AS$2),15),$AD$2,$AE$2,FALSE,DATE(YEAR($AD142),MONTH($AD142),1),DATE(YEAR($AE142),MONTH($AE142),28)),0)</f>
      </c>
      <c r="AT142" s="18">
        <f>IFERROR(_xlfn.BETA.DIST(DATE(YEAR(AT$2),MONTH(AT$2),15),$AD$2,$AE$2,FALSE,DATE(YEAR($AD142),MONTH($AD142),1),DATE(YEAR($AE142),MONTH($AE142),28)),0)</f>
      </c>
      <c r="AU142" s="18">
        <f>IFERROR(_xlfn.BETA.DIST(DATE(YEAR(AU$2),MONTH(AU$2),15),$AD$2,$AE$2,FALSE,DATE(YEAR($AD142),MONTH($AD142),1),DATE(YEAR($AE142),MONTH($AE142),28)),0)</f>
      </c>
      <c r="AV142" s="18">
        <f>SUM(AG142:AU142)</f>
      </c>
      <c r="AW142" s="18">
        <f>IF(J142&lt;&gt;0,J142,IF($AV142=0,0,AG142/$AV142*$Z142))</f>
      </c>
      <c r="AX142" s="18">
        <f>IF(K142&lt;&gt;0,K142,IF($AV142=0,0,AH142/$AV142*$Z142))</f>
      </c>
      <c r="AY142" s="18">
        <f>IF(L142&lt;&gt;0,L142,IF($AV142=0,0,AI142/$AV142*$Z142))</f>
      </c>
      <c r="AZ142" s="18">
        <f>IF(M142&lt;&gt;0,M142,IF($AV142=0,0,AJ142/$AV142*$Z142))</f>
      </c>
      <c r="BA142" s="18">
        <f>IF(N142&lt;&gt;0,N142,IF($AV142=0,0,AK142/$AV142*$Z142))</f>
      </c>
      <c r="BB142" s="18">
        <f>IF(O142&lt;&gt;0,O142,IF($AV142=0,0,AL142/$AV142*$Z142))</f>
      </c>
      <c r="BC142" s="18">
        <f>IF(P142&lt;&gt;0,P142,IF($AV142=0,0,AM142/$AV142*$Z142))</f>
      </c>
      <c r="BD142" s="18">
        <f>IF(Q142&lt;&gt;0,Q142,IF($AV142=0,0,AN142/$AV142*$Z142))</f>
      </c>
      <c r="BE142" s="18">
        <f>IF(R142&lt;&gt;0,R142,IF($AV142=0,0,AO142/$AV142*$Z142))</f>
      </c>
      <c r="BF142" s="18">
        <f>IF(S142&lt;&gt;0,S142,IF($AV142=0,0,AP142/$AV142*$Z142))</f>
      </c>
      <c r="BG142" s="18">
        <f>IF(T142&lt;&gt;0,T142,IF($AV142=0,0,AQ142/$AV142*$Z142))</f>
      </c>
      <c r="BH142" s="18">
        <f>IF(U142&lt;&gt;0,U142,IF($AV142=0,0,AR142/$AV142*$Z142))</f>
      </c>
      <c r="BI142" s="18">
        <f>IF(V142&lt;&gt;0,V142,IF($AV142=0,0,AS142/$AV142*$Z142))</f>
      </c>
      <c r="BJ142" s="18">
        <f>IF(W142&lt;&gt;0,W142,IF($AV142=0,0,AT142/$AV142*$Z142))</f>
      </c>
      <c r="BK142" s="18">
        <f>IF(X142&lt;&gt;0,X142,IF($AV142=0,0,AU142/$AV142*$Z142))</f>
      </c>
      <c r="BL142" s="18">
        <f>SUM(AW142:BK142)</f>
      </c>
      <c r="BM142" s="18">
        <f>I142-BL142</f>
      </c>
    </row>
    <row r="143" outlineLevel="3">
      <c r="A143" s="17" t="str">
        <v>1.35</v>
      </c>
      <c r="B143" s="17" t="str">
        <v/>
      </c>
      <c r="C143" s="17" t="str">
        <v/>
      </c>
      <c r="D143" s="17" t="str">
        <v/>
      </c>
      <c r="E143" s="17" t="str">
        <v>1.35</v>
      </c>
      <c r="F143" s="17" t="str">
        <v>220 kV insulating gas handling monitoring systems as specified.</v>
      </c>
      <c r="G143" s="17">
        <v>13828.04</v>
      </c>
      <c r="H143" s="17" t="str">
        <v/>
      </c>
      <c r="I143" s="17" t="str">
        <v/>
      </c>
      <c r="J143" s="17" t="str">
        <v/>
      </c>
      <c r="K143" s="17" t="str">
        <v/>
      </c>
      <c r="L143" s="17" t="str">
        <v/>
      </c>
      <c r="M143" s="17" t="str">
        <v/>
      </c>
      <c r="N143" s="17" t="str">
        <v/>
      </c>
      <c r="O143" s="17" t="str">
        <v/>
      </c>
      <c r="P143" s="17" t="str">
        <v/>
      </c>
      <c r="Q143" s="17" t="str">
        <v/>
      </c>
      <c r="R143" s="17" t="str">
        <v/>
      </c>
      <c r="S143" s="17" t="str">
        <v/>
      </c>
      <c r="T143" s="17" t="str">
        <v/>
      </c>
      <c r="U143" s="17" t="str">
        <v/>
      </c>
      <c r="V143" s="17" t="str">
        <v/>
      </c>
      <c r="W143" s="17" t="str">
        <v/>
      </c>
      <c r="X143" s="17" t="str">
        <v/>
      </c>
      <c r="Y143" s="17" t="str">
        <v/>
      </c>
      <c r="Z143" s="17" t="str">
        <v/>
      </c>
      <c r="AA143" s="17" t="str">
        <v/>
      </c>
      <c r="AB143" s="17" t="str">
        <v/>
      </c>
      <c r="AC143" s="17" t="str">
        <v/>
      </c>
      <c r="AD143" s="17" t="str">
        <v/>
      </c>
      <c r="AE143" s="17" t="str">
        <v/>
      </c>
      <c r="AF143" s="5" t="str">
        <v/>
      </c>
      <c r="AG143" s="18">
        <f>IFERROR(_xlfn.BETA.DIST(DATE(YEAR(AG$2),MONTH(AG$2),15),$AD$2,$AE$2,FALSE,DATE(YEAR($AD143),MONTH($AD143),1),DATE(YEAR($AE143),MONTH($AE143),28)),0)</f>
      </c>
      <c r="AH143" s="18">
        <f>IFERROR(_xlfn.BETA.DIST(DATE(YEAR(AH$2),MONTH(AH$2),15),$AD$2,$AE$2,FALSE,DATE(YEAR($AD143),MONTH($AD143),1),DATE(YEAR($AE143),MONTH($AE143),28)),0)</f>
      </c>
      <c r="AI143" s="18">
        <f>IFERROR(_xlfn.BETA.DIST(DATE(YEAR(AI$2),MONTH(AI$2),15),$AD$2,$AE$2,FALSE,DATE(YEAR($AD143),MONTH($AD143),1),DATE(YEAR($AE143),MONTH($AE143),28)),0)</f>
      </c>
      <c r="AJ143" s="18">
        <f>IFERROR(_xlfn.BETA.DIST(DATE(YEAR(AJ$2),MONTH(AJ$2),15),$AD$2,$AE$2,FALSE,DATE(YEAR($AD143),MONTH($AD143),1),DATE(YEAR($AE143),MONTH($AE143),28)),0)</f>
      </c>
      <c r="AK143" s="18">
        <f>IFERROR(_xlfn.BETA.DIST(DATE(YEAR(AK$2),MONTH(AK$2),15),$AD$2,$AE$2,FALSE,DATE(YEAR($AD143),MONTH($AD143),1),DATE(YEAR($AE143),MONTH($AE143),28)),0)</f>
      </c>
      <c r="AL143" s="18">
        <f>IFERROR(_xlfn.BETA.DIST(DATE(YEAR(AL$2),MONTH(AL$2),15),$AD$2,$AE$2,FALSE,DATE(YEAR($AD143),MONTH($AD143),1),DATE(YEAR($AE143),MONTH($AE143),28)),0)</f>
      </c>
      <c r="AM143" s="18">
        <f>IFERROR(_xlfn.BETA.DIST(DATE(YEAR(AM$2),MONTH(AM$2),15),$AD$2,$AE$2,FALSE,DATE(YEAR($AD143),MONTH($AD143),1),DATE(YEAR($AE143),MONTH($AE143),28)),0)</f>
      </c>
      <c r="AN143" s="18">
        <f>IFERROR(_xlfn.BETA.DIST(DATE(YEAR(AN$2),MONTH(AN$2),15),$AD$2,$AE$2,FALSE,DATE(YEAR($AD143),MONTH($AD143),1),DATE(YEAR($AE143),MONTH($AE143),28)),0)</f>
      </c>
      <c r="AO143" s="18">
        <f>IFERROR(_xlfn.BETA.DIST(DATE(YEAR(AO$2),MONTH(AO$2),15),$AD$2,$AE$2,FALSE,DATE(YEAR($AD143),MONTH($AD143),1),DATE(YEAR($AE143),MONTH($AE143),28)),0)</f>
      </c>
      <c r="AP143" s="18">
        <f>IFERROR(_xlfn.BETA.DIST(DATE(YEAR(AP$2),MONTH(AP$2),15),$AD$2,$AE$2,FALSE,DATE(YEAR($AD143),MONTH($AD143),1),DATE(YEAR($AE143),MONTH($AE143),28)),0)</f>
      </c>
      <c r="AQ143" s="18">
        <f>IFERROR(_xlfn.BETA.DIST(DATE(YEAR(AQ$2),MONTH(AQ$2),15),$AD$2,$AE$2,FALSE,DATE(YEAR($AD143),MONTH($AD143),1),DATE(YEAR($AE143),MONTH($AE143),28)),0)</f>
      </c>
      <c r="AR143" s="18">
        <f>IFERROR(_xlfn.BETA.DIST(DATE(YEAR(AR$2),MONTH(AR$2),15),$AD$2,$AE$2,FALSE,DATE(YEAR($AD143),MONTH($AD143),1),DATE(YEAR($AE143),MONTH($AE143),28)),0)</f>
      </c>
      <c r="AS143" s="18">
        <f>IFERROR(_xlfn.BETA.DIST(DATE(YEAR(AS$2),MONTH(AS$2),15),$AD$2,$AE$2,FALSE,DATE(YEAR($AD143),MONTH($AD143),1),DATE(YEAR($AE143),MONTH($AE143),28)),0)</f>
      </c>
      <c r="AT143" s="18">
        <f>IFERROR(_xlfn.BETA.DIST(DATE(YEAR(AT$2),MONTH(AT$2),15),$AD$2,$AE$2,FALSE,DATE(YEAR($AD143),MONTH($AD143),1),DATE(YEAR($AE143),MONTH($AE143),28)),0)</f>
      </c>
      <c r="AU143" s="18">
        <f>IFERROR(_xlfn.BETA.DIST(DATE(YEAR(AU$2),MONTH(AU$2),15),$AD$2,$AE$2,FALSE,DATE(YEAR($AD143),MONTH($AD143),1),DATE(YEAR($AE143),MONTH($AE143),28)),0)</f>
      </c>
      <c r="AV143" s="18">
        <f>SUM(AG143:AU143)</f>
      </c>
      <c r="AW143" s="18">
        <f>IF(J143&lt;&gt;0,J143,IF($AV143=0,0,AG143/$AV143*$Z143))</f>
      </c>
      <c r="AX143" s="18">
        <f>IF(K143&lt;&gt;0,K143,IF($AV143=0,0,AH143/$AV143*$Z143))</f>
      </c>
      <c r="AY143" s="18">
        <f>IF(L143&lt;&gt;0,L143,IF($AV143=0,0,AI143/$AV143*$Z143))</f>
      </c>
      <c r="AZ143" s="18">
        <f>IF(M143&lt;&gt;0,M143,IF($AV143=0,0,AJ143/$AV143*$Z143))</f>
      </c>
      <c r="BA143" s="18">
        <f>IF(N143&lt;&gt;0,N143,IF($AV143=0,0,AK143/$AV143*$Z143))</f>
      </c>
      <c r="BB143" s="18">
        <f>IF(O143&lt;&gt;0,O143,IF($AV143=0,0,AL143/$AV143*$Z143))</f>
      </c>
      <c r="BC143" s="18">
        <f>IF(P143&lt;&gt;0,P143,IF($AV143=0,0,AM143/$AV143*$Z143))</f>
      </c>
      <c r="BD143" s="18">
        <f>IF(Q143&lt;&gt;0,Q143,IF($AV143=0,0,AN143/$AV143*$Z143))</f>
      </c>
      <c r="BE143" s="18">
        <f>IF(R143&lt;&gt;0,R143,IF($AV143=0,0,AO143/$AV143*$Z143))</f>
      </c>
      <c r="BF143" s="18">
        <f>IF(S143&lt;&gt;0,S143,IF($AV143=0,0,AP143/$AV143*$Z143))</f>
      </c>
      <c r="BG143" s="18">
        <f>IF(T143&lt;&gt;0,T143,IF($AV143=0,0,AQ143/$AV143*$Z143))</f>
      </c>
      <c r="BH143" s="18">
        <f>IF(U143&lt;&gt;0,U143,IF($AV143=0,0,AR143/$AV143*$Z143))</f>
      </c>
      <c r="BI143" s="18">
        <f>IF(V143&lt;&gt;0,V143,IF($AV143=0,0,AS143/$AV143*$Z143))</f>
      </c>
      <c r="BJ143" s="18">
        <f>IF(W143&lt;&gt;0,W143,IF($AV143=0,0,AT143/$AV143*$Z143))</f>
      </c>
      <c r="BK143" s="18">
        <f>IF(X143&lt;&gt;0,X143,IF($AV143=0,0,AU143/$AV143*$Z143))</f>
      </c>
      <c r="BL143" s="18">
        <f>SUM(AW143:BK143)</f>
      </c>
      <c r="BM143" s="17" t="str">
        <v/>
      </c>
    </row>
    <row r="144" outlineLevel="4">
      <c r="A144" s="5" t="str">
        <v>1.35</v>
      </c>
      <c r="B144" s="5" t="str">
        <v/>
      </c>
      <c r="C144" s="5" t="str">
        <v>BSKDGNGENGR05</v>
      </c>
      <c r="D144" s="5" t="str">
        <v>BSKDGNGENGR05</v>
      </c>
      <c r="E144" s="19">
        <f>IFERROR(_xlfn.XLOOKUP(F144,Assumptions!B:B,Assumptions!C:C),0)</f>
      </c>
      <c r="F144" s="5" t="str">
        <v>Advanced Payment</v>
      </c>
      <c r="G144" s="5" t="str">
        <v/>
      </c>
      <c r="H144" s="18">
        <f>G143*E144</f>
      </c>
      <c r="I144" s="18">
        <f>H144*(1-0)</f>
      </c>
      <c r="J144" s="18">
        <v>0</v>
      </c>
      <c r="K144" s="18">
        <v>0</v>
      </c>
      <c r="L144" s="18">
        <v>0</v>
      </c>
      <c r="M144" s="18">
        <v>0</v>
      </c>
      <c r="N144" s="18">
        <v>0</v>
      </c>
      <c r="O144" s="18">
        <v>0</v>
      </c>
      <c r="P144" s="18">
        <v>0</v>
      </c>
      <c r="Q144" s="18">
        <v>0</v>
      </c>
      <c r="R144" s="18">
        <v>0</v>
      </c>
      <c r="S144" s="18">
        <v>0</v>
      </c>
      <c r="T144" s="18">
        <v>0</v>
      </c>
      <c r="U144" s="18">
        <v>0</v>
      </c>
      <c r="V144" s="18">
        <v>0</v>
      </c>
      <c r="W144" s="18">
        <v>0</v>
      </c>
      <c r="X144" s="18">
        <v>0</v>
      </c>
      <c r="Y144" s="18">
        <f>SUM(J144:X144)</f>
      </c>
      <c r="Z144" s="18">
        <f>I144-Y144</f>
      </c>
      <c r="AA144" s="20">
        <v>46026</v>
      </c>
      <c r="AB144" s="20">
        <v>46026</v>
      </c>
      <c r="AC144" s="18">
        <f>IFERROR(_xlfn.XLOOKUP(F144,Assumptions!B:B,Assumptions!D:D),0)</f>
      </c>
      <c r="AD144" s="20">
        <f>AA144+AC144</f>
      </c>
      <c r="AE144" s="20">
        <f>AC144+AB144</f>
      </c>
      <c r="AF144" s="5" t="str">
        <v/>
      </c>
      <c r="AG144" s="18">
        <f>IFERROR(_xlfn.BETA.DIST(DATE(YEAR(AG$2),MONTH(AG$2),15),$AD$2,$AE$2,FALSE,DATE(YEAR($AD144),MONTH($AD144),1),DATE(YEAR($AE144),MONTH($AE144),28)),0)</f>
      </c>
      <c r="AH144" s="18">
        <f>IFERROR(_xlfn.BETA.DIST(DATE(YEAR(AH$2),MONTH(AH$2),15),$AD$2,$AE$2,FALSE,DATE(YEAR($AD144),MONTH($AD144),1),DATE(YEAR($AE144),MONTH($AE144),28)),0)</f>
      </c>
      <c r="AI144" s="18">
        <f>IFERROR(_xlfn.BETA.DIST(DATE(YEAR(AI$2),MONTH(AI$2),15),$AD$2,$AE$2,FALSE,DATE(YEAR($AD144),MONTH($AD144),1),DATE(YEAR($AE144),MONTH($AE144),28)),0)</f>
      </c>
      <c r="AJ144" s="18">
        <f>IFERROR(_xlfn.BETA.DIST(DATE(YEAR(AJ$2),MONTH(AJ$2),15),$AD$2,$AE$2,FALSE,DATE(YEAR($AD144),MONTH($AD144),1),DATE(YEAR($AE144),MONTH($AE144),28)),0)</f>
      </c>
      <c r="AK144" s="18">
        <f>IFERROR(_xlfn.BETA.DIST(DATE(YEAR(AK$2),MONTH(AK$2),15),$AD$2,$AE$2,FALSE,DATE(YEAR($AD144),MONTH($AD144),1),DATE(YEAR($AE144),MONTH($AE144),28)),0)</f>
      </c>
      <c r="AL144" s="18">
        <f>IFERROR(_xlfn.BETA.DIST(DATE(YEAR(AL$2),MONTH(AL$2),15),$AD$2,$AE$2,FALSE,DATE(YEAR($AD144),MONTH($AD144),1),DATE(YEAR($AE144),MONTH($AE144),28)),0)</f>
      </c>
      <c r="AM144" s="18">
        <f>IFERROR(_xlfn.BETA.DIST(DATE(YEAR(AM$2),MONTH(AM$2),15),$AD$2,$AE$2,FALSE,DATE(YEAR($AD144),MONTH($AD144),1),DATE(YEAR($AE144),MONTH($AE144),28)),0)</f>
      </c>
      <c r="AN144" s="18">
        <f>IFERROR(_xlfn.BETA.DIST(DATE(YEAR(AN$2),MONTH(AN$2),15),$AD$2,$AE$2,FALSE,DATE(YEAR($AD144),MONTH($AD144),1),DATE(YEAR($AE144),MONTH($AE144),28)),0)</f>
      </c>
      <c r="AO144" s="18">
        <f>IFERROR(_xlfn.BETA.DIST(DATE(YEAR(AO$2),MONTH(AO$2),15),$AD$2,$AE$2,FALSE,DATE(YEAR($AD144),MONTH($AD144),1),DATE(YEAR($AE144),MONTH($AE144),28)),0)</f>
      </c>
      <c r="AP144" s="18">
        <f>IFERROR(_xlfn.BETA.DIST(DATE(YEAR(AP$2),MONTH(AP$2),15),$AD$2,$AE$2,FALSE,DATE(YEAR($AD144),MONTH($AD144),1),DATE(YEAR($AE144),MONTH($AE144),28)),0)</f>
      </c>
      <c r="AQ144" s="18">
        <f>IFERROR(_xlfn.BETA.DIST(DATE(YEAR(AQ$2),MONTH(AQ$2),15),$AD$2,$AE$2,FALSE,DATE(YEAR($AD144),MONTH($AD144),1),DATE(YEAR($AE144),MONTH($AE144),28)),0)</f>
      </c>
      <c r="AR144" s="18">
        <f>IFERROR(_xlfn.BETA.DIST(DATE(YEAR(AR$2),MONTH(AR$2),15),$AD$2,$AE$2,FALSE,DATE(YEAR($AD144),MONTH($AD144),1),DATE(YEAR($AE144),MONTH($AE144),28)),0)</f>
      </c>
      <c r="AS144" s="18">
        <f>IFERROR(_xlfn.BETA.DIST(DATE(YEAR(AS$2),MONTH(AS$2),15),$AD$2,$AE$2,FALSE,DATE(YEAR($AD144),MONTH($AD144),1),DATE(YEAR($AE144),MONTH($AE144),28)),0)</f>
      </c>
      <c r="AT144" s="18">
        <f>IFERROR(_xlfn.BETA.DIST(DATE(YEAR(AT$2),MONTH(AT$2),15),$AD$2,$AE$2,FALSE,DATE(YEAR($AD144),MONTH($AD144),1),DATE(YEAR($AE144),MONTH($AE144),28)),0)</f>
      </c>
      <c r="AU144" s="18">
        <f>IFERROR(_xlfn.BETA.DIST(DATE(YEAR(AU$2),MONTH(AU$2),15),$AD$2,$AE$2,FALSE,DATE(YEAR($AD144),MONTH($AD144),1),DATE(YEAR($AE144),MONTH($AE144),28)),0)</f>
      </c>
      <c r="AV144" s="18">
        <f>SUM(AG144:AU144)</f>
      </c>
      <c r="AW144" s="18">
        <f>IF(J144&lt;&gt;0,J144,IF($AV144=0,0,AG144/$AV144*$Z144))</f>
      </c>
      <c r="AX144" s="18">
        <f>IF(K144&lt;&gt;0,K144,IF($AV144=0,0,AH144/$AV144*$Z144))</f>
      </c>
      <c r="AY144" s="18">
        <f>IF(L144&lt;&gt;0,L144,IF($AV144=0,0,AI144/$AV144*$Z144))</f>
      </c>
      <c r="AZ144" s="18">
        <f>IF(M144&lt;&gt;0,M144,IF($AV144=0,0,AJ144/$AV144*$Z144))</f>
      </c>
      <c r="BA144" s="18">
        <f>IF(N144&lt;&gt;0,N144,IF($AV144=0,0,AK144/$AV144*$Z144))</f>
      </c>
      <c r="BB144" s="18">
        <f>IF(O144&lt;&gt;0,O144,IF($AV144=0,0,AL144/$AV144*$Z144))</f>
      </c>
      <c r="BC144" s="18">
        <f>IF(P144&lt;&gt;0,P144,IF($AV144=0,0,AM144/$AV144*$Z144))</f>
      </c>
      <c r="BD144" s="18">
        <f>IF(Q144&lt;&gt;0,Q144,IF($AV144=0,0,AN144/$AV144*$Z144))</f>
      </c>
      <c r="BE144" s="18">
        <f>IF(R144&lt;&gt;0,R144,IF($AV144=0,0,AO144/$AV144*$Z144))</f>
      </c>
      <c r="BF144" s="18">
        <f>IF(S144&lt;&gt;0,S144,IF($AV144=0,0,AP144/$AV144*$Z144))</f>
      </c>
      <c r="BG144" s="18">
        <f>IF(T144&lt;&gt;0,T144,IF($AV144=0,0,AQ144/$AV144*$Z144))</f>
      </c>
      <c r="BH144" s="18">
        <f>IF(U144&lt;&gt;0,U144,IF($AV144=0,0,AR144/$AV144*$Z144))</f>
      </c>
      <c r="BI144" s="18">
        <f>IF(V144&lt;&gt;0,V144,IF($AV144=0,0,AS144/$AV144*$Z144))</f>
      </c>
      <c r="BJ144" s="18">
        <f>IF(W144&lt;&gt;0,W144,IF($AV144=0,0,AT144/$AV144*$Z144))</f>
      </c>
      <c r="BK144" s="18">
        <f>IF(X144&lt;&gt;0,X144,IF($AV144=0,0,AU144/$AV144*$Z144))</f>
      </c>
      <c r="BL144" s="18">
        <f>SUM(AW144:BK144)</f>
      </c>
      <c r="BM144" s="18">
        <f>I144-BL144</f>
      </c>
    </row>
    <row r="145" outlineLevel="4">
      <c r="A145" s="5" t="str">
        <v>1.35</v>
      </c>
      <c r="B145" s="5" t="str">
        <v/>
      </c>
      <c r="C145" s="5" t="str">
        <v>BSPRELGENG207</v>
      </c>
      <c r="D145" s="5" t="str">
        <v>BSPRELGENG207</v>
      </c>
      <c r="E145" s="19">
        <f>IFERROR(_xlfn.XLOOKUP(F145,Assumptions!B:B,Assumptions!C:C),0)</f>
      </c>
      <c r="F145" s="5" t="str">
        <v>Site Delivery USD</v>
      </c>
      <c r="G145" s="5" t="str">
        <v/>
      </c>
      <c r="H145" s="18">
        <f>G143*E145</f>
      </c>
      <c r="I145" s="18">
        <f>H145*(1-0)</f>
      </c>
      <c r="J145" s="18">
        <v>0</v>
      </c>
      <c r="K145" s="18">
        <v>0</v>
      </c>
      <c r="L145" s="18">
        <v>0</v>
      </c>
      <c r="M145" s="18">
        <v>0</v>
      </c>
      <c r="N145" s="18">
        <v>0</v>
      </c>
      <c r="O145" s="18">
        <v>0</v>
      </c>
      <c r="P145" s="18">
        <v>0</v>
      </c>
      <c r="Q145" s="18">
        <v>0</v>
      </c>
      <c r="R145" s="18">
        <v>0</v>
      </c>
      <c r="S145" s="18">
        <v>0</v>
      </c>
      <c r="T145" s="18">
        <v>0</v>
      </c>
      <c r="U145" s="18">
        <v>0</v>
      </c>
      <c r="V145" s="18">
        <v>0</v>
      </c>
      <c r="W145" s="18">
        <v>0</v>
      </c>
      <c r="X145" s="18">
        <v>0</v>
      </c>
      <c r="Y145" s="18">
        <f>SUM(J145:X145)</f>
      </c>
      <c r="Z145" s="18">
        <f>I145-Y145</f>
      </c>
      <c r="AA145" s="20">
        <v>46294</v>
      </c>
      <c r="AB145" s="20">
        <v>46294</v>
      </c>
      <c r="AC145" s="18">
        <f>IFERROR(_xlfn.XLOOKUP(F145,Assumptions!B:B,Assumptions!D:D),0)</f>
      </c>
      <c r="AD145" s="20">
        <f>AA145+AC145</f>
      </c>
      <c r="AE145" s="20">
        <f>AC145+AB145</f>
      </c>
      <c r="AF145" s="5" t="str">
        <v/>
      </c>
      <c r="AG145" s="18">
        <f>IFERROR(_xlfn.BETA.DIST(DATE(YEAR(AG$2),MONTH(AG$2),15),$AD$2,$AE$2,FALSE,DATE(YEAR($AD145),MONTH($AD145),1),DATE(YEAR($AE145),MONTH($AE145),28)),0)</f>
      </c>
      <c r="AH145" s="18">
        <f>IFERROR(_xlfn.BETA.DIST(DATE(YEAR(AH$2),MONTH(AH$2),15),$AD$2,$AE$2,FALSE,DATE(YEAR($AD145),MONTH($AD145),1),DATE(YEAR($AE145),MONTH($AE145),28)),0)</f>
      </c>
      <c r="AI145" s="18">
        <f>IFERROR(_xlfn.BETA.DIST(DATE(YEAR(AI$2),MONTH(AI$2),15),$AD$2,$AE$2,FALSE,DATE(YEAR($AD145),MONTH($AD145),1),DATE(YEAR($AE145),MONTH($AE145),28)),0)</f>
      </c>
      <c r="AJ145" s="18">
        <f>IFERROR(_xlfn.BETA.DIST(DATE(YEAR(AJ$2),MONTH(AJ$2),15),$AD$2,$AE$2,FALSE,DATE(YEAR($AD145),MONTH($AD145),1),DATE(YEAR($AE145),MONTH($AE145),28)),0)</f>
      </c>
      <c r="AK145" s="18">
        <f>IFERROR(_xlfn.BETA.DIST(DATE(YEAR(AK$2),MONTH(AK$2),15),$AD$2,$AE$2,FALSE,DATE(YEAR($AD145),MONTH($AD145),1),DATE(YEAR($AE145),MONTH($AE145),28)),0)</f>
      </c>
      <c r="AL145" s="18">
        <f>IFERROR(_xlfn.BETA.DIST(DATE(YEAR(AL$2),MONTH(AL$2),15),$AD$2,$AE$2,FALSE,DATE(YEAR($AD145),MONTH($AD145),1),DATE(YEAR($AE145),MONTH($AE145),28)),0)</f>
      </c>
      <c r="AM145" s="18">
        <f>IFERROR(_xlfn.BETA.DIST(DATE(YEAR(AM$2),MONTH(AM$2),15),$AD$2,$AE$2,FALSE,DATE(YEAR($AD145),MONTH($AD145),1),DATE(YEAR($AE145),MONTH($AE145),28)),0)</f>
      </c>
      <c r="AN145" s="18">
        <f>IFERROR(_xlfn.BETA.DIST(DATE(YEAR(AN$2),MONTH(AN$2),15),$AD$2,$AE$2,FALSE,DATE(YEAR($AD145),MONTH($AD145),1),DATE(YEAR($AE145),MONTH($AE145),28)),0)</f>
      </c>
      <c r="AO145" s="18">
        <f>IFERROR(_xlfn.BETA.DIST(DATE(YEAR(AO$2),MONTH(AO$2),15),$AD$2,$AE$2,FALSE,DATE(YEAR($AD145),MONTH($AD145),1),DATE(YEAR($AE145),MONTH($AE145),28)),0)</f>
      </c>
      <c r="AP145" s="18">
        <f>IFERROR(_xlfn.BETA.DIST(DATE(YEAR(AP$2),MONTH(AP$2),15),$AD$2,$AE$2,FALSE,DATE(YEAR($AD145),MONTH($AD145),1),DATE(YEAR($AE145),MONTH($AE145),28)),0)</f>
      </c>
      <c r="AQ145" s="18">
        <f>IFERROR(_xlfn.BETA.DIST(DATE(YEAR(AQ$2),MONTH(AQ$2),15),$AD$2,$AE$2,FALSE,DATE(YEAR($AD145),MONTH($AD145),1),DATE(YEAR($AE145),MONTH($AE145),28)),0)</f>
      </c>
      <c r="AR145" s="18">
        <f>IFERROR(_xlfn.BETA.DIST(DATE(YEAR(AR$2),MONTH(AR$2),15),$AD$2,$AE$2,FALSE,DATE(YEAR($AD145),MONTH($AD145),1),DATE(YEAR($AE145),MONTH($AE145),28)),0)</f>
      </c>
      <c r="AS145" s="18">
        <f>IFERROR(_xlfn.BETA.DIST(DATE(YEAR(AS$2),MONTH(AS$2),15),$AD$2,$AE$2,FALSE,DATE(YEAR($AD145),MONTH($AD145),1),DATE(YEAR($AE145),MONTH($AE145),28)),0)</f>
      </c>
      <c r="AT145" s="18">
        <f>IFERROR(_xlfn.BETA.DIST(DATE(YEAR(AT$2),MONTH(AT$2),15),$AD$2,$AE$2,FALSE,DATE(YEAR($AD145),MONTH($AD145),1),DATE(YEAR($AE145),MONTH($AE145),28)),0)</f>
      </c>
      <c r="AU145" s="18">
        <f>IFERROR(_xlfn.BETA.DIST(DATE(YEAR(AU$2),MONTH(AU$2),15),$AD$2,$AE$2,FALSE,DATE(YEAR($AD145),MONTH($AD145),1),DATE(YEAR($AE145),MONTH($AE145),28)),0)</f>
      </c>
      <c r="AV145" s="18">
        <f>SUM(AG145:AU145)</f>
      </c>
      <c r="AW145" s="18">
        <f>IF(J145&lt;&gt;0,J145,IF($AV145=0,0,AG145/$AV145*$Z145))</f>
      </c>
      <c r="AX145" s="18">
        <f>IF(K145&lt;&gt;0,K145,IF($AV145=0,0,AH145/$AV145*$Z145))</f>
      </c>
      <c r="AY145" s="18">
        <f>IF(L145&lt;&gt;0,L145,IF($AV145=0,0,AI145/$AV145*$Z145))</f>
      </c>
      <c r="AZ145" s="18">
        <f>IF(M145&lt;&gt;0,M145,IF($AV145=0,0,AJ145/$AV145*$Z145))</f>
      </c>
      <c r="BA145" s="18">
        <f>IF(N145&lt;&gt;0,N145,IF($AV145=0,0,AK145/$AV145*$Z145))</f>
      </c>
      <c r="BB145" s="18">
        <f>IF(O145&lt;&gt;0,O145,IF($AV145=0,0,AL145/$AV145*$Z145))</f>
      </c>
      <c r="BC145" s="18">
        <f>IF(P145&lt;&gt;0,P145,IF($AV145=0,0,AM145/$AV145*$Z145))</f>
      </c>
      <c r="BD145" s="18">
        <f>IF(Q145&lt;&gt;0,Q145,IF($AV145=0,0,AN145/$AV145*$Z145))</f>
      </c>
      <c r="BE145" s="18">
        <f>IF(R145&lt;&gt;0,R145,IF($AV145=0,0,AO145/$AV145*$Z145))</f>
      </c>
      <c r="BF145" s="18">
        <f>IF(S145&lt;&gt;0,S145,IF($AV145=0,0,AP145/$AV145*$Z145))</f>
      </c>
      <c r="BG145" s="18">
        <f>IF(T145&lt;&gt;0,T145,IF($AV145=0,0,AQ145/$AV145*$Z145))</f>
      </c>
      <c r="BH145" s="18">
        <f>IF(U145&lt;&gt;0,U145,IF($AV145=0,0,AR145/$AV145*$Z145))</f>
      </c>
      <c r="BI145" s="18">
        <f>IF(V145&lt;&gt;0,V145,IF($AV145=0,0,AS145/$AV145*$Z145))</f>
      </c>
      <c r="BJ145" s="18">
        <f>IF(W145&lt;&gt;0,W145,IF($AV145=0,0,AT145/$AV145*$Z145))</f>
      </c>
      <c r="BK145" s="18">
        <f>IF(X145&lt;&gt;0,X145,IF($AV145=0,0,AU145/$AV145*$Z145))</f>
      </c>
      <c r="BL145" s="18">
        <f>SUM(AW145:BK145)</f>
      </c>
      <c r="BM145" s="18">
        <f>I145-BL145</f>
      </c>
    </row>
    <row r="146" outlineLevel="4">
      <c r="A146" s="5" t="str">
        <v>1.35</v>
      </c>
      <c r="B146" s="5" t="str">
        <v/>
      </c>
      <c r="C146" s="5" t="str">
        <v>BSKDGNGENGR07</v>
      </c>
      <c r="D146" s="5" t="str">
        <v>BSKDGNGENGR07</v>
      </c>
      <c r="E146" s="19">
        <f>IFERROR(_xlfn.XLOOKUP(F146,Assumptions!B:B,Assumptions!C:C),0)</f>
      </c>
      <c r="F146" s="5" t="str">
        <v>Retention</v>
      </c>
      <c r="G146" s="5" t="str">
        <v/>
      </c>
      <c r="H146" s="18">
        <f>G143*E146</f>
      </c>
      <c r="I146" s="18">
        <f>H146*(1-0)</f>
      </c>
      <c r="J146" s="18">
        <v>0</v>
      </c>
      <c r="K146" s="18">
        <v>0</v>
      </c>
      <c r="L146" s="18">
        <v>0</v>
      </c>
      <c r="M146" s="18">
        <v>0</v>
      </c>
      <c r="N146" s="18">
        <v>0</v>
      </c>
      <c r="O146" s="18">
        <v>0</v>
      </c>
      <c r="P146" s="18">
        <v>0</v>
      </c>
      <c r="Q146" s="18">
        <v>0</v>
      </c>
      <c r="R146" s="18">
        <v>0</v>
      </c>
      <c r="S146" s="18">
        <v>0</v>
      </c>
      <c r="T146" s="18">
        <v>0</v>
      </c>
      <c r="U146" s="18">
        <v>0</v>
      </c>
      <c r="V146" s="18">
        <v>0</v>
      </c>
      <c r="W146" s="18">
        <v>0</v>
      </c>
      <c r="X146" s="18">
        <v>0</v>
      </c>
      <c r="Y146" s="18">
        <f>SUM(J146:X146)</f>
      </c>
      <c r="Z146" s="18">
        <f>I146-Y146</f>
      </c>
      <c r="AA146" s="20">
        <v>46483</v>
      </c>
      <c r="AB146" s="20">
        <v>46483</v>
      </c>
      <c r="AC146" s="18">
        <f>IFERROR(_xlfn.XLOOKUP(F146,Assumptions!B:B,Assumptions!D:D),0)</f>
      </c>
      <c r="AD146" s="20">
        <f>AA146+AC146</f>
      </c>
      <c r="AE146" s="20">
        <f>AC146+AB146</f>
      </c>
      <c r="AF146" s="5" t="str">
        <v/>
      </c>
      <c r="AG146" s="18">
        <f>IFERROR(_xlfn.BETA.DIST(DATE(YEAR(AG$2),MONTH(AG$2),15),$AD$2,$AE$2,FALSE,DATE(YEAR($AD146),MONTH($AD146),1),DATE(YEAR($AE146),MONTH($AE146),28)),0)</f>
      </c>
      <c r="AH146" s="18">
        <f>IFERROR(_xlfn.BETA.DIST(DATE(YEAR(AH$2),MONTH(AH$2),15),$AD$2,$AE$2,FALSE,DATE(YEAR($AD146),MONTH($AD146),1),DATE(YEAR($AE146),MONTH($AE146),28)),0)</f>
      </c>
      <c r="AI146" s="18">
        <f>IFERROR(_xlfn.BETA.DIST(DATE(YEAR(AI$2),MONTH(AI$2),15),$AD$2,$AE$2,FALSE,DATE(YEAR($AD146),MONTH($AD146),1),DATE(YEAR($AE146),MONTH($AE146),28)),0)</f>
      </c>
      <c r="AJ146" s="18">
        <f>IFERROR(_xlfn.BETA.DIST(DATE(YEAR(AJ$2),MONTH(AJ$2),15),$AD$2,$AE$2,FALSE,DATE(YEAR($AD146),MONTH($AD146),1),DATE(YEAR($AE146),MONTH($AE146),28)),0)</f>
      </c>
      <c r="AK146" s="18">
        <f>IFERROR(_xlfn.BETA.DIST(DATE(YEAR(AK$2),MONTH(AK$2),15),$AD$2,$AE$2,FALSE,DATE(YEAR($AD146),MONTH($AD146),1),DATE(YEAR($AE146),MONTH($AE146),28)),0)</f>
      </c>
      <c r="AL146" s="18">
        <f>IFERROR(_xlfn.BETA.DIST(DATE(YEAR(AL$2),MONTH(AL$2),15),$AD$2,$AE$2,FALSE,DATE(YEAR($AD146),MONTH($AD146),1),DATE(YEAR($AE146),MONTH($AE146),28)),0)</f>
      </c>
      <c r="AM146" s="18">
        <f>IFERROR(_xlfn.BETA.DIST(DATE(YEAR(AM$2),MONTH(AM$2),15),$AD$2,$AE$2,FALSE,DATE(YEAR($AD146),MONTH($AD146),1),DATE(YEAR($AE146),MONTH($AE146),28)),0)</f>
      </c>
      <c r="AN146" s="18">
        <f>IFERROR(_xlfn.BETA.DIST(DATE(YEAR(AN$2),MONTH(AN$2),15),$AD$2,$AE$2,FALSE,DATE(YEAR($AD146),MONTH($AD146),1),DATE(YEAR($AE146),MONTH($AE146),28)),0)</f>
      </c>
      <c r="AO146" s="18">
        <f>IFERROR(_xlfn.BETA.DIST(DATE(YEAR(AO$2),MONTH(AO$2),15),$AD$2,$AE$2,FALSE,DATE(YEAR($AD146),MONTH($AD146),1),DATE(YEAR($AE146),MONTH($AE146),28)),0)</f>
      </c>
      <c r="AP146" s="18">
        <f>IFERROR(_xlfn.BETA.DIST(DATE(YEAR(AP$2),MONTH(AP$2),15),$AD$2,$AE$2,FALSE,DATE(YEAR($AD146),MONTH($AD146),1),DATE(YEAR($AE146),MONTH($AE146),28)),0)</f>
      </c>
      <c r="AQ146" s="18">
        <f>IFERROR(_xlfn.BETA.DIST(DATE(YEAR(AQ$2),MONTH(AQ$2),15),$AD$2,$AE$2,FALSE,DATE(YEAR($AD146),MONTH($AD146),1),DATE(YEAR($AE146),MONTH($AE146),28)),0)</f>
      </c>
      <c r="AR146" s="18">
        <f>IFERROR(_xlfn.BETA.DIST(DATE(YEAR(AR$2),MONTH(AR$2),15),$AD$2,$AE$2,FALSE,DATE(YEAR($AD146),MONTH($AD146),1),DATE(YEAR($AE146),MONTH($AE146),28)),0)</f>
      </c>
      <c r="AS146" s="18">
        <f>IFERROR(_xlfn.BETA.DIST(DATE(YEAR(AS$2),MONTH(AS$2),15),$AD$2,$AE$2,FALSE,DATE(YEAR($AD146),MONTH($AD146),1),DATE(YEAR($AE146),MONTH($AE146),28)),0)</f>
      </c>
      <c r="AT146" s="18">
        <f>IFERROR(_xlfn.BETA.DIST(DATE(YEAR(AT$2),MONTH(AT$2),15),$AD$2,$AE$2,FALSE,DATE(YEAR($AD146),MONTH($AD146),1),DATE(YEAR($AE146),MONTH($AE146),28)),0)</f>
      </c>
      <c r="AU146" s="18">
        <f>IFERROR(_xlfn.BETA.DIST(DATE(YEAR(AU$2),MONTH(AU$2),15),$AD$2,$AE$2,FALSE,DATE(YEAR($AD146),MONTH($AD146),1),DATE(YEAR($AE146),MONTH($AE146),28)),0)</f>
      </c>
      <c r="AV146" s="18">
        <f>SUM(AG146:AU146)</f>
      </c>
      <c r="AW146" s="18">
        <f>IF(J146&lt;&gt;0,J146,IF($AV146=0,0,AG146/$AV146*$Z146))</f>
      </c>
      <c r="AX146" s="18">
        <f>IF(K146&lt;&gt;0,K146,IF($AV146=0,0,AH146/$AV146*$Z146))</f>
      </c>
      <c r="AY146" s="18">
        <f>IF(L146&lt;&gt;0,L146,IF($AV146=0,0,AI146/$AV146*$Z146))</f>
      </c>
      <c r="AZ146" s="18">
        <f>IF(M146&lt;&gt;0,M146,IF($AV146=0,0,AJ146/$AV146*$Z146))</f>
      </c>
      <c r="BA146" s="18">
        <f>IF(N146&lt;&gt;0,N146,IF($AV146=0,0,AK146/$AV146*$Z146))</f>
      </c>
      <c r="BB146" s="18">
        <f>IF(O146&lt;&gt;0,O146,IF($AV146=0,0,AL146/$AV146*$Z146))</f>
      </c>
      <c r="BC146" s="18">
        <f>IF(P146&lt;&gt;0,P146,IF($AV146=0,0,AM146/$AV146*$Z146))</f>
      </c>
      <c r="BD146" s="18">
        <f>IF(Q146&lt;&gt;0,Q146,IF($AV146=0,0,AN146/$AV146*$Z146))</f>
      </c>
      <c r="BE146" s="18">
        <f>IF(R146&lt;&gt;0,R146,IF($AV146=0,0,AO146/$AV146*$Z146))</f>
      </c>
      <c r="BF146" s="18">
        <f>IF(S146&lt;&gt;0,S146,IF($AV146=0,0,AP146/$AV146*$Z146))</f>
      </c>
      <c r="BG146" s="18">
        <f>IF(T146&lt;&gt;0,T146,IF($AV146=0,0,AQ146/$AV146*$Z146))</f>
      </c>
      <c r="BH146" s="18">
        <f>IF(U146&lt;&gt;0,U146,IF($AV146=0,0,AR146/$AV146*$Z146))</f>
      </c>
      <c r="BI146" s="18">
        <f>IF(V146&lt;&gt;0,V146,IF($AV146=0,0,AS146/$AV146*$Z146))</f>
      </c>
      <c r="BJ146" s="18">
        <f>IF(W146&lt;&gt;0,W146,IF($AV146=0,0,AT146/$AV146*$Z146))</f>
      </c>
      <c r="BK146" s="18">
        <f>IF(X146&lt;&gt;0,X146,IF($AV146=0,0,AU146/$AV146*$Z146))</f>
      </c>
      <c r="BL146" s="18">
        <f>SUM(AW146:BK146)</f>
      </c>
      <c r="BM146" s="18">
        <f>I146-BL146</f>
      </c>
    </row>
    <row r="147" outlineLevel="3">
      <c r="A147" s="17" t="str">
        <v>1.36</v>
      </c>
      <c r="B147" s="17" t="str">
        <v/>
      </c>
      <c r="C147" s="17" t="str">
        <v/>
      </c>
      <c r="D147" s="17" t="str">
        <v/>
      </c>
      <c r="E147" s="17" t="str">
        <v>1.36</v>
      </c>
      <c r="F147" s="17" t="str">
        <v>Sensors of SF6 partial discharge measurements as specified.</v>
      </c>
      <c r="G147" s="17">
        <v>12675.16</v>
      </c>
      <c r="H147" s="17" t="str">
        <v/>
      </c>
      <c r="I147" s="17" t="str">
        <v/>
      </c>
      <c r="J147" s="17" t="str">
        <v/>
      </c>
      <c r="K147" s="17" t="str">
        <v/>
      </c>
      <c r="L147" s="17" t="str">
        <v/>
      </c>
      <c r="M147" s="17" t="str">
        <v/>
      </c>
      <c r="N147" s="17" t="str">
        <v/>
      </c>
      <c r="O147" s="17" t="str">
        <v/>
      </c>
      <c r="P147" s="17" t="str">
        <v/>
      </c>
      <c r="Q147" s="17" t="str">
        <v/>
      </c>
      <c r="R147" s="17" t="str">
        <v/>
      </c>
      <c r="S147" s="17" t="str">
        <v/>
      </c>
      <c r="T147" s="17" t="str">
        <v/>
      </c>
      <c r="U147" s="17" t="str">
        <v/>
      </c>
      <c r="V147" s="17" t="str">
        <v/>
      </c>
      <c r="W147" s="17" t="str">
        <v/>
      </c>
      <c r="X147" s="17" t="str">
        <v/>
      </c>
      <c r="Y147" s="17" t="str">
        <v/>
      </c>
      <c r="Z147" s="17" t="str">
        <v/>
      </c>
      <c r="AA147" s="17" t="str">
        <v/>
      </c>
      <c r="AB147" s="17" t="str">
        <v/>
      </c>
      <c r="AC147" s="17" t="str">
        <v/>
      </c>
      <c r="AD147" s="17" t="str">
        <v/>
      </c>
      <c r="AE147" s="17" t="str">
        <v/>
      </c>
      <c r="AF147" s="5" t="str">
        <v/>
      </c>
      <c r="AG147" s="18">
        <f>IFERROR(_xlfn.BETA.DIST(DATE(YEAR(AG$2),MONTH(AG$2),15),$AD$2,$AE$2,FALSE,DATE(YEAR($AD147),MONTH($AD147),1),DATE(YEAR($AE147),MONTH($AE147),28)),0)</f>
      </c>
      <c r="AH147" s="18">
        <f>IFERROR(_xlfn.BETA.DIST(DATE(YEAR(AH$2),MONTH(AH$2),15),$AD$2,$AE$2,FALSE,DATE(YEAR($AD147),MONTH($AD147),1),DATE(YEAR($AE147),MONTH($AE147),28)),0)</f>
      </c>
      <c r="AI147" s="18">
        <f>IFERROR(_xlfn.BETA.DIST(DATE(YEAR(AI$2),MONTH(AI$2),15),$AD$2,$AE$2,FALSE,DATE(YEAR($AD147),MONTH($AD147),1),DATE(YEAR($AE147),MONTH($AE147),28)),0)</f>
      </c>
      <c r="AJ147" s="18">
        <f>IFERROR(_xlfn.BETA.DIST(DATE(YEAR(AJ$2),MONTH(AJ$2),15),$AD$2,$AE$2,FALSE,DATE(YEAR($AD147),MONTH($AD147),1),DATE(YEAR($AE147),MONTH($AE147),28)),0)</f>
      </c>
      <c r="AK147" s="18">
        <f>IFERROR(_xlfn.BETA.DIST(DATE(YEAR(AK$2),MONTH(AK$2),15),$AD$2,$AE$2,FALSE,DATE(YEAR($AD147),MONTH($AD147),1),DATE(YEAR($AE147),MONTH($AE147),28)),0)</f>
      </c>
      <c r="AL147" s="18">
        <f>IFERROR(_xlfn.BETA.DIST(DATE(YEAR(AL$2),MONTH(AL$2),15),$AD$2,$AE$2,FALSE,DATE(YEAR($AD147),MONTH($AD147),1),DATE(YEAR($AE147),MONTH($AE147),28)),0)</f>
      </c>
      <c r="AM147" s="18">
        <f>IFERROR(_xlfn.BETA.DIST(DATE(YEAR(AM$2),MONTH(AM$2),15),$AD$2,$AE$2,FALSE,DATE(YEAR($AD147),MONTH($AD147),1),DATE(YEAR($AE147),MONTH($AE147),28)),0)</f>
      </c>
      <c r="AN147" s="18">
        <f>IFERROR(_xlfn.BETA.DIST(DATE(YEAR(AN$2),MONTH(AN$2),15),$AD$2,$AE$2,FALSE,DATE(YEAR($AD147),MONTH($AD147),1),DATE(YEAR($AE147),MONTH($AE147),28)),0)</f>
      </c>
      <c r="AO147" s="18">
        <f>IFERROR(_xlfn.BETA.DIST(DATE(YEAR(AO$2),MONTH(AO$2),15),$AD$2,$AE$2,FALSE,DATE(YEAR($AD147),MONTH($AD147),1),DATE(YEAR($AE147),MONTH($AE147),28)),0)</f>
      </c>
      <c r="AP147" s="18">
        <f>IFERROR(_xlfn.BETA.DIST(DATE(YEAR(AP$2),MONTH(AP$2),15),$AD$2,$AE$2,FALSE,DATE(YEAR($AD147),MONTH($AD147),1),DATE(YEAR($AE147),MONTH($AE147),28)),0)</f>
      </c>
      <c r="AQ147" s="18">
        <f>IFERROR(_xlfn.BETA.DIST(DATE(YEAR(AQ$2),MONTH(AQ$2),15),$AD$2,$AE$2,FALSE,DATE(YEAR($AD147),MONTH($AD147),1),DATE(YEAR($AE147),MONTH($AE147),28)),0)</f>
      </c>
      <c r="AR147" s="18">
        <f>IFERROR(_xlfn.BETA.DIST(DATE(YEAR(AR$2),MONTH(AR$2),15),$AD$2,$AE$2,FALSE,DATE(YEAR($AD147),MONTH($AD147),1),DATE(YEAR($AE147),MONTH($AE147),28)),0)</f>
      </c>
      <c r="AS147" s="18">
        <f>IFERROR(_xlfn.BETA.DIST(DATE(YEAR(AS$2),MONTH(AS$2),15),$AD$2,$AE$2,FALSE,DATE(YEAR($AD147),MONTH($AD147),1),DATE(YEAR($AE147),MONTH($AE147),28)),0)</f>
      </c>
      <c r="AT147" s="18">
        <f>IFERROR(_xlfn.BETA.DIST(DATE(YEAR(AT$2),MONTH(AT$2),15),$AD$2,$AE$2,FALSE,DATE(YEAR($AD147),MONTH($AD147),1),DATE(YEAR($AE147),MONTH($AE147),28)),0)</f>
      </c>
      <c r="AU147" s="18">
        <f>IFERROR(_xlfn.BETA.DIST(DATE(YEAR(AU$2),MONTH(AU$2),15),$AD$2,$AE$2,FALSE,DATE(YEAR($AD147),MONTH($AD147),1),DATE(YEAR($AE147),MONTH($AE147),28)),0)</f>
      </c>
      <c r="AV147" s="18">
        <f>SUM(AG147:AU147)</f>
      </c>
      <c r="AW147" s="18">
        <f>IF(J147&lt;&gt;0,J147,IF($AV147=0,0,AG147/$AV147*$Z147))</f>
      </c>
      <c r="AX147" s="18">
        <f>IF(K147&lt;&gt;0,K147,IF($AV147=0,0,AH147/$AV147*$Z147))</f>
      </c>
      <c r="AY147" s="18">
        <f>IF(L147&lt;&gt;0,L147,IF($AV147=0,0,AI147/$AV147*$Z147))</f>
      </c>
      <c r="AZ147" s="18">
        <f>IF(M147&lt;&gt;0,M147,IF($AV147=0,0,AJ147/$AV147*$Z147))</f>
      </c>
      <c r="BA147" s="18">
        <f>IF(N147&lt;&gt;0,N147,IF($AV147=0,0,AK147/$AV147*$Z147))</f>
      </c>
      <c r="BB147" s="18">
        <f>IF(O147&lt;&gt;0,O147,IF($AV147=0,0,AL147/$AV147*$Z147))</f>
      </c>
      <c r="BC147" s="18">
        <f>IF(P147&lt;&gt;0,P147,IF($AV147=0,0,AM147/$AV147*$Z147))</f>
      </c>
      <c r="BD147" s="18">
        <f>IF(Q147&lt;&gt;0,Q147,IF($AV147=0,0,AN147/$AV147*$Z147))</f>
      </c>
      <c r="BE147" s="18">
        <f>IF(R147&lt;&gt;0,R147,IF($AV147=0,0,AO147/$AV147*$Z147))</f>
      </c>
      <c r="BF147" s="18">
        <f>IF(S147&lt;&gt;0,S147,IF($AV147=0,0,AP147/$AV147*$Z147))</f>
      </c>
      <c r="BG147" s="18">
        <f>IF(T147&lt;&gt;0,T147,IF($AV147=0,0,AQ147/$AV147*$Z147))</f>
      </c>
      <c r="BH147" s="18">
        <f>IF(U147&lt;&gt;0,U147,IF($AV147=0,0,AR147/$AV147*$Z147))</f>
      </c>
      <c r="BI147" s="18">
        <f>IF(V147&lt;&gt;0,V147,IF($AV147=0,0,AS147/$AV147*$Z147))</f>
      </c>
      <c r="BJ147" s="18">
        <f>IF(W147&lt;&gt;0,W147,IF($AV147=0,0,AT147/$AV147*$Z147))</f>
      </c>
      <c r="BK147" s="18">
        <f>IF(X147&lt;&gt;0,X147,IF($AV147=0,0,AU147/$AV147*$Z147))</f>
      </c>
      <c r="BL147" s="18">
        <f>SUM(AW147:BK147)</f>
      </c>
      <c r="BM147" s="17" t="str">
        <v/>
      </c>
    </row>
    <row r="148" outlineLevel="4">
      <c r="A148" s="5" t="str">
        <v>1.36</v>
      </c>
      <c r="B148" s="5" t="str">
        <v/>
      </c>
      <c r="C148" s="5" t="str">
        <v>BSKDGNGENGR05</v>
      </c>
      <c r="D148" s="5" t="str">
        <v>BSKDGNGENGR05</v>
      </c>
      <c r="E148" s="19">
        <f>IFERROR(_xlfn.XLOOKUP(F148,Assumptions!B:B,Assumptions!C:C),0)</f>
      </c>
      <c r="F148" s="5" t="str">
        <v>Advanced Payment</v>
      </c>
      <c r="G148" s="5" t="str">
        <v/>
      </c>
      <c r="H148" s="18">
        <f>G147*E148</f>
      </c>
      <c r="I148" s="18">
        <f>H148*(1-0)</f>
      </c>
      <c r="J148" s="18">
        <v>0</v>
      </c>
      <c r="K148" s="18">
        <v>0</v>
      </c>
      <c r="L148" s="18">
        <v>0</v>
      </c>
      <c r="M148" s="18">
        <v>0</v>
      </c>
      <c r="N148" s="18">
        <v>0</v>
      </c>
      <c r="O148" s="18">
        <v>0</v>
      </c>
      <c r="P148" s="18">
        <v>0</v>
      </c>
      <c r="Q148" s="18">
        <v>0</v>
      </c>
      <c r="R148" s="18">
        <v>0</v>
      </c>
      <c r="S148" s="18">
        <v>0</v>
      </c>
      <c r="T148" s="18">
        <v>0</v>
      </c>
      <c r="U148" s="18">
        <v>0</v>
      </c>
      <c r="V148" s="18">
        <v>0</v>
      </c>
      <c r="W148" s="18">
        <v>0</v>
      </c>
      <c r="X148" s="18">
        <v>0</v>
      </c>
      <c r="Y148" s="18">
        <f>SUM(J148:X148)</f>
      </c>
      <c r="Z148" s="18">
        <f>I148-Y148</f>
      </c>
      <c r="AA148" s="20">
        <v>46026</v>
      </c>
      <c r="AB148" s="20">
        <v>46026</v>
      </c>
      <c r="AC148" s="18">
        <f>IFERROR(_xlfn.XLOOKUP(F148,Assumptions!B:B,Assumptions!D:D),0)</f>
      </c>
      <c r="AD148" s="20">
        <f>AA148+AC148</f>
      </c>
      <c r="AE148" s="20">
        <f>AC148+AB148</f>
      </c>
      <c r="AF148" s="5" t="str">
        <v/>
      </c>
      <c r="AG148" s="18">
        <f>IFERROR(_xlfn.BETA.DIST(DATE(YEAR(AG$2),MONTH(AG$2),15),$AD$2,$AE$2,FALSE,DATE(YEAR($AD148),MONTH($AD148),1),DATE(YEAR($AE148),MONTH($AE148),28)),0)</f>
      </c>
      <c r="AH148" s="18">
        <f>IFERROR(_xlfn.BETA.DIST(DATE(YEAR(AH$2),MONTH(AH$2),15),$AD$2,$AE$2,FALSE,DATE(YEAR($AD148),MONTH($AD148),1),DATE(YEAR($AE148),MONTH($AE148),28)),0)</f>
      </c>
      <c r="AI148" s="18">
        <f>IFERROR(_xlfn.BETA.DIST(DATE(YEAR(AI$2),MONTH(AI$2),15),$AD$2,$AE$2,FALSE,DATE(YEAR($AD148),MONTH($AD148),1),DATE(YEAR($AE148),MONTH($AE148),28)),0)</f>
      </c>
      <c r="AJ148" s="18">
        <f>IFERROR(_xlfn.BETA.DIST(DATE(YEAR(AJ$2),MONTH(AJ$2),15),$AD$2,$AE$2,FALSE,DATE(YEAR($AD148),MONTH($AD148),1),DATE(YEAR($AE148),MONTH($AE148),28)),0)</f>
      </c>
      <c r="AK148" s="18">
        <f>IFERROR(_xlfn.BETA.DIST(DATE(YEAR(AK$2),MONTH(AK$2),15),$AD$2,$AE$2,FALSE,DATE(YEAR($AD148),MONTH($AD148),1),DATE(YEAR($AE148),MONTH($AE148),28)),0)</f>
      </c>
      <c r="AL148" s="18">
        <f>IFERROR(_xlfn.BETA.DIST(DATE(YEAR(AL$2),MONTH(AL$2),15),$AD$2,$AE$2,FALSE,DATE(YEAR($AD148),MONTH($AD148),1),DATE(YEAR($AE148),MONTH($AE148),28)),0)</f>
      </c>
      <c r="AM148" s="18">
        <f>IFERROR(_xlfn.BETA.DIST(DATE(YEAR(AM$2),MONTH(AM$2),15),$AD$2,$AE$2,FALSE,DATE(YEAR($AD148),MONTH($AD148),1),DATE(YEAR($AE148),MONTH($AE148),28)),0)</f>
      </c>
      <c r="AN148" s="18">
        <f>IFERROR(_xlfn.BETA.DIST(DATE(YEAR(AN$2),MONTH(AN$2),15),$AD$2,$AE$2,FALSE,DATE(YEAR($AD148),MONTH($AD148),1),DATE(YEAR($AE148),MONTH($AE148),28)),0)</f>
      </c>
      <c r="AO148" s="18">
        <f>IFERROR(_xlfn.BETA.DIST(DATE(YEAR(AO$2),MONTH(AO$2),15),$AD$2,$AE$2,FALSE,DATE(YEAR($AD148),MONTH($AD148),1),DATE(YEAR($AE148),MONTH($AE148),28)),0)</f>
      </c>
      <c r="AP148" s="18">
        <f>IFERROR(_xlfn.BETA.DIST(DATE(YEAR(AP$2),MONTH(AP$2),15),$AD$2,$AE$2,FALSE,DATE(YEAR($AD148),MONTH($AD148),1),DATE(YEAR($AE148),MONTH($AE148),28)),0)</f>
      </c>
      <c r="AQ148" s="18">
        <f>IFERROR(_xlfn.BETA.DIST(DATE(YEAR(AQ$2),MONTH(AQ$2),15),$AD$2,$AE$2,FALSE,DATE(YEAR($AD148),MONTH($AD148),1),DATE(YEAR($AE148),MONTH($AE148),28)),0)</f>
      </c>
      <c r="AR148" s="18">
        <f>IFERROR(_xlfn.BETA.DIST(DATE(YEAR(AR$2),MONTH(AR$2),15),$AD$2,$AE$2,FALSE,DATE(YEAR($AD148),MONTH($AD148),1),DATE(YEAR($AE148),MONTH($AE148),28)),0)</f>
      </c>
      <c r="AS148" s="18">
        <f>IFERROR(_xlfn.BETA.DIST(DATE(YEAR(AS$2),MONTH(AS$2),15),$AD$2,$AE$2,FALSE,DATE(YEAR($AD148),MONTH($AD148),1),DATE(YEAR($AE148),MONTH($AE148),28)),0)</f>
      </c>
      <c r="AT148" s="18">
        <f>IFERROR(_xlfn.BETA.DIST(DATE(YEAR(AT$2),MONTH(AT$2),15),$AD$2,$AE$2,FALSE,DATE(YEAR($AD148),MONTH($AD148),1),DATE(YEAR($AE148),MONTH($AE148),28)),0)</f>
      </c>
      <c r="AU148" s="18">
        <f>IFERROR(_xlfn.BETA.DIST(DATE(YEAR(AU$2),MONTH(AU$2),15),$AD$2,$AE$2,FALSE,DATE(YEAR($AD148),MONTH($AD148),1),DATE(YEAR($AE148),MONTH($AE148),28)),0)</f>
      </c>
      <c r="AV148" s="18">
        <f>SUM(AG148:AU148)</f>
      </c>
      <c r="AW148" s="18">
        <f>IF(J148&lt;&gt;0,J148,IF($AV148=0,0,AG148/$AV148*$Z148))</f>
      </c>
      <c r="AX148" s="18">
        <f>IF(K148&lt;&gt;0,K148,IF($AV148=0,0,AH148/$AV148*$Z148))</f>
      </c>
      <c r="AY148" s="18">
        <f>IF(L148&lt;&gt;0,L148,IF($AV148=0,0,AI148/$AV148*$Z148))</f>
      </c>
      <c r="AZ148" s="18">
        <f>IF(M148&lt;&gt;0,M148,IF($AV148=0,0,AJ148/$AV148*$Z148))</f>
      </c>
      <c r="BA148" s="18">
        <f>IF(N148&lt;&gt;0,N148,IF($AV148=0,0,AK148/$AV148*$Z148))</f>
      </c>
      <c r="BB148" s="18">
        <f>IF(O148&lt;&gt;0,O148,IF($AV148=0,0,AL148/$AV148*$Z148))</f>
      </c>
      <c r="BC148" s="18">
        <f>IF(P148&lt;&gt;0,P148,IF($AV148=0,0,AM148/$AV148*$Z148))</f>
      </c>
      <c r="BD148" s="18">
        <f>IF(Q148&lt;&gt;0,Q148,IF($AV148=0,0,AN148/$AV148*$Z148))</f>
      </c>
      <c r="BE148" s="18">
        <f>IF(R148&lt;&gt;0,R148,IF($AV148=0,0,AO148/$AV148*$Z148))</f>
      </c>
      <c r="BF148" s="18">
        <f>IF(S148&lt;&gt;0,S148,IF($AV148=0,0,AP148/$AV148*$Z148))</f>
      </c>
      <c r="BG148" s="18">
        <f>IF(T148&lt;&gt;0,T148,IF($AV148=0,0,AQ148/$AV148*$Z148))</f>
      </c>
      <c r="BH148" s="18">
        <f>IF(U148&lt;&gt;0,U148,IF($AV148=0,0,AR148/$AV148*$Z148))</f>
      </c>
      <c r="BI148" s="18">
        <f>IF(V148&lt;&gt;0,V148,IF($AV148=0,0,AS148/$AV148*$Z148))</f>
      </c>
      <c r="BJ148" s="18">
        <f>IF(W148&lt;&gt;0,W148,IF($AV148=0,0,AT148/$AV148*$Z148))</f>
      </c>
      <c r="BK148" s="18">
        <f>IF(X148&lt;&gt;0,X148,IF($AV148=0,0,AU148/$AV148*$Z148))</f>
      </c>
      <c r="BL148" s="18">
        <f>SUM(AW148:BK148)</f>
      </c>
      <c r="BM148" s="18">
        <f>I148-BL148</f>
      </c>
    </row>
    <row r="149" outlineLevel="4">
      <c r="A149" s="5" t="str">
        <v>1.36</v>
      </c>
      <c r="B149" s="5" t="str">
        <v/>
      </c>
      <c r="C149" s="5" t="str">
        <v>BSPRELGENG207</v>
      </c>
      <c r="D149" s="5" t="str">
        <v>BSPRELGENG207</v>
      </c>
      <c r="E149" s="19">
        <f>IFERROR(_xlfn.XLOOKUP(F149,Assumptions!B:B,Assumptions!C:C),0)</f>
      </c>
      <c r="F149" s="5" t="str">
        <v>Site Delivery USD</v>
      </c>
      <c r="G149" s="5" t="str">
        <v/>
      </c>
      <c r="H149" s="18">
        <f>G147*E149</f>
      </c>
      <c r="I149" s="18">
        <f>H149*(1-0)</f>
      </c>
      <c r="J149" s="18">
        <v>0</v>
      </c>
      <c r="K149" s="18">
        <v>0</v>
      </c>
      <c r="L149" s="18">
        <v>0</v>
      </c>
      <c r="M149" s="18">
        <v>0</v>
      </c>
      <c r="N149" s="18">
        <v>0</v>
      </c>
      <c r="O149" s="18">
        <v>0</v>
      </c>
      <c r="P149" s="18">
        <v>0</v>
      </c>
      <c r="Q149" s="18">
        <v>0</v>
      </c>
      <c r="R149" s="18">
        <v>0</v>
      </c>
      <c r="S149" s="18">
        <v>0</v>
      </c>
      <c r="T149" s="18">
        <v>0</v>
      </c>
      <c r="U149" s="18">
        <v>0</v>
      </c>
      <c r="V149" s="18">
        <v>0</v>
      </c>
      <c r="W149" s="18">
        <v>0</v>
      </c>
      <c r="X149" s="18">
        <v>0</v>
      </c>
      <c r="Y149" s="18">
        <f>SUM(J149:X149)</f>
      </c>
      <c r="Z149" s="18">
        <f>I149-Y149</f>
      </c>
      <c r="AA149" s="20">
        <v>46294</v>
      </c>
      <c r="AB149" s="20">
        <v>46294</v>
      </c>
      <c r="AC149" s="18">
        <f>IFERROR(_xlfn.XLOOKUP(F149,Assumptions!B:B,Assumptions!D:D),0)</f>
      </c>
      <c r="AD149" s="20">
        <f>AA149+AC149</f>
      </c>
      <c r="AE149" s="20">
        <f>AC149+AB149</f>
      </c>
      <c r="AF149" s="5" t="str">
        <v/>
      </c>
      <c r="AG149" s="18">
        <f>IFERROR(_xlfn.BETA.DIST(DATE(YEAR(AG$2),MONTH(AG$2),15),$AD$2,$AE$2,FALSE,DATE(YEAR($AD149),MONTH($AD149),1),DATE(YEAR($AE149),MONTH($AE149),28)),0)</f>
      </c>
      <c r="AH149" s="18">
        <f>IFERROR(_xlfn.BETA.DIST(DATE(YEAR(AH$2),MONTH(AH$2),15),$AD$2,$AE$2,FALSE,DATE(YEAR($AD149),MONTH($AD149),1),DATE(YEAR($AE149),MONTH($AE149),28)),0)</f>
      </c>
      <c r="AI149" s="18">
        <f>IFERROR(_xlfn.BETA.DIST(DATE(YEAR(AI$2),MONTH(AI$2),15),$AD$2,$AE$2,FALSE,DATE(YEAR($AD149),MONTH($AD149),1),DATE(YEAR($AE149),MONTH($AE149),28)),0)</f>
      </c>
      <c r="AJ149" s="18">
        <f>IFERROR(_xlfn.BETA.DIST(DATE(YEAR(AJ$2),MONTH(AJ$2),15),$AD$2,$AE$2,FALSE,DATE(YEAR($AD149),MONTH($AD149),1),DATE(YEAR($AE149),MONTH($AE149),28)),0)</f>
      </c>
      <c r="AK149" s="18">
        <f>IFERROR(_xlfn.BETA.DIST(DATE(YEAR(AK$2),MONTH(AK$2),15),$AD$2,$AE$2,FALSE,DATE(YEAR($AD149),MONTH($AD149),1),DATE(YEAR($AE149),MONTH($AE149),28)),0)</f>
      </c>
      <c r="AL149" s="18">
        <f>IFERROR(_xlfn.BETA.DIST(DATE(YEAR(AL$2),MONTH(AL$2),15),$AD$2,$AE$2,FALSE,DATE(YEAR($AD149),MONTH($AD149),1),DATE(YEAR($AE149),MONTH($AE149),28)),0)</f>
      </c>
      <c r="AM149" s="18">
        <f>IFERROR(_xlfn.BETA.DIST(DATE(YEAR(AM$2),MONTH(AM$2),15),$AD$2,$AE$2,FALSE,DATE(YEAR($AD149),MONTH($AD149),1),DATE(YEAR($AE149),MONTH($AE149),28)),0)</f>
      </c>
      <c r="AN149" s="18">
        <f>IFERROR(_xlfn.BETA.DIST(DATE(YEAR(AN$2),MONTH(AN$2),15),$AD$2,$AE$2,FALSE,DATE(YEAR($AD149),MONTH($AD149),1),DATE(YEAR($AE149),MONTH($AE149),28)),0)</f>
      </c>
      <c r="AO149" s="18">
        <f>IFERROR(_xlfn.BETA.DIST(DATE(YEAR(AO$2),MONTH(AO$2),15),$AD$2,$AE$2,FALSE,DATE(YEAR($AD149),MONTH($AD149),1),DATE(YEAR($AE149),MONTH($AE149),28)),0)</f>
      </c>
      <c r="AP149" s="18">
        <f>IFERROR(_xlfn.BETA.DIST(DATE(YEAR(AP$2),MONTH(AP$2),15),$AD$2,$AE$2,FALSE,DATE(YEAR($AD149),MONTH($AD149),1),DATE(YEAR($AE149),MONTH($AE149),28)),0)</f>
      </c>
      <c r="AQ149" s="18">
        <f>IFERROR(_xlfn.BETA.DIST(DATE(YEAR(AQ$2),MONTH(AQ$2),15),$AD$2,$AE$2,FALSE,DATE(YEAR($AD149),MONTH($AD149),1),DATE(YEAR($AE149),MONTH($AE149),28)),0)</f>
      </c>
      <c r="AR149" s="18">
        <f>IFERROR(_xlfn.BETA.DIST(DATE(YEAR(AR$2),MONTH(AR$2),15),$AD$2,$AE$2,FALSE,DATE(YEAR($AD149),MONTH($AD149),1),DATE(YEAR($AE149),MONTH($AE149),28)),0)</f>
      </c>
      <c r="AS149" s="18">
        <f>IFERROR(_xlfn.BETA.DIST(DATE(YEAR(AS$2),MONTH(AS$2),15),$AD$2,$AE$2,FALSE,DATE(YEAR($AD149),MONTH($AD149),1),DATE(YEAR($AE149),MONTH($AE149),28)),0)</f>
      </c>
      <c r="AT149" s="18">
        <f>IFERROR(_xlfn.BETA.DIST(DATE(YEAR(AT$2),MONTH(AT$2),15),$AD$2,$AE$2,FALSE,DATE(YEAR($AD149),MONTH($AD149),1),DATE(YEAR($AE149),MONTH($AE149),28)),0)</f>
      </c>
      <c r="AU149" s="18">
        <f>IFERROR(_xlfn.BETA.DIST(DATE(YEAR(AU$2),MONTH(AU$2),15),$AD$2,$AE$2,FALSE,DATE(YEAR($AD149),MONTH($AD149),1),DATE(YEAR($AE149),MONTH($AE149),28)),0)</f>
      </c>
      <c r="AV149" s="18">
        <f>SUM(AG149:AU149)</f>
      </c>
      <c r="AW149" s="18">
        <f>IF(J149&lt;&gt;0,J149,IF($AV149=0,0,AG149/$AV149*$Z149))</f>
      </c>
      <c r="AX149" s="18">
        <f>IF(K149&lt;&gt;0,K149,IF($AV149=0,0,AH149/$AV149*$Z149))</f>
      </c>
      <c r="AY149" s="18">
        <f>IF(L149&lt;&gt;0,L149,IF($AV149=0,0,AI149/$AV149*$Z149))</f>
      </c>
      <c r="AZ149" s="18">
        <f>IF(M149&lt;&gt;0,M149,IF($AV149=0,0,AJ149/$AV149*$Z149))</f>
      </c>
      <c r="BA149" s="18">
        <f>IF(N149&lt;&gt;0,N149,IF($AV149=0,0,AK149/$AV149*$Z149))</f>
      </c>
      <c r="BB149" s="18">
        <f>IF(O149&lt;&gt;0,O149,IF($AV149=0,0,AL149/$AV149*$Z149))</f>
      </c>
      <c r="BC149" s="18">
        <f>IF(P149&lt;&gt;0,P149,IF($AV149=0,0,AM149/$AV149*$Z149))</f>
      </c>
      <c r="BD149" s="18">
        <f>IF(Q149&lt;&gt;0,Q149,IF($AV149=0,0,AN149/$AV149*$Z149))</f>
      </c>
      <c r="BE149" s="18">
        <f>IF(R149&lt;&gt;0,R149,IF($AV149=0,0,AO149/$AV149*$Z149))</f>
      </c>
      <c r="BF149" s="18">
        <f>IF(S149&lt;&gt;0,S149,IF($AV149=0,0,AP149/$AV149*$Z149))</f>
      </c>
      <c r="BG149" s="18">
        <f>IF(T149&lt;&gt;0,T149,IF($AV149=0,0,AQ149/$AV149*$Z149))</f>
      </c>
      <c r="BH149" s="18">
        <f>IF(U149&lt;&gt;0,U149,IF($AV149=0,0,AR149/$AV149*$Z149))</f>
      </c>
      <c r="BI149" s="18">
        <f>IF(V149&lt;&gt;0,V149,IF($AV149=0,0,AS149/$AV149*$Z149))</f>
      </c>
      <c r="BJ149" s="18">
        <f>IF(W149&lt;&gt;0,W149,IF($AV149=0,0,AT149/$AV149*$Z149))</f>
      </c>
      <c r="BK149" s="18">
        <f>IF(X149&lt;&gt;0,X149,IF($AV149=0,0,AU149/$AV149*$Z149))</f>
      </c>
      <c r="BL149" s="18">
        <f>SUM(AW149:BK149)</f>
      </c>
      <c r="BM149" s="18">
        <f>I149-BL149</f>
      </c>
    </row>
    <row r="150" outlineLevel="4">
      <c r="A150" s="5" t="str">
        <v>1.36</v>
      </c>
      <c r="B150" s="5" t="str">
        <v/>
      </c>
      <c r="C150" s="5" t="str">
        <v>BSKDGNGENGR07</v>
      </c>
      <c r="D150" s="5" t="str">
        <v>BSKDGNGENGR07</v>
      </c>
      <c r="E150" s="19">
        <f>IFERROR(_xlfn.XLOOKUP(F150,Assumptions!B:B,Assumptions!C:C),0)</f>
      </c>
      <c r="F150" s="5" t="str">
        <v>Retention</v>
      </c>
      <c r="G150" s="5" t="str">
        <v/>
      </c>
      <c r="H150" s="18">
        <f>G147*E150</f>
      </c>
      <c r="I150" s="18">
        <f>H150*(1-0)</f>
      </c>
      <c r="J150" s="18">
        <v>0</v>
      </c>
      <c r="K150" s="18">
        <v>0</v>
      </c>
      <c r="L150" s="18">
        <v>0</v>
      </c>
      <c r="M150" s="18">
        <v>0</v>
      </c>
      <c r="N150" s="18">
        <v>0</v>
      </c>
      <c r="O150" s="18">
        <v>0</v>
      </c>
      <c r="P150" s="18">
        <v>0</v>
      </c>
      <c r="Q150" s="18">
        <v>0</v>
      </c>
      <c r="R150" s="18">
        <v>0</v>
      </c>
      <c r="S150" s="18">
        <v>0</v>
      </c>
      <c r="T150" s="18">
        <v>0</v>
      </c>
      <c r="U150" s="18">
        <v>0</v>
      </c>
      <c r="V150" s="18">
        <v>0</v>
      </c>
      <c r="W150" s="18">
        <v>0</v>
      </c>
      <c r="X150" s="18">
        <v>0</v>
      </c>
      <c r="Y150" s="18">
        <f>SUM(J150:X150)</f>
      </c>
      <c r="Z150" s="18">
        <f>I150-Y150</f>
      </c>
      <c r="AA150" s="20">
        <v>46483</v>
      </c>
      <c r="AB150" s="20">
        <v>46483</v>
      </c>
      <c r="AC150" s="18">
        <f>IFERROR(_xlfn.XLOOKUP(F150,Assumptions!B:B,Assumptions!D:D),0)</f>
      </c>
      <c r="AD150" s="20">
        <f>AA150+AC150</f>
      </c>
      <c r="AE150" s="20">
        <f>AC150+AB150</f>
      </c>
      <c r="AF150" s="5" t="str">
        <v/>
      </c>
      <c r="AG150" s="18">
        <f>IFERROR(_xlfn.BETA.DIST(DATE(YEAR(AG$2),MONTH(AG$2),15),$AD$2,$AE$2,FALSE,DATE(YEAR($AD150),MONTH($AD150),1),DATE(YEAR($AE150),MONTH($AE150),28)),0)</f>
      </c>
      <c r="AH150" s="18">
        <f>IFERROR(_xlfn.BETA.DIST(DATE(YEAR(AH$2),MONTH(AH$2),15),$AD$2,$AE$2,FALSE,DATE(YEAR($AD150),MONTH($AD150),1),DATE(YEAR($AE150),MONTH($AE150),28)),0)</f>
      </c>
      <c r="AI150" s="18">
        <f>IFERROR(_xlfn.BETA.DIST(DATE(YEAR(AI$2),MONTH(AI$2),15),$AD$2,$AE$2,FALSE,DATE(YEAR($AD150),MONTH($AD150),1),DATE(YEAR($AE150),MONTH($AE150),28)),0)</f>
      </c>
      <c r="AJ150" s="18">
        <f>IFERROR(_xlfn.BETA.DIST(DATE(YEAR(AJ$2),MONTH(AJ$2),15),$AD$2,$AE$2,FALSE,DATE(YEAR($AD150),MONTH($AD150),1),DATE(YEAR($AE150),MONTH($AE150),28)),0)</f>
      </c>
      <c r="AK150" s="18">
        <f>IFERROR(_xlfn.BETA.DIST(DATE(YEAR(AK$2),MONTH(AK$2),15),$AD$2,$AE$2,FALSE,DATE(YEAR($AD150),MONTH($AD150),1),DATE(YEAR($AE150),MONTH($AE150),28)),0)</f>
      </c>
      <c r="AL150" s="18">
        <f>IFERROR(_xlfn.BETA.DIST(DATE(YEAR(AL$2),MONTH(AL$2),15),$AD$2,$AE$2,FALSE,DATE(YEAR($AD150),MONTH($AD150),1),DATE(YEAR($AE150),MONTH($AE150),28)),0)</f>
      </c>
      <c r="AM150" s="18">
        <f>IFERROR(_xlfn.BETA.DIST(DATE(YEAR(AM$2),MONTH(AM$2),15),$AD$2,$AE$2,FALSE,DATE(YEAR($AD150),MONTH($AD150),1),DATE(YEAR($AE150),MONTH($AE150),28)),0)</f>
      </c>
      <c r="AN150" s="18">
        <f>IFERROR(_xlfn.BETA.DIST(DATE(YEAR(AN$2),MONTH(AN$2),15),$AD$2,$AE$2,FALSE,DATE(YEAR($AD150),MONTH($AD150),1),DATE(YEAR($AE150),MONTH($AE150),28)),0)</f>
      </c>
      <c r="AO150" s="18">
        <f>IFERROR(_xlfn.BETA.DIST(DATE(YEAR(AO$2),MONTH(AO$2),15),$AD$2,$AE$2,FALSE,DATE(YEAR($AD150),MONTH($AD150),1),DATE(YEAR($AE150),MONTH($AE150),28)),0)</f>
      </c>
      <c r="AP150" s="18">
        <f>IFERROR(_xlfn.BETA.DIST(DATE(YEAR(AP$2),MONTH(AP$2),15),$AD$2,$AE$2,FALSE,DATE(YEAR($AD150),MONTH($AD150),1),DATE(YEAR($AE150),MONTH($AE150),28)),0)</f>
      </c>
      <c r="AQ150" s="18">
        <f>IFERROR(_xlfn.BETA.DIST(DATE(YEAR(AQ$2),MONTH(AQ$2),15),$AD$2,$AE$2,FALSE,DATE(YEAR($AD150),MONTH($AD150),1),DATE(YEAR($AE150),MONTH($AE150),28)),0)</f>
      </c>
      <c r="AR150" s="18">
        <f>IFERROR(_xlfn.BETA.DIST(DATE(YEAR(AR$2),MONTH(AR$2),15),$AD$2,$AE$2,FALSE,DATE(YEAR($AD150),MONTH($AD150),1),DATE(YEAR($AE150),MONTH($AE150),28)),0)</f>
      </c>
      <c r="AS150" s="18">
        <f>IFERROR(_xlfn.BETA.DIST(DATE(YEAR(AS$2),MONTH(AS$2),15),$AD$2,$AE$2,FALSE,DATE(YEAR($AD150),MONTH($AD150),1),DATE(YEAR($AE150),MONTH($AE150),28)),0)</f>
      </c>
      <c r="AT150" s="18">
        <f>IFERROR(_xlfn.BETA.DIST(DATE(YEAR(AT$2),MONTH(AT$2),15),$AD$2,$AE$2,FALSE,DATE(YEAR($AD150),MONTH($AD150),1),DATE(YEAR($AE150),MONTH($AE150),28)),0)</f>
      </c>
      <c r="AU150" s="18">
        <f>IFERROR(_xlfn.BETA.DIST(DATE(YEAR(AU$2),MONTH(AU$2),15),$AD$2,$AE$2,FALSE,DATE(YEAR($AD150),MONTH($AD150),1),DATE(YEAR($AE150),MONTH($AE150),28)),0)</f>
      </c>
      <c r="AV150" s="18">
        <f>SUM(AG150:AU150)</f>
      </c>
      <c r="AW150" s="18">
        <f>IF(J150&lt;&gt;0,J150,IF($AV150=0,0,AG150/$AV150*$Z150))</f>
      </c>
      <c r="AX150" s="18">
        <f>IF(K150&lt;&gt;0,K150,IF($AV150=0,0,AH150/$AV150*$Z150))</f>
      </c>
      <c r="AY150" s="18">
        <f>IF(L150&lt;&gt;0,L150,IF($AV150=0,0,AI150/$AV150*$Z150))</f>
      </c>
      <c r="AZ150" s="18">
        <f>IF(M150&lt;&gt;0,M150,IF($AV150=0,0,AJ150/$AV150*$Z150))</f>
      </c>
      <c r="BA150" s="18">
        <f>IF(N150&lt;&gt;0,N150,IF($AV150=0,0,AK150/$AV150*$Z150))</f>
      </c>
      <c r="BB150" s="18">
        <f>IF(O150&lt;&gt;0,O150,IF($AV150=0,0,AL150/$AV150*$Z150))</f>
      </c>
      <c r="BC150" s="18">
        <f>IF(P150&lt;&gt;0,P150,IF($AV150=0,0,AM150/$AV150*$Z150))</f>
      </c>
      <c r="BD150" s="18">
        <f>IF(Q150&lt;&gt;0,Q150,IF($AV150=0,0,AN150/$AV150*$Z150))</f>
      </c>
      <c r="BE150" s="18">
        <f>IF(R150&lt;&gt;0,R150,IF($AV150=0,0,AO150/$AV150*$Z150))</f>
      </c>
      <c r="BF150" s="18">
        <f>IF(S150&lt;&gt;0,S150,IF($AV150=0,0,AP150/$AV150*$Z150))</f>
      </c>
      <c r="BG150" s="18">
        <f>IF(T150&lt;&gt;0,T150,IF($AV150=0,0,AQ150/$AV150*$Z150))</f>
      </c>
      <c r="BH150" s="18">
        <f>IF(U150&lt;&gt;0,U150,IF($AV150=0,0,AR150/$AV150*$Z150))</f>
      </c>
      <c r="BI150" s="18">
        <f>IF(V150&lt;&gt;0,V150,IF($AV150=0,0,AS150/$AV150*$Z150))</f>
      </c>
      <c r="BJ150" s="18">
        <f>IF(W150&lt;&gt;0,W150,IF($AV150=0,0,AT150/$AV150*$Z150))</f>
      </c>
      <c r="BK150" s="18">
        <f>IF(X150&lt;&gt;0,X150,IF($AV150=0,0,AU150/$AV150*$Z150))</f>
      </c>
      <c r="BL150" s="18">
        <f>SUM(AW150:BK150)</f>
      </c>
      <c r="BM150" s="18">
        <f>I150-BL150</f>
      </c>
    </row>
    <row r="151" outlineLevel="2">
      <c r="A151" s="15" t="str">
        <v/>
      </c>
      <c r="B151" s="15" t="str">
        <v/>
      </c>
      <c r="C151" s="15" t="str">
        <v/>
      </c>
      <c r="D151" s="15" t="str">
        <v/>
      </c>
      <c r="E151" s="15" t="str">
        <v/>
      </c>
      <c r="F151" s="15" t="str">
        <v>175 MVA Transformer</v>
      </c>
      <c r="G151" s="15">
        <v>3269483.3499999996</v>
      </c>
      <c r="H151" s="15" t="str">
        <v/>
      </c>
      <c r="I151" s="15" t="str">
        <v/>
      </c>
      <c r="J151" s="15" t="str">
        <v/>
      </c>
      <c r="K151" s="15" t="str">
        <v/>
      </c>
      <c r="L151" s="15" t="str">
        <v/>
      </c>
      <c r="M151" s="15" t="str">
        <v/>
      </c>
      <c r="N151" s="15" t="str">
        <v/>
      </c>
      <c r="O151" s="15" t="str">
        <v/>
      </c>
      <c r="P151" s="15" t="str">
        <v/>
      </c>
      <c r="Q151" s="15" t="str">
        <v/>
      </c>
      <c r="R151" s="15" t="str">
        <v/>
      </c>
      <c r="S151" s="15" t="str">
        <v/>
      </c>
      <c r="T151" s="15" t="str">
        <v/>
      </c>
      <c r="U151" s="15" t="str">
        <v/>
      </c>
      <c r="V151" s="15" t="str">
        <v/>
      </c>
      <c r="W151" s="15" t="str">
        <v/>
      </c>
      <c r="X151" s="15" t="str">
        <v/>
      </c>
      <c r="Y151" s="15" t="str">
        <v/>
      </c>
      <c r="Z151" s="15" t="str">
        <v/>
      </c>
      <c r="AA151" s="15" t="str">
        <v/>
      </c>
      <c r="AB151" s="15" t="str">
        <v/>
      </c>
      <c r="AC151" s="15" t="str">
        <v/>
      </c>
      <c r="AD151" s="15" t="str">
        <v/>
      </c>
      <c r="AE151" s="15" t="str">
        <v/>
      </c>
      <c r="AF151" s="5" t="str">
        <v/>
      </c>
      <c r="AG151" s="15" t="str">
        <v/>
      </c>
      <c r="AH151" s="15" t="str">
        <v/>
      </c>
      <c r="AI151" s="15" t="str">
        <v/>
      </c>
      <c r="AJ151" s="15" t="str">
        <v/>
      </c>
      <c r="AK151" s="15" t="str">
        <v/>
      </c>
      <c r="AL151" s="15" t="str">
        <v/>
      </c>
      <c r="AM151" s="15" t="str">
        <v/>
      </c>
      <c r="AN151" s="15" t="str">
        <v/>
      </c>
      <c r="AO151" s="15" t="str">
        <v/>
      </c>
      <c r="AP151" s="15" t="str">
        <v/>
      </c>
      <c r="AQ151" s="15" t="str">
        <v/>
      </c>
      <c r="AR151" s="15" t="str">
        <v/>
      </c>
      <c r="AS151" s="15" t="str">
        <v/>
      </c>
      <c r="AT151" s="15" t="str">
        <v/>
      </c>
      <c r="AU151" s="15" t="str">
        <v/>
      </c>
      <c r="AV151" s="15" t="str">
        <v/>
      </c>
      <c r="AW151" s="15" t="str">
        <v/>
      </c>
      <c r="AX151" s="15" t="str">
        <v/>
      </c>
      <c r="AY151" s="15" t="str">
        <v/>
      </c>
      <c r="AZ151" s="15" t="str">
        <v/>
      </c>
      <c r="BA151" s="15" t="str">
        <v/>
      </c>
      <c r="BB151" s="15" t="str">
        <v/>
      </c>
      <c r="BC151" s="15" t="str">
        <v/>
      </c>
      <c r="BD151" s="15" t="str">
        <v/>
      </c>
      <c r="BE151" s="15" t="str">
        <v/>
      </c>
      <c r="BF151" s="15" t="str">
        <v/>
      </c>
      <c r="BG151" s="15" t="str">
        <v/>
      </c>
      <c r="BH151" s="15" t="str">
        <v/>
      </c>
      <c r="BI151" s="15" t="str">
        <v/>
      </c>
      <c r="BJ151" s="15" t="str">
        <v/>
      </c>
      <c r="BK151" s="15" t="str">
        <v/>
      </c>
      <c r="BL151" s="15" t="str">
        <v/>
      </c>
      <c r="BM151" s="15" t="str">
        <v/>
      </c>
    </row>
    <row r="152" outlineLevel="3">
      <c r="A152" s="17" t="str">
        <v>2.1</v>
      </c>
      <c r="B152" s="17" t="str">
        <v/>
      </c>
      <c r="C152" s="17" t="str">
        <v/>
      </c>
      <c r="D152" s="17" t="str">
        <v/>
      </c>
      <c r="E152" s="17" t="str">
        <v>2.1</v>
      </c>
      <c r="F152" s="17" t="str">
        <v>Threephase oilimmersed outdoor power transformers 175 MVA, 2206611 kV complete with accessories.</v>
      </c>
      <c r="G152" s="17">
        <v>3083756.28</v>
      </c>
      <c r="H152" s="17" t="str">
        <v/>
      </c>
      <c r="I152" s="17" t="str">
        <v/>
      </c>
      <c r="J152" s="17" t="str">
        <v/>
      </c>
      <c r="K152" s="17" t="str">
        <v/>
      </c>
      <c r="L152" s="17" t="str">
        <v/>
      </c>
      <c r="M152" s="17" t="str">
        <v/>
      </c>
      <c r="N152" s="17" t="str">
        <v/>
      </c>
      <c r="O152" s="17" t="str">
        <v/>
      </c>
      <c r="P152" s="17" t="str">
        <v/>
      </c>
      <c r="Q152" s="17" t="str">
        <v/>
      </c>
      <c r="R152" s="17" t="str">
        <v/>
      </c>
      <c r="S152" s="17" t="str">
        <v/>
      </c>
      <c r="T152" s="17" t="str">
        <v/>
      </c>
      <c r="U152" s="17" t="str">
        <v/>
      </c>
      <c r="V152" s="17" t="str">
        <v/>
      </c>
      <c r="W152" s="17" t="str">
        <v/>
      </c>
      <c r="X152" s="17" t="str">
        <v/>
      </c>
      <c r="Y152" s="17" t="str">
        <v/>
      </c>
      <c r="Z152" s="17" t="str">
        <v/>
      </c>
      <c r="AA152" s="17" t="str">
        <v/>
      </c>
      <c r="AB152" s="17" t="str">
        <v/>
      </c>
      <c r="AC152" s="17" t="str">
        <v/>
      </c>
      <c r="AD152" s="17" t="str">
        <v/>
      </c>
      <c r="AE152" s="17" t="str">
        <v/>
      </c>
      <c r="AF152" s="5" t="str">
        <v/>
      </c>
      <c r="AG152" s="18">
        <f>IFERROR(_xlfn.BETA.DIST(DATE(YEAR(AG$2),MONTH(AG$2),15),$AD$2,$AE$2,FALSE,DATE(YEAR($AD152),MONTH($AD152),1),DATE(YEAR($AE152),MONTH($AE152),28)),0)</f>
      </c>
      <c r="AH152" s="18">
        <f>IFERROR(_xlfn.BETA.DIST(DATE(YEAR(AH$2),MONTH(AH$2),15),$AD$2,$AE$2,FALSE,DATE(YEAR($AD152),MONTH($AD152),1),DATE(YEAR($AE152),MONTH($AE152),28)),0)</f>
      </c>
      <c r="AI152" s="18">
        <f>IFERROR(_xlfn.BETA.DIST(DATE(YEAR(AI$2),MONTH(AI$2),15),$AD$2,$AE$2,FALSE,DATE(YEAR($AD152),MONTH($AD152),1),DATE(YEAR($AE152),MONTH($AE152),28)),0)</f>
      </c>
      <c r="AJ152" s="18">
        <f>IFERROR(_xlfn.BETA.DIST(DATE(YEAR(AJ$2),MONTH(AJ$2),15),$AD$2,$AE$2,FALSE,DATE(YEAR($AD152),MONTH($AD152),1),DATE(YEAR($AE152),MONTH($AE152),28)),0)</f>
      </c>
      <c r="AK152" s="18">
        <f>IFERROR(_xlfn.BETA.DIST(DATE(YEAR(AK$2),MONTH(AK$2),15),$AD$2,$AE$2,FALSE,DATE(YEAR($AD152),MONTH($AD152),1),DATE(YEAR($AE152),MONTH($AE152),28)),0)</f>
      </c>
      <c r="AL152" s="18">
        <f>IFERROR(_xlfn.BETA.DIST(DATE(YEAR(AL$2),MONTH(AL$2),15),$AD$2,$AE$2,FALSE,DATE(YEAR($AD152),MONTH($AD152),1),DATE(YEAR($AE152),MONTH($AE152),28)),0)</f>
      </c>
      <c r="AM152" s="18">
        <f>IFERROR(_xlfn.BETA.DIST(DATE(YEAR(AM$2),MONTH(AM$2),15),$AD$2,$AE$2,FALSE,DATE(YEAR($AD152),MONTH($AD152),1),DATE(YEAR($AE152),MONTH($AE152),28)),0)</f>
      </c>
      <c r="AN152" s="18">
        <f>IFERROR(_xlfn.BETA.DIST(DATE(YEAR(AN$2),MONTH(AN$2),15),$AD$2,$AE$2,FALSE,DATE(YEAR($AD152),MONTH($AD152),1),DATE(YEAR($AE152),MONTH($AE152),28)),0)</f>
      </c>
      <c r="AO152" s="18">
        <f>IFERROR(_xlfn.BETA.DIST(DATE(YEAR(AO$2),MONTH(AO$2),15),$AD$2,$AE$2,FALSE,DATE(YEAR($AD152),MONTH($AD152),1),DATE(YEAR($AE152),MONTH($AE152),28)),0)</f>
      </c>
      <c r="AP152" s="18">
        <f>IFERROR(_xlfn.BETA.DIST(DATE(YEAR(AP$2),MONTH(AP$2),15),$AD$2,$AE$2,FALSE,DATE(YEAR($AD152),MONTH($AD152),1),DATE(YEAR($AE152),MONTH($AE152),28)),0)</f>
      </c>
      <c r="AQ152" s="18">
        <f>IFERROR(_xlfn.BETA.DIST(DATE(YEAR(AQ$2),MONTH(AQ$2),15),$AD$2,$AE$2,FALSE,DATE(YEAR($AD152),MONTH($AD152),1),DATE(YEAR($AE152),MONTH($AE152),28)),0)</f>
      </c>
      <c r="AR152" s="18">
        <f>IFERROR(_xlfn.BETA.DIST(DATE(YEAR(AR$2),MONTH(AR$2),15),$AD$2,$AE$2,FALSE,DATE(YEAR($AD152),MONTH($AD152),1),DATE(YEAR($AE152),MONTH($AE152),28)),0)</f>
      </c>
      <c r="AS152" s="18">
        <f>IFERROR(_xlfn.BETA.DIST(DATE(YEAR(AS$2),MONTH(AS$2),15),$AD$2,$AE$2,FALSE,DATE(YEAR($AD152),MONTH($AD152),1),DATE(YEAR($AE152),MONTH($AE152),28)),0)</f>
      </c>
      <c r="AT152" s="18">
        <f>IFERROR(_xlfn.BETA.DIST(DATE(YEAR(AT$2),MONTH(AT$2),15),$AD$2,$AE$2,FALSE,DATE(YEAR($AD152),MONTH($AD152),1),DATE(YEAR($AE152),MONTH($AE152),28)),0)</f>
      </c>
      <c r="AU152" s="18">
        <f>IFERROR(_xlfn.BETA.DIST(DATE(YEAR(AU$2),MONTH(AU$2),15),$AD$2,$AE$2,FALSE,DATE(YEAR($AD152),MONTH($AD152),1),DATE(YEAR($AE152),MONTH($AE152),28)),0)</f>
      </c>
      <c r="AV152" s="18">
        <f>SUM(AG152:AU152)</f>
      </c>
      <c r="AW152" s="18">
        <f>IF(J152&lt;&gt;0,J152,IF($AV152=0,0,AG152/$AV152*$Z152))</f>
      </c>
      <c r="AX152" s="18">
        <f>IF(K152&lt;&gt;0,K152,IF($AV152=0,0,AH152/$AV152*$Z152))</f>
      </c>
      <c r="AY152" s="18">
        <f>IF(L152&lt;&gt;0,L152,IF($AV152=0,0,AI152/$AV152*$Z152))</f>
      </c>
      <c r="AZ152" s="18">
        <f>IF(M152&lt;&gt;0,M152,IF($AV152=0,0,AJ152/$AV152*$Z152))</f>
      </c>
      <c r="BA152" s="18">
        <f>IF(N152&lt;&gt;0,N152,IF($AV152=0,0,AK152/$AV152*$Z152))</f>
      </c>
      <c r="BB152" s="18">
        <f>IF(O152&lt;&gt;0,O152,IF($AV152=0,0,AL152/$AV152*$Z152))</f>
      </c>
      <c r="BC152" s="18">
        <f>IF(P152&lt;&gt;0,P152,IF($AV152=0,0,AM152/$AV152*$Z152))</f>
      </c>
      <c r="BD152" s="18">
        <f>IF(Q152&lt;&gt;0,Q152,IF($AV152=0,0,AN152/$AV152*$Z152))</f>
      </c>
      <c r="BE152" s="18">
        <f>IF(R152&lt;&gt;0,R152,IF($AV152=0,0,AO152/$AV152*$Z152))</f>
      </c>
      <c r="BF152" s="18">
        <f>IF(S152&lt;&gt;0,S152,IF($AV152=0,0,AP152/$AV152*$Z152))</f>
      </c>
      <c r="BG152" s="18">
        <f>IF(T152&lt;&gt;0,T152,IF($AV152=0,0,AQ152/$AV152*$Z152))</f>
      </c>
      <c r="BH152" s="18">
        <f>IF(U152&lt;&gt;0,U152,IF($AV152=0,0,AR152/$AV152*$Z152))</f>
      </c>
      <c r="BI152" s="18">
        <f>IF(V152&lt;&gt;0,V152,IF($AV152=0,0,AS152/$AV152*$Z152))</f>
      </c>
      <c r="BJ152" s="18">
        <f>IF(W152&lt;&gt;0,W152,IF($AV152=0,0,AT152/$AV152*$Z152))</f>
      </c>
      <c r="BK152" s="18">
        <f>IF(X152&lt;&gt;0,X152,IF($AV152=0,0,AU152/$AV152*$Z152))</f>
      </c>
      <c r="BL152" s="18">
        <f>SUM(AW152:BK152)</f>
      </c>
      <c r="BM152" s="17" t="str">
        <v/>
      </c>
    </row>
    <row r="153" outlineLevel="4">
      <c r="A153" s="5" t="str">
        <v>2.1</v>
      </c>
      <c r="B153" s="5" t="str">
        <v/>
      </c>
      <c r="C153" s="5" t="str">
        <v>BSKDGNGENGR05</v>
      </c>
      <c r="D153" s="5" t="str">
        <v>BSKDGNGENGR05</v>
      </c>
      <c r="E153" s="19">
        <f>IFERROR(_xlfn.XLOOKUP(F153,Assumptions!B:B,Assumptions!C:C),0)</f>
      </c>
      <c r="F153" s="5" t="str">
        <v>Advanced Payment</v>
      </c>
      <c r="G153" s="5" t="str">
        <v/>
      </c>
      <c r="H153" s="18">
        <f>G152*E153</f>
      </c>
      <c r="I153" s="18">
        <f>H153*(1-0)</f>
      </c>
      <c r="J153" s="18">
        <v>0</v>
      </c>
      <c r="K153" s="18">
        <v>0</v>
      </c>
      <c r="L153" s="18">
        <v>0</v>
      </c>
      <c r="M153" s="18">
        <v>0</v>
      </c>
      <c r="N153" s="18">
        <v>0</v>
      </c>
      <c r="O153" s="18">
        <v>0</v>
      </c>
      <c r="P153" s="18">
        <v>0</v>
      </c>
      <c r="Q153" s="18">
        <v>0</v>
      </c>
      <c r="R153" s="18">
        <v>0</v>
      </c>
      <c r="S153" s="18">
        <v>0</v>
      </c>
      <c r="T153" s="18">
        <v>0</v>
      </c>
      <c r="U153" s="18">
        <v>0</v>
      </c>
      <c r="V153" s="18">
        <v>0</v>
      </c>
      <c r="W153" s="18">
        <v>0</v>
      </c>
      <c r="X153" s="18">
        <v>0</v>
      </c>
      <c r="Y153" s="18">
        <f>SUM(J153:X153)</f>
      </c>
      <c r="Z153" s="18">
        <f>I153-Y153</f>
      </c>
      <c r="AA153" s="20">
        <v>46026</v>
      </c>
      <c r="AB153" s="20">
        <v>46026</v>
      </c>
      <c r="AC153" s="18">
        <f>IFERROR(_xlfn.XLOOKUP(F153,Assumptions!B:B,Assumptions!D:D),0)</f>
      </c>
      <c r="AD153" s="20">
        <f>AA153+AC153</f>
      </c>
      <c r="AE153" s="20">
        <f>AC153+AB153</f>
      </c>
      <c r="AF153" s="5" t="str">
        <v/>
      </c>
      <c r="AG153" s="18">
        <f>IFERROR(_xlfn.BETA.DIST(DATE(YEAR(AG$2),MONTH(AG$2),15),$AD$2,$AE$2,FALSE,DATE(YEAR($AD153),MONTH($AD153),1),DATE(YEAR($AE153),MONTH($AE153),28)),0)</f>
      </c>
      <c r="AH153" s="18">
        <f>IFERROR(_xlfn.BETA.DIST(DATE(YEAR(AH$2),MONTH(AH$2),15),$AD$2,$AE$2,FALSE,DATE(YEAR($AD153),MONTH($AD153),1),DATE(YEAR($AE153),MONTH($AE153),28)),0)</f>
      </c>
      <c r="AI153" s="18">
        <f>IFERROR(_xlfn.BETA.DIST(DATE(YEAR(AI$2),MONTH(AI$2),15),$AD$2,$AE$2,FALSE,DATE(YEAR($AD153),MONTH($AD153),1),DATE(YEAR($AE153),MONTH($AE153),28)),0)</f>
      </c>
      <c r="AJ153" s="18">
        <f>IFERROR(_xlfn.BETA.DIST(DATE(YEAR(AJ$2),MONTH(AJ$2),15),$AD$2,$AE$2,FALSE,DATE(YEAR($AD153),MONTH($AD153),1),DATE(YEAR($AE153),MONTH($AE153),28)),0)</f>
      </c>
      <c r="AK153" s="18">
        <f>IFERROR(_xlfn.BETA.DIST(DATE(YEAR(AK$2),MONTH(AK$2),15),$AD$2,$AE$2,FALSE,DATE(YEAR($AD153),MONTH($AD153),1),DATE(YEAR($AE153),MONTH($AE153),28)),0)</f>
      </c>
      <c r="AL153" s="18">
        <f>IFERROR(_xlfn.BETA.DIST(DATE(YEAR(AL$2),MONTH(AL$2),15),$AD$2,$AE$2,FALSE,DATE(YEAR($AD153),MONTH($AD153),1),DATE(YEAR($AE153),MONTH($AE153),28)),0)</f>
      </c>
      <c r="AM153" s="18">
        <f>IFERROR(_xlfn.BETA.DIST(DATE(YEAR(AM$2),MONTH(AM$2),15),$AD$2,$AE$2,FALSE,DATE(YEAR($AD153),MONTH($AD153),1),DATE(YEAR($AE153),MONTH($AE153),28)),0)</f>
      </c>
      <c r="AN153" s="18">
        <f>IFERROR(_xlfn.BETA.DIST(DATE(YEAR(AN$2),MONTH(AN$2),15),$AD$2,$AE$2,FALSE,DATE(YEAR($AD153),MONTH($AD153),1),DATE(YEAR($AE153),MONTH($AE153),28)),0)</f>
      </c>
      <c r="AO153" s="18">
        <f>IFERROR(_xlfn.BETA.DIST(DATE(YEAR(AO$2),MONTH(AO$2),15),$AD$2,$AE$2,FALSE,DATE(YEAR($AD153),MONTH($AD153),1),DATE(YEAR($AE153),MONTH($AE153),28)),0)</f>
      </c>
      <c r="AP153" s="18">
        <f>IFERROR(_xlfn.BETA.DIST(DATE(YEAR(AP$2),MONTH(AP$2),15),$AD$2,$AE$2,FALSE,DATE(YEAR($AD153),MONTH($AD153),1),DATE(YEAR($AE153),MONTH($AE153),28)),0)</f>
      </c>
      <c r="AQ153" s="18">
        <f>IFERROR(_xlfn.BETA.DIST(DATE(YEAR(AQ$2),MONTH(AQ$2),15),$AD$2,$AE$2,FALSE,DATE(YEAR($AD153),MONTH($AD153),1),DATE(YEAR($AE153),MONTH($AE153),28)),0)</f>
      </c>
      <c r="AR153" s="18">
        <f>IFERROR(_xlfn.BETA.DIST(DATE(YEAR(AR$2),MONTH(AR$2),15),$AD$2,$AE$2,FALSE,DATE(YEAR($AD153),MONTH($AD153),1),DATE(YEAR($AE153),MONTH($AE153),28)),0)</f>
      </c>
      <c r="AS153" s="18">
        <f>IFERROR(_xlfn.BETA.DIST(DATE(YEAR(AS$2),MONTH(AS$2),15),$AD$2,$AE$2,FALSE,DATE(YEAR($AD153),MONTH($AD153),1),DATE(YEAR($AE153),MONTH($AE153),28)),0)</f>
      </c>
      <c r="AT153" s="18">
        <f>IFERROR(_xlfn.BETA.DIST(DATE(YEAR(AT$2),MONTH(AT$2),15),$AD$2,$AE$2,FALSE,DATE(YEAR($AD153),MONTH($AD153),1),DATE(YEAR($AE153),MONTH($AE153),28)),0)</f>
      </c>
      <c r="AU153" s="18">
        <f>IFERROR(_xlfn.BETA.DIST(DATE(YEAR(AU$2),MONTH(AU$2),15),$AD$2,$AE$2,FALSE,DATE(YEAR($AD153),MONTH($AD153),1),DATE(YEAR($AE153),MONTH($AE153),28)),0)</f>
      </c>
      <c r="AV153" s="18">
        <f>SUM(AG153:AU153)</f>
      </c>
      <c r="AW153" s="18">
        <f>IF(J153&lt;&gt;0,J153,IF($AV153=0,0,AG153/$AV153*$Z153))</f>
      </c>
      <c r="AX153" s="18">
        <f>IF(K153&lt;&gt;0,K153,IF($AV153=0,0,AH153/$AV153*$Z153))</f>
      </c>
      <c r="AY153" s="18">
        <f>IF(L153&lt;&gt;0,L153,IF($AV153=0,0,AI153/$AV153*$Z153))</f>
      </c>
      <c r="AZ153" s="18">
        <f>IF(M153&lt;&gt;0,M153,IF($AV153=0,0,AJ153/$AV153*$Z153))</f>
      </c>
      <c r="BA153" s="18">
        <f>IF(N153&lt;&gt;0,N153,IF($AV153=0,0,AK153/$AV153*$Z153))</f>
      </c>
      <c r="BB153" s="18">
        <f>IF(O153&lt;&gt;0,O153,IF($AV153=0,0,AL153/$AV153*$Z153))</f>
      </c>
      <c r="BC153" s="18">
        <f>IF(P153&lt;&gt;0,P153,IF($AV153=0,0,AM153/$AV153*$Z153))</f>
      </c>
      <c r="BD153" s="18">
        <f>IF(Q153&lt;&gt;0,Q153,IF($AV153=0,0,AN153/$AV153*$Z153))</f>
      </c>
      <c r="BE153" s="18">
        <f>IF(R153&lt;&gt;0,R153,IF($AV153=0,0,AO153/$AV153*$Z153))</f>
      </c>
      <c r="BF153" s="18">
        <f>IF(S153&lt;&gt;0,S153,IF($AV153=0,0,AP153/$AV153*$Z153))</f>
      </c>
      <c r="BG153" s="18">
        <f>IF(T153&lt;&gt;0,T153,IF($AV153=0,0,AQ153/$AV153*$Z153))</f>
      </c>
      <c r="BH153" s="18">
        <f>IF(U153&lt;&gt;0,U153,IF($AV153=0,0,AR153/$AV153*$Z153))</f>
      </c>
      <c r="BI153" s="18">
        <f>IF(V153&lt;&gt;0,V153,IF($AV153=0,0,AS153/$AV153*$Z153))</f>
      </c>
      <c r="BJ153" s="18">
        <f>IF(W153&lt;&gt;0,W153,IF($AV153=0,0,AT153/$AV153*$Z153))</f>
      </c>
      <c r="BK153" s="18">
        <f>IF(X153&lt;&gt;0,X153,IF($AV153=0,0,AU153/$AV153*$Z153))</f>
      </c>
      <c r="BL153" s="18">
        <f>SUM(AW153:BK153)</f>
      </c>
      <c r="BM153" s="18">
        <f>I153-BL153</f>
      </c>
    </row>
    <row r="154" outlineLevel="4">
      <c r="A154" s="5" t="str">
        <v>2.1</v>
      </c>
      <c r="B154" s="5" t="str">
        <v/>
      </c>
      <c r="C154" s="5" t="str">
        <v>BSPRELGENT705</v>
      </c>
      <c r="D154" s="5" t="str">
        <v>BSPRELGENT705</v>
      </c>
      <c r="E154" s="19">
        <f>IFERROR(_xlfn.XLOOKUP(F154,Assumptions!B:B,Assumptions!C:C),0)</f>
      </c>
      <c r="F154" s="5" t="str">
        <v>Site Delivery USD</v>
      </c>
      <c r="G154" s="5" t="str">
        <v/>
      </c>
      <c r="H154" s="18">
        <f>G152*E154</f>
      </c>
      <c r="I154" s="18">
        <f>H154*(1-0)</f>
      </c>
      <c r="J154" s="18">
        <v>0</v>
      </c>
      <c r="K154" s="18">
        <v>0</v>
      </c>
      <c r="L154" s="18">
        <v>0</v>
      </c>
      <c r="M154" s="18">
        <v>0</v>
      </c>
      <c r="N154" s="18">
        <v>0</v>
      </c>
      <c r="O154" s="18">
        <v>0</v>
      </c>
      <c r="P154" s="18">
        <v>0</v>
      </c>
      <c r="Q154" s="18">
        <v>0</v>
      </c>
      <c r="R154" s="18">
        <v>0</v>
      </c>
      <c r="S154" s="18">
        <v>0</v>
      </c>
      <c r="T154" s="18">
        <v>0</v>
      </c>
      <c r="U154" s="18">
        <v>0</v>
      </c>
      <c r="V154" s="18">
        <v>0</v>
      </c>
      <c r="W154" s="18">
        <v>0</v>
      </c>
      <c r="X154" s="18">
        <v>0</v>
      </c>
      <c r="Y154" s="18">
        <f>SUM(J154:X154)</f>
      </c>
      <c r="Z154" s="18">
        <f>I154-Y154</f>
      </c>
      <c r="AA154" s="20">
        <v>46274</v>
      </c>
      <c r="AB154" s="20">
        <v>46274</v>
      </c>
      <c r="AC154" s="18">
        <f>IFERROR(_xlfn.XLOOKUP(F154,Assumptions!B:B,Assumptions!D:D),0)</f>
      </c>
      <c r="AD154" s="20">
        <f>AA154+AC154</f>
      </c>
      <c r="AE154" s="20">
        <f>AC154+AB154</f>
      </c>
      <c r="AF154" s="5" t="str">
        <v/>
      </c>
      <c r="AG154" s="18">
        <f>IFERROR(_xlfn.BETA.DIST(DATE(YEAR(AG$2),MONTH(AG$2),15),$AD$2,$AE$2,FALSE,DATE(YEAR($AD154),MONTH($AD154),1),DATE(YEAR($AE154),MONTH($AE154),28)),0)</f>
      </c>
      <c r="AH154" s="18">
        <f>IFERROR(_xlfn.BETA.DIST(DATE(YEAR(AH$2),MONTH(AH$2),15),$AD$2,$AE$2,FALSE,DATE(YEAR($AD154),MONTH($AD154),1),DATE(YEAR($AE154),MONTH($AE154),28)),0)</f>
      </c>
      <c r="AI154" s="18">
        <f>IFERROR(_xlfn.BETA.DIST(DATE(YEAR(AI$2),MONTH(AI$2),15),$AD$2,$AE$2,FALSE,DATE(YEAR($AD154),MONTH($AD154),1),DATE(YEAR($AE154),MONTH($AE154),28)),0)</f>
      </c>
      <c r="AJ154" s="18">
        <f>IFERROR(_xlfn.BETA.DIST(DATE(YEAR(AJ$2),MONTH(AJ$2),15),$AD$2,$AE$2,FALSE,DATE(YEAR($AD154),MONTH($AD154),1),DATE(YEAR($AE154),MONTH($AE154),28)),0)</f>
      </c>
      <c r="AK154" s="18">
        <f>IFERROR(_xlfn.BETA.DIST(DATE(YEAR(AK$2),MONTH(AK$2),15),$AD$2,$AE$2,FALSE,DATE(YEAR($AD154),MONTH($AD154),1),DATE(YEAR($AE154),MONTH($AE154),28)),0)</f>
      </c>
      <c r="AL154" s="18">
        <f>IFERROR(_xlfn.BETA.DIST(DATE(YEAR(AL$2),MONTH(AL$2),15),$AD$2,$AE$2,FALSE,DATE(YEAR($AD154),MONTH($AD154),1),DATE(YEAR($AE154),MONTH($AE154),28)),0)</f>
      </c>
      <c r="AM154" s="18">
        <f>IFERROR(_xlfn.BETA.DIST(DATE(YEAR(AM$2),MONTH(AM$2),15),$AD$2,$AE$2,FALSE,DATE(YEAR($AD154),MONTH($AD154),1),DATE(YEAR($AE154),MONTH($AE154),28)),0)</f>
      </c>
      <c r="AN154" s="18">
        <f>IFERROR(_xlfn.BETA.DIST(DATE(YEAR(AN$2),MONTH(AN$2),15),$AD$2,$AE$2,FALSE,DATE(YEAR($AD154),MONTH($AD154),1),DATE(YEAR($AE154),MONTH($AE154),28)),0)</f>
      </c>
      <c r="AO154" s="18">
        <f>IFERROR(_xlfn.BETA.DIST(DATE(YEAR(AO$2),MONTH(AO$2),15),$AD$2,$AE$2,FALSE,DATE(YEAR($AD154),MONTH($AD154),1),DATE(YEAR($AE154),MONTH($AE154),28)),0)</f>
      </c>
      <c r="AP154" s="18">
        <f>IFERROR(_xlfn.BETA.DIST(DATE(YEAR(AP$2),MONTH(AP$2),15),$AD$2,$AE$2,FALSE,DATE(YEAR($AD154),MONTH($AD154),1),DATE(YEAR($AE154),MONTH($AE154),28)),0)</f>
      </c>
      <c r="AQ154" s="18">
        <f>IFERROR(_xlfn.BETA.DIST(DATE(YEAR(AQ$2),MONTH(AQ$2),15),$AD$2,$AE$2,FALSE,DATE(YEAR($AD154),MONTH($AD154),1),DATE(YEAR($AE154),MONTH($AE154),28)),0)</f>
      </c>
      <c r="AR154" s="18">
        <f>IFERROR(_xlfn.BETA.DIST(DATE(YEAR(AR$2),MONTH(AR$2),15),$AD$2,$AE$2,FALSE,DATE(YEAR($AD154),MONTH($AD154),1),DATE(YEAR($AE154),MONTH($AE154),28)),0)</f>
      </c>
      <c r="AS154" s="18">
        <f>IFERROR(_xlfn.BETA.DIST(DATE(YEAR(AS$2),MONTH(AS$2),15),$AD$2,$AE$2,FALSE,DATE(YEAR($AD154),MONTH($AD154),1),DATE(YEAR($AE154),MONTH($AE154),28)),0)</f>
      </c>
      <c r="AT154" s="18">
        <f>IFERROR(_xlfn.BETA.DIST(DATE(YEAR(AT$2),MONTH(AT$2),15),$AD$2,$AE$2,FALSE,DATE(YEAR($AD154),MONTH($AD154),1),DATE(YEAR($AE154),MONTH($AE154),28)),0)</f>
      </c>
      <c r="AU154" s="18">
        <f>IFERROR(_xlfn.BETA.DIST(DATE(YEAR(AU$2),MONTH(AU$2),15),$AD$2,$AE$2,FALSE,DATE(YEAR($AD154),MONTH($AD154),1),DATE(YEAR($AE154),MONTH($AE154),28)),0)</f>
      </c>
      <c r="AV154" s="18">
        <f>SUM(AG154:AU154)</f>
      </c>
      <c r="AW154" s="18">
        <f>IF(J154&lt;&gt;0,J154,IF($AV154=0,0,AG154/$AV154*$Z154))</f>
      </c>
      <c r="AX154" s="18">
        <f>IF(K154&lt;&gt;0,K154,IF($AV154=0,0,AH154/$AV154*$Z154))</f>
      </c>
      <c r="AY154" s="18">
        <f>IF(L154&lt;&gt;0,L154,IF($AV154=0,0,AI154/$AV154*$Z154))</f>
      </c>
      <c r="AZ154" s="18">
        <f>IF(M154&lt;&gt;0,M154,IF($AV154=0,0,AJ154/$AV154*$Z154))</f>
      </c>
      <c r="BA154" s="18">
        <f>IF(N154&lt;&gt;0,N154,IF($AV154=0,0,AK154/$AV154*$Z154))</f>
      </c>
      <c r="BB154" s="18">
        <f>IF(O154&lt;&gt;0,O154,IF($AV154=0,0,AL154/$AV154*$Z154))</f>
      </c>
      <c r="BC154" s="18">
        <f>IF(P154&lt;&gt;0,P154,IF($AV154=0,0,AM154/$AV154*$Z154))</f>
      </c>
      <c r="BD154" s="18">
        <f>IF(Q154&lt;&gt;0,Q154,IF($AV154=0,0,AN154/$AV154*$Z154))</f>
      </c>
      <c r="BE154" s="18">
        <f>IF(R154&lt;&gt;0,R154,IF($AV154=0,0,AO154/$AV154*$Z154))</f>
      </c>
      <c r="BF154" s="18">
        <f>IF(S154&lt;&gt;0,S154,IF($AV154=0,0,AP154/$AV154*$Z154))</f>
      </c>
      <c r="BG154" s="18">
        <f>IF(T154&lt;&gt;0,T154,IF($AV154=0,0,AQ154/$AV154*$Z154))</f>
      </c>
      <c r="BH154" s="18">
        <f>IF(U154&lt;&gt;0,U154,IF($AV154=0,0,AR154/$AV154*$Z154))</f>
      </c>
      <c r="BI154" s="18">
        <f>IF(V154&lt;&gt;0,V154,IF($AV154=0,0,AS154/$AV154*$Z154))</f>
      </c>
      <c r="BJ154" s="18">
        <f>IF(W154&lt;&gt;0,W154,IF($AV154=0,0,AT154/$AV154*$Z154))</f>
      </c>
      <c r="BK154" s="18">
        <f>IF(X154&lt;&gt;0,X154,IF($AV154=0,0,AU154/$AV154*$Z154))</f>
      </c>
      <c r="BL154" s="18">
        <f>SUM(AW154:BK154)</f>
      </c>
      <c r="BM154" s="18">
        <f>I154-BL154</f>
      </c>
    </row>
    <row r="155" outlineLevel="4">
      <c r="A155" s="5" t="str">
        <v>2.1</v>
      </c>
      <c r="B155" s="5" t="str">
        <v/>
      </c>
      <c r="C155" s="5" t="str">
        <v>BSKDGNGENGR07</v>
      </c>
      <c r="D155" s="5" t="str">
        <v>BSKDGNGENGR07</v>
      </c>
      <c r="E155" s="19">
        <f>IFERROR(_xlfn.XLOOKUP(F155,Assumptions!B:B,Assumptions!C:C),0)</f>
      </c>
      <c r="F155" s="5" t="str">
        <v>Retention</v>
      </c>
      <c r="G155" s="5" t="str">
        <v/>
      </c>
      <c r="H155" s="18">
        <f>G152*E155</f>
      </c>
      <c r="I155" s="18">
        <f>H155*(1-0)</f>
      </c>
      <c r="J155" s="18">
        <v>0</v>
      </c>
      <c r="K155" s="18">
        <v>0</v>
      </c>
      <c r="L155" s="18">
        <v>0</v>
      </c>
      <c r="M155" s="18">
        <v>0</v>
      </c>
      <c r="N155" s="18">
        <v>0</v>
      </c>
      <c r="O155" s="18">
        <v>0</v>
      </c>
      <c r="P155" s="18">
        <v>0</v>
      </c>
      <c r="Q155" s="18">
        <v>0</v>
      </c>
      <c r="R155" s="18">
        <v>0</v>
      </c>
      <c r="S155" s="18">
        <v>0</v>
      </c>
      <c r="T155" s="18">
        <v>0</v>
      </c>
      <c r="U155" s="18">
        <v>0</v>
      </c>
      <c r="V155" s="18">
        <v>0</v>
      </c>
      <c r="W155" s="18">
        <v>0</v>
      </c>
      <c r="X155" s="18">
        <v>0</v>
      </c>
      <c r="Y155" s="18">
        <f>SUM(J155:X155)</f>
      </c>
      <c r="Z155" s="18">
        <f>I155-Y155</f>
      </c>
      <c r="AA155" s="20">
        <v>46483</v>
      </c>
      <c r="AB155" s="20">
        <v>46483</v>
      </c>
      <c r="AC155" s="18">
        <f>IFERROR(_xlfn.XLOOKUP(F155,Assumptions!B:B,Assumptions!D:D),0)</f>
      </c>
      <c r="AD155" s="20">
        <f>AA155+AC155</f>
      </c>
      <c r="AE155" s="20">
        <f>AC155+AB155</f>
      </c>
      <c r="AF155" s="5" t="str">
        <v/>
      </c>
      <c r="AG155" s="18">
        <f>IFERROR(_xlfn.BETA.DIST(DATE(YEAR(AG$2),MONTH(AG$2),15),$AD$2,$AE$2,FALSE,DATE(YEAR($AD155),MONTH($AD155),1),DATE(YEAR($AE155),MONTH($AE155),28)),0)</f>
      </c>
      <c r="AH155" s="18">
        <f>IFERROR(_xlfn.BETA.DIST(DATE(YEAR(AH$2),MONTH(AH$2),15),$AD$2,$AE$2,FALSE,DATE(YEAR($AD155),MONTH($AD155),1),DATE(YEAR($AE155),MONTH($AE155),28)),0)</f>
      </c>
      <c r="AI155" s="18">
        <f>IFERROR(_xlfn.BETA.DIST(DATE(YEAR(AI$2),MONTH(AI$2),15),$AD$2,$AE$2,FALSE,DATE(YEAR($AD155),MONTH($AD155),1),DATE(YEAR($AE155),MONTH($AE155),28)),0)</f>
      </c>
      <c r="AJ155" s="18">
        <f>IFERROR(_xlfn.BETA.DIST(DATE(YEAR(AJ$2),MONTH(AJ$2),15),$AD$2,$AE$2,FALSE,DATE(YEAR($AD155),MONTH($AD155),1),DATE(YEAR($AE155),MONTH($AE155),28)),0)</f>
      </c>
      <c r="AK155" s="18">
        <f>IFERROR(_xlfn.BETA.DIST(DATE(YEAR(AK$2),MONTH(AK$2),15),$AD$2,$AE$2,FALSE,DATE(YEAR($AD155),MONTH($AD155),1),DATE(YEAR($AE155),MONTH($AE155),28)),0)</f>
      </c>
      <c r="AL155" s="18">
        <f>IFERROR(_xlfn.BETA.DIST(DATE(YEAR(AL$2),MONTH(AL$2),15),$AD$2,$AE$2,FALSE,DATE(YEAR($AD155),MONTH($AD155),1),DATE(YEAR($AE155),MONTH($AE155),28)),0)</f>
      </c>
      <c r="AM155" s="18">
        <f>IFERROR(_xlfn.BETA.DIST(DATE(YEAR(AM$2),MONTH(AM$2),15),$AD$2,$AE$2,FALSE,DATE(YEAR($AD155),MONTH($AD155),1),DATE(YEAR($AE155),MONTH($AE155),28)),0)</f>
      </c>
      <c r="AN155" s="18">
        <f>IFERROR(_xlfn.BETA.DIST(DATE(YEAR(AN$2),MONTH(AN$2),15),$AD$2,$AE$2,FALSE,DATE(YEAR($AD155),MONTH($AD155),1),DATE(YEAR($AE155),MONTH($AE155),28)),0)</f>
      </c>
      <c r="AO155" s="18">
        <f>IFERROR(_xlfn.BETA.DIST(DATE(YEAR(AO$2),MONTH(AO$2),15),$AD$2,$AE$2,FALSE,DATE(YEAR($AD155),MONTH($AD155),1),DATE(YEAR($AE155),MONTH($AE155),28)),0)</f>
      </c>
      <c r="AP155" s="18">
        <f>IFERROR(_xlfn.BETA.DIST(DATE(YEAR(AP$2),MONTH(AP$2),15),$AD$2,$AE$2,FALSE,DATE(YEAR($AD155),MONTH($AD155),1),DATE(YEAR($AE155),MONTH($AE155),28)),0)</f>
      </c>
      <c r="AQ155" s="18">
        <f>IFERROR(_xlfn.BETA.DIST(DATE(YEAR(AQ$2),MONTH(AQ$2),15),$AD$2,$AE$2,FALSE,DATE(YEAR($AD155),MONTH($AD155),1),DATE(YEAR($AE155),MONTH($AE155),28)),0)</f>
      </c>
      <c r="AR155" s="18">
        <f>IFERROR(_xlfn.BETA.DIST(DATE(YEAR(AR$2),MONTH(AR$2),15),$AD$2,$AE$2,FALSE,DATE(YEAR($AD155),MONTH($AD155),1),DATE(YEAR($AE155),MONTH($AE155),28)),0)</f>
      </c>
      <c r="AS155" s="18">
        <f>IFERROR(_xlfn.BETA.DIST(DATE(YEAR(AS$2),MONTH(AS$2),15),$AD$2,$AE$2,FALSE,DATE(YEAR($AD155),MONTH($AD155),1),DATE(YEAR($AE155),MONTH($AE155),28)),0)</f>
      </c>
      <c r="AT155" s="18">
        <f>IFERROR(_xlfn.BETA.DIST(DATE(YEAR(AT$2),MONTH(AT$2),15),$AD$2,$AE$2,FALSE,DATE(YEAR($AD155),MONTH($AD155),1),DATE(YEAR($AE155),MONTH($AE155),28)),0)</f>
      </c>
      <c r="AU155" s="18">
        <f>IFERROR(_xlfn.BETA.DIST(DATE(YEAR(AU$2),MONTH(AU$2),15),$AD$2,$AE$2,FALSE,DATE(YEAR($AD155),MONTH($AD155),1),DATE(YEAR($AE155),MONTH($AE155),28)),0)</f>
      </c>
      <c r="AV155" s="18">
        <f>SUM(AG155:AU155)</f>
      </c>
      <c r="AW155" s="18">
        <f>IF(J155&lt;&gt;0,J155,IF($AV155=0,0,AG155/$AV155*$Z155))</f>
      </c>
      <c r="AX155" s="18">
        <f>IF(K155&lt;&gt;0,K155,IF($AV155=0,0,AH155/$AV155*$Z155))</f>
      </c>
      <c r="AY155" s="18">
        <f>IF(L155&lt;&gt;0,L155,IF($AV155=0,0,AI155/$AV155*$Z155))</f>
      </c>
      <c r="AZ155" s="18">
        <f>IF(M155&lt;&gt;0,M155,IF($AV155=0,0,AJ155/$AV155*$Z155))</f>
      </c>
      <c r="BA155" s="18">
        <f>IF(N155&lt;&gt;0,N155,IF($AV155=0,0,AK155/$AV155*$Z155))</f>
      </c>
      <c r="BB155" s="18">
        <f>IF(O155&lt;&gt;0,O155,IF($AV155=0,0,AL155/$AV155*$Z155))</f>
      </c>
      <c r="BC155" s="18">
        <f>IF(P155&lt;&gt;0,P155,IF($AV155=0,0,AM155/$AV155*$Z155))</f>
      </c>
      <c r="BD155" s="18">
        <f>IF(Q155&lt;&gt;0,Q155,IF($AV155=0,0,AN155/$AV155*$Z155))</f>
      </c>
      <c r="BE155" s="18">
        <f>IF(R155&lt;&gt;0,R155,IF($AV155=0,0,AO155/$AV155*$Z155))</f>
      </c>
      <c r="BF155" s="18">
        <f>IF(S155&lt;&gt;0,S155,IF($AV155=0,0,AP155/$AV155*$Z155))</f>
      </c>
      <c r="BG155" s="18">
        <f>IF(T155&lt;&gt;0,T155,IF($AV155=0,0,AQ155/$AV155*$Z155))</f>
      </c>
      <c r="BH155" s="18">
        <f>IF(U155&lt;&gt;0,U155,IF($AV155=0,0,AR155/$AV155*$Z155))</f>
      </c>
      <c r="BI155" s="18">
        <f>IF(V155&lt;&gt;0,V155,IF($AV155=0,0,AS155/$AV155*$Z155))</f>
      </c>
      <c r="BJ155" s="18">
        <f>IF(W155&lt;&gt;0,W155,IF($AV155=0,0,AT155/$AV155*$Z155))</f>
      </c>
      <c r="BK155" s="18">
        <f>IF(X155&lt;&gt;0,X155,IF($AV155=0,0,AU155/$AV155*$Z155))</f>
      </c>
      <c r="BL155" s="18">
        <f>SUM(AW155:BK155)</f>
      </c>
      <c r="BM155" s="18">
        <f>I155-BL155</f>
      </c>
    </row>
    <row r="156" outlineLevel="3">
      <c r="A156" s="17" t="str">
        <v>2.2</v>
      </c>
      <c r="B156" s="17" t="str">
        <v/>
      </c>
      <c r="C156" s="17" t="str">
        <v/>
      </c>
      <c r="D156" s="17" t="str">
        <v/>
      </c>
      <c r="E156" s="17" t="str">
        <v>2.2</v>
      </c>
      <c r="F156" s="17" t="str">
        <v>Automatic voltage regulator complete system as specified.</v>
      </c>
      <c r="G156" s="17">
        <v>30954.27</v>
      </c>
      <c r="H156" s="17" t="str">
        <v/>
      </c>
      <c r="I156" s="17" t="str">
        <v/>
      </c>
      <c r="J156" s="17" t="str">
        <v/>
      </c>
      <c r="K156" s="17" t="str">
        <v/>
      </c>
      <c r="L156" s="17" t="str">
        <v/>
      </c>
      <c r="M156" s="17" t="str">
        <v/>
      </c>
      <c r="N156" s="17" t="str">
        <v/>
      </c>
      <c r="O156" s="17" t="str">
        <v/>
      </c>
      <c r="P156" s="17" t="str">
        <v/>
      </c>
      <c r="Q156" s="17" t="str">
        <v/>
      </c>
      <c r="R156" s="17" t="str">
        <v/>
      </c>
      <c r="S156" s="17" t="str">
        <v/>
      </c>
      <c r="T156" s="17" t="str">
        <v/>
      </c>
      <c r="U156" s="17" t="str">
        <v/>
      </c>
      <c r="V156" s="17" t="str">
        <v/>
      </c>
      <c r="W156" s="17" t="str">
        <v/>
      </c>
      <c r="X156" s="17" t="str">
        <v/>
      </c>
      <c r="Y156" s="17" t="str">
        <v/>
      </c>
      <c r="Z156" s="17" t="str">
        <v/>
      </c>
      <c r="AA156" s="17" t="str">
        <v/>
      </c>
      <c r="AB156" s="17" t="str">
        <v/>
      </c>
      <c r="AC156" s="17" t="str">
        <v/>
      </c>
      <c r="AD156" s="17" t="str">
        <v/>
      </c>
      <c r="AE156" s="17" t="str">
        <v/>
      </c>
      <c r="AF156" s="5" t="str">
        <v/>
      </c>
      <c r="AG156" s="18">
        <f>IFERROR(_xlfn.BETA.DIST(DATE(YEAR(AG$2),MONTH(AG$2),15),$AD$2,$AE$2,FALSE,DATE(YEAR($AD156),MONTH($AD156),1),DATE(YEAR($AE156),MONTH($AE156),28)),0)</f>
      </c>
      <c r="AH156" s="18">
        <f>IFERROR(_xlfn.BETA.DIST(DATE(YEAR(AH$2),MONTH(AH$2),15),$AD$2,$AE$2,FALSE,DATE(YEAR($AD156),MONTH($AD156),1),DATE(YEAR($AE156),MONTH($AE156),28)),0)</f>
      </c>
      <c r="AI156" s="18">
        <f>IFERROR(_xlfn.BETA.DIST(DATE(YEAR(AI$2),MONTH(AI$2),15),$AD$2,$AE$2,FALSE,DATE(YEAR($AD156),MONTH($AD156),1),DATE(YEAR($AE156),MONTH($AE156),28)),0)</f>
      </c>
      <c r="AJ156" s="18">
        <f>IFERROR(_xlfn.BETA.DIST(DATE(YEAR(AJ$2),MONTH(AJ$2),15),$AD$2,$AE$2,FALSE,DATE(YEAR($AD156),MONTH($AD156),1),DATE(YEAR($AE156),MONTH($AE156),28)),0)</f>
      </c>
      <c r="AK156" s="18">
        <f>IFERROR(_xlfn.BETA.DIST(DATE(YEAR(AK$2),MONTH(AK$2),15),$AD$2,$AE$2,FALSE,DATE(YEAR($AD156),MONTH($AD156),1),DATE(YEAR($AE156),MONTH($AE156),28)),0)</f>
      </c>
      <c r="AL156" s="18">
        <f>IFERROR(_xlfn.BETA.DIST(DATE(YEAR(AL$2),MONTH(AL$2),15),$AD$2,$AE$2,FALSE,DATE(YEAR($AD156),MONTH($AD156),1),DATE(YEAR($AE156),MONTH($AE156),28)),0)</f>
      </c>
      <c r="AM156" s="18">
        <f>IFERROR(_xlfn.BETA.DIST(DATE(YEAR(AM$2),MONTH(AM$2),15),$AD$2,$AE$2,FALSE,DATE(YEAR($AD156),MONTH($AD156),1),DATE(YEAR($AE156),MONTH($AE156),28)),0)</f>
      </c>
      <c r="AN156" s="18">
        <f>IFERROR(_xlfn.BETA.DIST(DATE(YEAR(AN$2),MONTH(AN$2),15),$AD$2,$AE$2,FALSE,DATE(YEAR($AD156),MONTH($AD156),1),DATE(YEAR($AE156),MONTH($AE156),28)),0)</f>
      </c>
      <c r="AO156" s="18">
        <f>IFERROR(_xlfn.BETA.DIST(DATE(YEAR(AO$2),MONTH(AO$2),15),$AD$2,$AE$2,FALSE,DATE(YEAR($AD156),MONTH($AD156),1),DATE(YEAR($AE156),MONTH($AE156),28)),0)</f>
      </c>
      <c r="AP156" s="18">
        <f>IFERROR(_xlfn.BETA.DIST(DATE(YEAR(AP$2),MONTH(AP$2),15),$AD$2,$AE$2,FALSE,DATE(YEAR($AD156),MONTH($AD156),1),DATE(YEAR($AE156),MONTH($AE156),28)),0)</f>
      </c>
      <c r="AQ156" s="18">
        <f>IFERROR(_xlfn.BETA.DIST(DATE(YEAR(AQ$2),MONTH(AQ$2),15),$AD$2,$AE$2,FALSE,DATE(YEAR($AD156),MONTH($AD156),1),DATE(YEAR($AE156),MONTH($AE156),28)),0)</f>
      </c>
      <c r="AR156" s="18">
        <f>IFERROR(_xlfn.BETA.DIST(DATE(YEAR(AR$2),MONTH(AR$2),15),$AD$2,$AE$2,FALSE,DATE(YEAR($AD156),MONTH($AD156),1),DATE(YEAR($AE156),MONTH($AE156),28)),0)</f>
      </c>
      <c r="AS156" s="18">
        <f>IFERROR(_xlfn.BETA.DIST(DATE(YEAR(AS$2),MONTH(AS$2),15),$AD$2,$AE$2,FALSE,DATE(YEAR($AD156),MONTH($AD156),1),DATE(YEAR($AE156),MONTH($AE156),28)),0)</f>
      </c>
      <c r="AT156" s="18">
        <f>IFERROR(_xlfn.BETA.DIST(DATE(YEAR(AT$2),MONTH(AT$2),15),$AD$2,$AE$2,FALSE,DATE(YEAR($AD156),MONTH($AD156),1),DATE(YEAR($AE156),MONTH($AE156),28)),0)</f>
      </c>
      <c r="AU156" s="18">
        <f>IFERROR(_xlfn.BETA.DIST(DATE(YEAR(AU$2),MONTH(AU$2),15),$AD$2,$AE$2,FALSE,DATE(YEAR($AD156),MONTH($AD156),1),DATE(YEAR($AE156),MONTH($AE156),28)),0)</f>
      </c>
      <c r="AV156" s="18">
        <f>SUM(AG156:AU156)</f>
      </c>
      <c r="AW156" s="18">
        <f>IF(J156&lt;&gt;0,J156,IF($AV156=0,0,AG156/$AV156*$Z156))</f>
      </c>
      <c r="AX156" s="18">
        <f>IF(K156&lt;&gt;0,K156,IF($AV156=0,0,AH156/$AV156*$Z156))</f>
      </c>
      <c r="AY156" s="18">
        <f>IF(L156&lt;&gt;0,L156,IF($AV156=0,0,AI156/$AV156*$Z156))</f>
      </c>
      <c r="AZ156" s="18">
        <f>IF(M156&lt;&gt;0,M156,IF($AV156=0,0,AJ156/$AV156*$Z156))</f>
      </c>
      <c r="BA156" s="18">
        <f>IF(N156&lt;&gt;0,N156,IF($AV156=0,0,AK156/$AV156*$Z156))</f>
      </c>
      <c r="BB156" s="18">
        <f>IF(O156&lt;&gt;0,O156,IF($AV156=0,0,AL156/$AV156*$Z156))</f>
      </c>
      <c r="BC156" s="18">
        <f>IF(P156&lt;&gt;0,P156,IF($AV156=0,0,AM156/$AV156*$Z156))</f>
      </c>
      <c r="BD156" s="18">
        <f>IF(Q156&lt;&gt;0,Q156,IF($AV156=0,0,AN156/$AV156*$Z156))</f>
      </c>
      <c r="BE156" s="18">
        <f>IF(R156&lt;&gt;0,R156,IF($AV156=0,0,AO156/$AV156*$Z156))</f>
      </c>
      <c r="BF156" s="18">
        <f>IF(S156&lt;&gt;0,S156,IF($AV156=0,0,AP156/$AV156*$Z156))</f>
      </c>
      <c r="BG156" s="18">
        <f>IF(T156&lt;&gt;0,T156,IF($AV156=0,0,AQ156/$AV156*$Z156))</f>
      </c>
      <c r="BH156" s="18">
        <f>IF(U156&lt;&gt;0,U156,IF($AV156=0,0,AR156/$AV156*$Z156))</f>
      </c>
      <c r="BI156" s="18">
        <f>IF(V156&lt;&gt;0,V156,IF($AV156=0,0,AS156/$AV156*$Z156))</f>
      </c>
      <c r="BJ156" s="18">
        <f>IF(W156&lt;&gt;0,W156,IF($AV156=0,0,AT156/$AV156*$Z156))</f>
      </c>
      <c r="BK156" s="18">
        <f>IF(X156&lt;&gt;0,X156,IF($AV156=0,0,AU156/$AV156*$Z156))</f>
      </c>
      <c r="BL156" s="18">
        <f>SUM(AW156:BK156)</f>
      </c>
      <c r="BM156" s="17" t="str">
        <v/>
      </c>
    </row>
    <row r="157" outlineLevel="4">
      <c r="A157" s="5" t="str">
        <v>2.2</v>
      </c>
      <c r="B157" s="5" t="str">
        <v/>
      </c>
      <c r="C157" s="5" t="str">
        <v>BSKDGNGENGR05</v>
      </c>
      <c r="D157" s="5" t="str">
        <v>BSKDGNGENGR05</v>
      </c>
      <c r="E157" s="19">
        <f>IFERROR(_xlfn.XLOOKUP(F157,Assumptions!B:B,Assumptions!C:C),0)</f>
      </c>
      <c r="F157" s="5" t="str">
        <v>Advanced Payment</v>
      </c>
      <c r="G157" s="5" t="str">
        <v/>
      </c>
      <c r="H157" s="18">
        <f>G156*E157</f>
      </c>
      <c r="I157" s="18">
        <f>H157*(1-0)</f>
      </c>
      <c r="J157" s="18">
        <v>0</v>
      </c>
      <c r="K157" s="18">
        <v>0</v>
      </c>
      <c r="L157" s="18">
        <v>0</v>
      </c>
      <c r="M157" s="18">
        <v>0</v>
      </c>
      <c r="N157" s="18">
        <v>0</v>
      </c>
      <c r="O157" s="18">
        <v>0</v>
      </c>
      <c r="P157" s="18">
        <v>0</v>
      </c>
      <c r="Q157" s="18">
        <v>0</v>
      </c>
      <c r="R157" s="18">
        <v>0</v>
      </c>
      <c r="S157" s="18">
        <v>0</v>
      </c>
      <c r="T157" s="18">
        <v>0</v>
      </c>
      <c r="U157" s="18">
        <v>0</v>
      </c>
      <c r="V157" s="18">
        <v>0</v>
      </c>
      <c r="W157" s="18">
        <v>0</v>
      </c>
      <c r="X157" s="18">
        <v>0</v>
      </c>
      <c r="Y157" s="18">
        <f>SUM(J157:X157)</f>
      </c>
      <c r="Z157" s="18">
        <f>I157-Y157</f>
      </c>
      <c r="AA157" s="20">
        <v>46026</v>
      </c>
      <c r="AB157" s="20">
        <v>46026</v>
      </c>
      <c r="AC157" s="18">
        <f>IFERROR(_xlfn.XLOOKUP(F157,Assumptions!B:B,Assumptions!D:D),0)</f>
      </c>
      <c r="AD157" s="20">
        <f>AA157+AC157</f>
      </c>
      <c r="AE157" s="20">
        <f>AC157+AB157</f>
      </c>
      <c r="AF157" s="5" t="str">
        <v/>
      </c>
      <c r="AG157" s="18">
        <f>IFERROR(_xlfn.BETA.DIST(DATE(YEAR(AG$2),MONTH(AG$2),15),$AD$2,$AE$2,FALSE,DATE(YEAR($AD157),MONTH($AD157),1),DATE(YEAR($AE157),MONTH($AE157),28)),0)</f>
      </c>
      <c r="AH157" s="18">
        <f>IFERROR(_xlfn.BETA.DIST(DATE(YEAR(AH$2),MONTH(AH$2),15),$AD$2,$AE$2,FALSE,DATE(YEAR($AD157),MONTH($AD157),1),DATE(YEAR($AE157),MONTH($AE157),28)),0)</f>
      </c>
      <c r="AI157" s="18">
        <f>IFERROR(_xlfn.BETA.DIST(DATE(YEAR(AI$2),MONTH(AI$2),15),$AD$2,$AE$2,FALSE,DATE(YEAR($AD157),MONTH($AD157),1),DATE(YEAR($AE157),MONTH($AE157),28)),0)</f>
      </c>
      <c r="AJ157" s="18">
        <f>IFERROR(_xlfn.BETA.DIST(DATE(YEAR(AJ$2),MONTH(AJ$2),15),$AD$2,$AE$2,FALSE,DATE(YEAR($AD157),MONTH($AD157),1),DATE(YEAR($AE157),MONTH($AE157),28)),0)</f>
      </c>
      <c r="AK157" s="18">
        <f>IFERROR(_xlfn.BETA.DIST(DATE(YEAR(AK$2),MONTH(AK$2),15),$AD$2,$AE$2,FALSE,DATE(YEAR($AD157),MONTH($AD157),1),DATE(YEAR($AE157),MONTH($AE157),28)),0)</f>
      </c>
      <c r="AL157" s="18">
        <f>IFERROR(_xlfn.BETA.DIST(DATE(YEAR(AL$2),MONTH(AL$2),15),$AD$2,$AE$2,FALSE,DATE(YEAR($AD157),MONTH($AD157),1),DATE(YEAR($AE157),MONTH($AE157),28)),0)</f>
      </c>
      <c r="AM157" s="18">
        <f>IFERROR(_xlfn.BETA.DIST(DATE(YEAR(AM$2),MONTH(AM$2),15),$AD$2,$AE$2,FALSE,DATE(YEAR($AD157),MONTH($AD157),1),DATE(YEAR($AE157),MONTH($AE157),28)),0)</f>
      </c>
      <c r="AN157" s="18">
        <f>IFERROR(_xlfn.BETA.DIST(DATE(YEAR(AN$2),MONTH(AN$2),15),$AD$2,$AE$2,FALSE,DATE(YEAR($AD157),MONTH($AD157),1),DATE(YEAR($AE157),MONTH($AE157),28)),0)</f>
      </c>
      <c r="AO157" s="18">
        <f>IFERROR(_xlfn.BETA.DIST(DATE(YEAR(AO$2),MONTH(AO$2),15),$AD$2,$AE$2,FALSE,DATE(YEAR($AD157),MONTH($AD157),1),DATE(YEAR($AE157),MONTH($AE157),28)),0)</f>
      </c>
      <c r="AP157" s="18">
        <f>IFERROR(_xlfn.BETA.DIST(DATE(YEAR(AP$2),MONTH(AP$2),15),$AD$2,$AE$2,FALSE,DATE(YEAR($AD157),MONTH($AD157),1),DATE(YEAR($AE157),MONTH($AE157),28)),0)</f>
      </c>
      <c r="AQ157" s="18">
        <f>IFERROR(_xlfn.BETA.DIST(DATE(YEAR(AQ$2),MONTH(AQ$2),15),$AD$2,$AE$2,FALSE,DATE(YEAR($AD157),MONTH($AD157),1),DATE(YEAR($AE157),MONTH($AE157),28)),0)</f>
      </c>
      <c r="AR157" s="18">
        <f>IFERROR(_xlfn.BETA.DIST(DATE(YEAR(AR$2),MONTH(AR$2),15),$AD$2,$AE$2,FALSE,DATE(YEAR($AD157),MONTH($AD157),1),DATE(YEAR($AE157),MONTH($AE157),28)),0)</f>
      </c>
      <c r="AS157" s="18">
        <f>IFERROR(_xlfn.BETA.DIST(DATE(YEAR(AS$2),MONTH(AS$2),15),$AD$2,$AE$2,FALSE,DATE(YEAR($AD157),MONTH($AD157),1),DATE(YEAR($AE157),MONTH($AE157),28)),0)</f>
      </c>
      <c r="AT157" s="18">
        <f>IFERROR(_xlfn.BETA.DIST(DATE(YEAR(AT$2),MONTH(AT$2),15),$AD$2,$AE$2,FALSE,DATE(YEAR($AD157),MONTH($AD157),1),DATE(YEAR($AE157),MONTH($AE157),28)),0)</f>
      </c>
      <c r="AU157" s="18">
        <f>IFERROR(_xlfn.BETA.DIST(DATE(YEAR(AU$2),MONTH(AU$2),15),$AD$2,$AE$2,FALSE,DATE(YEAR($AD157),MONTH($AD157),1),DATE(YEAR($AE157),MONTH($AE157),28)),0)</f>
      </c>
      <c r="AV157" s="18">
        <f>SUM(AG157:AU157)</f>
      </c>
      <c r="AW157" s="18">
        <f>IF(J157&lt;&gt;0,J157,IF($AV157=0,0,AG157/$AV157*$Z157))</f>
      </c>
      <c r="AX157" s="18">
        <f>IF(K157&lt;&gt;0,K157,IF($AV157=0,0,AH157/$AV157*$Z157))</f>
      </c>
      <c r="AY157" s="18">
        <f>IF(L157&lt;&gt;0,L157,IF($AV157=0,0,AI157/$AV157*$Z157))</f>
      </c>
      <c r="AZ157" s="18">
        <f>IF(M157&lt;&gt;0,M157,IF($AV157=0,0,AJ157/$AV157*$Z157))</f>
      </c>
      <c r="BA157" s="18">
        <f>IF(N157&lt;&gt;0,N157,IF($AV157=0,0,AK157/$AV157*$Z157))</f>
      </c>
      <c r="BB157" s="18">
        <f>IF(O157&lt;&gt;0,O157,IF($AV157=0,0,AL157/$AV157*$Z157))</f>
      </c>
      <c r="BC157" s="18">
        <f>IF(P157&lt;&gt;0,P157,IF($AV157=0,0,AM157/$AV157*$Z157))</f>
      </c>
      <c r="BD157" s="18">
        <f>IF(Q157&lt;&gt;0,Q157,IF($AV157=0,0,AN157/$AV157*$Z157))</f>
      </c>
      <c r="BE157" s="18">
        <f>IF(R157&lt;&gt;0,R157,IF($AV157=0,0,AO157/$AV157*$Z157))</f>
      </c>
      <c r="BF157" s="18">
        <f>IF(S157&lt;&gt;0,S157,IF($AV157=0,0,AP157/$AV157*$Z157))</f>
      </c>
      <c r="BG157" s="18">
        <f>IF(T157&lt;&gt;0,T157,IF($AV157=0,0,AQ157/$AV157*$Z157))</f>
      </c>
      <c r="BH157" s="18">
        <f>IF(U157&lt;&gt;0,U157,IF($AV157=0,0,AR157/$AV157*$Z157))</f>
      </c>
      <c r="BI157" s="18">
        <f>IF(V157&lt;&gt;0,V157,IF($AV157=0,0,AS157/$AV157*$Z157))</f>
      </c>
      <c r="BJ157" s="18">
        <f>IF(W157&lt;&gt;0,W157,IF($AV157=0,0,AT157/$AV157*$Z157))</f>
      </c>
      <c r="BK157" s="18">
        <f>IF(X157&lt;&gt;0,X157,IF($AV157=0,0,AU157/$AV157*$Z157))</f>
      </c>
      <c r="BL157" s="18">
        <f>SUM(AW157:BK157)</f>
      </c>
      <c r="BM157" s="18">
        <f>I157-BL157</f>
      </c>
    </row>
    <row r="158" outlineLevel="4">
      <c r="A158" s="5" t="str">
        <v>2.2</v>
      </c>
      <c r="B158" s="5" t="str">
        <v/>
      </c>
      <c r="C158" s="5" t="str">
        <v>BSPRELGENT705</v>
      </c>
      <c r="D158" s="5" t="str">
        <v>BSPRELGENT705</v>
      </c>
      <c r="E158" s="19">
        <f>IFERROR(_xlfn.XLOOKUP(F158,Assumptions!B:B,Assumptions!C:C),0)</f>
      </c>
      <c r="F158" s="5" t="str">
        <v>Site Delivery USD</v>
      </c>
      <c r="G158" s="5" t="str">
        <v/>
      </c>
      <c r="H158" s="18">
        <f>G156*E158</f>
      </c>
      <c r="I158" s="18">
        <f>H158*(1-0)</f>
      </c>
      <c r="J158" s="18">
        <v>0</v>
      </c>
      <c r="K158" s="18">
        <v>0</v>
      </c>
      <c r="L158" s="18">
        <v>0</v>
      </c>
      <c r="M158" s="18">
        <v>0</v>
      </c>
      <c r="N158" s="18">
        <v>0</v>
      </c>
      <c r="O158" s="18">
        <v>0</v>
      </c>
      <c r="P158" s="18">
        <v>0</v>
      </c>
      <c r="Q158" s="18">
        <v>0</v>
      </c>
      <c r="R158" s="18">
        <v>0</v>
      </c>
      <c r="S158" s="18">
        <v>0</v>
      </c>
      <c r="T158" s="18">
        <v>0</v>
      </c>
      <c r="U158" s="18">
        <v>0</v>
      </c>
      <c r="V158" s="18">
        <v>0</v>
      </c>
      <c r="W158" s="18">
        <v>0</v>
      </c>
      <c r="X158" s="18">
        <v>0</v>
      </c>
      <c r="Y158" s="18">
        <f>SUM(J158:X158)</f>
      </c>
      <c r="Z158" s="18">
        <f>I158-Y158</f>
      </c>
      <c r="AA158" s="20">
        <v>46274</v>
      </c>
      <c r="AB158" s="20">
        <v>46274</v>
      </c>
      <c r="AC158" s="18">
        <f>IFERROR(_xlfn.XLOOKUP(F158,Assumptions!B:B,Assumptions!D:D),0)</f>
      </c>
      <c r="AD158" s="20">
        <f>AA158+AC158</f>
      </c>
      <c r="AE158" s="20">
        <f>AC158+AB158</f>
      </c>
      <c r="AF158" s="5" t="str">
        <v/>
      </c>
      <c r="AG158" s="18">
        <f>IFERROR(_xlfn.BETA.DIST(DATE(YEAR(AG$2),MONTH(AG$2),15),$AD$2,$AE$2,FALSE,DATE(YEAR($AD158),MONTH($AD158),1),DATE(YEAR($AE158),MONTH($AE158),28)),0)</f>
      </c>
      <c r="AH158" s="18">
        <f>IFERROR(_xlfn.BETA.DIST(DATE(YEAR(AH$2),MONTH(AH$2),15),$AD$2,$AE$2,FALSE,DATE(YEAR($AD158),MONTH($AD158),1),DATE(YEAR($AE158),MONTH($AE158),28)),0)</f>
      </c>
      <c r="AI158" s="18">
        <f>IFERROR(_xlfn.BETA.DIST(DATE(YEAR(AI$2),MONTH(AI$2),15),$AD$2,$AE$2,FALSE,DATE(YEAR($AD158),MONTH($AD158),1),DATE(YEAR($AE158),MONTH($AE158),28)),0)</f>
      </c>
      <c r="AJ158" s="18">
        <f>IFERROR(_xlfn.BETA.DIST(DATE(YEAR(AJ$2),MONTH(AJ$2),15),$AD$2,$AE$2,FALSE,DATE(YEAR($AD158),MONTH($AD158),1),DATE(YEAR($AE158),MONTH($AE158),28)),0)</f>
      </c>
      <c r="AK158" s="18">
        <f>IFERROR(_xlfn.BETA.DIST(DATE(YEAR(AK$2),MONTH(AK$2),15),$AD$2,$AE$2,FALSE,DATE(YEAR($AD158),MONTH($AD158),1),DATE(YEAR($AE158),MONTH($AE158),28)),0)</f>
      </c>
      <c r="AL158" s="18">
        <f>IFERROR(_xlfn.BETA.DIST(DATE(YEAR(AL$2),MONTH(AL$2),15),$AD$2,$AE$2,FALSE,DATE(YEAR($AD158),MONTH($AD158),1),DATE(YEAR($AE158),MONTH($AE158),28)),0)</f>
      </c>
      <c r="AM158" s="18">
        <f>IFERROR(_xlfn.BETA.DIST(DATE(YEAR(AM$2),MONTH(AM$2),15),$AD$2,$AE$2,FALSE,DATE(YEAR($AD158),MONTH($AD158),1),DATE(YEAR($AE158),MONTH($AE158),28)),0)</f>
      </c>
      <c r="AN158" s="18">
        <f>IFERROR(_xlfn.BETA.DIST(DATE(YEAR(AN$2),MONTH(AN$2),15),$AD$2,$AE$2,FALSE,DATE(YEAR($AD158),MONTH($AD158),1),DATE(YEAR($AE158),MONTH($AE158),28)),0)</f>
      </c>
      <c r="AO158" s="18">
        <f>IFERROR(_xlfn.BETA.DIST(DATE(YEAR(AO$2),MONTH(AO$2),15),$AD$2,$AE$2,FALSE,DATE(YEAR($AD158),MONTH($AD158),1),DATE(YEAR($AE158),MONTH($AE158),28)),0)</f>
      </c>
      <c r="AP158" s="18">
        <f>IFERROR(_xlfn.BETA.DIST(DATE(YEAR(AP$2),MONTH(AP$2),15),$AD$2,$AE$2,FALSE,DATE(YEAR($AD158),MONTH($AD158),1),DATE(YEAR($AE158),MONTH($AE158),28)),0)</f>
      </c>
      <c r="AQ158" s="18">
        <f>IFERROR(_xlfn.BETA.DIST(DATE(YEAR(AQ$2),MONTH(AQ$2),15),$AD$2,$AE$2,FALSE,DATE(YEAR($AD158),MONTH($AD158),1),DATE(YEAR($AE158),MONTH($AE158),28)),0)</f>
      </c>
      <c r="AR158" s="18">
        <f>IFERROR(_xlfn.BETA.DIST(DATE(YEAR(AR$2),MONTH(AR$2),15),$AD$2,$AE$2,FALSE,DATE(YEAR($AD158),MONTH($AD158),1),DATE(YEAR($AE158),MONTH($AE158),28)),0)</f>
      </c>
      <c r="AS158" s="18">
        <f>IFERROR(_xlfn.BETA.DIST(DATE(YEAR(AS$2),MONTH(AS$2),15),$AD$2,$AE$2,FALSE,DATE(YEAR($AD158),MONTH($AD158),1),DATE(YEAR($AE158),MONTH($AE158),28)),0)</f>
      </c>
      <c r="AT158" s="18">
        <f>IFERROR(_xlfn.BETA.DIST(DATE(YEAR(AT$2),MONTH(AT$2),15),$AD$2,$AE$2,FALSE,DATE(YEAR($AD158),MONTH($AD158),1),DATE(YEAR($AE158),MONTH($AE158),28)),0)</f>
      </c>
      <c r="AU158" s="18">
        <f>IFERROR(_xlfn.BETA.DIST(DATE(YEAR(AU$2),MONTH(AU$2),15),$AD$2,$AE$2,FALSE,DATE(YEAR($AD158),MONTH($AD158),1),DATE(YEAR($AE158),MONTH($AE158),28)),0)</f>
      </c>
      <c r="AV158" s="18">
        <f>SUM(AG158:AU158)</f>
      </c>
      <c r="AW158" s="18">
        <f>IF(J158&lt;&gt;0,J158,IF($AV158=0,0,AG158/$AV158*$Z158))</f>
      </c>
      <c r="AX158" s="18">
        <f>IF(K158&lt;&gt;0,K158,IF($AV158=0,0,AH158/$AV158*$Z158))</f>
      </c>
      <c r="AY158" s="18">
        <f>IF(L158&lt;&gt;0,L158,IF($AV158=0,0,AI158/$AV158*$Z158))</f>
      </c>
      <c r="AZ158" s="18">
        <f>IF(M158&lt;&gt;0,M158,IF($AV158=0,0,AJ158/$AV158*$Z158))</f>
      </c>
      <c r="BA158" s="18">
        <f>IF(N158&lt;&gt;0,N158,IF($AV158=0,0,AK158/$AV158*$Z158))</f>
      </c>
      <c r="BB158" s="18">
        <f>IF(O158&lt;&gt;0,O158,IF($AV158=0,0,AL158/$AV158*$Z158))</f>
      </c>
      <c r="BC158" s="18">
        <f>IF(P158&lt;&gt;0,P158,IF($AV158=0,0,AM158/$AV158*$Z158))</f>
      </c>
      <c r="BD158" s="18">
        <f>IF(Q158&lt;&gt;0,Q158,IF($AV158=0,0,AN158/$AV158*$Z158))</f>
      </c>
      <c r="BE158" s="18">
        <f>IF(R158&lt;&gt;0,R158,IF($AV158=0,0,AO158/$AV158*$Z158))</f>
      </c>
      <c r="BF158" s="18">
        <f>IF(S158&lt;&gt;0,S158,IF($AV158=0,0,AP158/$AV158*$Z158))</f>
      </c>
      <c r="BG158" s="18">
        <f>IF(T158&lt;&gt;0,T158,IF($AV158=0,0,AQ158/$AV158*$Z158))</f>
      </c>
      <c r="BH158" s="18">
        <f>IF(U158&lt;&gt;0,U158,IF($AV158=0,0,AR158/$AV158*$Z158))</f>
      </c>
      <c r="BI158" s="18">
        <f>IF(V158&lt;&gt;0,V158,IF($AV158=0,0,AS158/$AV158*$Z158))</f>
      </c>
      <c r="BJ158" s="18">
        <f>IF(W158&lt;&gt;0,W158,IF($AV158=0,0,AT158/$AV158*$Z158))</f>
      </c>
      <c r="BK158" s="18">
        <f>IF(X158&lt;&gt;0,X158,IF($AV158=0,0,AU158/$AV158*$Z158))</f>
      </c>
      <c r="BL158" s="18">
        <f>SUM(AW158:BK158)</f>
      </c>
      <c r="BM158" s="18">
        <f>I158-BL158</f>
      </c>
    </row>
    <row r="159" outlineLevel="4">
      <c r="A159" s="5" t="str">
        <v>2.2</v>
      </c>
      <c r="B159" s="5" t="str">
        <v/>
      </c>
      <c r="C159" s="5" t="str">
        <v>BSKDGNGENGR07</v>
      </c>
      <c r="D159" s="5" t="str">
        <v>BSKDGNGENGR07</v>
      </c>
      <c r="E159" s="19">
        <f>IFERROR(_xlfn.XLOOKUP(F159,Assumptions!B:B,Assumptions!C:C),0)</f>
      </c>
      <c r="F159" s="5" t="str">
        <v>Retention</v>
      </c>
      <c r="G159" s="5" t="str">
        <v/>
      </c>
      <c r="H159" s="18">
        <f>G156*E159</f>
      </c>
      <c r="I159" s="18">
        <f>H159*(1-0)</f>
      </c>
      <c r="J159" s="18">
        <v>0</v>
      </c>
      <c r="K159" s="18">
        <v>0</v>
      </c>
      <c r="L159" s="18">
        <v>0</v>
      </c>
      <c r="M159" s="18">
        <v>0</v>
      </c>
      <c r="N159" s="18">
        <v>0</v>
      </c>
      <c r="O159" s="18">
        <v>0</v>
      </c>
      <c r="P159" s="18">
        <v>0</v>
      </c>
      <c r="Q159" s="18">
        <v>0</v>
      </c>
      <c r="R159" s="18">
        <v>0</v>
      </c>
      <c r="S159" s="18">
        <v>0</v>
      </c>
      <c r="T159" s="18">
        <v>0</v>
      </c>
      <c r="U159" s="18">
        <v>0</v>
      </c>
      <c r="V159" s="18">
        <v>0</v>
      </c>
      <c r="W159" s="18">
        <v>0</v>
      </c>
      <c r="X159" s="18">
        <v>0</v>
      </c>
      <c r="Y159" s="18">
        <f>SUM(J159:X159)</f>
      </c>
      <c r="Z159" s="18">
        <f>I159-Y159</f>
      </c>
      <c r="AA159" s="20">
        <v>46483</v>
      </c>
      <c r="AB159" s="20">
        <v>46483</v>
      </c>
      <c r="AC159" s="18">
        <f>IFERROR(_xlfn.XLOOKUP(F159,Assumptions!B:B,Assumptions!D:D),0)</f>
      </c>
      <c r="AD159" s="20">
        <f>AA159+AC159</f>
      </c>
      <c r="AE159" s="20">
        <f>AC159+AB159</f>
      </c>
      <c r="AF159" s="5" t="str">
        <v/>
      </c>
      <c r="AG159" s="18">
        <f>IFERROR(_xlfn.BETA.DIST(DATE(YEAR(AG$2),MONTH(AG$2),15),$AD$2,$AE$2,FALSE,DATE(YEAR($AD159),MONTH($AD159),1),DATE(YEAR($AE159),MONTH($AE159),28)),0)</f>
      </c>
      <c r="AH159" s="18">
        <f>IFERROR(_xlfn.BETA.DIST(DATE(YEAR(AH$2),MONTH(AH$2),15),$AD$2,$AE$2,FALSE,DATE(YEAR($AD159),MONTH($AD159),1),DATE(YEAR($AE159),MONTH($AE159),28)),0)</f>
      </c>
      <c r="AI159" s="18">
        <f>IFERROR(_xlfn.BETA.DIST(DATE(YEAR(AI$2),MONTH(AI$2),15),$AD$2,$AE$2,FALSE,DATE(YEAR($AD159),MONTH($AD159),1),DATE(YEAR($AE159),MONTH($AE159),28)),0)</f>
      </c>
      <c r="AJ159" s="18">
        <f>IFERROR(_xlfn.BETA.DIST(DATE(YEAR(AJ$2),MONTH(AJ$2),15),$AD$2,$AE$2,FALSE,DATE(YEAR($AD159),MONTH($AD159),1),DATE(YEAR($AE159),MONTH($AE159),28)),0)</f>
      </c>
      <c r="AK159" s="18">
        <f>IFERROR(_xlfn.BETA.DIST(DATE(YEAR(AK$2),MONTH(AK$2),15),$AD$2,$AE$2,FALSE,DATE(YEAR($AD159),MONTH($AD159),1),DATE(YEAR($AE159),MONTH($AE159),28)),0)</f>
      </c>
      <c r="AL159" s="18">
        <f>IFERROR(_xlfn.BETA.DIST(DATE(YEAR(AL$2),MONTH(AL$2),15),$AD$2,$AE$2,FALSE,DATE(YEAR($AD159),MONTH($AD159),1),DATE(YEAR($AE159),MONTH($AE159),28)),0)</f>
      </c>
      <c r="AM159" s="18">
        <f>IFERROR(_xlfn.BETA.DIST(DATE(YEAR(AM$2),MONTH(AM$2),15),$AD$2,$AE$2,FALSE,DATE(YEAR($AD159),MONTH($AD159),1),DATE(YEAR($AE159),MONTH($AE159),28)),0)</f>
      </c>
      <c r="AN159" s="18">
        <f>IFERROR(_xlfn.BETA.DIST(DATE(YEAR(AN$2),MONTH(AN$2),15),$AD$2,$AE$2,FALSE,DATE(YEAR($AD159),MONTH($AD159),1),DATE(YEAR($AE159),MONTH($AE159),28)),0)</f>
      </c>
      <c r="AO159" s="18">
        <f>IFERROR(_xlfn.BETA.DIST(DATE(YEAR(AO$2),MONTH(AO$2),15),$AD$2,$AE$2,FALSE,DATE(YEAR($AD159),MONTH($AD159),1),DATE(YEAR($AE159),MONTH($AE159),28)),0)</f>
      </c>
      <c r="AP159" s="18">
        <f>IFERROR(_xlfn.BETA.DIST(DATE(YEAR(AP$2),MONTH(AP$2),15),$AD$2,$AE$2,FALSE,DATE(YEAR($AD159),MONTH($AD159),1),DATE(YEAR($AE159),MONTH($AE159),28)),0)</f>
      </c>
      <c r="AQ159" s="18">
        <f>IFERROR(_xlfn.BETA.DIST(DATE(YEAR(AQ$2),MONTH(AQ$2),15),$AD$2,$AE$2,FALSE,DATE(YEAR($AD159),MONTH($AD159),1),DATE(YEAR($AE159),MONTH($AE159),28)),0)</f>
      </c>
      <c r="AR159" s="18">
        <f>IFERROR(_xlfn.BETA.DIST(DATE(YEAR(AR$2),MONTH(AR$2),15),$AD$2,$AE$2,FALSE,DATE(YEAR($AD159),MONTH($AD159),1),DATE(YEAR($AE159),MONTH($AE159),28)),0)</f>
      </c>
      <c r="AS159" s="18">
        <f>IFERROR(_xlfn.BETA.DIST(DATE(YEAR(AS$2),MONTH(AS$2),15),$AD$2,$AE$2,FALSE,DATE(YEAR($AD159),MONTH($AD159),1),DATE(YEAR($AE159),MONTH($AE159),28)),0)</f>
      </c>
      <c r="AT159" s="18">
        <f>IFERROR(_xlfn.BETA.DIST(DATE(YEAR(AT$2),MONTH(AT$2),15),$AD$2,$AE$2,FALSE,DATE(YEAR($AD159),MONTH($AD159),1),DATE(YEAR($AE159),MONTH($AE159),28)),0)</f>
      </c>
      <c r="AU159" s="18">
        <f>IFERROR(_xlfn.BETA.DIST(DATE(YEAR(AU$2),MONTH(AU$2),15),$AD$2,$AE$2,FALSE,DATE(YEAR($AD159),MONTH($AD159),1),DATE(YEAR($AE159),MONTH($AE159),28)),0)</f>
      </c>
      <c r="AV159" s="18">
        <f>SUM(AG159:AU159)</f>
      </c>
      <c r="AW159" s="18">
        <f>IF(J159&lt;&gt;0,J159,IF($AV159=0,0,AG159/$AV159*$Z159))</f>
      </c>
      <c r="AX159" s="18">
        <f>IF(K159&lt;&gt;0,K159,IF($AV159=0,0,AH159/$AV159*$Z159))</f>
      </c>
      <c r="AY159" s="18">
        <f>IF(L159&lt;&gt;0,L159,IF($AV159=0,0,AI159/$AV159*$Z159))</f>
      </c>
      <c r="AZ159" s="18">
        <f>IF(M159&lt;&gt;0,M159,IF($AV159=0,0,AJ159/$AV159*$Z159))</f>
      </c>
      <c r="BA159" s="18">
        <f>IF(N159&lt;&gt;0,N159,IF($AV159=0,0,AK159/$AV159*$Z159))</f>
      </c>
      <c r="BB159" s="18">
        <f>IF(O159&lt;&gt;0,O159,IF($AV159=0,0,AL159/$AV159*$Z159))</f>
      </c>
      <c r="BC159" s="18">
        <f>IF(P159&lt;&gt;0,P159,IF($AV159=0,0,AM159/$AV159*$Z159))</f>
      </c>
      <c r="BD159" s="18">
        <f>IF(Q159&lt;&gt;0,Q159,IF($AV159=0,0,AN159/$AV159*$Z159))</f>
      </c>
      <c r="BE159" s="18">
        <f>IF(R159&lt;&gt;0,R159,IF($AV159=0,0,AO159/$AV159*$Z159))</f>
      </c>
      <c r="BF159" s="18">
        <f>IF(S159&lt;&gt;0,S159,IF($AV159=0,0,AP159/$AV159*$Z159))</f>
      </c>
      <c r="BG159" s="18">
        <f>IF(T159&lt;&gt;0,T159,IF($AV159=0,0,AQ159/$AV159*$Z159))</f>
      </c>
      <c r="BH159" s="18">
        <f>IF(U159&lt;&gt;0,U159,IF($AV159=0,0,AR159/$AV159*$Z159))</f>
      </c>
      <c r="BI159" s="18">
        <f>IF(V159&lt;&gt;0,V159,IF($AV159=0,0,AS159/$AV159*$Z159))</f>
      </c>
      <c r="BJ159" s="18">
        <f>IF(W159&lt;&gt;0,W159,IF($AV159=0,0,AT159/$AV159*$Z159))</f>
      </c>
      <c r="BK159" s="18">
        <f>IF(X159&lt;&gt;0,X159,IF($AV159=0,0,AU159/$AV159*$Z159))</f>
      </c>
      <c r="BL159" s="18">
        <f>SUM(AW159:BK159)</f>
      </c>
      <c r="BM159" s="18">
        <f>I159-BL159</f>
      </c>
    </row>
    <row r="160" outlineLevel="3">
      <c r="A160" s="17" t="str">
        <v>2.3</v>
      </c>
      <c r="B160" s="17" t="str">
        <v/>
      </c>
      <c r="C160" s="17" t="str">
        <v/>
      </c>
      <c r="D160" s="17" t="str">
        <v/>
      </c>
      <c r="E160" s="17" t="str">
        <v>2.3</v>
      </c>
      <c r="F160" s="17" t="str">
        <v>Onload tap changers to regulate voltage within ±10%.</v>
      </c>
      <c r="G160" s="17">
        <v>92863.53</v>
      </c>
      <c r="H160" s="17" t="str">
        <v/>
      </c>
      <c r="I160" s="17" t="str">
        <v/>
      </c>
      <c r="J160" s="17" t="str">
        <v/>
      </c>
      <c r="K160" s="17" t="str">
        <v/>
      </c>
      <c r="L160" s="17" t="str">
        <v/>
      </c>
      <c r="M160" s="17" t="str">
        <v/>
      </c>
      <c r="N160" s="17" t="str">
        <v/>
      </c>
      <c r="O160" s="17" t="str">
        <v/>
      </c>
      <c r="P160" s="17" t="str">
        <v/>
      </c>
      <c r="Q160" s="17" t="str">
        <v/>
      </c>
      <c r="R160" s="17" t="str">
        <v/>
      </c>
      <c r="S160" s="17" t="str">
        <v/>
      </c>
      <c r="T160" s="17" t="str">
        <v/>
      </c>
      <c r="U160" s="17" t="str">
        <v/>
      </c>
      <c r="V160" s="17" t="str">
        <v/>
      </c>
      <c r="W160" s="17" t="str">
        <v/>
      </c>
      <c r="X160" s="17" t="str">
        <v/>
      </c>
      <c r="Y160" s="17" t="str">
        <v/>
      </c>
      <c r="Z160" s="17" t="str">
        <v/>
      </c>
      <c r="AA160" s="17" t="str">
        <v/>
      </c>
      <c r="AB160" s="17" t="str">
        <v/>
      </c>
      <c r="AC160" s="17" t="str">
        <v/>
      </c>
      <c r="AD160" s="17" t="str">
        <v/>
      </c>
      <c r="AE160" s="17" t="str">
        <v/>
      </c>
      <c r="AF160" s="5" t="str">
        <v/>
      </c>
      <c r="AG160" s="18">
        <f>IFERROR(_xlfn.BETA.DIST(DATE(YEAR(AG$2),MONTH(AG$2),15),$AD$2,$AE$2,FALSE,DATE(YEAR($AD160),MONTH($AD160),1),DATE(YEAR($AE160),MONTH($AE160),28)),0)</f>
      </c>
      <c r="AH160" s="18">
        <f>IFERROR(_xlfn.BETA.DIST(DATE(YEAR(AH$2),MONTH(AH$2),15),$AD$2,$AE$2,FALSE,DATE(YEAR($AD160),MONTH($AD160),1),DATE(YEAR($AE160),MONTH($AE160),28)),0)</f>
      </c>
      <c r="AI160" s="18">
        <f>IFERROR(_xlfn.BETA.DIST(DATE(YEAR(AI$2),MONTH(AI$2),15),$AD$2,$AE$2,FALSE,DATE(YEAR($AD160),MONTH($AD160),1),DATE(YEAR($AE160),MONTH($AE160),28)),0)</f>
      </c>
      <c r="AJ160" s="18">
        <f>IFERROR(_xlfn.BETA.DIST(DATE(YEAR(AJ$2),MONTH(AJ$2),15),$AD$2,$AE$2,FALSE,DATE(YEAR($AD160),MONTH($AD160),1),DATE(YEAR($AE160),MONTH($AE160),28)),0)</f>
      </c>
      <c r="AK160" s="18">
        <f>IFERROR(_xlfn.BETA.DIST(DATE(YEAR(AK$2),MONTH(AK$2),15),$AD$2,$AE$2,FALSE,DATE(YEAR($AD160),MONTH($AD160),1),DATE(YEAR($AE160),MONTH($AE160),28)),0)</f>
      </c>
      <c r="AL160" s="18">
        <f>IFERROR(_xlfn.BETA.DIST(DATE(YEAR(AL$2),MONTH(AL$2),15),$AD$2,$AE$2,FALSE,DATE(YEAR($AD160),MONTH($AD160),1),DATE(YEAR($AE160),MONTH($AE160),28)),0)</f>
      </c>
      <c r="AM160" s="18">
        <f>IFERROR(_xlfn.BETA.DIST(DATE(YEAR(AM$2),MONTH(AM$2),15),$AD$2,$AE$2,FALSE,DATE(YEAR($AD160),MONTH($AD160),1),DATE(YEAR($AE160),MONTH($AE160),28)),0)</f>
      </c>
      <c r="AN160" s="18">
        <f>IFERROR(_xlfn.BETA.DIST(DATE(YEAR(AN$2),MONTH(AN$2),15),$AD$2,$AE$2,FALSE,DATE(YEAR($AD160),MONTH($AD160),1),DATE(YEAR($AE160),MONTH($AE160),28)),0)</f>
      </c>
      <c r="AO160" s="18">
        <f>IFERROR(_xlfn.BETA.DIST(DATE(YEAR(AO$2),MONTH(AO$2),15),$AD$2,$AE$2,FALSE,DATE(YEAR($AD160),MONTH($AD160),1),DATE(YEAR($AE160),MONTH($AE160),28)),0)</f>
      </c>
      <c r="AP160" s="18">
        <f>IFERROR(_xlfn.BETA.DIST(DATE(YEAR(AP$2),MONTH(AP$2),15),$AD$2,$AE$2,FALSE,DATE(YEAR($AD160),MONTH($AD160),1),DATE(YEAR($AE160),MONTH($AE160),28)),0)</f>
      </c>
      <c r="AQ160" s="18">
        <f>IFERROR(_xlfn.BETA.DIST(DATE(YEAR(AQ$2),MONTH(AQ$2),15),$AD$2,$AE$2,FALSE,DATE(YEAR($AD160),MONTH($AD160),1),DATE(YEAR($AE160),MONTH($AE160),28)),0)</f>
      </c>
      <c r="AR160" s="18">
        <f>IFERROR(_xlfn.BETA.DIST(DATE(YEAR(AR$2),MONTH(AR$2),15),$AD$2,$AE$2,FALSE,DATE(YEAR($AD160),MONTH($AD160),1),DATE(YEAR($AE160),MONTH($AE160),28)),0)</f>
      </c>
      <c r="AS160" s="18">
        <f>IFERROR(_xlfn.BETA.DIST(DATE(YEAR(AS$2),MONTH(AS$2),15),$AD$2,$AE$2,FALSE,DATE(YEAR($AD160),MONTH($AD160),1),DATE(YEAR($AE160),MONTH($AE160),28)),0)</f>
      </c>
      <c r="AT160" s="18">
        <f>IFERROR(_xlfn.BETA.DIST(DATE(YEAR(AT$2),MONTH(AT$2),15),$AD$2,$AE$2,FALSE,DATE(YEAR($AD160),MONTH($AD160),1),DATE(YEAR($AE160),MONTH($AE160),28)),0)</f>
      </c>
      <c r="AU160" s="18">
        <f>IFERROR(_xlfn.BETA.DIST(DATE(YEAR(AU$2),MONTH(AU$2),15),$AD$2,$AE$2,FALSE,DATE(YEAR($AD160),MONTH($AD160),1),DATE(YEAR($AE160),MONTH($AE160),28)),0)</f>
      </c>
      <c r="AV160" s="18">
        <f>SUM(AG160:AU160)</f>
      </c>
      <c r="AW160" s="18">
        <f>IF(J160&lt;&gt;0,J160,IF($AV160=0,0,AG160/$AV160*$Z160))</f>
      </c>
      <c r="AX160" s="18">
        <f>IF(K160&lt;&gt;0,K160,IF($AV160=0,0,AH160/$AV160*$Z160))</f>
      </c>
      <c r="AY160" s="18">
        <f>IF(L160&lt;&gt;0,L160,IF($AV160=0,0,AI160/$AV160*$Z160))</f>
      </c>
      <c r="AZ160" s="18">
        <f>IF(M160&lt;&gt;0,M160,IF($AV160=0,0,AJ160/$AV160*$Z160))</f>
      </c>
      <c r="BA160" s="18">
        <f>IF(N160&lt;&gt;0,N160,IF($AV160=0,0,AK160/$AV160*$Z160))</f>
      </c>
      <c r="BB160" s="18">
        <f>IF(O160&lt;&gt;0,O160,IF($AV160=0,0,AL160/$AV160*$Z160))</f>
      </c>
      <c r="BC160" s="18">
        <f>IF(P160&lt;&gt;0,P160,IF($AV160=0,0,AM160/$AV160*$Z160))</f>
      </c>
      <c r="BD160" s="18">
        <f>IF(Q160&lt;&gt;0,Q160,IF($AV160=0,0,AN160/$AV160*$Z160))</f>
      </c>
      <c r="BE160" s="18">
        <f>IF(R160&lt;&gt;0,R160,IF($AV160=0,0,AO160/$AV160*$Z160))</f>
      </c>
      <c r="BF160" s="18">
        <f>IF(S160&lt;&gt;0,S160,IF($AV160=0,0,AP160/$AV160*$Z160))</f>
      </c>
      <c r="BG160" s="18">
        <f>IF(T160&lt;&gt;0,T160,IF($AV160=0,0,AQ160/$AV160*$Z160))</f>
      </c>
      <c r="BH160" s="18">
        <f>IF(U160&lt;&gt;0,U160,IF($AV160=0,0,AR160/$AV160*$Z160))</f>
      </c>
      <c r="BI160" s="18">
        <f>IF(V160&lt;&gt;0,V160,IF($AV160=0,0,AS160/$AV160*$Z160))</f>
      </c>
      <c r="BJ160" s="18">
        <f>IF(W160&lt;&gt;0,W160,IF($AV160=0,0,AT160/$AV160*$Z160))</f>
      </c>
      <c r="BK160" s="18">
        <f>IF(X160&lt;&gt;0,X160,IF($AV160=0,0,AU160/$AV160*$Z160))</f>
      </c>
      <c r="BL160" s="18">
        <f>SUM(AW160:BK160)</f>
      </c>
      <c r="BM160" s="17" t="str">
        <v/>
      </c>
    </row>
    <row r="161" outlineLevel="4">
      <c r="A161" s="5" t="str">
        <v>2.3</v>
      </c>
      <c r="B161" s="5" t="str">
        <v/>
      </c>
      <c r="C161" s="5" t="str">
        <v>BSKDGNGENGR05</v>
      </c>
      <c r="D161" s="5" t="str">
        <v>BSKDGNGENGR05</v>
      </c>
      <c r="E161" s="19">
        <f>IFERROR(_xlfn.XLOOKUP(F161,Assumptions!B:B,Assumptions!C:C),0)</f>
      </c>
      <c r="F161" s="5" t="str">
        <v>Advanced Payment</v>
      </c>
      <c r="G161" s="5" t="str">
        <v/>
      </c>
      <c r="H161" s="18">
        <f>G160*E161</f>
      </c>
      <c r="I161" s="18">
        <f>H161*(1-0)</f>
      </c>
      <c r="J161" s="18">
        <v>0</v>
      </c>
      <c r="K161" s="18">
        <v>0</v>
      </c>
      <c r="L161" s="18">
        <v>0</v>
      </c>
      <c r="M161" s="18">
        <v>0</v>
      </c>
      <c r="N161" s="18">
        <v>0</v>
      </c>
      <c r="O161" s="18">
        <v>0</v>
      </c>
      <c r="P161" s="18">
        <v>0</v>
      </c>
      <c r="Q161" s="18">
        <v>0</v>
      </c>
      <c r="R161" s="18">
        <v>0</v>
      </c>
      <c r="S161" s="18">
        <v>0</v>
      </c>
      <c r="T161" s="18">
        <v>0</v>
      </c>
      <c r="U161" s="18">
        <v>0</v>
      </c>
      <c r="V161" s="18">
        <v>0</v>
      </c>
      <c r="W161" s="18">
        <v>0</v>
      </c>
      <c r="X161" s="18">
        <v>0</v>
      </c>
      <c r="Y161" s="18">
        <f>SUM(J161:X161)</f>
      </c>
      <c r="Z161" s="18">
        <f>I161-Y161</f>
      </c>
      <c r="AA161" s="20">
        <v>46026</v>
      </c>
      <c r="AB161" s="20">
        <v>46026</v>
      </c>
      <c r="AC161" s="18">
        <f>IFERROR(_xlfn.XLOOKUP(F161,Assumptions!B:B,Assumptions!D:D),0)</f>
      </c>
      <c r="AD161" s="20">
        <f>AA161+AC161</f>
      </c>
      <c r="AE161" s="20">
        <f>AC161+AB161</f>
      </c>
      <c r="AF161" s="5" t="str">
        <v/>
      </c>
      <c r="AG161" s="18">
        <f>IFERROR(_xlfn.BETA.DIST(DATE(YEAR(AG$2),MONTH(AG$2),15),$AD$2,$AE$2,FALSE,DATE(YEAR($AD161),MONTH($AD161),1),DATE(YEAR($AE161),MONTH($AE161),28)),0)</f>
      </c>
      <c r="AH161" s="18">
        <f>IFERROR(_xlfn.BETA.DIST(DATE(YEAR(AH$2),MONTH(AH$2),15),$AD$2,$AE$2,FALSE,DATE(YEAR($AD161),MONTH($AD161),1),DATE(YEAR($AE161),MONTH($AE161),28)),0)</f>
      </c>
      <c r="AI161" s="18">
        <f>IFERROR(_xlfn.BETA.DIST(DATE(YEAR(AI$2),MONTH(AI$2),15),$AD$2,$AE$2,FALSE,DATE(YEAR($AD161),MONTH($AD161),1),DATE(YEAR($AE161),MONTH($AE161),28)),0)</f>
      </c>
      <c r="AJ161" s="18">
        <f>IFERROR(_xlfn.BETA.DIST(DATE(YEAR(AJ$2),MONTH(AJ$2),15),$AD$2,$AE$2,FALSE,DATE(YEAR($AD161),MONTH($AD161),1),DATE(YEAR($AE161),MONTH($AE161),28)),0)</f>
      </c>
      <c r="AK161" s="18">
        <f>IFERROR(_xlfn.BETA.DIST(DATE(YEAR(AK$2),MONTH(AK$2),15),$AD$2,$AE$2,FALSE,DATE(YEAR($AD161),MONTH($AD161),1),DATE(YEAR($AE161),MONTH($AE161),28)),0)</f>
      </c>
      <c r="AL161" s="18">
        <f>IFERROR(_xlfn.BETA.DIST(DATE(YEAR(AL$2),MONTH(AL$2),15),$AD$2,$AE$2,FALSE,DATE(YEAR($AD161),MONTH($AD161),1),DATE(YEAR($AE161),MONTH($AE161),28)),0)</f>
      </c>
      <c r="AM161" s="18">
        <f>IFERROR(_xlfn.BETA.DIST(DATE(YEAR(AM$2),MONTH(AM$2),15),$AD$2,$AE$2,FALSE,DATE(YEAR($AD161),MONTH($AD161),1),DATE(YEAR($AE161),MONTH($AE161),28)),0)</f>
      </c>
      <c r="AN161" s="18">
        <f>IFERROR(_xlfn.BETA.DIST(DATE(YEAR(AN$2),MONTH(AN$2),15),$AD$2,$AE$2,FALSE,DATE(YEAR($AD161),MONTH($AD161),1),DATE(YEAR($AE161),MONTH($AE161),28)),0)</f>
      </c>
      <c r="AO161" s="18">
        <f>IFERROR(_xlfn.BETA.DIST(DATE(YEAR(AO$2),MONTH(AO$2),15),$AD$2,$AE$2,FALSE,DATE(YEAR($AD161),MONTH($AD161),1),DATE(YEAR($AE161),MONTH($AE161),28)),0)</f>
      </c>
      <c r="AP161" s="18">
        <f>IFERROR(_xlfn.BETA.DIST(DATE(YEAR(AP$2),MONTH(AP$2),15),$AD$2,$AE$2,FALSE,DATE(YEAR($AD161),MONTH($AD161),1),DATE(YEAR($AE161),MONTH($AE161),28)),0)</f>
      </c>
      <c r="AQ161" s="18">
        <f>IFERROR(_xlfn.BETA.DIST(DATE(YEAR(AQ$2),MONTH(AQ$2),15),$AD$2,$AE$2,FALSE,DATE(YEAR($AD161),MONTH($AD161),1),DATE(YEAR($AE161),MONTH($AE161),28)),0)</f>
      </c>
      <c r="AR161" s="18">
        <f>IFERROR(_xlfn.BETA.DIST(DATE(YEAR(AR$2),MONTH(AR$2),15),$AD$2,$AE$2,FALSE,DATE(YEAR($AD161),MONTH($AD161),1),DATE(YEAR($AE161),MONTH($AE161),28)),0)</f>
      </c>
      <c r="AS161" s="18">
        <f>IFERROR(_xlfn.BETA.DIST(DATE(YEAR(AS$2),MONTH(AS$2),15),$AD$2,$AE$2,FALSE,DATE(YEAR($AD161),MONTH($AD161),1),DATE(YEAR($AE161),MONTH($AE161),28)),0)</f>
      </c>
      <c r="AT161" s="18">
        <f>IFERROR(_xlfn.BETA.DIST(DATE(YEAR(AT$2),MONTH(AT$2),15),$AD$2,$AE$2,FALSE,DATE(YEAR($AD161),MONTH($AD161),1),DATE(YEAR($AE161),MONTH($AE161),28)),0)</f>
      </c>
      <c r="AU161" s="18">
        <f>IFERROR(_xlfn.BETA.DIST(DATE(YEAR(AU$2),MONTH(AU$2),15),$AD$2,$AE$2,FALSE,DATE(YEAR($AD161),MONTH($AD161),1),DATE(YEAR($AE161),MONTH($AE161),28)),0)</f>
      </c>
      <c r="AV161" s="18">
        <f>SUM(AG161:AU161)</f>
      </c>
      <c r="AW161" s="18">
        <f>IF(J161&lt;&gt;0,J161,IF($AV161=0,0,AG161/$AV161*$Z161))</f>
      </c>
      <c r="AX161" s="18">
        <f>IF(K161&lt;&gt;0,K161,IF($AV161=0,0,AH161/$AV161*$Z161))</f>
      </c>
      <c r="AY161" s="18">
        <f>IF(L161&lt;&gt;0,L161,IF($AV161=0,0,AI161/$AV161*$Z161))</f>
      </c>
      <c r="AZ161" s="18">
        <f>IF(M161&lt;&gt;0,M161,IF($AV161=0,0,AJ161/$AV161*$Z161))</f>
      </c>
      <c r="BA161" s="18">
        <f>IF(N161&lt;&gt;0,N161,IF($AV161=0,0,AK161/$AV161*$Z161))</f>
      </c>
      <c r="BB161" s="18">
        <f>IF(O161&lt;&gt;0,O161,IF($AV161=0,0,AL161/$AV161*$Z161))</f>
      </c>
      <c r="BC161" s="18">
        <f>IF(P161&lt;&gt;0,P161,IF($AV161=0,0,AM161/$AV161*$Z161))</f>
      </c>
      <c r="BD161" s="18">
        <f>IF(Q161&lt;&gt;0,Q161,IF($AV161=0,0,AN161/$AV161*$Z161))</f>
      </c>
      <c r="BE161" s="18">
        <f>IF(R161&lt;&gt;0,R161,IF($AV161=0,0,AO161/$AV161*$Z161))</f>
      </c>
      <c r="BF161" s="18">
        <f>IF(S161&lt;&gt;0,S161,IF($AV161=0,0,AP161/$AV161*$Z161))</f>
      </c>
      <c r="BG161" s="18">
        <f>IF(T161&lt;&gt;0,T161,IF($AV161=0,0,AQ161/$AV161*$Z161))</f>
      </c>
      <c r="BH161" s="18">
        <f>IF(U161&lt;&gt;0,U161,IF($AV161=0,0,AR161/$AV161*$Z161))</f>
      </c>
      <c r="BI161" s="18">
        <f>IF(V161&lt;&gt;0,V161,IF($AV161=0,0,AS161/$AV161*$Z161))</f>
      </c>
      <c r="BJ161" s="18">
        <f>IF(W161&lt;&gt;0,W161,IF($AV161=0,0,AT161/$AV161*$Z161))</f>
      </c>
      <c r="BK161" s="18">
        <f>IF(X161&lt;&gt;0,X161,IF($AV161=0,0,AU161/$AV161*$Z161))</f>
      </c>
      <c r="BL161" s="18">
        <f>SUM(AW161:BK161)</f>
      </c>
      <c r="BM161" s="18">
        <f>I161-BL161</f>
      </c>
    </row>
    <row r="162" outlineLevel="4">
      <c r="A162" s="5" t="str">
        <v>2.3</v>
      </c>
      <c r="B162" s="5" t="str">
        <v/>
      </c>
      <c r="C162" s="5" t="str">
        <v>BSPRELGENT705</v>
      </c>
      <c r="D162" s="5" t="str">
        <v>BSPRELGENT705</v>
      </c>
      <c r="E162" s="19">
        <f>IFERROR(_xlfn.XLOOKUP(F162,Assumptions!B:B,Assumptions!C:C),0)</f>
      </c>
      <c r="F162" s="5" t="str">
        <v>Site Delivery USD</v>
      </c>
      <c r="G162" s="5" t="str">
        <v/>
      </c>
      <c r="H162" s="18">
        <f>G160*E162</f>
      </c>
      <c r="I162" s="18">
        <f>H162*(1-0)</f>
      </c>
      <c r="J162" s="18">
        <v>0</v>
      </c>
      <c r="K162" s="18">
        <v>0</v>
      </c>
      <c r="L162" s="18">
        <v>0</v>
      </c>
      <c r="M162" s="18">
        <v>0</v>
      </c>
      <c r="N162" s="18">
        <v>0</v>
      </c>
      <c r="O162" s="18">
        <v>0</v>
      </c>
      <c r="P162" s="18">
        <v>0</v>
      </c>
      <c r="Q162" s="18">
        <v>0</v>
      </c>
      <c r="R162" s="18">
        <v>0</v>
      </c>
      <c r="S162" s="18">
        <v>0</v>
      </c>
      <c r="T162" s="18">
        <v>0</v>
      </c>
      <c r="U162" s="18">
        <v>0</v>
      </c>
      <c r="V162" s="18">
        <v>0</v>
      </c>
      <c r="W162" s="18">
        <v>0</v>
      </c>
      <c r="X162" s="18">
        <v>0</v>
      </c>
      <c r="Y162" s="18">
        <f>SUM(J162:X162)</f>
      </c>
      <c r="Z162" s="18">
        <f>I162-Y162</f>
      </c>
      <c r="AA162" s="20">
        <v>46274</v>
      </c>
      <c r="AB162" s="20">
        <v>46274</v>
      </c>
      <c r="AC162" s="18">
        <f>IFERROR(_xlfn.XLOOKUP(F162,Assumptions!B:B,Assumptions!D:D),0)</f>
      </c>
      <c r="AD162" s="20">
        <f>AA162+AC162</f>
      </c>
      <c r="AE162" s="20">
        <f>AC162+AB162</f>
      </c>
      <c r="AF162" s="5" t="str">
        <v/>
      </c>
      <c r="AG162" s="18">
        <f>IFERROR(_xlfn.BETA.DIST(DATE(YEAR(AG$2),MONTH(AG$2),15),$AD$2,$AE$2,FALSE,DATE(YEAR($AD162),MONTH($AD162),1),DATE(YEAR($AE162),MONTH($AE162),28)),0)</f>
      </c>
      <c r="AH162" s="18">
        <f>IFERROR(_xlfn.BETA.DIST(DATE(YEAR(AH$2),MONTH(AH$2),15),$AD$2,$AE$2,FALSE,DATE(YEAR($AD162),MONTH($AD162),1),DATE(YEAR($AE162),MONTH($AE162),28)),0)</f>
      </c>
      <c r="AI162" s="18">
        <f>IFERROR(_xlfn.BETA.DIST(DATE(YEAR(AI$2),MONTH(AI$2),15),$AD$2,$AE$2,FALSE,DATE(YEAR($AD162),MONTH($AD162),1),DATE(YEAR($AE162),MONTH($AE162),28)),0)</f>
      </c>
      <c r="AJ162" s="18">
        <f>IFERROR(_xlfn.BETA.DIST(DATE(YEAR(AJ$2),MONTH(AJ$2),15),$AD$2,$AE$2,FALSE,DATE(YEAR($AD162),MONTH($AD162),1),DATE(YEAR($AE162),MONTH($AE162),28)),0)</f>
      </c>
      <c r="AK162" s="18">
        <f>IFERROR(_xlfn.BETA.DIST(DATE(YEAR(AK$2),MONTH(AK$2),15),$AD$2,$AE$2,FALSE,DATE(YEAR($AD162),MONTH($AD162),1),DATE(YEAR($AE162),MONTH($AE162),28)),0)</f>
      </c>
      <c r="AL162" s="18">
        <f>IFERROR(_xlfn.BETA.DIST(DATE(YEAR(AL$2),MONTH(AL$2),15),$AD$2,$AE$2,FALSE,DATE(YEAR($AD162),MONTH($AD162),1),DATE(YEAR($AE162),MONTH($AE162),28)),0)</f>
      </c>
      <c r="AM162" s="18">
        <f>IFERROR(_xlfn.BETA.DIST(DATE(YEAR(AM$2),MONTH(AM$2),15),$AD$2,$AE$2,FALSE,DATE(YEAR($AD162),MONTH($AD162),1),DATE(YEAR($AE162),MONTH($AE162),28)),0)</f>
      </c>
      <c r="AN162" s="18">
        <f>IFERROR(_xlfn.BETA.DIST(DATE(YEAR(AN$2),MONTH(AN$2),15),$AD$2,$AE$2,FALSE,DATE(YEAR($AD162),MONTH($AD162),1),DATE(YEAR($AE162),MONTH($AE162),28)),0)</f>
      </c>
      <c r="AO162" s="18">
        <f>IFERROR(_xlfn.BETA.DIST(DATE(YEAR(AO$2),MONTH(AO$2),15),$AD$2,$AE$2,FALSE,DATE(YEAR($AD162),MONTH($AD162),1),DATE(YEAR($AE162),MONTH($AE162),28)),0)</f>
      </c>
      <c r="AP162" s="18">
        <f>IFERROR(_xlfn.BETA.DIST(DATE(YEAR(AP$2),MONTH(AP$2),15),$AD$2,$AE$2,FALSE,DATE(YEAR($AD162),MONTH($AD162),1),DATE(YEAR($AE162),MONTH($AE162),28)),0)</f>
      </c>
      <c r="AQ162" s="18">
        <f>IFERROR(_xlfn.BETA.DIST(DATE(YEAR(AQ$2),MONTH(AQ$2),15),$AD$2,$AE$2,FALSE,DATE(YEAR($AD162),MONTH($AD162),1),DATE(YEAR($AE162),MONTH($AE162),28)),0)</f>
      </c>
      <c r="AR162" s="18">
        <f>IFERROR(_xlfn.BETA.DIST(DATE(YEAR(AR$2),MONTH(AR$2),15),$AD$2,$AE$2,FALSE,DATE(YEAR($AD162),MONTH($AD162),1),DATE(YEAR($AE162),MONTH($AE162),28)),0)</f>
      </c>
      <c r="AS162" s="18">
        <f>IFERROR(_xlfn.BETA.DIST(DATE(YEAR(AS$2),MONTH(AS$2),15),$AD$2,$AE$2,FALSE,DATE(YEAR($AD162),MONTH($AD162),1),DATE(YEAR($AE162),MONTH($AE162),28)),0)</f>
      </c>
      <c r="AT162" s="18">
        <f>IFERROR(_xlfn.BETA.DIST(DATE(YEAR(AT$2),MONTH(AT$2),15),$AD$2,$AE$2,FALSE,DATE(YEAR($AD162),MONTH($AD162),1),DATE(YEAR($AE162),MONTH($AE162),28)),0)</f>
      </c>
      <c r="AU162" s="18">
        <f>IFERROR(_xlfn.BETA.DIST(DATE(YEAR(AU$2),MONTH(AU$2),15),$AD$2,$AE$2,FALSE,DATE(YEAR($AD162),MONTH($AD162),1),DATE(YEAR($AE162),MONTH($AE162),28)),0)</f>
      </c>
      <c r="AV162" s="18">
        <f>SUM(AG162:AU162)</f>
      </c>
      <c r="AW162" s="18">
        <f>IF(J162&lt;&gt;0,J162,IF($AV162=0,0,AG162/$AV162*$Z162))</f>
      </c>
      <c r="AX162" s="18">
        <f>IF(K162&lt;&gt;0,K162,IF($AV162=0,0,AH162/$AV162*$Z162))</f>
      </c>
      <c r="AY162" s="18">
        <f>IF(L162&lt;&gt;0,L162,IF($AV162=0,0,AI162/$AV162*$Z162))</f>
      </c>
      <c r="AZ162" s="18">
        <f>IF(M162&lt;&gt;0,M162,IF($AV162=0,0,AJ162/$AV162*$Z162))</f>
      </c>
      <c r="BA162" s="18">
        <f>IF(N162&lt;&gt;0,N162,IF($AV162=0,0,AK162/$AV162*$Z162))</f>
      </c>
      <c r="BB162" s="18">
        <f>IF(O162&lt;&gt;0,O162,IF($AV162=0,0,AL162/$AV162*$Z162))</f>
      </c>
      <c r="BC162" s="18">
        <f>IF(P162&lt;&gt;0,P162,IF($AV162=0,0,AM162/$AV162*$Z162))</f>
      </c>
      <c r="BD162" s="18">
        <f>IF(Q162&lt;&gt;0,Q162,IF($AV162=0,0,AN162/$AV162*$Z162))</f>
      </c>
      <c r="BE162" s="18">
        <f>IF(R162&lt;&gt;0,R162,IF($AV162=0,0,AO162/$AV162*$Z162))</f>
      </c>
      <c r="BF162" s="18">
        <f>IF(S162&lt;&gt;0,S162,IF($AV162=0,0,AP162/$AV162*$Z162))</f>
      </c>
      <c r="BG162" s="18">
        <f>IF(T162&lt;&gt;0,T162,IF($AV162=0,0,AQ162/$AV162*$Z162))</f>
      </c>
      <c r="BH162" s="18">
        <f>IF(U162&lt;&gt;0,U162,IF($AV162=0,0,AR162/$AV162*$Z162))</f>
      </c>
      <c r="BI162" s="18">
        <f>IF(V162&lt;&gt;0,V162,IF($AV162=0,0,AS162/$AV162*$Z162))</f>
      </c>
      <c r="BJ162" s="18">
        <f>IF(W162&lt;&gt;0,W162,IF($AV162=0,0,AT162/$AV162*$Z162))</f>
      </c>
      <c r="BK162" s="18">
        <f>IF(X162&lt;&gt;0,X162,IF($AV162=0,0,AU162/$AV162*$Z162))</f>
      </c>
      <c r="BL162" s="18">
        <f>SUM(AW162:BK162)</f>
      </c>
      <c r="BM162" s="18">
        <f>I162-BL162</f>
      </c>
    </row>
    <row r="163" outlineLevel="4">
      <c r="A163" s="5" t="str">
        <v>2.3</v>
      </c>
      <c r="B163" s="5" t="str">
        <v/>
      </c>
      <c r="C163" s="5" t="str">
        <v>BSKDGNGENGR07</v>
      </c>
      <c r="D163" s="5" t="str">
        <v>BSKDGNGENGR07</v>
      </c>
      <c r="E163" s="19">
        <f>IFERROR(_xlfn.XLOOKUP(F163,Assumptions!B:B,Assumptions!C:C),0)</f>
      </c>
      <c r="F163" s="5" t="str">
        <v>Retention</v>
      </c>
      <c r="G163" s="5" t="str">
        <v/>
      </c>
      <c r="H163" s="18">
        <f>G160*E163</f>
      </c>
      <c r="I163" s="18">
        <f>H163*(1-0)</f>
      </c>
      <c r="J163" s="18">
        <v>0</v>
      </c>
      <c r="K163" s="18">
        <v>0</v>
      </c>
      <c r="L163" s="18">
        <v>0</v>
      </c>
      <c r="M163" s="18">
        <v>0</v>
      </c>
      <c r="N163" s="18">
        <v>0</v>
      </c>
      <c r="O163" s="18">
        <v>0</v>
      </c>
      <c r="P163" s="18">
        <v>0</v>
      </c>
      <c r="Q163" s="18">
        <v>0</v>
      </c>
      <c r="R163" s="18">
        <v>0</v>
      </c>
      <c r="S163" s="18">
        <v>0</v>
      </c>
      <c r="T163" s="18">
        <v>0</v>
      </c>
      <c r="U163" s="18">
        <v>0</v>
      </c>
      <c r="V163" s="18">
        <v>0</v>
      </c>
      <c r="W163" s="18">
        <v>0</v>
      </c>
      <c r="X163" s="18">
        <v>0</v>
      </c>
      <c r="Y163" s="18">
        <f>SUM(J163:X163)</f>
      </c>
      <c r="Z163" s="18">
        <f>I163-Y163</f>
      </c>
      <c r="AA163" s="20">
        <v>46483</v>
      </c>
      <c r="AB163" s="20">
        <v>46483</v>
      </c>
      <c r="AC163" s="18">
        <f>IFERROR(_xlfn.XLOOKUP(F163,Assumptions!B:B,Assumptions!D:D),0)</f>
      </c>
      <c r="AD163" s="20">
        <f>AA163+AC163</f>
      </c>
      <c r="AE163" s="20">
        <f>AC163+AB163</f>
      </c>
      <c r="AF163" s="5" t="str">
        <v/>
      </c>
      <c r="AG163" s="18">
        <f>IFERROR(_xlfn.BETA.DIST(DATE(YEAR(AG$2),MONTH(AG$2),15),$AD$2,$AE$2,FALSE,DATE(YEAR($AD163),MONTH($AD163),1),DATE(YEAR($AE163),MONTH($AE163),28)),0)</f>
      </c>
      <c r="AH163" s="18">
        <f>IFERROR(_xlfn.BETA.DIST(DATE(YEAR(AH$2),MONTH(AH$2),15),$AD$2,$AE$2,FALSE,DATE(YEAR($AD163),MONTH($AD163),1),DATE(YEAR($AE163),MONTH($AE163),28)),0)</f>
      </c>
      <c r="AI163" s="18">
        <f>IFERROR(_xlfn.BETA.DIST(DATE(YEAR(AI$2),MONTH(AI$2),15),$AD$2,$AE$2,FALSE,DATE(YEAR($AD163),MONTH($AD163),1),DATE(YEAR($AE163),MONTH($AE163),28)),0)</f>
      </c>
      <c r="AJ163" s="18">
        <f>IFERROR(_xlfn.BETA.DIST(DATE(YEAR(AJ$2),MONTH(AJ$2),15),$AD$2,$AE$2,FALSE,DATE(YEAR($AD163),MONTH($AD163),1),DATE(YEAR($AE163),MONTH($AE163),28)),0)</f>
      </c>
      <c r="AK163" s="18">
        <f>IFERROR(_xlfn.BETA.DIST(DATE(YEAR(AK$2),MONTH(AK$2),15),$AD$2,$AE$2,FALSE,DATE(YEAR($AD163),MONTH($AD163),1),DATE(YEAR($AE163),MONTH($AE163),28)),0)</f>
      </c>
      <c r="AL163" s="18">
        <f>IFERROR(_xlfn.BETA.DIST(DATE(YEAR(AL$2),MONTH(AL$2),15),$AD$2,$AE$2,FALSE,DATE(YEAR($AD163),MONTH($AD163),1),DATE(YEAR($AE163),MONTH($AE163),28)),0)</f>
      </c>
      <c r="AM163" s="18">
        <f>IFERROR(_xlfn.BETA.DIST(DATE(YEAR(AM$2),MONTH(AM$2),15),$AD$2,$AE$2,FALSE,DATE(YEAR($AD163),MONTH($AD163),1),DATE(YEAR($AE163),MONTH($AE163),28)),0)</f>
      </c>
      <c r="AN163" s="18">
        <f>IFERROR(_xlfn.BETA.DIST(DATE(YEAR(AN$2),MONTH(AN$2),15),$AD$2,$AE$2,FALSE,DATE(YEAR($AD163),MONTH($AD163),1),DATE(YEAR($AE163),MONTH($AE163),28)),0)</f>
      </c>
      <c r="AO163" s="18">
        <f>IFERROR(_xlfn.BETA.DIST(DATE(YEAR(AO$2),MONTH(AO$2),15),$AD$2,$AE$2,FALSE,DATE(YEAR($AD163),MONTH($AD163),1),DATE(YEAR($AE163),MONTH($AE163),28)),0)</f>
      </c>
      <c r="AP163" s="18">
        <f>IFERROR(_xlfn.BETA.DIST(DATE(YEAR(AP$2),MONTH(AP$2),15),$AD$2,$AE$2,FALSE,DATE(YEAR($AD163),MONTH($AD163),1),DATE(YEAR($AE163),MONTH($AE163),28)),0)</f>
      </c>
      <c r="AQ163" s="18">
        <f>IFERROR(_xlfn.BETA.DIST(DATE(YEAR(AQ$2),MONTH(AQ$2),15),$AD$2,$AE$2,FALSE,DATE(YEAR($AD163),MONTH($AD163),1),DATE(YEAR($AE163),MONTH($AE163),28)),0)</f>
      </c>
      <c r="AR163" s="18">
        <f>IFERROR(_xlfn.BETA.DIST(DATE(YEAR(AR$2),MONTH(AR$2),15),$AD$2,$AE$2,FALSE,DATE(YEAR($AD163),MONTH($AD163),1),DATE(YEAR($AE163),MONTH($AE163),28)),0)</f>
      </c>
      <c r="AS163" s="18">
        <f>IFERROR(_xlfn.BETA.DIST(DATE(YEAR(AS$2),MONTH(AS$2),15),$AD$2,$AE$2,FALSE,DATE(YEAR($AD163),MONTH($AD163),1),DATE(YEAR($AE163),MONTH($AE163),28)),0)</f>
      </c>
      <c r="AT163" s="18">
        <f>IFERROR(_xlfn.BETA.DIST(DATE(YEAR(AT$2),MONTH(AT$2),15),$AD$2,$AE$2,FALSE,DATE(YEAR($AD163),MONTH($AD163),1),DATE(YEAR($AE163),MONTH($AE163),28)),0)</f>
      </c>
      <c r="AU163" s="18">
        <f>IFERROR(_xlfn.BETA.DIST(DATE(YEAR(AU$2),MONTH(AU$2),15),$AD$2,$AE$2,FALSE,DATE(YEAR($AD163),MONTH($AD163),1),DATE(YEAR($AE163),MONTH($AE163),28)),0)</f>
      </c>
      <c r="AV163" s="18">
        <f>SUM(AG163:AU163)</f>
      </c>
      <c r="AW163" s="18">
        <f>IF(J163&lt;&gt;0,J163,IF($AV163=0,0,AG163/$AV163*$Z163))</f>
      </c>
      <c r="AX163" s="18">
        <f>IF(K163&lt;&gt;0,K163,IF($AV163=0,0,AH163/$AV163*$Z163))</f>
      </c>
      <c r="AY163" s="18">
        <f>IF(L163&lt;&gt;0,L163,IF($AV163=0,0,AI163/$AV163*$Z163))</f>
      </c>
      <c r="AZ163" s="18">
        <f>IF(M163&lt;&gt;0,M163,IF($AV163=0,0,AJ163/$AV163*$Z163))</f>
      </c>
      <c r="BA163" s="18">
        <f>IF(N163&lt;&gt;0,N163,IF($AV163=0,0,AK163/$AV163*$Z163))</f>
      </c>
      <c r="BB163" s="18">
        <f>IF(O163&lt;&gt;0,O163,IF($AV163=0,0,AL163/$AV163*$Z163))</f>
      </c>
      <c r="BC163" s="18">
        <f>IF(P163&lt;&gt;0,P163,IF($AV163=0,0,AM163/$AV163*$Z163))</f>
      </c>
      <c r="BD163" s="18">
        <f>IF(Q163&lt;&gt;0,Q163,IF($AV163=0,0,AN163/$AV163*$Z163))</f>
      </c>
      <c r="BE163" s="18">
        <f>IF(R163&lt;&gt;0,R163,IF($AV163=0,0,AO163/$AV163*$Z163))</f>
      </c>
      <c r="BF163" s="18">
        <f>IF(S163&lt;&gt;0,S163,IF($AV163=0,0,AP163/$AV163*$Z163))</f>
      </c>
      <c r="BG163" s="18">
        <f>IF(T163&lt;&gt;0,T163,IF($AV163=0,0,AQ163/$AV163*$Z163))</f>
      </c>
      <c r="BH163" s="18">
        <f>IF(U163&lt;&gt;0,U163,IF($AV163=0,0,AR163/$AV163*$Z163))</f>
      </c>
      <c r="BI163" s="18">
        <f>IF(V163&lt;&gt;0,V163,IF($AV163=0,0,AS163/$AV163*$Z163))</f>
      </c>
      <c r="BJ163" s="18">
        <f>IF(W163&lt;&gt;0,W163,IF($AV163=0,0,AT163/$AV163*$Z163))</f>
      </c>
      <c r="BK163" s="18">
        <f>IF(X163&lt;&gt;0,X163,IF($AV163=0,0,AU163/$AV163*$Z163))</f>
      </c>
      <c r="BL163" s="18">
        <f>SUM(AW163:BK163)</f>
      </c>
      <c r="BM163" s="18">
        <f>I163-BL163</f>
      </c>
    </row>
    <row r="164" outlineLevel="3">
      <c r="A164" s="17" t="str">
        <v>2.4</v>
      </c>
      <c r="B164" s="17" t="str">
        <v/>
      </c>
      <c r="C164" s="17" t="str">
        <v/>
      </c>
      <c r="D164" s="17" t="str">
        <v/>
      </c>
      <c r="E164" s="17" t="str">
        <v>2.4</v>
      </c>
      <c r="F164" s="17" t="str">
        <v>Online early fault detection system with accessories.</v>
      </c>
      <c r="G164" s="17">
        <v>61909.27</v>
      </c>
      <c r="H164" s="17" t="str">
        <v/>
      </c>
      <c r="I164" s="17" t="str">
        <v/>
      </c>
      <c r="J164" s="17" t="str">
        <v/>
      </c>
      <c r="K164" s="17" t="str">
        <v/>
      </c>
      <c r="L164" s="17" t="str">
        <v/>
      </c>
      <c r="M164" s="17" t="str">
        <v/>
      </c>
      <c r="N164" s="17" t="str">
        <v/>
      </c>
      <c r="O164" s="17" t="str">
        <v/>
      </c>
      <c r="P164" s="17" t="str">
        <v/>
      </c>
      <c r="Q164" s="17" t="str">
        <v/>
      </c>
      <c r="R164" s="17" t="str">
        <v/>
      </c>
      <c r="S164" s="17" t="str">
        <v/>
      </c>
      <c r="T164" s="17" t="str">
        <v/>
      </c>
      <c r="U164" s="17" t="str">
        <v/>
      </c>
      <c r="V164" s="17" t="str">
        <v/>
      </c>
      <c r="W164" s="17" t="str">
        <v/>
      </c>
      <c r="X164" s="17" t="str">
        <v/>
      </c>
      <c r="Y164" s="17" t="str">
        <v/>
      </c>
      <c r="Z164" s="17" t="str">
        <v/>
      </c>
      <c r="AA164" s="17" t="str">
        <v/>
      </c>
      <c r="AB164" s="17" t="str">
        <v/>
      </c>
      <c r="AC164" s="17" t="str">
        <v/>
      </c>
      <c r="AD164" s="17" t="str">
        <v/>
      </c>
      <c r="AE164" s="17" t="str">
        <v/>
      </c>
      <c r="AF164" s="5" t="str">
        <v/>
      </c>
      <c r="AG164" s="18">
        <f>IFERROR(_xlfn.BETA.DIST(DATE(YEAR(AG$2),MONTH(AG$2),15),$AD$2,$AE$2,FALSE,DATE(YEAR($AD164),MONTH($AD164),1),DATE(YEAR($AE164),MONTH($AE164),28)),0)</f>
      </c>
      <c r="AH164" s="18">
        <f>IFERROR(_xlfn.BETA.DIST(DATE(YEAR(AH$2),MONTH(AH$2),15),$AD$2,$AE$2,FALSE,DATE(YEAR($AD164),MONTH($AD164),1),DATE(YEAR($AE164),MONTH($AE164),28)),0)</f>
      </c>
      <c r="AI164" s="18">
        <f>IFERROR(_xlfn.BETA.DIST(DATE(YEAR(AI$2),MONTH(AI$2),15),$AD$2,$AE$2,FALSE,DATE(YEAR($AD164),MONTH($AD164),1),DATE(YEAR($AE164),MONTH($AE164),28)),0)</f>
      </c>
      <c r="AJ164" s="18">
        <f>IFERROR(_xlfn.BETA.DIST(DATE(YEAR(AJ$2),MONTH(AJ$2),15),$AD$2,$AE$2,FALSE,DATE(YEAR($AD164),MONTH($AD164),1),DATE(YEAR($AE164),MONTH($AE164),28)),0)</f>
      </c>
      <c r="AK164" s="18">
        <f>IFERROR(_xlfn.BETA.DIST(DATE(YEAR(AK$2),MONTH(AK$2),15),$AD$2,$AE$2,FALSE,DATE(YEAR($AD164),MONTH($AD164),1),DATE(YEAR($AE164),MONTH($AE164),28)),0)</f>
      </c>
      <c r="AL164" s="18">
        <f>IFERROR(_xlfn.BETA.DIST(DATE(YEAR(AL$2),MONTH(AL$2),15),$AD$2,$AE$2,FALSE,DATE(YEAR($AD164),MONTH($AD164),1),DATE(YEAR($AE164),MONTH($AE164),28)),0)</f>
      </c>
      <c r="AM164" s="18">
        <f>IFERROR(_xlfn.BETA.DIST(DATE(YEAR(AM$2),MONTH(AM$2),15),$AD$2,$AE$2,FALSE,DATE(YEAR($AD164),MONTH($AD164),1),DATE(YEAR($AE164),MONTH($AE164),28)),0)</f>
      </c>
      <c r="AN164" s="18">
        <f>IFERROR(_xlfn.BETA.DIST(DATE(YEAR(AN$2),MONTH(AN$2),15),$AD$2,$AE$2,FALSE,DATE(YEAR($AD164),MONTH($AD164),1),DATE(YEAR($AE164),MONTH($AE164),28)),0)</f>
      </c>
      <c r="AO164" s="18">
        <f>IFERROR(_xlfn.BETA.DIST(DATE(YEAR(AO$2),MONTH(AO$2),15),$AD$2,$AE$2,FALSE,DATE(YEAR($AD164),MONTH($AD164),1),DATE(YEAR($AE164),MONTH($AE164),28)),0)</f>
      </c>
      <c r="AP164" s="18">
        <f>IFERROR(_xlfn.BETA.DIST(DATE(YEAR(AP$2),MONTH(AP$2),15),$AD$2,$AE$2,FALSE,DATE(YEAR($AD164),MONTH($AD164),1),DATE(YEAR($AE164),MONTH($AE164),28)),0)</f>
      </c>
      <c r="AQ164" s="18">
        <f>IFERROR(_xlfn.BETA.DIST(DATE(YEAR(AQ$2),MONTH(AQ$2),15),$AD$2,$AE$2,FALSE,DATE(YEAR($AD164),MONTH($AD164),1),DATE(YEAR($AE164),MONTH($AE164),28)),0)</f>
      </c>
      <c r="AR164" s="18">
        <f>IFERROR(_xlfn.BETA.DIST(DATE(YEAR(AR$2),MONTH(AR$2),15),$AD$2,$AE$2,FALSE,DATE(YEAR($AD164),MONTH($AD164),1),DATE(YEAR($AE164),MONTH($AE164),28)),0)</f>
      </c>
      <c r="AS164" s="18">
        <f>IFERROR(_xlfn.BETA.DIST(DATE(YEAR(AS$2),MONTH(AS$2),15),$AD$2,$AE$2,FALSE,DATE(YEAR($AD164),MONTH($AD164),1),DATE(YEAR($AE164),MONTH($AE164),28)),0)</f>
      </c>
      <c r="AT164" s="18">
        <f>IFERROR(_xlfn.BETA.DIST(DATE(YEAR(AT$2),MONTH(AT$2),15),$AD$2,$AE$2,FALSE,DATE(YEAR($AD164),MONTH($AD164),1),DATE(YEAR($AE164),MONTH($AE164),28)),0)</f>
      </c>
      <c r="AU164" s="18">
        <f>IFERROR(_xlfn.BETA.DIST(DATE(YEAR(AU$2),MONTH(AU$2),15),$AD$2,$AE$2,FALSE,DATE(YEAR($AD164),MONTH($AD164),1),DATE(YEAR($AE164),MONTH($AE164),28)),0)</f>
      </c>
      <c r="AV164" s="18">
        <f>SUM(AG164:AU164)</f>
      </c>
      <c r="AW164" s="18">
        <f>IF(J164&lt;&gt;0,J164,IF($AV164=0,0,AG164/$AV164*$Z164))</f>
      </c>
      <c r="AX164" s="18">
        <f>IF(K164&lt;&gt;0,K164,IF($AV164=0,0,AH164/$AV164*$Z164))</f>
      </c>
      <c r="AY164" s="18">
        <f>IF(L164&lt;&gt;0,L164,IF($AV164=0,0,AI164/$AV164*$Z164))</f>
      </c>
      <c r="AZ164" s="18">
        <f>IF(M164&lt;&gt;0,M164,IF($AV164=0,0,AJ164/$AV164*$Z164))</f>
      </c>
      <c r="BA164" s="18">
        <f>IF(N164&lt;&gt;0,N164,IF($AV164=0,0,AK164/$AV164*$Z164))</f>
      </c>
      <c r="BB164" s="18">
        <f>IF(O164&lt;&gt;0,O164,IF($AV164=0,0,AL164/$AV164*$Z164))</f>
      </c>
      <c r="BC164" s="18">
        <f>IF(P164&lt;&gt;0,P164,IF($AV164=0,0,AM164/$AV164*$Z164))</f>
      </c>
      <c r="BD164" s="18">
        <f>IF(Q164&lt;&gt;0,Q164,IF($AV164=0,0,AN164/$AV164*$Z164))</f>
      </c>
      <c r="BE164" s="18">
        <f>IF(R164&lt;&gt;0,R164,IF($AV164=0,0,AO164/$AV164*$Z164))</f>
      </c>
      <c r="BF164" s="18">
        <f>IF(S164&lt;&gt;0,S164,IF($AV164=0,0,AP164/$AV164*$Z164))</f>
      </c>
      <c r="BG164" s="18">
        <f>IF(T164&lt;&gt;0,T164,IF($AV164=0,0,AQ164/$AV164*$Z164))</f>
      </c>
      <c r="BH164" s="18">
        <f>IF(U164&lt;&gt;0,U164,IF($AV164=0,0,AR164/$AV164*$Z164))</f>
      </c>
      <c r="BI164" s="18">
        <f>IF(V164&lt;&gt;0,V164,IF($AV164=0,0,AS164/$AV164*$Z164))</f>
      </c>
      <c r="BJ164" s="18">
        <f>IF(W164&lt;&gt;0,W164,IF($AV164=0,0,AT164/$AV164*$Z164))</f>
      </c>
      <c r="BK164" s="18">
        <f>IF(X164&lt;&gt;0,X164,IF($AV164=0,0,AU164/$AV164*$Z164))</f>
      </c>
      <c r="BL164" s="18">
        <f>SUM(AW164:BK164)</f>
      </c>
      <c r="BM164" s="17" t="str">
        <v/>
      </c>
    </row>
    <row r="165" outlineLevel="4">
      <c r="A165" s="5" t="str">
        <v>2.4</v>
      </c>
      <c r="B165" s="5" t="str">
        <v/>
      </c>
      <c r="C165" s="5" t="str">
        <v>BSKDGNGENGR05</v>
      </c>
      <c r="D165" s="5" t="str">
        <v>BSKDGNGENGR05</v>
      </c>
      <c r="E165" s="19">
        <f>IFERROR(_xlfn.XLOOKUP(F165,Assumptions!B:B,Assumptions!C:C),0)</f>
      </c>
      <c r="F165" s="5" t="str">
        <v>Advanced Payment</v>
      </c>
      <c r="G165" s="5" t="str">
        <v/>
      </c>
      <c r="H165" s="18">
        <f>G164*E165</f>
      </c>
      <c r="I165" s="18">
        <f>H165*(1-0)</f>
      </c>
      <c r="J165" s="18">
        <v>0</v>
      </c>
      <c r="K165" s="18">
        <v>0</v>
      </c>
      <c r="L165" s="18">
        <v>0</v>
      </c>
      <c r="M165" s="18">
        <v>0</v>
      </c>
      <c r="N165" s="18">
        <v>0</v>
      </c>
      <c r="O165" s="18">
        <v>0</v>
      </c>
      <c r="P165" s="18">
        <v>0</v>
      </c>
      <c r="Q165" s="18">
        <v>0</v>
      </c>
      <c r="R165" s="18">
        <v>0</v>
      </c>
      <c r="S165" s="18">
        <v>0</v>
      </c>
      <c r="T165" s="18">
        <v>0</v>
      </c>
      <c r="U165" s="18">
        <v>0</v>
      </c>
      <c r="V165" s="18">
        <v>0</v>
      </c>
      <c r="W165" s="18">
        <v>0</v>
      </c>
      <c r="X165" s="18">
        <v>0</v>
      </c>
      <c r="Y165" s="18">
        <f>SUM(J165:X165)</f>
      </c>
      <c r="Z165" s="18">
        <f>I165-Y165</f>
      </c>
      <c r="AA165" s="20">
        <v>46026</v>
      </c>
      <c r="AB165" s="20">
        <v>46026</v>
      </c>
      <c r="AC165" s="18">
        <f>IFERROR(_xlfn.XLOOKUP(F165,Assumptions!B:B,Assumptions!D:D),0)</f>
      </c>
      <c r="AD165" s="20">
        <f>AA165+AC165</f>
      </c>
      <c r="AE165" s="20">
        <f>AC165+AB165</f>
      </c>
      <c r="AF165" s="5" t="str">
        <v/>
      </c>
      <c r="AG165" s="18">
        <f>IFERROR(_xlfn.BETA.DIST(DATE(YEAR(AG$2),MONTH(AG$2),15),$AD$2,$AE$2,FALSE,DATE(YEAR($AD165),MONTH($AD165),1),DATE(YEAR($AE165),MONTH($AE165),28)),0)</f>
      </c>
      <c r="AH165" s="18">
        <f>IFERROR(_xlfn.BETA.DIST(DATE(YEAR(AH$2),MONTH(AH$2),15),$AD$2,$AE$2,FALSE,DATE(YEAR($AD165),MONTH($AD165),1),DATE(YEAR($AE165),MONTH($AE165),28)),0)</f>
      </c>
      <c r="AI165" s="18">
        <f>IFERROR(_xlfn.BETA.DIST(DATE(YEAR(AI$2),MONTH(AI$2),15),$AD$2,$AE$2,FALSE,DATE(YEAR($AD165),MONTH($AD165),1),DATE(YEAR($AE165),MONTH($AE165),28)),0)</f>
      </c>
      <c r="AJ165" s="18">
        <f>IFERROR(_xlfn.BETA.DIST(DATE(YEAR(AJ$2),MONTH(AJ$2),15),$AD$2,$AE$2,FALSE,DATE(YEAR($AD165),MONTH($AD165),1),DATE(YEAR($AE165),MONTH($AE165),28)),0)</f>
      </c>
      <c r="AK165" s="18">
        <f>IFERROR(_xlfn.BETA.DIST(DATE(YEAR(AK$2),MONTH(AK$2),15),$AD$2,$AE$2,FALSE,DATE(YEAR($AD165),MONTH($AD165),1),DATE(YEAR($AE165),MONTH($AE165),28)),0)</f>
      </c>
      <c r="AL165" s="18">
        <f>IFERROR(_xlfn.BETA.DIST(DATE(YEAR(AL$2),MONTH(AL$2),15),$AD$2,$AE$2,FALSE,DATE(YEAR($AD165),MONTH($AD165),1),DATE(YEAR($AE165),MONTH($AE165),28)),0)</f>
      </c>
      <c r="AM165" s="18">
        <f>IFERROR(_xlfn.BETA.DIST(DATE(YEAR(AM$2),MONTH(AM$2),15),$AD$2,$AE$2,FALSE,DATE(YEAR($AD165),MONTH($AD165),1),DATE(YEAR($AE165),MONTH($AE165),28)),0)</f>
      </c>
      <c r="AN165" s="18">
        <f>IFERROR(_xlfn.BETA.DIST(DATE(YEAR(AN$2),MONTH(AN$2),15),$AD$2,$AE$2,FALSE,DATE(YEAR($AD165),MONTH($AD165),1),DATE(YEAR($AE165),MONTH($AE165),28)),0)</f>
      </c>
      <c r="AO165" s="18">
        <f>IFERROR(_xlfn.BETA.DIST(DATE(YEAR(AO$2),MONTH(AO$2),15),$AD$2,$AE$2,FALSE,DATE(YEAR($AD165),MONTH($AD165),1),DATE(YEAR($AE165),MONTH($AE165),28)),0)</f>
      </c>
      <c r="AP165" s="18">
        <f>IFERROR(_xlfn.BETA.DIST(DATE(YEAR(AP$2),MONTH(AP$2),15),$AD$2,$AE$2,FALSE,DATE(YEAR($AD165),MONTH($AD165),1),DATE(YEAR($AE165),MONTH($AE165),28)),0)</f>
      </c>
      <c r="AQ165" s="18">
        <f>IFERROR(_xlfn.BETA.DIST(DATE(YEAR(AQ$2),MONTH(AQ$2),15),$AD$2,$AE$2,FALSE,DATE(YEAR($AD165),MONTH($AD165),1),DATE(YEAR($AE165),MONTH($AE165),28)),0)</f>
      </c>
      <c r="AR165" s="18">
        <f>IFERROR(_xlfn.BETA.DIST(DATE(YEAR(AR$2),MONTH(AR$2),15),$AD$2,$AE$2,FALSE,DATE(YEAR($AD165),MONTH($AD165),1),DATE(YEAR($AE165),MONTH($AE165),28)),0)</f>
      </c>
      <c r="AS165" s="18">
        <f>IFERROR(_xlfn.BETA.DIST(DATE(YEAR(AS$2),MONTH(AS$2),15),$AD$2,$AE$2,FALSE,DATE(YEAR($AD165),MONTH($AD165),1),DATE(YEAR($AE165),MONTH($AE165),28)),0)</f>
      </c>
      <c r="AT165" s="18">
        <f>IFERROR(_xlfn.BETA.DIST(DATE(YEAR(AT$2),MONTH(AT$2),15),$AD$2,$AE$2,FALSE,DATE(YEAR($AD165),MONTH($AD165),1),DATE(YEAR($AE165),MONTH($AE165),28)),0)</f>
      </c>
      <c r="AU165" s="18">
        <f>IFERROR(_xlfn.BETA.DIST(DATE(YEAR(AU$2),MONTH(AU$2),15),$AD$2,$AE$2,FALSE,DATE(YEAR($AD165),MONTH($AD165),1),DATE(YEAR($AE165),MONTH($AE165),28)),0)</f>
      </c>
      <c r="AV165" s="18">
        <f>SUM(AG165:AU165)</f>
      </c>
      <c r="AW165" s="18">
        <f>IF(J165&lt;&gt;0,J165,IF($AV165=0,0,AG165/$AV165*$Z165))</f>
      </c>
      <c r="AX165" s="18">
        <f>IF(K165&lt;&gt;0,K165,IF($AV165=0,0,AH165/$AV165*$Z165))</f>
      </c>
      <c r="AY165" s="18">
        <f>IF(L165&lt;&gt;0,L165,IF($AV165=0,0,AI165/$AV165*$Z165))</f>
      </c>
      <c r="AZ165" s="18">
        <f>IF(M165&lt;&gt;0,M165,IF($AV165=0,0,AJ165/$AV165*$Z165))</f>
      </c>
      <c r="BA165" s="18">
        <f>IF(N165&lt;&gt;0,N165,IF($AV165=0,0,AK165/$AV165*$Z165))</f>
      </c>
      <c r="BB165" s="18">
        <f>IF(O165&lt;&gt;0,O165,IF($AV165=0,0,AL165/$AV165*$Z165))</f>
      </c>
      <c r="BC165" s="18">
        <f>IF(P165&lt;&gt;0,P165,IF($AV165=0,0,AM165/$AV165*$Z165))</f>
      </c>
      <c r="BD165" s="18">
        <f>IF(Q165&lt;&gt;0,Q165,IF($AV165=0,0,AN165/$AV165*$Z165))</f>
      </c>
      <c r="BE165" s="18">
        <f>IF(R165&lt;&gt;0,R165,IF($AV165=0,0,AO165/$AV165*$Z165))</f>
      </c>
      <c r="BF165" s="18">
        <f>IF(S165&lt;&gt;0,S165,IF($AV165=0,0,AP165/$AV165*$Z165))</f>
      </c>
      <c r="BG165" s="18">
        <f>IF(T165&lt;&gt;0,T165,IF($AV165=0,0,AQ165/$AV165*$Z165))</f>
      </c>
      <c r="BH165" s="18">
        <f>IF(U165&lt;&gt;0,U165,IF($AV165=0,0,AR165/$AV165*$Z165))</f>
      </c>
      <c r="BI165" s="18">
        <f>IF(V165&lt;&gt;0,V165,IF($AV165=0,0,AS165/$AV165*$Z165))</f>
      </c>
      <c r="BJ165" s="18">
        <f>IF(W165&lt;&gt;0,W165,IF($AV165=0,0,AT165/$AV165*$Z165))</f>
      </c>
      <c r="BK165" s="18">
        <f>IF(X165&lt;&gt;0,X165,IF($AV165=0,0,AU165/$AV165*$Z165))</f>
      </c>
      <c r="BL165" s="18">
        <f>SUM(AW165:BK165)</f>
      </c>
      <c r="BM165" s="18">
        <f>I165-BL165</f>
      </c>
    </row>
    <row r="166" outlineLevel="4">
      <c r="A166" s="5" t="str">
        <v>2.4</v>
      </c>
      <c r="B166" s="5" t="str">
        <v/>
      </c>
      <c r="C166" s="5" t="str">
        <v>BSPRELGENT705</v>
      </c>
      <c r="D166" s="5" t="str">
        <v>BSPRELGENT705</v>
      </c>
      <c r="E166" s="19">
        <f>IFERROR(_xlfn.XLOOKUP(F166,Assumptions!B:B,Assumptions!C:C),0)</f>
      </c>
      <c r="F166" s="5" t="str">
        <v>Site Delivery USD</v>
      </c>
      <c r="G166" s="5" t="str">
        <v/>
      </c>
      <c r="H166" s="18">
        <f>G164*E166</f>
      </c>
      <c r="I166" s="18">
        <f>H166*(1-0)</f>
      </c>
      <c r="J166" s="18">
        <v>0</v>
      </c>
      <c r="K166" s="18">
        <v>0</v>
      </c>
      <c r="L166" s="18">
        <v>0</v>
      </c>
      <c r="M166" s="18">
        <v>0</v>
      </c>
      <c r="N166" s="18">
        <v>0</v>
      </c>
      <c r="O166" s="18">
        <v>0</v>
      </c>
      <c r="P166" s="18">
        <v>0</v>
      </c>
      <c r="Q166" s="18">
        <v>0</v>
      </c>
      <c r="R166" s="18">
        <v>0</v>
      </c>
      <c r="S166" s="18">
        <v>0</v>
      </c>
      <c r="T166" s="18">
        <v>0</v>
      </c>
      <c r="U166" s="18">
        <v>0</v>
      </c>
      <c r="V166" s="18">
        <v>0</v>
      </c>
      <c r="W166" s="18">
        <v>0</v>
      </c>
      <c r="X166" s="18">
        <v>0</v>
      </c>
      <c r="Y166" s="18">
        <f>SUM(J166:X166)</f>
      </c>
      <c r="Z166" s="18">
        <f>I166-Y166</f>
      </c>
      <c r="AA166" s="20">
        <v>46274</v>
      </c>
      <c r="AB166" s="20">
        <v>46274</v>
      </c>
      <c r="AC166" s="18">
        <f>IFERROR(_xlfn.XLOOKUP(F166,Assumptions!B:B,Assumptions!D:D),0)</f>
      </c>
      <c r="AD166" s="20">
        <f>AA166+AC166</f>
      </c>
      <c r="AE166" s="20">
        <f>AC166+AB166</f>
      </c>
      <c r="AF166" s="5" t="str">
        <v/>
      </c>
      <c r="AG166" s="18">
        <f>IFERROR(_xlfn.BETA.DIST(DATE(YEAR(AG$2),MONTH(AG$2),15),$AD$2,$AE$2,FALSE,DATE(YEAR($AD166),MONTH($AD166),1),DATE(YEAR($AE166),MONTH($AE166),28)),0)</f>
      </c>
      <c r="AH166" s="18">
        <f>IFERROR(_xlfn.BETA.DIST(DATE(YEAR(AH$2),MONTH(AH$2),15),$AD$2,$AE$2,FALSE,DATE(YEAR($AD166),MONTH($AD166),1),DATE(YEAR($AE166),MONTH($AE166),28)),0)</f>
      </c>
      <c r="AI166" s="18">
        <f>IFERROR(_xlfn.BETA.DIST(DATE(YEAR(AI$2),MONTH(AI$2),15),$AD$2,$AE$2,FALSE,DATE(YEAR($AD166),MONTH($AD166),1),DATE(YEAR($AE166),MONTH($AE166),28)),0)</f>
      </c>
      <c r="AJ166" s="18">
        <f>IFERROR(_xlfn.BETA.DIST(DATE(YEAR(AJ$2),MONTH(AJ$2),15),$AD$2,$AE$2,FALSE,DATE(YEAR($AD166),MONTH($AD166),1),DATE(YEAR($AE166),MONTH($AE166),28)),0)</f>
      </c>
      <c r="AK166" s="18">
        <f>IFERROR(_xlfn.BETA.DIST(DATE(YEAR(AK$2),MONTH(AK$2),15),$AD$2,$AE$2,FALSE,DATE(YEAR($AD166),MONTH($AD166),1),DATE(YEAR($AE166),MONTH($AE166),28)),0)</f>
      </c>
      <c r="AL166" s="18">
        <f>IFERROR(_xlfn.BETA.DIST(DATE(YEAR(AL$2),MONTH(AL$2),15),$AD$2,$AE$2,FALSE,DATE(YEAR($AD166),MONTH($AD166),1),DATE(YEAR($AE166),MONTH($AE166),28)),0)</f>
      </c>
      <c r="AM166" s="18">
        <f>IFERROR(_xlfn.BETA.DIST(DATE(YEAR(AM$2),MONTH(AM$2),15),$AD$2,$AE$2,FALSE,DATE(YEAR($AD166),MONTH($AD166),1),DATE(YEAR($AE166),MONTH($AE166),28)),0)</f>
      </c>
      <c r="AN166" s="18">
        <f>IFERROR(_xlfn.BETA.DIST(DATE(YEAR(AN$2),MONTH(AN$2),15),$AD$2,$AE$2,FALSE,DATE(YEAR($AD166),MONTH($AD166),1),DATE(YEAR($AE166),MONTH($AE166),28)),0)</f>
      </c>
      <c r="AO166" s="18">
        <f>IFERROR(_xlfn.BETA.DIST(DATE(YEAR(AO$2),MONTH(AO$2),15),$AD$2,$AE$2,FALSE,DATE(YEAR($AD166),MONTH($AD166),1),DATE(YEAR($AE166),MONTH($AE166),28)),0)</f>
      </c>
      <c r="AP166" s="18">
        <f>IFERROR(_xlfn.BETA.DIST(DATE(YEAR(AP$2),MONTH(AP$2),15),$AD$2,$AE$2,FALSE,DATE(YEAR($AD166),MONTH($AD166),1),DATE(YEAR($AE166),MONTH($AE166),28)),0)</f>
      </c>
      <c r="AQ166" s="18">
        <f>IFERROR(_xlfn.BETA.DIST(DATE(YEAR(AQ$2),MONTH(AQ$2),15),$AD$2,$AE$2,FALSE,DATE(YEAR($AD166),MONTH($AD166),1),DATE(YEAR($AE166),MONTH($AE166),28)),0)</f>
      </c>
      <c r="AR166" s="18">
        <f>IFERROR(_xlfn.BETA.DIST(DATE(YEAR(AR$2),MONTH(AR$2),15),$AD$2,$AE$2,FALSE,DATE(YEAR($AD166),MONTH($AD166),1),DATE(YEAR($AE166),MONTH($AE166),28)),0)</f>
      </c>
      <c r="AS166" s="18">
        <f>IFERROR(_xlfn.BETA.DIST(DATE(YEAR(AS$2),MONTH(AS$2),15),$AD$2,$AE$2,FALSE,DATE(YEAR($AD166),MONTH($AD166),1),DATE(YEAR($AE166),MONTH($AE166),28)),0)</f>
      </c>
      <c r="AT166" s="18">
        <f>IFERROR(_xlfn.BETA.DIST(DATE(YEAR(AT$2),MONTH(AT$2),15),$AD$2,$AE$2,FALSE,DATE(YEAR($AD166),MONTH($AD166),1),DATE(YEAR($AE166),MONTH($AE166),28)),0)</f>
      </c>
      <c r="AU166" s="18">
        <f>IFERROR(_xlfn.BETA.DIST(DATE(YEAR(AU$2),MONTH(AU$2),15),$AD$2,$AE$2,FALSE,DATE(YEAR($AD166),MONTH($AD166),1),DATE(YEAR($AE166),MONTH($AE166),28)),0)</f>
      </c>
      <c r="AV166" s="18">
        <f>SUM(AG166:AU166)</f>
      </c>
      <c r="AW166" s="18">
        <f>IF(J166&lt;&gt;0,J166,IF($AV166=0,0,AG166/$AV166*$Z166))</f>
      </c>
      <c r="AX166" s="18">
        <f>IF(K166&lt;&gt;0,K166,IF($AV166=0,0,AH166/$AV166*$Z166))</f>
      </c>
      <c r="AY166" s="18">
        <f>IF(L166&lt;&gt;0,L166,IF($AV166=0,0,AI166/$AV166*$Z166))</f>
      </c>
      <c r="AZ166" s="18">
        <f>IF(M166&lt;&gt;0,M166,IF($AV166=0,0,AJ166/$AV166*$Z166))</f>
      </c>
      <c r="BA166" s="18">
        <f>IF(N166&lt;&gt;0,N166,IF($AV166=0,0,AK166/$AV166*$Z166))</f>
      </c>
      <c r="BB166" s="18">
        <f>IF(O166&lt;&gt;0,O166,IF($AV166=0,0,AL166/$AV166*$Z166))</f>
      </c>
      <c r="BC166" s="18">
        <f>IF(P166&lt;&gt;0,P166,IF($AV166=0,0,AM166/$AV166*$Z166))</f>
      </c>
      <c r="BD166" s="18">
        <f>IF(Q166&lt;&gt;0,Q166,IF($AV166=0,0,AN166/$AV166*$Z166))</f>
      </c>
      <c r="BE166" s="18">
        <f>IF(R166&lt;&gt;0,R166,IF($AV166=0,0,AO166/$AV166*$Z166))</f>
      </c>
      <c r="BF166" s="18">
        <f>IF(S166&lt;&gt;0,S166,IF($AV166=0,0,AP166/$AV166*$Z166))</f>
      </c>
      <c r="BG166" s="18">
        <f>IF(T166&lt;&gt;0,T166,IF($AV166=0,0,AQ166/$AV166*$Z166))</f>
      </c>
      <c r="BH166" s="18">
        <f>IF(U166&lt;&gt;0,U166,IF($AV166=0,0,AR166/$AV166*$Z166))</f>
      </c>
      <c r="BI166" s="18">
        <f>IF(V166&lt;&gt;0,V166,IF($AV166=0,0,AS166/$AV166*$Z166))</f>
      </c>
      <c r="BJ166" s="18">
        <f>IF(W166&lt;&gt;0,W166,IF($AV166=0,0,AT166/$AV166*$Z166))</f>
      </c>
      <c r="BK166" s="18">
        <f>IF(X166&lt;&gt;0,X166,IF($AV166=0,0,AU166/$AV166*$Z166))</f>
      </c>
      <c r="BL166" s="18">
        <f>SUM(AW166:BK166)</f>
      </c>
      <c r="BM166" s="18">
        <f>I166-BL166</f>
      </c>
    </row>
    <row r="167" outlineLevel="4">
      <c r="A167" s="5" t="str">
        <v>2.4</v>
      </c>
      <c r="B167" s="5" t="str">
        <v/>
      </c>
      <c r="C167" s="5" t="str">
        <v>BSKDGNGENGR07</v>
      </c>
      <c r="D167" s="5" t="str">
        <v>BSKDGNGENGR07</v>
      </c>
      <c r="E167" s="19">
        <f>IFERROR(_xlfn.XLOOKUP(F167,Assumptions!B:B,Assumptions!C:C),0)</f>
      </c>
      <c r="F167" s="5" t="str">
        <v>Retention</v>
      </c>
      <c r="G167" s="5" t="str">
        <v/>
      </c>
      <c r="H167" s="18">
        <f>G164*E167</f>
      </c>
      <c r="I167" s="18">
        <f>H167*(1-0)</f>
      </c>
      <c r="J167" s="18">
        <v>0</v>
      </c>
      <c r="K167" s="18">
        <v>0</v>
      </c>
      <c r="L167" s="18">
        <v>0</v>
      </c>
      <c r="M167" s="18">
        <v>0</v>
      </c>
      <c r="N167" s="18">
        <v>0</v>
      </c>
      <c r="O167" s="18">
        <v>0</v>
      </c>
      <c r="P167" s="18">
        <v>0</v>
      </c>
      <c r="Q167" s="18">
        <v>0</v>
      </c>
      <c r="R167" s="18">
        <v>0</v>
      </c>
      <c r="S167" s="18">
        <v>0</v>
      </c>
      <c r="T167" s="18">
        <v>0</v>
      </c>
      <c r="U167" s="18">
        <v>0</v>
      </c>
      <c r="V167" s="18">
        <v>0</v>
      </c>
      <c r="W167" s="18">
        <v>0</v>
      </c>
      <c r="X167" s="18">
        <v>0</v>
      </c>
      <c r="Y167" s="18">
        <f>SUM(J167:X167)</f>
      </c>
      <c r="Z167" s="18">
        <f>I167-Y167</f>
      </c>
      <c r="AA167" s="20">
        <v>46483</v>
      </c>
      <c r="AB167" s="20">
        <v>46483</v>
      </c>
      <c r="AC167" s="18">
        <f>IFERROR(_xlfn.XLOOKUP(F167,Assumptions!B:B,Assumptions!D:D),0)</f>
      </c>
      <c r="AD167" s="20">
        <f>AA167+AC167</f>
      </c>
      <c r="AE167" s="20">
        <f>AC167+AB167</f>
      </c>
      <c r="AF167" s="5" t="str">
        <v/>
      </c>
      <c r="AG167" s="18">
        <f>IFERROR(_xlfn.BETA.DIST(DATE(YEAR(AG$2),MONTH(AG$2),15),$AD$2,$AE$2,FALSE,DATE(YEAR($AD167),MONTH($AD167),1),DATE(YEAR($AE167),MONTH($AE167),28)),0)</f>
      </c>
      <c r="AH167" s="18">
        <f>IFERROR(_xlfn.BETA.DIST(DATE(YEAR(AH$2),MONTH(AH$2),15),$AD$2,$AE$2,FALSE,DATE(YEAR($AD167),MONTH($AD167),1),DATE(YEAR($AE167),MONTH($AE167),28)),0)</f>
      </c>
      <c r="AI167" s="18">
        <f>IFERROR(_xlfn.BETA.DIST(DATE(YEAR(AI$2),MONTH(AI$2),15),$AD$2,$AE$2,FALSE,DATE(YEAR($AD167),MONTH($AD167),1),DATE(YEAR($AE167),MONTH($AE167),28)),0)</f>
      </c>
      <c r="AJ167" s="18">
        <f>IFERROR(_xlfn.BETA.DIST(DATE(YEAR(AJ$2),MONTH(AJ$2),15),$AD$2,$AE$2,FALSE,DATE(YEAR($AD167),MONTH($AD167),1),DATE(YEAR($AE167),MONTH($AE167),28)),0)</f>
      </c>
      <c r="AK167" s="18">
        <f>IFERROR(_xlfn.BETA.DIST(DATE(YEAR(AK$2),MONTH(AK$2),15),$AD$2,$AE$2,FALSE,DATE(YEAR($AD167),MONTH($AD167),1),DATE(YEAR($AE167),MONTH($AE167),28)),0)</f>
      </c>
      <c r="AL167" s="18">
        <f>IFERROR(_xlfn.BETA.DIST(DATE(YEAR(AL$2),MONTH(AL$2),15),$AD$2,$AE$2,FALSE,DATE(YEAR($AD167),MONTH($AD167),1),DATE(YEAR($AE167),MONTH($AE167),28)),0)</f>
      </c>
      <c r="AM167" s="18">
        <f>IFERROR(_xlfn.BETA.DIST(DATE(YEAR(AM$2),MONTH(AM$2),15),$AD$2,$AE$2,FALSE,DATE(YEAR($AD167),MONTH($AD167),1),DATE(YEAR($AE167),MONTH($AE167),28)),0)</f>
      </c>
      <c r="AN167" s="18">
        <f>IFERROR(_xlfn.BETA.DIST(DATE(YEAR(AN$2),MONTH(AN$2),15),$AD$2,$AE$2,FALSE,DATE(YEAR($AD167),MONTH($AD167),1),DATE(YEAR($AE167),MONTH($AE167),28)),0)</f>
      </c>
      <c r="AO167" s="18">
        <f>IFERROR(_xlfn.BETA.DIST(DATE(YEAR(AO$2),MONTH(AO$2),15),$AD$2,$AE$2,FALSE,DATE(YEAR($AD167),MONTH($AD167),1),DATE(YEAR($AE167),MONTH($AE167),28)),0)</f>
      </c>
      <c r="AP167" s="18">
        <f>IFERROR(_xlfn.BETA.DIST(DATE(YEAR(AP$2),MONTH(AP$2),15),$AD$2,$AE$2,FALSE,DATE(YEAR($AD167),MONTH($AD167),1),DATE(YEAR($AE167),MONTH($AE167),28)),0)</f>
      </c>
      <c r="AQ167" s="18">
        <f>IFERROR(_xlfn.BETA.DIST(DATE(YEAR(AQ$2),MONTH(AQ$2),15),$AD$2,$AE$2,FALSE,DATE(YEAR($AD167),MONTH($AD167),1),DATE(YEAR($AE167),MONTH($AE167),28)),0)</f>
      </c>
      <c r="AR167" s="18">
        <f>IFERROR(_xlfn.BETA.DIST(DATE(YEAR(AR$2),MONTH(AR$2),15),$AD$2,$AE$2,FALSE,DATE(YEAR($AD167),MONTH($AD167),1),DATE(YEAR($AE167),MONTH($AE167),28)),0)</f>
      </c>
      <c r="AS167" s="18">
        <f>IFERROR(_xlfn.BETA.DIST(DATE(YEAR(AS$2),MONTH(AS$2),15),$AD$2,$AE$2,FALSE,DATE(YEAR($AD167),MONTH($AD167),1),DATE(YEAR($AE167),MONTH($AE167),28)),0)</f>
      </c>
      <c r="AT167" s="18">
        <f>IFERROR(_xlfn.BETA.DIST(DATE(YEAR(AT$2),MONTH(AT$2),15),$AD$2,$AE$2,FALSE,DATE(YEAR($AD167),MONTH($AD167),1),DATE(YEAR($AE167),MONTH($AE167),28)),0)</f>
      </c>
      <c r="AU167" s="18">
        <f>IFERROR(_xlfn.BETA.DIST(DATE(YEAR(AU$2),MONTH(AU$2),15),$AD$2,$AE$2,FALSE,DATE(YEAR($AD167),MONTH($AD167),1),DATE(YEAR($AE167),MONTH($AE167),28)),0)</f>
      </c>
      <c r="AV167" s="18">
        <f>SUM(AG167:AU167)</f>
      </c>
      <c r="AW167" s="18">
        <f>IF(J167&lt;&gt;0,J167,IF($AV167=0,0,AG167/$AV167*$Z167))</f>
      </c>
      <c r="AX167" s="18">
        <f>IF(K167&lt;&gt;0,K167,IF($AV167=0,0,AH167/$AV167*$Z167))</f>
      </c>
      <c r="AY167" s="18">
        <f>IF(L167&lt;&gt;0,L167,IF($AV167=0,0,AI167/$AV167*$Z167))</f>
      </c>
      <c r="AZ167" s="18">
        <f>IF(M167&lt;&gt;0,M167,IF($AV167=0,0,AJ167/$AV167*$Z167))</f>
      </c>
      <c r="BA167" s="18">
        <f>IF(N167&lt;&gt;0,N167,IF($AV167=0,0,AK167/$AV167*$Z167))</f>
      </c>
      <c r="BB167" s="18">
        <f>IF(O167&lt;&gt;0,O167,IF($AV167=0,0,AL167/$AV167*$Z167))</f>
      </c>
      <c r="BC167" s="18">
        <f>IF(P167&lt;&gt;0,P167,IF($AV167=0,0,AM167/$AV167*$Z167))</f>
      </c>
      <c r="BD167" s="18">
        <f>IF(Q167&lt;&gt;0,Q167,IF($AV167=0,0,AN167/$AV167*$Z167))</f>
      </c>
      <c r="BE167" s="18">
        <f>IF(R167&lt;&gt;0,R167,IF($AV167=0,0,AO167/$AV167*$Z167))</f>
      </c>
      <c r="BF167" s="18">
        <f>IF(S167&lt;&gt;0,S167,IF($AV167=0,0,AP167/$AV167*$Z167))</f>
      </c>
      <c r="BG167" s="18">
        <f>IF(T167&lt;&gt;0,T167,IF($AV167=0,0,AQ167/$AV167*$Z167))</f>
      </c>
      <c r="BH167" s="18">
        <f>IF(U167&lt;&gt;0,U167,IF($AV167=0,0,AR167/$AV167*$Z167))</f>
      </c>
      <c r="BI167" s="18">
        <f>IF(V167&lt;&gt;0,V167,IF($AV167=0,0,AS167/$AV167*$Z167))</f>
      </c>
      <c r="BJ167" s="18">
        <f>IF(W167&lt;&gt;0,W167,IF($AV167=0,0,AT167/$AV167*$Z167))</f>
      </c>
      <c r="BK167" s="18">
        <f>IF(X167&lt;&gt;0,X167,IF($AV167=0,0,AU167/$AV167*$Z167))</f>
      </c>
      <c r="BL167" s="18">
        <f>SUM(AW167:BK167)</f>
      </c>
      <c r="BM167" s="18">
        <f>I167-BL167</f>
      </c>
    </row>
    <row r="168" outlineLevel="2">
      <c r="A168" s="15" t="str">
        <v/>
      </c>
      <c r="B168" s="15" t="str">
        <v/>
      </c>
      <c r="C168" s="15" t="str">
        <v/>
      </c>
      <c r="D168" s="15" t="str">
        <v/>
      </c>
      <c r="E168" s="15" t="str">
        <v/>
      </c>
      <c r="F168" s="15" t="str">
        <v>GIS - 66KV</v>
      </c>
      <c r="G168" s="15">
        <v>1441024.62</v>
      </c>
      <c r="H168" s="15" t="str">
        <v/>
      </c>
      <c r="I168" s="15" t="str">
        <v/>
      </c>
      <c r="J168" s="15" t="str">
        <v/>
      </c>
      <c r="K168" s="15" t="str">
        <v/>
      </c>
      <c r="L168" s="15" t="str">
        <v/>
      </c>
      <c r="M168" s="15" t="str">
        <v/>
      </c>
      <c r="N168" s="15" t="str">
        <v/>
      </c>
      <c r="O168" s="15" t="str">
        <v/>
      </c>
      <c r="P168" s="15" t="str">
        <v/>
      </c>
      <c r="Q168" s="15" t="str">
        <v/>
      </c>
      <c r="R168" s="15" t="str">
        <v/>
      </c>
      <c r="S168" s="15" t="str">
        <v/>
      </c>
      <c r="T168" s="15" t="str">
        <v/>
      </c>
      <c r="U168" s="15" t="str">
        <v/>
      </c>
      <c r="V168" s="15" t="str">
        <v/>
      </c>
      <c r="W168" s="15" t="str">
        <v/>
      </c>
      <c r="X168" s="15" t="str">
        <v/>
      </c>
      <c r="Y168" s="15" t="str">
        <v/>
      </c>
      <c r="Z168" s="15" t="str">
        <v/>
      </c>
      <c r="AA168" s="15" t="str">
        <v/>
      </c>
      <c r="AB168" s="15" t="str">
        <v/>
      </c>
      <c r="AC168" s="15" t="str">
        <v/>
      </c>
      <c r="AD168" s="15" t="str">
        <v/>
      </c>
      <c r="AE168" s="15" t="str">
        <v/>
      </c>
      <c r="AF168" s="5" t="str">
        <v/>
      </c>
      <c r="AG168" s="15" t="str">
        <v/>
      </c>
      <c r="AH168" s="15" t="str">
        <v/>
      </c>
      <c r="AI168" s="15" t="str">
        <v/>
      </c>
      <c r="AJ168" s="15" t="str">
        <v/>
      </c>
      <c r="AK168" s="15" t="str">
        <v/>
      </c>
      <c r="AL168" s="15" t="str">
        <v/>
      </c>
      <c r="AM168" s="15" t="str">
        <v/>
      </c>
      <c r="AN168" s="15" t="str">
        <v/>
      </c>
      <c r="AO168" s="15" t="str">
        <v/>
      </c>
      <c r="AP168" s="15" t="str">
        <v/>
      </c>
      <c r="AQ168" s="15" t="str">
        <v/>
      </c>
      <c r="AR168" s="15" t="str">
        <v/>
      </c>
      <c r="AS168" s="15" t="str">
        <v/>
      </c>
      <c r="AT168" s="15" t="str">
        <v/>
      </c>
      <c r="AU168" s="15" t="str">
        <v/>
      </c>
      <c r="AV168" s="15" t="str">
        <v/>
      </c>
      <c r="AW168" s="15" t="str">
        <v/>
      </c>
      <c r="AX168" s="15" t="str">
        <v/>
      </c>
      <c r="AY168" s="15" t="str">
        <v/>
      </c>
      <c r="AZ168" s="15" t="str">
        <v/>
      </c>
      <c r="BA168" s="15" t="str">
        <v/>
      </c>
      <c r="BB168" s="15" t="str">
        <v/>
      </c>
      <c r="BC168" s="15" t="str">
        <v/>
      </c>
      <c r="BD168" s="15" t="str">
        <v/>
      </c>
      <c r="BE168" s="15" t="str">
        <v/>
      </c>
      <c r="BF168" s="15" t="str">
        <v/>
      </c>
      <c r="BG168" s="15" t="str">
        <v/>
      </c>
      <c r="BH168" s="15" t="str">
        <v/>
      </c>
      <c r="BI168" s="15" t="str">
        <v/>
      </c>
      <c r="BJ168" s="15" t="str">
        <v/>
      </c>
      <c r="BK168" s="15" t="str">
        <v/>
      </c>
      <c r="BL168" s="15" t="str">
        <v/>
      </c>
      <c r="BM168" s="15" t="str">
        <v/>
      </c>
    </row>
    <row r="169" outlineLevel="3">
      <c r="A169" s="17" t="str">
        <v>3.1</v>
      </c>
      <c r="B169" s="17" t="str">
        <v/>
      </c>
      <c r="C169" s="17" t="str">
        <v/>
      </c>
      <c r="D169" s="17" t="str">
        <v/>
      </c>
      <c r="E169" s="17" t="str">
        <v>3.1</v>
      </c>
      <c r="F169" s="17" t="str">
        <v>Three phase 66 kV SF6 insulated double sectionalized bus bars and connectors with all accessories.</v>
      </c>
      <c r="G169" s="17">
        <v>48810.06</v>
      </c>
      <c r="H169" s="17" t="str">
        <v/>
      </c>
      <c r="I169" s="17" t="str">
        <v/>
      </c>
      <c r="J169" s="17" t="str">
        <v/>
      </c>
      <c r="K169" s="17" t="str">
        <v/>
      </c>
      <c r="L169" s="17" t="str">
        <v/>
      </c>
      <c r="M169" s="17" t="str">
        <v/>
      </c>
      <c r="N169" s="17" t="str">
        <v/>
      </c>
      <c r="O169" s="17" t="str">
        <v/>
      </c>
      <c r="P169" s="17" t="str">
        <v/>
      </c>
      <c r="Q169" s="17" t="str">
        <v/>
      </c>
      <c r="R169" s="17" t="str">
        <v/>
      </c>
      <c r="S169" s="17" t="str">
        <v/>
      </c>
      <c r="T169" s="17" t="str">
        <v/>
      </c>
      <c r="U169" s="17" t="str">
        <v/>
      </c>
      <c r="V169" s="17" t="str">
        <v/>
      </c>
      <c r="W169" s="17" t="str">
        <v/>
      </c>
      <c r="X169" s="17" t="str">
        <v/>
      </c>
      <c r="Y169" s="17" t="str">
        <v/>
      </c>
      <c r="Z169" s="17" t="str">
        <v/>
      </c>
      <c r="AA169" s="17" t="str">
        <v/>
      </c>
      <c r="AB169" s="17" t="str">
        <v/>
      </c>
      <c r="AC169" s="17" t="str">
        <v/>
      </c>
      <c r="AD169" s="17" t="str">
        <v/>
      </c>
      <c r="AE169" s="17" t="str">
        <v/>
      </c>
      <c r="AF169" s="5" t="str">
        <v/>
      </c>
      <c r="AG169" s="18">
        <f>IFERROR(_xlfn.BETA.DIST(DATE(YEAR(AG$2),MONTH(AG$2),15),$AD$2,$AE$2,FALSE,DATE(YEAR($AD169),MONTH($AD169),1),DATE(YEAR($AE169),MONTH($AE169),28)),0)</f>
      </c>
      <c r="AH169" s="18">
        <f>IFERROR(_xlfn.BETA.DIST(DATE(YEAR(AH$2),MONTH(AH$2),15),$AD$2,$AE$2,FALSE,DATE(YEAR($AD169),MONTH($AD169),1),DATE(YEAR($AE169),MONTH($AE169),28)),0)</f>
      </c>
      <c r="AI169" s="18">
        <f>IFERROR(_xlfn.BETA.DIST(DATE(YEAR(AI$2),MONTH(AI$2),15),$AD$2,$AE$2,FALSE,DATE(YEAR($AD169),MONTH($AD169),1),DATE(YEAR($AE169),MONTH($AE169),28)),0)</f>
      </c>
      <c r="AJ169" s="18">
        <f>IFERROR(_xlfn.BETA.DIST(DATE(YEAR(AJ$2),MONTH(AJ$2),15),$AD$2,$AE$2,FALSE,DATE(YEAR($AD169),MONTH($AD169),1),DATE(YEAR($AE169),MONTH($AE169),28)),0)</f>
      </c>
      <c r="AK169" s="18">
        <f>IFERROR(_xlfn.BETA.DIST(DATE(YEAR(AK$2),MONTH(AK$2),15),$AD$2,$AE$2,FALSE,DATE(YEAR($AD169),MONTH($AD169),1),DATE(YEAR($AE169),MONTH($AE169),28)),0)</f>
      </c>
      <c r="AL169" s="18">
        <f>IFERROR(_xlfn.BETA.DIST(DATE(YEAR(AL$2),MONTH(AL$2),15),$AD$2,$AE$2,FALSE,DATE(YEAR($AD169),MONTH($AD169),1),DATE(YEAR($AE169),MONTH($AE169),28)),0)</f>
      </c>
      <c r="AM169" s="18">
        <f>IFERROR(_xlfn.BETA.DIST(DATE(YEAR(AM$2),MONTH(AM$2),15),$AD$2,$AE$2,FALSE,DATE(YEAR($AD169),MONTH($AD169),1),DATE(YEAR($AE169),MONTH($AE169),28)),0)</f>
      </c>
      <c r="AN169" s="18">
        <f>IFERROR(_xlfn.BETA.DIST(DATE(YEAR(AN$2),MONTH(AN$2),15),$AD$2,$AE$2,FALSE,DATE(YEAR($AD169),MONTH($AD169),1),DATE(YEAR($AE169),MONTH($AE169),28)),0)</f>
      </c>
      <c r="AO169" s="18">
        <f>IFERROR(_xlfn.BETA.DIST(DATE(YEAR(AO$2),MONTH(AO$2),15),$AD$2,$AE$2,FALSE,DATE(YEAR($AD169),MONTH($AD169),1),DATE(YEAR($AE169),MONTH($AE169),28)),0)</f>
      </c>
      <c r="AP169" s="18">
        <f>IFERROR(_xlfn.BETA.DIST(DATE(YEAR(AP$2),MONTH(AP$2),15),$AD$2,$AE$2,FALSE,DATE(YEAR($AD169),MONTH($AD169),1),DATE(YEAR($AE169),MONTH($AE169),28)),0)</f>
      </c>
      <c r="AQ169" s="18">
        <f>IFERROR(_xlfn.BETA.DIST(DATE(YEAR(AQ$2),MONTH(AQ$2),15),$AD$2,$AE$2,FALSE,DATE(YEAR($AD169),MONTH($AD169),1),DATE(YEAR($AE169),MONTH($AE169),28)),0)</f>
      </c>
      <c r="AR169" s="18">
        <f>IFERROR(_xlfn.BETA.DIST(DATE(YEAR(AR$2),MONTH(AR$2),15),$AD$2,$AE$2,FALSE,DATE(YEAR($AD169),MONTH($AD169),1),DATE(YEAR($AE169),MONTH($AE169),28)),0)</f>
      </c>
      <c r="AS169" s="18">
        <f>IFERROR(_xlfn.BETA.DIST(DATE(YEAR(AS$2),MONTH(AS$2),15),$AD$2,$AE$2,FALSE,DATE(YEAR($AD169),MONTH($AD169),1),DATE(YEAR($AE169),MONTH($AE169),28)),0)</f>
      </c>
      <c r="AT169" s="18">
        <f>IFERROR(_xlfn.BETA.DIST(DATE(YEAR(AT$2),MONTH(AT$2),15),$AD$2,$AE$2,FALSE,DATE(YEAR($AD169),MONTH($AD169),1),DATE(YEAR($AE169),MONTH($AE169),28)),0)</f>
      </c>
      <c r="AU169" s="18">
        <f>IFERROR(_xlfn.BETA.DIST(DATE(YEAR(AU$2),MONTH(AU$2),15),$AD$2,$AE$2,FALSE,DATE(YEAR($AD169),MONTH($AD169),1),DATE(YEAR($AE169),MONTH($AE169),28)),0)</f>
      </c>
      <c r="AV169" s="18">
        <f>SUM(AG169:AU169)</f>
      </c>
      <c r="AW169" s="18">
        <f>IF(J169&lt;&gt;0,J169,IF($AV169=0,0,AG169/$AV169*$Z169))</f>
      </c>
      <c r="AX169" s="18">
        <f>IF(K169&lt;&gt;0,K169,IF($AV169=0,0,AH169/$AV169*$Z169))</f>
      </c>
      <c r="AY169" s="18">
        <f>IF(L169&lt;&gt;0,L169,IF($AV169=0,0,AI169/$AV169*$Z169))</f>
      </c>
      <c r="AZ169" s="18">
        <f>IF(M169&lt;&gt;0,M169,IF($AV169=0,0,AJ169/$AV169*$Z169))</f>
      </c>
      <c r="BA169" s="18">
        <f>IF(N169&lt;&gt;0,N169,IF($AV169=0,0,AK169/$AV169*$Z169))</f>
      </c>
      <c r="BB169" s="18">
        <f>IF(O169&lt;&gt;0,O169,IF($AV169=0,0,AL169/$AV169*$Z169))</f>
      </c>
      <c r="BC169" s="18">
        <f>IF(P169&lt;&gt;0,P169,IF($AV169=0,0,AM169/$AV169*$Z169))</f>
      </c>
      <c r="BD169" s="18">
        <f>IF(Q169&lt;&gt;0,Q169,IF($AV169=0,0,AN169/$AV169*$Z169))</f>
      </c>
      <c r="BE169" s="18">
        <f>IF(R169&lt;&gt;0,R169,IF($AV169=0,0,AO169/$AV169*$Z169))</f>
      </c>
      <c r="BF169" s="18">
        <f>IF(S169&lt;&gt;0,S169,IF($AV169=0,0,AP169/$AV169*$Z169))</f>
      </c>
      <c r="BG169" s="18">
        <f>IF(T169&lt;&gt;0,T169,IF($AV169=0,0,AQ169/$AV169*$Z169))</f>
      </c>
      <c r="BH169" s="18">
        <f>IF(U169&lt;&gt;0,U169,IF($AV169=0,0,AR169/$AV169*$Z169))</f>
      </c>
      <c r="BI169" s="18">
        <f>IF(V169&lt;&gt;0,V169,IF($AV169=0,0,AS169/$AV169*$Z169))</f>
      </c>
      <c r="BJ169" s="18">
        <f>IF(W169&lt;&gt;0,W169,IF($AV169=0,0,AT169/$AV169*$Z169))</f>
      </c>
      <c r="BK169" s="18">
        <f>IF(X169&lt;&gt;0,X169,IF($AV169=0,0,AU169/$AV169*$Z169))</f>
      </c>
      <c r="BL169" s="18">
        <f>SUM(AW169:BK169)</f>
      </c>
      <c r="BM169" s="17" t="str">
        <v/>
      </c>
    </row>
    <row r="170" outlineLevel="4">
      <c r="A170" s="5" t="str">
        <v>3.1</v>
      </c>
      <c r="B170" s="5" t="str">
        <v/>
      </c>
      <c r="C170" s="5" t="str">
        <v>BSKDGNGENGR05</v>
      </c>
      <c r="D170" s="5" t="str">
        <v>BSKDGNGENGR05</v>
      </c>
      <c r="E170" s="19">
        <f>IFERROR(_xlfn.XLOOKUP(F170,Assumptions!B:B,Assumptions!C:C),0)</f>
      </c>
      <c r="F170" s="5" t="str">
        <v>Advanced Payment</v>
      </c>
      <c r="G170" s="5" t="str">
        <v/>
      </c>
      <c r="H170" s="18">
        <f>G169*E170</f>
      </c>
      <c r="I170" s="18">
        <f>H170*(1-0)</f>
      </c>
      <c r="J170" s="18">
        <v>0</v>
      </c>
      <c r="K170" s="18">
        <v>0</v>
      </c>
      <c r="L170" s="18">
        <v>0</v>
      </c>
      <c r="M170" s="18">
        <v>0</v>
      </c>
      <c r="N170" s="18">
        <v>0</v>
      </c>
      <c r="O170" s="18">
        <v>0</v>
      </c>
      <c r="P170" s="18">
        <v>0</v>
      </c>
      <c r="Q170" s="18">
        <v>0</v>
      </c>
      <c r="R170" s="18">
        <v>0</v>
      </c>
      <c r="S170" s="18">
        <v>0</v>
      </c>
      <c r="T170" s="18">
        <v>0</v>
      </c>
      <c r="U170" s="18">
        <v>0</v>
      </c>
      <c r="V170" s="18">
        <v>0</v>
      </c>
      <c r="W170" s="18">
        <v>0</v>
      </c>
      <c r="X170" s="18">
        <v>0</v>
      </c>
      <c r="Y170" s="18">
        <f>SUM(J170:X170)</f>
      </c>
      <c r="Z170" s="18">
        <f>I170-Y170</f>
      </c>
      <c r="AA170" s="20">
        <v>46026</v>
      </c>
      <c r="AB170" s="20">
        <v>46026</v>
      </c>
      <c r="AC170" s="18">
        <f>IFERROR(_xlfn.XLOOKUP(F170,Assumptions!B:B,Assumptions!D:D),0)</f>
      </c>
      <c r="AD170" s="20">
        <f>AA170+AC170</f>
      </c>
      <c r="AE170" s="20">
        <f>AC170+AB170</f>
      </c>
      <c r="AF170" s="5" t="str">
        <v/>
      </c>
      <c r="AG170" s="18">
        <f>IFERROR(_xlfn.BETA.DIST(DATE(YEAR(AG$2),MONTH(AG$2),15),$AD$2,$AE$2,FALSE,DATE(YEAR($AD170),MONTH($AD170),1),DATE(YEAR($AE170),MONTH($AE170),28)),0)</f>
      </c>
      <c r="AH170" s="18">
        <f>IFERROR(_xlfn.BETA.DIST(DATE(YEAR(AH$2),MONTH(AH$2),15),$AD$2,$AE$2,FALSE,DATE(YEAR($AD170),MONTH($AD170),1),DATE(YEAR($AE170),MONTH($AE170),28)),0)</f>
      </c>
      <c r="AI170" s="18">
        <f>IFERROR(_xlfn.BETA.DIST(DATE(YEAR(AI$2),MONTH(AI$2),15),$AD$2,$AE$2,FALSE,DATE(YEAR($AD170),MONTH($AD170),1),DATE(YEAR($AE170),MONTH($AE170),28)),0)</f>
      </c>
      <c r="AJ170" s="18">
        <f>IFERROR(_xlfn.BETA.DIST(DATE(YEAR(AJ$2),MONTH(AJ$2),15),$AD$2,$AE$2,FALSE,DATE(YEAR($AD170),MONTH($AD170),1),DATE(YEAR($AE170),MONTH($AE170),28)),0)</f>
      </c>
      <c r="AK170" s="18">
        <f>IFERROR(_xlfn.BETA.DIST(DATE(YEAR(AK$2),MONTH(AK$2),15),$AD$2,$AE$2,FALSE,DATE(YEAR($AD170),MONTH($AD170),1),DATE(YEAR($AE170),MONTH($AE170),28)),0)</f>
      </c>
      <c r="AL170" s="18">
        <f>IFERROR(_xlfn.BETA.DIST(DATE(YEAR(AL$2),MONTH(AL$2),15),$AD$2,$AE$2,FALSE,DATE(YEAR($AD170),MONTH($AD170),1),DATE(YEAR($AE170),MONTH($AE170),28)),0)</f>
      </c>
      <c r="AM170" s="18">
        <f>IFERROR(_xlfn.BETA.DIST(DATE(YEAR(AM$2),MONTH(AM$2),15),$AD$2,$AE$2,FALSE,DATE(YEAR($AD170),MONTH($AD170),1),DATE(YEAR($AE170),MONTH($AE170),28)),0)</f>
      </c>
      <c r="AN170" s="18">
        <f>IFERROR(_xlfn.BETA.DIST(DATE(YEAR(AN$2),MONTH(AN$2),15),$AD$2,$AE$2,FALSE,DATE(YEAR($AD170),MONTH($AD170),1),DATE(YEAR($AE170),MONTH($AE170),28)),0)</f>
      </c>
      <c r="AO170" s="18">
        <f>IFERROR(_xlfn.BETA.DIST(DATE(YEAR(AO$2),MONTH(AO$2),15),$AD$2,$AE$2,FALSE,DATE(YEAR($AD170),MONTH($AD170),1),DATE(YEAR($AE170),MONTH($AE170),28)),0)</f>
      </c>
      <c r="AP170" s="18">
        <f>IFERROR(_xlfn.BETA.DIST(DATE(YEAR(AP$2),MONTH(AP$2),15),$AD$2,$AE$2,FALSE,DATE(YEAR($AD170),MONTH($AD170),1),DATE(YEAR($AE170),MONTH($AE170),28)),0)</f>
      </c>
      <c r="AQ170" s="18">
        <f>IFERROR(_xlfn.BETA.DIST(DATE(YEAR(AQ$2),MONTH(AQ$2),15),$AD$2,$AE$2,FALSE,DATE(YEAR($AD170),MONTH($AD170),1),DATE(YEAR($AE170),MONTH($AE170),28)),0)</f>
      </c>
      <c r="AR170" s="18">
        <f>IFERROR(_xlfn.BETA.DIST(DATE(YEAR(AR$2),MONTH(AR$2),15),$AD$2,$AE$2,FALSE,DATE(YEAR($AD170),MONTH($AD170),1),DATE(YEAR($AE170),MONTH($AE170),28)),0)</f>
      </c>
      <c r="AS170" s="18">
        <f>IFERROR(_xlfn.BETA.DIST(DATE(YEAR(AS$2),MONTH(AS$2),15),$AD$2,$AE$2,FALSE,DATE(YEAR($AD170),MONTH($AD170),1),DATE(YEAR($AE170),MONTH($AE170),28)),0)</f>
      </c>
      <c r="AT170" s="18">
        <f>IFERROR(_xlfn.BETA.DIST(DATE(YEAR(AT$2),MONTH(AT$2),15),$AD$2,$AE$2,FALSE,DATE(YEAR($AD170),MONTH($AD170),1),DATE(YEAR($AE170),MONTH($AE170),28)),0)</f>
      </c>
      <c r="AU170" s="18">
        <f>IFERROR(_xlfn.BETA.DIST(DATE(YEAR(AU$2),MONTH(AU$2),15),$AD$2,$AE$2,FALSE,DATE(YEAR($AD170),MONTH($AD170),1),DATE(YEAR($AE170),MONTH($AE170),28)),0)</f>
      </c>
      <c r="AV170" s="18">
        <f>SUM(AG170:AU170)</f>
      </c>
      <c r="AW170" s="18">
        <f>IF(J170&lt;&gt;0,J170,IF($AV170=0,0,AG170/$AV170*$Z170))</f>
      </c>
      <c r="AX170" s="18">
        <f>IF(K170&lt;&gt;0,K170,IF($AV170=0,0,AH170/$AV170*$Z170))</f>
      </c>
      <c r="AY170" s="18">
        <f>IF(L170&lt;&gt;0,L170,IF($AV170=0,0,AI170/$AV170*$Z170))</f>
      </c>
      <c r="AZ170" s="18">
        <f>IF(M170&lt;&gt;0,M170,IF($AV170=0,0,AJ170/$AV170*$Z170))</f>
      </c>
      <c r="BA170" s="18">
        <f>IF(N170&lt;&gt;0,N170,IF($AV170=0,0,AK170/$AV170*$Z170))</f>
      </c>
      <c r="BB170" s="18">
        <f>IF(O170&lt;&gt;0,O170,IF($AV170=0,0,AL170/$AV170*$Z170))</f>
      </c>
      <c r="BC170" s="18">
        <f>IF(P170&lt;&gt;0,P170,IF($AV170=0,0,AM170/$AV170*$Z170))</f>
      </c>
      <c r="BD170" s="18">
        <f>IF(Q170&lt;&gt;0,Q170,IF($AV170=0,0,AN170/$AV170*$Z170))</f>
      </c>
      <c r="BE170" s="18">
        <f>IF(R170&lt;&gt;0,R170,IF($AV170=0,0,AO170/$AV170*$Z170))</f>
      </c>
      <c r="BF170" s="18">
        <f>IF(S170&lt;&gt;0,S170,IF($AV170=0,0,AP170/$AV170*$Z170))</f>
      </c>
      <c r="BG170" s="18">
        <f>IF(T170&lt;&gt;0,T170,IF($AV170=0,0,AQ170/$AV170*$Z170))</f>
      </c>
      <c r="BH170" s="18">
        <f>IF(U170&lt;&gt;0,U170,IF($AV170=0,0,AR170/$AV170*$Z170))</f>
      </c>
      <c r="BI170" s="18">
        <f>IF(V170&lt;&gt;0,V170,IF($AV170=0,0,AS170/$AV170*$Z170))</f>
      </c>
      <c r="BJ170" s="18">
        <f>IF(W170&lt;&gt;0,W170,IF($AV170=0,0,AT170/$AV170*$Z170))</f>
      </c>
      <c r="BK170" s="18">
        <f>IF(X170&lt;&gt;0,X170,IF($AV170=0,0,AU170/$AV170*$Z170))</f>
      </c>
      <c r="BL170" s="18">
        <f>SUM(AW170:BK170)</f>
      </c>
      <c r="BM170" s="18">
        <f>I170-BL170</f>
      </c>
    </row>
    <row r="171" outlineLevel="4">
      <c r="A171" s="5" t="str">
        <v>3.1</v>
      </c>
      <c r="B171" s="5" t="str">
        <v/>
      </c>
      <c r="C171" s="5" t="str">
        <v>BSPRELGENG107</v>
      </c>
      <c r="D171" s="5" t="str">
        <v>BSPRELGENG107</v>
      </c>
      <c r="E171" s="19">
        <f>IFERROR(_xlfn.XLOOKUP(F171,Assumptions!B:B,Assumptions!C:C),0)</f>
      </c>
      <c r="F171" s="5" t="str">
        <v>Site Delivery USD</v>
      </c>
      <c r="G171" s="5" t="str">
        <v/>
      </c>
      <c r="H171" s="18">
        <f>G169*E171</f>
      </c>
      <c r="I171" s="18">
        <f>H171*(1-0)</f>
      </c>
      <c r="J171" s="18">
        <v>0</v>
      </c>
      <c r="K171" s="18">
        <v>0</v>
      </c>
      <c r="L171" s="18">
        <v>0</v>
      </c>
      <c r="M171" s="18">
        <v>0</v>
      </c>
      <c r="N171" s="18">
        <v>0</v>
      </c>
      <c r="O171" s="18">
        <v>0</v>
      </c>
      <c r="P171" s="18">
        <v>0</v>
      </c>
      <c r="Q171" s="18">
        <v>0</v>
      </c>
      <c r="R171" s="18">
        <v>0</v>
      </c>
      <c r="S171" s="18">
        <v>0</v>
      </c>
      <c r="T171" s="18">
        <v>0</v>
      </c>
      <c r="U171" s="18">
        <v>0</v>
      </c>
      <c r="V171" s="18">
        <v>0</v>
      </c>
      <c r="W171" s="18">
        <v>0</v>
      </c>
      <c r="X171" s="18">
        <v>0</v>
      </c>
      <c r="Y171" s="18">
        <f>SUM(J171:X171)</f>
      </c>
      <c r="Z171" s="18">
        <f>I171-Y171</f>
      </c>
      <c r="AA171" s="20">
        <v>46294</v>
      </c>
      <c r="AB171" s="20">
        <v>46294</v>
      </c>
      <c r="AC171" s="18">
        <f>IFERROR(_xlfn.XLOOKUP(F171,Assumptions!B:B,Assumptions!D:D),0)</f>
      </c>
      <c r="AD171" s="20">
        <f>AA171+AC171</f>
      </c>
      <c r="AE171" s="20">
        <f>AC171+AB171</f>
      </c>
      <c r="AF171" s="5" t="str">
        <v/>
      </c>
      <c r="AG171" s="18">
        <f>IFERROR(_xlfn.BETA.DIST(DATE(YEAR(AG$2),MONTH(AG$2),15),$AD$2,$AE$2,FALSE,DATE(YEAR($AD171),MONTH($AD171),1),DATE(YEAR($AE171),MONTH($AE171),28)),0)</f>
      </c>
      <c r="AH171" s="18">
        <f>IFERROR(_xlfn.BETA.DIST(DATE(YEAR(AH$2),MONTH(AH$2),15),$AD$2,$AE$2,FALSE,DATE(YEAR($AD171),MONTH($AD171),1),DATE(YEAR($AE171),MONTH($AE171),28)),0)</f>
      </c>
      <c r="AI171" s="18">
        <f>IFERROR(_xlfn.BETA.DIST(DATE(YEAR(AI$2),MONTH(AI$2),15),$AD$2,$AE$2,FALSE,DATE(YEAR($AD171),MONTH($AD171),1),DATE(YEAR($AE171),MONTH($AE171),28)),0)</f>
      </c>
      <c r="AJ171" s="18">
        <f>IFERROR(_xlfn.BETA.DIST(DATE(YEAR(AJ$2),MONTH(AJ$2),15),$AD$2,$AE$2,FALSE,DATE(YEAR($AD171),MONTH($AD171),1),DATE(YEAR($AE171),MONTH($AE171),28)),0)</f>
      </c>
      <c r="AK171" s="18">
        <f>IFERROR(_xlfn.BETA.DIST(DATE(YEAR(AK$2),MONTH(AK$2),15),$AD$2,$AE$2,FALSE,DATE(YEAR($AD171),MONTH($AD171),1),DATE(YEAR($AE171),MONTH($AE171),28)),0)</f>
      </c>
      <c r="AL171" s="18">
        <f>IFERROR(_xlfn.BETA.DIST(DATE(YEAR(AL$2),MONTH(AL$2),15),$AD$2,$AE$2,FALSE,DATE(YEAR($AD171),MONTH($AD171),1),DATE(YEAR($AE171),MONTH($AE171),28)),0)</f>
      </c>
      <c r="AM171" s="18">
        <f>IFERROR(_xlfn.BETA.DIST(DATE(YEAR(AM$2),MONTH(AM$2),15),$AD$2,$AE$2,FALSE,DATE(YEAR($AD171),MONTH($AD171),1),DATE(YEAR($AE171),MONTH($AE171),28)),0)</f>
      </c>
      <c r="AN171" s="18">
        <f>IFERROR(_xlfn.BETA.DIST(DATE(YEAR(AN$2),MONTH(AN$2),15),$AD$2,$AE$2,FALSE,DATE(YEAR($AD171),MONTH($AD171),1),DATE(YEAR($AE171),MONTH($AE171),28)),0)</f>
      </c>
      <c r="AO171" s="18">
        <f>IFERROR(_xlfn.BETA.DIST(DATE(YEAR(AO$2),MONTH(AO$2),15),$AD$2,$AE$2,FALSE,DATE(YEAR($AD171),MONTH($AD171),1),DATE(YEAR($AE171),MONTH($AE171),28)),0)</f>
      </c>
      <c r="AP171" s="18">
        <f>IFERROR(_xlfn.BETA.DIST(DATE(YEAR(AP$2),MONTH(AP$2),15),$AD$2,$AE$2,FALSE,DATE(YEAR($AD171),MONTH($AD171),1),DATE(YEAR($AE171),MONTH($AE171),28)),0)</f>
      </c>
      <c r="AQ171" s="18">
        <f>IFERROR(_xlfn.BETA.DIST(DATE(YEAR(AQ$2),MONTH(AQ$2),15),$AD$2,$AE$2,FALSE,DATE(YEAR($AD171),MONTH($AD171),1),DATE(YEAR($AE171),MONTH($AE171),28)),0)</f>
      </c>
      <c r="AR171" s="18">
        <f>IFERROR(_xlfn.BETA.DIST(DATE(YEAR(AR$2),MONTH(AR$2),15),$AD$2,$AE$2,FALSE,DATE(YEAR($AD171),MONTH($AD171),1),DATE(YEAR($AE171),MONTH($AE171),28)),0)</f>
      </c>
      <c r="AS171" s="18">
        <f>IFERROR(_xlfn.BETA.DIST(DATE(YEAR(AS$2),MONTH(AS$2),15),$AD$2,$AE$2,FALSE,DATE(YEAR($AD171),MONTH($AD171),1),DATE(YEAR($AE171),MONTH($AE171),28)),0)</f>
      </c>
      <c r="AT171" s="18">
        <f>IFERROR(_xlfn.BETA.DIST(DATE(YEAR(AT$2),MONTH(AT$2),15),$AD$2,$AE$2,FALSE,DATE(YEAR($AD171),MONTH($AD171),1),DATE(YEAR($AE171),MONTH($AE171),28)),0)</f>
      </c>
      <c r="AU171" s="18">
        <f>IFERROR(_xlfn.BETA.DIST(DATE(YEAR(AU$2),MONTH(AU$2),15),$AD$2,$AE$2,FALSE,DATE(YEAR($AD171),MONTH($AD171),1),DATE(YEAR($AE171),MONTH($AE171),28)),0)</f>
      </c>
      <c r="AV171" s="18">
        <f>SUM(AG171:AU171)</f>
      </c>
      <c r="AW171" s="18">
        <f>IF(J171&lt;&gt;0,J171,IF($AV171=0,0,AG171/$AV171*$Z171))</f>
      </c>
      <c r="AX171" s="18">
        <f>IF(K171&lt;&gt;0,K171,IF($AV171=0,0,AH171/$AV171*$Z171))</f>
      </c>
      <c r="AY171" s="18">
        <f>IF(L171&lt;&gt;0,L171,IF($AV171=0,0,AI171/$AV171*$Z171))</f>
      </c>
      <c r="AZ171" s="18">
        <f>IF(M171&lt;&gt;0,M171,IF($AV171=0,0,AJ171/$AV171*$Z171))</f>
      </c>
      <c r="BA171" s="18">
        <f>IF(N171&lt;&gt;0,N171,IF($AV171=0,0,AK171/$AV171*$Z171))</f>
      </c>
      <c r="BB171" s="18">
        <f>IF(O171&lt;&gt;0,O171,IF($AV171=0,0,AL171/$AV171*$Z171))</f>
      </c>
      <c r="BC171" s="18">
        <f>IF(P171&lt;&gt;0,P171,IF($AV171=0,0,AM171/$AV171*$Z171))</f>
      </c>
      <c r="BD171" s="18">
        <f>IF(Q171&lt;&gt;0,Q171,IF($AV171=0,0,AN171/$AV171*$Z171))</f>
      </c>
      <c r="BE171" s="18">
        <f>IF(R171&lt;&gt;0,R171,IF($AV171=0,0,AO171/$AV171*$Z171))</f>
      </c>
      <c r="BF171" s="18">
        <f>IF(S171&lt;&gt;0,S171,IF($AV171=0,0,AP171/$AV171*$Z171))</f>
      </c>
      <c r="BG171" s="18">
        <f>IF(T171&lt;&gt;0,T171,IF($AV171=0,0,AQ171/$AV171*$Z171))</f>
      </c>
      <c r="BH171" s="18">
        <f>IF(U171&lt;&gt;0,U171,IF($AV171=0,0,AR171/$AV171*$Z171))</f>
      </c>
      <c r="BI171" s="18">
        <f>IF(V171&lt;&gt;0,V171,IF($AV171=0,0,AS171/$AV171*$Z171))</f>
      </c>
      <c r="BJ171" s="18">
        <f>IF(W171&lt;&gt;0,W171,IF($AV171=0,0,AT171/$AV171*$Z171))</f>
      </c>
      <c r="BK171" s="18">
        <f>IF(X171&lt;&gt;0,X171,IF($AV171=0,0,AU171/$AV171*$Z171))</f>
      </c>
      <c r="BL171" s="18">
        <f>SUM(AW171:BK171)</f>
      </c>
      <c r="BM171" s="18">
        <f>I171-BL171</f>
      </c>
    </row>
    <row r="172" outlineLevel="4">
      <c r="A172" s="5" t="str">
        <v>3.1</v>
      </c>
      <c r="B172" s="5" t="str">
        <v/>
      </c>
      <c r="C172" s="5" t="str">
        <v>BSKDGNGENGR07</v>
      </c>
      <c r="D172" s="5" t="str">
        <v>BSKDGNGENGR07</v>
      </c>
      <c r="E172" s="19">
        <f>IFERROR(_xlfn.XLOOKUP(F172,Assumptions!B:B,Assumptions!C:C),0)</f>
      </c>
      <c r="F172" s="5" t="str">
        <v>Retention</v>
      </c>
      <c r="G172" s="5" t="str">
        <v/>
      </c>
      <c r="H172" s="18">
        <f>G169*E172</f>
      </c>
      <c r="I172" s="18">
        <f>H172*(1-0)</f>
      </c>
      <c r="J172" s="18">
        <v>0</v>
      </c>
      <c r="K172" s="18">
        <v>0</v>
      </c>
      <c r="L172" s="18">
        <v>0</v>
      </c>
      <c r="M172" s="18">
        <v>0</v>
      </c>
      <c r="N172" s="18">
        <v>0</v>
      </c>
      <c r="O172" s="18">
        <v>0</v>
      </c>
      <c r="P172" s="18">
        <v>0</v>
      </c>
      <c r="Q172" s="18">
        <v>0</v>
      </c>
      <c r="R172" s="18">
        <v>0</v>
      </c>
      <c r="S172" s="18">
        <v>0</v>
      </c>
      <c r="T172" s="18">
        <v>0</v>
      </c>
      <c r="U172" s="18">
        <v>0</v>
      </c>
      <c r="V172" s="18">
        <v>0</v>
      </c>
      <c r="W172" s="18">
        <v>0</v>
      </c>
      <c r="X172" s="18">
        <v>0</v>
      </c>
      <c r="Y172" s="18">
        <f>SUM(J172:X172)</f>
      </c>
      <c r="Z172" s="18">
        <f>I172-Y172</f>
      </c>
      <c r="AA172" s="20">
        <v>46483</v>
      </c>
      <c r="AB172" s="20">
        <v>46483</v>
      </c>
      <c r="AC172" s="18">
        <f>IFERROR(_xlfn.XLOOKUP(F172,Assumptions!B:B,Assumptions!D:D),0)</f>
      </c>
      <c r="AD172" s="20">
        <f>AA172+AC172</f>
      </c>
      <c r="AE172" s="20">
        <f>AC172+AB172</f>
      </c>
      <c r="AF172" s="5" t="str">
        <v/>
      </c>
      <c r="AG172" s="18">
        <f>IFERROR(_xlfn.BETA.DIST(DATE(YEAR(AG$2),MONTH(AG$2),15),$AD$2,$AE$2,FALSE,DATE(YEAR($AD172),MONTH($AD172),1),DATE(YEAR($AE172),MONTH($AE172),28)),0)</f>
      </c>
      <c r="AH172" s="18">
        <f>IFERROR(_xlfn.BETA.DIST(DATE(YEAR(AH$2),MONTH(AH$2),15),$AD$2,$AE$2,FALSE,DATE(YEAR($AD172),MONTH($AD172),1),DATE(YEAR($AE172),MONTH($AE172),28)),0)</f>
      </c>
      <c r="AI172" s="18">
        <f>IFERROR(_xlfn.BETA.DIST(DATE(YEAR(AI$2),MONTH(AI$2),15),$AD$2,$AE$2,FALSE,DATE(YEAR($AD172),MONTH($AD172),1),DATE(YEAR($AE172),MONTH($AE172),28)),0)</f>
      </c>
      <c r="AJ172" s="18">
        <f>IFERROR(_xlfn.BETA.DIST(DATE(YEAR(AJ$2),MONTH(AJ$2),15),$AD$2,$AE$2,FALSE,DATE(YEAR($AD172),MONTH($AD172),1),DATE(YEAR($AE172),MONTH($AE172),28)),0)</f>
      </c>
      <c r="AK172" s="18">
        <f>IFERROR(_xlfn.BETA.DIST(DATE(YEAR(AK$2),MONTH(AK$2),15),$AD$2,$AE$2,FALSE,DATE(YEAR($AD172),MONTH($AD172),1),DATE(YEAR($AE172),MONTH($AE172),28)),0)</f>
      </c>
      <c r="AL172" s="18">
        <f>IFERROR(_xlfn.BETA.DIST(DATE(YEAR(AL$2),MONTH(AL$2),15),$AD$2,$AE$2,FALSE,DATE(YEAR($AD172),MONTH($AD172),1),DATE(YEAR($AE172),MONTH($AE172),28)),0)</f>
      </c>
      <c r="AM172" s="18">
        <f>IFERROR(_xlfn.BETA.DIST(DATE(YEAR(AM$2),MONTH(AM$2),15),$AD$2,$AE$2,FALSE,DATE(YEAR($AD172),MONTH($AD172),1),DATE(YEAR($AE172),MONTH($AE172),28)),0)</f>
      </c>
      <c r="AN172" s="18">
        <f>IFERROR(_xlfn.BETA.DIST(DATE(YEAR(AN$2),MONTH(AN$2),15),$AD$2,$AE$2,FALSE,DATE(YEAR($AD172),MONTH($AD172),1),DATE(YEAR($AE172),MONTH($AE172),28)),0)</f>
      </c>
      <c r="AO172" s="18">
        <f>IFERROR(_xlfn.BETA.DIST(DATE(YEAR(AO$2),MONTH(AO$2),15),$AD$2,$AE$2,FALSE,DATE(YEAR($AD172),MONTH($AD172),1),DATE(YEAR($AE172),MONTH($AE172),28)),0)</f>
      </c>
      <c r="AP172" s="18">
        <f>IFERROR(_xlfn.BETA.DIST(DATE(YEAR(AP$2),MONTH(AP$2),15),$AD$2,$AE$2,FALSE,DATE(YEAR($AD172),MONTH($AD172),1),DATE(YEAR($AE172),MONTH($AE172),28)),0)</f>
      </c>
      <c r="AQ172" s="18">
        <f>IFERROR(_xlfn.BETA.DIST(DATE(YEAR(AQ$2),MONTH(AQ$2),15),$AD$2,$AE$2,FALSE,DATE(YEAR($AD172),MONTH($AD172),1),DATE(YEAR($AE172),MONTH($AE172),28)),0)</f>
      </c>
      <c r="AR172" s="18">
        <f>IFERROR(_xlfn.BETA.DIST(DATE(YEAR(AR$2),MONTH(AR$2),15),$AD$2,$AE$2,FALSE,DATE(YEAR($AD172),MONTH($AD172),1),DATE(YEAR($AE172),MONTH($AE172),28)),0)</f>
      </c>
      <c r="AS172" s="18">
        <f>IFERROR(_xlfn.BETA.DIST(DATE(YEAR(AS$2),MONTH(AS$2),15),$AD$2,$AE$2,FALSE,DATE(YEAR($AD172),MONTH($AD172),1),DATE(YEAR($AE172),MONTH($AE172),28)),0)</f>
      </c>
      <c r="AT172" s="18">
        <f>IFERROR(_xlfn.BETA.DIST(DATE(YEAR(AT$2),MONTH(AT$2),15),$AD$2,$AE$2,FALSE,DATE(YEAR($AD172),MONTH($AD172),1),DATE(YEAR($AE172),MONTH($AE172),28)),0)</f>
      </c>
      <c r="AU172" s="18">
        <f>IFERROR(_xlfn.BETA.DIST(DATE(YEAR(AU$2),MONTH(AU$2),15),$AD$2,$AE$2,FALSE,DATE(YEAR($AD172),MONTH($AD172),1),DATE(YEAR($AE172),MONTH($AE172),28)),0)</f>
      </c>
      <c r="AV172" s="18">
        <f>SUM(AG172:AU172)</f>
      </c>
      <c r="AW172" s="18">
        <f>IF(J172&lt;&gt;0,J172,IF($AV172=0,0,AG172/$AV172*$Z172))</f>
      </c>
      <c r="AX172" s="18">
        <f>IF(K172&lt;&gt;0,K172,IF($AV172=0,0,AH172/$AV172*$Z172))</f>
      </c>
      <c r="AY172" s="18">
        <f>IF(L172&lt;&gt;0,L172,IF($AV172=0,0,AI172/$AV172*$Z172))</f>
      </c>
      <c r="AZ172" s="18">
        <f>IF(M172&lt;&gt;0,M172,IF($AV172=0,0,AJ172/$AV172*$Z172))</f>
      </c>
      <c r="BA172" s="18">
        <f>IF(N172&lt;&gt;0,N172,IF($AV172=0,0,AK172/$AV172*$Z172))</f>
      </c>
      <c r="BB172" s="18">
        <f>IF(O172&lt;&gt;0,O172,IF($AV172=0,0,AL172/$AV172*$Z172))</f>
      </c>
      <c r="BC172" s="18">
        <f>IF(P172&lt;&gt;0,P172,IF($AV172=0,0,AM172/$AV172*$Z172))</f>
      </c>
      <c r="BD172" s="18">
        <f>IF(Q172&lt;&gt;0,Q172,IF($AV172=0,0,AN172/$AV172*$Z172))</f>
      </c>
      <c r="BE172" s="18">
        <f>IF(R172&lt;&gt;0,R172,IF($AV172=0,0,AO172/$AV172*$Z172))</f>
      </c>
      <c r="BF172" s="18">
        <f>IF(S172&lt;&gt;0,S172,IF($AV172=0,0,AP172/$AV172*$Z172))</f>
      </c>
      <c r="BG172" s="18">
        <f>IF(T172&lt;&gt;0,T172,IF($AV172=0,0,AQ172/$AV172*$Z172))</f>
      </c>
      <c r="BH172" s="18">
        <f>IF(U172&lt;&gt;0,U172,IF($AV172=0,0,AR172/$AV172*$Z172))</f>
      </c>
      <c r="BI172" s="18">
        <f>IF(V172&lt;&gt;0,V172,IF($AV172=0,0,AS172/$AV172*$Z172))</f>
      </c>
      <c r="BJ172" s="18">
        <f>IF(W172&lt;&gt;0,W172,IF($AV172=0,0,AT172/$AV172*$Z172))</f>
      </c>
      <c r="BK172" s="18">
        <f>IF(X172&lt;&gt;0,X172,IF($AV172=0,0,AU172/$AV172*$Z172))</f>
      </c>
      <c r="BL172" s="18">
        <f>SUM(AW172:BK172)</f>
      </c>
      <c r="BM172" s="18">
        <f>I172-BL172</f>
      </c>
    </row>
    <row r="173" outlineLevel="3">
      <c r="A173" s="17" t="str">
        <v>3.2</v>
      </c>
      <c r="B173" s="17" t="str">
        <v/>
      </c>
      <c r="C173" s="17" t="str">
        <v/>
      </c>
      <c r="D173" s="17" t="str">
        <v/>
      </c>
      <c r="E173" s="17" t="str">
        <v>3.2</v>
      </c>
      <c r="F173" s="17" t="str">
        <v>Local control panels associated with the 66 kV GIS switchyard bays as specified</v>
      </c>
      <c r="G173" s="17">
        <v>53283.95</v>
      </c>
      <c r="H173" s="17" t="str">
        <v/>
      </c>
      <c r="I173" s="17" t="str">
        <v/>
      </c>
      <c r="J173" s="17" t="str">
        <v/>
      </c>
      <c r="K173" s="17" t="str">
        <v/>
      </c>
      <c r="L173" s="17" t="str">
        <v/>
      </c>
      <c r="M173" s="17" t="str">
        <v/>
      </c>
      <c r="N173" s="17" t="str">
        <v/>
      </c>
      <c r="O173" s="17" t="str">
        <v/>
      </c>
      <c r="P173" s="17" t="str">
        <v/>
      </c>
      <c r="Q173" s="17" t="str">
        <v/>
      </c>
      <c r="R173" s="17" t="str">
        <v/>
      </c>
      <c r="S173" s="17" t="str">
        <v/>
      </c>
      <c r="T173" s="17" t="str">
        <v/>
      </c>
      <c r="U173" s="17" t="str">
        <v/>
      </c>
      <c r="V173" s="17" t="str">
        <v/>
      </c>
      <c r="W173" s="17" t="str">
        <v/>
      </c>
      <c r="X173" s="17" t="str">
        <v/>
      </c>
      <c r="Y173" s="17" t="str">
        <v/>
      </c>
      <c r="Z173" s="17" t="str">
        <v/>
      </c>
      <c r="AA173" s="17" t="str">
        <v/>
      </c>
      <c r="AB173" s="17" t="str">
        <v/>
      </c>
      <c r="AC173" s="17" t="str">
        <v/>
      </c>
      <c r="AD173" s="17" t="str">
        <v/>
      </c>
      <c r="AE173" s="17" t="str">
        <v/>
      </c>
      <c r="AF173" s="5" t="str">
        <v/>
      </c>
      <c r="AG173" s="18">
        <f>IFERROR(_xlfn.BETA.DIST(DATE(YEAR(AG$2),MONTH(AG$2),15),$AD$2,$AE$2,FALSE,DATE(YEAR($AD173),MONTH($AD173),1),DATE(YEAR($AE173),MONTH($AE173),28)),0)</f>
      </c>
      <c r="AH173" s="18">
        <f>IFERROR(_xlfn.BETA.DIST(DATE(YEAR(AH$2),MONTH(AH$2),15),$AD$2,$AE$2,FALSE,DATE(YEAR($AD173),MONTH($AD173),1),DATE(YEAR($AE173),MONTH($AE173),28)),0)</f>
      </c>
      <c r="AI173" s="18">
        <f>IFERROR(_xlfn.BETA.DIST(DATE(YEAR(AI$2),MONTH(AI$2),15),$AD$2,$AE$2,FALSE,DATE(YEAR($AD173),MONTH($AD173),1),DATE(YEAR($AE173),MONTH($AE173),28)),0)</f>
      </c>
      <c r="AJ173" s="18">
        <f>IFERROR(_xlfn.BETA.DIST(DATE(YEAR(AJ$2),MONTH(AJ$2),15),$AD$2,$AE$2,FALSE,DATE(YEAR($AD173),MONTH($AD173),1),DATE(YEAR($AE173),MONTH($AE173),28)),0)</f>
      </c>
      <c r="AK173" s="18">
        <f>IFERROR(_xlfn.BETA.DIST(DATE(YEAR(AK$2),MONTH(AK$2),15),$AD$2,$AE$2,FALSE,DATE(YEAR($AD173),MONTH($AD173),1),DATE(YEAR($AE173),MONTH($AE173),28)),0)</f>
      </c>
      <c r="AL173" s="18">
        <f>IFERROR(_xlfn.BETA.DIST(DATE(YEAR(AL$2),MONTH(AL$2),15),$AD$2,$AE$2,FALSE,DATE(YEAR($AD173),MONTH($AD173),1),DATE(YEAR($AE173),MONTH($AE173),28)),0)</f>
      </c>
      <c r="AM173" s="18">
        <f>IFERROR(_xlfn.BETA.DIST(DATE(YEAR(AM$2),MONTH(AM$2),15),$AD$2,$AE$2,FALSE,DATE(YEAR($AD173),MONTH($AD173),1),DATE(YEAR($AE173),MONTH($AE173),28)),0)</f>
      </c>
      <c r="AN173" s="18">
        <f>IFERROR(_xlfn.BETA.DIST(DATE(YEAR(AN$2),MONTH(AN$2),15),$AD$2,$AE$2,FALSE,DATE(YEAR($AD173),MONTH($AD173),1),DATE(YEAR($AE173),MONTH($AE173),28)),0)</f>
      </c>
      <c r="AO173" s="18">
        <f>IFERROR(_xlfn.BETA.DIST(DATE(YEAR(AO$2),MONTH(AO$2),15),$AD$2,$AE$2,FALSE,DATE(YEAR($AD173),MONTH($AD173),1),DATE(YEAR($AE173),MONTH($AE173),28)),0)</f>
      </c>
      <c r="AP173" s="18">
        <f>IFERROR(_xlfn.BETA.DIST(DATE(YEAR(AP$2),MONTH(AP$2),15),$AD$2,$AE$2,FALSE,DATE(YEAR($AD173),MONTH($AD173),1),DATE(YEAR($AE173),MONTH($AE173),28)),0)</f>
      </c>
      <c r="AQ173" s="18">
        <f>IFERROR(_xlfn.BETA.DIST(DATE(YEAR(AQ$2),MONTH(AQ$2),15),$AD$2,$AE$2,FALSE,DATE(YEAR($AD173),MONTH($AD173),1),DATE(YEAR($AE173),MONTH($AE173),28)),0)</f>
      </c>
      <c r="AR173" s="18">
        <f>IFERROR(_xlfn.BETA.DIST(DATE(YEAR(AR$2),MONTH(AR$2),15),$AD$2,$AE$2,FALSE,DATE(YEAR($AD173),MONTH($AD173),1),DATE(YEAR($AE173),MONTH($AE173),28)),0)</f>
      </c>
      <c r="AS173" s="18">
        <f>IFERROR(_xlfn.BETA.DIST(DATE(YEAR(AS$2),MONTH(AS$2),15),$AD$2,$AE$2,FALSE,DATE(YEAR($AD173),MONTH($AD173),1),DATE(YEAR($AE173),MONTH($AE173),28)),0)</f>
      </c>
      <c r="AT173" s="18">
        <f>IFERROR(_xlfn.BETA.DIST(DATE(YEAR(AT$2),MONTH(AT$2),15),$AD$2,$AE$2,FALSE,DATE(YEAR($AD173),MONTH($AD173),1),DATE(YEAR($AE173),MONTH($AE173),28)),0)</f>
      </c>
      <c r="AU173" s="18">
        <f>IFERROR(_xlfn.BETA.DIST(DATE(YEAR(AU$2),MONTH(AU$2),15),$AD$2,$AE$2,FALSE,DATE(YEAR($AD173),MONTH($AD173),1),DATE(YEAR($AE173),MONTH($AE173),28)),0)</f>
      </c>
      <c r="AV173" s="18">
        <f>SUM(AG173:AU173)</f>
      </c>
      <c r="AW173" s="18">
        <f>IF(J173&lt;&gt;0,J173,IF($AV173=0,0,AG173/$AV173*$Z173))</f>
      </c>
      <c r="AX173" s="18">
        <f>IF(K173&lt;&gt;0,K173,IF($AV173=0,0,AH173/$AV173*$Z173))</f>
      </c>
      <c r="AY173" s="18">
        <f>IF(L173&lt;&gt;0,L173,IF($AV173=0,0,AI173/$AV173*$Z173))</f>
      </c>
      <c r="AZ173" s="18">
        <f>IF(M173&lt;&gt;0,M173,IF($AV173=0,0,AJ173/$AV173*$Z173))</f>
      </c>
      <c r="BA173" s="18">
        <f>IF(N173&lt;&gt;0,N173,IF($AV173=0,0,AK173/$AV173*$Z173))</f>
      </c>
      <c r="BB173" s="18">
        <f>IF(O173&lt;&gt;0,O173,IF($AV173=0,0,AL173/$AV173*$Z173))</f>
      </c>
      <c r="BC173" s="18">
        <f>IF(P173&lt;&gt;0,P173,IF($AV173=0,0,AM173/$AV173*$Z173))</f>
      </c>
      <c r="BD173" s="18">
        <f>IF(Q173&lt;&gt;0,Q173,IF($AV173=0,0,AN173/$AV173*$Z173))</f>
      </c>
      <c r="BE173" s="18">
        <f>IF(R173&lt;&gt;0,R173,IF($AV173=0,0,AO173/$AV173*$Z173))</f>
      </c>
      <c r="BF173" s="18">
        <f>IF(S173&lt;&gt;0,S173,IF($AV173=0,0,AP173/$AV173*$Z173))</f>
      </c>
      <c r="BG173" s="18">
        <f>IF(T173&lt;&gt;0,T173,IF($AV173=0,0,AQ173/$AV173*$Z173))</f>
      </c>
      <c r="BH173" s="18">
        <f>IF(U173&lt;&gt;0,U173,IF($AV173=0,0,AR173/$AV173*$Z173))</f>
      </c>
      <c r="BI173" s="18">
        <f>IF(V173&lt;&gt;0,V173,IF($AV173=0,0,AS173/$AV173*$Z173))</f>
      </c>
      <c r="BJ173" s="18">
        <f>IF(W173&lt;&gt;0,W173,IF($AV173=0,0,AT173/$AV173*$Z173))</f>
      </c>
      <c r="BK173" s="18">
        <f>IF(X173&lt;&gt;0,X173,IF($AV173=0,0,AU173/$AV173*$Z173))</f>
      </c>
      <c r="BL173" s="18">
        <f>SUM(AW173:BK173)</f>
      </c>
      <c r="BM173" s="17" t="str">
        <v/>
      </c>
    </row>
    <row r="174" outlineLevel="4">
      <c r="A174" s="5" t="str">
        <v>3.2</v>
      </c>
      <c r="B174" s="5" t="str">
        <v/>
      </c>
      <c r="C174" s="5" t="str">
        <v>BSKDGNGENGR05</v>
      </c>
      <c r="D174" s="5" t="str">
        <v>BSKDGNGENGR05</v>
      </c>
      <c r="E174" s="19">
        <f>IFERROR(_xlfn.XLOOKUP(F174,Assumptions!B:B,Assumptions!C:C),0)</f>
      </c>
      <c r="F174" s="5" t="str">
        <v>Advanced Payment</v>
      </c>
      <c r="G174" s="5" t="str">
        <v/>
      </c>
      <c r="H174" s="18">
        <f>G173*E174</f>
      </c>
      <c r="I174" s="18">
        <f>H174*(1-0)</f>
      </c>
      <c r="J174" s="18">
        <v>0</v>
      </c>
      <c r="K174" s="18">
        <v>0</v>
      </c>
      <c r="L174" s="18">
        <v>0</v>
      </c>
      <c r="M174" s="18">
        <v>0</v>
      </c>
      <c r="N174" s="18">
        <v>0</v>
      </c>
      <c r="O174" s="18">
        <v>0</v>
      </c>
      <c r="P174" s="18">
        <v>0</v>
      </c>
      <c r="Q174" s="18">
        <v>0</v>
      </c>
      <c r="R174" s="18">
        <v>0</v>
      </c>
      <c r="S174" s="18">
        <v>0</v>
      </c>
      <c r="T174" s="18">
        <v>0</v>
      </c>
      <c r="U174" s="18">
        <v>0</v>
      </c>
      <c r="V174" s="18">
        <v>0</v>
      </c>
      <c r="W174" s="18">
        <v>0</v>
      </c>
      <c r="X174" s="18">
        <v>0</v>
      </c>
      <c r="Y174" s="18">
        <f>SUM(J174:X174)</f>
      </c>
      <c r="Z174" s="18">
        <f>I174-Y174</f>
      </c>
      <c r="AA174" s="20">
        <v>46026</v>
      </c>
      <c r="AB174" s="20">
        <v>46026</v>
      </c>
      <c r="AC174" s="18">
        <f>IFERROR(_xlfn.XLOOKUP(F174,Assumptions!B:B,Assumptions!D:D),0)</f>
      </c>
      <c r="AD174" s="20">
        <f>AA174+AC174</f>
      </c>
      <c r="AE174" s="20">
        <f>AC174+AB174</f>
      </c>
      <c r="AF174" s="5" t="str">
        <v/>
      </c>
      <c r="AG174" s="18">
        <f>IFERROR(_xlfn.BETA.DIST(DATE(YEAR(AG$2),MONTH(AG$2),15),$AD$2,$AE$2,FALSE,DATE(YEAR($AD174),MONTH($AD174),1),DATE(YEAR($AE174),MONTH($AE174),28)),0)</f>
      </c>
      <c r="AH174" s="18">
        <f>IFERROR(_xlfn.BETA.DIST(DATE(YEAR(AH$2),MONTH(AH$2),15),$AD$2,$AE$2,FALSE,DATE(YEAR($AD174),MONTH($AD174),1),DATE(YEAR($AE174),MONTH($AE174),28)),0)</f>
      </c>
      <c r="AI174" s="18">
        <f>IFERROR(_xlfn.BETA.DIST(DATE(YEAR(AI$2),MONTH(AI$2),15),$AD$2,$AE$2,FALSE,DATE(YEAR($AD174),MONTH($AD174),1),DATE(YEAR($AE174),MONTH($AE174),28)),0)</f>
      </c>
      <c r="AJ174" s="18">
        <f>IFERROR(_xlfn.BETA.DIST(DATE(YEAR(AJ$2),MONTH(AJ$2),15),$AD$2,$AE$2,FALSE,DATE(YEAR($AD174),MONTH($AD174),1),DATE(YEAR($AE174),MONTH($AE174),28)),0)</f>
      </c>
      <c r="AK174" s="18">
        <f>IFERROR(_xlfn.BETA.DIST(DATE(YEAR(AK$2),MONTH(AK$2),15),$AD$2,$AE$2,FALSE,DATE(YEAR($AD174),MONTH($AD174),1),DATE(YEAR($AE174),MONTH($AE174),28)),0)</f>
      </c>
      <c r="AL174" s="18">
        <f>IFERROR(_xlfn.BETA.DIST(DATE(YEAR(AL$2),MONTH(AL$2),15),$AD$2,$AE$2,FALSE,DATE(YEAR($AD174),MONTH($AD174),1),DATE(YEAR($AE174),MONTH($AE174),28)),0)</f>
      </c>
      <c r="AM174" s="18">
        <f>IFERROR(_xlfn.BETA.DIST(DATE(YEAR(AM$2),MONTH(AM$2),15),$AD$2,$AE$2,FALSE,DATE(YEAR($AD174),MONTH($AD174),1),DATE(YEAR($AE174),MONTH($AE174),28)),0)</f>
      </c>
      <c r="AN174" s="18">
        <f>IFERROR(_xlfn.BETA.DIST(DATE(YEAR(AN$2),MONTH(AN$2),15),$AD$2,$AE$2,FALSE,DATE(YEAR($AD174),MONTH($AD174),1),DATE(YEAR($AE174),MONTH($AE174),28)),0)</f>
      </c>
      <c r="AO174" s="18">
        <f>IFERROR(_xlfn.BETA.DIST(DATE(YEAR(AO$2),MONTH(AO$2),15),$AD$2,$AE$2,FALSE,DATE(YEAR($AD174),MONTH($AD174),1),DATE(YEAR($AE174),MONTH($AE174),28)),0)</f>
      </c>
      <c r="AP174" s="18">
        <f>IFERROR(_xlfn.BETA.DIST(DATE(YEAR(AP$2),MONTH(AP$2),15),$AD$2,$AE$2,FALSE,DATE(YEAR($AD174),MONTH($AD174),1),DATE(YEAR($AE174),MONTH($AE174),28)),0)</f>
      </c>
      <c r="AQ174" s="18">
        <f>IFERROR(_xlfn.BETA.DIST(DATE(YEAR(AQ$2),MONTH(AQ$2),15),$AD$2,$AE$2,FALSE,DATE(YEAR($AD174),MONTH($AD174),1),DATE(YEAR($AE174),MONTH($AE174),28)),0)</f>
      </c>
      <c r="AR174" s="18">
        <f>IFERROR(_xlfn.BETA.DIST(DATE(YEAR(AR$2),MONTH(AR$2),15),$AD$2,$AE$2,FALSE,DATE(YEAR($AD174),MONTH($AD174),1),DATE(YEAR($AE174),MONTH($AE174),28)),0)</f>
      </c>
      <c r="AS174" s="18">
        <f>IFERROR(_xlfn.BETA.DIST(DATE(YEAR(AS$2),MONTH(AS$2),15),$AD$2,$AE$2,FALSE,DATE(YEAR($AD174),MONTH($AD174),1),DATE(YEAR($AE174),MONTH($AE174),28)),0)</f>
      </c>
      <c r="AT174" s="18">
        <f>IFERROR(_xlfn.BETA.DIST(DATE(YEAR(AT$2),MONTH(AT$2),15),$AD$2,$AE$2,FALSE,DATE(YEAR($AD174),MONTH($AD174),1),DATE(YEAR($AE174),MONTH($AE174),28)),0)</f>
      </c>
      <c r="AU174" s="18">
        <f>IFERROR(_xlfn.BETA.DIST(DATE(YEAR(AU$2),MONTH(AU$2),15),$AD$2,$AE$2,FALSE,DATE(YEAR($AD174),MONTH($AD174),1),DATE(YEAR($AE174),MONTH($AE174),28)),0)</f>
      </c>
      <c r="AV174" s="18">
        <f>SUM(AG174:AU174)</f>
      </c>
      <c r="AW174" s="18">
        <f>IF(J174&lt;&gt;0,J174,IF($AV174=0,0,AG174/$AV174*$Z174))</f>
      </c>
      <c r="AX174" s="18">
        <f>IF(K174&lt;&gt;0,K174,IF($AV174=0,0,AH174/$AV174*$Z174))</f>
      </c>
      <c r="AY174" s="18">
        <f>IF(L174&lt;&gt;0,L174,IF($AV174=0,0,AI174/$AV174*$Z174))</f>
      </c>
      <c r="AZ174" s="18">
        <f>IF(M174&lt;&gt;0,M174,IF($AV174=0,0,AJ174/$AV174*$Z174))</f>
      </c>
      <c r="BA174" s="18">
        <f>IF(N174&lt;&gt;0,N174,IF($AV174=0,0,AK174/$AV174*$Z174))</f>
      </c>
      <c r="BB174" s="18">
        <f>IF(O174&lt;&gt;0,O174,IF($AV174=0,0,AL174/$AV174*$Z174))</f>
      </c>
      <c r="BC174" s="18">
        <f>IF(P174&lt;&gt;0,P174,IF($AV174=0,0,AM174/$AV174*$Z174))</f>
      </c>
      <c r="BD174" s="18">
        <f>IF(Q174&lt;&gt;0,Q174,IF($AV174=0,0,AN174/$AV174*$Z174))</f>
      </c>
      <c r="BE174" s="18">
        <f>IF(R174&lt;&gt;0,R174,IF($AV174=0,0,AO174/$AV174*$Z174))</f>
      </c>
      <c r="BF174" s="18">
        <f>IF(S174&lt;&gt;0,S174,IF($AV174=0,0,AP174/$AV174*$Z174))</f>
      </c>
      <c r="BG174" s="18">
        <f>IF(T174&lt;&gt;0,T174,IF($AV174=0,0,AQ174/$AV174*$Z174))</f>
      </c>
      <c r="BH174" s="18">
        <f>IF(U174&lt;&gt;0,U174,IF($AV174=0,0,AR174/$AV174*$Z174))</f>
      </c>
      <c r="BI174" s="18">
        <f>IF(V174&lt;&gt;0,V174,IF($AV174=0,0,AS174/$AV174*$Z174))</f>
      </c>
      <c r="BJ174" s="18">
        <f>IF(W174&lt;&gt;0,W174,IF($AV174=0,0,AT174/$AV174*$Z174))</f>
      </c>
      <c r="BK174" s="18">
        <f>IF(X174&lt;&gt;0,X174,IF($AV174=0,0,AU174/$AV174*$Z174))</f>
      </c>
      <c r="BL174" s="18">
        <f>SUM(AW174:BK174)</f>
      </c>
      <c r="BM174" s="18">
        <f>I174-BL174</f>
      </c>
    </row>
    <row r="175" outlineLevel="4">
      <c r="A175" s="5" t="str">
        <v>3.2</v>
      </c>
      <c r="B175" s="5" t="str">
        <v/>
      </c>
      <c r="C175" s="5" t="str">
        <v>BSPRELGENG107</v>
      </c>
      <c r="D175" s="5" t="str">
        <v>BSPRELGENG107</v>
      </c>
      <c r="E175" s="19">
        <f>IFERROR(_xlfn.XLOOKUP(F175,Assumptions!B:B,Assumptions!C:C),0)</f>
      </c>
      <c r="F175" s="5" t="str">
        <v>Site Delivery USD</v>
      </c>
      <c r="G175" s="5" t="str">
        <v/>
      </c>
      <c r="H175" s="18">
        <f>G173*E175</f>
      </c>
      <c r="I175" s="18">
        <f>H175*(1-0)</f>
      </c>
      <c r="J175" s="18">
        <v>0</v>
      </c>
      <c r="K175" s="18">
        <v>0</v>
      </c>
      <c r="L175" s="18">
        <v>0</v>
      </c>
      <c r="M175" s="18">
        <v>0</v>
      </c>
      <c r="N175" s="18">
        <v>0</v>
      </c>
      <c r="O175" s="18">
        <v>0</v>
      </c>
      <c r="P175" s="18">
        <v>0</v>
      </c>
      <c r="Q175" s="18">
        <v>0</v>
      </c>
      <c r="R175" s="18">
        <v>0</v>
      </c>
      <c r="S175" s="18">
        <v>0</v>
      </c>
      <c r="T175" s="18">
        <v>0</v>
      </c>
      <c r="U175" s="18">
        <v>0</v>
      </c>
      <c r="V175" s="18">
        <v>0</v>
      </c>
      <c r="W175" s="18">
        <v>0</v>
      </c>
      <c r="X175" s="18">
        <v>0</v>
      </c>
      <c r="Y175" s="18">
        <f>SUM(J175:X175)</f>
      </c>
      <c r="Z175" s="18">
        <f>I175-Y175</f>
      </c>
      <c r="AA175" s="20">
        <v>46294</v>
      </c>
      <c r="AB175" s="20">
        <v>46294</v>
      </c>
      <c r="AC175" s="18">
        <f>IFERROR(_xlfn.XLOOKUP(F175,Assumptions!B:B,Assumptions!D:D),0)</f>
      </c>
      <c r="AD175" s="20">
        <f>AA175+AC175</f>
      </c>
      <c r="AE175" s="20">
        <f>AC175+AB175</f>
      </c>
      <c r="AF175" s="5" t="str">
        <v/>
      </c>
      <c r="AG175" s="18">
        <f>IFERROR(_xlfn.BETA.DIST(DATE(YEAR(AG$2),MONTH(AG$2),15),$AD$2,$AE$2,FALSE,DATE(YEAR($AD175),MONTH($AD175),1),DATE(YEAR($AE175),MONTH($AE175),28)),0)</f>
      </c>
      <c r="AH175" s="18">
        <f>IFERROR(_xlfn.BETA.DIST(DATE(YEAR(AH$2),MONTH(AH$2),15),$AD$2,$AE$2,FALSE,DATE(YEAR($AD175),MONTH($AD175),1),DATE(YEAR($AE175),MONTH($AE175),28)),0)</f>
      </c>
      <c r="AI175" s="18">
        <f>IFERROR(_xlfn.BETA.DIST(DATE(YEAR(AI$2),MONTH(AI$2),15),$AD$2,$AE$2,FALSE,DATE(YEAR($AD175),MONTH($AD175),1),DATE(YEAR($AE175),MONTH($AE175),28)),0)</f>
      </c>
      <c r="AJ175" s="18">
        <f>IFERROR(_xlfn.BETA.DIST(DATE(YEAR(AJ$2),MONTH(AJ$2),15),$AD$2,$AE$2,FALSE,DATE(YEAR($AD175),MONTH($AD175),1),DATE(YEAR($AE175),MONTH($AE175),28)),0)</f>
      </c>
      <c r="AK175" s="18">
        <f>IFERROR(_xlfn.BETA.DIST(DATE(YEAR(AK$2),MONTH(AK$2),15),$AD$2,$AE$2,FALSE,DATE(YEAR($AD175),MONTH($AD175),1),DATE(YEAR($AE175),MONTH($AE175),28)),0)</f>
      </c>
      <c r="AL175" s="18">
        <f>IFERROR(_xlfn.BETA.DIST(DATE(YEAR(AL$2),MONTH(AL$2),15),$AD$2,$AE$2,FALSE,DATE(YEAR($AD175),MONTH($AD175),1),DATE(YEAR($AE175),MONTH($AE175),28)),0)</f>
      </c>
      <c r="AM175" s="18">
        <f>IFERROR(_xlfn.BETA.DIST(DATE(YEAR(AM$2),MONTH(AM$2),15),$AD$2,$AE$2,FALSE,DATE(YEAR($AD175),MONTH($AD175),1),DATE(YEAR($AE175),MONTH($AE175),28)),0)</f>
      </c>
      <c r="AN175" s="18">
        <f>IFERROR(_xlfn.BETA.DIST(DATE(YEAR(AN$2),MONTH(AN$2),15),$AD$2,$AE$2,FALSE,DATE(YEAR($AD175),MONTH($AD175),1),DATE(YEAR($AE175),MONTH($AE175),28)),0)</f>
      </c>
      <c r="AO175" s="18">
        <f>IFERROR(_xlfn.BETA.DIST(DATE(YEAR(AO$2),MONTH(AO$2),15),$AD$2,$AE$2,FALSE,DATE(YEAR($AD175),MONTH($AD175),1),DATE(YEAR($AE175),MONTH($AE175),28)),0)</f>
      </c>
      <c r="AP175" s="18">
        <f>IFERROR(_xlfn.BETA.DIST(DATE(YEAR(AP$2),MONTH(AP$2),15),$AD$2,$AE$2,FALSE,DATE(YEAR($AD175),MONTH($AD175),1),DATE(YEAR($AE175),MONTH($AE175),28)),0)</f>
      </c>
      <c r="AQ175" s="18">
        <f>IFERROR(_xlfn.BETA.DIST(DATE(YEAR(AQ$2),MONTH(AQ$2),15),$AD$2,$AE$2,FALSE,DATE(YEAR($AD175),MONTH($AD175),1),DATE(YEAR($AE175),MONTH($AE175),28)),0)</f>
      </c>
      <c r="AR175" s="18">
        <f>IFERROR(_xlfn.BETA.DIST(DATE(YEAR(AR$2),MONTH(AR$2),15),$AD$2,$AE$2,FALSE,DATE(YEAR($AD175),MONTH($AD175),1),DATE(YEAR($AE175),MONTH($AE175),28)),0)</f>
      </c>
      <c r="AS175" s="18">
        <f>IFERROR(_xlfn.BETA.DIST(DATE(YEAR(AS$2),MONTH(AS$2),15),$AD$2,$AE$2,FALSE,DATE(YEAR($AD175),MONTH($AD175),1),DATE(YEAR($AE175),MONTH($AE175),28)),0)</f>
      </c>
      <c r="AT175" s="18">
        <f>IFERROR(_xlfn.BETA.DIST(DATE(YEAR(AT$2),MONTH(AT$2),15),$AD$2,$AE$2,FALSE,DATE(YEAR($AD175),MONTH($AD175),1),DATE(YEAR($AE175),MONTH($AE175),28)),0)</f>
      </c>
      <c r="AU175" s="18">
        <f>IFERROR(_xlfn.BETA.DIST(DATE(YEAR(AU$2),MONTH(AU$2),15),$AD$2,$AE$2,FALSE,DATE(YEAR($AD175),MONTH($AD175),1),DATE(YEAR($AE175),MONTH($AE175),28)),0)</f>
      </c>
      <c r="AV175" s="18">
        <f>SUM(AG175:AU175)</f>
      </c>
      <c r="AW175" s="18">
        <f>IF(J175&lt;&gt;0,J175,IF($AV175=0,0,AG175/$AV175*$Z175))</f>
      </c>
      <c r="AX175" s="18">
        <f>IF(K175&lt;&gt;0,K175,IF($AV175=0,0,AH175/$AV175*$Z175))</f>
      </c>
      <c r="AY175" s="18">
        <f>IF(L175&lt;&gt;0,L175,IF($AV175=0,0,AI175/$AV175*$Z175))</f>
      </c>
      <c r="AZ175" s="18">
        <f>IF(M175&lt;&gt;0,M175,IF($AV175=0,0,AJ175/$AV175*$Z175))</f>
      </c>
      <c r="BA175" s="18">
        <f>IF(N175&lt;&gt;0,N175,IF($AV175=0,0,AK175/$AV175*$Z175))</f>
      </c>
      <c r="BB175" s="18">
        <f>IF(O175&lt;&gt;0,O175,IF($AV175=0,0,AL175/$AV175*$Z175))</f>
      </c>
      <c r="BC175" s="18">
        <f>IF(P175&lt;&gt;0,P175,IF($AV175=0,0,AM175/$AV175*$Z175))</f>
      </c>
      <c r="BD175" s="18">
        <f>IF(Q175&lt;&gt;0,Q175,IF($AV175=0,0,AN175/$AV175*$Z175))</f>
      </c>
      <c r="BE175" s="18">
        <f>IF(R175&lt;&gt;0,R175,IF($AV175=0,0,AO175/$AV175*$Z175))</f>
      </c>
      <c r="BF175" s="18">
        <f>IF(S175&lt;&gt;0,S175,IF($AV175=0,0,AP175/$AV175*$Z175))</f>
      </c>
      <c r="BG175" s="18">
        <f>IF(T175&lt;&gt;0,T175,IF($AV175=0,0,AQ175/$AV175*$Z175))</f>
      </c>
      <c r="BH175" s="18">
        <f>IF(U175&lt;&gt;0,U175,IF($AV175=0,0,AR175/$AV175*$Z175))</f>
      </c>
      <c r="BI175" s="18">
        <f>IF(V175&lt;&gt;0,V175,IF($AV175=0,0,AS175/$AV175*$Z175))</f>
      </c>
      <c r="BJ175" s="18">
        <f>IF(W175&lt;&gt;0,W175,IF($AV175=0,0,AT175/$AV175*$Z175))</f>
      </c>
      <c r="BK175" s="18">
        <f>IF(X175&lt;&gt;0,X175,IF($AV175=0,0,AU175/$AV175*$Z175))</f>
      </c>
      <c r="BL175" s="18">
        <f>SUM(AW175:BK175)</f>
      </c>
      <c r="BM175" s="18">
        <f>I175-BL175</f>
      </c>
    </row>
    <row r="176" outlineLevel="4">
      <c r="A176" s="5" t="str">
        <v>3.2</v>
      </c>
      <c r="B176" s="5" t="str">
        <v/>
      </c>
      <c r="C176" s="5" t="str">
        <v>BSKDGNGENGR07</v>
      </c>
      <c r="D176" s="5" t="str">
        <v>BSKDGNGENGR07</v>
      </c>
      <c r="E176" s="19">
        <f>IFERROR(_xlfn.XLOOKUP(F176,Assumptions!B:B,Assumptions!C:C),0)</f>
      </c>
      <c r="F176" s="5" t="str">
        <v>Retention</v>
      </c>
      <c r="G176" s="5" t="str">
        <v/>
      </c>
      <c r="H176" s="18">
        <f>G173*E176</f>
      </c>
      <c r="I176" s="18">
        <f>H176*(1-0)</f>
      </c>
      <c r="J176" s="18">
        <v>0</v>
      </c>
      <c r="K176" s="18">
        <v>0</v>
      </c>
      <c r="L176" s="18">
        <v>0</v>
      </c>
      <c r="M176" s="18">
        <v>0</v>
      </c>
      <c r="N176" s="18">
        <v>0</v>
      </c>
      <c r="O176" s="18">
        <v>0</v>
      </c>
      <c r="P176" s="18">
        <v>0</v>
      </c>
      <c r="Q176" s="18">
        <v>0</v>
      </c>
      <c r="R176" s="18">
        <v>0</v>
      </c>
      <c r="S176" s="18">
        <v>0</v>
      </c>
      <c r="T176" s="18">
        <v>0</v>
      </c>
      <c r="U176" s="18">
        <v>0</v>
      </c>
      <c r="V176" s="18">
        <v>0</v>
      </c>
      <c r="W176" s="18">
        <v>0</v>
      </c>
      <c r="X176" s="18">
        <v>0</v>
      </c>
      <c r="Y176" s="18">
        <f>SUM(J176:X176)</f>
      </c>
      <c r="Z176" s="18">
        <f>I176-Y176</f>
      </c>
      <c r="AA176" s="20">
        <v>46483</v>
      </c>
      <c r="AB176" s="20">
        <v>46483</v>
      </c>
      <c r="AC176" s="18">
        <f>IFERROR(_xlfn.XLOOKUP(F176,Assumptions!B:B,Assumptions!D:D),0)</f>
      </c>
      <c r="AD176" s="20">
        <f>AA176+AC176</f>
      </c>
      <c r="AE176" s="20">
        <f>AC176+AB176</f>
      </c>
      <c r="AF176" s="5" t="str">
        <v/>
      </c>
      <c r="AG176" s="18">
        <f>IFERROR(_xlfn.BETA.DIST(DATE(YEAR(AG$2),MONTH(AG$2),15),$AD$2,$AE$2,FALSE,DATE(YEAR($AD176),MONTH($AD176),1),DATE(YEAR($AE176),MONTH($AE176),28)),0)</f>
      </c>
      <c r="AH176" s="18">
        <f>IFERROR(_xlfn.BETA.DIST(DATE(YEAR(AH$2),MONTH(AH$2),15),$AD$2,$AE$2,FALSE,DATE(YEAR($AD176),MONTH($AD176),1),DATE(YEAR($AE176),MONTH($AE176),28)),0)</f>
      </c>
      <c r="AI176" s="18">
        <f>IFERROR(_xlfn.BETA.DIST(DATE(YEAR(AI$2),MONTH(AI$2),15),$AD$2,$AE$2,FALSE,DATE(YEAR($AD176),MONTH($AD176),1),DATE(YEAR($AE176),MONTH($AE176),28)),0)</f>
      </c>
      <c r="AJ176" s="18">
        <f>IFERROR(_xlfn.BETA.DIST(DATE(YEAR(AJ$2),MONTH(AJ$2),15),$AD$2,$AE$2,FALSE,DATE(YEAR($AD176),MONTH($AD176),1),DATE(YEAR($AE176),MONTH($AE176),28)),0)</f>
      </c>
      <c r="AK176" s="18">
        <f>IFERROR(_xlfn.BETA.DIST(DATE(YEAR(AK$2),MONTH(AK$2),15),$AD$2,$AE$2,FALSE,DATE(YEAR($AD176),MONTH($AD176),1),DATE(YEAR($AE176),MONTH($AE176),28)),0)</f>
      </c>
      <c r="AL176" s="18">
        <f>IFERROR(_xlfn.BETA.DIST(DATE(YEAR(AL$2),MONTH(AL$2),15),$AD$2,$AE$2,FALSE,DATE(YEAR($AD176),MONTH($AD176),1),DATE(YEAR($AE176),MONTH($AE176),28)),0)</f>
      </c>
      <c r="AM176" s="18">
        <f>IFERROR(_xlfn.BETA.DIST(DATE(YEAR(AM$2),MONTH(AM$2),15),$AD$2,$AE$2,FALSE,DATE(YEAR($AD176),MONTH($AD176),1),DATE(YEAR($AE176),MONTH($AE176),28)),0)</f>
      </c>
      <c r="AN176" s="18">
        <f>IFERROR(_xlfn.BETA.DIST(DATE(YEAR(AN$2),MONTH(AN$2),15),$AD$2,$AE$2,FALSE,DATE(YEAR($AD176),MONTH($AD176),1),DATE(YEAR($AE176),MONTH($AE176),28)),0)</f>
      </c>
      <c r="AO176" s="18">
        <f>IFERROR(_xlfn.BETA.DIST(DATE(YEAR(AO$2),MONTH(AO$2),15),$AD$2,$AE$2,FALSE,DATE(YEAR($AD176),MONTH($AD176),1),DATE(YEAR($AE176),MONTH($AE176),28)),0)</f>
      </c>
      <c r="AP176" s="18">
        <f>IFERROR(_xlfn.BETA.DIST(DATE(YEAR(AP$2),MONTH(AP$2),15),$AD$2,$AE$2,FALSE,DATE(YEAR($AD176),MONTH($AD176),1),DATE(YEAR($AE176),MONTH($AE176),28)),0)</f>
      </c>
      <c r="AQ176" s="18">
        <f>IFERROR(_xlfn.BETA.DIST(DATE(YEAR(AQ$2),MONTH(AQ$2),15),$AD$2,$AE$2,FALSE,DATE(YEAR($AD176),MONTH($AD176),1),DATE(YEAR($AE176),MONTH($AE176),28)),0)</f>
      </c>
      <c r="AR176" s="18">
        <f>IFERROR(_xlfn.BETA.DIST(DATE(YEAR(AR$2),MONTH(AR$2),15),$AD$2,$AE$2,FALSE,DATE(YEAR($AD176),MONTH($AD176),1),DATE(YEAR($AE176),MONTH($AE176),28)),0)</f>
      </c>
      <c r="AS176" s="18">
        <f>IFERROR(_xlfn.BETA.DIST(DATE(YEAR(AS$2),MONTH(AS$2),15),$AD$2,$AE$2,FALSE,DATE(YEAR($AD176),MONTH($AD176),1),DATE(YEAR($AE176),MONTH($AE176),28)),0)</f>
      </c>
      <c r="AT176" s="18">
        <f>IFERROR(_xlfn.BETA.DIST(DATE(YEAR(AT$2),MONTH(AT$2),15),$AD$2,$AE$2,FALSE,DATE(YEAR($AD176),MONTH($AD176),1),DATE(YEAR($AE176),MONTH($AE176),28)),0)</f>
      </c>
      <c r="AU176" s="18">
        <f>IFERROR(_xlfn.BETA.DIST(DATE(YEAR(AU$2),MONTH(AU$2),15),$AD$2,$AE$2,FALSE,DATE(YEAR($AD176),MONTH($AD176),1),DATE(YEAR($AE176),MONTH($AE176),28)),0)</f>
      </c>
      <c r="AV176" s="18">
        <f>SUM(AG176:AU176)</f>
      </c>
      <c r="AW176" s="18">
        <f>IF(J176&lt;&gt;0,J176,IF($AV176=0,0,AG176/$AV176*$Z176))</f>
      </c>
      <c r="AX176" s="18">
        <f>IF(K176&lt;&gt;0,K176,IF($AV176=0,0,AH176/$AV176*$Z176))</f>
      </c>
      <c r="AY176" s="18">
        <f>IF(L176&lt;&gt;0,L176,IF($AV176=0,0,AI176/$AV176*$Z176))</f>
      </c>
      <c r="AZ176" s="18">
        <f>IF(M176&lt;&gt;0,M176,IF($AV176=0,0,AJ176/$AV176*$Z176))</f>
      </c>
      <c r="BA176" s="18">
        <f>IF(N176&lt;&gt;0,N176,IF($AV176=0,0,AK176/$AV176*$Z176))</f>
      </c>
      <c r="BB176" s="18">
        <f>IF(O176&lt;&gt;0,O176,IF($AV176=0,0,AL176/$AV176*$Z176))</f>
      </c>
      <c r="BC176" s="18">
        <f>IF(P176&lt;&gt;0,P176,IF($AV176=0,0,AM176/$AV176*$Z176))</f>
      </c>
      <c r="BD176" s="18">
        <f>IF(Q176&lt;&gt;0,Q176,IF($AV176=0,0,AN176/$AV176*$Z176))</f>
      </c>
      <c r="BE176" s="18">
        <f>IF(R176&lt;&gt;0,R176,IF($AV176=0,0,AO176/$AV176*$Z176))</f>
      </c>
      <c r="BF176" s="18">
        <f>IF(S176&lt;&gt;0,S176,IF($AV176=0,0,AP176/$AV176*$Z176))</f>
      </c>
      <c r="BG176" s="18">
        <f>IF(T176&lt;&gt;0,T176,IF($AV176=0,0,AQ176/$AV176*$Z176))</f>
      </c>
      <c r="BH176" s="18">
        <f>IF(U176&lt;&gt;0,U176,IF($AV176=0,0,AR176/$AV176*$Z176))</f>
      </c>
      <c r="BI176" s="18">
        <f>IF(V176&lt;&gt;0,V176,IF($AV176=0,0,AS176/$AV176*$Z176))</f>
      </c>
      <c r="BJ176" s="18">
        <f>IF(W176&lt;&gt;0,W176,IF($AV176=0,0,AT176/$AV176*$Z176))</f>
      </c>
      <c r="BK176" s="18">
        <f>IF(X176&lt;&gt;0,X176,IF($AV176=0,0,AU176/$AV176*$Z176))</f>
      </c>
      <c r="BL176" s="18">
        <f>SUM(AW176:BK176)</f>
      </c>
      <c r="BM176" s="18">
        <f>I176-BL176</f>
      </c>
    </row>
    <row r="177" outlineLevel="3">
      <c r="A177" s="17" t="str">
        <v>3.3</v>
      </c>
      <c r="B177" s="17" t="str">
        <v/>
      </c>
      <c r="C177" s="17" t="str">
        <v/>
      </c>
      <c r="D177" s="17" t="str">
        <v/>
      </c>
      <c r="E177" s="17" t="str">
        <v>3.3</v>
      </c>
      <c r="F177" s="17" t="str">
        <v xml:space="preserve">Three phase GIS high speed earthing switch for Bus Bar  40 kA short circuit </v>
      </c>
      <c r="G177" s="17">
        <v>19426.85</v>
      </c>
      <c r="H177" s="17" t="str">
        <v/>
      </c>
      <c r="I177" s="17" t="str">
        <v/>
      </c>
      <c r="J177" s="17" t="str">
        <v/>
      </c>
      <c r="K177" s="17" t="str">
        <v/>
      </c>
      <c r="L177" s="17" t="str">
        <v/>
      </c>
      <c r="M177" s="17" t="str">
        <v/>
      </c>
      <c r="N177" s="17" t="str">
        <v/>
      </c>
      <c r="O177" s="17" t="str">
        <v/>
      </c>
      <c r="P177" s="17" t="str">
        <v/>
      </c>
      <c r="Q177" s="17" t="str">
        <v/>
      </c>
      <c r="R177" s="17" t="str">
        <v/>
      </c>
      <c r="S177" s="17" t="str">
        <v/>
      </c>
      <c r="T177" s="17" t="str">
        <v/>
      </c>
      <c r="U177" s="17" t="str">
        <v/>
      </c>
      <c r="V177" s="17" t="str">
        <v/>
      </c>
      <c r="W177" s="17" t="str">
        <v/>
      </c>
      <c r="X177" s="17" t="str">
        <v/>
      </c>
      <c r="Y177" s="17" t="str">
        <v/>
      </c>
      <c r="Z177" s="17" t="str">
        <v/>
      </c>
      <c r="AA177" s="17" t="str">
        <v/>
      </c>
      <c r="AB177" s="17" t="str">
        <v/>
      </c>
      <c r="AC177" s="17" t="str">
        <v/>
      </c>
      <c r="AD177" s="17" t="str">
        <v/>
      </c>
      <c r="AE177" s="17" t="str">
        <v/>
      </c>
      <c r="AF177" s="5" t="str">
        <v/>
      </c>
      <c r="AG177" s="18">
        <f>IFERROR(_xlfn.BETA.DIST(DATE(YEAR(AG$2),MONTH(AG$2),15),$AD$2,$AE$2,FALSE,DATE(YEAR($AD177),MONTH($AD177),1),DATE(YEAR($AE177),MONTH($AE177),28)),0)</f>
      </c>
      <c r="AH177" s="18">
        <f>IFERROR(_xlfn.BETA.DIST(DATE(YEAR(AH$2),MONTH(AH$2),15),$AD$2,$AE$2,FALSE,DATE(YEAR($AD177),MONTH($AD177),1),DATE(YEAR($AE177),MONTH($AE177),28)),0)</f>
      </c>
      <c r="AI177" s="18">
        <f>IFERROR(_xlfn.BETA.DIST(DATE(YEAR(AI$2),MONTH(AI$2),15),$AD$2,$AE$2,FALSE,DATE(YEAR($AD177),MONTH($AD177),1),DATE(YEAR($AE177),MONTH($AE177),28)),0)</f>
      </c>
      <c r="AJ177" s="18">
        <f>IFERROR(_xlfn.BETA.DIST(DATE(YEAR(AJ$2),MONTH(AJ$2),15),$AD$2,$AE$2,FALSE,DATE(YEAR($AD177),MONTH($AD177),1),DATE(YEAR($AE177),MONTH($AE177),28)),0)</f>
      </c>
      <c r="AK177" s="18">
        <f>IFERROR(_xlfn.BETA.DIST(DATE(YEAR(AK$2),MONTH(AK$2),15),$AD$2,$AE$2,FALSE,DATE(YEAR($AD177),MONTH($AD177),1),DATE(YEAR($AE177),MONTH($AE177),28)),0)</f>
      </c>
      <c r="AL177" s="18">
        <f>IFERROR(_xlfn.BETA.DIST(DATE(YEAR(AL$2),MONTH(AL$2),15),$AD$2,$AE$2,FALSE,DATE(YEAR($AD177),MONTH($AD177),1),DATE(YEAR($AE177),MONTH($AE177),28)),0)</f>
      </c>
      <c r="AM177" s="18">
        <f>IFERROR(_xlfn.BETA.DIST(DATE(YEAR(AM$2),MONTH(AM$2),15),$AD$2,$AE$2,FALSE,DATE(YEAR($AD177),MONTH($AD177),1),DATE(YEAR($AE177),MONTH($AE177),28)),0)</f>
      </c>
      <c r="AN177" s="18">
        <f>IFERROR(_xlfn.BETA.DIST(DATE(YEAR(AN$2),MONTH(AN$2),15),$AD$2,$AE$2,FALSE,DATE(YEAR($AD177),MONTH($AD177),1),DATE(YEAR($AE177),MONTH($AE177),28)),0)</f>
      </c>
      <c r="AO177" s="18">
        <f>IFERROR(_xlfn.BETA.DIST(DATE(YEAR(AO$2),MONTH(AO$2),15),$AD$2,$AE$2,FALSE,DATE(YEAR($AD177),MONTH($AD177),1),DATE(YEAR($AE177),MONTH($AE177),28)),0)</f>
      </c>
      <c r="AP177" s="18">
        <f>IFERROR(_xlfn.BETA.DIST(DATE(YEAR(AP$2),MONTH(AP$2),15),$AD$2,$AE$2,FALSE,DATE(YEAR($AD177),MONTH($AD177),1),DATE(YEAR($AE177),MONTH($AE177),28)),0)</f>
      </c>
      <c r="AQ177" s="18">
        <f>IFERROR(_xlfn.BETA.DIST(DATE(YEAR(AQ$2),MONTH(AQ$2),15),$AD$2,$AE$2,FALSE,DATE(YEAR($AD177),MONTH($AD177),1),DATE(YEAR($AE177),MONTH($AE177),28)),0)</f>
      </c>
      <c r="AR177" s="18">
        <f>IFERROR(_xlfn.BETA.DIST(DATE(YEAR(AR$2),MONTH(AR$2),15),$AD$2,$AE$2,FALSE,DATE(YEAR($AD177),MONTH($AD177),1),DATE(YEAR($AE177),MONTH($AE177),28)),0)</f>
      </c>
      <c r="AS177" s="18">
        <f>IFERROR(_xlfn.BETA.DIST(DATE(YEAR(AS$2),MONTH(AS$2),15),$AD$2,$AE$2,FALSE,DATE(YEAR($AD177),MONTH($AD177),1),DATE(YEAR($AE177),MONTH($AE177),28)),0)</f>
      </c>
      <c r="AT177" s="18">
        <f>IFERROR(_xlfn.BETA.DIST(DATE(YEAR(AT$2),MONTH(AT$2),15),$AD$2,$AE$2,FALSE,DATE(YEAR($AD177),MONTH($AD177),1),DATE(YEAR($AE177),MONTH($AE177),28)),0)</f>
      </c>
      <c r="AU177" s="18">
        <f>IFERROR(_xlfn.BETA.DIST(DATE(YEAR(AU$2),MONTH(AU$2),15),$AD$2,$AE$2,FALSE,DATE(YEAR($AD177),MONTH($AD177),1),DATE(YEAR($AE177),MONTH($AE177),28)),0)</f>
      </c>
      <c r="AV177" s="18">
        <f>SUM(AG177:AU177)</f>
      </c>
      <c r="AW177" s="18">
        <f>IF(J177&lt;&gt;0,J177,IF($AV177=0,0,AG177/$AV177*$Z177))</f>
      </c>
      <c r="AX177" s="18">
        <f>IF(K177&lt;&gt;0,K177,IF($AV177=0,0,AH177/$AV177*$Z177))</f>
      </c>
      <c r="AY177" s="18">
        <f>IF(L177&lt;&gt;0,L177,IF($AV177=0,0,AI177/$AV177*$Z177))</f>
      </c>
      <c r="AZ177" s="18">
        <f>IF(M177&lt;&gt;0,M177,IF($AV177=0,0,AJ177/$AV177*$Z177))</f>
      </c>
      <c r="BA177" s="18">
        <f>IF(N177&lt;&gt;0,N177,IF($AV177=0,0,AK177/$AV177*$Z177))</f>
      </c>
      <c r="BB177" s="18">
        <f>IF(O177&lt;&gt;0,O177,IF($AV177=0,0,AL177/$AV177*$Z177))</f>
      </c>
      <c r="BC177" s="18">
        <f>IF(P177&lt;&gt;0,P177,IF($AV177=0,0,AM177/$AV177*$Z177))</f>
      </c>
      <c r="BD177" s="18">
        <f>IF(Q177&lt;&gt;0,Q177,IF($AV177=0,0,AN177/$AV177*$Z177))</f>
      </c>
      <c r="BE177" s="18">
        <f>IF(R177&lt;&gt;0,R177,IF($AV177=0,0,AO177/$AV177*$Z177))</f>
      </c>
      <c r="BF177" s="18">
        <f>IF(S177&lt;&gt;0,S177,IF($AV177=0,0,AP177/$AV177*$Z177))</f>
      </c>
      <c r="BG177" s="18">
        <f>IF(T177&lt;&gt;0,T177,IF($AV177=0,0,AQ177/$AV177*$Z177))</f>
      </c>
      <c r="BH177" s="18">
        <f>IF(U177&lt;&gt;0,U177,IF($AV177=0,0,AR177/$AV177*$Z177))</f>
      </c>
      <c r="BI177" s="18">
        <f>IF(V177&lt;&gt;0,V177,IF($AV177=0,0,AS177/$AV177*$Z177))</f>
      </c>
      <c r="BJ177" s="18">
        <f>IF(W177&lt;&gt;0,W177,IF($AV177=0,0,AT177/$AV177*$Z177))</f>
      </c>
      <c r="BK177" s="18">
        <f>IF(X177&lt;&gt;0,X177,IF($AV177=0,0,AU177/$AV177*$Z177))</f>
      </c>
      <c r="BL177" s="18">
        <f>SUM(AW177:BK177)</f>
      </c>
      <c r="BM177" s="17" t="str">
        <v/>
      </c>
    </row>
    <row r="178" outlineLevel="4">
      <c r="A178" s="5" t="str">
        <v>3.3</v>
      </c>
      <c r="B178" s="5" t="str">
        <v/>
      </c>
      <c r="C178" s="5" t="str">
        <v>BSKDGNGENGR05</v>
      </c>
      <c r="D178" s="5" t="str">
        <v>BSKDGNGENGR05</v>
      </c>
      <c r="E178" s="19">
        <f>IFERROR(_xlfn.XLOOKUP(F178,Assumptions!B:B,Assumptions!C:C),0)</f>
      </c>
      <c r="F178" s="5" t="str">
        <v>Advanced Payment</v>
      </c>
      <c r="G178" s="5" t="str">
        <v/>
      </c>
      <c r="H178" s="18">
        <f>G177*E178</f>
      </c>
      <c r="I178" s="18">
        <f>H178*(1-0)</f>
      </c>
      <c r="J178" s="18">
        <v>0</v>
      </c>
      <c r="K178" s="18">
        <v>0</v>
      </c>
      <c r="L178" s="18">
        <v>0</v>
      </c>
      <c r="M178" s="18">
        <v>0</v>
      </c>
      <c r="N178" s="18">
        <v>0</v>
      </c>
      <c r="O178" s="18">
        <v>0</v>
      </c>
      <c r="P178" s="18">
        <v>0</v>
      </c>
      <c r="Q178" s="18">
        <v>0</v>
      </c>
      <c r="R178" s="18">
        <v>0</v>
      </c>
      <c r="S178" s="18">
        <v>0</v>
      </c>
      <c r="T178" s="18">
        <v>0</v>
      </c>
      <c r="U178" s="18">
        <v>0</v>
      </c>
      <c r="V178" s="18">
        <v>0</v>
      </c>
      <c r="W178" s="18">
        <v>0</v>
      </c>
      <c r="X178" s="18">
        <v>0</v>
      </c>
      <c r="Y178" s="18">
        <f>SUM(J178:X178)</f>
      </c>
      <c r="Z178" s="18">
        <f>I178-Y178</f>
      </c>
      <c r="AA178" s="20">
        <v>46026</v>
      </c>
      <c r="AB178" s="20">
        <v>46026</v>
      </c>
      <c r="AC178" s="18">
        <f>IFERROR(_xlfn.XLOOKUP(F178,Assumptions!B:B,Assumptions!D:D),0)</f>
      </c>
      <c r="AD178" s="20">
        <f>AA178+AC178</f>
      </c>
      <c r="AE178" s="20">
        <f>AC178+AB178</f>
      </c>
      <c r="AF178" s="5" t="str">
        <v/>
      </c>
      <c r="AG178" s="18">
        <f>IFERROR(_xlfn.BETA.DIST(DATE(YEAR(AG$2),MONTH(AG$2),15),$AD$2,$AE$2,FALSE,DATE(YEAR($AD178),MONTH($AD178),1),DATE(YEAR($AE178),MONTH($AE178),28)),0)</f>
      </c>
      <c r="AH178" s="18">
        <f>IFERROR(_xlfn.BETA.DIST(DATE(YEAR(AH$2),MONTH(AH$2),15),$AD$2,$AE$2,FALSE,DATE(YEAR($AD178),MONTH($AD178),1),DATE(YEAR($AE178),MONTH($AE178),28)),0)</f>
      </c>
      <c r="AI178" s="18">
        <f>IFERROR(_xlfn.BETA.DIST(DATE(YEAR(AI$2),MONTH(AI$2),15),$AD$2,$AE$2,FALSE,DATE(YEAR($AD178),MONTH($AD178),1),DATE(YEAR($AE178),MONTH($AE178),28)),0)</f>
      </c>
      <c r="AJ178" s="18">
        <f>IFERROR(_xlfn.BETA.DIST(DATE(YEAR(AJ$2),MONTH(AJ$2),15),$AD$2,$AE$2,FALSE,DATE(YEAR($AD178),MONTH($AD178),1),DATE(YEAR($AE178),MONTH($AE178),28)),0)</f>
      </c>
      <c r="AK178" s="18">
        <f>IFERROR(_xlfn.BETA.DIST(DATE(YEAR(AK$2),MONTH(AK$2),15),$AD$2,$AE$2,FALSE,DATE(YEAR($AD178),MONTH($AD178),1),DATE(YEAR($AE178),MONTH($AE178),28)),0)</f>
      </c>
      <c r="AL178" s="18">
        <f>IFERROR(_xlfn.BETA.DIST(DATE(YEAR(AL$2),MONTH(AL$2),15),$AD$2,$AE$2,FALSE,DATE(YEAR($AD178),MONTH($AD178),1),DATE(YEAR($AE178),MONTH($AE178),28)),0)</f>
      </c>
      <c r="AM178" s="18">
        <f>IFERROR(_xlfn.BETA.DIST(DATE(YEAR(AM$2),MONTH(AM$2),15),$AD$2,$AE$2,FALSE,DATE(YEAR($AD178),MONTH($AD178),1),DATE(YEAR($AE178),MONTH($AE178),28)),0)</f>
      </c>
      <c r="AN178" s="18">
        <f>IFERROR(_xlfn.BETA.DIST(DATE(YEAR(AN$2),MONTH(AN$2),15),$AD$2,$AE$2,FALSE,DATE(YEAR($AD178),MONTH($AD178),1),DATE(YEAR($AE178),MONTH($AE178),28)),0)</f>
      </c>
      <c r="AO178" s="18">
        <f>IFERROR(_xlfn.BETA.DIST(DATE(YEAR(AO$2),MONTH(AO$2),15),$AD$2,$AE$2,FALSE,DATE(YEAR($AD178),MONTH($AD178),1),DATE(YEAR($AE178),MONTH($AE178),28)),0)</f>
      </c>
      <c r="AP178" s="18">
        <f>IFERROR(_xlfn.BETA.DIST(DATE(YEAR(AP$2),MONTH(AP$2),15),$AD$2,$AE$2,FALSE,DATE(YEAR($AD178),MONTH($AD178),1),DATE(YEAR($AE178),MONTH($AE178),28)),0)</f>
      </c>
      <c r="AQ178" s="18">
        <f>IFERROR(_xlfn.BETA.DIST(DATE(YEAR(AQ$2),MONTH(AQ$2),15),$AD$2,$AE$2,FALSE,DATE(YEAR($AD178),MONTH($AD178),1),DATE(YEAR($AE178),MONTH($AE178),28)),0)</f>
      </c>
      <c r="AR178" s="18">
        <f>IFERROR(_xlfn.BETA.DIST(DATE(YEAR(AR$2),MONTH(AR$2),15),$AD$2,$AE$2,FALSE,DATE(YEAR($AD178),MONTH($AD178),1),DATE(YEAR($AE178),MONTH($AE178),28)),0)</f>
      </c>
      <c r="AS178" s="18">
        <f>IFERROR(_xlfn.BETA.DIST(DATE(YEAR(AS$2),MONTH(AS$2),15),$AD$2,$AE$2,FALSE,DATE(YEAR($AD178),MONTH($AD178),1),DATE(YEAR($AE178),MONTH($AE178),28)),0)</f>
      </c>
      <c r="AT178" s="18">
        <f>IFERROR(_xlfn.BETA.DIST(DATE(YEAR(AT$2),MONTH(AT$2),15),$AD$2,$AE$2,FALSE,DATE(YEAR($AD178),MONTH($AD178),1),DATE(YEAR($AE178),MONTH($AE178),28)),0)</f>
      </c>
      <c r="AU178" s="18">
        <f>IFERROR(_xlfn.BETA.DIST(DATE(YEAR(AU$2),MONTH(AU$2),15),$AD$2,$AE$2,FALSE,DATE(YEAR($AD178),MONTH($AD178),1),DATE(YEAR($AE178),MONTH($AE178),28)),0)</f>
      </c>
      <c r="AV178" s="18">
        <f>SUM(AG178:AU178)</f>
      </c>
      <c r="AW178" s="18">
        <f>IF(J178&lt;&gt;0,J178,IF($AV178=0,0,AG178/$AV178*$Z178))</f>
      </c>
      <c r="AX178" s="18">
        <f>IF(K178&lt;&gt;0,K178,IF($AV178=0,0,AH178/$AV178*$Z178))</f>
      </c>
      <c r="AY178" s="18">
        <f>IF(L178&lt;&gt;0,L178,IF($AV178=0,0,AI178/$AV178*$Z178))</f>
      </c>
      <c r="AZ178" s="18">
        <f>IF(M178&lt;&gt;0,M178,IF($AV178=0,0,AJ178/$AV178*$Z178))</f>
      </c>
      <c r="BA178" s="18">
        <f>IF(N178&lt;&gt;0,N178,IF($AV178=0,0,AK178/$AV178*$Z178))</f>
      </c>
      <c r="BB178" s="18">
        <f>IF(O178&lt;&gt;0,O178,IF($AV178=0,0,AL178/$AV178*$Z178))</f>
      </c>
      <c r="BC178" s="18">
        <f>IF(P178&lt;&gt;0,P178,IF($AV178=0,0,AM178/$AV178*$Z178))</f>
      </c>
      <c r="BD178" s="18">
        <f>IF(Q178&lt;&gt;0,Q178,IF($AV178=0,0,AN178/$AV178*$Z178))</f>
      </c>
      <c r="BE178" s="18">
        <f>IF(R178&lt;&gt;0,R178,IF($AV178=0,0,AO178/$AV178*$Z178))</f>
      </c>
      <c r="BF178" s="18">
        <f>IF(S178&lt;&gt;0,S178,IF($AV178=0,0,AP178/$AV178*$Z178))</f>
      </c>
      <c r="BG178" s="18">
        <f>IF(T178&lt;&gt;0,T178,IF($AV178=0,0,AQ178/$AV178*$Z178))</f>
      </c>
      <c r="BH178" s="18">
        <f>IF(U178&lt;&gt;0,U178,IF($AV178=0,0,AR178/$AV178*$Z178))</f>
      </c>
      <c r="BI178" s="18">
        <f>IF(V178&lt;&gt;0,V178,IF($AV178=0,0,AS178/$AV178*$Z178))</f>
      </c>
      <c r="BJ178" s="18">
        <f>IF(W178&lt;&gt;0,W178,IF($AV178=0,0,AT178/$AV178*$Z178))</f>
      </c>
      <c r="BK178" s="18">
        <f>IF(X178&lt;&gt;0,X178,IF($AV178=0,0,AU178/$AV178*$Z178))</f>
      </c>
      <c r="BL178" s="18">
        <f>SUM(AW178:BK178)</f>
      </c>
      <c r="BM178" s="18">
        <f>I178-BL178</f>
      </c>
    </row>
    <row r="179" outlineLevel="4">
      <c r="A179" s="5" t="str">
        <v>3.3</v>
      </c>
      <c r="B179" s="5" t="str">
        <v/>
      </c>
      <c r="C179" s="5" t="str">
        <v>BSPRELGENG107</v>
      </c>
      <c r="D179" s="5" t="str">
        <v>BSPRELGENG107</v>
      </c>
      <c r="E179" s="19">
        <f>IFERROR(_xlfn.XLOOKUP(F179,Assumptions!B:B,Assumptions!C:C),0)</f>
      </c>
      <c r="F179" s="5" t="str">
        <v>Site Delivery USD</v>
      </c>
      <c r="G179" s="5" t="str">
        <v/>
      </c>
      <c r="H179" s="18">
        <f>G177*E179</f>
      </c>
      <c r="I179" s="18">
        <f>H179*(1-0)</f>
      </c>
      <c r="J179" s="18">
        <v>0</v>
      </c>
      <c r="K179" s="18">
        <v>0</v>
      </c>
      <c r="L179" s="18">
        <v>0</v>
      </c>
      <c r="M179" s="18">
        <v>0</v>
      </c>
      <c r="N179" s="18">
        <v>0</v>
      </c>
      <c r="O179" s="18">
        <v>0</v>
      </c>
      <c r="P179" s="18">
        <v>0</v>
      </c>
      <c r="Q179" s="18">
        <v>0</v>
      </c>
      <c r="R179" s="18">
        <v>0</v>
      </c>
      <c r="S179" s="18">
        <v>0</v>
      </c>
      <c r="T179" s="18">
        <v>0</v>
      </c>
      <c r="U179" s="18">
        <v>0</v>
      </c>
      <c r="V179" s="18">
        <v>0</v>
      </c>
      <c r="W179" s="18">
        <v>0</v>
      </c>
      <c r="X179" s="18">
        <v>0</v>
      </c>
      <c r="Y179" s="18">
        <f>SUM(J179:X179)</f>
      </c>
      <c r="Z179" s="18">
        <f>I179-Y179</f>
      </c>
      <c r="AA179" s="20">
        <v>46294</v>
      </c>
      <c r="AB179" s="20">
        <v>46294</v>
      </c>
      <c r="AC179" s="18">
        <f>IFERROR(_xlfn.XLOOKUP(F179,Assumptions!B:B,Assumptions!D:D),0)</f>
      </c>
      <c r="AD179" s="20">
        <f>AA179+AC179</f>
      </c>
      <c r="AE179" s="20">
        <f>AC179+AB179</f>
      </c>
      <c r="AF179" s="5" t="str">
        <v/>
      </c>
      <c r="AG179" s="18">
        <f>IFERROR(_xlfn.BETA.DIST(DATE(YEAR(AG$2),MONTH(AG$2),15),$AD$2,$AE$2,FALSE,DATE(YEAR($AD179),MONTH($AD179),1),DATE(YEAR($AE179),MONTH($AE179),28)),0)</f>
      </c>
      <c r="AH179" s="18">
        <f>IFERROR(_xlfn.BETA.DIST(DATE(YEAR(AH$2),MONTH(AH$2),15),$AD$2,$AE$2,FALSE,DATE(YEAR($AD179),MONTH($AD179),1),DATE(YEAR($AE179),MONTH($AE179),28)),0)</f>
      </c>
      <c r="AI179" s="18">
        <f>IFERROR(_xlfn.BETA.DIST(DATE(YEAR(AI$2),MONTH(AI$2),15),$AD$2,$AE$2,FALSE,DATE(YEAR($AD179),MONTH($AD179),1),DATE(YEAR($AE179),MONTH($AE179),28)),0)</f>
      </c>
      <c r="AJ179" s="18">
        <f>IFERROR(_xlfn.BETA.DIST(DATE(YEAR(AJ$2),MONTH(AJ$2),15),$AD$2,$AE$2,FALSE,DATE(YEAR($AD179),MONTH($AD179),1),DATE(YEAR($AE179),MONTH($AE179),28)),0)</f>
      </c>
      <c r="AK179" s="18">
        <f>IFERROR(_xlfn.BETA.DIST(DATE(YEAR(AK$2),MONTH(AK$2),15),$AD$2,$AE$2,FALSE,DATE(YEAR($AD179),MONTH($AD179),1),DATE(YEAR($AE179),MONTH($AE179),28)),0)</f>
      </c>
      <c r="AL179" s="18">
        <f>IFERROR(_xlfn.BETA.DIST(DATE(YEAR(AL$2),MONTH(AL$2),15),$AD$2,$AE$2,FALSE,DATE(YEAR($AD179),MONTH($AD179),1),DATE(YEAR($AE179),MONTH($AE179),28)),0)</f>
      </c>
      <c r="AM179" s="18">
        <f>IFERROR(_xlfn.BETA.DIST(DATE(YEAR(AM$2),MONTH(AM$2),15),$AD$2,$AE$2,FALSE,DATE(YEAR($AD179),MONTH($AD179),1),DATE(YEAR($AE179),MONTH($AE179),28)),0)</f>
      </c>
      <c r="AN179" s="18">
        <f>IFERROR(_xlfn.BETA.DIST(DATE(YEAR(AN$2),MONTH(AN$2),15),$AD$2,$AE$2,FALSE,DATE(YEAR($AD179),MONTH($AD179),1),DATE(YEAR($AE179),MONTH($AE179),28)),0)</f>
      </c>
      <c r="AO179" s="18">
        <f>IFERROR(_xlfn.BETA.DIST(DATE(YEAR(AO$2),MONTH(AO$2),15),$AD$2,$AE$2,FALSE,DATE(YEAR($AD179),MONTH($AD179),1),DATE(YEAR($AE179),MONTH($AE179),28)),0)</f>
      </c>
      <c r="AP179" s="18">
        <f>IFERROR(_xlfn.BETA.DIST(DATE(YEAR(AP$2),MONTH(AP$2),15),$AD$2,$AE$2,FALSE,DATE(YEAR($AD179),MONTH($AD179),1),DATE(YEAR($AE179),MONTH($AE179),28)),0)</f>
      </c>
      <c r="AQ179" s="18">
        <f>IFERROR(_xlfn.BETA.DIST(DATE(YEAR(AQ$2),MONTH(AQ$2),15),$AD$2,$AE$2,FALSE,DATE(YEAR($AD179),MONTH($AD179),1),DATE(YEAR($AE179),MONTH($AE179),28)),0)</f>
      </c>
      <c r="AR179" s="18">
        <f>IFERROR(_xlfn.BETA.DIST(DATE(YEAR(AR$2),MONTH(AR$2),15),$AD$2,$AE$2,FALSE,DATE(YEAR($AD179),MONTH($AD179),1),DATE(YEAR($AE179),MONTH($AE179),28)),0)</f>
      </c>
      <c r="AS179" s="18">
        <f>IFERROR(_xlfn.BETA.DIST(DATE(YEAR(AS$2),MONTH(AS$2),15),$AD$2,$AE$2,FALSE,DATE(YEAR($AD179),MONTH($AD179),1),DATE(YEAR($AE179),MONTH($AE179),28)),0)</f>
      </c>
      <c r="AT179" s="18">
        <f>IFERROR(_xlfn.BETA.DIST(DATE(YEAR(AT$2),MONTH(AT$2),15),$AD$2,$AE$2,FALSE,DATE(YEAR($AD179),MONTH($AD179),1),DATE(YEAR($AE179),MONTH($AE179),28)),0)</f>
      </c>
      <c r="AU179" s="18">
        <f>IFERROR(_xlfn.BETA.DIST(DATE(YEAR(AU$2),MONTH(AU$2),15),$AD$2,$AE$2,FALSE,DATE(YEAR($AD179),MONTH($AD179),1),DATE(YEAR($AE179),MONTH($AE179),28)),0)</f>
      </c>
      <c r="AV179" s="18">
        <f>SUM(AG179:AU179)</f>
      </c>
      <c r="AW179" s="18">
        <f>IF(J179&lt;&gt;0,J179,IF($AV179=0,0,AG179/$AV179*$Z179))</f>
      </c>
      <c r="AX179" s="18">
        <f>IF(K179&lt;&gt;0,K179,IF($AV179=0,0,AH179/$AV179*$Z179))</f>
      </c>
      <c r="AY179" s="18">
        <f>IF(L179&lt;&gt;0,L179,IF($AV179=0,0,AI179/$AV179*$Z179))</f>
      </c>
      <c r="AZ179" s="18">
        <f>IF(M179&lt;&gt;0,M179,IF($AV179=0,0,AJ179/$AV179*$Z179))</f>
      </c>
      <c r="BA179" s="18">
        <f>IF(N179&lt;&gt;0,N179,IF($AV179=0,0,AK179/$AV179*$Z179))</f>
      </c>
      <c r="BB179" s="18">
        <f>IF(O179&lt;&gt;0,O179,IF($AV179=0,0,AL179/$AV179*$Z179))</f>
      </c>
      <c r="BC179" s="18">
        <f>IF(P179&lt;&gt;0,P179,IF($AV179=0,0,AM179/$AV179*$Z179))</f>
      </c>
      <c r="BD179" s="18">
        <f>IF(Q179&lt;&gt;0,Q179,IF($AV179=0,0,AN179/$AV179*$Z179))</f>
      </c>
      <c r="BE179" s="18">
        <f>IF(R179&lt;&gt;0,R179,IF($AV179=0,0,AO179/$AV179*$Z179))</f>
      </c>
      <c r="BF179" s="18">
        <f>IF(S179&lt;&gt;0,S179,IF($AV179=0,0,AP179/$AV179*$Z179))</f>
      </c>
      <c r="BG179" s="18">
        <f>IF(T179&lt;&gt;0,T179,IF($AV179=0,0,AQ179/$AV179*$Z179))</f>
      </c>
      <c r="BH179" s="18">
        <f>IF(U179&lt;&gt;0,U179,IF($AV179=0,0,AR179/$AV179*$Z179))</f>
      </c>
      <c r="BI179" s="18">
        <f>IF(V179&lt;&gt;0,V179,IF($AV179=0,0,AS179/$AV179*$Z179))</f>
      </c>
      <c r="BJ179" s="18">
        <f>IF(W179&lt;&gt;0,W179,IF($AV179=0,0,AT179/$AV179*$Z179))</f>
      </c>
      <c r="BK179" s="18">
        <f>IF(X179&lt;&gt;0,X179,IF($AV179=0,0,AU179/$AV179*$Z179))</f>
      </c>
      <c r="BL179" s="18">
        <f>SUM(AW179:BK179)</f>
      </c>
      <c r="BM179" s="18">
        <f>I179-BL179</f>
      </c>
    </row>
    <row r="180" outlineLevel="4">
      <c r="A180" s="5" t="str">
        <v>3.3</v>
      </c>
      <c r="B180" s="5" t="str">
        <v/>
      </c>
      <c r="C180" s="5" t="str">
        <v>BSKDGNGENGR07</v>
      </c>
      <c r="D180" s="5" t="str">
        <v>BSKDGNGENGR07</v>
      </c>
      <c r="E180" s="19">
        <f>IFERROR(_xlfn.XLOOKUP(F180,Assumptions!B:B,Assumptions!C:C),0)</f>
      </c>
      <c r="F180" s="5" t="str">
        <v>Retention</v>
      </c>
      <c r="G180" s="5" t="str">
        <v/>
      </c>
      <c r="H180" s="18">
        <f>G177*E180</f>
      </c>
      <c r="I180" s="18">
        <f>H180*(1-0)</f>
      </c>
      <c r="J180" s="18">
        <v>0</v>
      </c>
      <c r="K180" s="18">
        <v>0</v>
      </c>
      <c r="L180" s="18">
        <v>0</v>
      </c>
      <c r="M180" s="18">
        <v>0</v>
      </c>
      <c r="N180" s="18">
        <v>0</v>
      </c>
      <c r="O180" s="18">
        <v>0</v>
      </c>
      <c r="P180" s="18">
        <v>0</v>
      </c>
      <c r="Q180" s="18">
        <v>0</v>
      </c>
      <c r="R180" s="18">
        <v>0</v>
      </c>
      <c r="S180" s="18">
        <v>0</v>
      </c>
      <c r="T180" s="18">
        <v>0</v>
      </c>
      <c r="U180" s="18">
        <v>0</v>
      </c>
      <c r="V180" s="18">
        <v>0</v>
      </c>
      <c r="W180" s="18">
        <v>0</v>
      </c>
      <c r="X180" s="18">
        <v>0</v>
      </c>
      <c r="Y180" s="18">
        <f>SUM(J180:X180)</f>
      </c>
      <c r="Z180" s="18">
        <f>I180-Y180</f>
      </c>
      <c r="AA180" s="20">
        <v>46483</v>
      </c>
      <c r="AB180" s="20">
        <v>46483</v>
      </c>
      <c r="AC180" s="18">
        <f>IFERROR(_xlfn.XLOOKUP(F180,Assumptions!B:B,Assumptions!D:D),0)</f>
      </c>
      <c r="AD180" s="20">
        <f>AA180+AC180</f>
      </c>
      <c r="AE180" s="20">
        <f>AC180+AB180</f>
      </c>
      <c r="AF180" s="5" t="str">
        <v/>
      </c>
      <c r="AG180" s="18">
        <f>IFERROR(_xlfn.BETA.DIST(DATE(YEAR(AG$2),MONTH(AG$2),15),$AD$2,$AE$2,FALSE,DATE(YEAR($AD180),MONTH($AD180),1),DATE(YEAR($AE180),MONTH($AE180),28)),0)</f>
      </c>
      <c r="AH180" s="18">
        <f>IFERROR(_xlfn.BETA.DIST(DATE(YEAR(AH$2),MONTH(AH$2),15),$AD$2,$AE$2,FALSE,DATE(YEAR($AD180),MONTH($AD180),1),DATE(YEAR($AE180),MONTH($AE180),28)),0)</f>
      </c>
      <c r="AI180" s="18">
        <f>IFERROR(_xlfn.BETA.DIST(DATE(YEAR(AI$2),MONTH(AI$2),15),$AD$2,$AE$2,FALSE,DATE(YEAR($AD180),MONTH($AD180),1),DATE(YEAR($AE180),MONTH($AE180),28)),0)</f>
      </c>
      <c r="AJ180" s="18">
        <f>IFERROR(_xlfn.BETA.DIST(DATE(YEAR(AJ$2),MONTH(AJ$2),15),$AD$2,$AE$2,FALSE,DATE(YEAR($AD180),MONTH($AD180),1),DATE(YEAR($AE180),MONTH($AE180),28)),0)</f>
      </c>
      <c r="AK180" s="18">
        <f>IFERROR(_xlfn.BETA.DIST(DATE(YEAR(AK$2),MONTH(AK$2),15),$AD$2,$AE$2,FALSE,DATE(YEAR($AD180),MONTH($AD180),1),DATE(YEAR($AE180),MONTH($AE180),28)),0)</f>
      </c>
      <c r="AL180" s="18">
        <f>IFERROR(_xlfn.BETA.DIST(DATE(YEAR(AL$2),MONTH(AL$2),15),$AD$2,$AE$2,FALSE,DATE(YEAR($AD180),MONTH($AD180),1),DATE(YEAR($AE180),MONTH($AE180),28)),0)</f>
      </c>
      <c r="AM180" s="18">
        <f>IFERROR(_xlfn.BETA.DIST(DATE(YEAR(AM$2),MONTH(AM$2),15),$AD$2,$AE$2,FALSE,DATE(YEAR($AD180),MONTH($AD180),1),DATE(YEAR($AE180),MONTH($AE180),28)),0)</f>
      </c>
      <c r="AN180" s="18">
        <f>IFERROR(_xlfn.BETA.DIST(DATE(YEAR(AN$2),MONTH(AN$2),15),$AD$2,$AE$2,FALSE,DATE(YEAR($AD180),MONTH($AD180),1),DATE(YEAR($AE180),MONTH($AE180),28)),0)</f>
      </c>
      <c r="AO180" s="18">
        <f>IFERROR(_xlfn.BETA.DIST(DATE(YEAR(AO$2),MONTH(AO$2),15),$AD$2,$AE$2,FALSE,DATE(YEAR($AD180),MONTH($AD180),1),DATE(YEAR($AE180),MONTH($AE180),28)),0)</f>
      </c>
      <c r="AP180" s="18">
        <f>IFERROR(_xlfn.BETA.DIST(DATE(YEAR(AP$2),MONTH(AP$2),15),$AD$2,$AE$2,FALSE,DATE(YEAR($AD180),MONTH($AD180),1),DATE(YEAR($AE180),MONTH($AE180),28)),0)</f>
      </c>
      <c r="AQ180" s="18">
        <f>IFERROR(_xlfn.BETA.DIST(DATE(YEAR(AQ$2),MONTH(AQ$2),15),$AD$2,$AE$2,FALSE,DATE(YEAR($AD180),MONTH($AD180),1),DATE(YEAR($AE180),MONTH($AE180),28)),0)</f>
      </c>
      <c r="AR180" s="18">
        <f>IFERROR(_xlfn.BETA.DIST(DATE(YEAR(AR$2),MONTH(AR$2),15),$AD$2,$AE$2,FALSE,DATE(YEAR($AD180),MONTH($AD180),1),DATE(YEAR($AE180),MONTH($AE180),28)),0)</f>
      </c>
      <c r="AS180" s="18">
        <f>IFERROR(_xlfn.BETA.DIST(DATE(YEAR(AS$2),MONTH(AS$2),15),$AD$2,$AE$2,FALSE,DATE(YEAR($AD180),MONTH($AD180),1),DATE(YEAR($AE180),MONTH($AE180),28)),0)</f>
      </c>
      <c r="AT180" s="18">
        <f>IFERROR(_xlfn.BETA.DIST(DATE(YEAR(AT$2),MONTH(AT$2),15),$AD$2,$AE$2,FALSE,DATE(YEAR($AD180),MONTH($AD180),1),DATE(YEAR($AE180),MONTH($AE180),28)),0)</f>
      </c>
      <c r="AU180" s="18">
        <f>IFERROR(_xlfn.BETA.DIST(DATE(YEAR(AU$2),MONTH(AU$2),15),$AD$2,$AE$2,FALSE,DATE(YEAR($AD180),MONTH($AD180),1),DATE(YEAR($AE180),MONTH($AE180),28)),0)</f>
      </c>
      <c r="AV180" s="18">
        <f>SUM(AG180:AU180)</f>
      </c>
      <c r="AW180" s="18">
        <f>IF(J180&lt;&gt;0,J180,IF($AV180=0,0,AG180/$AV180*$Z180))</f>
      </c>
      <c r="AX180" s="18">
        <f>IF(K180&lt;&gt;0,K180,IF($AV180=0,0,AH180/$AV180*$Z180))</f>
      </c>
      <c r="AY180" s="18">
        <f>IF(L180&lt;&gt;0,L180,IF($AV180=0,0,AI180/$AV180*$Z180))</f>
      </c>
      <c r="AZ180" s="18">
        <f>IF(M180&lt;&gt;0,M180,IF($AV180=0,0,AJ180/$AV180*$Z180))</f>
      </c>
      <c r="BA180" s="18">
        <f>IF(N180&lt;&gt;0,N180,IF($AV180=0,0,AK180/$AV180*$Z180))</f>
      </c>
      <c r="BB180" s="18">
        <f>IF(O180&lt;&gt;0,O180,IF($AV180=0,0,AL180/$AV180*$Z180))</f>
      </c>
      <c r="BC180" s="18">
        <f>IF(P180&lt;&gt;0,P180,IF($AV180=0,0,AM180/$AV180*$Z180))</f>
      </c>
      <c r="BD180" s="18">
        <f>IF(Q180&lt;&gt;0,Q180,IF($AV180=0,0,AN180/$AV180*$Z180))</f>
      </c>
      <c r="BE180" s="18">
        <f>IF(R180&lt;&gt;0,R180,IF($AV180=0,0,AO180/$AV180*$Z180))</f>
      </c>
      <c r="BF180" s="18">
        <f>IF(S180&lt;&gt;0,S180,IF($AV180=0,0,AP180/$AV180*$Z180))</f>
      </c>
      <c r="BG180" s="18">
        <f>IF(T180&lt;&gt;0,T180,IF($AV180=0,0,AQ180/$AV180*$Z180))</f>
      </c>
      <c r="BH180" s="18">
        <f>IF(U180&lt;&gt;0,U180,IF($AV180=0,0,AR180/$AV180*$Z180))</f>
      </c>
      <c r="BI180" s="18">
        <f>IF(V180&lt;&gt;0,V180,IF($AV180=0,0,AS180/$AV180*$Z180))</f>
      </c>
      <c r="BJ180" s="18">
        <f>IF(W180&lt;&gt;0,W180,IF($AV180=0,0,AT180/$AV180*$Z180))</f>
      </c>
      <c r="BK180" s="18">
        <f>IF(X180&lt;&gt;0,X180,IF($AV180=0,0,AU180/$AV180*$Z180))</f>
      </c>
      <c r="BL180" s="18">
        <f>SUM(AW180:BK180)</f>
      </c>
      <c r="BM180" s="18">
        <f>I180-BL180</f>
      </c>
    </row>
    <row r="181" outlineLevel="3">
      <c r="A181" s="17" t="str">
        <v>3.4</v>
      </c>
      <c r="B181" s="17" t="str">
        <v/>
      </c>
      <c r="C181" s="17" t="str">
        <v/>
      </c>
      <c r="D181" s="17" t="str">
        <v/>
      </c>
      <c r="E181" s="17" t="str">
        <v>3.4</v>
      </c>
      <c r="F181" s="17" t="str">
        <v>Three single phase GIS inductive voltage transformer complete with its disconnector and earthing switch as specified for busbars 66 3:0.1 3:0.1 3 kV.</v>
      </c>
      <c r="G181" s="17">
        <v>23311.77</v>
      </c>
      <c r="H181" s="17" t="str">
        <v/>
      </c>
      <c r="I181" s="17" t="str">
        <v/>
      </c>
      <c r="J181" s="17" t="str">
        <v/>
      </c>
      <c r="K181" s="17" t="str">
        <v/>
      </c>
      <c r="L181" s="17" t="str">
        <v/>
      </c>
      <c r="M181" s="17" t="str">
        <v/>
      </c>
      <c r="N181" s="17" t="str">
        <v/>
      </c>
      <c r="O181" s="17" t="str">
        <v/>
      </c>
      <c r="P181" s="17" t="str">
        <v/>
      </c>
      <c r="Q181" s="17" t="str">
        <v/>
      </c>
      <c r="R181" s="17" t="str">
        <v/>
      </c>
      <c r="S181" s="17" t="str">
        <v/>
      </c>
      <c r="T181" s="17" t="str">
        <v/>
      </c>
      <c r="U181" s="17" t="str">
        <v/>
      </c>
      <c r="V181" s="17" t="str">
        <v/>
      </c>
      <c r="W181" s="17" t="str">
        <v/>
      </c>
      <c r="X181" s="17" t="str">
        <v/>
      </c>
      <c r="Y181" s="17" t="str">
        <v/>
      </c>
      <c r="Z181" s="17" t="str">
        <v/>
      </c>
      <c r="AA181" s="17" t="str">
        <v/>
      </c>
      <c r="AB181" s="17" t="str">
        <v/>
      </c>
      <c r="AC181" s="17" t="str">
        <v/>
      </c>
      <c r="AD181" s="17" t="str">
        <v/>
      </c>
      <c r="AE181" s="17" t="str">
        <v/>
      </c>
      <c r="AF181" s="5" t="str">
        <v/>
      </c>
      <c r="AG181" s="18">
        <f>IFERROR(_xlfn.BETA.DIST(DATE(YEAR(AG$2),MONTH(AG$2),15),$AD$2,$AE$2,FALSE,DATE(YEAR($AD181),MONTH($AD181),1),DATE(YEAR($AE181),MONTH($AE181),28)),0)</f>
      </c>
      <c r="AH181" s="18">
        <f>IFERROR(_xlfn.BETA.DIST(DATE(YEAR(AH$2),MONTH(AH$2),15),$AD$2,$AE$2,FALSE,DATE(YEAR($AD181),MONTH($AD181),1),DATE(YEAR($AE181),MONTH($AE181),28)),0)</f>
      </c>
      <c r="AI181" s="18">
        <f>IFERROR(_xlfn.BETA.DIST(DATE(YEAR(AI$2),MONTH(AI$2),15),$AD$2,$AE$2,FALSE,DATE(YEAR($AD181),MONTH($AD181),1),DATE(YEAR($AE181),MONTH($AE181),28)),0)</f>
      </c>
      <c r="AJ181" s="18">
        <f>IFERROR(_xlfn.BETA.DIST(DATE(YEAR(AJ$2),MONTH(AJ$2),15),$AD$2,$AE$2,FALSE,DATE(YEAR($AD181),MONTH($AD181),1),DATE(YEAR($AE181),MONTH($AE181),28)),0)</f>
      </c>
      <c r="AK181" s="18">
        <f>IFERROR(_xlfn.BETA.DIST(DATE(YEAR(AK$2),MONTH(AK$2),15),$AD$2,$AE$2,FALSE,DATE(YEAR($AD181),MONTH($AD181),1),DATE(YEAR($AE181),MONTH($AE181),28)),0)</f>
      </c>
      <c r="AL181" s="18">
        <f>IFERROR(_xlfn.BETA.DIST(DATE(YEAR(AL$2),MONTH(AL$2),15),$AD$2,$AE$2,FALSE,DATE(YEAR($AD181),MONTH($AD181),1),DATE(YEAR($AE181),MONTH($AE181),28)),0)</f>
      </c>
      <c r="AM181" s="18">
        <f>IFERROR(_xlfn.BETA.DIST(DATE(YEAR(AM$2),MONTH(AM$2),15),$AD$2,$AE$2,FALSE,DATE(YEAR($AD181),MONTH($AD181),1),DATE(YEAR($AE181),MONTH($AE181),28)),0)</f>
      </c>
      <c r="AN181" s="18">
        <f>IFERROR(_xlfn.BETA.DIST(DATE(YEAR(AN$2),MONTH(AN$2),15),$AD$2,$AE$2,FALSE,DATE(YEAR($AD181),MONTH($AD181),1),DATE(YEAR($AE181),MONTH($AE181),28)),0)</f>
      </c>
      <c r="AO181" s="18">
        <f>IFERROR(_xlfn.BETA.DIST(DATE(YEAR(AO$2),MONTH(AO$2),15),$AD$2,$AE$2,FALSE,DATE(YEAR($AD181),MONTH($AD181),1),DATE(YEAR($AE181),MONTH($AE181),28)),0)</f>
      </c>
      <c r="AP181" s="18">
        <f>IFERROR(_xlfn.BETA.DIST(DATE(YEAR(AP$2),MONTH(AP$2),15),$AD$2,$AE$2,FALSE,DATE(YEAR($AD181),MONTH($AD181),1),DATE(YEAR($AE181),MONTH($AE181),28)),0)</f>
      </c>
      <c r="AQ181" s="18">
        <f>IFERROR(_xlfn.BETA.DIST(DATE(YEAR(AQ$2),MONTH(AQ$2),15),$AD$2,$AE$2,FALSE,DATE(YEAR($AD181),MONTH($AD181),1),DATE(YEAR($AE181),MONTH($AE181),28)),0)</f>
      </c>
      <c r="AR181" s="18">
        <f>IFERROR(_xlfn.BETA.DIST(DATE(YEAR(AR$2),MONTH(AR$2),15),$AD$2,$AE$2,FALSE,DATE(YEAR($AD181),MONTH($AD181),1),DATE(YEAR($AE181),MONTH($AE181),28)),0)</f>
      </c>
      <c r="AS181" s="18">
        <f>IFERROR(_xlfn.BETA.DIST(DATE(YEAR(AS$2),MONTH(AS$2),15),$AD$2,$AE$2,FALSE,DATE(YEAR($AD181),MONTH($AD181),1),DATE(YEAR($AE181),MONTH($AE181),28)),0)</f>
      </c>
      <c r="AT181" s="18">
        <f>IFERROR(_xlfn.BETA.DIST(DATE(YEAR(AT$2),MONTH(AT$2),15),$AD$2,$AE$2,FALSE,DATE(YEAR($AD181),MONTH($AD181),1),DATE(YEAR($AE181),MONTH($AE181),28)),0)</f>
      </c>
      <c r="AU181" s="18">
        <f>IFERROR(_xlfn.BETA.DIST(DATE(YEAR(AU$2),MONTH(AU$2),15),$AD$2,$AE$2,FALSE,DATE(YEAR($AD181),MONTH($AD181),1),DATE(YEAR($AE181),MONTH($AE181),28)),0)</f>
      </c>
      <c r="AV181" s="18">
        <f>SUM(AG181:AU181)</f>
      </c>
      <c r="AW181" s="18">
        <f>IF(J181&lt;&gt;0,J181,IF($AV181=0,0,AG181/$AV181*$Z181))</f>
      </c>
      <c r="AX181" s="18">
        <f>IF(K181&lt;&gt;0,K181,IF($AV181=0,0,AH181/$AV181*$Z181))</f>
      </c>
      <c r="AY181" s="18">
        <f>IF(L181&lt;&gt;0,L181,IF($AV181=0,0,AI181/$AV181*$Z181))</f>
      </c>
      <c r="AZ181" s="18">
        <f>IF(M181&lt;&gt;0,M181,IF($AV181=0,0,AJ181/$AV181*$Z181))</f>
      </c>
      <c r="BA181" s="18">
        <f>IF(N181&lt;&gt;0,N181,IF($AV181=0,0,AK181/$AV181*$Z181))</f>
      </c>
      <c r="BB181" s="18">
        <f>IF(O181&lt;&gt;0,O181,IF($AV181=0,0,AL181/$AV181*$Z181))</f>
      </c>
      <c r="BC181" s="18">
        <f>IF(P181&lt;&gt;0,P181,IF($AV181=0,0,AM181/$AV181*$Z181))</f>
      </c>
      <c r="BD181" s="18">
        <f>IF(Q181&lt;&gt;0,Q181,IF($AV181=0,0,AN181/$AV181*$Z181))</f>
      </c>
      <c r="BE181" s="18">
        <f>IF(R181&lt;&gt;0,R181,IF($AV181=0,0,AO181/$AV181*$Z181))</f>
      </c>
      <c r="BF181" s="18">
        <f>IF(S181&lt;&gt;0,S181,IF($AV181=0,0,AP181/$AV181*$Z181))</f>
      </c>
      <c r="BG181" s="18">
        <f>IF(T181&lt;&gt;0,T181,IF($AV181=0,0,AQ181/$AV181*$Z181))</f>
      </c>
      <c r="BH181" s="18">
        <f>IF(U181&lt;&gt;0,U181,IF($AV181=0,0,AR181/$AV181*$Z181))</f>
      </c>
      <c r="BI181" s="18">
        <f>IF(V181&lt;&gt;0,V181,IF($AV181=0,0,AS181/$AV181*$Z181))</f>
      </c>
      <c r="BJ181" s="18">
        <f>IF(W181&lt;&gt;0,W181,IF($AV181=0,0,AT181/$AV181*$Z181))</f>
      </c>
      <c r="BK181" s="18">
        <f>IF(X181&lt;&gt;0,X181,IF($AV181=0,0,AU181/$AV181*$Z181))</f>
      </c>
      <c r="BL181" s="18">
        <f>SUM(AW181:BK181)</f>
      </c>
      <c r="BM181" s="17" t="str">
        <v/>
      </c>
    </row>
    <row r="182" outlineLevel="4">
      <c r="A182" s="5" t="str">
        <v>3.4</v>
      </c>
      <c r="B182" s="5" t="str">
        <v/>
      </c>
      <c r="C182" s="5" t="str">
        <v>BSKDGNGENGR05</v>
      </c>
      <c r="D182" s="5" t="str">
        <v>BSKDGNGENGR05</v>
      </c>
      <c r="E182" s="19">
        <f>IFERROR(_xlfn.XLOOKUP(F182,Assumptions!B:B,Assumptions!C:C),0)</f>
      </c>
      <c r="F182" s="5" t="str">
        <v>Advanced Payment</v>
      </c>
      <c r="G182" s="5" t="str">
        <v/>
      </c>
      <c r="H182" s="18">
        <f>G181*E182</f>
      </c>
      <c r="I182" s="18">
        <f>H182*(1-0)</f>
      </c>
      <c r="J182" s="18">
        <v>0</v>
      </c>
      <c r="K182" s="18">
        <v>0</v>
      </c>
      <c r="L182" s="18">
        <v>0</v>
      </c>
      <c r="M182" s="18">
        <v>0</v>
      </c>
      <c r="N182" s="18">
        <v>0</v>
      </c>
      <c r="O182" s="18">
        <v>0</v>
      </c>
      <c r="P182" s="18">
        <v>0</v>
      </c>
      <c r="Q182" s="18">
        <v>0</v>
      </c>
      <c r="R182" s="18">
        <v>0</v>
      </c>
      <c r="S182" s="18">
        <v>0</v>
      </c>
      <c r="T182" s="18">
        <v>0</v>
      </c>
      <c r="U182" s="18">
        <v>0</v>
      </c>
      <c r="V182" s="18">
        <v>0</v>
      </c>
      <c r="W182" s="18">
        <v>0</v>
      </c>
      <c r="X182" s="18">
        <v>0</v>
      </c>
      <c r="Y182" s="18">
        <f>SUM(J182:X182)</f>
      </c>
      <c r="Z182" s="18">
        <f>I182-Y182</f>
      </c>
      <c r="AA182" s="20">
        <v>46026</v>
      </c>
      <c r="AB182" s="20">
        <v>46026</v>
      </c>
      <c r="AC182" s="18">
        <f>IFERROR(_xlfn.XLOOKUP(F182,Assumptions!B:B,Assumptions!D:D),0)</f>
      </c>
      <c r="AD182" s="20">
        <f>AA182+AC182</f>
      </c>
      <c r="AE182" s="20">
        <f>AC182+AB182</f>
      </c>
      <c r="AF182" s="5" t="str">
        <v/>
      </c>
      <c r="AG182" s="18">
        <f>IFERROR(_xlfn.BETA.DIST(DATE(YEAR(AG$2),MONTH(AG$2),15),$AD$2,$AE$2,FALSE,DATE(YEAR($AD182),MONTH($AD182),1),DATE(YEAR($AE182),MONTH($AE182),28)),0)</f>
      </c>
      <c r="AH182" s="18">
        <f>IFERROR(_xlfn.BETA.DIST(DATE(YEAR(AH$2),MONTH(AH$2),15),$AD$2,$AE$2,FALSE,DATE(YEAR($AD182),MONTH($AD182),1),DATE(YEAR($AE182),MONTH($AE182),28)),0)</f>
      </c>
      <c r="AI182" s="18">
        <f>IFERROR(_xlfn.BETA.DIST(DATE(YEAR(AI$2),MONTH(AI$2),15),$AD$2,$AE$2,FALSE,DATE(YEAR($AD182),MONTH($AD182),1),DATE(YEAR($AE182),MONTH($AE182),28)),0)</f>
      </c>
      <c r="AJ182" s="18">
        <f>IFERROR(_xlfn.BETA.DIST(DATE(YEAR(AJ$2),MONTH(AJ$2),15),$AD$2,$AE$2,FALSE,DATE(YEAR($AD182),MONTH($AD182),1),DATE(YEAR($AE182),MONTH($AE182),28)),0)</f>
      </c>
      <c r="AK182" s="18">
        <f>IFERROR(_xlfn.BETA.DIST(DATE(YEAR(AK$2),MONTH(AK$2),15),$AD$2,$AE$2,FALSE,DATE(YEAR($AD182),MONTH($AD182),1),DATE(YEAR($AE182),MONTH($AE182),28)),0)</f>
      </c>
      <c r="AL182" s="18">
        <f>IFERROR(_xlfn.BETA.DIST(DATE(YEAR(AL$2),MONTH(AL$2),15),$AD$2,$AE$2,FALSE,DATE(YEAR($AD182),MONTH($AD182),1),DATE(YEAR($AE182),MONTH($AE182),28)),0)</f>
      </c>
      <c r="AM182" s="18">
        <f>IFERROR(_xlfn.BETA.DIST(DATE(YEAR(AM$2),MONTH(AM$2),15),$AD$2,$AE$2,FALSE,DATE(YEAR($AD182),MONTH($AD182),1),DATE(YEAR($AE182),MONTH($AE182),28)),0)</f>
      </c>
      <c r="AN182" s="18">
        <f>IFERROR(_xlfn.BETA.DIST(DATE(YEAR(AN$2),MONTH(AN$2),15),$AD$2,$AE$2,FALSE,DATE(YEAR($AD182),MONTH($AD182),1),DATE(YEAR($AE182),MONTH($AE182),28)),0)</f>
      </c>
      <c r="AO182" s="18">
        <f>IFERROR(_xlfn.BETA.DIST(DATE(YEAR(AO$2),MONTH(AO$2),15),$AD$2,$AE$2,FALSE,DATE(YEAR($AD182),MONTH($AD182),1),DATE(YEAR($AE182),MONTH($AE182),28)),0)</f>
      </c>
      <c r="AP182" s="18">
        <f>IFERROR(_xlfn.BETA.DIST(DATE(YEAR(AP$2),MONTH(AP$2),15),$AD$2,$AE$2,FALSE,DATE(YEAR($AD182),MONTH($AD182),1),DATE(YEAR($AE182),MONTH($AE182),28)),0)</f>
      </c>
      <c r="AQ182" s="18">
        <f>IFERROR(_xlfn.BETA.DIST(DATE(YEAR(AQ$2),MONTH(AQ$2),15),$AD$2,$AE$2,FALSE,DATE(YEAR($AD182),MONTH($AD182),1),DATE(YEAR($AE182),MONTH($AE182),28)),0)</f>
      </c>
      <c r="AR182" s="18">
        <f>IFERROR(_xlfn.BETA.DIST(DATE(YEAR(AR$2),MONTH(AR$2),15),$AD$2,$AE$2,FALSE,DATE(YEAR($AD182),MONTH($AD182),1),DATE(YEAR($AE182),MONTH($AE182),28)),0)</f>
      </c>
      <c r="AS182" s="18">
        <f>IFERROR(_xlfn.BETA.DIST(DATE(YEAR(AS$2),MONTH(AS$2),15),$AD$2,$AE$2,FALSE,DATE(YEAR($AD182),MONTH($AD182),1),DATE(YEAR($AE182),MONTH($AE182),28)),0)</f>
      </c>
      <c r="AT182" s="18">
        <f>IFERROR(_xlfn.BETA.DIST(DATE(YEAR(AT$2),MONTH(AT$2),15),$AD$2,$AE$2,FALSE,DATE(YEAR($AD182),MONTH($AD182),1),DATE(YEAR($AE182),MONTH($AE182),28)),0)</f>
      </c>
      <c r="AU182" s="18">
        <f>IFERROR(_xlfn.BETA.DIST(DATE(YEAR(AU$2),MONTH(AU$2),15),$AD$2,$AE$2,FALSE,DATE(YEAR($AD182),MONTH($AD182),1),DATE(YEAR($AE182),MONTH($AE182),28)),0)</f>
      </c>
      <c r="AV182" s="18">
        <f>SUM(AG182:AU182)</f>
      </c>
      <c r="AW182" s="18">
        <f>IF(J182&lt;&gt;0,J182,IF($AV182=0,0,AG182/$AV182*$Z182))</f>
      </c>
      <c r="AX182" s="18">
        <f>IF(K182&lt;&gt;0,K182,IF($AV182=0,0,AH182/$AV182*$Z182))</f>
      </c>
      <c r="AY182" s="18">
        <f>IF(L182&lt;&gt;0,L182,IF($AV182=0,0,AI182/$AV182*$Z182))</f>
      </c>
      <c r="AZ182" s="18">
        <f>IF(M182&lt;&gt;0,M182,IF($AV182=0,0,AJ182/$AV182*$Z182))</f>
      </c>
      <c r="BA182" s="18">
        <f>IF(N182&lt;&gt;0,N182,IF($AV182=0,0,AK182/$AV182*$Z182))</f>
      </c>
      <c r="BB182" s="18">
        <f>IF(O182&lt;&gt;0,O182,IF($AV182=0,0,AL182/$AV182*$Z182))</f>
      </c>
      <c r="BC182" s="18">
        <f>IF(P182&lt;&gt;0,P182,IF($AV182=0,0,AM182/$AV182*$Z182))</f>
      </c>
      <c r="BD182" s="18">
        <f>IF(Q182&lt;&gt;0,Q182,IF($AV182=0,0,AN182/$AV182*$Z182))</f>
      </c>
      <c r="BE182" s="18">
        <f>IF(R182&lt;&gt;0,R182,IF($AV182=0,0,AO182/$AV182*$Z182))</f>
      </c>
      <c r="BF182" s="18">
        <f>IF(S182&lt;&gt;0,S182,IF($AV182=0,0,AP182/$AV182*$Z182))</f>
      </c>
      <c r="BG182" s="18">
        <f>IF(T182&lt;&gt;0,T182,IF($AV182=0,0,AQ182/$AV182*$Z182))</f>
      </c>
      <c r="BH182" s="18">
        <f>IF(U182&lt;&gt;0,U182,IF($AV182=0,0,AR182/$AV182*$Z182))</f>
      </c>
      <c r="BI182" s="18">
        <f>IF(V182&lt;&gt;0,V182,IF($AV182=0,0,AS182/$AV182*$Z182))</f>
      </c>
      <c r="BJ182" s="18">
        <f>IF(W182&lt;&gt;0,W182,IF($AV182=0,0,AT182/$AV182*$Z182))</f>
      </c>
      <c r="BK182" s="18">
        <f>IF(X182&lt;&gt;0,X182,IF($AV182=0,0,AU182/$AV182*$Z182))</f>
      </c>
      <c r="BL182" s="18">
        <f>SUM(AW182:BK182)</f>
      </c>
      <c r="BM182" s="18">
        <f>I182-BL182</f>
      </c>
    </row>
    <row r="183" outlineLevel="4">
      <c r="A183" s="5" t="str">
        <v>3.4</v>
      </c>
      <c r="B183" s="5" t="str">
        <v/>
      </c>
      <c r="C183" s="5" t="str">
        <v>BSPRELGENG107</v>
      </c>
      <c r="D183" s="5" t="str">
        <v>BSPRELGENG107</v>
      </c>
      <c r="E183" s="19">
        <f>IFERROR(_xlfn.XLOOKUP(F183,Assumptions!B:B,Assumptions!C:C),0)</f>
      </c>
      <c r="F183" s="5" t="str">
        <v>Site Delivery USD</v>
      </c>
      <c r="G183" s="5" t="str">
        <v/>
      </c>
      <c r="H183" s="18">
        <f>G181*E183</f>
      </c>
      <c r="I183" s="18">
        <f>H183*(1-0)</f>
      </c>
      <c r="J183" s="18">
        <v>0</v>
      </c>
      <c r="K183" s="18">
        <v>0</v>
      </c>
      <c r="L183" s="18">
        <v>0</v>
      </c>
      <c r="M183" s="18">
        <v>0</v>
      </c>
      <c r="N183" s="18">
        <v>0</v>
      </c>
      <c r="O183" s="18">
        <v>0</v>
      </c>
      <c r="P183" s="18">
        <v>0</v>
      </c>
      <c r="Q183" s="18">
        <v>0</v>
      </c>
      <c r="R183" s="18">
        <v>0</v>
      </c>
      <c r="S183" s="18">
        <v>0</v>
      </c>
      <c r="T183" s="18">
        <v>0</v>
      </c>
      <c r="U183" s="18">
        <v>0</v>
      </c>
      <c r="V183" s="18">
        <v>0</v>
      </c>
      <c r="W183" s="18">
        <v>0</v>
      </c>
      <c r="X183" s="18">
        <v>0</v>
      </c>
      <c r="Y183" s="18">
        <f>SUM(J183:X183)</f>
      </c>
      <c r="Z183" s="18">
        <f>I183-Y183</f>
      </c>
      <c r="AA183" s="20">
        <v>46294</v>
      </c>
      <c r="AB183" s="20">
        <v>46294</v>
      </c>
      <c r="AC183" s="18">
        <f>IFERROR(_xlfn.XLOOKUP(F183,Assumptions!B:B,Assumptions!D:D),0)</f>
      </c>
      <c r="AD183" s="20">
        <f>AA183+AC183</f>
      </c>
      <c r="AE183" s="20">
        <f>AC183+AB183</f>
      </c>
      <c r="AF183" s="5" t="str">
        <v/>
      </c>
      <c r="AG183" s="18">
        <f>IFERROR(_xlfn.BETA.DIST(DATE(YEAR(AG$2),MONTH(AG$2),15),$AD$2,$AE$2,FALSE,DATE(YEAR($AD183),MONTH($AD183),1),DATE(YEAR($AE183),MONTH($AE183),28)),0)</f>
      </c>
      <c r="AH183" s="18">
        <f>IFERROR(_xlfn.BETA.DIST(DATE(YEAR(AH$2),MONTH(AH$2),15),$AD$2,$AE$2,FALSE,DATE(YEAR($AD183),MONTH($AD183),1),DATE(YEAR($AE183),MONTH($AE183),28)),0)</f>
      </c>
      <c r="AI183" s="18">
        <f>IFERROR(_xlfn.BETA.DIST(DATE(YEAR(AI$2),MONTH(AI$2),15),$AD$2,$AE$2,FALSE,DATE(YEAR($AD183),MONTH($AD183),1),DATE(YEAR($AE183),MONTH($AE183),28)),0)</f>
      </c>
      <c r="AJ183" s="18">
        <f>IFERROR(_xlfn.BETA.DIST(DATE(YEAR(AJ$2),MONTH(AJ$2),15),$AD$2,$AE$2,FALSE,DATE(YEAR($AD183),MONTH($AD183),1),DATE(YEAR($AE183),MONTH($AE183),28)),0)</f>
      </c>
      <c r="AK183" s="18">
        <f>IFERROR(_xlfn.BETA.DIST(DATE(YEAR(AK$2),MONTH(AK$2),15),$AD$2,$AE$2,FALSE,DATE(YEAR($AD183),MONTH($AD183),1),DATE(YEAR($AE183),MONTH($AE183),28)),0)</f>
      </c>
      <c r="AL183" s="18">
        <f>IFERROR(_xlfn.BETA.DIST(DATE(YEAR(AL$2),MONTH(AL$2),15),$AD$2,$AE$2,FALSE,DATE(YEAR($AD183),MONTH($AD183),1),DATE(YEAR($AE183),MONTH($AE183),28)),0)</f>
      </c>
      <c r="AM183" s="18">
        <f>IFERROR(_xlfn.BETA.DIST(DATE(YEAR(AM$2),MONTH(AM$2),15),$AD$2,$AE$2,FALSE,DATE(YEAR($AD183),MONTH($AD183),1),DATE(YEAR($AE183),MONTH($AE183),28)),0)</f>
      </c>
      <c r="AN183" s="18">
        <f>IFERROR(_xlfn.BETA.DIST(DATE(YEAR(AN$2),MONTH(AN$2),15),$AD$2,$AE$2,FALSE,DATE(YEAR($AD183),MONTH($AD183),1),DATE(YEAR($AE183),MONTH($AE183),28)),0)</f>
      </c>
      <c r="AO183" s="18">
        <f>IFERROR(_xlfn.BETA.DIST(DATE(YEAR(AO$2),MONTH(AO$2),15),$AD$2,$AE$2,FALSE,DATE(YEAR($AD183),MONTH($AD183),1),DATE(YEAR($AE183),MONTH($AE183),28)),0)</f>
      </c>
      <c r="AP183" s="18">
        <f>IFERROR(_xlfn.BETA.DIST(DATE(YEAR(AP$2),MONTH(AP$2),15),$AD$2,$AE$2,FALSE,DATE(YEAR($AD183),MONTH($AD183),1),DATE(YEAR($AE183),MONTH($AE183),28)),0)</f>
      </c>
      <c r="AQ183" s="18">
        <f>IFERROR(_xlfn.BETA.DIST(DATE(YEAR(AQ$2),MONTH(AQ$2),15),$AD$2,$AE$2,FALSE,DATE(YEAR($AD183),MONTH($AD183),1),DATE(YEAR($AE183),MONTH($AE183),28)),0)</f>
      </c>
      <c r="AR183" s="18">
        <f>IFERROR(_xlfn.BETA.DIST(DATE(YEAR(AR$2),MONTH(AR$2),15),$AD$2,$AE$2,FALSE,DATE(YEAR($AD183),MONTH($AD183),1),DATE(YEAR($AE183),MONTH($AE183),28)),0)</f>
      </c>
      <c r="AS183" s="18">
        <f>IFERROR(_xlfn.BETA.DIST(DATE(YEAR(AS$2),MONTH(AS$2),15),$AD$2,$AE$2,FALSE,DATE(YEAR($AD183),MONTH($AD183),1),DATE(YEAR($AE183),MONTH($AE183),28)),0)</f>
      </c>
      <c r="AT183" s="18">
        <f>IFERROR(_xlfn.BETA.DIST(DATE(YEAR(AT$2),MONTH(AT$2),15),$AD$2,$AE$2,FALSE,DATE(YEAR($AD183),MONTH($AD183),1),DATE(YEAR($AE183),MONTH($AE183),28)),0)</f>
      </c>
      <c r="AU183" s="18">
        <f>IFERROR(_xlfn.BETA.DIST(DATE(YEAR(AU$2),MONTH(AU$2),15),$AD$2,$AE$2,FALSE,DATE(YEAR($AD183),MONTH($AD183),1),DATE(YEAR($AE183),MONTH($AE183),28)),0)</f>
      </c>
      <c r="AV183" s="18">
        <f>SUM(AG183:AU183)</f>
      </c>
      <c r="AW183" s="18">
        <f>IF(J183&lt;&gt;0,J183,IF($AV183=0,0,AG183/$AV183*$Z183))</f>
      </c>
      <c r="AX183" s="18">
        <f>IF(K183&lt;&gt;0,K183,IF($AV183=0,0,AH183/$AV183*$Z183))</f>
      </c>
      <c r="AY183" s="18">
        <f>IF(L183&lt;&gt;0,L183,IF($AV183=0,0,AI183/$AV183*$Z183))</f>
      </c>
      <c r="AZ183" s="18">
        <f>IF(M183&lt;&gt;0,M183,IF($AV183=0,0,AJ183/$AV183*$Z183))</f>
      </c>
      <c r="BA183" s="18">
        <f>IF(N183&lt;&gt;0,N183,IF($AV183=0,0,AK183/$AV183*$Z183))</f>
      </c>
      <c r="BB183" s="18">
        <f>IF(O183&lt;&gt;0,O183,IF($AV183=0,0,AL183/$AV183*$Z183))</f>
      </c>
      <c r="BC183" s="18">
        <f>IF(P183&lt;&gt;0,P183,IF($AV183=0,0,AM183/$AV183*$Z183))</f>
      </c>
      <c r="BD183" s="18">
        <f>IF(Q183&lt;&gt;0,Q183,IF($AV183=0,0,AN183/$AV183*$Z183))</f>
      </c>
      <c r="BE183" s="18">
        <f>IF(R183&lt;&gt;0,R183,IF($AV183=0,0,AO183/$AV183*$Z183))</f>
      </c>
      <c r="BF183" s="18">
        <f>IF(S183&lt;&gt;0,S183,IF($AV183=0,0,AP183/$AV183*$Z183))</f>
      </c>
      <c r="BG183" s="18">
        <f>IF(T183&lt;&gt;0,T183,IF($AV183=0,0,AQ183/$AV183*$Z183))</f>
      </c>
      <c r="BH183" s="18">
        <f>IF(U183&lt;&gt;0,U183,IF($AV183=0,0,AR183/$AV183*$Z183))</f>
      </c>
      <c r="BI183" s="18">
        <f>IF(V183&lt;&gt;0,V183,IF($AV183=0,0,AS183/$AV183*$Z183))</f>
      </c>
      <c r="BJ183" s="18">
        <f>IF(W183&lt;&gt;0,W183,IF($AV183=0,0,AT183/$AV183*$Z183))</f>
      </c>
      <c r="BK183" s="18">
        <f>IF(X183&lt;&gt;0,X183,IF($AV183=0,0,AU183/$AV183*$Z183))</f>
      </c>
      <c r="BL183" s="18">
        <f>SUM(AW183:BK183)</f>
      </c>
      <c r="BM183" s="18">
        <f>I183-BL183</f>
      </c>
    </row>
    <row r="184" outlineLevel="4">
      <c r="A184" s="5" t="str">
        <v>3.4</v>
      </c>
      <c r="B184" s="5" t="str">
        <v/>
      </c>
      <c r="C184" s="5" t="str">
        <v>BSKDGNGENGR07</v>
      </c>
      <c r="D184" s="5" t="str">
        <v>BSKDGNGENGR07</v>
      </c>
      <c r="E184" s="19">
        <f>IFERROR(_xlfn.XLOOKUP(F184,Assumptions!B:B,Assumptions!C:C),0)</f>
      </c>
      <c r="F184" s="5" t="str">
        <v>Retention</v>
      </c>
      <c r="G184" s="5" t="str">
        <v/>
      </c>
      <c r="H184" s="18">
        <f>G181*E184</f>
      </c>
      <c r="I184" s="18">
        <f>H184*(1-0)</f>
      </c>
      <c r="J184" s="18">
        <v>0</v>
      </c>
      <c r="K184" s="18">
        <v>0</v>
      </c>
      <c r="L184" s="18">
        <v>0</v>
      </c>
      <c r="M184" s="18">
        <v>0</v>
      </c>
      <c r="N184" s="18">
        <v>0</v>
      </c>
      <c r="O184" s="18">
        <v>0</v>
      </c>
      <c r="P184" s="18">
        <v>0</v>
      </c>
      <c r="Q184" s="18">
        <v>0</v>
      </c>
      <c r="R184" s="18">
        <v>0</v>
      </c>
      <c r="S184" s="18">
        <v>0</v>
      </c>
      <c r="T184" s="18">
        <v>0</v>
      </c>
      <c r="U184" s="18">
        <v>0</v>
      </c>
      <c r="V184" s="18">
        <v>0</v>
      </c>
      <c r="W184" s="18">
        <v>0</v>
      </c>
      <c r="X184" s="18">
        <v>0</v>
      </c>
      <c r="Y184" s="18">
        <f>SUM(J184:X184)</f>
      </c>
      <c r="Z184" s="18">
        <f>I184-Y184</f>
      </c>
      <c r="AA184" s="20">
        <v>46483</v>
      </c>
      <c r="AB184" s="20">
        <v>46483</v>
      </c>
      <c r="AC184" s="18">
        <f>IFERROR(_xlfn.XLOOKUP(F184,Assumptions!B:B,Assumptions!D:D),0)</f>
      </c>
      <c r="AD184" s="20">
        <f>AA184+AC184</f>
      </c>
      <c r="AE184" s="20">
        <f>AC184+AB184</f>
      </c>
      <c r="AF184" s="5" t="str">
        <v/>
      </c>
      <c r="AG184" s="18">
        <f>IFERROR(_xlfn.BETA.DIST(DATE(YEAR(AG$2),MONTH(AG$2),15),$AD$2,$AE$2,FALSE,DATE(YEAR($AD184),MONTH($AD184),1),DATE(YEAR($AE184),MONTH($AE184),28)),0)</f>
      </c>
      <c r="AH184" s="18">
        <f>IFERROR(_xlfn.BETA.DIST(DATE(YEAR(AH$2),MONTH(AH$2),15),$AD$2,$AE$2,FALSE,DATE(YEAR($AD184),MONTH($AD184),1),DATE(YEAR($AE184),MONTH($AE184),28)),0)</f>
      </c>
      <c r="AI184" s="18">
        <f>IFERROR(_xlfn.BETA.DIST(DATE(YEAR(AI$2),MONTH(AI$2),15),$AD$2,$AE$2,FALSE,DATE(YEAR($AD184),MONTH($AD184),1),DATE(YEAR($AE184),MONTH($AE184),28)),0)</f>
      </c>
      <c r="AJ184" s="18">
        <f>IFERROR(_xlfn.BETA.DIST(DATE(YEAR(AJ$2),MONTH(AJ$2),15),$AD$2,$AE$2,FALSE,DATE(YEAR($AD184),MONTH($AD184),1),DATE(YEAR($AE184),MONTH($AE184),28)),0)</f>
      </c>
      <c r="AK184" s="18">
        <f>IFERROR(_xlfn.BETA.DIST(DATE(YEAR(AK$2),MONTH(AK$2),15),$AD$2,$AE$2,FALSE,DATE(YEAR($AD184),MONTH($AD184),1),DATE(YEAR($AE184),MONTH($AE184),28)),0)</f>
      </c>
      <c r="AL184" s="18">
        <f>IFERROR(_xlfn.BETA.DIST(DATE(YEAR(AL$2),MONTH(AL$2),15),$AD$2,$AE$2,FALSE,DATE(YEAR($AD184),MONTH($AD184),1),DATE(YEAR($AE184),MONTH($AE184),28)),0)</f>
      </c>
      <c r="AM184" s="18">
        <f>IFERROR(_xlfn.BETA.DIST(DATE(YEAR(AM$2),MONTH(AM$2),15),$AD$2,$AE$2,FALSE,DATE(YEAR($AD184),MONTH($AD184),1),DATE(YEAR($AE184),MONTH($AE184),28)),0)</f>
      </c>
      <c r="AN184" s="18">
        <f>IFERROR(_xlfn.BETA.DIST(DATE(YEAR(AN$2),MONTH(AN$2),15),$AD$2,$AE$2,FALSE,DATE(YEAR($AD184),MONTH($AD184),1),DATE(YEAR($AE184),MONTH($AE184),28)),0)</f>
      </c>
      <c r="AO184" s="18">
        <f>IFERROR(_xlfn.BETA.DIST(DATE(YEAR(AO$2),MONTH(AO$2),15),$AD$2,$AE$2,FALSE,DATE(YEAR($AD184),MONTH($AD184),1),DATE(YEAR($AE184),MONTH($AE184),28)),0)</f>
      </c>
      <c r="AP184" s="18">
        <f>IFERROR(_xlfn.BETA.DIST(DATE(YEAR(AP$2),MONTH(AP$2),15),$AD$2,$AE$2,FALSE,DATE(YEAR($AD184),MONTH($AD184),1),DATE(YEAR($AE184),MONTH($AE184),28)),0)</f>
      </c>
      <c r="AQ184" s="18">
        <f>IFERROR(_xlfn.BETA.DIST(DATE(YEAR(AQ$2),MONTH(AQ$2),15),$AD$2,$AE$2,FALSE,DATE(YEAR($AD184),MONTH($AD184),1),DATE(YEAR($AE184),MONTH($AE184),28)),0)</f>
      </c>
      <c r="AR184" s="18">
        <f>IFERROR(_xlfn.BETA.DIST(DATE(YEAR(AR$2),MONTH(AR$2),15),$AD$2,$AE$2,FALSE,DATE(YEAR($AD184),MONTH($AD184),1),DATE(YEAR($AE184),MONTH($AE184),28)),0)</f>
      </c>
      <c r="AS184" s="18">
        <f>IFERROR(_xlfn.BETA.DIST(DATE(YEAR(AS$2),MONTH(AS$2),15),$AD$2,$AE$2,FALSE,DATE(YEAR($AD184),MONTH($AD184),1),DATE(YEAR($AE184),MONTH($AE184),28)),0)</f>
      </c>
      <c r="AT184" s="18">
        <f>IFERROR(_xlfn.BETA.DIST(DATE(YEAR(AT$2),MONTH(AT$2),15),$AD$2,$AE$2,FALSE,DATE(YEAR($AD184),MONTH($AD184),1),DATE(YEAR($AE184),MONTH($AE184),28)),0)</f>
      </c>
      <c r="AU184" s="18">
        <f>IFERROR(_xlfn.BETA.DIST(DATE(YEAR(AU$2),MONTH(AU$2),15),$AD$2,$AE$2,FALSE,DATE(YEAR($AD184),MONTH($AD184),1),DATE(YEAR($AE184),MONTH($AE184),28)),0)</f>
      </c>
      <c r="AV184" s="18">
        <f>SUM(AG184:AU184)</f>
      </c>
      <c r="AW184" s="18">
        <f>IF(J184&lt;&gt;0,J184,IF($AV184=0,0,AG184/$AV184*$Z184))</f>
      </c>
      <c r="AX184" s="18">
        <f>IF(K184&lt;&gt;0,K184,IF($AV184=0,0,AH184/$AV184*$Z184))</f>
      </c>
      <c r="AY184" s="18">
        <f>IF(L184&lt;&gt;0,L184,IF($AV184=0,0,AI184/$AV184*$Z184))</f>
      </c>
      <c r="AZ184" s="18">
        <f>IF(M184&lt;&gt;0,M184,IF($AV184=0,0,AJ184/$AV184*$Z184))</f>
      </c>
      <c r="BA184" s="18">
        <f>IF(N184&lt;&gt;0,N184,IF($AV184=0,0,AK184/$AV184*$Z184))</f>
      </c>
      <c r="BB184" s="18">
        <f>IF(O184&lt;&gt;0,O184,IF($AV184=0,0,AL184/$AV184*$Z184))</f>
      </c>
      <c r="BC184" s="18">
        <f>IF(P184&lt;&gt;0,P184,IF($AV184=0,0,AM184/$AV184*$Z184))</f>
      </c>
      <c r="BD184" s="18">
        <f>IF(Q184&lt;&gt;0,Q184,IF($AV184=0,0,AN184/$AV184*$Z184))</f>
      </c>
      <c r="BE184" s="18">
        <f>IF(R184&lt;&gt;0,R184,IF($AV184=0,0,AO184/$AV184*$Z184))</f>
      </c>
      <c r="BF184" s="18">
        <f>IF(S184&lt;&gt;0,S184,IF($AV184=0,0,AP184/$AV184*$Z184))</f>
      </c>
      <c r="BG184" s="18">
        <f>IF(T184&lt;&gt;0,T184,IF($AV184=0,0,AQ184/$AV184*$Z184))</f>
      </c>
      <c r="BH184" s="18">
        <f>IF(U184&lt;&gt;0,U184,IF($AV184=0,0,AR184/$AV184*$Z184))</f>
      </c>
      <c r="BI184" s="18">
        <f>IF(V184&lt;&gt;0,V184,IF($AV184=0,0,AS184/$AV184*$Z184))</f>
      </c>
      <c r="BJ184" s="18">
        <f>IF(W184&lt;&gt;0,W184,IF($AV184=0,0,AT184/$AV184*$Z184))</f>
      </c>
      <c r="BK184" s="18">
        <f>IF(X184&lt;&gt;0,X184,IF($AV184=0,0,AU184/$AV184*$Z184))</f>
      </c>
      <c r="BL184" s="18">
        <f>SUM(AW184:BK184)</f>
      </c>
      <c r="BM184" s="18">
        <f>I184-BL184</f>
      </c>
    </row>
    <row r="185" outlineLevel="3">
      <c r="A185" s="17" t="str">
        <v>3.5</v>
      </c>
      <c r="B185" s="17" t="str">
        <v/>
      </c>
      <c r="C185" s="17" t="str">
        <v/>
      </c>
      <c r="D185" s="17" t="str">
        <v/>
      </c>
      <c r="E185" s="17" t="str">
        <v>3.5</v>
      </c>
      <c r="F185" s="17" t="str">
        <v>Three phase GIS longitudinal bus bar disconnector with rated current 2500 A for the sectionalizer.</v>
      </c>
      <c r="G185" s="17">
        <v>31082.36</v>
      </c>
      <c r="H185" s="17" t="str">
        <v/>
      </c>
      <c r="I185" s="17" t="str">
        <v/>
      </c>
      <c r="J185" s="17" t="str">
        <v/>
      </c>
      <c r="K185" s="17" t="str">
        <v/>
      </c>
      <c r="L185" s="17" t="str">
        <v/>
      </c>
      <c r="M185" s="17" t="str">
        <v/>
      </c>
      <c r="N185" s="17" t="str">
        <v/>
      </c>
      <c r="O185" s="17" t="str">
        <v/>
      </c>
      <c r="P185" s="17" t="str">
        <v/>
      </c>
      <c r="Q185" s="17" t="str">
        <v/>
      </c>
      <c r="R185" s="17" t="str">
        <v/>
      </c>
      <c r="S185" s="17" t="str">
        <v/>
      </c>
      <c r="T185" s="17" t="str">
        <v/>
      </c>
      <c r="U185" s="17" t="str">
        <v/>
      </c>
      <c r="V185" s="17" t="str">
        <v/>
      </c>
      <c r="W185" s="17" t="str">
        <v/>
      </c>
      <c r="X185" s="17" t="str">
        <v/>
      </c>
      <c r="Y185" s="17" t="str">
        <v/>
      </c>
      <c r="Z185" s="17" t="str">
        <v/>
      </c>
      <c r="AA185" s="17" t="str">
        <v/>
      </c>
      <c r="AB185" s="17" t="str">
        <v/>
      </c>
      <c r="AC185" s="17" t="str">
        <v/>
      </c>
      <c r="AD185" s="17" t="str">
        <v/>
      </c>
      <c r="AE185" s="17" t="str">
        <v/>
      </c>
      <c r="AF185" s="5" t="str">
        <v/>
      </c>
      <c r="AG185" s="18">
        <f>IFERROR(_xlfn.BETA.DIST(DATE(YEAR(AG$2),MONTH(AG$2),15),$AD$2,$AE$2,FALSE,DATE(YEAR($AD185),MONTH($AD185),1),DATE(YEAR($AE185),MONTH($AE185),28)),0)</f>
      </c>
      <c r="AH185" s="18">
        <f>IFERROR(_xlfn.BETA.DIST(DATE(YEAR(AH$2),MONTH(AH$2),15),$AD$2,$AE$2,FALSE,DATE(YEAR($AD185),MONTH($AD185),1),DATE(YEAR($AE185),MONTH($AE185),28)),0)</f>
      </c>
      <c r="AI185" s="18">
        <f>IFERROR(_xlfn.BETA.DIST(DATE(YEAR(AI$2),MONTH(AI$2),15),$AD$2,$AE$2,FALSE,DATE(YEAR($AD185),MONTH($AD185),1),DATE(YEAR($AE185),MONTH($AE185),28)),0)</f>
      </c>
      <c r="AJ185" s="18">
        <f>IFERROR(_xlfn.BETA.DIST(DATE(YEAR(AJ$2),MONTH(AJ$2),15),$AD$2,$AE$2,FALSE,DATE(YEAR($AD185),MONTH($AD185),1),DATE(YEAR($AE185),MONTH($AE185),28)),0)</f>
      </c>
      <c r="AK185" s="18">
        <f>IFERROR(_xlfn.BETA.DIST(DATE(YEAR(AK$2),MONTH(AK$2),15),$AD$2,$AE$2,FALSE,DATE(YEAR($AD185),MONTH($AD185),1),DATE(YEAR($AE185),MONTH($AE185),28)),0)</f>
      </c>
      <c r="AL185" s="18">
        <f>IFERROR(_xlfn.BETA.DIST(DATE(YEAR(AL$2),MONTH(AL$2),15),$AD$2,$AE$2,FALSE,DATE(YEAR($AD185),MONTH($AD185),1),DATE(YEAR($AE185),MONTH($AE185),28)),0)</f>
      </c>
      <c r="AM185" s="18">
        <f>IFERROR(_xlfn.BETA.DIST(DATE(YEAR(AM$2),MONTH(AM$2),15),$AD$2,$AE$2,FALSE,DATE(YEAR($AD185),MONTH($AD185),1),DATE(YEAR($AE185),MONTH($AE185),28)),0)</f>
      </c>
      <c r="AN185" s="18">
        <f>IFERROR(_xlfn.BETA.DIST(DATE(YEAR(AN$2),MONTH(AN$2),15),$AD$2,$AE$2,FALSE,DATE(YEAR($AD185),MONTH($AD185),1),DATE(YEAR($AE185),MONTH($AE185),28)),0)</f>
      </c>
      <c r="AO185" s="18">
        <f>IFERROR(_xlfn.BETA.DIST(DATE(YEAR(AO$2),MONTH(AO$2),15),$AD$2,$AE$2,FALSE,DATE(YEAR($AD185),MONTH($AD185),1),DATE(YEAR($AE185),MONTH($AE185),28)),0)</f>
      </c>
      <c r="AP185" s="18">
        <f>IFERROR(_xlfn.BETA.DIST(DATE(YEAR(AP$2),MONTH(AP$2),15),$AD$2,$AE$2,FALSE,DATE(YEAR($AD185),MONTH($AD185),1),DATE(YEAR($AE185),MONTH($AE185),28)),0)</f>
      </c>
      <c r="AQ185" s="18">
        <f>IFERROR(_xlfn.BETA.DIST(DATE(YEAR(AQ$2),MONTH(AQ$2),15),$AD$2,$AE$2,FALSE,DATE(YEAR($AD185),MONTH($AD185),1),DATE(YEAR($AE185),MONTH($AE185),28)),0)</f>
      </c>
      <c r="AR185" s="18">
        <f>IFERROR(_xlfn.BETA.DIST(DATE(YEAR(AR$2),MONTH(AR$2),15),$AD$2,$AE$2,FALSE,DATE(YEAR($AD185),MONTH($AD185),1),DATE(YEAR($AE185),MONTH($AE185),28)),0)</f>
      </c>
      <c r="AS185" s="18">
        <f>IFERROR(_xlfn.BETA.DIST(DATE(YEAR(AS$2),MONTH(AS$2),15),$AD$2,$AE$2,FALSE,DATE(YEAR($AD185),MONTH($AD185),1),DATE(YEAR($AE185),MONTH($AE185),28)),0)</f>
      </c>
      <c r="AT185" s="18">
        <f>IFERROR(_xlfn.BETA.DIST(DATE(YEAR(AT$2),MONTH(AT$2),15),$AD$2,$AE$2,FALSE,DATE(YEAR($AD185),MONTH($AD185),1),DATE(YEAR($AE185),MONTH($AE185),28)),0)</f>
      </c>
      <c r="AU185" s="18">
        <f>IFERROR(_xlfn.BETA.DIST(DATE(YEAR(AU$2),MONTH(AU$2),15),$AD$2,$AE$2,FALSE,DATE(YEAR($AD185),MONTH($AD185),1),DATE(YEAR($AE185),MONTH($AE185),28)),0)</f>
      </c>
      <c r="AV185" s="18">
        <f>SUM(AG185:AU185)</f>
      </c>
      <c r="AW185" s="18">
        <f>IF(J185&lt;&gt;0,J185,IF($AV185=0,0,AG185/$AV185*$Z185))</f>
      </c>
      <c r="AX185" s="18">
        <f>IF(K185&lt;&gt;0,K185,IF($AV185=0,0,AH185/$AV185*$Z185))</f>
      </c>
      <c r="AY185" s="18">
        <f>IF(L185&lt;&gt;0,L185,IF($AV185=0,0,AI185/$AV185*$Z185))</f>
      </c>
      <c r="AZ185" s="18">
        <f>IF(M185&lt;&gt;0,M185,IF($AV185=0,0,AJ185/$AV185*$Z185))</f>
      </c>
      <c r="BA185" s="18">
        <f>IF(N185&lt;&gt;0,N185,IF($AV185=0,0,AK185/$AV185*$Z185))</f>
      </c>
      <c r="BB185" s="18">
        <f>IF(O185&lt;&gt;0,O185,IF($AV185=0,0,AL185/$AV185*$Z185))</f>
      </c>
      <c r="BC185" s="18">
        <f>IF(P185&lt;&gt;0,P185,IF($AV185=0,0,AM185/$AV185*$Z185))</f>
      </c>
      <c r="BD185" s="18">
        <f>IF(Q185&lt;&gt;0,Q185,IF($AV185=0,0,AN185/$AV185*$Z185))</f>
      </c>
      <c r="BE185" s="18">
        <f>IF(R185&lt;&gt;0,R185,IF($AV185=0,0,AO185/$AV185*$Z185))</f>
      </c>
      <c r="BF185" s="18">
        <f>IF(S185&lt;&gt;0,S185,IF($AV185=0,0,AP185/$AV185*$Z185))</f>
      </c>
      <c r="BG185" s="18">
        <f>IF(T185&lt;&gt;0,T185,IF($AV185=0,0,AQ185/$AV185*$Z185))</f>
      </c>
      <c r="BH185" s="18">
        <f>IF(U185&lt;&gt;0,U185,IF($AV185=0,0,AR185/$AV185*$Z185))</f>
      </c>
      <c r="BI185" s="18">
        <f>IF(V185&lt;&gt;0,V185,IF($AV185=0,0,AS185/$AV185*$Z185))</f>
      </c>
      <c r="BJ185" s="18">
        <f>IF(W185&lt;&gt;0,W185,IF($AV185=0,0,AT185/$AV185*$Z185))</f>
      </c>
      <c r="BK185" s="18">
        <f>IF(X185&lt;&gt;0,X185,IF($AV185=0,0,AU185/$AV185*$Z185))</f>
      </c>
      <c r="BL185" s="18">
        <f>SUM(AW185:BK185)</f>
      </c>
      <c r="BM185" s="17" t="str">
        <v/>
      </c>
    </row>
    <row r="186" outlineLevel="4">
      <c r="A186" s="5" t="str">
        <v>3.5</v>
      </c>
      <c r="B186" s="5" t="str">
        <v/>
      </c>
      <c r="C186" s="5" t="str">
        <v>BSKDGNGENGR05</v>
      </c>
      <c r="D186" s="5" t="str">
        <v>BSKDGNGENGR05</v>
      </c>
      <c r="E186" s="19">
        <f>IFERROR(_xlfn.XLOOKUP(F186,Assumptions!B:B,Assumptions!C:C),0)</f>
      </c>
      <c r="F186" s="5" t="str">
        <v>Advanced Payment</v>
      </c>
      <c r="G186" s="5" t="str">
        <v/>
      </c>
      <c r="H186" s="18">
        <f>G185*E186</f>
      </c>
      <c r="I186" s="18">
        <f>H186*(1-0)</f>
      </c>
      <c r="J186" s="18">
        <v>0</v>
      </c>
      <c r="K186" s="18">
        <v>0</v>
      </c>
      <c r="L186" s="18">
        <v>0</v>
      </c>
      <c r="M186" s="18">
        <v>0</v>
      </c>
      <c r="N186" s="18">
        <v>0</v>
      </c>
      <c r="O186" s="18">
        <v>0</v>
      </c>
      <c r="P186" s="18">
        <v>0</v>
      </c>
      <c r="Q186" s="18">
        <v>0</v>
      </c>
      <c r="R186" s="18">
        <v>0</v>
      </c>
      <c r="S186" s="18">
        <v>0</v>
      </c>
      <c r="T186" s="18">
        <v>0</v>
      </c>
      <c r="U186" s="18">
        <v>0</v>
      </c>
      <c r="V186" s="18">
        <v>0</v>
      </c>
      <c r="W186" s="18">
        <v>0</v>
      </c>
      <c r="X186" s="18">
        <v>0</v>
      </c>
      <c r="Y186" s="18">
        <f>SUM(J186:X186)</f>
      </c>
      <c r="Z186" s="18">
        <f>I186-Y186</f>
      </c>
      <c r="AA186" s="20">
        <v>46026</v>
      </c>
      <c r="AB186" s="20">
        <v>46026</v>
      </c>
      <c r="AC186" s="18">
        <f>IFERROR(_xlfn.XLOOKUP(F186,Assumptions!B:B,Assumptions!D:D),0)</f>
      </c>
      <c r="AD186" s="20">
        <f>AA186+AC186</f>
      </c>
      <c r="AE186" s="20">
        <f>AC186+AB186</f>
      </c>
      <c r="AF186" s="5" t="str">
        <v/>
      </c>
      <c r="AG186" s="18">
        <f>IFERROR(_xlfn.BETA.DIST(DATE(YEAR(AG$2),MONTH(AG$2),15),$AD$2,$AE$2,FALSE,DATE(YEAR($AD186),MONTH($AD186),1),DATE(YEAR($AE186),MONTH($AE186),28)),0)</f>
      </c>
      <c r="AH186" s="18">
        <f>IFERROR(_xlfn.BETA.DIST(DATE(YEAR(AH$2),MONTH(AH$2),15),$AD$2,$AE$2,FALSE,DATE(YEAR($AD186),MONTH($AD186),1),DATE(YEAR($AE186),MONTH($AE186),28)),0)</f>
      </c>
      <c r="AI186" s="18">
        <f>IFERROR(_xlfn.BETA.DIST(DATE(YEAR(AI$2),MONTH(AI$2),15),$AD$2,$AE$2,FALSE,DATE(YEAR($AD186),MONTH($AD186),1),DATE(YEAR($AE186),MONTH($AE186),28)),0)</f>
      </c>
      <c r="AJ186" s="18">
        <f>IFERROR(_xlfn.BETA.DIST(DATE(YEAR(AJ$2),MONTH(AJ$2),15),$AD$2,$AE$2,FALSE,DATE(YEAR($AD186),MONTH($AD186),1),DATE(YEAR($AE186),MONTH($AE186),28)),0)</f>
      </c>
      <c r="AK186" s="18">
        <f>IFERROR(_xlfn.BETA.DIST(DATE(YEAR(AK$2),MONTH(AK$2),15),$AD$2,$AE$2,FALSE,DATE(YEAR($AD186),MONTH($AD186),1),DATE(YEAR($AE186),MONTH($AE186),28)),0)</f>
      </c>
      <c r="AL186" s="18">
        <f>IFERROR(_xlfn.BETA.DIST(DATE(YEAR(AL$2),MONTH(AL$2),15),$AD$2,$AE$2,FALSE,DATE(YEAR($AD186),MONTH($AD186),1),DATE(YEAR($AE186),MONTH($AE186),28)),0)</f>
      </c>
      <c r="AM186" s="18">
        <f>IFERROR(_xlfn.BETA.DIST(DATE(YEAR(AM$2),MONTH(AM$2),15),$AD$2,$AE$2,FALSE,DATE(YEAR($AD186),MONTH($AD186),1),DATE(YEAR($AE186),MONTH($AE186),28)),0)</f>
      </c>
      <c r="AN186" s="18">
        <f>IFERROR(_xlfn.BETA.DIST(DATE(YEAR(AN$2),MONTH(AN$2),15),$AD$2,$AE$2,FALSE,DATE(YEAR($AD186),MONTH($AD186),1),DATE(YEAR($AE186),MONTH($AE186),28)),0)</f>
      </c>
      <c r="AO186" s="18">
        <f>IFERROR(_xlfn.BETA.DIST(DATE(YEAR(AO$2),MONTH(AO$2),15),$AD$2,$AE$2,FALSE,DATE(YEAR($AD186),MONTH($AD186),1),DATE(YEAR($AE186),MONTH($AE186),28)),0)</f>
      </c>
      <c r="AP186" s="18">
        <f>IFERROR(_xlfn.BETA.DIST(DATE(YEAR(AP$2),MONTH(AP$2),15),$AD$2,$AE$2,FALSE,DATE(YEAR($AD186),MONTH($AD186),1),DATE(YEAR($AE186),MONTH($AE186),28)),0)</f>
      </c>
      <c r="AQ186" s="18">
        <f>IFERROR(_xlfn.BETA.DIST(DATE(YEAR(AQ$2),MONTH(AQ$2),15),$AD$2,$AE$2,FALSE,DATE(YEAR($AD186),MONTH($AD186),1),DATE(YEAR($AE186),MONTH($AE186),28)),0)</f>
      </c>
      <c r="AR186" s="18">
        <f>IFERROR(_xlfn.BETA.DIST(DATE(YEAR(AR$2),MONTH(AR$2),15),$AD$2,$AE$2,FALSE,DATE(YEAR($AD186),MONTH($AD186),1),DATE(YEAR($AE186),MONTH($AE186),28)),0)</f>
      </c>
      <c r="AS186" s="18">
        <f>IFERROR(_xlfn.BETA.DIST(DATE(YEAR(AS$2),MONTH(AS$2),15),$AD$2,$AE$2,FALSE,DATE(YEAR($AD186),MONTH($AD186),1),DATE(YEAR($AE186),MONTH($AE186),28)),0)</f>
      </c>
      <c r="AT186" s="18">
        <f>IFERROR(_xlfn.BETA.DIST(DATE(YEAR(AT$2),MONTH(AT$2),15),$AD$2,$AE$2,FALSE,DATE(YEAR($AD186),MONTH($AD186),1),DATE(YEAR($AE186),MONTH($AE186),28)),0)</f>
      </c>
      <c r="AU186" s="18">
        <f>IFERROR(_xlfn.BETA.DIST(DATE(YEAR(AU$2),MONTH(AU$2),15),$AD$2,$AE$2,FALSE,DATE(YEAR($AD186),MONTH($AD186),1),DATE(YEAR($AE186),MONTH($AE186),28)),0)</f>
      </c>
      <c r="AV186" s="18">
        <f>SUM(AG186:AU186)</f>
      </c>
      <c r="AW186" s="18">
        <f>IF(J186&lt;&gt;0,J186,IF($AV186=0,0,AG186/$AV186*$Z186))</f>
      </c>
      <c r="AX186" s="18">
        <f>IF(K186&lt;&gt;0,K186,IF($AV186=0,0,AH186/$AV186*$Z186))</f>
      </c>
      <c r="AY186" s="18">
        <f>IF(L186&lt;&gt;0,L186,IF($AV186=0,0,AI186/$AV186*$Z186))</f>
      </c>
      <c r="AZ186" s="18">
        <f>IF(M186&lt;&gt;0,M186,IF($AV186=0,0,AJ186/$AV186*$Z186))</f>
      </c>
      <c r="BA186" s="18">
        <f>IF(N186&lt;&gt;0,N186,IF($AV186=0,0,AK186/$AV186*$Z186))</f>
      </c>
      <c r="BB186" s="18">
        <f>IF(O186&lt;&gt;0,O186,IF($AV186=0,0,AL186/$AV186*$Z186))</f>
      </c>
      <c r="BC186" s="18">
        <f>IF(P186&lt;&gt;0,P186,IF($AV186=0,0,AM186/$AV186*$Z186))</f>
      </c>
      <c r="BD186" s="18">
        <f>IF(Q186&lt;&gt;0,Q186,IF($AV186=0,0,AN186/$AV186*$Z186))</f>
      </c>
      <c r="BE186" s="18">
        <f>IF(R186&lt;&gt;0,R186,IF($AV186=0,0,AO186/$AV186*$Z186))</f>
      </c>
      <c r="BF186" s="18">
        <f>IF(S186&lt;&gt;0,S186,IF($AV186=0,0,AP186/$AV186*$Z186))</f>
      </c>
      <c r="BG186" s="18">
        <f>IF(T186&lt;&gt;0,T186,IF($AV186=0,0,AQ186/$AV186*$Z186))</f>
      </c>
      <c r="BH186" s="18">
        <f>IF(U186&lt;&gt;0,U186,IF($AV186=0,0,AR186/$AV186*$Z186))</f>
      </c>
      <c r="BI186" s="18">
        <f>IF(V186&lt;&gt;0,V186,IF($AV186=0,0,AS186/$AV186*$Z186))</f>
      </c>
      <c r="BJ186" s="18">
        <f>IF(W186&lt;&gt;0,W186,IF($AV186=0,0,AT186/$AV186*$Z186))</f>
      </c>
      <c r="BK186" s="18">
        <f>IF(X186&lt;&gt;0,X186,IF($AV186=0,0,AU186/$AV186*$Z186))</f>
      </c>
      <c r="BL186" s="18">
        <f>SUM(AW186:BK186)</f>
      </c>
      <c r="BM186" s="18">
        <f>I186-BL186</f>
      </c>
    </row>
    <row r="187" outlineLevel="4">
      <c r="A187" s="5" t="str">
        <v>3.5</v>
      </c>
      <c r="B187" s="5" t="str">
        <v/>
      </c>
      <c r="C187" s="5" t="str">
        <v>BSPRELGENG107</v>
      </c>
      <c r="D187" s="5" t="str">
        <v>BSPRELGENG107</v>
      </c>
      <c r="E187" s="19">
        <f>IFERROR(_xlfn.XLOOKUP(F187,Assumptions!B:B,Assumptions!C:C),0)</f>
      </c>
      <c r="F187" s="5" t="str">
        <v>Site Delivery USD</v>
      </c>
      <c r="G187" s="5" t="str">
        <v/>
      </c>
      <c r="H187" s="18">
        <f>G185*E187</f>
      </c>
      <c r="I187" s="18">
        <f>H187*(1-0)</f>
      </c>
      <c r="J187" s="18">
        <v>0</v>
      </c>
      <c r="K187" s="18">
        <v>0</v>
      </c>
      <c r="L187" s="18">
        <v>0</v>
      </c>
      <c r="M187" s="18">
        <v>0</v>
      </c>
      <c r="N187" s="18">
        <v>0</v>
      </c>
      <c r="O187" s="18">
        <v>0</v>
      </c>
      <c r="P187" s="18">
        <v>0</v>
      </c>
      <c r="Q187" s="18">
        <v>0</v>
      </c>
      <c r="R187" s="18">
        <v>0</v>
      </c>
      <c r="S187" s="18">
        <v>0</v>
      </c>
      <c r="T187" s="18">
        <v>0</v>
      </c>
      <c r="U187" s="18">
        <v>0</v>
      </c>
      <c r="V187" s="18">
        <v>0</v>
      </c>
      <c r="W187" s="18">
        <v>0</v>
      </c>
      <c r="X187" s="18">
        <v>0</v>
      </c>
      <c r="Y187" s="18">
        <f>SUM(J187:X187)</f>
      </c>
      <c r="Z187" s="18">
        <f>I187-Y187</f>
      </c>
      <c r="AA187" s="20">
        <v>46294</v>
      </c>
      <c r="AB187" s="20">
        <v>46294</v>
      </c>
      <c r="AC187" s="18">
        <f>IFERROR(_xlfn.XLOOKUP(F187,Assumptions!B:B,Assumptions!D:D),0)</f>
      </c>
      <c r="AD187" s="20">
        <f>AA187+AC187</f>
      </c>
      <c r="AE187" s="20">
        <f>AC187+AB187</f>
      </c>
      <c r="AF187" s="5" t="str">
        <v/>
      </c>
      <c r="AG187" s="18">
        <f>IFERROR(_xlfn.BETA.DIST(DATE(YEAR(AG$2),MONTH(AG$2),15),$AD$2,$AE$2,FALSE,DATE(YEAR($AD187),MONTH($AD187),1),DATE(YEAR($AE187),MONTH($AE187),28)),0)</f>
      </c>
      <c r="AH187" s="18">
        <f>IFERROR(_xlfn.BETA.DIST(DATE(YEAR(AH$2),MONTH(AH$2),15),$AD$2,$AE$2,FALSE,DATE(YEAR($AD187),MONTH($AD187),1),DATE(YEAR($AE187),MONTH($AE187),28)),0)</f>
      </c>
      <c r="AI187" s="18">
        <f>IFERROR(_xlfn.BETA.DIST(DATE(YEAR(AI$2),MONTH(AI$2),15),$AD$2,$AE$2,FALSE,DATE(YEAR($AD187),MONTH($AD187),1),DATE(YEAR($AE187),MONTH($AE187),28)),0)</f>
      </c>
      <c r="AJ187" s="18">
        <f>IFERROR(_xlfn.BETA.DIST(DATE(YEAR(AJ$2),MONTH(AJ$2),15),$AD$2,$AE$2,FALSE,DATE(YEAR($AD187),MONTH($AD187),1),DATE(YEAR($AE187),MONTH($AE187),28)),0)</f>
      </c>
      <c r="AK187" s="18">
        <f>IFERROR(_xlfn.BETA.DIST(DATE(YEAR(AK$2),MONTH(AK$2),15),$AD$2,$AE$2,FALSE,DATE(YEAR($AD187),MONTH($AD187),1),DATE(YEAR($AE187),MONTH($AE187),28)),0)</f>
      </c>
      <c r="AL187" s="18">
        <f>IFERROR(_xlfn.BETA.DIST(DATE(YEAR(AL$2),MONTH(AL$2),15),$AD$2,$AE$2,FALSE,DATE(YEAR($AD187),MONTH($AD187),1),DATE(YEAR($AE187),MONTH($AE187),28)),0)</f>
      </c>
      <c r="AM187" s="18">
        <f>IFERROR(_xlfn.BETA.DIST(DATE(YEAR(AM$2),MONTH(AM$2),15),$AD$2,$AE$2,FALSE,DATE(YEAR($AD187),MONTH($AD187),1),DATE(YEAR($AE187),MONTH($AE187),28)),0)</f>
      </c>
      <c r="AN187" s="18">
        <f>IFERROR(_xlfn.BETA.DIST(DATE(YEAR(AN$2),MONTH(AN$2),15),$AD$2,$AE$2,FALSE,DATE(YEAR($AD187),MONTH($AD187),1),DATE(YEAR($AE187),MONTH($AE187),28)),0)</f>
      </c>
      <c r="AO187" s="18">
        <f>IFERROR(_xlfn.BETA.DIST(DATE(YEAR(AO$2),MONTH(AO$2),15),$AD$2,$AE$2,FALSE,DATE(YEAR($AD187),MONTH($AD187),1),DATE(YEAR($AE187),MONTH($AE187),28)),0)</f>
      </c>
      <c r="AP187" s="18">
        <f>IFERROR(_xlfn.BETA.DIST(DATE(YEAR(AP$2),MONTH(AP$2),15),$AD$2,$AE$2,FALSE,DATE(YEAR($AD187),MONTH($AD187),1),DATE(YEAR($AE187),MONTH($AE187),28)),0)</f>
      </c>
      <c r="AQ187" s="18">
        <f>IFERROR(_xlfn.BETA.DIST(DATE(YEAR(AQ$2),MONTH(AQ$2),15),$AD$2,$AE$2,FALSE,DATE(YEAR($AD187),MONTH($AD187),1),DATE(YEAR($AE187),MONTH($AE187),28)),0)</f>
      </c>
      <c r="AR187" s="18">
        <f>IFERROR(_xlfn.BETA.DIST(DATE(YEAR(AR$2),MONTH(AR$2),15),$AD$2,$AE$2,FALSE,DATE(YEAR($AD187),MONTH($AD187),1),DATE(YEAR($AE187),MONTH($AE187),28)),0)</f>
      </c>
      <c r="AS187" s="18">
        <f>IFERROR(_xlfn.BETA.DIST(DATE(YEAR(AS$2),MONTH(AS$2),15),$AD$2,$AE$2,FALSE,DATE(YEAR($AD187),MONTH($AD187),1),DATE(YEAR($AE187),MONTH($AE187),28)),0)</f>
      </c>
      <c r="AT187" s="18">
        <f>IFERROR(_xlfn.BETA.DIST(DATE(YEAR(AT$2),MONTH(AT$2),15),$AD$2,$AE$2,FALSE,DATE(YEAR($AD187),MONTH($AD187),1),DATE(YEAR($AE187),MONTH($AE187),28)),0)</f>
      </c>
      <c r="AU187" s="18">
        <f>IFERROR(_xlfn.BETA.DIST(DATE(YEAR(AU$2),MONTH(AU$2),15),$AD$2,$AE$2,FALSE,DATE(YEAR($AD187),MONTH($AD187),1),DATE(YEAR($AE187),MONTH($AE187),28)),0)</f>
      </c>
      <c r="AV187" s="18">
        <f>SUM(AG187:AU187)</f>
      </c>
      <c r="AW187" s="18">
        <f>IF(J187&lt;&gt;0,J187,IF($AV187=0,0,AG187/$AV187*$Z187))</f>
      </c>
      <c r="AX187" s="18">
        <f>IF(K187&lt;&gt;0,K187,IF($AV187=0,0,AH187/$AV187*$Z187))</f>
      </c>
      <c r="AY187" s="18">
        <f>IF(L187&lt;&gt;0,L187,IF($AV187=0,0,AI187/$AV187*$Z187))</f>
      </c>
      <c r="AZ187" s="18">
        <f>IF(M187&lt;&gt;0,M187,IF($AV187=0,0,AJ187/$AV187*$Z187))</f>
      </c>
      <c r="BA187" s="18">
        <f>IF(N187&lt;&gt;0,N187,IF($AV187=0,0,AK187/$AV187*$Z187))</f>
      </c>
      <c r="BB187" s="18">
        <f>IF(O187&lt;&gt;0,O187,IF($AV187=0,0,AL187/$AV187*$Z187))</f>
      </c>
      <c r="BC187" s="18">
        <f>IF(P187&lt;&gt;0,P187,IF($AV187=0,0,AM187/$AV187*$Z187))</f>
      </c>
      <c r="BD187" s="18">
        <f>IF(Q187&lt;&gt;0,Q187,IF($AV187=0,0,AN187/$AV187*$Z187))</f>
      </c>
      <c r="BE187" s="18">
        <f>IF(R187&lt;&gt;0,R187,IF($AV187=0,0,AO187/$AV187*$Z187))</f>
      </c>
      <c r="BF187" s="18">
        <f>IF(S187&lt;&gt;0,S187,IF($AV187=0,0,AP187/$AV187*$Z187))</f>
      </c>
      <c r="BG187" s="18">
        <f>IF(T187&lt;&gt;0,T187,IF($AV187=0,0,AQ187/$AV187*$Z187))</f>
      </c>
      <c r="BH187" s="18">
        <f>IF(U187&lt;&gt;0,U187,IF($AV187=0,0,AR187/$AV187*$Z187))</f>
      </c>
      <c r="BI187" s="18">
        <f>IF(V187&lt;&gt;0,V187,IF($AV187=0,0,AS187/$AV187*$Z187))</f>
      </c>
      <c r="BJ187" s="18">
        <f>IF(W187&lt;&gt;0,W187,IF($AV187=0,0,AT187/$AV187*$Z187))</f>
      </c>
      <c r="BK187" s="18">
        <f>IF(X187&lt;&gt;0,X187,IF($AV187=0,0,AU187/$AV187*$Z187))</f>
      </c>
      <c r="BL187" s="18">
        <f>SUM(AW187:BK187)</f>
      </c>
      <c r="BM187" s="18">
        <f>I187-BL187</f>
      </c>
    </row>
    <row r="188" outlineLevel="4">
      <c r="A188" s="5" t="str">
        <v>3.5</v>
      </c>
      <c r="B188" s="5" t="str">
        <v/>
      </c>
      <c r="C188" s="5" t="str">
        <v>BSKDGNGENGR07</v>
      </c>
      <c r="D188" s="5" t="str">
        <v>BSKDGNGENGR07</v>
      </c>
      <c r="E188" s="19">
        <f>IFERROR(_xlfn.XLOOKUP(F188,Assumptions!B:B,Assumptions!C:C),0)</f>
      </c>
      <c r="F188" s="5" t="str">
        <v>Retention</v>
      </c>
      <c r="G188" s="5" t="str">
        <v/>
      </c>
      <c r="H188" s="18">
        <f>G185*E188</f>
      </c>
      <c r="I188" s="18">
        <f>H188*(1-0)</f>
      </c>
      <c r="J188" s="18">
        <v>0</v>
      </c>
      <c r="K188" s="18">
        <v>0</v>
      </c>
      <c r="L188" s="18">
        <v>0</v>
      </c>
      <c r="M188" s="18">
        <v>0</v>
      </c>
      <c r="N188" s="18">
        <v>0</v>
      </c>
      <c r="O188" s="18">
        <v>0</v>
      </c>
      <c r="P188" s="18">
        <v>0</v>
      </c>
      <c r="Q188" s="18">
        <v>0</v>
      </c>
      <c r="R188" s="18">
        <v>0</v>
      </c>
      <c r="S188" s="18">
        <v>0</v>
      </c>
      <c r="T188" s="18">
        <v>0</v>
      </c>
      <c r="U188" s="18">
        <v>0</v>
      </c>
      <c r="V188" s="18">
        <v>0</v>
      </c>
      <c r="W188" s="18">
        <v>0</v>
      </c>
      <c r="X188" s="18">
        <v>0</v>
      </c>
      <c r="Y188" s="18">
        <f>SUM(J188:X188)</f>
      </c>
      <c r="Z188" s="18">
        <f>I188-Y188</f>
      </c>
      <c r="AA188" s="20">
        <v>46483</v>
      </c>
      <c r="AB188" s="20">
        <v>46483</v>
      </c>
      <c r="AC188" s="18">
        <f>IFERROR(_xlfn.XLOOKUP(F188,Assumptions!B:B,Assumptions!D:D),0)</f>
      </c>
      <c r="AD188" s="20">
        <f>AA188+AC188</f>
      </c>
      <c r="AE188" s="20">
        <f>AC188+AB188</f>
      </c>
      <c r="AF188" s="5" t="str">
        <v/>
      </c>
      <c r="AG188" s="18">
        <f>IFERROR(_xlfn.BETA.DIST(DATE(YEAR(AG$2),MONTH(AG$2),15),$AD$2,$AE$2,FALSE,DATE(YEAR($AD188),MONTH($AD188),1),DATE(YEAR($AE188),MONTH($AE188),28)),0)</f>
      </c>
      <c r="AH188" s="18">
        <f>IFERROR(_xlfn.BETA.DIST(DATE(YEAR(AH$2),MONTH(AH$2),15),$AD$2,$AE$2,FALSE,DATE(YEAR($AD188),MONTH($AD188),1),DATE(YEAR($AE188),MONTH($AE188),28)),0)</f>
      </c>
      <c r="AI188" s="18">
        <f>IFERROR(_xlfn.BETA.DIST(DATE(YEAR(AI$2),MONTH(AI$2),15),$AD$2,$AE$2,FALSE,DATE(YEAR($AD188),MONTH($AD188),1),DATE(YEAR($AE188),MONTH($AE188),28)),0)</f>
      </c>
      <c r="AJ188" s="18">
        <f>IFERROR(_xlfn.BETA.DIST(DATE(YEAR(AJ$2),MONTH(AJ$2),15),$AD$2,$AE$2,FALSE,DATE(YEAR($AD188),MONTH($AD188),1),DATE(YEAR($AE188),MONTH($AE188),28)),0)</f>
      </c>
      <c r="AK188" s="18">
        <f>IFERROR(_xlfn.BETA.DIST(DATE(YEAR(AK$2),MONTH(AK$2),15),$AD$2,$AE$2,FALSE,DATE(YEAR($AD188),MONTH($AD188),1),DATE(YEAR($AE188),MONTH($AE188),28)),0)</f>
      </c>
      <c r="AL188" s="18">
        <f>IFERROR(_xlfn.BETA.DIST(DATE(YEAR(AL$2),MONTH(AL$2),15),$AD$2,$AE$2,FALSE,DATE(YEAR($AD188),MONTH($AD188),1),DATE(YEAR($AE188),MONTH($AE188),28)),0)</f>
      </c>
      <c r="AM188" s="18">
        <f>IFERROR(_xlfn.BETA.DIST(DATE(YEAR(AM$2),MONTH(AM$2),15),$AD$2,$AE$2,FALSE,DATE(YEAR($AD188),MONTH($AD188),1),DATE(YEAR($AE188),MONTH($AE188),28)),0)</f>
      </c>
      <c r="AN188" s="18">
        <f>IFERROR(_xlfn.BETA.DIST(DATE(YEAR(AN$2),MONTH(AN$2),15),$AD$2,$AE$2,FALSE,DATE(YEAR($AD188),MONTH($AD188),1),DATE(YEAR($AE188),MONTH($AE188),28)),0)</f>
      </c>
      <c r="AO188" s="18">
        <f>IFERROR(_xlfn.BETA.DIST(DATE(YEAR(AO$2),MONTH(AO$2),15),$AD$2,$AE$2,FALSE,DATE(YEAR($AD188),MONTH($AD188),1),DATE(YEAR($AE188),MONTH($AE188),28)),0)</f>
      </c>
      <c r="AP188" s="18">
        <f>IFERROR(_xlfn.BETA.DIST(DATE(YEAR(AP$2),MONTH(AP$2),15),$AD$2,$AE$2,FALSE,DATE(YEAR($AD188),MONTH($AD188),1),DATE(YEAR($AE188),MONTH($AE188),28)),0)</f>
      </c>
      <c r="AQ188" s="18">
        <f>IFERROR(_xlfn.BETA.DIST(DATE(YEAR(AQ$2),MONTH(AQ$2),15),$AD$2,$AE$2,FALSE,DATE(YEAR($AD188),MONTH($AD188),1),DATE(YEAR($AE188),MONTH($AE188),28)),0)</f>
      </c>
      <c r="AR188" s="18">
        <f>IFERROR(_xlfn.BETA.DIST(DATE(YEAR(AR$2),MONTH(AR$2),15),$AD$2,$AE$2,FALSE,DATE(YEAR($AD188),MONTH($AD188),1),DATE(YEAR($AE188),MONTH($AE188),28)),0)</f>
      </c>
      <c r="AS188" s="18">
        <f>IFERROR(_xlfn.BETA.DIST(DATE(YEAR(AS$2),MONTH(AS$2),15),$AD$2,$AE$2,FALSE,DATE(YEAR($AD188),MONTH($AD188),1),DATE(YEAR($AE188),MONTH($AE188),28)),0)</f>
      </c>
      <c r="AT188" s="18">
        <f>IFERROR(_xlfn.BETA.DIST(DATE(YEAR(AT$2),MONTH(AT$2),15),$AD$2,$AE$2,FALSE,DATE(YEAR($AD188),MONTH($AD188),1),DATE(YEAR($AE188),MONTH($AE188),28)),0)</f>
      </c>
      <c r="AU188" s="18">
        <f>IFERROR(_xlfn.BETA.DIST(DATE(YEAR(AU$2),MONTH(AU$2),15),$AD$2,$AE$2,FALSE,DATE(YEAR($AD188),MONTH($AD188),1),DATE(YEAR($AE188),MONTH($AE188),28)),0)</f>
      </c>
      <c r="AV188" s="18">
        <f>SUM(AG188:AU188)</f>
      </c>
      <c r="AW188" s="18">
        <f>IF(J188&lt;&gt;0,J188,IF($AV188=0,0,AG188/$AV188*$Z188))</f>
      </c>
      <c r="AX188" s="18">
        <f>IF(K188&lt;&gt;0,K188,IF($AV188=0,0,AH188/$AV188*$Z188))</f>
      </c>
      <c r="AY188" s="18">
        <f>IF(L188&lt;&gt;0,L188,IF($AV188=0,0,AI188/$AV188*$Z188))</f>
      </c>
      <c r="AZ188" s="18">
        <f>IF(M188&lt;&gt;0,M188,IF($AV188=0,0,AJ188/$AV188*$Z188))</f>
      </c>
      <c r="BA188" s="18">
        <f>IF(N188&lt;&gt;0,N188,IF($AV188=0,0,AK188/$AV188*$Z188))</f>
      </c>
      <c r="BB188" s="18">
        <f>IF(O188&lt;&gt;0,O188,IF($AV188=0,0,AL188/$AV188*$Z188))</f>
      </c>
      <c r="BC188" s="18">
        <f>IF(P188&lt;&gt;0,P188,IF($AV188=0,0,AM188/$AV188*$Z188))</f>
      </c>
      <c r="BD188" s="18">
        <f>IF(Q188&lt;&gt;0,Q188,IF($AV188=0,0,AN188/$AV188*$Z188))</f>
      </c>
      <c r="BE188" s="18">
        <f>IF(R188&lt;&gt;0,R188,IF($AV188=0,0,AO188/$AV188*$Z188))</f>
      </c>
      <c r="BF188" s="18">
        <f>IF(S188&lt;&gt;0,S188,IF($AV188=0,0,AP188/$AV188*$Z188))</f>
      </c>
      <c r="BG188" s="18">
        <f>IF(T188&lt;&gt;0,T188,IF($AV188=0,0,AQ188/$AV188*$Z188))</f>
      </c>
      <c r="BH188" s="18">
        <f>IF(U188&lt;&gt;0,U188,IF($AV188=0,0,AR188/$AV188*$Z188))</f>
      </c>
      <c r="BI188" s="18">
        <f>IF(V188&lt;&gt;0,V188,IF($AV188=0,0,AS188/$AV188*$Z188))</f>
      </c>
      <c r="BJ188" s="18">
        <f>IF(W188&lt;&gt;0,W188,IF($AV188=0,0,AT188/$AV188*$Z188))</f>
      </c>
      <c r="BK188" s="18">
        <f>IF(X188&lt;&gt;0,X188,IF($AV188=0,0,AU188/$AV188*$Z188))</f>
      </c>
      <c r="BL188" s="18">
        <f>SUM(AW188:BK188)</f>
      </c>
      <c r="BM188" s="18">
        <f>I188-BL188</f>
      </c>
    </row>
    <row r="189" outlineLevel="3">
      <c r="A189" s="17" t="str">
        <v>3.6</v>
      </c>
      <c r="B189" s="17" t="str">
        <v/>
      </c>
      <c r="C189" s="17" t="str">
        <v/>
      </c>
      <c r="D189" s="17" t="str">
        <v/>
      </c>
      <c r="E189" s="17" t="str">
        <v>3.6</v>
      </c>
      <c r="F189" s="17" t="str">
        <v>Three phase GIS circuit breaker for bus coupler 2500 Amp.</v>
      </c>
      <c r="G189" s="17">
        <v>33025.2</v>
      </c>
      <c r="H189" s="17" t="str">
        <v/>
      </c>
      <c r="I189" s="17" t="str">
        <v/>
      </c>
      <c r="J189" s="17" t="str">
        <v/>
      </c>
      <c r="K189" s="17" t="str">
        <v/>
      </c>
      <c r="L189" s="17" t="str">
        <v/>
      </c>
      <c r="M189" s="17" t="str">
        <v/>
      </c>
      <c r="N189" s="17" t="str">
        <v/>
      </c>
      <c r="O189" s="17" t="str">
        <v/>
      </c>
      <c r="P189" s="17" t="str">
        <v/>
      </c>
      <c r="Q189" s="17" t="str">
        <v/>
      </c>
      <c r="R189" s="17" t="str">
        <v/>
      </c>
      <c r="S189" s="17" t="str">
        <v/>
      </c>
      <c r="T189" s="17" t="str">
        <v/>
      </c>
      <c r="U189" s="17" t="str">
        <v/>
      </c>
      <c r="V189" s="17" t="str">
        <v/>
      </c>
      <c r="W189" s="17" t="str">
        <v/>
      </c>
      <c r="X189" s="17" t="str">
        <v/>
      </c>
      <c r="Y189" s="17" t="str">
        <v/>
      </c>
      <c r="Z189" s="17" t="str">
        <v/>
      </c>
      <c r="AA189" s="17" t="str">
        <v/>
      </c>
      <c r="AB189" s="17" t="str">
        <v/>
      </c>
      <c r="AC189" s="17" t="str">
        <v/>
      </c>
      <c r="AD189" s="17" t="str">
        <v/>
      </c>
      <c r="AE189" s="17" t="str">
        <v/>
      </c>
      <c r="AF189" s="5" t="str">
        <v/>
      </c>
      <c r="AG189" s="18">
        <f>IFERROR(_xlfn.BETA.DIST(DATE(YEAR(AG$2),MONTH(AG$2),15),$AD$2,$AE$2,FALSE,DATE(YEAR($AD189),MONTH($AD189),1),DATE(YEAR($AE189),MONTH($AE189),28)),0)</f>
      </c>
      <c r="AH189" s="18">
        <f>IFERROR(_xlfn.BETA.DIST(DATE(YEAR(AH$2),MONTH(AH$2),15),$AD$2,$AE$2,FALSE,DATE(YEAR($AD189),MONTH($AD189),1),DATE(YEAR($AE189),MONTH($AE189),28)),0)</f>
      </c>
      <c r="AI189" s="18">
        <f>IFERROR(_xlfn.BETA.DIST(DATE(YEAR(AI$2),MONTH(AI$2),15),$AD$2,$AE$2,FALSE,DATE(YEAR($AD189),MONTH($AD189),1),DATE(YEAR($AE189),MONTH($AE189),28)),0)</f>
      </c>
      <c r="AJ189" s="18">
        <f>IFERROR(_xlfn.BETA.DIST(DATE(YEAR(AJ$2),MONTH(AJ$2),15),$AD$2,$AE$2,FALSE,DATE(YEAR($AD189),MONTH($AD189),1),DATE(YEAR($AE189),MONTH($AE189),28)),0)</f>
      </c>
      <c r="AK189" s="18">
        <f>IFERROR(_xlfn.BETA.DIST(DATE(YEAR(AK$2),MONTH(AK$2),15),$AD$2,$AE$2,FALSE,DATE(YEAR($AD189),MONTH($AD189),1),DATE(YEAR($AE189),MONTH($AE189),28)),0)</f>
      </c>
      <c r="AL189" s="18">
        <f>IFERROR(_xlfn.BETA.DIST(DATE(YEAR(AL$2),MONTH(AL$2),15),$AD$2,$AE$2,FALSE,DATE(YEAR($AD189),MONTH($AD189),1),DATE(YEAR($AE189),MONTH($AE189),28)),0)</f>
      </c>
      <c r="AM189" s="18">
        <f>IFERROR(_xlfn.BETA.DIST(DATE(YEAR(AM$2),MONTH(AM$2),15),$AD$2,$AE$2,FALSE,DATE(YEAR($AD189),MONTH($AD189),1),DATE(YEAR($AE189),MONTH($AE189),28)),0)</f>
      </c>
      <c r="AN189" s="18">
        <f>IFERROR(_xlfn.BETA.DIST(DATE(YEAR(AN$2),MONTH(AN$2),15),$AD$2,$AE$2,FALSE,DATE(YEAR($AD189),MONTH($AD189),1),DATE(YEAR($AE189),MONTH($AE189),28)),0)</f>
      </c>
      <c r="AO189" s="18">
        <f>IFERROR(_xlfn.BETA.DIST(DATE(YEAR(AO$2),MONTH(AO$2),15),$AD$2,$AE$2,FALSE,DATE(YEAR($AD189),MONTH($AD189),1),DATE(YEAR($AE189),MONTH($AE189),28)),0)</f>
      </c>
      <c r="AP189" s="18">
        <f>IFERROR(_xlfn.BETA.DIST(DATE(YEAR(AP$2),MONTH(AP$2),15),$AD$2,$AE$2,FALSE,DATE(YEAR($AD189),MONTH($AD189),1),DATE(YEAR($AE189),MONTH($AE189),28)),0)</f>
      </c>
      <c r="AQ189" s="18">
        <f>IFERROR(_xlfn.BETA.DIST(DATE(YEAR(AQ$2),MONTH(AQ$2),15),$AD$2,$AE$2,FALSE,DATE(YEAR($AD189),MONTH($AD189),1),DATE(YEAR($AE189),MONTH($AE189),28)),0)</f>
      </c>
      <c r="AR189" s="18">
        <f>IFERROR(_xlfn.BETA.DIST(DATE(YEAR(AR$2),MONTH(AR$2),15),$AD$2,$AE$2,FALSE,DATE(YEAR($AD189),MONTH($AD189),1),DATE(YEAR($AE189),MONTH($AE189),28)),0)</f>
      </c>
      <c r="AS189" s="18">
        <f>IFERROR(_xlfn.BETA.DIST(DATE(YEAR(AS$2),MONTH(AS$2),15),$AD$2,$AE$2,FALSE,DATE(YEAR($AD189),MONTH($AD189),1),DATE(YEAR($AE189),MONTH($AE189),28)),0)</f>
      </c>
      <c r="AT189" s="18">
        <f>IFERROR(_xlfn.BETA.DIST(DATE(YEAR(AT$2),MONTH(AT$2),15),$AD$2,$AE$2,FALSE,DATE(YEAR($AD189),MONTH($AD189),1),DATE(YEAR($AE189),MONTH($AE189),28)),0)</f>
      </c>
      <c r="AU189" s="18">
        <f>IFERROR(_xlfn.BETA.DIST(DATE(YEAR(AU$2),MONTH(AU$2),15),$AD$2,$AE$2,FALSE,DATE(YEAR($AD189),MONTH($AD189),1),DATE(YEAR($AE189),MONTH($AE189),28)),0)</f>
      </c>
      <c r="AV189" s="18">
        <f>SUM(AG189:AU189)</f>
      </c>
      <c r="AW189" s="18">
        <f>IF(J189&lt;&gt;0,J189,IF($AV189=0,0,AG189/$AV189*$Z189))</f>
      </c>
      <c r="AX189" s="18">
        <f>IF(K189&lt;&gt;0,K189,IF($AV189=0,0,AH189/$AV189*$Z189))</f>
      </c>
      <c r="AY189" s="18">
        <f>IF(L189&lt;&gt;0,L189,IF($AV189=0,0,AI189/$AV189*$Z189))</f>
      </c>
      <c r="AZ189" s="18">
        <f>IF(M189&lt;&gt;0,M189,IF($AV189=0,0,AJ189/$AV189*$Z189))</f>
      </c>
      <c r="BA189" s="18">
        <f>IF(N189&lt;&gt;0,N189,IF($AV189=0,0,AK189/$AV189*$Z189))</f>
      </c>
      <c r="BB189" s="18">
        <f>IF(O189&lt;&gt;0,O189,IF($AV189=0,0,AL189/$AV189*$Z189))</f>
      </c>
      <c r="BC189" s="18">
        <f>IF(P189&lt;&gt;0,P189,IF($AV189=0,0,AM189/$AV189*$Z189))</f>
      </c>
      <c r="BD189" s="18">
        <f>IF(Q189&lt;&gt;0,Q189,IF($AV189=0,0,AN189/$AV189*$Z189))</f>
      </c>
      <c r="BE189" s="18">
        <f>IF(R189&lt;&gt;0,R189,IF($AV189=0,0,AO189/$AV189*$Z189))</f>
      </c>
      <c r="BF189" s="18">
        <f>IF(S189&lt;&gt;0,S189,IF($AV189=0,0,AP189/$AV189*$Z189))</f>
      </c>
      <c r="BG189" s="18">
        <f>IF(T189&lt;&gt;0,T189,IF($AV189=0,0,AQ189/$AV189*$Z189))</f>
      </c>
      <c r="BH189" s="18">
        <f>IF(U189&lt;&gt;0,U189,IF($AV189=0,0,AR189/$AV189*$Z189))</f>
      </c>
      <c r="BI189" s="18">
        <f>IF(V189&lt;&gt;0,V189,IF($AV189=0,0,AS189/$AV189*$Z189))</f>
      </c>
      <c r="BJ189" s="18">
        <f>IF(W189&lt;&gt;0,W189,IF($AV189=0,0,AT189/$AV189*$Z189))</f>
      </c>
      <c r="BK189" s="18">
        <f>IF(X189&lt;&gt;0,X189,IF($AV189=0,0,AU189/$AV189*$Z189))</f>
      </c>
      <c r="BL189" s="18">
        <f>SUM(AW189:BK189)</f>
      </c>
      <c r="BM189" s="17" t="str">
        <v/>
      </c>
    </row>
    <row r="190" outlineLevel="4">
      <c r="A190" s="5" t="str">
        <v>3.6</v>
      </c>
      <c r="B190" s="5" t="str">
        <v/>
      </c>
      <c r="C190" s="5" t="str">
        <v>BSKDGNGENGR05</v>
      </c>
      <c r="D190" s="5" t="str">
        <v>BSKDGNGENGR05</v>
      </c>
      <c r="E190" s="19">
        <f>IFERROR(_xlfn.XLOOKUP(F190,Assumptions!B:B,Assumptions!C:C),0)</f>
      </c>
      <c r="F190" s="5" t="str">
        <v>Advanced Payment</v>
      </c>
      <c r="G190" s="5" t="str">
        <v/>
      </c>
      <c r="H190" s="18">
        <f>G189*E190</f>
      </c>
      <c r="I190" s="18">
        <f>H190*(1-0)</f>
      </c>
      <c r="J190" s="18">
        <v>0</v>
      </c>
      <c r="K190" s="18">
        <v>0</v>
      </c>
      <c r="L190" s="18">
        <v>0</v>
      </c>
      <c r="M190" s="18">
        <v>0</v>
      </c>
      <c r="N190" s="18">
        <v>0</v>
      </c>
      <c r="O190" s="18">
        <v>0</v>
      </c>
      <c r="P190" s="18">
        <v>0</v>
      </c>
      <c r="Q190" s="18">
        <v>0</v>
      </c>
      <c r="R190" s="18">
        <v>0</v>
      </c>
      <c r="S190" s="18">
        <v>0</v>
      </c>
      <c r="T190" s="18">
        <v>0</v>
      </c>
      <c r="U190" s="18">
        <v>0</v>
      </c>
      <c r="V190" s="18">
        <v>0</v>
      </c>
      <c r="W190" s="18">
        <v>0</v>
      </c>
      <c r="X190" s="18">
        <v>0</v>
      </c>
      <c r="Y190" s="18">
        <f>SUM(J190:X190)</f>
      </c>
      <c r="Z190" s="18">
        <f>I190-Y190</f>
      </c>
      <c r="AA190" s="20">
        <v>46026</v>
      </c>
      <c r="AB190" s="20">
        <v>46026</v>
      </c>
      <c r="AC190" s="18">
        <f>IFERROR(_xlfn.XLOOKUP(F190,Assumptions!B:B,Assumptions!D:D),0)</f>
      </c>
      <c r="AD190" s="20">
        <f>AA190+AC190</f>
      </c>
      <c r="AE190" s="20">
        <f>AC190+AB190</f>
      </c>
      <c r="AF190" s="5" t="str">
        <v/>
      </c>
      <c r="AG190" s="18">
        <f>IFERROR(_xlfn.BETA.DIST(DATE(YEAR(AG$2),MONTH(AG$2),15),$AD$2,$AE$2,FALSE,DATE(YEAR($AD190),MONTH($AD190),1),DATE(YEAR($AE190),MONTH($AE190),28)),0)</f>
      </c>
      <c r="AH190" s="18">
        <f>IFERROR(_xlfn.BETA.DIST(DATE(YEAR(AH$2),MONTH(AH$2),15),$AD$2,$AE$2,FALSE,DATE(YEAR($AD190),MONTH($AD190),1),DATE(YEAR($AE190),MONTH($AE190),28)),0)</f>
      </c>
      <c r="AI190" s="18">
        <f>IFERROR(_xlfn.BETA.DIST(DATE(YEAR(AI$2),MONTH(AI$2),15),$AD$2,$AE$2,FALSE,DATE(YEAR($AD190),MONTH($AD190),1),DATE(YEAR($AE190),MONTH($AE190),28)),0)</f>
      </c>
      <c r="AJ190" s="18">
        <f>IFERROR(_xlfn.BETA.DIST(DATE(YEAR(AJ$2),MONTH(AJ$2),15),$AD$2,$AE$2,FALSE,DATE(YEAR($AD190),MONTH($AD190),1),DATE(YEAR($AE190),MONTH($AE190),28)),0)</f>
      </c>
      <c r="AK190" s="18">
        <f>IFERROR(_xlfn.BETA.DIST(DATE(YEAR(AK$2),MONTH(AK$2),15),$AD$2,$AE$2,FALSE,DATE(YEAR($AD190),MONTH($AD190),1),DATE(YEAR($AE190),MONTH($AE190),28)),0)</f>
      </c>
      <c r="AL190" s="18">
        <f>IFERROR(_xlfn.BETA.DIST(DATE(YEAR(AL$2),MONTH(AL$2),15),$AD$2,$AE$2,FALSE,DATE(YEAR($AD190),MONTH($AD190),1),DATE(YEAR($AE190),MONTH($AE190),28)),0)</f>
      </c>
      <c r="AM190" s="18">
        <f>IFERROR(_xlfn.BETA.DIST(DATE(YEAR(AM$2),MONTH(AM$2),15),$AD$2,$AE$2,FALSE,DATE(YEAR($AD190),MONTH($AD190),1),DATE(YEAR($AE190),MONTH($AE190),28)),0)</f>
      </c>
      <c r="AN190" s="18">
        <f>IFERROR(_xlfn.BETA.DIST(DATE(YEAR(AN$2),MONTH(AN$2),15),$AD$2,$AE$2,FALSE,DATE(YEAR($AD190),MONTH($AD190),1),DATE(YEAR($AE190),MONTH($AE190),28)),0)</f>
      </c>
      <c r="AO190" s="18">
        <f>IFERROR(_xlfn.BETA.DIST(DATE(YEAR(AO$2),MONTH(AO$2),15),$AD$2,$AE$2,FALSE,DATE(YEAR($AD190),MONTH($AD190),1),DATE(YEAR($AE190),MONTH($AE190),28)),0)</f>
      </c>
      <c r="AP190" s="18">
        <f>IFERROR(_xlfn.BETA.DIST(DATE(YEAR(AP$2),MONTH(AP$2),15),$AD$2,$AE$2,FALSE,DATE(YEAR($AD190),MONTH($AD190),1),DATE(YEAR($AE190),MONTH($AE190),28)),0)</f>
      </c>
      <c r="AQ190" s="18">
        <f>IFERROR(_xlfn.BETA.DIST(DATE(YEAR(AQ$2),MONTH(AQ$2),15),$AD$2,$AE$2,FALSE,DATE(YEAR($AD190),MONTH($AD190),1),DATE(YEAR($AE190),MONTH($AE190),28)),0)</f>
      </c>
      <c r="AR190" s="18">
        <f>IFERROR(_xlfn.BETA.DIST(DATE(YEAR(AR$2),MONTH(AR$2),15),$AD$2,$AE$2,FALSE,DATE(YEAR($AD190),MONTH($AD190),1),DATE(YEAR($AE190),MONTH($AE190),28)),0)</f>
      </c>
      <c r="AS190" s="18">
        <f>IFERROR(_xlfn.BETA.DIST(DATE(YEAR(AS$2),MONTH(AS$2),15),$AD$2,$AE$2,FALSE,DATE(YEAR($AD190),MONTH($AD190),1),DATE(YEAR($AE190),MONTH($AE190),28)),0)</f>
      </c>
      <c r="AT190" s="18">
        <f>IFERROR(_xlfn.BETA.DIST(DATE(YEAR(AT$2),MONTH(AT$2),15),$AD$2,$AE$2,FALSE,DATE(YEAR($AD190),MONTH($AD190),1),DATE(YEAR($AE190),MONTH($AE190),28)),0)</f>
      </c>
      <c r="AU190" s="18">
        <f>IFERROR(_xlfn.BETA.DIST(DATE(YEAR(AU$2),MONTH(AU$2),15),$AD$2,$AE$2,FALSE,DATE(YEAR($AD190),MONTH($AD190),1),DATE(YEAR($AE190),MONTH($AE190),28)),0)</f>
      </c>
      <c r="AV190" s="18">
        <f>SUM(AG190:AU190)</f>
      </c>
      <c r="AW190" s="18">
        <f>IF(J190&lt;&gt;0,J190,IF($AV190=0,0,AG190/$AV190*$Z190))</f>
      </c>
      <c r="AX190" s="18">
        <f>IF(K190&lt;&gt;0,K190,IF($AV190=0,0,AH190/$AV190*$Z190))</f>
      </c>
      <c r="AY190" s="18">
        <f>IF(L190&lt;&gt;0,L190,IF($AV190=0,0,AI190/$AV190*$Z190))</f>
      </c>
      <c r="AZ190" s="18">
        <f>IF(M190&lt;&gt;0,M190,IF($AV190=0,0,AJ190/$AV190*$Z190))</f>
      </c>
      <c r="BA190" s="18">
        <f>IF(N190&lt;&gt;0,N190,IF($AV190=0,0,AK190/$AV190*$Z190))</f>
      </c>
      <c r="BB190" s="18">
        <f>IF(O190&lt;&gt;0,O190,IF($AV190=0,0,AL190/$AV190*$Z190))</f>
      </c>
      <c r="BC190" s="18">
        <f>IF(P190&lt;&gt;0,P190,IF($AV190=0,0,AM190/$AV190*$Z190))</f>
      </c>
      <c r="BD190" s="18">
        <f>IF(Q190&lt;&gt;0,Q190,IF($AV190=0,0,AN190/$AV190*$Z190))</f>
      </c>
      <c r="BE190" s="18">
        <f>IF(R190&lt;&gt;0,R190,IF($AV190=0,0,AO190/$AV190*$Z190))</f>
      </c>
      <c r="BF190" s="18">
        <f>IF(S190&lt;&gt;0,S190,IF($AV190=0,0,AP190/$AV190*$Z190))</f>
      </c>
      <c r="BG190" s="18">
        <f>IF(T190&lt;&gt;0,T190,IF($AV190=0,0,AQ190/$AV190*$Z190))</f>
      </c>
      <c r="BH190" s="18">
        <f>IF(U190&lt;&gt;0,U190,IF($AV190=0,0,AR190/$AV190*$Z190))</f>
      </c>
      <c r="BI190" s="18">
        <f>IF(V190&lt;&gt;0,V190,IF($AV190=0,0,AS190/$AV190*$Z190))</f>
      </c>
      <c r="BJ190" s="18">
        <f>IF(W190&lt;&gt;0,W190,IF($AV190=0,0,AT190/$AV190*$Z190))</f>
      </c>
      <c r="BK190" s="18">
        <f>IF(X190&lt;&gt;0,X190,IF($AV190=0,0,AU190/$AV190*$Z190))</f>
      </c>
      <c r="BL190" s="18">
        <f>SUM(AW190:BK190)</f>
      </c>
      <c r="BM190" s="18">
        <f>I190-BL190</f>
      </c>
    </row>
    <row r="191" outlineLevel="4">
      <c r="A191" s="5" t="str">
        <v>3.6</v>
      </c>
      <c r="B191" s="5" t="str">
        <v/>
      </c>
      <c r="C191" s="5" t="str">
        <v>BSPRELGENG107</v>
      </c>
      <c r="D191" s="5" t="str">
        <v>BSPRELGENG107</v>
      </c>
      <c r="E191" s="19">
        <f>IFERROR(_xlfn.XLOOKUP(F191,Assumptions!B:B,Assumptions!C:C),0)</f>
      </c>
      <c r="F191" s="5" t="str">
        <v>Site Delivery USD</v>
      </c>
      <c r="G191" s="5" t="str">
        <v/>
      </c>
      <c r="H191" s="18">
        <f>G189*E191</f>
      </c>
      <c r="I191" s="18">
        <f>H191*(1-0)</f>
      </c>
      <c r="J191" s="18">
        <v>0</v>
      </c>
      <c r="K191" s="18">
        <v>0</v>
      </c>
      <c r="L191" s="18">
        <v>0</v>
      </c>
      <c r="M191" s="18">
        <v>0</v>
      </c>
      <c r="N191" s="18">
        <v>0</v>
      </c>
      <c r="O191" s="18">
        <v>0</v>
      </c>
      <c r="P191" s="18">
        <v>0</v>
      </c>
      <c r="Q191" s="18">
        <v>0</v>
      </c>
      <c r="R191" s="18">
        <v>0</v>
      </c>
      <c r="S191" s="18">
        <v>0</v>
      </c>
      <c r="T191" s="18">
        <v>0</v>
      </c>
      <c r="U191" s="18">
        <v>0</v>
      </c>
      <c r="V191" s="18">
        <v>0</v>
      </c>
      <c r="W191" s="18">
        <v>0</v>
      </c>
      <c r="X191" s="18">
        <v>0</v>
      </c>
      <c r="Y191" s="18">
        <f>SUM(J191:X191)</f>
      </c>
      <c r="Z191" s="18">
        <f>I191-Y191</f>
      </c>
      <c r="AA191" s="20">
        <v>46294</v>
      </c>
      <c r="AB191" s="20">
        <v>46294</v>
      </c>
      <c r="AC191" s="18">
        <f>IFERROR(_xlfn.XLOOKUP(F191,Assumptions!B:B,Assumptions!D:D),0)</f>
      </c>
      <c r="AD191" s="20">
        <f>AA191+AC191</f>
      </c>
      <c r="AE191" s="20">
        <f>AC191+AB191</f>
      </c>
      <c r="AF191" s="5" t="str">
        <v/>
      </c>
      <c r="AG191" s="18">
        <f>IFERROR(_xlfn.BETA.DIST(DATE(YEAR(AG$2),MONTH(AG$2),15),$AD$2,$AE$2,FALSE,DATE(YEAR($AD191),MONTH($AD191),1),DATE(YEAR($AE191),MONTH($AE191),28)),0)</f>
      </c>
      <c r="AH191" s="18">
        <f>IFERROR(_xlfn.BETA.DIST(DATE(YEAR(AH$2),MONTH(AH$2),15),$AD$2,$AE$2,FALSE,DATE(YEAR($AD191),MONTH($AD191),1),DATE(YEAR($AE191),MONTH($AE191),28)),0)</f>
      </c>
      <c r="AI191" s="18">
        <f>IFERROR(_xlfn.BETA.DIST(DATE(YEAR(AI$2),MONTH(AI$2),15),$AD$2,$AE$2,FALSE,DATE(YEAR($AD191),MONTH($AD191),1),DATE(YEAR($AE191),MONTH($AE191),28)),0)</f>
      </c>
      <c r="AJ191" s="18">
        <f>IFERROR(_xlfn.BETA.DIST(DATE(YEAR(AJ$2),MONTH(AJ$2),15),$AD$2,$AE$2,FALSE,DATE(YEAR($AD191),MONTH($AD191),1),DATE(YEAR($AE191),MONTH($AE191),28)),0)</f>
      </c>
      <c r="AK191" s="18">
        <f>IFERROR(_xlfn.BETA.DIST(DATE(YEAR(AK$2),MONTH(AK$2),15),$AD$2,$AE$2,FALSE,DATE(YEAR($AD191),MONTH($AD191),1),DATE(YEAR($AE191),MONTH($AE191),28)),0)</f>
      </c>
      <c r="AL191" s="18">
        <f>IFERROR(_xlfn.BETA.DIST(DATE(YEAR(AL$2),MONTH(AL$2),15),$AD$2,$AE$2,FALSE,DATE(YEAR($AD191),MONTH($AD191),1),DATE(YEAR($AE191),MONTH($AE191),28)),0)</f>
      </c>
      <c r="AM191" s="18">
        <f>IFERROR(_xlfn.BETA.DIST(DATE(YEAR(AM$2),MONTH(AM$2),15),$AD$2,$AE$2,FALSE,DATE(YEAR($AD191),MONTH($AD191),1),DATE(YEAR($AE191),MONTH($AE191),28)),0)</f>
      </c>
      <c r="AN191" s="18">
        <f>IFERROR(_xlfn.BETA.DIST(DATE(YEAR(AN$2),MONTH(AN$2),15),$AD$2,$AE$2,FALSE,DATE(YEAR($AD191),MONTH($AD191),1),DATE(YEAR($AE191),MONTH($AE191),28)),0)</f>
      </c>
      <c r="AO191" s="18">
        <f>IFERROR(_xlfn.BETA.DIST(DATE(YEAR(AO$2),MONTH(AO$2),15),$AD$2,$AE$2,FALSE,DATE(YEAR($AD191),MONTH($AD191),1),DATE(YEAR($AE191),MONTH($AE191),28)),0)</f>
      </c>
      <c r="AP191" s="18">
        <f>IFERROR(_xlfn.BETA.DIST(DATE(YEAR(AP$2),MONTH(AP$2),15),$AD$2,$AE$2,FALSE,DATE(YEAR($AD191),MONTH($AD191),1),DATE(YEAR($AE191),MONTH($AE191),28)),0)</f>
      </c>
      <c r="AQ191" s="18">
        <f>IFERROR(_xlfn.BETA.DIST(DATE(YEAR(AQ$2),MONTH(AQ$2),15),$AD$2,$AE$2,FALSE,DATE(YEAR($AD191),MONTH($AD191),1),DATE(YEAR($AE191),MONTH($AE191),28)),0)</f>
      </c>
      <c r="AR191" s="18">
        <f>IFERROR(_xlfn.BETA.DIST(DATE(YEAR(AR$2),MONTH(AR$2),15),$AD$2,$AE$2,FALSE,DATE(YEAR($AD191),MONTH($AD191),1),DATE(YEAR($AE191),MONTH($AE191),28)),0)</f>
      </c>
      <c r="AS191" s="18">
        <f>IFERROR(_xlfn.BETA.DIST(DATE(YEAR(AS$2),MONTH(AS$2),15),$AD$2,$AE$2,FALSE,DATE(YEAR($AD191),MONTH($AD191),1),DATE(YEAR($AE191),MONTH($AE191),28)),0)</f>
      </c>
      <c r="AT191" s="18">
        <f>IFERROR(_xlfn.BETA.DIST(DATE(YEAR(AT$2),MONTH(AT$2),15),$AD$2,$AE$2,FALSE,DATE(YEAR($AD191),MONTH($AD191),1),DATE(YEAR($AE191),MONTH($AE191),28)),0)</f>
      </c>
      <c r="AU191" s="18">
        <f>IFERROR(_xlfn.BETA.DIST(DATE(YEAR(AU$2),MONTH(AU$2),15),$AD$2,$AE$2,FALSE,DATE(YEAR($AD191),MONTH($AD191),1),DATE(YEAR($AE191),MONTH($AE191),28)),0)</f>
      </c>
      <c r="AV191" s="18">
        <f>SUM(AG191:AU191)</f>
      </c>
      <c r="AW191" s="18">
        <f>IF(J191&lt;&gt;0,J191,IF($AV191=0,0,AG191/$AV191*$Z191))</f>
      </c>
      <c r="AX191" s="18">
        <f>IF(K191&lt;&gt;0,K191,IF($AV191=0,0,AH191/$AV191*$Z191))</f>
      </c>
      <c r="AY191" s="18">
        <f>IF(L191&lt;&gt;0,L191,IF($AV191=0,0,AI191/$AV191*$Z191))</f>
      </c>
      <c r="AZ191" s="18">
        <f>IF(M191&lt;&gt;0,M191,IF($AV191=0,0,AJ191/$AV191*$Z191))</f>
      </c>
      <c r="BA191" s="18">
        <f>IF(N191&lt;&gt;0,N191,IF($AV191=0,0,AK191/$AV191*$Z191))</f>
      </c>
      <c r="BB191" s="18">
        <f>IF(O191&lt;&gt;0,O191,IF($AV191=0,0,AL191/$AV191*$Z191))</f>
      </c>
      <c r="BC191" s="18">
        <f>IF(P191&lt;&gt;0,P191,IF($AV191=0,0,AM191/$AV191*$Z191))</f>
      </c>
      <c r="BD191" s="18">
        <f>IF(Q191&lt;&gt;0,Q191,IF($AV191=0,0,AN191/$AV191*$Z191))</f>
      </c>
      <c r="BE191" s="18">
        <f>IF(R191&lt;&gt;0,R191,IF($AV191=0,0,AO191/$AV191*$Z191))</f>
      </c>
      <c r="BF191" s="18">
        <f>IF(S191&lt;&gt;0,S191,IF($AV191=0,0,AP191/$AV191*$Z191))</f>
      </c>
      <c r="BG191" s="18">
        <f>IF(T191&lt;&gt;0,T191,IF($AV191=0,0,AQ191/$AV191*$Z191))</f>
      </c>
      <c r="BH191" s="18">
        <f>IF(U191&lt;&gt;0,U191,IF($AV191=0,0,AR191/$AV191*$Z191))</f>
      </c>
      <c r="BI191" s="18">
        <f>IF(V191&lt;&gt;0,V191,IF($AV191=0,0,AS191/$AV191*$Z191))</f>
      </c>
      <c r="BJ191" s="18">
        <f>IF(W191&lt;&gt;0,W191,IF($AV191=0,0,AT191/$AV191*$Z191))</f>
      </c>
      <c r="BK191" s="18">
        <f>IF(X191&lt;&gt;0,X191,IF($AV191=0,0,AU191/$AV191*$Z191))</f>
      </c>
      <c r="BL191" s="18">
        <f>SUM(AW191:BK191)</f>
      </c>
      <c r="BM191" s="18">
        <f>I191-BL191</f>
      </c>
    </row>
    <row r="192" outlineLevel="4">
      <c r="A192" s="5" t="str">
        <v>3.6</v>
      </c>
      <c r="B192" s="5" t="str">
        <v/>
      </c>
      <c r="C192" s="5" t="str">
        <v>BSKDGNGENGR07</v>
      </c>
      <c r="D192" s="5" t="str">
        <v>BSKDGNGENGR07</v>
      </c>
      <c r="E192" s="19">
        <f>IFERROR(_xlfn.XLOOKUP(F192,Assumptions!B:B,Assumptions!C:C),0)</f>
      </c>
      <c r="F192" s="5" t="str">
        <v>Retention</v>
      </c>
      <c r="G192" s="5" t="str">
        <v/>
      </c>
      <c r="H192" s="18">
        <f>G189*E192</f>
      </c>
      <c r="I192" s="18">
        <f>H192*(1-0)</f>
      </c>
      <c r="J192" s="18">
        <v>0</v>
      </c>
      <c r="K192" s="18">
        <v>0</v>
      </c>
      <c r="L192" s="18">
        <v>0</v>
      </c>
      <c r="M192" s="18">
        <v>0</v>
      </c>
      <c r="N192" s="18">
        <v>0</v>
      </c>
      <c r="O192" s="18">
        <v>0</v>
      </c>
      <c r="P192" s="18">
        <v>0</v>
      </c>
      <c r="Q192" s="18">
        <v>0</v>
      </c>
      <c r="R192" s="18">
        <v>0</v>
      </c>
      <c r="S192" s="18">
        <v>0</v>
      </c>
      <c r="T192" s="18">
        <v>0</v>
      </c>
      <c r="U192" s="18">
        <v>0</v>
      </c>
      <c r="V192" s="18">
        <v>0</v>
      </c>
      <c r="W192" s="18">
        <v>0</v>
      </c>
      <c r="X192" s="18">
        <v>0</v>
      </c>
      <c r="Y192" s="18">
        <f>SUM(J192:X192)</f>
      </c>
      <c r="Z192" s="18">
        <f>I192-Y192</f>
      </c>
      <c r="AA192" s="20">
        <v>46483</v>
      </c>
      <c r="AB192" s="20">
        <v>46483</v>
      </c>
      <c r="AC192" s="18">
        <f>IFERROR(_xlfn.XLOOKUP(F192,Assumptions!B:B,Assumptions!D:D),0)</f>
      </c>
      <c r="AD192" s="20">
        <f>AA192+AC192</f>
      </c>
      <c r="AE192" s="20">
        <f>AC192+AB192</f>
      </c>
      <c r="AF192" s="5" t="str">
        <v/>
      </c>
      <c r="AG192" s="18">
        <f>IFERROR(_xlfn.BETA.DIST(DATE(YEAR(AG$2),MONTH(AG$2),15),$AD$2,$AE$2,FALSE,DATE(YEAR($AD192),MONTH($AD192),1),DATE(YEAR($AE192),MONTH($AE192),28)),0)</f>
      </c>
      <c r="AH192" s="18">
        <f>IFERROR(_xlfn.BETA.DIST(DATE(YEAR(AH$2),MONTH(AH$2),15),$AD$2,$AE$2,FALSE,DATE(YEAR($AD192),MONTH($AD192),1),DATE(YEAR($AE192),MONTH($AE192),28)),0)</f>
      </c>
      <c r="AI192" s="18">
        <f>IFERROR(_xlfn.BETA.DIST(DATE(YEAR(AI$2),MONTH(AI$2),15),$AD$2,$AE$2,FALSE,DATE(YEAR($AD192),MONTH($AD192),1),DATE(YEAR($AE192),MONTH($AE192),28)),0)</f>
      </c>
      <c r="AJ192" s="18">
        <f>IFERROR(_xlfn.BETA.DIST(DATE(YEAR(AJ$2),MONTH(AJ$2),15),$AD$2,$AE$2,FALSE,DATE(YEAR($AD192),MONTH($AD192),1),DATE(YEAR($AE192),MONTH($AE192),28)),0)</f>
      </c>
      <c r="AK192" s="18">
        <f>IFERROR(_xlfn.BETA.DIST(DATE(YEAR(AK$2),MONTH(AK$2),15),$AD$2,$AE$2,FALSE,DATE(YEAR($AD192),MONTH($AD192),1),DATE(YEAR($AE192),MONTH($AE192),28)),0)</f>
      </c>
      <c r="AL192" s="18">
        <f>IFERROR(_xlfn.BETA.DIST(DATE(YEAR(AL$2),MONTH(AL$2),15),$AD$2,$AE$2,FALSE,DATE(YEAR($AD192),MONTH($AD192),1),DATE(YEAR($AE192),MONTH($AE192),28)),0)</f>
      </c>
      <c r="AM192" s="18">
        <f>IFERROR(_xlfn.BETA.DIST(DATE(YEAR(AM$2),MONTH(AM$2),15),$AD$2,$AE$2,FALSE,DATE(YEAR($AD192),MONTH($AD192),1),DATE(YEAR($AE192),MONTH($AE192),28)),0)</f>
      </c>
      <c r="AN192" s="18">
        <f>IFERROR(_xlfn.BETA.DIST(DATE(YEAR(AN$2),MONTH(AN$2),15),$AD$2,$AE$2,FALSE,DATE(YEAR($AD192),MONTH($AD192),1),DATE(YEAR($AE192),MONTH($AE192),28)),0)</f>
      </c>
      <c r="AO192" s="18">
        <f>IFERROR(_xlfn.BETA.DIST(DATE(YEAR(AO$2),MONTH(AO$2),15),$AD$2,$AE$2,FALSE,DATE(YEAR($AD192),MONTH($AD192),1),DATE(YEAR($AE192),MONTH($AE192),28)),0)</f>
      </c>
      <c r="AP192" s="18">
        <f>IFERROR(_xlfn.BETA.DIST(DATE(YEAR(AP$2),MONTH(AP$2),15),$AD$2,$AE$2,FALSE,DATE(YEAR($AD192),MONTH($AD192),1),DATE(YEAR($AE192),MONTH($AE192),28)),0)</f>
      </c>
      <c r="AQ192" s="18">
        <f>IFERROR(_xlfn.BETA.DIST(DATE(YEAR(AQ$2),MONTH(AQ$2),15),$AD$2,$AE$2,FALSE,DATE(YEAR($AD192),MONTH($AD192),1),DATE(YEAR($AE192),MONTH($AE192),28)),0)</f>
      </c>
      <c r="AR192" s="18">
        <f>IFERROR(_xlfn.BETA.DIST(DATE(YEAR(AR$2),MONTH(AR$2),15),$AD$2,$AE$2,FALSE,DATE(YEAR($AD192),MONTH($AD192),1),DATE(YEAR($AE192),MONTH($AE192),28)),0)</f>
      </c>
      <c r="AS192" s="18">
        <f>IFERROR(_xlfn.BETA.DIST(DATE(YEAR(AS$2),MONTH(AS$2),15),$AD$2,$AE$2,FALSE,DATE(YEAR($AD192),MONTH($AD192),1),DATE(YEAR($AE192),MONTH($AE192),28)),0)</f>
      </c>
      <c r="AT192" s="18">
        <f>IFERROR(_xlfn.BETA.DIST(DATE(YEAR(AT$2),MONTH(AT$2),15),$AD$2,$AE$2,FALSE,DATE(YEAR($AD192),MONTH($AD192),1),DATE(YEAR($AE192),MONTH($AE192),28)),0)</f>
      </c>
      <c r="AU192" s="18">
        <f>IFERROR(_xlfn.BETA.DIST(DATE(YEAR(AU$2),MONTH(AU$2),15),$AD$2,$AE$2,FALSE,DATE(YEAR($AD192),MONTH($AD192),1),DATE(YEAR($AE192),MONTH($AE192),28)),0)</f>
      </c>
      <c r="AV192" s="18">
        <f>SUM(AG192:AU192)</f>
      </c>
      <c r="AW192" s="18">
        <f>IF(J192&lt;&gt;0,J192,IF($AV192=0,0,AG192/$AV192*$Z192))</f>
      </c>
      <c r="AX192" s="18">
        <f>IF(K192&lt;&gt;0,K192,IF($AV192=0,0,AH192/$AV192*$Z192))</f>
      </c>
      <c r="AY192" s="18">
        <f>IF(L192&lt;&gt;0,L192,IF($AV192=0,0,AI192/$AV192*$Z192))</f>
      </c>
      <c r="AZ192" s="18">
        <f>IF(M192&lt;&gt;0,M192,IF($AV192=0,0,AJ192/$AV192*$Z192))</f>
      </c>
      <c r="BA192" s="18">
        <f>IF(N192&lt;&gt;0,N192,IF($AV192=0,0,AK192/$AV192*$Z192))</f>
      </c>
      <c r="BB192" s="18">
        <f>IF(O192&lt;&gt;0,O192,IF($AV192=0,0,AL192/$AV192*$Z192))</f>
      </c>
      <c r="BC192" s="18">
        <f>IF(P192&lt;&gt;0,P192,IF($AV192=0,0,AM192/$AV192*$Z192))</f>
      </c>
      <c r="BD192" s="18">
        <f>IF(Q192&lt;&gt;0,Q192,IF($AV192=0,0,AN192/$AV192*$Z192))</f>
      </c>
      <c r="BE192" s="18">
        <f>IF(R192&lt;&gt;0,R192,IF($AV192=0,0,AO192/$AV192*$Z192))</f>
      </c>
      <c r="BF192" s="18">
        <f>IF(S192&lt;&gt;0,S192,IF($AV192=0,0,AP192/$AV192*$Z192))</f>
      </c>
      <c r="BG192" s="18">
        <f>IF(T192&lt;&gt;0,T192,IF($AV192=0,0,AQ192/$AV192*$Z192))</f>
      </c>
      <c r="BH192" s="18">
        <f>IF(U192&lt;&gt;0,U192,IF($AV192=0,0,AR192/$AV192*$Z192))</f>
      </c>
      <c r="BI192" s="18">
        <f>IF(V192&lt;&gt;0,V192,IF($AV192=0,0,AS192/$AV192*$Z192))</f>
      </c>
      <c r="BJ192" s="18">
        <f>IF(W192&lt;&gt;0,W192,IF($AV192=0,0,AT192/$AV192*$Z192))</f>
      </c>
      <c r="BK192" s="18">
        <f>IF(X192&lt;&gt;0,X192,IF($AV192=0,0,AU192/$AV192*$Z192))</f>
      </c>
      <c r="BL192" s="18">
        <f>SUM(AW192:BK192)</f>
      </c>
      <c r="BM192" s="18">
        <f>I192-BL192</f>
      </c>
    </row>
    <row r="193" outlineLevel="3">
      <c r="A193" s="17" t="str">
        <v>3.7</v>
      </c>
      <c r="B193" s="17" t="str">
        <v/>
      </c>
      <c r="C193" s="17" t="str">
        <v/>
      </c>
      <c r="D193" s="17" t="str">
        <v/>
      </c>
      <c r="E193" s="17" t="str">
        <v>3.7</v>
      </c>
      <c r="F193" s="17" t="str">
        <v xml:space="preserve">Three phase GIS busbar disconnectors for bus coupler  2500 A </v>
      </c>
      <c r="G193" s="17">
        <v>15541.18</v>
      </c>
      <c r="H193" s="17" t="str">
        <v/>
      </c>
      <c r="I193" s="17" t="str">
        <v/>
      </c>
      <c r="J193" s="17" t="str">
        <v/>
      </c>
      <c r="K193" s="17" t="str">
        <v/>
      </c>
      <c r="L193" s="17" t="str">
        <v/>
      </c>
      <c r="M193" s="17" t="str">
        <v/>
      </c>
      <c r="N193" s="17" t="str">
        <v/>
      </c>
      <c r="O193" s="17" t="str">
        <v/>
      </c>
      <c r="P193" s="17" t="str">
        <v/>
      </c>
      <c r="Q193" s="17" t="str">
        <v/>
      </c>
      <c r="R193" s="17" t="str">
        <v/>
      </c>
      <c r="S193" s="17" t="str">
        <v/>
      </c>
      <c r="T193" s="17" t="str">
        <v/>
      </c>
      <c r="U193" s="17" t="str">
        <v/>
      </c>
      <c r="V193" s="17" t="str">
        <v/>
      </c>
      <c r="W193" s="17" t="str">
        <v/>
      </c>
      <c r="X193" s="17" t="str">
        <v/>
      </c>
      <c r="Y193" s="17" t="str">
        <v/>
      </c>
      <c r="Z193" s="17" t="str">
        <v/>
      </c>
      <c r="AA193" s="17" t="str">
        <v/>
      </c>
      <c r="AB193" s="17" t="str">
        <v/>
      </c>
      <c r="AC193" s="17" t="str">
        <v/>
      </c>
      <c r="AD193" s="17" t="str">
        <v/>
      </c>
      <c r="AE193" s="17" t="str">
        <v/>
      </c>
      <c r="AF193" s="5" t="str">
        <v/>
      </c>
      <c r="AG193" s="18">
        <f>IFERROR(_xlfn.BETA.DIST(DATE(YEAR(AG$2),MONTH(AG$2),15),$AD$2,$AE$2,FALSE,DATE(YEAR($AD193),MONTH($AD193),1),DATE(YEAR($AE193),MONTH($AE193),28)),0)</f>
      </c>
      <c r="AH193" s="18">
        <f>IFERROR(_xlfn.BETA.DIST(DATE(YEAR(AH$2),MONTH(AH$2),15),$AD$2,$AE$2,FALSE,DATE(YEAR($AD193),MONTH($AD193),1),DATE(YEAR($AE193),MONTH($AE193),28)),0)</f>
      </c>
      <c r="AI193" s="18">
        <f>IFERROR(_xlfn.BETA.DIST(DATE(YEAR(AI$2),MONTH(AI$2),15),$AD$2,$AE$2,FALSE,DATE(YEAR($AD193),MONTH($AD193),1),DATE(YEAR($AE193),MONTH($AE193),28)),0)</f>
      </c>
      <c r="AJ193" s="18">
        <f>IFERROR(_xlfn.BETA.DIST(DATE(YEAR(AJ$2),MONTH(AJ$2),15),$AD$2,$AE$2,FALSE,DATE(YEAR($AD193),MONTH($AD193),1),DATE(YEAR($AE193),MONTH($AE193),28)),0)</f>
      </c>
      <c r="AK193" s="18">
        <f>IFERROR(_xlfn.BETA.DIST(DATE(YEAR(AK$2),MONTH(AK$2),15),$AD$2,$AE$2,FALSE,DATE(YEAR($AD193),MONTH($AD193),1),DATE(YEAR($AE193),MONTH($AE193),28)),0)</f>
      </c>
      <c r="AL193" s="18">
        <f>IFERROR(_xlfn.BETA.DIST(DATE(YEAR(AL$2),MONTH(AL$2),15),$AD$2,$AE$2,FALSE,DATE(YEAR($AD193),MONTH($AD193),1),DATE(YEAR($AE193),MONTH($AE193),28)),0)</f>
      </c>
      <c r="AM193" s="18">
        <f>IFERROR(_xlfn.BETA.DIST(DATE(YEAR(AM$2),MONTH(AM$2),15),$AD$2,$AE$2,FALSE,DATE(YEAR($AD193),MONTH($AD193),1),DATE(YEAR($AE193),MONTH($AE193),28)),0)</f>
      </c>
      <c r="AN193" s="18">
        <f>IFERROR(_xlfn.BETA.DIST(DATE(YEAR(AN$2),MONTH(AN$2),15),$AD$2,$AE$2,FALSE,DATE(YEAR($AD193),MONTH($AD193),1),DATE(YEAR($AE193),MONTH($AE193),28)),0)</f>
      </c>
      <c r="AO193" s="18">
        <f>IFERROR(_xlfn.BETA.DIST(DATE(YEAR(AO$2),MONTH(AO$2),15),$AD$2,$AE$2,FALSE,DATE(YEAR($AD193),MONTH($AD193),1),DATE(YEAR($AE193),MONTH($AE193),28)),0)</f>
      </c>
      <c r="AP193" s="18">
        <f>IFERROR(_xlfn.BETA.DIST(DATE(YEAR(AP$2),MONTH(AP$2),15),$AD$2,$AE$2,FALSE,DATE(YEAR($AD193),MONTH($AD193),1),DATE(YEAR($AE193),MONTH($AE193),28)),0)</f>
      </c>
      <c r="AQ193" s="18">
        <f>IFERROR(_xlfn.BETA.DIST(DATE(YEAR(AQ$2),MONTH(AQ$2),15),$AD$2,$AE$2,FALSE,DATE(YEAR($AD193),MONTH($AD193),1),DATE(YEAR($AE193),MONTH($AE193),28)),0)</f>
      </c>
      <c r="AR193" s="18">
        <f>IFERROR(_xlfn.BETA.DIST(DATE(YEAR(AR$2),MONTH(AR$2),15),$AD$2,$AE$2,FALSE,DATE(YEAR($AD193),MONTH($AD193),1),DATE(YEAR($AE193),MONTH($AE193),28)),0)</f>
      </c>
      <c r="AS193" s="18">
        <f>IFERROR(_xlfn.BETA.DIST(DATE(YEAR(AS$2),MONTH(AS$2),15),$AD$2,$AE$2,FALSE,DATE(YEAR($AD193),MONTH($AD193),1),DATE(YEAR($AE193),MONTH($AE193),28)),0)</f>
      </c>
      <c r="AT193" s="18">
        <f>IFERROR(_xlfn.BETA.DIST(DATE(YEAR(AT$2),MONTH(AT$2),15),$AD$2,$AE$2,FALSE,DATE(YEAR($AD193),MONTH($AD193),1),DATE(YEAR($AE193),MONTH($AE193),28)),0)</f>
      </c>
      <c r="AU193" s="18">
        <f>IFERROR(_xlfn.BETA.DIST(DATE(YEAR(AU$2),MONTH(AU$2),15),$AD$2,$AE$2,FALSE,DATE(YEAR($AD193),MONTH($AD193),1),DATE(YEAR($AE193),MONTH($AE193),28)),0)</f>
      </c>
      <c r="AV193" s="18">
        <f>SUM(AG193:AU193)</f>
      </c>
      <c r="AW193" s="18">
        <f>IF(J193&lt;&gt;0,J193,IF($AV193=0,0,AG193/$AV193*$Z193))</f>
      </c>
      <c r="AX193" s="18">
        <f>IF(K193&lt;&gt;0,K193,IF($AV193=0,0,AH193/$AV193*$Z193))</f>
      </c>
      <c r="AY193" s="18">
        <f>IF(L193&lt;&gt;0,L193,IF($AV193=0,0,AI193/$AV193*$Z193))</f>
      </c>
      <c r="AZ193" s="18">
        <f>IF(M193&lt;&gt;0,M193,IF($AV193=0,0,AJ193/$AV193*$Z193))</f>
      </c>
      <c r="BA193" s="18">
        <f>IF(N193&lt;&gt;0,N193,IF($AV193=0,0,AK193/$AV193*$Z193))</f>
      </c>
      <c r="BB193" s="18">
        <f>IF(O193&lt;&gt;0,O193,IF($AV193=0,0,AL193/$AV193*$Z193))</f>
      </c>
      <c r="BC193" s="18">
        <f>IF(P193&lt;&gt;0,P193,IF($AV193=0,0,AM193/$AV193*$Z193))</f>
      </c>
      <c r="BD193" s="18">
        <f>IF(Q193&lt;&gt;0,Q193,IF($AV193=0,0,AN193/$AV193*$Z193))</f>
      </c>
      <c r="BE193" s="18">
        <f>IF(R193&lt;&gt;0,R193,IF($AV193=0,0,AO193/$AV193*$Z193))</f>
      </c>
      <c r="BF193" s="18">
        <f>IF(S193&lt;&gt;0,S193,IF($AV193=0,0,AP193/$AV193*$Z193))</f>
      </c>
      <c r="BG193" s="18">
        <f>IF(T193&lt;&gt;0,T193,IF($AV193=0,0,AQ193/$AV193*$Z193))</f>
      </c>
      <c r="BH193" s="18">
        <f>IF(U193&lt;&gt;0,U193,IF($AV193=0,0,AR193/$AV193*$Z193))</f>
      </c>
      <c r="BI193" s="18">
        <f>IF(V193&lt;&gt;0,V193,IF($AV193=0,0,AS193/$AV193*$Z193))</f>
      </c>
      <c r="BJ193" s="18">
        <f>IF(W193&lt;&gt;0,W193,IF($AV193=0,0,AT193/$AV193*$Z193))</f>
      </c>
      <c r="BK193" s="18">
        <f>IF(X193&lt;&gt;0,X193,IF($AV193=0,0,AU193/$AV193*$Z193))</f>
      </c>
      <c r="BL193" s="18">
        <f>SUM(AW193:BK193)</f>
      </c>
      <c r="BM193" s="17" t="str">
        <v/>
      </c>
    </row>
    <row r="194" outlineLevel="4">
      <c r="A194" s="5" t="str">
        <v>3.7</v>
      </c>
      <c r="B194" s="5" t="str">
        <v/>
      </c>
      <c r="C194" s="5" t="str">
        <v>BSKDGNGENGR05</v>
      </c>
      <c r="D194" s="5" t="str">
        <v>BSKDGNGENGR05</v>
      </c>
      <c r="E194" s="19">
        <f>IFERROR(_xlfn.XLOOKUP(F194,Assumptions!B:B,Assumptions!C:C),0)</f>
      </c>
      <c r="F194" s="5" t="str">
        <v>Advanced Payment</v>
      </c>
      <c r="G194" s="5" t="str">
        <v/>
      </c>
      <c r="H194" s="18">
        <f>G193*E194</f>
      </c>
      <c r="I194" s="18">
        <f>H194*(1-0)</f>
      </c>
      <c r="J194" s="18">
        <v>0</v>
      </c>
      <c r="K194" s="18">
        <v>0</v>
      </c>
      <c r="L194" s="18">
        <v>0</v>
      </c>
      <c r="M194" s="18">
        <v>0</v>
      </c>
      <c r="N194" s="18">
        <v>0</v>
      </c>
      <c r="O194" s="18">
        <v>0</v>
      </c>
      <c r="P194" s="18">
        <v>0</v>
      </c>
      <c r="Q194" s="18">
        <v>0</v>
      </c>
      <c r="R194" s="18">
        <v>0</v>
      </c>
      <c r="S194" s="18">
        <v>0</v>
      </c>
      <c r="T194" s="18">
        <v>0</v>
      </c>
      <c r="U194" s="18">
        <v>0</v>
      </c>
      <c r="V194" s="18">
        <v>0</v>
      </c>
      <c r="W194" s="18">
        <v>0</v>
      </c>
      <c r="X194" s="18">
        <v>0</v>
      </c>
      <c r="Y194" s="18">
        <f>SUM(J194:X194)</f>
      </c>
      <c r="Z194" s="18">
        <f>I194-Y194</f>
      </c>
      <c r="AA194" s="20">
        <v>46026</v>
      </c>
      <c r="AB194" s="20">
        <v>46026</v>
      </c>
      <c r="AC194" s="18">
        <f>IFERROR(_xlfn.XLOOKUP(F194,Assumptions!B:B,Assumptions!D:D),0)</f>
      </c>
      <c r="AD194" s="20">
        <f>AA194+AC194</f>
      </c>
      <c r="AE194" s="20">
        <f>AC194+AB194</f>
      </c>
      <c r="AF194" s="5" t="str">
        <v/>
      </c>
      <c r="AG194" s="18">
        <f>IFERROR(_xlfn.BETA.DIST(DATE(YEAR(AG$2),MONTH(AG$2),15),$AD$2,$AE$2,FALSE,DATE(YEAR($AD194),MONTH($AD194),1),DATE(YEAR($AE194),MONTH($AE194),28)),0)</f>
      </c>
      <c r="AH194" s="18">
        <f>IFERROR(_xlfn.BETA.DIST(DATE(YEAR(AH$2),MONTH(AH$2),15),$AD$2,$AE$2,FALSE,DATE(YEAR($AD194),MONTH($AD194),1),DATE(YEAR($AE194),MONTH($AE194),28)),0)</f>
      </c>
      <c r="AI194" s="18">
        <f>IFERROR(_xlfn.BETA.DIST(DATE(YEAR(AI$2),MONTH(AI$2),15),$AD$2,$AE$2,FALSE,DATE(YEAR($AD194),MONTH($AD194),1),DATE(YEAR($AE194),MONTH($AE194),28)),0)</f>
      </c>
      <c r="AJ194" s="18">
        <f>IFERROR(_xlfn.BETA.DIST(DATE(YEAR(AJ$2),MONTH(AJ$2),15),$AD$2,$AE$2,FALSE,DATE(YEAR($AD194),MONTH($AD194),1),DATE(YEAR($AE194),MONTH($AE194),28)),0)</f>
      </c>
      <c r="AK194" s="18">
        <f>IFERROR(_xlfn.BETA.DIST(DATE(YEAR(AK$2),MONTH(AK$2),15),$AD$2,$AE$2,FALSE,DATE(YEAR($AD194),MONTH($AD194),1),DATE(YEAR($AE194),MONTH($AE194),28)),0)</f>
      </c>
      <c r="AL194" s="18">
        <f>IFERROR(_xlfn.BETA.DIST(DATE(YEAR(AL$2),MONTH(AL$2),15),$AD$2,$AE$2,FALSE,DATE(YEAR($AD194),MONTH($AD194),1),DATE(YEAR($AE194),MONTH($AE194),28)),0)</f>
      </c>
      <c r="AM194" s="18">
        <f>IFERROR(_xlfn.BETA.DIST(DATE(YEAR(AM$2),MONTH(AM$2),15),$AD$2,$AE$2,FALSE,DATE(YEAR($AD194),MONTH($AD194),1),DATE(YEAR($AE194),MONTH($AE194),28)),0)</f>
      </c>
      <c r="AN194" s="18">
        <f>IFERROR(_xlfn.BETA.DIST(DATE(YEAR(AN$2),MONTH(AN$2),15),$AD$2,$AE$2,FALSE,DATE(YEAR($AD194),MONTH($AD194),1),DATE(YEAR($AE194),MONTH($AE194),28)),0)</f>
      </c>
      <c r="AO194" s="18">
        <f>IFERROR(_xlfn.BETA.DIST(DATE(YEAR(AO$2),MONTH(AO$2),15),$AD$2,$AE$2,FALSE,DATE(YEAR($AD194),MONTH($AD194),1),DATE(YEAR($AE194),MONTH($AE194),28)),0)</f>
      </c>
      <c r="AP194" s="18">
        <f>IFERROR(_xlfn.BETA.DIST(DATE(YEAR(AP$2),MONTH(AP$2),15),$AD$2,$AE$2,FALSE,DATE(YEAR($AD194),MONTH($AD194),1),DATE(YEAR($AE194),MONTH($AE194),28)),0)</f>
      </c>
      <c r="AQ194" s="18">
        <f>IFERROR(_xlfn.BETA.DIST(DATE(YEAR(AQ$2),MONTH(AQ$2),15),$AD$2,$AE$2,FALSE,DATE(YEAR($AD194),MONTH($AD194),1),DATE(YEAR($AE194),MONTH($AE194),28)),0)</f>
      </c>
      <c r="AR194" s="18">
        <f>IFERROR(_xlfn.BETA.DIST(DATE(YEAR(AR$2),MONTH(AR$2),15),$AD$2,$AE$2,FALSE,DATE(YEAR($AD194),MONTH($AD194),1),DATE(YEAR($AE194),MONTH($AE194),28)),0)</f>
      </c>
      <c r="AS194" s="18">
        <f>IFERROR(_xlfn.BETA.DIST(DATE(YEAR(AS$2),MONTH(AS$2),15),$AD$2,$AE$2,FALSE,DATE(YEAR($AD194),MONTH($AD194),1),DATE(YEAR($AE194),MONTH($AE194),28)),0)</f>
      </c>
      <c r="AT194" s="18">
        <f>IFERROR(_xlfn.BETA.DIST(DATE(YEAR(AT$2),MONTH(AT$2),15),$AD$2,$AE$2,FALSE,DATE(YEAR($AD194),MONTH($AD194),1),DATE(YEAR($AE194),MONTH($AE194),28)),0)</f>
      </c>
      <c r="AU194" s="18">
        <f>IFERROR(_xlfn.BETA.DIST(DATE(YEAR(AU$2),MONTH(AU$2),15),$AD$2,$AE$2,FALSE,DATE(YEAR($AD194),MONTH($AD194),1),DATE(YEAR($AE194),MONTH($AE194),28)),0)</f>
      </c>
      <c r="AV194" s="18">
        <f>SUM(AG194:AU194)</f>
      </c>
      <c r="AW194" s="18">
        <f>IF(J194&lt;&gt;0,J194,IF($AV194=0,0,AG194/$AV194*$Z194))</f>
      </c>
      <c r="AX194" s="18">
        <f>IF(K194&lt;&gt;0,K194,IF($AV194=0,0,AH194/$AV194*$Z194))</f>
      </c>
      <c r="AY194" s="18">
        <f>IF(L194&lt;&gt;0,L194,IF($AV194=0,0,AI194/$AV194*$Z194))</f>
      </c>
      <c r="AZ194" s="18">
        <f>IF(M194&lt;&gt;0,M194,IF($AV194=0,0,AJ194/$AV194*$Z194))</f>
      </c>
      <c r="BA194" s="18">
        <f>IF(N194&lt;&gt;0,N194,IF($AV194=0,0,AK194/$AV194*$Z194))</f>
      </c>
      <c r="BB194" s="18">
        <f>IF(O194&lt;&gt;0,O194,IF($AV194=0,0,AL194/$AV194*$Z194))</f>
      </c>
      <c r="BC194" s="18">
        <f>IF(P194&lt;&gt;0,P194,IF($AV194=0,0,AM194/$AV194*$Z194))</f>
      </c>
      <c r="BD194" s="18">
        <f>IF(Q194&lt;&gt;0,Q194,IF($AV194=0,0,AN194/$AV194*$Z194))</f>
      </c>
      <c r="BE194" s="18">
        <f>IF(R194&lt;&gt;0,R194,IF($AV194=0,0,AO194/$AV194*$Z194))</f>
      </c>
      <c r="BF194" s="18">
        <f>IF(S194&lt;&gt;0,S194,IF($AV194=0,0,AP194/$AV194*$Z194))</f>
      </c>
      <c r="BG194" s="18">
        <f>IF(T194&lt;&gt;0,T194,IF($AV194=0,0,AQ194/$AV194*$Z194))</f>
      </c>
      <c r="BH194" s="18">
        <f>IF(U194&lt;&gt;0,U194,IF($AV194=0,0,AR194/$AV194*$Z194))</f>
      </c>
      <c r="BI194" s="18">
        <f>IF(V194&lt;&gt;0,V194,IF($AV194=0,0,AS194/$AV194*$Z194))</f>
      </c>
      <c r="BJ194" s="18">
        <f>IF(W194&lt;&gt;0,W194,IF($AV194=0,0,AT194/$AV194*$Z194))</f>
      </c>
      <c r="BK194" s="18">
        <f>IF(X194&lt;&gt;0,X194,IF($AV194=0,0,AU194/$AV194*$Z194))</f>
      </c>
      <c r="BL194" s="18">
        <f>SUM(AW194:BK194)</f>
      </c>
      <c r="BM194" s="18">
        <f>I194-BL194</f>
      </c>
    </row>
    <row r="195" outlineLevel="4">
      <c r="A195" s="5" t="str">
        <v>3.7</v>
      </c>
      <c r="B195" s="5" t="str">
        <v/>
      </c>
      <c r="C195" s="5" t="str">
        <v>BSPRELGENG107</v>
      </c>
      <c r="D195" s="5" t="str">
        <v>BSPRELGENG107</v>
      </c>
      <c r="E195" s="19">
        <f>IFERROR(_xlfn.XLOOKUP(F195,Assumptions!B:B,Assumptions!C:C),0)</f>
      </c>
      <c r="F195" s="5" t="str">
        <v>Site Delivery USD</v>
      </c>
      <c r="G195" s="5" t="str">
        <v/>
      </c>
      <c r="H195" s="18">
        <f>G193*E195</f>
      </c>
      <c r="I195" s="18">
        <f>H195*(1-0)</f>
      </c>
      <c r="J195" s="18">
        <v>0</v>
      </c>
      <c r="K195" s="18">
        <v>0</v>
      </c>
      <c r="L195" s="18">
        <v>0</v>
      </c>
      <c r="M195" s="18">
        <v>0</v>
      </c>
      <c r="N195" s="18">
        <v>0</v>
      </c>
      <c r="O195" s="18">
        <v>0</v>
      </c>
      <c r="P195" s="18">
        <v>0</v>
      </c>
      <c r="Q195" s="18">
        <v>0</v>
      </c>
      <c r="R195" s="18">
        <v>0</v>
      </c>
      <c r="S195" s="18">
        <v>0</v>
      </c>
      <c r="T195" s="18">
        <v>0</v>
      </c>
      <c r="U195" s="18">
        <v>0</v>
      </c>
      <c r="V195" s="18">
        <v>0</v>
      </c>
      <c r="W195" s="18">
        <v>0</v>
      </c>
      <c r="X195" s="18">
        <v>0</v>
      </c>
      <c r="Y195" s="18">
        <f>SUM(J195:X195)</f>
      </c>
      <c r="Z195" s="18">
        <f>I195-Y195</f>
      </c>
      <c r="AA195" s="20">
        <v>46294</v>
      </c>
      <c r="AB195" s="20">
        <v>46294</v>
      </c>
      <c r="AC195" s="18">
        <f>IFERROR(_xlfn.XLOOKUP(F195,Assumptions!B:B,Assumptions!D:D),0)</f>
      </c>
      <c r="AD195" s="20">
        <f>AA195+AC195</f>
      </c>
      <c r="AE195" s="20">
        <f>AC195+AB195</f>
      </c>
      <c r="AF195" s="5" t="str">
        <v/>
      </c>
      <c r="AG195" s="18">
        <f>IFERROR(_xlfn.BETA.DIST(DATE(YEAR(AG$2),MONTH(AG$2),15),$AD$2,$AE$2,FALSE,DATE(YEAR($AD195),MONTH($AD195),1),DATE(YEAR($AE195),MONTH($AE195),28)),0)</f>
      </c>
      <c r="AH195" s="18">
        <f>IFERROR(_xlfn.BETA.DIST(DATE(YEAR(AH$2),MONTH(AH$2),15),$AD$2,$AE$2,FALSE,DATE(YEAR($AD195),MONTH($AD195),1),DATE(YEAR($AE195),MONTH($AE195),28)),0)</f>
      </c>
      <c r="AI195" s="18">
        <f>IFERROR(_xlfn.BETA.DIST(DATE(YEAR(AI$2),MONTH(AI$2),15),$AD$2,$AE$2,FALSE,DATE(YEAR($AD195),MONTH($AD195),1),DATE(YEAR($AE195),MONTH($AE195),28)),0)</f>
      </c>
      <c r="AJ195" s="18">
        <f>IFERROR(_xlfn.BETA.DIST(DATE(YEAR(AJ$2),MONTH(AJ$2),15),$AD$2,$AE$2,FALSE,DATE(YEAR($AD195),MONTH($AD195),1),DATE(YEAR($AE195),MONTH($AE195),28)),0)</f>
      </c>
      <c r="AK195" s="18">
        <f>IFERROR(_xlfn.BETA.DIST(DATE(YEAR(AK$2),MONTH(AK$2),15),$AD$2,$AE$2,FALSE,DATE(YEAR($AD195),MONTH($AD195),1),DATE(YEAR($AE195),MONTH($AE195),28)),0)</f>
      </c>
      <c r="AL195" s="18">
        <f>IFERROR(_xlfn.BETA.DIST(DATE(YEAR(AL$2),MONTH(AL$2),15),$AD$2,$AE$2,FALSE,DATE(YEAR($AD195),MONTH($AD195),1),DATE(YEAR($AE195),MONTH($AE195),28)),0)</f>
      </c>
      <c r="AM195" s="18">
        <f>IFERROR(_xlfn.BETA.DIST(DATE(YEAR(AM$2),MONTH(AM$2),15),$AD$2,$AE$2,FALSE,DATE(YEAR($AD195),MONTH($AD195),1),DATE(YEAR($AE195),MONTH($AE195),28)),0)</f>
      </c>
      <c r="AN195" s="18">
        <f>IFERROR(_xlfn.BETA.DIST(DATE(YEAR(AN$2),MONTH(AN$2),15),$AD$2,$AE$2,FALSE,DATE(YEAR($AD195),MONTH($AD195),1),DATE(YEAR($AE195),MONTH($AE195),28)),0)</f>
      </c>
      <c r="AO195" s="18">
        <f>IFERROR(_xlfn.BETA.DIST(DATE(YEAR(AO$2),MONTH(AO$2),15),$AD$2,$AE$2,FALSE,DATE(YEAR($AD195),MONTH($AD195),1),DATE(YEAR($AE195),MONTH($AE195),28)),0)</f>
      </c>
      <c r="AP195" s="18">
        <f>IFERROR(_xlfn.BETA.DIST(DATE(YEAR(AP$2),MONTH(AP$2),15),$AD$2,$AE$2,FALSE,DATE(YEAR($AD195),MONTH($AD195),1),DATE(YEAR($AE195),MONTH($AE195),28)),0)</f>
      </c>
      <c r="AQ195" s="18">
        <f>IFERROR(_xlfn.BETA.DIST(DATE(YEAR(AQ$2),MONTH(AQ$2),15),$AD$2,$AE$2,FALSE,DATE(YEAR($AD195),MONTH($AD195),1),DATE(YEAR($AE195),MONTH($AE195),28)),0)</f>
      </c>
      <c r="AR195" s="18">
        <f>IFERROR(_xlfn.BETA.DIST(DATE(YEAR(AR$2),MONTH(AR$2),15),$AD$2,$AE$2,FALSE,DATE(YEAR($AD195),MONTH($AD195),1),DATE(YEAR($AE195),MONTH($AE195),28)),0)</f>
      </c>
      <c r="AS195" s="18">
        <f>IFERROR(_xlfn.BETA.DIST(DATE(YEAR(AS$2),MONTH(AS$2),15),$AD$2,$AE$2,FALSE,DATE(YEAR($AD195),MONTH($AD195),1),DATE(YEAR($AE195),MONTH($AE195),28)),0)</f>
      </c>
      <c r="AT195" s="18">
        <f>IFERROR(_xlfn.BETA.DIST(DATE(YEAR(AT$2),MONTH(AT$2),15),$AD$2,$AE$2,FALSE,DATE(YEAR($AD195),MONTH($AD195),1),DATE(YEAR($AE195),MONTH($AE195),28)),0)</f>
      </c>
      <c r="AU195" s="18">
        <f>IFERROR(_xlfn.BETA.DIST(DATE(YEAR(AU$2),MONTH(AU$2),15),$AD$2,$AE$2,FALSE,DATE(YEAR($AD195),MONTH($AD195),1),DATE(YEAR($AE195),MONTH($AE195),28)),0)</f>
      </c>
      <c r="AV195" s="18">
        <f>SUM(AG195:AU195)</f>
      </c>
      <c r="AW195" s="18">
        <f>IF(J195&lt;&gt;0,J195,IF($AV195=0,0,AG195/$AV195*$Z195))</f>
      </c>
      <c r="AX195" s="18">
        <f>IF(K195&lt;&gt;0,K195,IF($AV195=0,0,AH195/$AV195*$Z195))</f>
      </c>
      <c r="AY195" s="18">
        <f>IF(L195&lt;&gt;0,L195,IF($AV195=0,0,AI195/$AV195*$Z195))</f>
      </c>
      <c r="AZ195" s="18">
        <f>IF(M195&lt;&gt;0,M195,IF($AV195=0,0,AJ195/$AV195*$Z195))</f>
      </c>
      <c r="BA195" s="18">
        <f>IF(N195&lt;&gt;0,N195,IF($AV195=0,0,AK195/$AV195*$Z195))</f>
      </c>
      <c r="BB195" s="18">
        <f>IF(O195&lt;&gt;0,O195,IF($AV195=0,0,AL195/$AV195*$Z195))</f>
      </c>
      <c r="BC195" s="18">
        <f>IF(P195&lt;&gt;0,P195,IF($AV195=0,0,AM195/$AV195*$Z195))</f>
      </c>
      <c r="BD195" s="18">
        <f>IF(Q195&lt;&gt;0,Q195,IF($AV195=0,0,AN195/$AV195*$Z195))</f>
      </c>
      <c r="BE195" s="18">
        <f>IF(R195&lt;&gt;0,R195,IF($AV195=0,0,AO195/$AV195*$Z195))</f>
      </c>
      <c r="BF195" s="18">
        <f>IF(S195&lt;&gt;0,S195,IF($AV195=0,0,AP195/$AV195*$Z195))</f>
      </c>
      <c r="BG195" s="18">
        <f>IF(T195&lt;&gt;0,T195,IF($AV195=0,0,AQ195/$AV195*$Z195))</f>
      </c>
      <c r="BH195" s="18">
        <f>IF(U195&lt;&gt;0,U195,IF($AV195=0,0,AR195/$AV195*$Z195))</f>
      </c>
      <c r="BI195" s="18">
        <f>IF(V195&lt;&gt;0,V195,IF($AV195=0,0,AS195/$AV195*$Z195))</f>
      </c>
      <c r="BJ195" s="18">
        <f>IF(W195&lt;&gt;0,W195,IF($AV195=0,0,AT195/$AV195*$Z195))</f>
      </c>
      <c r="BK195" s="18">
        <f>IF(X195&lt;&gt;0,X195,IF($AV195=0,0,AU195/$AV195*$Z195))</f>
      </c>
      <c r="BL195" s="18">
        <f>SUM(AW195:BK195)</f>
      </c>
      <c r="BM195" s="18">
        <f>I195-BL195</f>
      </c>
    </row>
    <row r="196" outlineLevel="4">
      <c r="A196" s="5" t="str">
        <v>3.7</v>
      </c>
      <c r="B196" s="5" t="str">
        <v/>
      </c>
      <c r="C196" s="5" t="str">
        <v>BSKDGNGENGR07</v>
      </c>
      <c r="D196" s="5" t="str">
        <v>BSKDGNGENGR07</v>
      </c>
      <c r="E196" s="19">
        <f>IFERROR(_xlfn.XLOOKUP(F196,Assumptions!B:B,Assumptions!C:C),0)</f>
      </c>
      <c r="F196" s="5" t="str">
        <v>Retention</v>
      </c>
      <c r="G196" s="5" t="str">
        <v/>
      </c>
      <c r="H196" s="18">
        <f>G193*E196</f>
      </c>
      <c r="I196" s="18">
        <f>H196*(1-0)</f>
      </c>
      <c r="J196" s="18">
        <v>0</v>
      </c>
      <c r="K196" s="18">
        <v>0</v>
      </c>
      <c r="L196" s="18">
        <v>0</v>
      </c>
      <c r="M196" s="18">
        <v>0</v>
      </c>
      <c r="N196" s="18">
        <v>0</v>
      </c>
      <c r="O196" s="18">
        <v>0</v>
      </c>
      <c r="P196" s="18">
        <v>0</v>
      </c>
      <c r="Q196" s="18">
        <v>0</v>
      </c>
      <c r="R196" s="18">
        <v>0</v>
      </c>
      <c r="S196" s="18">
        <v>0</v>
      </c>
      <c r="T196" s="18">
        <v>0</v>
      </c>
      <c r="U196" s="18">
        <v>0</v>
      </c>
      <c r="V196" s="18">
        <v>0</v>
      </c>
      <c r="W196" s="18">
        <v>0</v>
      </c>
      <c r="X196" s="18">
        <v>0</v>
      </c>
      <c r="Y196" s="18">
        <f>SUM(J196:X196)</f>
      </c>
      <c r="Z196" s="18">
        <f>I196-Y196</f>
      </c>
      <c r="AA196" s="20">
        <v>46483</v>
      </c>
      <c r="AB196" s="20">
        <v>46483</v>
      </c>
      <c r="AC196" s="18">
        <f>IFERROR(_xlfn.XLOOKUP(F196,Assumptions!B:B,Assumptions!D:D),0)</f>
      </c>
      <c r="AD196" s="20">
        <f>AA196+AC196</f>
      </c>
      <c r="AE196" s="20">
        <f>AC196+AB196</f>
      </c>
      <c r="AF196" s="5" t="str">
        <v/>
      </c>
      <c r="AG196" s="18">
        <f>IFERROR(_xlfn.BETA.DIST(DATE(YEAR(AG$2),MONTH(AG$2),15),$AD$2,$AE$2,FALSE,DATE(YEAR($AD196),MONTH($AD196),1),DATE(YEAR($AE196),MONTH($AE196),28)),0)</f>
      </c>
      <c r="AH196" s="18">
        <f>IFERROR(_xlfn.BETA.DIST(DATE(YEAR(AH$2),MONTH(AH$2),15),$AD$2,$AE$2,FALSE,DATE(YEAR($AD196),MONTH($AD196),1),DATE(YEAR($AE196),MONTH($AE196),28)),0)</f>
      </c>
      <c r="AI196" s="18">
        <f>IFERROR(_xlfn.BETA.DIST(DATE(YEAR(AI$2),MONTH(AI$2),15),$AD$2,$AE$2,FALSE,DATE(YEAR($AD196),MONTH($AD196),1),DATE(YEAR($AE196),MONTH($AE196),28)),0)</f>
      </c>
      <c r="AJ196" s="18">
        <f>IFERROR(_xlfn.BETA.DIST(DATE(YEAR(AJ$2),MONTH(AJ$2),15),$AD$2,$AE$2,FALSE,DATE(YEAR($AD196),MONTH($AD196),1),DATE(YEAR($AE196),MONTH($AE196),28)),0)</f>
      </c>
      <c r="AK196" s="18">
        <f>IFERROR(_xlfn.BETA.DIST(DATE(YEAR(AK$2),MONTH(AK$2),15),$AD$2,$AE$2,FALSE,DATE(YEAR($AD196),MONTH($AD196),1),DATE(YEAR($AE196),MONTH($AE196),28)),0)</f>
      </c>
      <c r="AL196" s="18">
        <f>IFERROR(_xlfn.BETA.DIST(DATE(YEAR(AL$2),MONTH(AL$2),15),$AD$2,$AE$2,FALSE,DATE(YEAR($AD196),MONTH($AD196),1),DATE(YEAR($AE196),MONTH($AE196),28)),0)</f>
      </c>
      <c r="AM196" s="18">
        <f>IFERROR(_xlfn.BETA.DIST(DATE(YEAR(AM$2),MONTH(AM$2),15),$AD$2,$AE$2,FALSE,DATE(YEAR($AD196),MONTH($AD196),1),DATE(YEAR($AE196),MONTH($AE196),28)),0)</f>
      </c>
      <c r="AN196" s="18">
        <f>IFERROR(_xlfn.BETA.DIST(DATE(YEAR(AN$2),MONTH(AN$2),15),$AD$2,$AE$2,FALSE,DATE(YEAR($AD196),MONTH($AD196),1),DATE(YEAR($AE196),MONTH($AE196),28)),0)</f>
      </c>
      <c r="AO196" s="18">
        <f>IFERROR(_xlfn.BETA.DIST(DATE(YEAR(AO$2),MONTH(AO$2),15),$AD$2,$AE$2,FALSE,DATE(YEAR($AD196),MONTH($AD196),1),DATE(YEAR($AE196),MONTH($AE196),28)),0)</f>
      </c>
      <c r="AP196" s="18">
        <f>IFERROR(_xlfn.BETA.DIST(DATE(YEAR(AP$2),MONTH(AP$2),15),$AD$2,$AE$2,FALSE,DATE(YEAR($AD196),MONTH($AD196),1),DATE(YEAR($AE196),MONTH($AE196),28)),0)</f>
      </c>
      <c r="AQ196" s="18">
        <f>IFERROR(_xlfn.BETA.DIST(DATE(YEAR(AQ$2),MONTH(AQ$2),15),$AD$2,$AE$2,FALSE,DATE(YEAR($AD196),MONTH($AD196),1),DATE(YEAR($AE196),MONTH($AE196),28)),0)</f>
      </c>
      <c r="AR196" s="18">
        <f>IFERROR(_xlfn.BETA.DIST(DATE(YEAR(AR$2),MONTH(AR$2),15),$AD$2,$AE$2,FALSE,DATE(YEAR($AD196),MONTH($AD196),1),DATE(YEAR($AE196),MONTH($AE196),28)),0)</f>
      </c>
      <c r="AS196" s="18">
        <f>IFERROR(_xlfn.BETA.DIST(DATE(YEAR(AS$2),MONTH(AS$2),15),$AD$2,$AE$2,FALSE,DATE(YEAR($AD196),MONTH($AD196),1),DATE(YEAR($AE196),MONTH($AE196),28)),0)</f>
      </c>
      <c r="AT196" s="18">
        <f>IFERROR(_xlfn.BETA.DIST(DATE(YEAR(AT$2),MONTH(AT$2),15),$AD$2,$AE$2,FALSE,DATE(YEAR($AD196),MONTH($AD196),1),DATE(YEAR($AE196),MONTH($AE196),28)),0)</f>
      </c>
      <c r="AU196" s="18">
        <f>IFERROR(_xlfn.BETA.DIST(DATE(YEAR(AU$2),MONTH(AU$2),15),$AD$2,$AE$2,FALSE,DATE(YEAR($AD196),MONTH($AD196),1),DATE(YEAR($AE196),MONTH($AE196),28)),0)</f>
      </c>
      <c r="AV196" s="18">
        <f>SUM(AG196:AU196)</f>
      </c>
      <c r="AW196" s="18">
        <f>IF(J196&lt;&gt;0,J196,IF($AV196=0,0,AG196/$AV196*$Z196))</f>
      </c>
      <c r="AX196" s="18">
        <f>IF(K196&lt;&gt;0,K196,IF($AV196=0,0,AH196/$AV196*$Z196))</f>
      </c>
      <c r="AY196" s="18">
        <f>IF(L196&lt;&gt;0,L196,IF($AV196=0,0,AI196/$AV196*$Z196))</f>
      </c>
      <c r="AZ196" s="18">
        <f>IF(M196&lt;&gt;0,M196,IF($AV196=0,0,AJ196/$AV196*$Z196))</f>
      </c>
      <c r="BA196" s="18">
        <f>IF(N196&lt;&gt;0,N196,IF($AV196=0,0,AK196/$AV196*$Z196))</f>
      </c>
      <c r="BB196" s="18">
        <f>IF(O196&lt;&gt;0,O196,IF($AV196=0,0,AL196/$AV196*$Z196))</f>
      </c>
      <c r="BC196" s="18">
        <f>IF(P196&lt;&gt;0,P196,IF($AV196=0,0,AM196/$AV196*$Z196))</f>
      </c>
      <c r="BD196" s="18">
        <f>IF(Q196&lt;&gt;0,Q196,IF($AV196=0,0,AN196/$AV196*$Z196))</f>
      </c>
      <c r="BE196" s="18">
        <f>IF(R196&lt;&gt;0,R196,IF($AV196=0,0,AO196/$AV196*$Z196))</f>
      </c>
      <c r="BF196" s="18">
        <f>IF(S196&lt;&gt;0,S196,IF($AV196=0,0,AP196/$AV196*$Z196))</f>
      </c>
      <c r="BG196" s="18">
        <f>IF(T196&lt;&gt;0,T196,IF($AV196=0,0,AQ196/$AV196*$Z196))</f>
      </c>
      <c r="BH196" s="18">
        <f>IF(U196&lt;&gt;0,U196,IF($AV196=0,0,AR196/$AV196*$Z196))</f>
      </c>
      <c r="BI196" s="18">
        <f>IF(V196&lt;&gt;0,V196,IF($AV196=0,0,AS196/$AV196*$Z196))</f>
      </c>
      <c r="BJ196" s="18">
        <f>IF(W196&lt;&gt;0,W196,IF($AV196=0,0,AT196/$AV196*$Z196))</f>
      </c>
      <c r="BK196" s="18">
        <f>IF(X196&lt;&gt;0,X196,IF($AV196=0,0,AU196/$AV196*$Z196))</f>
      </c>
      <c r="BL196" s="18">
        <f>SUM(AW196:BK196)</f>
      </c>
      <c r="BM196" s="18">
        <f>I196-BL196</f>
      </c>
    </row>
    <row r="197" outlineLevel="3">
      <c r="A197" s="17" t="str">
        <v>3.8</v>
      </c>
      <c r="B197" s="17" t="str">
        <v/>
      </c>
      <c r="C197" s="17" t="str">
        <v/>
      </c>
      <c r="D197" s="17" t="str">
        <v/>
      </c>
      <c r="E197" s="17" t="str">
        <v>3.8</v>
      </c>
      <c r="F197" s="17" t="str">
        <v>Three phase GIS maintenance earth switch for bus coupler</v>
      </c>
      <c r="G197" s="17">
        <v>19426.85</v>
      </c>
      <c r="H197" s="17" t="str">
        <v/>
      </c>
      <c r="I197" s="17" t="str">
        <v/>
      </c>
      <c r="J197" s="17" t="str">
        <v/>
      </c>
      <c r="K197" s="17" t="str">
        <v/>
      </c>
      <c r="L197" s="17" t="str">
        <v/>
      </c>
      <c r="M197" s="17" t="str">
        <v/>
      </c>
      <c r="N197" s="17" t="str">
        <v/>
      </c>
      <c r="O197" s="17" t="str">
        <v/>
      </c>
      <c r="P197" s="17" t="str">
        <v/>
      </c>
      <c r="Q197" s="17" t="str">
        <v/>
      </c>
      <c r="R197" s="17" t="str">
        <v/>
      </c>
      <c r="S197" s="17" t="str">
        <v/>
      </c>
      <c r="T197" s="17" t="str">
        <v/>
      </c>
      <c r="U197" s="17" t="str">
        <v/>
      </c>
      <c r="V197" s="17" t="str">
        <v/>
      </c>
      <c r="W197" s="17" t="str">
        <v/>
      </c>
      <c r="X197" s="17" t="str">
        <v/>
      </c>
      <c r="Y197" s="17" t="str">
        <v/>
      </c>
      <c r="Z197" s="17" t="str">
        <v/>
      </c>
      <c r="AA197" s="17" t="str">
        <v/>
      </c>
      <c r="AB197" s="17" t="str">
        <v/>
      </c>
      <c r="AC197" s="17" t="str">
        <v/>
      </c>
      <c r="AD197" s="17" t="str">
        <v/>
      </c>
      <c r="AE197" s="17" t="str">
        <v/>
      </c>
      <c r="AF197" s="5" t="str">
        <v/>
      </c>
      <c r="AG197" s="18">
        <f>IFERROR(_xlfn.BETA.DIST(DATE(YEAR(AG$2),MONTH(AG$2),15),$AD$2,$AE$2,FALSE,DATE(YEAR($AD197),MONTH($AD197),1),DATE(YEAR($AE197),MONTH($AE197),28)),0)</f>
      </c>
      <c r="AH197" s="18">
        <f>IFERROR(_xlfn.BETA.DIST(DATE(YEAR(AH$2),MONTH(AH$2),15),$AD$2,$AE$2,FALSE,DATE(YEAR($AD197),MONTH($AD197),1),DATE(YEAR($AE197),MONTH($AE197),28)),0)</f>
      </c>
      <c r="AI197" s="18">
        <f>IFERROR(_xlfn.BETA.DIST(DATE(YEAR(AI$2),MONTH(AI$2),15),$AD$2,$AE$2,FALSE,DATE(YEAR($AD197),MONTH($AD197),1),DATE(YEAR($AE197),MONTH($AE197),28)),0)</f>
      </c>
      <c r="AJ197" s="18">
        <f>IFERROR(_xlfn.BETA.DIST(DATE(YEAR(AJ$2),MONTH(AJ$2),15),$AD$2,$AE$2,FALSE,DATE(YEAR($AD197),MONTH($AD197),1),DATE(YEAR($AE197),MONTH($AE197),28)),0)</f>
      </c>
      <c r="AK197" s="18">
        <f>IFERROR(_xlfn.BETA.DIST(DATE(YEAR(AK$2),MONTH(AK$2),15),$AD$2,$AE$2,FALSE,DATE(YEAR($AD197),MONTH($AD197),1),DATE(YEAR($AE197),MONTH($AE197),28)),0)</f>
      </c>
      <c r="AL197" s="18">
        <f>IFERROR(_xlfn.BETA.DIST(DATE(YEAR(AL$2),MONTH(AL$2),15),$AD$2,$AE$2,FALSE,DATE(YEAR($AD197),MONTH($AD197),1),DATE(YEAR($AE197),MONTH($AE197),28)),0)</f>
      </c>
      <c r="AM197" s="18">
        <f>IFERROR(_xlfn.BETA.DIST(DATE(YEAR(AM$2),MONTH(AM$2),15),$AD$2,$AE$2,FALSE,DATE(YEAR($AD197),MONTH($AD197),1),DATE(YEAR($AE197),MONTH($AE197),28)),0)</f>
      </c>
      <c r="AN197" s="18">
        <f>IFERROR(_xlfn.BETA.DIST(DATE(YEAR(AN$2),MONTH(AN$2),15),$AD$2,$AE$2,FALSE,DATE(YEAR($AD197),MONTH($AD197),1),DATE(YEAR($AE197),MONTH($AE197),28)),0)</f>
      </c>
      <c r="AO197" s="18">
        <f>IFERROR(_xlfn.BETA.DIST(DATE(YEAR(AO$2),MONTH(AO$2),15),$AD$2,$AE$2,FALSE,DATE(YEAR($AD197),MONTH($AD197),1),DATE(YEAR($AE197),MONTH($AE197),28)),0)</f>
      </c>
      <c r="AP197" s="18">
        <f>IFERROR(_xlfn.BETA.DIST(DATE(YEAR(AP$2),MONTH(AP$2),15),$AD$2,$AE$2,FALSE,DATE(YEAR($AD197),MONTH($AD197),1),DATE(YEAR($AE197),MONTH($AE197),28)),0)</f>
      </c>
      <c r="AQ197" s="18">
        <f>IFERROR(_xlfn.BETA.DIST(DATE(YEAR(AQ$2),MONTH(AQ$2),15),$AD$2,$AE$2,FALSE,DATE(YEAR($AD197),MONTH($AD197),1),DATE(YEAR($AE197),MONTH($AE197),28)),0)</f>
      </c>
      <c r="AR197" s="18">
        <f>IFERROR(_xlfn.BETA.DIST(DATE(YEAR(AR$2),MONTH(AR$2),15),$AD$2,$AE$2,FALSE,DATE(YEAR($AD197),MONTH($AD197),1),DATE(YEAR($AE197),MONTH($AE197),28)),0)</f>
      </c>
      <c r="AS197" s="18">
        <f>IFERROR(_xlfn.BETA.DIST(DATE(YEAR(AS$2),MONTH(AS$2),15),$AD$2,$AE$2,FALSE,DATE(YEAR($AD197),MONTH($AD197),1),DATE(YEAR($AE197),MONTH($AE197),28)),0)</f>
      </c>
      <c r="AT197" s="18">
        <f>IFERROR(_xlfn.BETA.DIST(DATE(YEAR(AT$2),MONTH(AT$2),15),$AD$2,$AE$2,FALSE,DATE(YEAR($AD197),MONTH($AD197),1),DATE(YEAR($AE197),MONTH($AE197),28)),0)</f>
      </c>
      <c r="AU197" s="18">
        <f>IFERROR(_xlfn.BETA.DIST(DATE(YEAR(AU$2),MONTH(AU$2),15),$AD$2,$AE$2,FALSE,DATE(YEAR($AD197),MONTH($AD197),1),DATE(YEAR($AE197),MONTH($AE197),28)),0)</f>
      </c>
      <c r="AV197" s="18">
        <f>SUM(AG197:AU197)</f>
      </c>
      <c r="AW197" s="18">
        <f>IF(J197&lt;&gt;0,J197,IF($AV197=0,0,AG197/$AV197*$Z197))</f>
      </c>
      <c r="AX197" s="18">
        <f>IF(K197&lt;&gt;0,K197,IF($AV197=0,0,AH197/$AV197*$Z197))</f>
      </c>
      <c r="AY197" s="18">
        <f>IF(L197&lt;&gt;0,L197,IF($AV197=0,0,AI197/$AV197*$Z197))</f>
      </c>
      <c r="AZ197" s="18">
        <f>IF(M197&lt;&gt;0,M197,IF($AV197=0,0,AJ197/$AV197*$Z197))</f>
      </c>
      <c r="BA197" s="18">
        <f>IF(N197&lt;&gt;0,N197,IF($AV197=0,0,AK197/$AV197*$Z197))</f>
      </c>
      <c r="BB197" s="18">
        <f>IF(O197&lt;&gt;0,O197,IF($AV197=0,0,AL197/$AV197*$Z197))</f>
      </c>
      <c r="BC197" s="18">
        <f>IF(P197&lt;&gt;0,P197,IF($AV197=0,0,AM197/$AV197*$Z197))</f>
      </c>
      <c r="BD197" s="18">
        <f>IF(Q197&lt;&gt;0,Q197,IF($AV197=0,0,AN197/$AV197*$Z197))</f>
      </c>
      <c r="BE197" s="18">
        <f>IF(R197&lt;&gt;0,R197,IF($AV197=0,0,AO197/$AV197*$Z197))</f>
      </c>
      <c r="BF197" s="18">
        <f>IF(S197&lt;&gt;0,S197,IF($AV197=0,0,AP197/$AV197*$Z197))</f>
      </c>
      <c r="BG197" s="18">
        <f>IF(T197&lt;&gt;0,T197,IF($AV197=0,0,AQ197/$AV197*$Z197))</f>
      </c>
      <c r="BH197" s="18">
        <f>IF(U197&lt;&gt;0,U197,IF($AV197=0,0,AR197/$AV197*$Z197))</f>
      </c>
      <c r="BI197" s="18">
        <f>IF(V197&lt;&gt;0,V197,IF($AV197=0,0,AS197/$AV197*$Z197))</f>
      </c>
      <c r="BJ197" s="18">
        <f>IF(W197&lt;&gt;0,W197,IF($AV197=0,0,AT197/$AV197*$Z197))</f>
      </c>
      <c r="BK197" s="18">
        <f>IF(X197&lt;&gt;0,X197,IF($AV197=0,0,AU197/$AV197*$Z197))</f>
      </c>
      <c r="BL197" s="18">
        <f>SUM(AW197:BK197)</f>
      </c>
      <c r="BM197" s="17" t="str">
        <v/>
      </c>
    </row>
    <row r="198" outlineLevel="4">
      <c r="A198" s="5" t="str">
        <v>3.8</v>
      </c>
      <c r="B198" s="5" t="str">
        <v/>
      </c>
      <c r="C198" s="5" t="str">
        <v>BSKDGNGENGR05</v>
      </c>
      <c r="D198" s="5" t="str">
        <v>BSKDGNGENGR05</v>
      </c>
      <c r="E198" s="19">
        <f>IFERROR(_xlfn.XLOOKUP(F198,Assumptions!B:B,Assumptions!C:C),0)</f>
      </c>
      <c r="F198" s="5" t="str">
        <v>Advanced Payment</v>
      </c>
      <c r="G198" s="5" t="str">
        <v/>
      </c>
      <c r="H198" s="18">
        <f>G197*E198</f>
      </c>
      <c r="I198" s="18">
        <f>H198*(1-0)</f>
      </c>
      <c r="J198" s="18">
        <v>0</v>
      </c>
      <c r="K198" s="18">
        <v>0</v>
      </c>
      <c r="L198" s="18">
        <v>0</v>
      </c>
      <c r="M198" s="18">
        <v>0</v>
      </c>
      <c r="N198" s="18">
        <v>0</v>
      </c>
      <c r="O198" s="18">
        <v>0</v>
      </c>
      <c r="P198" s="18">
        <v>0</v>
      </c>
      <c r="Q198" s="18">
        <v>0</v>
      </c>
      <c r="R198" s="18">
        <v>0</v>
      </c>
      <c r="S198" s="18">
        <v>0</v>
      </c>
      <c r="T198" s="18">
        <v>0</v>
      </c>
      <c r="U198" s="18">
        <v>0</v>
      </c>
      <c r="V198" s="18">
        <v>0</v>
      </c>
      <c r="W198" s="18">
        <v>0</v>
      </c>
      <c r="X198" s="18">
        <v>0</v>
      </c>
      <c r="Y198" s="18">
        <f>SUM(J198:X198)</f>
      </c>
      <c r="Z198" s="18">
        <f>I198-Y198</f>
      </c>
      <c r="AA198" s="20">
        <v>46026</v>
      </c>
      <c r="AB198" s="20">
        <v>46026</v>
      </c>
      <c r="AC198" s="18">
        <f>IFERROR(_xlfn.XLOOKUP(F198,Assumptions!B:B,Assumptions!D:D),0)</f>
      </c>
      <c r="AD198" s="20">
        <f>AA198+AC198</f>
      </c>
      <c r="AE198" s="20">
        <f>AC198+AB198</f>
      </c>
      <c r="AF198" s="5" t="str">
        <v/>
      </c>
      <c r="AG198" s="18">
        <f>IFERROR(_xlfn.BETA.DIST(DATE(YEAR(AG$2),MONTH(AG$2),15),$AD$2,$AE$2,FALSE,DATE(YEAR($AD198),MONTH($AD198),1),DATE(YEAR($AE198),MONTH($AE198),28)),0)</f>
      </c>
      <c r="AH198" s="18">
        <f>IFERROR(_xlfn.BETA.DIST(DATE(YEAR(AH$2),MONTH(AH$2),15),$AD$2,$AE$2,FALSE,DATE(YEAR($AD198),MONTH($AD198),1),DATE(YEAR($AE198),MONTH($AE198),28)),0)</f>
      </c>
      <c r="AI198" s="18">
        <f>IFERROR(_xlfn.BETA.DIST(DATE(YEAR(AI$2),MONTH(AI$2),15),$AD$2,$AE$2,FALSE,DATE(YEAR($AD198),MONTH($AD198),1),DATE(YEAR($AE198),MONTH($AE198),28)),0)</f>
      </c>
      <c r="AJ198" s="18">
        <f>IFERROR(_xlfn.BETA.DIST(DATE(YEAR(AJ$2),MONTH(AJ$2),15),$AD$2,$AE$2,FALSE,DATE(YEAR($AD198),MONTH($AD198),1),DATE(YEAR($AE198),MONTH($AE198),28)),0)</f>
      </c>
      <c r="AK198" s="18">
        <f>IFERROR(_xlfn.BETA.DIST(DATE(YEAR(AK$2),MONTH(AK$2),15),$AD$2,$AE$2,FALSE,DATE(YEAR($AD198),MONTH($AD198),1),DATE(YEAR($AE198),MONTH($AE198),28)),0)</f>
      </c>
      <c r="AL198" s="18">
        <f>IFERROR(_xlfn.BETA.DIST(DATE(YEAR(AL$2),MONTH(AL$2),15),$AD$2,$AE$2,FALSE,DATE(YEAR($AD198),MONTH($AD198),1),DATE(YEAR($AE198),MONTH($AE198),28)),0)</f>
      </c>
      <c r="AM198" s="18">
        <f>IFERROR(_xlfn.BETA.DIST(DATE(YEAR(AM$2),MONTH(AM$2),15),$AD$2,$AE$2,FALSE,DATE(YEAR($AD198),MONTH($AD198),1),DATE(YEAR($AE198),MONTH($AE198),28)),0)</f>
      </c>
      <c r="AN198" s="18">
        <f>IFERROR(_xlfn.BETA.DIST(DATE(YEAR(AN$2),MONTH(AN$2),15),$AD$2,$AE$2,FALSE,DATE(YEAR($AD198),MONTH($AD198),1),DATE(YEAR($AE198),MONTH($AE198),28)),0)</f>
      </c>
      <c r="AO198" s="18">
        <f>IFERROR(_xlfn.BETA.DIST(DATE(YEAR(AO$2),MONTH(AO$2),15),$AD$2,$AE$2,FALSE,DATE(YEAR($AD198),MONTH($AD198),1),DATE(YEAR($AE198),MONTH($AE198),28)),0)</f>
      </c>
      <c r="AP198" s="18">
        <f>IFERROR(_xlfn.BETA.DIST(DATE(YEAR(AP$2),MONTH(AP$2),15),$AD$2,$AE$2,FALSE,DATE(YEAR($AD198),MONTH($AD198),1),DATE(YEAR($AE198),MONTH($AE198),28)),0)</f>
      </c>
      <c r="AQ198" s="18">
        <f>IFERROR(_xlfn.BETA.DIST(DATE(YEAR(AQ$2),MONTH(AQ$2),15),$AD$2,$AE$2,FALSE,DATE(YEAR($AD198),MONTH($AD198),1),DATE(YEAR($AE198),MONTH($AE198),28)),0)</f>
      </c>
      <c r="AR198" s="18">
        <f>IFERROR(_xlfn.BETA.DIST(DATE(YEAR(AR$2),MONTH(AR$2),15),$AD$2,$AE$2,FALSE,DATE(YEAR($AD198),MONTH($AD198),1),DATE(YEAR($AE198),MONTH($AE198),28)),0)</f>
      </c>
      <c r="AS198" s="18">
        <f>IFERROR(_xlfn.BETA.DIST(DATE(YEAR(AS$2),MONTH(AS$2),15),$AD$2,$AE$2,FALSE,DATE(YEAR($AD198),MONTH($AD198),1),DATE(YEAR($AE198),MONTH($AE198),28)),0)</f>
      </c>
      <c r="AT198" s="18">
        <f>IFERROR(_xlfn.BETA.DIST(DATE(YEAR(AT$2),MONTH(AT$2),15),$AD$2,$AE$2,FALSE,DATE(YEAR($AD198),MONTH($AD198),1),DATE(YEAR($AE198),MONTH($AE198),28)),0)</f>
      </c>
      <c r="AU198" s="18">
        <f>IFERROR(_xlfn.BETA.DIST(DATE(YEAR(AU$2),MONTH(AU$2),15),$AD$2,$AE$2,FALSE,DATE(YEAR($AD198),MONTH($AD198),1),DATE(YEAR($AE198),MONTH($AE198),28)),0)</f>
      </c>
      <c r="AV198" s="18">
        <f>SUM(AG198:AU198)</f>
      </c>
      <c r="AW198" s="18">
        <f>IF(J198&lt;&gt;0,J198,IF($AV198=0,0,AG198/$AV198*$Z198))</f>
      </c>
      <c r="AX198" s="18">
        <f>IF(K198&lt;&gt;0,K198,IF($AV198=0,0,AH198/$AV198*$Z198))</f>
      </c>
      <c r="AY198" s="18">
        <f>IF(L198&lt;&gt;0,L198,IF($AV198=0,0,AI198/$AV198*$Z198))</f>
      </c>
      <c r="AZ198" s="18">
        <f>IF(M198&lt;&gt;0,M198,IF($AV198=0,0,AJ198/$AV198*$Z198))</f>
      </c>
      <c r="BA198" s="18">
        <f>IF(N198&lt;&gt;0,N198,IF($AV198=0,0,AK198/$AV198*$Z198))</f>
      </c>
      <c r="BB198" s="18">
        <f>IF(O198&lt;&gt;0,O198,IF($AV198=0,0,AL198/$AV198*$Z198))</f>
      </c>
      <c r="BC198" s="18">
        <f>IF(P198&lt;&gt;0,P198,IF($AV198=0,0,AM198/$AV198*$Z198))</f>
      </c>
      <c r="BD198" s="18">
        <f>IF(Q198&lt;&gt;0,Q198,IF($AV198=0,0,AN198/$AV198*$Z198))</f>
      </c>
      <c r="BE198" s="18">
        <f>IF(R198&lt;&gt;0,R198,IF($AV198=0,0,AO198/$AV198*$Z198))</f>
      </c>
      <c r="BF198" s="18">
        <f>IF(S198&lt;&gt;0,S198,IF($AV198=0,0,AP198/$AV198*$Z198))</f>
      </c>
      <c r="BG198" s="18">
        <f>IF(T198&lt;&gt;0,T198,IF($AV198=0,0,AQ198/$AV198*$Z198))</f>
      </c>
      <c r="BH198" s="18">
        <f>IF(U198&lt;&gt;0,U198,IF($AV198=0,0,AR198/$AV198*$Z198))</f>
      </c>
      <c r="BI198" s="18">
        <f>IF(V198&lt;&gt;0,V198,IF($AV198=0,0,AS198/$AV198*$Z198))</f>
      </c>
      <c r="BJ198" s="18">
        <f>IF(W198&lt;&gt;0,W198,IF($AV198=0,0,AT198/$AV198*$Z198))</f>
      </c>
      <c r="BK198" s="18">
        <f>IF(X198&lt;&gt;0,X198,IF($AV198=0,0,AU198/$AV198*$Z198))</f>
      </c>
      <c r="BL198" s="18">
        <f>SUM(AW198:BK198)</f>
      </c>
      <c r="BM198" s="18">
        <f>I198-BL198</f>
      </c>
    </row>
    <row r="199" outlineLevel="4">
      <c r="A199" s="5" t="str">
        <v>3.8</v>
      </c>
      <c r="B199" s="5" t="str">
        <v/>
      </c>
      <c r="C199" s="5" t="str">
        <v>BSPRELGENG107</v>
      </c>
      <c r="D199" s="5" t="str">
        <v>BSPRELGENG107</v>
      </c>
      <c r="E199" s="19">
        <f>IFERROR(_xlfn.XLOOKUP(F199,Assumptions!B:B,Assumptions!C:C),0)</f>
      </c>
      <c r="F199" s="5" t="str">
        <v>Site Delivery USD</v>
      </c>
      <c r="G199" s="5" t="str">
        <v/>
      </c>
      <c r="H199" s="18">
        <f>G197*E199</f>
      </c>
      <c r="I199" s="18">
        <f>H199*(1-0)</f>
      </c>
      <c r="J199" s="18">
        <v>0</v>
      </c>
      <c r="K199" s="18">
        <v>0</v>
      </c>
      <c r="L199" s="18">
        <v>0</v>
      </c>
      <c r="M199" s="18">
        <v>0</v>
      </c>
      <c r="N199" s="18">
        <v>0</v>
      </c>
      <c r="O199" s="18">
        <v>0</v>
      </c>
      <c r="P199" s="18">
        <v>0</v>
      </c>
      <c r="Q199" s="18">
        <v>0</v>
      </c>
      <c r="R199" s="18">
        <v>0</v>
      </c>
      <c r="S199" s="18">
        <v>0</v>
      </c>
      <c r="T199" s="18">
        <v>0</v>
      </c>
      <c r="U199" s="18">
        <v>0</v>
      </c>
      <c r="V199" s="18">
        <v>0</v>
      </c>
      <c r="W199" s="18">
        <v>0</v>
      </c>
      <c r="X199" s="18">
        <v>0</v>
      </c>
      <c r="Y199" s="18">
        <f>SUM(J199:X199)</f>
      </c>
      <c r="Z199" s="18">
        <f>I199-Y199</f>
      </c>
      <c r="AA199" s="20">
        <v>46294</v>
      </c>
      <c r="AB199" s="20">
        <v>46294</v>
      </c>
      <c r="AC199" s="18">
        <f>IFERROR(_xlfn.XLOOKUP(F199,Assumptions!B:B,Assumptions!D:D),0)</f>
      </c>
      <c r="AD199" s="20">
        <f>AA199+AC199</f>
      </c>
      <c r="AE199" s="20">
        <f>AC199+AB199</f>
      </c>
      <c r="AF199" s="5" t="str">
        <v/>
      </c>
      <c r="AG199" s="18">
        <f>IFERROR(_xlfn.BETA.DIST(DATE(YEAR(AG$2),MONTH(AG$2),15),$AD$2,$AE$2,FALSE,DATE(YEAR($AD199),MONTH($AD199),1),DATE(YEAR($AE199),MONTH($AE199),28)),0)</f>
      </c>
      <c r="AH199" s="18">
        <f>IFERROR(_xlfn.BETA.DIST(DATE(YEAR(AH$2),MONTH(AH$2),15),$AD$2,$AE$2,FALSE,DATE(YEAR($AD199),MONTH($AD199),1),DATE(YEAR($AE199),MONTH($AE199),28)),0)</f>
      </c>
      <c r="AI199" s="18">
        <f>IFERROR(_xlfn.BETA.DIST(DATE(YEAR(AI$2),MONTH(AI$2),15),$AD$2,$AE$2,FALSE,DATE(YEAR($AD199),MONTH($AD199),1),DATE(YEAR($AE199),MONTH($AE199),28)),0)</f>
      </c>
      <c r="AJ199" s="18">
        <f>IFERROR(_xlfn.BETA.DIST(DATE(YEAR(AJ$2),MONTH(AJ$2),15),$AD$2,$AE$2,FALSE,DATE(YEAR($AD199),MONTH($AD199),1),DATE(YEAR($AE199),MONTH($AE199),28)),0)</f>
      </c>
      <c r="AK199" s="18">
        <f>IFERROR(_xlfn.BETA.DIST(DATE(YEAR(AK$2),MONTH(AK$2),15),$AD$2,$AE$2,FALSE,DATE(YEAR($AD199),MONTH($AD199),1),DATE(YEAR($AE199),MONTH($AE199),28)),0)</f>
      </c>
      <c r="AL199" s="18">
        <f>IFERROR(_xlfn.BETA.DIST(DATE(YEAR(AL$2),MONTH(AL$2),15),$AD$2,$AE$2,FALSE,DATE(YEAR($AD199),MONTH($AD199),1),DATE(YEAR($AE199),MONTH($AE199),28)),0)</f>
      </c>
      <c r="AM199" s="18">
        <f>IFERROR(_xlfn.BETA.DIST(DATE(YEAR(AM$2),MONTH(AM$2),15),$AD$2,$AE$2,FALSE,DATE(YEAR($AD199),MONTH($AD199),1),DATE(YEAR($AE199),MONTH($AE199),28)),0)</f>
      </c>
      <c r="AN199" s="18">
        <f>IFERROR(_xlfn.BETA.DIST(DATE(YEAR(AN$2),MONTH(AN$2),15),$AD$2,$AE$2,FALSE,DATE(YEAR($AD199),MONTH($AD199),1),DATE(YEAR($AE199),MONTH($AE199),28)),0)</f>
      </c>
      <c r="AO199" s="18">
        <f>IFERROR(_xlfn.BETA.DIST(DATE(YEAR(AO$2),MONTH(AO$2),15),$AD$2,$AE$2,FALSE,DATE(YEAR($AD199),MONTH($AD199),1),DATE(YEAR($AE199),MONTH($AE199),28)),0)</f>
      </c>
      <c r="AP199" s="18">
        <f>IFERROR(_xlfn.BETA.DIST(DATE(YEAR(AP$2),MONTH(AP$2),15),$AD$2,$AE$2,FALSE,DATE(YEAR($AD199),MONTH($AD199),1),DATE(YEAR($AE199),MONTH($AE199),28)),0)</f>
      </c>
      <c r="AQ199" s="18">
        <f>IFERROR(_xlfn.BETA.DIST(DATE(YEAR(AQ$2),MONTH(AQ$2),15),$AD$2,$AE$2,FALSE,DATE(YEAR($AD199),MONTH($AD199),1),DATE(YEAR($AE199),MONTH($AE199),28)),0)</f>
      </c>
      <c r="AR199" s="18">
        <f>IFERROR(_xlfn.BETA.DIST(DATE(YEAR(AR$2),MONTH(AR$2),15),$AD$2,$AE$2,FALSE,DATE(YEAR($AD199),MONTH($AD199),1),DATE(YEAR($AE199),MONTH($AE199),28)),0)</f>
      </c>
      <c r="AS199" s="18">
        <f>IFERROR(_xlfn.BETA.DIST(DATE(YEAR(AS$2),MONTH(AS$2),15),$AD$2,$AE$2,FALSE,DATE(YEAR($AD199),MONTH($AD199),1),DATE(YEAR($AE199),MONTH($AE199),28)),0)</f>
      </c>
      <c r="AT199" s="18">
        <f>IFERROR(_xlfn.BETA.DIST(DATE(YEAR(AT$2),MONTH(AT$2),15),$AD$2,$AE$2,FALSE,DATE(YEAR($AD199),MONTH($AD199),1),DATE(YEAR($AE199),MONTH($AE199),28)),0)</f>
      </c>
      <c r="AU199" s="18">
        <f>IFERROR(_xlfn.BETA.DIST(DATE(YEAR(AU$2),MONTH(AU$2),15),$AD$2,$AE$2,FALSE,DATE(YEAR($AD199),MONTH($AD199),1),DATE(YEAR($AE199),MONTH($AE199),28)),0)</f>
      </c>
      <c r="AV199" s="18">
        <f>SUM(AG199:AU199)</f>
      </c>
      <c r="AW199" s="18">
        <f>IF(J199&lt;&gt;0,J199,IF($AV199=0,0,AG199/$AV199*$Z199))</f>
      </c>
      <c r="AX199" s="18">
        <f>IF(K199&lt;&gt;0,K199,IF($AV199=0,0,AH199/$AV199*$Z199))</f>
      </c>
      <c r="AY199" s="18">
        <f>IF(L199&lt;&gt;0,L199,IF($AV199=0,0,AI199/$AV199*$Z199))</f>
      </c>
      <c r="AZ199" s="18">
        <f>IF(M199&lt;&gt;0,M199,IF($AV199=0,0,AJ199/$AV199*$Z199))</f>
      </c>
      <c r="BA199" s="18">
        <f>IF(N199&lt;&gt;0,N199,IF($AV199=0,0,AK199/$AV199*$Z199))</f>
      </c>
      <c r="BB199" s="18">
        <f>IF(O199&lt;&gt;0,O199,IF($AV199=0,0,AL199/$AV199*$Z199))</f>
      </c>
      <c r="BC199" s="18">
        <f>IF(P199&lt;&gt;0,P199,IF($AV199=0,0,AM199/$AV199*$Z199))</f>
      </c>
      <c r="BD199" s="18">
        <f>IF(Q199&lt;&gt;0,Q199,IF($AV199=0,0,AN199/$AV199*$Z199))</f>
      </c>
      <c r="BE199" s="18">
        <f>IF(R199&lt;&gt;0,R199,IF($AV199=0,0,AO199/$AV199*$Z199))</f>
      </c>
      <c r="BF199" s="18">
        <f>IF(S199&lt;&gt;0,S199,IF($AV199=0,0,AP199/$AV199*$Z199))</f>
      </c>
      <c r="BG199" s="18">
        <f>IF(T199&lt;&gt;0,T199,IF($AV199=0,0,AQ199/$AV199*$Z199))</f>
      </c>
      <c r="BH199" s="18">
        <f>IF(U199&lt;&gt;0,U199,IF($AV199=0,0,AR199/$AV199*$Z199))</f>
      </c>
      <c r="BI199" s="18">
        <f>IF(V199&lt;&gt;0,V199,IF($AV199=0,0,AS199/$AV199*$Z199))</f>
      </c>
      <c r="BJ199" s="18">
        <f>IF(W199&lt;&gt;0,W199,IF($AV199=0,0,AT199/$AV199*$Z199))</f>
      </c>
      <c r="BK199" s="18">
        <f>IF(X199&lt;&gt;0,X199,IF($AV199=0,0,AU199/$AV199*$Z199))</f>
      </c>
      <c r="BL199" s="18">
        <f>SUM(AW199:BK199)</f>
      </c>
      <c r="BM199" s="18">
        <f>I199-BL199</f>
      </c>
    </row>
    <row r="200" outlineLevel="4">
      <c r="A200" s="5" t="str">
        <v>3.8</v>
      </c>
      <c r="B200" s="5" t="str">
        <v/>
      </c>
      <c r="C200" s="5" t="str">
        <v>BSKDGNGENGR07</v>
      </c>
      <c r="D200" s="5" t="str">
        <v>BSKDGNGENGR07</v>
      </c>
      <c r="E200" s="19">
        <f>IFERROR(_xlfn.XLOOKUP(F200,Assumptions!B:B,Assumptions!C:C),0)</f>
      </c>
      <c r="F200" s="5" t="str">
        <v>Retention</v>
      </c>
      <c r="G200" s="5" t="str">
        <v/>
      </c>
      <c r="H200" s="18">
        <f>G197*E200</f>
      </c>
      <c r="I200" s="18">
        <f>H200*(1-0)</f>
      </c>
      <c r="J200" s="18">
        <v>0</v>
      </c>
      <c r="K200" s="18">
        <v>0</v>
      </c>
      <c r="L200" s="18">
        <v>0</v>
      </c>
      <c r="M200" s="18">
        <v>0</v>
      </c>
      <c r="N200" s="18">
        <v>0</v>
      </c>
      <c r="O200" s="18">
        <v>0</v>
      </c>
      <c r="P200" s="18">
        <v>0</v>
      </c>
      <c r="Q200" s="18">
        <v>0</v>
      </c>
      <c r="R200" s="18">
        <v>0</v>
      </c>
      <c r="S200" s="18">
        <v>0</v>
      </c>
      <c r="T200" s="18">
        <v>0</v>
      </c>
      <c r="U200" s="18">
        <v>0</v>
      </c>
      <c r="V200" s="18">
        <v>0</v>
      </c>
      <c r="W200" s="18">
        <v>0</v>
      </c>
      <c r="X200" s="18">
        <v>0</v>
      </c>
      <c r="Y200" s="18">
        <f>SUM(J200:X200)</f>
      </c>
      <c r="Z200" s="18">
        <f>I200-Y200</f>
      </c>
      <c r="AA200" s="20">
        <v>46483</v>
      </c>
      <c r="AB200" s="20">
        <v>46483</v>
      </c>
      <c r="AC200" s="18">
        <f>IFERROR(_xlfn.XLOOKUP(F200,Assumptions!B:B,Assumptions!D:D),0)</f>
      </c>
      <c r="AD200" s="20">
        <f>AA200+AC200</f>
      </c>
      <c r="AE200" s="20">
        <f>AC200+AB200</f>
      </c>
      <c r="AF200" s="5" t="str">
        <v/>
      </c>
      <c r="AG200" s="18">
        <f>IFERROR(_xlfn.BETA.DIST(DATE(YEAR(AG$2),MONTH(AG$2),15),$AD$2,$AE$2,FALSE,DATE(YEAR($AD200),MONTH($AD200),1),DATE(YEAR($AE200),MONTH($AE200),28)),0)</f>
      </c>
      <c r="AH200" s="18">
        <f>IFERROR(_xlfn.BETA.DIST(DATE(YEAR(AH$2),MONTH(AH$2),15),$AD$2,$AE$2,FALSE,DATE(YEAR($AD200),MONTH($AD200),1),DATE(YEAR($AE200),MONTH($AE200),28)),0)</f>
      </c>
      <c r="AI200" s="18">
        <f>IFERROR(_xlfn.BETA.DIST(DATE(YEAR(AI$2),MONTH(AI$2),15),$AD$2,$AE$2,FALSE,DATE(YEAR($AD200),MONTH($AD200),1),DATE(YEAR($AE200),MONTH($AE200),28)),0)</f>
      </c>
      <c r="AJ200" s="18">
        <f>IFERROR(_xlfn.BETA.DIST(DATE(YEAR(AJ$2),MONTH(AJ$2),15),$AD$2,$AE$2,FALSE,DATE(YEAR($AD200),MONTH($AD200),1),DATE(YEAR($AE200),MONTH($AE200),28)),0)</f>
      </c>
      <c r="AK200" s="18">
        <f>IFERROR(_xlfn.BETA.DIST(DATE(YEAR(AK$2),MONTH(AK$2),15),$AD$2,$AE$2,FALSE,DATE(YEAR($AD200),MONTH($AD200),1),DATE(YEAR($AE200),MONTH($AE200),28)),0)</f>
      </c>
      <c r="AL200" s="18">
        <f>IFERROR(_xlfn.BETA.DIST(DATE(YEAR(AL$2),MONTH(AL$2),15),$AD$2,$AE$2,FALSE,DATE(YEAR($AD200),MONTH($AD200),1),DATE(YEAR($AE200),MONTH($AE200),28)),0)</f>
      </c>
      <c r="AM200" s="18">
        <f>IFERROR(_xlfn.BETA.DIST(DATE(YEAR(AM$2),MONTH(AM$2),15),$AD$2,$AE$2,FALSE,DATE(YEAR($AD200),MONTH($AD200),1),DATE(YEAR($AE200),MONTH($AE200),28)),0)</f>
      </c>
      <c r="AN200" s="18">
        <f>IFERROR(_xlfn.BETA.DIST(DATE(YEAR(AN$2),MONTH(AN$2),15),$AD$2,$AE$2,FALSE,DATE(YEAR($AD200),MONTH($AD200),1),DATE(YEAR($AE200),MONTH($AE200),28)),0)</f>
      </c>
      <c r="AO200" s="18">
        <f>IFERROR(_xlfn.BETA.DIST(DATE(YEAR(AO$2),MONTH(AO$2),15),$AD$2,$AE$2,FALSE,DATE(YEAR($AD200),MONTH($AD200),1),DATE(YEAR($AE200),MONTH($AE200),28)),0)</f>
      </c>
      <c r="AP200" s="18">
        <f>IFERROR(_xlfn.BETA.DIST(DATE(YEAR(AP$2),MONTH(AP$2),15),$AD$2,$AE$2,FALSE,DATE(YEAR($AD200),MONTH($AD200),1),DATE(YEAR($AE200),MONTH($AE200),28)),0)</f>
      </c>
      <c r="AQ200" s="18">
        <f>IFERROR(_xlfn.BETA.DIST(DATE(YEAR(AQ$2),MONTH(AQ$2),15),$AD$2,$AE$2,FALSE,DATE(YEAR($AD200),MONTH($AD200),1),DATE(YEAR($AE200),MONTH($AE200),28)),0)</f>
      </c>
      <c r="AR200" s="18">
        <f>IFERROR(_xlfn.BETA.DIST(DATE(YEAR(AR$2),MONTH(AR$2),15),$AD$2,$AE$2,FALSE,DATE(YEAR($AD200),MONTH($AD200),1),DATE(YEAR($AE200),MONTH($AE200),28)),0)</f>
      </c>
      <c r="AS200" s="18">
        <f>IFERROR(_xlfn.BETA.DIST(DATE(YEAR(AS$2),MONTH(AS$2),15),$AD$2,$AE$2,FALSE,DATE(YEAR($AD200),MONTH($AD200),1),DATE(YEAR($AE200),MONTH($AE200),28)),0)</f>
      </c>
      <c r="AT200" s="18">
        <f>IFERROR(_xlfn.BETA.DIST(DATE(YEAR(AT$2),MONTH(AT$2),15),$AD$2,$AE$2,FALSE,DATE(YEAR($AD200),MONTH($AD200),1),DATE(YEAR($AE200),MONTH($AE200),28)),0)</f>
      </c>
      <c r="AU200" s="18">
        <f>IFERROR(_xlfn.BETA.DIST(DATE(YEAR(AU$2),MONTH(AU$2),15),$AD$2,$AE$2,FALSE,DATE(YEAR($AD200),MONTH($AD200),1),DATE(YEAR($AE200),MONTH($AE200),28)),0)</f>
      </c>
      <c r="AV200" s="18">
        <f>SUM(AG200:AU200)</f>
      </c>
      <c r="AW200" s="18">
        <f>IF(J200&lt;&gt;0,J200,IF($AV200=0,0,AG200/$AV200*$Z200))</f>
      </c>
      <c r="AX200" s="18">
        <f>IF(K200&lt;&gt;0,K200,IF($AV200=0,0,AH200/$AV200*$Z200))</f>
      </c>
      <c r="AY200" s="18">
        <f>IF(L200&lt;&gt;0,L200,IF($AV200=0,0,AI200/$AV200*$Z200))</f>
      </c>
      <c r="AZ200" s="18">
        <f>IF(M200&lt;&gt;0,M200,IF($AV200=0,0,AJ200/$AV200*$Z200))</f>
      </c>
      <c r="BA200" s="18">
        <f>IF(N200&lt;&gt;0,N200,IF($AV200=0,0,AK200/$AV200*$Z200))</f>
      </c>
      <c r="BB200" s="18">
        <f>IF(O200&lt;&gt;0,O200,IF($AV200=0,0,AL200/$AV200*$Z200))</f>
      </c>
      <c r="BC200" s="18">
        <f>IF(P200&lt;&gt;0,P200,IF($AV200=0,0,AM200/$AV200*$Z200))</f>
      </c>
      <c r="BD200" s="18">
        <f>IF(Q200&lt;&gt;0,Q200,IF($AV200=0,0,AN200/$AV200*$Z200))</f>
      </c>
      <c r="BE200" s="18">
        <f>IF(R200&lt;&gt;0,R200,IF($AV200=0,0,AO200/$AV200*$Z200))</f>
      </c>
      <c r="BF200" s="18">
        <f>IF(S200&lt;&gt;0,S200,IF($AV200=0,0,AP200/$AV200*$Z200))</f>
      </c>
      <c r="BG200" s="18">
        <f>IF(T200&lt;&gt;0,T200,IF($AV200=0,0,AQ200/$AV200*$Z200))</f>
      </c>
      <c r="BH200" s="18">
        <f>IF(U200&lt;&gt;0,U200,IF($AV200=0,0,AR200/$AV200*$Z200))</f>
      </c>
      <c r="BI200" s="18">
        <f>IF(V200&lt;&gt;0,V200,IF($AV200=0,0,AS200/$AV200*$Z200))</f>
      </c>
      <c r="BJ200" s="18">
        <f>IF(W200&lt;&gt;0,W200,IF($AV200=0,0,AT200/$AV200*$Z200))</f>
      </c>
      <c r="BK200" s="18">
        <f>IF(X200&lt;&gt;0,X200,IF($AV200=0,0,AU200/$AV200*$Z200))</f>
      </c>
      <c r="BL200" s="18">
        <f>SUM(AW200:BK200)</f>
      </c>
      <c r="BM200" s="18">
        <f>I200-BL200</f>
      </c>
    </row>
    <row r="201" outlineLevel="3">
      <c r="A201" s="17" t="str">
        <v>3.9</v>
      </c>
      <c r="B201" s="17" t="str">
        <v/>
      </c>
      <c r="C201" s="17" t="str">
        <v/>
      </c>
      <c r="D201" s="17" t="str">
        <v/>
      </c>
      <c r="E201" s="17" t="str">
        <v>3.9</v>
      </c>
      <c r="F201" s="17" t="str">
        <v>Single phase current transformers for coupler bay  1250  2500 1 1 A  with two protection cores.</v>
      </c>
      <c r="G201" s="17">
        <v>11656.25</v>
      </c>
      <c r="H201" s="17" t="str">
        <v/>
      </c>
      <c r="I201" s="17" t="str">
        <v/>
      </c>
      <c r="J201" s="17" t="str">
        <v/>
      </c>
      <c r="K201" s="17" t="str">
        <v/>
      </c>
      <c r="L201" s="17" t="str">
        <v/>
      </c>
      <c r="M201" s="17" t="str">
        <v/>
      </c>
      <c r="N201" s="17" t="str">
        <v/>
      </c>
      <c r="O201" s="17" t="str">
        <v/>
      </c>
      <c r="P201" s="17" t="str">
        <v/>
      </c>
      <c r="Q201" s="17" t="str">
        <v/>
      </c>
      <c r="R201" s="17" t="str">
        <v/>
      </c>
      <c r="S201" s="17" t="str">
        <v/>
      </c>
      <c r="T201" s="17" t="str">
        <v/>
      </c>
      <c r="U201" s="17" t="str">
        <v/>
      </c>
      <c r="V201" s="17" t="str">
        <v/>
      </c>
      <c r="W201" s="17" t="str">
        <v/>
      </c>
      <c r="X201" s="17" t="str">
        <v/>
      </c>
      <c r="Y201" s="17" t="str">
        <v/>
      </c>
      <c r="Z201" s="17" t="str">
        <v/>
      </c>
      <c r="AA201" s="17" t="str">
        <v/>
      </c>
      <c r="AB201" s="17" t="str">
        <v/>
      </c>
      <c r="AC201" s="17" t="str">
        <v/>
      </c>
      <c r="AD201" s="17" t="str">
        <v/>
      </c>
      <c r="AE201" s="17" t="str">
        <v/>
      </c>
      <c r="AF201" s="5" t="str">
        <v/>
      </c>
      <c r="AG201" s="18">
        <f>IFERROR(_xlfn.BETA.DIST(DATE(YEAR(AG$2),MONTH(AG$2),15),$AD$2,$AE$2,FALSE,DATE(YEAR($AD201),MONTH($AD201),1),DATE(YEAR($AE201),MONTH($AE201),28)),0)</f>
      </c>
      <c r="AH201" s="18">
        <f>IFERROR(_xlfn.BETA.DIST(DATE(YEAR(AH$2),MONTH(AH$2),15),$AD$2,$AE$2,FALSE,DATE(YEAR($AD201),MONTH($AD201),1),DATE(YEAR($AE201),MONTH($AE201),28)),0)</f>
      </c>
      <c r="AI201" s="18">
        <f>IFERROR(_xlfn.BETA.DIST(DATE(YEAR(AI$2),MONTH(AI$2),15),$AD$2,$AE$2,FALSE,DATE(YEAR($AD201),MONTH($AD201),1),DATE(YEAR($AE201),MONTH($AE201),28)),0)</f>
      </c>
      <c r="AJ201" s="18">
        <f>IFERROR(_xlfn.BETA.DIST(DATE(YEAR(AJ$2),MONTH(AJ$2),15),$AD$2,$AE$2,FALSE,DATE(YEAR($AD201),MONTH($AD201),1),DATE(YEAR($AE201),MONTH($AE201),28)),0)</f>
      </c>
      <c r="AK201" s="18">
        <f>IFERROR(_xlfn.BETA.DIST(DATE(YEAR(AK$2),MONTH(AK$2),15),$AD$2,$AE$2,FALSE,DATE(YEAR($AD201),MONTH($AD201),1),DATE(YEAR($AE201),MONTH($AE201),28)),0)</f>
      </c>
      <c r="AL201" s="18">
        <f>IFERROR(_xlfn.BETA.DIST(DATE(YEAR(AL$2),MONTH(AL$2),15),$AD$2,$AE$2,FALSE,DATE(YEAR($AD201),MONTH($AD201),1),DATE(YEAR($AE201),MONTH($AE201),28)),0)</f>
      </c>
      <c r="AM201" s="18">
        <f>IFERROR(_xlfn.BETA.DIST(DATE(YEAR(AM$2),MONTH(AM$2),15),$AD$2,$AE$2,FALSE,DATE(YEAR($AD201),MONTH($AD201),1),DATE(YEAR($AE201),MONTH($AE201),28)),0)</f>
      </c>
      <c r="AN201" s="18">
        <f>IFERROR(_xlfn.BETA.DIST(DATE(YEAR(AN$2),MONTH(AN$2),15),$AD$2,$AE$2,FALSE,DATE(YEAR($AD201),MONTH($AD201),1),DATE(YEAR($AE201),MONTH($AE201),28)),0)</f>
      </c>
      <c r="AO201" s="18">
        <f>IFERROR(_xlfn.BETA.DIST(DATE(YEAR(AO$2),MONTH(AO$2),15),$AD$2,$AE$2,FALSE,DATE(YEAR($AD201),MONTH($AD201),1),DATE(YEAR($AE201),MONTH($AE201),28)),0)</f>
      </c>
      <c r="AP201" s="18">
        <f>IFERROR(_xlfn.BETA.DIST(DATE(YEAR(AP$2),MONTH(AP$2),15),$AD$2,$AE$2,FALSE,DATE(YEAR($AD201),MONTH($AD201),1),DATE(YEAR($AE201),MONTH($AE201),28)),0)</f>
      </c>
      <c r="AQ201" s="18">
        <f>IFERROR(_xlfn.BETA.DIST(DATE(YEAR(AQ$2),MONTH(AQ$2),15),$AD$2,$AE$2,FALSE,DATE(YEAR($AD201),MONTH($AD201),1),DATE(YEAR($AE201),MONTH($AE201),28)),0)</f>
      </c>
      <c r="AR201" s="18">
        <f>IFERROR(_xlfn.BETA.DIST(DATE(YEAR(AR$2),MONTH(AR$2),15),$AD$2,$AE$2,FALSE,DATE(YEAR($AD201),MONTH($AD201),1),DATE(YEAR($AE201),MONTH($AE201),28)),0)</f>
      </c>
      <c r="AS201" s="18">
        <f>IFERROR(_xlfn.BETA.DIST(DATE(YEAR(AS$2),MONTH(AS$2),15),$AD$2,$AE$2,FALSE,DATE(YEAR($AD201),MONTH($AD201),1),DATE(YEAR($AE201),MONTH($AE201),28)),0)</f>
      </c>
      <c r="AT201" s="18">
        <f>IFERROR(_xlfn.BETA.DIST(DATE(YEAR(AT$2),MONTH(AT$2),15),$AD$2,$AE$2,FALSE,DATE(YEAR($AD201),MONTH($AD201),1),DATE(YEAR($AE201),MONTH($AE201),28)),0)</f>
      </c>
      <c r="AU201" s="18">
        <f>IFERROR(_xlfn.BETA.DIST(DATE(YEAR(AU$2),MONTH(AU$2),15),$AD$2,$AE$2,FALSE,DATE(YEAR($AD201),MONTH($AD201),1),DATE(YEAR($AE201),MONTH($AE201),28)),0)</f>
      </c>
      <c r="AV201" s="18">
        <f>SUM(AG201:AU201)</f>
      </c>
      <c r="AW201" s="18">
        <f>IF(J201&lt;&gt;0,J201,IF($AV201=0,0,AG201/$AV201*$Z201))</f>
      </c>
      <c r="AX201" s="18">
        <f>IF(K201&lt;&gt;0,K201,IF($AV201=0,0,AH201/$AV201*$Z201))</f>
      </c>
      <c r="AY201" s="18">
        <f>IF(L201&lt;&gt;0,L201,IF($AV201=0,0,AI201/$AV201*$Z201))</f>
      </c>
      <c r="AZ201" s="18">
        <f>IF(M201&lt;&gt;0,M201,IF($AV201=0,0,AJ201/$AV201*$Z201))</f>
      </c>
      <c r="BA201" s="18">
        <f>IF(N201&lt;&gt;0,N201,IF($AV201=0,0,AK201/$AV201*$Z201))</f>
      </c>
      <c r="BB201" s="18">
        <f>IF(O201&lt;&gt;0,O201,IF($AV201=0,0,AL201/$AV201*$Z201))</f>
      </c>
      <c r="BC201" s="18">
        <f>IF(P201&lt;&gt;0,P201,IF($AV201=0,0,AM201/$AV201*$Z201))</f>
      </c>
      <c r="BD201" s="18">
        <f>IF(Q201&lt;&gt;0,Q201,IF($AV201=0,0,AN201/$AV201*$Z201))</f>
      </c>
      <c r="BE201" s="18">
        <f>IF(R201&lt;&gt;0,R201,IF($AV201=0,0,AO201/$AV201*$Z201))</f>
      </c>
      <c r="BF201" s="18">
        <f>IF(S201&lt;&gt;0,S201,IF($AV201=0,0,AP201/$AV201*$Z201))</f>
      </c>
      <c r="BG201" s="18">
        <f>IF(T201&lt;&gt;0,T201,IF($AV201=0,0,AQ201/$AV201*$Z201))</f>
      </c>
      <c r="BH201" s="18">
        <f>IF(U201&lt;&gt;0,U201,IF($AV201=0,0,AR201/$AV201*$Z201))</f>
      </c>
      <c r="BI201" s="18">
        <f>IF(V201&lt;&gt;0,V201,IF($AV201=0,0,AS201/$AV201*$Z201))</f>
      </c>
      <c r="BJ201" s="18">
        <f>IF(W201&lt;&gt;0,W201,IF($AV201=0,0,AT201/$AV201*$Z201))</f>
      </c>
      <c r="BK201" s="18">
        <f>IF(X201&lt;&gt;0,X201,IF($AV201=0,0,AU201/$AV201*$Z201))</f>
      </c>
      <c r="BL201" s="18">
        <f>SUM(AW201:BK201)</f>
      </c>
      <c r="BM201" s="17" t="str">
        <v/>
      </c>
    </row>
    <row r="202" outlineLevel="4">
      <c r="A202" s="5" t="str">
        <v>3.9</v>
      </c>
      <c r="B202" s="5" t="str">
        <v/>
      </c>
      <c r="C202" s="5" t="str">
        <v>BSKDGNGENGR05</v>
      </c>
      <c r="D202" s="5" t="str">
        <v>BSKDGNGENGR05</v>
      </c>
      <c r="E202" s="19">
        <f>IFERROR(_xlfn.XLOOKUP(F202,Assumptions!B:B,Assumptions!C:C),0)</f>
      </c>
      <c r="F202" s="5" t="str">
        <v>Advanced Payment</v>
      </c>
      <c r="G202" s="5" t="str">
        <v/>
      </c>
      <c r="H202" s="18">
        <f>G201*E202</f>
      </c>
      <c r="I202" s="18">
        <f>H202*(1-0)</f>
      </c>
      <c r="J202" s="18">
        <v>0</v>
      </c>
      <c r="K202" s="18">
        <v>0</v>
      </c>
      <c r="L202" s="18">
        <v>0</v>
      </c>
      <c r="M202" s="18">
        <v>0</v>
      </c>
      <c r="N202" s="18">
        <v>0</v>
      </c>
      <c r="O202" s="18">
        <v>0</v>
      </c>
      <c r="P202" s="18">
        <v>0</v>
      </c>
      <c r="Q202" s="18">
        <v>0</v>
      </c>
      <c r="R202" s="18">
        <v>0</v>
      </c>
      <c r="S202" s="18">
        <v>0</v>
      </c>
      <c r="T202" s="18">
        <v>0</v>
      </c>
      <c r="U202" s="18">
        <v>0</v>
      </c>
      <c r="V202" s="18">
        <v>0</v>
      </c>
      <c r="W202" s="18">
        <v>0</v>
      </c>
      <c r="X202" s="18">
        <v>0</v>
      </c>
      <c r="Y202" s="18">
        <f>SUM(J202:X202)</f>
      </c>
      <c r="Z202" s="18">
        <f>I202-Y202</f>
      </c>
      <c r="AA202" s="20">
        <v>46026</v>
      </c>
      <c r="AB202" s="20">
        <v>46026</v>
      </c>
      <c r="AC202" s="18">
        <f>IFERROR(_xlfn.XLOOKUP(F202,Assumptions!B:B,Assumptions!D:D),0)</f>
      </c>
      <c r="AD202" s="20">
        <f>AA202+AC202</f>
      </c>
      <c r="AE202" s="20">
        <f>AC202+AB202</f>
      </c>
      <c r="AF202" s="5" t="str">
        <v/>
      </c>
      <c r="AG202" s="18">
        <f>IFERROR(_xlfn.BETA.DIST(DATE(YEAR(AG$2),MONTH(AG$2),15),$AD$2,$AE$2,FALSE,DATE(YEAR($AD202),MONTH($AD202),1),DATE(YEAR($AE202),MONTH($AE202),28)),0)</f>
      </c>
      <c r="AH202" s="18">
        <f>IFERROR(_xlfn.BETA.DIST(DATE(YEAR(AH$2),MONTH(AH$2),15),$AD$2,$AE$2,FALSE,DATE(YEAR($AD202),MONTH($AD202),1),DATE(YEAR($AE202),MONTH($AE202),28)),0)</f>
      </c>
      <c r="AI202" s="18">
        <f>IFERROR(_xlfn.BETA.DIST(DATE(YEAR(AI$2),MONTH(AI$2),15),$AD$2,$AE$2,FALSE,DATE(YEAR($AD202),MONTH($AD202),1),DATE(YEAR($AE202),MONTH($AE202),28)),0)</f>
      </c>
      <c r="AJ202" s="18">
        <f>IFERROR(_xlfn.BETA.DIST(DATE(YEAR(AJ$2),MONTH(AJ$2),15),$AD$2,$AE$2,FALSE,DATE(YEAR($AD202),MONTH($AD202),1),DATE(YEAR($AE202),MONTH($AE202),28)),0)</f>
      </c>
      <c r="AK202" s="18">
        <f>IFERROR(_xlfn.BETA.DIST(DATE(YEAR(AK$2),MONTH(AK$2),15),$AD$2,$AE$2,FALSE,DATE(YEAR($AD202),MONTH($AD202),1),DATE(YEAR($AE202),MONTH($AE202),28)),0)</f>
      </c>
      <c r="AL202" s="18">
        <f>IFERROR(_xlfn.BETA.DIST(DATE(YEAR(AL$2),MONTH(AL$2),15),$AD$2,$AE$2,FALSE,DATE(YEAR($AD202),MONTH($AD202),1),DATE(YEAR($AE202),MONTH($AE202),28)),0)</f>
      </c>
      <c r="AM202" s="18">
        <f>IFERROR(_xlfn.BETA.DIST(DATE(YEAR(AM$2),MONTH(AM$2),15),$AD$2,$AE$2,FALSE,DATE(YEAR($AD202),MONTH($AD202),1),DATE(YEAR($AE202),MONTH($AE202),28)),0)</f>
      </c>
      <c r="AN202" s="18">
        <f>IFERROR(_xlfn.BETA.DIST(DATE(YEAR(AN$2),MONTH(AN$2),15),$AD$2,$AE$2,FALSE,DATE(YEAR($AD202),MONTH($AD202),1),DATE(YEAR($AE202),MONTH($AE202),28)),0)</f>
      </c>
      <c r="AO202" s="18">
        <f>IFERROR(_xlfn.BETA.DIST(DATE(YEAR(AO$2),MONTH(AO$2),15),$AD$2,$AE$2,FALSE,DATE(YEAR($AD202),MONTH($AD202),1),DATE(YEAR($AE202),MONTH($AE202),28)),0)</f>
      </c>
      <c r="AP202" s="18">
        <f>IFERROR(_xlfn.BETA.DIST(DATE(YEAR(AP$2),MONTH(AP$2),15),$AD$2,$AE$2,FALSE,DATE(YEAR($AD202),MONTH($AD202),1),DATE(YEAR($AE202),MONTH($AE202),28)),0)</f>
      </c>
      <c r="AQ202" s="18">
        <f>IFERROR(_xlfn.BETA.DIST(DATE(YEAR(AQ$2),MONTH(AQ$2),15),$AD$2,$AE$2,FALSE,DATE(YEAR($AD202),MONTH($AD202),1),DATE(YEAR($AE202),MONTH($AE202),28)),0)</f>
      </c>
      <c r="AR202" s="18">
        <f>IFERROR(_xlfn.BETA.DIST(DATE(YEAR(AR$2),MONTH(AR$2),15),$AD$2,$AE$2,FALSE,DATE(YEAR($AD202),MONTH($AD202),1),DATE(YEAR($AE202),MONTH($AE202),28)),0)</f>
      </c>
      <c r="AS202" s="18">
        <f>IFERROR(_xlfn.BETA.DIST(DATE(YEAR(AS$2),MONTH(AS$2),15),$AD$2,$AE$2,FALSE,DATE(YEAR($AD202),MONTH($AD202),1),DATE(YEAR($AE202),MONTH($AE202),28)),0)</f>
      </c>
      <c r="AT202" s="18">
        <f>IFERROR(_xlfn.BETA.DIST(DATE(YEAR(AT$2),MONTH(AT$2),15),$AD$2,$AE$2,FALSE,DATE(YEAR($AD202),MONTH($AD202),1),DATE(YEAR($AE202),MONTH($AE202),28)),0)</f>
      </c>
      <c r="AU202" s="18">
        <f>IFERROR(_xlfn.BETA.DIST(DATE(YEAR(AU$2),MONTH(AU$2),15),$AD$2,$AE$2,FALSE,DATE(YEAR($AD202),MONTH($AD202),1),DATE(YEAR($AE202),MONTH($AE202),28)),0)</f>
      </c>
      <c r="AV202" s="18">
        <f>SUM(AG202:AU202)</f>
      </c>
      <c r="AW202" s="18">
        <f>IF(J202&lt;&gt;0,J202,IF($AV202=0,0,AG202/$AV202*$Z202))</f>
      </c>
      <c r="AX202" s="18">
        <f>IF(K202&lt;&gt;0,K202,IF($AV202=0,0,AH202/$AV202*$Z202))</f>
      </c>
      <c r="AY202" s="18">
        <f>IF(L202&lt;&gt;0,L202,IF($AV202=0,0,AI202/$AV202*$Z202))</f>
      </c>
      <c r="AZ202" s="18">
        <f>IF(M202&lt;&gt;0,M202,IF($AV202=0,0,AJ202/$AV202*$Z202))</f>
      </c>
      <c r="BA202" s="18">
        <f>IF(N202&lt;&gt;0,N202,IF($AV202=0,0,AK202/$AV202*$Z202))</f>
      </c>
      <c r="BB202" s="18">
        <f>IF(O202&lt;&gt;0,O202,IF($AV202=0,0,AL202/$AV202*$Z202))</f>
      </c>
      <c r="BC202" s="18">
        <f>IF(P202&lt;&gt;0,P202,IF($AV202=0,0,AM202/$AV202*$Z202))</f>
      </c>
      <c r="BD202" s="18">
        <f>IF(Q202&lt;&gt;0,Q202,IF($AV202=0,0,AN202/$AV202*$Z202))</f>
      </c>
      <c r="BE202" s="18">
        <f>IF(R202&lt;&gt;0,R202,IF($AV202=0,0,AO202/$AV202*$Z202))</f>
      </c>
      <c r="BF202" s="18">
        <f>IF(S202&lt;&gt;0,S202,IF($AV202=0,0,AP202/$AV202*$Z202))</f>
      </c>
      <c r="BG202" s="18">
        <f>IF(T202&lt;&gt;0,T202,IF($AV202=0,0,AQ202/$AV202*$Z202))</f>
      </c>
      <c r="BH202" s="18">
        <f>IF(U202&lt;&gt;0,U202,IF($AV202=0,0,AR202/$AV202*$Z202))</f>
      </c>
      <c r="BI202" s="18">
        <f>IF(V202&lt;&gt;0,V202,IF($AV202=0,0,AS202/$AV202*$Z202))</f>
      </c>
      <c r="BJ202" s="18">
        <f>IF(W202&lt;&gt;0,W202,IF($AV202=0,0,AT202/$AV202*$Z202))</f>
      </c>
      <c r="BK202" s="18">
        <f>IF(X202&lt;&gt;0,X202,IF($AV202=0,0,AU202/$AV202*$Z202))</f>
      </c>
      <c r="BL202" s="18">
        <f>SUM(AW202:BK202)</f>
      </c>
      <c r="BM202" s="18">
        <f>I202-BL202</f>
      </c>
    </row>
    <row r="203" outlineLevel="4">
      <c r="A203" s="5" t="str">
        <v>3.9</v>
      </c>
      <c r="B203" s="5" t="str">
        <v/>
      </c>
      <c r="C203" s="5" t="str">
        <v>BSPRELGENG107</v>
      </c>
      <c r="D203" s="5" t="str">
        <v>BSPRELGENG107</v>
      </c>
      <c r="E203" s="19">
        <f>IFERROR(_xlfn.XLOOKUP(F203,Assumptions!B:B,Assumptions!C:C),0)</f>
      </c>
      <c r="F203" s="5" t="str">
        <v>Site Delivery USD</v>
      </c>
      <c r="G203" s="5" t="str">
        <v/>
      </c>
      <c r="H203" s="18">
        <f>G201*E203</f>
      </c>
      <c r="I203" s="18">
        <f>H203*(1-0)</f>
      </c>
      <c r="J203" s="18">
        <v>0</v>
      </c>
      <c r="K203" s="18">
        <v>0</v>
      </c>
      <c r="L203" s="18">
        <v>0</v>
      </c>
      <c r="M203" s="18">
        <v>0</v>
      </c>
      <c r="N203" s="18">
        <v>0</v>
      </c>
      <c r="O203" s="18">
        <v>0</v>
      </c>
      <c r="P203" s="18">
        <v>0</v>
      </c>
      <c r="Q203" s="18">
        <v>0</v>
      </c>
      <c r="R203" s="18">
        <v>0</v>
      </c>
      <c r="S203" s="18">
        <v>0</v>
      </c>
      <c r="T203" s="18">
        <v>0</v>
      </c>
      <c r="U203" s="18">
        <v>0</v>
      </c>
      <c r="V203" s="18">
        <v>0</v>
      </c>
      <c r="W203" s="18">
        <v>0</v>
      </c>
      <c r="X203" s="18">
        <v>0</v>
      </c>
      <c r="Y203" s="18">
        <f>SUM(J203:X203)</f>
      </c>
      <c r="Z203" s="18">
        <f>I203-Y203</f>
      </c>
      <c r="AA203" s="20">
        <v>46294</v>
      </c>
      <c r="AB203" s="20">
        <v>46294</v>
      </c>
      <c r="AC203" s="18">
        <f>IFERROR(_xlfn.XLOOKUP(F203,Assumptions!B:B,Assumptions!D:D),0)</f>
      </c>
      <c r="AD203" s="20">
        <f>AA203+AC203</f>
      </c>
      <c r="AE203" s="20">
        <f>AC203+AB203</f>
      </c>
      <c r="AF203" s="5" t="str">
        <v/>
      </c>
      <c r="AG203" s="18">
        <f>IFERROR(_xlfn.BETA.DIST(DATE(YEAR(AG$2),MONTH(AG$2),15),$AD$2,$AE$2,FALSE,DATE(YEAR($AD203),MONTH($AD203),1),DATE(YEAR($AE203),MONTH($AE203),28)),0)</f>
      </c>
      <c r="AH203" s="18">
        <f>IFERROR(_xlfn.BETA.DIST(DATE(YEAR(AH$2),MONTH(AH$2),15),$AD$2,$AE$2,FALSE,DATE(YEAR($AD203),MONTH($AD203),1),DATE(YEAR($AE203),MONTH($AE203),28)),0)</f>
      </c>
      <c r="AI203" s="18">
        <f>IFERROR(_xlfn.BETA.DIST(DATE(YEAR(AI$2),MONTH(AI$2),15),$AD$2,$AE$2,FALSE,DATE(YEAR($AD203),MONTH($AD203),1),DATE(YEAR($AE203),MONTH($AE203),28)),0)</f>
      </c>
      <c r="AJ203" s="18">
        <f>IFERROR(_xlfn.BETA.DIST(DATE(YEAR(AJ$2),MONTH(AJ$2),15),$AD$2,$AE$2,FALSE,DATE(YEAR($AD203),MONTH($AD203),1),DATE(YEAR($AE203),MONTH($AE203),28)),0)</f>
      </c>
      <c r="AK203" s="18">
        <f>IFERROR(_xlfn.BETA.DIST(DATE(YEAR(AK$2),MONTH(AK$2),15),$AD$2,$AE$2,FALSE,DATE(YEAR($AD203),MONTH($AD203),1),DATE(YEAR($AE203),MONTH($AE203),28)),0)</f>
      </c>
      <c r="AL203" s="18">
        <f>IFERROR(_xlfn.BETA.DIST(DATE(YEAR(AL$2),MONTH(AL$2),15),$AD$2,$AE$2,FALSE,DATE(YEAR($AD203),MONTH($AD203),1),DATE(YEAR($AE203),MONTH($AE203),28)),0)</f>
      </c>
      <c r="AM203" s="18">
        <f>IFERROR(_xlfn.BETA.DIST(DATE(YEAR(AM$2),MONTH(AM$2),15),$AD$2,$AE$2,FALSE,DATE(YEAR($AD203),MONTH($AD203),1),DATE(YEAR($AE203),MONTH($AE203),28)),0)</f>
      </c>
      <c r="AN203" s="18">
        <f>IFERROR(_xlfn.BETA.DIST(DATE(YEAR(AN$2),MONTH(AN$2),15),$AD$2,$AE$2,FALSE,DATE(YEAR($AD203),MONTH($AD203),1),DATE(YEAR($AE203),MONTH($AE203),28)),0)</f>
      </c>
      <c r="AO203" s="18">
        <f>IFERROR(_xlfn.BETA.DIST(DATE(YEAR(AO$2),MONTH(AO$2),15),$AD$2,$AE$2,FALSE,DATE(YEAR($AD203),MONTH($AD203),1),DATE(YEAR($AE203),MONTH($AE203),28)),0)</f>
      </c>
      <c r="AP203" s="18">
        <f>IFERROR(_xlfn.BETA.DIST(DATE(YEAR(AP$2),MONTH(AP$2),15),$AD$2,$AE$2,FALSE,DATE(YEAR($AD203),MONTH($AD203),1),DATE(YEAR($AE203),MONTH($AE203),28)),0)</f>
      </c>
      <c r="AQ203" s="18">
        <f>IFERROR(_xlfn.BETA.DIST(DATE(YEAR(AQ$2),MONTH(AQ$2),15),$AD$2,$AE$2,FALSE,DATE(YEAR($AD203),MONTH($AD203),1),DATE(YEAR($AE203),MONTH($AE203),28)),0)</f>
      </c>
      <c r="AR203" s="18">
        <f>IFERROR(_xlfn.BETA.DIST(DATE(YEAR(AR$2),MONTH(AR$2),15),$AD$2,$AE$2,FALSE,DATE(YEAR($AD203),MONTH($AD203),1),DATE(YEAR($AE203),MONTH($AE203),28)),0)</f>
      </c>
      <c r="AS203" s="18">
        <f>IFERROR(_xlfn.BETA.DIST(DATE(YEAR(AS$2),MONTH(AS$2),15),$AD$2,$AE$2,FALSE,DATE(YEAR($AD203),MONTH($AD203),1),DATE(YEAR($AE203),MONTH($AE203),28)),0)</f>
      </c>
      <c r="AT203" s="18">
        <f>IFERROR(_xlfn.BETA.DIST(DATE(YEAR(AT$2),MONTH(AT$2),15),$AD$2,$AE$2,FALSE,DATE(YEAR($AD203),MONTH($AD203),1),DATE(YEAR($AE203),MONTH($AE203),28)),0)</f>
      </c>
      <c r="AU203" s="18">
        <f>IFERROR(_xlfn.BETA.DIST(DATE(YEAR(AU$2),MONTH(AU$2),15),$AD$2,$AE$2,FALSE,DATE(YEAR($AD203),MONTH($AD203),1),DATE(YEAR($AE203),MONTH($AE203),28)),0)</f>
      </c>
      <c r="AV203" s="18">
        <f>SUM(AG203:AU203)</f>
      </c>
      <c r="AW203" s="18">
        <f>IF(J203&lt;&gt;0,J203,IF($AV203=0,0,AG203/$AV203*$Z203))</f>
      </c>
      <c r="AX203" s="18">
        <f>IF(K203&lt;&gt;0,K203,IF($AV203=0,0,AH203/$AV203*$Z203))</f>
      </c>
      <c r="AY203" s="18">
        <f>IF(L203&lt;&gt;0,L203,IF($AV203=0,0,AI203/$AV203*$Z203))</f>
      </c>
      <c r="AZ203" s="18">
        <f>IF(M203&lt;&gt;0,M203,IF($AV203=0,0,AJ203/$AV203*$Z203))</f>
      </c>
      <c r="BA203" s="18">
        <f>IF(N203&lt;&gt;0,N203,IF($AV203=0,0,AK203/$AV203*$Z203))</f>
      </c>
      <c r="BB203" s="18">
        <f>IF(O203&lt;&gt;0,O203,IF($AV203=0,0,AL203/$AV203*$Z203))</f>
      </c>
      <c r="BC203" s="18">
        <f>IF(P203&lt;&gt;0,P203,IF($AV203=0,0,AM203/$AV203*$Z203))</f>
      </c>
      <c r="BD203" s="18">
        <f>IF(Q203&lt;&gt;0,Q203,IF($AV203=0,0,AN203/$AV203*$Z203))</f>
      </c>
      <c r="BE203" s="18">
        <f>IF(R203&lt;&gt;0,R203,IF($AV203=0,0,AO203/$AV203*$Z203))</f>
      </c>
      <c r="BF203" s="18">
        <f>IF(S203&lt;&gt;0,S203,IF($AV203=0,0,AP203/$AV203*$Z203))</f>
      </c>
      <c r="BG203" s="18">
        <f>IF(T203&lt;&gt;0,T203,IF($AV203=0,0,AQ203/$AV203*$Z203))</f>
      </c>
      <c r="BH203" s="18">
        <f>IF(U203&lt;&gt;0,U203,IF($AV203=0,0,AR203/$AV203*$Z203))</f>
      </c>
      <c r="BI203" s="18">
        <f>IF(V203&lt;&gt;0,V203,IF($AV203=0,0,AS203/$AV203*$Z203))</f>
      </c>
      <c r="BJ203" s="18">
        <f>IF(W203&lt;&gt;0,W203,IF($AV203=0,0,AT203/$AV203*$Z203))</f>
      </c>
      <c r="BK203" s="18">
        <f>IF(X203&lt;&gt;0,X203,IF($AV203=0,0,AU203/$AV203*$Z203))</f>
      </c>
      <c r="BL203" s="18">
        <f>SUM(AW203:BK203)</f>
      </c>
      <c r="BM203" s="18">
        <f>I203-BL203</f>
      </c>
    </row>
    <row r="204" outlineLevel="4">
      <c r="A204" s="5" t="str">
        <v>3.9</v>
      </c>
      <c r="B204" s="5" t="str">
        <v/>
      </c>
      <c r="C204" s="5" t="str">
        <v>BSKDGNGENGR07</v>
      </c>
      <c r="D204" s="5" t="str">
        <v>BSKDGNGENGR07</v>
      </c>
      <c r="E204" s="19">
        <f>IFERROR(_xlfn.XLOOKUP(F204,Assumptions!B:B,Assumptions!C:C),0)</f>
      </c>
      <c r="F204" s="5" t="str">
        <v>Retention</v>
      </c>
      <c r="G204" s="5" t="str">
        <v/>
      </c>
      <c r="H204" s="18">
        <f>G201*E204</f>
      </c>
      <c r="I204" s="18">
        <f>H204*(1-0)</f>
      </c>
      <c r="J204" s="18">
        <v>0</v>
      </c>
      <c r="K204" s="18">
        <v>0</v>
      </c>
      <c r="L204" s="18">
        <v>0</v>
      </c>
      <c r="M204" s="18">
        <v>0</v>
      </c>
      <c r="N204" s="18">
        <v>0</v>
      </c>
      <c r="O204" s="18">
        <v>0</v>
      </c>
      <c r="P204" s="18">
        <v>0</v>
      </c>
      <c r="Q204" s="18">
        <v>0</v>
      </c>
      <c r="R204" s="18">
        <v>0</v>
      </c>
      <c r="S204" s="18">
        <v>0</v>
      </c>
      <c r="T204" s="18">
        <v>0</v>
      </c>
      <c r="U204" s="18">
        <v>0</v>
      </c>
      <c r="V204" s="18">
        <v>0</v>
      </c>
      <c r="W204" s="18">
        <v>0</v>
      </c>
      <c r="X204" s="18">
        <v>0</v>
      </c>
      <c r="Y204" s="18">
        <f>SUM(J204:X204)</f>
      </c>
      <c r="Z204" s="18">
        <f>I204-Y204</f>
      </c>
      <c r="AA204" s="20">
        <v>46483</v>
      </c>
      <c r="AB204" s="20">
        <v>46483</v>
      </c>
      <c r="AC204" s="18">
        <f>IFERROR(_xlfn.XLOOKUP(F204,Assumptions!B:B,Assumptions!D:D),0)</f>
      </c>
      <c r="AD204" s="20">
        <f>AA204+AC204</f>
      </c>
      <c r="AE204" s="20">
        <f>AC204+AB204</f>
      </c>
      <c r="AF204" s="5" t="str">
        <v/>
      </c>
      <c r="AG204" s="18">
        <f>IFERROR(_xlfn.BETA.DIST(DATE(YEAR(AG$2),MONTH(AG$2),15),$AD$2,$AE$2,FALSE,DATE(YEAR($AD204),MONTH($AD204),1),DATE(YEAR($AE204),MONTH($AE204),28)),0)</f>
      </c>
      <c r="AH204" s="18">
        <f>IFERROR(_xlfn.BETA.DIST(DATE(YEAR(AH$2),MONTH(AH$2),15),$AD$2,$AE$2,FALSE,DATE(YEAR($AD204),MONTH($AD204),1),DATE(YEAR($AE204),MONTH($AE204),28)),0)</f>
      </c>
      <c r="AI204" s="18">
        <f>IFERROR(_xlfn.BETA.DIST(DATE(YEAR(AI$2),MONTH(AI$2),15),$AD$2,$AE$2,FALSE,DATE(YEAR($AD204),MONTH($AD204),1),DATE(YEAR($AE204),MONTH($AE204),28)),0)</f>
      </c>
      <c r="AJ204" s="18">
        <f>IFERROR(_xlfn.BETA.DIST(DATE(YEAR(AJ$2),MONTH(AJ$2),15),$AD$2,$AE$2,FALSE,DATE(YEAR($AD204),MONTH($AD204),1),DATE(YEAR($AE204),MONTH($AE204),28)),0)</f>
      </c>
      <c r="AK204" s="18">
        <f>IFERROR(_xlfn.BETA.DIST(DATE(YEAR(AK$2),MONTH(AK$2),15),$AD$2,$AE$2,FALSE,DATE(YEAR($AD204),MONTH($AD204),1),DATE(YEAR($AE204),MONTH($AE204),28)),0)</f>
      </c>
      <c r="AL204" s="18">
        <f>IFERROR(_xlfn.BETA.DIST(DATE(YEAR(AL$2),MONTH(AL$2),15),$AD$2,$AE$2,FALSE,DATE(YEAR($AD204),MONTH($AD204),1),DATE(YEAR($AE204),MONTH($AE204),28)),0)</f>
      </c>
      <c r="AM204" s="18">
        <f>IFERROR(_xlfn.BETA.DIST(DATE(YEAR(AM$2),MONTH(AM$2),15),$AD$2,$AE$2,FALSE,DATE(YEAR($AD204),MONTH($AD204),1),DATE(YEAR($AE204),MONTH($AE204),28)),0)</f>
      </c>
      <c r="AN204" s="18">
        <f>IFERROR(_xlfn.BETA.DIST(DATE(YEAR(AN$2),MONTH(AN$2),15),$AD$2,$AE$2,FALSE,DATE(YEAR($AD204),MONTH($AD204),1),DATE(YEAR($AE204),MONTH($AE204),28)),0)</f>
      </c>
      <c r="AO204" s="18">
        <f>IFERROR(_xlfn.BETA.DIST(DATE(YEAR(AO$2),MONTH(AO$2),15),$AD$2,$AE$2,FALSE,DATE(YEAR($AD204),MONTH($AD204),1),DATE(YEAR($AE204),MONTH($AE204),28)),0)</f>
      </c>
      <c r="AP204" s="18">
        <f>IFERROR(_xlfn.BETA.DIST(DATE(YEAR(AP$2),MONTH(AP$2),15),$AD$2,$AE$2,FALSE,DATE(YEAR($AD204),MONTH($AD204),1),DATE(YEAR($AE204),MONTH($AE204),28)),0)</f>
      </c>
      <c r="AQ204" s="18">
        <f>IFERROR(_xlfn.BETA.DIST(DATE(YEAR(AQ$2),MONTH(AQ$2),15),$AD$2,$AE$2,FALSE,DATE(YEAR($AD204),MONTH($AD204),1),DATE(YEAR($AE204),MONTH($AE204),28)),0)</f>
      </c>
      <c r="AR204" s="18">
        <f>IFERROR(_xlfn.BETA.DIST(DATE(YEAR(AR$2),MONTH(AR$2),15),$AD$2,$AE$2,FALSE,DATE(YEAR($AD204),MONTH($AD204),1),DATE(YEAR($AE204),MONTH($AE204),28)),0)</f>
      </c>
      <c r="AS204" s="18">
        <f>IFERROR(_xlfn.BETA.DIST(DATE(YEAR(AS$2),MONTH(AS$2),15),$AD$2,$AE$2,FALSE,DATE(YEAR($AD204),MONTH($AD204),1),DATE(YEAR($AE204),MONTH($AE204),28)),0)</f>
      </c>
      <c r="AT204" s="18">
        <f>IFERROR(_xlfn.BETA.DIST(DATE(YEAR(AT$2),MONTH(AT$2),15),$AD$2,$AE$2,FALSE,DATE(YEAR($AD204),MONTH($AD204),1),DATE(YEAR($AE204),MONTH($AE204),28)),0)</f>
      </c>
      <c r="AU204" s="18">
        <f>IFERROR(_xlfn.BETA.DIST(DATE(YEAR(AU$2),MONTH(AU$2),15),$AD$2,$AE$2,FALSE,DATE(YEAR($AD204),MONTH($AD204),1),DATE(YEAR($AE204),MONTH($AE204),28)),0)</f>
      </c>
      <c r="AV204" s="18">
        <f>SUM(AG204:AU204)</f>
      </c>
      <c r="AW204" s="18">
        <f>IF(J204&lt;&gt;0,J204,IF($AV204=0,0,AG204/$AV204*$Z204))</f>
      </c>
      <c r="AX204" s="18">
        <f>IF(K204&lt;&gt;0,K204,IF($AV204=0,0,AH204/$AV204*$Z204))</f>
      </c>
      <c r="AY204" s="18">
        <f>IF(L204&lt;&gt;0,L204,IF($AV204=0,0,AI204/$AV204*$Z204))</f>
      </c>
      <c r="AZ204" s="18">
        <f>IF(M204&lt;&gt;0,M204,IF($AV204=0,0,AJ204/$AV204*$Z204))</f>
      </c>
      <c r="BA204" s="18">
        <f>IF(N204&lt;&gt;0,N204,IF($AV204=0,0,AK204/$AV204*$Z204))</f>
      </c>
      <c r="BB204" s="18">
        <f>IF(O204&lt;&gt;0,O204,IF($AV204=0,0,AL204/$AV204*$Z204))</f>
      </c>
      <c r="BC204" s="18">
        <f>IF(P204&lt;&gt;0,P204,IF($AV204=0,0,AM204/$AV204*$Z204))</f>
      </c>
      <c r="BD204" s="18">
        <f>IF(Q204&lt;&gt;0,Q204,IF($AV204=0,0,AN204/$AV204*$Z204))</f>
      </c>
      <c r="BE204" s="18">
        <f>IF(R204&lt;&gt;0,R204,IF($AV204=0,0,AO204/$AV204*$Z204))</f>
      </c>
      <c r="BF204" s="18">
        <f>IF(S204&lt;&gt;0,S204,IF($AV204=0,0,AP204/$AV204*$Z204))</f>
      </c>
      <c r="BG204" s="18">
        <f>IF(T204&lt;&gt;0,T204,IF($AV204=0,0,AQ204/$AV204*$Z204))</f>
      </c>
      <c r="BH204" s="18">
        <f>IF(U204&lt;&gt;0,U204,IF($AV204=0,0,AR204/$AV204*$Z204))</f>
      </c>
      <c r="BI204" s="18">
        <f>IF(V204&lt;&gt;0,V204,IF($AV204=0,0,AS204/$AV204*$Z204))</f>
      </c>
      <c r="BJ204" s="18">
        <f>IF(W204&lt;&gt;0,W204,IF($AV204=0,0,AT204/$AV204*$Z204))</f>
      </c>
      <c r="BK204" s="18">
        <f>IF(X204&lt;&gt;0,X204,IF($AV204=0,0,AU204/$AV204*$Z204))</f>
      </c>
      <c r="BL204" s="18">
        <f>SUM(AW204:BK204)</f>
      </c>
      <c r="BM204" s="18">
        <f>I204-BL204</f>
      </c>
    </row>
    <row r="205" outlineLevel="3">
      <c r="A205" s="17" t="str">
        <v>3.01</v>
      </c>
      <c r="B205" s="17" t="str">
        <v/>
      </c>
      <c r="C205" s="17" t="str">
        <v/>
      </c>
      <c r="D205" s="17" t="str">
        <v/>
      </c>
      <c r="E205" s="17" t="str">
        <v>3.01</v>
      </c>
      <c r="F205" s="17" t="str">
        <v>Single phase current transformer for coupler bay  1250 2500 1 1 A  with one protection core and one measuring core.</v>
      </c>
      <c r="G205" s="17">
        <v>11656.25</v>
      </c>
      <c r="H205" s="17" t="str">
        <v/>
      </c>
      <c r="I205" s="17" t="str">
        <v/>
      </c>
      <c r="J205" s="17" t="str">
        <v/>
      </c>
      <c r="K205" s="17" t="str">
        <v/>
      </c>
      <c r="L205" s="17" t="str">
        <v/>
      </c>
      <c r="M205" s="17" t="str">
        <v/>
      </c>
      <c r="N205" s="17" t="str">
        <v/>
      </c>
      <c r="O205" s="17" t="str">
        <v/>
      </c>
      <c r="P205" s="17" t="str">
        <v/>
      </c>
      <c r="Q205" s="17" t="str">
        <v/>
      </c>
      <c r="R205" s="17" t="str">
        <v/>
      </c>
      <c r="S205" s="17" t="str">
        <v/>
      </c>
      <c r="T205" s="17" t="str">
        <v/>
      </c>
      <c r="U205" s="17" t="str">
        <v/>
      </c>
      <c r="V205" s="17" t="str">
        <v/>
      </c>
      <c r="W205" s="17" t="str">
        <v/>
      </c>
      <c r="X205" s="17" t="str">
        <v/>
      </c>
      <c r="Y205" s="17" t="str">
        <v/>
      </c>
      <c r="Z205" s="17" t="str">
        <v/>
      </c>
      <c r="AA205" s="17" t="str">
        <v/>
      </c>
      <c r="AB205" s="17" t="str">
        <v/>
      </c>
      <c r="AC205" s="17" t="str">
        <v/>
      </c>
      <c r="AD205" s="17" t="str">
        <v/>
      </c>
      <c r="AE205" s="17" t="str">
        <v/>
      </c>
      <c r="AF205" s="5" t="str">
        <v/>
      </c>
      <c r="AG205" s="18">
        <f>IFERROR(_xlfn.BETA.DIST(DATE(YEAR(AG$2),MONTH(AG$2),15),$AD$2,$AE$2,FALSE,DATE(YEAR($AD205),MONTH($AD205),1),DATE(YEAR($AE205),MONTH($AE205),28)),0)</f>
      </c>
      <c r="AH205" s="18">
        <f>IFERROR(_xlfn.BETA.DIST(DATE(YEAR(AH$2),MONTH(AH$2),15),$AD$2,$AE$2,FALSE,DATE(YEAR($AD205),MONTH($AD205),1),DATE(YEAR($AE205),MONTH($AE205),28)),0)</f>
      </c>
      <c r="AI205" s="18">
        <f>IFERROR(_xlfn.BETA.DIST(DATE(YEAR(AI$2),MONTH(AI$2),15),$AD$2,$AE$2,FALSE,DATE(YEAR($AD205),MONTH($AD205),1),DATE(YEAR($AE205),MONTH($AE205),28)),0)</f>
      </c>
      <c r="AJ205" s="18">
        <f>IFERROR(_xlfn.BETA.DIST(DATE(YEAR(AJ$2),MONTH(AJ$2),15),$AD$2,$AE$2,FALSE,DATE(YEAR($AD205),MONTH($AD205),1),DATE(YEAR($AE205),MONTH($AE205),28)),0)</f>
      </c>
      <c r="AK205" s="18">
        <f>IFERROR(_xlfn.BETA.DIST(DATE(YEAR(AK$2),MONTH(AK$2),15),$AD$2,$AE$2,FALSE,DATE(YEAR($AD205),MONTH($AD205),1),DATE(YEAR($AE205),MONTH($AE205),28)),0)</f>
      </c>
      <c r="AL205" s="18">
        <f>IFERROR(_xlfn.BETA.DIST(DATE(YEAR(AL$2),MONTH(AL$2),15),$AD$2,$AE$2,FALSE,DATE(YEAR($AD205),MONTH($AD205),1),DATE(YEAR($AE205),MONTH($AE205),28)),0)</f>
      </c>
      <c r="AM205" s="18">
        <f>IFERROR(_xlfn.BETA.DIST(DATE(YEAR(AM$2),MONTH(AM$2),15),$AD$2,$AE$2,FALSE,DATE(YEAR($AD205),MONTH($AD205),1),DATE(YEAR($AE205),MONTH($AE205),28)),0)</f>
      </c>
      <c r="AN205" s="18">
        <f>IFERROR(_xlfn.BETA.DIST(DATE(YEAR(AN$2),MONTH(AN$2),15),$AD$2,$AE$2,FALSE,DATE(YEAR($AD205),MONTH($AD205),1),DATE(YEAR($AE205),MONTH($AE205),28)),0)</f>
      </c>
      <c r="AO205" s="18">
        <f>IFERROR(_xlfn.BETA.DIST(DATE(YEAR(AO$2),MONTH(AO$2),15),$AD$2,$AE$2,FALSE,DATE(YEAR($AD205),MONTH($AD205),1),DATE(YEAR($AE205),MONTH($AE205),28)),0)</f>
      </c>
      <c r="AP205" s="18">
        <f>IFERROR(_xlfn.BETA.DIST(DATE(YEAR(AP$2),MONTH(AP$2),15),$AD$2,$AE$2,FALSE,DATE(YEAR($AD205),MONTH($AD205),1),DATE(YEAR($AE205),MONTH($AE205),28)),0)</f>
      </c>
      <c r="AQ205" s="18">
        <f>IFERROR(_xlfn.BETA.DIST(DATE(YEAR(AQ$2),MONTH(AQ$2),15),$AD$2,$AE$2,FALSE,DATE(YEAR($AD205),MONTH($AD205),1),DATE(YEAR($AE205),MONTH($AE205),28)),0)</f>
      </c>
      <c r="AR205" s="18">
        <f>IFERROR(_xlfn.BETA.DIST(DATE(YEAR(AR$2),MONTH(AR$2),15),$AD$2,$AE$2,FALSE,DATE(YEAR($AD205),MONTH($AD205),1),DATE(YEAR($AE205),MONTH($AE205),28)),0)</f>
      </c>
      <c r="AS205" s="18">
        <f>IFERROR(_xlfn.BETA.DIST(DATE(YEAR(AS$2),MONTH(AS$2),15),$AD$2,$AE$2,FALSE,DATE(YEAR($AD205),MONTH($AD205),1),DATE(YEAR($AE205),MONTH($AE205),28)),0)</f>
      </c>
      <c r="AT205" s="18">
        <f>IFERROR(_xlfn.BETA.DIST(DATE(YEAR(AT$2),MONTH(AT$2),15),$AD$2,$AE$2,FALSE,DATE(YEAR($AD205),MONTH($AD205),1),DATE(YEAR($AE205),MONTH($AE205),28)),0)</f>
      </c>
      <c r="AU205" s="18">
        <f>IFERROR(_xlfn.BETA.DIST(DATE(YEAR(AU$2),MONTH(AU$2),15),$AD$2,$AE$2,FALSE,DATE(YEAR($AD205),MONTH($AD205),1),DATE(YEAR($AE205),MONTH($AE205),28)),0)</f>
      </c>
      <c r="AV205" s="18">
        <f>SUM(AG205:AU205)</f>
      </c>
      <c r="AW205" s="18">
        <f>IF(J205&lt;&gt;0,J205,IF($AV205=0,0,AG205/$AV205*$Z205))</f>
      </c>
      <c r="AX205" s="18">
        <f>IF(K205&lt;&gt;0,K205,IF($AV205=0,0,AH205/$AV205*$Z205))</f>
      </c>
      <c r="AY205" s="18">
        <f>IF(L205&lt;&gt;0,L205,IF($AV205=0,0,AI205/$AV205*$Z205))</f>
      </c>
      <c r="AZ205" s="18">
        <f>IF(M205&lt;&gt;0,M205,IF($AV205=0,0,AJ205/$AV205*$Z205))</f>
      </c>
      <c r="BA205" s="18">
        <f>IF(N205&lt;&gt;0,N205,IF($AV205=0,0,AK205/$AV205*$Z205))</f>
      </c>
      <c r="BB205" s="18">
        <f>IF(O205&lt;&gt;0,O205,IF($AV205=0,0,AL205/$AV205*$Z205))</f>
      </c>
      <c r="BC205" s="18">
        <f>IF(P205&lt;&gt;0,P205,IF($AV205=0,0,AM205/$AV205*$Z205))</f>
      </c>
      <c r="BD205" s="18">
        <f>IF(Q205&lt;&gt;0,Q205,IF($AV205=0,0,AN205/$AV205*$Z205))</f>
      </c>
      <c r="BE205" s="18">
        <f>IF(R205&lt;&gt;0,R205,IF($AV205=0,0,AO205/$AV205*$Z205))</f>
      </c>
      <c r="BF205" s="18">
        <f>IF(S205&lt;&gt;0,S205,IF($AV205=0,0,AP205/$AV205*$Z205))</f>
      </c>
      <c r="BG205" s="18">
        <f>IF(T205&lt;&gt;0,T205,IF($AV205=0,0,AQ205/$AV205*$Z205))</f>
      </c>
      <c r="BH205" s="18">
        <f>IF(U205&lt;&gt;0,U205,IF($AV205=0,0,AR205/$AV205*$Z205))</f>
      </c>
      <c r="BI205" s="18">
        <f>IF(V205&lt;&gt;0,V205,IF($AV205=0,0,AS205/$AV205*$Z205))</f>
      </c>
      <c r="BJ205" s="18">
        <f>IF(W205&lt;&gt;0,W205,IF($AV205=0,0,AT205/$AV205*$Z205))</f>
      </c>
      <c r="BK205" s="18">
        <f>IF(X205&lt;&gt;0,X205,IF($AV205=0,0,AU205/$AV205*$Z205))</f>
      </c>
      <c r="BL205" s="18">
        <f>SUM(AW205:BK205)</f>
      </c>
      <c r="BM205" s="17" t="str">
        <v/>
      </c>
    </row>
    <row r="206" outlineLevel="4">
      <c r="A206" s="5" t="str">
        <v>3.01</v>
      </c>
      <c r="B206" s="5" t="str">
        <v/>
      </c>
      <c r="C206" s="5" t="str">
        <v>BSKDGNGENGR05</v>
      </c>
      <c r="D206" s="5" t="str">
        <v>BSKDGNGENGR05</v>
      </c>
      <c r="E206" s="19">
        <f>IFERROR(_xlfn.XLOOKUP(F206,Assumptions!B:B,Assumptions!C:C),0)</f>
      </c>
      <c r="F206" s="5" t="str">
        <v>Advanced Payment</v>
      </c>
      <c r="G206" s="5" t="str">
        <v/>
      </c>
      <c r="H206" s="18">
        <f>G205*E206</f>
      </c>
      <c r="I206" s="18">
        <f>H206*(1-0)</f>
      </c>
      <c r="J206" s="18">
        <v>0</v>
      </c>
      <c r="K206" s="18">
        <v>0</v>
      </c>
      <c r="L206" s="18">
        <v>0</v>
      </c>
      <c r="M206" s="18">
        <v>0</v>
      </c>
      <c r="N206" s="18">
        <v>0</v>
      </c>
      <c r="O206" s="18">
        <v>0</v>
      </c>
      <c r="P206" s="18">
        <v>0</v>
      </c>
      <c r="Q206" s="18">
        <v>0</v>
      </c>
      <c r="R206" s="18">
        <v>0</v>
      </c>
      <c r="S206" s="18">
        <v>0</v>
      </c>
      <c r="T206" s="18">
        <v>0</v>
      </c>
      <c r="U206" s="18">
        <v>0</v>
      </c>
      <c r="V206" s="18">
        <v>0</v>
      </c>
      <c r="W206" s="18">
        <v>0</v>
      </c>
      <c r="X206" s="18">
        <v>0</v>
      </c>
      <c r="Y206" s="18">
        <f>SUM(J206:X206)</f>
      </c>
      <c r="Z206" s="18">
        <f>I206-Y206</f>
      </c>
      <c r="AA206" s="20">
        <v>46026</v>
      </c>
      <c r="AB206" s="20">
        <v>46026</v>
      </c>
      <c r="AC206" s="18">
        <f>IFERROR(_xlfn.XLOOKUP(F206,Assumptions!B:B,Assumptions!D:D),0)</f>
      </c>
      <c r="AD206" s="20">
        <f>AA206+AC206</f>
      </c>
      <c r="AE206" s="20">
        <f>AC206+AB206</f>
      </c>
      <c r="AF206" s="5" t="str">
        <v/>
      </c>
      <c r="AG206" s="18">
        <f>IFERROR(_xlfn.BETA.DIST(DATE(YEAR(AG$2),MONTH(AG$2),15),$AD$2,$AE$2,FALSE,DATE(YEAR($AD206),MONTH($AD206),1),DATE(YEAR($AE206),MONTH($AE206),28)),0)</f>
      </c>
      <c r="AH206" s="18">
        <f>IFERROR(_xlfn.BETA.DIST(DATE(YEAR(AH$2),MONTH(AH$2),15),$AD$2,$AE$2,FALSE,DATE(YEAR($AD206),MONTH($AD206),1),DATE(YEAR($AE206),MONTH($AE206),28)),0)</f>
      </c>
      <c r="AI206" s="18">
        <f>IFERROR(_xlfn.BETA.DIST(DATE(YEAR(AI$2),MONTH(AI$2),15),$AD$2,$AE$2,FALSE,DATE(YEAR($AD206),MONTH($AD206),1),DATE(YEAR($AE206),MONTH($AE206),28)),0)</f>
      </c>
      <c r="AJ206" s="18">
        <f>IFERROR(_xlfn.BETA.DIST(DATE(YEAR(AJ$2),MONTH(AJ$2),15),$AD$2,$AE$2,FALSE,DATE(YEAR($AD206),MONTH($AD206),1),DATE(YEAR($AE206),MONTH($AE206),28)),0)</f>
      </c>
      <c r="AK206" s="18">
        <f>IFERROR(_xlfn.BETA.DIST(DATE(YEAR(AK$2),MONTH(AK$2),15),$AD$2,$AE$2,FALSE,DATE(YEAR($AD206),MONTH($AD206),1),DATE(YEAR($AE206),MONTH($AE206),28)),0)</f>
      </c>
      <c r="AL206" s="18">
        <f>IFERROR(_xlfn.BETA.DIST(DATE(YEAR(AL$2),MONTH(AL$2),15),$AD$2,$AE$2,FALSE,DATE(YEAR($AD206),MONTH($AD206),1),DATE(YEAR($AE206),MONTH($AE206),28)),0)</f>
      </c>
      <c r="AM206" s="18">
        <f>IFERROR(_xlfn.BETA.DIST(DATE(YEAR(AM$2),MONTH(AM$2),15),$AD$2,$AE$2,FALSE,DATE(YEAR($AD206),MONTH($AD206),1),DATE(YEAR($AE206),MONTH($AE206),28)),0)</f>
      </c>
      <c r="AN206" s="18">
        <f>IFERROR(_xlfn.BETA.DIST(DATE(YEAR(AN$2),MONTH(AN$2),15),$AD$2,$AE$2,FALSE,DATE(YEAR($AD206),MONTH($AD206),1),DATE(YEAR($AE206),MONTH($AE206),28)),0)</f>
      </c>
      <c r="AO206" s="18">
        <f>IFERROR(_xlfn.BETA.DIST(DATE(YEAR(AO$2),MONTH(AO$2),15),$AD$2,$AE$2,FALSE,DATE(YEAR($AD206),MONTH($AD206),1),DATE(YEAR($AE206),MONTH($AE206),28)),0)</f>
      </c>
      <c r="AP206" s="18">
        <f>IFERROR(_xlfn.BETA.DIST(DATE(YEAR(AP$2),MONTH(AP$2),15),$AD$2,$AE$2,FALSE,DATE(YEAR($AD206),MONTH($AD206),1),DATE(YEAR($AE206),MONTH($AE206),28)),0)</f>
      </c>
      <c r="AQ206" s="18">
        <f>IFERROR(_xlfn.BETA.DIST(DATE(YEAR(AQ$2),MONTH(AQ$2),15),$AD$2,$AE$2,FALSE,DATE(YEAR($AD206),MONTH($AD206),1),DATE(YEAR($AE206),MONTH($AE206),28)),0)</f>
      </c>
      <c r="AR206" s="18">
        <f>IFERROR(_xlfn.BETA.DIST(DATE(YEAR(AR$2),MONTH(AR$2),15),$AD$2,$AE$2,FALSE,DATE(YEAR($AD206),MONTH($AD206),1),DATE(YEAR($AE206),MONTH($AE206),28)),0)</f>
      </c>
      <c r="AS206" s="18">
        <f>IFERROR(_xlfn.BETA.DIST(DATE(YEAR(AS$2),MONTH(AS$2),15),$AD$2,$AE$2,FALSE,DATE(YEAR($AD206),MONTH($AD206),1),DATE(YEAR($AE206),MONTH($AE206),28)),0)</f>
      </c>
      <c r="AT206" s="18">
        <f>IFERROR(_xlfn.BETA.DIST(DATE(YEAR(AT$2),MONTH(AT$2),15),$AD$2,$AE$2,FALSE,DATE(YEAR($AD206),MONTH($AD206),1),DATE(YEAR($AE206),MONTH($AE206),28)),0)</f>
      </c>
      <c r="AU206" s="18">
        <f>IFERROR(_xlfn.BETA.DIST(DATE(YEAR(AU$2),MONTH(AU$2),15),$AD$2,$AE$2,FALSE,DATE(YEAR($AD206),MONTH($AD206),1),DATE(YEAR($AE206),MONTH($AE206),28)),0)</f>
      </c>
      <c r="AV206" s="18">
        <f>SUM(AG206:AU206)</f>
      </c>
      <c r="AW206" s="18">
        <f>IF(J206&lt;&gt;0,J206,IF($AV206=0,0,AG206/$AV206*$Z206))</f>
      </c>
      <c r="AX206" s="18">
        <f>IF(K206&lt;&gt;0,K206,IF($AV206=0,0,AH206/$AV206*$Z206))</f>
      </c>
      <c r="AY206" s="18">
        <f>IF(L206&lt;&gt;0,L206,IF($AV206=0,0,AI206/$AV206*$Z206))</f>
      </c>
      <c r="AZ206" s="18">
        <f>IF(M206&lt;&gt;0,M206,IF($AV206=0,0,AJ206/$AV206*$Z206))</f>
      </c>
      <c r="BA206" s="18">
        <f>IF(N206&lt;&gt;0,N206,IF($AV206=0,0,AK206/$AV206*$Z206))</f>
      </c>
      <c r="BB206" s="18">
        <f>IF(O206&lt;&gt;0,O206,IF($AV206=0,0,AL206/$AV206*$Z206))</f>
      </c>
      <c r="BC206" s="18">
        <f>IF(P206&lt;&gt;0,P206,IF($AV206=0,0,AM206/$AV206*$Z206))</f>
      </c>
      <c r="BD206" s="18">
        <f>IF(Q206&lt;&gt;0,Q206,IF($AV206=0,0,AN206/$AV206*$Z206))</f>
      </c>
      <c r="BE206" s="18">
        <f>IF(R206&lt;&gt;0,R206,IF($AV206=0,0,AO206/$AV206*$Z206))</f>
      </c>
      <c r="BF206" s="18">
        <f>IF(S206&lt;&gt;0,S206,IF($AV206=0,0,AP206/$AV206*$Z206))</f>
      </c>
      <c r="BG206" s="18">
        <f>IF(T206&lt;&gt;0,T206,IF($AV206=0,0,AQ206/$AV206*$Z206))</f>
      </c>
      <c r="BH206" s="18">
        <f>IF(U206&lt;&gt;0,U206,IF($AV206=0,0,AR206/$AV206*$Z206))</f>
      </c>
      <c r="BI206" s="18">
        <f>IF(V206&lt;&gt;0,V206,IF($AV206=0,0,AS206/$AV206*$Z206))</f>
      </c>
      <c r="BJ206" s="18">
        <f>IF(W206&lt;&gt;0,W206,IF($AV206=0,0,AT206/$AV206*$Z206))</f>
      </c>
      <c r="BK206" s="18">
        <f>IF(X206&lt;&gt;0,X206,IF($AV206=0,0,AU206/$AV206*$Z206))</f>
      </c>
      <c r="BL206" s="18">
        <f>SUM(AW206:BK206)</f>
      </c>
      <c r="BM206" s="18">
        <f>I206-BL206</f>
      </c>
    </row>
    <row r="207" outlineLevel="4">
      <c r="A207" s="5" t="str">
        <v>3.01</v>
      </c>
      <c r="B207" s="5" t="str">
        <v/>
      </c>
      <c r="C207" s="5" t="str">
        <v>BSPRELGENG107</v>
      </c>
      <c r="D207" s="5" t="str">
        <v>BSPRELGENG107</v>
      </c>
      <c r="E207" s="19">
        <f>IFERROR(_xlfn.XLOOKUP(F207,Assumptions!B:B,Assumptions!C:C),0)</f>
      </c>
      <c r="F207" s="5" t="str">
        <v>Site Delivery USD</v>
      </c>
      <c r="G207" s="5" t="str">
        <v/>
      </c>
      <c r="H207" s="18">
        <f>G205*E207</f>
      </c>
      <c r="I207" s="18">
        <f>H207*(1-0)</f>
      </c>
      <c r="J207" s="18">
        <v>0</v>
      </c>
      <c r="K207" s="18">
        <v>0</v>
      </c>
      <c r="L207" s="18">
        <v>0</v>
      </c>
      <c r="M207" s="18">
        <v>0</v>
      </c>
      <c r="N207" s="18">
        <v>0</v>
      </c>
      <c r="O207" s="18">
        <v>0</v>
      </c>
      <c r="P207" s="18">
        <v>0</v>
      </c>
      <c r="Q207" s="18">
        <v>0</v>
      </c>
      <c r="R207" s="18">
        <v>0</v>
      </c>
      <c r="S207" s="18">
        <v>0</v>
      </c>
      <c r="T207" s="18">
        <v>0</v>
      </c>
      <c r="U207" s="18">
        <v>0</v>
      </c>
      <c r="V207" s="18">
        <v>0</v>
      </c>
      <c r="W207" s="18">
        <v>0</v>
      </c>
      <c r="X207" s="18">
        <v>0</v>
      </c>
      <c r="Y207" s="18">
        <f>SUM(J207:X207)</f>
      </c>
      <c r="Z207" s="18">
        <f>I207-Y207</f>
      </c>
      <c r="AA207" s="20">
        <v>46294</v>
      </c>
      <c r="AB207" s="20">
        <v>46294</v>
      </c>
      <c r="AC207" s="18">
        <f>IFERROR(_xlfn.XLOOKUP(F207,Assumptions!B:B,Assumptions!D:D),0)</f>
      </c>
      <c r="AD207" s="20">
        <f>AA207+AC207</f>
      </c>
      <c r="AE207" s="20">
        <f>AC207+AB207</f>
      </c>
      <c r="AF207" s="5" t="str">
        <v/>
      </c>
      <c r="AG207" s="18">
        <f>IFERROR(_xlfn.BETA.DIST(DATE(YEAR(AG$2),MONTH(AG$2),15),$AD$2,$AE$2,FALSE,DATE(YEAR($AD207),MONTH($AD207),1),DATE(YEAR($AE207),MONTH($AE207),28)),0)</f>
      </c>
      <c r="AH207" s="18">
        <f>IFERROR(_xlfn.BETA.DIST(DATE(YEAR(AH$2),MONTH(AH$2),15),$AD$2,$AE$2,FALSE,DATE(YEAR($AD207),MONTH($AD207),1),DATE(YEAR($AE207),MONTH($AE207),28)),0)</f>
      </c>
      <c r="AI207" s="18">
        <f>IFERROR(_xlfn.BETA.DIST(DATE(YEAR(AI$2),MONTH(AI$2),15),$AD$2,$AE$2,FALSE,DATE(YEAR($AD207),MONTH($AD207),1),DATE(YEAR($AE207),MONTH($AE207),28)),0)</f>
      </c>
      <c r="AJ207" s="18">
        <f>IFERROR(_xlfn.BETA.DIST(DATE(YEAR(AJ$2),MONTH(AJ$2),15),$AD$2,$AE$2,FALSE,DATE(YEAR($AD207),MONTH($AD207),1),DATE(YEAR($AE207),MONTH($AE207),28)),0)</f>
      </c>
      <c r="AK207" s="18">
        <f>IFERROR(_xlfn.BETA.DIST(DATE(YEAR(AK$2),MONTH(AK$2),15),$AD$2,$AE$2,FALSE,DATE(YEAR($AD207),MONTH($AD207),1),DATE(YEAR($AE207),MONTH($AE207),28)),0)</f>
      </c>
      <c r="AL207" s="18">
        <f>IFERROR(_xlfn.BETA.DIST(DATE(YEAR(AL$2),MONTH(AL$2),15),$AD$2,$AE$2,FALSE,DATE(YEAR($AD207),MONTH($AD207),1),DATE(YEAR($AE207),MONTH($AE207),28)),0)</f>
      </c>
      <c r="AM207" s="18">
        <f>IFERROR(_xlfn.BETA.DIST(DATE(YEAR(AM$2),MONTH(AM$2),15),$AD$2,$AE$2,FALSE,DATE(YEAR($AD207),MONTH($AD207),1),DATE(YEAR($AE207),MONTH($AE207),28)),0)</f>
      </c>
      <c r="AN207" s="18">
        <f>IFERROR(_xlfn.BETA.DIST(DATE(YEAR(AN$2),MONTH(AN$2),15),$AD$2,$AE$2,FALSE,DATE(YEAR($AD207),MONTH($AD207),1),DATE(YEAR($AE207),MONTH($AE207),28)),0)</f>
      </c>
      <c r="AO207" s="18">
        <f>IFERROR(_xlfn.BETA.DIST(DATE(YEAR(AO$2),MONTH(AO$2),15),$AD$2,$AE$2,FALSE,DATE(YEAR($AD207),MONTH($AD207),1),DATE(YEAR($AE207),MONTH($AE207),28)),0)</f>
      </c>
      <c r="AP207" s="18">
        <f>IFERROR(_xlfn.BETA.DIST(DATE(YEAR(AP$2),MONTH(AP$2),15),$AD$2,$AE$2,FALSE,DATE(YEAR($AD207),MONTH($AD207),1),DATE(YEAR($AE207),MONTH($AE207),28)),0)</f>
      </c>
      <c r="AQ207" s="18">
        <f>IFERROR(_xlfn.BETA.DIST(DATE(YEAR(AQ$2),MONTH(AQ$2),15),$AD$2,$AE$2,FALSE,DATE(YEAR($AD207),MONTH($AD207),1),DATE(YEAR($AE207),MONTH($AE207),28)),0)</f>
      </c>
      <c r="AR207" s="18">
        <f>IFERROR(_xlfn.BETA.DIST(DATE(YEAR(AR$2),MONTH(AR$2),15),$AD$2,$AE$2,FALSE,DATE(YEAR($AD207),MONTH($AD207),1),DATE(YEAR($AE207),MONTH($AE207),28)),0)</f>
      </c>
      <c r="AS207" s="18">
        <f>IFERROR(_xlfn.BETA.DIST(DATE(YEAR(AS$2),MONTH(AS$2),15),$AD$2,$AE$2,FALSE,DATE(YEAR($AD207),MONTH($AD207),1),DATE(YEAR($AE207),MONTH($AE207),28)),0)</f>
      </c>
      <c r="AT207" s="18">
        <f>IFERROR(_xlfn.BETA.DIST(DATE(YEAR(AT$2),MONTH(AT$2),15),$AD$2,$AE$2,FALSE,DATE(YEAR($AD207),MONTH($AD207),1),DATE(YEAR($AE207),MONTH($AE207),28)),0)</f>
      </c>
      <c r="AU207" s="18">
        <f>IFERROR(_xlfn.BETA.DIST(DATE(YEAR(AU$2),MONTH(AU$2),15),$AD$2,$AE$2,FALSE,DATE(YEAR($AD207),MONTH($AD207),1),DATE(YEAR($AE207),MONTH($AE207),28)),0)</f>
      </c>
      <c r="AV207" s="18">
        <f>SUM(AG207:AU207)</f>
      </c>
      <c r="AW207" s="18">
        <f>IF(J207&lt;&gt;0,J207,IF($AV207=0,0,AG207/$AV207*$Z207))</f>
      </c>
      <c r="AX207" s="18">
        <f>IF(K207&lt;&gt;0,K207,IF($AV207=0,0,AH207/$AV207*$Z207))</f>
      </c>
      <c r="AY207" s="18">
        <f>IF(L207&lt;&gt;0,L207,IF($AV207=0,0,AI207/$AV207*$Z207))</f>
      </c>
      <c r="AZ207" s="18">
        <f>IF(M207&lt;&gt;0,M207,IF($AV207=0,0,AJ207/$AV207*$Z207))</f>
      </c>
      <c r="BA207" s="18">
        <f>IF(N207&lt;&gt;0,N207,IF($AV207=0,0,AK207/$AV207*$Z207))</f>
      </c>
      <c r="BB207" s="18">
        <f>IF(O207&lt;&gt;0,O207,IF($AV207=0,0,AL207/$AV207*$Z207))</f>
      </c>
      <c r="BC207" s="18">
        <f>IF(P207&lt;&gt;0,P207,IF($AV207=0,0,AM207/$AV207*$Z207))</f>
      </c>
      <c r="BD207" s="18">
        <f>IF(Q207&lt;&gt;0,Q207,IF($AV207=0,0,AN207/$AV207*$Z207))</f>
      </c>
      <c r="BE207" s="18">
        <f>IF(R207&lt;&gt;0,R207,IF($AV207=0,0,AO207/$AV207*$Z207))</f>
      </c>
      <c r="BF207" s="18">
        <f>IF(S207&lt;&gt;0,S207,IF($AV207=0,0,AP207/$AV207*$Z207))</f>
      </c>
      <c r="BG207" s="18">
        <f>IF(T207&lt;&gt;0,T207,IF($AV207=0,0,AQ207/$AV207*$Z207))</f>
      </c>
      <c r="BH207" s="18">
        <f>IF(U207&lt;&gt;0,U207,IF($AV207=0,0,AR207/$AV207*$Z207))</f>
      </c>
      <c r="BI207" s="18">
        <f>IF(V207&lt;&gt;0,V207,IF($AV207=0,0,AS207/$AV207*$Z207))</f>
      </c>
      <c r="BJ207" s="18">
        <f>IF(W207&lt;&gt;0,W207,IF($AV207=0,0,AT207/$AV207*$Z207))</f>
      </c>
      <c r="BK207" s="18">
        <f>IF(X207&lt;&gt;0,X207,IF($AV207=0,0,AU207/$AV207*$Z207))</f>
      </c>
      <c r="BL207" s="18">
        <f>SUM(AW207:BK207)</f>
      </c>
      <c r="BM207" s="18">
        <f>I207-BL207</f>
      </c>
    </row>
    <row r="208" outlineLevel="4">
      <c r="A208" s="5" t="str">
        <v>3.01</v>
      </c>
      <c r="B208" s="5" t="str">
        <v/>
      </c>
      <c r="C208" s="5" t="str">
        <v>BSKDGNGENGR07</v>
      </c>
      <c r="D208" s="5" t="str">
        <v>BSKDGNGENGR07</v>
      </c>
      <c r="E208" s="19">
        <f>IFERROR(_xlfn.XLOOKUP(F208,Assumptions!B:B,Assumptions!C:C),0)</f>
      </c>
      <c r="F208" s="5" t="str">
        <v>Retention</v>
      </c>
      <c r="G208" s="5" t="str">
        <v/>
      </c>
      <c r="H208" s="18">
        <f>G205*E208</f>
      </c>
      <c r="I208" s="18">
        <f>H208*(1-0)</f>
      </c>
      <c r="J208" s="18">
        <v>0</v>
      </c>
      <c r="K208" s="18">
        <v>0</v>
      </c>
      <c r="L208" s="18">
        <v>0</v>
      </c>
      <c r="M208" s="18">
        <v>0</v>
      </c>
      <c r="N208" s="18">
        <v>0</v>
      </c>
      <c r="O208" s="18">
        <v>0</v>
      </c>
      <c r="P208" s="18">
        <v>0</v>
      </c>
      <c r="Q208" s="18">
        <v>0</v>
      </c>
      <c r="R208" s="18">
        <v>0</v>
      </c>
      <c r="S208" s="18">
        <v>0</v>
      </c>
      <c r="T208" s="18">
        <v>0</v>
      </c>
      <c r="U208" s="18">
        <v>0</v>
      </c>
      <c r="V208" s="18">
        <v>0</v>
      </c>
      <c r="W208" s="18">
        <v>0</v>
      </c>
      <c r="X208" s="18">
        <v>0</v>
      </c>
      <c r="Y208" s="18">
        <f>SUM(J208:X208)</f>
      </c>
      <c r="Z208" s="18">
        <f>I208-Y208</f>
      </c>
      <c r="AA208" s="20">
        <v>46483</v>
      </c>
      <c r="AB208" s="20">
        <v>46483</v>
      </c>
      <c r="AC208" s="18">
        <f>IFERROR(_xlfn.XLOOKUP(F208,Assumptions!B:B,Assumptions!D:D),0)</f>
      </c>
      <c r="AD208" s="20">
        <f>AA208+AC208</f>
      </c>
      <c r="AE208" s="20">
        <f>AC208+AB208</f>
      </c>
      <c r="AF208" s="5" t="str">
        <v/>
      </c>
      <c r="AG208" s="18">
        <f>IFERROR(_xlfn.BETA.DIST(DATE(YEAR(AG$2),MONTH(AG$2),15),$AD$2,$AE$2,FALSE,DATE(YEAR($AD208),MONTH($AD208),1),DATE(YEAR($AE208),MONTH($AE208),28)),0)</f>
      </c>
      <c r="AH208" s="18">
        <f>IFERROR(_xlfn.BETA.DIST(DATE(YEAR(AH$2),MONTH(AH$2),15),$AD$2,$AE$2,FALSE,DATE(YEAR($AD208),MONTH($AD208),1),DATE(YEAR($AE208),MONTH($AE208),28)),0)</f>
      </c>
      <c r="AI208" s="18">
        <f>IFERROR(_xlfn.BETA.DIST(DATE(YEAR(AI$2),MONTH(AI$2),15),$AD$2,$AE$2,FALSE,DATE(YEAR($AD208),MONTH($AD208),1),DATE(YEAR($AE208),MONTH($AE208),28)),0)</f>
      </c>
      <c r="AJ208" s="18">
        <f>IFERROR(_xlfn.BETA.DIST(DATE(YEAR(AJ$2),MONTH(AJ$2),15),$AD$2,$AE$2,FALSE,DATE(YEAR($AD208),MONTH($AD208),1),DATE(YEAR($AE208),MONTH($AE208),28)),0)</f>
      </c>
      <c r="AK208" s="18">
        <f>IFERROR(_xlfn.BETA.DIST(DATE(YEAR(AK$2),MONTH(AK$2),15),$AD$2,$AE$2,FALSE,DATE(YEAR($AD208),MONTH($AD208),1),DATE(YEAR($AE208),MONTH($AE208),28)),0)</f>
      </c>
      <c r="AL208" s="18">
        <f>IFERROR(_xlfn.BETA.DIST(DATE(YEAR(AL$2),MONTH(AL$2),15),$AD$2,$AE$2,FALSE,DATE(YEAR($AD208),MONTH($AD208),1),DATE(YEAR($AE208),MONTH($AE208),28)),0)</f>
      </c>
      <c r="AM208" s="18">
        <f>IFERROR(_xlfn.BETA.DIST(DATE(YEAR(AM$2),MONTH(AM$2),15),$AD$2,$AE$2,FALSE,DATE(YEAR($AD208),MONTH($AD208),1),DATE(YEAR($AE208),MONTH($AE208),28)),0)</f>
      </c>
      <c r="AN208" s="18">
        <f>IFERROR(_xlfn.BETA.DIST(DATE(YEAR(AN$2),MONTH(AN$2),15),$AD$2,$AE$2,FALSE,DATE(YEAR($AD208),MONTH($AD208),1),DATE(YEAR($AE208),MONTH($AE208),28)),0)</f>
      </c>
      <c r="AO208" s="18">
        <f>IFERROR(_xlfn.BETA.DIST(DATE(YEAR(AO$2),MONTH(AO$2),15),$AD$2,$AE$2,FALSE,DATE(YEAR($AD208),MONTH($AD208),1),DATE(YEAR($AE208),MONTH($AE208),28)),0)</f>
      </c>
      <c r="AP208" s="18">
        <f>IFERROR(_xlfn.BETA.DIST(DATE(YEAR(AP$2),MONTH(AP$2),15),$AD$2,$AE$2,FALSE,DATE(YEAR($AD208),MONTH($AD208),1),DATE(YEAR($AE208),MONTH($AE208),28)),0)</f>
      </c>
      <c r="AQ208" s="18">
        <f>IFERROR(_xlfn.BETA.DIST(DATE(YEAR(AQ$2),MONTH(AQ$2),15),$AD$2,$AE$2,FALSE,DATE(YEAR($AD208),MONTH($AD208),1),DATE(YEAR($AE208),MONTH($AE208),28)),0)</f>
      </c>
      <c r="AR208" s="18">
        <f>IFERROR(_xlfn.BETA.DIST(DATE(YEAR(AR$2),MONTH(AR$2),15),$AD$2,$AE$2,FALSE,DATE(YEAR($AD208),MONTH($AD208),1),DATE(YEAR($AE208),MONTH($AE208),28)),0)</f>
      </c>
      <c r="AS208" s="18">
        <f>IFERROR(_xlfn.BETA.DIST(DATE(YEAR(AS$2),MONTH(AS$2),15),$AD$2,$AE$2,FALSE,DATE(YEAR($AD208),MONTH($AD208),1),DATE(YEAR($AE208),MONTH($AE208),28)),0)</f>
      </c>
      <c r="AT208" s="18">
        <f>IFERROR(_xlfn.BETA.DIST(DATE(YEAR(AT$2),MONTH(AT$2),15),$AD$2,$AE$2,FALSE,DATE(YEAR($AD208),MONTH($AD208),1),DATE(YEAR($AE208),MONTH($AE208),28)),0)</f>
      </c>
      <c r="AU208" s="18">
        <f>IFERROR(_xlfn.BETA.DIST(DATE(YEAR(AU$2),MONTH(AU$2),15),$AD$2,$AE$2,FALSE,DATE(YEAR($AD208),MONTH($AD208),1),DATE(YEAR($AE208),MONTH($AE208),28)),0)</f>
      </c>
      <c r="AV208" s="18">
        <f>SUM(AG208:AU208)</f>
      </c>
      <c r="AW208" s="18">
        <f>IF(J208&lt;&gt;0,J208,IF($AV208=0,0,AG208/$AV208*$Z208))</f>
      </c>
      <c r="AX208" s="18">
        <f>IF(K208&lt;&gt;0,K208,IF($AV208=0,0,AH208/$AV208*$Z208))</f>
      </c>
      <c r="AY208" s="18">
        <f>IF(L208&lt;&gt;0,L208,IF($AV208=0,0,AI208/$AV208*$Z208))</f>
      </c>
      <c r="AZ208" s="18">
        <f>IF(M208&lt;&gt;0,M208,IF($AV208=0,0,AJ208/$AV208*$Z208))</f>
      </c>
      <c r="BA208" s="18">
        <f>IF(N208&lt;&gt;0,N208,IF($AV208=0,0,AK208/$AV208*$Z208))</f>
      </c>
      <c r="BB208" s="18">
        <f>IF(O208&lt;&gt;0,O208,IF($AV208=0,0,AL208/$AV208*$Z208))</f>
      </c>
      <c r="BC208" s="18">
        <f>IF(P208&lt;&gt;0,P208,IF($AV208=0,0,AM208/$AV208*$Z208))</f>
      </c>
      <c r="BD208" s="18">
        <f>IF(Q208&lt;&gt;0,Q208,IF($AV208=0,0,AN208/$AV208*$Z208))</f>
      </c>
      <c r="BE208" s="18">
        <f>IF(R208&lt;&gt;0,R208,IF($AV208=0,0,AO208/$AV208*$Z208))</f>
      </c>
      <c r="BF208" s="18">
        <f>IF(S208&lt;&gt;0,S208,IF($AV208=0,0,AP208/$AV208*$Z208))</f>
      </c>
      <c r="BG208" s="18">
        <f>IF(T208&lt;&gt;0,T208,IF($AV208=0,0,AQ208/$AV208*$Z208))</f>
      </c>
      <c r="BH208" s="18">
        <f>IF(U208&lt;&gt;0,U208,IF($AV208=0,0,AR208/$AV208*$Z208))</f>
      </c>
      <c r="BI208" s="18">
        <f>IF(V208&lt;&gt;0,V208,IF($AV208=0,0,AS208/$AV208*$Z208))</f>
      </c>
      <c r="BJ208" s="18">
        <f>IF(W208&lt;&gt;0,W208,IF($AV208=0,0,AT208/$AV208*$Z208))</f>
      </c>
      <c r="BK208" s="18">
        <f>IF(X208&lt;&gt;0,X208,IF($AV208=0,0,AU208/$AV208*$Z208))</f>
      </c>
      <c r="BL208" s="18">
        <f>SUM(AW208:BK208)</f>
      </c>
      <c r="BM208" s="18">
        <f>I208-BL208</f>
      </c>
    </row>
    <row r="209" outlineLevel="3">
      <c r="A209" s="17" t="str">
        <v>3.11</v>
      </c>
      <c r="B209" s="17" t="str">
        <v/>
      </c>
      <c r="C209" s="17" t="str">
        <v/>
      </c>
      <c r="D209" s="17" t="str">
        <v/>
      </c>
      <c r="E209" s="17" t="str">
        <v>3.11</v>
      </c>
      <c r="F209" s="17" t="str">
        <v>Three phase GIS longitudinal bus bar disconnector with rated current 2500 A complete with earth switch for future extension.</v>
      </c>
      <c r="G209" s="17">
        <v>15541.18</v>
      </c>
      <c r="H209" s="17" t="str">
        <v/>
      </c>
      <c r="I209" s="17" t="str">
        <v/>
      </c>
      <c r="J209" s="17" t="str">
        <v/>
      </c>
      <c r="K209" s="17" t="str">
        <v/>
      </c>
      <c r="L209" s="17" t="str">
        <v/>
      </c>
      <c r="M209" s="17" t="str">
        <v/>
      </c>
      <c r="N209" s="17" t="str">
        <v/>
      </c>
      <c r="O209" s="17" t="str">
        <v/>
      </c>
      <c r="P209" s="17" t="str">
        <v/>
      </c>
      <c r="Q209" s="17" t="str">
        <v/>
      </c>
      <c r="R209" s="17" t="str">
        <v/>
      </c>
      <c r="S209" s="17" t="str">
        <v/>
      </c>
      <c r="T209" s="17" t="str">
        <v/>
      </c>
      <c r="U209" s="17" t="str">
        <v/>
      </c>
      <c r="V209" s="17" t="str">
        <v/>
      </c>
      <c r="W209" s="17" t="str">
        <v/>
      </c>
      <c r="X209" s="17" t="str">
        <v/>
      </c>
      <c r="Y209" s="17" t="str">
        <v/>
      </c>
      <c r="Z209" s="17" t="str">
        <v/>
      </c>
      <c r="AA209" s="17" t="str">
        <v/>
      </c>
      <c r="AB209" s="17" t="str">
        <v/>
      </c>
      <c r="AC209" s="17" t="str">
        <v/>
      </c>
      <c r="AD209" s="17" t="str">
        <v/>
      </c>
      <c r="AE209" s="17" t="str">
        <v/>
      </c>
      <c r="AF209" s="5" t="str">
        <v/>
      </c>
      <c r="AG209" s="18">
        <f>IFERROR(_xlfn.BETA.DIST(DATE(YEAR(AG$2),MONTH(AG$2),15),$AD$2,$AE$2,FALSE,DATE(YEAR($AD209),MONTH($AD209),1),DATE(YEAR($AE209),MONTH($AE209),28)),0)</f>
      </c>
      <c r="AH209" s="18">
        <f>IFERROR(_xlfn.BETA.DIST(DATE(YEAR(AH$2),MONTH(AH$2),15),$AD$2,$AE$2,FALSE,DATE(YEAR($AD209),MONTH($AD209),1),DATE(YEAR($AE209),MONTH($AE209),28)),0)</f>
      </c>
      <c r="AI209" s="18">
        <f>IFERROR(_xlfn.BETA.DIST(DATE(YEAR(AI$2),MONTH(AI$2),15),$AD$2,$AE$2,FALSE,DATE(YEAR($AD209),MONTH($AD209),1),DATE(YEAR($AE209),MONTH($AE209),28)),0)</f>
      </c>
      <c r="AJ209" s="18">
        <f>IFERROR(_xlfn.BETA.DIST(DATE(YEAR(AJ$2),MONTH(AJ$2),15),$AD$2,$AE$2,FALSE,DATE(YEAR($AD209),MONTH($AD209),1),DATE(YEAR($AE209),MONTH($AE209),28)),0)</f>
      </c>
      <c r="AK209" s="18">
        <f>IFERROR(_xlfn.BETA.DIST(DATE(YEAR(AK$2),MONTH(AK$2),15),$AD$2,$AE$2,FALSE,DATE(YEAR($AD209),MONTH($AD209),1),DATE(YEAR($AE209),MONTH($AE209),28)),0)</f>
      </c>
      <c r="AL209" s="18">
        <f>IFERROR(_xlfn.BETA.DIST(DATE(YEAR(AL$2),MONTH(AL$2),15),$AD$2,$AE$2,FALSE,DATE(YEAR($AD209),MONTH($AD209),1),DATE(YEAR($AE209),MONTH($AE209),28)),0)</f>
      </c>
      <c r="AM209" s="18">
        <f>IFERROR(_xlfn.BETA.DIST(DATE(YEAR(AM$2),MONTH(AM$2),15),$AD$2,$AE$2,FALSE,DATE(YEAR($AD209),MONTH($AD209),1),DATE(YEAR($AE209),MONTH($AE209),28)),0)</f>
      </c>
      <c r="AN209" s="18">
        <f>IFERROR(_xlfn.BETA.DIST(DATE(YEAR(AN$2),MONTH(AN$2),15),$AD$2,$AE$2,FALSE,DATE(YEAR($AD209),MONTH($AD209),1),DATE(YEAR($AE209),MONTH($AE209),28)),0)</f>
      </c>
      <c r="AO209" s="18">
        <f>IFERROR(_xlfn.BETA.DIST(DATE(YEAR(AO$2),MONTH(AO$2),15),$AD$2,$AE$2,FALSE,DATE(YEAR($AD209),MONTH($AD209),1),DATE(YEAR($AE209),MONTH($AE209),28)),0)</f>
      </c>
      <c r="AP209" s="18">
        <f>IFERROR(_xlfn.BETA.DIST(DATE(YEAR(AP$2),MONTH(AP$2),15),$AD$2,$AE$2,FALSE,DATE(YEAR($AD209),MONTH($AD209),1),DATE(YEAR($AE209),MONTH($AE209),28)),0)</f>
      </c>
      <c r="AQ209" s="18">
        <f>IFERROR(_xlfn.BETA.DIST(DATE(YEAR(AQ$2),MONTH(AQ$2),15),$AD$2,$AE$2,FALSE,DATE(YEAR($AD209),MONTH($AD209),1),DATE(YEAR($AE209),MONTH($AE209),28)),0)</f>
      </c>
      <c r="AR209" s="18">
        <f>IFERROR(_xlfn.BETA.DIST(DATE(YEAR(AR$2),MONTH(AR$2),15),$AD$2,$AE$2,FALSE,DATE(YEAR($AD209),MONTH($AD209),1),DATE(YEAR($AE209),MONTH($AE209),28)),0)</f>
      </c>
      <c r="AS209" s="18">
        <f>IFERROR(_xlfn.BETA.DIST(DATE(YEAR(AS$2),MONTH(AS$2),15),$AD$2,$AE$2,FALSE,DATE(YEAR($AD209),MONTH($AD209),1),DATE(YEAR($AE209),MONTH($AE209),28)),0)</f>
      </c>
      <c r="AT209" s="18">
        <f>IFERROR(_xlfn.BETA.DIST(DATE(YEAR(AT$2),MONTH(AT$2),15),$AD$2,$AE$2,FALSE,DATE(YEAR($AD209),MONTH($AD209),1),DATE(YEAR($AE209),MONTH($AE209),28)),0)</f>
      </c>
      <c r="AU209" s="18">
        <f>IFERROR(_xlfn.BETA.DIST(DATE(YEAR(AU$2),MONTH(AU$2),15),$AD$2,$AE$2,FALSE,DATE(YEAR($AD209),MONTH($AD209),1),DATE(YEAR($AE209),MONTH($AE209),28)),0)</f>
      </c>
      <c r="AV209" s="18">
        <f>SUM(AG209:AU209)</f>
      </c>
      <c r="AW209" s="18">
        <f>IF(J209&lt;&gt;0,J209,IF($AV209=0,0,AG209/$AV209*$Z209))</f>
      </c>
      <c r="AX209" s="18">
        <f>IF(K209&lt;&gt;0,K209,IF($AV209=0,0,AH209/$AV209*$Z209))</f>
      </c>
      <c r="AY209" s="18">
        <f>IF(L209&lt;&gt;0,L209,IF($AV209=0,0,AI209/$AV209*$Z209))</f>
      </c>
      <c r="AZ209" s="18">
        <f>IF(M209&lt;&gt;0,M209,IF($AV209=0,0,AJ209/$AV209*$Z209))</f>
      </c>
      <c r="BA209" s="18">
        <f>IF(N209&lt;&gt;0,N209,IF($AV209=0,0,AK209/$AV209*$Z209))</f>
      </c>
      <c r="BB209" s="18">
        <f>IF(O209&lt;&gt;0,O209,IF($AV209=0,0,AL209/$AV209*$Z209))</f>
      </c>
      <c r="BC209" s="18">
        <f>IF(P209&lt;&gt;0,P209,IF($AV209=0,0,AM209/$AV209*$Z209))</f>
      </c>
      <c r="BD209" s="18">
        <f>IF(Q209&lt;&gt;0,Q209,IF($AV209=0,0,AN209/$AV209*$Z209))</f>
      </c>
      <c r="BE209" s="18">
        <f>IF(R209&lt;&gt;0,R209,IF($AV209=0,0,AO209/$AV209*$Z209))</f>
      </c>
      <c r="BF209" s="18">
        <f>IF(S209&lt;&gt;0,S209,IF($AV209=0,0,AP209/$AV209*$Z209))</f>
      </c>
      <c r="BG209" s="18">
        <f>IF(T209&lt;&gt;0,T209,IF($AV209=0,0,AQ209/$AV209*$Z209))</f>
      </c>
      <c r="BH209" s="18">
        <f>IF(U209&lt;&gt;0,U209,IF($AV209=0,0,AR209/$AV209*$Z209))</f>
      </c>
      <c r="BI209" s="18">
        <f>IF(V209&lt;&gt;0,V209,IF($AV209=0,0,AS209/$AV209*$Z209))</f>
      </c>
      <c r="BJ209" s="18">
        <f>IF(W209&lt;&gt;0,W209,IF($AV209=0,0,AT209/$AV209*$Z209))</f>
      </c>
      <c r="BK209" s="18">
        <f>IF(X209&lt;&gt;0,X209,IF($AV209=0,0,AU209/$AV209*$Z209))</f>
      </c>
      <c r="BL209" s="18">
        <f>SUM(AW209:BK209)</f>
      </c>
      <c r="BM209" s="17" t="str">
        <v/>
      </c>
    </row>
    <row r="210" outlineLevel="4">
      <c r="A210" s="5" t="str">
        <v>3.11</v>
      </c>
      <c r="B210" s="5" t="str">
        <v/>
      </c>
      <c r="C210" s="5" t="str">
        <v>BSKDGNGENGR05</v>
      </c>
      <c r="D210" s="5" t="str">
        <v>BSKDGNGENGR05</v>
      </c>
      <c r="E210" s="19">
        <f>IFERROR(_xlfn.XLOOKUP(F210,Assumptions!B:B,Assumptions!C:C),0)</f>
      </c>
      <c r="F210" s="5" t="str">
        <v>Advanced Payment</v>
      </c>
      <c r="G210" s="5" t="str">
        <v/>
      </c>
      <c r="H210" s="18">
        <f>G209*E210</f>
      </c>
      <c r="I210" s="18">
        <f>H210*(1-0)</f>
      </c>
      <c r="J210" s="18">
        <v>0</v>
      </c>
      <c r="K210" s="18">
        <v>0</v>
      </c>
      <c r="L210" s="18">
        <v>0</v>
      </c>
      <c r="M210" s="18">
        <v>0</v>
      </c>
      <c r="N210" s="18">
        <v>0</v>
      </c>
      <c r="O210" s="18">
        <v>0</v>
      </c>
      <c r="P210" s="18">
        <v>0</v>
      </c>
      <c r="Q210" s="18">
        <v>0</v>
      </c>
      <c r="R210" s="18">
        <v>0</v>
      </c>
      <c r="S210" s="18">
        <v>0</v>
      </c>
      <c r="T210" s="18">
        <v>0</v>
      </c>
      <c r="U210" s="18">
        <v>0</v>
      </c>
      <c r="V210" s="18">
        <v>0</v>
      </c>
      <c r="W210" s="18">
        <v>0</v>
      </c>
      <c r="X210" s="18">
        <v>0</v>
      </c>
      <c r="Y210" s="18">
        <f>SUM(J210:X210)</f>
      </c>
      <c r="Z210" s="18">
        <f>I210-Y210</f>
      </c>
      <c r="AA210" s="20">
        <v>46026</v>
      </c>
      <c r="AB210" s="20">
        <v>46026</v>
      </c>
      <c r="AC210" s="18">
        <f>IFERROR(_xlfn.XLOOKUP(F210,Assumptions!B:B,Assumptions!D:D),0)</f>
      </c>
      <c r="AD210" s="20">
        <f>AA210+AC210</f>
      </c>
      <c r="AE210" s="20">
        <f>AC210+AB210</f>
      </c>
      <c r="AF210" s="5" t="str">
        <v/>
      </c>
      <c r="AG210" s="18">
        <f>IFERROR(_xlfn.BETA.DIST(DATE(YEAR(AG$2),MONTH(AG$2),15),$AD$2,$AE$2,FALSE,DATE(YEAR($AD210),MONTH($AD210),1),DATE(YEAR($AE210),MONTH($AE210),28)),0)</f>
      </c>
      <c r="AH210" s="18">
        <f>IFERROR(_xlfn.BETA.DIST(DATE(YEAR(AH$2),MONTH(AH$2),15),$AD$2,$AE$2,FALSE,DATE(YEAR($AD210),MONTH($AD210),1),DATE(YEAR($AE210),MONTH($AE210),28)),0)</f>
      </c>
      <c r="AI210" s="18">
        <f>IFERROR(_xlfn.BETA.DIST(DATE(YEAR(AI$2),MONTH(AI$2),15),$AD$2,$AE$2,FALSE,DATE(YEAR($AD210),MONTH($AD210),1),DATE(YEAR($AE210),MONTH($AE210),28)),0)</f>
      </c>
      <c r="AJ210" s="18">
        <f>IFERROR(_xlfn.BETA.DIST(DATE(YEAR(AJ$2),MONTH(AJ$2),15),$AD$2,$AE$2,FALSE,DATE(YEAR($AD210),MONTH($AD210),1),DATE(YEAR($AE210),MONTH($AE210),28)),0)</f>
      </c>
      <c r="AK210" s="18">
        <f>IFERROR(_xlfn.BETA.DIST(DATE(YEAR(AK$2),MONTH(AK$2),15),$AD$2,$AE$2,FALSE,DATE(YEAR($AD210),MONTH($AD210),1),DATE(YEAR($AE210),MONTH($AE210),28)),0)</f>
      </c>
      <c r="AL210" s="18">
        <f>IFERROR(_xlfn.BETA.DIST(DATE(YEAR(AL$2),MONTH(AL$2),15),$AD$2,$AE$2,FALSE,DATE(YEAR($AD210),MONTH($AD210),1),DATE(YEAR($AE210),MONTH($AE210),28)),0)</f>
      </c>
      <c r="AM210" s="18">
        <f>IFERROR(_xlfn.BETA.DIST(DATE(YEAR(AM$2),MONTH(AM$2),15),$AD$2,$AE$2,FALSE,DATE(YEAR($AD210),MONTH($AD210),1),DATE(YEAR($AE210),MONTH($AE210),28)),0)</f>
      </c>
      <c r="AN210" s="18">
        <f>IFERROR(_xlfn.BETA.DIST(DATE(YEAR(AN$2),MONTH(AN$2),15),$AD$2,$AE$2,FALSE,DATE(YEAR($AD210),MONTH($AD210),1),DATE(YEAR($AE210),MONTH($AE210),28)),0)</f>
      </c>
      <c r="AO210" s="18">
        <f>IFERROR(_xlfn.BETA.DIST(DATE(YEAR(AO$2),MONTH(AO$2),15),$AD$2,$AE$2,FALSE,DATE(YEAR($AD210),MONTH($AD210),1),DATE(YEAR($AE210),MONTH($AE210),28)),0)</f>
      </c>
      <c r="AP210" s="18">
        <f>IFERROR(_xlfn.BETA.DIST(DATE(YEAR(AP$2),MONTH(AP$2),15),$AD$2,$AE$2,FALSE,DATE(YEAR($AD210),MONTH($AD210),1),DATE(YEAR($AE210),MONTH($AE210),28)),0)</f>
      </c>
      <c r="AQ210" s="18">
        <f>IFERROR(_xlfn.BETA.DIST(DATE(YEAR(AQ$2),MONTH(AQ$2),15),$AD$2,$AE$2,FALSE,DATE(YEAR($AD210),MONTH($AD210),1),DATE(YEAR($AE210),MONTH($AE210),28)),0)</f>
      </c>
      <c r="AR210" s="18">
        <f>IFERROR(_xlfn.BETA.DIST(DATE(YEAR(AR$2),MONTH(AR$2),15),$AD$2,$AE$2,FALSE,DATE(YEAR($AD210),MONTH($AD210),1),DATE(YEAR($AE210),MONTH($AE210),28)),0)</f>
      </c>
      <c r="AS210" s="18">
        <f>IFERROR(_xlfn.BETA.DIST(DATE(YEAR(AS$2),MONTH(AS$2),15),$AD$2,$AE$2,FALSE,DATE(YEAR($AD210),MONTH($AD210),1),DATE(YEAR($AE210),MONTH($AE210),28)),0)</f>
      </c>
      <c r="AT210" s="18">
        <f>IFERROR(_xlfn.BETA.DIST(DATE(YEAR(AT$2),MONTH(AT$2),15),$AD$2,$AE$2,FALSE,DATE(YEAR($AD210),MONTH($AD210),1),DATE(YEAR($AE210),MONTH($AE210),28)),0)</f>
      </c>
      <c r="AU210" s="18">
        <f>IFERROR(_xlfn.BETA.DIST(DATE(YEAR(AU$2),MONTH(AU$2),15),$AD$2,$AE$2,FALSE,DATE(YEAR($AD210),MONTH($AD210),1),DATE(YEAR($AE210),MONTH($AE210),28)),0)</f>
      </c>
      <c r="AV210" s="18">
        <f>SUM(AG210:AU210)</f>
      </c>
      <c r="AW210" s="18">
        <f>IF(J210&lt;&gt;0,J210,IF($AV210=0,0,AG210/$AV210*$Z210))</f>
      </c>
      <c r="AX210" s="18">
        <f>IF(K210&lt;&gt;0,K210,IF($AV210=0,0,AH210/$AV210*$Z210))</f>
      </c>
      <c r="AY210" s="18">
        <f>IF(L210&lt;&gt;0,L210,IF($AV210=0,0,AI210/$AV210*$Z210))</f>
      </c>
      <c r="AZ210" s="18">
        <f>IF(M210&lt;&gt;0,M210,IF($AV210=0,0,AJ210/$AV210*$Z210))</f>
      </c>
      <c r="BA210" s="18">
        <f>IF(N210&lt;&gt;0,N210,IF($AV210=0,0,AK210/$AV210*$Z210))</f>
      </c>
      <c r="BB210" s="18">
        <f>IF(O210&lt;&gt;0,O210,IF($AV210=0,0,AL210/$AV210*$Z210))</f>
      </c>
      <c r="BC210" s="18">
        <f>IF(P210&lt;&gt;0,P210,IF($AV210=0,0,AM210/$AV210*$Z210))</f>
      </c>
      <c r="BD210" s="18">
        <f>IF(Q210&lt;&gt;0,Q210,IF($AV210=0,0,AN210/$AV210*$Z210))</f>
      </c>
      <c r="BE210" s="18">
        <f>IF(R210&lt;&gt;0,R210,IF($AV210=0,0,AO210/$AV210*$Z210))</f>
      </c>
      <c r="BF210" s="18">
        <f>IF(S210&lt;&gt;0,S210,IF($AV210=0,0,AP210/$AV210*$Z210))</f>
      </c>
      <c r="BG210" s="18">
        <f>IF(T210&lt;&gt;0,T210,IF($AV210=0,0,AQ210/$AV210*$Z210))</f>
      </c>
      <c r="BH210" s="18">
        <f>IF(U210&lt;&gt;0,U210,IF($AV210=0,0,AR210/$AV210*$Z210))</f>
      </c>
      <c r="BI210" s="18">
        <f>IF(V210&lt;&gt;0,V210,IF($AV210=0,0,AS210/$AV210*$Z210))</f>
      </c>
      <c r="BJ210" s="18">
        <f>IF(W210&lt;&gt;0,W210,IF($AV210=0,0,AT210/$AV210*$Z210))</f>
      </c>
      <c r="BK210" s="18">
        <f>IF(X210&lt;&gt;0,X210,IF($AV210=0,0,AU210/$AV210*$Z210))</f>
      </c>
      <c r="BL210" s="18">
        <f>SUM(AW210:BK210)</f>
      </c>
      <c r="BM210" s="18">
        <f>I210-BL210</f>
      </c>
    </row>
    <row r="211" outlineLevel="4">
      <c r="A211" s="5" t="str">
        <v>3.11</v>
      </c>
      <c r="B211" s="5" t="str">
        <v/>
      </c>
      <c r="C211" s="5" t="str">
        <v>BSPRELGENG107</v>
      </c>
      <c r="D211" s="5" t="str">
        <v>BSPRELGENG107</v>
      </c>
      <c r="E211" s="19">
        <f>IFERROR(_xlfn.XLOOKUP(F211,Assumptions!B:B,Assumptions!C:C),0)</f>
      </c>
      <c r="F211" s="5" t="str">
        <v>Site Delivery USD</v>
      </c>
      <c r="G211" s="5" t="str">
        <v/>
      </c>
      <c r="H211" s="18">
        <f>G209*E211</f>
      </c>
      <c r="I211" s="18">
        <f>H211*(1-0)</f>
      </c>
      <c r="J211" s="18">
        <v>0</v>
      </c>
      <c r="K211" s="18">
        <v>0</v>
      </c>
      <c r="L211" s="18">
        <v>0</v>
      </c>
      <c r="M211" s="18">
        <v>0</v>
      </c>
      <c r="N211" s="18">
        <v>0</v>
      </c>
      <c r="O211" s="18">
        <v>0</v>
      </c>
      <c r="P211" s="18">
        <v>0</v>
      </c>
      <c r="Q211" s="18">
        <v>0</v>
      </c>
      <c r="R211" s="18">
        <v>0</v>
      </c>
      <c r="S211" s="18">
        <v>0</v>
      </c>
      <c r="T211" s="18">
        <v>0</v>
      </c>
      <c r="U211" s="18">
        <v>0</v>
      </c>
      <c r="V211" s="18">
        <v>0</v>
      </c>
      <c r="W211" s="18">
        <v>0</v>
      </c>
      <c r="X211" s="18">
        <v>0</v>
      </c>
      <c r="Y211" s="18">
        <f>SUM(J211:X211)</f>
      </c>
      <c r="Z211" s="18">
        <f>I211-Y211</f>
      </c>
      <c r="AA211" s="20">
        <v>46294</v>
      </c>
      <c r="AB211" s="20">
        <v>46294</v>
      </c>
      <c r="AC211" s="18">
        <f>IFERROR(_xlfn.XLOOKUP(F211,Assumptions!B:B,Assumptions!D:D),0)</f>
      </c>
      <c r="AD211" s="20">
        <f>AA211+AC211</f>
      </c>
      <c r="AE211" s="20">
        <f>AC211+AB211</f>
      </c>
      <c r="AF211" s="5" t="str">
        <v/>
      </c>
      <c r="AG211" s="18">
        <f>IFERROR(_xlfn.BETA.DIST(DATE(YEAR(AG$2),MONTH(AG$2),15),$AD$2,$AE$2,FALSE,DATE(YEAR($AD211),MONTH($AD211),1),DATE(YEAR($AE211),MONTH($AE211),28)),0)</f>
      </c>
      <c r="AH211" s="18">
        <f>IFERROR(_xlfn.BETA.DIST(DATE(YEAR(AH$2),MONTH(AH$2),15),$AD$2,$AE$2,FALSE,DATE(YEAR($AD211),MONTH($AD211),1),DATE(YEAR($AE211),MONTH($AE211),28)),0)</f>
      </c>
      <c r="AI211" s="18">
        <f>IFERROR(_xlfn.BETA.DIST(DATE(YEAR(AI$2),MONTH(AI$2),15),$AD$2,$AE$2,FALSE,DATE(YEAR($AD211),MONTH($AD211),1),DATE(YEAR($AE211),MONTH($AE211),28)),0)</f>
      </c>
      <c r="AJ211" s="18">
        <f>IFERROR(_xlfn.BETA.DIST(DATE(YEAR(AJ$2),MONTH(AJ$2),15),$AD$2,$AE$2,FALSE,DATE(YEAR($AD211),MONTH($AD211),1),DATE(YEAR($AE211),MONTH($AE211),28)),0)</f>
      </c>
      <c r="AK211" s="18">
        <f>IFERROR(_xlfn.BETA.DIST(DATE(YEAR(AK$2),MONTH(AK$2),15),$AD$2,$AE$2,FALSE,DATE(YEAR($AD211),MONTH($AD211),1),DATE(YEAR($AE211),MONTH($AE211),28)),0)</f>
      </c>
      <c r="AL211" s="18">
        <f>IFERROR(_xlfn.BETA.DIST(DATE(YEAR(AL$2),MONTH(AL$2),15),$AD$2,$AE$2,FALSE,DATE(YEAR($AD211),MONTH($AD211),1),DATE(YEAR($AE211),MONTH($AE211),28)),0)</f>
      </c>
      <c r="AM211" s="18">
        <f>IFERROR(_xlfn.BETA.DIST(DATE(YEAR(AM$2),MONTH(AM$2),15),$AD$2,$AE$2,FALSE,DATE(YEAR($AD211),MONTH($AD211),1),DATE(YEAR($AE211),MONTH($AE211),28)),0)</f>
      </c>
      <c r="AN211" s="18">
        <f>IFERROR(_xlfn.BETA.DIST(DATE(YEAR(AN$2),MONTH(AN$2),15),$AD$2,$AE$2,FALSE,DATE(YEAR($AD211),MONTH($AD211),1),DATE(YEAR($AE211),MONTH($AE211),28)),0)</f>
      </c>
      <c r="AO211" s="18">
        <f>IFERROR(_xlfn.BETA.DIST(DATE(YEAR(AO$2),MONTH(AO$2),15),$AD$2,$AE$2,FALSE,DATE(YEAR($AD211),MONTH($AD211),1),DATE(YEAR($AE211),MONTH($AE211),28)),0)</f>
      </c>
      <c r="AP211" s="18">
        <f>IFERROR(_xlfn.BETA.DIST(DATE(YEAR(AP$2),MONTH(AP$2),15),$AD$2,$AE$2,FALSE,DATE(YEAR($AD211),MONTH($AD211),1),DATE(YEAR($AE211),MONTH($AE211),28)),0)</f>
      </c>
      <c r="AQ211" s="18">
        <f>IFERROR(_xlfn.BETA.DIST(DATE(YEAR(AQ$2),MONTH(AQ$2),15),$AD$2,$AE$2,FALSE,DATE(YEAR($AD211),MONTH($AD211),1),DATE(YEAR($AE211),MONTH($AE211),28)),0)</f>
      </c>
      <c r="AR211" s="18">
        <f>IFERROR(_xlfn.BETA.DIST(DATE(YEAR(AR$2),MONTH(AR$2),15),$AD$2,$AE$2,FALSE,DATE(YEAR($AD211),MONTH($AD211),1),DATE(YEAR($AE211),MONTH($AE211),28)),0)</f>
      </c>
      <c r="AS211" s="18">
        <f>IFERROR(_xlfn.BETA.DIST(DATE(YEAR(AS$2),MONTH(AS$2),15),$AD$2,$AE$2,FALSE,DATE(YEAR($AD211),MONTH($AD211),1),DATE(YEAR($AE211),MONTH($AE211),28)),0)</f>
      </c>
      <c r="AT211" s="18">
        <f>IFERROR(_xlfn.BETA.DIST(DATE(YEAR(AT$2),MONTH(AT$2),15),$AD$2,$AE$2,FALSE,DATE(YEAR($AD211),MONTH($AD211),1),DATE(YEAR($AE211),MONTH($AE211),28)),0)</f>
      </c>
      <c r="AU211" s="18">
        <f>IFERROR(_xlfn.BETA.DIST(DATE(YEAR(AU$2),MONTH(AU$2),15),$AD$2,$AE$2,FALSE,DATE(YEAR($AD211),MONTH($AD211),1),DATE(YEAR($AE211),MONTH($AE211),28)),0)</f>
      </c>
      <c r="AV211" s="18">
        <f>SUM(AG211:AU211)</f>
      </c>
      <c r="AW211" s="18">
        <f>IF(J211&lt;&gt;0,J211,IF($AV211=0,0,AG211/$AV211*$Z211))</f>
      </c>
      <c r="AX211" s="18">
        <f>IF(K211&lt;&gt;0,K211,IF($AV211=0,0,AH211/$AV211*$Z211))</f>
      </c>
      <c r="AY211" s="18">
        <f>IF(L211&lt;&gt;0,L211,IF($AV211=0,0,AI211/$AV211*$Z211))</f>
      </c>
      <c r="AZ211" s="18">
        <f>IF(M211&lt;&gt;0,M211,IF($AV211=0,0,AJ211/$AV211*$Z211))</f>
      </c>
      <c r="BA211" s="18">
        <f>IF(N211&lt;&gt;0,N211,IF($AV211=0,0,AK211/$AV211*$Z211))</f>
      </c>
      <c r="BB211" s="18">
        <f>IF(O211&lt;&gt;0,O211,IF($AV211=0,0,AL211/$AV211*$Z211))</f>
      </c>
      <c r="BC211" s="18">
        <f>IF(P211&lt;&gt;0,P211,IF($AV211=0,0,AM211/$AV211*$Z211))</f>
      </c>
      <c r="BD211" s="18">
        <f>IF(Q211&lt;&gt;0,Q211,IF($AV211=0,0,AN211/$AV211*$Z211))</f>
      </c>
      <c r="BE211" s="18">
        <f>IF(R211&lt;&gt;0,R211,IF($AV211=0,0,AO211/$AV211*$Z211))</f>
      </c>
      <c r="BF211" s="18">
        <f>IF(S211&lt;&gt;0,S211,IF($AV211=0,0,AP211/$AV211*$Z211))</f>
      </c>
      <c r="BG211" s="18">
        <f>IF(T211&lt;&gt;0,T211,IF($AV211=0,0,AQ211/$AV211*$Z211))</f>
      </c>
      <c r="BH211" s="18">
        <f>IF(U211&lt;&gt;0,U211,IF($AV211=0,0,AR211/$AV211*$Z211))</f>
      </c>
      <c r="BI211" s="18">
        <f>IF(V211&lt;&gt;0,V211,IF($AV211=0,0,AS211/$AV211*$Z211))</f>
      </c>
      <c r="BJ211" s="18">
        <f>IF(W211&lt;&gt;0,W211,IF($AV211=0,0,AT211/$AV211*$Z211))</f>
      </c>
      <c r="BK211" s="18">
        <f>IF(X211&lt;&gt;0,X211,IF($AV211=0,0,AU211/$AV211*$Z211))</f>
      </c>
      <c r="BL211" s="18">
        <f>SUM(AW211:BK211)</f>
      </c>
      <c r="BM211" s="18">
        <f>I211-BL211</f>
      </c>
    </row>
    <row r="212" outlineLevel="4">
      <c r="A212" s="5" t="str">
        <v>3.11</v>
      </c>
      <c r="B212" s="5" t="str">
        <v/>
      </c>
      <c r="C212" s="5" t="str">
        <v>BSKDGNGENGR07</v>
      </c>
      <c r="D212" s="5" t="str">
        <v>BSKDGNGENGR07</v>
      </c>
      <c r="E212" s="19">
        <f>IFERROR(_xlfn.XLOOKUP(F212,Assumptions!B:B,Assumptions!C:C),0)</f>
      </c>
      <c r="F212" s="5" t="str">
        <v>Retention</v>
      </c>
      <c r="G212" s="5" t="str">
        <v/>
      </c>
      <c r="H212" s="18">
        <f>G209*E212</f>
      </c>
      <c r="I212" s="18">
        <f>H212*(1-0)</f>
      </c>
      <c r="J212" s="18">
        <v>0</v>
      </c>
      <c r="K212" s="18">
        <v>0</v>
      </c>
      <c r="L212" s="18">
        <v>0</v>
      </c>
      <c r="M212" s="18">
        <v>0</v>
      </c>
      <c r="N212" s="18">
        <v>0</v>
      </c>
      <c r="O212" s="18">
        <v>0</v>
      </c>
      <c r="P212" s="18">
        <v>0</v>
      </c>
      <c r="Q212" s="18">
        <v>0</v>
      </c>
      <c r="R212" s="18">
        <v>0</v>
      </c>
      <c r="S212" s="18">
        <v>0</v>
      </c>
      <c r="T212" s="18">
        <v>0</v>
      </c>
      <c r="U212" s="18">
        <v>0</v>
      </c>
      <c r="V212" s="18">
        <v>0</v>
      </c>
      <c r="W212" s="18">
        <v>0</v>
      </c>
      <c r="X212" s="18">
        <v>0</v>
      </c>
      <c r="Y212" s="18">
        <f>SUM(J212:X212)</f>
      </c>
      <c r="Z212" s="18">
        <f>I212-Y212</f>
      </c>
      <c r="AA212" s="20">
        <v>46483</v>
      </c>
      <c r="AB212" s="20">
        <v>46483</v>
      </c>
      <c r="AC212" s="18">
        <f>IFERROR(_xlfn.XLOOKUP(F212,Assumptions!B:B,Assumptions!D:D),0)</f>
      </c>
      <c r="AD212" s="20">
        <f>AA212+AC212</f>
      </c>
      <c r="AE212" s="20">
        <f>AC212+AB212</f>
      </c>
      <c r="AF212" s="5" t="str">
        <v/>
      </c>
      <c r="AG212" s="18">
        <f>IFERROR(_xlfn.BETA.DIST(DATE(YEAR(AG$2),MONTH(AG$2),15),$AD$2,$AE$2,FALSE,DATE(YEAR($AD212),MONTH($AD212),1),DATE(YEAR($AE212),MONTH($AE212),28)),0)</f>
      </c>
      <c r="AH212" s="18">
        <f>IFERROR(_xlfn.BETA.DIST(DATE(YEAR(AH$2),MONTH(AH$2),15),$AD$2,$AE$2,FALSE,DATE(YEAR($AD212),MONTH($AD212),1),DATE(YEAR($AE212),MONTH($AE212),28)),0)</f>
      </c>
      <c r="AI212" s="18">
        <f>IFERROR(_xlfn.BETA.DIST(DATE(YEAR(AI$2),MONTH(AI$2),15),$AD$2,$AE$2,FALSE,DATE(YEAR($AD212),MONTH($AD212),1),DATE(YEAR($AE212),MONTH($AE212),28)),0)</f>
      </c>
      <c r="AJ212" s="18">
        <f>IFERROR(_xlfn.BETA.DIST(DATE(YEAR(AJ$2),MONTH(AJ$2),15),$AD$2,$AE$2,FALSE,DATE(YEAR($AD212),MONTH($AD212),1),DATE(YEAR($AE212),MONTH($AE212),28)),0)</f>
      </c>
      <c r="AK212" s="18">
        <f>IFERROR(_xlfn.BETA.DIST(DATE(YEAR(AK$2),MONTH(AK$2),15),$AD$2,$AE$2,FALSE,DATE(YEAR($AD212),MONTH($AD212),1),DATE(YEAR($AE212),MONTH($AE212),28)),0)</f>
      </c>
      <c r="AL212" s="18">
        <f>IFERROR(_xlfn.BETA.DIST(DATE(YEAR(AL$2),MONTH(AL$2),15),$AD$2,$AE$2,FALSE,DATE(YEAR($AD212),MONTH($AD212),1),DATE(YEAR($AE212),MONTH($AE212),28)),0)</f>
      </c>
      <c r="AM212" s="18">
        <f>IFERROR(_xlfn.BETA.DIST(DATE(YEAR(AM$2),MONTH(AM$2),15),$AD$2,$AE$2,FALSE,DATE(YEAR($AD212),MONTH($AD212),1),DATE(YEAR($AE212),MONTH($AE212),28)),0)</f>
      </c>
      <c r="AN212" s="18">
        <f>IFERROR(_xlfn.BETA.DIST(DATE(YEAR(AN$2),MONTH(AN$2),15),$AD$2,$AE$2,FALSE,DATE(YEAR($AD212),MONTH($AD212),1),DATE(YEAR($AE212),MONTH($AE212),28)),0)</f>
      </c>
      <c r="AO212" s="18">
        <f>IFERROR(_xlfn.BETA.DIST(DATE(YEAR(AO$2),MONTH(AO$2),15),$AD$2,$AE$2,FALSE,DATE(YEAR($AD212),MONTH($AD212),1),DATE(YEAR($AE212),MONTH($AE212),28)),0)</f>
      </c>
      <c r="AP212" s="18">
        <f>IFERROR(_xlfn.BETA.DIST(DATE(YEAR(AP$2),MONTH(AP$2),15),$AD$2,$AE$2,FALSE,DATE(YEAR($AD212),MONTH($AD212),1),DATE(YEAR($AE212),MONTH($AE212),28)),0)</f>
      </c>
      <c r="AQ212" s="18">
        <f>IFERROR(_xlfn.BETA.DIST(DATE(YEAR(AQ$2),MONTH(AQ$2),15),$AD$2,$AE$2,FALSE,DATE(YEAR($AD212),MONTH($AD212),1),DATE(YEAR($AE212),MONTH($AE212),28)),0)</f>
      </c>
      <c r="AR212" s="18">
        <f>IFERROR(_xlfn.BETA.DIST(DATE(YEAR(AR$2),MONTH(AR$2),15),$AD$2,$AE$2,FALSE,DATE(YEAR($AD212),MONTH($AD212),1),DATE(YEAR($AE212),MONTH($AE212),28)),0)</f>
      </c>
      <c r="AS212" s="18">
        <f>IFERROR(_xlfn.BETA.DIST(DATE(YEAR(AS$2),MONTH(AS$2),15),$AD$2,$AE$2,FALSE,DATE(YEAR($AD212),MONTH($AD212),1),DATE(YEAR($AE212),MONTH($AE212),28)),0)</f>
      </c>
      <c r="AT212" s="18">
        <f>IFERROR(_xlfn.BETA.DIST(DATE(YEAR(AT$2),MONTH(AT$2),15),$AD$2,$AE$2,FALSE,DATE(YEAR($AD212),MONTH($AD212),1),DATE(YEAR($AE212),MONTH($AE212),28)),0)</f>
      </c>
      <c r="AU212" s="18">
        <f>IFERROR(_xlfn.BETA.DIST(DATE(YEAR(AU$2),MONTH(AU$2),15),$AD$2,$AE$2,FALSE,DATE(YEAR($AD212),MONTH($AD212),1),DATE(YEAR($AE212),MONTH($AE212),28)),0)</f>
      </c>
      <c r="AV212" s="18">
        <f>SUM(AG212:AU212)</f>
      </c>
      <c r="AW212" s="18">
        <f>IF(J212&lt;&gt;0,J212,IF($AV212=0,0,AG212/$AV212*$Z212))</f>
      </c>
      <c r="AX212" s="18">
        <f>IF(K212&lt;&gt;0,K212,IF($AV212=0,0,AH212/$AV212*$Z212))</f>
      </c>
      <c r="AY212" s="18">
        <f>IF(L212&lt;&gt;0,L212,IF($AV212=0,0,AI212/$AV212*$Z212))</f>
      </c>
      <c r="AZ212" s="18">
        <f>IF(M212&lt;&gt;0,M212,IF($AV212=0,0,AJ212/$AV212*$Z212))</f>
      </c>
      <c r="BA212" s="18">
        <f>IF(N212&lt;&gt;0,N212,IF($AV212=0,0,AK212/$AV212*$Z212))</f>
      </c>
      <c r="BB212" s="18">
        <f>IF(O212&lt;&gt;0,O212,IF($AV212=0,0,AL212/$AV212*$Z212))</f>
      </c>
      <c r="BC212" s="18">
        <f>IF(P212&lt;&gt;0,P212,IF($AV212=0,0,AM212/$AV212*$Z212))</f>
      </c>
      <c r="BD212" s="18">
        <f>IF(Q212&lt;&gt;0,Q212,IF($AV212=0,0,AN212/$AV212*$Z212))</f>
      </c>
      <c r="BE212" s="18">
        <f>IF(R212&lt;&gt;0,R212,IF($AV212=0,0,AO212/$AV212*$Z212))</f>
      </c>
      <c r="BF212" s="18">
        <f>IF(S212&lt;&gt;0,S212,IF($AV212=0,0,AP212/$AV212*$Z212))</f>
      </c>
      <c r="BG212" s="18">
        <f>IF(T212&lt;&gt;0,T212,IF($AV212=0,0,AQ212/$AV212*$Z212))</f>
      </c>
      <c r="BH212" s="18">
        <f>IF(U212&lt;&gt;0,U212,IF($AV212=0,0,AR212/$AV212*$Z212))</f>
      </c>
      <c r="BI212" s="18">
        <f>IF(V212&lt;&gt;0,V212,IF($AV212=0,0,AS212/$AV212*$Z212))</f>
      </c>
      <c r="BJ212" s="18">
        <f>IF(W212&lt;&gt;0,W212,IF($AV212=0,0,AT212/$AV212*$Z212))</f>
      </c>
      <c r="BK212" s="18">
        <f>IF(X212&lt;&gt;0,X212,IF($AV212=0,0,AU212/$AV212*$Z212))</f>
      </c>
      <c r="BL212" s="18">
        <f>SUM(AW212:BK212)</f>
      </c>
      <c r="BM212" s="18">
        <f>I212-BL212</f>
      </c>
    </row>
    <row r="213" outlineLevel="3">
      <c r="A213" s="17" t="str">
        <v>3.12</v>
      </c>
      <c r="B213" s="17" t="str">
        <v/>
      </c>
      <c r="C213" s="17" t="str">
        <v/>
      </c>
      <c r="D213" s="17" t="str">
        <v/>
      </c>
      <c r="E213" s="17" t="str">
        <v>3.12</v>
      </c>
      <c r="F213" s="17" t="str">
        <v>Three phase GIS circuit breakers  1600 A  for Cable feeders.</v>
      </c>
      <c r="G213" s="17">
        <v>198151.17</v>
      </c>
      <c r="H213" s="17" t="str">
        <v/>
      </c>
      <c r="I213" s="17" t="str">
        <v/>
      </c>
      <c r="J213" s="17" t="str">
        <v/>
      </c>
      <c r="K213" s="17" t="str">
        <v/>
      </c>
      <c r="L213" s="17" t="str">
        <v/>
      </c>
      <c r="M213" s="17" t="str">
        <v/>
      </c>
      <c r="N213" s="17" t="str">
        <v/>
      </c>
      <c r="O213" s="17" t="str">
        <v/>
      </c>
      <c r="P213" s="17" t="str">
        <v/>
      </c>
      <c r="Q213" s="17" t="str">
        <v/>
      </c>
      <c r="R213" s="17" t="str">
        <v/>
      </c>
      <c r="S213" s="17" t="str">
        <v/>
      </c>
      <c r="T213" s="17" t="str">
        <v/>
      </c>
      <c r="U213" s="17" t="str">
        <v/>
      </c>
      <c r="V213" s="17" t="str">
        <v/>
      </c>
      <c r="W213" s="17" t="str">
        <v/>
      </c>
      <c r="X213" s="17" t="str">
        <v/>
      </c>
      <c r="Y213" s="17" t="str">
        <v/>
      </c>
      <c r="Z213" s="17" t="str">
        <v/>
      </c>
      <c r="AA213" s="17" t="str">
        <v/>
      </c>
      <c r="AB213" s="17" t="str">
        <v/>
      </c>
      <c r="AC213" s="17" t="str">
        <v/>
      </c>
      <c r="AD213" s="17" t="str">
        <v/>
      </c>
      <c r="AE213" s="17" t="str">
        <v/>
      </c>
      <c r="AF213" s="5" t="str">
        <v/>
      </c>
      <c r="AG213" s="18">
        <f>IFERROR(_xlfn.BETA.DIST(DATE(YEAR(AG$2),MONTH(AG$2),15),$AD$2,$AE$2,FALSE,DATE(YEAR($AD213),MONTH($AD213),1),DATE(YEAR($AE213),MONTH($AE213),28)),0)</f>
      </c>
      <c r="AH213" s="18">
        <f>IFERROR(_xlfn.BETA.DIST(DATE(YEAR(AH$2),MONTH(AH$2),15),$AD$2,$AE$2,FALSE,DATE(YEAR($AD213),MONTH($AD213),1),DATE(YEAR($AE213),MONTH($AE213),28)),0)</f>
      </c>
      <c r="AI213" s="18">
        <f>IFERROR(_xlfn.BETA.DIST(DATE(YEAR(AI$2),MONTH(AI$2),15),$AD$2,$AE$2,FALSE,DATE(YEAR($AD213),MONTH($AD213),1),DATE(YEAR($AE213),MONTH($AE213),28)),0)</f>
      </c>
      <c r="AJ213" s="18">
        <f>IFERROR(_xlfn.BETA.DIST(DATE(YEAR(AJ$2),MONTH(AJ$2),15),$AD$2,$AE$2,FALSE,DATE(YEAR($AD213),MONTH($AD213),1),DATE(YEAR($AE213),MONTH($AE213),28)),0)</f>
      </c>
      <c r="AK213" s="18">
        <f>IFERROR(_xlfn.BETA.DIST(DATE(YEAR(AK$2),MONTH(AK$2),15),$AD$2,$AE$2,FALSE,DATE(YEAR($AD213),MONTH($AD213),1),DATE(YEAR($AE213),MONTH($AE213),28)),0)</f>
      </c>
      <c r="AL213" s="18">
        <f>IFERROR(_xlfn.BETA.DIST(DATE(YEAR(AL$2),MONTH(AL$2),15),$AD$2,$AE$2,FALSE,DATE(YEAR($AD213),MONTH($AD213),1),DATE(YEAR($AE213),MONTH($AE213),28)),0)</f>
      </c>
      <c r="AM213" s="18">
        <f>IFERROR(_xlfn.BETA.DIST(DATE(YEAR(AM$2),MONTH(AM$2),15),$AD$2,$AE$2,FALSE,DATE(YEAR($AD213),MONTH($AD213),1),DATE(YEAR($AE213),MONTH($AE213),28)),0)</f>
      </c>
      <c r="AN213" s="18">
        <f>IFERROR(_xlfn.BETA.DIST(DATE(YEAR(AN$2),MONTH(AN$2),15),$AD$2,$AE$2,FALSE,DATE(YEAR($AD213),MONTH($AD213),1),DATE(YEAR($AE213),MONTH($AE213),28)),0)</f>
      </c>
      <c r="AO213" s="18">
        <f>IFERROR(_xlfn.BETA.DIST(DATE(YEAR(AO$2),MONTH(AO$2),15),$AD$2,$AE$2,FALSE,DATE(YEAR($AD213),MONTH($AD213),1),DATE(YEAR($AE213),MONTH($AE213),28)),0)</f>
      </c>
      <c r="AP213" s="18">
        <f>IFERROR(_xlfn.BETA.DIST(DATE(YEAR(AP$2),MONTH(AP$2),15),$AD$2,$AE$2,FALSE,DATE(YEAR($AD213),MONTH($AD213),1),DATE(YEAR($AE213),MONTH($AE213),28)),0)</f>
      </c>
      <c r="AQ213" s="18">
        <f>IFERROR(_xlfn.BETA.DIST(DATE(YEAR(AQ$2),MONTH(AQ$2),15),$AD$2,$AE$2,FALSE,DATE(YEAR($AD213),MONTH($AD213),1),DATE(YEAR($AE213),MONTH($AE213),28)),0)</f>
      </c>
      <c r="AR213" s="18">
        <f>IFERROR(_xlfn.BETA.DIST(DATE(YEAR(AR$2),MONTH(AR$2),15),$AD$2,$AE$2,FALSE,DATE(YEAR($AD213),MONTH($AD213),1),DATE(YEAR($AE213),MONTH($AE213),28)),0)</f>
      </c>
      <c r="AS213" s="18">
        <f>IFERROR(_xlfn.BETA.DIST(DATE(YEAR(AS$2),MONTH(AS$2),15),$AD$2,$AE$2,FALSE,DATE(YEAR($AD213),MONTH($AD213),1),DATE(YEAR($AE213),MONTH($AE213),28)),0)</f>
      </c>
      <c r="AT213" s="18">
        <f>IFERROR(_xlfn.BETA.DIST(DATE(YEAR(AT$2),MONTH(AT$2),15),$AD$2,$AE$2,FALSE,DATE(YEAR($AD213),MONTH($AD213),1),DATE(YEAR($AE213),MONTH($AE213),28)),0)</f>
      </c>
      <c r="AU213" s="18">
        <f>IFERROR(_xlfn.BETA.DIST(DATE(YEAR(AU$2),MONTH(AU$2),15),$AD$2,$AE$2,FALSE,DATE(YEAR($AD213),MONTH($AD213),1),DATE(YEAR($AE213),MONTH($AE213),28)),0)</f>
      </c>
      <c r="AV213" s="18">
        <f>SUM(AG213:AU213)</f>
      </c>
      <c r="AW213" s="18">
        <f>IF(J213&lt;&gt;0,J213,IF($AV213=0,0,AG213/$AV213*$Z213))</f>
      </c>
      <c r="AX213" s="18">
        <f>IF(K213&lt;&gt;0,K213,IF($AV213=0,0,AH213/$AV213*$Z213))</f>
      </c>
      <c r="AY213" s="18">
        <f>IF(L213&lt;&gt;0,L213,IF($AV213=0,0,AI213/$AV213*$Z213))</f>
      </c>
      <c r="AZ213" s="18">
        <f>IF(M213&lt;&gt;0,M213,IF($AV213=0,0,AJ213/$AV213*$Z213))</f>
      </c>
      <c r="BA213" s="18">
        <f>IF(N213&lt;&gt;0,N213,IF($AV213=0,0,AK213/$AV213*$Z213))</f>
      </c>
      <c r="BB213" s="18">
        <f>IF(O213&lt;&gt;0,O213,IF($AV213=0,0,AL213/$AV213*$Z213))</f>
      </c>
      <c r="BC213" s="18">
        <f>IF(P213&lt;&gt;0,P213,IF($AV213=0,0,AM213/$AV213*$Z213))</f>
      </c>
      <c r="BD213" s="18">
        <f>IF(Q213&lt;&gt;0,Q213,IF($AV213=0,0,AN213/$AV213*$Z213))</f>
      </c>
      <c r="BE213" s="18">
        <f>IF(R213&lt;&gt;0,R213,IF($AV213=0,0,AO213/$AV213*$Z213))</f>
      </c>
      <c r="BF213" s="18">
        <f>IF(S213&lt;&gt;0,S213,IF($AV213=0,0,AP213/$AV213*$Z213))</f>
      </c>
      <c r="BG213" s="18">
        <f>IF(T213&lt;&gt;0,T213,IF($AV213=0,0,AQ213/$AV213*$Z213))</f>
      </c>
      <c r="BH213" s="18">
        <f>IF(U213&lt;&gt;0,U213,IF($AV213=0,0,AR213/$AV213*$Z213))</f>
      </c>
      <c r="BI213" s="18">
        <f>IF(V213&lt;&gt;0,V213,IF($AV213=0,0,AS213/$AV213*$Z213))</f>
      </c>
      <c r="BJ213" s="18">
        <f>IF(W213&lt;&gt;0,W213,IF($AV213=0,0,AT213/$AV213*$Z213))</f>
      </c>
      <c r="BK213" s="18">
        <f>IF(X213&lt;&gt;0,X213,IF($AV213=0,0,AU213/$AV213*$Z213))</f>
      </c>
      <c r="BL213" s="18">
        <f>SUM(AW213:BK213)</f>
      </c>
      <c r="BM213" s="17" t="str">
        <v/>
      </c>
    </row>
    <row r="214" outlineLevel="4">
      <c r="A214" s="5" t="str">
        <v>3.12</v>
      </c>
      <c r="B214" s="5" t="str">
        <v/>
      </c>
      <c r="C214" s="5" t="str">
        <v>BSKDGNGENGR05</v>
      </c>
      <c r="D214" s="5" t="str">
        <v>BSKDGNGENGR05</v>
      </c>
      <c r="E214" s="19">
        <f>IFERROR(_xlfn.XLOOKUP(F214,Assumptions!B:B,Assumptions!C:C),0)</f>
      </c>
      <c r="F214" s="5" t="str">
        <v>Advanced Payment</v>
      </c>
      <c r="G214" s="5" t="str">
        <v/>
      </c>
      <c r="H214" s="18">
        <f>G213*E214</f>
      </c>
      <c r="I214" s="18">
        <f>H214*(1-0)</f>
      </c>
      <c r="J214" s="18">
        <v>0</v>
      </c>
      <c r="K214" s="18">
        <v>0</v>
      </c>
      <c r="L214" s="18">
        <v>0</v>
      </c>
      <c r="M214" s="18">
        <v>0</v>
      </c>
      <c r="N214" s="18">
        <v>0</v>
      </c>
      <c r="O214" s="18">
        <v>0</v>
      </c>
      <c r="P214" s="18">
        <v>0</v>
      </c>
      <c r="Q214" s="18">
        <v>0</v>
      </c>
      <c r="R214" s="18">
        <v>0</v>
      </c>
      <c r="S214" s="18">
        <v>0</v>
      </c>
      <c r="T214" s="18">
        <v>0</v>
      </c>
      <c r="U214" s="18">
        <v>0</v>
      </c>
      <c r="V214" s="18">
        <v>0</v>
      </c>
      <c r="W214" s="18">
        <v>0</v>
      </c>
      <c r="X214" s="18">
        <v>0</v>
      </c>
      <c r="Y214" s="18">
        <f>SUM(J214:X214)</f>
      </c>
      <c r="Z214" s="18">
        <f>I214-Y214</f>
      </c>
      <c r="AA214" s="20">
        <v>46026</v>
      </c>
      <c r="AB214" s="20">
        <v>46026</v>
      </c>
      <c r="AC214" s="18">
        <f>IFERROR(_xlfn.XLOOKUP(F214,Assumptions!B:B,Assumptions!D:D),0)</f>
      </c>
      <c r="AD214" s="20">
        <f>AA214+AC214</f>
      </c>
      <c r="AE214" s="20">
        <f>AC214+AB214</f>
      </c>
      <c r="AF214" s="5" t="str">
        <v/>
      </c>
      <c r="AG214" s="18">
        <f>IFERROR(_xlfn.BETA.DIST(DATE(YEAR(AG$2),MONTH(AG$2),15),$AD$2,$AE$2,FALSE,DATE(YEAR($AD214),MONTH($AD214),1),DATE(YEAR($AE214),MONTH($AE214),28)),0)</f>
      </c>
      <c r="AH214" s="18">
        <f>IFERROR(_xlfn.BETA.DIST(DATE(YEAR(AH$2),MONTH(AH$2),15),$AD$2,$AE$2,FALSE,DATE(YEAR($AD214),MONTH($AD214),1),DATE(YEAR($AE214),MONTH($AE214),28)),0)</f>
      </c>
      <c r="AI214" s="18">
        <f>IFERROR(_xlfn.BETA.DIST(DATE(YEAR(AI$2),MONTH(AI$2),15),$AD$2,$AE$2,FALSE,DATE(YEAR($AD214),MONTH($AD214),1),DATE(YEAR($AE214),MONTH($AE214),28)),0)</f>
      </c>
      <c r="AJ214" s="18">
        <f>IFERROR(_xlfn.BETA.DIST(DATE(YEAR(AJ$2),MONTH(AJ$2),15),$AD$2,$AE$2,FALSE,DATE(YEAR($AD214),MONTH($AD214),1),DATE(YEAR($AE214),MONTH($AE214),28)),0)</f>
      </c>
      <c r="AK214" s="18">
        <f>IFERROR(_xlfn.BETA.DIST(DATE(YEAR(AK$2),MONTH(AK$2),15),$AD$2,$AE$2,FALSE,DATE(YEAR($AD214),MONTH($AD214),1),DATE(YEAR($AE214),MONTH($AE214),28)),0)</f>
      </c>
      <c r="AL214" s="18">
        <f>IFERROR(_xlfn.BETA.DIST(DATE(YEAR(AL$2),MONTH(AL$2),15),$AD$2,$AE$2,FALSE,DATE(YEAR($AD214),MONTH($AD214),1),DATE(YEAR($AE214),MONTH($AE214),28)),0)</f>
      </c>
      <c r="AM214" s="18">
        <f>IFERROR(_xlfn.BETA.DIST(DATE(YEAR(AM$2),MONTH(AM$2),15),$AD$2,$AE$2,FALSE,DATE(YEAR($AD214),MONTH($AD214),1),DATE(YEAR($AE214),MONTH($AE214),28)),0)</f>
      </c>
      <c r="AN214" s="18">
        <f>IFERROR(_xlfn.BETA.DIST(DATE(YEAR(AN$2),MONTH(AN$2),15),$AD$2,$AE$2,FALSE,DATE(YEAR($AD214),MONTH($AD214),1),DATE(YEAR($AE214),MONTH($AE214),28)),0)</f>
      </c>
      <c r="AO214" s="18">
        <f>IFERROR(_xlfn.BETA.DIST(DATE(YEAR(AO$2),MONTH(AO$2),15),$AD$2,$AE$2,FALSE,DATE(YEAR($AD214),MONTH($AD214),1),DATE(YEAR($AE214),MONTH($AE214),28)),0)</f>
      </c>
      <c r="AP214" s="18">
        <f>IFERROR(_xlfn.BETA.DIST(DATE(YEAR(AP$2),MONTH(AP$2),15),$AD$2,$AE$2,FALSE,DATE(YEAR($AD214),MONTH($AD214),1),DATE(YEAR($AE214),MONTH($AE214),28)),0)</f>
      </c>
      <c r="AQ214" s="18">
        <f>IFERROR(_xlfn.BETA.DIST(DATE(YEAR(AQ$2),MONTH(AQ$2),15),$AD$2,$AE$2,FALSE,DATE(YEAR($AD214),MONTH($AD214),1),DATE(YEAR($AE214),MONTH($AE214),28)),0)</f>
      </c>
      <c r="AR214" s="18">
        <f>IFERROR(_xlfn.BETA.DIST(DATE(YEAR(AR$2),MONTH(AR$2),15),$AD$2,$AE$2,FALSE,DATE(YEAR($AD214),MONTH($AD214),1),DATE(YEAR($AE214),MONTH($AE214),28)),0)</f>
      </c>
      <c r="AS214" s="18">
        <f>IFERROR(_xlfn.BETA.DIST(DATE(YEAR(AS$2),MONTH(AS$2),15),$AD$2,$AE$2,FALSE,DATE(YEAR($AD214),MONTH($AD214),1),DATE(YEAR($AE214),MONTH($AE214),28)),0)</f>
      </c>
      <c r="AT214" s="18">
        <f>IFERROR(_xlfn.BETA.DIST(DATE(YEAR(AT$2),MONTH(AT$2),15),$AD$2,$AE$2,FALSE,DATE(YEAR($AD214),MONTH($AD214),1),DATE(YEAR($AE214),MONTH($AE214),28)),0)</f>
      </c>
      <c r="AU214" s="18">
        <f>IFERROR(_xlfn.BETA.DIST(DATE(YEAR(AU$2),MONTH(AU$2),15),$AD$2,$AE$2,FALSE,DATE(YEAR($AD214),MONTH($AD214),1),DATE(YEAR($AE214),MONTH($AE214),28)),0)</f>
      </c>
      <c r="AV214" s="18">
        <f>SUM(AG214:AU214)</f>
      </c>
      <c r="AW214" s="18">
        <f>IF(J214&lt;&gt;0,J214,IF($AV214=0,0,AG214/$AV214*$Z214))</f>
      </c>
      <c r="AX214" s="18">
        <f>IF(K214&lt;&gt;0,K214,IF($AV214=0,0,AH214/$AV214*$Z214))</f>
      </c>
      <c r="AY214" s="18">
        <f>IF(L214&lt;&gt;0,L214,IF($AV214=0,0,AI214/$AV214*$Z214))</f>
      </c>
      <c r="AZ214" s="18">
        <f>IF(M214&lt;&gt;0,M214,IF($AV214=0,0,AJ214/$AV214*$Z214))</f>
      </c>
      <c r="BA214" s="18">
        <f>IF(N214&lt;&gt;0,N214,IF($AV214=0,0,AK214/$AV214*$Z214))</f>
      </c>
      <c r="BB214" s="18">
        <f>IF(O214&lt;&gt;0,O214,IF($AV214=0,0,AL214/$AV214*$Z214))</f>
      </c>
      <c r="BC214" s="18">
        <f>IF(P214&lt;&gt;0,P214,IF($AV214=0,0,AM214/$AV214*$Z214))</f>
      </c>
      <c r="BD214" s="18">
        <f>IF(Q214&lt;&gt;0,Q214,IF($AV214=0,0,AN214/$AV214*$Z214))</f>
      </c>
      <c r="BE214" s="18">
        <f>IF(R214&lt;&gt;0,R214,IF($AV214=0,0,AO214/$AV214*$Z214))</f>
      </c>
      <c r="BF214" s="18">
        <f>IF(S214&lt;&gt;0,S214,IF($AV214=0,0,AP214/$AV214*$Z214))</f>
      </c>
      <c r="BG214" s="18">
        <f>IF(T214&lt;&gt;0,T214,IF($AV214=0,0,AQ214/$AV214*$Z214))</f>
      </c>
      <c r="BH214" s="18">
        <f>IF(U214&lt;&gt;0,U214,IF($AV214=0,0,AR214/$AV214*$Z214))</f>
      </c>
      <c r="BI214" s="18">
        <f>IF(V214&lt;&gt;0,V214,IF($AV214=0,0,AS214/$AV214*$Z214))</f>
      </c>
      <c r="BJ214" s="18">
        <f>IF(W214&lt;&gt;0,W214,IF($AV214=0,0,AT214/$AV214*$Z214))</f>
      </c>
      <c r="BK214" s="18">
        <f>IF(X214&lt;&gt;0,X214,IF($AV214=0,0,AU214/$AV214*$Z214))</f>
      </c>
      <c r="BL214" s="18">
        <f>SUM(AW214:BK214)</f>
      </c>
      <c r="BM214" s="18">
        <f>I214-BL214</f>
      </c>
    </row>
    <row r="215" outlineLevel="4">
      <c r="A215" s="5" t="str">
        <v>3.12</v>
      </c>
      <c r="B215" s="5" t="str">
        <v/>
      </c>
      <c r="C215" s="5" t="str">
        <v>BSPRELGENG107</v>
      </c>
      <c r="D215" s="5" t="str">
        <v>BSPRELGENG107</v>
      </c>
      <c r="E215" s="19">
        <f>IFERROR(_xlfn.XLOOKUP(F215,Assumptions!B:B,Assumptions!C:C),0)</f>
      </c>
      <c r="F215" s="5" t="str">
        <v>Site Delivery USD</v>
      </c>
      <c r="G215" s="5" t="str">
        <v/>
      </c>
      <c r="H215" s="18">
        <f>G213*E215</f>
      </c>
      <c r="I215" s="18">
        <f>H215*(1-0)</f>
      </c>
      <c r="J215" s="18">
        <v>0</v>
      </c>
      <c r="K215" s="18">
        <v>0</v>
      </c>
      <c r="L215" s="18">
        <v>0</v>
      </c>
      <c r="M215" s="18">
        <v>0</v>
      </c>
      <c r="N215" s="18">
        <v>0</v>
      </c>
      <c r="O215" s="18">
        <v>0</v>
      </c>
      <c r="P215" s="18">
        <v>0</v>
      </c>
      <c r="Q215" s="18">
        <v>0</v>
      </c>
      <c r="R215" s="18">
        <v>0</v>
      </c>
      <c r="S215" s="18">
        <v>0</v>
      </c>
      <c r="T215" s="18">
        <v>0</v>
      </c>
      <c r="U215" s="18">
        <v>0</v>
      </c>
      <c r="V215" s="18">
        <v>0</v>
      </c>
      <c r="W215" s="18">
        <v>0</v>
      </c>
      <c r="X215" s="18">
        <v>0</v>
      </c>
      <c r="Y215" s="18">
        <f>SUM(J215:X215)</f>
      </c>
      <c r="Z215" s="18">
        <f>I215-Y215</f>
      </c>
      <c r="AA215" s="20">
        <v>46294</v>
      </c>
      <c r="AB215" s="20">
        <v>46294</v>
      </c>
      <c r="AC215" s="18">
        <f>IFERROR(_xlfn.XLOOKUP(F215,Assumptions!B:B,Assumptions!D:D),0)</f>
      </c>
      <c r="AD215" s="20">
        <f>AA215+AC215</f>
      </c>
      <c r="AE215" s="20">
        <f>AC215+AB215</f>
      </c>
      <c r="AF215" s="5" t="str">
        <v/>
      </c>
      <c r="AG215" s="18">
        <f>IFERROR(_xlfn.BETA.DIST(DATE(YEAR(AG$2),MONTH(AG$2),15),$AD$2,$AE$2,FALSE,DATE(YEAR($AD215),MONTH($AD215),1),DATE(YEAR($AE215),MONTH($AE215),28)),0)</f>
      </c>
      <c r="AH215" s="18">
        <f>IFERROR(_xlfn.BETA.DIST(DATE(YEAR(AH$2),MONTH(AH$2),15),$AD$2,$AE$2,FALSE,DATE(YEAR($AD215),MONTH($AD215),1),DATE(YEAR($AE215),MONTH($AE215),28)),0)</f>
      </c>
      <c r="AI215" s="18">
        <f>IFERROR(_xlfn.BETA.DIST(DATE(YEAR(AI$2),MONTH(AI$2),15),$AD$2,$AE$2,FALSE,DATE(YEAR($AD215),MONTH($AD215),1),DATE(YEAR($AE215),MONTH($AE215),28)),0)</f>
      </c>
      <c r="AJ215" s="18">
        <f>IFERROR(_xlfn.BETA.DIST(DATE(YEAR(AJ$2),MONTH(AJ$2),15),$AD$2,$AE$2,FALSE,DATE(YEAR($AD215),MONTH($AD215),1),DATE(YEAR($AE215),MONTH($AE215),28)),0)</f>
      </c>
      <c r="AK215" s="18">
        <f>IFERROR(_xlfn.BETA.DIST(DATE(YEAR(AK$2),MONTH(AK$2),15),$AD$2,$AE$2,FALSE,DATE(YEAR($AD215),MONTH($AD215),1),DATE(YEAR($AE215),MONTH($AE215),28)),0)</f>
      </c>
      <c r="AL215" s="18">
        <f>IFERROR(_xlfn.BETA.DIST(DATE(YEAR(AL$2),MONTH(AL$2),15),$AD$2,$AE$2,FALSE,DATE(YEAR($AD215),MONTH($AD215),1),DATE(YEAR($AE215),MONTH($AE215),28)),0)</f>
      </c>
      <c r="AM215" s="18">
        <f>IFERROR(_xlfn.BETA.DIST(DATE(YEAR(AM$2),MONTH(AM$2),15),$AD$2,$AE$2,FALSE,DATE(YEAR($AD215),MONTH($AD215),1),DATE(YEAR($AE215),MONTH($AE215),28)),0)</f>
      </c>
      <c r="AN215" s="18">
        <f>IFERROR(_xlfn.BETA.DIST(DATE(YEAR(AN$2),MONTH(AN$2),15),$AD$2,$AE$2,FALSE,DATE(YEAR($AD215),MONTH($AD215),1),DATE(YEAR($AE215),MONTH($AE215),28)),0)</f>
      </c>
      <c r="AO215" s="18">
        <f>IFERROR(_xlfn.BETA.DIST(DATE(YEAR(AO$2),MONTH(AO$2),15),$AD$2,$AE$2,FALSE,DATE(YEAR($AD215),MONTH($AD215),1),DATE(YEAR($AE215),MONTH($AE215),28)),0)</f>
      </c>
      <c r="AP215" s="18">
        <f>IFERROR(_xlfn.BETA.DIST(DATE(YEAR(AP$2),MONTH(AP$2),15),$AD$2,$AE$2,FALSE,DATE(YEAR($AD215),MONTH($AD215),1),DATE(YEAR($AE215),MONTH($AE215),28)),0)</f>
      </c>
      <c r="AQ215" s="18">
        <f>IFERROR(_xlfn.BETA.DIST(DATE(YEAR(AQ$2),MONTH(AQ$2),15),$AD$2,$AE$2,FALSE,DATE(YEAR($AD215),MONTH($AD215),1),DATE(YEAR($AE215),MONTH($AE215),28)),0)</f>
      </c>
      <c r="AR215" s="18">
        <f>IFERROR(_xlfn.BETA.DIST(DATE(YEAR(AR$2),MONTH(AR$2),15),$AD$2,$AE$2,FALSE,DATE(YEAR($AD215),MONTH($AD215),1),DATE(YEAR($AE215),MONTH($AE215),28)),0)</f>
      </c>
      <c r="AS215" s="18">
        <f>IFERROR(_xlfn.BETA.DIST(DATE(YEAR(AS$2),MONTH(AS$2),15),$AD$2,$AE$2,FALSE,DATE(YEAR($AD215),MONTH($AD215),1),DATE(YEAR($AE215),MONTH($AE215),28)),0)</f>
      </c>
      <c r="AT215" s="18">
        <f>IFERROR(_xlfn.BETA.DIST(DATE(YEAR(AT$2),MONTH(AT$2),15),$AD$2,$AE$2,FALSE,DATE(YEAR($AD215),MONTH($AD215),1),DATE(YEAR($AE215),MONTH($AE215),28)),0)</f>
      </c>
      <c r="AU215" s="18">
        <f>IFERROR(_xlfn.BETA.DIST(DATE(YEAR(AU$2),MONTH(AU$2),15),$AD$2,$AE$2,FALSE,DATE(YEAR($AD215),MONTH($AD215),1),DATE(YEAR($AE215),MONTH($AE215),28)),0)</f>
      </c>
      <c r="AV215" s="18">
        <f>SUM(AG215:AU215)</f>
      </c>
      <c r="AW215" s="18">
        <f>IF(J215&lt;&gt;0,J215,IF($AV215=0,0,AG215/$AV215*$Z215))</f>
      </c>
      <c r="AX215" s="18">
        <f>IF(K215&lt;&gt;0,K215,IF($AV215=0,0,AH215/$AV215*$Z215))</f>
      </c>
      <c r="AY215" s="18">
        <f>IF(L215&lt;&gt;0,L215,IF($AV215=0,0,AI215/$AV215*$Z215))</f>
      </c>
      <c r="AZ215" s="18">
        <f>IF(M215&lt;&gt;0,M215,IF($AV215=0,0,AJ215/$AV215*$Z215))</f>
      </c>
      <c r="BA215" s="18">
        <f>IF(N215&lt;&gt;0,N215,IF($AV215=0,0,AK215/$AV215*$Z215))</f>
      </c>
      <c r="BB215" s="18">
        <f>IF(O215&lt;&gt;0,O215,IF($AV215=0,0,AL215/$AV215*$Z215))</f>
      </c>
      <c r="BC215" s="18">
        <f>IF(P215&lt;&gt;0,P215,IF($AV215=0,0,AM215/$AV215*$Z215))</f>
      </c>
      <c r="BD215" s="18">
        <f>IF(Q215&lt;&gt;0,Q215,IF($AV215=0,0,AN215/$AV215*$Z215))</f>
      </c>
      <c r="BE215" s="18">
        <f>IF(R215&lt;&gt;0,R215,IF($AV215=0,0,AO215/$AV215*$Z215))</f>
      </c>
      <c r="BF215" s="18">
        <f>IF(S215&lt;&gt;0,S215,IF($AV215=0,0,AP215/$AV215*$Z215))</f>
      </c>
      <c r="BG215" s="18">
        <f>IF(T215&lt;&gt;0,T215,IF($AV215=0,0,AQ215/$AV215*$Z215))</f>
      </c>
      <c r="BH215" s="18">
        <f>IF(U215&lt;&gt;0,U215,IF($AV215=0,0,AR215/$AV215*$Z215))</f>
      </c>
      <c r="BI215" s="18">
        <f>IF(V215&lt;&gt;0,V215,IF($AV215=0,0,AS215/$AV215*$Z215))</f>
      </c>
      <c r="BJ215" s="18">
        <f>IF(W215&lt;&gt;0,W215,IF($AV215=0,0,AT215/$AV215*$Z215))</f>
      </c>
      <c r="BK215" s="18">
        <f>IF(X215&lt;&gt;0,X215,IF($AV215=0,0,AU215/$AV215*$Z215))</f>
      </c>
      <c r="BL215" s="18">
        <f>SUM(AW215:BK215)</f>
      </c>
      <c r="BM215" s="18">
        <f>I215-BL215</f>
      </c>
    </row>
    <row r="216" outlineLevel="4">
      <c r="A216" s="5" t="str">
        <v>3.12</v>
      </c>
      <c r="B216" s="5" t="str">
        <v/>
      </c>
      <c r="C216" s="5" t="str">
        <v>BSKDGNGENGR07</v>
      </c>
      <c r="D216" s="5" t="str">
        <v>BSKDGNGENGR07</v>
      </c>
      <c r="E216" s="19">
        <f>IFERROR(_xlfn.XLOOKUP(F216,Assumptions!B:B,Assumptions!C:C),0)</f>
      </c>
      <c r="F216" s="5" t="str">
        <v>Retention</v>
      </c>
      <c r="G216" s="5" t="str">
        <v/>
      </c>
      <c r="H216" s="18">
        <f>G213*E216</f>
      </c>
      <c r="I216" s="18">
        <f>H216*(1-0)</f>
      </c>
      <c r="J216" s="18">
        <v>0</v>
      </c>
      <c r="K216" s="18">
        <v>0</v>
      </c>
      <c r="L216" s="18">
        <v>0</v>
      </c>
      <c r="M216" s="18">
        <v>0</v>
      </c>
      <c r="N216" s="18">
        <v>0</v>
      </c>
      <c r="O216" s="18">
        <v>0</v>
      </c>
      <c r="P216" s="18">
        <v>0</v>
      </c>
      <c r="Q216" s="18">
        <v>0</v>
      </c>
      <c r="R216" s="18">
        <v>0</v>
      </c>
      <c r="S216" s="18">
        <v>0</v>
      </c>
      <c r="T216" s="18">
        <v>0</v>
      </c>
      <c r="U216" s="18">
        <v>0</v>
      </c>
      <c r="V216" s="18">
        <v>0</v>
      </c>
      <c r="W216" s="18">
        <v>0</v>
      </c>
      <c r="X216" s="18">
        <v>0</v>
      </c>
      <c r="Y216" s="18">
        <f>SUM(J216:X216)</f>
      </c>
      <c r="Z216" s="18">
        <f>I216-Y216</f>
      </c>
      <c r="AA216" s="20">
        <v>46483</v>
      </c>
      <c r="AB216" s="20">
        <v>46483</v>
      </c>
      <c r="AC216" s="18">
        <f>IFERROR(_xlfn.XLOOKUP(F216,Assumptions!B:B,Assumptions!D:D),0)</f>
      </c>
      <c r="AD216" s="20">
        <f>AA216+AC216</f>
      </c>
      <c r="AE216" s="20">
        <f>AC216+AB216</f>
      </c>
      <c r="AF216" s="5" t="str">
        <v/>
      </c>
      <c r="AG216" s="18">
        <f>IFERROR(_xlfn.BETA.DIST(DATE(YEAR(AG$2),MONTH(AG$2),15),$AD$2,$AE$2,FALSE,DATE(YEAR($AD216),MONTH($AD216),1),DATE(YEAR($AE216),MONTH($AE216),28)),0)</f>
      </c>
      <c r="AH216" s="18">
        <f>IFERROR(_xlfn.BETA.DIST(DATE(YEAR(AH$2),MONTH(AH$2),15),$AD$2,$AE$2,FALSE,DATE(YEAR($AD216),MONTH($AD216),1),DATE(YEAR($AE216),MONTH($AE216),28)),0)</f>
      </c>
      <c r="AI216" s="18">
        <f>IFERROR(_xlfn.BETA.DIST(DATE(YEAR(AI$2),MONTH(AI$2),15),$AD$2,$AE$2,FALSE,DATE(YEAR($AD216),MONTH($AD216),1),DATE(YEAR($AE216),MONTH($AE216),28)),0)</f>
      </c>
      <c r="AJ216" s="18">
        <f>IFERROR(_xlfn.BETA.DIST(DATE(YEAR(AJ$2),MONTH(AJ$2),15),$AD$2,$AE$2,FALSE,DATE(YEAR($AD216),MONTH($AD216),1),DATE(YEAR($AE216),MONTH($AE216),28)),0)</f>
      </c>
      <c r="AK216" s="18">
        <f>IFERROR(_xlfn.BETA.DIST(DATE(YEAR(AK$2),MONTH(AK$2),15),$AD$2,$AE$2,FALSE,DATE(YEAR($AD216),MONTH($AD216),1),DATE(YEAR($AE216),MONTH($AE216),28)),0)</f>
      </c>
      <c r="AL216" s="18">
        <f>IFERROR(_xlfn.BETA.DIST(DATE(YEAR(AL$2),MONTH(AL$2),15),$AD$2,$AE$2,FALSE,DATE(YEAR($AD216),MONTH($AD216),1),DATE(YEAR($AE216),MONTH($AE216),28)),0)</f>
      </c>
      <c r="AM216" s="18">
        <f>IFERROR(_xlfn.BETA.DIST(DATE(YEAR(AM$2),MONTH(AM$2),15),$AD$2,$AE$2,FALSE,DATE(YEAR($AD216),MONTH($AD216),1),DATE(YEAR($AE216),MONTH($AE216),28)),0)</f>
      </c>
      <c r="AN216" s="18">
        <f>IFERROR(_xlfn.BETA.DIST(DATE(YEAR(AN$2),MONTH(AN$2),15),$AD$2,$AE$2,FALSE,DATE(YEAR($AD216),MONTH($AD216),1),DATE(YEAR($AE216),MONTH($AE216),28)),0)</f>
      </c>
      <c r="AO216" s="18">
        <f>IFERROR(_xlfn.BETA.DIST(DATE(YEAR(AO$2),MONTH(AO$2),15),$AD$2,$AE$2,FALSE,DATE(YEAR($AD216),MONTH($AD216),1),DATE(YEAR($AE216),MONTH($AE216),28)),0)</f>
      </c>
      <c r="AP216" s="18">
        <f>IFERROR(_xlfn.BETA.DIST(DATE(YEAR(AP$2),MONTH(AP$2),15),$AD$2,$AE$2,FALSE,DATE(YEAR($AD216),MONTH($AD216),1),DATE(YEAR($AE216),MONTH($AE216),28)),0)</f>
      </c>
      <c r="AQ216" s="18">
        <f>IFERROR(_xlfn.BETA.DIST(DATE(YEAR(AQ$2),MONTH(AQ$2),15),$AD$2,$AE$2,FALSE,DATE(YEAR($AD216),MONTH($AD216),1),DATE(YEAR($AE216),MONTH($AE216),28)),0)</f>
      </c>
      <c r="AR216" s="18">
        <f>IFERROR(_xlfn.BETA.DIST(DATE(YEAR(AR$2),MONTH(AR$2),15),$AD$2,$AE$2,FALSE,DATE(YEAR($AD216),MONTH($AD216),1),DATE(YEAR($AE216),MONTH($AE216),28)),0)</f>
      </c>
      <c r="AS216" s="18">
        <f>IFERROR(_xlfn.BETA.DIST(DATE(YEAR(AS$2),MONTH(AS$2),15),$AD$2,$AE$2,FALSE,DATE(YEAR($AD216),MONTH($AD216),1),DATE(YEAR($AE216),MONTH($AE216),28)),0)</f>
      </c>
      <c r="AT216" s="18">
        <f>IFERROR(_xlfn.BETA.DIST(DATE(YEAR(AT$2),MONTH(AT$2),15),$AD$2,$AE$2,FALSE,DATE(YEAR($AD216),MONTH($AD216),1),DATE(YEAR($AE216),MONTH($AE216),28)),0)</f>
      </c>
      <c r="AU216" s="18">
        <f>IFERROR(_xlfn.BETA.DIST(DATE(YEAR(AU$2),MONTH(AU$2),15),$AD$2,$AE$2,FALSE,DATE(YEAR($AD216),MONTH($AD216),1),DATE(YEAR($AE216),MONTH($AE216),28)),0)</f>
      </c>
      <c r="AV216" s="18">
        <f>SUM(AG216:AU216)</f>
      </c>
      <c r="AW216" s="18">
        <f>IF(J216&lt;&gt;0,J216,IF($AV216=0,0,AG216/$AV216*$Z216))</f>
      </c>
      <c r="AX216" s="18">
        <f>IF(K216&lt;&gt;0,K216,IF($AV216=0,0,AH216/$AV216*$Z216))</f>
      </c>
      <c r="AY216" s="18">
        <f>IF(L216&lt;&gt;0,L216,IF($AV216=0,0,AI216/$AV216*$Z216))</f>
      </c>
      <c r="AZ216" s="18">
        <f>IF(M216&lt;&gt;0,M216,IF($AV216=0,0,AJ216/$AV216*$Z216))</f>
      </c>
      <c r="BA216" s="18">
        <f>IF(N216&lt;&gt;0,N216,IF($AV216=0,0,AK216/$AV216*$Z216))</f>
      </c>
      <c r="BB216" s="18">
        <f>IF(O216&lt;&gt;0,O216,IF($AV216=0,0,AL216/$AV216*$Z216))</f>
      </c>
      <c r="BC216" s="18">
        <f>IF(P216&lt;&gt;0,P216,IF($AV216=0,0,AM216/$AV216*$Z216))</f>
      </c>
      <c r="BD216" s="18">
        <f>IF(Q216&lt;&gt;0,Q216,IF($AV216=0,0,AN216/$AV216*$Z216))</f>
      </c>
      <c r="BE216" s="18">
        <f>IF(R216&lt;&gt;0,R216,IF($AV216=0,0,AO216/$AV216*$Z216))</f>
      </c>
      <c r="BF216" s="18">
        <f>IF(S216&lt;&gt;0,S216,IF($AV216=0,0,AP216/$AV216*$Z216))</f>
      </c>
      <c r="BG216" s="18">
        <f>IF(T216&lt;&gt;0,T216,IF($AV216=0,0,AQ216/$AV216*$Z216))</f>
      </c>
      <c r="BH216" s="18">
        <f>IF(U216&lt;&gt;0,U216,IF($AV216=0,0,AR216/$AV216*$Z216))</f>
      </c>
      <c r="BI216" s="18">
        <f>IF(V216&lt;&gt;0,V216,IF($AV216=0,0,AS216/$AV216*$Z216))</f>
      </c>
      <c r="BJ216" s="18">
        <f>IF(W216&lt;&gt;0,W216,IF($AV216=0,0,AT216/$AV216*$Z216))</f>
      </c>
      <c r="BK216" s="18">
        <f>IF(X216&lt;&gt;0,X216,IF($AV216=0,0,AU216/$AV216*$Z216))</f>
      </c>
      <c r="BL216" s="18">
        <f>SUM(AW216:BK216)</f>
      </c>
      <c r="BM216" s="18">
        <f>I216-BL216</f>
      </c>
    </row>
    <row r="217" outlineLevel="3">
      <c r="A217" s="17" t="str">
        <v>3.13</v>
      </c>
      <c r="B217" s="17" t="str">
        <v/>
      </c>
      <c r="C217" s="17" t="str">
        <v/>
      </c>
      <c r="D217" s="17" t="str">
        <v/>
      </c>
      <c r="E217" s="17" t="str">
        <v>3.13</v>
      </c>
      <c r="F217" s="17" t="str">
        <v>Three phase GIS busbar disconnectors  1600 A  for Cable feeders .</v>
      </c>
      <c r="G217" s="17">
        <v>93247.83</v>
      </c>
      <c r="H217" s="17" t="str">
        <v/>
      </c>
      <c r="I217" s="17" t="str">
        <v/>
      </c>
      <c r="J217" s="17" t="str">
        <v/>
      </c>
      <c r="K217" s="17" t="str">
        <v/>
      </c>
      <c r="L217" s="17" t="str">
        <v/>
      </c>
      <c r="M217" s="17" t="str">
        <v/>
      </c>
      <c r="N217" s="17" t="str">
        <v/>
      </c>
      <c r="O217" s="17" t="str">
        <v/>
      </c>
      <c r="P217" s="17" t="str">
        <v/>
      </c>
      <c r="Q217" s="17" t="str">
        <v/>
      </c>
      <c r="R217" s="17" t="str">
        <v/>
      </c>
      <c r="S217" s="17" t="str">
        <v/>
      </c>
      <c r="T217" s="17" t="str">
        <v/>
      </c>
      <c r="U217" s="17" t="str">
        <v/>
      </c>
      <c r="V217" s="17" t="str">
        <v/>
      </c>
      <c r="W217" s="17" t="str">
        <v/>
      </c>
      <c r="X217" s="17" t="str">
        <v/>
      </c>
      <c r="Y217" s="17" t="str">
        <v/>
      </c>
      <c r="Z217" s="17" t="str">
        <v/>
      </c>
      <c r="AA217" s="17" t="str">
        <v/>
      </c>
      <c r="AB217" s="17" t="str">
        <v/>
      </c>
      <c r="AC217" s="17" t="str">
        <v/>
      </c>
      <c r="AD217" s="17" t="str">
        <v/>
      </c>
      <c r="AE217" s="17" t="str">
        <v/>
      </c>
      <c r="AF217" s="5" t="str">
        <v/>
      </c>
      <c r="AG217" s="18">
        <f>IFERROR(_xlfn.BETA.DIST(DATE(YEAR(AG$2),MONTH(AG$2),15),$AD$2,$AE$2,FALSE,DATE(YEAR($AD217),MONTH($AD217),1),DATE(YEAR($AE217),MONTH($AE217),28)),0)</f>
      </c>
      <c r="AH217" s="18">
        <f>IFERROR(_xlfn.BETA.DIST(DATE(YEAR(AH$2),MONTH(AH$2),15),$AD$2,$AE$2,FALSE,DATE(YEAR($AD217),MONTH($AD217),1),DATE(YEAR($AE217),MONTH($AE217),28)),0)</f>
      </c>
      <c r="AI217" s="18">
        <f>IFERROR(_xlfn.BETA.DIST(DATE(YEAR(AI$2),MONTH(AI$2),15),$AD$2,$AE$2,FALSE,DATE(YEAR($AD217),MONTH($AD217),1),DATE(YEAR($AE217),MONTH($AE217),28)),0)</f>
      </c>
      <c r="AJ217" s="18">
        <f>IFERROR(_xlfn.BETA.DIST(DATE(YEAR(AJ$2),MONTH(AJ$2),15),$AD$2,$AE$2,FALSE,DATE(YEAR($AD217),MONTH($AD217),1),DATE(YEAR($AE217),MONTH($AE217),28)),0)</f>
      </c>
      <c r="AK217" s="18">
        <f>IFERROR(_xlfn.BETA.DIST(DATE(YEAR(AK$2),MONTH(AK$2),15),$AD$2,$AE$2,FALSE,DATE(YEAR($AD217),MONTH($AD217),1),DATE(YEAR($AE217),MONTH($AE217),28)),0)</f>
      </c>
      <c r="AL217" s="18">
        <f>IFERROR(_xlfn.BETA.DIST(DATE(YEAR(AL$2),MONTH(AL$2),15),$AD$2,$AE$2,FALSE,DATE(YEAR($AD217),MONTH($AD217),1),DATE(YEAR($AE217),MONTH($AE217),28)),0)</f>
      </c>
      <c r="AM217" s="18">
        <f>IFERROR(_xlfn.BETA.DIST(DATE(YEAR(AM$2),MONTH(AM$2),15),$AD$2,$AE$2,FALSE,DATE(YEAR($AD217),MONTH($AD217),1),DATE(YEAR($AE217),MONTH($AE217),28)),0)</f>
      </c>
      <c r="AN217" s="18">
        <f>IFERROR(_xlfn.BETA.DIST(DATE(YEAR(AN$2),MONTH(AN$2),15),$AD$2,$AE$2,FALSE,DATE(YEAR($AD217),MONTH($AD217),1),DATE(YEAR($AE217),MONTH($AE217),28)),0)</f>
      </c>
      <c r="AO217" s="18">
        <f>IFERROR(_xlfn.BETA.DIST(DATE(YEAR(AO$2),MONTH(AO$2),15),$AD$2,$AE$2,FALSE,DATE(YEAR($AD217),MONTH($AD217),1),DATE(YEAR($AE217),MONTH($AE217),28)),0)</f>
      </c>
      <c r="AP217" s="18">
        <f>IFERROR(_xlfn.BETA.DIST(DATE(YEAR(AP$2),MONTH(AP$2),15),$AD$2,$AE$2,FALSE,DATE(YEAR($AD217),MONTH($AD217),1),DATE(YEAR($AE217),MONTH($AE217),28)),0)</f>
      </c>
      <c r="AQ217" s="18">
        <f>IFERROR(_xlfn.BETA.DIST(DATE(YEAR(AQ$2),MONTH(AQ$2),15),$AD$2,$AE$2,FALSE,DATE(YEAR($AD217),MONTH($AD217),1),DATE(YEAR($AE217),MONTH($AE217),28)),0)</f>
      </c>
      <c r="AR217" s="18">
        <f>IFERROR(_xlfn.BETA.DIST(DATE(YEAR(AR$2),MONTH(AR$2),15),$AD$2,$AE$2,FALSE,DATE(YEAR($AD217),MONTH($AD217),1),DATE(YEAR($AE217),MONTH($AE217),28)),0)</f>
      </c>
      <c r="AS217" s="18">
        <f>IFERROR(_xlfn.BETA.DIST(DATE(YEAR(AS$2),MONTH(AS$2),15),$AD$2,$AE$2,FALSE,DATE(YEAR($AD217),MONTH($AD217),1),DATE(YEAR($AE217),MONTH($AE217),28)),0)</f>
      </c>
      <c r="AT217" s="18">
        <f>IFERROR(_xlfn.BETA.DIST(DATE(YEAR(AT$2),MONTH(AT$2),15),$AD$2,$AE$2,FALSE,DATE(YEAR($AD217),MONTH($AD217),1),DATE(YEAR($AE217),MONTH($AE217),28)),0)</f>
      </c>
      <c r="AU217" s="18">
        <f>IFERROR(_xlfn.BETA.DIST(DATE(YEAR(AU$2),MONTH(AU$2),15),$AD$2,$AE$2,FALSE,DATE(YEAR($AD217),MONTH($AD217),1),DATE(YEAR($AE217),MONTH($AE217),28)),0)</f>
      </c>
      <c r="AV217" s="18">
        <f>SUM(AG217:AU217)</f>
      </c>
      <c r="AW217" s="18">
        <f>IF(J217&lt;&gt;0,J217,IF($AV217=0,0,AG217/$AV217*$Z217))</f>
      </c>
      <c r="AX217" s="18">
        <f>IF(K217&lt;&gt;0,K217,IF($AV217=0,0,AH217/$AV217*$Z217))</f>
      </c>
      <c r="AY217" s="18">
        <f>IF(L217&lt;&gt;0,L217,IF($AV217=0,0,AI217/$AV217*$Z217))</f>
      </c>
      <c r="AZ217" s="18">
        <f>IF(M217&lt;&gt;0,M217,IF($AV217=0,0,AJ217/$AV217*$Z217))</f>
      </c>
      <c r="BA217" s="18">
        <f>IF(N217&lt;&gt;0,N217,IF($AV217=0,0,AK217/$AV217*$Z217))</f>
      </c>
      <c r="BB217" s="18">
        <f>IF(O217&lt;&gt;0,O217,IF($AV217=0,0,AL217/$AV217*$Z217))</f>
      </c>
      <c r="BC217" s="18">
        <f>IF(P217&lt;&gt;0,P217,IF($AV217=0,0,AM217/$AV217*$Z217))</f>
      </c>
      <c r="BD217" s="18">
        <f>IF(Q217&lt;&gt;0,Q217,IF($AV217=0,0,AN217/$AV217*$Z217))</f>
      </c>
      <c r="BE217" s="18">
        <f>IF(R217&lt;&gt;0,R217,IF($AV217=0,0,AO217/$AV217*$Z217))</f>
      </c>
      <c r="BF217" s="18">
        <f>IF(S217&lt;&gt;0,S217,IF($AV217=0,0,AP217/$AV217*$Z217))</f>
      </c>
      <c r="BG217" s="18">
        <f>IF(T217&lt;&gt;0,T217,IF($AV217=0,0,AQ217/$AV217*$Z217))</f>
      </c>
      <c r="BH217" s="18">
        <f>IF(U217&lt;&gt;0,U217,IF($AV217=0,0,AR217/$AV217*$Z217))</f>
      </c>
      <c r="BI217" s="18">
        <f>IF(V217&lt;&gt;0,V217,IF($AV217=0,0,AS217/$AV217*$Z217))</f>
      </c>
      <c r="BJ217" s="18">
        <f>IF(W217&lt;&gt;0,W217,IF($AV217=0,0,AT217/$AV217*$Z217))</f>
      </c>
      <c r="BK217" s="18">
        <f>IF(X217&lt;&gt;0,X217,IF($AV217=0,0,AU217/$AV217*$Z217))</f>
      </c>
      <c r="BL217" s="18">
        <f>SUM(AW217:BK217)</f>
      </c>
      <c r="BM217" s="17" t="str">
        <v/>
      </c>
    </row>
    <row r="218" outlineLevel="4">
      <c r="A218" s="5" t="str">
        <v>3.13</v>
      </c>
      <c r="B218" s="5" t="str">
        <v/>
      </c>
      <c r="C218" s="5" t="str">
        <v>BSKDGNGENGR05</v>
      </c>
      <c r="D218" s="5" t="str">
        <v>BSKDGNGENGR05</v>
      </c>
      <c r="E218" s="19">
        <f>IFERROR(_xlfn.XLOOKUP(F218,Assumptions!B:B,Assumptions!C:C),0)</f>
      </c>
      <c r="F218" s="5" t="str">
        <v>Advanced Payment</v>
      </c>
      <c r="G218" s="5" t="str">
        <v/>
      </c>
      <c r="H218" s="18">
        <f>G217*E218</f>
      </c>
      <c r="I218" s="18">
        <f>H218*(1-0)</f>
      </c>
      <c r="J218" s="18">
        <v>0</v>
      </c>
      <c r="K218" s="18">
        <v>0</v>
      </c>
      <c r="L218" s="18">
        <v>0</v>
      </c>
      <c r="M218" s="18">
        <v>0</v>
      </c>
      <c r="N218" s="18">
        <v>0</v>
      </c>
      <c r="O218" s="18">
        <v>0</v>
      </c>
      <c r="P218" s="18">
        <v>0</v>
      </c>
      <c r="Q218" s="18">
        <v>0</v>
      </c>
      <c r="R218" s="18">
        <v>0</v>
      </c>
      <c r="S218" s="18">
        <v>0</v>
      </c>
      <c r="T218" s="18">
        <v>0</v>
      </c>
      <c r="U218" s="18">
        <v>0</v>
      </c>
      <c r="V218" s="18">
        <v>0</v>
      </c>
      <c r="W218" s="18">
        <v>0</v>
      </c>
      <c r="X218" s="18">
        <v>0</v>
      </c>
      <c r="Y218" s="18">
        <f>SUM(J218:X218)</f>
      </c>
      <c r="Z218" s="18">
        <f>I218-Y218</f>
      </c>
      <c r="AA218" s="20">
        <v>46026</v>
      </c>
      <c r="AB218" s="20">
        <v>46026</v>
      </c>
      <c r="AC218" s="18">
        <f>IFERROR(_xlfn.XLOOKUP(F218,Assumptions!B:B,Assumptions!D:D),0)</f>
      </c>
      <c r="AD218" s="20">
        <f>AA218+AC218</f>
      </c>
      <c r="AE218" s="20">
        <f>AC218+AB218</f>
      </c>
      <c r="AF218" s="5" t="str">
        <v/>
      </c>
      <c r="AG218" s="18">
        <f>IFERROR(_xlfn.BETA.DIST(DATE(YEAR(AG$2),MONTH(AG$2),15),$AD$2,$AE$2,FALSE,DATE(YEAR($AD218),MONTH($AD218),1),DATE(YEAR($AE218),MONTH($AE218),28)),0)</f>
      </c>
      <c r="AH218" s="18">
        <f>IFERROR(_xlfn.BETA.DIST(DATE(YEAR(AH$2),MONTH(AH$2),15),$AD$2,$AE$2,FALSE,DATE(YEAR($AD218),MONTH($AD218),1),DATE(YEAR($AE218),MONTH($AE218),28)),0)</f>
      </c>
      <c r="AI218" s="18">
        <f>IFERROR(_xlfn.BETA.DIST(DATE(YEAR(AI$2),MONTH(AI$2),15),$AD$2,$AE$2,FALSE,DATE(YEAR($AD218),MONTH($AD218),1),DATE(YEAR($AE218),MONTH($AE218),28)),0)</f>
      </c>
      <c r="AJ218" s="18">
        <f>IFERROR(_xlfn.BETA.DIST(DATE(YEAR(AJ$2),MONTH(AJ$2),15),$AD$2,$AE$2,FALSE,DATE(YEAR($AD218),MONTH($AD218),1),DATE(YEAR($AE218),MONTH($AE218),28)),0)</f>
      </c>
      <c r="AK218" s="18">
        <f>IFERROR(_xlfn.BETA.DIST(DATE(YEAR(AK$2),MONTH(AK$2),15),$AD$2,$AE$2,FALSE,DATE(YEAR($AD218),MONTH($AD218),1),DATE(YEAR($AE218),MONTH($AE218),28)),0)</f>
      </c>
      <c r="AL218" s="18">
        <f>IFERROR(_xlfn.BETA.DIST(DATE(YEAR(AL$2),MONTH(AL$2),15),$AD$2,$AE$2,FALSE,DATE(YEAR($AD218),MONTH($AD218),1),DATE(YEAR($AE218),MONTH($AE218),28)),0)</f>
      </c>
      <c r="AM218" s="18">
        <f>IFERROR(_xlfn.BETA.DIST(DATE(YEAR(AM$2),MONTH(AM$2),15),$AD$2,$AE$2,FALSE,DATE(YEAR($AD218),MONTH($AD218),1),DATE(YEAR($AE218),MONTH($AE218),28)),0)</f>
      </c>
      <c r="AN218" s="18">
        <f>IFERROR(_xlfn.BETA.DIST(DATE(YEAR(AN$2),MONTH(AN$2),15),$AD$2,$AE$2,FALSE,DATE(YEAR($AD218),MONTH($AD218),1),DATE(YEAR($AE218),MONTH($AE218),28)),0)</f>
      </c>
      <c r="AO218" s="18">
        <f>IFERROR(_xlfn.BETA.DIST(DATE(YEAR(AO$2),MONTH(AO$2),15),$AD$2,$AE$2,FALSE,DATE(YEAR($AD218),MONTH($AD218),1),DATE(YEAR($AE218),MONTH($AE218),28)),0)</f>
      </c>
      <c r="AP218" s="18">
        <f>IFERROR(_xlfn.BETA.DIST(DATE(YEAR(AP$2),MONTH(AP$2),15),$AD$2,$AE$2,FALSE,DATE(YEAR($AD218),MONTH($AD218),1),DATE(YEAR($AE218),MONTH($AE218),28)),0)</f>
      </c>
      <c r="AQ218" s="18">
        <f>IFERROR(_xlfn.BETA.DIST(DATE(YEAR(AQ$2),MONTH(AQ$2),15),$AD$2,$AE$2,FALSE,DATE(YEAR($AD218),MONTH($AD218),1),DATE(YEAR($AE218),MONTH($AE218),28)),0)</f>
      </c>
      <c r="AR218" s="18">
        <f>IFERROR(_xlfn.BETA.DIST(DATE(YEAR(AR$2),MONTH(AR$2),15),$AD$2,$AE$2,FALSE,DATE(YEAR($AD218),MONTH($AD218),1),DATE(YEAR($AE218),MONTH($AE218),28)),0)</f>
      </c>
      <c r="AS218" s="18">
        <f>IFERROR(_xlfn.BETA.DIST(DATE(YEAR(AS$2),MONTH(AS$2),15),$AD$2,$AE$2,FALSE,DATE(YEAR($AD218),MONTH($AD218),1),DATE(YEAR($AE218),MONTH($AE218),28)),0)</f>
      </c>
      <c r="AT218" s="18">
        <f>IFERROR(_xlfn.BETA.DIST(DATE(YEAR(AT$2),MONTH(AT$2),15),$AD$2,$AE$2,FALSE,DATE(YEAR($AD218),MONTH($AD218),1),DATE(YEAR($AE218),MONTH($AE218),28)),0)</f>
      </c>
      <c r="AU218" s="18">
        <f>IFERROR(_xlfn.BETA.DIST(DATE(YEAR(AU$2),MONTH(AU$2),15),$AD$2,$AE$2,FALSE,DATE(YEAR($AD218),MONTH($AD218),1),DATE(YEAR($AE218),MONTH($AE218),28)),0)</f>
      </c>
      <c r="AV218" s="18">
        <f>SUM(AG218:AU218)</f>
      </c>
      <c r="AW218" s="18">
        <f>IF(J218&lt;&gt;0,J218,IF($AV218=0,0,AG218/$AV218*$Z218))</f>
      </c>
      <c r="AX218" s="18">
        <f>IF(K218&lt;&gt;0,K218,IF($AV218=0,0,AH218/$AV218*$Z218))</f>
      </c>
      <c r="AY218" s="18">
        <f>IF(L218&lt;&gt;0,L218,IF($AV218=0,0,AI218/$AV218*$Z218))</f>
      </c>
      <c r="AZ218" s="18">
        <f>IF(M218&lt;&gt;0,M218,IF($AV218=0,0,AJ218/$AV218*$Z218))</f>
      </c>
      <c r="BA218" s="18">
        <f>IF(N218&lt;&gt;0,N218,IF($AV218=0,0,AK218/$AV218*$Z218))</f>
      </c>
      <c r="BB218" s="18">
        <f>IF(O218&lt;&gt;0,O218,IF($AV218=0,0,AL218/$AV218*$Z218))</f>
      </c>
      <c r="BC218" s="18">
        <f>IF(P218&lt;&gt;0,P218,IF($AV218=0,0,AM218/$AV218*$Z218))</f>
      </c>
      <c r="BD218" s="18">
        <f>IF(Q218&lt;&gt;0,Q218,IF($AV218=0,0,AN218/$AV218*$Z218))</f>
      </c>
      <c r="BE218" s="18">
        <f>IF(R218&lt;&gt;0,R218,IF($AV218=0,0,AO218/$AV218*$Z218))</f>
      </c>
      <c r="BF218" s="18">
        <f>IF(S218&lt;&gt;0,S218,IF($AV218=0,0,AP218/$AV218*$Z218))</f>
      </c>
      <c r="BG218" s="18">
        <f>IF(T218&lt;&gt;0,T218,IF($AV218=0,0,AQ218/$AV218*$Z218))</f>
      </c>
      <c r="BH218" s="18">
        <f>IF(U218&lt;&gt;0,U218,IF($AV218=0,0,AR218/$AV218*$Z218))</f>
      </c>
      <c r="BI218" s="18">
        <f>IF(V218&lt;&gt;0,V218,IF($AV218=0,0,AS218/$AV218*$Z218))</f>
      </c>
      <c r="BJ218" s="18">
        <f>IF(W218&lt;&gt;0,W218,IF($AV218=0,0,AT218/$AV218*$Z218))</f>
      </c>
      <c r="BK218" s="18">
        <f>IF(X218&lt;&gt;0,X218,IF($AV218=0,0,AU218/$AV218*$Z218))</f>
      </c>
      <c r="BL218" s="18">
        <f>SUM(AW218:BK218)</f>
      </c>
      <c r="BM218" s="18">
        <f>I218-BL218</f>
      </c>
    </row>
    <row r="219" outlineLevel="4">
      <c r="A219" s="5" t="str">
        <v>3.13</v>
      </c>
      <c r="B219" s="5" t="str">
        <v/>
      </c>
      <c r="C219" s="5" t="str">
        <v>BSPRELGENG107</v>
      </c>
      <c r="D219" s="5" t="str">
        <v>BSPRELGENG107</v>
      </c>
      <c r="E219" s="19">
        <f>IFERROR(_xlfn.XLOOKUP(F219,Assumptions!B:B,Assumptions!C:C),0)</f>
      </c>
      <c r="F219" s="5" t="str">
        <v>Site Delivery USD</v>
      </c>
      <c r="G219" s="5" t="str">
        <v/>
      </c>
      <c r="H219" s="18">
        <f>G217*E219</f>
      </c>
      <c r="I219" s="18">
        <f>H219*(1-0)</f>
      </c>
      <c r="J219" s="18">
        <v>0</v>
      </c>
      <c r="K219" s="18">
        <v>0</v>
      </c>
      <c r="L219" s="18">
        <v>0</v>
      </c>
      <c r="M219" s="18">
        <v>0</v>
      </c>
      <c r="N219" s="18">
        <v>0</v>
      </c>
      <c r="O219" s="18">
        <v>0</v>
      </c>
      <c r="P219" s="18">
        <v>0</v>
      </c>
      <c r="Q219" s="18">
        <v>0</v>
      </c>
      <c r="R219" s="18">
        <v>0</v>
      </c>
      <c r="S219" s="18">
        <v>0</v>
      </c>
      <c r="T219" s="18">
        <v>0</v>
      </c>
      <c r="U219" s="18">
        <v>0</v>
      </c>
      <c r="V219" s="18">
        <v>0</v>
      </c>
      <c r="W219" s="18">
        <v>0</v>
      </c>
      <c r="X219" s="18">
        <v>0</v>
      </c>
      <c r="Y219" s="18">
        <f>SUM(J219:X219)</f>
      </c>
      <c r="Z219" s="18">
        <f>I219-Y219</f>
      </c>
      <c r="AA219" s="20">
        <v>46294</v>
      </c>
      <c r="AB219" s="20">
        <v>46294</v>
      </c>
      <c r="AC219" s="18">
        <f>IFERROR(_xlfn.XLOOKUP(F219,Assumptions!B:B,Assumptions!D:D),0)</f>
      </c>
      <c r="AD219" s="20">
        <f>AA219+AC219</f>
      </c>
      <c r="AE219" s="20">
        <f>AC219+AB219</f>
      </c>
      <c r="AF219" s="5" t="str">
        <v/>
      </c>
      <c r="AG219" s="18">
        <f>IFERROR(_xlfn.BETA.DIST(DATE(YEAR(AG$2),MONTH(AG$2),15),$AD$2,$AE$2,FALSE,DATE(YEAR($AD219),MONTH($AD219),1),DATE(YEAR($AE219),MONTH($AE219),28)),0)</f>
      </c>
      <c r="AH219" s="18">
        <f>IFERROR(_xlfn.BETA.DIST(DATE(YEAR(AH$2),MONTH(AH$2),15),$AD$2,$AE$2,FALSE,DATE(YEAR($AD219),MONTH($AD219),1),DATE(YEAR($AE219),MONTH($AE219),28)),0)</f>
      </c>
      <c r="AI219" s="18">
        <f>IFERROR(_xlfn.BETA.DIST(DATE(YEAR(AI$2),MONTH(AI$2),15),$AD$2,$AE$2,FALSE,DATE(YEAR($AD219),MONTH($AD219),1),DATE(YEAR($AE219),MONTH($AE219),28)),0)</f>
      </c>
      <c r="AJ219" s="18">
        <f>IFERROR(_xlfn.BETA.DIST(DATE(YEAR(AJ$2),MONTH(AJ$2),15),$AD$2,$AE$2,FALSE,DATE(YEAR($AD219),MONTH($AD219),1),DATE(YEAR($AE219),MONTH($AE219),28)),0)</f>
      </c>
      <c r="AK219" s="18">
        <f>IFERROR(_xlfn.BETA.DIST(DATE(YEAR(AK$2),MONTH(AK$2),15),$AD$2,$AE$2,FALSE,DATE(YEAR($AD219),MONTH($AD219),1),DATE(YEAR($AE219),MONTH($AE219),28)),0)</f>
      </c>
      <c r="AL219" s="18">
        <f>IFERROR(_xlfn.BETA.DIST(DATE(YEAR(AL$2),MONTH(AL$2),15),$AD$2,$AE$2,FALSE,DATE(YEAR($AD219),MONTH($AD219),1),DATE(YEAR($AE219),MONTH($AE219),28)),0)</f>
      </c>
      <c r="AM219" s="18">
        <f>IFERROR(_xlfn.BETA.DIST(DATE(YEAR(AM$2),MONTH(AM$2),15),$AD$2,$AE$2,FALSE,DATE(YEAR($AD219),MONTH($AD219),1),DATE(YEAR($AE219),MONTH($AE219),28)),0)</f>
      </c>
      <c r="AN219" s="18">
        <f>IFERROR(_xlfn.BETA.DIST(DATE(YEAR(AN$2),MONTH(AN$2),15),$AD$2,$AE$2,FALSE,DATE(YEAR($AD219),MONTH($AD219),1),DATE(YEAR($AE219),MONTH($AE219),28)),0)</f>
      </c>
      <c r="AO219" s="18">
        <f>IFERROR(_xlfn.BETA.DIST(DATE(YEAR(AO$2),MONTH(AO$2),15),$AD$2,$AE$2,FALSE,DATE(YEAR($AD219),MONTH($AD219),1),DATE(YEAR($AE219),MONTH($AE219),28)),0)</f>
      </c>
      <c r="AP219" s="18">
        <f>IFERROR(_xlfn.BETA.DIST(DATE(YEAR(AP$2),MONTH(AP$2),15),$AD$2,$AE$2,FALSE,DATE(YEAR($AD219),MONTH($AD219),1),DATE(YEAR($AE219),MONTH($AE219),28)),0)</f>
      </c>
      <c r="AQ219" s="18">
        <f>IFERROR(_xlfn.BETA.DIST(DATE(YEAR(AQ$2),MONTH(AQ$2),15),$AD$2,$AE$2,FALSE,DATE(YEAR($AD219),MONTH($AD219),1),DATE(YEAR($AE219),MONTH($AE219),28)),0)</f>
      </c>
      <c r="AR219" s="18">
        <f>IFERROR(_xlfn.BETA.DIST(DATE(YEAR(AR$2),MONTH(AR$2),15),$AD$2,$AE$2,FALSE,DATE(YEAR($AD219),MONTH($AD219),1),DATE(YEAR($AE219),MONTH($AE219),28)),0)</f>
      </c>
      <c r="AS219" s="18">
        <f>IFERROR(_xlfn.BETA.DIST(DATE(YEAR(AS$2),MONTH(AS$2),15),$AD$2,$AE$2,FALSE,DATE(YEAR($AD219),MONTH($AD219),1),DATE(YEAR($AE219),MONTH($AE219),28)),0)</f>
      </c>
      <c r="AT219" s="18">
        <f>IFERROR(_xlfn.BETA.DIST(DATE(YEAR(AT$2),MONTH(AT$2),15),$AD$2,$AE$2,FALSE,DATE(YEAR($AD219),MONTH($AD219),1),DATE(YEAR($AE219),MONTH($AE219),28)),0)</f>
      </c>
      <c r="AU219" s="18">
        <f>IFERROR(_xlfn.BETA.DIST(DATE(YEAR(AU$2),MONTH(AU$2),15),$AD$2,$AE$2,FALSE,DATE(YEAR($AD219),MONTH($AD219),1),DATE(YEAR($AE219),MONTH($AE219),28)),0)</f>
      </c>
      <c r="AV219" s="18">
        <f>SUM(AG219:AU219)</f>
      </c>
      <c r="AW219" s="18">
        <f>IF(J219&lt;&gt;0,J219,IF($AV219=0,0,AG219/$AV219*$Z219))</f>
      </c>
      <c r="AX219" s="18">
        <f>IF(K219&lt;&gt;0,K219,IF($AV219=0,0,AH219/$AV219*$Z219))</f>
      </c>
      <c r="AY219" s="18">
        <f>IF(L219&lt;&gt;0,L219,IF($AV219=0,0,AI219/$AV219*$Z219))</f>
      </c>
      <c r="AZ219" s="18">
        <f>IF(M219&lt;&gt;0,M219,IF($AV219=0,0,AJ219/$AV219*$Z219))</f>
      </c>
      <c r="BA219" s="18">
        <f>IF(N219&lt;&gt;0,N219,IF($AV219=0,0,AK219/$AV219*$Z219))</f>
      </c>
      <c r="BB219" s="18">
        <f>IF(O219&lt;&gt;0,O219,IF($AV219=0,0,AL219/$AV219*$Z219))</f>
      </c>
      <c r="BC219" s="18">
        <f>IF(P219&lt;&gt;0,P219,IF($AV219=0,0,AM219/$AV219*$Z219))</f>
      </c>
      <c r="BD219" s="18">
        <f>IF(Q219&lt;&gt;0,Q219,IF($AV219=0,0,AN219/$AV219*$Z219))</f>
      </c>
      <c r="BE219" s="18">
        <f>IF(R219&lt;&gt;0,R219,IF($AV219=0,0,AO219/$AV219*$Z219))</f>
      </c>
      <c r="BF219" s="18">
        <f>IF(S219&lt;&gt;0,S219,IF($AV219=0,0,AP219/$AV219*$Z219))</f>
      </c>
      <c r="BG219" s="18">
        <f>IF(T219&lt;&gt;0,T219,IF($AV219=0,0,AQ219/$AV219*$Z219))</f>
      </c>
      <c r="BH219" s="18">
        <f>IF(U219&lt;&gt;0,U219,IF($AV219=0,0,AR219/$AV219*$Z219))</f>
      </c>
      <c r="BI219" s="18">
        <f>IF(V219&lt;&gt;0,V219,IF($AV219=0,0,AS219/$AV219*$Z219))</f>
      </c>
      <c r="BJ219" s="18">
        <f>IF(W219&lt;&gt;0,W219,IF($AV219=0,0,AT219/$AV219*$Z219))</f>
      </c>
      <c r="BK219" s="18">
        <f>IF(X219&lt;&gt;0,X219,IF($AV219=0,0,AU219/$AV219*$Z219))</f>
      </c>
      <c r="BL219" s="18">
        <f>SUM(AW219:BK219)</f>
      </c>
      <c r="BM219" s="18">
        <f>I219-BL219</f>
      </c>
    </row>
    <row r="220" outlineLevel="4">
      <c r="A220" s="5" t="str">
        <v>3.13</v>
      </c>
      <c r="B220" s="5" t="str">
        <v/>
      </c>
      <c r="C220" s="5" t="str">
        <v>BSKDGNGENGR07</v>
      </c>
      <c r="D220" s="5" t="str">
        <v>BSKDGNGENGR07</v>
      </c>
      <c r="E220" s="19">
        <f>IFERROR(_xlfn.XLOOKUP(F220,Assumptions!B:B,Assumptions!C:C),0)</f>
      </c>
      <c r="F220" s="5" t="str">
        <v>Retention</v>
      </c>
      <c r="G220" s="5" t="str">
        <v/>
      </c>
      <c r="H220" s="18">
        <f>G217*E220</f>
      </c>
      <c r="I220" s="18">
        <f>H220*(1-0)</f>
      </c>
      <c r="J220" s="18">
        <v>0</v>
      </c>
      <c r="K220" s="18">
        <v>0</v>
      </c>
      <c r="L220" s="18">
        <v>0</v>
      </c>
      <c r="M220" s="18">
        <v>0</v>
      </c>
      <c r="N220" s="18">
        <v>0</v>
      </c>
      <c r="O220" s="18">
        <v>0</v>
      </c>
      <c r="P220" s="18">
        <v>0</v>
      </c>
      <c r="Q220" s="18">
        <v>0</v>
      </c>
      <c r="R220" s="18">
        <v>0</v>
      </c>
      <c r="S220" s="18">
        <v>0</v>
      </c>
      <c r="T220" s="18">
        <v>0</v>
      </c>
      <c r="U220" s="18">
        <v>0</v>
      </c>
      <c r="V220" s="18">
        <v>0</v>
      </c>
      <c r="W220" s="18">
        <v>0</v>
      </c>
      <c r="X220" s="18">
        <v>0</v>
      </c>
      <c r="Y220" s="18">
        <f>SUM(J220:X220)</f>
      </c>
      <c r="Z220" s="18">
        <f>I220-Y220</f>
      </c>
      <c r="AA220" s="20">
        <v>46483</v>
      </c>
      <c r="AB220" s="20">
        <v>46483</v>
      </c>
      <c r="AC220" s="18">
        <f>IFERROR(_xlfn.XLOOKUP(F220,Assumptions!B:B,Assumptions!D:D),0)</f>
      </c>
      <c r="AD220" s="20">
        <f>AA220+AC220</f>
      </c>
      <c r="AE220" s="20">
        <f>AC220+AB220</f>
      </c>
      <c r="AF220" s="5" t="str">
        <v/>
      </c>
      <c r="AG220" s="18">
        <f>IFERROR(_xlfn.BETA.DIST(DATE(YEAR(AG$2),MONTH(AG$2),15),$AD$2,$AE$2,FALSE,DATE(YEAR($AD220),MONTH($AD220),1),DATE(YEAR($AE220),MONTH($AE220),28)),0)</f>
      </c>
      <c r="AH220" s="18">
        <f>IFERROR(_xlfn.BETA.DIST(DATE(YEAR(AH$2),MONTH(AH$2),15),$AD$2,$AE$2,FALSE,DATE(YEAR($AD220),MONTH($AD220),1),DATE(YEAR($AE220),MONTH($AE220),28)),0)</f>
      </c>
      <c r="AI220" s="18">
        <f>IFERROR(_xlfn.BETA.DIST(DATE(YEAR(AI$2),MONTH(AI$2),15),$AD$2,$AE$2,FALSE,DATE(YEAR($AD220),MONTH($AD220),1),DATE(YEAR($AE220),MONTH($AE220),28)),0)</f>
      </c>
      <c r="AJ220" s="18">
        <f>IFERROR(_xlfn.BETA.DIST(DATE(YEAR(AJ$2),MONTH(AJ$2),15),$AD$2,$AE$2,FALSE,DATE(YEAR($AD220),MONTH($AD220),1),DATE(YEAR($AE220),MONTH($AE220),28)),0)</f>
      </c>
      <c r="AK220" s="18">
        <f>IFERROR(_xlfn.BETA.DIST(DATE(YEAR(AK$2),MONTH(AK$2),15),$AD$2,$AE$2,FALSE,DATE(YEAR($AD220),MONTH($AD220),1),DATE(YEAR($AE220),MONTH($AE220),28)),0)</f>
      </c>
      <c r="AL220" s="18">
        <f>IFERROR(_xlfn.BETA.DIST(DATE(YEAR(AL$2),MONTH(AL$2),15),$AD$2,$AE$2,FALSE,DATE(YEAR($AD220),MONTH($AD220),1),DATE(YEAR($AE220),MONTH($AE220),28)),0)</f>
      </c>
      <c r="AM220" s="18">
        <f>IFERROR(_xlfn.BETA.DIST(DATE(YEAR(AM$2),MONTH(AM$2),15),$AD$2,$AE$2,FALSE,DATE(YEAR($AD220),MONTH($AD220),1),DATE(YEAR($AE220),MONTH($AE220),28)),0)</f>
      </c>
      <c r="AN220" s="18">
        <f>IFERROR(_xlfn.BETA.DIST(DATE(YEAR(AN$2),MONTH(AN$2),15),$AD$2,$AE$2,FALSE,DATE(YEAR($AD220),MONTH($AD220),1),DATE(YEAR($AE220),MONTH($AE220),28)),0)</f>
      </c>
      <c r="AO220" s="18">
        <f>IFERROR(_xlfn.BETA.DIST(DATE(YEAR(AO$2),MONTH(AO$2),15),$AD$2,$AE$2,FALSE,DATE(YEAR($AD220),MONTH($AD220),1),DATE(YEAR($AE220),MONTH($AE220),28)),0)</f>
      </c>
      <c r="AP220" s="18">
        <f>IFERROR(_xlfn.BETA.DIST(DATE(YEAR(AP$2),MONTH(AP$2),15),$AD$2,$AE$2,FALSE,DATE(YEAR($AD220),MONTH($AD220),1),DATE(YEAR($AE220),MONTH($AE220),28)),0)</f>
      </c>
      <c r="AQ220" s="18">
        <f>IFERROR(_xlfn.BETA.DIST(DATE(YEAR(AQ$2),MONTH(AQ$2),15),$AD$2,$AE$2,FALSE,DATE(YEAR($AD220),MONTH($AD220),1),DATE(YEAR($AE220),MONTH($AE220),28)),0)</f>
      </c>
      <c r="AR220" s="18">
        <f>IFERROR(_xlfn.BETA.DIST(DATE(YEAR(AR$2),MONTH(AR$2),15),$AD$2,$AE$2,FALSE,DATE(YEAR($AD220),MONTH($AD220),1),DATE(YEAR($AE220),MONTH($AE220),28)),0)</f>
      </c>
      <c r="AS220" s="18">
        <f>IFERROR(_xlfn.BETA.DIST(DATE(YEAR(AS$2),MONTH(AS$2),15),$AD$2,$AE$2,FALSE,DATE(YEAR($AD220),MONTH($AD220),1),DATE(YEAR($AE220),MONTH($AE220),28)),0)</f>
      </c>
      <c r="AT220" s="18">
        <f>IFERROR(_xlfn.BETA.DIST(DATE(YEAR(AT$2),MONTH(AT$2),15),$AD$2,$AE$2,FALSE,DATE(YEAR($AD220),MONTH($AD220),1),DATE(YEAR($AE220),MONTH($AE220),28)),0)</f>
      </c>
      <c r="AU220" s="18">
        <f>IFERROR(_xlfn.BETA.DIST(DATE(YEAR(AU$2),MONTH(AU$2),15),$AD$2,$AE$2,FALSE,DATE(YEAR($AD220),MONTH($AD220),1),DATE(YEAR($AE220),MONTH($AE220),28)),0)</f>
      </c>
      <c r="AV220" s="18">
        <f>SUM(AG220:AU220)</f>
      </c>
      <c r="AW220" s="18">
        <f>IF(J220&lt;&gt;0,J220,IF($AV220=0,0,AG220/$AV220*$Z220))</f>
      </c>
      <c r="AX220" s="18">
        <f>IF(K220&lt;&gt;0,K220,IF($AV220=0,0,AH220/$AV220*$Z220))</f>
      </c>
      <c r="AY220" s="18">
        <f>IF(L220&lt;&gt;0,L220,IF($AV220=0,0,AI220/$AV220*$Z220))</f>
      </c>
      <c r="AZ220" s="18">
        <f>IF(M220&lt;&gt;0,M220,IF($AV220=0,0,AJ220/$AV220*$Z220))</f>
      </c>
      <c r="BA220" s="18">
        <f>IF(N220&lt;&gt;0,N220,IF($AV220=0,0,AK220/$AV220*$Z220))</f>
      </c>
      <c r="BB220" s="18">
        <f>IF(O220&lt;&gt;0,O220,IF($AV220=0,0,AL220/$AV220*$Z220))</f>
      </c>
      <c r="BC220" s="18">
        <f>IF(P220&lt;&gt;0,P220,IF($AV220=0,0,AM220/$AV220*$Z220))</f>
      </c>
      <c r="BD220" s="18">
        <f>IF(Q220&lt;&gt;0,Q220,IF($AV220=0,0,AN220/$AV220*$Z220))</f>
      </c>
      <c r="BE220" s="18">
        <f>IF(R220&lt;&gt;0,R220,IF($AV220=0,0,AO220/$AV220*$Z220))</f>
      </c>
      <c r="BF220" s="18">
        <f>IF(S220&lt;&gt;0,S220,IF($AV220=0,0,AP220/$AV220*$Z220))</f>
      </c>
      <c r="BG220" s="18">
        <f>IF(T220&lt;&gt;0,T220,IF($AV220=0,0,AQ220/$AV220*$Z220))</f>
      </c>
      <c r="BH220" s="18">
        <f>IF(U220&lt;&gt;0,U220,IF($AV220=0,0,AR220/$AV220*$Z220))</f>
      </c>
      <c r="BI220" s="18">
        <f>IF(V220&lt;&gt;0,V220,IF($AV220=0,0,AS220/$AV220*$Z220))</f>
      </c>
      <c r="BJ220" s="18">
        <f>IF(W220&lt;&gt;0,W220,IF($AV220=0,0,AT220/$AV220*$Z220))</f>
      </c>
      <c r="BK220" s="18">
        <f>IF(X220&lt;&gt;0,X220,IF($AV220=0,0,AU220/$AV220*$Z220))</f>
      </c>
      <c r="BL220" s="18">
        <f>SUM(AW220:BK220)</f>
      </c>
      <c r="BM220" s="18">
        <f>I220-BL220</f>
      </c>
    </row>
    <row r="221" outlineLevel="3">
      <c r="A221" s="17" t="str">
        <v>3.14</v>
      </c>
      <c r="B221" s="17" t="str">
        <v/>
      </c>
      <c r="C221" s="17" t="str">
        <v/>
      </c>
      <c r="D221" s="17" t="str">
        <v/>
      </c>
      <c r="E221" s="17" t="str">
        <v>3.14</v>
      </c>
      <c r="F221" s="17" t="str">
        <v>Three phase GIS line disconnectors  1600 A  for Cable feeders.</v>
      </c>
      <c r="G221" s="17">
        <v>46623.55</v>
      </c>
      <c r="H221" s="17" t="str">
        <v/>
      </c>
      <c r="I221" s="17" t="str">
        <v/>
      </c>
      <c r="J221" s="17" t="str">
        <v/>
      </c>
      <c r="K221" s="17" t="str">
        <v/>
      </c>
      <c r="L221" s="17" t="str">
        <v/>
      </c>
      <c r="M221" s="17" t="str">
        <v/>
      </c>
      <c r="N221" s="17" t="str">
        <v/>
      </c>
      <c r="O221" s="17" t="str">
        <v/>
      </c>
      <c r="P221" s="17" t="str">
        <v/>
      </c>
      <c r="Q221" s="17" t="str">
        <v/>
      </c>
      <c r="R221" s="17" t="str">
        <v/>
      </c>
      <c r="S221" s="17" t="str">
        <v/>
      </c>
      <c r="T221" s="17" t="str">
        <v/>
      </c>
      <c r="U221" s="17" t="str">
        <v/>
      </c>
      <c r="V221" s="17" t="str">
        <v/>
      </c>
      <c r="W221" s="17" t="str">
        <v/>
      </c>
      <c r="X221" s="17" t="str">
        <v/>
      </c>
      <c r="Y221" s="17" t="str">
        <v/>
      </c>
      <c r="Z221" s="17" t="str">
        <v/>
      </c>
      <c r="AA221" s="17" t="str">
        <v/>
      </c>
      <c r="AB221" s="17" t="str">
        <v/>
      </c>
      <c r="AC221" s="17" t="str">
        <v/>
      </c>
      <c r="AD221" s="17" t="str">
        <v/>
      </c>
      <c r="AE221" s="17" t="str">
        <v/>
      </c>
      <c r="AF221" s="5" t="str">
        <v/>
      </c>
      <c r="AG221" s="18">
        <f>IFERROR(_xlfn.BETA.DIST(DATE(YEAR(AG$2),MONTH(AG$2),15),$AD$2,$AE$2,FALSE,DATE(YEAR($AD221),MONTH($AD221),1),DATE(YEAR($AE221),MONTH($AE221),28)),0)</f>
      </c>
      <c r="AH221" s="18">
        <f>IFERROR(_xlfn.BETA.DIST(DATE(YEAR(AH$2),MONTH(AH$2),15),$AD$2,$AE$2,FALSE,DATE(YEAR($AD221),MONTH($AD221),1),DATE(YEAR($AE221),MONTH($AE221),28)),0)</f>
      </c>
      <c r="AI221" s="18">
        <f>IFERROR(_xlfn.BETA.DIST(DATE(YEAR(AI$2),MONTH(AI$2),15),$AD$2,$AE$2,FALSE,DATE(YEAR($AD221),MONTH($AD221),1),DATE(YEAR($AE221),MONTH($AE221),28)),0)</f>
      </c>
      <c r="AJ221" s="18">
        <f>IFERROR(_xlfn.BETA.DIST(DATE(YEAR(AJ$2),MONTH(AJ$2),15),$AD$2,$AE$2,FALSE,DATE(YEAR($AD221),MONTH($AD221),1),DATE(YEAR($AE221),MONTH($AE221),28)),0)</f>
      </c>
      <c r="AK221" s="18">
        <f>IFERROR(_xlfn.BETA.DIST(DATE(YEAR(AK$2),MONTH(AK$2),15),$AD$2,$AE$2,FALSE,DATE(YEAR($AD221),MONTH($AD221),1),DATE(YEAR($AE221),MONTH($AE221),28)),0)</f>
      </c>
      <c r="AL221" s="18">
        <f>IFERROR(_xlfn.BETA.DIST(DATE(YEAR(AL$2),MONTH(AL$2),15),$AD$2,$AE$2,FALSE,DATE(YEAR($AD221),MONTH($AD221),1),DATE(YEAR($AE221),MONTH($AE221),28)),0)</f>
      </c>
      <c r="AM221" s="18">
        <f>IFERROR(_xlfn.BETA.DIST(DATE(YEAR(AM$2),MONTH(AM$2),15),$AD$2,$AE$2,FALSE,DATE(YEAR($AD221),MONTH($AD221),1),DATE(YEAR($AE221),MONTH($AE221),28)),0)</f>
      </c>
      <c r="AN221" s="18">
        <f>IFERROR(_xlfn.BETA.DIST(DATE(YEAR(AN$2),MONTH(AN$2),15),$AD$2,$AE$2,FALSE,DATE(YEAR($AD221),MONTH($AD221),1),DATE(YEAR($AE221),MONTH($AE221),28)),0)</f>
      </c>
      <c r="AO221" s="18">
        <f>IFERROR(_xlfn.BETA.DIST(DATE(YEAR(AO$2),MONTH(AO$2),15),$AD$2,$AE$2,FALSE,DATE(YEAR($AD221),MONTH($AD221),1),DATE(YEAR($AE221),MONTH($AE221),28)),0)</f>
      </c>
      <c r="AP221" s="18">
        <f>IFERROR(_xlfn.BETA.DIST(DATE(YEAR(AP$2),MONTH(AP$2),15),$AD$2,$AE$2,FALSE,DATE(YEAR($AD221),MONTH($AD221),1),DATE(YEAR($AE221),MONTH($AE221),28)),0)</f>
      </c>
      <c r="AQ221" s="18">
        <f>IFERROR(_xlfn.BETA.DIST(DATE(YEAR(AQ$2),MONTH(AQ$2),15),$AD$2,$AE$2,FALSE,DATE(YEAR($AD221),MONTH($AD221),1),DATE(YEAR($AE221),MONTH($AE221),28)),0)</f>
      </c>
      <c r="AR221" s="18">
        <f>IFERROR(_xlfn.BETA.DIST(DATE(YEAR(AR$2),MONTH(AR$2),15),$AD$2,$AE$2,FALSE,DATE(YEAR($AD221),MONTH($AD221),1),DATE(YEAR($AE221),MONTH($AE221),28)),0)</f>
      </c>
      <c r="AS221" s="18">
        <f>IFERROR(_xlfn.BETA.DIST(DATE(YEAR(AS$2),MONTH(AS$2),15),$AD$2,$AE$2,FALSE,DATE(YEAR($AD221),MONTH($AD221),1),DATE(YEAR($AE221),MONTH($AE221),28)),0)</f>
      </c>
      <c r="AT221" s="18">
        <f>IFERROR(_xlfn.BETA.DIST(DATE(YEAR(AT$2),MONTH(AT$2),15),$AD$2,$AE$2,FALSE,DATE(YEAR($AD221),MONTH($AD221),1),DATE(YEAR($AE221),MONTH($AE221),28)),0)</f>
      </c>
      <c r="AU221" s="18">
        <f>IFERROR(_xlfn.BETA.DIST(DATE(YEAR(AU$2),MONTH(AU$2),15),$AD$2,$AE$2,FALSE,DATE(YEAR($AD221),MONTH($AD221),1),DATE(YEAR($AE221),MONTH($AE221),28)),0)</f>
      </c>
      <c r="AV221" s="18">
        <f>SUM(AG221:AU221)</f>
      </c>
      <c r="AW221" s="18">
        <f>IF(J221&lt;&gt;0,J221,IF($AV221=0,0,AG221/$AV221*$Z221))</f>
      </c>
      <c r="AX221" s="18">
        <f>IF(K221&lt;&gt;0,K221,IF($AV221=0,0,AH221/$AV221*$Z221))</f>
      </c>
      <c r="AY221" s="18">
        <f>IF(L221&lt;&gt;0,L221,IF($AV221=0,0,AI221/$AV221*$Z221))</f>
      </c>
      <c r="AZ221" s="18">
        <f>IF(M221&lt;&gt;0,M221,IF($AV221=0,0,AJ221/$AV221*$Z221))</f>
      </c>
      <c r="BA221" s="18">
        <f>IF(N221&lt;&gt;0,N221,IF($AV221=0,0,AK221/$AV221*$Z221))</f>
      </c>
      <c r="BB221" s="18">
        <f>IF(O221&lt;&gt;0,O221,IF($AV221=0,0,AL221/$AV221*$Z221))</f>
      </c>
      <c r="BC221" s="18">
        <f>IF(P221&lt;&gt;0,P221,IF($AV221=0,0,AM221/$AV221*$Z221))</f>
      </c>
      <c r="BD221" s="18">
        <f>IF(Q221&lt;&gt;0,Q221,IF($AV221=0,0,AN221/$AV221*$Z221))</f>
      </c>
      <c r="BE221" s="18">
        <f>IF(R221&lt;&gt;0,R221,IF($AV221=0,0,AO221/$AV221*$Z221))</f>
      </c>
      <c r="BF221" s="18">
        <f>IF(S221&lt;&gt;0,S221,IF($AV221=0,0,AP221/$AV221*$Z221))</f>
      </c>
      <c r="BG221" s="18">
        <f>IF(T221&lt;&gt;0,T221,IF($AV221=0,0,AQ221/$AV221*$Z221))</f>
      </c>
      <c r="BH221" s="18">
        <f>IF(U221&lt;&gt;0,U221,IF($AV221=0,0,AR221/$AV221*$Z221))</f>
      </c>
      <c r="BI221" s="18">
        <f>IF(V221&lt;&gt;0,V221,IF($AV221=0,0,AS221/$AV221*$Z221))</f>
      </c>
      <c r="BJ221" s="18">
        <f>IF(W221&lt;&gt;0,W221,IF($AV221=0,0,AT221/$AV221*$Z221))</f>
      </c>
      <c r="BK221" s="18">
        <f>IF(X221&lt;&gt;0,X221,IF($AV221=0,0,AU221/$AV221*$Z221))</f>
      </c>
      <c r="BL221" s="18">
        <f>SUM(AW221:BK221)</f>
      </c>
      <c r="BM221" s="17" t="str">
        <v/>
      </c>
    </row>
    <row r="222" outlineLevel="4">
      <c r="A222" s="5" t="str">
        <v>3.14</v>
      </c>
      <c r="B222" s="5" t="str">
        <v/>
      </c>
      <c r="C222" s="5" t="str">
        <v>BSKDGNGENGR05</v>
      </c>
      <c r="D222" s="5" t="str">
        <v>BSKDGNGENGR05</v>
      </c>
      <c r="E222" s="19">
        <f>IFERROR(_xlfn.XLOOKUP(F222,Assumptions!B:B,Assumptions!C:C),0)</f>
      </c>
      <c r="F222" s="5" t="str">
        <v>Advanced Payment</v>
      </c>
      <c r="G222" s="5" t="str">
        <v/>
      </c>
      <c r="H222" s="18">
        <f>G221*E222</f>
      </c>
      <c r="I222" s="18">
        <f>H222*(1-0)</f>
      </c>
      <c r="J222" s="18">
        <v>0</v>
      </c>
      <c r="K222" s="18">
        <v>0</v>
      </c>
      <c r="L222" s="18">
        <v>0</v>
      </c>
      <c r="M222" s="18">
        <v>0</v>
      </c>
      <c r="N222" s="18">
        <v>0</v>
      </c>
      <c r="O222" s="18">
        <v>0</v>
      </c>
      <c r="P222" s="18">
        <v>0</v>
      </c>
      <c r="Q222" s="18">
        <v>0</v>
      </c>
      <c r="R222" s="18">
        <v>0</v>
      </c>
      <c r="S222" s="18">
        <v>0</v>
      </c>
      <c r="T222" s="18">
        <v>0</v>
      </c>
      <c r="U222" s="18">
        <v>0</v>
      </c>
      <c r="V222" s="18">
        <v>0</v>
      </c>
      <c r="W222" s="18">
        <v>0</v>
      </c>
      <c r="X222" s="18">
        <v>0</v>
      </c>
      <c r="Y222" s="18">
        <f>SUM(J222:X222)</f>
      </c>
      <c r="Z222" s="18">
        <f>I222-Y222</f>
      </c>
      <c r="AA222" s="20">
        <v>46026</v>
      </c>
      <c r="AB222" s="20">
        <v>46026</v>
      </c>
      <c r="AC222" s="18">
        <f>IFERROR(_xlfn.XLOOKUP(F222,Assumptions!B:B,Assumptions!D:D),0)</f>
      </c>
      <c r="AD222" s="20">
        <f>AA222+AC222</f>
      </c>
      <c r="AE222" s="20">
        <f>AC222+AB222</f>
      </c>
      <c r="AF222" s="5" t="str">
        <v/>
      </c>
      <c r="AG222" s="18">
        <f>IFERROR(_xlfn.BETA.DIST(DATE(YEAR(AG$2),MONTH(AG$2),15),$AD$2,$AE$2,FALSE,DATE(YEAR($AD222),MONTH($AD222),1),DATE(YEAR($AE222),MONTH($AE222),28)),0)</f>
      </c>
      <c r="AH222" s="18">
        <f>IFERROR(_xlfn.BETA.DIST(DATE(YEAR(AH$2),MONTH(AH$2),15),$AD$2,$AE$2,FALSE,DATE(YEAR($AD222),MONTH($AD222),1),DATE(YEAR($AE222),MONTH($AE222),28)),0)</f>
      </c>
      <c r="AI222" s="18">
        <f>IFERROR(_xlfn.BETA.DIST(DATE(YEAR(AI$2),MONTH(AI$2),15),$AD$2,$AE$2,FALSE,DATE(YEAR($AD222),MONTH($AD222),1),DATE(YEAR($AE222),MONTH($AE222),28)),0)</f>
      </c>
      <c r="AJ222" s="18">
        <f>IFERROR(_xlfn.BETA.DIST(DATE(YEAR(AJ$2),MONTH(AJ$2),15),$AD$2,$AE$2,FALSE,DATE(YEAR($AD222),MONTH($AD222),1),DATE(YEAR($AE222),MONTH($AE222),28)),0)</f>
      </c>
      <c r="AK222" s="18">
        <f>IFERROR(_xlfn.BETA.DIST(DATE(YEAR(AK$2),MONTH(AK$2),15),$AD$2,$AE$2,FALSE,DATE(YEAR($AD222),MONTH($AD222),1),DATE(YEAR($AE222),MONTH($AE222),28)),0)</f>
      </c>
      <c r="AL222" s="18">
        <f>IFERROR(_xlfn.BETA.DIST(DATE(YEAR(AL$2),MONTH(AL$2),15),$AD$2,$AE$2,FALSE,DATE(YEAR($AD222),MONTH($AD222),1),DATE(YEAR($AE222),MONTH($AE222),28)),0)</f>
      </c>
      <c r="AM222" s="18">
        <f>IFERROR(_xlfn.BETA.DIST(DATE(YEAR(AM$2),MONTH(AM$2),15),$AD$2,$AE$2,FALSE,DATE(YEAR($AD222),MONTH($AD222),1),DATE(YEAR($AE222),MONTH($AE222),28)),0)</f>
      </c>
      <c r="AN222" s="18">
        <f>IFERROR(_xlfn.BETA.DIST(DATE(YEAR(AN$2),MONTH(AN$2),15),$AD$2,$AE$2,FALSE,DATE(YEAR($AD222),MONTH($AD222),1),DATE(YEAR($AE222),MONTH($AE222),28)),0)</f>
      </c>
      <c r="AO222" s="18">
        <f>IFERROR(_xlfn.BETA.DIST(DATE(YEAR(AO$2),MONTH(AO$2),15),$AD$2,$AE$2,FALSE,DATE(YEAR($AD222),MONTH($AD222),1),DATE(YEAR($AE222),MONTH($AE222),28)),0)</f>
      </c>
      <c r="AP222" s="18">
        <f>IFERROR(_xlfn.BETA.DIST(DATE(YEAR(AP$2),MONTH(AP$2),15),$AD$2,$AE$2,FALSE,DATE(YEAR($AD222),MONTH($AD222),1),DATE(YEAR($AE222),MONTH($AE222),28)),0)</f>
      </c>
      <c r="AQ222" s="18">
        <f>IFERROR(_xlfn.BETA.DIST(DATE(YEAR(AQ$2),MONTH(AQ$2),15),$AD$2,$AE$2,FALSE,DATE(YEAR($AD222),MONTH($AD222),1),DATE(YEAR($AE222),MONTH($AE222),28)),0)</f>
      </c>
      <c r="AR222" s="18">
        <f>IFERROR(_xlfn.BETA.DIST(DATE(YEAR(AR$2),MONTH(AR$2),15),$AD$2,$AE$2,FALSE,DATE(YEAR($AD222),MONTH($AD222),1),DATE(YEAR($AE222),MONTH($AE222),28)),0)</f>
      </c>
      <c r="AS222" s="18">
        <f>IFERROR(_xlfn.BETA.DIST(DATE(YEAR(AS$2),MONTH(AS$2),15),$AD$2,$AE$2,FALSE,DATE(YEAR($AD222),MONTH($AD222),1),DATE(YEAR($AE222),MONTH($AE222),28)),0)</f>
      </c>
      <c r="AT222" s="18">
        <f>IFERROR(_xlfn.BETA.DIST(DATE(YEAR(AT$2),MONTH(AT$2),15),$AD$2,$AE$2,FALSE,DATE(YEAR($AD222),MONTH($AD222),1),DATE(YEAR($AE222),MONTH($AE222),28)),0)</f>
      </c>
      <c r="AU222" s="18">
        <f>IFERROR(_xlfn.BETA.DIST(DATE(YEAR(AU$2),MONTH(AU$2),15),$AD$2,$AE$2,FALSE,DATE(YEAR($AD222),MONTH($AD222),1),DATE(YEAR($AE222),MONTH($AE222),28)),0)</f>
      </c>
      <c r="AV222" s="18">
        <f>SUM(AG222:AU222)</f>
      </c>
      <c r="AW222" s="18">
        <f>IF(J222&lt;&gt;0,J222,IF($AV222=0,0,AG222/$AV222*$Z222))</f>
      </c>
      <c r="AX222" s="18">
        <f>IF(K222&lt;&gt;0,K222,IF($AV222=0,0,AH222/$AV222*$Z222))</f>
      </c>
      <c r="AY222" s="18">
        <f>IF(L222&lt;&gt;0,L222,IF($AV222=0,0,AI222/$AV222*$Z222))</f>
      </c>
      <c r="AZ222" s="18">
        <f>IF(M222&lt;&gt;0,M222,IF($AV222=0,0,AJ222/$AV222*$Z222))</f>
      </c>
      <c r="BA222" s="18">
        <f>IF(N222&lt;&gt;0,N222,IF($AV222=0,0,AK222/$AV222*$Z222))</f>
      </c>
      <c r="BB222" s="18">
        <f>IF(O222&lt;&gt;0,O222,IF($AV222=0,0,AL222/$AV222*$Z222))</f>
      </c>
      <c r="BC222" s="18">
        <f>IF(P222&lt;&gt;0,P222,IF($AV222=0,0,AM222/$AV222*$Z222))</f>
      </c>
      <c r="BD222" s="18">
        <f>IF(Q222&lt;&gt;0,Q222,IF($AV222=0,0,AN222/$AV222*$Z222))</f>
      </c>
      <c r="BE222" s="18">
        <f>IF(R222&lt;&gt;0,R222,IF($AV222=0,0,AO222/$AV222*$Z222))</f>
      </c>
      <c r="BF222" s="18">
        <f>IF(S222&lt;&gt;0,S222,IF($AV222=0,0,AP222/$AV222*$Z222))</f>
      </c>
      <c r="BG222" s="18">
        <f>IF(T222&lt;&gt;0,T222,IF($AV222=0,0,AQ222/$AV222*$Z222))</f>
      </c>
      <c r="BH222" s="18">
        <f>IF(U222&lt;&gt;0,U222,IF($AV222=0,0,AR222/$AV222*$Z222))</f>
      </c>
      <c r="BI222" s="18">
        <f>IF(V222&lt;&gt;0,V222,IF($AV222=0,0,AS222/$AV222*$Z222))</f>
      </c>
      <c r="BJ222" s="18">
        <f>IF(W222&lt;&gt;0,W222,IF($AV222=0,0,AT222/$AV222*$Z222))</f>
      </c>
      <c r="BK222" s="18">
        <f>IF(X222&lt;&gt;0,X222,IF($AV222=0,0,AU222/$AV222*$Z222))</f>
      </c>
      <c r="BL222" s="18">
        <f>SUM(AW222:BK222)</f>
      </c>
      <c r="BM222" s="18">
        <f>I222-BL222</f>
      </c>
    </row>
    <row r="223" outlineLevel="4">
      <c r="A223" s="5" t="str">
        <v>3.14</v>
      </c>
      <c r="B223" s="5" t="str">
        <v/>
      </c>
      <c r="C223" s="5" t="str">
        <v>BSPRELGENG107</v>
      </c>
      <c r="D223" s="5" t="str">
        <v>BSPRELGENG107</v>
      </c>
      <c r="E223" s="19">
        <f>IFERROR(_xlfn.XLOOKUP(F223,Assumptions!B:B,Assumptions!C:C),0)</f>
      </c>
      <c r="F223" s="5" t="str">
        <v>Site Delivery USD</v>
      </c>
      <c r="G223" s="5" t="str">
        <v/>
      </c>
      <c r="H223" s="18">
        <f>G221*E223</f>
      </c>
      <c r="I223" s="18">
        <f>H223*(1-0)</f>
      </c>
      <c r="J223" s="18">
        <v>0</v>
      </c>
      <c r="K223" s="18">
        <v>0</v>
      </c>
      <c r="L223" s="18">
        <v>0</v>
      </c>
      <c r="M223" s="18">
        <v>0</v>
      </c>
      <c r="N223" s="18">
        <v>0</v>
      </c>
      <c r="O223" s="18">
        <v>0</v>
      </c>
      <c r="P223" s="18">
        <v>0</v>
      </c>
      <c r="Q223" s="18">
        <v>0</v>
      </c>
      <c r="R223" s="18">
        <v>0</v>
      </c>
      <c r="S223" s="18">
        <v>0</v>
      </c>
      <c r="T223" s="18">
        <v>0</v>
      </c>
      <c r="U223" s="18">
        <v>0</v>
      </c>
      <c r="V223" s="18">
        <v>0</v>
      </c>
      <c r="W223" s="18">
        <v>0</v>
      </c>
      <c r="X223" s="18">
        <v>0</v>
      </c>
      <c r="Y223" s="18">
        <f>SUM(J223:X223)</f>
      </c>
      <c r="Z223" s="18">
        <f>I223-Y223</f>
      </c>
      <c r="AA223" s="20">
        <v>46294</v>
      </c>
      <c r="AB223" s="20">
        <v>46294</v>
      </c>
      <c r="AC223" s="18">
        <f>IFERROR(_xlfn.XLOOKUP(F223,Assumptions!B:B,Assumptions!D:D),0)</f>
      </c>
      <c r="AD223" s="20">
        <f>AA223+AC223</f>
      </c>
      <c r="AE223" s="20">
        <f>AC223+AB223</f>
      </c>
      <c r="AF223" s="5" t="str">
        <v/>
      </c>
      <c r="AG223" s="18">
        <f>IFERROR(_xlfn.BETA.DIST(DATE(YEAR(AG$2),MONTH(AG$2),15),$AD$2,$AE$2,FALSE,DATE(YEAR($AD223),MONTH($AD223),1),DATE(YEAR($AE223),MONTH($AE223),28)),0)</f>
      </c>
      <c r="AH223" s="18">
        <f>IFERROR(_xlfn.BETA.DIST(DATE(YEAR(AH$2),MONTH(AH$2),15),$AD$2,$AE$2,FALSE,DATE(YEAR($AD223),MONTH($AD223),1),DATE(YEAR($AE223),MONTH($AE223),28)),0)</f>
      </c>
      <c r="AI223" s="18">
        <f>IFERROR(_xlfn.BETA.DIST(DATE(YEAR(AI$2),MONTH(AI$2),15),$AD$2,$AE$2,FALSE,DATE(YEAR($AD223),MONTH($AD223),1),DATE(YEAR($AE223),MONTH($AE223),28)),0)</f>
      </c>
      <c r="AJ223" s="18">
        <f>IFERROR(_xlfn.BETA.DIST(DATE(YEAR(AJ$2),MONTH(AJ$2),15),$AD$2,$AE$2,FALSE,DATE(YEAR($AD223),MONTH($AD223),1),DATE(YEAR($AE223),MONTH($AE223),28)),0)</f>
      </c>
      <c r="AK223" s="18">
        <f>IFERROR(_xlfn.BETA.DIST(DATE(YEAR(AK$2),MONTH(AK$2),15),$AD$2,$AE$2,FALSE,DATE(YEAR($AD223),MONTH($AD223),1),DATE(YEAR($AE223),MONTH($AE223),28)),0)</f>
      </c>
      <c r="AL223" s="18">
        <f>IFERROR(_xlfn.BETA.DIST(DATE(YEAR(AL$2),MONTH(AL$2),15),$AD$2,$AE$2,FALSE,DATE(YEAR($AD223),MONTH($AD223),1),DATE(YEAR($AE223),MONTH($AE223),28)),0)</f>
      </c>
      <c r="AM223" s="18">
        <f>IFERROR(_xlfn.BETA.DIST(DATE(YEAR(AM$2),MONTH(AM$2),15),$AD$2,$AE$2,FALSE,DATE(YEAR($AD223),MONTH($AD223),1),DATE(YEAR($AE223),MONTH($AE223),28)),0)</f>
      </c>
      <c r="AN223" s="18">
        <f>IFERROR(_xlfn.BETA.DIST(DATE(YEAR(AN$2),MONTH(AN$2),15),$AD$2,$AE$2,FALSE,DATE(YEAR($AD223),MONTH($AD223),1),DATE(YEAR($AE223),MONTH($AE223),28)),0)</f>
      </c>
      <c r="AO223" s="18">
        <f>IFERROR(_xlfn.BETA.DIST(DATE(YEAR(AO$2),MONTH(AO$2),15),$AD$2,$AE$2,FALSE,DATE(YEAR($AD223),MONTH($AD223),1),DATE(YEAR($AE223),MONTH($AE223),28)),0)</f>
      </c>
      <c r="AP223" s="18">
        <f>IFERROR(_xlfn.BETA.DIST(DATE(YEAR(AP$2),MONTH(AP$2),15),$AD$2,$AE$2,FALSE,DATE(YEAR($AD223),MONTH($AD223),1),DATE(YEAR($AE223),MONTH($AE223),28)),0)</f>
      </c>
      <c r="AQ223" s="18">
        <f>IFERROR(_xlfn.BETA.DIST(DATE(YEAR(AQ$2),MONTH(AQ$2),15),$AD$2,$AE$2,FALSE,DATE(YEAR($AD223),MONTH($AD223),1),DATE(YEAR($AE223),MONTH($AE223),28)),0)</f>
      </c>
      <c r="AR223" s="18">
        <f>IFERROR(_xlfn.BETA.DIST(DATE(YEAR(AR$2),MONTH(AR$2),15),$AD$2,$AE$2,FALSE,DATE(YEAR($AD223),MONTH($AD223),1),DATE(YEAR($AE223),MONTH($AE223),28)),0)</f>
      </c>
      <c r="AS223" s="18">
        <f>IFERROR(_xlfn.BETA.DIST(DATE(YEAR(AS$2),MONTH(AS$2),15),$AD$2,$AE$2,FALSE,DATE(YEAR($AD223),MONTH($AD223),1),DATE(YEAR($AE223),MONTH($AE223),28)),0)</f>
      </c>
      <c r="AT223" s="18">
        <f>IFERROR(_xlfn.BETA.DIST(DATE(YEAR(AT$2),MONTH(AT$2),15),$AD$2,$AE$2,FALSE,DATE(YEAR($AD223),MONTH($AD223),1),DATE(YEAR($AE223),MONTH($AE223),28)),0)</f>
      </c>
      <c r="AU223" s="18">
        <f>IFERROR(_xlfn.BETA.DIST(DATE(YEAR(AU$2),MONTH(AU$2),15),$AD$2,$AE$2,FALSE,DATE(YEAR($AD223),MONTH($AD223),1),DATE(YEAR($AE223),MONTH($AE223),28)),0)</f>
      </c>
      <c r="AV223" s="18">
        <f>SUM(AG223:AU223)</f>
      </c>
      <c r="AW223" s="18">
        <f>IF(J223&lt;&gt;0,J223,IF($AV223=0,0,AG223/$AV223*$Z223))</f>
      </c>
      <c r="AX223" s="18">
        <f>IF(K223&lt;&gt;0,K223,IF($AV223=0,0,AH223/$AV223*$Z223))</f>
      </c>
      <c r="AY223" s="18">
        <f>IF(L223&lt;&gt;0,L223,IF($AV223=0,0,AI223/$AV223*$Z223))</f>
      </c>
      <c r="AZ223" s="18">
        <f>IF(M223&lt;&gt;0,M223,IF($AV223=0,0,AJ223/$AV223*$Z223))</f>
      </c>
      <c r="BA223" s="18">
        <f>IF(N223&lt;&gt;0,N223,IF($AV223=0,0,AK223/$AV223*$Z223))</f>
      </c>
      <c r="BB223" s="18">
        <f>IF(O223&lt;&gt;0,O223,IF($AV223=0,0,AL223/$AV223*$Z223))</f>
      </c>
      <c r="BC223" s="18">
        <f>IF(P223&lt;&gt;0,P223,IF($AV223=0,0,AM223/$AV223*$Z223))</f>
      </c>
      <c r="BD223" s="18">
        <f>IF(Q223&lt;&gt;0,Q223,IF($AV223=0,0,AN223/$AV223*$Z223))</f>
      </c>
      <c r="BE223" s="18">
        <f>IF(R223&lt;&gt;0,R223,IF($AV223=0,0,AO223/$AV223*$Z223))</f>
      </c>
      <c r="BF223" s="18">
        <f>IF(S223&lt;&gt;0,S223,IF($AV223=0,0,AP223/$AV223*$Z223))</f>
      </c>
      <c r="BG223" s="18">
        <f>IF(T223&lt;&gt;0,T223,IF($AV223=0,0,AQ223/$AV223*$Z223))</f>
      </c>
      <c r="BH223" s="18">
        <f>IF(U223&lt;&gt;0,U223,IF($AV223=0,0,AR223/$AV223*$Z223))</f>
      </c>
      <c r="BI223" s="18">
        <f>IF(V223&lt;&gt;0,V223,IF($AV223=0,0,AS223/$AV223*$Z223))</f>
      </c>
      <c r="BJ223" s="18">
        <f>IF(W223&lt;&gt;0,W223,IF($AV223=0,0,AT223/$AV223*$Z223))</f>
      </c>
      <c r="BK223" s="18">
        <f>IF(X223&lt;&gt;0,X223,IF($AV223=0,0,AU223/$AV223*$Z223))</f>
      </c>
      <c r="BL223" s="18">
        <f>SUM(AW223:BK223)</f>
      </c>
      <c r="BM223" s="18">
        <f>I223-BL223</f>
      </c>
    </row>
    <row r="224" outlineLevel="4">
      <c r="A224" s="5" t="str">
        <v>3.14</v>
      </c>
      <c r="B224" s="5" t="str">
        <v/>
      </c>
      <c r="C224" s="5" t="str">
        <v>BSKDGNGENGR07</v>
      </c>
      <c r="D224" s="5" t="str">
        <v>BSKDGNGENGR07</v>
      </c>
      <c r="E224" s="19">
        <f>IFERROR(_xlfn.XLOOKUP(F224,Assumptions!B:B,Assumptions!C:C),0)</f>
      </c>
      <c r="F224" s="5" t="str">
        <v>Retention</v>
      </c>
      <c r="G224" s="5" t="str">
        <v/>
      </c>
      <c r="H224" s="18">
        <f>G221*E224</f>
      </c>
      <c r="I224" s="18">
        <f>H224*(1-0)</f>
      </c>
      <c r="J224" s="18">
        <v>0</v>
      </c>
      <c r="K224" s="18">
        <v>0</v>
      </c>
      <c r="L224" s="18">
        <v>0</v>
      </c>
      <c r="M224" s="18">
        <v>0</v>
      </c>
      <c r="N224" s="18">
        <v>0</v>
      </c>
      <c r="O224" s="18">
        <v>0</v>
      </c>
      <c r="P224" s="18">
        <v>0</v>
      </c>
      <c r="Q224" s="18">
        <v>0</v>
      </c>
      <c r="R224" s="18">
        <v>0</v>
      </c>
      <c r="S224" s="18">
        <v>0</v>
      </c>
      <c r="T224" s="18">
        <v>0</v>
      </c>
      <c r="U224" s="18">
        <v>0</v>
      </c>
      <c r="V224" s="18">
        <v>0</v>
      </c>
      <c r="W224" s="18">
        <v>0</v>
      </c>
      <c r="X224" s="18">
        <v>0</v>
      </c>
      <c r="Y224" s="18">
        <f>SUM(J224:X224)</f>
      </c>
      <c r="Z224" s="18">
        <f>I224-Y224</f>
      </c>
      <c r="AA224" s="20">
        <v>46483</v>
      </c>
      <c r="AB224" s="20">
        <v>46483</v>
      </c>
      <c r="AC224" s="18">
        <f>IFERROR(_xlfn.XLOOKUP(F224,Assumptions!B:B,Assumptions!D:D),0)</f>
      </c>
      <c r="AD224" s="20">
        <f>AA224+AC224</f>
      </c>
      <c r="AE224" s="20">
        <f>AC224+AB224</f>
      </c>
      <c r="AF224" s="5" t="str">
        <v/>
      </c>
      <c r="AG224" s="18">
        <f>IFERROR(_xlfn.BETA.DIST(DATE(YEAR(AG$2),MONTH(AG$2),15),$AD$2,$AE$2,FALSE,DATE(YEAR($AD224),MONTH($AD224),1),DATE(YEAR($AE224),MONTH($AE224),28)),0)</f>
      </c>
      <c r="AH224" s="18">
        <f>IFERROR(_xlfn.BETA.DIST(DATE(YEAR(AH$2),MONTH(AH$2),15),$AD$2,$AE$2,FALSE,DATE(YEAR($AD224),MONTH($AD224),1),DATE(YEAR($AE224),MONTH($AE224),28)),0)</f>
      </c>
      <c r="AI224" s="18">
        <f>IFERROR(_xlfn.BETA.DIST(DATE(YEAR(AI$2),MONTH(AI$2),15),$AD$2,$AE$2,FALSE,DATE(YEAR($AD224),MONTH($AD224),1),DATE(YEAR($AE224),MONTH($AE224),28)),0)</f>
      </c>
      <c r="AJ224" s="18">
        <f>IFERROR(_xlfn.BETA.DIST(DATE(YEAR(AJ$2),MONTH(AJ$2),15),$AD$2,$AE$2,FALSE,DATE(YEAR($AD224),MONTH($AD224),1),DATE(YEAR($AE224),MONTH($AE224),28)),0)</f>
      </c>
      <c r="AK224" s="18">
        <f>IFERROR(_xlfn.BETA.DIST(DATE(YEAR(AK$2),MONTH(AK$2),15),$AD$2,$AE$2,FALSE,DATE(YEAR($AD224),MONTH($AD224),1),DATE(YEAR($AE224),MONTH($AE224),28)),0)</f>
      </c>
      <c r="AL224" s="18">
        <f>IFERROR(_xlfn.BETA.DIST(DATE(YEAR(AL$2),MONTH(AL$2),15),$AD$2,$AE$2,FALSE,DATE(YEAR($AD224),MONTH($AD224),1),DATE(YEAR($AE224),MONTH($AE224),28)),0)</f>
      </c>
      <c r="AM224" s="18">
        <f>IFERROR(_xlfn.BETA.DIST(DATE(YEAR(AM$2),MONTH(AM$2),15),$AD$2,$AE$2,FALSE,DATE(YEAR($AD224),MONTH($AD224),1),DATE(YEAR($AE224),MONTH($AE224),28)),0)</f>
      </c>
      <c r="AN224" s="18">
        <f>IFERROR(_xlfn.BETA.DIST(DATE(YEAR(AN$2),MONTH(AN$2),15),$AD$2,$AE$2,FALSE,DATE(YEAR($AD224),MONTH($AD224),1),DATE(YEAR($AE224),MONTH($AE224),28)),0)</f>
      </c>
      <c r="AO224" s="18">
        <f>IFERROR(_xlfn.BETA.DIST(DATE(YEAR(AO$2),MONTH(AO$2),15),$AD$2,$AE$2,FALSE,DATE(YEAR($AD224),MONTH($AD224),1),DATE(YEAR($AE224),MONTH($AE224),28)),0)</f>
      </c>
      <c r="AP224" s="18">
        <f>IFERROR(_xlfn.BETA.DIST(DATE(YEAR(AP$2),MONTH(AP$2),15),$AD$2,$AE$2,FALSE,DATE(YEAR($AD224),MONTH($AD224),1),DATE(YEAR($AE224),MONTH($AE224),28)),0)</f>
      </c>
      <c r="AQ224" s="18">
        <f>IFERROR(_xlfn.BETA.DIST(DATE(YEAR(AQ$2),MONTH(AQ$2),15),$AD$2,$AE$2,FALSE,DATE(YEAR($AD224),MONTH($AD224),1),DATE(YEAR($AE224),MONTH($AE224),28)),0)</f>
      </c>
      <c r="AR224" s="18">
        <f>IFERROR(_xlfn.BETA.DIST(DATE(YEAR(AR$2),MONTH(AR$2),15),$AD$2,$AE$2,FALSE,DATE(YEAR($AD224),MONTH($AD224),1),DATE(YEAR($AE224),MONTH($AE224),28)),0)</f>
      </c>
      <c r="AS224" s="18">
        <f>IFERROR(_xlfn.BETA.DIST(DATE(YEAR(AS$2),MONTH(AS$2),15),$AD$2,$AE$2,FALSE,DATE(YEAR($AD224),MONTH($AD224),1),DATE(YEAR($AE224),MONTH($AE224),28)),0)</f>
      </c>
      <c r="AT224" s="18">
        <f>IFERROR(_xlfn.BETA.DIST(DATE(YEAR(AT$2),MONTH(AT$2),15),$AD$2,$AE$2,FALSE,DATE(YEAR($AD224),MONTH($AD224),1),DATE(YEAR($AE224),MONTH($AE224),28)),0)</f>
      </c>
      <c r="AU224" s="18">
        <f>IFERROR(_xlfn.BETA.DIST(DATE(YEAR(AU$2),MONTH(AU$2),15),$AD$2,$AE$2,FALSE,DATE(YEAR($AD224),MONTH($AD224),1),DATE(YEAR($AE224),MONTH($AE224),28)),0)</f>
      </c>
      <c r="AV224" s="18">
        <f>SUM(AG224:AU224)</f>
      </c>
      <c r="AW224" s="18">
        <f>IF(J224&lt;&gt;0,J224,IF($AV224=0,0,AG224/$AV224*$Z224))</f>
      </c>
      <c r="AX224" s="18">
        <f>IF(K224&lt;&gt;0,K224,IF($AV224=0,0,AH224/$AV224*$Z224))</f>
      </c>
      <c r="AY224" s="18">
        <f>IF(L224&lt;&gt;0,L224,IF($AV224=0,0,AI224/$AV224*$Z224))</f>
      </c>
      <c r="AZ224" s="18">
        <f>IF(M224&lt;&gt;0,M224,IF($AV224=0,0,AJ224/$AV224*$Z224))</f>
      </c>
      <c r="BA224" s="18">
        <f>IF(N224&lt;&gt;0,N224,IF($AV224=0,0,AK224/$AV224*$Z224))</f>
      </c>
      <c r="BB224" s="18">
        <f>IF(O224&lt;&gt;0,O224,IF($AV224=0,0,AL224/$AV224*$Z224))</f>
      </c>
      <c r="BC224" s="18">
        <f>IF(P224&lt;&gt;0,P224,IF($AV224=0,0,AM224/$AV224*$Z224))</f>
      </c>
      <c r="BD224" s="18">
        <f>IF(Q224&lt;&gt;0,Q224,IF($AV224=0,0,AN224/$AV224*$Z224))</f>
      </c>
      <c r="BE224" s="18">
        <f>IF(R224&lt;&gt;0,R224,IF($AV224=0,0,AO224/$AV224*$Z224))</f>
      </c>
      <c r="BF224" s="18">
        <f>IF(S224&lt;&gt;0,S224,IF($AV224=0,0,AP224/$AV224*$Z224))</f>
      </c>
      <c r="BG224" s="18">
        <f>IF(T224&lt;&gt;0,T224,IF($AV224=0,0,AQ224/$AV224*$Z224))</f>
      </c>
      <c r="BH224" s="18">
        <f>IF(U224&lt;&gt;0,U224,IF($AV224=0,0,AR224/$AV224*$Z224))</f>
      </c>
      <c r="BI224" s="18">
        <f>IF(V224&lt;&gt;0,V224,IF($AV224=0,0,AS224/$AV224*$Z224))</f>
      </c>
      <c r="BJ224" s="18">
        <f>IF(W224&lt;&gt;0,W224,IF($AV224=0,0,AT224/$AV224*$Z224))</f>
      </c>
      <c r="BK224" s="18">
        <f>IF(X224&lt;&gt;0,X224,IF($AV224=0,0,AU224/$AV224*$Z224))</f>
      </c>
      <c r="BL224" s="18">
        <f>SUM(AW224:BK224)</f>
      </c>
      <c r="BM224" s="18">
        <f>I224-BL224</f>
      </c>
    </row>
    <row r="225" outlineLevel="3">
      <c r="A225" s="17" t="str">
        <v>3.15</v>
      </c>
      <c r="B225" s="17" t="str">
        <v/>
      </c>
      <c r="C225" s="17" t="str">
        <v/>
      </c>
      <c r="D225" s="17" t="str">
        <v/>
      </c>
      <c r="E225" s="17" t="str">
        <v>3.15</v>
      </c>
      <c r="F225" s="17" t="str">
        <v>Three phase GIS maintenance earthing switch for cable feeders.</v>
      </c>
      <c r="G225" s="17">
        <v>87419.33</v>
      </c>
      <c r="H225" s="17" t="str">
        <v/>
      </c>
      <c r="I225" s="17" t="str">
        <v/>
      </c>
      <c r="J225" s="17" t="str">
        <v/>
      </c>
      <c r="K225" s="17" t="str">
        <v/>
      </c>
      <c r="L225" s="17" t="str">
        <v/>
      </c>
      <c r="M225" s="17" t="str">
        <v/>
      </c>
      <c r="N225" s="17" t="str">
        <v/>
      </c>
      <c r="O225" s="17" t="str">
        <v/>
      </c>
      <c r="P225" s="17" t="str">
        <v/>
      </c>
      <c r="Q225" s="17" t="str">
        <v/>
      </c>
      <c r="R225" s="17" t="str">
        <v/>
      </c>
      <c r="S225" s="17" t="str">
        <v/>
      </c>
      <c r="T225" s="17" t="str">
        <v/>
      </c>
      <c r="U225" s="17" t="str">
        <v/>
      </c>
      <c r="V225" s="17" t="str">
        <v/>
      </c>
      <c r="W225" s="17" t="str">
        <v/>
      </c>
      <c r="X225" s="17" t="str">
        <v/>
      </c>
      <c r="Y225" s="17" t="str">
        <v/>
      </c>
      <c r="Z225" s="17" t="str">
        <v/>
      </c>
      <c r="AA225" s="17" t="str">
        <v/>
      </c>
      <c r="AB225" s="17" t="str">
        <v/>
      </c>
      <c r="AC225" s="17" t="str">
        <v/>
      </c>
      <c r="AD225" s="17" t="str">
        <v/>
      </c>
      <c r="AE225" s="17" t="str">
        <v/>
      </c>
      <c r="AF225" s="5" t="str">
        <v/>
      </c>
      <c r="AG225" s="18">
        <f>IFERROR(_xlfn.BETA.DIST(DATE(YEAR(AG$2),MONTH(AG$2),15),$AD$2,$AE$2,FALSE,DATE(YEAR($AD225),MONTH($AD225),1),DATE(YEAR($AE225),MONTH($AE225),28)),0)</f>
      </c>
      <c r="AH225" s="18">
        <f>IFERROR(_xlfn.BETA.DIST(DATE(YEAR(AH$2),MONTH(AH$2),15),$AD$2,$AE$2,FALSE,DATE(YEAR($AD225),MONTH($AD225),1),DATE(YEAR($AE225),MONTH($AE225),28)),0)</f>
      </c>
      <c r="AI225" s="18">
        <f>IFERROR(_xlfn.BETA.DIST(DATE(YEAR(AI$2),MONTH(AI$2),15),$AD$2,$AE$2,FALSE,DATE(YEAR($AD225),MONTH($AD225),1),DATE(YEAR($AE225),MONTH($AE225),28)),0)</f>
      </c>
      <c r="AJ225" s="18">
        <f>IFERROR(_xlfn.BETA.DIST(DATE(YEAR(AJ$2),MONTH(AJ$2),15),$AD$2,$AE$2,FALSE,DATE(YEAR($AD225),MONTH($AD225),1),DATE(YEAR($AE225),MONTH($AE225),28)),0)</f>
      </c>
      <c r="AK225" s="18">
        <f>IFERROR(_xlfn.BETA.DIST(DATE(YEAR(AK$2),MONTH(AK$2),15),$AD$2,$AE$2,FALSE,DATE(YEAR($AD225),MONTH($AD225),1),DATE(YEAR($AE225),MONTH($AE225),28)),0)</f>
      </c>
      <c r="AL225" s="18">
        <f>IFERROR(_xlfn.BETA.DIST(DATE(YEAR(AL$2),MONTH(AL$2),15),$AD$2,$AE$2,FALSE,DATE(YEAR($AD225),MONTH($AD225),1),DATE(YEAR($AE225),MONTH($AE225),28)),0)</f>
      </c>
      <c r="AM225" s="18">
        <f>IFERROR(_xlfn.BETA.DIST(DATE(YEAR(AM$2),MONTH(AM$2),15),$AD$2,$AE$2,FALSE,DATE(YEAR($AD225),MONTH($AD225),1),DATE(YEAR($AE225),MONTH($AE225),28)),0)</f>
      </c>
      <c r="AN225" s="18">
        <f>IFERROR(_xlfn.BETA.DIST(DATE(YEAR(AN$2),MONTH(AN$2),15),$AD$2,$AE$2,FALSE,DATE(YEAR($AD225),MONTH($AD225),1),DATE(YEAR($AE225),MONTH($AE225),28)),0)</f>
      </c>
      <c r="AO225" s="18">
        <f>IFERROR(_xlfn.BETA.DIST(DATE(YEAR(AO$2),MONTH(AO$2),15),$AD$2,$AE$2,FALSE,DATE(YEAR($AD225),MONTH($AD225),1),DATE(YEAR($AE225),MONTH($AE225),28)),0)</f>
      </c>
      <c r="AP225" s="18">
        <f>IFERROR(_xlfn.BETA.DIST(DATE(YEAR(AP$2),MONTH(AP$2),15),$AD$2,$AE$2,FALSE,DATE(YEAR($AD225),MONTH($AD225),1),DATE(YEAR($AE225),MONTH($AE225),28)),0)</f>
      </c>
      <c r="AQ225" s="18">
        <f>IFERROR(_xlfn.BETA.DIST(DATE(YEAR(AQ$2),MONTH(AQ$2),15),$AD$2,$AE$2,FALSE,DATE(YEAR($AD225),MONTH($AD225),1),DATE(YEAR($AE225),MONTH($AE225),28)),0)</f>
      </c>
      <c r="AR225" s="18">
        <f>IFERROR(_xlfn.BETA.DIST(DATE(YEAR(AR$2),MONTH(AR$2),15),$AD$2,$AE$2,FALSE,DATE(YEAR($AD225),MONTH($AD225),1),DATE(YEAR($AE225),MONTH($AE225),28)),0)</f>
      </c>
      <c r="AS225" s="18">
        <f>IFERROR(_xlfn.BETA.DIST(DATE(YEAR(AS$2),MONTH(AS$2),15),$AD$2,$AE$2,FALSE,DATE(YEAR($AD225),MONTH($AD225),1),DATE(YEAR($AE225),MONTH($AE225),28)),0)</f>
      </c>
      <c r="AT225" s="18">
        <f>IFERROR(_xlfn.BETA.DIST(DATE(YEAR(AT$2),MONTH(AT$2),15),$AD$2,$AE$2,FALSE,DATE(YEAR($AD225),MONTH($AD225),1),DATE(YEAR($AE225),MONTH($AE225),28)),0)</f>
      </c>
      <c r="AU225" s="18">
        <f>IFERROR(_xlfn.BETA.DIST(DATE(YEAR(AU$2),MONTH(AU$2),15),$AD$2,$AE$2,FALSE,DATE(YEAR($AD225),MONTH($AD225),1),DATE(YEAR($AE225),MONTH($AE225),28)),0)</f>
      </c>
      <c r="AV225" s="18">
        <f>SUM(AG225:AU225)</f>
      </c>
      <c r="AW225" s="18">
        <f>IF(J225&lt;&gt;0,J225,IF($AV225=0,0,AG225/$AV225*$Z225))</f>
      </c>
      <c r="AX225" s="18">
        <f>IF(K225&lt;&gt;0,K225,IF($AV225=0,0,AH225/$AV225*$Z225))</f>
      </c>
      <c r="AY225" s="18">
        <f>IF(L225&lt;&gt;0,L225,IF($AV225=0,0,AI225/$AV225*$Z225))</f>
      </c>
      <c r="AZ225" s="18">
        <f>IF(M225&lt;&gt;0,M225,IF($AV225=0,0,AJ225/$AV225*$Z225))</f>
      </c>
      <c r="BA225" s="18">
        <f>IF(N225&lt;&gt;0,N225,IF($AV225=0,0,AK225/$AV225*$Z225))</f>
      </c>
      <c r="BB225" s="18">
        <f>IF(O225&lt;&gt;0,O225,IF($AV225=0,0,AL225/$AV225*$Z225))</f>
      </c>
      <c r="BC225" s="18">
        <f>IF(P225&lt;&gt;0,P225,IF($AV225=0,0,AM225/$AV225*$Z225))</f>
      </c>
      <c r="BD225" s="18">
        <f>IF(Q225&lt;&gt;0,Q225,IF($AV225=0,0,AN225/$AV225*$Z225))</f>
      </c>
      <c r="BE225" s="18">
        <f>IF(R225&lt;&gt;0,R225,IF($AV225=0,0,AO225/$AV225*$Z225))</f>
      </c>
      <c r="BF225" s="18">
        <f>IF(S225&lt;&gt;0,S225,IF($AV225=0,0,AP225/$AV225*$Z225))</f>
      </c>
      <c r="BG225" s="18">
        <f>IF(T225&lt;&gt;0,T225,IF($AV225=0,0,AQ225/$AV225*$Z225))</f>
      </c>
      <c r="BH225" s="18">
        <f>IF(U225&lt;&gt;0,U225,IF($AV225=0,0,AR225/$AV225*$Z225))</f>
      </c>
      <c r="BI225" s="18">
        <f>IF(V225&lt;&gt;0,V225,IF($AV225=0,0,AS225/$AV225*$Z225))</f>
      </c>
      <c r="BJ225" s="18">
        <f>IF(W225&lt;&gt;0,W225,IF($AV225=0,0,AT225/$AV225*$Z225))</f>
      </c>
      <c r="BK225" s="18">
        <f>IF(X225&lt;&gt;0,X225,IF($AV225=0,0,AU225/$AV225*$Z225))</f>
      </c>
      <c r="BL225" s="18">
        <f>SUM(AW225:BK225)</f>
      </c>
      <c r="BM225" s="17" t="str">
        <v/>
      </c>
    </row>
    <row r="226" outlineLevel="4">
      <c r="A226" s="5" t="str">
        <v>3.15</v>
      </c>
      <c r="B226" s="5" t="str">
        <v/>
      </c>
      <c r="C226" s="5" t="str">
        <v>BSKDGNGENGR05</v>
      </c>
      <c r="D226" s="5" t="str">
        <v>BSKDGNGENGR05</v>
      </c>
      <c r="E226" s="19">
        <f>IFERROR(_xlfn.XLOOKUP(F226,Assumptions!B:B,Assumptions!C:C),0)</f>
      </c>
      <c r="F226" s="5" t="str">
        <v>Advanced Payment</v>
      </c>
      <c r="G226" s="5" t="str">
        <v/>
      </c>
      <c r="H226" s="18">
        <f>G225*E226</f>
      </c>
      <c r="I226" s="18">
        <f>H226*(1-0)</f>
      </c>
      <c r="J226" s="18">
        <v>0</v>
      </c>
      <c r="K226" s="18">
        <v>0</v>
      </c>
      <c r="L226" s="18">
        <v>0</v>
      </c>
      <c r="M226" s="18">
        <v>0</v>
      </c>
      <c r="N226" s="18">
        <v>0</v>
      </c>
      <c r="O226" s="18">
        <v>0</v>
      </c>
      <c r="P226" s="18">
        <v>0</v>
      </c>
      <c r="Q226" s="18">
        <v>0</v>
      </c>
      <c r="R226" s="18">
        <v>0</v>
      </c>
      <c r="S226" s="18">
        <v>0</v>
      </c>
      <c r="T226" s="18">
        <v>0</v>
      </c>
      <c r="U226" s="18">
        <v>0</v>
      </c>
      <c r="V226" s="18">
        <v>0</v>
      </c>
      <c r="W226" s="18">
        <v>0</v>
      </c>
      <c r="X226" s="18">
        <v>0</v>
      </c>
      <c r="Y226" s="18">
        <f>SUM(J226:X226)</f>
      </c>
      <c r="Z226" s="18">
        <f>I226-Y226</f>
      </c>
      <c r="AA226" s="20">
        <v>46026</v>
      </c>
      <c r="AB226" s="20">
        <v>46026</v>
      </c>
      <c r="AC226" s="18">
        <f>IFERROR(_xlfn.XLOOKUP(F226,Assumptions!B:B,Assumptions!D:D),0)</f>
      </c>
      <c r="AD226" s="20">
        <f>AA226+AC226</f>
      </c>
      <c r="AE226" s="20">
        <f>AC226+AB226</f>
      </c>
      <c r="AF226" s="5" t="str">
        <v/>
      </c>
      <c r="AG226" s="18">
        <f>IFERROR(_xlfn.BETA.DIST(DATE(YEAR(AG$2),MONTH(AG$2),15),$AD$2,$AE$2,FALSE,DATE(YEAR($AD226),MONTH($AD226),1),DATE(YEAR($AE226),MONTH($AE226),28)),0)</f>
      </c>
      <c r="AH226" s="18">
        <f>IFERROR(_xlfn.BETA.DIST(DATE(YEAR(AH$2),MONTH(AH$2),15),$AD$2,$AE$2,FALSE,DATE(YEAR($AD226),MONTH($AD226),1),DATE(YEAR($AE226),MONTH($AE226),28)),0)</f>
      </c>
      <c r="AI226" s="18">
        <f>IFERROR(_xlfn.BETA.DIST(DATE(YEAR(AI$2),MONTH(AI$2),15),$AD$2,$AE$2,FALSE,DATE(YEAR($AD226),MONTH($AD226),1),DATE(YEAR($AE226),MONTH($AE226),28)),0)</f>
      </c>
      <c r="AJ226" s="18">
        <f>IFERROR(_xlfn.BETA.DIST(DATE(YEAR(AJ$2),MONTH(AJ$2),15),$AD$2,$AE$2,FALSE,DATE(YEAR($AD226),MONTH($AD226),1),DATE(YEAR($AE226),MONTH($AE226),28)),0)</f>
      </c>
      <c r="AK226" s="18">
        <f>IFERROR(_xlfn.BETA.DIST(DATE(YEAR(AK$2),MONTH(AK$2),15),$AD$2,$AE$2,FALSE,DATE(YEAR($AD226),MONTH($AD226),1),DATE(YEAR($AE226),MONTH($AE226),28)),0)</f>
      </c>
      <c r="AL226" s="18">
        <f>IFERROR(_xlfn.BETA.DIST(DATE(YEAR(AL$2),MONTH(AL$2),15),$AD$2,$AE$2,FALSE,DATE(YEAR($AD226),MONTH($AD226),1),DATE(YEAR($AE226),MONTH($AE226),28)),0)</f>
      </c>
      <c r="AM226" s="18">
        <f>IFERROR(_xlfn.BETA.DIST(DATE(YEAR(AM$2),MONTH(AM$2),15),$AD$2,$AE$2,FALSE,DATE(YEAR($AD226),MONTH($AD226),1),DATE(YEAR($AE226),MONTH($AE226),28)),0)</f>
      </c>
      <c r="AN226" s="18">
        <f>IFERROR(_xlfn.BETA.DIST(DATE(YEAR(AN$2),MONTH(AN$2),15),$AD$2,$AE$2,FALSE,DATE(YEAR($AD226),MONTH($AD226),1),DATE(YEAR($AE226),MONTH($AE226),28)),0)</f>
      </c>
      <c r="AO226" s="18">
        <f>IFERROR(_xlfn.BETA.DIST(DATE(YEAR(AO$2),MONTH(AO$2),15),$AD$2,$AE$2,FALSE,DATE(YEAR($AD226),MONTH($AD226),1),DATE(YEAR($AE226),MONTH($AE226),28)),0)</f>
      </c>
      <c r="AP226" s="18">
        <f>IFERROR(_xlfn.BETA.DIST(DATE(YEAR(AP$2),MONTH(AP$2),15),$AD$2,$AE$2,FALSE,DATE(YEAR($AD226),MONTH($AD226),1),DATE(YEAR($AE226),MONTH($AE226),28)),0)</f>
      </c>
      <c r="AQ226" s="18">
        <f>IFERROR(_xlfn.BETA.DIST(DATE(YEAR(AQ$2),MONTH(AQ$2),15),$AD$2,$AE$2,FALSE,DATE(YEAR($AD226),MONTH($AD226),1),DATE(YEAR($AE226),MONTH($AE226),28)),0)</f>
      </c>
      <c r="AR226" s="18">
        <f>IFERROR(_xlfn.BETA.DIST(DATE(YEAR(AR$2),MONTH(AR$2),15),$AD$2,$AE$2,FALSE,DATE(YEAR($AD226),MONTH($AD226),1),DATE(YEAR($AE226),MONTH($AE226),28)),0)</f>
      </c>
      <c r="AS226" s="18">
        <f>IFERROR(_xlfn.BETA.DIST(DATE(YEAR(AS$2),MONTH(AS$2),15),$AD$2,$AE$2,FALSE,DATE(YEAR($AD226),MONTH($AD226),1),DATE(YEAR($AE226),MONTH($AE226),28)),0)</f>
      </c>
      <c r="AT226" s="18">
        <f>IFERROR(_xlfn.BETA.DIST(DATE(YEAR(AT$2),MONTH(AT$2),15),$AD$2,$AE$2,FALSE,DATE(YEAR($AD226),MONTH($AD226),1),DATE(YEAR($AE226),MONTH($AE226),28)),0)</f>
      </c>
      <c r="AU226" s="18">
        <f>IFERROR(_xlfn.BETA.DIST(DATE(YEAR(AU$2),MONTH(AU$2),15),$AD$2,$AE$2,FALSE,DATE(YEAR($AD226),MONTH($AD226),1),DATE(YEAR($AE226),MONTH($AE226),28)),0)</f>
      </c>
      <c r="AV226" s="18">
        <f>SUM(AG226:AU226)</f>
      </c>
      <c r="AW226" s="18">
        <f>IF(J226&lt;&gt;0,J226,IF($AV226=0,0,AG226/$AV226*$Z226))</f>
      </c>
      <c r="AX226" s="18">
        <f>IF(K226&lt;&gt;0,K226,IF($AV226=0,0,AH226/$AV226*$Z226))</f>
      </c>
      <c r="AY226" s="18">
        <f>IF(L226&lt;&gt;0,L226,IF($AV226=0,0,AI226/$AV226*$Z226))</f>
      </c>
      <c r="AZ226" s="18">
        <f>IF(M226&lt;&gt;0,M226,IF($AV226=0,0,AJ226/$AV226*$Z226))</f>
      </c>
      <c r="BA226" s="18">
        <f>IF(N226&lt;&gt;0,N226,IF($AV226=0,0,AK226/$AV226*$Z226))</f>
      </c>
      <c r="BB226" s="18">
        <f>IF(O226&lt;&gt;0,O226,IF($AV226=0,0,AL226/$AV226*$Z226))</f>
      </c>
      <c r="BC226" s="18">
        <f>IF(P226&lt;&gt;0,P226,IF($AV226=0,0,AM226/$AV226*$Z226))</f>
      </c>
      <c r="BD226" s="18">
        <f>IF(Q226&lt;&gt;0,Q226,IF($AV226=0,0,AN226/$AV226*$Z226))</f>
      </c>
      <c r="BE226" s="18">
        <f>IF(R226&lt;&gt;0,R226,IF($AV226=0,0,AO226/$AV226*$Z226))</f>
      </c>
      <c r="BF226" s="18">
        <f>IF(S226&lt;&gt;0,S226,IF($AV226=0,0,AP226/$AV226*$Z226))</f>
      </c>
      <c r="BG226" s="18">
        <f>IF(T226&lt;&gt;0,T226,IF($AV226=0,0,AQ226/$AV226*$Z226))</f>
      </c>
      <c r="BH226" s="18">
        <f>IF(U226&lt;&gt;0,U226,IF($AV226=0,0,AR226/$AV226*$Z226))</f>
      </c>
      <c r="BI226" s="18">
        <f>IF(V226&lt;&gt;0,V226,IF($AV226=0,0,AS226/$AV226*$Z226))</f>
      </c>
      <c r="BJ226" s="18">
        <f>IF(W226&lt;&gt;0,W226,IF($AV226=0,0,AT226/$AV226*$Z226))</f>
      </c>
      <c r="BK226" s="18">
        <f>IF(X226&lt;&gt;0,X226,IF($AV226=0,0,AU226/$AV226*$Z226))</f>
      </c>
      <c r="BL226" s="18">
        <f>SUM(AW226:BK226)</f>
      </c>
      <c r="BM226" s="18">
        <f>I226-BL226</f>
      </c>
    </row>
    <row r="227" outlineLevel="4">
      <c r="A227" s="5" t="str">
        <v>3.15</v>
      </c>
      <c r="B227" s="5" t="str">
        <v/>
      </c>
      <c r="C227" s="5" t="str">
        <v>BSPRELGENG107</v>
      </c>
      <c r="D227" s="5" t="str">
        <v>BSPRELGENG107</v>
      </c>
      <c r="E227" s="19">
        <f>IFERROR(_xlfn.XLOOKUP(F227,Assumptions!B:B,Assumptions!C:C),0)</f>
      </c>
      <c r="F227" s="5" t="str">
        <v>Site Delivery USD</v>
      </c>
      <c r="G227" s="5" t="str">
        <v/>
      </c>
      <c r="H227" s="18">
        <f>G225*E227</f>
      </c>
      <c r="I227" s="18">
        <f>H227*(1-0)</f>
      </c>
      <c r="J227" s="18">
        <v>0</v>
      </c>
      <c r="K227" s="18">
        <v>0</v>
      </c>
      <c r="L227" s="18">
        <v>0</v>
      </c>
      <c r="M227" s="18">
        <v>0</v>
      </c>
      <c r="N227" s="18">
        <v>0</v>
      </c>
      <c r="O227" s="18">
        <v>0</v>
      </c>
      <c r="P227" s="18">
        <v>0</v>
      </c>
      <c r="Q227" s="18">
        <v>0</v>
      </c>
      <c r="R227" s="18">
        <v>0</v>
      </c>
      <c r="S227" s="18">
        <v>0</v>
      </c>
      <c r="T227" s="18">
        <v>0</v>
      </c>
      <c r="U227" s="18">
        <v>0</v>
      </c>
      <c r="V227" s="18">
        <v>0</v>
      </c>
      <c r="W227" s="18">
        <v>0</v>
      </c>
      <c r="X227" s="18">
        <v>0</v>
      </c>
      <c r="Y227" s="18">
        <f>SUM(J227:X227)</f>
      </c>
      <c r="Z227" s="18">
        <f>I227-Y227</f>
      </c>
      <c r="AA227" s="20">
        <v>46294</v>
      </c>
      <c r="AB227" s="20">
        <v>46294</v>
      </c>
      <c r="AC227" s="18">
        <f>IFERROR(_xlfn.XLOOKUP(F227,Assumptions!B:B,Assumptions!D:D),0)</f>
      </c>
      <c r="AD227" s="20">
        <f>AA227+AC227</f>
      </c>
      <c r="AE227" s="20">
        <f>AC227+AB227</f>
      </c>
      <c r="AF227" s="5" t="str">
        <v/>
      </c>
      <c r="AG227" s="18">
        <f>IFERROR(_xlfn.BETA.DIST(DATE(YEAR(AG$2),MONTH(AG$2),15),$AD$2,$AE$2,FALSE,DATE(YEAR($AD227),MONTH($AD227),1),DATE(YEAR($AE227),MONTH($AE227),28)),0)</f>
      </c>
      <c r="AH227" s="18">
        <f>IFERROR(_xlfn.BETA.DIST(DATE(YEAR(AH$2),MONTH(AH$2),15),$AD$2,$AE$2,FALSE,DATE(YEAR($AD227),MONTH($AD227),1),DATE(YEAR($AE227),MONTH($AE227),28)),0)</f>
      </c>
      <c r="AI227" s="18">
        <f>IFERROR(_xlfn.BETA.DIST(DATE(YEAR(AI$2),MONTH(AI$2),15),$AD$2,$AE$2,FALSE,DATE(YEAR($AD227),MONTH($AD227),1),DATE(YEAR($AE227),MONTH($AE227),28)),0)</f>
      </c>
      <c r="AJ227" s="18">
        <f>IFERROR(_xlfn.BETA.DIST(DATE(YEAR(AJ$2),MONTH(AJ$2),15),$AD$2,$AE$2,FALSE,DATE(YEAR($AD227),MONTH($AD227),1),DATE(YEAR($AE227),MONTH($AE227),28)),0)</f>
      </c>
      <c r="AK227" s="18">
        <f>IFERROR(_xlfn.BETA.DIST(DATE(YEAR(AK$2),MONTH(AK$2),15),$AD$2,$AE$2,FALSE,DATE(YEAR($AD227),MONTH($AD227),1),DATE(YEAR($AE227),MONTH($AE227),28)),0)</f>
      </c>
      <c r="AL227" s="18">
        <f>IFERROR(_xlfn.BETA.DIST(DATE(YEAR(AL$2),MONTH(AL$2),15),$AD$2,$AE$2,FALSE,DATE(YEAR($AD227),MONTH($AD227),1),DATE(YEAR($AE227),MONTH($AE227),28)),0)</f>
      </c>
      <c r="AM227" s="18">
        <f>IFERROR(_xlfn.BETA.DIST(DATE(YEAR(AM$2),MONTH(AM$2),15),$AD$2,$AE$2,FALSE,DATE(YEAR($AD227),MONTH($AD227),1),DATE(YEAR($AE227),MONTH($AE227),28)),0)</f>
      </c>
      <c r="AN227" s="18">
        <f>IFERROR(_xlfn.BETA.DIST(DATE(YEAR(AN$2),MONTH(AN$2),15),$AD$2,$AE$2,FALSE,DATE(YEAR($AD227),MONTH($AD227),1),DATE(YEAR($AE227),MONTH($AE227),28)),0)</f>
      </c>
      <c r="AO227" s="18">
        <f>IFERROR(_xlfn.BETA.DIST(DATE(YEAR(AO$2),MONTH(AO$2),15),$AD$2,$AE$2,FALSE,DATE(YEAR($AD227),MONTH($AD227),1),DATE(YEAR($AE227),MONTH($AE227),28)),0)</f>
      </c>
      <c r="AP227" s="18">
        <f>IFERROR(_xlfn.BETA.DIST(DATE(YEAR(AP$2),MONTH(AP$2),15),$AD$2,$AE$2,FALSE,DATE(YEAR($AD227),MONTH($AD227),1),DATE(YEAR($AE227),MONTH($AE227),28)),0)</f>
      </c>
      <c r="AQ227" s="18">
        <f>IFERROR(_xlfn.BETA.DIST(DATE(YEAR(AQ$2),MONTH(AQ$2),15),$AD$2,$AE$2,FALSE,DATE(YEAR($AD227),MONTH($AD227),1),DATE(YEAR($AE227),MONTH($AE227),28)),0)</f>
      </c>
      <c r="AR227" s="18">
        <f>IFERROR(_xlfn.BETA.DIST(DATE(YEAR(AR$2),MONTH(AR$2),15),$AD$2,$AE$2,FALSE,DATE(YEAR($AD227),MONTH($AD227),1),DATE(YEAR($AE227),MONTH($AE227),28)),0)</f>
      </c>
      <c r="AS227" s="18">
        <f>IFERROR(_xlfn.BETA.DIST(DATE(YEAR(AS$2),MONTH(AS$2),15),$AD$2,$AE$2,FALSE,DATE(YEAR($AD227),MONTH($AD227),1),DATE(YEAR($AE227),MONTH($AE227),28)),0)</f>
      </c>
      <c r="AT227" s="18">
        <f>IFERROR(_xlfn.BETA.DIST(DATE(YEAR(AT$2),MONTH(AT$2),15),$AD$2,$AE$2,FALSE,DATE(YEAR($AD227),MONTH($AD227),1),DATE(YEAR($AE227),MONTH($AE227),28)),0)</f>
      </c>
      <c r="AU227" s="18">
        <f>IFERROR(_xlfn.BETA.DIST(DATE(YEAR(AU$2),MONTH(AU$2),15),$AD$2,$AE$2,FALSE,DATE(YEAR($AD227),MONTH($AD227),1),DATE(YEAR($AE227),MONTH($AE227),28)),0)</f>
      </c>
      <c r="AV227" s="18">
        <f>SUM(AG227:AU227)</f>
      </c>
      <c r="AW227" s="18">
        <f>IF(J227&lt;&gt;0,J227,IF($AV227=0,0,AG227/$AV227*$Z227))</f>
      </c>
      <c r="AX227" s="18">
        <f>IF(K227&lt;&gt;0,K227,IF($AV227=0,0,AH227/$AV227*$Z227))</f>
      </c>
      <c r="AY227" s="18">
        <f>IF(L227&lt;&gt;0,L227,IF($AV227=0,0,AI227/$AV227*$Z227))</f>
      </c>
      <c r="AZ227" s="18">
        <f>IF(M227&lt;&gt;0,M227,IF($AV227=0,0,AJ227/$AV227*$Z227))</f>
      </c>
      <c r="BA227" s="18">
        <f>IF(N227&lt;&gt;0,N227,IF($AV227=0,0,AK227/$AV227*$Z227))</f>
      </c>
      <c r="BB227" s="18">
        <f>IF(O227&lt;&gt;0,O227,IF($AV227=0,0,AL227/$AV227*$Z227))</f>
      </c>
      <c r="BC227" s="18">
        <f>IF(P227&lt;&gt;0,P227,IF($AV227=0,0,AM227/$AV227*$Z227))</f>
      </c>
      <c r="BD227" s="18">
        <f>IF(Q227&lt;&gt;0,Q227,IF($AV227=0,0,AN227/$AV227*$Z227))</f>
      </c>
      <c r="BE227" s="18">
        <f>IF(R227&lt;&gt;0,R227,IF($AV227=0,0,AO227/$AV227*$Z227))</f>
      </c>
      <c r="BF227" s="18">
        <f>IF(S227&lt;&gt;0,S227,IF($AV227=0,0,AP227/$AV227*$Z227))</f>
      </c>
      <c r="BG227" s="18">
        <f>IF(T227&lt;&gt;0,T227,IF($AV227=0,0,AQ227/$AV227*$Z227))</f>
      </c>
      <c r="BH227" s="18">
        <f>IF(U227&lt;&gt;0,U227,IF($AV227=0,0,AR227/$AV227*$Z227))</f>
      </c>
      <c r="BI227" s="18">
        <f>IF(V227&lt;&gt;0,V227,IF($AV227=0,0,AS227/$AV227*$Z227))</f>
      </c>
      <c r="BJ227" s="18">
        <f>IF(W227&lt;&gt;0,W227,IF($AV227=0,0,AT227/$AV227*$Z227))</f>
      </c>
      <c r="BK227" s="18">
        <f>IF(X227&lt;&gt;0,X227,IF($AV227=0,0,AU227/$AV227*$Z227))</f>
      </c>
      <c r="BL227" s="18">
        <f>SUM(AW227:BK227)</f>
      </c>
      <c r="BM227" s="18">
        <f>I227-BL227</f>
      </c>
    </row>
    <row r="228" outlineLevel="4">
      <c r="A228" s="5" t="str">
        <v>3.15</v>
      </c>
      <c r="B228" s="5" t="str">
        <v/>
      </c>
      <c r="C228" s="5" t="str">
        <v>BSKDGNGENGR07</v>
      </c>
      <c r="D228" s="5" t="str">
        <v>BSKDGNGENGR07</v>
      </c>
      <c r="E228" s="19">
        <f>IFERROR(_xlfn.XLOOKUP(F228,Assumptions!B:B,Assumptions!C:C),0)</f>
      </c>
      <c r="F228" s="5" t="str">
        <v>Retention</v>
      </c>
      <c r="G228" s="5" t="str">
        <v/>
      </c>
      <c r="H228" s="18">
        <f>G225*E228</f>
      </c>
      <c r="I228" s="18">
        <f>H228*(1-0)</f>
      </c>
      <c r="J228" s="18">
        <v>0</v>
      </c>
      <c r="K228" s="18">
        <v>0</v>
      </c>
      <c r="L228" s="18">
        <v>0</v>
      </c>
      <c r="M228" s="18">
        <v>0</v>
      </c>
      <c r="N228" s="18">
        <v>0</v>
      </c>
      <c r="O228" s="18">
        <v>0</v>
      </c>
      <c r="P228" s="18">
        <v>0</v>
      </c>
      <c r="Q228" s="18">
        <v>0</v>
      </c>
      <c r="R228" s="18">
        <v>0</v>
      </c>
      <c r="S228" s="18">
        <v>0</v>
      </c>
      <c r="T228" s="18">
        <v>0</v>
      </c>
      <c r="U228" s="18">
        <v>0</v>
      </c>
      <c r="V228" s="18">
        <v>0</v>
      </c>
      <c r="W228" s="18">
        <v>0</v>
      </c>
      <c r="X228" s="18">
        <v>0</v>
      </c>
      <c r="Y228" s="18">
        <f>SUM(J228:X228)</f>
      </c>
      <c r="Z228" s="18">
        <f>I228-Y228</f>
      </c>
      <c r="AA228" s="20">
        <v>46483</v>
      </c>
      <c r="AB228" s="20">
        <v>46483</v>
      </c>
      <c r="AC228" s="18">
        <f>IFERROR(_xlfn.XLOOKUP(F228,Assumptions!B:B,Assumptions!D:D),0)</f>
      </c>
      <c r="AD228" s="20">
        <f>AA228+AC228</f>
      </c>
      <c r="AE228" s="20">
        <f>AC228+AB228</f>
      </c>
      <c r="AF228" s="5" t="str">
        <v/>
      </c>
      <c r="AG228" s="18">
        <f>IFERROR(_xlfn.BETA.DIST(DATE(YEAR(AG$2),MONTH(AG$2),15),$AD$2,$AE$2,FALSE,DATE(YEAR($AD228),MONTH($AD228),1),DATE(YEAR($AE228),MONTH($AE228),28)),0)</f>
      </c>
      <c r="AH228" s="18">
        <f>IFERROR(_xlfn.BETA.DIST(DATE(YEAR(AH$2),MONTH(AH$2),15),$AD$2,$AE$2,FALSE,DATE(YEAR($AD228),MONTH($AD228),1),DATE(YEAR($AE228),MONTH($AE228),28)),0)</f>
      </c>
      <c r="AI228" s="18">
        <f>IFERROR(_xlfn.BETA.DIST(DATE(YEAR(AI$2),MONTH(AI$2),15),$AD$2,$AE$2,FALSE,DATE(YEAR($AD228),MONTH($AD228),1),DATE(YEAR($AE228),MONTH($AE228),28)),0)</f>
      </c>
      <c r="AJ228" s="18">
        <f>IFERROR(_xlfn.BETA.DIST(DATE(YEAR(AJ$2),MONTH(AJ$2),15),$AD$2,$AE$2,FALSE,DATE(YEAR($AD228),MONTH($AD228),1),DATE(YEAR($AE228),MONTH($AE228),28)),0)</f>
      </c>
      <c r="AK228" s="18">
        <f>IFERROR(_xlfn.BETA.DIST(DATE(YEAR(AK$2),MONTH(AK$2),15),$AD$2,$AE$2,FALSE,DATE(YEAR($AD228),MONTH($AD228),1),DATE(YEAR($AE228),MONTH($AE228),28)),0)</f>
      </c>
      <c r="AL228" s="18">
        <f>IFERROR(_xlfn.BETA.DIST(DATE(YEAR(AL$2),MONTH(AL$2),15),$AD$2,$AE$2,FALSE,DATE(YEAR($AD228),MONTH($AD228),1),DATE(YEAR($AE228),MONTH($AE228),28)),0)</f>
      </c>
      <c r="AM228" s="18">
        <f>IFERROR(_xlfn.BETA.DIST(DATE(YEAR(AM$2),MONTH(AM$2),15),$AD$2,$AE$2,FALSE,DATE(YEAR($AD228),MONTH($AD228),1),DATE(YEAR($AE228),MONTH($AE228),28)),0)</f>
      </c>
      <c r="AN228" s="18">
        <f>IFERROR(_xlfn.BETA.DIST(DATE(YEAR(AN$2),MONTH(AN$2),15),$AD$2,$AE$2,FALSE,DATE(YEAR($AD228),MONTH($AD228),1),DATE(YEAR($AE228),MONTH($AE228),28)),0)</f>
      </c>
      <c r="AO228" s="18">
        <f>IFERROR(_xlfn.BETA.DIST(DATE(YEAR(AO$2),MONTH(AO$2),15),$AD$2,$AE$2,FALSE,DATE(YEAR($AD228),MONTH($AD228),1),DATE(YEAR($AE228),MONTH($AE228),28)),0)</f>
      </c>
      <c r="AP228" s="18">
        <f>IFERROR(_xlfn.BETA.DIST(DATE(YEAR(AP$2),MONTH(AP$2),15),$AD$2,$AE$2,FALSE,DATE(YEAR($AD228),MONTH($AD228),1),DATE(YEAR($AE228),MONTH($AE228),28)),0)</f>
      </c>
      <c r="AQ228" s="18">
        <f>IFERROR(_xlfn.BETA.DIST(DATE(YEAR(AQ$2),MONTH(AQ$2),15),$AD$2,$AE$2,FALSE,DATE(YEAR($AD228),MONTH($AD228),1),DATE(YEAR($AE228),MONTH($AE228),28)),0)</f>
      </c>
      <c r="AR228" s="18">
        <f>IFERROR(_xlfn.BETA.DIST(DATE(YEAR(AR$2),MONTH(AR$2),15),$AD$2,$AE$2,FALSE,DATE(YEAR($AD228),MONTH($AD228),1),DATE(YEAR($AE228),MONTH($AE228),28)),0)</f>
      </c>
      <c r="AS228" s="18">
        <f>IFERROR(_xlfn.BETA.DIST(DATE(YEAR(AS$2),MONTH(AS$2),15),$AD$2,$AE$2,FALSE,DATE(YEAR($AD228),MONTH($AD228),1),DATE(YEAR($AE228),MONTH($AE228),28)),0)</f>
      </c>
      <c r="AT228" s="18">
        <f>IFERROR(_xlfn.BETA.DIST(DATE(YEAR(AT$2),MONTH(AT$2),15),$AD$2,$AE$2,FALSE,DATE(YEAR($AD228),MONTH($AD228),1),DATE(YEAR($AE228),MONTH($AE228),28)),0)</f>
      </c>
      <c r="AU228" s="18">
        <f>IFERROR(_xlfn.BETA.DIST(DATE(YEAR(AU$2),MONTH(AU$2),15),$AD$2,$AE$2,FALSE,DATE(YEAR($AD228),MONTH($AD228),1),DATE(YEAR($AE228),MONTH($AE228),28)),0)</f>
      </c>
      <c r="AV228" s="18">
        <f>SUM(AG228:AU228)</f>
      </c>
      <c r="AW228" s="18">
        <f>IF(J228&lt;&gt;0,J228,IF($AV228=0,0,AG228/$AV228*$Z228))</f>
      </c>
      <c r="AX228" s="18">
        <f>IF(K228&lt;&gt;0,K228,IF($AV228=0,0,AH228/$AV228*$Z228))</f>
      </c>
      <c r="AY228" s="18">
        <f>IF(L228&lt;&gt;0,L228,IF($AV228=0,0,AI228/$AV228*$Z228))</f>
      </c>
      <c r="AZ228" s="18">
        <f>IF(M228&lt;&gt;0,M228,IF($AV228=0,0,AJ228/$AV228*$Z228))</f>
      </c>
      <c r="BA228" s="18">
        <f>IF(N228&lt;&gt;0,N228,IF($AV228=0,0,AK228/$AV228*$Z228))</f>
      </c>
      <c r="BB228" s="18">
        <f>IF(O228&lt;&gt;0,O228,IF($AV228=0,0,AL228/$AV228*$Z228))</f>
      </c>
      <c r="BC228" s="18">
        <f>IF(P228&lt;&gt;0,P228,IF($AV228=0,0,AM228/$AV228*$Z228))</f>
      </c>
      <c r="BD228" s="18">
        <f>IF(Q228&lt;&gt;0,Q228,IF($AV228=0,0,AN228/$AV228*$Z228))</f>
      </c>
      <c r="BE228" s="18">
        <f>IF(R228&lt;&gt;0,R228,IF($AV228=0,0,AO228/$AV228*$Z228))</f>
      </c>
      <c r="BF228" s="18">
        <f>IF(S228&lt;&gt;0,S228,IF($AV228=0,0,AP228/$AV228*$Z228))</f>
      </c>
      <c r="BG228" s="18">
        <f>IF(T228&lt;&gt;0,T228,IF($AV228=0,0,AQ228/$AV228*$Z228))</f>
      </c>
      <c r="BH228" s="18">
        <f>IF(U228&lt;&gt;0,U228,IF($AV228=0,0,AR228/$AV228*$Z228))</f>
      </c>
      <c r="BI228" s="18">
        <f>IF(V228&lt;&gt;0,V228,IF($AV228=0,0,AS228/$AV228*$Z228))</f>
      </c>
      <c r="BJ228" s="18">
        <f>IF(W228&lt;&gt;0,W228,IF($AV228=0,0,AT228/$AV228*$Z228))</f>
      </c>
      <c r="BK228" s="18">
        <f>IF(X228&lt;&gt;0,X228,IF($AV228=0,0,AU228/$AV228*$Z228))</f>
      </c>
      <c r="BL228" s="18">
        <f>SUM(AW228:BK228)</f>
      </c>
      <c r="BM228" s="18">
        <f>I228-BL228</f>
      </c>
    </row>
    <row r="229" outlineLevel="3">
      <c r="A229" s="17" t="str">
        <v>3.16</v>
      </c>
      <c r="B229" s="17" t="str">
        <v/>
      </c>
      <c r="C229" s="17" t="str">
        <v/>
      </c>
      <c r="D229" s="17" t="str">
        <v/>
      </c>
      <c r="E229" s="17" t="str">
        <v>3.16</v>
      </c>
      <c r="F229" s="17" t="str">
        <v>Three phase GIS high speed earthing switch for cable feeders</v>
      </c>
      <c r="G229" s="17">
        <v>29140.27</v>
      </c>
      <c r="H229" s="17" t="str">
        <v/>
      </c>
      <c r="I229" s="17" t="str">
        <v/>
      </c>
      <c r="J229" s="17" t="str">
        <v/>
      </c>
      <c r="K229" s="17" t="str">
        <v/>
      </c>
      <c r="L229" s="17" t="str">
        <v/>
      </c>
      <c r="M229" s="17" t="str">
        <v/>
      </c>
      <c r="N229" s="17" t="str">
        <v/>
      </c>
      <c r="O229" s="17" t="str">
        <v/>
      </c>
      <c r="P229" s="17" t="str">
        <v/>
      </c>
      <c r="Q229" s="17" t="str">
        <v/>
      </c>
      <c r="R229" s="17" t="str">
        <v/>
      </c>
      <c r="S229" s="17" t="str">
        <v/>
      </c>
      <c r="T229" s="17" t="str">
        <v/>
      </c>
      <c r="U229" s="17" t="str">
        <v/>
      </c>
      <c r="V229" s="17" t="str">
        <v/>
      </c>
      <c r="W229" s="17" t="str">
        <v/>
      </c>
      <c r="X229" s="17" t="str">
        <v/>
      </c>
      <c r="Y229" s="17" t="str">
        <v/>
      </c>
      <c r="Z229" s="17" t="str">
        <v/>
      </c>
      <c r="AA229" s="17" t="str">
        <v/>
      </c>
      <c r="AB229" s="17" t="str">
        <v/>
      </c>
      <c r="AC229" s="17" t="str">
        <v/>
      </c>
      <c r="AD229" s="17" t="str">
        <v/>
      </c>
      <c r="AE229" s="17" t="str">
        <v/>
      </c>
      <c r="AF229" s="5" t="str">
        <v/>
      </c>
      <c r="AG229" s="18">
        <f>IFERROR(_xlfn.BETA.DIST(DATE(YEAR(AG$2),MONTH(AG$2),15),$AD$2,$AE$2,FALSE,DATE(YEAR($AD229),MONTH($AD229),1),DATE(YEAR($AE229),MONTH($AE229),28)),0)</f>
      </c>
      <c r="AH229" s="18">
        <f>IFERROR(_xlfn.BETA.DIST(DATE(YEAR(AH$2),MONTH(AH$2),15),$AD$2,$AE$2,FALSE,DATE(YEAR($AD229),MONTH($AD229),1),DATE(YEAR($AE229),MONTH($AE229),28)),0)</f>
      </c>
      <c r="AI229" s="18">
        <f>IFERROR(_xlfn.BETA.DIST(DATE(YEAR(AI$2),MONTH(AI$2),15),$AD$2,$AE$2,FALSE,DATE(YEAR($AD229),MONTH($AD229),1),DATE(YEAR($AE229),MONTH($AE229),28)),0)</f>
      </c>
      <c r="AJ229" s="18">
        <f>IFERROR(_xlfn.BETA.DIST(DATE(YEAR(AJ$2),MONTH(AJ$2),15),$AD$2,$AE$2,FALSE,DATE(YEAR($AD229),MONTH($AD229),1),DATE(YEAR($AE229),MONTH($AE229),28)),0)</f>
      </c>
      <c r="AK229" s="18">
        <f>IFERROR(_xlfn.BETA.DIST(DATE(YEAR(AK$2),MONTH(AK$2),15),$AD$2,$AE$2,FALSE,DATE(YEAR($AD229),MONTH($AD229),1),DATE(YEAR($AE229),MONTH($AE229),28)),0)</f>
      </c>
      <c r="AL229" s="18">
        <f>IFERROR(_xlfn.BETA.DIST(DATE(YEAR(AL$2),MONTH(AL$2),15),$AD$2,$AE$2,FALSE,DATE(YEAR($AD229),MONTH($AD229),1),DATE(YEAR($AE229),MONTH($AE229),28)),0)</f>
      </c>
      <c r="AM229" s="18">
        <f>IFERROR(_xlfn.BETA.DIST(DATE(YEAR(AM$2),MONTH(AM$2),15),$AD$2,$AE$2,FALSE,DATE(YEAR($AD229),MONTH($AD229),1),DATE(YEAR($AE229),MONTH($AE229),28)),0)</f>
      </c>
      <c r="AN229" s="18">
        <f>IFERROR(_xlfn.BETA.DIST(DATE(YEAR(AN$2),MONTH(AN$2),15),$AD$2,$AE$2,FALSE,DATE(YEAR($AD229),MONTH($AD229),1),DATE(YEAR($AE229),MONTH($AE229),28)),0)</f>
      </c>
      <c r="AO229" s="18">
        <f>IFERROR(_xlfn.BETA.DIST(DATE(YEAR(AO$2),MONTH(AO$2),15),$AD$2,$AE$2,FALSE,DATE(YEAR($AD229),MONTH($AD229),1),DATE(YEAR($AE229),MONTH($AE229),28)),0)</f>
      </c>
      <c r="AP229" s="18">
        <f>IFERROR(_xlfn.BETA.DIST(DATE(YEAR(AP$2),MONTH(AP$2),15),$AD$2,$AE$2,FALSE,DATE(YEAR($AD229),MONTH($AD229),1),DATE(YEAR($AE229),MONTH($AE229),28)),0)</f>
      </c>
      <c r="AQ229" s="18">
        <f>IFERROR(_xlfn.BETA.DIST(DATE(YEAR(AQ$2),MONTH(AQ$2),15),$AD$2,$AE$2,FALSE,DATE(YEAR($AD229),MONTH($AD229),1),DATE(YEAR($AE229),MONTH($AE229),28)),0)</f>
      </c>
      <c r="AR229" s="18">
        <f>IFERROR(_xlfn.BETA.DIST(DATE(YEAR(AR$2),MONTH(AR$2),15),$AD$2,$AE$2,FALSE,DATE(YEAR($AD229),MONTH($AD229),1),DATE(YEAR($AE229),MONTH($AE229),28)),0)</f>
      </c>
      <c r="AS229" s="18">
        <f>IFERROR(_xlfn.BETA.DIST(DATE(YEAR(AS$2),MONTH(AS$2),15),$AD$2,$AE$2,FALSE,DATE(YEAR($AD229),MONTH($AD229),1),DATE(YEAR($AE229),MONTH($AE229),28)),0)</f>
      </c>
      <c r="AT229" s="18">
        <f>IFERROR(_xlfn.BETA.DIST(DATE(YEAR(AT$2),MONTH(AT$2),15),$AD$2,$AE$2,FALSE,DATE(YEAR($AD229),MONTH($AD229),1),DATE(YEAR($AE229),MONTH($AE229),28)),0)</f>
      </c>
      <c r="AU229" s="18">
        <f>IFERROR(_xlfn.BETA.DIST(DATE(YEAR(AU$2),MONTH(AU$2),15),$AD$2,$AE$2,FALSE,DATE(YEAR($AD229),MONTH($AD229),1),DATE(YEAR($AE229),MONTH($AE229),28)),0)</f>
      </c>
      <c r="AV229" s="18">
        <f>SUM(AG229:AU229)</f>
      </c>
      <c r="AW229" s="18">
        <f>IF(J229&lt;&gt;0,J229,IF($AV229=0,0,AG229/$AV229*$Z229))</f>
      </c>
      <c r="AX229" s="18">
        <f>IF(K229&lt;&gt;0,K229,IF($AV229=0,0,AH229/$AV229*$Z229))</f>
      </c>
      <c r="AY229" s="18">
        <f>IF(L229&lt;&gt;0,L229,IF($AV229=0,0,AI229/$AV229*$Z229))</f>
      </c>
      <c r="AZ229" s="18">
        <f>IF(M229&lt;&gt;0,M229,IF($AV229=0,0,AJ229/$AV229*$Z229))</f>
      </c>
      <c r="BA229" s="18">
        <f>IF(N229&lt;&gt;0,N229,IF($AV229=0,0,AK229/$AV229*$Z229))</f>
      </c>
      <c r="BB229" s="18">
        <f>IF(O229&lt;&gt;0,O229,IF($AV229=0,0,AL229/$AV229*$Z229))</f>
      </c>
      <c r="BC229" s="18">
        <f>IF(P229&lt;&gt;0,P229,IF($AV229=0,0,AM229/$AV229*$Z229))</f>
      </c>
      <c r="BD229" s="18">
        <f>IF(Q229&lt;&gt;0,Q229,IF($AV229=0,0,AN229/$AV229*$Z229))</f>
      </c>
      <c r="BE229" s="18">
        <f>IF(R229&lt;&gt;0,R229,IF($AV229=0,0,AO229/$AV229*$Z229))</f>
      </c>
      <c r="BF229" s="18">
        <f>IF(S229&lt;&gt;0,S229,IF($AV229=0,0,AP229/$AV229*$Z229))</f>
      </c>
      <c r="BG229" s="18">
        <f>IF(T229&lt;&gt;0,T229,IF($AV229=0,0,AQ229/$AV229*$Z229))</f>
      </c>
      <c r="BH229" s="18">
        <f>IF(U229&lt;&gt;0,U229,IF($AV229=0,0,AR229/$AV229*$Z229))</f>
      </c>
      <c r="BI229" s="18">
        <f>IF(V229&lt;&gt;0,V229,IF($AV229=0,0,AS229/$AV229*$Z229))</f>
      </c>
      <c r="BJ229" s="18">
        <f>IF(W229&lt;&gt;0,W229,IF($AV229=0,0,AT229/$AV229*$Z229))</f>
      </c>
      <c r="BK229" s="18">
        <f>IF(X229&lt;&gt;0,X229,IF($AV229=0,0,AU229/$AV229*$Z229))</f>
      </c>
      <c r="BL229" s="18">
        <f>SUM(AW229:BK229)</f>
      </c>
      <c r="BM229" s="17" t="str">
        <v/>
      </c>
    </row>
    <row r="230" outlineLevel="4">
      <c r="A230" s="5" t="str">
        <v>3.16</v>
      </c>
      <c r="B230" s="5" t="str">
        <v/>
      </c>
      <c r="C230" s="5" t="str">
        <v>BSKDGNGENGR05</v>
      </c>
      <c r="D230" s="5" t="str">
        <v>BSKDGNGENGR05</v>
      </c>
      <c r="E230" s="19">
        <f>IFERROR(_xlfn.XLOOKUP(F230,Assumptions!B:B,Assumptions!C:C),0)</f>
      </c>
      <c r="F230" s="5" t="str">
        <v>Advanced Payment</v>
      </c>
      <c r="G230" s="5" t="str">
        <v/>
      </c>
      <c r="H230" s="18">
        <f>G229*E230</f>
      </c>
      <c r="I230" s="18">
        <f>H230*(1-0)</f>
      </c>
      <c r="J230" s="18">
        <v>0</v>
      </c>
      <c r="K230" s="18">
        <v>0</v>
      </c>
      <c r="L230" s="18">
        <v>0</v>
      </c>
      <c r="M230" s="18">
        <v>0</v>
      </c>
      <c r="N230" s="18">
        <v>0</v>
      </c>
      <c r="O230" s="18">
        <v>0</v>
      </c>
      <c r="P230" s="18">
        <v>0</v>
      </c>
      <c r="Q230" s="18">
        <v>0</v>
      </c>
      <c r="R230" s="18">
        <v>0</v>
      </c>
      <c r="S230" s="18">
        <v>0</v>
      </c>
      <c r="T230" s="18">
        <v>0</v>
      </c>
      <c r="U230" s="18">
        <v>0</v>
      </c>
      <c r="V230" s="18">
        <v>0</v>
      </c>
      <c r="W230" s="18">
        <v>0</v>
      </c>
      <c r="X230" s="18">
        <v>0</v>
      </c>
      <c r="Y230" s="18">
        <f>SUM(J230:X230)</f>
      </c>
      <c r="Z230" s="18">
        <f>I230-Y230</f>
      </c>
      <c r="AA230" s="20">
        <v>46026</v>
      </c>
      <c r="AB230" s="20">
        <v>46026</v>
      </c>
      <c r="AC230" s="18">
        <f>IFERROR(_xlfn.XLOOKUP(F230,Assumptions!B:B,Assumptions!D:D),0)</f>
      </c>
      <c r="AD230" s="20">
        <f>AA230+AC230</f>
      </c>
      <c r="AE230" s="20">
        <f>AC230+AB230</f>
      </c>
      <c r="AF230" s="5" t="str">
        <v/>
      </c>
      <c r="AG230" s="18">
        <f>IFERROR(_xlfn.BETA.DIST(DATE(YEAR(AG$2),MONTH(AG$2),15),$AD$2,$AE$2,FALSE,DATE(YEAR($AD230),MONTH($AD230),1),DATE(YEAR($AE230),MONTH($AE230),28)),0)</f>
      </c>
      <c r="AH230" s="18">
        <f>IFERROR(_xlfn.BETA.DIST(DATE(YEAR(AH$2),MONTH(AH$2),15),$AD$2,$AE$2,FALSE,DATE(YEAR($AD230),MONTH($AD230),1),DATE(YEAR($AE230),MONTH($AE230),28)),0)</f>
      </c>
      <c r="AI230" s="18">
        <f>IFERROR(_xlfn.BETA.DIST(DATE(YEAR(AI$2),MONTH(AI$2),15),$AD$2,$AE$2,FALSE,DATE(YEAR($AD230),MONTH($AD230),1),DATE(YEAR($AE230),MONTH($AE230),28)),0)</f>
      </c>
      <c r="AJ230" s="18">
        <f>IFERROR(_xlfn.BETA.DIST(DATE(YEAR(AJ$2),MONTH(AJ$2),15),$AD$2,$AE$2,FALSE,DATE(YEAR($AD230),MONTH($AD230),1),DATE(YEAR($AE230),MONTH($AE230),28)),0)</f>
      </c>
      <c r="AK230" s="18">
        <f>IFERROR(_xlfn.BETA.DIST(DATE(YEAR(AK$2),MONTH(AK$2),15),$AD$2,$AE$2,FALSE,DATE(YEAR($AD230),MONTH($AD230),1),DATE(YEAR($AE230),MONTH($AE230),28)),0)</f>
      </c>
      <c r="AL230" s="18">
        <f>IFERROR(_xlfn.BETA.DIST(DATE(YEAR(AL$2),MONTH(AL$2),15),$AD$2,$AE$2,FALSE,DATE(YEAR($AD230),MONTH($AD230),1),DATE(YEAR($AE230),MONTH($AE230),28)),0)</f>
      </c>
      <c r="AM230" s="18">
        <f>IFERROR(_xlfn.BETA.DIST(DATE(YEAR(AM$2),MONTH(AM$2),15),$AD$2,$AE$2,FALSE,DATE(YEAR($AD230),MONTH($AD230),1),DATE(YEAR($AE230),MONTH($AE230),28)),0)</f>
      </c>
      <c r="AN230" s="18">
        <f>IFERROR(_xlfn.BETA.DIST(DATE(YEAR(AN$2),MONTH(AN$2),15),$AD$2,$AE$2,FALSE,DATE(YEAR($AD230),MONTH($AD230),1),DATE(YEAR($AE230),MONTH($AE230),28)),0)</f>
      </c>
      <c r="AO230" s="18">
        <f>IFERROR(_xlfn.BETA.DIST(DATE(YEAR(AO$2),MONTH(AO$2),15),$AD$2,$AE$2,FALSE,DATE(YEAR($AD230),MONTH($AD230),1),DATE(YEAR($AE230),MONTH($AE230),28)),0)</f>
      </c>
      <c r="AP230" s="18">
        <f>IFERROR(_xlfn.BETA.DIST(DATE(YEAR(AP$2),MONTH(AP$2),15),$AD$2,$AE$2,FALSE,DATE(YEAR($AD230),MONTH($AD230),1),DATE(YEAR($AE230),MONTH($AE230),28)),0)</f>
      </c>
      <c r="AQ230" s="18">
        <f>IFERROR(_xlfn.BETA.DIST(DATE(YEAR(AQ$2),MONTH(AQ$2),15),$AD$2,$AE$2,FALSE,DATE(YEAR($AD230),MONTH($AD230),1),DATE(YEAR($AE230),MONTH($AE230),28)),0)</f>
      </c>
      <c r="AR230" s="18">
        <f>IFERROR(_xlfn.BETA.DIST(DATE(YEAR(AR$2),MONTH(AR$2),15),$AD$2,$AE$2,FALSE,DATE(YEAR($AD230),MONTH($AD230),1),DATE(YEAR($AE230),MONTH($AE230),28)),0)</f>
      </c>
      <c r="AS230" s="18">
        <f>IFERROR(_xlfn.BETA.DIST(DATE(YEAR(AS$2),MONTH(AS$2),15),$AD$2,$AE$2,FALSE,DATE(YEAR($AD230),MONTH($AD230),1),DATE(YEAR($AE230),MONTH($AE230),28)),0)</f>
      </c>
      <c r="AT230" s="18">
        <f>IFERROR(_xlfn.BETA.DIST(DATE(YEAR(AT$2),MONTH(AT$2),15),$AD$2,$AE$2,FALSE,DATE(YEAR($AD230),MONTH($AD230),1),DATE(YEAR($AE230),MONTH($AE230),28)),0)</f>
      </c>
      <c r="AU230" s="18">
        <f>IFERROR(_xlfn.BETA.DIST(DATE(YEAR(AU$2),MONTH(AU$2),15),$AD$2,$AE$2,FALSE,DATE(YEAR($AD230),MONTH($AD230),1),DATE(YEAR($AE230),MONTH($AE230),28)),0)</f>
      </c>
      <c r="AV230" s="18">
        <f>SUM(AG230:AU230)</f>
      </c>
      <c r="AW230" s="18">
        <f>IF(J230&lt;&gt;0,J230,IF($AV230=0,0,AG230/$AV230*$Z230))</f>
      </c>
      <c r="AX230" s="18">
        <f>IF(K230&lt;&gt;0,K230,IF($AV230=0,0,AH230/$AV230*$Z230))</f>
      </c>
      <c r="AY230" s="18">
        <f>IF(L230&lt;&gt;0,L230,IF($AV230=0,0,AI230/$AV230*$Z230))</f>
      </c>
      <c r="AZ230" s="18">
        <f>IF(M230&lt;&gt;0,M230,IF($AV230=0,0,AJ230/$AV230*$Z230))</f>
      </c>
      <c r="BA230" s="18">
        <f>IF(N230&lt;&gt;0,N230,IF($AV230=0,0,AK230/$AV230*$Z230))</f>
      </c>
      <c r="BB230" s="18">
        <f>IF(O230&lt;&gt;0,O230,IF($AV230=0,0,AL230/$AV230*$Z230))</f>
      </c>
      <c r="BC230" s="18">
        <f>IF(P230&lt;&gt;0,P230,IF($AV230=0,0,AM230/$AV230*$Z230))</f>
      </c>
      <c r="BD230" s="18">
        <f>IF(Q230&lt;&gt;0,Q230,IF($AV230=0,0,AN230/$AV230*$Z230))</f>
      </c>
      <c r="BE230" s="18">
        <f>IF(R230&lt;&gt;0,R230,IF($AV230=0,0,AO230/$AV230*$Z230))</f>
      </c>
      <c r="BF230" s="18">
        <f>IF(S230&lt;&gt;0,S230,IF($AV230=0,0,AP230/$AV230*$Z230))</f>
      </c>
      <c r="BG230" s="18">
        <f>IF(T230&lt;&gt;0,T230,IF($AV230=0,0,AQ230/$AV230*$Z230))</f>
      </c>
      <c r="BH230" s="18">
        <f>IF(U230&lt;&gt;0,U230,IF($AV230=0,0,AR230/$AV230*$Z230))</f>
      </c>
      <c r="BI230" s="18">
        <f>IF(V230&lt;&gt;0,V230,IF($AV230=0,0,AS230/$AV230*$Z230))</f>
      </c>
      <c r="BJ230" s="18">
        <f>IF(W230&lt;&gt;0,W230,IF($AV230=0,0,AT230/$AV230*$Z230))</f>
      </c>
      <c r="BK230" s="18">
        <f>IF(X230&lt;&gt;0,X230,IF($AV230=0,0,AU230/$AV230*$Z230))</f>
      </c>
      <c r="BL230" s="18">
        <f>SUM(AW230:BK230)</f>
      </c>
      <c r="BM230" s="18">
        <f>I230-BL230</f>
      </c>
    </row>
    <row r="231" outlineLevel="4">
      <c r="A231" s="5" t="str">
        <v>3.16</v>
      </c>
      <c r="B231" s="5" t="str">
        <v/>
      </c>
      <c r="C231" s="5" t="str">
        <v>BSPRELGENG107</v>
      </c>
      <c r="D231" s="5" t="str">
        <v>BSPRELGENG107</v>
      </c>
      <c r="E231" s="19">
        <f>IFERROR(_xlfn.XLOOKUP(F231,Assumptions!B:B,Assumptions!C:C),0)</f>
      </c>
      <c r="F231" s="5" t="str">
        <v>Site Delivery USD</v>
      </c>
      <c r="G231" s="5" t="str">
        <v/>
      </c>
      <c r="H231" s="18">
        <f>G229*E231</f>
      </c>
      <c r="I231" s="18">
        <f>H231*(1-0)</f>
      </c>
      <c r="J231" s="18">
        <v>0</v>
      </c>
      <c r="K231" s="18">
        <v>0</v>
      </c>
      <c r="L231" s="18">
        <v>0</v>
      </c>
      <c r="M231" s="18">
        <v>0</v>
      </c>
      <c r="N231" s="18">
        <v>0</v>
      </c>
      <c r="O231" s="18">
        <v>0</v>
      </c>
      <c r="P231" s="18">
        <v>0</v>
      </c>
      <c r="Q231" s="18">
        <v>0</v>
      </c>
      <c r="R231" s="18">
        <v>0</v>
      </c>
      <c r="S231" s="18">
        <v>0</v>
      </c>
      <c r="T231" s="18">
        <v>0</v>
      </c>
      <c r="U231" s="18">
        <v>0</v>
      </c>
      <c r="V231" s="18">
        <v>0</v>
      </c>
      <c r="W231" s="18">
        <v>0</v>
      </c>
      <c r="X231" s="18">
        <v>0</v>
      </c>
      <c r="Y231" s="18">
        <f>SUM(J231:X231)</f>
      </c>
      <c r="Z231" s="18">
        <f>I231-Y231</f>
      </c>
      <c r="AA231" s="20">
        <v>46294</v>
      </c>
      <c r="AB231" s="20">
        <v>46294</v>
      </c>
      <c r="AC231" s="18">
        <f>IFERROR(_xlfn.XLOOKUP(F231,Assumptions!B:B,Assumptions!D:D),0)</f>
      </c>
      <c r="AD231" s="20">
        <f>AA231+AC231</f>
      </c>
      <c r="AE231" s="20">
        <f>AC231+AB231</f>
      </c>
      <c r="AF231" s="5" t="str">
        <v/>
      </c>
      <c r="AG231" s="18">
        <f>IFERROR(_xlfn.BETA.DIST(DATE(YEAR(AG$2),MONTH(AG$2),15),$AD$2,$AE$2,FALSE,DATE(YEAR($AD231),MONTH($AD231),1),DATE(YEAR($AE231),MONTH($AE231),28)),0)</f>
      </c>
      <c r="AH231" s="18">
        <f>IFERROR(_xlfn.BETA.DIST(DATE(YEAR(AH$2),MONTH(AH$2),15),$AD$2,$AE$2,FALSE,DATE(YEAR($AD231),MONTH($AD231),1),DATE(YEAR($AE231),MONTH($AE231),28)),0)</f>
      </c>
      <c r="AI231" s="18">
        <f>IFERROR(_xlfn.BETA.DIST(DATE(YEAR(AI$2),MONTH(AI$2),15),$AD$2,$AE$2,FALSE,DATE(YEAR($AD231),MONTH($AD231),1),DATE(YEAR($AE231),MONTH($AE231),28)),0)</f>
      </c>
      <c r="AJ231" s="18">
        <f>IFERROR(_xlfn.BETA.DIST(DATE(YEAR(AJ$2),MONTH(AJ$2),15),$AD$2,$AE$2,FALSE,DATE(YEAR($AD231),MONTH($AD231),1),DATE(YEAR($AE231),MONTH($AE231),28)),0)</f>
      </c>
      <c r="AK231" s="18">
        <f>IFERROR(_xlfn.BETA.DIST(DATE(YEAR(AK$2),MONTH(AK$2),15),$AD$2,$AE$2,FALSE,DATE(YEAR($AD231),MONTH($AD231),1),DATE(YEAR($AE231),MONTH($AE231),28)),0)</f>
      </c>
      <c r="AL231" s="18">
        <f>IFERROR(_xlfn.BETA.DIST(DATE(YEAR(AL$2),MONTH(AL$2),15),$AD$2,$AE$2,FALSE,DATE(YEAR($AD231),MONTH($AD231),1),DATE(YEAR($AE231),MONTH($AE231),28)),0)</f>
      </c>
      <c r="AM231" s="18">
        <f>IFERROR(_xlfn.BETA.DIST(DATE(YEAR(AM$2),MONTH(AM$2),15),$AD$2,$AE$2,FALSE,DATE(YEAR($AD231),MONTH($AD231),1),DATE(YEAR($AE231),MONTH($AE231),28)),0)</f>
      </c>
      <c r="AN231" s="18">
        <f>IFERROR(_xlfn.BETA.DIST(DATE(YEAR(AN$2),MONTH(AN$2),15),$AD$2,$AE$2,FALSE,DATE(YEAR($AD231),MONTH($AD231),1),DATE(YEAR($AE231),MONTH($AE231),28)),0)</f>
      </c>
      <c r="AO231" s="18">
        <f>IFERROR(_xlfn.BETA.DIST(DATE(YEAR(AO$2),MONTH(AO$2),15),$AD$2,$AE$2,FALSE,DATE(YEAR($AD231),MONTH($AD231),1),DATE(YEAR($AE231),MONTH($AE231),28)),0)</f>
      </c>
      <c r="AP231" s="18">
        <f>IFERROR(_xlfn.BETA.DIST(DATE(YEAR(AP$2),MONTH(AP$2),15),$AD$2,$AE$2,FALSE,DATE(YEAR($AD231),MONTH($AD231),1),DATE(YEAR($AE231),MONTH($AE231),28)),0)</f>
      </c>
      <c r="AQ231" s="18">
        <f>IFERROR(_xlfn.BETA.DIST(DATE(YEAR(AQ$2),MONTH(AQ$2),15),$AD$2,$AE$2,FALSE,DATE(YEAR($AD231),MONTH($AD231),1),DATE(YEAR($AE231),MONTH($AE231),28)),0)</f>
      </c>
      <c r="AR231" s="18">
        <f>IFERROR(_xlfn.BETA.DIST(DATE(YEAR(AR$2),MONTH(AR$2),15),$AD$2,$AE$2,FALSE,DATE(YEAR($AD231),MONTH($AD231),1),DATE(YEAR($AE231),MONTH($AE231),28)),0)</f>
      </c>
      <c r="AS231" s="18">
        <f>IFERROR(_xlfn.BETA.DIST(DATE(YEAR(AS$2),MONTH(AS$2),15),$AD$2,$AE$2,FALSE,DATE(YEAR($AD231),MONTH($AD231),1),DATE(YEAR($AE231),MONTH($AE231),28)),0)</f>
      </c>
      <c r="AT231" s="18">
        <f>IFERROR(_xlfn.BETA.DIST(DATE(YEAR(AT$2),MONTH(AT$2),15),$AD$2,$AE$2,FALSE,DATE(YEAR($AD231),MONTH($AD231),1),DATE(YEAR($AE231),MONTH($AE231),28)),0)</f>
      </c>
      <c r="AU231" s="18">
        <f>IFERROR(_xlfn.BETA.DIST(DATE(YEAR(AU$2),MONTH(AU$2),15),$AD$2,$AE$2,FALSE,DATE(YEAR($AD231),MONTH($AD231),1),DATE(YEAR($AE231),MONTH($AE231),28)),0)</f>
      </c>
      <c r="AV231" s="18">
        <f>SUM(AG231:AU231)</f>
      </c>
      <c r="AW231" s="18">
        <f>IF(J231&lt;&gt;0,J231,IF($AV231=0,0,AG231/$AV231*$Z231))</f>
      </c>
      <c r="AX231" s="18">
        <f>IF(K231&lt;&gt;0,K231,IF($AV231=0,0,AH231/$AV231*$Z231))</f>
      </c>
      <c r="AY231" s="18">
        <f>IF(L231&lt;&gt;0,L231,IF($AV231=0,0,AI231/$AV231*$Z231))</f>
      </c>
      <c r="AZ231" s="18">
        <f>IF(M231&lt;&gt;0,M231,IF($AV231=0,0,AJ231/$AV231*$Z231))</f>
      </c>
      <c r="BA231" s="18">
        <f>IF(N231&lt;&gt;0,N231,IF($AV231=0,0,AK231/$AV231*$Z231))</f>
      </c>
      <c r="BB231" s="18">
        <f>IF(O231&lt;&gt;0,O231,IF($AV231=0,0,AL231/$AV231*$Z231))</f>
      </c>
      <c r="BC231" s="18">
        <f>IF(P231&lt;&gt;0,P231,IF($AV231=0,0,AM231/$AV231*$Z231))</f>
      </c>
      <c r="BD231" s="18">
        <f>IF(Q231&lt;&gt;0,Q231,IF($AV231=0,0,AN231/$AV231*$Z231))</f>
      </c>
      <c r="BE231" s="18">
        <f>IF(R231&lt;&gt;0,R231,IF($AV231=0,0,AO231/$AV231*$Z231))</f>
      </c>
      <c r="BF231" s="18">
        <f>IF(S231&lt;&gt;0,S231,IF($AV231=0,0,AP231/$AV231*$Z231))</f>
      </c>
      <c r="BG231" s="18">
        <f>IF(T231&lt;&gt;0,T231,IF($AV231=0,0,AQ231/$AV231*$Z231))</f>
      </c>
      <c r="BH231" s="18">
        <f>IF(U231&lt;&gt;0,U231,IF($AV231=0,0,AR231/$AV231*$Z231))</f>
      </c>
      <c r="BI231" s="18">
        <f>IF(V231&lt;&gt;0,V231,IF($AV231=0,0,AS231/$AV231*$Z231))</f>
      </c>
      <c r="BJ231" s="18">
        <f>IF(W231&lt;&gt;0,W231,IF($AV231=0,0,AT231/$AV231*$Z231))</f>
      </c>
      <c r="BK231" s="18">
        <f>IF(X231&lt;&gt;0,X231,IF($AV231=0,0,AU231/$AV231*$Z231))</f>
      </c>
      <c r="BL231" s="18">
        <f>SUM(AW231:BK231)</f>
      </c>
      <c r="BM231" s="18">
        <f>I231-BL231</f>
      </c>
    </row>
    <row r="232" outlineLevel="4">
      <c r="A232" s="5" t="str">
        <v>3.16</v>
      </c>
      <c r="B232" s="5" t="str">
        <v/>
      </c>
      <c r="C232" s="5" t="str">
        <v>BSKDGNGENGR07</v>
      </c>
      <c r="D232" s="5" t="str">
        <v>BSKDGNGENGR07</v>
      </c>
      <c r="E232" s="19">
        <f>IFERROR(_xlfn.XLOOKUP(F232,Assumptions!B:B,Assumptions!C:C),0)</f>
      </c>
      <c r="F232" s="5" t="str">
        <v>Retention</v>
      </c>
      <c r="G232" s="5" t="str">
        <v/>
      </c>
      <c r="H232" s="18">
        <f>G229*E232</f>
      </c>
      <c r="I232" s="18">
        <f>H232*(1-0)</f>
      </c>
      <c r="J232" s="18">
        <v>0</v>
      </c>
      <c r="K232" s="18">
        <v>0</v>
      </c>
      <c r="L232" s="18">
        <v>0</v>
      </c>
      <c r="M232" s="18">
        <v>0</v>
      </c>
      <c r="N232" s="18">
        <v>0</v>
      </c>
      <c r="O232" s="18">
        <v>0</v>
      </c>
      <c r="P232" s="18">
        <v>0</v>
      </c>
      <c r="Q232" s="18">
        <v>0</v>
      </c>
      <c r="R232" s="18">
        <v>0</v>
      </c>
      <c r="S232" s="18">
        <v>0</v>
      </c>
      <c r="T232" s="18">
        <v>0</v>
      </c>
      <c r="U232" s="18">
        <v>0</v>
      </c>
      <c r="V232" s="18">
        <v>0</v>
      </c>
      <c r="W232" s="18">
        <v>0</v>
      </c>
      <c r="X232" s="18">
        <v>0</v>
      </c>
      <c r="Y232" s="18">
        <f>SUM(J232:X232)</f>
      </c>
      <c r="Z232" s="18">
        <f>I232-Y232</f>
      </c>
      <c r="AA232" s="20">
        <v>46483</v>
      </c>
      <c r="AB232" s="20">
        <v>46483</v>
      </c>
      <c r="AC232" s="18">
        <f>IFERROR(_xlfn.XLOOKUP(F232,Assumptions!B:B,Assumptions!D:D),0)</f>
      </c>
      <c r="AD232" s="20">
        <f>AA232+AC232</f>
      </c>
      <c r="AE232" s="20">
        <f>AC232+AB232</f>
      </c>
      <c r="AF232" s="5" t="str">
        <v/>
      </c>
      <c r="AG232" s="18">
        <f>IFERROR(_xlfn.BETA.DIST(DATE(YEAR(AG$2),MONTH(AG$2),15),$AD$2,$AE$2,FALSE,DATE(YEAR($AD232),MONTH($AD232),1),DATE(YEAR($AE232),MONTH($AE232),28)),0)</f>
      </c>
      <c r="AH232" s="18">
        <f>IFERROR(_xlfn.BETA.DIST(DATE(YEAR(AH$2),MONTH(AH$2),15),$AD$2,$AE$2,FALSE,DATE(YEAR($AD232),MONTH($AD232),1),DATE(YEAR($AE232),MONTH($AE232),28)),0)</f>
      </c>
      <c r="AI232" s="18">
        <f>IFERROR(_xlfn.BETA.DIST(DATE(YEAR(AI$2),MONTH(AI$2),15),$AD$2,$AE$2,FALSE,DATE(YEAR($AD232),MONTH($AD232),1),DATE(YEAR($AE232),MONTH($AE232),28)),0)</f>
      </c>
      <c r="AJ232" s="18">
        <f>IFERROR(_xlfn.BETA.DIST(DATE(YEAR(AJ$2),MONTH(AJ$2),15),$AD$2,$AE$2,FALSE,DATE(YEAR($AD232),MONTH($AD232),1),DATE(YEAR($AE232),MONTH($AE232),28)),0)</f>
      </c>
      <c r="AK232" s="18">
        <f>IFERROR(_xlfn.BETA.DIST(DATE(YEAR(AK$2),MONTH(AK$2),15),$AD$2,$AE$2,FALSE,DATE(YEAR($AD232),MONTH($AD232),1),DATE(YEAR($AE232),MONTH($AE232),28)),0)</f>
      </c>
      <c r="AL232" s="18">
        <f>IFERROR(_xlfn.BETA.DIST(DATE(YEAR(AL$2),MONTH(AL$2),15),$AD$2,$AE$2,FALSE,DATE(YEAR($AD232),MONTH($AD232),1),DATE(YEAR($AE232),MONTH($AE232),28)),0)</f>
      </c>
      <c r="AM232" s="18">
        <f>IFERROR(_xlfn.BETA.DIST(DATE(YEAR(AM$2),MONTH(AM$2),15),$AD$2,$AE$2,FALSE,DATE(YEAR($AD232),MONTH($AD232),1),DATE(YEAR($AE232),MONTH($AE232),28)),0)</f>
      </c>
      <c r="AN232" s="18">
        <f>IFERROR(_xlfn.BETA.DIST(DATE(YEAR(AN$2),MONTH(AN$2),15),$AD$2,$AE$2,FALSE,DATE(YEAR($AD232),MONTH($AD232),1),DATE(YEAR($AE232),MONTH($AE232),28)),0)</f>
      </c>
      <c r="AO232" s="18">
        <f>IFERROR(_xlfn.BETA.DIST(DATE(YEAR(AO$2),MONTH(AO$2),15),$AD$2,$AE$2,FALSE,DATE(YEAR($AD232),MONTH($AD232),1),DATE(YEAR($AE232),MONTH($AE232),28)),0)</f>
      </c>
      <c r="AP232" s="18">
        <f>IFERROR(_xlfn.BETA.DIST(DATE(YEAR(AP$2),MONTH(AP$2),15),$AD$2,$AE$2,FALSE,DATE(YEAR($AD232),MONTH($AD232),1),DATE(YEAR($AE232),MONTH($AE232),28)),0)</f>
      </c>
      <c r="AQ232" s="18">
        <f>IFERROR(_xlfn.BETA.DIST(DATE(YEAR(AQ$2),MONTH(AQ$2),15),$AD$2,$AE$2,FALSE,DATE(YEAR($AD232),MONTH($AD232),1),DATE(YEAR($AE232),MONTH($AE232),28)),0)</f>
      </c>
      <c r="AR232" s="18">
        <f>IFERROR(_xlfn.BETA.DIST(DATE(YEAR(AR$2),MONTH(AR$2),15),$AD$2,$AE$2,FALSE,DATE(YEAR($AD232),MONTH($AD232),1),DATE(YEAR($AE232),MONTH($AE232),28)),0)</f>
      </c>
      <c r="AS232" s="18">
        <f>IFERROR(_xlfn.BETA.DIST(DATE(YEAR(AS$2),MONTH(AS$2),15),$AD$2,$AE$2,FALSE,DATE(YEAR($AD232),MONTH($AD232),1),DATE(YEAR($AE232),MONTH($AE232),28)),0)</f>
      </c>
      <c r="AT232" s="18">
        <f>IFERROR(_xlfn.BETA.DIST(DATE(YEAR(AT$2),MONTH(AT$2),15),$AD$2,$AE$2,FALSE,DATE(YEAR($AD232),MONTH($AD232),1),DATE(YEAR($AE232),MONTH($AE232),28)),0)</f>
      </c>
      <c r="AU232" s="18">
        <f>IFERROR(_xlfn.BETA.DIST(DATE(YEAR(AU$2),MONTH(AU$2),15),$AD$2,$AE$2,FALSE,DATE(YEAR($AD232),MONTH($AD232),1),DATE(YEAR($AE232),MONTH($AE232),28)),0)</f>
      </c>
      <c r="AV232" s="18">
        <f>SUM(AG232:AU232)</f>
      </c>
      <c r="AW232" s="18">
        <f>IF(J232&lt;&gt;0,J232,IF($AV232=0,0,AG232/$AV232*$Z232))</f>
      </c>
      <c r="AX232" s="18">
        <f>IF(K232&lt;&gt;0,K232,IF($AV232=0,0,AH232/$AV232*$Z232))</f>
      </c>
      <c r="AY232" s="18">
        <f>IF(L232&lt;&gt;0,L232,IF($AV232=0,0,AI232/$AV232*$Z232))</f>
      </c>
      <c r="AZ232" s="18">
        <f>IF(M232&lt;&gt;0,M232,IF($AV232=0,0,AJ232/$AV232*$Z232))</f>
      </c>
      <c r="BA232" s="18">
        <f>IF(N232&lt;&gt;0,N232,IF($AV232=0,0,AK232/$AV232*$Z232))</f>
      </c>
      <c r="BB232" s="18">
        <f>IF(O232&lt;&gt;0,O232,IF($AV232=0,0,AL232/$AV232*$Z232))</f>
      </c>
      <c r="BC232" s="18">
        <f>IF(P232&lt;&gt;0,P232,IF($AV232=0,0,AM232/$AV232*$Z232))</f>
      </c>
      <c r="BD232" s="18">
        <f>IF(Q232&lt;&gt;0,Q232,IF($AV232=0,0,AN232/$AV232*$Z232))</f>
      </c>
      <c r="BE232" s="18">
        <f>IF(R232&lt;&gt;0,R232,IF($AV232=0,0,AO232/$AV232*$Z232))</f>
      </c>
      <c r="BF232" s="18">
        <f>IF(S232&lt;&gt;0,S232,IF($AV232=0,0,AP232/$AV232*$Z232))</f>
      </c>
      <c r="BG232" s="18">
        <f>IF(T232&lt;&gt;0,T232,IF($AV232=0,0,AQ232/$AV232*$Z232))</f>
      </c>
      <c r="BH232" s="18">
        <f>IF(U232&lt;&gt;0,U232,IF($AV232=0,0,AR232/$AV232*$Z232))</f>
      </c>
      <c r="BI232" s="18">
        <f>IF(V232&lt;&gt;0,V232,IF($AV232=0,0,AS232/$AV232*$Z232))</f>
      </c>
      <c r="BJ232" s="18">
        <f>IF(W232&lt;&gt;0,W232,IF($AV232=0,0,AT232/$AV232*$Z232))</f>
      </c>
      <c r="BK232" s="18">
        <f>IF(X232&lt;&gt;0,X232,IF($AV232=0,0,AU232/$AV232*$Z232))</f>
      </c>
      <c r="BL232" s="18">
        <f>SUM(AW232:BK232)</f>
      </c>
      <c r="BM232" s="18">
        <f>I232-BL232</f>
      </c>
    </row>
    <row r="233" outlineLevel="3">
      <c r="A233" s="17" t="str">
        <v>3.17</v>
      </c>
      <c r="B233" s="17" t="str">
        <v/>
      </c>
      <c r="C233" s="17" t="str">
        <v/>
      </c>
      <c r="D233" s="17" t="str">
        <v/>
      </c>
      <c r="E233" s="17" t="str">
        <v>3.17</v>
      </c>
      <c r="F233" s="17" t="str">
        <v>Three single phase GIS inductive voltage transformer complete with its disconnector and earthing switch as specified for cable feeders 66 3:0.1 3:0.1 3 kV.</v>
      </c>
      <c r="G233" s="17">
        <v>34967.29</v>
      </c>
      <c r="H233" s="17" t="str">
        <v/>
      </c>
      <c r="I233" s="17" t="str">
        <v/>
      </c>
      <c r="J233" s="17" t="str">
        <v/>
      </c>
      <c r="K233" s="17" t="str">
        <v/>
      </c>
      <c r="L233" s="17" t="str">
        <v/>
      </c>
      <c r="M233" s="17" t="str">
        <v/>
      </c>
      <c r="N233" s="17" t="str">
        <v/>
      </c>
      <c r="O233" s="17" t="str">
        <v/>
      </c>
      <c r="P233" s="17" t="str">
        <v/>
      </c>
      <c r="Q233" s="17" t="str">
        <v/>
      </c>
      <c r="R233" s="17" t="str">
        <v/>
      </c>
      <c r="S233" s="17" t="str">
        <v/>
      </c>
      <c r="T233" s="17" t="str">
        <v/>
      </c>
      <c r="U233" s="17" t="str">
        <v/>
      </c>
      <c r="V233" s="17" t="str">
        <v/>
      </c>
      <c r="W233" s="17" t="str">
        <v/>
      </c>
      <c r="X233" s="17" t="str">
        <v/>
      </c>
      <c r="Y233" s="17" t="str">
        <v/>
      </c>
      <c r="Z233" s="17" t="str">
        <v/>
      </c>
      <c r="AA233" s="17" t="str">
        <v/>
      </c>
      <c r="AB233" s="17" t="str">
        <v/>
      </c>
      <c r="AC233" s="17" t="str">
        <v/>
      </c>
      <c r="AD233" s="17" t="str">
        <v/>
      </c>
      <c r="AE233" s="17" t="str">
        <v/>
      </c>
      <c r="AF233" s="5" t="str">
        <v/>
      </c>
      <c r="AG233" s="18">
        <f>IFERROR(_xlfn.BETA.DIST(DATE(YEAR(AG$2),MONTH(AG$2),15),$AD$2,$AE$2,FALSE,DATE(YEAR($AD233),MONTH($AD233),1),DATE(YEAR($AE233),MONTH($AE233),28)),0)</f>
      </c>
      <c r="AH233" s="18">
        <f>IFERROR(_xlfn.BETA.DIST(DATE(YEAR(AH$2),MONTH(AH$2),15),$AD$2,$AE$2,FALSE,DATE(YEAR($AD233),MONTH($AD233),1),DATE(YEAR($AE233),MONTH($AE233),28)),0)</f>
      </c>
      <c r="AI233" s="18">
        <f>IFERROR(_xlfn.BETA.DIST(DATE(YEAR(AI$2),MONTH(AI$2),15),$AD$2,$AE$2,FALSE,DATE(YEAR($AD233),MONTH($AD233),1),DATE(YEAR($AE233),MONTH($AE233),28)),0)</f>
      </c>
      <c r="AJ233" s="18">
        <f>IFERROR(_xlfn.BETA.DIST(DATE(YEAR(AJ$2),MONTH(AJ$2),15),$AD$2,$AE$2,FALSE,DATE(YEAR($AD233),MONTH($AD233),1),DATE(YEAR($AE233),MONTH($AE233),28)),0)</f>
      </c>
      <c r="AK233" s="18">
        <f>IFERROR(_xlfn.BETA.DIST(DATE(YEAR(AK$2),MONTH(AK$2),15),$AD$2,$AE$2,FALSE,DATE(YEAR($AD233),MONTH($AD233),1),DATE(YEAR($AE233),MONTH($AE233),28)),0)</f>
      </c>
      <c r="AL233" s="18">
        <f>IFERROR(_xlfn.BETA.DIST(DATE(YEAR(AL$2),MONTH(AL$2),15),$AD$2,$AE$2,FALSE,DATE(YEAR($AD233),MONTH($AD233),1),DATE(YEAR($AE233),MONTH($AE233),28)),0)</f>
      </c>
      <c r="AM233" s="18">
        <f>IFERROR(_xlfn.BETA.DIST(DATE(YEAR(AM$2),MONTH(AM$2),15),$AD$2,$AE$2,FALSE,DATE(YEAR($AD233),MONTH($AD233),1),DATE(YEAR($AE233),MONTH($AE233),28)),0)</f>
      </c>
      <c r="AN233" s="18">
        <f>IFERROR(_xlfn.BETA.DIST(DATE(YEAR(AN$2),MONTH(AN$2),15),$AD$2,$AE$2,FALSE,DATE(YEAR($AD233),MONTH($AD233),1),DATE(YEAR($AE233),MONTH($AE233),28)),0)</f>
      </c>
      <c r="AO233" s="18">
        <f>IFERROR(_xlfn.BETA.DIST(DATE(YEAR(AO$2),MONTH(AO$2),15),$AD$2,$AE$2,FALSE,DATE(YEAR($AD233),MONTH($AD233),1),DATE(YEAR($AE233),MONTH($AE233),28)),0)</f>
      </c>
      <c r="AP233" s="18">
        <f>IFERROR(_xlfn.BETA.DIST(DATE(YEAR(AP$2),MONTH(AP$2),15),$AD$2,$AE$2,FALSE,DATE(YEAR($AD233),MONTH($AD233),1),DATE(YEAR($AE233),MONTH($AE233),28)),0)</f>
      </c>
      <c r="AQ233" s="18">
        <f>IFERROR(_xlfn.BETA.DIST(DATE(YEAR(AQ$2),MONTH(AQ$2),15),$AD$2,$AE$2,FALSE,DATE(YEAR($AD233),MONTH($AD233),1),DATE(YEAR($AE233),MONTH($AE233),28)),0)</f>
      </c>
      <c r="AR233" s="18">
        <f>IFERROR(_xlfn.BETA.DIST(DATE(YEAR(AR$2),MONTH(AR$2),15),$AD$2,$AE$2,FALSE,DATE(YEAR($AD233),MONTH($AD233),1),DATE(YEAR($AE233),MONTH($AE233),28)),0)</f>
      </c>
      <c r="AS233" s="18">
        <f>IFERROR(_xlfn.BETA.DIST(DATE(YEAR(AS$2),MONTH(AS$2),15),$AD$2,$AE$2,FALSE,DATE(YEAR($AD233),MONTH($AD233),1),DATE(YEAR($AE233),MONTH($AE233),28)),0)</f>
      </c>
      <c r="AT233" s="18">
        <f>IFERROR(_xlfn.BETA.DIST(DATE(YEAR(AT$2),MONTH(AT$2),15),$AD$2,$AE$2,FALSE,DATE(YEAR($AD233),MONTH($AD233),1),DATE(YEAR($AE233),MONTH($AE233),28)),0)</f>
      </c>
      <c r="AU233" s="18">
        <f>IFERROR(_xlfn.BETA.DIST(DATE(YEAR(AU$2),MONTH(AU$2),15),$AD$2,$AE$2,FALSE,DATE(YEAR($AD233),MONTH($AD233),1),DATE(YEAR($AE233),MONTH($AE233),28)),0)</f>
      </c>
      <c r="AV233" s="18">
        <f>SUM(AG233:AU233)</f>
      </c>
      <c r="AW233" s="18">
        <f>IF(J233&lt;&gt;0,J233,IF($AV233=0,0,AG233/$AV233*$Z233))</f>
      </c>
      <c r="AX233" s="18">
        <f>IF(K233&lt;&gt;0,K233,IF($AV233=0,0,AH233/$AV233*$Z233))</f>
      </c>
      <c r="AY233" s="18">
        <f>IF(L233&lt;&gt;0,L233,IF($AV233=0,0,AI233/$AV233*$Z233))</f>
      </c>
      <c r="AZ233" s="18">
        <f>IF(M233&lt;&gt;0,M233,IF($AV233=0,0,AJ233/$AV233*$Z233))</f>
      </c>
      <c r="BA233" s="18">
        <f>IF(N233&lt;&gt;0,N233,IF($AV233=0,0,AK233/$AV233*$Z233))</f>
      </c>
      <c r="BB233" s="18">
        <f>IF(O233&lt;&gt;0,O233,IF($AV233=0,0,AL233/$AV233*$Z233))</f>
      </c>
      <c r="BC233" s="18">
        <f>IF(P233&lt;&gt;0,P233,IF($AV233=0,0,AM233/$AV233*$Z233))</f>
      </c>
      <c r="BD233" s="18">
        <f>IF(Q233&lt;&gt;0,Q233,IF($AV233=0,0,AN233/$AV233*$Z233))</f>
      </c>
      <c r="BE233" s="18">
        <f>IF(R233&lt;&gt;0,R233,IF($AV233=0,0,AO233/$AV233*$Z233))</f>
      </c>
      <c r="BF233" s="18">
        <f>IF(S233&lt;&gt;0,S233,IF($AV233=0,0,AP233/$AV233*$Z233))</f>
      </c>
      <c r="BG233" s="18">
        <f>IF(T233&lt;&gt;0,T233,IF($AV233=0,0,AQ233/$AV233*$Z233))</f>
      </c>
      <c r="BH233" s="18">
        <f>IF(U233&lt;&gt;0,U233,IF($AV233=0,0,AR233/$AV233*$Z233))</f>
      </c>
      <c r="BI233" s="18">
        <f>IF(V233&lt;&gt;0,V233,IF($AV233=0,0,AS233/$AV233*$Z233))</f>
      </c>
      <c r="BJ233" s="18">
        <f>IF(W233&lt;&gt;0,W233,IF($AV233=0,0,AT233/$AV233*$Z233))</f>
      </c>
      <c r="BK233" s="18">
        <f>IF(X233&lt;&gt;0,X233,IF($AV233=0,0,AU233/$AV233*$Z233))</f>
      </c>
      <c r="BL233" s="18">
        <f>SUM(AW233:BK233)</f>
      </c>
      <c r="BM233" s="17" t="str">
        <v/>
      </c>
    </row>
    <row r="234" outlineLevel="4">
      <c r="A234" s="5" t="str">
        <v>3.17</v>
      </c>
      <c r="B234" s="5" t="str">
        <v/>
      </c>
      <c r="C234" s="5" t="str">
        <v>BSKDGNGENGR05</v>
      </c>
      <c r="D234" s="5" t="str">
        <v>BSKDGNGENGR05</v>
      </c>
      <c r="E234" s="19">
        <f>IFERROR(_xlfn.XLOOKUP(F234,Assumptions!B:B,Assumptions!C:C),0)</f>
      </c>
      <c r="F234" s="5" t="str">
        <v>Advanced Payment</v>
      </c>
      <c r="G234" s="5" t="str">
        <v/>
      </c>
      <c r="H234" s="18">
        <f>G233*E234</f>
      </c>
      <c r="I234" s="18">
        <f>H234*(1-0)</f>
      </c>
      <c r="J234" s="18">
        <v>0</v>
      </c>
      <c r="K234" s="18">
        <v>0</v>
      </c>
      <c r="L234" s="18">
        <v>0</v>
      </c>
      <c r="M234" s="18">
        <v>0</v>
      </c>
      <c r="N234" s="18">
        <v>0</v>
      </c>
      <c r="O234" s="18">
        <v>0</v>
      </c>
      <c r="P234" s="18">
        <v>0</v>
      </c>
      <c r="Q234" s="18">
        <v>0</v>
      </c>
      <c r="R234" s="18">
        <v>0</v>
      </c>
      <c r="S234" s="18">
        <v>0</v>
      </c>
      <c r="T234" s="18">
        <v>0</v>
      </c>
      <c r="U234" s="18">
        <v>0</v>
      </c>
      <c r="V234" s="18">
        <v>0</v>
      </c>
      <c r="W234" s="18">
        <v>0</v>
      </c>
      <c r="X234" s="18">
        <v>0</v>
      </c>
      <c r="Y234" s="18">
        <f>SUM(J234:X234)</f>
      </c>
      <c r="Z234" s="18">
        <f>I234-Y234</f>
      </c>
      <c r="AA234" s="20">
        <v>46026</v>
      </c>
      <c r="AB234" s="20">
        <v>46026</v>
      </c>
      <c r="AC234" s="18">
        <f>IFERROR(_xlfn.XLOOKUP(F234,Assumptions!B:B,Assumptions!D:D),0)</f>
      </c>
      <c r="AD234" s="20">
        <f>AA234+AC234</f>
      </c>
      <c r="AE234" s="20">
        <f>AC234+AB234</f>
      </c>
      <c r="AF234" s="5" t="str">
        <v/>
      </c>
      <c r="AG234" s="18">
        <f>IFERROR(_xlfn.BETA.DIST(DATE(YEAR(AG$2),MONTH(AG$2),15),$AD$2,$AE$2,FALSE,DATE(YEAR($AD234),MONTH($AD234),1),DATE(YEAR($AE234),MONTH($AE234),28)),0)</f>
      </c>
      <c r="AH234" s="18">
        <f>IFERROR(_xlfn.BETA.DIST(DATE(YEAR(AH$2),MONTH(AH$2),15),$AD$2,$AE$2,FALSE,DATE(YEAR($AD234),MONTH($AD234),1),DATE(YEAR($AE234),MONTH($AE234),28)),0)</f>
      </c>
      <c r="AI234" s="18">
        <f>IFERROR(_xlfn.BETA.DIST(DATE(YEAR(AI$2),MONTH(AI$2),15),$AD$2,$AE$2,FALSE,DATE(YEAR($AD234),MONTH($AD234),1),DATE(YEAR($AE234),MONTH($AE234),28)),0)</f>
      </c>
      <c r="AJ234" s="18">
        <f>IFERROR(_xlfn.BETA.DIST(DATE(YEAR(AJ$2),MONTH(AJ$2),15),$AD$2,$AE$2,FALSE,DATE(YEAR($AD234),MONTH($AD234),1),DATE(YEAR($AE234),MONTH($AE234),28)),0)</f>
      </c>
      <c r="AK234" s="18">
        <f>IFERROR(_xlfn.BETA.DIST(DATE(YEAR(AK$2),MONTH(AK$2),15),$AD$2,$AE$2,FALSE,DATE(YEAR($AD234),MONTH($AD234),1),DATE(YEAR($AE234),MONTH($AE234),28)),0)</f>
      </c>
      <c r="AL234" s="18">
        <f>IFERROR(_xlfn.BETA.DIST(DATE(YEAR(AL$2),MONTH(AL$2),15),$AD$2,$AE$2,FALSE,DATE(YEAR($AD234),MONTH($AD234),1),DATE(YEAR($AE234),MONTH($AE234),28)),0)</f>
      </c>
      <c r="AM234" s="18">
        <f>IFERROR(_xlfn.BETA.DIST(DATE(YEAR(AM$2),MONTH(AM$2),15),$AD$2,$AE$2,FALSE,DATE(YEAR($AD234),MONTH($AD234),1),DATE(YEAR($AE234),MONTH($AE234),28)),0)</f>
      </c>
      <c r="AN234" s="18">
        <f>IFERROR(_xlfn.BETA.DIST(DATE(YEAR(AN$2),MONTH(AN$2),15),$AD$2,$AE$2,FALSE,DATE(YEAR($AD234),MONTH($AD234),1),DATE(YEAR($AE234),MONTH($AE234),28)),0)</f>
      </c>
      <c r="AO234" s="18">
        <f>IFERROR(_xlfn.BETA.DIST(DATE(YEAR(AO$2),MONTH(AO$2),15),$AD$2,$AE$2,FALSE,DATE(YEAR($AD234),MONTH($AD234),1),DATE(YEAR($AE234),MONTH($AE234),28)),0)</f>
      </c>
      <c r="AP234" s="18">
        <f>IFERROR(_xlfn.BETA.DIST(DATE(YEAR(AP$2),MONTH(AP$2),15),$AD$2,$AE$2,FALSE,DATE(YEAR($AD234),MONTH($AD234),1),DATE(YEAR($AE234),MONTH($AE234),28)),0)</f>
      </c>
      <c r="AQ234" s="18">
        <f>IFERROR(_xlfn.BETA.DIST(DATE(YEAR(AQ$2),MONTH(AQ$2),15),$AD$2,$AE$2,FALSE,DATE(YEAR($AD234),MONTH($AD234),1),DATE(YEAR($AE234),MONTH($AE234),28)),0)</f>
      </c>
      <c r="AR234" s="18">
        <f>IFERROR(_xlfn.BETA.DIST(DATE(YEAR(AR$2),MONTH(AR$2),15),$AD$2,$AE$2,FALSE,DATE(YEAR($AD234),MONTH($AD234),1),DATE(YEAR($AE234),MONTH($AE234),28)),0)</f>
      </c>
      <c r="AS234" s="18">
        <f>IFERROR(_xlfn.BETA.DIST(DATE(YEAR(AS$2),MONTH(AS$2),15),$AD$2,$AE$2,FALSE,DATE(YEAR($AD234),MONTH($AD234),1),DATE(YEAR($AE234),MONTH($AE234),28)),0)</f>
      </c>
      <c r="AT234" s="18">
        <f>IFERROR(_xlfn.BETA.DIST(DATE(YEAR(AT$2),MONTH(AT$2),15),$AD$2,$AE$2,FALSE,DATE(YEAR($AD234),MONTH($AD234),1),DATE(YEAR($AE234),MONTH($AE234),28)),0)</f>
      </c>
      <c r="AU234" s="18">
        <f>IFERROR(_xlfn.BETA.DIST(DATE(YEAR(AU$2),MONTH(AU$2),15),$AD$2,$AE$2,FALSE,DATE(YEAR($AD234),MONTH($AD234),1),DATE(YEAR($AE234),MONTH($AE234),28)),0)</f>
      </c>
      <c r="AV234" s="18">
        <f>SUM(AG234:AU234)</f>
      </c>
      <c r="AW234" s="18">
        <f>IF(J234&lt;&gt;0,J234,IF($AV234=0,0,AG234/$AV234*$Z234))</f>
      </c>
      <c r="AX234" s="18">
        <f>IF(K234&lt;&gt;0,K234,IF($AV234=0,0,AH234/$AV234*$Z234))</f>
      </c>
      <c r="AY234" s="18">
        <f>IF(L234&lt;&gt;0,L234,IF($AV234=0,0,AI234/$AV234*$Z234))</f>
      </c>
      <c r="AZ234" s="18">
        <f>IF(M234&lt;&gt;0,M234,IF($AV234=0,0,AJ234/$AV234*$Z234))</f>
      </c>
      <c r="BA234" s="18">
        <f>IF(N234&lt;&gt;0,N234,IF($AV234=0,0,AK234/$AV234*$Z234))</f>
      </c>
      <c r="BB234" s="18">
        <f>IF(O234&lt;&gt;0,O234,IF($AV234=0,0,AL234/$AV234*$Z234))</f>
      </c>
      <c r="BC234" s="18">
        <f>IF(P234&lt;&gt;0,P234,IF($AV234=0,0,AM234/$AV234*$Z234))</f>
      </c>
      <c r="BD234" s="18">
        <f>IF(Q234&lt;&gt;0,Q234,IF($AV234=0,0,AN234/$AV234*$Z234))</f>
      </c>
      <c r="BE234" s="18">
        <f>IF(R234&lt;&gt;0,R234,IF($AV234=0,0,AO234/$AV234*$Z234))</f>
      </c>
      <c r="BF234" s="18">
        <f>IF(S234&lt;&gt;0,S234,IF($AV234=0,0,AP234/$AV234*$Z234))</f>
      </c>
      <c r="BG234" s="18">
        <f>IF(T234&lt;&gt;0,T234,IF($AV234=0,0,AQ234/$AV234*$Z234))</f>
      </c>
      <c r="BH234" s="18">
        <f>IF(U234&lt;&gt;0,U234,IF($AV234=0,0,AR234/$AV234*$Z234))</f>
      </c>
      <c r="BI234" s="18">
        <f>IF(V234&lt;&gt;0,V234,IF($AV234=0,0,AS234/$AV234*$Z234))</f>
      </c>
      <c r="BJ234" s="18">
        <f>IF(W234&lt;&gt;0,W234,IF($AV234=0,0,AT234/$AV234*$Z234))</f>
      </c>
      <c r="BK234" s="18">
        <f>IF(X234&lt;&gt;0,X234,IF($AV234=0,0,AU234/$AV234*$Z234))</f>
      </c>
      <c r="BL234" s="18">
        <f>SUM(AW234:BK234)</f>
      </c>
      <c r="BM234" s="18">
        <f>I234-BL234</f>
      </c>
    </row>
    <row r="235" outlineLevel="4">
      <c r="A235" s="5" t="str">
        <v>3.17</v>
      </c>
      <c r="B235" s="5" t="str">
        <v/>
      </c>
      <c r="C235" s="5" t="str">
        <v>BSPRELGENG107</v>
      </c>
      <c r="D235" s="5" t="str">
        <v>BSPRELGENG107</v>
      </c>
      <c r="E235" s="19">
        <f>IFERROR(_xlfn.XLOOKUP(F235,Assumptions!B:B,Assumptions!C:C),0)</f>
      </c>
      <c r="F235" s="5" t="str">
        <v>Site Delivery USD</v>
      </c>
      <c r="G235" s="5" t="str">
        <v/>
      </c>
      <c r="H235" s="18">
        <f>G233*E235</f>
      </c>
      <c r="I235" s="18">
        <f>H235*(1-0)</f>
      </c>
      <c r="J235" s="18">
        <v>0</v>
      </c>
      <c r="K235" s="18">
        <v>0</v>
      </c>
      <c r="L235" s="18">
        <v>0</v>
      </c>
      <c r="M235" s="18">
        <v>0</v>
      </c>
      <c r="N235" s="18">
        <v>0</v>
      </c>
      <c r="O235" s="18">
        <v>0</v>
      </c>
      <c r="P235" s="18">
        <v>0</v>
      </c>
      <c r="Q235" s="18">
        <v>0</v>
      </c>
      <c r="R235" s="18">
        <v>0</v>
      </c>
      <c r="S235" s="18">
        <v>0</v>
      </c>
      <c r="T235" s="18">
        <v>0</v>
      </c>
      <c r="U235" s="18">
        <v>0</v>
      </c>
      <c r="V235" s="18">
        <v>0</v>
      </c>
      <c r="W235" s="18">
        <v>0</v>
      </c>
      <c r="X235" s="18">
        <v>0</v>
      </c>
      <c r="Y235" s="18">
        <f>SUM(J235:X235)</f>
      </c>
      <c r="Z235" s="18">
        <f>I235-Y235</f>
      </c>
      <c r="AA235" s="20">
        <v>46294</v>
      </c>
      <c r="AB235" s="20">
        <v>46294</v>
      </c>
      <c r="AC235" s="18">
        <f>IFERROR(_xlfn.XLOOKUP(F235,Assumptions!B:B,Assumptions!D:D),0)</f>
      </c>
      <c r="AD235" s="20">
        <f>AA235+AC235</f>
      </c>
      <c r="AE235" s="20">
        <f>AC235+AB235</f>
      </c>
      <c r="AF235" s="5" t="str">
        <v/>
      </c>
      <c r="AG235" s="18">
        <f>IFERROR(_xlfn.BETA.DIST(DATE(YEAR(AG$2),MONTH(AG$2),15),$AD$2,$AE$2,FALSE,DATE(YEAR($AD235),MONTH($AD235),1),DATE(YEAR($AE235),MONTH($AE235),28)),0)</f>
      </c>
      <c r="AH235" s="18">
        <f>IFERROR(_xlfn.BETA.DIST(DATE(YEAR(AH$2),MONTH(AH$2),15),$AD$2,$AE$2,FALSE,DATE(YEAR($AD235),MONTH($AD235),1),DATE(YEAR($AE235),MONTH($AE235),28)),0)</f>
      </c>
      <c r="AI235" s="18">
        <f>IFERROR(_xlfn.BETA.DIST(DATE(YEAR(AI$2),MONTH(AI$2),15),$AD$2,$AE$2,FALSE,DATE(YEAR($AD235),MONTH($AD235),1),DATE(YEAR($AE235),MONTH($AE235),28)),0)</f>
      </c>
      <c r="AJ235" s="18">
        <f>IFERROR(_xlfn.BETA.DIST(DATE(YEAR(AJ$2),MONTH(AJ$2),15),$AD$2,$AE$2,FALSE,DATE(YEAR($AD235),MONTH($AD235),1),DATE(YEAR($AE235),MONTH($AE235),28)),0)</f>
      </c>
      <c r="AK235" s="18">
        <f>IFERROR(_xlfn.BETA.DIST(DATE(YEAR(AK$2),MONTH(AK$2),15),$AD$2,$AE$2,FALSE,DATE(YEAR($AD235),MONTH($AD235),1),DATE(YEAR($AE235),MONTH($AE235),28)),0)</f>
      </c>
      <c r="AL235" s="18">
        <f>IFERROR(_xlfn.BETA.DIST(DATE(YEAR(AL$2),MONTH(AL$2),15),$AD$2,$AE$2,FALSE,DATE(YEAR($AD235),MONTH($AD235),1),DATE(YEAR($AE235),MONTH($AE235),28)),0)</f>
      </c>
      <c r="AM235" s="18">
        <f>IFERROR(_xlfn.BETA.DIST(DATE(YEAR(AM$2),MONTH(AM$2),15),$AD$2,$AE$2,FALSE,DATE(YEAR($AD235),MONTH($AD235),1),DATE(YEAR($AE235),MONTH($AE235),28)),0)</f>
      </c>
      <c r="AN235" s="18">
        <f>IFERROR(_xlfn.BETA.DIST(DATE(YEAR(AN$2),MONTH(AN$2),15),$AD$2,$AE$2,FALSE,DATE(YEAR($AD235),MONTH($AD235),1),DATE(YEAR($AE235),MONTH($AE235),28)),0)</f>
      </c>
      <c r="AO235" s="18">
        <f>IFERROR(_xlfn.BETA.DIST(DATE(YEAR(AO$2),MONTH(AO$2),15),$AD$2,$AE$2,FALSE,DATE(YEAR($AD235),MONTH($AD235),1),DATE(YEAR($AE235),MONTH($AE235),28)),0)</f>
      </c>
      <c r="AP235" s="18">
        <f>IFERROR(_xlfn.BETA.DIST(DATE(YEAR(AP$2),MONTH(AP$2),15),$AD$2,$AE$2,FALSE,DATE(YEAR($AD235),MONTH($AD235),1),DATE(YEAR($AE235),MONTH($AE235),28)),0)</f>
      </c>
      <c r="AQ235" s="18">
        <f>IFERROR(_xlfn.BETA.DIST(DATE(YEAR(AQ$2),MONTH(AQ$2),15),$AD$2,$AE$2,FALSE,DATE(YEAR($AD235),MONTH($AD235),1),DATE(YEAR($AE235),MONTH($AE235),28)),0)</f>
      </c>
      <c r="AR235" s="18">
        <f>IFERROR(_xlfn.BETA.DIST(DATE(YEAR(AR$2),MONTH(AR$2),15),$AD$2,$AE$2,FALSE,DATE(YEAR($AD235),MONTH($AD235),1),DATE(YEAR($AE235),MONTH($AE235),28)),0)</f>
      </c>
      <c r="AS235" s="18">
        <f>IFERROR(_xlfn.BETA.DIST(DATE(YEAR(AS$2),MONTH(AS$2),15),$AD$2,$AE$2,FALSE,DATE(YEAR($AD235),MONTH($AD235),1),DATE(YEAR($AE235),MONTH($AE235),28)),0)</f>
      </c>
      <c r="AT235" s="18">
        <f>IFERROR(_xlfn.BETA.DIST(DATE(YEAR(AT$2),MONTH(AT$2),15),$AD$2,$AE$2,FALSE,DATE(YEAR($AD235),MONTH($AD235),1),DATE(YEAR($AE235),MONTH($AE235),28)),0)</f>
      </c>
      <c r="AU235" s="18">
        <f>IFERROR(_xlfn.BETA.DIST(DATE(YEAR(AU$2),MONTH(AU$2),15),$AD$2,$AE$2,FALSE,DATE(YEAR($AD235),MONTH($AD235),1),DATE(YEAR($AE235),MONTH($AE235),28)),0)</f>
      </c>
      <c r="AV235" s="18">
        <f>SUM(AG235:AU235)</f>
      </c>
      <c r="AW235" s="18">
        <f>IF(J235&lt;&gt;0,J235,IF($AV235=0,0,AG235/$AV235*$Z235))</f>
      </c>
      <c r="AX235" s="18">
        <f>IF(K235&lt;&gt;0,K235,IF($AV235=0,0,AH235/$AV235*$Z235))</f>
      </c>
      <c r="AY235" s="18">
        <f>IF(L235&lt;&gt;0,L235,IF($AV235=0,0,AI235/$AV235*$Z235))</f>
      </c>
      <c r="AZ235" s="18">
        <f>IF(M235&lt;&gt;0,M235,IF($AV235=0,0,AJ235/$AV235*$Z235))</f>
      </c>
      <c r="BA235" s="18">
        <f>IF(N235&lt;&gt;0,N235,IF($AV235=0,0,AK235/$AV235*$Z235))</f>
      </c>
      <c r="BB235" s="18">
        <f>IF(O235&lt;&gt;0,O235,IF($AV235=0,0,AL235/$AV235*$Z235))</f>
      </c>
      <c r="BC235" s="18">
        <f>IF(P235&lt;&gt;0,P235,IF($AV235=0,0,AM235/$AV235*$Z235))</f>
      </c>
      <c r="BD235" s="18">
        <f>IF(Q235&lt;&gt;0,Q235,IF($AV235=0,0,AN235/$AV235*$Z235))</f>
      </c>
      <c r="BE235" s="18">
        <f>IF(R235&lt;&gt;0,R235,IF($AV235=0,0,AO235/$AV235*$Z235))</f>
      </c>
      <c r="BF235" s="18">
        <f>IF(S235&lt;&gt;0,S235,IF($AV235=0,0,AP235/$AV235*$Z235))</f>
      </c>
      <c r="BG235" s="18">
        <f>IF(T235&lt;&gt;0,T235,IF($AV235=0,0,AQ235/$AV235*$Z235))</f>
      </c>
      <c r="BH235" s="18">
        <f>IF(U235&lt;&gt;0,U235,IF($AV235=0,0,AR235/$AV235*$Z235))</f>
      </c>
      <c r="BI235" s="18">
        <f>IF(V235&lt;&gt;0,V235,IF($AV235=0,0,AS235/$AV235*$Z235))</f>
      </c>
      <c r="BJ235" s="18">
        <f>IF(W235&lt;&gt;0,W235,IF($AV235=0,0,AT235/$AV235*$Z235))</f>
      </c>
      <c r="BK235" s="18">
        <f>IF(X235&lt;&gt;0,X235,IF($AV235=0,0,AU235/$AV235*$Z235))</f>
      </c>
      <c r="BL235" s="18">
        <f>SUM(AW235:BK235)</f>
      </c>
      <c r="BM235" s="18">
        <f>I235-BL235</f>
      </c>
    </row>
    <row r="236" outlineLevel="4">
      <c r="A236" s="5" t="str">
        <v>3.17</v>
      </c>
      <c r="B236" s="5" t="str">
        <v/>
      </c>
      <c r="C236" s="5" t="str">
        <v>BSKDGNGENGR07</v>
      </c>
      <c r="D236" s="5" t="str">
        <v>BSKDGNGENGR07</v>
      </c>
      <c r="E236" s="19">
        <f>IFERROR(_xlfn.XLOOKUP(F236,Assumptions!B:B,Assumptions!C:C),0)</f>
      </c>
      <c r="F236" s="5" t="str">
        <v>Retention</v>
      </c>
      <c r="G236" s="5" t="str">
        <v/>
      </c>
      <c r="H236" s="18">
        <f>G233*E236</f>
      </c>
      <c r="I236" s="18">
        <f>H236*(1-0)</f>
      </c>
      <c r="J236" s="18">
        <v>0</v>
      </c>
      <c r="K236" s="18">
        <v>0</v>
      </c>
      <c r="L236" s="18">
        <v>0</v>
      </c>
      <c r="M236" s="18">
        <v>0</v>
      </c>
      <c r="N236" s="18">
        <v>0</v>
      </c>
      <c r="O236" s="18">
        <v>0</v>
      </c>
      <c r="P236" s="18">
        <v>0</v>
      </c>
      <c r="Q236" s="18">
        <v>0</v>
      </c>
      <c r="R236" s="18">
        <v>0</v>
      </c>
      <c r="S236" s="18">
        <v>0</v>
      </c>
      <c r="T236" s="18">
        <v>0</v>
      </c>
      <c r="U236" s="18">
        <v>0</v>
      </c>
      <c r="V236" s="18">
        <v>0</v>
      </c>
      <c r="W236" s="18">
        <v>0</v>
      </c>
      <c r="X236" s="18">
        <v>0</v>
      </c>
      <c r="Y236" s="18">
        <f>SUM(J236:X236)</f>
      </c>
      <c r="Z236" s="18">
        <f>I236-Y236</f>
      </c>
      <c r="AA236" s="20">
        <v>46483</v>
      </c>
      <c r="AB236" s="20">
        <v>46483</v>
      </c>
      <c r="AC236" s="18">
        <f>IFERROR(_xlfn.XLOOKUP(F236,Assumptions!B:B,Assumptions!D:D),0)</f>
      </c>
      <c r="AD236" s="20">
        <f>AA236+AC236</f>
      </c>
      <c r="AE236" s="20">
        <f>AC236+AB236</f>
      </c>
      <c r="AF236" s="5" t="str">
        <v/>
      </c>
      <c r="AG236" s="18">
        <f>IFERROR(_xlfn.BETA.DIST(DATE(YEAR(AG$2),MONTH(AG$2),15),$AD$2,$AE$2,FALSE,DATE(YEAR($AD236),MONTH($AD236),1),DATE(YEAR($AE236),MONTH($AE236),28)),0)</f>
      </c>
      <c r="AH236" s="18">
        <f>IFERROR(_xlfn.BETA.DIST(DATE(YEAR(AH$2),MONTH(AH$2),15),$AD$2,$AE$2,FALSE,DATE(YEAR($AD236),MONTH($AD236),1),DATE(YEAR($AE236),MONTH($AE236),28)),0)</f>
      </c>
      <c r="AI236" s="18">
        <f>IFERROR(_xlfn.BETA.DIST(DATE(YEAR(AI$2),MONTH(AI$2),15),$AD$2,$AE$2,FALSE,DATE(YEAR($AD236),MONTH($AD236),1),DATE(YEAR($AE236),MONTH($AE236),28)),0)</f>
      </c>
      <c r="AJ236" s="18">
        <f>IFERROR(_xlfn.BETA.DIST(DATE(YEAR(AJ$2),MONTH(AJ$2),15),$AD$2,$AE$2,FALSE,DATE(YEAR($AD236),MONTH($AD236),1),DATE(YEAR($AE236),MONTH($AE236),28)),0)</f>
      </c>
      <c r="AK236" s="18">
        <f>IFERROR(_xlfn.BETA.DIST(DATE(YEAR(AK$2),MONTH(AK$2),15),$AD$2,$AE$2,FALSE,DATE(YEAR($AD236),MONTH($AD236),1),DATE(YEAR($AE236),MONTH($AE236),28)),0)</f>
      </c>
      <c r="AL236" s="18">
        <f>IFERROR(_xlfn.BETA.DIST(DATE(YEAR(AL$2),MONTH(AL$2),15),$AD$2,$AE$2,FALSE,DATE(YEAR($AD236),MONTH($AD236),1),DATE(YEAR($AE236),MONTH($AE236),28)),0)</f>
      </c>
      <c r="AM236" s="18">
        <f>IFERROR(_xlfn.BETA.DIST(DATE(YEAR(AM$2),MONTH(AM$2),15),$AD$2,$AE$2,FALSE,DATE(YEAR($AD236),MONTH($AD236),1),DATE(YEAR($AE236),MONTH($AE236),28)),0)</f>
      </c>
      <c r="AN236" s="18">
        <f>IFERROR(_xlfn.BETA.DIST(DATE(YEAR(AN$2),MONTH(AN$2),15),$AD$2,$AE$2,FALSE,DATE(YEAR($AD236),MONTH($AD236),1),DATE(YEAR($AE236),MONTH($AE236),28)),0)</f>
      </c>
      <c r="AO236" s="18">
        <f>IFERROR(_xlfn.BETA.DIST(DATE(YEAR(AO$2),MONTH(AO$2),15),$AD$2,$AE$2,FALSE,DATE(YEAR($AD236),MONTH($AD236),1),DATE(YEAR($AE236),MONTH($AE236),28)),0)</f>
      </c>
      <c r="AP236" s="18">
        <f>IFERROR(_xlfn.BETA.DIST(DATE(YEAR(AP$2),MONTH(AP$2),15),$AD$2,$AE$2,FALSE,DATE(YEAR($AD236),MONTH($AD236),1),DATE(YEAR($AE236),MONTH($AE236),28)),0)</f>
      </c>
      <c r="AQ236" s="18">
        <f>IFERROR(_xlfn.BETA.DIST(DATE(YEAR(AQ$2),MONTH(AQ$2),15),$AD$2,$AE$2,FALSE,DATE(YEAR($AD236),MONTH($AD236),1),DATE(YEAR($AE236),MONTH($AE236),28)),0)</f>
      </c>
      <c r="AR236" s="18">
        <f>IFERROR(_xlfn.BETA.DIST(DATE(YEAR(AR$2),MONTH(AR$2),15),$AD$2,$AE$2,FALSE,DATE(YEAR($AD236),MONTH($AD236),1),DATE(YEAR($AE236),MONTH($AE236),28)),0)</f>
      </c>
      <c r="AS236" s="18">
        <f>IFERROR(_xlfn.BETA.DIST(DATE(YEAR(AS$2),MONTH(AS$2),15),$AD$2,$AE$2,FALSE,DATE(YEAR($AD236),MONTH($AD236),1),DATE(YEAR($AE236),MONTH($AE236),28)),0)</f>
      </c>
      <c r="AT236" s="18">
        <f>IFERROR(_xlfn.BETA.DIST(DATE(YEAR(AT$2),MONTH(AT$2),15),$AD$2,$AE$2,FALSE,DATE(YEAR($AD236),MONTH($AD236),1),DATE(YEAR($AE236),MONTH($AE236),28)),0)</f>
      </c>
      <c r="AU236" s="18">
        <f>IFERROR(_xlfn.BETA.DIST(DATE(YEAR(AU$2),MONTH(AU$2),15),$AD$2,$AE$2,FALSE,DATE(YEAR($AD236),MONTH($AD236),1),DATE(YEAR($AE236),MONTH($AE236),28)),0)</f>
      </c>
      <c r="AV236" s="18">
        <f>SUM(AG236:AU236)</f>
      </c>
      <c r="AW236" s="18">
        <f>IF(J236&lt;&gt;0,J236,IF($AV236=0,0,AG236/$AV236*$Z236))</f>
      </c>
      <c r="AX236" s="18">
        <f>IF(K236&lt;&gt;0,K236,IF($AV236=0,0,AH236/$AV236*$Z236))</f>
      </c>
      <c r="AY236" s="18">
        <f>IF(L236&lt;&gt;0,L236,IF($AV236=0,0,AI236/$AV236*$Z236))</f>
      </c>
      <c r="AZ236" s="18">
        <f>IF(M236&lt;&gt;0,M236,IF($AV236=0,0,AJ236/$AV236*$Z236))</f>
      </c>
      <c r="BA236" s="18">
        <f>IF(N236&lt;&gt;0,N236,IF($AV236=0,0,AK236/$AV236*$Z236))</f>
      </c>
      <c r="BB236" s="18">
        <f>IF(O236&lt;&gt;0,O236,IF($AV236=0,0,AL236/$AV236*$Z236))</f>
      </c>
      <c r="BC236" s="18">
        <f>IF(P236&lt;&gt;0,P236,IF($AV236=0,0,AM236/$AV236*$Z236))</f>
      </c>
      <c r="BD236" s="18">
        <f>IF(Q236&lt;&gt;0,Q236,IF($AV236=0,0,AN236/$AV236*$Z236))</f>
      </c>
      <c r="BE236" s="18">
        <f>IF(R236&lt;&gt;0,R236,IF($AV236=0,0,AO236/$AV236*$Z236))</f>
      </c>
      <c r="BF236" s="18">
        <f>IF(S236&lt;&gt;0,S236,IF($AV236=0,0,AP236/$AV236*$Z236))</f>
      </c>
      <c r="BG236" s="18">
        <f>IF(T236&lt;&gt;0,T236,IF($AV236=0,0,AQ236/$AV236*$Z236))</f>
      </c>
      <c r="BH236" s="18">
        <f>IF(U236&lt;&gt;0,U236,IF($AV236=0,0,AR236/$AV236*$Z236))</f>
      </c>
      <c r="BI236" s="18">
        <f>IF(V236&lt;&gt;0,V236,IF($AV236=0,0,AS236/$AV236*$Z236))</f>
      </c>
      <c r="BJ236" s="18">
        <f>IF(W236&lt;&gt;0,W236,IF($AV236=0,0,AT236/$AV236*$Z236))</f>
      </c>
      <c r="BK236" s="18">
        <f>IF(X236&lt;&gt;0,X236,IF($AV236=0,0,AU236/$AV236*$Z236))</f>
      </c>
      <c r="BL236" s="18">
        <f>SUM(AW236:BK236)</f>
      </c>
      <c r="BM236" s="18">
        <f>I236-BL236</f>
      </c>
    </row>
    <row r="237" outlineLevel="3">
      <c r="A237" s="17" t="str">
        <v>3.18</v>
      </c>
      <c r="B237" s="17" t="str">
        <v/>
      </c>
      <c r="C237" s="17" t="str">
        <v/>
      </c>
      <c r="D237" s="17" t="str">
        <v/>
      </c>
      <c r="E237" s="17" t="str">
        <v>3.18</v>
      </c>
      <c r="F237" s="17" t="str">
        <v>Single phase GIS surge arresters 60 kV, 10 kA, 3.5 kJ kV along with disconnector switch.</v>
      </c>
      <c r="G237" s="17">
        <v>79509.6</v>
      </c>
      <c r="H237" s="17" t="str">
        <v/>
      </c>
      <c r="I237" s="17" t="str">
        <v/>
      </c>
      <c r="J237" s="17" t="str">
        <v/>
      </c>
      <c r="K237" s="17" t="str">
        <v/>
      </c>
      <c r="L237" s="17" t="str">
        <v/>
      </c>
      <c r="M237" s="17" t="str">
        <v/>
      </c>
      <c r="N237" s="17" t="str">
        <v/>
      </c>
      <c r="O237" s="17" t="str">
        <v/>
      </c>
      <c r="P237" s="17" t="str">
        <v/>
      </c>
      <c r="Q237" s="17" t="str">
        <v/>
      </c>
      <c r="R237" s="17" t="str">
        <v/>
      </c>
      <c r="S237" s="17" t="str">
        <v/>
      </c>
      <c r="T237" s="17" t="str">
        <v/>
      </c>
      <c r="U237" s="17" t="str">
        <v/>
      </c>
      <c r="V237" s="17" t="str">
        <v/>
      </c>
      <c r="W237" s="17" t="str">
        <v/>
      </c>
      <c r="X237" s="17" t="str">
        <v/>
      </c>
      <c r="Y237" s="17" t="str">
        <v/>
      </c>
      <c r="Z237" s="17" t="str">
        <v/>
      </c>
      <c r="AA237" s="17" t="str">
        <v/>
      </c>
      <c r="AB237" s="17" t="str">
        <v/>
      </c>
      <c r="AC237" s="17" t="str">
        <v/>
      </c>
      <c r="AD237" s="17" t="str">
        <v/>
      </c>
      <c r="AE237" s="17" t="str">
        <v/>
      </c>
      <c r="AF237" s="5" t="str">
        <v/>
      </c>
      <c r="AG237" s="18">
        <f>IFERROR(_xlfn.BETA.DIST(DATE(YEAR(AG$2),MONTH(AG$2),15),$AD$2,$AE$2,FALSE,DATE(YEAR($AD237),MONTH($AD237),1),DATE(YEAR($AE237),MONTH($AE237),28)),0)</f>
      </c>
      <c r="AH237" s="18">
        <f>IFERROR(_xlfn.BETA.DIST(DATE(YEAR(AH$2),MONTH(AH$2),15),$AD$2,$AE$2,FALSE,DATE(YEAR($AD237),MONTH($AD237),1),DATE(YEAR($AE237),MONTH($AE237),28)),0)</f>
      </c>
      <c r="AI237" s="18">
        <f>IFERROR(_xlfn.BETA.DIST(DATE(YEAR(AI$2),MONTH(AI$2),15),$AD$2,$AE$2,FALSE,DATE(YEAR($AD237),MONTH($AD237),1),DATE(YEAR($AE237),MONTH($AE237),28)),0)</f>
      </c>
      <c r="AJ237" s="18">
        <f>IFERROR(_xlfn.BETA.DIST(DATE(YEAR(AJ$2),MONTH(AJ$2),15),$AD$2,$AE$2,FALSE,DATE(YEAR($AD237),MONTH($AD237),1),DATE(YEAR($AE237),MONTH($AE237),28)),0)</f>
      </c>
      <c r="AK237" s="18">
        <f>IFERROR(_xlfn.BETA.DIST(DATE(YEAR(AK$2),MONTH(AK$2),15),$AD$2,$AE$2,FALSE,DATE(YEAR($AD237),MONTH($AD237),1),DATE(YEAR($AE237),MONTH($AE237),28)),0)</f>
      </c>
      <c r="AL237" s="18">
        <f>IFERROR(_xlfn.BETA.DIST(DATE(YEAR(AL$2),MONTH(AL$2),15),$AD$2,$AE$2,FALSE,DATE(YEAR($AD237),MONTH($AD237),1),DATE(YEAR($AE237),MONTH($AE237),28)),0)</f>
      </c>
      <c r="AM237" s="18">
        <f>IFERROR(_xlfn.BETA.DIST(DATE(YEAR(AM$2),MONTH(AM$2),15),$AD$2,$AE$2,FALSE,DATE(YEAR($AD237),MONTH($AD237),1),DATE(YEAR($AE237),MONTH($AE237),28)),0)</f>
      </c>
      <c r="AN237" s="18">
        <f>IFERROR(_xlfn.BETA.DIST(DATE(YEAR(AN$2),MONTH(AN$2),15),$AD$2,$AE$2,FALSE,DATE(YEAR($AD237),MONTH($AD237),1),DATE(YEAR($AE237),MONTH($AE237),28)),0)</f>
      </c>
      <c r="AO237" s="18">
        <f>IFERROR(_xlfn.BETA.DIST(DATE(YEAR(AO$2),MONTH(AO$2),15),$AD$2,$AE$2,FALSE,DATE(YEAR($AD237),MONTH($AD237),1),DATE(YEAR($AE237),MONTH($AE237),28)),0)</f>
      </c>
      <c r="AP237" s="18">
        <f>IFERROR(_xlfn.BETA.DIST(DATE(YEAR(AP$2),MONTH(AP$2),15),$AD$2,$AE$2,FALSE,DATE(YEAR($AD237),MONTH($AD237),1),DATE(YEAR($AE237),MONTH($AE237),28)),0)</f>
      </c>
      <c r="AQ237" s="18">
        <f>IFERROR(_xlfn.BETA.DIST(DATE(YEAR(AQ$2),MONTH(AQ$2),15),$AD$2,$AE$2,FALSE,DATE(YEAR($AD237),MONTH($AD237),1),DATE(YEAR($AE237),MONTH($AE237),28)),0)</f>
      </c>
      <c r="AR237" s="18">
        <f>IFERROR(_xlfn.BETA.DIST(DATE(YEAR(AR$2),MONTH(AR$2),15),$AD$2,$AE$2,FALSE,DATE(YEAR($AD237),MONTH($AD237),1),DATE(YEAR($AE237),MONTH($AE237),28)),0)</f>
      </c>
      <c r="AS237" s="18">
        <f>IFERROR(_xlfn.BETA.DIST(DATE(YEAR(AS$2),MONTH(AS$2),15),$AD$2,$AE$2,FALSE,DATE(YEAR($AD237),MONTH($AD237),1),DATE(YEAR($AE237),MONTH($AE237),28)),0)</f>
      </c>
      <c r="AT237" s="18">
        <f>IFERROR(_xlfn.BETA.DIST(DATE(YEAR(AT$2),MONTH(AT$2),15),$AD$2,$AE$2,FALSE,DATE(YEAR($AD237),MONTH($AD237),1),DATE(YEAR($AE237),MONTH($AE237),28)),0)</f>
      </c>
      <c r="AU237" s="18">
        <f>IFERROR(_xlfn.BETA.DIST(DATE(YEAR(AU$2),MONTH(AU$2),15),$AD$2,$AE$2,FALSE,DATE(YEAR($AD237),MONTH($AD237),1),DATE(YEAR($AE237),MONTH($AE237),28)),0)</f>
      </c>
      <c r="AV237" s="18">
        <f>SUM(AG237:AU237)</f>
      </c>
      <c r="AW237" s="18">
        <f>IF(J237&lt;&gt;0,J237,IF($AV237=0,0,AG237/$AV237*$Z237))</f>
      </c>
      <c r="AX237" s="18">
        <f>IF(K237&lt;&gt;0,K237,IF($AV237=0,0,AH237/$AV237*$Z237))</f>
      </c>
      <c r="AY237" s="18">
        <f>IF(L237&lt;&gt;0,L237,IF($AV237=0,0,AI237/$AV237*$Z237))</f>
      </c>
      <c r="AZ237" s="18">
        <f>IF(M237&lt;&gt;0,M237,IF($AV237=0,0,AJ237/$AV237*$Z237))</f>
      </c>
      <c r="BA237" s="18">
        <f>IF(N237&lt;&gt;0,N237,IF($AV237=0,0,AK237/$AV237*$Z237))</f>
      </c>
      <c r="BB237" s="18">
        <f>IF(O237&lt;&gt;0,O237,IF($AV237=0,0,AL237/$AV237*$Z237))</f>
      </c>
      <c r="BC237" s="18">
        <f>IF(P237&lt;&gt;0,P237,IF($AV237=0,0,AM237/$AV237*$Z237))</f>
      </c>
      <c r="BD237" s="18">
        <f>IF(Q237&lt;&gt;0,Q237,IF($AV237=0,0,AN237/$AV237*$Z237))</f>
      </c>
      <c r="BE237" s="18">
        <f>IF(R237&lt;&gt;0,R237,IF($AV237=0,0,AO237/$AV237*$Z237))</f>
      </c>
      <c r="BF237" s="18">
        <f>IF(S237&lt;&gt;0,S237,IF($AV237=0,0,AP237/$AV237*$Z237))</f>
      </c>
      <c r="BG237" s="18">
        <f>IF(T237&lt;&gt;0,T237,IF($AV237=0,0,AQ237/$AV237*$Z237))</f>
      </c>
      <c r="BH237" s="18">
        <f>IF(U237&lt;&gt;0,U237,IF($AV237=0,0,AR237/$AV237*$Z237))</f>
      </c>
      <c r="BI237" s="18">
        <f>IF(V237&lt;&gt;0,V237,IF($AV237=0,0,AS237/$AV237*$Z237))</f>
      </c>
      <c r="BJ237" s="18">
        <f>IF(W237&lt;&gt;0,W237,IF($AV237=0,0,AT237/$AV237*$Z237))</f>
      </c>
      <c r="BK237" s="18">
        <f>IF(X237&lt;&gt;0,X237,IF($AV237=0,0,AU237/$AV237*$Z237))</f>
      </c>
      <c r="BL237" s="18">
        <f>SUM(AW237:BK237)</f>
      </c>
      <c r="BM237" s="17" t="str">
        <v/>
      </c>
    </row>
    <row r="238" outlineLevel="4">
      <c r="A238" s="5" t="str">
        <v>3.18</v>
      </c>
      <c r="B238" s="5" t="str">
        <v/>
      </c>
      <c r="C238" s="5" t="str">
        <v>BSKDGNGENGR05</v>
      </c>
      <c r="D238" s="5" t="str">
        <v>BSKDGNGENGR05</v>
      </c>
      <c r="E238" s="19">
        <f>IFERROR(_xlfn.XLOOKUP(F238,Assumptions!B:B,Assumptions!C:C),0)</f>
      </c>
      <c r="F238" s="5" t="str">
        <v>Advanced Payment</v>
      </c>
      <c r="G238" s="5" t="str">
        <v/>
      </c>
      <c r="H238" s="18">
        <f>G237*E238</f>
      </c>
      <c r="I238" s="18">
        <f>H238*(1-0)</f>
      </c>
      <c r="J238" s="18">
        <v>0</v>
      </c>
      <c r="K238" s="18">
        <v>0</v>
      </c>
      <c r="L238" s="18">
        <v>0</v>
      </c>
      <c r="M238" s="18">
        <v>0</v>
      </c>
      <c r="N238" s="18">
        <v>0</v>
      </c>
      <c r="O238" s="18">
        <v>0</v>
      </c>
      <c r="P238" s="18">
        <v>0</v>
      </c>
      <c r="Q238" s="18">
        <v>0</v>
      </c>
      <c r="R238" s="18">
        <v>0</v>
      </c>
      <c r="S238" s="18">
        <v>0</v>
      </c>
      <c r="T238" s="18">
        <v>0</v>
      </c>
      <c r="U238" s="18">
        <v>0</v>
      </c>
      <c r="V238" s="18">
        <v>0</v>
      </c>
      <c r="W238" s="18">
        <v>0</v>
      </c>
      <c r="X238" s="18">
        <v>0</v>
      </c>
      <c r="Y238" s="18">
        <f>SUM(J238:X238)</f>
      </c>
      <c r="Z238" s="18">
        <f>I238-Y238</f>
      </c>
      <c r="AA238" s="20">
        <v>46026</v>
      </c>
      <c r="AB238" s="20">
        <v>46026</v>
      </c>
      <c r="AC238" s="18">
        <f>IFERROR(_xlfn.XLOOKUP(F238,Assumptions!B:B,Assumptions!D:D),0)</f>
      </c>
      <c r="AD238" s="20">
        <f>AA238+AC238</f>
      </c>
      <c r="AE238" s="20">
        <f>AC238+AB238</f>
      </c>
      <c r="AF238" s="5" t="str">
        <v/>
      </c>
      <c r="AG238" s="18">
        <f>IFERROR(_xlfn.BETA.DIST(DATE(YEAR(AG$2),MONTH(AG$2),15),$AD$2,$AE$2,FALSE,DATE(YEAR($AD238),MONTH($AD238),1),DATE(YEAR($AE238),MONTH($AE238),28)),0)</f>
      </c>
      <c r="AH238" s="18">
        <f>IFERROR(_xlfn.BETA.DIST(DATE(YEAR(AH$2),MONTH(AH$2),15),$AD$2,$AE$2,FALSE,DATE(YEAR($AD238),MONTH($AD238),1),DATE(YEAR($AE238),MONTH($AE238),28)),0)</f>
      </c>
      <c r="AI238" s="18">
        <f>IFERROR(_xlfn.BETA.DIST(DATE(YEAR(AI$2),MONTH(AI$2),15),$AD$2,$AE$2,FALSE,DATE(YEAR($AD238),MONTH($AD238),1),DATE(YEAR($AE238),MONTH($AE238),28)),0)</f>
      </c>
      <c r="AJ238" s="18">
        <f>IFERROR(_xlfn.BETA.DIST(DATE(YEAR(AJ$2),MONTH(AJ$2),15),$AD$2,$AE$2,FALSE,DATE(YEAR($AD238),MONTH($AD238),1),DATE(YEAR($AE238),MONTH($AE238),28)),0)</f>
      </c>
      <c r="AK238" s="18">
        <f>IFERROR(_xlfn.BETA.DIST(DATE(YEAR(AK$2),MONTH(AK$2),15),$AD$2,$AE$2,FALSE,DATE(YEAR($AD238),MONTH($AD238),1),DATE(YEAR($AE238),MONTH($AE238),28)),0)</f>
      </c>
      <c r="AL238" s="18">
        <f>IFERROR(_xlfn.BETA.DIST(DATE(YEAR(AL$2),MONTH(AL$2),15),$AD$2,$AE$2,FALSE,DATE(YEAR($AD238),MONTH($AD238),1),DATE(YEAR($AE238),MONTH($AE238),28)),0)</f>
      </c>
      <c r="AM238" s="18">
        <f>IFERROR(_xlfn.BETA.DIST(DATE(YEAR(AM$2),MONTH(AM$2),15),$AD$2,$AE$2,FALSE,DATE(YEAR($AD238),MONTH($AD238),1),DATE(YEAR($AE238),MONTH($AE238),28)),0)</f>
      </c>
      <c r="AN238" s="18">
        <f>IFERROR(_xlfn.BETA.DIST(DATE(YEAR(AN$2),MONTH(AN$2),15),$AD$2,$AE$2,FALSE,DATE(YEAR($AD238),MONTH($AD238),1),DATE(YEAR($AE238),MONTH($AE238),28)),0)</f>
      </c>
      <c r="AO238" s="18">
        <f>IFERROR(_xlfn.BETA.DIST(DATE(YEAR(AO$2),MONTH(AO$2),15),$AD$2,$AE$2,FALSE,DATE(YEAR($AD238),MONTH($AD238),1),DATE(YEAR($AE238),MONTH($AE238),28)),0)</f>
      </c>
      <c r="AP238" s="18">
        <f>IFERROR(_xlfn.BETA.DIST(DATE(YEAR(AP$2),MONTH(AP$2),15),$AD$2,$AE$2,FALSE,DATE(YEAR($AD238),MONTH($AD238),1),DATE(YEAR($AE238),MONTH($AE238),28)),0)</f>
      </c>
      <c r="AQ238" s="18">
        <f>IFERROR(_xlfn.BETA.DIST(DATE(YEAR(AQ$2),MONTH(AQ$2),15),$AD$2,$AE$2,FALSE,DATE(YEAR($AD238),MONTH($AD238),1),DATE(YEAR($AE238),MONTH($AE238),28)),0)</f>
      </c>
      <c r="AR238" s="18">
        <f>IFERROR(_xlfn.BETA.DIST(DATE(YEAR(AR$2),MONTH(AR$2),15),$AD$2,$AE$2,FALSE,DATE(YEAR($AD238),MONTH($AD238),1),DATE(YEAR($AE238),MONTH($AE238),28)),0)</f>
      </c>
      <c r="AS238" s="18">
        <f>IFERROR(_xlfn.BETA.DIST(DATE(YEAR(AS$2),MONTH(AS$2),15),$AD$2,$AE$2,FALSE,DATE(YEAR($AD238),MONTH($AD238),1),DATE(YEAR($AE238),MONTH($AE238),28)),0)</f>
      </c>
      <c r="AT238" s="18">
        <f>IFERROR(_xlfn.BETA.DIST(DATE(YEAR(AT$2),MONTH(AT$2),15),$AD$2,$AE$2,FALSE,DATE(YEAR($AD238),MONTH($AD238),1),DATE(YEAR($AE238),MONTH($AE238),28)),0)</f>
      </c>
      <c r="AU238" s="18">
        <f>IFERROR(_xlfn.BETA.DIST(DATE(YEAR(AU$2),MONTH(AU$2),15),$AD$2,$AE$2,FALSE,DATE(YEAR($AD238),MONTH($AD238),1),DATE(YEAR($AE238),MONTH($AE238),28)),0)</f>
      </c>
      <c r="AV238" s="18">
        <f>SUM(AG238:AU238)</f>
      </c>
      <c r="AW238" s="18">
        <f>IF(J238&lt;&gt;0,J238,IF($AV238=0,0,AG238/$AV238*$Z238))</f>
      </c>
      <c r="AX238" s="18">
        <f>IF(K238&lt;&gt;0,K238,IF($AV238=0,0,AH238/$AV238*$Z238))</f>
      </c>
      <c r="AY238" s="18">
        <f>IF(L238&lt;&gt;0,L238,IF($AV238=0,0,AI238/$AV238*$Z238))</f>
      </c>
      <c r="AZ238" s="18">
        <f>IF(M238&lt;&gt;0,M238,IF($AV238=0,0,AJ238/$AV238*$Z238))</f>
      </c>
      <c r="BA238" s="18">
        <f>IF(N238&lt;&gt;0,N238,IF($AV238=0,0,AK238/$AV238*$Z238))</f>
      </c>
      <c r="BB238" s="18">
        <f>IF(O238&lt;&gt;0,O238,IF($AV238=0,0,AL238/$AV238*$Z238))</f>
      </c>
      <c r="BC238" s="18">
        <f>IF(P238&lt;&gt;0,P238,IF($AV238=0,0,AM238/$AV238*$Z238))</f>
      </c>
      <c r="BD238" s="18">
        <f>IF(Q238&lt;&gt;0,Q238,IF($AV238=0,0,AN238/$AV238*$Z238))</f>
      </c>
      <c r="BE238" s="18">
        <f>IF(R238&lt;&gt;0,R238,IF($AV238=0,0,AO238/$AV238*$Z238))</f>
      </c>
      <c r="BF238" s="18">
        <f>IF(S238&lt;&gt;0,S238,IF($AV238=0,0,AP238/$AV238*$Z238))</f>
      </c>
      <c r="BG238" s="18">
        <f>IF(T238&lt;&gt;0,T238,IF($AV238=0,0,AQ238/$AV238*$Z238))</f>
      </c>
      <c r="BH238" s="18">
        <f>IF(U238&lt;&gt;0,U238,IF($AV238=0,0,AR238/$AV238*$Z238))</f>
      </c>
      <c r="BI238" s="18">
        <f>IF(V238&lt;&gt;0,V238,IF($AV238=0,0,AS238/$AV238*$Z238))</f>
      </c>
      <c r="BJ238" s="18">
        <f>IF(W238&lt;&gt;0,W238,IF($AV238=0,0,AT238/$AV238*$Z238))</f>
      </c>
      <c r="BK238" s="18">
        <f>IF(X238&lt;&gt;0,X238,IF($AV238=0,0,AU238/$AV238*$Z238))</f>
      </c>
      <c r="BL238" s="18">
        <f>SUM(AW238:BK238)</f>
      </c>
      <c r="BM238" s="18">
        <f>I238-BL238</f>
      </c>
    </row>
    <row r="239" outlineLevel="4">
      <c r="A239" s="5" t="str">
        <v>3.18</v>
      </c>
      <c r="B239" s="5" t="str">
        <v/>
      </c>
      <c r="C239" s="5" t="str">
        <v>BSPRELGENG107</v>
      </c>
      <c r="D239" s="5" t="str">
        <v>BSPRELGENG107</v>
      </c>
      <c r="E239" s="19">
        <f>IFERROR(_xlfn.XLOOKUP(F239,Assumptions!B:B,Assumptions!C:C),0)</f>
      </c>
      <c r="F239" s="5" t="str">
        <v>Site Delivery USD</v>
      </c>
      <c r="G239" s="5" t="str">
        <v/>
      </c>
      <c r="H239" s="18">
        <f>G237*E239</f>
      </c>
      <c r="I239" s="18">
        <f>H239*(1-0)</f>
      </c>
      <c r="J239" s="18">
        <v>0</v>
      </c>
      <c r="K239" s="18">
        <v>0</v>
      </c>
      <c r="L239" s="18">
        <v>0</v>
      </c>
      <c r="M239" s="18">
        <v>0</v>
      </c>
      <c r="N239" s="18">
        <v>0</v>
      </c>
      <c r="O239" s="18">
        <v>0</v>
      </c>
      <c r="P239" s="18">
        <v>0</v>
      </c>
      <c r="Q239" s="18">
        <v>0</v>
      </c>
      <c r="R239" s="18">
        <v>0</v>
      </c>
      <c r="S239" s="18">
        <v>0</v>
      </c>
      <c r="T239" s="18">
        <v>0</v>
      </c>
      <c r="U239" s="18">
        <v>0</v>
      </c>
      <c r="V239" s="18">
        <v>0</v>
      </c>
      <c r="W239" s="18">
        <v>0</v>
      </c>
      <c r="X239" s="18">
        <v>0</v>
      </c>
      <c r="Y239" s="18">
        <f>SUM(J239:X239)</f>
      </c>
      <c r="Z239" s="18">
        <f>I239-Y239</f>
      </c>
      <c r="AA239" s="20">
        <v>46294</v>
      </c>
      <c r="AB239" s="20">
        <v>46294</v>
      </c>
      <c r="AC239" s="18">
        <f>IFERROR(_xlfn.XLOOKUP(F239,Assumptions!B:B,Assumptions!D:D),0)</f>
      </c>
      <c r="AD239" s="20">
        <f>AA239+AC239</f>
      </c>
      <c r="AE239" s="20">
        <f>AC239+AB239</f>
      </c>
      <c r="AF239" s="5" t="str">
        <v/>
      </c>
      <c r="AG239" s="18">
        <f>IFERROR(_xlfn.BETA.DIST(DATE(YEAR(AG$2),MONTH(AG$2),15),$AD$2,$AE$2,FALSE,DATE(YEAR($AD239),MONTH($AD239),1),DATE(YEAR($AE239),MONTH($AE239),28)),0)</f>
      </c>
      <c r="AH239" s="18">
        <f>IFERROR(_xlfn.BETA.DIST(DATE(YEAR(AH$2),MONTH(AH$2),15),$AD$2,$AE$2,FALSE,DATE(YEAR($AD239),MONTH($AD239),1),DATE(YEAR($AE239),MONTH($AE239),28)),0)</f>
      </c>
      <c r="AI239" s="18">
        <f>IFERROR(_xlfn.BETA.DIST(DATE(YEAR(AI$2),MONTH(AI$2),15),$AD$2,$AE$2,FALSE,DATE(YEAR($AD239),MONTH($AD239),1),DATE(YEAR($AE239),MONTH($AE239),28)),0)</f>
      </c>
      <c r="AJ239" s="18">
        <f>IFERROR(_xlfn.BETA.DIST(DATE(YEAR(AJ$2),MONTH(AJ$2),15),$AD$2,$AE$2,FALSE,DATE(YEAR($AD239),MONTH($AD239),1),DATE(YEAR($AE239),MONTH($AE239),28)),0)</f>
      </c>
      <c r="AK239" s="18">
        <f>IFERROR(_xlfn.BETA.DIST(DATE(YEAR(AK$2),MONTH(AK$2),15),$AD$2,$AE$2,FALSE,DATE(YEAR($AD239),MONTH($AD239),1),DATE(YEAR($AE239),MONTH($AE239),28)),0)</f>
      </c>
      <c r="AL239" s="18">
        <f>IFERROR(_xlfn.BETA.DIST(DATE(YEAR(AL$2),MONTH(AL$2),15),$AD$2,$AE$2,FALSE,DATE(YEAR($AD239),MONTH($AD239),1),DATE(YEAR($AE239),MONTH($AE239),28)),0)</f>
      </c>
      <c r="AM239" s="18">
        <f>IFERROR(_xlfn.BETA.DIST(DATE(YEAR(AM$2),MONTH(AM$2),15),$AD$2,$AE$2,FALSE,DATE(YEAR($AD239),MONTH($AD239),1),DATE(YEAR($AE239),MONTH($AE239),28)),0)</f>
      </c>
      <c r="AN239" s="18">
        <f>IFERROR(_xlfn.BETA.DIST(DATE(YEAR(AN$2),MONTH(AN$2),15),$AD$2,$AE$2,FALSE,DATE(YEAR($AD239),MONTH($AD239),1),DATE(YEAR($AE239),MONTH($AE239),28)),0)</f>
      </c>
      <c r="AO239" s="18">
        <f>IFERROR(_xlfn.BETA.DIST(DATE(YEAR(AO$2),MONTH(AO$2),15),$AD$2,$AE$2,FALSE,DATE(YEAR($AD239),MONTH($AD239),1),DATE(YEAR($AE239),MONTH($AE239),28)),0)</f>
      </c>
      <c r="AP239" s="18">
        <f>IFERROR(_xlfn.BETA.DIST(DATE(YEAR(AP$2),MONTH(AP$2),15),$AD$2,$AE$2,FALSE,DATE(YEAR($AD239),MONTH($AD239),1),DATE(YEAR($AE239),MONTH($AE239),28)),0)</f>
      </c>
      <c r="AQ239" s="18">
        <f>IFERROR(_xlfn.BETA.DIST(DATE(YEAR(AQ$2),MONTH(AQ$2),15),$AD$2,$AE$2,FALSE,DATE(YEAR($AD239),MONTH($AD239),1),DATE(YEAR($AE239),MONTH($AE239),28)),0)</f>
      </c>
      <c r="AR239" s="18">
        <f>IFERROR(_xlfn.BETA.DIST(DATE(YEAR(AR$2),MONTH(AR$2),15),$AD$2,$AE$2,FALSE,DATE(YEAR($AD239),MONTH($AD239),1),DATE(YEAR($AE239),MONTH($AE239),28)),0)</f>
      </c>
      <c r="AS239" s="18">
        <f>IFERROR(_xlfn.BETA.DIST(DATE(YEAR(AS$2),MONTH(AS$2),15),$AD$2,$AE$2,FALSE,DATE(YEAR($AD239),MONTH($AD239),1),DATE(YEAR($AE239),MONTH($AE239),28)),0)</f>
      </c>
      <c r="AT239" s="18">
        <f>IFERROR(_xlfn.BETA.DIST(DATE(YEAR(AT$2),MONTH(AT$2),15),$AD$2,$AE$2,FALSE,DATE(YEAR($AD239),MONTH($AD239),1),DATE(YEAR($AE239),MONTH($AE239),28)),0)</f>
      </c>
      <c r="AU239" s="18">
        <f>IFERROR(_xlfn.BETA.DIST(DATE(YEAR(AU$2),MONTH(AU$2),15),$AD$2,$AE$2,FALSE,DATE(YEAR($AD239),MONTH($AD239),1),DATE(YEAR($AE239),MONTH($AE239),28)),0)</f>
      </c>
      <c r="AV239" s="18">
        <f>SUM(AG239:AU239)</f>
      </c>
      <c r="AW239" s="18">
        <f>IF(J239&lt;&gt;0,J239,IF($AV239=0,0,AG239/$AV239*$Z239))</f>
      </c>
      <c r="AX239" s="18">
        <f>IF(K239&lt;&gt;0,K239,IF($AV239=0,0,AH239/$AV239*$Z239))</f>
      </c>
      <c r="AY239" s="18">
        <f>IF(L239&lt;&gt;0,L239,IF($AV239=0,0,AI239/$AV239*$Z239))</f>
      </c>
      <c r="AZ239" s="18">
        <f>IF(M239&lt;&gt;0,M239,IF($AV239=0,0,AJ239/$AV239*$Z239))</f>
      </c>
      <c r="BA239" s="18">
        <f>IF(N239&lt;&gt;0,N239,IF($AV239=0,0,AK239/$AV239*$Z239))</f>
      </c>
      <c r="BB239" s="18">
        <f>IF(O239&lt;&gt;0,O239,IF($AV239=0,0,AL239/$AV239*$Z239))</f>
      </c>
      <c r="BC239" s="18">
        <f>IF(P239&lt;&gt;0,P239,IF($AV239=0,0,AM239/$AV239*$Z239))</f>
      </c>
      <c r="BD239" s="18">
        <f>IF(Q239&lt;&gt;0,Q239,IF($AV239=0,0,AN239/$AV239*$Z239))</f>
      </c>
      <c r="BE239" s="18">
        <f>IF(R239&lt;&gt;0,R239,IF($AV239=0,0,AO239/$AV239*$Z239))</f>
      </c>
      <c r="BF239" s="18">
        <f>IF(S239&lt;&gt;0,S239,IF($AV239=0,0,AP239/$AV239*$Z239))</f>
      </c>
      <c r="BG239" s="18">
        <f>IF(T239&lt;&gt;0,T239,IF($AV239=0,0,AQ239/$AV239*$Z239))</f>
      </c>
      <c r="BH239" s="18">
        <f>IF(U239&lt;&gt;0,U239,IF($AV239=0,0,AR239/$AV239*$Z239))</f>
      </c>
      <c r="BI239" s="18">
        <f>IF(V239&lt;&gt;0,V239,IF($AV239=0,0,AS239/$AV239*$Z239))</f>
      </c>
      <c r="BJ239" s="18">
        <f>IF(W239&lt;&gt;0,W239,IF($AV239=0,0,AT239/$AV239*$Z239))</f>
      </c>
      <c r="BK239" s="18">
        <f>IF(X239&lt;&gt;0,X239,IF($AV239=0,0,AU239/$AV239*$Z239))</f>
      </c>
      <c r="BL239" s="18">
        <f>SUM(AW239:BK239)</f>
      </c>
      <c r="BM239" s="18">
        <f>I239-BL239</f>
      </c>
    </row>
    <row r="240" outlineLevel="4">
      <c r="A240" s="5" t="str">
        <v>3.18</v>
      </c>
      <c r="B240" s="5" t="str">
        <v/>
      </c>
      <c r="C240" s="5" t="str">
        <v>BSKDGNGENGR07</v>
      </c>
      <c r="D240" s="5" t="str">
        <v>BSKDGNGENGR07</v>
      </c>
      <c r="E240" s="19">
        <f>IFERROR(_xlfn.XLOOKUP(F240,Assumptions!B:B,Assumptions!C:C),0)</f>
      </c>
      <c r="F240" s="5" t="str">
        <v>Retention</v>
      </c>
      <c r="G240" s="5" t="str">
        <v/>
      </c>
      <c r="H240" s="18">
        <f>G237*E240</f>
      </c>
      <c r="I240" s="18">
        <f>H240*(1-0)</f>
      </c>
      <c r="J240" s="18">
        <v>0</v>
      </c>
      <c r="K240" s="18">
        <v>0</v>
      </c>
      <c r="L240" s="18">
        <v>0</v>
      </c>
      <c r="M240" s="18">
        <v>0</v>
      </c>
      <c r="N240" s="18">
        <v>0</v>
      </c>
      <c r="O240" s="18">
        <v>0</v>
      </c>
      <c r="P240" s="18">
        <v>0</v>
      </c>
      <c r="Q240" s="18">
        <v>0</v>
      </c>
      <c r="R240" s="18">
        <v>0</v>
      </c>
      <c r="S240" s="18">
        <v>0</v>
      </c>
      <c r="T240" s="18">
        <v>0</v>
      </c>
      <c r="U240" s="18">
        <v>0</v>
      </c>
      <c r="V240" s="18">
        <v>0</v>
      </c>
      <c r="W240" s="18">
        <v>0</v>
      </c>
      <c r="X240" s="18">
        <v>0</v>
      </c>
      <c r="Y240" s="18">
        <f>SUM(J240:X240)</f>
      </c>
      <c r="Z240" s="18">
        <f>I240-Y240</f>
      </c>
      <c r="AA240" s="20">
        <v>46483</v>
      </c>
      <c r="AB240" s="20">
        <v>46483</v>
      </c>
      <c r="AC240" s="18">
        <f>IFERROR(_xlfn.XLOOKUP(F240,Assumptions!B:B,Assumptions!D:D),0)</f>
      </c>
      <c r="AD240" s="20">
        <f>AA240+AC240</f>
      </c>
      <c r="AE240" s="20">
        <f>AC240+AB240</f>
      </c>
      <c r="AF240" s="5" t="str">
        <v/>
      </c>
      <c r="AG240" s="18">
        <f>IFERROR(_xlfn.BETA.DIST(DATE(YEAR(AG$2),MONTH(AG$2),15),$AD$2,$AE$2,FALSE,DATE(YEAR($AD240),MONTH($AD240),1),DATE(YEAR($AE240),MONTH($AE240),28)),0)</f>
      </c>
      <c r="AH240" s="18">
        <f>IFERROR(_xlfn.BETA.DIST(DATE(YEAR(AH$2),MONTH(AH$2),15),$AD$2,$AE$2,FALSE,DATE(YEAR($AD240),MONTH($AD240),1),DATE(YEAR($AE240),MONTH($AE240),28)),0)</f>
      </c>
      <c r="AI240" s="18">
        <f>IFERROR(_xlfn.BETA.DIST(DATE(YEAR(AI$2),MONTH(AI$2),15),$AD$2,$AE$2,FALSE,DATE(YEAR($AD240),MONTH($AD240),1),DATE(YEAR($AE240),MONTH($AE240),28)),0)</f>
      </c>
      <c r="AJ240" s="18">
        <f>IFERROR(_xlfn.BETA.DIST(DATE(YEAR(AJ$2),MONTH(AJ$2),15),$AD$2,$AE$2,FALSE,DATE(YEAR($AD240),MONTH($AD240),1),DATE(YEAR($AE240),MONTH($AE240),28)),0)</f>
      </c>
      <c r="AK240" s="18">
        <f>IFERROR(_xlfn.BETA.DIST(DATE(YEAR(AK$2),MONTH(AK$2),15),$AD$2,$AE$2,FALSE,DATE(YEAR($AD240),MONTH($AD240),1),DATE(YEAR($AE240),MONTH($AE240),28)),0)</f>
      </c>
      <c r="AL240" s="18">
        <f>IFERROR(_xlfn.BETA.DIST(DATE(YEAR(AL$2),MONTH(AL$2),15),$AD$2,$AE$2,FALSE,DATE(YEAR($AD240),MONTH($AD240),1),DATE(YEAR($AE240),MONTH($AE240),28)),0)</f>
      </c>
      <c r="AM240" s="18">
        <f>IFERROR(_xlfn.BETA.DIST(DATE(YEAR(AM$2),MONTH(AM$2),15),$AD$2,$AE$2,FALSE,DATE(YEAR($AD240),MONTH($AD240),1),DATE(YEAR($AE240),MONTH($AE240),28)),0)</f>
      </c>
      <c r="AN240" s="18">
        <f>IFERROR(_xlfn.BETA.DIST(DATE(YEAR(AN$2),MONTH(AN$2),15),$AD$2,$AE$2,FALSE,DATE(YEAR($AD240),MONTH($AD240),1),DATE(YEAR($AE240),MONTH($AE240),28)),0)</f>
      </c>
      <c r="AO240" s="18">
        <f>IFERROR(_xlfn.BETA.DIST(DATE(YEAR(AO$2),MONTH(AO$2),15),$AD$2,$AE$2,FALSE,DATE(YEAR($AD240),MONTH($AD240),1),DATE(YEAR($AE240),MONTH($AE240),28)),0)</f>
      </c>
      <c r="AP240" s="18">
        <f>IFERROR(_xlfn.BETA.DIST(DATE(YEAR(AP$2),MONTH(AP$2),15),$AD$2,$AE$2,FALSE,DATE(YEAR($AD240),MONTH($AD240),1),DATE(YEAR($AE240),MONTH($AE240),28)),0)</f>
      </c>
      <c r="AQ240" s="18">
        <f>IFERROR(_xlfn.BETA.DIST(DATE(YEAR(AQ$2),MONTH(AQ$2),15),$AD$2,$AE$2,FALSE,DATE(YEAR($AD240),MONTH($AD240),1),DATE(YEAR($AE240),MONTH($AE240),28)),0)</f>
      </c>
      <c r="AR240" s="18">
        <f>IFERROR(_xlfn.BETA.DIST(DATE(YEAR(AR$2),MONTH(AR$2),15),$AD$2,$AE$2,FALSE,DATE(YEAR($AD240),MONTH($AD240),1),DATE(YEAR($AE240),MONTH($AE240),28)),0)</f>
      </c>
      <c r="AS240" s="18">
        <f>IFERROR(_xlfn.BETA.DIST(DATE(YEAR(AS$2),MONTH(AS$2),15),$AD$2,$AE$2,FALSE,DATE(YEAR($AD240),MONTH($AD240),1),DATE(YEAR($AE240),MONTH($AE240),28)),0)</f>
      </c>
      <c r="AT240" s="18">
        <f>IFERROR(_xlfn.BETA.DIST(DATE(YEAR(AT$2),MONTH(AT$2),15),$AD$2,$AE$2,FALSE,DATE(YEAR($AD240),MONTH($AD240),1),DATE(YEAR($AE240),MONTH($AE240),28)),0)</f>
      </c>
      <c r="AU240" s="18">
        <f>IFERROR(_xlfn.BETA.DIST(DATE(YEAR(AU$2),MONTH(AU$2),15),$AD$2,$AE$2,FALSE,DATE(YEAR($AD240),MONTH($AD240),1),DATE(YEAR($AE240),MONTH($AE240),28)),0)</f>
      </c>
      <c r="AV240" s="18">
        <f>SUM(AG240:AU240)</f>
      </c>
      <c r="AW240" s="18">
        <f>IF(J240&lt;&gt;0,J240,IF($AV240=0,0,AG240/$AV240*$Z240))</f>
      </c>
      <c r="AX240" s="18">
        <f>IF(K240&lt;&gt;0,K240,IF($AV240=0,0,AH240/$AV240*$Z240))</f>
      </c>
      <c r="AY240" s="18">
        <f>IF(L240&lt;&gt;0,L240,IF($AV240=0,0,AI240/$AV240*$Z240))</f>
      </c>
      <c r="AZ240" s="18">
        <f>IF(M240&lt;&gt;0,M240,IF($AV240=0,0,AJ240/$AV240*$Z240))</f>
      </c>
      <c r="BA240" s="18">
        <f>IF(N240&lt;&gt;0,N240,IF($AV240=0,0,AK240/$AV240*$Z240))</f>
      </c>
      <c r="BB240" s="18">
        <f>IF(O240&lt;&gt;0,O240,IF($AV240=0,0,AL240/$AV240*$Z240))</f>
      </c>
      <c r="BC240" s="18">
        <f>IF(P240&lt;&gt;0,P240,IF($AV240=0,0,AM240/$AV240*$Z240))</f>
      </c>
      <c r="BD240" s="18">
        <f>IF(Q240&lt;&gt;0,Q240,IF($AV240=0,0,AN240/$AV240*$Z240))</f>
      </c>
      <c r="BE240" s="18">
        <f>IF(R240&lt;&gt;0,R240,IF($AV240=0,0,AO240/$AV240*$Z240))</f>
      </c>
      <c r="BF240" s="18">
        <f>IF(S240&lt;&gt;0,S240,IF($AV240=0,0,AP240/$AV240*$Z240))</f>
      </c>
      <c r="BG240" s="18">
        <f>IF(T240&lt;&gt;0,T240,IF($AV240=0,0,AQ240/$AV240*$Z240))</f>
      </c>
      <c r="BH240" s="18">
        <f>IF(U240&lt;&gt;0,U240,IF($AV240=0,0,AR240/$AV240*$Z240))</f>
      </c>
      <c r="BI240" s="18">
        <f>IF(V240&lt;&gt;0,V240,IF($AV240=0,0,AS240/$AV240*$Z240))</f>
      </c>
      <c r="BJ240" s="18">
        <f>IF(W240&lt;&gt;0,W240,IF($AV240=0,0,AT240/$AV240*$Z240))</f>
      </c>
      <c r="BK240" s="18">
        <f>IF(X240&lt;&gt;0,X240,IF($AV240=0,0,AU240/$AV240*$Z240))</f>
      </c>
      <c r="BL240" s="18">
        <f>SUM(AW240:BK240)</f>
      </c>
      <c r="BM240" s="18">
        <f>I240-BL240</f>
      </c>
    </row>
    <row r="241" outlineLevel="3">
      <c r="A241" s="17" t="str">
        <v>3.19</v>
      </c>
      <c r="B241" s="17" t="str">
        <v/>
      </c>
      <c r="C241" s="17" t="str">
        <v/>
      </c>
      <c r="D241" s="17" t="str">
        <v/>
      </c>
      <c r="E241" s="17" t="str">
        <v>3.19</v>
      </c>
      <c r="F241" s="17" t="str">
        <v>Single phase GIS current transformer for cable feeder bay  800 1600 1 1 1 A .</v>
      </c>
      <c r="G241" s="17">
        <v>69937.53</v>
      </c>
      <c r="H241" s="17" t="str">
        <v/>
      </c>
      <c r="I241" s="17" t="str">
        <v/>
      </c>
      <c r="J241" s="17" t="str">
        <v/>
      </c>
      <c r="K241" s="17" t="str">
        <v/>
      </c>
      <c r="L241" s="17" t="str">
        <v/>
      </c>
      <c r="M241" s="17" t="str">
        <v/>
      </c>
      <c r="N241" s="17" t="str">
        <v/>
      </c>
      <c r="O241" s="17" t="str">
        <v/>
      </c>
      <c r="P241" s="17" t="str">
        <v/>
      </c>
      <c r="Q241" s="17" t="str">
        <v/>
      </c>
      <c r="R241" s="17" t="str">
        <v/>
      </c>
      <c r="S241" s="17" t="str">
        <v/>
      </c>
      <c r="T241" s="17" t="str">
        <v/>
      </c>
      <c r="U241" s="17" t="str">
        <v/>
      </c>
      <c r="V241" s="17" t="str">
        <v/>
      </c>
      <c r="W241" s="17" t="str">
        <v/>
      </c>
      <c r="X241" s="17" t="str">
        <v/>
      </c>
      <c r="Y241" s="17" t="str">
        <v/>
      </c>
      <c r="Z241" s="17" t="str">
        <v/>
      </c>
      <c r="AA241" s="17" t="str">
        <v/>
      </c>
      <c r="AB241" s="17" t="str">
        <v/>
      </c>
      <c r="AC241" s="17" t="str">
        <v/>
      </c>
      <c r="AD241" s="17" t="str">
        <v/>
      </c>
      <c r="AE241" s="17" t="str">
        <v/>
      </c>
      <c r="AF241" s="5" t="str">
        <v/>
      </c>
      <c r="AG241" s="18">
        <f>IFERROR(_xlfn.BETA.DIST(DATE(YEAR(AG$2),MONTH(AG$2),15),$AD$2,$AE$2,FALSE,DATE(YEAR($AD241),MONTH($AD241),1),DATE(YEAR($AE241),MONTH($AE241),28)),0)</f>
      </c>
      <c r="AH241" s="18">
        <f>IFERROR(_xlfn.BETA.DIST(DATE(YEAR(AH$2),MONTH(AH$2),15),$AD$2,$AE$2,FALSE,DATE(YEAR($AD241),MONTH($AD241),1),DATE(YEAR($AE241),MONTH($AE241),28)),0)</f>
      </c>
      <c r="AI241" s="18">
        <f>IFERROR(_xlfn.BETA.DIST(DATE(YEAR(AI$2),MONTH(AI$2),15),$AD$2,$AE$2,FALSE,DATE(YEAR($AD241),MONTH($AD241),1),DATE(YEAR($AE241),MONTH($AE241),28)),0)</f>
      </c>
      <c r="AJ241" s="18">
        <f>IFERROR(_xlfn.BETA.DIST(DATE(YEAR(AJ$2),MONTH(AJ$2),15),$AD$2,$AE$2,FALSE,DATE(YEAR($AD241),MONTH($AD241),1),DATE(YEAR($AE241),MONTH($AE241),28)),0)</f>
      </c>
      <c r="AK241" s="18">
        <f>IFERROR(_xlfn.BETA.DIST(DATE(YEAR(AK$2),MONTH(AK$2),15),$AD$2,$AE$2,FALSE,DATE(YEAR($AD241),MONTH($AD241),1),DATE(YEAR($AE241),MONTH($AE241),28)),0)</f>
      </c>
      <c r="AL241" s="18">
        <f>IFERROR(_xlfn.BETA.DIST(DATE(YEAR(AL$2),MONTH(AL$2),15),$AD$2,$AE$2,FALSE,DATE(YEAR($AD241),MONTH($AD241),1),DATE(YEAR($AE241),MONTH($AE241),28)),0)</f>
      </c>
      <c r="AM241" s="18">
        <f>IFERROR(_xlfn.BETA.DIST(DATE(YEAR(AM$2),MONTH(AM$2),15),$AD$2,$AE$2,FALSE,DATE(YEAR($AD241),MONTH($AD241),1),DATE(YEAR($AE241),MONTH($AE241),28)),0)</f>
      </c>
      <c r="AN241" s="18">
        <f>IFERROR(_xlfn.BETA.DIST(DATE(YEAR(AN$2),MONTH(AN$2),15),$AD$2,$AE$2,FALSE,DATE(YEAR($AD241),MONTH($AD241),1),DATE(YEAR($AE241),MONTH($AE241),28)),0)</f>
      </c>
      <c r="AO241" s="18">
        <f>IFERROR(_xlfn.BETA.DIST(DATE(YEAR(AO$2),MONTH(AO$2),15),$AD$2,$AE$2,FALSE,DATE(YEAR($AD241),MONTH($AD241),1),DATE(YEAR($AE241),MONTH($AE241),28)),0)</f>
      </c>
      <c r="AP241" s="18">
        <f>IFERROR(_xlfn.BETA.DIST(DATE(YEAR(AP$2),MONTH(AP$2),15),$AD$2,$AE$2,FALSE,DATE(YEAR($AD241),MONTH($AD241),1),DATE(YEAR($AE241),MONTH($AE241),28)),0)</f>
      </c>
      <c r="AQ241" s="18">
        <f>IFERROR(_xlfn.BETA.DIST(DATE(YEAR(AQ$2),MONTH(AQ$2),15),$AD$2,$AE$2,FALSE,DATE(YEAR($AD241),MONTH($AD241),1),DATE(YEAR($AE241),MONTH($AE241),28)),0)</f>
      </c>
      <c r="AR241" s="18">
        <f>IFERROR(_xlfn.BETA.DIST(DATE(YEAR(AR$2),MONTH(AR$2),15),$AD$2,$AE$2,FALSE,DATE(YEAR($AD241),MONTH($AD241),1),DATE(YEAR($AE241),MONTH($AE241),28)),0)</f>
      </c>
      <c r="AS241" s="18">
        <f>IFERROR(_xlfn.BETA.DIST(DATE(YEAR(AS$2),MONTH(AS$2),15),$AD$2,$AE$2,FALSE,DATE(YEAR($AD241),MONTH($AD241),1),DATE(YEAR($AE241),MONTH($AE241),28)),0)</f>
      </c>
      <c r="AT241" s="18">
        <f>IFERROR(_xlfn.BETA.DIST(DATE(YEAR(AT$2),MONTH(AT$2),15),$AD$2,$AE$2,FALSE,DATE(YEAR($AD241),MONTH($AD241),1),DATE(YEAR($AE241),MONTH($AE241),28)),0)</f>
      </c>
      <c r="AU241" s="18">
        <f>IFERROR(_xlfn.BETA.DIST(DATE(YEAR(AU$2),MONTH(AU$2),15),$AD$2,$AE$2,FALSE,DATE(YEAR($AD241),MONTH($AD241),1),DATE(YEAR($AE241),MONTH($AE241),28)),0)</f>
      </c>
      <c r="AV241" s="18">
        <f>SUM(AG241:AU241)</f>
      </c>
      <c r="AW241" s="18">
        <f>IF(J241&lt;&gt;0,J241,IF($AV241=0,0,AG241/$AV241*$Z241))</f>
      </c>
      <c r="AX241" s="18">
        <f>IF(K241&lt;&gt;0,K241,IF($AV241=0,0,AH241/$AV241*$Z241))</f>
      </c>
      <c r="AY241" s="18">
        <f>IF(L241&lt;&gt;0,L241,IF($AV241=0,0,AI241/$AV241*$Z241))</f>
      </c>
      <c r="AZ241" s="18">
        <f>IF(M241&lt;&gt;0,M241,IF($AV241=0,0,AJ241/$AV241*$Z241))</f>
      </c>
      <c r="BA241" s="18">
        <f>IF(N241&lt;&gt;0,N241,IF($AV241=0,0,AK241/$AV241*$Z241))</f>
      </c>
      <c r="BB241" s="18">
        <f>IF(O241&lt;&gt;0,O241,IF($AV241=0,0,AL241/$AV241*$Z241))</f>
      </c>
      <c r="BC241" s="18">
        <f>IF(P241&lt;&gt;0,P241,IF($AV241=0,0,AM241/$AV241*$Z241))</f>
      </c>
      <c r="BD241" s="18">
        <f>IF(Q241&lt;&gt;0,Q241,IF($AV241=0,0,AN241/$AV241*$Z241))</f>
      </c>
      <c r="BE241" s="18">
        <f>IF(R241&lt;&gt;0,R241,IF($AV241=0,0,AO241/$AV241*$Z241))</f>
      </c>
      <c r="BF241" s="18">
        <f>IF(S241&lt;&gt;0,S241,IF($AV241=0,0,AP241/$AV241*$Z241))</f>
      </c>
      <c r="BG241" s="18">
        <f>IF(T241&lt;&gt;0,T241,IF($AV241=0,0,AQ241/$AV241*$Z241))</f>
      </c>
      <c r="BH241" s="18">
        <f>IF(U241&lt;&gt;0,U241,IF($AV241=0,0,AR241/$AV241*$Z241))</f>
      </c>
      <c r="BI241" s="18">
        <f>IF(V241&lt;&gt;0,V241,IF($AV241=0,0,AS241/$AV241*$Z241))</f>
      </c>
      <c r="BJ241" s="18">
        <f>IF(W241&lt;&gt;0,W241,IF($AV241=0,0,AT241/$AV241*$Z241))</f>
      </c>
      <c r="BK241" s="18">
        <f>IF(X241&lt;&gt;0,X241,IF($AV241=0,0,AU241/$AV241*$Z241))</f>
      </c>
      <c r="BL241" s="18">
        <f>SUM(AW241:BK241)</f>
      </c>
      <c r="BM241" s="17" t="str">
        <v/>
      </c>
    </row>
    <row r="242" outlineLevel="4">
      <c r="A242" s="5" t="str">
        <v>3.19</v>
      </c>
      <c r="B242" s="5" t="str">
        <v/>
      </c>
      <c r="C242" s="5" t="str">
        <v>BSKDGNGENGR05</v>
      </c>
      <c r="D242" s="5" t="str">
        <v>BSKDGNGENGR05</v>
      </c>
      <c r="E242" s="19">
        <f>IFERROR(_xlfn.XLOOKUP(F242,Assumptions!B:B,Assumptions!C:C),0)</f>
      </c>
      <c r="F242" s="5" t="str">
        <v>Advanced Payment</v>
      </c>
      <c r="G242" s="5" t="str">
        <v/>
      </c>
      <c r="H242" s="18">
        <f>G241*E242</f>
      </c>
      <c r="I242" s="18">
        <f>H242*(1-0)</f>
      </c>
      <c r="J242" s="18">
        <v>0</v>
      </c>
      <c r="K242" s="18">
        <v>0</v>
      </c>
      <c r="L242" s="18">
        <v>0</v>
      </c>
      <c r="M242" s="18">
        <v>0</v>
      </c>
      <c r="N242" s="18">
        <v>0</v>
      </c>
      <c r="O242" s="18">
        <v>0</v>
      </c>
      <c r="P242" s="18">
        <v>0</v>
      </c>
      <c r="Q242" s="18">
        <v>0</v>
      </c>
      <c r="R242" s="18">
        <v>0</v>
      </c>
      <c r="S242" s="18">
        <v>0</v>
      </c>
      <c r="T242" s="18">
        <v>0</v>
      </c>
      <c r="U242" s="18">
        <v>0</v>
      </c>
      <c r="V242" s="18">
        <v>0</v>
      </c>
      <c r="W242" s="18">
        <v>0</v>
      </c>
      <c r="X242" s="18">
        <v>0</v>
      </c>
      <c r="Y242" s="18">
        <f>SUM(J242:X242)</f>
      </c>
      <c r="Z242" s="18">
        <f>I242-Y242</f>
      </c>
      <c r="AA242" s="20">
        <v>46026</v>
      </c>
      <c r="AB242" s="20">
        <v>46026</v>
      </c>
      <c r="AC242" s="18">
        <f>IFERROR(_xlfn.XLOOKUP(F242,Assumptions!B:B,Assumptions!D:D),0)</f>
      </c>
      <c r="AD242" s="20">
        <f>AA242+AC242</f>
      </c>
      <c r="AE242" s="20">
        <f>AC242+AB242</f>
      </c>
      <c r="AF242" s="5" t="str">
        <v/>
      </c>
      <c r="AG242" s="18">
        <f>IFERROR(_xlfn.BETA.DIST(DATE(YEAR(AG$2),MONTH(AG$2),15),$AD$2,$AE$2,FALSE,DATE(YEAR($AD242),MONTH($AD242),1),DATE(YEAR($AE242),MONTH($AE242),28)),0)</f>
      </c>
      <c r="AH242" s="18">
        <f>IFERROR(_xlfn.BETA.DIST(DATE(YEAR(AH$2),MONTH(AH$2),15),$AD$2,$AE$2,FALSE,DATE(YEAR($AD242),MONTH($AD242),1),DATE(YEAR($AE242),MONTH($AE242),28)),0)</f>
      </c>
      <c r="AI242" s="18">
        <f>IFERROR(_xlfn.BETA.DIST(DATE(YEAR(AI$2),MONTH(AI$2),15),$AD$2,$AE$2,FALSE,DATE(YEAR($AD242),MONTH($AD242),1),DATE(YEAR($AE242),MONTH($AE242),28)),0)</f>
      </c>
      <c r="AJ242" s="18">
        <f>IFERROR(_xlfn.BETA.DIST(DATE(YEAR(AJ$2),MONTH(AJ$2),15),$AD$2,$AE$2,FALSE,DATE(YEAR($AD242),MONTH($AD242),1),DATE(YEAR($AE242),MONTH($AE242),28)),0)</f>
      </c>
      <c r="AK242" s="18">
        <f>IFERROR(_xlfn.BETA.DIST(DATE(YEAR(AK$2),MONTH(AK$2),15),$AD$2,$AE$2,FALSE,DATE(YEAR($AD242),MONTH($AD242),1),DATE(YEAR($AE242),MONTH($AE242),28)),0)</f>
      </c>
      <c r="AL242" s="18">
        <f>IFERROR(_xlfn.BETA.DIST(DATE(YEAR(AL$2),MONTH(AL$2),15),$AD$2,$AE$2,FALSE,DATE(YEAR($AD242),MONTH($AD242),1),DATE(YEAR($AE242),MONTH($AE242),28)),0)</f>
      </c>
      <c r="AM242" s="18">
        <f>IFERROR(_xlfn.BETA.DIST(DATE(YEAR(AM$2),MONTH(AM$2),15),$AD$2,$AE$2,FALSE,DATE(YEAR($AD242),MONTH($AD242),1),DATE(YEAR($AE242),MONTH($AE242),28)),0)</f>
      </c>
      <c r="AN242" s="18">
        <f>IFERROR(_xlfn.BETA.DIST(DATE(YEAR(AN$2),MONTH(AN$2),15),$AD$2,$AE$2,FALSE,DATE(YEAR($AD242),MONTH($AD242),1),DATE(YEAR($AE242),MONTH($AE242),28)),0)</f>
      </c>
      <c r="AO242" s="18">
        <f>IFERROR(_xlfn.BETA.DIST(DATE(YEAR(AO$2),MONTH(AO$2),15),$AD$2,$AE$2,FALSE,DATE(YEAR($AD242),MONTH($AD242),1),DATE(YEAR($AE242),MONTH($AE242),28)),0)</f>
      </c>
      <c r="AP242" s="18">
        <f>IFERROR(_xlfn.BETA.DIST(DATE(YEAR(AP$2),MONTH(AP$2),15),$AD$2,$AE$2,FALSE,DATE(YEAR($AD242),MONTH($AD242),1),DATE(YEAR($AE242),MONTH($AE242),28)),0)</f>
      </c>
      <c r="AQ242" s="18">
        <f>IFERROR(_xlfn.BETA.DIST(DATE(YEAR(AQ$2),MONTH(AQ$2),15),$AD$2,$AE$2,FALSE,DATE(YEAR($AD242),MONTH($AD242),1),DATE(YEAR($AE242),MONTH($AE242),28)),0)</f>
      </c>
      <c r="AR242" s="18">
        <f>IFERROR(_xlfn.BETA.DIST(DATE(YEAR(AR$2),MONTH(AR$2),15),$AD$2,$AE$2,FALSE,DATE(YEAR($AD242),MONTH($AD242),1),DATE(YEAR($AE242),MONTH($AE242),28)),0)</f>
      </c>
      <c r="AS242" s="18">
        <f>IFERROR(_xlfn.BETA.DIST(DATE(YEAR(AS$2),MONTH(AS$2),15),$AD$2,$AE$2,FALSE,DATE(YEAR($AD242),MONTH($AD242),1),DATE(YEAR($AE242),MONTH($AE242),28)),0)</f>
      </c>
      <c r="AT242" s="18">
        <f>IFERROR(_xlfn.BETA.DIST(DATE(YEAR(AT$2),MONTH(AT$2),15),$AD$2,$AE$2,FALSE,DATE(YEAR($AD242),MONTH($AD242),1),DATE(YEAR($AE242),MONTH($AE242),28)),0)</f>
      </c>
      <c r="AU242" s="18">
        <f>IFERROR(_xlfn.BETA.DIST(DATE(YEAR(AU$2),MONTH(AU$2),15),$AD$2,$AE$2,FALSE,DATE(YEAR($AD242),MONTH($AD242),1),DATE(YEAR($AE242),MONTH($AE242),28)),0)</f>
      </c>
      <c r="AV242" s="18">
        <f>SUM(AG242:AU242)</f>
      </c>
      <c r="AW242" s="18">
        <f>IF(J242&lt;&gt;0,J242,IF($AV242=0,0,AG242/$AV242*$Z242))</f>
      </c>
      <c r="AX242" s="18">
        <f>IF(K242&lt;&gt;0,K242,IF($AV242=0,0,AH242/$AV242*$Z242))</f>
      </c>
      <c r="AY242" s="18">
        <f>IF(L242&lt;&gt;0,L242,IF($AV242=0,0,AI242/$AV242*$Z242))</f>
      </c>
      <c r="AZ242" s="18">
        <f>IF(M242&lt;&gt;0,M242,IF($AV242=0,0,AJ242/$AV242*$Z242))</f>
      </c>
      <c r="BA242" s="18">
        <f>IF(N242&lt;&gt;0,N242,IF($AV242=0,0,AK242/$AV242*$Z242))</f>
      </c>
      <c r="BB242" s="18">
        <f>IF(O242&lt;&gt;0,O242,IF($AV242=0,0,AL242/$AV242*$Z242))</f>
      </c>
      <c r="BC242" s="18">
        <f>IF(P242&lt;&gt;0,P242,IF($AV242=0,0,AM242/$AV242*$Z242))</f>
      </c>
      <c r="BD242" s="18">
        <f>IF(Q242&lt;&gt;0,Q242,IF($AV242=0,0,AN242/$AV242*$Z242))</f>
      </c>
      <c r="BE242" s="18">
        <f>IF(R242&lt;&gt;0,R242,IF($AV242=0,0,AO242/$AV242*$Z242))</f>
      </c>
      <c r="BF242" s="18">
        <f>IF(S242&lt;&gt;0,S242,IF($AV242=0,0,AP242/$AV242*$Z242))</f>
      </c>
      <c r="BG242" s="18">
        <f>IF(T242&lt;&gt;0,T242,IF($AV242=0,0,AQ242/$AV242*$Z242))</f>
      </c>
      <c r="BH242" s="18">
        <f>IF(U242&lt;&gt;0,U242,IF($AV242=0,0,AR242/$AV242*$Z242))</f>
      </c>
      <c r="BI242" s="18">
        <f>IF(V242&lt;&gt;0,V242,IF($AV242=0,0,AS242/$AV242*$Z242))</f>
      </c>
      <c r="BJ242" s="18">
        <f>IF(W242&lt;&gt;0,W242,IF($AV242=0,0,AT242/$AV242*$Z242))</f>
      </c>
      <c r="BK242" s="18">
        <f>IF(X242&lt;&gt;0,X242,IF($AV242=0,0,AU242/$AV242*$Z242))</f>
      </c>
      <c r="BL242" s="18">
        <f>SUM(AW242:BK242)</f>
      </c>
      <c r="BM242" s="18">
        <f>I242-BL242</f>
      </c>
    </row>
    <row r="243" outlineLevel="4">
      <c r="A243" s="5" t="str">
        <v>3.19</v>
      </c>
      <c r="B243" s="5" t="str">
        <v/>
      </c>
      <c r="C243" s="5" t="str">
        <v>BSPRELGENG107</v>
      </c>
      <c r="D243" s="5" t="str">
        <v>BSPRELGENG107</v>
      </c>
      <c r="E243" s="19">
        <f>IFERROR(_xlfn.XLOOKUP(F243,Assumptions!B:B,Assumptions!C:C),0)</f>
      </c>
      <c r="F243" s="5" t="str">
        <v>Site Delivery USD</v>
      </c>
      <c r="G243" s="5" t="str">
        <v/>
      </c>
      <c r="H243" s="18">
        <f>G241*E243</f>
      </c>
      <c r="I243" s="18">
        <f>H243*(1-0)</f>
      </c>
      <c r="J243" s="18">
        <v>0</v>
      </c>
      <c r="K243" s="18">
        <v>0</v>
      </c>
      <c r="L243" s="18">
        <v>0</v>
      </c>
      <c r="M243" s="18">
        <v>0</v>
      </c>
      <c r="N243" s="18">
        <v>0</v>
      </c>
      <c r="O243" s="18">
        <v>0</v>
      </c>
      <c r="P243" s="18">
        <v>0</v>
      </c>
      <c r="Q243" s="18">
        <v>0</v>
      </c>
      <c r="R243" s="18">
        <v>0</v>
      </c>
      <c r="S243" s="18">
        <v>0</v>
      </c>
      <c r="T243" s="18">
        <v>0</v>
      </c>
      <c r="U243" s="18">
        <v>0</v>
      </c>
      <c r="V243" s="18">
        <v>0</v>
      </c>
      <c r="W243" s="18">
        <v>0</v>
      </c>
      <c r="X243" s="18">
        <v>0</v>
      </c>
      <c r="Y243" s="18">
        <f>SUM(J243:X243)</f>
      </c>
      <c r="Z243" s="18">
        <f>I243-Y243</f>
      </c>
      <c r="AA243" s="20">
        <v>46294</v>
      </c>
      <c r="AB243" s="20">
        <v>46294</v>
      </c>
      <c r="AC243" s="18">
        <f>IFERROR(_xlfn.XLOOKUP(F243,Assumptions!B:B,Assumptions!D:D),0)</f>
      </c>
      <c r="AD243" s="20">
        <f>AA243+AC243</f>
      </c>
      <c r="AE243" s="20">
        <f>AC243+AB243</f>
      </c>
      <c r="AF243" s="5" t="str">
        <v/>
      </c>
      <c r="AG243" s="18">
        <f>IFERROR(_xlfn.BETA.DIST(DATE(YEAR(AG$2),MONTH(AG$2),15),$AD$2,$AE$2,FALSE,DATE(YEAR($AD243),MONTH($AD243),1),DATE(YEAR($AE243),MONTH($AE243),28)),0)</f>
      </c>
      <c r="AH243" s="18">
        <f>IFERROR(_xlfn.BETA.DIST(DATE(YEAR(AH$2),MONTH(AH$2),15),$AD$2,$AE$2,FALSE,DATE(YEAR($AD243),MONTH($AD243),1),DATE(YEAR($AE243),MONTH($AE243),28)),0)</f>
      </c>
      <c r="AI243" s="18">
        <f>IFERROR(_xlfn.BETA.DIST(DATE(YEAR(AI$2),MONTH(AI$2),15),$AD$2,$AE$2,FALSE,DATE(YEAR($AD243),MONTH($AD243),1),DATE(YEAR($AE243),MONTH($AE243),28)),0)</f>
      </c>
      <c r="AJ243" s="18">
        <f>IFERROR(_xlfn.BETA.DIST(DATE(YEAR(AJ$2),MONTH(AJ$2),15),$AD$2,$AE$2,FALSE,DATE(YEAR($AD243),MONTH($AD243),1),DATE(YEAR($AE243),MONTH($AE243),28)),0)</f>
      </c>
      <c r="AK243" s="18">
        <f>IFERROR(_xlfn.BETA.DIST(DATE(YEAR(AK$2),MONTH(AK$2),15),$AD$2,$AE$2,FALSE,DATE(YEAR($AD243),MONTH($AD243),1),DATE(YEAR($AE243),MONTH($AE243),28)),0)</f>
      </c>
      <c r="AL243" s="18">
        <f>IFERROR(_xlfn.BETA.DIST(DATE(YEAR(AL$2),MONTH(AL$2),15),$AD$2,$AE$2,FALSE,DATE(YEAR($AD243),MONTH($AD243),1),DATE(YEAR($AE243),MONTH($AE243),28)),0)</f>
      </c>
      <c r="AM243" s="18">
        <f>IFERROR(_xlfn.BETA.DIST(DATE(YEAR(AM$2),MONTH(AM$2),15),$AD$2,$AE$2,FALSE,DATE(YEAR($AD243),MONTH($AD243),1),DATE(YEAR($AE243),MONTH($AE243),28)),0)</f>
      </c>
      <c r="AN243" s="18">
        <f>IFERROR(_xlfn.BETA.DIST(DATE(YEAR(AN$2),MONTH(AN$2),15),$AD$2,$AE$2,FALSE,DATE(YEAR($AD243),MONTH($AD243),1),DATE(YEAR($AE243),MONTH($AE243),28)),0)</f>
      </c>
      <c r="AO243" s="18">
        <f>IFERROR(_xlfn.BETA.DIST(DATE(YEAR(AO$2),MONTH(AO$2),15),$AD$2,$AE$2,FALSE,DATE(YEAR($AD243),MONTH($AD243),1),DATE(YEAR($AE243),MONTH($AE243),28)),0)</f>
      </c>
      <c r="AP243" s="18">
        <f>IFERROR(_xlfn.BETA.DIST(DATE(YEAR(AP$2),MONTH(AP$2),15),$AD$2,$AE$2,FALSE,DATE(YEAR($AD243),MONTH($AD243),1),DATE(YEAR($AE243),MONTH($AE243),28)),0)</f>
      </c>
      <c r="AQ243" s="18">
        <f>IFERROR(_xlfn.BETA.DIST(DATE(YEAR(AQ$2),MONTH(AQ$2),15),$AD$2,$AE$2,FALSE,DATE(YEAR($AD243),MONTH($AD243),1),DATE(YEAR($AE243),MONTH($AE243),28)),0)</f>
      </c>
      <c r="AR243" s="18">
        <f>IFERROR(_xlfn.BETA.DIST(DATE(YEAR(AR$2),MONTH(AR$2),15),$AD$2,$AE$2,FALSE,DATE(YEAR($AD243),MONTH($AD243),1),DATE(YEAR($AE243),MONTH($AE243),28)),0)</f>
      </c>
      <c r="AS243" s="18">
        <f>IFERROR(_xlfn.BETA.DIST(DATE(YEAR(AS$2),MONTH(AS$2),15),$AD$2,$AE$2,FALSE,DATE(YEAR($AD243),MONTH($AD243),1),DATE(YEAR($AE243),MONTH($AE243),28)),0)</f>
      </c>
      <c r="AT243" s="18">
        <f>IFERROR(_xlfn.BETA.DIST(DATE(YEAR(AT$2),MONTH(AT$2),15),$AD$2,$AE$2,FALSE,DATE(YEAR($AD243),MONTH($AD243),1),DATE(YEAR($AE243),MONTH($AE243),28)),0)</f>
      </c>
      <c r="AU243" s="18">
        <f>IFERROR(_xlfn.BETA.DIST(DATE(YEAR(AU$2),MONTH(AU$2),15),$AD$2,$AE$2,FALSE,DATE(YEAR($AD243),MONTH($AD243),1),DATE(YEAR($AE243),MONTH($AE243),28)),0)</f>
      </c>
      <c r="AV243" s="18">
        <f>SUM(AG243:AU243)</f>
      </c>
      <c r="AW243" s="18">
        <f>IF(J243&lt;&gt;0,J243,IF($AV243=0,0,AG243/$AV243*$Z243))</f>
      </c>
      <c r="AX243" s="18">
        <f>IF(K243&lt;&gt;0,K243,IF($AV243=0,0,AH243/$AV243*$Z243))</f>
      </c>
      <c r="AY243" s="18">
        <f>IF(L243&lt;&gt;0,L243,IF($AV243=0,0,AI243/$AV243*$Z243))</f>
      </c>
      <c r="AZ243" s="18">
        <f>IF(M243&lt;&gt;0,M243,IF($AV243=0,0,AJ243/$AV243*$Z243))</f>
      </c>
      <c r="BA243" s="18">
        <f>IF(N243&lt;&gt;0,N243,IF($AV243=0,0,AK243/$AV243*$Z243))</f>
      </c>
      <c r="BB243" s="18">
        <f>IF(O243&lt;&gt;0,O243,IF($AV243=0,0,AL243/$AV243*$Z243))</f>
      </c>
      <c r="BC243" s="18">
        <f>IF(P243&lt;&gt;0,P243,IF($AV243=0,0,AM243/$AV243*$Z243))</f>
      </c>
      <c r="BD243" s="18">
        <f>IF(Q243&lt;&gt;0,Q243,IF($AV243=0,0,AN243/$AV243*$Z243))</f>
      </c>
      <c r="BE243" s="18">
        <f>IF(R243&lt;&gt;0,R243,IF($AV243=0,0,AO243/$AV243*$Z243))</f>
      </c>
      <c r="BF243" s="18">
        <f>IF(S243&lt;&gt;0,S243,IF($AV243=0,0,AP243/$AV243*$Z243))</f>
      </c>
      <c r="BG243" s="18">
        <f>IF(T243&lt;&gt;0,T243,IF($AV243=0,0,AQ243/$AV243*$Z243))</f>
      </c>
      <c r="BH243" s="18">
        <f>IF(U243&lt;&gt;0,U243,IF($AV243=0,0,AR243/$AV243*$Z243))</f>
      </c>
      <c r="BI243" s="18">
        <f>IF(V243&lt;&gt;0,V243,IF($AV243=0,0,AS243/$AV243*$Z243))</f>
      </c>
      <c r="BJ243" s="18">
        <f>IF(W243&lt;&gt;0,W243,IF($AV243=0,0,AT243/$AV243*$Z243))</f>
      </c>
      <c r="BK243" s="18">
        <f>IF(X243&lt;&gt;0,X243,IF($AV243=0,0,AU243/$AV243*$Z243))</f>
      </c>
      <c r="BL243" s="18">
        <f>SUM(AW243:BK243)</f>
      </c>
      <c r="BM243" s="18">
        <f>I243-BL243</f>
      </c>
    </row>
    <row r="244" outlineLevel="4">
      <c r="A244" s="5" t="str">
        <v>3.19</v>
      </c>
      <c r="B244" s="5" t="str">
        <v/>
      </c>
      <c r="C244" s="5" t="str">
        <v>BSKDGNGENGR07</v>
      </c>
      <c r="D244" s="5" t="str">
        <v>BSKDGNGENGR07</v>
      </c>
      <c r="E244" s="19">
        <f>IFERROR(_xlfn.XLOOKUP(F244,Assumptions!B:B,Assumptions!C:C),0)</f>
      </c>
      <c r="F244" s="5" t="str">
        <v>Retention</v>
      </c>
      <c r="G244" s="5" t="str">
        <v/>
      </c>
      <c r="H244" s="18">
        <f>G241*E244</f>
      </c>
      <c r="I244" s="18">
        <f>H244*(1-0)</f>
      </c>
      <c r="J244" s="18">
        <v>0</v>
      </c>
      <c r="K244" s="18">
        <v>0</v>
      </c>
      <c r="L244" s="18">
        <v>0</v>
      </c>
      <c r="M244" s="18">
        <v>0</v>
      </c>
      <c r="N244" s="18">
        <v>0</v>
      </c>
      <c r="O244" s="18">
        <v>0</v>
      </c>
      <c r="P244" s="18">
        <v>0</v>
      </c>
      <c r="Q244" s="18">
        <v>0</v>
      </c>
      <c r="R244" s="18">
        <v>0</v>
      </c>
      <c r="S244" s="18">
        <v>0</v>
      </c>
      <c r="T244" s="18">
        <v>0</v>
      </c>
      <c r="U244" s="18">
        <v>0</v>
      </c>
      <c r="V244" s="18">
        <v>0</v>
      </c>
      <c r="W244" s="18">
        <v>0</v>
      </c>
      <c r="X244" s="18">
        <v>0</v>
      </c>
      <c r="Y244" s="18">
        <f>SUM(J244:X244)</f>
      </c>
      <c r="Z244" s="18">
        <f>I244-Y244</f>
      </c>
      <c r="AA244" s="20">
        <v>46483</v>
      </c>
      <c r="AB244" s="20">
        <v>46483</v>
      </c>
      <c r="AC244" s="18">
        <f>IFERROR(_xlfn.XLOOKUP(F244,Assumptions!B:B,Assumptions!D:D),0)</f>
      </c>
      <c r="AD244" s="20">
        <f>AA244+AC244</f>
      </c>
      <c r="AE244" s="20">
        <f>AC244+AB244</f>
      </c>
      <c r="AF244" s="5" t="str">
        <v/>
      </c>
      <c r="AG244" s="18">
        <f>IFERROR(_xlfn.BETA.DIST(DATE(YEAR(AG$2),MONTH(AG$2),15),$AD$2,$AE$2,FALSE,DATE(YEAR($AD244),MONTH($AD244),1),DATE(YEAR($AE244),MONTH($AE244),28)),0)</f>
      </c>
      <c r="AH244" s="18">
        <f>IFERROR(_xlfn.BETA.DIST(DATE(YEAR(AH$2),MONTH(AH$2),15),$AD$2,$AE$2,FALSE,DATE(YEAR($AD244),MONTH($AD244),1),DATE(YEAR($AE244),MONTH($AE244),28)),0)</f>
      </c>
      <c r="AI244" s="18">
        <f>IFERROR(_xlfn.BETA.DIST(DATE(YEAR(AI$2),MONTH(AI$2),15),$AD$2,$AE$2,FALSE,DATE(YEAR($AD244),MONTH($AD244),1),DATE(YEAR($AE244),MONTH($AE244),28)),0)</f>
      </c>
      <c r="AJ244" s="18">
        <f>IFERROR(_xlfn.BETA.DIST(DATE(YEAR(AJ$2),MONTH(AJ$2),15),$AD$2,$AE$2,FALSE,DATE(YEAR($AD244),MONTH($AD244),1),DATE(YEAR($AE244),MONTH($AE244),28)),0)</f>
      </c>
      <c r="AK244" s="18">
        <f>IFERROR(_xlfn.BETA.DIST(DATE(YEAR(AK$2),MONTH(AK$2),15),$AD$2,$AE$2,FALSE,DATE(YEAR($AD244),MONTH($AD244),1),DATE(YEAR($AE244),MONTH($AE244),28)),0)</f>
      </c>
      <c r="AL244" s="18">
        <f>IFERROR(_xlfn.BETA.DIST(DATE(YEAR(AL$2),MONTH(AL$2),15),$AD$2,$AE$2,FALSE,DATE(YEAR($AD244),MONTH($AD244),1),DATE(YEAR($AE244),MONTH($AE244),28)),0)</f>
      </c>
      <c r="AM244" s="18">
        <f>IFERROR(_xlfn.BETA.DIST(DATE(YEAR(AM$2),MONTH(AM$2),15),$AD$2,$AE$2,FALSE,DATE(YEAR($AD244),MONTH($AD244),1),DATE(YEAR($AE244),MONTH($AE244),28)),0)</f>
      </c>
      <c r="AN244" s="18">
        <f>IFERROR(_xlfn.BETA.DIST(DATE(YEAR(AN$2),MONTH(AN$2),15),$AD$2,$AE$2,FALSE,DATE(YEAR($AD244),MONTH($AD244),1),DATE(YEAR($AE244),MONTH($AE244),28)),0)</f>
      </c>
      <c r="AO244" s="18">
        <f>IFERROR(_xlfn.BETA.DIST(DATE(YEAR(AO$2),MONTH(AO$2),15),$AD$2,$AE$2,FALSE,DATE(YEAR($AD244),MONTH($AD244),1),DATE(YEAR($AE244),MONTH($AE244),28)),0)</f>
      </c>
      <c r="AP244" s="18">
        <f>IFERROR(_xlfn.BETA.DIST(DATE(YEAR(AP$2),MONTH(AP$2),15),$AD$2,$AE$2,FALSE,DATE(YEAR($AD244),MONTH($AD244),1),DATE(YEAR($AE244),MONTH($AE244),28)),0)</f>
      </c>
      <c r="AQ244" s="18">
        <f>IFERROR(_xlfn.BETA.DIST(DATE(YEAR(AQ$2),MONTH(AQ$2),15),$AD$2,$AE$2,FALSE,DATE(YEAR($AD244),MONTH($AD244),1),DATE(YEAR($AE244),MONTH($AE244),28)),0)</f>
      </c>
      <c r="AR244" s="18">
        <f>IFERROR(_xlfn.BETA.DIST(DATE(YEAR(AR$2),MONTH(AR$2),15),$AD$2,$AE$2,FALSE,DATE(YEAR($AD244),MONTH($AD244),1),DATE(YEAR($AE244),MONTH($AE244),28)),0)</f>
      </c>
      <c r="AS244" s="18">
        <f>IFERROR(_xlfn.BETA.DIST(DATE(YEAR(AS$2),MONTH(AS$2),15),$AD$2,$AE$2,FALSE,DATE(YEAR($AD244),MONTH($AD244),1),DATE(YEAR($AE244),MONTH($AE244),28)),0)</f>
      </c>
      <c r="AT244" s="18">
        <f>IFERROR(_xlfn.BETA.DIST(DATE(YEAR(AT$2),MONTH(AT$2),15),$AD$2,$AE$2,FALSE,DATE(YEAR($AD244),MONTH($AD244),1),DATE(YEAR($AE244),MONTH($AE244),28)),0)</f>
      </c>
      <c r="AU244" s="18">
        <f>IFERROR(_xlfn.BETA.DIST(DATE(YEAR(AU$2),MONTH(AU$2),15),$AD$2,$AE$2,FALSE,DATE(YEAR($AD244),MONTH($AD244),1),DATE(YEAR($AE244),MONTH($AE244),28)),0)</f>
      </c>
      <c r="AV244" s="18">
        <f>SUM(AG244:AU244)</f>
      </c>
      <c r="AW244" s="18">
        <f>IF(J244&lt;&gt;0,J244,IF($AV244=0,0,AG244/$AV244*$Z244))</f>
      </c>
      <c r="AX244" s="18">
        <f>IF(K244&lt;&gt;0,K244,IF($AV244=0,0,AH244/$AV244*$Z244))</f>
      </c>
      <c r="AY244" s="18">
        <f>IF(L244&lt;&gt;0,L244,IF($AV244=0,0,AI244/$AV244*$Z244))</f>
      </c>
      <c r="AZ244" s="18">
        <f>IF(M244&lt;&gt;0,M244,IF($AV244=0,0,AJ244/$AV244*$Z244))</f>
      </c>
      <c r="BA244" s="18">
        <f>IF(N244&lt;&gt;0,N244,IF($AV244=0,0,AK244/$AV244*$Z244))</f>
      </c>
      <c r="BB244" s="18">
        <f>IF(O244&lt;&gt;0,O244,IF($AV244=0,0,AL244/$AV244*$Z244))</f>
      </c>
      <c r="BC244" s="18">
        <f>IF(P244&lt;&gt;0,P244,IF($AV244=0,0,AM244/$AV244*$Z244))</f>
      </c>
      <c r="BD244" s="18">
        <f>IF(Q244&lt;&gt;0,Q244,IF($AV244=0,0,AN244/$AV244*$Z244))</f>
      </c>
      <c r="BE244" s="18">
        <f>IF(R244&lt;&gt;0,R244,IF($AV244=0,0,AO244/$AV244*$Z244))</f>
      </c>
      <c r="BF244" s="18">
        <f>IF(S244&lt;&gt;0,S244,IF($AV244=0,0,AP244/$AV244*$Z244))</f>
      </c>
      <c r="BG244" s="18">
        <f>IF(T244&lt;&gt;0,T244,IF($AV244=0,0,AQ244/$AV244*$Z244))</f>
      </c>
      <c r="BH244" s="18">
        <f>IF(U244&lt;&gt;0,U244,IF($AV244=0,0,AR244/$AV244*$Z244))</f>
      </c>
      <c r="BI244" s="18">
        <f>IF(V244&lt;&gt;0,V244,IF($AV244=0,0,AS244/$AV244*$Z244))</f>
      </c>
      <c r="BJ244" s="18">
        <f>IF(W244&lt;&gt;0,W244,IF($AV244=0,0,AT244/$AV244*$Z244))</f>
      </c>
      <c r="BK244" s="18">
        <f>IF(X244&lt;&gt;0,X244,IF($AV244=0,0,AU244/$AV244*$Z244))</f>
      </c>
      <c r="BL244" s="18">
        <f>SUM(AW244:BK244)</f>
      </c>
      <c r="BM244" s="18">
        <f>I244-BL244</f>
      </c>
    </row>
    <row r="245" outlineLevel="3">
      <c r="A245" s="17" t="str">
        <v>3.02</v>
      </c>
      <c r="B245" s="17" t="str">
        <v/>
      </c>
      <c r="C245" s="17" t="str">
        <v/>
      </c>
      <c r="D245" s="17" t="str">
        <v/>
      </c>
      <c r="E245" s="17" t="str">
        <v>3.02</v>
      </c>
      <c r="F245" s="17" t="str">
        <v>Three phase GIS Cable End Box for cable sealing end SF6 XLPE with rated current ≥ 1600 A complete with disconnecting link with facility to install Cable Air test bushing.</v>
      </c>
      <c r="G245" s="17">
        <v>18552.24</v>
      </c>
      <c r="H245" s="17" t="str">
        <v/>
      </c>
      <c r="I245" s="17" t="str">
        <v/>
      </c>
      <c r="J245" s="17" t="str">
        <v/>
      </c>
      <c r="K245" s="17" t="str">
        <v/>
      </c>
      <c r="L245" s="17" t="str">
        <v/>
      </c>
      <c r="M245" s="17" t="str">
        <v/>
      </c>
      <c r="N245" s="17" t="str">
        <v/>
      </c>
      <c r="O245" s="17" t="str">
        <v/>
      </c>
      <c r="P245" s="17" t="str">
        <v/>
      </c>
      <c r="Q245" s="17" t="str">
        <v/>
      </c>
      <c r="R245" s="17" t="str">
        <v/>
      </c>
      <c r="S245" s="17" t="str">
        <v/>
      </c>
      <c r="T245" s="17" t="str">
        <v/>
      </c>
      <c r="U245" s="17" t="str">
        <v/>
      </c>
      <c r="V245" s="17" t="str">
        <v/>
      </c>
      <c r="W245" s="17" t="str">
        <v/>
      </c>
      <c r="X245" s="17" t="str">
        <v/>
      </c>
      <c r="Y245" s="17" t="str">
        <v/>
      </c>
      <c r="Z245" s="17" t="str">
        <v/>
      </c>
      <c r="AA245" s="17" t="str">
        <v/>
      </c>
      <c r="AB245" s="17" t="str">
        <v/>
      </c>
      <c r="AC245" s="17" t="str">
        <v/>
      </c>
      <c r="AD245" s="17" t="str">
        <v/>
      </c>
      <c r="AE245" s="17" t="str">
        <v/>
      </c>
      <c r="AF245" s="5" t="str">
        <v/>
      </c>
      <c r="AG245" s="18">
        <f>IFERROR(_xlfn.BETA.DIST(DATE(YEAR(AG$2),MONTH(AG$2),15),$AD$2,$AE$2,FALSE,DATE(YEAR($AD245),MONTH($AD245),1),DATE(YEAR($AE245),MONTH($AE245),28)),0)</f>
      </c>
      <c r="AH245" s="18">
        <f>IFERROR(_xlfn.BETA.DIST(DATE(YEAR(AH$2),MONTH(AH$2),15),$AD$2,$AE$2,FALSE,DATE(YEAR($AD245),MONTH($AD245),1),DATE(YEAR($AE245),MONTH($AE245),28)),0)</f>
      </c>
      <c r="AI245" s="18">
        <f>IFERROR(_xlfn.BETA.DIST(DATE(YEAR(AI$2),MONTH(AI$2),15),$AD$2,$AE$2,FALSE,DATE(YEAR($AD245),MONTH($AD245),1),DATE(YEAR($AE245),MONTH($AE245),28)),0)</f>
      </c>
      <c r="AJ245" s="18">
        <f>IFERROR(_xlfn.BETA.DIST(DATE(YEAR(AJ$2),MONTH(AJ$2),15),$AD$2,$AE$2,FALSE,DATE(YEAR($AD245),MONTH($AD245),1),DATE(YEAR($AE245),MONTH($AE245),28)),0)</f>
      </c>
      <c r="AK245" s="18">
        <f>IFERROR(_xlfn.BETA.DIST(DATE(YEAR(AK$2),MONTH(AK$2),15),$AD$2,$AE$2,FALSE,DATE(YEAR($AD245),MONTH($AD245),1),DATE(YEAR($AE245),MONTH($AE245),28)),0)</f>
      </c>
      <c r="AL245" s="18">
        <f>IFERROR(_xlfn.BETA.DIST(DATE(YEAR(AL$2),MONTH(AL$2),15),$AD$2,$AE$2,FALSE,DATE(YEAR($AD245),MONTH($AD245),1),DATE(YEAR($AE245),MONTH($AE245),28)),0)</f>
      </c>
      <c r="AM245" s="18">
        <f>IFERROR(_xlfn.BETA.DIST(DATE(YEAR(AM$2),MONTH(AM$2),15),$AD$2,$AE$2,FALSE,DATE(YEAR($AD245),MONTH($AD245),1),DATE(YEAR($AE245),MONTH($AE245),28)),0)</f>
      </c>
      <c r="AN245" s="18">
        <f>IFERROR(_xlfn.BETA.DIST(DATE(YEAR(AN$2),MONTH(AN$2),15),$AD$2,$AE$2,FALSE,DATE(YEAR($AD245),MONTH($AD245),1),DATE(YEAR($AE245),MONTH($AE245),28)),0)</f>
      </c>
      <c r="AO245" s="18">
        <f>IFERROR(_xlfn.BETA.DIST(DATE(YEAR(AO$2),MONTH(AO$2),15),$AD$2,$AE$2,FALSE,DATE(YEAR($AD245),MONTH($AD245),1),DATE(YEAR($AE245),MONTH($AE245),28)),0)</f>
      </c>
      <c r="AP245" s="18">
        <f>IFERROR(_xlfn.BETA.DIST(DATE(YEAR(AP$2),MONTH(AP$2),15),$AD$2,$AE$2,FALSE,DATE(YEAR($AD245),MONTH($AD245),1),DATE(YEAR($AE245),MONTH($AE245),28)),0)</f>
      </c>
      <c r="AQ245" s="18">
        <f>IFERROR(_xlfn.BETA.DIST(DATE(YEAR(AQ$2),MONTH(AQ$2),15),$AD$2,$AE$2,FALSE,DATE(YEAR($AD245),MONTH($AD245),1),DATE(YEAR($AE245),MONTH($AE245),28)),0)</f>
      </c>
      <c r="AR245" s="18">
        <f>IFERROR(_xlfn.BETA.DIST(DATE(YEAR(AR$2),MONTH(AR$2),15),$AD$2,$AE$2,FALSE,DATE(YEAR($AD245),MONTH($AD245),1),DATE(YEAR($AE245),MONTH($AE245),28)),0)</f>
      </c>
      <c r="AS245" s="18">
        <f>IFERROR(_xlfn.BETA.DIST(DATE(YEAR(AS$2),MONTH(AS$2),15),$AD$2,$AE$2,FALSE,DATE(YEAR($AD245),MONTH($AD245),1),DATE(YEAR($AE245),MONTH($AE245),28)),0)</f>
      </c>
      <c r="AT245" s="18">
        <f>IFERROR(_xlfn.BETA.DIST(DATE(YEAR(AT$2),MONTH(AT$2),15),$AD$2,$AE$2,FALSE,DATE(YEAR($AD245),MONTH($AD245),1),DATE(YEAR($AE245),MONTH($AE245),28)),0)</f>
      </c>
      <c r="AU245" s="18">
        <f>IFERROR(_xlfn.BETA.DIST(DATE(YEAR(AU$2),MONTH(AU$2),15),$AD$2,$AE$2,FALSE,DATE(YEAR($AD245),MONTH($AD245),1),DATE(YEAR($AE245),MONTH($AE245),28)),0)</f>
      </c>
      <c r="AV245" s="18">
        <f>SUM(AG245:AU245)</f>
      </c>
      <c r="AW245" s="18">
        <f>IF(J245&lt;&gt;0,J245,IF($AV245=0,0,AG245/$AV245*$Z245))</f>
      </c>
      <c r="AX245" s="18">
        <f>IF(K245&lt;&gt;0,K245,IF($AV245=0,0,AH245/$AV245*$Z245))</f>
      </c>
      <c r="AY245" s="18">
        <f>IF(L245&lt;&gt;0,L245,IF($AV245=0,0,AI245/$AV245*$Z245))</f>
      </c>
      <c r="AZ245" s="18">
        <f>IF(M245&lt;&gt;0,M245,IF($AV245=0,0,AJ245/$AV245*$Z245))</f>
      </c>
      <c r="BA245" s="18">
        <f>IF(N245&lt;&gt;0,N245,IF($AV245=0,0,AK245/$AV245*$Z245))</f>
      </c>
      <c r="BB245" s="18">
        <f>IF(O245&lt;&gt;0,O245,IF($AV245=0,0,AL245/$AV245*$Z245))</f>
      </c>
      <c r="BC245" s="18">
        <f>IF(P245&lt;&gt;0,P245,IF($AV245=0,0,AM245/$AV245*$Z245))</f>
      </c>
      <c r="BD245" s="18">
        <f>IF(Q245&lt;&gt;0,Q245,IF($AV245=0,0,AN245/$AV245*$Z245))</f>
      </c>
      <c r="BE245" s="18">
        <f>IF(R245&lt;&gt;0,R245,IF($AV245=0,0,AO245/$AV245*$Z245))</f>
      </c>
      <c r="BF245" s="18">
        <f>IF(S245&lt;&gt;0,S245,IF($AV245=0,0,AP245/$AV245*$Z245))</f>
      </c>
      <c r="BG245" s="18">
        <f>IF(T245&lt;&gt;0,T245,IF($AV245=0,0,AQ245/$AV245*$Z245))</f>
      </c>
      <c r="BH245" s="18">
        <f>IF(U245&lt;&gt;0,U245,IF($AV245=0,0,AR245/$AV245*$Z245))</f>
      </c>
      <c r="BI245" s="18">
        <f>IF(V245&lt;&gt;0,V245,IF($AV245=0,0,AS245/$AV245*$Z245))</f>
      </c>
      <c r="BJ245" s="18">
        <f>IF(W245&lt;&gt;0,W245,IF($AV245=0,0,AT245/$AV245*$Z245))</f>
      </c>
      <c r="BK245" s="18">
        <f>IF(X245&lt;&gt;0,X245,IF($AV245=0,0,AU245/$AV245*$Z245))</f>
      </c>
      <c r="BL245" s="18">
        <f>SUM(AW245:BK245)</f>
      </c>
      <c r="BM245" s="17" t="str">
        <v/>
      </c>
    </row>
    <row r="246" outlineLevel="4">
      <c r="A246" s="5" t="str">
        <v>3.02</v>
      </c>
      <c r="B246" s="5" t="str">
        <v/>
      </c>
      <c r="C246" s="5" t="str">
        <v>BSKDGNGENGR05</v>
      </c>
      <c r="D246" s="5" t="str">
        <v>BSKDGNGENGR05</v>
      </c>
      <c r="E246" s="19">
        <f>IFERROR(_xlfn.XLOOKUP(F246,Assumptions!B:B,Assumptions!C:C),0)</f>
      </c>
      <c r="F246" s="5" t="str">
        <v>Advanced Payment</v>
      </c>
      <c r="G246" s="5" t="str">
        <v/>
      </c>
      <c r="H246" s="18">
        <f>G245*E246</f>
      </c>
      <c r="I246" s="18">
        <f>H246*(1-0)</f>
      </c>
      <c r="J246" s="18">
        <v>0</v>
      </c>
      <c r="K246" s="18">
        <v>0</v>
      </c>
      <c r="L246" s="18">
        <v>0</v>
      </c>
      <c r="M246" s="18">
        <v>0</v>
      </c>
      <c r="N246" s="18">
        <v>0</v>
      </c>
      <c r="O246" s="18">
        <v>0</v>
      </c>
      <c r="P246" s="18">
        <v>0</v>
      </c>
      <c r="Q246" s="18">
        <v>0</v>
      </c>
      <c r="R246" s="18">
        <v>0</v>
      </c>
      <c r="S246" s="18">
        <v>0</v>
      </c>
      <c r="T246" s="18">
        <v>0</v>
      </c>
      <c r="U246" s="18">
        <v>0</v>
      </c>
      <c r="V246" s="18">
        <v>0</v>
      </c>
      <c r="W246" s="18">
        <v>0</v>
      </c>
      <c r="X246" s="18">
        <v>0</v>
      </c>
      <c r="Y246" s="18">
        <f>SUM(J246:X246)</f>
      </c>
      <c r="Z246" s="18">
        <f>I246-Y246</f>
      </c>
      <c r="AA246" s="20">
        <v>46026</v>
      </c>
      <c r="AB246" s="20">
        <v>46026</v>
      </c>
      <c r="AC246" s="18">
        <f>IFERROR(_xlfn.XLOOKUP(F246,Assumptions!B:B,Assumptions!D:D),0)</f>
      </c>
      <c r="AD246" s="20">
        <f>AA246+AC246</f>
      </c>
      <c r="AE246" s="20">
        <f>AC246+AB246</f>
      </c>
      <c r="AF246" s="5" t="str">
        <v/>
      </c>
      <c r="AG246" s="18">
        <f>IFERROR(_xlfn.BETA.DIST(DATE(YEAR(AG$2),MONTH(AG$2),15),$AD$2,$AE$2,FALSE,DATE(YEAR($AD246),MONTH($AD246),1),DATE(YEAR($AE246),MONTH($AE246),28)),0)</f>
      </c>
      <c r="AH246" s="18">
        <f>IFERROR(_xlfn.BETA.DIST(DATE(YEAR(AH$2),MONTH(AH$2),15),$AD$2,$AE$2,FALSE,DATE(YEAR($AD246),MONTH($AD246),1),DATE(YEAR($AE246),MONTH($AE246),28)),0)</f>
      </c>
      <c r="AI246" s="18">
        <f>IFERROR(_xlfn.BETA.DIST(DATE(YEAR(AI$2),MONTH(AI$2),15),$AD$2,$AE$2,FALSE,DATE(YEAR($AD246),MONTH($AD246),1),DATE(YEAR($AE246),MONTH($AE246),28)),0)</f>
      </c>
      <c r="AJ246" s="18">
        <f>IFERROR(_xlfn.BETA.DIST(DATE(YEAR(AJ$2),MONTH(AJ$2),15),$AD$2,$AE$2,FALSE,DATE(YEAR($AD246),MONTH($AD246),1),DATE(YEAR($AE246),MONTH($AE246),28)),0)</f>
      </c>
      <c r="AK246" s="18">
        <f>IFERROR(_xlfn.BETA.DIST(DATE(YEAR(AK$2),MONTH(AK$2),15),$AD$2,$AE$2,FALSE,DATE(YEAR($AD246),MONTH($AD246),1),DATE(YEAR($AE246),MONTH($AE246),28)),0)</f>
      </c>
      <c r="AL246" s="18">
        <f>IFERROR(_xlfn.BETA.DIST(DATE(YEAR(AL$2),MONTH(AL$2),15),$AD$2,$AE$2,FALSE,DATE(YEAR($AD246),MONTH($AD246),1),DATE(YEAR($AE246),MONTH($AE246),28)),0)</f>
      </c>
      <c r="AM246" s="18">
        <f>IFERROR(_xlfn.BETA.DIST(DATE(YEAR(AM$2),MONTH(AM$2),15),$AD$2,$AE$2,FALSE,DATE(YEAR($AD246),MONTH($AD246),1),DATE(YEAR($AE246),MONTH($AE246),28)),0)</f>
      </c>
      <c r="AN246" s="18">
        <f>IFERROR(_xlfn.BETA.DIST(DATE(YEAR(AN$2),MONTH(AN$2),15),$AD$2,$AE$2,FALSE,DATE(YEAR($AD246),MONTH($AD246),1),DATE(YEAR($AE246),MONTH($AE246),28)),0)</f>
      </c>
      <c r="AO246" s="18">
        <f>IFERROR(_xlfn.BETA.DIST(DATE(YEAR(AO$2),MONTH(AO$2),15),$AD$2,$AE$2,FALSE,DATE(YEAR($AD246),MONTH($AD246),1),DATE(YEAR($AE246),MONTH($AE246),28)),0)</f>
      </c>
      <c r="AP246" s="18">
        <f>IFERROR(_xlfn.BETA.DIST(DATE(YEAR(AP$2),MONTH(AP$2),15),$AD$2,$AE$2,FALSE,DATE(YEAR($AD246),MONTH($AD246),1),DATE(YEAR($AE246),MONTH($AE246),28)),0)</f>
      </c>
      <c r="AQ246" s="18">
        <f>IFERROR(_xlfn.BETA.DIST(DATE(YEAR(AQ$2),MONTH(AQ$2),15),$AD$2,$AE$2,FALSE,DATE(YEAR($AD246),MONTH($AD246),1),DATE(YEAR($AE246),MONTH($AE246),28)),0)</f>
      </c>
      <c r="AR246" s="18">
        <f>IFERROR(_xlfn.BETA.DIST(DATE(YEAR(AR$2),MONTH(AR$2),15),$AD$2,$AE$2,FALSE,DATE(YEAR($AD246),MONTH($AD246),1),DATE(YEAR($AE246),MONTH($AE246),28)),0)</f>
      </c>
      <c r="AS246" s="18">
        <f>IFERROR(_xlfn.BETA.DIST(DATE(YEAR(AS$2),MONTH(AS$2),15),$AD$2,$AE$2,FALSE,DATE(YEAR($AD246),MONTH($AD246),1),DATE(YEAR($AE246),MONTH($AE246),28)),0)</f>
      </c>
      <c r="AT246" s="18">
        <f>IFERROR(_xlfn.BETA.DIST(DATE(YEAR(AT$2),MONTH(AT$2),15),$AD$2,$AE$2,FALSE,DATE(YEAR($AD246),MONTH($AD246),1),DATE(YEAR($AE246),MONTH($AE246),28)),0)</f>
      </c>
      <c r="AU246" s="18">
        <f>IFERROR(_xlfn.BETA.DIST(DATE(YEAR(AU$2),MONTH(AU$2),15),$AD$2,$AE$2,FALSE,DATE(YEAR($AD246),MONTH($AD246),1),DATE(YEAR($AE246),MONTH($AE246),28)),0)</f>
      </c>
      <c r="AV246" s="18">
        <f>SUM(AG246:AU246)</f>
      </c>
      <c r="AW246" s="18">
        <f>IF(J246&lt;&gt;0,J246,IF($AV246=0,0,AG246/$AV246*$Z246))</f>
      </c>
      <c r="AX246" s="18">
        <f>IF(K246&lt;&gt;0,K246,IF($AV246=0,0,AH246/$AV246*$Z246))</f>
      </c>
      <c r="AY246" s="18">
        <f>IF(L246&lt;&gt;0,L246,IF($AV246=0,0,AI246/$AV246*$Z246))</f>
      </c>
      <c r="AZ246" s="18">
        <f>IF(M246&lt;&gt;0,M246,IF($AV246=0,0,AJ246/$AV246*$Z246))</f>
      </c>
      <c r="BA246" s="18">
        <f>IF(N246&lt;&gt;0,N246,IF($AV246=0,0,AK246/$AV246*$Z246))</f>
      </c>
      <c r="BB246" s="18">
        <f>IF(O246&lt;&gt;0,O246,IF($AV246=0,0,AL246/$AV246*$Z246))</f>
      </c>
      <c r="BC246" s="18">
        <f>IF(P246&lt;&gt;0,P246,IF($AV246=0,0,AM246/$AV246*$Z246))</f>
      </c>
      <c r="BD246" s="18">
        <f>IF(Q246&lt;&gt;0,Q246,IF($AV246=0,0,AN246/$AV246*$Z246))</f>
      </c>
      <c r="BE246" s="18">
        <f>IF(R246&lt;&gt;0,R246,IF($AV246=0,0,AO246/$AV246*$Z246))</f>
      </c>
      <c r="BF246" s="18">
        <f>IF(S246&lt;&gt;0,S246,IF($AV246=0,0,AP246/$AV246*$Z246))</f>
      </c>
      <c r="BG246" s="18">
        <f>IF(T246&lt;&gt;0,T246,IF($AV246=0,0,AQ246/$AV246*$Z246))</f>
      </c>
      <c r="BH246" s="18">
        <f>IF(U246&lt;&gt;0,U246,IF($AV246=0,0,AR246/$AV246*$Z246))</f>
      </c>
      <c r="BI246" s="18">
        <f>IF(V246&lt;&gt;0,V246,IF($AV246=0,0,AS246/$AV246*$Z246))</f>
      </c>
      <c r="BJ246" s="18">
        <f>IF(W246&lt;&gt;0,W246,IF($AV246=0,0,AT246/$AV246*$Z246))</f>
      </c>
      <c r="BK246" s="18">
        <f>IF(X246&lt;&gt;0,X246,IF($AV246=0,0,AU246/$AV246*$Z246))</f>
      </c>
      <c r="BL246" s="18">
        <f>SUM(AW246:BK246)</f>
      </c>
      <c r="BM246" s="18">
        <f>I246-BL246</f>
      </c>
    </row>
    <row r="247" outlineLevel="4">
      <c r="A247" s="5" t="str">
        <v>3.02</v>
      </c>
      <c r="B247" s="5" t="str">
        <v/>
      </c>
      <c r="C247" s="5" t="str">
        <v>BSPRELGENG107</v>
      </c>
      <c r="D247" s="5" t="str">
        <v>BSPRELGENG107</v>
      </c>
      <c r="E247" s="19">
        <f>IFERROR(_xlfn.XLOOKUP(F247,Assumptions!B:B,Assumptions!C:C),0)</f>
      </c>
      <c r="F247" s="5" t="str">
        <v>Site Delivery USD</v>
      </c>
      <c r="G247" s="5" t="str">
        <v/>
      </c>
      <c r="H247" s="18">
        <f>G245*E247</f>
      </c>
      <c r="I247" s="18">
        <f>H247*(1-0)</f>
      </c>
      <c r="J247" s="18">
        <v>0</v>
      </c>
      <c r="K247" s="18">
        <v>0</v>
      </c>
      <c r="L247" s="18">
        <v>0</v>
      </c>
      <c r="M247" s="18">
        <v>0</v>
      </c>
      <c r="N247" s="18">
        <v>0</v>
      </c>
      <c r="O247" s="18">
        <v>0</v>
      </c>
      <c r="P247" s="18">
        <v>0</v>
      </c>
      <c r="Q247" s="18">
        <v>0</v>
      </c>
      <c r="R247" s="18">
        <v>0</v>
      </c>
      <c r="S247" s="18">
        <v>0</v>
      </c>
      <c r="T247" s="18">
        <v>0</v>
      </c>
      <c r="U247" s="18">
        <v>0</v>
      </c>
      <c r="V247" s="18">
        <v>0</v>
      </c>
      <c r="W247" s="18">
        <v>0</v>
      </c>
      <c r="X247" s="18">
        <v>0</v>
      </c>
      <c r="Y247" s="18">
        <f>SUM(J247:X247)</f>
      </c>
      <c r="Z247" s="18">
        <f>I247-Y247</f>
      </c>
      <c r="AA247" s="20">
        <v>46294</v>
      </c>
      <c r="AB247" s="20">
        <v>46294</v>
      </c>
      <c r="AC247" s="18">
        <f>IFERROR(_xlfn.XLOOKUP(F247,Assumptions!B:B,Assumptions!D:D),0)</f>
      </c>
      <c r="AD247" s="20">
        <f>AA247+AC247</f>
      </c>
      <c r="AE247" s="20">
        <f>AC247+AB247</f>
      </c>
      <c r="AF247" s="5" t="str">
        <v/>
      </c>
      <c r="AG247" s="18">
        <f>IFERROR(_xlfn.BETA.DIST(DATE(YEAR(AG$2),MONTH(AG$2),15),$AD$2,$AE$2,FALSE,DATE(YEAR($AD247),MONTH($AD247),1),DATE(YEAR($AE247),MONTH($AE247),28)),0)</f>
      </c>
      <c r="AH247" s="18">
        <f>IFERROR(_xlfn.BETA.DIST(DATE(YEAR(AH$2),MONTH(AH$2),15),$AD$2,$AE$2,FALSE,DATE(YEAR($AD247),MONTH($AD247),1),DATE(YEAR($AE247),MONTH($AE247),28)),0)</f>
      </c>
      <c r="AI247" s="18">
        <f>IFERROR(_xlfn.BETA.DIST(DATE(YEAR(AI$2),MONTH(AI$2),15),$AD$2,$AE$2,FALSE,DATE(YEAR($AD247),MONTH($AD247),1),DATE(YEAR($AE247),MONTH($AE247),28)),0)</f>
      </c>
      <c r="AJ247" s="18">
        <f>IFERROR(_xlfn.BETA.DIST(DATE(YEAR(AJ$2),MONTH(AJ$2),15),$AD$2,$AE$2,FALSE,DATE(YEAR($AD247),MONTH($AD247),1),DATE(YEAR($AE247),MONTH($AE247),28)),0)</f>
      </c>
      <c r="AK247" s="18">
        <f>IFERROR(_xlfn.BETA.DIST(DATE(YEAR(AK$2),MONTH(AK$2),15),$AD$2,$AE$2,FALSE,DATE(YEAR($AD247),MONTH($AD247),1),DATE(YEAR($AE247),MONTH($AE247),28)),0)</f>
      </c>
      <c r="AL247" s="18">
        <f>IFERROR(_xlfn.BETA.DIST(DATE(YEAR(AL$2),MONTH(AL$2),15),$AD$2,$AE$2,FALSE,DATE(YEAR($AD247),MONTH($AD247),1),DATE(YEAR($AE247),MONTH($AE247),28)),0)</f>
      </c>
      <c r="AM247" s="18">
        <f>IFERROR(_xlfn.BETA.DIST(DATE(YEAR(AM$2),MONTH(AM$2),15),$AD$2,$AE$2,FALSE,DATE(YEAR($AD247),MONTH($AD247),1),DATE(YEAR($AE247),MONTH($AE247),28)),0)</f>
      </c>
      <c r="AN247" s="18">
        <f>IFERROR(_xlfn.BETA.DIST(DATE(YEAR(AN$2),MONTH(AN$2),15),$AD$2,$AE$2,FALSE,DATE(YEAR($AD247),MONTH($AD247),1),DATE(YEAR($AE247),MONTH($AE247),28)),0)</f>
      </c>
      <c r="AO247" s="18">
        <f>IFERROR(_xlfn.BETA.DIST(DATE(YEAR(AO$2),MONTH(AO$2),15),$AD$2,$AE$2,FALSE,DATE(YEAR($AD247),MONTH($AD247),1),DATE(YEAR($AE247),MONTH($AE247),28)),0)</f>
      </c>
      <c r="AP247" s="18">
        <f>IFERROR(_xlfn.BETA.DIST(DATE(YEAR(AP$2),MONTH(AP$2),15),$AD$2,$AE$2,FALSE,DATE(YEAR($AD247),MONTH($AD247),1),DATE(YEAR($AE247),MONTH($AE247),28)),0)</f>
      </c>
      <c r="AQ247" s="18">
        <f>IFERROR(_xlfn.BETA.DIST(DATE(YEAR(AQ$2),MONTH(AQ$2),15),$AD$2,$AE$2,FALSE,DATE(YEAR($AD247),MONTH($AD247),1),DATE(YEAR($AE247),MONTH($AE247),28)),0)</f>
      </c>
      <c r="AR247" s="18">
        <f>IFERROR(_xlfn.BETA.DIST(DATE(YEAR(AR$2),MONTH(AR$2),15),$AD$2,$AE$2,FALSE,DATE(YEAR($AD247),MONTH($AD247),1),DATE(YEAR($AE247),MONTH($AE247),28)),0)</f>
      </c>
      <c r="AS247" s="18">
        <f>IFERROR(_xlfn.BETA.DIST(DATE(YEAR(AS$2),MONTH(AS$2),15),$AD$2,$AE$2,FALSE,DATE(YEAR($AD247),MONTH($AD247),1),DATE(YEAR($AE247),MONTH($AE247),28)),0)</f>
      </c>
      <c r="AT247" s="18">
        <f>IFERROR(_xlfn.BETA.DIST(DATE(YEAR(AT$2),MONTH(AT$2),15),$AD$2,$AE$2,FALSE,DATE(YEAR($AD247),MONTH($AD247),1),DATE(YEAR($AE247),MONTH($AE247),28)),0)</f>
      </c>
      <c r="AU247" s="18">
        <f>IFERROR(_xlfn.BETA.DIST(DATE(YEAR(AU$2),MONTH(AU$2),15),$AD$2,$AE$2,FALSE,DATE(YEAR($AD247),MONTH($AD247),1),DATE(YEAR($AE247),MONTH($AE247),28)),0)</f>
      </c>
      <c r="AV247" s="18">
        <f>SUM(AG247:AU247)</f>
      </c>
      <c r="AW247" s="18">
        <f>IF(J247&lt;&gt;0,J247,IF($AV247=0,0,AG247/$AV247*$Z247))</f>
      </c>
      <c r="AX247" s="18">
        <f>IF(K247&lt;&gt;0,K247,IF($AV247=0,0,AH247/$AV247*$Z247))</f>
      </c>
      <c r="AY247" s="18">
        <f>IF(L247&lt;&gt;0,L247,IF($AV247=0,0,AI247/$AV247*$Z247))</f>
      </c>
      <c r="AZ247" s="18">
        <f>IF(M247&lt;&gt;0,M247,IF($AV247=0,0,AJ247/$AV247*$Z247))</f>
      </c>
      <c r="BA247" s="18">
        <f>IF(N247&lt;&gt;0,N247,IF($AV247=0,0,AK247/$AV247*$Z247))</f>
      </c>
      <c r="BB247" s="18">
        <f>IF(O247&lt;&gt;0,O247,IF($AV247=0,0,AL247/$AV247*$Z247))</f>
      </c>
      <c r="BC247" s="18">
        <f>IF(P247&lt;&gt;0,P247,IF($AV247=0,0,AM247/$AV247*$Z247))</f>
      </c>
      <c r="BD247" s="18">
        <f>IF(Q247&lt;&gt;0,Q247,IF($AV247=0,0,AN247/$AV247*$Z247))</f>
      </c>
      <c r="BE247" s="18">
        <f>IF(R247&lt;&gt;0,R247,IF($AV247=0,0,AO247/$AV247*$Z247))</f>
      </c>
      <c r="BF247" s="18">
        <f>IF(S247&lt;&gt;0,S247,IF($AV247=0,0,AP247/$AV247*$Z247))</f>
      </c>
      <c r="BG247" s="18">
        <f>IF(T247&lt;&gt;0,T247,IF($AV247=0,0,AQ247/$AV247*$Z247))</f>
      </c>
      <c r="BH247" s="18">
        <f>IF(U247&lt;&gt;0,U247,IF($AV247=0,0,AR247/$AV247*$Z247))</f>
      </c>
      <c r="BI247" s="18">
        <f>IF(V247&lt;&gt;0,V247,IF($AV247=0,0,AS247/$AV247*$Z247))</f>
      </c>
      <c r="BJ247" s="18">
        <f>IF(W247&lt;&gt;0,W247,IF($AV247=0,0,AT247/$AV247*$Z247))</f>
      </c>
      <c r="BK247" s="18">
        <f>IF(X247&lt;&gt;0,X247,IF($AV247=0,0,AU247/$AV247*$Z247))</f>
      </c>
      <c r="BL247" s="18">
        <f>SUM(AW247:BK247)</f>
      </c>
      <c r="BM247" s="18">
        <f>I247-BL247</f>
      </c>
    </row>
    <row r="248" outlineLevel="4">
      <c r="A248" s="5" t="str">
        <v>3.02</v>
      </c>
      <c r="B248" s="5" t="str">
        <v/>
      </c>
      <c r="C248" s="5" t="str">
        <v>BSKDGNGENGR07</v>
      </c>
      <c r="D248" s="5" t="str">
        <v>BSKDGNGENGR07</v>
      </c>
      <c r="E248" s="19">
        <f>IFERROR(_xlfn.XLOOKUP(F248,Assumptions!B:B,Assumptions!C:C),0)</f>
      </c>
      <c r="F248" s="5" t="str">
        <v>Retention</v>
      </c>
      <c r="G248" s="5" t="str">
        <v/>
      </c>
      <c r="H248" s="18">
        <f>G245*E248</f>
      </c>
      <c r="I248" s="18">
        <f>H248*(1-0)</f>
      </c>
      <c r="J248" s="18">
        <v>0</v>
      </c>
      <c r="K248" s="18">
        <v>0</v>
      </c>
      <c r="L248" s="18">
        <v>0</v>
      </c>
      <c r="M248" s="18">
        <v>0</v>
      </c>
      <c r="N248" s="18">
        <v>0</v>
      </c>
      <c r="O248" s="18">
        <v>0</v>
      </c>
      <c r="P248" s="18">
        <v>0</v>
      </c>
      <c r="Q248" s="18">
        <v>0</v>
      </c>
      <c r="R248" s="18">
        <v>0</v>
      </c>
      <c r="S248" s="18">
        <v>0</v>
      </c>
      <c r="T248" s="18">
        <v>0</v>
      </c>
      <c r="U248" s="18">
        <v>0</v>
      </c>
      <c r="V248" s="18">
        <v>0</v>
      </c>
      <c r="W248" s="18">
        <v>0</v>
      </c>
      <c r="X248" s="18">
        <v>0</v>
      </c>
      <c r="Y248" s="18">
        <f>SUM(J248:X248)</f>
      </c>
      <c r="Z248" s="18">
        <f>I248-Y248</f>
      </c>
      <c r="AA248" s="20">
        <v>46483</v>
      </c>
      <c r="AB248" s="20">
        <v>46483</v>
      </c>
      <c r="AC248" s="18">
        <f>IFERROR(_xlfn.XLOOKUP(F248,Assumptions!B:B,Assumptions!D:D),0)</f>
      </c>
      <c r="AD248" s="20">
        <f>AA248+AC248</f>
      </c>
      <c r="AE248" s="20">
        <f>AC248+AB248</f>
      </c>
      <c r="AF248" s="5" t="str">
        <v/>
      </c>
      <c r="AG248" s="18">
        <f>IFERROR(_xlfn.BETA.DIST(DATE(YEAR(AG$2),MONTH(AG$2),15),$AD$2,$AE$2,FALSE,DATE(YEAR($AD248),MONTH($AD248),1),DATE(YEAR($AE248),MONTH($AE248),28)),0)</f>
      </c>
      <c r="AH248" s="18">
        <f>IFERROR(_xlfn.BETA.DIST(DATE(YEAR(AH$2),MONTH(AH$2),15),$AD$2,$AE$2,FALSE,DATE(YEAR($AD248),MONTH($AD248),1),DATE(YEAR($AE248),MONTH($AE248),28)),0)</f>
      </c>
      <c r="AI248" s="18">
        <f>IFERROR(_xlfn.BETA.DIST(DATE(YEAR(AI$2),MONTH(AI$2),15),$AD$2,$AE$2,FALSE,DATE(YEAR($AD248),MONTH($AD248),1),DATE(YEAR($AE248),MONTH($AE248),28)),0)</f>
      </c>
      <c r="AJ248" s="18">
        <f>IFERROR(_xlfn.BETA.DIST(DATE(YEAR(AJ$2),MONTH(AJ$2),15),$AD$2,$AE$2,FALSE,DATE(YEAR($AD248),MONTH($AD248),1),DATE(YEAR($AE248),MONTH($AE248),28)),0)</f>
      </c>
      <c r="AK248" s="18">
        <f>IFERROR(_xlfn.BETA.DIST(DATE(YEAR(AK$2),MONTH(AK$2),15),$AD$2,$AE$2,FALSE,DATE(YEAR($AD248),MONTH($AD248),1),DATE(YEAR($AE248),MONTH($AE248),28)),0)</f>
      </c>
      <c r="AL248" s="18">
        <f>IFERROR(_xlfn.BETA.DIST(DATE(YEAR(AL$2),MONTH(AL$2),15),$AD$2,$AE$2,FALSE,DATE(YEAR($AD248),MONTH($AD248),1),DATE(YEAR($AE248),MONTH($AE248),28)),0)</f>
      </c>
      <c r="AM248" s="18">
        <f>IFERROR(_xlfn.BETA.DIST(DATE(YEAR(AM$2),MONTH(AM$2),15),$AD$2,$AE$2,FALSE,DATE(YEAR($AD248),MONTH($AD248),1),DATE(YEAR($AE248),MONTH($AE248),28)),0)</f>
      </c>
      <c r="AN248" s="18">
        <f>IFERROR(_xlfn.BETA.DIST(DATE(YEAR(AN$2),MONTH(AN$2),15),$AD$2,$AE$2,FALSE,DATE(YEAR($AD248),MONTH($AD248),1),DATE(YEAR($AE248),MONTH($AE248),28)),0)</f>
      </c>
      <c r="AO248" s="18">
        <f>IFERROR(_xlfn.BETA.DIST(DATE(YEAR(AO$2),MONTH(AO$2),15),$AD$2,$AE$2,FALSE,DATE(YEAR($AD248),MONTH($AD248),1),DATE(YEAR($AE248),MONTH($AE248),28)),0)</f>
      </c>
      <c r="AP248" s="18">
        <f>IFERROR(_xlfn.BETA.DIST(DATE(YEAR(AP$2),MONTH(AP$2),15),$AD$2,$AE$2,FALSE,DATE(YEAR($AD248),MONTH($AD248),1),DATE(YEAR($AE248),MONTH($AE248),28)),0)</f>
      </c>
      <c r="AQ248" s="18">
        <f>IFERROR(_xlfn.BETA.DIST(DATE(YEAR(AQ$2),MONTH(AQ$2),15),$AD$2,$AE$2,FALSE,DATE(YEAR($AD248),MONTH($AD248),1),DATE(YEAR($AE248),MONTH($AE248),28)),0)</f>
      </c>
      <c r="AR248" s="18">
        <f>IFERROR(_xlfn.BETA.DIST(DATE(YEAR(AR$2),MONTH(AR$2),15),$AD$2,$AE$2,FALSE,DATE(YEAR($AD248),MONTH($AD248),1),DATE(YEAR($AE248),MONTH($AE248),28)),0)</f>
      </c>
      <c r="AS248" s="18">
        <f>IFERROR(_xlfn.BETA.DIST(DATE(YEAR(AS$2),MONTH(AS$2),15),$AD$2,$AE$2,FALSE,DATE(YEAR($AD248),MONTH($AD248),1),DATE(YEAR($AE248),MONTH($AE248),28)),0)</f>
      </c>
      <c r="AT248" s="18">
        <f>IFERROR(_xlfn.BETA.DIST(DATE(YEAR(AT$2),MONTH(AT$2),15),$AD$2,$AE$2,FALSE,DATE(YEAR($AD248),MONTH($AD248),1),DATE(YEAR($AE248),MONTH($AE248),28)),0)</f>
      </c>
      <c r="AU248" s="18">
        <f>IFERROR(_xlfn.BETA.DIST(DATE(YEAR(AU$2),MONTH(AU$2),15),$AD$2,$AE$2,FALSE,DATE(YEAR($AD248),MONTH($AD248),1),DATE(YEAR($AE248),MONTH($AE248),28)),0)</f>
      </c>
      <c r="AV248" s="18">
        <f>SUM(AG248:AU248)</f>
      </c>
      <c r="AW248" s="18">
        <f>IF(J248&lt;&gt;0,J248,IF($AV248=0,0,AG248/$AV248*$Z248))</f>
      </c>
      <c r="AX248" s="18">
        <f>IF(K248&lt;&gt;0,K248,IF($AV248=0,0,AH248/$AV248*$Z248))</f>
      </c>
      <c r="AY248" s="18">
        <f>IF(L248&lt;&gt;0,L248,IF($AV248=0,0,AI248/$AV248*$Z248))</f>
      </c>
      <c r="AZ248" s="18">
        <f>IF(M248&lt;&gt;0,M248,IF($AV248=0,0,AJ248/$AV248*$Z248))</f>
      </c>
      <c r="BA248" s="18">
        <f>IF(N248&lt;&gt;0,N248,IF($AV248=0,0,AK248/$AV248*$Z248))</f>
      </c>
      <c r="BB248" s="18">
        <f>IF(O248&lt;&gt;0,O248,IF($AV248=0,0,AL248/$AV248*$Z248))</f>
      </c>
      <c r="BC248" s="18">
        <f>IF(P248&lt;&gt;0,P248,IF($AV248=0,0,AM248/$AV248*$Z248))</f>
      </c>
      <c r="BD248" s="18">
        <f>IF(Q248&lt;&gt;0,Q248,IF($AV248=0,0,AN248/$AV248*$Z248))</f>
      </c>
      <c r="BE248" s="18">
        <f>IF(R248&lt;&gt;0,R248,IF($AV248=0,0,AO248/$AV248*$Z248))</f>
      </c>
      <c r="BF248" s="18">
        <f>IF(S248&lt;&gt;0,S248,IF($AV248=0,0,AP248/$AV248*$Z248))</f>
      </c>
      <c r="BG248" s="18">
        <f>IF(T248&lt;&gt;0,T248,IF($AV248=0,0,AQ248/$AV248*$Z248))</f>
      </c>
      <c r="BH248" s="18">
        <f>IF(U248&lt;&gt;0,U248,IF($AV248=0,0,AR248/$AV248*$Z248))</f>
      </c>
      <c r="BI248" s="18">
        <f>IF(V248&lt;&gt;0,V248,IF($AV248=0,0,AS248/$AV248*$Z248))</f>
      </c>
      <c r="BJ248" s="18">
        <f>IF(W248&lt;&gt;0,W248,IF($AV248=0,0,AT248/$AV248*$Z248))</f>
      </c>
      <c r="BK248" s="18">
        <f>IF(X248&lt;&gt;0,X248,IF($AV248=0,0,AU248/$AV248*$Z248))</f>
      </c>
      <c r="BL248" s="18">
        <f>SUM(AW248:BK248)</f>
      </c>
      <c r="BM248" s="18">
        <f>I248-BL248</f>
      </c>
    </row>
    <row r="249" outlineLevel="3">
      <c r="A249" s="17" t="str">
        <v>3.21</v>
      </c>
      <c r="B249" s="17" t="str">
        <v/>
      </c>
      <c r="C249" s="17" t="str">
        <v/>
      </c>
      <c r="D249" s="17" t="str">
        <v/>
      </c>
      <c r="E249" s="17" t="str">
        <v>3.21</v>
      </c>
      <c r="F249" s="17" t="str">
        <v>Three phase GIS circuit breakers  2000 A  for 175MVA incoming transformer feeders.</v>
      </c>
      <c r="G249" s="17">
        <v>66050.39</v>
      </c>
      <c r="H249" s="17" t="str">
        <v/>
      </c>
      <c r="I249" s="17" t="str">
        <v/>
      </c>
      <c r="J249" s="17" t="str">
        <v/>
      </c>
      <c r="K249" s="17" t="str">
        <v/>
      </c>
      <c r="L249" s="17" t="str">
        <v/>
      </c>
      <c r="M249" s="17" t="str">
        <v/>
      </c>
      <c r="N249" s="17" t="str">
        <v/>
      </c>
      <c r="O249" s="17" t="str">
        <v/>
      </c>
      <c r="P249" s="17" t="str">
        <v/>
      </c>
      <c r="Q249" s="17" t="str">
        <v/>
      </c>
      <c r="R249" s="17" t="str">
        <v/>
      </c>
      <c r="S249" s="17" t="str">
        <v/>
      </c>
      <c r="T249" s="17" t="str">
        <v/>
      </c>
      <c r="U249" s="17" t="str">
        <v/>
      </c>
      <c r="V249" s="17" t="str">
        <v/>
      </c>
      <c r="W249" s="17" t="str">
        <v/>
      </c>
      <c r="X249" s="17" t="str">
        <v/>
      </c>
      <c r="Y249" s="17" t="str">
        <v/>
      </c>
      <c r="Z249" s="17" t="str">
        <v/>
      </c>
      <c r="AA249" s="17" t="str">
        <v/>
      </c>
      <c r="AB249" s="17" t="str">
        <v/>
      </c>
      <c r="AC249" s="17" t="str">
        <v/>
      </c>
      <c r="AD249" s="17" t="str">
        <v/>
      </c>
      <c r="AE249" s="17" t="str">
        <v/>
      </c>
      <c r="AF249" s="5" t="str">
        <v/>
      </c>
      <c r="AG249" s="18">
        <f>IFERROR(_xlfn.BETA.DIST(DATE(YEAR(AG$2),MONTH(AG$2),15),$AD$2,$AE$2,FALSE,DATE(YEAR($AD249),MONTH($AD249),1),DATE(YEAR($AE249),MONTH($AE249),28)),0)</f>
      </c>
      <c r="AH249" s="18">
        <f>IFERROR(_xlfn.BETA.DIST(DATE(YEAR(AH$2),MONTH(AH$2),15),$AD$2,$AE$2,FALSE,DATE(YEAR($AD249),MONTH($AD249),1),DATE(YEAR($AE249),MONTH($AE249),28)),0)</f>
      </c>
      <c r="AI249" s="18">
        <f>IFERROR(_xlfn.BETA.DIST(DATE(YEAR(AI$2),MONTH(AI$2),15),$AD$2,$AE$2,FALSE,DATE(YEAR($AD249),MONTH($AD249),1),DATE(YEAR($AE249),MONTH($AE249),28)),0)</f>
      </c>
      <c r="AJ249" s="18">
        <f>IFERROR(_xlfn.BETA.DIST(DATE(YEAR(AJ$2),MONTH(AJ$2),15),$AD$2,$AE$2,FALSE,DATE(YEAR($AD249),MONTH($AD249),1),DATE(YEAR($AE249),MONTH($AE249),28)),0)</f>
      </c>
      <c r="AK249" s="18">
        <f>IFERROR(_xlfn.BETA.DIST(DATE(YEAR(AK$2),MONTH(AK$2),15),$AD$2,$AE$2,FALSE,DATE(YEAR($AD249),MONTH($AD249),1),DATE(YEAR($AE249),MONTH($AE249),28)),0)</f>
      </c>
      <c r="AL249" s="18">
        <f>IFERROR(_xlfn.BETA.DIST(DATE(YEAR(AL$2),MONTH(AL$2),15),$AD$2,$AE$2,FALSE,DATE(YEAR($AD249),MONTH($AD249),1),DATE(YEAR($AE249),MONTH($AE249),28)),0)</f>
      </c>
      <c r="AM249" s="18">
        <f>IFERROR(_xlfn.BETA.DIST(DATE(YEAR(AM$2),MONTH(AM$2),15),$AD$2,$AE$2,FALSE,DATE(YEAR($AD249),MONTH($AD249),1),DATE(YEAR($AE249),MONTH($AE249),28)),0)</f>
      </c>
      <c r="AN249" s="18">
        <f>IFERROR(_xlfn.BETA.DIST(DATE(YEAR(AN$2),MONTH(AN$2),15),$AD$2,$AE$2,FALSE,DATE(YEAR($AD249),MONTH($AD249),1),DATE(YEAR($AE249),MONTH($AE249),28)),0)</f>
      </c>
      <c r="AO249" s="18">
        <f>IFERROR(_xlfn.BETA.DIST(DATE(YEAR(AO$2),MONTH(AO$2),15),$AD$2,$AE$2,FALSE,DATE(YEAR($AD249),MONTH($AD249),1),DATE(YEAR($AE249),MONTH($AE249),28)),0)</f>
      </c>
      <c r="AP249" s="18">
        <f>IFERROR(_xlfn.BETA.DIST(DATE(YEAR(AP$2),MONTH(AP$2),15),$AD$2,$AE$2,FALSE,DATE(YEAR($AD249),MONTH($AD249),1),DATE(YEAR($AE249),MONTH($AE249),28)),0)</f>
      </c>
      <c r="AQ249" s="18">
        <f>IFERROR(_xlfn.BETA.DIST(DATE(YEAR(AQ$2),MONTH(AQ$2),15),$AD$2,$AE$2,FALSE,DATE(YEAR($AD249),MONTH($AD249),1),DATE(YEAR($AE249),MONTH($AE249),28)),0)</f>
      </c>
      <c r="AR249" s="18">
        <f>IFERROR(_xlfn.BETA.DIST(DATE(YEAR(AR$2),MONTH(AR$2),15),$AD$2,$AE$2,FALSE,DATE(YEAR($AD249),MONTH($AD249),1),DATE(YEAR($AE249),MONTH($AE249),28)),0)</f>
      </c>
      <c r="AS249" s="18">
        <f>IFERROR(_xlfn.BETA.DIST(DATE(YEAR(AS$2),MONTH(AS$2),15),$AD$2,$AE$2,FALSE,DATE(YEAR($AD249),MONTH($AD249),1),DATE(YEAR($AE249),MONTH($AE249),28)),0)</f>
      </c>
      <c r="AT249" s="18">
        <f>IFERROR(_xlfn.BETA.DIST(DATE(YEAR(AT$2),MONTH(AT$2),15),$AD$2,$AE$2,FALSE,DATE(YEAR($AD249),MONTH($AD249),1),DATE(YEAR($AE249),MONTH($AE249),28)),0)</f>
      </c>
      <c r="AU249" s="18">
        <f>IFERROR(_xlfn.BETA.DIST(DATE(YEAR(AU$2),MONTH(AU$2),15),$AD$2,$AE$2,FALSE,DATE(YEAR($AD249),MONTH($AD249),1),DATE(YEAR($AE249),MONTH($AE249),28)),0)</f>
      </c>
      <c r="AV249" s="18">
        <f>SUM(AG249:AU249)</f>
      </c>
      <c r="AW249" s="18">
        <f>IF(J249&lt;&gt;0,J249,IF($AV249=0,0,AG249/$AV249*$Z249))</f>
      </c>
      <c r="AX249" s="18">
        <f>IF(K249&lt;&gt;0,K249,IF($AV249=0,0,AH249/$AV249*$Z249))</f>
      </c>
      <c r="AY249" s="18">
        <f>IF(L249&lt;&gt;0,L249,IF($AV249=0,0,AI249/$AV249*$Z249))</f>
      </c>
      <c r="AZ249" s="18">
        <f>IF(M249&lt;&gt;0,M249,IF($AV249=0,0,AJ249/$AV249*$Z249))</f>
      </c>
      <c r="BA249" s="18">
        <f>IF(N249&lt;&gt;0,N249,IF($AV249=0,0,AK249/$AV249*$Z249))</f>
      </c>
      <c r="BB249" s="18">
        <f>IF(O249&lt;&gt;0,O249,IF($AV249=0,0,AL249/$AV249*$Z249))</f>
      </c>
      <c r="BC249" s="18">
        <f>IF(P249&lt;&gt;0,P249,IF($AV249=0,0,AM249/$AV249*$Z249))</f>
      </c>
      <c r="BD249" s="18">
        <f>IF(Q249&lt;&gt;0,Q249,IF($AV249=0,0,AN249/$AV249*$Z249))</f>
      </c>
      <c r="BE249" s="18">
        <f>IF(R249&lt;&gt;0,R249,IF($AV249=0,0,AO249/$AV249*$Z249))</f>
      </c>
      <c r="BF249" s="18">
        <f>IF(S249&lt;&gt;0,S249,IF($AV249=0,0,AP249/$AV249*$Z249))</f>
      </c>
      <c r="BG249" s="18">
        <f>IF(T249&lt;&gt;0,T249,IF($AV249=0,0,AQ249/$AV249*$Z249))</f>
      </c>
      <c r="BH249" s="18">
        <f>IF(U249&lt;&gt;0,U249,IF($AV249=0,0,AR249/$AV249*$Z249))</f>
      </c>
      <c r="BI249" s="18">
        <f>IF(V249&lt;&gt;0,V249,IF($AV249=0,0,AS249/$AV249*$Z249))</f>
      </c>
      <c r="BJ249" s="18">
        <f>IF(W249&lt;&gt;0,W249,IF($AV249=0,0,AT249/$AV249*$Z249))</f>
      </c>
      <c r="BK249" s="18">
        <f>IF(X249&lt;&gt;0,X249,IF($AV249=0,0,AU249/$AV249*$Z249))</f>
      </c>
      <c r="BL249" s="18">
        <f>SUM(AW249:BK249)</f>
      </c>
      <c r="BM249" s="17" t="str">
        <v/>
      </c>
    </row>
    <row r="250" outlineLevel="4">
      <c r="A250" s="5" t="str">
        <v>3.21</v>
      </c>
      <c r="B250" s="5" t="str">
        <v/>
      </c>
      <c r="C250" s="5" t="str">
        <v>BSKDGNGENGR05</v>
      </c>
      <c r="D250" s="5" t="str">
        <v>BSKDGNGENGR05</v>
      </c>
      <c r="E250" s="19">
        <f>IFERROR(_xlfn.XLOOKUP(F250,Assumptions!B:B,Assumptions!C:C),0)</f>
      </c>
      <c r="F250" s="5" t="str">
        <v>Advanced Payment</v>
      </c>
      <c r="G250" s="5" t="str">
        <v/>
      </c>
      <c r="H250" s="18">
        <f>G249*E250</f>
      </c>
      <c r="I250" s="18">
        <f>H250*(1-0)</f>
      </c>
      <c r="J250" s="18">
        <v>0</v>
      </c>
      <c r="K250" s="18">
        <v>0</v>
      </c>
      <c r="L250" s="18">
        <v>0</v>
      </c>
      <c r="M250" s="18">
        <v>0</v>
      </c>
      <c r="N250" s="18">
        <v>0</v>
      </c>
      <c r="O250" s="18">
        <v>0</v>
      </c>
      <c r="P250" s="18">
        <v>0</v>
      </c>
      <c r="Q250" s="18">
        <v>0</v>
      </c>
      <c r="R250" s="18">
        <v>0</v>
      </c>
      <c r="S250" s="18">
        <v>0</v>
      </c>
      <c r="T250" s="18">
        <v>0</v>
      </c>
      <c r="U250" s="18">
        <v>0</v>
      </c>
      <c r="V250" s="18">
        <v>0</v>
      </c>
      <c r="W250" s="18">
        <v>0</v>
      </c>
      <c r="X250" s="18">
        <v>0</v>
      </c>
      <c r="Y250" s="18">
        <f>SUM(J250:X250)</f>
      </c>
      <c r="Z250" s="18">
        <f>I250-Y250</f>
      </c>
      <c r="AA250" s="20">
        <v>46026</v>
      </c>
      <c r="AB250" s="20">
        <v>46026</v>
      </c>
      <c r="AC250" s="18">
        <f>IFERROR(_xlfn.XLOOKUP(F250,Assumptions!B:B,Assumptions!D:D),0)</f>
      </c>
      <c r="AD250" s="20">
        <f>AA250+AC250</f>
      </c>
      <c r="AE250" s="20">
        <f>AC250+AB250</f>
      </c>
      <c r="AF250" s="5" t="str">
        <v/>
      </c>
      <c r="AG250" s="18">
        <f>IFERROR(_xlfn.BETA.DIST(DATE(YEAR(AG$2),MONTH(AG$2),15),$AD$2,$AE$2,FALSE,DATE(YEAR($AD250),MONTH($AD250),1),DATE(YEAR($AE250),MONTH($AE250),28)),0)</f>
      </c>
      <c r="AH250" s="18">
        <f>IFERROR(_xlfn.BETA.DIST(DATE(YEAR(AH$2),MONTH(AH$2),15),$AD$2,$AE$2,FALSE,DATE(YEAR($AD250),MONTH($AD250),1),DATE(YEAR($AE250),MONTH($AE250),28)),0)</f>
      </c>
      <c r="AI250" s="18">
        <f>IFERROR(_xlfn.BETA.DIST(DATE(YEAR(AI$2),MONTH(AI$2),15),$AD$2,$AE$2,FALSE,DATE(YEAR($AD250),MONTH($AD250),1),DATE(YEAR($AE250),MONTH($AE250),28)),0)</f>
      </c>
      <c r="AJ250" s="18">
        <f>IFERROR(_xlfn.BETA.DIST(DATE(YEAR(AJ$2),MONTH(AJ$2),15),$AD$2,$AE$2,FALSE,DATE(YEAR($AD250),MONTH($AD250),1),DATE(YEAR($AE250),MONTH($AE250),28)),0)</f>
      </c>
      <c r="AK250" s="18">
        <f>IFERROR(_xlfn.BETA.DIST(DATE(YEAR(AK$2),MONTH(AK$2),15),$AD$2,$AE$2,FALSE,DATE(YEAR($AD250),MONTH($AD250),1),DATE(YEAR($AE250),MONTH($AE250),28)),0)</f>
      </c>
      <c r="AL250" s="18">
        <f>IFERROR(_xlfn.BETA.DIST(DATE(YEAR(AL$2),MONTH(AL$2),15),$AD$2,$AE$2,FALSE,DATE(YEAR($AD250),MONTH($AD250),1),DATE(YEAR($AE250),MONTH($AE250),28)),0)</f>
      </c>
      <c r="AM250" s="18">
        <f>IFERROR(_xlfn.BETA.DIST(DATE(YEAR(AM$2),MONTH(AM$2),15),$AD$2,$AE$2,FALSE,DATE(YEAR($AD250),MONTH($AD250),1),DATE(YEAR($AE250),MONTH($AE250),28)),0)</f>
      </c>
      <c r="AN250" s="18">
        <f>IFERROR(_xlfn.BETA.DIST(DATE(YEAR(AN$2),MONTH(AN$2),15),$AD$2,$AE$2,FALSE,DATE(YEAR($AD250),MONTH($AD250),1),DATE(YEAR($AE250),MONTH($AE250),28)),0)</f>
      </c>
      <c r="AO250" s="18">
        <f>IFERROR(_xlfn.BETA.DIST(DATE(YEAR(AO$2),MONTH(AO$2),15),$AD$2,$AE$2,FALSE,DATE(YEAR($AD250),MONTH($AD250),1),DATE(YEAR($AE250),MONTH($AE250),28)),0)</f>
      </c>
      <c r="AP250" s="18">
        <f>IFERROR(_xlfn.BETA.DIST(DATE(YEAR(AP$2),MONTH(AP$2),15),$AD$2,$AE$2,FALSE,DATE(YEAR($AD250),MONTH($AD250),1),DATE(YEAR($AE250),MONTH($AE250),28)),0)</f>
      </c>
      <c r="AQ250" s="18">
        <f>IFERROR(_xlfn.BETA.DIST(DATE(YEAR(AQ$2),MONTH(AQ$2),15),$AD$2,$AE$2,FALSE,DATE(YEAR($AD250),MONTH($AD250),1),DATE(YEAR($AE250),MONTH($AE250),28)),0)</f>
      </c>
      <c r="AR250" s="18">
        <f>IFERROR(_xlfn.BETA.DIST(DATE(YEAR(AR$2),MONTH(AR$2),15),$AD$2,$AE$2,FALSE,DATE(YEAR($AD250),MONTH($AD250),1),DATE(YEAR($AE250),MONTH($AE250),28)),0)</f>
      </c>
      <c r="AS250" s="18">
        <f>IFERROR(_xlfn.BETA.DIST(DATE(YEAR(AS$2),MONTH(AS$2),15),$AD$2,$AE$2,FALSE,DATE(YEAR($AD250),MONTH($AD250),1),DATE(YEAR($AE250),MONTH($AE250),28)),0)</f>
      </c>
      <c r="AT250" s="18">
        <f>IFERROR(_xlfn.BETA.DIST(DATE(YEAR(AT$2),MONTH(AT$2),15),$AD$2,$AE$2,FALSE,DATE(YEAR($AD250),MONTH($AD250),1),DATE(YEAR($AE250),MONTH($AE250),28)),0)</f>
      </c>
      <c r="AU250" s="18">
        <f>IFERROR(_xlfn.BETA.DIST(DATE(YEAR(AU$2),MONTH(AU$2),15),$AD$2,$AE$2,FALSE,DATE(YEAR($AD250),MONTH($AD250),1),DATE(YEAR($AE250),MONTH($AE250),28)),0)</f>
      </c>
      <c r="AV250" s="18">
        <f>SUM(AG250:AU250)</f>
      </c>
      <c r="AW250" s="18">
        <f>IF(J250&lt;&gt;0,J250,IF($AV250=0,0,AG250/$AV250*$Z250))</f>
      </c>
      <c r="AX250" s="18">
        <f>IF(K250&lt;&gt;0,K250,IF($AV250=0,0,AH250/$AV250*$Z250))</f>
      </c>
      <c r="AY250" s="18">
        <f>IF(L250&lt;&gt;0,L250,IF($AV250=0,0,AI250/$AV250*$Z250))</f>
      </c>
      <c r="AZ250" s="18">
        <f>IF(M250&lt;&gt;0,M250,IF($AV250=0,0,AJ250/$AV250*$Z250))</f>
      </c>
      <c r="BA250" s="18">
        <f>IF(N250&lt;&gt;0,N250,IF($AV250=0,0,AK250/$AV250*$Z250))</f>
      </c>
      <c r="BB250" s="18">
        <f>IF(O250&lt;&gt;0,O250,IF($AV250=0,0,AL250/$AV250*$Z250))</f>
      </c>
      <c r="BC250" s="18">
        <f>IF(P250&lt;&gt;0,P250,IF($AV250=0,0,AM250/$AV250*$Z250))</f>
      </c>
      <c r="BD250" s="18">
        <f>IF(Q250&lt;&gt;0,Q250,IF($AV250=0,0,AN250/$AV250*$Z250))</f>
      </c>
      <c r="BE250" s="18">
        <f>IF(R250&lt;&gt;0,R250,IF($AV250=0,0,AO250/$AV250*$Z250))</f>
      </c>
      <c r="BF250" s="18">
        <f>IF(S250&lt;&gt;0,S250,IF($AV250=0,0,AP250/$AV250*$Z250))</f>
      </c>
      <c r="BG250" s="18">
        <f>IF(T250&lt;&gt;0,T250,IF($AV250=0,0,AQ250/$AV250*$Z250))</f>
      </c>
      <c r="BH250" s="18">
        <f>IF(U250&lt;&gt;0,U250,IF($AV250=0,0,AR250/$AV250*$Z250))</f>
      </c>
      <c r="BI250" s="18">
        <f>IF(V250&lt;&gt;0,V250,IF($AV250=0,0,AS250/$AV250*$Z250))</f>
      </c>
      <c r="BJ250" s="18">
        <f>IF(W250&lt;&gt;0,W250,IF($AV250=0,0,AT250/$AV250*$Z250))</f>
      </c>
      <c r="BK250" s="18">
        <f>IF(X250&lt;&gt;0,X250,IF($AV250=0,0,AU250/$AV250*$Z250))</f>
      </c>
      <c r="BL250" s="18">
        <f>SUM(AW250:BK250)</f>
      </c>
      <c r="BM250" s="18">
        <f>I250-BL250</f>
      </c>
    </row>
    <row r="251" outlineLevel="4">
      <c r="A251" s="5" t="str">
        <v>3.21</v>
      </c>
      <c r="B251" s="5" t="str">
        <v/>
      </c>
      <c r="C251" s="5" t="str">
        <v>BSPRELGENG107</v>
      </c>
      <c r="D251" s="5" t="str">
        <v>BSPRELGENG107</v>
      </c>
      <c r="E251" s="19">
        <f>IFERROR(_xlfn.XLOOKUP(F251,Assumptions!B:B,Assumptions!C:C),0)</f>
      </c>
      <c r="F251" s="5" t="str">
        <v>Site Delivery USD</v>
      </c>
      <c r="G251" s="5" t="str">
        <v/>
      </c>
      <c r="H251" s="18">
        <f>G249*E251</f>
      </c>
      <c r="I251" s="18">
        <f>H251*(1-0)</f>
      </c>
      <c r="J251" s="18">
        <v>0</v>
      </c>
      <c r="K251" s="18">
        <v>0</v>
      </c>
      <c r="L251" s="18">
        <v>0</v>
      </c>
      <c r="M251" s="18">
        <v>0</v>
      </c>
      <c r="N251" s="18">
        <v>0</v>
      </c>
      <c r="O251" s="18">
        <v>0</v>
      </c>
      <c r="P251" s="18">
        <v>0</v>
      </c>
      <c r="Q251" s="18">
        <v>0</v>
      </c>
      <c r="R251" s="18">
        <v>0</v>
      </c>
      <c r="S251" s="18">
        <v>0</v>
      </c>
      <c r="T251" s="18">
        <v>0</v>
      </c>
      <c r="U251" s="18">
        <v>0</v>
      </c>
      <c r="V251" s="18">
        <v>0</v>
      </c>
      <c r="W251" s="18">
        <v>0</v>
      </c>
      <c r="X251" s="18">
        <v>0</v>
      </c>
      <c r="Y251" s="18">
        <f>SUM(J251:X251)</f>
      </c>
      <c r="Z251" s="18">
        <f>I251-Y251</f>
      </c>
      <c r="AA251" s="20">
        <v>46294</v>
      </c>
      <c r="AB251" s="20">
        <v>46294</v>
      </c>
      <c r="AC251" s="18">
        <f>IFERROR(_xlfn.XLOOKUP(F251,Assumptions!B:B,Assumptions!D:D),0)</f>
      </c>
      <c r="AD251" s="20">
        <f>AA251+AC251</f>
      </c>
      <c r="AE251" s="20">
        <f>AC251+AB251</f>
      </c>
      <c r="AF251" s="5" t="str">
        <v/>
      </c>
      <c r="AG251" s="18">
        <f>IFERROR(_xlfn.BETA.DIST(DATE(YEAR(AG$2),MONTH(AG$2),15),$AD$2,$AE$2,FALSE,DATE(YEAR($AD251),MONTH($AD251),1),DATE(YEAR($AE251),MONTH($AE251),28)),0)</f>
      </c>
      <c r="AH251" s="18">
        <f>IFERROR(_xlfn.BETA.DIST(DATE(YEAR(AH$2),MONTH(AH$2),15),$AD$2,$AE$2,FALSE,DATE(YEAR($AD251),MONTH($AD251),1),DATE(YEAR($AE251),MONTH($AE251),28)),0)</f>
      </c>
      <c r="AI251" s="18">
        <f>IFERROR(_xlfn.BETA.DIST(DATE(YEAR(AI$2),MONTH(AI$2),15),$AD$2,$AE$2,FALSE,DATE(YEAR($AD251),MONTH($AD251),1),DATE(YEAR($AE251),MONTH($AE251),28)),0)</f>
      </c>
      <c r="AJ251" s="18">
        <f>IFERROR(_xlfn.BETA.DIST(DATE(YEAR(AJ$2),MONTH(AJ$2),15),$AD$2,$AE$2,FALSE,DATE(YEAR($AD251),MONTH($AD251),1),DATE(YEAR($AE251),MONTH($AE251),28)),0)</f>
      </c>
      <c r="AK251" s="18">
        <f>IFERROR(_xlfn.BETA.DIST(DATE(YEAR(AK$2),MONTH(AK$2),15),$AD$2,$AE$2,FALSE,DATE(YEAR($AD251),MONTH($AD251),1),DATE(YEAR($AE251),MONTH($AE251),28)),0)</f>
      </c>
      <c r="AL251" s="18">
        <f>IFERROR(_xlfn.BETA.DIST(DATE(YEAR(AL$2),MONTH(AL$2),15),$AD$2,$AE$2,FALSE,DATE(YEAR($AD251),MONTH($AD251),1),DATE(YEAR($AE251),MONTH($AE251),28)),0)</f>
      </c>
      <c r="AM251" s="18">
        <f>IFERROR(_xlfn.BETA.DIST(DATE(YEAR(AM$2),MONTH(AM$2),15),$AD$2,$AE$2,FALSE,DATE(YEAR($AD251),MONTH($AD251),1),DATE(YEAR($AE251),MONTH($AE251),28)),0)</f>
      </c>
      <c r="AN251" s="18">
        <f>IFERROR(_xlfn.BETA.DIST(DATE(YEAR(AN$2),MONTH(AN$2),15),$AD$2,$AE$2,FALSE,DATE(YEAR($AD251),MONTH($AD251),1),DATE(YEAR($AE251),MONTH($AE251),28)),0)</f>
      </c>
      <c r="AO251" s="18">
        <f>IFERROR(_xlfn.BETA.DIST(DATE(YEAR(AO$2),MONTH(AO$2),15),$AD$2,$AE$2,FALSE,DATE(YEAR($AD251),MONTH($AD251),1),DATE(YEAR($AE251),MONTH($AE251),28)),0)</f>
      </c>
      <c r="AP251" s="18">
        <f>IFERROR(_xlfn.BETA.DIST(DATE(YEAR(AP$2),MONTH(AP$2),15),$AD$2,$AE$2,FALSE,DATE(YEAR($AD251),MONTH($AD251),1),DATE(YEAR($AE251),MONTH($AE251),28)),0)</f>
      </c>
      <c r="AQ251" s="18">
        <f>IFERROR(_xlfn.BETA.DIST(DATE(YEAR(AQ$2),MONTH(AQ$2),15),$AD$2,$AE$2,FALSE,DATE(YEAR($AD251),MONTH($AD251),1),DATE(YEAR($AE251),MONTH($AE251),28)),0)</f>
      </c>
      <c r="AR251" s="18">
        <f>IFERROR(_xlfn.BETA.DIST(DATE(YEAR(AR$2),MONTH(AR$2),15),$AD$2,$AE$2,FALSE,DATE(YEAR($AD251),MONTH($AD251),1),DATE(YEAR($AE251),MONTH($AE251),28)),0)</f>
      </c>
      <c r="AS251" s="18">
        <f>IFERROR(_xlfn.BETA.DIST(DATE(YEAR(AS$2),MONTH(AS$2),15),$AD$2,$AE$2,FALSE,DATE(YEAR($AD251),MONTH($AD251),1),DATE(YEAR($AE251),MONTH($AE251),28)),0)</f>
      </c>
      <c r="AT251" s="18">
        <f>IFERROR(_xlfn.BETA.DIST(DATE(YEAR(AT$2),MONTH(AT$2),15),$AD$2,$AE$2,FALSE,DATE(YEAR($AD251),MONTH($AD251),1),DATE(YEAR($AE251),MONTH($AE251),28)),0)</f>
      </c>
      <c r="AU251" s="18">
        <f>IFERROR(_xlfn.BETA.DIST(DATE(YEAR(AU$2),MONTH(AU$2),15),$AD$2,$AE$2,FALSE,DATE(YEAR($AD251),MONTH($AD251),1),DATE(YEAR($AE251),MONTH($AE251),28)),0)</f>
      </c>
      <c r="AV251" s="18">
        <f>SUM(AG251:AU251)</f>
      </c>
      <c r="AW251" s="18">
        <f>IF(J251&lt;&gt;0,J251,IF($AV251=0,0,AG251/$AV251*$Z251))</f>
      </c>
      <c r="AX251" s="18">
        <f>IF(K251&lt;&gt;0,K251,IF($AV251=0,0,AH251/$AV251*$Z251))</f>
      </c>
      <c r="AY251" s="18">
        <f>IF(L251&lt;&gt;0,L251,IF($AV251=0,0,AI251/$AV251*$Z251))</f>
      </c>
      <c r="AZ251" s="18">
        <f>IF(M251&lt;&gt;0,M251,IF($AV251=0,0,AJ251/$AV251*$Z251))</f>
      </c>
      <c r="BA251" s="18">
        <f>IF(N251&lt;&gt;0,N251,IF($AV251=0,0,AK251/$AV251*$Z251))</f>
      </c>
      <c r="BB251" s="18">
        <f>IF(O251&lt;&gt;0,O251,IF($AV251=0,0,AL251/$AV251*$Z251))</f>
      </c>
      <c r="BC251" s="18">
        <f>IF(P251&lt;&gt;0,P251,IF($AV251=0,0,AM251/$AV251*$Z251))</f>
      </c>
      <c r="BD251" s="18">
        <f>IF(Q251&lt;&gt;0,Q251,IF($AV251=0,0,AN251/$AV251*$Z251))</f>
      </c>
      <c r="BE251" s="18">
        <f>IF(R251&lt;&gt;0,R251,IF($AV251=0,0,AO251/$AV251*$Z251))</f>
      </c>
      <c r="BF251" s="18">
        <f>IF(S251&lt;&gt;0,S251,IF($AV251=0,0,AP251/$AV251*$Z251))</f>
      </c>
      <c r="BG251" s="18">
        <f>IF(T251&lt;&gt;0,T251,IF($AV251=0,0,AQ251/$AV251*$Z251))</f>
      </c>
      <c r="BH251" s="18">
        <f>IF(U251&lt;&gt;0,U251,IF($AV251=0,0,AR251/$AV251*$Z251))</f>
      </c>
      <c r="BI251" s="18">
        <f>IF(V251&lt;&gt;0,V251,IF($AV251=0,0,AS251/$AV251*$Z251))</f>
      </c>
      <c r="BJ251" s="18">
        <f>IF(W251&lt;&gt;0,W251,IF($AV251=0,0,AT251/$AV251*$Z251))</f>
      </c>
      <c r="BK251" s="18">
        <f>IF(X251&lt;&gt;0,X251,IF($AV251=0,0,AU251/$AV251*$Z251))</f>
      </c>
      <c r="BL251" s="18">
        <f>SUM(AW251:BK251)</f>
      </c>
      <c r="BM251" s="18">
        <f>I251-BL251</f>
      </c>
    </row>
    <row r="252" outlineLevel="4">
      <c r="A252" s="5" t="str">
        <v>3.21</v>
      </c>
      <c r="B252" s="5" t="str">
        <v/>
      </c>
      <c r="C252" s="5" t="str">
        <v>BSKDGNGENGR07</v>
      </c>
      <c r="D252" s="5" t="str">
        <v>BSKDGNGENGR07</v>
      </c>
      <c r="E252" s="19">
        <f>IFERROR(_xlfn.XLOOKUP(F252,Assumptions!B:B,Assumptions!C:C),0)</f>
      </c>
      <c r="F252" s="5" t="str">
        <v>Retention</v>
      </c>
      <c r="G252" s="5" t="str">
        <v/>
      </c>
      <c r="H252" s="18">
        <f>G249*E252</f>
      </c>
      <c r="I252" s="18">
        <f>H252*(1-0)</f>
      </c>
      <c r="J252" s="18">
        <v>0</v>
      </c>
      <c r="K252" s="18">
        <v>0</v>
      </c>
      <c r="L252" s="18">
        <v>0</v>
      </c>
      <c r="M252" s="18">
        <v>0</v>
      </c>
      <c r="N252" s="18">
        <v>0</v>
      </c>
      <c r="O252" s="18">
        <v>0</v>
      </c>
      <c r="P252" s="18">
        <v>0</v>
      </c>
      <c r="Q252" s="18">
        <v>0</v>
      </c>
      <c r="R252" s="18">
        <v>0</v>
      </c>
      <c r="S252" s="18">
        <v>0</v>
      </c>
      <c r="T252" s="18">
        <v>0</v>
      </c>
      <c r="U252" s="18">
        <v>0</v>
      </c>
      <c r="V252" s="18">
        <v>0</v>
      </c>
      <c r="W252" s="18">
        <v>0</v>
      </c>
      <c r="X252" s="18">
        <v>0</v>
      </c>
      <c r="Y252" s="18">
        <f>SUM(J252:X252)</f>
      </c>
      <c r="Z252" s="18">
        <f>I252-Y252</f>
      </c>
      <c r="AA252" s="20">
        <v>46483</v>
      </c>
      <c r="AB252" s="20">
        <v>46483</v>
      </c>
      <c r="AC252" s="18">
        <f>IFERROR(_xlfn.XLOOKUP(F252,Assumptions!B:B,Assumptions!D:D),0)</f>
      </c>
      <c r="AD252" s="20">
        <f>AA252+AC252</f>
      </c>
      <c r="AE252" s="20">
        <f>AC252+AB252</f>
      </c>
      <c r="AF252" s="5" t="str">
        <v/>
      </c>
      <c r="AG252" s="18">
        <f>IFERROR(_xlfn.BETA.DIST(DATE(YEAR(AG$2),MONTH(AG$2),15),$AD$2,$AE$2,FALSE,DATE(YEAR($AD252),MONTH($AD252),1),DATE(YEAR($AE252),MONTH($AE252),28)),0)</f>
      </c>
      <c r="AH252" s="18">
        <f>IFERROR(_xlfn.BETA.DIST(DATE(YEAR(AH$2),MONTH(AH$2),15),$AD$2,$AE$2,FALSE,DATE(YEAR($AD252),MONTH($AD252),1),DATE(YEAR($AE252),MONTH($AE252),28)),0)</f>
      </c>
      <c r="AI252" s="18">
        <f>IFERROR(_xlfn.BETA.DIST(DATE(YEAR(AI$2),MONTH(AI$2),15),$AD$2,$AE$2,FALSE,DATE(YEAR($AD252),MONTH($AD252),1),DATE(YEAR($AE252),MONTH($AE252),28)),0)</f>
      </c>
      <c r="AJ252" s="18">
        <f>IFERROR(_xlfn.BETA.DIST(DATE(YEAR(AJ$2),MONTH(AJ$2),15),$AD$2,$AE$2,FALSE,DATE(YEAR($AD252),MONTH($AD252),1),DATE(YEAR($AE252),MONTH($AE252),28)),0)</f>
      </c>
      <c r="AK252" s="18">
        <f>IFERROR(_xlfn.BETA.DIST(DATE(YEAR(AK$2),MONTH(AK$2),15),$AD$2,$AE$2,FALSE,DATE(YEAR($AD252),MONTH($AD252),1),DATE(YEAR($AE252),MONTH($AE252),28)),0)</f>
      </c>
      <c r="AL252" s="18">
        <f>IFERROR(_xlfn.BETA.DIST(DATE(YEAR(AL$2),MONTH(AL$2),15),$AD$2,$AE$2,FALSE,DATE(YEAR($AD252),MONTH($AD252),1),DATE(YEAR($AE252),MONTH($AE252),28)),0)</f>
      </c>
      <c r="AM252" s="18">
        <f>IFERROR(_xlfn.BETA.DIST(DATE(YEAR(AM$2),MONTH(AM$2),15),$AD$2,$AE$2,FALSE,DATE(YEAR($AD252),MONTH($AD252),1),DATE(YEAR($AE252),MONTH($AE252),28)),0)</f>
      </c>
      <c r="AN252" s="18">
        <f>IFERROR(_xlfn.BETA.DIST(DATE(YEAR(AN$2),MONTH(AN$2),15),$AD$2,$AE$2,FALSE,DATE(YEAR($AD252),MONTH($AD252),1),DATE(YEAR($AE252),MONTH($AE252),28)),0)</f>
      </c>
      <c r="AO252" s="18">
        <f>IFERROR(_xlfn.BETA.DIST(DATE(YEAR(AO$2),MONTH(AO$2),15),$AD$2,$AE$2,FALSE,DATE(YEAR($AD252),MONTH($AD252),1),DATE(YEAR($AE252),MONTH($AE252),28)),0)</f>
      </c>
      <c r="AP252" s="18">
        <f>IFERROR(_xlfn.BETA.DIST(DATE(YEAR(AP$2),MONTH(AP$2),15),$AD$2,$AE$2,FALSE,DATE(YEAR($AD252),MONTH($AD252),1),DATE(YEAR($AE252),MONTH($AE252),28)),0)</f>
      </c>
      <c r="AQ252" s="18">
        <f>IFERROR(_xlfn.BETA.DIST(DATE(YEAR(AQ$2),MONTH(AQ$2),15),$AD$2,$AE$2,FALSE,DATE(YEAR($AD252),MONTH($AD252),1),DATE(YEAR($AE252),MONTH($AE252),28)),0)</f>
      </c>
      <c r="AR252" s="18">
        <f>IFERROR(_xlfn.BETA.DIST(DATE(YEAR(AR$2),MONTH(AR$2),15),$AD$2,$AE$2,FALSE,DATE(YEAR($AD252),MONTH($AD252),1),DATE(YEAR($AE252),MONTH($AE252),28)),0)</f>
      </c>
      <c r="AS252" s="18">
        <f>IFERROR(_xlfn.BETA.DIST(DATE(YEAR(AS$2),MONTH(AS$2),15),$AD$2,$AE$2,FALSE,DATE(YEAR($AD252),MONTH($AD252),1),DATE(YEAR($AE252),MONTH($AE252),28)),0)</f>
      </c>
      <c r="AT252" s="18">
        <f>IFERROR(_xlfn.BETA.DIST(DATE(YEAR(AT$2),MONTH(AT$2),15),$AD$2,$AE$2,FALSE,DATE(YEAR($AD252),MONTH($AD252),1),DATE(YEAR($AE252),MONTH($AE252),28)),0)</f>
      </c>
      <c r="AU252" s="18">
        <f>IFERROR(_xlfn.BETA.DIST(DATE(YEAR(AU$2),MONTH(AU$2),15),$AD$2,$AE$2,FALSE,DATE(YEAR($AD252),MONTH($AD252),1),DATE(YEAR($AE252),MONTH($AE252),28)),0)</f>
      </c>
      <c r="AV252" s="18">
        <f>SUM(AG252:AU252)</f>
      </c>
      <c r="AW252" s="18">
        <f>IF(J252&lt;&gt;0,J252,IF($AV252=0,0,AG252/$AV252*$Z252))</f>
      </c>
      <c r="AX252" s="18">
        <f>IF(K252&lt;&gt;0,K252,IF($AV252=0,0,AH252/$AV252*$Z252))</f>
      </c>
      <c r="AY252" s="18">
        <f>IF(L252&lt;&gt;0,L252,IF($AV252=0,0,AI252/$AV252*$Z252))</f>
      </c>
      <c r="AZ252" s="18">
        <f>IF(M252&lt;&gt;0,M252,IF($AV252=0,0,AJ252/$AV252*$Z252))</f>
      </c>
      <c r="BA252" s="18">
        <f>IF(N252&lt;&gt;0,N252,IF($AV252=0,0,AK252/$AV252*$Z252))</f>
      </c>
      <c r="BB252" s="18">
        <f>IF(O252&lt;&gt;0,O252,IF($AV252=0,0,AL252/$AV252*$Z252))</f>
      </c>
      <c r="BC252" s="18">
        <f>IF(P252&lt;&gt;0,P252,IF($AV252=0,0,AM252/$AV252*$Z252))</f>
      </c>
      <c r="BD252" s="18">
        <f>IF(Q252&lt;&gt;0,Q252,IF($AV252=0,0,AN252/$AV252*$Z252))</f>
      </c>
      <c r="BE252" s="18">
        <f>IF(R252&lt;&gt;0,R252,IF($AV252=0,0,AO252/$AV252*$Z252))</f>
      </c>
      <c r="BF252" s="18">
        <f>IF(S252&lt;&gt;0,S252,IF($AV252=0,0,AP252/$AV252*$Z252))</f>
      </c>
      <c r="BG252" s="18">
        <f>IF(T252&lt;&gt;0,T252,IF($AV252=0,0,AQ252/$AV252*$Z252))</f>
      </c>
      <c r="BH252" s="18">
        <f>IF(U252&lt;&gt;0,U252,IF($AV252=0,0,AR252/$AV252*$Z252))</f>
      </c>
      <c r="BI252" s="18">
        <f>IF(V252&lt;&gt;0,V252,IF($AV252=0,0,AS252/$AV252*$Z252))</f>
      </c>
      <c r="BJ252" s="18">
        <f>IF(W252&lt;&gt;0,W252,IF($AV252=0,0,AT252/$AV252*$Z252))</f>
      </c>
      <c r="BK252" s="18">
        <f>IF(X252&lt;&gt;0,X252,IF($AV252=0,0,AU252/$AV252*$Z252))</f>
      </c>
      <c r="BL252" s="18">
        <f>SUM(AW252:BK252)</f>
      </c>
      <c r="BM252" s="18">
        <f>I252-BL252</f>
      </c>
    </row>
    <row r="253" outlineLevel="3">
      <c r="A253" s="17" t="str">
        <v>3.22</v>
      </c>
      <c r="B253" s="17" t="str">
        <v/>
      </c>
      <c r="C253" s="17" t="str">
        <v/>
      </c>
      <c r="D253" s="17" t="str">
        <v/>
      </c>
      <c r="E253" s="17" t="str">
        <v>3.22</v>
      </c>
      <c r="F253" s="17" t="str">
        <v>Three phase GIS busbar disconnectors  2000 A  for 175MVA incoming transformer feeders .</v>
      </c>
      <c r="G253" s="17">
        <v>31082.36</v>
      </c>
      <c r="H253" s="17" t="str">
        <v/>
      </c>
      <c r="I253" s="17" t="str">
        <v/>
      </c>
      <c r="J253" s="17" t="str">
        <v/>
      </c>
      <c r="K253" s="17" t="str">
        <v/>
      </c>
      <c r="L253" s="17" t="str">
        <v/>
      </c>
      <c r="M253" s="17" t="str">
        <v/>
      </c>
      <c r="N253" s="17" t="str">
        <v/>
      </c>
      <c r="O253" s="17" t="str">
        <v/>
      </c>
      <c r="P253" s="17" t="str">
        <v/>
      </c>
      <c r="Q253" s="17" t="str">
        <v/>
      </c>
      <c r="R253" s="17" t="str">
        <v/>
      </c>
      <c r="S253" s="17" t="str">
        <v/>
      </c>
      <c r="T253" s="17" t="str">
        <v/>
      </c>
      <c r="U253" s="17" t="str">
        <v/>
      </c>
      <c r="V253" s="17" t="str">
        <v/>
      </c>
      <c r="W253" s="17" t="str">
        <v/>
      </c>
      <c r="X253" s="17" t="str">
        <v/>
      </c>
      <c r="Y253" s="17" t="str">
        <v/>
      </c>
      <c r="Z253" s="17" t="str">
        <v/>
      </c>
      <c r="AA253" s="17" t="str">
        <v/>
      </c>
      <c r="AB253" s="17" t="str">
        <v/>
      </c>
      <c r="AC253" s="17" t="str">
        <v/>
      </c>
      <c r="AD253" s="17" t="str">
        <v/>
      </c>
      <c r="AE253" s="17" t="str">
        <v/>
      </c>
      <c r="AF253" s="5" t="str">
        <v/>
      </c>
      <c r="AG253" s="18">
        <f>IFERROR(_xlfn.BETA.DIST(DATE(YEAR(AG$2),MONTH(AG$2),15),$AD$2,$AE$2,FALSE,DATE(YEAR($AD253),MONTH($AD253),1),DATE(YEAR($AE253),MONTH($AE253),28)),0)</f>
      </c>
      <c r="AH253" s="18">
        <f>IFERROR(_xlfn.BETA.DIST(DATE(YEAR(AH$2),MONTH(AH$2),15),$AD$2,$AE$2,FALSE,DATE(YEAR($AD253),MONTH($AD253),1),DATE(YEAR($AE253),MONTH($AE253),28)),0)</f>
      </c>
      <c r="AI253" s="18">
        <f>IFERROR(_xlfn.BETA.DIST(DATE(YEAR(AI$2),MONTH(AI$2),15),$AD$2,$AE$2,FALSE,DATE(YEAR($AD253),MONTH($AD253),1),DATE(YEAR($AE253),MONTH($AE253),28)),0)</f>
      </c>
      <c r="AJ253" s="18">
        <f>IFERROR(_xlfn.BETA.DIST(DATE(YEAR(AJ$2),MONTH(AJ$2),15),$AD$2,$AE$2,FALSE,DATE(YEAR($AD253),MONTH($AD253),1),DATE(YEAR($AE253),MONTH($AE253),28)),0)</f>
      </c>
      <c r="AK253" s="18">
        <f>IFERROR(_xlfn.BETA.DIST(DATE(YEAR(AK$2),MONTH(AK$2),15),$AD$2,$AE$2,FALSE,DATE(YEAR($AD253),MONTH($AD253),1),DATE(YEAR($AE253),MONTH($AE253),28)),0)</f>
      </c>
      <c r="AL253" s="18">
        <f>IFERROR(_xlfn.BETA.DIST(DATE(YEAR(AL$2),MONTH(AL$2),15),$AD$2,$AE$2,FALSE,DATE(YEAR($AD253),MONTH($AD253),1),DATE(YEAR($AE253),MONTH($AE253),28)),0)</f>
      </c>
      <c r="AM253" s="18">
        <f>IFERROR(_xlfn.BETA.DIST(DATE(YEAR(AM$2),MONTH(AM$2),15),$AD$2,$AE$2,FALSE,DATE(YEAR($AD253),MONTH($AD253),1),DATE(YEAR($AE253),MONTH($AE253),28)),0)</f>
      </c>
      <c r="AN253" s="18">
        <f>IFERROR(_xlfn.BETA.DIST(DATE(YEAR(AN$2),MONTH(AN$2),15),$AD$2,$AE$2,FALSE,DATE(YEAR($AD253),MONTH($AD253),1),DATE(YEAR($AE253),MONTH($AE253),28)),0)</f>
      </c>
      <c r="AO253" s="18">
        <f>IFERROR(_xlfn.BETA.DIST(DATE(YEAR(AO$2),MONTH(AO$2),15),$AD$2,$AE$2,FALSE,DATE(YEAR($AD253),MONTH($AD253),1),DATE(YEAR($AE253),MONTH($AE253),28)),0)</f>
      </c>
      <c r="AP253" s="18">
        <f>IFERROR(_xlfn.BETA.DIST(DATE(YEAR(AP$2),MONTH(AP$2),15),$AD$2,$AE$2,FALSE,DATE(YEAR($AD253),MONTH($AD253),1),DATE(YEAR($AE253),MONTH($AE253),28)),0)</f>
      </c>
      <c r="AQ253" s="18">
        <f>IFERROR(_xlfn.BETA.DIST(DATE(YEAR(AQ$2),MONTH(AQ$2),15),$AD$2,$AE$2,FALSE,DATE(YEAR($AD253),MONTH($AD253),1),DATE(YEAR($AE253),MONTH($AE253),28)),0)</f>
      </c>
      <c r="AR253" s="18">
        <f>IFERROR(_xlfn.BETA.DIST(DATE(YEAR(AR$2),MONTH(AR$2),15),$AD$2,$AE$2,FALSE,DATE(YEAR($AD253),MONTH($AD253),1),DATE(YEAR($AE253),MONTH($AE253),28)),0)</f>
      </c>
      <c r="AS253" s="18">
        <f>IFERROR(_xlfn.BETA.DIST(DATE(YEAR(AS$2),MONTH(AS$2),15),$AD$2,$AE$2,FALSE,DATE(YEAR($AD253),MONTH($AD253),1),DATE(YEAR($AE253),MONTH($AE253),28)),0)</f>
      </c>
      <c r="AT253" s="18">
        <f>IFERROR(_xlfn.BETA.DIST(DATE(YEAR(AT$2),MONTH(AT$2),15),$AD$2,$AE$2,FALSE,DATE(YEAR($AD253),MONTH($AD253),1),DATE(YEAR($AE253),MONTH($AE253),28)),0)</f>
      </c>
      <c r="AU253" s="18">
        <f>IFERROR(_xlfn.BETA.DIST(DATE(YEAR(AU$2),MONTH(AU$2),15),$AD$2,$AE$2,FALSE,DATE(YEAR($AD253),MONTH($AD253),1),DATE(YEAR($AE253),MONTH($AE253),28)),0)</f>
      </c>
      <c r="AV253" s="18">
        <f>SUM(AG253:AU253)</f>
      </c>
      <c r="AW253" s="18">
        <f>IF(J253&lt;&gt;0,J253,IF($AV253=0,0,AG253/$AV253*$Z253))</f>
      </c>
      <c r="AX253" s="18">
        <f>IF(K253&lt;&gt;0,K253,IF($AV253=0,0,AH253/$AV253*$Z253))</f>
      </c>
      <c r="AY253" s="18">
        <f>IF(L253&lt;&gt;0,L253,IF($AV253=0,0,AI253/$AV253*$Z253))</f>
      </c>
      <c r="AZ253" s="18">
        <f>IF(M253&lt;&gt;0,M253,IF($AV253=0,0,AJ253/$AV253*$Z253))</f>
      </c>
      <c r="BA253" s="18">
        <f>IF(N253&lt;&gt;0,N253,IF($AV253=0,0,AK253/$AV253*$Z253))</f>
      </c>
      <c r="BB253" s="18">
        <f>IF(O253&lt;&gt;0,O253,IF($AV253=0,0,AL253/$AV253*$Z253))</f>
      </c>
      <c r="BC253" s="18">
        <f>IF(P253&lt;&gt;0,P253,IF($AV253=0,0,AM253/$AV253*$Z253))</f>
      </c>
      <c r="BD253" s="18">
        <f>IF(Q253&lt;&gt;0,Q253,IF($AV253=0,0,AN253/$AV253*$Z253))</f>
      </c>
      <c r="BE253" s="18">
        <f>IF(R253&lt;&gt;0,R253,IF($AV253=0,0,AO253/$AV253*$Z253))</f>
      </c>
      <c r="BF253" s="18">
        <f>IF(S253&lt;&gt;0,S253,IF($AV253=0,0,AP253/$AV253*$Z253))</f>
      </c>
      <c r="BG253" s="18">
        <f>IF(T253&lt;&gt;0,T253,IF($AV253=0,0,AQ253/$AV253*$Z253))</f>
      </c>
      <c r="BH253" s="18">
        <f>IF(U253&lt;&gt;0,U253,IF($AV253=0,0,AR253/$AV253*$Z253))</f>
      </c>
      <c r="BI253" s="18">
        <f>IF(V253&lt;&gt;0,V253,IF($AV253=0,0,AS253/$AV253*$Z253))</f>
      </c>
      <c r="BJ253" s="18">
        <f>IF(W253&lt;&gt;0,W253,IF($AV253=0,0,AT253/$AV253*$Z253))</f>
      </c>
      <c r="BK253" s="18">
        <f>IF(X253&lt;&gt;0,X253,IF($AV253=0,0,AU253/$AV253*$Z253))</f>
      </c>
      <c r="BL253" s="18">
        <f>SUM(AW253:BK253)</f>
      </c>
      <c r="BM253" s="17" t="str">
        <v/>
      </c>
    </row>
    <row r="254" outlineLevel="4">
      <c r="A254" s="5" t="str">
        <v>3.22</v>
      </c>
      <c r="B254" s="5" t="str">
        <v/>
      </c>
      <c r="C254" s="5" t="str">
        <v>BSKDGNGENGR05</v>
      </c>
      <c r="D254" s="5" t="str">
        <v>BSKDGNGENGR05</v>
      </c>
      <c r="E254" s="19">
        <f>IFERROR(_xlfn.XLOOKUP(F254,Assumptions!B:B,Assumptions!C:C),0)</f>
      </c>
      <c r="F254" s="5" t="str">
        <v>Advanced Payment</v>
      </c>
      <c r="G254" s="5" t="str">
        <v/>
      </c>
      <c r="H254" s="18">
        <f>G253*E254</f>
      </c>
      <c r="I254" s="18">
        <f>H254*(1-0)</f>
      </c>
      <c r="J254" s="18">
        <v>0</v>
      </c>
      <c r="K254" s="18">
        <v>0</v>
      </c>
      <c r="L254" s="18">
        <v>0</v>
      </c>
      <c r="M254" s="18">
        <v>0</v>
      </c>
      <c r="N254" s="18">
        <v>0</v>
      </c>
      <c r="O254" s="18">
        <v>0</v>
      </c>
      <c r="P254" s="18">
        <v>0</v>
      </c>
      <c r="Q254" s="18">
        <v>0</v>
      </c>
      <c r="R254" s="18">
        <v>0</v>
      </c>
      <c r="S254" s="18">
        <v>0</v>
      </c>
      <c r="T254" s="18">
        <v>0</v>
      </c>
      <c r="U254" s="18">
        <v>0</v>
      </c>
      <c r="V254" s="18">
        <v>0</v>
      </c>
      <c r="W254" s="18">
        <v>0</v>
      </c>
      <c r="X254" s="18">
        <v>0</v>
      </c>
      <c r="Y254" s="18">
        <f>SUM(J254:X254)</f>
      </c>
      <c r="Z254" s="18">
        <f>I254-Y254</f>
      </c>
      <c r="AA254" s="20">
        <v>46026</v>
      </c>
      <c r="AB254" s="20">
        <v>46026</v>
      </c>
      <c r="AC254" s="18">
        <f>IFERROR(_xlfn.XLOOKUP(F254,Assumptions!B:B,Assumptions!D:D),0)</f>
      </c>
      <c r="AD254" s="20">
        <f>AA254+AC254</f>
      </c>
      <c r="AE254" s="20">
        <f>AC254+AB254</f>
      </c>
      <c r="AF254" s="5" t="str">
        <v/>
      </c>
      <c r="AG254" s="18">
        <f>IFERROR(_xlfn.BETA.DIST(DATE(YEAR(AG$2),MONTH(AG$2),15),$AD$2,$AE$2,FALSE,DATE(YEAR($AD254),MONTH($AD254),1),DATE(YEAR($AE254),MONTH($AE254),28)),0)</f>
      </c>
      <c r="AH254" s="18">
        <f>IFERROR(_xlfn.BETA.DIST(DATE(YEAR(AH$2),MONTH(AH$2),15),$AD$2,$AE$2,FALSE,DATE(YEAR($AD254),MONTH($AD254),1),DATE(YEAR($AE254),MONTH($AE254),28)),0)</f>
      </c>
      <c r="AI254" s="18">
        <f>IFERROR(_xlfn.BETA.DIST(DATE(YEAR(AI$2),MONTH(AI$2),15),$AD$2,$AE$2,FALSE,DATE(YEAR($AD254),MONTH($AD254),1),DATE(YEAR($AE254),MONTH($AE254),28)),0)</f>
      </c>
      <c r="AJ254" s="18">
        <f>IFERROR(_xlfn.BETA.DIST(DATE(YEAR(AJ$2),MONTH(AJ$2),15),$AD$2,$AE$2,FALSE,DATE(YEAR($AD254),MONTH($AD254),1),DATE(YEAR($AE254),MONTH($AE254),28)),0)</f>
      </c>
      <c r="AK254" s="18">
        <f>IFERROR(_xlfn.BETA.DIST(DATE(YEAR(AK$2),MONTH(AK$2),15),$AD$2,$AE$2,FALSE,DATE(YEAR($AD254),MONTH($AD254),1),DATE(YEAR($AE254),MONTH($AE254),28)),0)</f>
      </c>
      <c r="AL254" s="18">
        <f>IFERROR(_xlfn.BETA.DIST(DATE(YEAR(AL$2),MONTH(AL$2),15),$AD$2,$AE$2,FALSE,DATE(YEAR($AD254),MONTH($AD254),1),DATE(YEAR($AE254),MONTH($AE254),28)),0)</f>
      </c>
      <c r="AM254" s="18">
        <f>IFERROR(_xlfn.BETA.DIST(DATE(YEAR(AM$2),MONTH(AM$2),15),$AD$2,$AE$2,FALSE,DATE(YEAR($AD254),MONTH($AD254),1),DATE(YEAR($AE254),MONTH($AE254),28)),0)</f>
      </c>
      <c r="AN254" s="18">
        <f>IFERROR(_xlfn.BETA.DIST(DATE(YEAR(AN$2),MONTH(AN$2),15),$AD$2,$AE$2,FALSE,DATE(YEAR($AD254),MONTH($AD254),1),DATE(YEAR($AE254),MONTH($AE254),28)),0)</f>
      </c>
      <c r="AO254" s="18">
        <f>IFERROR(_xlfn.BETA.DIST(DATE(YEAR(AO$2),MONTH(AO$2),15),$AD$2,$AE$2,FALSE,DATE(YEAR($AD254),MONTH($AD254),1),DATE(YEAR($AE254),MONTH($AE254),28)),0)</f>
      </c>
      <c r="AP254" s="18">
        <f>IFERROR(_xlfn.BETA.DIST(DATE(YEAR(AP$2),MONTH(AP$2),15),$AD$2,$AE$2,FALSE,DATE(YEAR($AD254),MONTH($AD254),1),DATE(YEAR($AE254),MONTH($AE254),28)),0)</f>
      </c>
      <c r="AQ254" s="18">
        <f>IFERROR(_xlfn.BETA.DIST(DATE(YEAR(AQ$2),MONTH(AQ$2),15),$AD$2,$AE$2,FALSE,DATE(YEAR($AD254),MONTH($AD254),1),DATE(YEAR($AE254),MONTH($AE254),28)),0)</f>
      </c>
      <c r="AR254" s="18">
        <f>IFERROR(_xlfn.BETA.DIST(DATE(YEAR(AR$2),MONTH(AR$2),15),$AD$2,$AE$2,FALSE,DATE(YEAR($AD254),MONTH($AD254),1),DATE(YEAR($AE254),MONTH($AE254),28)),0)</f>
      </c>
      <c r="AS254" s="18">
        <f>IFERROR(_xlfn.BETA.DIST(DATE(YEAR(AS$2),MONTH(AS$2),15),$AD$2,$AE$2,FALSE,DATE(YEAR($AD254),MONTH($AD254),1),DATE(YEAR($AE254),MONTH($AE254),28)),0)</f>
      </c>
      <c r="AT254" s="18">
        <f>IFERROR(_xlfn.BETA.DIST(DATE(YEAR(AT$2),MONTH(AT$2),15),$AD$2,$AE$2,FALSE,DATE(YEAR($AD254),MONTH($AD254),1),DATE(YEAR($AE254),MONTH($AE254),28)),0)</f>
      </c>
      <c r="AU254" s="18">
        <f>IFERROR(_xlfn.BETA.DIST(DATE(YEAR(AU$2),MONTH(AU$2),15),$AD$2,$AE$2,FALSE,DATE(YEAR($AD254),MONTH($AD254),1),DATE(YEAR($AE254),MONTH($AE254),28)),0)</f>
      </c>
      <c r="AV254" s="18">
        <f>SUM(AG254:AU254)</f>
      </c>
      <c r="AW254" s="18">
        <f>IF(J254&lt;&gt;0,J254,IF($AV254=0,0,AG254/$AV254*$Z254))</f>
      </c>
      <c r="AX254" s="18">
        <f>IF(K254&lt;&gt;0,K254,IF($AV254=0,0,AH254/$AV254*$Z254))</f>
      </c>
      <c r="AY254" s="18">
        <f>IF(L254&lt;&gt;0,L254,IF($AV254=0,0,AI254/$AV254*$Z254))</f>
      </c>
      <c r="AZ254" s="18">
        <f>IF(M254&lt;&gt;0,M254,IF($AV254=0,0,AJ254/$AV254*$Z254))</f>
      </c>
      <c r="BA254" s="18">
        <f>IF(N254&lt;&gt;0,N254,IF($AV254=0,0,AK254/$AV254*$Z254))</f>
      </c>
      <c r="BB254" s="18">
        <f>IF(O254&lt;&gt;0,O254,IF($AV254=0,0,AL254/$AV254*$Z254))</f>
      </c>
      <c r="BC254" s="18">
        <f>IF(P254&lt;&gt;0,P254,IF($AV254=0,0,AM254/$AV254*$Z254))</f>
      </c>
      <c r="BD254" s="18">
        <f>IF(Q254&lt;&gt;0,Q254,IF($AV254=0,0,AN254/$AV254*$Z254))</f>
      </c>
      <c r="BE254" s="18">
        <f>IF(R254&lt;&gt;0,R254,IF($AV254=0,0,AO254/$AV254*$Z254))</f>
      </c>
      <c r="BF254" s="18">
        <f>IF(S254&lt;&gt;0,S254,IF($AV254=0,0,AP254/$AV254*$Z254))</f>
      </c>
      <c r="BG254" s="18">
        <f>IF(T254&lt;&gt;0,T254,IF($AV254=0,0,AQ254/$AV254*$Z254))</f>
      </c>
      <c r="BH254" s="18">
        <f>IF(U254&lt;&gt;0,U254,IF($AV254=0,0,AR254/$AV254*$Z254))</f>
      </c>
      <c r="BI254" s="18">
        <f>IF(V254&lt;&gt;0,V254,IF($AV254=0,0,AS254/$AV254*$Z254))</f>
      </c>
      <c r="BJ254" s="18">
        <f>IF(W254&lt;&gt;0,W254,IF($AV254=0,0,AT254/$AV254*$Z254))</f>
      </c>
      <c r="BK254" s="18">
        <f>IF(X254&lt;&gt;0,X254,IF($AV254=0,0,AU254/$AV254*$Z254))</f>
      </c>
      <c r="BL254" s="18">
        <f>SUM(AW254:BK254)</f>
      </c>
      <c r="BM254" s="18">
        <f>I254-BL254</f>
      </c>
    </row>
    <row r="255" outlineLevel="4">
      <c r="A255" s="5" t="str">
        <v>3.22</v>
      </c>
      <c r="B255" s="5" t="str">
        <v/>
      </c>
      <c r="C255" s="5" t="str">
        <v>BSPRELGENG107</v>
      </c>
      <c r="D255" s="5" t="str">
        <v>BSPRELGENG107</v>
      </c>
      <c r="E255" s="19">
        <f>IFERROR(_xlfn.XLOOKUP(F255,Assumptions!B:B,Assumptions!C:C),0)</f>
      </c>
      <c r="F255" s="5" t="str">
        <v>Site Delivery USD</v>
      </c>
      <c r="G255" s="5" t="str">
        <v/>
      </c>
      <c r="H255" s="18">
        <f>G253*E255</f>
      </c>
      <c r="I255" s="18">
        <f>H255*(1-0)</f>
      </c>
      <c r="J255" s="18">
        <v>0</v>
      </c>
      <c r="K255" s="18">
        <v>0</v>
      </c>
      <c r="L255" s="18">
        <v>0</v>
      </c>
      <c r="M255" s="18">
        <v>0</v>
      </c>
      <c r="N255" s="18">
        <v>0</v>
      </c>
      <c r="O255" s="18">
        <v>0</v>
      </c>
      <c r="P255" s="18">
        <v>0</v>
      </c>
      <c r="Q255" s="18">
        <v>0</v>
      </c>
      <c r="R255" s="18">
        <v>0</v>
      </c>
      <c r="S255" s="18">
        <v>0</v>
      </c>
      <c r="T255" s="18">
        <v>0</v>
      </c>
      <c r="U255" s="18">
        <v>0</v>
      </c>
      <c r="V255" s="18">
        <v>0</v>
      </c>
      <c r="W255" s="18">
        <v>0</v>
      </c>
      <c r="X255" s="18">
        <v>0</v>
      </c>
      <c r="Y255" s="18">
        <f>SUM(J255:X255)</f>
      </c>
      <c r="Z255" s="18">
        <f>I255-Y255</f>
      </c>
      <c r="AA255" s="20">
        <v>46294</v>
      </c>
      <c r="AB255" s="20">
        <v>46294</v>
      </c>
      <c r="AC255" s="18">
        <f>IFERROR(_xlfn.XLOOKUP(F255,Assumptions!B:B,Assumptions!D:D),0)</f>
      </c>
      <c r="AD255" s="20">
        <f>AA255+AC255</f>
      </c>
      <c r="AE255" s="20">
        <f>AC255+AB255</f>
      </c>
      <c r="AF255" s="5" t="str">
        <v/>
      </c>
      <c r="AG255" s="18">
        <f>IFERROR(_xlfn.BETA.DIST(DATE(YEAR(AG$2),MONTH(AG$2),15),$AD$2,$AE$2,FALSE,DATE(YEAR($AD255),MONTH($AD255),1),DATE(YEAR($AE255),MONTH($AE255),28)),0)</f>
      </c>
      <c r="AH255" s="18">
        <f>IFERROR(_xlfn.BETA.DIST(DATE(YEAR(AH$2),MONTH(AH$2),15),$AD$2,$AE$2,FALSE,DATE(YEAR($AD255),MONTH($AD255),1),DATE(YEAR($AE255),MONTH($AE255),28)),0)</f>
      </c>
      <c r="AI255" s="18">
        <f>IFERROR(_xlfn.BETA.DIST(DATE(YEAR(AI$2),MONTH(AI$2),15),$AD$2,$AE$2,FALSE,DATE(YEAR($AD255),MONTH($AD255),1),DATE(YEAR($AE255),MONTH($AE255),28)),0)</f>
      </c>
      <c r="AJ255" s="18">
        <f>IFERROR(_xlfn.BETA.DIST(DATE(YEAR(AJ$2),MONTH(AJ$2),15),$AD$2,$AE$2,FALSE,DATE(YEAR($AD255),MONTH($AD255),1),DATE(YEAR($AE255),MONTH($AE255),28)),0)</f>
      </c>
      <c r="AK255" s="18">
        <f>IFERROR(_xlfn.BETA.DIST(DATE(YEAR(AK$2),MONTH(AK$2),15),$AD$2,$AE$2,FALSE,DATE(YEAR($AD255),MONTH($AD255),1),DATE(YEAR($AE255),MONTH($AE255),28)),0)</f>
      </c>
      <c r="AL255" s="18">
        <f>IFERROR(_xlfn.BETA.DIST(DATE(YEAR(AL$2),MONTH(AL$2),15),$AD$2,$AE$2,FALSE,DATE(YEAR($AD255),MONTH($AD255),1),DATE(YEAR($AE255),MONTH($AE255),28)),0)</f>
      </c>
      <c r="AM255" s="18">
        <f>IFERROR(_xlfn.BETA.DIST(DATE(YEAR(AM$2),MONTH(AM$2),15),$AD$2,$AE$2,FALSE,DATE(YEAR($AD255),MONTH($AD255),1),DATE(YEAR($AE255),MONTH($AE255),28)),0)</f>
      </c>
      <c r="AN255" s="18">
        <f>IFERROR(_xlfn.BETA.DIST(DATE(YEAR(AN$2),MONTH(AN$2),15),$AD$2,$AE$2,FALSE,DATE(YEAR($AD255),MONTH($AD255),1),DATE(YEAR($AE255),MONTH($AE255),28)),0)</f>
      </c>
      <c r="AO255" s="18">
        <f>IFERROR(_xlfn.BETA.DIST(DATE(YEAR(AO$2),MONTH(AO$2),15),$AD$2,$AE$2,FALSE,DATE(YEAR($AD255),MONTH($AD255),1),DATE(YEAR($AE255),MONTH($AE255),28)),0)</f>
      </c>
      <c r="AP255" s="18">
        <f>IFERROR(_xlfn.BETA.DIST(DATE(YEAR(AP$2),MONTH(AP$2),15),$AD$2,$AE$2,FALSE,DATE(YEAR($AD255),MONTH($AD255),1),DATE(YEAR($AE255),MONTH($AE255),28)),0)</f>
      </c>
      <c r="AQ255" s="18">
        <f>IFERROR(_xlfn.BETA.DIST(DATE(YEAR(AQ$2),MONTH(AQ$2),15),$AD$2,$AE$2,FALSE,DATE(YEAR($AD255),MONTH($AD255),1),DATE(YEAR($AE255),MONTH($AE255),28)),0)</f>
      </c>
      <c r="AR255" s="18">
        <f>IFERROR(_xlfn.BETA.DIST(DATE(YEAR(AR$2),MONTH(AR$2),15),$AD$2,$AE$2,FALSE,DATE(YEAR($AD255),MONTH($AD255),1),DATE(YEAR($AE255),MONTH($AE255),28)),0)</f>
      </c>
      <c r="AS255" s="18">
        <f>IFERROR(_xlfn.BETA.DIST(DATE(YEAR(AS$2),MONTH(AS$2),15),$AD$2,$AE$2,FALSE,DATE(YEAR($AD255),MONTH($AD255),1),DATE(YEAR($AE255),MONTH($AE255),28)),0)</f>
      </c>
      <c r="AT255" s="18">
        <f>IFERROR(_xlfn.BETA.DIST(DATE(YEAR(AT$2),MONTH(AT$2),15),$AD$2,$AE$2,FALSE,DATE(YEAR($AD255),MONTH($AD255),1),DATE(YEAR($AE255),MONTH($AE255),28)),0)</f>
      </c>
      <c r="AU255" s="18">
        <f>IFERROR(_xlfn.BETA.DIST(DATE(YEAR(AU$2),MONTH(AU$2),15),$AD$2,$AE$2,FALSE,DATE(YEAR($AD255),MONTH($AD255),1),DATE(YEAR($AE255),MONTH($AE255),28)),0)</f>
      </c>
      <c r="AV255" s="18">
        <f>SUM(AG255:AU255)</f>
      </c>
      <c r="AW255" s="18">
        <f>IF(J255&lt;&gt;0,J255,IF($AV255=0,0,AG255/$AV255*$Z255))</f>
      </c>
      <c r="AX255" s="18">
        <f>IF(K255&lt;&gt;0,K255,IF($AV255=0,0,AH255/$AV255*$Z255))</f>
      </c>
      <c r="AY255" s="18">
        <f>IF(L255&lt;&gt;0,L255,IF($AV255=0,0,AI255/$AV255*$Z255))</f>
      </c>
      <c r="AZ255" s="18">
        <f>IF(M255&lt;&gt;0,M255,IF($AV255=0,0,AJ255/$AV255*$Z255))</f>
      </c>
      <c r="BA255" s="18">
        <f>IF(N255&lt;&gt;0,N255,IF($AV255=0,0,AK255/$AV255*$Z255))</f>
      </c>
      <c r="BB255" s="18">
        <f>IF(O255&lt;&gt;0,O255,IF($AV255=0,0,AL255/$AV255*$Z255))</f>
      </c>
      <c r="BC255" s="18">
        <f>IF(P255&lt;&gt;0,P255,IF($AV255=0,0,AM255/$AV255*$Z255))</f>
      </c>
      <c r="BD255" s="18">
        <f>IF(Q255&lt;&gt;0,Q255,IF($AV255=0,0,AN255/$AV255*$Z255))</f>
      </c>
      <c r="BE255" s="18">
        <f>IF(R255&lt;&gt;0,R255,IF($AV255=0,0,AO255/$AV255*$Z255))</f>
      </c>
      <c r="BF255" s="18">
        <f>IF(S255&lt;&gt;0,S255,IF($AV255=0,0,AP255/$AV255*$Z255))</f>
      </c>
      <c r="BG255" s="18">
        <f>IF(T255&lt;&gt;0,T255,IF($AV255=0,0,AQ255/$AV255*$Z255))</f>
      </c>
      <c r="BH255" s="18">
        <f>IF(U255&lt;&gt;0,U255,IF($AV255=0,0,AR255/$AV255*$Z255))</f>
      </c>
      <c r="BI255" s="18">
        <f>IF(V255&lt;&gt;0,V255,IF($AV255=0,0,AS255/$AV255*$Z255))</f>
      </c>
      <c r="BJ255" s="18">
        <f>IF(W255&lt;&gt;0,W255,IF($AV255=0,0,AT255/$AV255*$Z255))</f>
      </c>
      <c r="BK255" s="18">
        <f>IF(X255&lt;&gt;0,X255,IF($AV255=0,0,AU255/$AV255*$Z255))</f>
      </c>
      <c r="BL255" s="18">
        <f>SUM(AW255:BK255)</f>
      </c>
      <c r="BM255" s="18">
        <f>I255-BL255</f>
      </c>
    </row>
    <row r="256" outlineLevel="4">
      <c r="A256" s="5" t="str">
        <v>3.22</v>
      </c>
      <c r="B256" s="5" t="str">
        <v/>
      </c>
      <c r="C256" s="5" t="str">
        <v>BSKDGNGENGR07</v>
      </c>
      <c r="D256" s="5" t="str">
        <v>BSKDGNGENGR07</v>
      </c>
      <c r="E256" s="19">
        <f>IFERROR(_xlfn.XLOOKUP(F256,Assumptions!B:B,Assumptions!C:C),0)</f>
      </c>
      <c r="F256" s="5" t="str">
        <v>Retention</v>
      </c>
      <c r="G256" s="5" t="str">
        <v/>
      </c>
      <c r="H256" s="18">
        <f>G253*E256</f>
      </c>
      <c r="I256" s="18">
        <f>H256*(1-0)</f>
      </c>
      <c r="J256" s="18">
        <v>0</v>
      </c>
      <c r="K256" s="18">
        <v>0</v>
      </c>
      <c r="L256" s="18">
        <v>0</v>
      </c>
      <c r="M256" s="18">
        <v>0</v>
      </c>
      <c r="N256" s="18">
        <v>0</v>
      </c>
      <c r="O256" s="18">
        <v>0</v>
      </c>
      <c r="P256" s="18">
        <v>0</v>
      </c>
      <c r="Q256" s="18">
        <v>0</v>
      </c>
      <c r="R256" s="18">
        <v>0</v>
      </c>
      <c r="S256" s="18">
        <v>0</v>
      </c>
      <c r="T256" s="18">
        <v>0</v>
      </c>
      <c r="U256" s="18">
        <v>0</v>
      </c>
      <c r="V256" s="18">
        <v>0</v>
      </c>
      <c r="W256" s="18">
        <v>0</v>
      </c>
      <c r="X256" s="18">
        <v>0</v>
      </c>
      <c r="Y256" s="18">
        <f>SUM(J256:X256)</f>
      </c>
      <c r="Z256" s="18">
        <f>I256-Y256</f>
      </c>
      <c r="AA256" s="20">
        <v>46483</v>
      </c>
      <c r="AB256" s="20">
        <v>46483</v>
      </c>
      <c r="AC256" s="18">
        <f>IFERROR(_xlfn.XLOOKUP(F256,Assumptions!B:B,Assumptions!D:D),0)</f>
      </c>
      <c r="AD256" s="20">
        <f>AA256+AC256</f>
      </c>
      <c r="AE256" s="20">
        <f>AC256+AB256</f>
      </c>
      <c r="AF256" s="5" t="str">
        <v/>
      </c>
      <c r="AG256" s="18">
        <f>IFERROR(_xlfn.BETA.DIST(DATE(YEAR(AG$2),MONTH(AG$2),15),$AD$2,$AE$2,FALSE,DATE(YEAR($AD256),MONTH($AD256),1),DATE(YEAR($AE256),MONTH($AE256),28)),0)</f>
      </c>
      <c r="AH256" s="18">
        <f>IFERROR(_xlfn.BETA.DIST(DATE(YEAR(AH$2),MONTH(AH$2),15),$AD$2,$AE$2,FALSE,DATE(YEAR($AD256),MONTH($AD256),1),DATE(YEAR($AE256),MONTH($AE256),28)),0)</f>
      </c>
      <c r="AI256" s="18">
        <f>IFERROR(_xlfn.BETA.DIST(DATE(YEAR(AI$2),MONTH(AI$2),15),$AD$2,$AE$2,FALSE,DATE(YEAR($AD256),MONTH($AD256),1),DATE(YEAR($AE256),MONTH($AE256),28)),0)</f>
      </c>
      <c r="AJ256" s="18">
        <f>IFERROR(_xlfn.BETA.DIST(DATE(YEAR(AJ$2),MONTH(AJ$2),15),$AD$2,$AE$2,FALSE,DATE(YEAR($AD256),MONTH($AD256),1),DATE(YEAR($AE256),MONTH($AE256),28)),0)</f>
      </c>
      <c r="AK256" s="18">
        <f>IFERROR(_xlfn.BETA.DIST(DATE(YEAR(AK$2),MONTH(AK$2),15),$AD$2,$AE$2,FALSE,DATE(YEAR($AD256),MONTH($AD256),1),DATE(YEAR($AE256),MONTH($AE256),28)),0)</f>
      </c>
      <c r="AL256" s="18">
        <f>IFERROR(_xlfn.BETA.DIST(DATE(YEAR(AL$2),MONTH(AL$2),15),$AD$2,$AE$2,FALSE,DATE(YEAR($AD256),MONTH($AD256),1),DATE(YEAR($AE256),MONTH($AE256),28)),0)</f>
      </c>
      <c r="AM256" s="18">
        <f>IFERROR(_xlfn.BETA.DIST(DATE(YEAR(AM$2),MONTH(AM$2),15),$AD$2,$AE$2,FALSE,DATE(YEAR($AD256),MONTH($AD256),1),DATE(YEAR($AE256),MONTH($AE256),28)),0)</f>
      </c>
      <c r="AN256" s="18">
        <f>IFERROR(_xlfn.BETA.DIST(DATE(YEAR(AN$2),MONTH(AN$2),15),$AD$2,$AE$2,FALSE,DATE(YEAR($AD256),MONTH($AD256),1),DATE(YEAR($AE256),MONTH($AE256),28)),0)</f>
      </c>
      <c r="AO256" s="18">
        <f>IFERROR(_xlfn.BETA.DIST(DATE(YEAR(AO$2),MONTH(AO$2),15),$AD$2,$AE$2,FALSE,DATE(YEAR($AD256),MONTH($AD256),1),DATE(YEAR($AE256),MONTH($AE256),28)),0)</f>
      </c>
      <c r="AP256" s="18">
        <f>IFERROR(_xlfn.BETA.DIST(DATE(YEAR(AP$2),MONTH(AP$2),15),$AD$2,$AE$2,FALSE,DATE(YEAR($AD256),MONTH($AD256),1),DATE(YEAR($AE256),MONTH($AE256),28)),0)</f>
      </c>
      <c r="AQ256" s="18">
        <f>IFERROR(_xlfn.BETA.DIST(DATE(YEAR(AQ$2),MONTH(AQ$2),15),$AD$2,$AE$2,FALSE,DATE(YEAR($AD256),MONTH($AD256),1),DATE(YEAR($AE256),MONTH($AE256),28)),0)</f>
      </c>
      <c r="AR256" s="18">
        <f>IFERROR(_xlfn.BETA.DIST(DATE(YEAR(AR$2),MONTH(AR$2),15),$AD$2,$AE$2,FALSE,DATE(YEAR($AD256),MONTH($AD256),1),DATE(YEAR($AE256),MONTH($AE256),28)),0)</f>
      </c>
      <c r="AS256" s="18">
        <f>IFERROR(_xlfn.BETA.DIST(DATE(YEAR(AS$2),MONTH(AS$2),15),$AD$2,$AE$2,FALSE,DATE(YEAR($AD256),MONTH($AD256),1),DATE(YEAR($AE256),MONTH($AE256),28)),0)</f>
      </c>
      <c r="AT256" s="18">
        <f>IFERROR(_xlfn.BETA.DIST(DATE(YEAR(AT$2),MONTH(AT$2),15),$AD$2,$AE$2,FALSE,DATE(YEAR($AD256),MONTH($AD256),1),DATE(YEAR($AE256),MONTH($AE256),28)),0)</f>
      </c>
      <c r="AU256" s="18">
        <f>IFERROR(_xlfn.BETA.DIST(DATE(YEAR(AU$2),MONTH(AU$2),15),$AD$2,$AE$2,FALSE,DATE(YEAR($AD256),MONTH($AD256),1),DATE(YEAR($AE256),MONTH($AE256),28)),0)</f>
      </c>
      <c r="AV256" s="18">
        <f>SUM(AG256:AU256)</f>
      </c>
      <c r="AW256" s="18">
        <f>IF(J256&lt;&gt;0,J256,IF($AV256=0,0,AG256/$AV256*$Z256))</f>
      </c>
      <c r="AX256" s="18">
        <f>IF(K256&lt;&gt;0,K256,IF($AV256=0,0,AH256/$AV256*$Z256))</f>
      </c>
      <c r="AY256" s="18">
        <f>IF(L256&lt;&gt;0,L256,IF($AV256=0,0,AI256/$AV256*$Z256))</f>
      </c>
      <c r="AZ256" s="18">
        <f>IF(M256&lt;&gt;0,M256,IF($AV256=0,0,AJ256/$AV256*$Z256))</f>
      </c>
      <c r="BA256" s="18">
        <f>IF(N256&lt;&gt;0,N256,IF($AV256=0,0,AK256/$AV256*$Z256))</f>
      </c>
      <c r="BB256" s="18">
        <f>IF(O256&lt;&gt;0,O256,IF($AV256=0,0,AL256/$AV256*$Z256))</f>
      </c>
      <c r="BC256" s="18">
        <f>IF(P256&lt;&gt;0,P256,IF($AV256=0,0,AM256/$AV256*$Z256))</f>
      </c>
      <c r="BD256" s="18">
        <f>IF(Q256&lt;&gt;0,Q256,IF($AV256=0,0,AN256/$AV256*$Z256))</f>
      </c>
      <c r="BE256" s="18">
        <f>IF(R256&lt;&gt;0,R256,IF($AV256=0,0,AO256/$AV256*$Z256))</f>
      </c>
      <c r="BF256" s="18">
        <f>IF(S256&lt;&gt;0,S256,IF($AV256=0,0,AP256/$AV256*$Z256))</f>
      </c>
      <c r="BG256" s="18">
        <f>IF(T256&lt;&gt;0,T256,IF($AV256=0,0,AQ256/$AV256*$Z256))</f>
      </c>
      <c r="BH256" s="18">
        <f>IF(U256&lt;&gt;0,U256,IF($AV256=0,0,AR256/$AV256*$Z256))</f>
      </c>
      <c r="BI256" s="18">
        <f>IF(V256&lt;&gt;0,V256,IF($AV256=0,0,AS256/$AV256*$Z256))</f>
      </c>
      <c r="BJ256" s="18">
        <f>IF(W256&lt;&gt;0,W256,IF($AV256=0,0,AT256/$AV256*$Z256))</f>
      </c>
      <c r="BK256" s="18">
        <f>IF(X256&lt;&gt;0,X256,IF($AV256=0,0,AU256/$AV256*$Z256))</f>
      </c>
      <c r="BL256" s="18">
        <f>SUM(AW256:BK256)</f>
      </c>
      <c r="BM256" s="18">
        <f>I256-BL256</f>
      </c>
    </row>
    <row r="257" outlineLevel="3">
      <c r="A257" s="17" t="str">
        <v>3.23</v>
      </c>
      <c r="B257" s="17" t="str">
        <v/>
      </c>
      <c r="C257" s="17" t="str">
        <v/>
      </c>
      <c r="D257" s="17" t="str">
        <v/>
      </c>
      <c r="E257" s="17" t="str">
        <v>3.23</v>
      </c>
      <c r="F257" s="17" t="str">
        <v>Three phase GIS maintenance earthing switch for 175MVA incoming transformer feeders.</v>
      </c>
      <c r="G257" s="17">
        <v>29139.53</v>
      </c>
      <c r="H257" s="17" t="str">
        <v/>
      </c>
      <c r="I257" s="17" t="str">
        <v/>
      </c>
      <c r="J257" s="17" t="str">
        <v/>
      </c>
      <c r="K257" s="17" t="str">
        <v/>
      </c>
      <c r="L257" s="17" t="str">
        <v/>
      </c>
      <c r="M257" s="17" t="str">
        <v/>
      </c>
      <c r="N257" s="17" t="str">
        <v/>
      </c>
      <c r="O257" s="17" t="str">
        <v/>
      </c>
      <c r="P257" s="17" t="str">
        <v/>
      </c>
      <c r="Q257" s="17" t="str">
        <v/>
      </c>
      <c r="R257" s="17" t="str">
        <v/>
      </c>
      <c r="S257" s="17" t="str">
        <v/>
      </c>
      <c r="T257" s="17" t="str">
        <v/>
      </c>
      <c r="U257" s="17" t="str">
        <v/>
      </c>
      <c r="V257" s="17" t="str">
        <v/>
      </c>
      <c r="W257" s="17" t="str">
        <v/>
      </c>
      <c r="X257" s="17" t="str">
        <v/>
      </c>
      <c r="Y257" s="17" t="str">
        <v/>
      </c>
      <c r="Z257" s="17" t="str">
        <v/>
      </c>
      <c r="AA257" s="17" t="str">
        <v/>
      </c>
      <c r="AB257" s="17" t="str">
        <v/>
      </c>
      <c r="AC257" s="17" t="str">
        <v/>
      </c>
      <c r="AD257" s="17" t="str">
        <v/>
      </c>
      <c r="AE257" s="17" t="str">
        <v/>
      </c>
      <c r="AF257" s="5" t="str">
        <v/>
      </c>
      <c r="AG257" s="18">
        <f>IFERROR(_xlfn.BETA.DIST(DATE(YEAR(AG$2),MONTH(AG$2),15),$AD$2,$AE$2,FALSE,DATE(YEAR($AD257),MONTH($AD257),1),DATE(YEAR($AE257),MONTH($AE257),28)),0)</f>
      </c>
      <c r="AH257" s="18">
        <f>IFERROR(_xlfn.BETA.DIST(DATE(YEAR(AH$2),MONTH(AH$2),15),$AD$2,$AE$2,FALSE,DATE(YEAR($AD257),MONTH($AD257),1),DATE(YEAR($AE257),MONTH($AE257),28)),0)</f>
      </c>
      <c r="AI257" s="18">
        <f>IFERROR(_xlfn.BETA.DIST(DATE(YEAR(AI$2),MONTH(AI$2),15),$AD$2,$AE$2,FALSE,DATE(YEAR($AD257),MONTH($AD257),1),DATE(YEAR($AE257),MONTH($AE257),28)),0)</f>
      </c>
      <c r="AJ257" s="18">
        <f>IFERROR(_xlfn.BETA.DIST(DATE(YEAR(AJ$2),MONTH(AJ$2),15),$AD$2,$AE$2,FALSE,DATE(YEAR($AD257),MONTH($AD257),1),DATE(YEAR($AE257),MONTH($AE257),28)),0)</f>
      </c>
      <c r="AK257" s="18">
        <f>IFERROR(_xlfn.BETA.DIST(DATE(YEAR(AK$2),MONTH(AK$2),15),$AD$2,$AE$2,FALSE,DATE(YEAR($AD257),MONTH($AD257),1),DATE(YEAR($AE257),MONTH($AE257),28)),0)</f>
      </c>
      <c r="AL257" s="18">
        <f>IFERROR(_xlfn.BETA.DIST(DATE(YEAR(AL$2),MONTH(AL$2),15),$AD$2,$AE$2,FALSE,DATE(YEAR($AD257),MONTH($AD257),1),DATE(YEAR($AE257),MONTH($AE257),28)),0)</f>
      </c>
      <c r="AM257" s="18">
        <f>IFERROR(_xlfn.BETA.DIST(DATE(YEAR(AM$2),MONTH(AM$2),15),$AD$2,$AE$2,FALSE,DATE(YEAR($AD257),MONTH($AD257),1),DATE(YEAR($AE257),MONTH($AE257),28)),0)</f>
      </c>
      <c r="AN257" s="18">
        <f>IFERROR(_xlfn.BETA.DIST(DATE(YEAR(AN$2),MONTH(AN$2),15),$AD$2,$AE$2,FALSE,DATE(YEAR($AD257),MONTH($AD257),1),DATE(YEAR($AE257),MONTH($AE257),28)),0)</f>
      </c>
      <c r="AO257" s="18">
        <f>IFERROR(_xlfn.BETA.DIST(DATE(YEAR(AO$2),MONTH(AO$2),15),$AD$2,$AE$2,FALSE,DATE(YEAR($AD257),MONTH($AD257),1),DATE(YEAR($AE257),MONTH($AE257),28)),0)</f>
      </c>
      <c r="AP257" s="18">
        <f>IFERROR(_xlfn.BETA.DIST(DATE(YEAR(AP$2),MONTH(AP$2),15),$AD$2,$AE$2,FALSE,DATE(YEAR($AD257),MONTH($AD257),1),DATE(YEAR($AE257),MONTH($AE257),28)),0)</f>
      </c>
      <c r="AQ257" s="18">
        <f>IFERROR(_xlfn.BETA.DIST(DATE(YEAR(AQ$2),MONTH(AQ$2),15),$AD$2,$AE$2,FALSE,DATE(YEAR($AD257),MONTH($AD257),1),DATE(YEAR($AE257),MONTH($AE257),28)),0)</f>
      </c>
      <c r="AR257" s="18">
        <f>IFERROR(_xlfn.BETA.DIST(DATE(YEAR(AR$2),MONTH(AR$2),15),$AD$2,$AE$2,FALSE,DATE(YEAR($AD257),MONTH($AD257),1),DATE(YEAR($AE257),MONTH($AE257),28)),0)</f>
      </c>
      <c r="AS257" s="18">
        <f>IFERROR(_xlfn.BETA.DIST(DATE(YEAR(AS$2),MONTH(AS$2),15),$AD$2,$AE$2,FALSE,DATE(YEAR($AD257),MONTH($AD257),1),DATE(YEAR($AE257),MONTH($AE257),28)),0)</f>
      </c>
      <c r="AT257" s="18">
        <f>IFERROR(_xlfn.BETA.DIST(DATE(YEAR(AT$2),MONTH(AT$2),15),$AD$2,$AE$2,FALSE,DATE(YEAR($AD257),MONTH($AD257),1),DATE(YEAR($AE257),MONTH($AE257),28)),0)</f>
      </c>
      <c r="AU257" s="18">
        <f>IFERROR(_xlfn.BETA.DIST(DATE(YEAR(AU$2),MONTH(AU$2),15),$AD$2,$AE$2,FALSE,DATE(YEAR($AD257),MONTH($AD257),1),DATE(YEAR($AE257),MONTH($AE257),28)),0)</f>
      </c>
      <c r="AV257" s="18">
        <f>SUM(AG257:AU257)</f>
      </c>
      <c r="AW257" s="18">
        <f>IF(J257&lt;&gt;0,J257,IF($AV257=0,0,AG257/$AV257*$Z257))</f>
      </c>
      <c r="AX257" s="18">
        <f>IF(K257&lt;&gt;0,K257,IF($AV257=0,0,AH257/$AV257*$Z257))</f>
      </c>
      <c r="AY257" s="18">
        <f>IF(L257&lt;&gt;0,L257,IF($AV257=0,0,AI257/$AV257*$Z257))</f>
      </c>
      <c r="AZ257" s="18">
        <f>IF(M257&lt;&gt;0,M257,IF($AV257=0,0,AJ257/$AV257*$Z257))</f>
      </c>
      <c r="BA257" s="18">
        <f>IF(N257&lt;&gt;0,N257,IF($AV257=0,0,AK257/$AV257*$Z257))</f>
      </c>
      <c r="BB257" s="18">
        <f>IF(O257&lt;&gt;0,O257,IF($AV257=0,0,AL257/$AV257*$Z257))</f>
      </c>
      <c r="BC257" s="18">
        <f>IF(P257&lt;&gt;0,P257,IF($AV257=0,0,AM257/$AV257*$Z257))</f>
      </c>
      <c r="BD257" s="18">
        <f>IF(Q257&lt;&gt;0,Q257,IF($AV257=0,0,AN257/$AV257*$Z257))</f>
      </c>
      <c r="BE257" s="18">
        <f>IF(R257&lt;&gt;0,R257,IF($AV257=0,0,AO257/$AV257*$Z257))</f>
      </c>
      <c r="BF257" s="18">
        <f>IF(S257&lt;&gt;0,S257,IF($AV257=0,0,AP257/$AV257*$Z257))</f>
      </c>
      <c r="BG257" s="18">
        <f>IF(T257&lt;&gt;0,T257,IF($AV257=0,0,AQ257/$AV257*$Z257))</f>
      </c>
      <c r="BH257" s="18">
        <f>IF(U257&lt;&gt;0,U257,IF($AV257=0,0,AR257/$AV257*$Z257))</f>
      </c>
      <c r="BI257" s="18">
        <f>IF(V257&lt;&gt;0,V257,IF($AV257=0,0,AS257/$AV257*$Z257))</f>
      </c>
      <c r="BJ257" s="18">
        <f>IF(W257&lt;&gt;0,W257,IF($AV257=0,0,AT257/$AV257*$Z257))</f>
      </c>
      <c r="BK257" s="18">
        <f>IF(X257&lt;&gt;0,X257,IF($AV257=0,0,AU257/$AV257*$Z257))</f>
      </c>
      <c r="BL257" s="18">
        <f>SUM(AW257:BK257)</f>
      </c>
      <c r="BM257" s="17" t="str">
        <v/>
      </c>
    </row>
    <row r="258" outlineLevel="4">
      <c r="A258" s="5" t="str">
        <v>3.23</v>
      </c>
      <c r="B258" s="5" t="str">
        <v/>
      </c>
      <c r="C258" s="5" t="str">
        <v>BSKDGNGENGR05</v>
      </c>
      <c r="D258" s="5" t="str">
        <v>BSKDGNGENGR05</v>
      </c>
      <c r="E258" s="19">
        <f>IFERROR(_xlfn.XLOOKUP(F258,Assumptions!B:B,Assumptions!C:C),0)</f>
      </c>
      <c r="F258" s="5" t="str">
        <v>Advanced Payment</v>
      </c>
      <c r="G258" s="5" t="str">
        <v/>
      </c>
      <c r="H258" s="18">
        <f>G257*E258</f>
      </c>
      <c r="I258" s="18">
        <f>H258*(1-0)</f>
      </c>
      <c r="J258" s="18">
        <v>0</v>
      </c>
      <c r="K258" s="18">
        <v>0</v>
      </c>
      <c r="L258" s="18">
        <v>0</v>
      </c>
      <c r="M258" s="18">
        <v>0</v>
      </c>
      <c r="N258" s="18">
        <v>0</v>
      </c>
      <c r="O258" s="18">
        <v>0</v>
      </c>
      <c r="P258" s="18">
        <v>0</v>
      </c>
      <c r="Q258" s="18">
        <v>0</v>
      </c>
      <c r="R258" s="18">
        <v>0</v>
      </c>
      <c r="S258" s="18">
        <v>0</v>
      </c>
      <c r="T258" s="18">
        <v>0</v>
      </c>
      <c r="U258" s="18">
        <v>0</v>
      </c>
      <c r="V258" s="18">
        <v>0</v>
      </c>
      <c r="W258" s="18">
        <v>0</v>
      </c>
      <c r="X258" s="18">
        <v>0</v>
      </c>
      <c r="Y258" s="18">
        <f>SUM(J258:X258)</f>
      </c>
      <c r="Z258" s="18">
        <f>I258-Y258</f>
      </c>
      <c r="AA258" s="20">
        <v>46026</v>
      </c>
      <c r="AB258" s="20">
        <v>46026</v>
      </c>
      <c r="AC258" s="18">
        <f>IFERROR(_xlfn.XLOOKUP(F258,Assumptions!B:B,Assumptions!D:D),0)</f>
      </c>
      <c r="AD258" s="20">
        <f>AA258+AC258</f>
      </c>
      <c r="AE258" s="20">
        <f>AC258+AB258</f>
      </c>
      <c r="AF258" s="5" t="str">
        <v/>
      </c>
      <c r="AG258" s="18">
        <f>IFERROR(_xlfn.BETA.DIST(DATE(YEAR(AG$2),MONTH(AG$2),15),$AD$2,$AE$2,FALSE,DATE(YEAR($AD258),MONTH($AD258),1),DATE(YEAR($AE258),MONTH($AE258),28)),0)</f>
      </c>
      <c r="AH258" s="18">
        <f>IFERROR(_xlfn.BETA.DIST(DATE(YEAR(AH$2),MONTH(AH$2),15),$AD$2,$AE$2,FALSE,DATE(YEAR($AD258),MONTH($AD258),1),DATE(YEAR($AE258),MONTH($AE258),28)),0)</f>
      </c>
      <c r="AI258" s="18">
        <f>IFERROR(_xlfn.BETA.DIST(DATE(YEAR(AI$2),MONTH(AI$2),15),$AD$2,$AE$2,FALSE,DATE(YEAR($AD258),MONTH($AD258),1),DATE(YEAR($AE258),MONTH($AE258),28)),0)</f>
      </c>
      <c r="AJ258" s="18">
        <f>IFERROR(_xlfn.BETA.DIST(DATE(YEAR(AJ$2),MONTH(AJ$2),15),$AD$2,$AE$2,FALSE,DATE(YEAR($AD258),MONTH($AD258),1),DATE(YEAR($AE258),MONTH($AE258),28)),0)</f>
      </c>
      <c r="AK258" s="18">
        <f>IFERROR(_xlfn.BETA.DIST(DATE(YEAR(AK$2),MONTH(AK$2),15),$AD$2,$AE$2,FALSE,DATE(YEAR($AD258),MONTH($AD258),1),DATE(YEAR($AE258),MONTH($AE258),28)),0)</f>
      </c>
      <c r="AL258" s="18">
        <f>IFERROR(_xlfn.BETA.DIST(DATE(YEAR(AL$2),MONTH(AL$2),15),$AD$2,$AE$2,FALSE,DATE(YEAR($AD258),MONTH($AD258),1),DATE(YEAR($AE258),MONTH($AE258),28)),0)</f>
      </c>
      <c r="AM258" s="18">
        <f>IFERROR(_xlfn.BETA.DIST(DATE(YEAR(AM$2),MONTH(AM$2),15),$AD$2,$AE$2,FALSE,DATE(YEAR($AD258),MONTH($AD258),1),DATE(YEAR($AE258),MONTH($AE258),28)),0)</f>
      </c>
      <c r="AN258" s="18">
        <f>IFERROR(_xlfn.BETA.DIST(DATE(YEAR(AN$2),MONTH(AN$2),15),$AD$2,$AE$2,FALSE,DATE(YEAR($AD258),MONTH($AD258),1),DATE(YEAR($AE258),MONTH($AE258),28)),0)</f>
      </c>
      <c r="AO258" s="18">
        <f>IFERROR(_xlfn.BETA.DIST(DATE(YEAR(AO$2),MONTH(AO$2),15),$AD$2,$AE$2,FALSE,DATE(YEAR($AD258),MONTH($AD258),1),DATE(YEAR($AE258),MONTH($AE258),28)),0)</f>
      </c>
      <c r="AP258" s="18">
        <f>IFERROR(_xlfn.BETA.DIST(DATE(YEAR(AP$2),MONTH(AP$2),15),$AD$2,$AE$2,FALSE,DATE(YEAR($AD258),MONTH($AD258),1),DATE(YEAR($AE258),MONTH($AE258),28)),0)</f>
      </c>
      <c r="AQ258" s="18">
        <f>IFERROR(_xlfn.BETA.DIST(DATE(YEAR(AQ$2),MONTH(AQ$2),15),$AD$2,$AE$2,FALSE,DATE(YEAR($AD258),MONTH($AD258),1),DATE(YEAR($AE258),MONTH($AE258),28)),0)</f>
      </c>
      <c r="AR258" s="18">
        <f>IFERROR(_xlfn.BETA.DIST(DATE(YEAR(AR$2),MONTH(AR$2),15),$AD$2,$AE$2,FALSE,DATE(YEAR($AD258),MONTH($AD258),1),DATE(YEAR($AE258),MONTH($AE258),28)),0)</f>
      </c>
      <c r="AS258" s="18">
        <f>IFERROR(_xlfn.BETA.DIST(DATE(YEAR(AS$2),MONTH(AS$2),15),$AD$2,$AE$2,FALSE,DATE(YEAR($AD258),MONTH($AD258),1),DATE(YEAR($AE258),MONTH($AE258),28)),0)</f>
      </c>
      <c r="AT258" s="18">
        <f>IFERROR(_xlfn.BETA.DIST(DATE(YEAR(AT$2),MONTH(AT$2),15),$AD$2,$AE$2,FALSE,DATE(YEAR($AD258),MONTH($AD258),1),DATE(YEAR($AE258),MONTH($AE258),28)),0)</f>
      </c>
      <c r="AU258" s="18">
        <f>IFERROR(_xlfn.BETA.DIST(DATE(YEAR(AU$2),MONTH(AU$2),15),$AD$2,$AE$2,FALSE,DATE(YEAR($AD258),MONTH($AD258),1),DATE(YEAR($AE258),MONTH($AE258),28)),0)</f>
      </c>
      <c r="AV258" s="18">
        <f>SUM(AG258:AU258)</f>
      </c>
      <c r="AW258" s="18">
        <f>IF(J258&lt;&gt;0,J258,IF($AV258=0,0,AG258/$AV258*$Z258))</f>
      </c>
      <c r="AX258" s="18">
        <f>IF(K258&lt;&gt;0,K258,IF($AV258=0,0,AH258/$AV258*$Z258))</f>
      </c>
      <c r="AY258" s="18">
        <f>IF(L258&lt;&gt;0,L258,IF($AV258=0,0,AI258/$AV258*$Z258))</f>
      </c>
      <c r="AZ258" s="18">
        <f>IF(M258&lt;&gt;0,M258,IF($AV258=0,0,AJ258/$AV258*$Z258))</f>
      </c>
      <c r="BA258" s="18">
        <f>IF(N258&lt;&gt;0,N258,IF($AV258=0,0,AK258/$AV258*$Z258))</f>
      </c>
      <c r="BB258" s="18">
        <f>IF(O258&lt;&gt;0,O258,IF($AV258=0,0,AL258/$AV258*$Z258))</f>
      </c>
      <c r="BC258" s="18">
        <f>IF(P258&lt;&gt;0,P258,IF($AV258=0,0,AM258/$AV258*$Z258))</f>
      </c>
      <c r="BD258" s="18">
        <f>IF(Q258&lt;&gt;0,Q258,IF($AV258=0,0,AN258/$AV258*$Z258))</f>
      </c>
      <c r="BE258" s="18">
        <f>IF(R258&lt;&gt;0,R258,IF($AV258=0,0,AO258/$AV258*$Z258))</f>
      </c>
      <c r="BF258" s="18">
        <f>IF(S258&lt;&gt;0,S258,IF($AV258=0,0,AP258/$AV258*$Z258))</f>
      </c>
      <c r="BG258" s="18">
        <f>IF(T258&lt;&gt;0,T258,IF($AV258=0,0,AQ258/$AV258*$Z258))</f>
      </c>
      <c r="BH258" s="18">
        <f>IF(U258&lt;&gt;0,U258,IF($AV258=0,0,AR258/$AV258*$Z258))</f>
      </c>
      <c r="BI258" s="18">
        <f>IF(V258&lt;&gt;0,V258,IF($AV258=0,0,AS258/$AV258*$Z258))</f>
      </c>
      <c r="BJ258" s="18">
        <f>IF(W258&lt;&gt;0,W258,IF($AV258=0,0,AT258/$AV258*$Z258))</f>
      </c>
      <c r="BK258" s="18">
        <f>IF(X258&lt;&gt;0,X258,IF($AV258=0,0,AU258/$AV258*$Z258))</f>
      </c>
      <c r="BL258" s="18">
        <f>SUM(AW258:BK258)</f>
      </c>
      <c r="BM258" s="18">
        <f>I258-BL258</f>
      </c>
    </row>
    <row r="259" outlineLevel="4">
      <c r="A259" s="5" t="str">
        <v>3.23</v>
      </c>
      <c r="B259" s="5" t="str">
        <v/>
      </c>
      <c r="C259" s="5" t="str">
        <v>BSPRELGENG107</v>
      </c>
      <c r="D259" s="5" t="str">
        <v>BSPRELGENG107</v>
      </c>
      <c r="E259" s="19">
        <f>IFERROR(_xlfn.XLOOKUP(F259,Assumptions!B:B,Assumptions!C:C),0)</f>
      </c>
      <c r="F259" s="5" t="str">
        <v>Site Delivery USD</v>
      </c>
      <c r="G259" s="5" t="str">
        <v/>
      </c>
      <c r="H259" s="18">
        <f>G257*E259</f>
      </c>
      <c r="I259" s="18">
        <f>H259*(1-0)</f>
      </c>
      <c r="J259" s="18">
        <v>0</v>
      </c>
      <c r="K259" s="18">
        <v>0</v>
      </c>
      <c r="L259" s="18">
        <v>0</v>
      </c>
      <c r="M259" s="18">
        <v>0</v>
      </c>
      <c r="N259" s="18">
        <v>0</v>
      </c>
      <c r="O259" s="18">
        <v>0</v>
      </c>
      <c r="P259" s="18">
        <v>0</v>
      </c>
      <c r="Q259" s="18">
        <v>0</v>
      </c>
      <c r="R259" s="18">
        <v>0</v>
      </c>
      <c r="S259" s="18">
        <v>0</v>
      </c>
      <c r="T259" s="18">
        <v>0</v>
      </c>
      <c r="U259" s="18">
        <v>0</v>
      </c>
      <c r="V259" s="18">
        <v>0</v>
      </c>
      <c r="W259" s="18">
        <v>0</v>
      </c>
      <c r="X259" s="18">
        <v>0</v>
      </c>
      <c r="Y259" s="18">
        <f>SUM(J259:X259)</f>
      </c>
      <c r="Z259" s="18">
        <f>I259-Y259</f>
      </c>
      <c r="AA259" s="20">
        <v>46294</v>
      </c>
      <c r="AB259" s="20">
        <v>46294</v>
      </c>
      <c r="AC259" s="18">
        <f>IFERROR(_xlfn.XLOOKUP(F259,Assumptions!B:B,Assumptions!D:D),0)</f>
      </c>
      <c r="AD259" s="20">
        <f>AA259+AC259</f>
      </c>
      <c r="AE259" s="20">
        <f>AC259+AB259</f>
      </c>
      <c r="AF259" s="5" t="str">
        <v/>
      </c>
      <c r="AG259" s="18">
        <f>IFERROR(_xlfn.BETA.DIST(DATE(YEAR(AG$2),MONTH(AG$2),15),$AD$2,$AE$2,FALSE,DATE(YEAR($AD259),MONTH($AD259),1),DATE(YEAR($AE259),MONTH($AE259),28)),0)</f>
      </c>
      <c r="AH259" s="18">
        <f>IFERROR(_xlfn.BETA.DIST(DATE(YEAR(AH$2),MONTH(AH$2),15),$AD$2,$AE$2,FALSE,DATE(YEAR($AD259),MONTH($AD259),1),DATE(YEAR($AE259),MONTH($AE259),28)),0)</f>
      </c>
      <c r="AI259" s="18">
        <f>IFERROR(_xlfn.BETA.DIST(DATE(YEAR(AI$2),MONTH(AI$2),15),$AD$2,$AE$2,FALSE,DATE(YEAR($AD259),MONTH($AD259),1),DATE(YEAR($AE259),MONTH($AE259),28)),0)</f>
      </c>
      <c r="AJ259" s="18">
        <f>IFERROR(_xlfn.BETA.DIST(DATE(YEAR(AJ$2),MONTH(AJ$2),15),$AD$2,$AE$2,FALSE,DATE(YEAR($AD259),MONTH($AD259),1),DATE(YEAR($AE259),MONTH($AE259),28)),0)</f>
      </c>
      <c r="AK259" s="18">
        <f>IFERROR(_xlfn.BETA.DIST(DATE(YEAR(AK$2),MONTH(AK$2),15),$AD$2,$AE$2,FALSE,DATE(YEAR($AD259),MONTH($AD259),1),DATE(YEAR($AE259),MONTH($AE259),28)),0)</f>
      </c>
      <c r="AL259" s="18">
        <f>IFERROR(_xlfn.BETA.DIST(DATE(YEAR(AL$2),MONTH(AL$2),15),$AD$2,$AE$2,FALSE,DATE(YEAR($AD259),MONTH($AD259),1),DATE(YEAR($AE259),MONTH($AE259),28)),0)</f>
      </c>
      <c r="AM259" s="18">
        <f>IFERROR(_xlfn.BETA.DIST(DATE(YEAR(AM$2),MONTH(AM$2),15),$AD$2,$AE$2,FALSE,DATE(YEAR($AD259),MONTH($AD259),1),DATE(YEAR($AE259),MONTH($AE259),28)),0)</f>
      </c>
      <c r="AN259" s="18">
        <f>IFERROR(_xlfn.BETA.DIST(DATE(YEAR(AN$2),MONTH(AN$2),15),$AD$2,$AE$2,FALSE,DATE(YEAR($AD259),MONTH($AD259),1),DATE(YEAR($AE259),MONTH($AE259),28)),0)</f>
      </c>
      <c r="AO259" s="18">
        <f>IFERROR(_xlfn.BETA.DIST(DATE(YEAR(AO$2),MONTH(AO$2),15),$AD$2,$AE$2,FALSE,DATE(YEAR($AD259),MONTH($AD259),1),DATE(YEAR($AE259),MONTH($AE259),28)),0)</f>
      </c>
      <c r="AP259" s="18">
        <f>IFERROR(_xlfn.BETA.DIST(DATE(YEAR(AP$2),MONTH(AP$2),15),$AD$2,$AE$2,FALSE,DATE(YEAR($AD259),MONTH($AD259),1),DATE(YEAR($AE259),MONTH($AE259),28)),0)</f>
      </c>
      <c r="AQ259" s="18">
        <f>IFERROR(_xlfn.BETA.DIST(DATE(YEAR(AQ$2),MONTH(AQ$2),15),$AD$2,$AE$2,FALSE,DATE(YEAR($AD259),MONTH($AD259),1),DATE(YEAR($AE259),MONTH($AE259),28)),0)</f>
      </c>
      <c r="AR259" s="18">
        <f>IFERROR(_xlfn.BETA.DIST(DATE(YEAR(AR$2),MONTH(AR$2),15),$AD$2,$AE$2,FALSE,DATE(YEAR($AD259),MONTH($AD259),1),DATE(YEAR($AE259),MONTH($AE259),28)),0)</f>
      </c>
      <c r="AS259" s="18">
        <f>IFERROR(_xlfn.BETA.DIST(DATE(YEAR(AS$2),MONTH(AS$2),15),$AD$2,$AE$2,FALSE,DATE(YEAR($AD259),MONTH($AD259),1),DATE(YEAR($AE259),MONTH($AE259),28)),0)</f>
      </c>
      <c r="AT259" s="18">
        <f>IFERROR(_xlfn.BETA.DIST(DATE(YEAR(AT$2),MONTH(AT$2),15),$AD$2,$AE$2,FALSE,DATE(YEAR($AD259),MONTH($AD259),1),DATE(YEAR($AE259),MONTH($AE259),28)),0)</f>
      </c>
      <c r="AU259" s="18">
        <f>IFERROR(_xlfn.BETA.DIST(DATE(YEAR(AU$2),MONTH(AU$2),15),$AD$2,$AE$2,FALSE,DATE(YEAR($AD259),MONTH($AD259),1),DATE(YEAR($AE259),MONTH($AE259),28)),0)</f>
      </c>
      <c r="AV259" s="18">
        <f>SUM(AG259:AU259)</f>
      </c>
      <c r="AW259" s="18">
        <f>IF(J259&lt;&gt;0,J259,IF($AV259=0,0,AG259/$AV259*$Z259))</f>
      </c>
      <c r="AX259" s="18">
        <f>IF(K259&lt;&gt;0,K259,IF($AV259=0,0,AH259/$AV259*$Z259))</f>
      </c>
      <c r="AY259" s="18">
        <f>IF(L259&lt;&gt;0,L259,IF($AV259=0,0,AI259/$AV259*$Z259))</f>
      </c>
      <c r="AZ259" s="18">
        <f>IF(M259&lt;&gt;0,M259,IF($AV259=0,0,AJ259/$AV259*$Z259))</f>
      </c>
      <c r="BA259" s="18">
        <f>IF(N259&lt;&gt;0,N259,IF($AV259=0,0,AK259/$AV259*$Z259))</f>
      </c>
      <c r="BB259" s="18">
        <f>IF(O259&lt;&gt;0,O259,IF($AV259=0,0,AL259/$AV259*$Z259))</f>
      </c>
      <c r="BC259" s="18">
        <f>IF(P259&lt;&gt;0,P259,IF($AV259=0,0,AM259/$AV259*$Z259))</f>
      </c>
      <c r="BD259" s="18">
        <f>IF(Q259&lt;&gt;0,Q259,IF($AV259=0,0,AN259/$AV259*$Z259))</f>
      </c>
      <c r="BE259" s="18">
        <f>IF(R259&lt;&gt;0,R259,IF($AV259=0,0,AO259/$AV259*$Z259))</f>
      </c>
      <c r="BF259" s="18">
        <f>IF(S259&lt;&gt;0,S259,IF($AV259=0,0,AP259/$AV259*$Z259))</f>
      </c>
      <c r="BG259" s="18">
        <f>IF(T259&lt;&gt;0,T259,IF($AV259=0,0,AQ259/$AV259*$Z259))</f>
      </c>
      <c r="BH259" s="18">
        <f>IF(U259&lt;&gt;0,U259,IF($AV259=0,0,AR259/$AV259*$Z259))</f>
      </c>
      <c r="BI259" s="18">
        <f>IF(V259&lt;&gt;0,V259,IF($AV259=0,0,AS259/$AV259*$Z259))</f>
      </c>
      <c r="BJ259" s="18">
        <f>IF(W259&lt;&gt;0,W259,IF($AV259=0,0,AT259/$AV259*$Z259))</f>
      </c>
      <c r="BK259" s="18">
        <f>IF(X259&lt;&gt;0,X259,IF($AV259=0,0,AU259/$AV259*$Z259))</f>
      </c>
      <c r="BL259" s="18">
        <f>SUM(AW259:BK259)</f>
      </c>
      <c r="BM259" s="18">
        <f>I259-BL259</f>
      </c>
    </row>
    <row r="260" outlineLevel="4">
      <c r="A260" s="5" t="str">
        <v>3.23</v>
      </c>
      <c r="B260" s="5" t="str">
        <v/>
      </c>
      <c r="C260" s="5" t="str">
        <v>BSKDGNGENGR07</v>
      </c>
      <c r="D260" s="5" t="str">
        <v>BSKDGNGENGR07</v>
      </c>
      <c r="E260" s="19">
        <f>IFERROR(_xlfn.XLOOKUP(F260,Assumptions!B:B,Assumptions!C:C),0)</f>
      </c>
      <c r="F260" s="5" t="str">
        <v>Retention</v>
      </c>
      <c r="G260" s="5" t="str">
        <v/>
      </c>
      <c r="H260" s="18">
        <f>G257*E260</f>
      </c>
      <c r="I260" s="18">
        <f>H260*(1-0)</f>
      </c>
      <c r="J260" s="18">
        <v>0</v>
      </c>
      <c r="K260" s="18">
        <v>0</v>
      </c>
      <c r="L260" s="18">
        <v>0</v>
      </c>
      <c r="M260" s="18">
        <v>0</v>
      </c>
      <c r="N260" s="18">
        <v>0</v>
      </c>
      <c r="O260" s="18">
        <v>0</v>
      </c>
      <c r="P260" s="18">
        <v>0</v>
      </c>
      <c r="Q260" s="18">
        <v>0</v>
      </c>
      <c r="R260" s="18">
        <v>0</v>
      </c>
      <c r="S260" s="18">
        <v>0</v>
      </c>
      <c r="T260" s="18">
        <v>0</v>
      </c>
      <c r="U260" s="18">
        <v>0</v>
      </c>
      <c r="V260" s="18">
        <v>0</v>
      </c>
      <c r="W260" s="18">
        <v>0</v>
      </c>
      <c r="X260" s="18">
        <v>0</v>
      </c>
      <c r="Y260" s="18">
        <f>SUM(J260:X260)</f>
      </c>
      <c r="Z260" s="18">
        <f>I260-Y260</f>
      </c>
      <c r="AA260" s="20">
        <v>46483</v>
      </c>
      <c r="AB260" s="20">
        <v>46483</v>
      </c>
      <c r="AC260" s="18">
        <f>IFERROR(_xlfn.XLOOKUP(F260,Assumptions!B:B,Assumptions!D:D),0)</f>
      </c>
      <c r="AD260" s="20">
        <f>AA260+AC260</f>
      </c>
      <c r="AE260" s="20">
        <f>AC260+AB260</f>
      </c>
      <c r="AF260" s="5" t="str">
        <v/>
      </c>
      <c r="AG260" s="18">
        <f>IFERROR(_xlfn.BETA.DIST(DATE(YEAR(AG$2),MONTH(AG$2),15),$AD$2,$AE$2,FALSE,DATE(YEAR($AD260),MONTH($AD260),1),DATE(YEAR($AE260),MONTH($AE260),28)),0)</f>
      </c>
      <c r="AH260" s="18">
        <f>IFERROR(_xlfn.BETA.DIST(DATE(YEAR(AH$2),MONTH(AH$2),15),$AD$2,$AE$2,FALSE,DATE(YEAR($AD260),MONTH($AD260),1),DATE(YEAR($AE260),MONTH($AE260),28)),0)</f>
      </c>
      <c r="AI260" s="18">
        <f>IFERROR(_xlfn.BETA.DIST(DATE(YEAR(AI$2),MONTH(AI$2),15),$AD$2,$AE$2,FALSE,DATE(YEAR($AD260),MONTH($AD260),1),DATE(YEAR($AE260),MONTH($AE260),28)),0)</f>
      </c>
      <c r="AJ260" s="18">
        <f>IFERROR(_xlfn.BETA.DIST(DATE(YEAR(AJ$2),MONTH(AJ$2),15),$AD$2,$AE$2,FALSE,DATE(YEAR($AD260),MONTH($AD260),1),DATE(YEAR($AE260),MONTH($AE260),28)),0)</f>
      </c>
      <c r="AK260" s="18">
        <f>IFERROR(_xlfn.BETA.DIST(DATE(YEAR(AK$2),MONTH(AK$2),15),$AD$2,$AE$2,FALSE,DATE(YEAR($AD260),MONTH($AD260),1),DATE(YEAR($AE260),MONTH($AE260),28)),0)</f>
      </c>
      <c r="AL260" s="18">
        <f>IFERROR(_xlfn.BETA.DIST(DATE(YEAR(AL$2),MONTH(AL$2),15),$AD$2,$AE$2,FALSE,DATE(YEAR($AD260),MONTH($AD260),1),DATE(YEAR($AE260),MONTH($AE260),28)),0)</f>
      </c>
      <c r="AM260" s="18">
        <f>IFERROR(_xlfn.BETA.DIST(DATE(YEAR(AM$2),MONTH(AM$2),15),$AD$2,$AE$2,FALSE,DATE(YEAR($AD260),MONTH($AD260),1),DATE(YEAR($AE260),MONTH($AE260),28)),0)</f>
      </c>
      <c r="AN260" s="18">
        <f>IFERROR(_xlfn.BETA.DIST(DATE(YEAR(AN$2),MONTH(AN$2),15),$AD$2,$AE$2,FALSE,DATE(YEAR($AD260),MONTH($AD260),1),DATE(YEAR($AE260),MONTH($AE260),28)),0)</f>
      </c>
      <c r="AO260" s="18">
        <f>IFERROR(_xlfn.BETA.DIST(DATE(YEAR(AO$2),MONTH(AO$2),15),$AD$2,$AE$2,FALSE,DATE(YEAR($AD260),MONTH($AD260),1),DATE(YEAR($AE260),MONTH($AE260),28)),0)</f>
      </c>
      <c r="AP260" s="18">
        <f>IFERROR(_xlfn.BETA.DIST(DATE(YEAR(AP$2),MONTH(AP$2),15),$AD$2,$AE$2,FALSE,DATE(YEAR($AD260),MONTH($AD260),1),DATE(YEAR($AE260),MONTH($AE260),28)),0)</f>
      </c>
      <c r="AQ260" s="18">
        <f>IFERROR(_xlfn.BETA.DIST(DATE(YEAR(AQ$2),MONTH(AQ$2),15),$AD$2,$AE$2,FALSE,DATE(YEAR($AD260),MONTH($AD260),1),DATE(YEAR($AE260),MONTH($AE260),28)),0)</f>
      </c>
      <c r="AR260" s="18">
        <f>IFERROR(_xlfn.BETA.DIST(DATE(YEAR(AR$2),MONTH(AR$2),15),$AD$2,$AE$2,FALSE,DATE(YEAR($AD260),MONTH($AD260),1),DATE(YEAR($AE260),MONTH($AE260),28)),0)</f>
      </c>
      <c r="AS260" s="18">
        <f>IFERROR(_xlfn.BETA.DIST(DATE(YEAR(AS$2),MONTH(AS$2),15),$AD$2,$AE$2,FALSE,DATE(YEAR($AD260),MONTH($AD260),1),DATE(YEAR($AE260),MONTH($AE260),28)),0)</f>
      </c>
      <c r="AT260" s="18">
        <f>IFERROR(_xlfn.BETA.DIST(DATE(YEAR(AT$2),MONTH(AT$2),15),$AD$2,$AE$2,FALSE,DATE(YEAR($AD260),MONTH($AD260),1),DATE(YEAR($AE260),MONTH($AE260),28)),0)</f>
      </c>
      <c r="AU260" s="18">
        <f>IFERROR(_xlfn.BETA.DIST(DATE(YEAR(AU$2),MONTH(AU$2),15),$AD$2,$AE$2,FALSE,DATE(YEAR($AD260),MONTH($AD260),1),DATE(YEAR($AE260),MONTH($AE260),28)),0)</f>
      </c>
      <c r="AV260" s="18">
        <f>SUM(AG260:AU260)</f>
      </c>
      <c r="AW260" s="18">
        <f>IF(J260&lt;&gt;0,J260,IF($AV260=0,0,AG260/$AV260*$Z260))</f>
      </c>
      <c r="AX260" s="18">
        <f>IF(K260&lt;&gt;0,K260,IF($AV260=0,0,AH260/$AV260*$Z260))</f>
      </c>
      <c r="AY260" s="18">
        <f>IF(L260&lt;&gt;0,L260,IF($AV260=0,0,AI260/$AV260*$Z260))</f>
      </c>
      <c r="AZ260" s="18">
        <f>IF(M260&lt;&gt;0,M260,IF($AV260=0,0,AJ260/$AV260*$Z260))</f>
      </c>
      <c r="BA260" s="18">
        <f>IF(N260&lt;&gt;0,N260,IF($AV260=0,0,AK260/$AV260*$Z260))</f>
      </c>
      <c r="BB260" s="18">
        <f>IF(O260&lt;&gt;0,O260,IF($AV260=0,0,AL260/$AV260*$Z260))</f>
      </c>
      <c r="BC260" s="18">
        <f>IF(P260&lt;&gt;0,P260,IF($AV260=0,0,AM260/$AV260*$Z260))</f>
      </c>
      <c r="BD260" s="18">
        <f>IF(Q260&lt;&gt;0,Q260,IF($AV260=0,0,AN260/$AV260*$Z260))</f>
      </c>
      <c r="BE260" s="18">
        <f>IF(R260&lt;&gt;0,R260,IF($AV260=0,0,AO260/$AV260*$Z260))</f>
      </c>
      <c r="BF260" s="18">
        <f>IF(S260&lt;&gt;0,S260,IF($AV260=0,0,AP260/$AV260*$Z260))</f>
      </c>
      <c r="BG260" s="18">
        <f>IF(T260&lt;&gt;0,T260,IF($AV260=0,0,AQ260/$AV260*$Z260))</f>
      </c>
      <c r="BH260" s="18">
        <f>IF(U260&lt;&gt;0,U260,IF($AV260=0,0,AR260/$AV260*$Z260))</f>
      </c>
      <c r="BI260" s="18">
        <f>IF(V260&lt;&gt;0,V260,IF($AV260=0,0,AS260/$AV260*$Z260))</f>
      </c>
      <c r="BJ260" s="18">
        <f>IF(W260&lt;&gt;0,W260,IF($AV260=0,0,AT260/$AV260*$Z260))</f>
      </c>
      <c r="BK260" s="18">
        <f>IF(X260&lt;&gt;0,X260,IF($AV260=0,0,AU260/$AV260*$Z260))</f>
      </c>
      <c r="BL260" s="18">
        <f>SUM(AW260:BK260)</f>
      </c>
      <c r="BM260" s="18">
        <f>I260-BL260</f>
      </c>
    </row>
    <row r="261" outlineLevel="3">
      <c r="A261" s="17" t="str">
        <v>3.24</v>
      </c>
      <c r="B261" s="17" t="str">
        <v/>
      </c>
      <c r="C261" s="17" t="str">
        <v/>
      </c>
      <c r="D261" s="17" t="str">
        <v/>
      </c>
      <c r="E261" s="17" t="str">
        <v>3.24</v>
      </c>
      <c r="F261" s="17" t="str">
        <v>Single phase GIS inductive voltage transformer complete with its disconnector and earthing switch as specified for incoming transformer feeders 66 3:0.1 3:0.1 3 kV.</v>
      </c>
      <c r="G261" s="17">
        <v>34967.29</v>
      </c>
      <c r="H261" s="17" t="str">
        <v/>
      </c>
      <c r="I261" s="17" t="str">
        <v/>
      </c>
      <c r="J261" s="17" t="str">
        <v/>
      </c>
      <c r="K261" s="17" t="str">
        <v/>
      </c>
      <c r="L261" s="17" t="str">
        <v/>
      </c>
      <c r="M261" s="17" t="str">
        <v/>
      </c>
      <c r="N261" s="17" t="str">
        <v/>
      </c>
      <c r="O261" s="17" t="str">
        <v/>
      </c>
      <c r="P261" s="17" t="str">
        <v/>
      </c>
      <c r="Q261" s="17" t="str">
        <v/>
      </c>
      <c r="R261" s="17" t="str">
        <v/>
      </c>
      <c r="S261" s="17" t="str">
        <v/>
      </c>
      <c r="T261" s="17" t="str">
        <v/>
      </c>
      <c r="U261" s="17" t="str">
        <v/>
      </c>
      <c r="V261" s="17" t="str">
        <v/>
      </c>
      <c r="W261" s="17" t="str">
        <v/>
      </c>
      <c r="X261" s="17" t="str">
        <v/>
      </c>
      <c r="Y261" s="17" t="str">
        <v/>
      </c>
      <c r="Z261" s="17" t="str">
        <v/>
      </c>
      <c r="AA261" s="17" t="str">
        <v/>
      </c>
      <c r="AB261" s="17" t="str">
        <v/>
      </c>
      <c r="AC261" s="17" t="str">
        <v/>
      </c>
      <c r="AD261" s="17" t="str">
        <v/>
      </c>
      <c r="AE261" s="17" t="str">
        <v/>
      </c>
      <c r="AF261" s="5" t="str">
        <v/>
      </c>
      <c r="AG261" s="18">
        <f>IFERROR(_xlfn.BETA.DIST(DATE(YEAR(AG$2),MONTH(AG$2),15),$AD$2,$AE$2,FALSE,DATE(YEAR($AD261),MONTH($AD261),1),DATE(YEAR($AE261),MONTH($AE261),28)),0)</f>
      </c>
      <c r="AH261" s="18">
        <f>IFERROR(_xlfn.BETA.DIST(DATE(YEAR(AH$2),MONTH(AH$2),15),$AD$2,$AE$2,FALSE,DATE(YEAR($AD261),MONTH($AD261),1),DATE(YEAR($AE261),MONTH($AE261),28)),0)</f>
      </c>
      <c r="AI261" s="18">
        <f>IFERROR(_xlfn.BETA.DIST(DATE(YEAR(AI$2),MONTH(AI$2),15),$AD$2,$AE$2,FALSE,DATE(YEAR($AD261),MONTH($AD261),1),DATE(YEAR($AE261),MONTH($AE261),28)),0)</f>
      </c>
      <c r="AJ261" s="18">
        <f>IFERROR(_xlfn.BETA.DIST(DATE(YEAR(AJ$2),MONTH(AJ$2),15),$AD$2,$AE$2,FALSE,DATE(YEAR($AD261),MONTH($AD261),1),DATE(YEAR($AE261),MONTH($AE261),28)),0)</f>
      </c>
      <c r="AK261" s="18">
        <f>IFERROR(_xlfn.BETA.DIST(DATE(YEAR(AK$2),MONTH(AK$2),15),$AD$2,$AE$2,FALSE,DATE(YEAR($AD261),MONTH($AD261),1),DATE(YEAR($AE261),MONTH($AE261),28)),0)</f>
      </c>
      <c r="AL261" s="18">
        <f>IFERROR(_xlfn.BETA.DIST(DATE(YEAR(AL$2),MONTH(AL$2),15),$AD$2,$AE$2,FALSE,DATE(YEAR($AD261),MONTH($AD261),1),DATE(YEAR($AE261),MONTH($AE261),28)),0)</f>
      </c>
      <c r="AM261" s="18">
        <f>IFERROR(_xlfn.BETA.DIST(DATE(YEAR(AM$2),MONTH(AM$2),15),$AD$2,$AE$2,FALSE,DATE(YEAR($AD261),MONTH($AD261),1),DATE(YEAR($AE261),MONTH($AE261),28)),0)</f>
      </c>
      <c r="AN261" s="18">
        <f>IFERROR(_xlfn.BETA.DIST(DATE(YEAR(AN$2),MONTH(AN$2),15),$AD$2,$AE$2,FALSE,DATE(YEAR($AD261),MONTH($AD261),1),DATE(YEAR($AE261),MONTH($AE261),28)),0)</f>
      </c>
      <c r="AO261" s="18">
        <f>IFERROR(_xlfn.BETA.DIST(DATE(YEAR(AO$2),MONTH(AO$2),15),$AD$2,$AE$2,FALSE,DATE(YEAR($AD261),MONTH($AD261),1),DATE(YEAR($AE261),MONTH($AE261),28)),0)</f>
      </c>
      <c r="AP261" s="18">
        <f>IFERROR(_xlfn.BETA.DIST(DATE(YEAR(AP$2),MONTH(AP$2),15),$AD$2,$AE$2,FALSE,DATE(YEAR($AD261),MONTH($AD261),1),DATE(YEAR($AE261),MONTH($AE261),28)),0)</f>
      </c>
      <c r="AQ261" s="18">
        <f>IFERROR(_xlfn.BETA.DIST(DATE(YEAR(AQ$2),MONTH(AQ$2),15),$AD$2,$AE$2,FALSE,DATE(YEAR($AD261),MONTH($AD261),1),DATE(YEAR($AE261),MONTH($AE261),28)),0)</f>
      </c>
      <c r="AR261" s="18">
        <f>IFERROR(_xlfn.BETA.DIST(DATE(YEAR(AR$2),MONTH(AR$2),15),$AD$2,$AE$2,FALSE,DATE(YEAR($AD261),MONTH($AD261),1),DATE(YEAR($AE261),MONTH($AE261),28)),0)</f>
      </c>
      <c r="AS261" s="18">
        <f>IFERROR(_xlfn.BETA.DIST(DATE(YEAR(AS$2),MONTH(AS$2),15),$AD$2,$AE$2,FALSE,DATE(YEAR($AD261),MONTH($AD261),1),DATE(YEAR($AE261),MONTH($AE261),28)),0)</f>
      </c>
      <c r="AT261" s="18">
        <f>IFERROR(_xlfn.BETA.DIST(DATE(YEAR(AT$2),MONTH(AT$2),15),$AD$2,$AE$2,FALSE,DATE(YEAR($AD261),MONTH($AD261),1),DATE(YEAR($AE261),MONTH($AE261),28)),0)</f>
      </c>
      <c r="AU261" s="18">
        <f>IFERROR(_xlfn.BETA.DIST(DATE(YEAR(AU$2),MONTH(AU$2),15),$AD$2,$AE$2,FALSE,DATE(YEAR($AD261),MONTH($AD261),1),DATE(YEAR($AE261),MONTH($AE261),28)),0)</f>
      </c>
      <c r="AV261" s="18">
        <f>SUM(AG261:AU261)</f>
      </c>
      <c r="AW261" s="18">
        <f>IF(J261&lt;&gt;0,J261,IF($AV261=0,0,AG261/$AV261*$Z261))</f>
      </c>
      <c r="AX261" s="18">
        <f>IF(K261&lt;&gt;0,K261,IF($AV261=0,0,AH261/$AV261*$Z261))</f>
      </c>
      <c r="AY261" s="18">
        <f>IF(L261&lt;&gt;0,L261,IF($AV261=0,0,AI261/$AV261*$Z261))</f>
      </c>
      <c r="AZ261" s="18">
        <f>IF(M261&lt;&gt;0,M261,IF($AV261=0,0,AJ261/$AV261*$Z261))</f>
      </c>
      <c r="BA261" s="18">
        <f>IF(N261&lt;&gt;0,N261,IF($AV261=0,0,AK261/$AV261*$Z261))</f>
      </c>
      <c r="BB261" s="18">
        <f>IF(O261&lt;&gt;0,O261,IF($AV261=0,0,AL261/$AV261*$Z261))</f>
      </c>
      <c r="BC261" s="18">
        <f>IF(P261&lt;&gt;0,P261,IF($AV261=0,0,AM261/$AV261*$Z261))</f>
      </c>
      <c r="BD261" s="18">
        <f>IF(Q261&lt;&gt;0,Q261,IF($AV261=0,0,AN261/$AV261*$Z261))</f>
      </c>
      <c r="BE261" s="18">
        <f>IF(R261&lt;&gt;0,R261,IF($AV261=0,0,AO261/$AV261*$Z261))</f>
      </c>
      <c r="BF261" s="18">
        <f>IF(S261&lt;&gt;0,S261,IF($AV261=0,0,AP261/$AV261*$Z261))</f>
      </c>
      <c r="BG261" s="18">
        <f>IF(T261&lt;&gt;0,T261,IF($AV261=0,0,AQ261/$AV261*$Z261))</f>
      </c>
      <c r="BH261" s="18">
        <f>IF(U261&lt;&gt;0,U261,IF($AV261=0,0,AR261/$AV261*$Z261))</f>
      </c>
      <c r="BI261" s="18">
        <f>IF(V261&lt;&gt;0,V261,IF($AV261=0,0,AS261/$AV261*$Z261))</f>
      </c>
      <c r="BJ261" s="18">
        <f>IF(W261&lt;&gt;0,W261,IF($AV261=0,0,AT261/$AV261*$Z261))</f>
      </c>
      <c r="BK261" s="18">
        <f>IF(X261&lt;&gt;0,X261,IF($AV261=0,0,AU261/$AV261*$Z261))</f>
      </c>
      <c r="BL261" s="18">
        <f>SUM(AW261:BK261)</f>
      </c>
      <c r="BM261" s="17" t="str">
        <v/>
      </c>
    </row>
    <row r="262" outlineLevel="4">
      <c r="A262" s="5" t="str">
        <v>3.24</v>
      </c>
      <c r="B262" s="5" t="str">
        <v/>
      </c>
      <c r="C262" s="5" t="str">
        <v>BSKDGNGENGR05</v>
      </c>
      <c r="D262" s="5" t="str">
        <v>BSKDGNGENGR05</v>
      </c>
      <c r="E262" s="19">
        <f>IFERROR(_xlfn.XLOOKUP(F262,Assumptions!B:B,Assumptions!C:C),0)</f>
      </c>
      <c r="F262" s="5" t="str">
        <v>Advanced Payment</v>
      </c>
      <c r="G262" s="5" t="str">
        <v/>
      </c>
      <c r="H262" s="18">
        <f>G261*E262</f>
      </c>
      <c r="I262" s="18">
        <f>H262*(1-0)</f>
      </c>
      <c r="J262" s="18">
        <v>0</v>
      </c>
      <c r="K262" s="18">
        <v>0</v>
      </c>
      <c r="L262" s="18">
        <v>0</v>
      </c>
      <c r="M262" s="18">
        <v>0</v>
      </c>
      <c r="N262" s="18">
        <v>0</v>
      </c>
      <c r="O262" s="18">
        <v>0</v>
      </c>
      <c r="P262" s="18">
        <v>0</v>
      </c>
      <c r="Q262" s="18">
        <v>0</v>
      </c>
      <c r="R262" s="18">
        <v>0</v>
      </c>
      <c r="S262" s="18">
        <v>0</v>
      </c>
      <c r="T262" s="18">
        <v>0</v>
      </c>
      <c r="U262" s="18">
        <v>0</v>
      </c>
      <c r="V262" s="18">
        <v>0</v>
      </c>
      <c r="W262" s="18">
        <v>0</v>
      </c>
      <c r="X262" s="18">
        <v>0</v>
      </c>
      <c r="Y262" s="18">
        <f>SUM(J262:X262)</f>
      </c>
      <c r="Z262" s="18">
        <f>I262-Y262</f>
      </c>
      <c r="AA262" s="20">
        <v>46026</v>
      </c>
      <c r="AB262" s="20">
        <v>46026</v>
      </c>
      <c r="AC262" s="18">
        <f>IFERROR(_xlfn.XLOOKUP(F262,Assumptions!B:B,Assumptions!D:D),0)</f>
      </c>
      <c r="AD262" s="20">
        <f>AA262+AC262</f>
      </c>
      <c r="AE262" s="20">
        <f>AC262+AB262</f>
      </c>
      <c r="AF262" s="5" t="str">
        <v/>
      </c>
      <c r="AG262" s="18">
        <f>IFERROR(_xlfn.BETA.DIST(DATE(YEAR(AG$2),MONTH(AG$2),15),$AD$2,$AE$2,FALSE,DATE(YEAR($AD262),MONTH($AD262),1),DATE(YEAR($AE262),MONTH($AE262),28)),0)</f>
      </c>
      <c r="AH262" s="18">
        <f>IFERROR(_xlfn.BETA.DIST(DATE(YEAR(AH$2),MONTH(AH$2),15),$AD$2,$AE$2,FALSE,DATE(YEAR($AD262),MONTH($AD262),1),DATE(YEAR($AE262),MONTH($AE262),28)),0)</f>
      </c>
      <c r="AI262" s="18">
        <f>IFERROR(_xlfn.BETA.DIST(DATE(YEAR(AI$2),MONTH(AI$2),15),$AD$2,$AE$2,FALSE,DATE(YEAR($AD262),MONTH($AD262),1),DATE(YEAR($AE262),MONTH($AE262),28)),0)</f>
      </c>
      <c r="AJ262" s="18">
        <f>IFERROR(_xlfn.BETA.DIST(DATE(YEAR(AJ$2),MONTH(AJ$2),15),$AD$2,$AE$2,FALSE,DATE(YEAR($AD262),MONTH($AD262),1),DATE(YEAR($AE262),MONTH($AE262),28)),0)</f>
      </c>
      <c r="AK262" s="18">
        <f>IFERROR(_xlfn.BETA.DIST(DATE(YEAR(AK$2),MONTH(AK$2),15),$AD$2,$AE$2,FALSE,DATE(YEAR($AD262),MONTH($AD262),1),DATE(YEAR($AE262),MONTH($AE262),28)),0)</f>
      </c>
      <c r="AL262" s="18">
        <f>IFERROR(_xlfn.BETA.DIST(DATE(YEAR(AL$2),MONTH(AL$2),15),$AD$2,$AE$2,FALSE,DATE(YEAR($AD262),MONTH($AD262),1),DATE(YEAR($AE262),MONTH($AE262),28)),0)</f>
      </c>
      <c r="AM262" s="18">
        <f>IFERROR(_xlfn.BETA.DIST(DATE(YEAR(AM$2),MONTH(AM$2),15),$AD$2,$AE$2,FALSE,DATE(YEAR($AD262),MONTH($AD262),1),DATE(YEAR($AE262),MONTH($AE262),28)),0)</f>
      </c>
      <c r="AN262" s="18">
        <f>IFERROR(_xlfn.BETA.DIST(DATE(YEAR(AN$2),MONTH(AN$2),15),$AD$2,$AE$2,FALSE,DATE(YEAR($AD262),MONTH($AD262),1),DATE(YEAR($AE262),MONTH($AE262),28)),0)</f>
      </c>
      <c r="AO262" s="18">
        <f>IFERROR(_xlfn.BETA.DIST(DATE(YEAR(AO$2),MONTH(AO$2),15),$AD$2,$AE$2,FALSE,DATE(YEAR($AD262),MONTH($AD262),1),DATE(YEAR($AE262),MONTH($AE262),28)),0)</f>
      </c>
      <c r="AP262" s="18">
        <f>IFERROR(_xlfn.BETA.DIST(DATE(YEAR(AP$2),MONTH(AP$2),15),$AD$2,$AE$2,FALSE,DATE(YEAR($AD262),MONTH($AD262),1),DATE(YEAR($AE262),MONTH($AE262),28)),0)</f>
      </c>
      <c r="AQ262" s="18">
        <f>IFERROR(_xlfn.BETA.DIST(DATE(YEAR(AQ$2),MONTH(AQ$2),15),$AD$2,$AE$2,FALSE,DATE(YEAR($AD262),MONTH($AD262),1),DATE(YEAR($AE262),MONTH($AE262),28)),0)</f>
      </c>
      <c r="AR262" s="18">
        <f>IFERROR(_xlfn.BETA.DIST(DATE(YEAR(AR$2),MONTH(AR$2),15),$AD$2,$AE$2,FALSE,DATE(YEAR($AD262),MONTH($AD262),1),DATE(YEAR($AE262),MONTH($AE262),28)),0)</f>
      </c>
      <c r="AS262" s="18">
        <f>IFERROR(_xlfn.BETA.DIST(DATE(YEAR(AS$2),MONTH(AS$2),15),$AD$2,$AE$2,FALSE,DATE(YEAR($AD262),MONTH($AD262),1),DATE(YEAR($AE262),MONTH($AE262),28)),0)</f>
      </c>
      <c r="AT262" s="18">
        <f>IFERROR(_xlfn.BETA.DIST(DATE(YEAR(AT$2),MONTH(AT$2),15),$AD$2,$AE$2,FALSE,DATE(YEAR($AD262),MONTH($AD262),1),DATE(YEAR($AE262),MONTH($AE262),28)),0)</f>
      </c>
      <c r="AU262" s="18">
        <f>IFERROR(_xlfn.BETA.DIST(DATE(YEAR(AU$2),MONTH(AU$2),15),$AD$2,$AE$2,FALSE,DATE(YEAR($AD262),MONTH($AD262),1),DATE(YEAR($AE262),MONTH($AE262),28)),0)</f>
      </c>
      <c r="AV262" s="18">
        <f>SUM(AG262:AU262)</f>
      </c>
      <c r="AW262" s="18">
        <f>IF(J262&lt;&gt;0,J262,IF($AV262=0,0,AG262/$AV262*$Z262))</f>
      </c>
      <c r="AX262" s="18">
        <f>IF(K262&lt;&gt;0,K262,IF($AV262=0,0,AH262/$AV262*$Z262))</f>
      </c>
      <c r="AY262" s="18">
        <f>IF(L262&lt;&gt;0,L262,IF($AV262=0,0,AI262/$AV262*$Z262))</f>
      </c>
      <c r="AZ262" s="18">
        <f>IF(M262&lt;&gt;0,M262,IF($AV262=0,0,AJ262/$AV262*$Z262))</f>
      </c>
      <c r="BA262" s="18">
        <f>IF(N262&lt;&gt;0,N262,IF($AV262=0,0,AK262/$AV262*$Z262))</f>
      </c>
      <c r="BB262" s="18">
        <f>IF(O262&lt;&gt;0,O262,IF($AV262=0,0,AL262/$AV262*$Z262))</f>
      </c>
      <c r="BC262" s="18">
        <f>IF(P262&lt;&gt;0,P262,IF($AV262=0,0,AM262/$AV262*$Z262))</f>
      </c>
      <c r="BD262" s="18">
        <f>IF(Q262&lt;&gt;0,Q262,IF($AV262=0,0,AN262/$AV262*$Z262))</f>
      </c>
      <c r="BE262" s="18">
        <f>IF(R262&lt;&gt;0,R262,IF($AV262=0,0,AO262/$AV262*$Z262))</f>
      </c>
      <c r="BF262" s="18">
        <f>IF(S262&lt;&gt;0,S262,IF($AV262=0,0,AP262/$AV262*$Z262))</f>
      </c>
      <c r="BG262" s="18">
        <f>IF(T262&lt;&gt;0,T262,IF($AV262=0,0,AQ262/$AV262*$Z262))</f>
      </c>
      <c r="BH262" s="18">
        <f>IF(U262&lt;&gt;0,U262,IF($AV262=0,0,AR262/$AV262*$Z262))</f>
      </c>
      <c r="BI262" s="18">
        <f>IF(V262&lt;&gt;0,V262,IF($AV262=0,0,AS262/$AV262*$Z262))</f>
      </c>
      <c r="BJ262" s="18">
        <f>IF(W262&lt;&gt;0,W262,IF($AV262=0,0,AT262/$AV262*$Z262))</f>
      </c>
      <c r="BK262" s="18">
        <f>IF(X262&lt;&gt;0,X262,IF($AV262=0,0,AU262/$AV262*$Z262))</f>
      </c>
      <c r="BL262" s="18">
        <f>SUM(AW262:BK262)</f>
      </c>
      <c r="BM262" s="18">
        <f>I262-BL262</f>
      </c>
    </row>
    <row r="263" outlineLevel="4">
      <c r="A263" s="5" t="str">
        <v>3.24</v>
      </c>
      <c r="B263" s="5" t="str">
        <v/>
      </c>
      <c r="C263" s="5" t="str">
        <v>BSPRELGENG107</v>
      </c>
      <c r="D263" s="5" t="str">
        <v>BSPRELGENG107</v>
      </c>
      <c r="E263" s="19">
        <f>IFERROR(_xlfn.XLOOKUP(F263,Assumptions!B:B,Assumptions!C:C),0)</f>
      </c>
      <c r="F263" s="5" t="str">
        <v>Site Delivery USD</v>
      </c>
      <c r="G263" s="5" t="str">
        <v/>
      </c>
      <c r="H263" s="18">
        <f>G261*E263</f>
      </c>
      <c r="I263" s="18">
        <f>H263*(1-0)</f>
      </c>
      <c r="J263" s="18">
        <v>0</v>
      </c>
      <c r="K263" s="18">
        <v>0</v>
      </c>
      <c r="L263" s="18">
        <v>0</v>
      </c>
      <c r="M263" s="18">
        <v>0</v>
      </c>
      <c r="N263" s="18">
        <v>0</v>
      </c>
      <c r="O263" s="18">
        <v>0</v>
      </c>
      <c r="P263" s="18">
        <v>0</v>
      </c>
      <c r="Q263" s="18">
        <v>0</v>
      </c>
      <c r="R263" s="18">
        <v>0</v>
      </c>
      <c r="S263" s="18">
        <v>0</v>
      </c>
      <c r="T263" s="18">
        <v>0</v>
      </c>
      <c r="U263" s="18">
        <v>0</v>
      </c>
      <c r="V263" s="18">
        <v>0</v>
      </c>
      <c r="W263" s="18">
        <v>0</v>
      </c>
      <c r="X263" s="18">
        <v>0</v>
      </c>
      <c r="Y263" s="18">
        <f>SUM(J263:X263)</f>
      </c>
      <c r="Z263" s="18">
        <f>I263-Y263</f>
      </c>
      <c r="AA263" s="20">
        <v>46294</v>
      </c>
      <c r="AB263" s="20">
        <v>46294</v>
      </c>
      <c r="AC263" s="18">
        <f>IFERROR(_xlfn.XLOOKUP(F263,Assumptions!B:B,Assumptions!D:D),0)</f>
      </c>
      <c r="AD263" s="20">
        <f>AA263+AC263</f>
      </c>
      <c r="AE263" s="20">
        <f>AC263+AB263</f>
      </c>
      <c r="AF263" s="5" t="str">
        <v/>
      </c>
      <c r="AG263" s="18">
        <f>IFERROR(_xlfn.BETA.DIST(DATE(YEAR(AG$2),MONTH(AG$2),15),$AD$2,$AE$2,FALSE,DATE(YEAR($AD263),MONTH($AD263),1),DATE(YEAR($AE263),MONTH($AE263),28)),0)</f>
      </c>
      <c r="AH263" s="18">
        <f>IFERROR(_xlfn.BETA.DIST(DATE(YEAR(AH$2),MONTH(AH$2),15),$AD$2,$AE$2,FALSE,DATE(YEAR($AD263),MONTH($AD263),1),DATE(YEAR($AE263),MONTH($AE263),28)),0)</f>
      </c>
      <c r="AI263" s="18">
        <f>IFERROR(_xlfn.BETA.DIST(DATE(YEAR(AI$2),MONTH(AI$2),15),$AD$2,$AE$2,FALSE,DATE(YEAR($AD263),MONTH($AD263),1),DATE(YEAR($AE263),MONTH($AE263),28)),0)</f>
      </c>
      <c r="AJ263" s="18">
        <f>IFERROR(_xlfn.BETA.DIST(DATE(YEAR(AJ$2),MONTH(AJ$2),15),$AD$2,$AE$2,FALSE,DATE(YEAR($AD263),MONTH($AD263),1),DATE(YEAR($AE263),MONTH($AE263),28)),0)</f>
      </c>
      <c r="AK263" s="18">
        <f>IFERROR(_xlfn.BETA.DIST(DATE(YEAR(AK$2),MONTH(AK$2),15),$AD$2,$AE$2,FALSE,DATE(YEAR($AD263),MONTH($AD263),1),DATE(YEAR($AE263),MONTH($AE263),28)),0)</f>
      </c>
      <c r="AL263" s="18">
        <f>IFERROR(_xlfn.BETA.DIST(DATE(YEAR(AL$2),MONTH(AL$2),15),$AD$2,$AE$2,FALSE,DATE(YEAR($AD263),MONTH($AD263),1),DATE(YEAR($AE263),MONTH($AE263),28)),0)</f>
      </c>
      <c r="AM263" s="18">
        <f>IFERROR(_xlfn.BETA.DIST(DATE(YEAR(AM$2),MONTH(AM$2),15),$AD$2,$AE$2,FALSE,DATE(YEAR($AD263),MONTH($AD263),1),DATE(YEAR($AE263),MONTH($AE263),28)),0)</f>
      </c>
      <c r="AN263" s="18">
        <f>IFERROR(_xlfn.BETA.DIST(DATE(YEAR(AN$2),MONTH(AN$2),15),$AD$2,$AE$2,FALSE,DATE(YEAR($AD263),MONTH($AD263),1),DATE(YEAR($AE263),MONTH($AE263),28)),0)</f>
      </c>
      <c r="AO263" s="18">
        <f>IFERROR(_xlfn.BETA.DIST(DATE(YEAR(AO$2),MONTH(AO$2),15),$AD$2,$AE$2,FALSE,DATE(YEAR($AD263),MONTH($AD263),1),DATE(YEAR($AE263),MONTH($AE263),28)),0)</f>
      </c>
      <c r="AP263" s="18">
        <f>IFERROR(_xlfn.BETA.DIST(DATE(YEAR(AP$2),MONTH(AP$2),15),$AD$2,$AE$2,FALSE,DATE(YEAR($AD263),MONTH($AD263),1),DATE(YEAR($AE263),MONTH($AE263),28)),0)</f>
      </c>
      <c r="AQ263" s="18">
        <f>IFERROR(_xlfn.BETA.DIST(DATE(YEAR(AQ$2),MONTH(AQ$2),15),$AD$2,$AE$2,FALSE,DATE(YEAR($AD263),MONTH($AD263),1),DATE(YEAR($AE263),MONTH($AE263),28)),0)</f>
      </c>
      <c r="AR263" s="18">
        <f>IFERROR(_xlfn.BETA.DIST(DATE(YEAR(AR$2),MONTH(AR$2),15),$AD$2,$AE$2,FALSE,DATE(YEAR($AD263),MONTH($AD263),1),DATE(YEAR($AE263),MONTH($AE263),28)),0)</f>
      </c>
      <c r="AS263" s="18">
        <f>IFERROR(_xlfn.BETA.DIST(DATE(YEAR(AS$2),MONTH(AS$2),15),$AD$2,$AE$2,FALSE,DATE(YEAR($AD263),MONTH($AD263),1),DATE(YEAR($AE263),MONTH($AE263),28)),0)</f>
      </c>
      <c r="AT263" s="18">
        <f>IFERROR(_xlfn.BETA.DIST(DATE(YEAR(AT$2),MONTH(AT$2),15),$AD$2,$AE$2,FALSE,DATE(YEAR($AD263),MONTH($AD263),1),DATE(YEAR($AE263),MONTH($AE263),28)),0)</f>
      </c>
      <c r="AU263" s="18">
        <f>IFERROR(_xlfn.BETA.DIST(DATE(YEAR(AU$2),MONTH(AU$2),15),$AD$2,$AE$2,FALSE,DATE(YEAR($AD263),MONTH($AD263),1),DATE(YEAR($AE263),MONTH($AE263),28)),0)</f>
      </c>
      <c r="AV263" s="18">
        <f>SUM(AG263:AU263)</f>
      </c>
      <c r="AW263" s="18">
        <f>IF(J263&lt;&gt;0,J263,IF($AV263=0,0,AG263/$AV263*$Z263))</f>
      </c>
      <c r="AX263" s="18">
        <f>IF(K263&lt;&gt;0,K263,IF($AV263=0,0,AH263/$AV263*$Z263))</f>
      </c>
      <c r="AY263" s="18">
        <f>IF(L263&lt;&gt;0,L263,IF($AV263=0,0,AI263/$AV263*$Z263))</f>
      </c>
      <c r="AZ263" s="18">
        <f>IF(M263&lt;&gt;0,M263,IF($AV263=0,0,AJ263/$AV263*$Z263))</f>
      </c>
      <c r="BA263" s="18">
        <f>IF(N263&lt;&gt;0,N263,IF($AV263=0,0,AK263/$AV263*$Z263))</f>
      </c>
      <c r="BB263" s="18">
        <f>IF(O263&lt;&gt;0,O263,IF($AV263=0,0,AL263/$AV263*$Z263))</f>
      </c>
      <c r="BC263" s="18">
        <f>IF(P263&lt;&gt;0,P263,IF($AV263=0,0,AM263/$AV263*$Z263))</f>
      </c>
      <c r="BD263" s="18">
        <f>IF(Q263&lt;&gt;0,Q263,IF($AV263=0,0,AN263/$AV263*$Z263))</f>
      </c>
      <c r="BE263" s="18">
        <f>IF(R263&lt;&gt;0,R263,IF($AV263=0,0,AO263/$AV263*$Z263))</f>
      </c>
      <c r="BF263" s="18">
        <f>IF(S263&lt;&gt;0,S263,IF($AV263=0,0,AP263/$AV263*$Z263))</f>
      </c>
      <c r="BG263" s="18">
        <f>IF(T263&lt;&gt;0,T263,IF($AV263=0,0,AQ263/$AV263*$Z263))</f>
      </c>
      <c r="BH263" s="18">
        <f>IF(U263&lt;&gt;0,U263,IF($AV263=0,0,AR263/$AV263*$Z263))</f>
      </c>
      <c r="BI263" s="18">
        <f>IF(V263&lt;&gt;0,V263,IF($AV263=0,0,AS263/$AV263*$Z263))</f>
      </c>
      <c r="BJ263" s="18">
        <f>IF(W263&lt;&gt;0,W263,IF($AV263=0,0,AT263/$AV263*$Z263))</f>
      </c>
      <c r="BK263" s="18">
        <f>IF(X263&lt;&gt;0,X263,IF($AV263=0,0,AU263/$AV263*$Z263))</f>
      </c>
      <c r="BL263" s="18">
        <f>SUM(AW263:BK263)</f>
      </c>
      <c r="BM263" s="18">
        <f>I263-BL263</f>
      </c>
    </row>
    <row r="264" outlineLevel="4">
      <c r="A264" s="5" t="str">
        <v>3.24</v>
      </c>
      <c r="B264" s="5" t="str">
        <v/>
      </c>
      <c r="C264" s="5" t="str">
        <v>BSKDGNGENGR07</v>
      </c>
      <c r="D264" s="5" t="str">
        <v>BSKDGNGENGR07</v>
      </c>
      <c r="E264" s="19">
        <f>IFERROR(_xlfn.XLOOKUP(F264,Assumptions!B:B,Assumptions!C:C),0)</f>
      </c>
      <c r="F264" s="5" t="str">
        <v>Retention</v>
      </c>
      <c r="G264" s="5" t="str">
        <v/>
      </c>
      <c r="H264" s="18">
        <f>G261*E264</f>
      </c>
      <c r="I264" s="18">
        <f>H264*(1-0)</f>
      </c>
      <c r="J264" s="18">
        <v>0</v>
      </c>
      <c r="K264" s="18">
        <v>0</v>
      </c>
      <c r="L264" s="18">
        <v>0</v>
      </c>
      <c r="M264" s="18">
        <v>0</v>
      </c>
      <c r="N264" s="18">
        <v>0</v>
      </c>
      <c r="O264" s="18">
        <v>0</v>
      </c>
      <c r="P264" s="18">
        <v>0</v>
      </c>
      <c r="Q264" s="18">
        <v>0</v>
      </c>
      <c r="R264" s="18">
        <v>0</v>
      </c>
      <c r="S264" s="18">
        <v>0</v>
      </c>
      <c r="T264" s="18">
        <v>0</v>
      </c>
      <c r="U264" s="18">
        <v>0</v>
      </c>
      <c r="V264" s="18">
        <v>0</v>
      </c>
      <c r="W264" s="18">
        <v>0</v>
      </c>
      <c r="X264" s="18">
        <v>0</v>
      </c>
      <c r="Y264" s="18">
        <f>SUM(J264:X264)</f>
      </c>
      <c r="Z264" s="18">
        <f>I264-Y264</f>
      </c>
      <c r="AA264" s="20">
        <v>46483</v>
      </c>
      <c r="AB264" s="20">
        <v>46483</v>
      </c>
      <c r="AC264" s="18">
        <f>IFERROR(_xlfn.XLOOKUP(F264,Assumptions!B:B,Assumptions!D:D),0)</f>
      </c>
      <c r="AD264" s="20">
        <f>AA264+AC264</f>
      </c>
      <c r="AE264" s="20">
        <f>AC264+AB264</f>
      </c>
      <c r="AF264" s="5" t="str">
        <v/>
      </c>
      <c r="AG264" s="18">
        <f>IFERROR(_xlfn.BETA.DIST(DATE(YEAR(AG$2),MONTH(AG$2),15),$AD$2,$AE$2,FALSE,DATE(YEAR($AD264),MONTH($AD264),1),DATE(YEAR($AE264),MONTH($AE264),28)),0)</f>
      </c>
      <c r="AH264" s="18">
        <f>IFERROR(_xlfn.BETA.DIST(DATE(YEAR(AH$2),MONTH(AH$2),15),$AD$2,$AE$2,FALSE,DATE(YEAR($AD264),MONTH($AD264),1),DATE(YEAR($AE264),MONTH($AE264),28)),0)</f>
      </c>
      <c r="AI264" s="18">
        <f>IFERROR(_xlfn.BETA.DIST(DATE(YEAR(AI$2),MONTH(AI$2),15),$AD$2,$AE$2,FALSE,DATE(YEAR($AD264),MONTH($AD264),1),DATE(YEAR($AE264),MONTH($AE264),28)),0)</f>
      </c>
      <c r="AJ264" s="18">
        <f>IFERROR(_xlfn.BETA.DIST(DATE(YEAR(AJ$2),MONTH(AJ$2),15),$AD$2,$AE$2,FALSE,DATE(YEAR($AD264),MONTH($AD264),1),DATE(YEAR($AE264),MONTH($AE264),28)),0)</f>
      </c>
      <c r="AK264" s="18">
        <f>IFERROR(_xlfn.BETA.DIST(DATE(YEAR(AK$2),MONTH(AK$2),15),$AD$2,$AE$2,FALSE,DATE(YEAR($AD264),MONTH($AD264),1),DATE(YEAR($AE264),MONTH($AE264),28)),0)</f>
      </c>
      <c r="AL264" s="18">
        <f>IFERROR(_xlfn.BETA.DIST(DATE(YEAR(AL$2),MONTH(AL$2),15),$AD$2,$AE$2,FALSE,DATE(YEAR($AD264),MONTH($AD264),1),DATE(YEAR($AE264),MONTH($AE264),28)),0)</f>
      </c>
      <c r="AM264" s="18">
        <f>IFERROR(_xlfn.BETA.DIST(DATE(YEAR(AM$2),MONTH(AM$2),15),$AD$2,$AE$2,FALSE,DATE(YEAR($AD264),MONTH($AD264),1),DATE(YEAR($AE264),MONTH($AE264),28)),0)</f>
      </c>
      <c r="AN264" s="18">
        <f>IFERROR(_xlfn.BETA.DIST(DATE(YEAR(AN$2),MONTH(AN$2),15),$AD$2,$AE$2,FALSE,DATE(YEAR($AD264),MONTH($AD264),1),DATE(YEAR($AE264),MONTH($AE264),28)),0)</f>
      </c>
      <c r="AO264" s="18">
        <f>IFERROR(_xlfn.BETA.DIST(DATE(YEAR(AO$2),MONTH(AO$2),15),$AD$2,$AE$2,FALSE,DATE(YEAR($AD264),MONTH($AD264),1),DATE(YEAR($AE264),MONTH($AE264),28)),0)</f>
      </c>
      <c r="AP264" s="18">
        <f>IFERROR(_xlfn.BETA.DIST(DATE(YEAR(AP$2),MONTH(AP$2),15),$AD$2,$AE$2,FALSE,DATE(YEAR($AD264),MONTH($AD264),1),DATE(YEAR($AE264),MONTH($AE264),28)),0)</f>
      </c>
      <c r="AQ264" s="18">
        <f>IFERROR(_xlfn.BETA.DIST(DATE(YEAR(AQ$2),MONTH(AQ$2),15),$AD$2,$AE$2,FALSE,DATE(YEAR($AD264),MONTH($AD264),1),DATE(YEAR($AE264),MONTH($AE264),28)),0)</f>
      </c>
      <c r="AR264" s="18">
        <f>IFERROR(_xlfn.BETA.DIST(DATE(YEAR(AR$2),MONTH(AR$2),15),$AD$2,$AE$2,FALSE,DATE(YEAR($AD264),MONTH($AD264),1),DATE(YEAR($AE264),MONTH($AE264),28)),0)</f>
      </c>
      <c r="AS264" s="18">
        <f>IFERROR(_xlfn.BETA.DIST(DATE(YEAR(AS$2),MONTH(AS$2),15),$AD$2,$AE$2,FALSE,DATE(YEAR($AD264),MONTH($AD264),1),DATE(YEAR($AE264),MONTH($AE264),28)),0)</f>
      </c>
      <c r="AT264" s="18">
        <f>IFERROR(_xlfn.BETA.DIST(DATE(YEAR(AT$2),MONTH(AT$2),15),$AD$2,$AE$2,FALSE,DATE(YEAR($AD264),MONTH($AD264),1),DATE(YEAR($AE264),MONTH($AE264),28)),0)</f>
      </c>
      <c r="AU264" s="18">
        <f>IFERROR(_xlfn.BETA.DIST(DATE(YEAR(AU$2),MONTH(AU$2),15),$AD$2,$AE$2,FALSE,DATE(YEAR($AD264),MONTH($AD264),1),DATE(YEAR($AE264),MONTH($AE264),28)),0)</f>
      </c>
      <c r="AV264" s="18">
        <f>SUM(AG264:AU264)</f>
      </c>
      <c r="AW264" s="18">
        <f>IF(J264&lt;&gt;0,J264,IF($AV264=0,0,AG264/$AV264*$Z264))</f>
      </c>
      <c r="AX264" s="18">
        <f>IF(K264&lt;&gt;0,K264,IF($AV264=0,0,AH264/$AV264*$Z264))</f>
      </c>
      <c r="AY264" s="18">
        <f>IF(L264&lt;&gt;0,L264,IF($AV264=0,0,AI264/$AV264*$Z264))</f>
      </c>
      <c r="AZ264" s="18">
        <f>IF(M264&lt;&gt;0,M264,IF($AV264=0,0,AJ264/$AV264*$Z264))</f>
      </c>
      <c r="BA264" s="18">
        <f>IF(N264&lt;&gt;0,N264,IF($AV264=0,0,AK264/$AV264*$Z264))</f>
      </c>
      <c r="BB264" s="18">
        <f>IF(O264&lt;&gt;0,O264,IF($AV264=0,0,AL264/$AV264*$Z264))</f>
      </c>
      <c r="BC264" s="18">
        <f>IF(P264&lt;&gt;0,P264,IF($AV264=0,0,AM264/$AV264*$Z264))</f>
      </c>
      <c r="BD264" s="18">
        <f>IF(Q264&lt;&gt;0,Q264,IF($AV264=0,0,AN264/$AV264*$Z264))</f>
      </c>
      <c r="BE264" s="18">
        <f>IF(R264&lt;&gt;0,R264,IF($AV264=0,0,AO264/$AV264*$Z264))</f>
      </c>
      <c r="BF264" s="18">
        <f>IF(S264&lt;&gt;0,S264,IF($AV264=0,0,AP264/$AV264*$Z264))</f>
      </c>
      <c r="BG264" s="18">
        <f>IF(T264&lt;&gt;0,T264,IF($AV264=0,0,AQ264/$AV264*$Z264))</f>
      </c>
      <c r="BH264" s="18">
        <f>IF(U264&lt;&gt;0,U264,IF($AV264=0,0,AR264/$AV264*$Z264))</f>
      </c>
      <c r="BI264" s="18">
        <f>IF(V264&lt;&gt;0,V264,IF($AV264=0,0,AS264/$AV264*$Z264))</f>
      </c>
      <c r="BJ264" s="18">
        <f>IF(W264&lt;&gt;0,W264,IF($AV264=0,0,AT264/$AV264*$Z264))</f>
      </c>
      <c r="BK264" s="18">
        <f>IF(X264&lt;&gt;0,X264,IF($AV264=0,0,AU264/$AV264*$Z264))</f>
      </c>
      <c r="BL264" s="18">
        <f>SUM(AW264:BK264)</f>
      </c>
      <c r="BM264" s="18">
        <f>I264-BL264</f>
      </c>
    </row>
    <row r="265" outlineLevel="3">
      <c r="A265" s="17" t="str">
        <v>3.25</v>
      </c>
      <c r="B265" s="17" t="str">
        <v/>
      </c>
      <c r="C265" s="17" t="str">
        <v/>
      </c>
      <c r="D265" s="17" t="str">
        <v/>
      </c>
      <c r="E265" s="17" t="str">
        <v>3.25</v>
      </c>
      <c r="F265" s="17" t="str">
        <v>Single phase GIS current transformer for 175MVA incoming transformer feeder  1000 2000 1 1 1 1 1 A .</v>
      </c>
      <c r="G265" s="17">
        <v>23312.51</v>
      </c>
      <c r="H265" s="17" t="str">
        <v/>
      </c>
      <c r="I265" s="17" t="str">
        <v/>
      </c>
      <c r="J265" s="17" t="str">
        <v/>
      </c>
      <c r="K265" s="17" t="str">
        <v/>
      </c>
      <c r="L265" s="17" t="str">
        <v/>
      </c>
      <c r="M265" s="17" t="str">
        <v/>
      </c>
      <c r="N265" s="17" t="str">
        <v/>
      </c>
      <c r="O265" s="17" t="str">
        <v/>
      </c>
      <c r="P265" s="17" t="str">
        <v/>
      </c>
      <c r="Q265" s="17" t="str">
        <v/>
      </c>
      <c r="R265" s="17" t="str">
        <v/>
      </c>
      <c r="S265" s="17" t="str">
        <v/>
      </c>
      <c r="T265" s="17" t="str">
        <v/>
      </c>
      <c r="U265" s="17" t="str">
        <v/>
      </c>
      <c r="V265" s="17" t="str">
        <v/>
      </c>
      <c r="W265" s="17" t="str">
        <v/>
      </c>
      <c r="X265" s="17" t="str">
        <v/>
      </c>
      <c r="Y265" s="17" t="str">
        <v/>
      </c>
      <c r="Z265" s="17" t="str">
        <v/>
      </c>
      <c r="AA265" s="17" t="str">
        <v/>
      </c>
      <c r="AB265" s="17" t="str">
        <v/>
      </c>
      <c r="AC265" s="17" t="str">
        <v/>
      </c>
      <c r="AD265" s="17" t="str">
        <v/>
      </c>
      <c r="AE265" s="17" t="str">
        <v/>
      </c>
      <c r="AF265" s="5" t="str">
        <v/>
      </c>
      <c r="AG265" s="18">
        <f>IFERROR(_xlfn.BETA.DIST(DATE(YEAR(AG$2),MONTH(AG$2),15),$AD$2,$AE$2,FALSE,DATE(YEAR($AD265),MONTH($AD265),1),DATE(YEAR($AE265),MONTH($AE265),28)),0)</f>
      </c>
      <c r="AH265" s="18">
        <f>IFERROR(_xlfn.BETA.DIST(DATE(YEAR(AH$2),MONTH(AH$2),15),$AD$2,$AE$2,FALSE,DATE(YEAR($AD265),MONTH($AD265),1),DATE(YEAR($AE265),MONTH($AE265),28)),0)</f>
      </c>
      <c r="AI265" s="18">
        <f>IFERROR(_xlfn.BETA.DIST(DATE(YEAR(AI$2),MONTH(AI$2),15),$AD$2,$AE$2,FALSE,DATE(YEAR($AD265),MONTH($AD265),1),DATE(YEAR($AE265),MONTH($AE265),28)),0)</f>
      </c>
      <c r="AJ265" s="18">
        <f>IFERROR(_xlfn.BETA.DIST(DATE(YEAR(AJ$2),MONTH(AJ$2),15),$AD$2,$AE$2,FALSE,DATE(YEAR($AD265),MONTH($AD265),1),DATE(YEAR($AE265),MONTH($AE265),28)),0)</f>
      </c>
      <c r="AK265" s="18">
        <f>IFERROR(_xlfn.BETA.DIST(DATE(YEAR(AK$2),MONTH(AK$2),15),$AD$2,$AE$2,FALSE,DATE(YEAR($AD265),MONTH($AD265),1),DATE(YEAR($AE265),MONTH($AE265),28)),0)</f>
      </c>
      <c r="AL265" s="18">
        <f>IFERROR(_xlfn.BETA.DIST(DATE(YEAR(AL$2),MONTH(AL$2),15),$AD$2,$AE$2,FALSE,DATE(YEAR($AD265),MONTH($AD265),1),DATE(YEAR($AE265),MONTH($AE265),28)),0)</f>
      </c>
      <c r="AM265" s="18">
        <f>IFERROR(_xlfn.BETA.DIST(DATE(YEAR(AM$2),MONTH(AM$2),15),$AD$2,$AE$2,FALSE,DATE(YEAR($AD265),MONTH($AD265),1),DATE(YEAR($AE265),MONTH($AE265),28)),0)</f>
      </c>
      <c r="AN265" s="18">
        <f>IFERROR(_xlfn.BETA.DIST(DATE(YEAR(AN$2),MONTH(AN$2),15),$AD$2,$AE$2,FALSE,DATE(YEAR($AD265),MONTH($AD265),1),DATE(YEAR($AE265),MONTH($AE265),28)),0)</f>
      </c>
      <c r="AO265" s="18">
        <f>IFERROR(_xlfn.BETA.DIST(DATE(YEAR(AO$2),MONTH(AO$2),15),$AD$2,$AE$2,FALSE,DATE(YEAR($AD265),MONTH($AD265),1),DATE(YEAR($AE265),MONTH($AE265),28)),0)</f>
      </c>
      <c r="AP265" s="18">
        <f>IFERROR(_xlfn.BETA.DIST(DATE(YEAR(AP$2),MONTH(AP$2),15),$AD$2,$AE$2,FALSE,DATE(YEAR($AD265),MONTH($AD265),1),DATE(YEAR($AE265),MONTH($AE265),28)),0)</f>
      </c>
      <c r="AQ265" s="18">
        <f>IFERROR(_xlfn.BETA.DIST(DATE(YEAR(AQ$2),MONTH(AQ$2),15),$AD$2,$AE$2,FALSE,DATE(YEAR($AD265),MONTH($AD265),1),DATE(YEAR($AE265),MONTH($AE265),28)),0)</f>
      </c>
      <c r="AR265" s="18">
        <f>IFERROR(_xlfn.BETA.DIST(DATE(YEAR(AR$2),MONTH(AR$2),15),$AD$2,$AE$2,FALSE,DATE(YEAR($AD265),MONTH($AD265),1),DATE(YEAR($AE265),MONTH($AE265),28)),0)</f>
      </c>
      <c r="AS265" s="18">
        <f>IFERROR(_xlfn.BETA.DIST(DATE(YEAR(AS$2),MONTH(AS$2),15),$AD$2,$AE$2,FALSE,DATE(YEAR($AD265),MONTH($AD265),1),DATE(YEAR($AE265),MONTH($AE265),28)),0)</f>
      </c>
      <c r="AT265" s="18">
        <f>IFERROR(_xlfn.BETA.DIST(DATE(YEAR(AT$2),MONTH(AT$2),15),$AD$2,$AE$2,FALSE,DATE(YEAR($AD265),MONTH($AD265),1),DATE(YEAR($AE265),MONTH($AE265),28)),0)</f>
      </c>
      <c r="AU265" s="18">
        <f>IFERROR(_xlfn.BETA.DIST(DATE(YEAR(AU$2),MONTH(AU$2),15),$AD$2,$AE$2,FALSE,DATE(YEAR($AD265),MONTH($AD265),1),DATE(YEAR($AE265),MONTH($AE265),28)),0)</f>
      </c>
      <c r="AV265" s="18">
        <f>SUM(AG265:AU265)</f>
      </c>
      <c r="AW265" s="18">
        <f>IF(J265&lt;&gt;0,J265,IF($AV265=0,0,AG265/$AV265*$Z265))</f>
      </c>
      <c r="AX265" s="18">
        <f>IF(K265&lt;&gt;0,K265,IF($AV265=0,0,AH265/$AV265*$Z265))</f>
      </c>
      <c r="AY265" s="18">
        <f>IF(L265&lt;&gt;0,L265,IF($AV265=0,0,AI265/$AV265*$Z265))</f>
      </c>
      <c r="AZ265" s="18">
        <f>IF(M265&lt;&gt;0,M265,IF($AV265=0,0,AJ265/$AV265*$Z265))</f>
      </c>
      <c r="BA265" s="18">
        <f>IF(N265&lt;&gt;0,N265,IF($AV265=0,0,AK265/$AV265*$Z265))</f>
      </c>
      <c r="BB265" s="18">
        <f>IF(O265&lt;&gt;0,O265,IF($AV265=0,0,AL265/$AV265*$Z265))</f>
      </c>
      <c r="BC265" s="18">
        <f>IF(P265&lt;&gt;0,P265,IF($AV265=0,0,AM265/$AV265*$Z265))</f>
      </c>
      <c r="BD265" s="18">
        <f>IF(Q265&lt;&gt;0,Q265,IF($AV265=0,0,AN265/$AV265*$Z265))</f>
      </c>
      <c r="BE265" s="18">
        <f>IF(R265&lt;&gt;0,R265,IF($AV265=0,0,AO265/$AV265*$Z265))</f>
      </c>
      <c r="BF265" s="18">
        <f>IF(S265&lt;&gt;0,S265,IF($AV265=0,0,AP265/$AV265*$Z265))</f>
      </c>
      <c r="BG265" s="18">
        <f>IF(T265&lt;&gt;0,T265,IF($AV265=0,0,AQ265/$AV265*$Z265))</f>
      </c>
      <c r="BH265" s="18">
        <f>IF(U265&lt;&gt;0,U265,IF($AV265=0,0,AR265/$AV265*$Z265))</f>
      </c>
      <c r="BI265" s="18">
        <f>IF(V265&lt;&gt;0,V265,IF($AV265=0,0,AS265/$AV265*$Z265))</f>
      </c>
      <c r="BJ265" s="18">
        <f>IF(W265&lt;&gt;0,W265,IF($AV265=0,0,AT265/$AV265*$Z265))</f>
      </c>
      <c r="BK265" s="18">
        <f>IF(X265&lt;&gt;0,X265,IF($AV265=0,0,AU265/$AV265*$Z265))</f>
      </c>
      <c r="BL265" s="18">
        <f>SUM(AW265:BK265)</f>
      </c>
      <c r="BM265" s="17" t="str">
        <v/>
      </c>
    </row>
    <row r="266" outlineLevel="4">
      <c r="A266" s="5" t="str">
        <v>3.25</v>
      </c>
      <c r="B266" s="5" t="str">
        <v/>
      </c>
      <c r="C266" s="5" t="str">
        <v>BSKDGNGENGR05</v>
      </c>
      <c r="D266" s="5" t="str">
        <v>BSKDGNGENGR05</v>
      </c>
      <c r="E266" s="19">
        <f>IFERROR(_xlfn.XLOOKUP(F266,Assumptions!B:B,Assumptions!C:C),0)</f>
      </c>
      <c r="F266" s="5" t="str">
        <v>Advanced Payment</v>
      </c>
      <c r="G266" s="5" t="str">
        <v/>
      </c>
      <c r="H266" s="18">
        <f>G265*E266</f>
      </c>
      <c r="I266" s="18">
        <f>H266*(1-0)</f>
      </c>
      <c r="J266" s="18">
        <v>0</v>
      </c>
      <c r="K266" s="18">
        <v>0</v>
      </c>
      <c r="L266" s="18">
        <v>0</v>
      </c>
      <c r="M266" s="18">
        <v>0</v>
      </c>
      <c r="N266" s="18">
        <v>0</v>
      </c>
      <c r="O266" s="18">
        <v>0</v>
      </c>
      <c r="P266" s="18">
        <v>0</v>
      </c>
      <c r="Q266" s="18">
        <v>0</v>
      </c>
      <c r="R266" s="18">
        <v>0</v>
      </c>
      <c r="S266" s="18">
        <v>0</v>
      </c>
      <c r="T266" s="18">
        <v>0</v>
      </c>
      <c r="U266" s="18">
        <v>0</v>
      </c>
      <c r="V266" s="18">
        <v>0</v>
      </c>
      <c r="W266" s="18">
        <v>0</v>
      </c>
      <c r="X266" s="18">
        <v>0</v>
      </c>
      <c r="Y266" s="18">
        <f>SUM(J266:X266)</f>
      </c>
      <c r="Z266" s="18">
        <f>I266-Y266</f>
      </c>
      <c r="AA266" s="20">
        <v>46026</v>
      </c>
      <c r="AB266" s="20">
        <v>46026</v>
      </c>
      <c r="AC266" s="18">
        <f>IFERROR(_xlfn.XLOOKUP(F266,Assumptions!B:B,Assumptions!D:D),0)</f>
      </c>
      <c r="AD266" s="20">
        <f>AA266+AC266</f>
      </c>
      <c r="AE266" s="20">
        <f>AC266+AB266</f>
      </c>
      <c r="AF266" s="5" t="str">
        <v/>
      </c>
      <c r="AG266" s="18">
        <f>IFERROR(_xlfn.BETA.DIST(DATE(YEAR(AG$2),MONTH(AG$2),15),$AD$2,$AE$2,FALSE,DATE(YEAR($AD266),MONTH($AD266),1),DATE(YEAR($AE266),MONTH($AE266),28)),0)</f>
      </c>
      <c r="AH266" s="18">
        <f>IFERROR(_xlfn.BETA.DIST(DATE(YEAR(AH$2),MONTH(AH$2),15),$AD$2,$AE$2,FALSE,DATE(YEAR($AD266),MONTH($AD266),1),DATE(YEAR($AE266),MONTH($AE266),28)),0)</f>
      </c>
      <c r="AI266" s="18">
        <f>IFERROR(_xlfn.BETA.DIST(DATE(YEAR(AI$2),MONTH(AI$2),15),$AD$2,$AE$2,FALSE,DATE(YEAR($AD266),MONTH($AD266),1),DATE(YEAR($AE266),MONTH($AE266),28)),0)</f>
      </c>
      <c r="AJ266" s="18">
        <f>IFERROR(_xlfn.BETA.DIST(DATE(YEAR(AJ$2),MONTH(AJ$2),15),$AD$2,$AE$2,FALSE,DATE(YEAR($AD266),MONTH($AD266),1),DATE(YEAR($AE266),MONTH($AE266),28)),0)</f>
      </c>
      <c r="AK266" s="18">
        <f>IFERROR(_xlfn.BETA.DIST(DATE(YEAR(AK$2),MONTH(AK$2),15),$AD$2,$AE$2,FALSE,DATE(YEAR($AD266),MONTH($AD266),1),DATE(YEAR($AE266),MONTH($AE266),28)),0)</f>
      </c>
      <c r="AL266" s="18">
        <f>IFERROR(_xlfn.BETA.DIST(DATE(YEAR(AL$2),MONTH(AL$2),15),$AD$2,$AE$2,FALSE,DATE(YEAR($AD266),MONTH($AD266),1),DATE(YEAR($AE266),MONTH($AE266),28)),0)</f>
      </c>
      <c r="AM266" s="18">
        <f>IFERROR(_xlfn.BETA.DIST(DATE(YEAR(AM$2),MONTH(AM$2),15),$AD$2,$AE$2,FALSE,DATE(YEAR($AD266),MONTH($AD266),1),DATE(YEAR($AE266),MONTH($AE266),28)),0)</f>
      </c>
      <c r="AN266" s="18">
        <f>IFERROR(_xlfn.BETA.DIST(DATE(YEAR(AN$2),MONTH(AN$2),15),$AD$2,$AE$2,FALSE,DATE(YEAR($AD266),MONTH($AD266),1),DATE(YEAR($AE266),MONTH($AE266),28)),0)</f>
      </c>
      <c r="AO266" s="18">
        <f>IFERROR(_xlfn.BETA.DIST(DATE(YEAR(AO$2),MONTH(AO$2),15),$AD$2,$AE$2,FALSE,DATE(YEAR($AD266),MONTH($AD266),1),DATE(YEAR($AE266),MONTH($AE266),28)),0)</f>
      </c>
      <c r="AP266" s="18">
        <f>IFERROR(_xlfn.BETA.DIST(DATE(YEAR(AP$2),MONTH(AP$2),15),$AD$2,$AE$2,FALSE,DATE(YEAR($AD266),MONTH($AD266),1),DATE(YEAR($AE266),MONTH($AE266),28)),0)</f>
      </c>
      <c r="AQ266" s="18">
        <f>IFERROR(_xlfn.BETA.DIST(DATE(YEAR(AQ$2),MONTH(AQ$2),15),$AD$2,$AE$2,FALSE,DATE(YEAR($AD266),MONTH($AD266),1),DATE(YEAR($AE266),MONTH($AE266),28)),0)</f>
      </c>
      <c r="AR266" s="18">
        <f>IFERROR(_xlfn.BETA.DIST(DATE(YEAR(AR$2),MONTH(AR$2),15),$AD$2,$AE$2,FALSE,DATE(YEAR($AD266),MONTH($AD266),1),DATE(YEAR($AE266),MONTH($AE266),28)),0)</f>
      </c>
      <c r="AS266" s="18">
        <f>IFERROR(_xlfn.BETA.DIST(DATE(YEAR(AS$2),MONTH(AS$2),15),$AD$2,$AE$2,FALSE,DATE(YEAR($AD266),MONTH($AD266),1),DATE(YEAR($AE266),MONTH($AE266),28)),0)</f>
      </c>
      <c r="AT266" s="18">
        <f>IFERROR(_xlfn.BETA.DIST(DATE(YEAR(AT$2),MONTH(AT$2),15),$AD$2,$AE$2,FALSE,DATE(YEAR($AD266),MONTH($AD266),1),DATE(YEAR($AE266),MONTH($AE266),28)),0)</f>
      </c>
      <c r="AU266" s="18">
        <f>IFERROR(_xlfn.BETA.DIST(DATE(YEAR(AU$2),MONTH(AU$2),15),$AD$2,$AE$2,FALSE,DATE(YEAR($AD266),MONTH($AD266),1),DATE(YEAR($AE266),MONTH($AE266),28)),0)</f>
      </c>
      <c r="AV266" s="18">
        <f>SUM(AG266:AU266)</f>
      </c>
      <c r="AW266" s="18">
        <f>IF(J266&lt;&gt;0,J266,IF($AV266=0,0,AG266/$AV266*$Z266))</f>
      </c>
      <c r="AX266" s="18">
        <f>IF(K266&lt;&gt;0,K266,IF($AV266=0,0,AH266/$AV266*$Z266))</f>
      </c>
      <c r="AY266" s="18">
        <f>IF(L266&lt;&gt;0,L266,IF($AV266=0,0,AI266/$AV266*$Z266))</f>
      </c>
      <c r="AZ266" s="18">
        <f>IF(M266&lt;&gt;0,M266,IF($AV266=0,0,AJ266/$AV266*$Z266))</f>
      </c>
      <c r="BA266" s="18">
        <f>IF(N266&lt;&gt;0,N266,IF($AV266=0,0,AK266/$AV266*$Z266))</f>
      </c>
      <c r="BB266" s="18">
        <f>IF(O266&lt;&gt;0,O266,IF($AV266=0,0,AL266/$AV266*$Z266))</f>
      </c>
      <c r="BC266" s="18">
        <f>IF(P266&lt;&gt;0,P266,IF($AV266=0,0,AM266/$AV266*$Z266))</f>
      </c>
      <c r="BD266" s="18">
        <f>IF(Q266&lt;&gt;0,Q266,IF($AV266=0,0,AN266/$AV266*$Z266))</f>
      </c>
      <c r="BE266" s="18">
        <f>IF(R266&lt;&gt;0,R266,IF($AV266=0,0,AO266/$AV266*$Z266))</f>
      </c>
      <c r="BF266" s="18">
        <f>IF(S266&lt;&gt;0,S266,IF($AV266=0,0,AP266/$AV266*$Z266))</f>
      </c>
      <c r="BG266" s="18">
        <f>IF(T266&lt;&gt;0,T266,IF($AV266=0,0,AQ266/$AV266*$Z266))</f>
      </c>
      <c r="BH266" s="18">
        <f>IF(U266&lt;&gt;0,U266,IF($AV266=0,0,AR266/$AV266*$Z266))</f>
      </c>
      <c r="BI266" s="18">
        <f>IF(V266&lt;&gt;0,V266,IF($AV266=0,0,AS266/$AV266*$Z266))</f>
      </c>
      <c r="BJ266" s="18">
        <f>IF(W266&lt;&gt;0,W266,IF($AV266=0,0,AT266/$AV266*$Z266))</f>
      </c>
      <c r="BK266" s="18">
        <f>IF(X266&lt;&gt;0,X266,IF($AV266=0,0,AU266/$AV266*$Z266))</f>
      </c>
      <c r="BL266" s="18">
        <f>SUM(AW266:BK266)</f>
      </c>
      <c r="BM266" s="18">
        <f>I266-BL266</f>
      </c>
    </row>
    <row r="267" outlineLevel="4">
      <c r="A267" s="5" t="str">
        <v>3.25</v>
      </c>
      <c r="B267" s="5" t="str">
        <v/>
      </c>
      <c r="C267" s="5" t="str">
        <v>BSPRELGENG107</v>
      </c>
      <c r="D267" s="5" t="str">
        <v>BSPRELGENG107</v>
      </c>
      <c r="E267" s="19">
        <f>IFERROR(_xlfn.XLOOKUP(F267,Assumptions!B:B,Assumptions!C:C),0)</f>
      </c>
      <c r="F267" s="5" t="str">
        <v>Site Delivery USD</v>
      </c>
      <c r="G267" s="5" t="str">
        <v/>
      </c>
      <c r="H267" s="18">
        <f>G265*E267</f>
      </c>
      <c r="I267" s="18">
        <f>H267*(1-0)</f>
      </c>
      <c r="J267" s="18">
        <v>0</v>
      </c>
      <c r="K267" s="18">
        <v>0</v>
      </c>
      <c r="L267" s="18">
        <v>0</v>
      </c>
      <c r="M267" s="18">
        <v>0</v>
      </c>
      <c r="N267" s="18">
        <v>0</v>
      </c>
      <c r="O267" s="18">
        <v>0</v>
      </c>
      <c r="P267" s="18">
        <v>0</v>
      </c>
      <c r="Q267" s="18">
        <v>0</v>
      </c>
      <c r="R267" s="18">
        <v>0</v>
      </c>
      <c r="S267" s="18">
        <v>0</v>
      </c>
      <c r="T267" s="18">
        <v>0</v>
      </c>
      <c r="U267" s="18">
        <v>0</v>
      </c>
      <c r="V267" s="18">
        <v>0</v>
      </c>
      <c r="W267" s="18">
        <v>0</v>
      </c>
      <c r="X267" s="18">
        <v>0</v>
      </c>
      <c r="Y267" s="18">
        <f>SUM(J267:X267)</f>
      </c>
      <c r="Z267" s="18">
        <f>I267-Y267</f>
      </c>
      <c r="AA267" s="20">
        <v>46294</v>
      </c>
      <c r="AB267" s="20">
        <v>46294</v>
      </c>
      <c r="AC267" s="18">
        <f>IFERROR(_xlfn.XLOOKUP(F267,Assumptions!B:B,Assumptions!D:D),0)</f>
      </c>
      <c r="AD267" s="20">
        <f>AA267+AC267</f>
      </c>
      <c r="AE267" s="20">
        <f>AC267+AB267</f>
      </c>
      <c r="AF267" s="5" t="str">
        <v/>
      </c>
      <c r="AG267" s="18">
        <f>IFERROR(_xlfn.BETA.DIST(DATE(YEAR(AG$2),MONTH(AG$2),15),$AD$2,$AE$2,FALSE,DATE(YEAR($AD267),MONTH($AD267),1),DATE(YEAR($AE267),MONTH($AE267),28)),0)</f>
      </c>
      <c r="AH267" s="18">
        <f>IFERROR(_xlfn.BETA.DIST(DATE(YEAR(AH$2),MONTH(AH$2),15),$AD$2,$AE$2,FALSE,DATE(YEAR($AD267),MONTH($AD267),1),DATE(YEAR($AE267),MONTH($AE267),28)),0)</f>
      </c>
      <c r="AI267" s="18">
        <f>IFERROR(_xlfn.BETA.DIST(DATE(YEAR(AI$2),MONTH(AI$2),15),$AD$2,$AE$2,FALSE,DATE(YEAR($AD267),MONTH($AD267),1),DATE(YEAR($AE267),MONTH($AE267),28)),0)</f>
      </c>
      <c r="AJ267" s="18">
        <f>IFERROR(_xlfn.BETA.DIST(DATE(YEAR(AJ$2),MONTH(AJ$2),15),$AD$2,$AE$2,FALSE,DATE(YEAR($AD267),MONTH($AD267),1),DATE(YEAR($AE267),MONTH($AE267),28)),0)</f>
      </c>
      <c r="AK267" s="18">
        <f>IFERROR(_xlfn.BETA.DIST(DATE(YEAR(AK$2),MONTH(AK$2),15),$AD$2,$AE$2,FALSE,DATE(YEAR($AD267),MONTH($AD267),1),DATE(YEAR($AE267),MONTH($AE267),28)),0)</f>
      </c>
      <c r="AL267" s="18">
        <f>IFERROR(_xlfn.BETA.DIST(DATE(YEAR(AL$2),MONTH(AL$2),15),$AD$2,$AE$2,FALSE,DATE(YEAR($AD267),MONTH($AD267),1),DATE(YEAR($AE267),MONTH($AE267),28)),0)</f>
      </c>
      <c r="AM267" s="18">
        <f>IFERROR(_xlfn.BETA.DIST(DATE(YEAR(AM$2),MONTH(AM$2),15),$AD$2,$AE$2,FALSE,DATE(YEAR($AD267),MONTH($AD267),1),DATE(YEAR($AE267),MONTH($AE267),28)),0)</f>
      </c>
      <c r="AN267" s="18">
        <f>IFERROR(_xlfn.BETA.DIST(DATE(YEAR(AN$2),MONTH(AN$2),15),$AD$2,$AE$2,FALSE,DATE(YEAR($AD267),MONTH($AD267),1),DATE(YEAR($AE267),MONTH($AE267),28)),0)</f>
      </c>
      <c r="AO267" s="18">
        <f>IFERROR(_xlfn.BETA.DIST(DATE(YEAR(AO$2),MONTH(AO$2),15),$AD$2,$AE$2,FALSE,DATE(YEAR($AD267),MONTH($AD267),1),DATE(YEAR($AE267),MONTH($AE267),28)),0)</f>
      </c>
      <c r="AP267" s="18">
        <f>IFERROR(_xlfn.BETA.DIST(DATE(YEAR(AP$2),MONTH(AP$2),15),$AD$2,$AE$2,FALSE,DATE(YEAR($AD267),MONTH($AD267),1),DATE(YEAR($AE267),MONTH($AE267),28)),0)</f>
      </c>
      <c r="AQ267" s="18">
        <f>IFERROR(_xlfn.BETA.DIST(DATE(YEAR(AQ$2),MONTH(AQ$2),15),$AD$2,$AE$2,FALSE,DATE(YEAR($AD267),MONTH($AD267),1),DATE(YEAR($AE267),MONTH($AE267),28)),0)</f>
      </c>
      <c r="AR267" s="18">
        <f>IFERROR(_xlfn.BETA.DIST(DATE(YEAR(AR$2),MONTH(AR$2),15),$AD$2,$AE$2,FALSE,DATE(YEAR($AD267),MONTH($AD267),1),DATE(YEAR($AE267),MONTH($AE267),28)),0)</f>
      </c>
      <c r="AS267" s="18">
        <f>IFERROR(_xlfn.BETA.DIST(DATE(YEAR(AS$2),MONTH(AS$2),15),$AD$2,$AE$2,FALSE,DATE(YEAR($AD267),MONTH($AD267),1),DATE(YEAR($AE267),MONTH($AE267),28)),0)</f>
      </c>
      <c r="AT267" s="18">
        <f>IFERROR(_xlfn.BETA.DIST(DATE(YEAR(AT$2),MONTH(AT$2),15),$AD$2,$AE$2,FALSE,DATE(YEAR($AD267),MONTH($AD267),1),DATE(YEAR($AE267),MONTH($AE267),28)),0)</f>
      </c>
      <c r="AU267" s="18">
        <f>IFERROR(_xlfn.BETA.DIST(DATE(YEAR(AU$2),MONTH(AU$2),15),$AD$2,$AE$2,FALSE,DATE(YEAR($AD267),MONTH($AD267),1),DATE(YEAR($AE267),MONTH($AE267),28)),0)</f>
      </c>
      <c r="AV267" s="18">
        <f>SUM(AG267:AU267)</f>
      </c>
      <c r="AW267" s="18">
        <f>IF(J267&lt;&gt;0,J267,IF($AV267=0,0,AG267/$AV267*$Z267))</f>
      </c>
      <c r="AX267" s="18">
        <f>IF(K267&lt;&gt;0,K267,IF($AV267=0,0,AH267/$AV267*$Z267))</f>
      </c>
      <c r="AY267" s="18">
        <f>IF(L267&lt;&gt;0,L267,IF($AV267=0,0,AI267/$AV267*$Z267))</f>
      </c>
      <c r="AZ267" s="18">
        <f>IF(M267&lt;&gt;0,M267,IF($AV267=0,0,AJ267/$AV267*$Z267))</f>
      </c>
      <c r="BA267" s="18">
        <f>IF(N267&lt;&gt;0,N267,IF($AV267=0,0,AK267/$AV267*$Z267))</f>
      </c>
      <c r="BB267" s="18">
        <f>IF(O267&lt;&gt;0,O267,IF($AV267=0,0,AL267/$AV267*$Z267))</f>
      </c>
      <c r="BC267" s="18">
        <f>IF(P267&lt;&gt;0,P267,IF($AV267=0,0,AM267/$AV267*$Z267))</f>
      </c>
      <c r="BD267" s="18">
        <f>IF(Q267&lt;&gt;0,Q267,IF($AV267=0,0,AN267/$AV267*$Z267))</f>
      </c>
      <c r="BE267" s="18">
        <f>IF(R267&lt;&gt;0,R267,IF($AV267=0,0,AO267/$AV267*$Z267))</f>
      </c>
      <c r="BF267" s="18">
        <f>IF(S267&lt;&gt;0,S267,IF($AV267=0,0,AP267/$AV267*$Z267))</f>
      </c>
      <c r="BG267" s="18">
        <f>IF(T267&lt;&gt;0,T267,IF($AV267=0,0,AQ267/$AV267*$Z267))</f>
      </c>
      <c r="BH267" s="18">
        <f>IF(U267&lt;&gt;0,U267,IF($AV267=0,0,AR267/$AV267*$Z267))</f>
      </c>
      <c r="BI267" s="18">
        <f>IF(V267&lt;&gt;0,V267,IF($AV267=0,0,AS267/$AV267*$Z267))</f>
      </c>
      <c r="BJ267" s="18">
        <f>IF(W267&lt;&gt;0,W267,IF($AV267=0,0,AT267/$AV267*$Z267))</f>
      </c>
      <c r="BK267" s="18">
        <f>IF(X267&lt;&gt;0,X267,IF($AV267=0,0,AU267/$AV267*$Z267))</f>
      </c>
      <c r="BL267" s="18">
        <f>SUM(AW267:BK267)</f>
      </c>
      <c r="BM267" s="18">
        <f>I267-BL267</f>
      </c>
    </row>
    <row r="268" outlineLevel="4">
      <c r="A268" s="5" t="str">
        <v>3.25</v>
      </c>
      <c r="B268" s="5" t="str">
        <v/>
      </c>
      <c r="C268" s="5" t="str">
        <v>BSKDGNGENGR07</v>
      </c>
      <c r="D268" s="5" t="str">
        <v>BSKDGNGENGR07</v>
      </c>
      <c r="E268" s="19">
        <f>IFERROR(_xlfn.XLOOKUP(F268,Assumptions!B:B,Assumptions!C:C),0)</f>
      </c>
      <c r="F268" s="5" t="str">
        <v>Retention</v>
      </c>
      <c r="G268" s="5" t="str">
        <v/>
      </c>
      <c r="H268" s="18">
        <f>G265*E268</f>
      </c>
      <c r="I268" s="18">
        <f>H268*(1-0)</f>
      </c>
      <c r="J268" s="18">
        <v>0</v>
      </c>
      <c r="K268" s="18">
        <v>0</v>
      </c>
      <c r="L268" s="18">
        <v>0</v>
      </c>
      <c r="M268" s="18">
        <v>0</v>
      </c>
      <c r="N268" s="18">
        <v>0</v>
      </c>
      <c r="O268" s="18">
        <v>0</v>
      </c>
      <c r="P268" s="18">
        <v>0</v>
      </c>
      <c r="Q268" s="18">
        <v>0</v>
      </c>
      <c r="R268" s="18">
        <v>0</v>
      </c>
      <c r="S268" s="18">
        <v>0</v>
      </c>
      <c r="T268" s="18">
        <v>0</v>
      </c>
      <c r="U268" s="18">
        <v>0</v>
      </c>
      <c r="V268" s="18">
        <v>0</v>
      </c>
      <c r="W268" s="18">
        <v>0</v>
      </c>
      <c r="X268" s="18">
        <v>0</v>
      </c>
      <c r="Y268" s="18">
        <f>SUM(J268:X268)</f>
      </c>
      <c r="Z268" s="18">
        <f>I268-Y268</f>
      </c>
      <c r="AA268" s="20">
        <v>46483</v>
      </c>
      <c r="AB268" s="20">
        <v>46483</v>
      </c>
      <c r="AC268" s="18">
        <f>IFERROR(_xlfn.XLOOKUP(F268,Assumptions!B:B,Assumptions!D:D),0)</f>
      </c>
      <c r="AD268" s="20">
        <f>AA268+AC268</f>
      </c>
      <c r="AE268" s="20">
        <f>AC268+AB268</f>
      </c>
      <c r="AF268" s="5" t="str">
        <v/>
      </c>
      <c r="AG268" s="18">
        <f>IFERROR(_xlfn.BETA.DIST(DATE(YEAR(AG$2),MONTH(AG$2),15),$AD$2,$AE$2,FALSE,DATE(YEAR($AD268),MONTH($AD268),1),DATE(YEAR($AE268),MONTH($AE268),28)),0)</f>
      </c>
      <c r="AH268" s="18">
        <f>IFERROR(_xlfn.BETA.DIST(DATE(YEAR(AH$2),MONTH(AH$2),15),$AD$2,$AE$2,FALSE,DATE(YEAR($AD268),MONTH($AD268),1),DATE(YEAR($AE268),MONTH($AE268),28)),0)</f>
      </c>
      <c r="AI268" s="18">
        <f>IFERROR(_xlfn.BETA.DIST(DATE(YEAR(AI$2),MONTH(AI$2),15),$AD$2,$AE$2,FALSE,DATE(YEAR($AD268),MONTH($AD268),1),DATE(YEAR($AE268),MONTH($AE268),28)),0)</f>
      </c>
      <c r="AJ268" s="18">
        <f>IFERROR(_xlfn.BETA.DIST(DATE(YEAR(AJ$2),MONTH(AJ$2),15),$AD$2,$AE$2,FALSE,DATE(YEAR($AD268),MONTH($AD268),1),DATE(YEAR($AE268),MONTH($AE268),28)),0)</f>
      </c>
      <c r="AK268" s="18">
        <f>IFERROR(_xlfn.BETA.DIST(DATE(YEAR(AK$2),MONTH(AK$2),15),$AD$2,$AE$2,FALSE,DATE(YEAR($AD268),MONTH($AD268),1),DATE(YEAR($AE268),MONTH($AE268),28)),0)</f>
      </c>
      <c r="AL268" s="18">
        <f>IFERROR(_xlfn.BETA.DIST(DATE(YEAR(AL$2),MONTH(AL$2),15),$AD$2,$AE$2,FALSE,DATE(YEAR($AD268),MONTH($AD268),1),DATE(YEAR($AE268),MONTH($AE268),28)),0)</f>
      </c>
      <c r="AM268" s="18">
        <f>IFERROR(_xlfn.BETA.DIST(DATE(YEAR(AM$2),MONTH(AM$2),15),$AD$2,$AE$2,FALSE,DATE(YEAR($AD268),MONTH($AD268),1),DATE(YEAR($AE268),MONTH($AE268),28)),0)</f>
      </c>
      <c r="AN268" s="18">
        <f>IFERROR(_xlfn.BETA.DIST(DATE(YEAR(AN$2),MONTH(AN$2),15),$AD$2,$AE$2,FALSE,DATE(YEAR($AD268),MONTH($AD268),1),DATE(YEAR($AE268),MONTH($AE268),28)),0)</f>
      </c>
      <c r="AO268" s="18">
        <f>IFERROR(_xlfn.BETA.DIST(DATE(YEAR(AO$2),MONTH(AO$2),15),$AD$2,$AE$2,FALSE,DATE(YEAR($AD268),MONTH($AD268),1),DATE(YEAR($AE268),MONTH($AE268),28)),0)</f>
      </c>
      <c r="AP268" s="18">
        <f>IFERROR(_xlfn.BETA.DIST(DATE(YEAR(AP$2),MONTH(AP$2),15),$AD$2,$AE$2,FALSE,DATE(YEAR($AD268),MONTH($AD268),1),DATE(YEAR($AE268),MONTH($AE268),28)),0)</f>
      </c>
      <c r="AQ268" s="18">
        <f>IFERROR(_xlfn.BETA.DIST(DATE(YEAR(AQ$2),MONTH(AQ$2),15),$AD$2,$AE$2,FALSE,DATE(YEAR($AD268),MONTH($AD268),1),DATE(YEAR($AE268),MONTH($AE268),28)),0)</f>
      </c>
      <c r="AR268" s="18">
        <f>IFERROR(_xlfn.BETA.DIST(DATE(YEAR(AR$2),MONTH(AR$2),15),$AD$2,$AE$2,FALSE,DATE(YEAR($AD268),MONTH($AD268),1),DATE(YEAR($AE268),MONTH($AE268),28)),0)</f>
      </c>
      <c r="AS268" s="18">
        <f>IFERROR(_xlfn.BETA.DIST(DATE(YEAR(AS$2),MONTH(AS$2),15),$AD$2,$AE$2,FALSE,DATE(YEAR($AD268),MONTH($AD268),1),DATE(YEAR($AE268),MONTH($AE268),28)),0)</f>
      </c>
      <c r="AT268" s="18">
        <f>IFERROR(_xlfn.BETA.DIST(DATE(YEAR(AT$2),MONTH(AT$2),15),$AD$2,$AE$2,FALSE,DATE(YEAR($AD268),MONTH($AD268),1),DATE(YEAR($AE268),MONTH($AE268),28)),0)</f>
      </c>
      <c r="AU268" s="18">
        <f>IFERROR(_xlfn.BETA.DIST(DATE(YEAR(AU$2),MONTH(AU$2),15),$AD$2,$AE$2,FALSE,DATE(YEAR($AD268),MONTH($AD268),1),DATE(YEAR($AE268),MONTH($AE268),28)),0)</f>
      </c>
      <c r="AV268" s="18">
        <f>SUM(AG268:AU268)</f>
      </c>
      <c r="AW268" s="18">
        <f>IF(J268&lt;&gt;0,J268,IF($AV268=0,0,AG268/$AV268*$Z268))</f>
      </c>
      <c r="AX268" s="18">
        <f>IF(K268&lt;&gt;0,K268,IF($AV268=0,0,AH268/$AV268*$Z268))</f>
      </c>
      <c r="AY268" s="18">
        <f>IF(L268&lt;&gt;0,L268,IF($AV268=0,0,AI268/$AV268*$Z268))</f>
      </c>
      <c r="AZ268" s="18">
        <f>IF(M268&lt;&gt;0,M268,IF($AV268=0,0,AJ268/$AV268*$Z268))</f>
      </c>
      <c r="BA268" s="18">
        <f>IF(N268&lt;&gt;0,N268,IF($AV268=0,0,AK268/$AV268*$Z268))</f>
      </c>
      <c r="BB268" s="18">
        <f>IF(O268&lt;&gt;0,O268,IF($AV268=0,0,AL268/$AV268*$Z268))</f>
      </c>
      <c r="BC268" s="18">
        <f>IF(P268&lt;&gt;0,P268,IF($AV268=0,0,AM268/$AV268*$Z268))</f>
      </c>
      <c r="BD268" s="18">
        <f>IF(Q268&lt;&gt;0,Q268,IF($AV268=0,0,AN268/$AV268*$Z268))</f>
      </c>
      <c r="BE268" s="18">
        <f>IF(R268&lt;&gt;0,R268,IF($AV268=0,0,AO268/$AV268*$Z268))</f>
      </c>
      <c r="BF268" s="18">
        <f>IF(S268&lt;&gt;0,S268,IF($AV268=0,0,AP268/$AV268*$Z268))</f>
      </c>
      <c r="BG268" s="18">
        <f>IF(T268&lt;&gt;0,T268,IF($AV268=0,0,AQ268/$AV268*$Z268))</f>
      </c>
      <c r="BH268" s="18">
        <f>IF(U268&lt;&gt;0,U268,IF($AV268=0,0,AR268/$AV268*$Z268))</f>
      </c>
      <c r="BI268" s="18">
        <f>IF(V268&lt;&gt;0,V268,IF($AV268=0,0,AS268/$AV268*$Z268))</f>
      </c>
      <c r="BJ268" s="18">
        <f>IF(W268&lt;&gt;0,W268,IF($AV268=0,0,AT268/$AV268*$Z268))</f>
      </c>
      <c r="BK268" s="18">
        <f>IF(X268&lt;&gt;0,X268,IF($AV268=0,0,AU268/$AV268*$Z268))</f>
      </c>
      <c r="BL268" s="18">
        <f>SUM(AW268:BK268)</f>
      </c>
      <c r="BM268" s="18">
        <f>I268-BL268</f>
      </c>
    </row>
    <row r="269" outlineLevel="3">
      <c r="A269" s="17" t="str">
        <v>3.26</v>
      </c>
      <c r="B269" s="17" t="str">
        <v/>
      </c>
      <c r="C269" s="17" t="str">
        <v/>
      </c>
      <c r="D269" s="17" t="str">
        <v/>
      </c>
      <c r="E269" s="17" t="str">
        <v>3.26</v>
      </c>
      <c r="F269" s="17" t="str">
        <v>Three Single phase GIS Cable End Box for cable sealing end SF6 XLPE adequate for 2x1Cx1200mm², complete with disconnecting link with facility to install Cable Air test bushing.</v>
      </c>
      <c r="G269" s="17">
        <v>34968.76</v>
      </c>
      <c r="H269" s="17" t="str">
        <v/>
      </c>
      <c r="I269" s="17" t="str">
        <v/>
      </c>
      <c r="J269" s="17" t="str">
        <v/>
      </c>
      <c r="K269" s="17" t="str">
        <v/>
      </c>
      <c r="L269" s="17" t="str">
        <v/>
      </c>
      <c r="M269" s="17" t="str">
        <v/>
      </c>
      <c r="N269" s="17" t="str">
        <v/>
      </c>
      <c r="O269" s="17" t="str">
        <v/>
      </c>
      <c r="P269" s="17" t="str">
        <v/>
      </c>
      <c r="Q269" s="17" t="str">
        <v/>
      </c>
      <c r="R269" s="17" t="str">
        <v/>
      </c>
      <c r="S269" s="17" t="str">
        <v/>
      </c>
      <c r="T269" s="17" t="str">
        <v/>
      </c>
      <c r="U269" s="17" t="str">
        <v/>
      </c>
      <c r="V269" s="17" t="str">
        <v/>
      </c>
      <c r="W269" s="17" t="str">
        <v/>
      </c>
      <c r="X269" s="17" t="str">
        <v/>
      </c>
      <c r="Y269" s="17" t="str">
        <v/>
      </c>
      <c r="Z269" s="17" t="str">
        <v/>
      </c>
      <c r="AA269" s="17" t="str">
        <v/>
      </c>
      <c r="AB269" s="17" t="str">
        <v/>
      </c>
      <c r="AC269" s="17" t="str">
        <v/>
      </c>
      <c r="AD269" s="17" t="str">
        <v/>
      </c>
      <c r="AE269" s="17" t="str">
        <v/>
      </c>
      <c r="AF269" s="5" t="str">
        <v/>
      </c>
      <c r="AG269" s="18">
        <f>IFERROR(_xlfn.BETA.DIST(DATE(YEAR(AG$2),MONTH(AG$2),15),$AD$2,$AE$2,FALSE,DATE(YEAR($AD269),MONTH($AD269),1),DATE(YEAR($AE269),MONTH($AE269),28)),0)</f>
      </c>
      <c r="AH269" s="18">
        <f>IFERROR(_xlfn.BETA.DIST(DATE(YEAR(AH$2),MONTH(AH$2),15),$AD$2,$AE$2,FALSE,DATE(YEAR($AD269),MONTH($AD269),1),DATE(YEAR($AE269),MONTH($AE269),28)),0)</f>
      </c>
      <c r="AI269" s="18">
        <f>IFERROR(_xlfn.BETA.DIST(DATE(YEAR(AI$2),MONTH(AI$2),15),$AD$2,$AE$2,FALSE,DATE(YEAR($AD269),MONTH($AD269),1),DATE(YEAR($AE269),MONTH($AE269),28)),0)</f>
      </c>
      <c r="AJ269" s="18">
        <f>IFERROR(_xlfn.BETA.DIST(DATE(YEAR(AJ$2),MONTH(AJ$2),15),$AD$2,$AE$2,FALSE,DATE(YEAR($AD269),MONTH($AD269),1),DATE(YEAR($AE269),MONTH($AE269),28)),0)</f>
      </c>
      <c r="AK269" s="18">
        <f>IFERROR(_xlfn.BETA.DIST(DATE(YEAR(AK$2),MONTH(AK$2),15),$AD$2,$AE$2,FALSE,DATE(YEAR($AD269),MONTH($AD269),1),DATE(YEAR($AE269),MONTH($AE269),28)),0)</f>
      </c>
      <c r="AL269" s="18">
        <f>IFERROR(_xlfn.BETA.DIST(DATE(YEAR(AL$2),MONTH(AL$2),15),$AD$2,$AE$2,FALSE,DATE(YEAR($AD269),MONTH($AD269),1),DATE(YEAR($AE269),MONTH($AE269),28)),0)</f>
      </c>
      <c r="AM269" s="18">
        <f>IFERROR(_xlfn.BETA.DIST(DATE(YEAR(AM$2),MONTH(AM$2),15),$AD$2,$AE$2,FALSE,DATE(YEAR($AD269),MONTH($AD269),1),DATE(YEAR($AE269),MONTH($AE269),28)),0)</f>
      </c>
      <c r="AN269" s="18">
        <f>IFERROR(_xlfn.BETA.DIST(DATE(YEAR(AN$2),MONTH(AN$2),15),$AD$2,$AE$2,FALSE,DATE(YEAR($AD269),MONTH($AD269),1),DATE(YEAR($AE269),MONTH($AE269),28)),0)</f>
      </c>
      <c r="AO269" s="18">
        <f>IFERROR(_xlfn.BETA.DIST(DATE(YEAR(AO$2),MONTH(AO$2),15),$AD$2,$AE$2,FALSE,DATE(YEAR($AD269),MONTH($AD269),1),DATE(YEAR($AE269),MONTH($AE269),28)),0)</f>
      </c>
      <c r="AP269" s="18">
        <f>IFERROR(_xlfn.BETA.DIST(DATE(YEAR(AP$2),MONTH(AP$2),15),$AD$2,$AE$2,FALSE,DATE(YEAR($AD269),MONTH($AD269),1),DATE(YEAR($AE269),MONTH($AE269),28)),0)</f>
      </c>
      <c r="AQ269" s="18">
        <f>IFERROR(_xlfn.BETA.DIST(DATE(YEAR(AQ$2),MONTH(AQ$2),15),$AD$2,$AE$2,FALSE,DATE(YEAR($AD269),MONTH($AD269),1),DATE(YEAR($AE269),MONTH($AE269),28)),0)</f>
      </c>
      <c r="AR269" s="18">
        <f>IFERROR(_xlfn.BETA.DIST(DATE(YEAR(AR$2),MONTH(AR$2),15),$AD$2,$AE$2,FALSE,DATE(YEAR($AD269),MONTH($AD269),1),DATE(YEAR($AE269),MONTH($AE269),28)),0)</f>
      </c>
      <c r="AS269" s="18">
        <f>IFERROR(_xlfn.BETA.DIST(DATE(YEAR(AS$2),MONTH(AS$2),15),$AD$2,$AE$2,FALSE,DATE(YEAR($AD269),MONTH($AD269),1),DATE(YEAR($AE269),MONTH($AE269),28)),0)</f>
      </c>
      <c r="AT269" s="18">
        <f>IFERROR(_xlfn.BETA.DIST(DATE(YEAR(AT$2),MONTH(AT$2),15),$AD$2,$AE$2,FALSE,DATE(YEAR($AD269),MONTH($AD269),1),DATE(YEAR($AE269),MONTH($AE269),28)),0)</f>
      </c>
      <c r="AU269" s="18">
        <f>IFERROR(_xlfn.BETA.DIST(DATE(YEAR(AU$2),MONTH(AU$2),15),$AD$2,$AE$2,FALSE,DATE(YEAR($AD269),MONTH($AD269),1),DATE(YEAR($AE269),MONTH($AE269),28)),0)</f>
      </c>
      <c r="AV269" s="18">
        <f>SUM(AG269:AU269)</f>
      </c>
      <c r="AW269" s="18">
        <f>IF(J269&lt;&gt;0,J269,IF($AV269=0,0,AG269/$AV269*$Z269))</f>
      </c>
      <c r="AX269" s="18">
        <f>IF(K269&lt;&gt;0,K269,IF($AV269=0,0,AH269/$AV269*$Z269))</f>
      </c>
      <c r="AY269" s="18">
        <f>IF(L269&lt;&gt;0,L269,IF($AV269=0,0,AI269/$AV269*$Z269))</f>
      </c>
      <c r="AZ269" s="18">
        <f>IF(M269&lt;&gt;0,M269,IF($AV269=0,0,AJ269/$AV269*$Z269))</f>
      </c>
      <c r="BA269" s="18">
        <f>IF(N269&lt;&gt;0,N269,IF($AV269=0,0,AK269/$AV269*$Z269))</f>
      </c>
      <c r="BB269" s="18">
        <f>IF(O269&lt;&gt;0,O269,IF($AV269=0,0,AL269/$AV269*$Z269))</f>
      </c>
      <c r="BC269" s="18">
        <f>IF(P269&lt;&gt;0,P269,IF($AV269=0,0,AM269/$AV269*$Z269))</f>
      </c>
      <c r="BD269" s="18">
        <f>IF(Q269&lt;&gt;0,Q269,IF($AV269=0,0,AN269/$AV269*$Z269))</f>
      </c>
      <c r="BE269" s="18">
        <f>IF(R269&lt;&gt;0,R269,IF($AV269=0,0,AO269/$AV269*$Z269))</f>
      </c>
      <c r="BF269" s="18">
        <f>IF(S269&lt;&gt;0,S269,IF($AV269=0,0,AP269/$AV269*$Z269))</f>
      </c>
      <c r="BG269" s="18">
        <f>IF(T269&lt;&gt;0,T269,IF($AV269=0,0,AQ269/$AV269*$Z269))</f>
      </c>
      <c r="BH269" s="18">
        <f>IF(U269&lt;&gt;0,U269,IF($AV269=0,0,AR269/$AV269*$Z269))</f>
      </c>
      <c r="BI269" s="18">
        <f>IF(V269&lt;&gt;0,V269,IF($AV269=0,0,AS269/$AV269*$Z269))</f>
      </c>
      <c r="BJ269" s="18">
        <f>IF(W269&lt;&gt;0,W269,IF($AV269=0,0,AT269/$AV269*$Z269))</f>
      </c>
      <c r="BK269" s="18">
        <f>IF(X269&lt;&gt;0,X269,IF($AV269=0,0,AU269/$AV269*$Z269))</f>
      </c>
      <c r="BL269" s="18">
        <f>SUM(AW269:BK269)</f>
      </c>
      <c r="BM269" s="17" t="str">
        <v/>
      </c>
    </row>
    <row r="270" outlineLevel="4">
      <c r="A270" s="5" t="str">
        <v>3.26</v>
      </c>
      <c r="B270" s="5" t="str">
        <v/>
      </c>
      <c r="C270" s="5" t="str">
        <v>BSKDGNGENGR05</v>
      </c>
      <c r="D270" s="5" t="str">
        <v>BSKDGNGENGR05</v>
      </c>
      <c r="E270" s="19">
        <f>IFERROR(_xlfn.XLOOKUP(F270,Assumptions!B:B,Assumptions!C:C),0)</f>
      </c>
      <c r="F270" s="5" t="str">
        <v>Advanced Payment</v>
      </c>
      <c r="G270" s="5" t="str">
        <v/>
      </c>
      <c r="H270" s="18">
        <f>G269*E270</f>
      </c>
      <c r="I270" s="18">
        <f>H270*(1-0)</f>
      </c>
      <c r="J270" s="18">
        <v>0</v>
      </c>
      <c r="K270" s="18">
        <v>0</v>
      </c>
      <c r="L270" s="18">
        <v>0</v>
      </c>
      <c r="M270" s="18">
        <v>0</v>
      </c>
      <c r="N270" s="18">
        <v>0</v>
      </c>
      <c r="O270" s="18">
        <v>0</v>
      </c>
      <c r="P270" s="18">
        <v>0</v>
      </c>
      <c r="Q270" s="18">
        <v>0</v>
      </c>
      <c r="R270" s="18">
        <v>0</v>
      </c>
      <c r="S270" s="18">
        <v>0</v>
      </c>
      <c r="T270" s="18">
        <v>0</v>
      </c>
      <c r="U270" s="18">
        <v>0</v>
      </c>
      <c r="V270" s="18">
        <v>0</v>
      </c>
      <c r="W270" s="18">
        <v>0</v>
      </c>
      <c r="X270" s="18">
        <v>0</v>
      </c>
      <c r="Y270" s="18">
        <f>SUM(J270:X270)</f>
      </c>
      <c r="Z270" s="18">
        <f>I270-Y270</f>
      </c>
      <c r="AA270" s="20">
        <v>46026</v>
      </c>
      <c r="AB270" s="20">
        <v>46026</v>
      </c>
      <c r="AC270" s="18">
        <f>IFERROR(_xlfn.XLOOKUP(F270,Assumptions!B:B,Assumptions!D:D),0)</f>
      </c>
      <c r="AD270" s="20">
        <f>AA270+AC270</f>
      </c>
      <c r="AE270" s="20">
        <f>AC270+AB270</f>
      </c>
      <c r="AF270" s="5" t="str">
        <v/>
      </c>
      <c r="AG270" s="18">
        <f>IFERROR(_xlfn.BETA.DIST(DATE(YEAR(AG$2),MONTH(AG$2),15),$AD$2,$AE$2,FALSE,DATE(YEAR($AD270),MONTH($AD270),1),DATE(YEAR($AE270),MONTH($AE270),28)),0)</f>
      </c>
      <c r="AH270" s="18">
        <f>IFERROR(_xlfn.BETA.DIST(DATE(YEAR(AH$2),MONTH(AH$2),15),$AD$2,$AE$2,FALSE,DATE(YEAR($AD270),MONTH($AD270),1),DATE(YEAR($AE270),MONTH($AE270),28)),0)</f>
      </c>
      <c r="AI270" s="18">
        <f>IFERROR(_xlfn.BETA.DIST(DATE(YEAR(AI$2),MONTH(AI$2),15),$AD$2,$AE$2,FALSE,DATE(YEAR($AD270),MONTH($AD270),1),DATE(YEAR($AE270),MONTH($AE270),28)),0)</f>
      </c>
      <c r="AJ270" s="18">
        <f>IFERROR(_xlfn.BETA.DIST(DATE(YEAR(AJ$2),MONTH(AJ$2),15),$AD$2,$AE$2,FALSE,DATE(YEAR($AD270),MONTH($AD270),1),DATE(YEAR($AE270),MONTH($AE270),28)),0)</f>
      </c>
      <c r="AK270" s="18">
        <f>IFERROR(_xlfn.BETA.DIST(DATE(YEAR(AK$2),MONTH(AK$2),15),$AD$2,$AE$2,FALSE,DATE(YEAR($AD270),MONTH($AD270),1),DATE(YEAR($AE270),MONTH($AE270),28)),0)</f>
      </c>
      <c r="AL270" s="18">
        <f>IFERROR(_xlfn.BETA.DIST(DATE(YEAR(AL$2),MONTH(AL$2),15),$AD$2,$AE$2,FALSE,DATE(YEAR($AD270),MONTH($AD270),1),DATE(YEAR($AE270),MONTH($AE270),28)),0)</f>
      </c>
      <c r="AM270" s="18">
        <f>IFERROR(_xlfn.BETA.DIST(DATE(YEAR(AM$2),MONTH(AM$2),15),$AD$2,$AE$2,FALSE,DATE(YEAR($AD270),MONTH($AD270),1),DATE(YEAR($AE270),MONTH($AE270),28)),0)</f>
      </c>
      <c r="AN270" s="18">
        <f>IFERROR(_xlfn.BETA.DIST(DATE(YEAR(AN$2),MONTH(AN$2),15),$AD$2,$AE$2,FALSE,DATE(YEAR($AD270),MONTH($AD270),1),DATE(YEAR($AE270),MONTH($AE270),28)),0)</f>
      </c>
      <c r="AO270" s="18">
        <f>IFERROR(_xlfn.BETA.DIST(DATE(YEAR(AO$2),MONTH(AO$2),15),$AD$2,$AE$2,FALSE,DATE(YEAR($AD270),MONTH($AD270),1),DATE(YEAR($AE270),MONTH($AE270),28)),0)</f>
      </c>
      <c r="AP270" s="18">
        <f>IFERROR(_xlfn.BETA.DIST(DATE(YEAR(AP$2),MONTH(AP$2),15),$AD$2,$AE$2,FALSE,DATE(YEAR($AD270),MONTH($AD270),1),DATE(YEAR($AE270),MONTH($AE270),28)),0)</f>
      </c>
      <c r="AQ270" s="18">
        <f>IFERROR(_xlfn.BETA.DIST(DATE(YEAR(AQ$2),MONTH(AQ$2),15),$AD$2,$AE$2,FALSE,DATE(YEAR($AD270),MONTH($AD270),1),DATE(YEAR($AE270),MONTH($AE270),28)),0)</f>
      </c>
      <c r="AR270" s="18">
        <f>IFERROR(_xlfn.BETA.DIST(DATE(YEAR(AR$2),MONTH(AR$2),15),$AD$2,$AE$2,FALSE,DATE(YEAR($AD270),MONTH($AD270),1),DATE(YEAR($AE270),MONTH($AE270),28)),0)</f>
      </c>
      <c r="AS270" s="18">
        <f>IFERROR(_xlfn.BETA.DIST(DATE(YEAR(AS$2),MONTH(AS$2),15),$AD$2,$AE$2,FALSE,DATE(YEAR($AD270),MONTH($AD270),1),DATE(YEAR($AE270),MONTH($AE270),28)),0)</f>
      </c>
      <c r="AT270" s="18">
        <f>IFERROR(_xlfn.BETA.DIST(DATE(YEAR(AT$2),MONTH(AT$2),15),$AD$2,$AE$2,FALSE,DATE(YEAR($AD270),MONTH($AD270),1),DATE(YEAR($AE270),MONTH($AE270),28)),0)</f>
      </c>
      <c r="AU270" s="18">
        <f>IFERROR(_xlfn.BETA.DIST(DATE(YEAR(AU$2),MONTH(AU$2),15),$AD$2,$AE$2,FALSE,DATE(YEAR($AD270),MONTH($AD270),1),DATE(YEAR($AE270),MONTH($AE270),28)),0)</f>
      </c>
      <c r="AV270" s="18">
        <f>SUM(AG270:AU270)</f>
      </c>
      <c r="AW270" s="18">
        <f>IF(J270&lt;&gt;0,J270,IF($AV270=0,0,AG270/$AV270*$Z270))</f>
      </c>
      <c r="AX270" s="18">
        <f>IF(K270&lt;&gt;0,K270,IF($AV270=0,0,AH270/$AV270*$Z270))</f>
      </c>
      <c r="AY270" s="18">
        <f>IF(L270&lt;&gt;0,L270,IF($AV270=0,0,AI270/$AV270*$Z270))</f>
      </c>
      <c r="AZ270" s="18">
        <f>IF(M270&lt;&gt;0,M270,IF($AV270=0,0,AJ270/$AV270*$Z270))</f>
      </c>
      <c r="BA270" s="18">
        <f>IF(N270&lt;&gt;0,N270,IF($AV270=0,0,AK270/$AV270*$Z270))</f>
      </c>
      <c r="BB270" s="18">
        <f>IF(O270&lt;&gt;0,O270,IF($AV270=0,0,AL270/$AV270*$Z270))</f>
      </c>
      <c r="BC270" s="18">
        <f>IF(P270&lt;&gt;0,P270,IF($AV270=0,0,AM270/$AV270*$Z270))</f>
      </c>
      <c r="BD270" s="18">
        <f>IF(Q270&lt;&gt;0,Q270,IF($AV270=0,0,AN270/$AV270*$Z270))</f>
      </c>
      <c r="BE270" s="18">
        <f>IF(R270&lt;&gt;0,R270,IF($AV270=0,0,AO270/$AV270*$Z270))</f>
      </c>
      <c r="BF270" s="18">
        <f>IF(S270&lt;&gt;0,S270,IF($AV270=0,0,AP270/$AV270*$Z270))</f>
      </c>
      <c r="BG270" s="18">
        <f>IF(T270&lt;&gt;0,T270,IF($AV270=0,0,AQ270/$AV270*$Z270))</f>
      </c>
      <c r="BH270" s="18">
        <f>IF(U270&lt;&gt;0,U270,IF($AV270=0,0,AR270/$AV270*$Z270))</f>
      </c>
      <c r="BI270" s="18">
        <f>IF(V270&lt;&gt;0,V270,IF($AV270=0,0,AS270/$AV270*$Z270))</f>
      </c>
      <c r="BJ270" s="18">
        <f>IF(W270&lt;&gt;0,W270,IF($AV270=0,0,AT270/$AV270*$Z270))</f>
      </c>
      <c r="BK270" s="18">
        <f>IF(X270&lt;&gt;0,X270,IF($AV270=0,0,AU270/$AV270*$Z270))</f>
      </c>
      <c r="BL270" s="18">
        <f>SUM(AW270:BK270)</f>
      </c>
      <c r="BM270" s="18">
        <f>I270-BL270</f>
      </c>
    </row>
    <row r="271" outlineLevel="4">
      <c r="A271" s="5" t="str">
        <v>3.26</v>
      </c>
      <c r="B271" s="5" t="str">
        <v/>
      </c>
      <c r="C271" s="5" t="str">
        <v>BSPRELGENG107</v>
      </c>
      <c r="D271" s="5" t="str">
        <v>BSPRELGENG107</v>
      </c>
      <c r="E271" s="19">
        <f>IFERROR(_xlfn.XLOOKUP(F271,Assumptions!B:B,Assumptions!C:C),0)</f>
      </c>
      <c r="F271" s="5" t="str">
        <v>Site Delivery USD</v>
      </c>
      <c r="G271" s="5" t="str">
        <v/>
      </c>
      <c r="H271" s="18">
        <f>G269*E271</f>
      </c>
      <c r="I271" s="18">
        <f>H271*(1-0)</f>
      </c>
      <c r="J271" s="18">
        <v>0</v>
      </c>
      <c r="K271" s="18">
        <v>0</v>
      </c>
      <c r="L271" s="18">
        <v>0</v>
      </c>
      <c r="M271" s="18">
        <v>0</v>
      </c>
      <c r="N271" s="18">
        <v>0</v>
      </c>
      <c r="O271" s="18">
        <v>0</v>
      </c>
      <c r="P271" s="18">
        <v>0</v>
      </c>
      <c r="Q271" s="18">
        <v>0</v>
      </c>
      <c r="R271" s="18">
        <v>0</v>
      </c>
      <c r="S271" s="18">
        <v>0</v>
      </c>
      <c r="T271" s="18">
        <v>0</v>
      </c>
      <c r="U271" s="18">
        <v>0</v>
      </c>
      <c r="V271" s="18">
        <v>0</v>
      </c>
      <c r="W271" s="18">
        <v>0</v>
      </c>
      <c r="X271" s="18">
        <v>0</v>
      </c>
      <c r="Y271" s="18">
        <f>SUM(J271:X271)</f>
      </c>
      <c r="Z271" s="18">
        <f>I271-Y271</f>
      </c>
      <c r="AA271" s="20">
        <v>46294</v>
      </c>
      <c r="AB271" s="20">
        <v>46294</v>
      </c>
      <c r="AC271" s="18">
        <f>IFERROR(_xlfn.XLOOKUP(F271,Assumptions!B:B,Assumptions!D:D),0)</f>
      </c>
      <c r="AD271" s="20">
        <f>AA271+AC271</f>
      </c>
      <c r="AE271" s="20">
        <f>AC271+AB271</f>
      </c>
      <c r="AF271" s="5" t="str">
        <v/>
      </c>
      <c r="AG271" s="18">
        <f>IFERROR(_xlfn.BETA.DIST(DATE(YEAR(AG$2),MONTH(AG$2),15),$AD$2,$AE$2,FALSE,DATE(YEAR($AD271),MONTH($AD271),1),DATE(YEAR($AE271),MONTH($AE271),28)),0)</f>
      </c>
      <c r="AH271" s="18">
        <f>IFERROR(_xlfn.BETA.DIST(DATE(YEAR(AH$2),MONTH(AH$2),15),$AD$2,$AE$2,FALSE,DATE(YEAR($AD271),MONTH($AD271),1),DATE(YEAR($AE271),MONTH($AE271),28)),0)</f>
      </c>
      <c r="AI271" s="18">
        <f>IFERROR(_xlfn.BETA.DIST(DATE(YEAR(AI$2),MONTH(AI$2),15),$AD$2,$AE$2,FALSE,DATE(YEAR($AD271),MONTH($AD271),1),DATE(YEAR($AE271),MONTH($AE271),28)),0)</f>
      </c>
      <c r="AJ271" s="18">
        <f>IFERROR(_xlfn.BETA.DIST(DATE(YEAR(AJ$2),MONTH(AJ$2),15),$AD$2,$AE$2,FALSE,DATE(YEAR($AD271),MONTH($AD271),1),DATE(YEAR($AE271),MONTH($AE271),28)),0)</f>
      </c>
      <c r="AK271" s="18">
        <f>IFERROR(_xlfn.BETA.DIST(DATE(YEAR(AK$2),MONTH(AK$2),15),$AD$2,$AE$2,FALSE,DATE(YEAR($AD271),MONTH($AD271),1),DATE(YEAR($AE271),MONTH($AE271),28)),0)</f>
      </c>
      <c r="AL271" s="18">
        <f>IFERROR(_xlfn.BETA.DIST(DATE(YEAR(AL$2),MONTH(AL$2),15),$AD$2,$AE$2,FALSE,DATE(YEAR($AD271),MONTH($AD271),1),DATE(YEAR($AE271),MONTH($AE271),28)),0)</f>
      </c>
      <c r="AM271" s="18">
        <f>IFERROR(_xlfn.BETA.DIST(DATE(YEAR(AM$2),MONTH(AM$2),15),$AD$2,$AE$2,FALSE,DATE(YEAR($AD271),MONTH($AD271),1),DATE(YEAR($AE271),MONTH($AE271),28)),0)</f>
      </c>
      <c r="AN271" s="18">
        <f>IFERROR(_xlfn.BETA.DIST(DATE(YEAR(AN$2),MONTH(AN$2),15),$AD$2,$AE$2,FALSE,DATE(YEAR($AD271),MONTH($AD271),1),DATE(YEAR($AE271),MONTH($AE271),28)),0)</f>
      </c>
      <c r="AO271" s="18">
        <f>IFERROR(_xlfn.BETA.DIST(DATE(YEAR(AO$2),MONTH(AO$2),15),$AD$2,$AE$2,FALSE,DATE(YEAR($AD271),MONTH($AD271),1),DATE(YEAR($AE271),MONTH($AE271),28)),0)</f>
      </c>
      <c r="AP271" s="18">
        <f>IFERROR(_xlfn.BETA.DIST(DATE(YEAR(AP$2),MONTH(AP$2),15),$AD$2,$AE$2,FALSE,DATE(YEAR($AD271),MONTH($AD271),1),DATE(YEAR($AE271),MONTH($AE271),28)),0)</f>
      </c>
      <c r="AQ271" s="18">
        <f>IFERROR(_xlfn.BETA.DIST(DATE(YEAR(AQ$2),MONTH(AQ$2),15),$AD$2,$AE$2,FALSE,DATE(YEAR($AD271),MONTH($AD271),1),DATE(YEAR($AE271),MONTH($AE271),28)),0)</f>
      </c>
      <c r="AR271" s="18">
        <f>IFERROR(_xlfn.BETA.DIST(DATE(YEAR(AR$2),MONTH(AR$2),15),$AD$2,$AE$2,FALSE,DATE(YEAR($AD271),MONTH($AD271),1),DATE(YEAR($AE271),MONTH($AE271),28)),0)</f>
      </c>
      <c r="AS271" s="18">
        <f>IFERROR(_xlfn.BETA.DIST(DATE(YEAR(AS$2),MONTH(AS$2),15),$AD$2,$AE$2,FALSE,DATE(YEAR($AD271),MONTH($AD271),1),DATE(YEAR($AE271),MONTH($AE271),28)),0)</f>
      </c>
      <c r="AT271" s="18">
        <f>IFERROR(_xlfn.BETA.DIST(DATE(YEAR(AT$2),MONTH(AT$2),15),$AD$2,$AE$2,FALSE,DATE(YEAR($AD271),MONTH($AD271),1),DATE(YEAR($AE271),MONTH($AE271),28)),0)</f>
      </c>
      <c r="AU271" s="18">
        <f>IFERROR(_xlfn.BETA.DIST(DATE(YEAR(AU$2),MONTH(AU$2),15),$AD$2,$AE$2,FALSE,DATE(YEAR($AD271),MONTH($AD271),1),DATE(YEAR($AE271),MONTH($AE271),28)),0)</f>
      </c>
      <c r="AV271" s="18">
        <f>SUM(AG271:AU271)</f>
      </c>
      <c r="AW271" s="18">
        <f>IF(J271&lt;&gt;0,J271,IF($AV271=0,0,AG271/$AV271*$Z271))</f>
      </c>
      <c r="AX271" s="18">
        <f>IF(K271&lt;&gt;0,K271,IF($AV271=0,0,AH271/$AV271*$Z271))</f>
      </c>
      <c r="AY271" s="18">
        <f>IF(L271&lt;&gt;0,L271,IF($AV271=0,0,AI271/$AV271*$Z271))</f>
      </c>
      <c r="AZ271" s="18">
        <f>IF(M271&lt;&gt;0,M271,IF($AV271=0,0,AJ271/$AV271*$Z271))</f>
      </c>
      <c r="BA271" s="18">
        <f>IF(N271&lt;&gt;0,N271,IF($AV271=0,0,AK271/$AV271*$Z271))</f>
      </c>
      <c r="BB271" s="18">
        <f>IF(O271&lt;&gt;0,O271,IF($AV271=0,0,AL271/$AV271*$Z271))</f>
      </c>
      <c r="BC271" s="18">
        <f>IF(P271&lt;&gt;0,P271,IF($AV271=0,0,AM271/$AV271*$Z271))</f>
      </c>
      <c r="BD271" s="18">
        <f>IF(Q271&lt;&gt;0,Q271,IF($AV271=0,0,AN271/$AV271*$Z271))</f>
      </c>
      <c r="BE271" s="18">
        <f>IF(R271&lt;&gt;0,R271,IF($AV271=0,0,AO271/$AV271*$Z271))</f>
      </c>
      <c r="BF271" s="18">
        <f>IF(S271&lt;&gt;0,S271,IF($AV271=0,0,AP271/$AV271*$Z271))</f>
      </c>
      <c r="BG271" s="18">
        <f>IF(T271&lt;&gt;0,T271,IF($AV271=0,0,AQ271/$AV271*$Z271))</f>
      </c>
      <c r="BH271" s="18">
        <f>IF(U271&lt;&gt;0,U271,IF($AV271=0,0,AR271/$AV271*$Z271))</f>
      </c>
      <c r="BI271" s="18">
        <f>IF(V271&lt;&gt;0,V271,IF($AV271=0,0,AS271/$AV271*$Z271))</f>
      </c>
      <c r="BJ271" s="18">
        <f>IF(W271&lt;&gt;0,W271,IF($AV271=0,0,AT271/$AV271*$Z271))</f>
      </c>
      <c r="BK271" s="18">
        <f>IF(X271&lt;&gt;0,X271,IF($AV271=0,0,AU271/$AV271*$Z271))</f>
      </c>
      <c r="BL271" s="18">
        <f>SUM(AW271:BK271)</f>
      </c>
      <c r="BM271" s="18">
        <f>I271-BL271</f>
      </c>
    </row>
    <row r="272" outlineLevel="4">
      <c r="A272" s="5" t="str">
        <v>3.26</v>
      </c>
      <c r="B272" s="5" t="str">
        <v/>
      </c>
      <c r="C272" s="5" t="str">
        <v>BSKDGNGENGR07</v>
      </c>
      <c r="D272" s="5" t="str">
        <v>BSKDGNGENGR07</v>
      </c>
      <c r="E272" s="19">
        <f>IFERROR(_xlfn.XLOOKUP(F272,Assumptions!B:B,Assumptions!C:C),0)</f>
      </c>
      <c r="F272" s="5" t="str">
        <v>Retention</v>
      </c>
      <c r="G272" s="5" t="str">
        <v/>
      </c>
      <c r="H272" s="18">
        <f>G269*E272</f>
      </c>
      <c r="I272" s="18">
        <f>H272*(1-0)</f>
      </c>
      <c r="J272" s="18">
        <v>0</v>
      </c>
      <c r="K272" s="18">
        <v>0</v>
      </c>
      <c r="L272" s="18">
        <v>0</v>
      </c>
      <c r="M272" s="18">
        <v>0</v>
      </c>
      <c r="N272" s="18">
        <v>0</v>
      </c>
      <c r="O272" s="18">
        <v>0</v>
      </c>
      <c r="P272" s="18">
        <v>0</v>
      </c>
      <c r="Q272" s="18">
        <v>0</v>
      </c>
      <c r="R272" s="18">
        <v>0</v>
      </c>
      <c r="S272" s="18">
        <v>0</v>
      </c>
      <c r="T272" s="18">
        <v>0</v>
      </c>
      <c r="U272" s="18">
        <v>0</v>
      </c>
      <c r="V272" s="18">
        <v>0</v>
      </c>
      <c r="W272" s="18">
        <v>0</v>
      </c>
      <c r="X272" s="18">
        <v>0</v>
      </c>
      <c r="Y272" s="18">
        <f>SUM(J272:X272)</f>
      </c>
      <c r="Z272" s="18">
        <f>I272-Y272</f>
      </c>
      <c r="AA272" s="20">
        <v>46483</v>
      </c>
      <c r="AB272" s="20">
        <v>46483</v>
      </c>
      <c r="AC272" s="18">
        <f>IFERROR(_xlfn.XLOOKUP(F272,Assumptions!B:B,Assumptions!D:D),0)</f>
      </c>
      <c r="AD272" s="20">
        <f>AA272+AC272</f>
      </c>
      <c r="AE272" s="20">
        <f>AC272+AB272</f>
      </c>
      <c r="AF272" s="5" t="str">
        <v/>
      </c>
      <c r="AG272" s="18">
        <f>IFERROR(_xlfn.BETA.DIST(DATE(YEAR(AG$2),MONTH(AG$2),15),$AD$2,$AE$2,FALSE,DATE(YEAR($AD272),MONTH($AD272),1),DATE(YEAR($AE272),MONTH($AE272),28)),0)</f>
      </c>
      <c r="AH272" s="18">
        <f>IFERROR(_xlfn.BETA.DIST(DATE(YEAR(AH$2),MONTH(AH$2),15),$AD$2,$AE$2,FALSE,DATE(YEAR($AD272),MONTH($AD272),1),DATE(YEAR($AE272),MONTH($AE272),28)),0)</f>
      </c>
      <c r="AI272" s="18">
        <f>IFERROR(_xlfn.BETA.DIST(DATE(YEAR(AI$2),MONTH(AI$2),15),$AD$2,$AE$2,FALSE,DATE(YEAR($AD272),MONTH($AD272),1),DATE(YEAR($AE272),MONTH($AE272),28)),0)</f>
      </c>
      <c r="AJ272" s="18">
        <f>IFERROR(_xlfn.BETA.DIST(DATE(YEAR(AJ$2),MONTH(AJ$2),15),$AD$2,$AE$2,FALSE,DATE(YEAR($AD272),MONTH($AD272),1),DATE(YEAR($AE272),MONTH($AE272),28)),0)</f>
      </c>
      <c r="AK272" s="18">
        <f>IFERROR(_xlfn.BETA.DIST(DATE(YEAR(AK$2),MONTH(AK$2),15),$AD$2,$AE$2,FALSE,DATE(YEAR($AD272),MONTH($AD272),1),DATE(YEAR($AE272),MONTH($AE272),28)),0)</f>
      </c>
      <c r="AL272" s="18">
        <f>IFERROR(_xlfn.BETA.DIST(DATE(YEAR(AL$2),MONTH(AL$2),15),$AD$2,$AE$2,FALSE,DATE(YEAR($AD272),MONTH($AD272),1),DATE(YEAR($AE272),MONTH($AE272),28)),0)</f>
      </c>
      <c r="AM272" s="18">
        <f>IFERROR(_xlfn.BETA.DIST(DATE(YEAR(AM$2),MONTH(AM$2),15),$AD$2,$AE$2,FALSE,DATE(YEAR($AD272),MONTH($AD272),1),DATE(YEAR($AE272),MONTH($AE272),28)),0)</f>
      </c>
      <c r="AN272" s="18">
        <f>IFERROR(_xlfn.BETA.DIST(DATE(YEAR(AN$2),MONTH(AN$2),15),$AD$2,$AE$2,FALSE,DATE(YEAR($AD272),MONTH($AD272),1),DATE(YEAR($AE272),MONTH($AE272),28)),0)</f>
      </c>
      <c r="AO272" s="18">
        <f>IFERROR(_xlfn.BETA.DIST(DATE(YEAR(AO$2),MONTH(AO$2),15),$AD$2,$AE$2,FALSE,DATE(YEAR($AD272),MONTH($AD272),1),DATE(YEAR($AE272),MONTH($AE272),28)),0)</f>
      </c>
      <c r="AP272" s="18">
        <f>IFERROR(_xlfn.BETA.DIST(DATE(YEAR(AP$2),MONTH(AP$2),15),$AD$2,$AE$2,FALSE,DATE(YEAR($AD272),MONTH($AD272),1),DATE(YEAR($AE272),MONTH($AE272),28)),0)</f>
      </c>
      <c r="AQ272" s="18">
        <f>IFERROR(_xlfn.BETA.DIST(DATE(YEAR(AQ$2),MONTH(AQ$2),15),$AD$2,$AE$2,FALSE,DATE(YEAR($AD272),MONTH($AD272),1),DATE(YEAR($AE272),MONTH($AE272),28)),0)</f>
      </c>
      <c r="AR272" s="18">
        <f>IFERROR(_xlfn.BETA.DIST(DATE(YEAR(AR$2),MONTH(AR$2),15),$AD$2,$AE$2,FALSE,DATE(YEAR($AD272),MONTH($AD272),1),DATE(YEAR($AE272),MONTH($AE272),28)),0)</f>
      </c>
      <c r="AS272" s="18">
        <f>IFERROR(_xlfn.BETA.DIST(DATE(YEAR(AS$2),MONTH(AS$2),15),$AD$2,$AE$2,FALSE,DATE(YEAR($AD272),MONTH($AD272),1),DATE(YEAR($AE272),MONTH($AE272),28)),0)</f>
      </c>
      <c r="AT272" s="18">
        <f>IFERROR(_xlfn.BETA.DIST(DATE(YEAR(AT$2),MONTH(AT$2),15),$AD$2,$AE$2,FALSE,DATE(YEAR($AD272),MONTH($AD272),1),DATE(YEAR($AE272),MONTH($AE272),28)),0)</f>
      </c>
      <c r="AU272" s="18">
        <f>IFERROR(_xlfn.BETA.DIST(DATE(YEAR(AU$2),MONTH(AU$2),15),$AD$2,$AE$2,FALSE,DATE(YEAR($AD272),MONTH($AD272),1),DATE(YEAR($AE272),MONTH($AE272),28)),0)</f>
      </c>
      <c r="AV272" s="18">
        <f>SUM(AG272:AU272)</f>
      </c>
      <c r="AW272" s="18">
        <f>IF(J272&lt;&gt;0,J272,IF($AV272=0,0,AG272/$AV272*$Z272))</f>
      </c>
      <c r="AX272" s="18">
        <f>IF(K272&lt;&gt;0,K272,IF($AV272=0,0,AH272/$AV272*$Z272))</f>
      </c>
      <c r="AY272" s="18">
        <f>IF(L272&lt;&gt;0,L272,IF($AV272=0,0,AI272/$AV272*$Z272))</f>
      </c>
      <c r="AZ272" s="18">
        <f>IF(M272&lt;&gt;0,M272,IF($AV272=0,0,AJ272/$AV272*$Z272))</f>
      </c>
      <c r="BA272" s="18">
        <f>IF(N272&lt;&gt;0,N272,IF($AV272=0,0,AK272/$AV272*$Z272))</f>
      </c>
      <c r="BB272" s="18">
        <f>IF(O272&lt;&gt;0,O272,IF($AV272=0,0,AL272/$AV272*$Z272))</f>
      </c>
      <c r="BC272" s="18">
        <f>IF(P272&lt;&gt;0,P272,IF($AV272=0,0,AM272/$AV272*$Z272))</f>
      </c>
      <c r="BD272" s="18">
        <f>IF(Q272&lt;&gt;0,Q272,IF($AV272=0,0,AN272/$AV272*$Z272))</f>
      </c>
      <c r="BE272" s="18">
        <f>IF(R272&lt;&gt;0,R272,IF($AV272=0,0,AO272/$AV272*$Z272))</f>
      </c>
      <c r="BF272" s="18">
        <f>IF(S272&lt;&gt;0,S272,IF($AV272=0,0,AP272/$AV272*$Z272))</f>
      </c>
      <c r="BG272" s="18">
        <f>IF(T272&lt;&gt;0,T272,IF($AV272=0,0,AQ272/$AV272*$Z272))</f>
      </c>
      <c r="BH272" s="18">
        <f>IF(U272&lt;&gt;0,U272,IF($AV272=0,0,AR272/$AV272*$Z272))</f>
      </c>
      <c r="BI272" s="18">
        <f>IF(V272&lt;&gt;0,V272,IF($AV272=0,0,AS272/$AV272*$Z272))</f>
      </c>
      <c r="BJ272" s="18">
        <f>IF(W272&lt;&gt;0,W272,IF($AV272=0,0,AT272/$AV272*$Z272))</f>
      </c>
      <c r="BK272" s="18">
        <f>IF(X272&lt;&gt;0,X272,IF($AV272=0,0,AU272/$AV272*$Z272))</f>
      </c>
      <c r="BL272" s="18">
        <f>SUM(AW272:BK272)</f>
      </c>
      <c r="BM272" s="18">
        <f>I272-BL272</f>
      </c>
    </row>
    <row r="273" outlineLevel="3">
      <c r="A273" s="17" t="str">
        <v>3.27</v>
      </c>
      <c r="B273" s="17" t="str">
        <v/>
      </c>
      <c r="C273" s="17" t="str">
        <v/>
      </c>
      <c r="D273" s="17" t="str">
        <v/>
      </c>
      <c r="E273" s="17" t="str">
        <v>3.27</v>
      </c>
      <c r="F273" s="17" t="str">
        <v>Three phase GIS circuit breakers  1600 A  for 40MVA transformer feeders.</v>
      </c>
      <c r="G273" s="17">
        <v>99075.59</v>
      </c>
      <c r="H273" s="17" t="str">
        <v/>
      </c>
      <c r="I273" s="17" t="str">
        <v/>
      </c>
      <c r="J273" s="17" t="str">
        <v/>
      </c>
      <c r="K273" s="17" t="str">
        <v/>
      </c>
      <c r="L273" s="17" t="str">
        <v/>
      </c>
      <c r="M273" s="17" t="str">
        <v/>
      </c>
      <c r="N273" s="17" t="str">
        <v/>
      </c>
      <c r="O273" s="17" t="str">
        <v/>
      </c>
      <c r="P273" s="17" t="str">
        <v/>
      </c>
      <c r="Q273" s="17" t="str">
        <v/>
      </c>
      <c r="R273" s="17" t="str">
        <v/>
      </c>
      <c r="S273" s="17" t="str">
        <v/>
      </c>
      <c r="T273" s="17" t="str">
        <v/>
      </c>
      <c r="U273" s="17" t="str">
        <v/>
      </c>
      <c r="V273" s="17" t="str">
        <v/>
      </c>
      <c r="W273" s="17" t="str">
        <v/>
      </c>
      <c r="X273" s="17" t="str">
        <v/>
      </c>
      <c r="Y273" s="17" t="str">
        <v/>
      </c>
      <c r="Z273" s="17" t="str">
        <v/>
      </c>
      <c r="AA273" s="17" t="str">
        <v/>
      </c>
      <c r="AB273" s="17" t="str">
        <v/>
      </c>
      <c r="AC273" s="17" t="str">
        <v/>
      </c>
      <c r="AD273" s="17" t="str">
        <v/>
      </c>
      <c r="AE273" s="17" t="str">
        <v/>
      </c>
      <c r="AF273" s="5" t="str">
        <v/>
      </c>
      <c r="AG273" s="18">
        <f>IFERROR(_xlfn.BETA.DIST(DATE(YEAR(AG$2),MONTH(AG$2),15),$AD$2,$AE$2,FALSE,DATE(YEAR($AD273),MONTH($AD273),1),DATE(YEAR($AE273),MONTH($AE273),28)),0)</f>
      </c>
      <c r="AH273" s="18">
        <f>IFERROR(_xlfn.BETA.DIST(DATE(YEAR(AH$2),MONTH(AH$2),15),$AD$2,$AE$2,FALSE,DATE(YEAR($AD273),MONTH($AD273),1),DATE(YEAR($AE273),MONTH($AE273),28)),0)</f>
      </c>
      <c r="AI273" s="18">
        <f>IFERROR(_xlfn.BETA.DIST(DATE(YEAR(AI$2),MONTH(AI$2),15),$AD$2,$AE$2,FALSE,DATE(YEAR($AD273),MONTH($AD273),1),DATE(YEAR($AE273),MONTH($AE273),28)),0)</f>
      </c>
      <c r="AJ273" s="18">
        <f>IFERROR(_xlfn.BETA.DIST(DATE(YEAR(AJ$2),MONTH(AJ$2),15),$AD$2,$AE$2,FALSE,DATE(YEAR($AD273),MONTH($AD273),1),DATE(YEAR($AE273),MONTH($AE273),28)),0)</f>
      </c>
      <c r="AK273" s="18">
        <f>IFERROR(_xlfn.BETA.DIST(DATE(YEAR(AK$2),MONTH(AK$2),15),$AD$2,$AE$2,FALSE,DATE(YEAR($AD273),MONTH($AD273),1),DATE(YEAR($AE273),MONTH($AE273),28)),0)</f>
      </c>
      <c r="AL273" s="18">
        <f>IFERROR(_xlfn.BETA.DIST(DATE(YEAR(AL$2),MONTH(AL$2),15),$AD$2,$AE$2,FALSE,DATE(YEAR($AD273),MONTH($AD273),1),DATE(YEAR($AE273),MONTH($AE273),28)),0)</f>
      </c>
      <c r="AM273" s="18">
        <f>IFERROR(_xlfn.BETA.DIST(DATE(YEAR(AM$2),MONTH(AM$2),15),$AD$2,$AE$2,FALSE,DATE(YEAR($AD273),MONTH($AD273),1),DATE(YEAR($AE273),MONTH($AE273),28)),0)</f>
      </c>
      <c r="AN273" s="18">
        <f>IFERROR(_xlfn.BETA.DIST(DATE(YEAR(AN$2),MONTH(AN$2),15),$AD$2,$AE$2,FALSE,DATE(YEAR($AD273),MONTH($AD273),1),DATE(YEAR($AE273),MONTH($AE273),28)),0)</f>
      </c>
      <c r="AO273" s="18">
        <f>IFERROR(_xlfn.BETA.DIST(DATE(YEAR(AO$2),MONTH(AO$2),15),$AD$2,$AE$2,FALSE,DATE(YEAR($AD273),MONTH($AD273),1),DATE(YEAR($AE273),MONTH($AE273),28)),0)</f>
      </c>
      <c r="AP273" s="18">
        <f>IFERROR(_xlfn.BETA.DIST(DATE(YEAR(AP$2),MONTH(AP$2),15),$AD$2,$AE$2,FALSE,DATE(YEAR($AD273),MONTH($AD273),1),DATE(YEAR($AE273),MONTH($AE273),28)),0)</f>
      </c>
      <c r="AQ273" s="18">
        <f>IFERROR(_xlfn.BETA.DIST(DATE(YEAR(AQ$2),MONTH(AQ$2),15),$AD$2,$AE$2,FALSE,DATE(YEAR($AD273),MONTH($AD273),1),DATE(YEAR($AE273),MONTH($AE273),28)),0)</f>
      </c>
      <c r="AR273" s="18">
        <f>IFERROR(_xlfn.BETA.DIST(DATE(YEAR(AR$2),MONTH(AR$2),15),$AD$2,$AE$2,FALSE,DATE(YEAR($AD273),MONTH($AD273),1),DATE(YEAR($AE273),MONTH($AE273),28)),0)</f>
      </c>
      <c r="AS273" s="18">
        <f>IFERROR(_xlfn.BETA.DIST(DATE(YEAR(AS$2),MONTH(AS$2),15),$AD$2,$AE$2,FALSE,DATE(YEAR($AD273),MONTH($AD273),1),DATE(YEAR($AE273),MONTH($AE273),28)),0)</f>
      </c>
      <c r="AT273" s="18">
        <f>IFERROR(_xlfn.BETA.DIST(DATE(YEAR(AT$2),MONTH(AT$2),15),$AD$2,$AE$2,FALSE,DATE(YEAR($AD273),MONTH($AD273),1),DATE(YEAR($AE273),MONTH($AE273),28)),0)</f>
      </c>
      <c r="AU273" s="18">
        <f>IFERROR(_xlfn.BETA.DIST(DATE(YEAR(AU$2),MONTH(AU$2),15),$AD$2,$AE$2,FALSE,DATE(YEAR($AD273),MONTH($AD273),1),DATE(YEAR($AE273),MONTH($AE273),28)),0)</f>
      </c>
      <c r="AV273" s="18">
        <f>SUM(AG273:AU273)</f>
      </c>
      <c r="AW273" s="18">
        <f>IF(J273&lt;&gt;0,J273,IF($AV273=0,0,AG273/$AV273*$Z273))</f>
      </c>
      <c r="AX273" s="18">
        <f>IF(K273&lt;&gt;0,K273,IF($AV273=0,0,AH273/$AV273*$Z273))</f>
      </c>
      <c r="AY273" s="18">
        <f>IF(L273&lt;&gt;0,L273,IF($AV273=0,0,AI273/$AV273*$Z273))</f>
      </c>
      <c r="AZ273" s="18">
        <f>IF(M273&lt;&gt;0,M273,IF($AV273=0,0,AJ273/$AV273*$Z273))</f>
      </c>
      <c r="BA273" s="18">
        <f>IF(N273&lt;&gt;0,N273,IF($AV273=0,0,AK273/$AV273*$Z273))</f>
      </c>
      <c r="BB273" s="18">
        <f>IF(O273&lt;&gt;0,O273,IF($AV273=0,0,AL273/$AV273*$Z273))</f>
      </c>
      <c r="BC273" s="18">
        <f>IF(P273&lt;&gt;0,P273,IF($AV273=0,0,AM273/$AV273*$Z273))</f>
      </c>
      <c r="BD273" s="18">
        <f>IF(Q273&lt;&gt;0,Q273,IF($AV273=0,0,AN273/$AV273*$Z273))</f>
      </c>
      <c r="BE273" s="18">
        <f>IF(R273&lt;&gt;0,R273,IF($AV273=0,0,AO273/$AV273*$Z273))</f>
      </c>
      <c r="BF273" s="18">
        <f>IF(S273&lt;&gt;0,S273,IF($AV273=0,0,AP273/$AV273*$Z273))</f>
      </c>
      <c r="BG273" s="18">
        <f>IF(T273&lt;&gt;0,T273,IF($AV273=0,0,AQ273/$AV273*$Z273))</f>
      </c>
      <c r="BH273" s="18">
        <f>IF(U273&lt;&gt;0,U273,IF($AV273=0,0,AR273/$AV273*$Z273))</f>
      </c>
      <c r="BI273" s="18">
        <f>IF(V273&lt;&gt;0,V273,IF($AV273=0,0,AS273/$AV273*$Z273))</f>
      </c>
      <c r="BJ273" s="18">
        <f>IF(W273&lt;&gt;0,W273,IF($AV273=0,0,AT273/$AV273*$Z273))</f>
      </c>
      <c r="BK273" s="18">
        <f>IF(X273&lt;&gt;0,X273,IF($AV273=0,0,AU273/$AV273*$Z273))</f>
      </c>
      <c r="BL273" s="18">
        <f>SUM(AW273:BK273)</f>
      </c>
      <c r="BM273" s="17" t="str">
        <v/>
      </c>
    </row>
    <row r="274" outlineLevel="4">
      <c r="A274" s="5" t="str">
        <v>3.27</v>
      </c>
      <c r="B274" s="5" t="str">
        <v/>
      </c>
      <c r="C274" s="5" t="str">
        <v>BSKDGNGENGR05</v>
      </c>
      <c r="D274" s="5" t="str">
        <v>BSKDGNGENGR05</v>
      </c>
      <c r="E274" s="19">
        <f>IFERROR(_xlfn.XLOOKUP(F274,Assumptions!B:B,Assumptions!C:C),0)</f>
      </c>
      <c r="F274" s="5" t="str">
        <v>Advanced Payment</v>
      </c>
      <c r="G274" s="5" t="str">
        <v/>
      </c>
      <c r="H274" s="18">
        <f>G273*E274</f>
      </c>
      <c r="I274" s="18">
        <f>H274*(1-0)</f>
      </c>
      <c r="J274" s="18">
        <v>0</v>
      </c>
      <c r="K274" s="18">
        <v>0</v>
      </c>
      <c r="L274" s="18">
        <v>0</v>
      </c>
      <c r="M274" s="18">
        <v>0</v>
      </c>
      <c r="N274" s="18">
        <v>0</v>
      </c>
      <c r="O274" s="18">
        <v>0</v>
      </c>
      <c r="P274" s="18">
        <v>0</v>
      </c>
      <c r="Q274" s="18">
        <v>0</v>
      </c>
      <c r="R274" s="18">
        <v>0</v>
      </c>
      <c r="S274" s="18">
        <v>0</v>
      </c>
      <c r="T274" s="18">
        <v>0</v>
      </c>
      <c r="U274" s="18">
        <v>0</v>
      </c>
      <c r="V274" s="18">
        <v>0</v>
      </c>
      <c r="W274" s="18">
        <v>0</v>
      </c>
      <c r="X274" s="18">
        <v>0</v>
      </c>
      <c r="Y274" s="18">
        <f>SUM(J274:X274)</f>
      </c>
      <c r="Z274" s="18">
        <f>I274-Y274</f>
      </c>
      <c r="AA274" s="20">
        <v>46026</v>
      </c>
      <c r="AB274" s="20">
        <v>46026</v>
      </c>
      <c r="AC274" s="18">
        <f>IFERROR(_xlfn.XLOOKUP(F274,Assumptions!B:B,Assumptions!D:D),0)</f>
      </c>
      <c r="AD274" s="20">
        <f>AA274+AC274</f>
      </c>
      <c r="AE274" s="20">
        <f>AC274+AB274</f>
      </c>
      <c r="AF274" s="5" t="str">
        <v/>
      </c>
      <c r="AG274" s="18">
        <f>IFERROR(_xlfn.BETA.DIST(DATE(YEAR(AG$2),MONTH(AG$2),15),$AD$2,$AE$2,FALSE,DATE(YEAR($AD274),MONTH($AD274),1),DATE(YEAR($AE274),MONTH($AE274),28)),0)</f>
      </c>
      <c r="AH274" s="18">
        <f>IFERROR(_xlfn.BETA.DIST(DATE(YEAR(AH$2),MONTH(AH$2),15),$AD$2,$AE$2,FALSE,DATE(YEAR($AD274),MONTH($AD274),1),DATE(YEAR($AE274),MONTH($AE274),28)),0)</f>
      </c>
      <c r="AI274" s="18">
        <f>IFERROR(_xlfn.BETA.DIST(DATE(YEAR(AI$2),MONTH(AI$2),15),$AD$2,$AE$2,FALSE,DATE(YEAR($AD274),MONTH($AD274),1),DATE(YEAR($AE274),MONTH($AE274),28)),0)</f>
      </c>
      <c r="AJ274" s="18">
        <f>IFERROR(_xlfn.BETA.DIST(DATE(YEAR(AJ$2),MONTH(AJ$2),15),$AD$2,$AE$2,FALSE,DATE(YEAR($AD274),MONTH($AD274),1),DATE(YEAR($AE274),MONTH($AE274),28)),0)</f>
      </c>
      <c r="AK274" s="18">
        <f>IFERROR(_xlfn.BETA.DIST(DATE(YEAR(AK$2),MONTH(AK$2),15),$AD$2,$AE$2,FALSE,DATE(YEAR($AD274),MONTH($AD274),1),DATE(YEAR($AE274),MONTH($AE274),28)),0)</f>
      </c>
      <c r="AL274" s="18">
        <f>IFERROR(_xlfn.BETA.DIST(DATE(YEAR(AL$2),MONTH(AL$2),15),$AD$2,$AE$2,FALSE,DATE(YEAR($AD274),MONTH($AD274),1),DATE(YEAR($AE274),MONTH($AE274),28)),0)</f>
      </c>
      <c r="AM274" s="18">
        <f>IFERROR(_xlfn.BETA.DIST(DATE(YEAR(AM$2),MONTH(AM$2),15),$AD$2,$AE$2,FALSE,DATE(YEAR($AD274),MONTH($AD274),1),DATE(YEAR($AE274),MONTH($AE274),28)),0)</f>
      </c>
      <c r="AN274" s="18">
        <f>IFERROR(_xlfn.BETA.DIST(DATE(YEAR(AN$2),MONTH(AN$2),15),$AD$2,$AE$2,FALSE,DATE(YEAR($AD274),MONTH($AD274),1),DATE(YEAR($AE274),MONTH($AE274),28)),0)</f>
      </c>
      <c r="AO274" s="18">
        <f>IFERROR(_xlfn.BETA.DIST(DATE(YEAR(AO$2),MONTH(AO$2),15),$AD$2,$AE$2,FALSE,DATE(YEAR($AD274),MONTH($AD274),1),DATE(YEAR($AE274),MONTH($AE274),28)),0)</f>
      </c>
      <c r="AP274" s="18">
        <f>IFERROR(_xlfn.BETA.DIST(DATE(YEAR(AP$2),MONTH(AP$2),15),$AD$2,$AE$2,FALSE,DATE(YEAR($AD274),MONTH($AD274),1),DATE(YEAR($AE274),MONTH($AE274),28)),0)</f>
      </c>
      <c r="AQ274" s="18">
        <f>IFERROR(_xlfn.BETA.DIST(DATE(YEAR(AQ$2),MONTH(AQ$2),15),$AD$2,$AE$2,FALSE,DATE(YEAR($AD274),MONTH($AD274),1),DATE(YEAR($AE274),MONTH($AE274),28)),0)</f>
      </c>
      <c r="AR274" s="18">
        <f>IFERROR(_xlfn.BETA.DIST(DATE(YEAR(AR$2),MONTH(AR$2),15),$AD$2,$AE$2,FALSE,DATE(YEAR($AD274),MONTH($AD274),1),DATE(YEAR($AE274),MONTH($AE274),28)),0)</f>
      </c>
      <c r="AS274" s="18">
        <f>IFERROR(_xlfn.BETA.DIST(DATE(YEAR(AS$2),MONTH(AS$2),15),$AD$2,$AE$2,FALSE,DATE(YEAR($AD274),MONTH($AD274),1),DATE(YEAR($AE274),MONTH($AE274),28)),0)</f>
      </c>
      <c r="AT274" s="18">
        <f>IFERROR(_xlfn.BETA.DIST(DATE(YEAR(AT$2),MONTH(AT$2),15),$AD$2,$AE$2,FALSE,DATE(YEAR($AD274),MONTH($AD274),1),DATE(YEAR($AE274),MONTH($AE274),28)),0)</f>
      </c>
      <c r="AU274" s="18">
        <f>IFERROR(_xlfn.BETA.DIST(DATE(YEAR(AU$2),MONTH(AU$2),15),$AD$2,$AE$2,FALSE,DATE(YEAR($AD274),MONTH($AD274),1),DATE(YEAR($AE274),MONTH($AE274),28)),0)</f>
      </c>
      <c r="AV274" s="18">
        <f>SUM(AG274:AU274)</f>
      </c>
      <c r="AW274" s="18">
        <f>IF(J274&lt;&gt;0,J274,IF($AV274=0,0,AG274/$AV274*$Z274))</f>
      </c>
      <c r="AX274" s="18">
        <f>IF(K274&lt;&gt;0,K274,IF($AV274=0,0,AH274/$AV274*$Z274))</f>
      </c>
      <c r="AY274" s="18">
        <f>IF(L274&lt;&gt;0,L274,IF($AV274=0,0,AI274/$AV274*$Z274))</f>
      </c>
      <c r="AZ274" s="18">
        <f>IF(M274&lt;&gt;0,M274,IF($AV274=0,0,AJ274/$AV274*$Z274))</f>
      </c>
      <c r="BA274" s="18">
        <f>IF(N274&lt;&gt;0,N274,IF($AV274=0,0,AK274/$AV274*$Z274))</f>
      </c>
      <c r="BB274" s="18">
        <f>IF(O274&lt;&gt;0,O274,IF($AV274=0,0,AL274/$AV274*$Z274))</f>
      </c>
      <c r="BC274" s="18">
        <f>IF(P274&lt;&gt;0,P274,IF($AV274=0,0,AM274/$AV274*$Z274))</f>
      </c>
      <c r="BD274" s="18">
        <f>IF(Q274&lt;&gt;0,Q274,IF($AV274=0,0,AN274/$AV274*$Z274))</f>
      </c>
      <c r="BE274" s="18">
        <f>IF(R274&lt;&gt;0,R274,IF($AV274=0,0,AO274/$AV274*$Z274))</f>
      </c>
      <c r="BF274" s="18">
        <f>IF(S274&lt;&gt;0,S274,IF($AV274=0,0,AP274/$AV274*$Z274))</f>
      </c>
      <c r="BG274" s="18">
        <f>IF(T274&lt;&gt;0,T274,IF($AV274=0,0,AQ274/$AV274*$Z274))</f>
      </c>
      <c r="BH274" s="18">
        <f>IF(U274&lt;&gt;0,U274,IF($AV274=0,0,AR274/$AV274*$Z274))</f>
      </c>
      <c r="BI274" s="18">
        <f>IF(V274&lt;&gt;0,V274,IF($AV274=0,0,AS274/$AV274*$Z274))</f>
      </c>
      <c r="BJ274" s="18">
        <f>IF(W274&lt;&gt;0,W274,IF($AV274=0,0,AT274/$AV274*$Z274))</f>
      </c>
      <c r="BK274" s="18">
        <f>IF(X274&lt;&gt;0,X274,IF($AV274=0,0,AU274/$AV274*$Z274))</f>
      </c>
      <c r="BL274" s="18">
        <f>SUM(AW274:BK274)</f>
      </c>
      <c r="BM274" s="18">
        <f>I274-BL274</f>
      </c>
    </row>
    <row r="275" outlineLevel="4">
      <c r="A275" s="5" t="str">
        <v>3.27</v>
      </c>
      <c r="B275" s="5" t="str">
        <v/>
      </c>
      <c r="C275" s="5" t="str">
        <v>BSPRELGENG107</v>
      </c>
      <c r="D275" s="5" t="str">
        <v>BSPRELGENG107</v>
      </c>
      <c r="E275" s="19">
        <f>IFERROR(_xlfn.XLOOKUP(F275,Assumptions!B:B,Assumptions!C:C),0)</f>
      </c>
      <c r="F275" s="5" t="str">
        <v>Site Delivery USD</v>
      </c>
      <c r="G275" s="5" t="str">
        <v/>
      </c>
      <c r="H275" s="18">
        <f>G273*E275</f>
      </c>
      <c r="I275" s="18">
        <f>H275*(1-0)</f>
      </c>
      <c r="J275" s="18">
        <v>0</v>
      </c>
      <c r="K275" s="18">
        <v>0</v>
      </c>
      <c r="L275" s="18">
        <v>0</v>
      </c>
      <c r="M275" s="18">
        <v>0</v>
      </c>
      <c r="N275" s="18">
        <v>0</v>
      </c>
      <c r="O275" s="18">
        <v>0</v>
      </c>
      <c r="P275" s="18">
        <v>0</v>
      </c>
      <c r="Q275" s="18">
        <v>0</v>
      </c>
      <c r="R275" s="18">
        <v>0</v>
      </c>
      <c r="S275" s="18">
        <v>0</v>
      </c>
      <c r="T275" s="18">
        <v>0</v>
      </c>
      <c r="U275" s="18">
        <v>0</v>
      </c>
      <c r="V275" s="18">
        <v>0</v>
      </c>
      <c r="W275" s="18">
        <v>0</v>
      </c>
      <c r="X275" s="18">
        <v>0</v>
      </c>
      <c r="Y275" s="18">
        <f>SUM(J275:X275)</f>
      </c>
      <c r="Z275" s="18">
        <f>I275-Y275</f>
      </c>
      <c r="AA275" s="20">
        <v>46294</v>
      </c>
      <c r="AB275" s="20">
        <v>46294</v>
      </c>
      <c r="AC275" s="18">
        <f>IFERROR(_xlfn.XLOOKUP(F275,Assumptions!B:B,Assumptions!D:D),0)</f>
      </c>
      <c r="AD275" s="20">
        <f>AA275+AC275</f>
      </c>
      <c r="AE275" s="20">
        <f>AC275+AB275</f>
      </c>
      <c r="AF275" s="5" t="str">
        <v/>
      </c>
      <c r="AG275" s="18">
        <f>IFERROR(_xlfn.BETA.DIST(DATE(YEAR(AG$2),MONTH(AG$2),15),$AD$2,$AE$2,FALSE,DATE(YEAR($AD275),MONTH($AD275),1),DATE(YEAR($AE275),MONTH($AE275),28)),0)</f>
      </c>
      <c r="AH275" s="18">
        <f>IFERROR(_xlfn.BETA.DIST(DATE(YEAR(AH$2),MONTH(AH$2),15),$AD$2,$AE$2,FALSE,DATE(YEAR($AD275),MONTH($AD275),1),DATE(YEAR($AE275),MONTH($AE275),28)),0)</f>
      </c>
      <c r="AI275" s="18">
        <f>IFERROR(_xlfn.BETA.DIST(DATE(YEAR(AI$2),MONTH(AI$2),15),$AD$2,$AE$2,FALSE,DATE(YEAR($AD275),MONTH($AD275),1),DATE(YEAR($AE275),MONTH($AE275),28)),0)</f>
      </c>
      <c r="AJ275" s="18">
        <f>IFERROR(_xlfn.BETA.DIST(DATE(YEAR(AJ$2),MONTH(AJ$2),15),$AD$2,$AE$2,FALSE,DATE(YEAR($AD275),MONTH($AD275),1),DATE(YEAR($AE275),MONTH($AE275),28)),0)</f>
      </c>
      <c r="AK275" s="18">
        <f>IFERROR(_xlfn.BETA.DIST(DATE(YEAR(AK$2),MONTH(AK$2),15),$AD$2,$AE$2,FALSE,DATE(YEAR($AD275),MONTH($AD275),1),DATE(YEAR($AE275),MONTH($AE275),28)),0)</f>
      </c>
      <c r="AL275" s="18">
        <f>IFERROR(_xlfn.BETA.DIST(DATE(YEAR(AL$2),MONTH(AL$2),15),$AD$2,$AE$2,FALSE,DATE(YEAR($AD275),MONTH($AD275),1),DATE(YEAR($AE275),MONTH($AE275),28)),0)</f>
      </c>
      <c r="AM275" s="18">
        <f>IFERROR(_xlfn.BETA.DIST(DATE(YEAR(AM$2),MONTH(AM$2),15),$AD$2,$AE$2,FALSE,DATE(YEAR($AD275),MONTH($AD275),1),DATE(YEAR($AE275),MONTH($AE275),28)),0)</f>
      </c>
      <c r="AN275" s="18">
        <f>IFERROR(_xlfn.BETA.DIST(DATE(YEAR(AN$2),MONTH(AN$2),15),$AD$2,$AE$2,FALSE,DATE(YEAR($AD275),MONTH($AD275),1),DATE(YEAR($AE275),MONTH($AE275),28)),0)</f>
      </c>
      <c r="AO275" s="18">
        <f>IFERROR(_xlfn.BETA.DIST(DATE(YEAR(AO$2),MONTH(AO$2),15),$AD$2,$AE$2,FALSE,DATE(YEAR($AD275),MONTH($AD275),1),DATE(YEAR($AE275),MONTH($AE275),28)),0)</f>
      </c>
      <c r="AP275" s="18">
        <f>IFERROR(_xlfn.BETA.DIST(DATE(YEAR(AP$2),MONTH(AP$2),15),$AD$2,$AE$2,FALSE,DATE(YEAR($AD275),MONTH($AD275),1),DATE(YEAR($AE275),MONTH($AE275),28)),0)</f>
      </c>
      <c r="AQ275" s="18">
        <f>IFERROR(_xlfn.BETA.DIST(DATE(YEAR(AQ$2),MONTH(AQ$2),15),$AD$2,$AE$2,FALSE,DATE(YEAR($AD275),MONTH($AD275),1),DATE(YEAR($AE275),MONTH($AE275),28)),0)</f>
      </c>
      <c r="AR275" s="18">
        <f>IFERROR(_xlfn.BETA.DIST(DATE(YEAR(AR$2),MONTH(AR$2),15),$AD$2,$AE$2,FALSE,DATE(YEAR($AD275),MONTH($AD275),1),DATE(YEAR($AE275),MONTH($AE275),28)),0)</f>
      </c>
      <c r="AS275" s="18">
        <f>IFERROR(_xlfn.BETA.DIST(DATE(YEAR(AS$2),MONTH(AS$2),15),$AD$2,$AE$2,FALSE,DATE(YEAR($AD275),MONTH($AD275),1),DATE(YEAR($AE275),MONTH($AE275),28)),0)</f>
      </c>
      <c r="AT275" s="18">
        <f>IFERROR(_xlfn.BETA.DIST(DATE(YEAR(AT$2),MONTH(AT$2),15),$AD$2,$AE$2,FALSE,DATE(YEAR($AD275),MONTH($AD275),1),DATE(YEAR($AE275),MONTH($AE275),28)),0)</f>
      </c>
      <c r="AU275" s="18">
        <f>IFERROR(_xlfn.BETA.DIST(DATE(YEAR(AU$2),MONTH(AU$2),15),$AD$2,$AE$2,FALSE,DATE(YEAR($AD275),MONTH($AD275),1),DATE(YEAR($AE275),MONTH($AE275),28)),0)</f>
      </c>
      <c r="AV275" s="18">
        <f>SUM(AG275:AU275)</f>
      </c>
      <c r="AW275" s="18">
        <f>IF(J275&lt;&gt;0,J275,IF($AV275=0,0,AG275/$AV275*$Z275))</f>
      </c>
      <c r="AX275" s="18">
        <f>IF(K275&lt;&gt;0,K275,IF($AV275=0,0,AH275/$AV275*$Z275))</f>
      </c>
      <c r="AY275" s="18">
        <f>IF(L275&lt;&gt;0,L275,IF($AV275=0,0,AI275/$AV275*$Z275))</f>
      </c>
      <c r="AZ275" s="18">
        <f>IF(M275&lt;&gt;0,M275,IF($AV275=0,0,AJ275/$AV275*$Z275))</f>
      </c>
      <c r="BA275" s="18">
        <f>IF(N275&lt;&gt;0,N275,IF($AV275=0,0,AK275/$AV275*$Z275))</f>
      </c>
      <c r="BB275" s="18">
        <f>IF(O275&lt;&gt;0,O275,IF($AV275=0,0,AL275/$AV275*$Z275))</f>
      </c>
      <c r="BC275" s="18">
        <f>IF(P275&lt;&gt;0,P275,IF($AV275=0,0,AM275/$AV275*$Z275))</f>
      </c>
      <c r="BD275" s="18">
        <f>IF(Q275&lt;&gt;0,Q275,IF($AV275=0,0,AN275/$AV275*$Z275))</f>
      </c>
      <c r="BE275" s="18">
        <f>IF(R275&lt;&gt;0,R275,IF($AV275=0,0,AO275/$AV275*$Z275))</f>
      </c>
      <c r="BF275" s="18">
        <f>IF(S275&lt;&gt;0,S275,IF($AV275=0,0,AP275/$AV275*$Z275))</f>
      </c>
      <c r="BG275" s="18">
        <f>IF(T275&lt;&gt;0,T275,IF($AV275=0,0,AQ275/$AV275*$Z275))</f>
      </c>
      <c r="BH275" s="18">
        <f>IF(U275&lt;&gt;0,U275,IF($AV275=0,0,AR275/$AV275*$Z275))</f>
      </c>
      <c r="BI275" s="18">
        <f>IF(V275&lt;&gt;0,V275,IF($AV275=0,0,AS275/$AV275*$Z275))</f>
      </c>
      <c r="BJ275" s="18">
        <f>IF(W275&lt;&gt;0,W275,IF($AV275=0,0,AT275/$AV275*$Z275))</f>
      </c>
      <c r="BK275" s="18">
        <f>IF(X275&lt;&gt;0,X275,IF($AV275=0,0,AU275/$AV275*$Z275))</f>
      </c>
      <c r="BL275" s="18">
        <f>SUM(AW275:BK275)</f>
      </c>
      <c r="BM275" s="18">
        <f>I275-BL275</f>
      </c>
    </row>
    <row r="276" outlineLevel="4">
      <c r="A276" s="5" t="str">
        <v>3.27</v>
      </c>
      <c r="B276" s="5" t="str">
        <v/>
      </c>
      <c r="C276" s="5" t="str">
        <v>BSKDGNGENGR07</v>
      </c>
      <c r="D276" s="5" t="str">
        <v>BSKDGNGENGR07</v>
      </c>
      <c r="E276" s="19">
        <f>IFERROR(_xlfn.XLOOKUP(F276,Assumptions!B:B,Assumptions!C:C),0)</f>
      </c>
      <c r="F276" s="5" t="str">
        <v>Retention</v>
      </c>
      <c r="G276" s="5" t="str">
        <v/>
      </c>
      <c r="H276" s="18">
        <f>G273*E276</f>
      </c>
      <c r="I276" s="18">
        <f>H276*(1-0)</f>
      </c>
      <c r="J276" s="18">
        <v>0</v>
      </c>
      <c r="K276" s="18">
        <v>0</v>
      </c>
      <c r="L276" s="18">
        <v>0</v>
      </c>
      <c r="M276" s="18">
        <v>0</v>
      </c>
      <c r="N276" s="18">
        <v>0</v>
      </c>
      <c r="O276" s="18">
        <v>0</v>
      </c>
      <c r="P276" s="18">
        <v>0</v>
      </c>
      <c r="Q276" s="18">
        <v>0</v>
      </c>
      <c r="R276" s="18">
        <v>0</v>
      </c>
      <c r="S276" s="18">
        <v>0</v>
      </c>
      <c r="T276" s="18">
        <v>0</v>
      </c>
      <c r="U276" s="18">
        <v>0</v>
      </c>
      <c r="V276" s="18">
        <v>0</v>
      </c>
      <c r="W276" s="18">
        <v>0</v>
      </c>
      <c r="X276" s="18">
        <v>0</v>
      </c>
      <c r="Y276" s="18">
        <f>SUM(J276:X276)</f>
      </c>
      <c r="Z276" s="18">
        <f>I276-Y276</f>
      </c>
      <c r="AA276" s="20">
        <v>46483</v>
      </c>
      <c r="AB276" s="20">
        <v>46483</v>
      </c>
      <c r="AC276" s="18">
        <f>IFERROR(_xlfn.XLOOKUP(F276,Assumptions!B:B,Assumptions!D:D),0)</f>
      </c>
      <c r="AD276" s="20">
        <f>AA276+AC276</f>
      </c>
      <c r="AE276" s="20">
        <f>AC276+AB276</f>
      </c>
      <c r="AF276" s="5" t="str">
        <v/>
      </c>
      <c r="AG276" s="18">
        <f>IFERROR(_xlfn.BETA.DIST(DATE(YEAR(AG$2),MONTH(AG$2),15),$AD$2,$AE$2,FALSE,DATE(YEAR($AD276),MONTH($AD276),1),DATE(YEAR($AE276),MONTH($AE276),28)),0)</f>
      </c>
      <c r="AH276" s="18">
        <f>IFERROR(_xlfn.BETA.DIST(DATE(YEAR(AH$2),MONTH(AH$2),15),$AD$2,$AE$2,FALSE,DATE(YEAR($AD276),MONTH($AD276),1),DATE(YEAR($AE276),MONTH($AE276),28)),0)</f>
      </c>
      <c r="AI276" s="18">
        <f>IFERROR(_xlfn.BETA.DIST(DATE(YEAR(AI$2),MONTH(AI$2),15),$AD$2,$AE$2,FALSE,DATE(YEAR($AD276),MONTH($AD276),1),DATE(YEAR($AE276),MONTH($AE276),28)),0)</f>
      </c>
      <c r="AJ276" s="18">
        <f>IFERROR(_xlfn.BETA.DIST(DATE(YEAR(AJ$2),MONTH(AJ$2),15),$AD$2,$AE$2,FALSE,DATE(YEAR($AD276),MONTH($AD276),1),DATE(YEAR($AE276),MONTH($AE276),28)),0)</f>
      </c>
      <c r="AK276" s="18">
        <f>IFERROR(_xlfn.BETA.DIST(DATE(YEAR(AK$2),MONTH(AK$2),15),$AD$2,$AE$2,FALSE,DATE(YEAR($AD276),MONTH($AD276),1),DATE(YEAR($AE276),MONTH($AE276),28)),0)</f>
      </c>
      <c r="AL276" s="18">
        <f>IFERROR(_xlfn.BETA.DIST(DATE(YEAR(AL$2),MONTH(AL$2),15),$AD$2,$AE$2,FALSE,DATE(YEAR($AD276),MONTH($AD276),1),DATE(YEAR($AE276),MONTH($AE276),28)),0)</f>
      </c>
      <c r="AM276" s="18">
        <f>IFERROR(_xlfn.BETA.DIST(DATE(YEAR(AM$2),MONTH(AM$2),15),$AD$2,$AE$2,FALSE,DATE(YEAR($AD276),MONTH($AD276),1),DATE(YEAR($AE276),MONTH($AE276),28)),0)</f>
      </c>
      <c r="AN276" s="18">
        <f>IFERROR(_xlfn.BETA.DIST(DATE(YEAR(AN$2),MONTH(AN$2),15),$AD$2,$AE$2,FALSE,DATE(YEAR($AD276),MONTH($AD276),1),DATE(YEAR($AE276),MONTH($AE276),28)),0)</f>
      </c>
      <c r="AO276" s="18">
        <f>IFERROR(_xlfn.BETA.DIST(DATE(YEAR(AO$2),MONTH(AO$2),15),$AD$2,$AE$2,FALSE,DATE(YEAR($AD276),MONTH($AD276),1),DATE(YEAR($AE276),MONTH($AE276),28)),0)</f>
      </c>
      <c r="AP276" s="18">
        <f>IFERROR(_xlfn.BETA.DIST(DATE(YEAR(AP$2),MONTH(AP$2),15),$AD$2,$AE$2,FALSE,DATE(YEAR($AD276),MONTH($AD276),1),DATE(YEAR($AE276),MONTH($AE276),28)),0)</f>
      </c>
      <c r="AQ276" s="18">
        <f>IFERROR(_xlfn.BETA.DIST(DATE(YEAR(AQ$2),MONTH(AQ$2),15),$AD$2,$AE$2,FALSE,DATE(YEAR($AD276),MONTH($AD276),1),DATE(YEAR($AE276),MONTH($AE276),28)),0)</f>
      </c>
      <c r="AR276" s="18">
        <f>IFERROR(_xlfn.BETA.DIST(DATE(YEAR(AR$2),MONTH(AR$2),15),$AD$2,$AE$2,FALSE,DATE(YEAR($AD276),MONTH($AD276),1),DATE(YEAR($AE276),MONTH($AE276),28)),0)</f>
      </c>
      <c r="AS276" s="18">
        <f>IFERROR(_xlfn.BETA.DIST(DATE(YEAR(AS$2),MONTH(AS$2),15),$AD$2,$AE$2,FALSE,DATE(YEAR($AD276),MONTH($AD276),1),DATE(YEAR($AE276),MONTH($AE276),28)),0)</f>
      </c>
      <c r="AT276" s="18">
        <f>IFERROR(_xlfn.BETA.DIST(DATE(YEAR(AT$2),MONTH(AT$2),15),$AD$2,$AE$2,FALSE,DATE(YEAR($AD276),MONTH($AD276),1),DATE(YEAR($AE276),MONTH($AE276),28)),0)</f>
      </c>
      <c r="AU276" s="18">
        <f>IFERROR(_xlfn.BETA.DIST(DATE(YEAR(AU$2),MONTH(AU$2),15),$AD$2,$AE$2,FALSE,DATE(YEAR($AD276),MONTH($AD276),1),DATE(YEAR($AE276),MONTH($AE276),28)),0)</f>
      </c>
      <c r="AV276" s="18">
        <f>SUM(AG276:AU276)</f>
      </c>
      <c r="AW276" s="18">
        <f>IF(J276&lt;&gt;0,J276,IF($AV276=0,0,AG276/$AV276*$Z276))</f>
      </c>
      <c r="AX276" s="18">
        <f>IF(K276&lt;&gt;0,K276,IF($AV276=0,0,AH276/$AV276*$Z276))</f>
      </c>
      <c r="AY276" s="18">
        <f>IF(L276&lt;&gt;0,L276,IF($AV276=0,0,AI276/$AV276*$Z276))</f>
      </c>
      <c r="AZ276" s="18">
        <f>IF(M276&lt;&gt;0,M276,IF($AV276=0,0,AJ276/$AV276*$Z276))</f>
      </c>
      <c r="BA276" s="18">
        <f>IF(N276&lt;&gt;0,N276,IF($AV276=0,0,AK276/$AV276*$Z276))</f>
      </c>
      <c r="BB276" s="18">
        <f>IF(O276&lt;&gt;0,O276,IF($AV276=0,0,AL276/$AV276*$Z276))</f>
      </c>
      <c r="BC276" s="18">
        <f>IF(P276&lt;&gt;0,P276,IF($AV276=0,0,AM276/$AV276*$Z276))</f>
      </c>
      <c r="BD276" s="18">
        <f>IF(Q276&lt;&gt;0,Q276,IF($AV276=0,0,AN276/$AV276*$Z276))</f>
      </c>
      <c r="BE276" s="18">
        <f>IF(R276&lt;&gt;0,R276,IF($AV276=0,0,AO276/$AV276*$Z276))</f>
      </c>
      <c r="BF276" s="18">
        <f>IF(S276&lt;&gt;0,S276,IF($AV276=0,0,AP276/$AV276*$Z276))</f>
      </c>
      <c r="BG276" s="18">
        <f>IF(T276&lt;&gt;0,T276,IF($AV276=0,0,AQ276/$AV276*$Z276))</f>
      </c>
      <c r="BH276" s="18">
        <f>IF(U276&lt;&gt;0,U276,IF($AV276=0,0,AR276/$AV276*$Z276))</f>
      </c>
      <c r="BI276" s="18">
        <f>IF(V276&lt;&gt;0,V276,IF($AV276=0,0,AS276/$AV276*$Z276))</f>
      </c>
      <c r="BJ276" s="18">
        <f>IF(W276&lt;&gt;0,W276,IF($AV276=0,0,AT276/$AV276*$Z276))</f>
      </c>
      <c r="BK276" s="18">
        <f>IF(X276&lt;&gt;0,X276,IF($AV276=0,0,AU276/$AV276*$Z276))</f>
      </c>
      <c r="BL276" s="18">
        <f>SUM(AW276:BK276)</f>
      </c>
      <c r="BM276" s="18">
        <f>I276-BL276</f>
      </c>
    </row>
    <row r="277" outlineLevel="3">
      <c r="A277" s="17" t="str">
        <v>3.28</v>
      </c>
      <c r="B277" s="17" t="str">
        <v/>
      </c>
      <c r="C277" s="17" t="str">
        <v/>
      </c>
      <c r="D277" s="17" t="str">
        <v/>
      </c>
      <c r="E277" s="17" t="str">
        <v>3.28</v>
      </c>
      <c r="F277" s="17" t="str">
        <v>Three phase GIS busbar disconnectors  1600 A  for 40MVA transformer feeders .</v>
      </c>
      <c r="G277" s="17">
        <v>46623.55</v>
      </c>
      <c r="H277" s="17" t="str">
        <v/>
      </c>
      <c r="I277" s="17" t="str">
        <v/>
      </c>
      <c r="J277" s="17" t="str">
        <v/>
      </c>
      <c r="K277" s="17" t="str">
        <v/>
      </c>
      <c r="L277" s="17" t="str">
        <v/>
      </c>
      <c r="M277" s="17" t="str">
        <v/>
      </c>
      <c r="N277" s="17" t="str">
        <v/>
      </c>
      <c r="O277" s="17" t="str">
        <v/>
      </c>
      <c r="P277" s="17" t="str">
        <v/>
      </c>
      <c r="Q277" s="17" t="str">
        <v/>
      </c>
      <c r="R277" s="17" t="str">
        <v/>
      </c>
      <c r="S277" s="17" t="str">
        <v/>
      </c>
      <c r="T277" s="17" t="str">
        <v/>
      </c>
      <c r="U277" s="17" t="str">
        <v/>
      </c>
      <c r="V277" s="17" t="str">
        <v/>
      </c>
      <c r="W277" s="17" t="str">
        <v/>
      </c>
      <c r="X277" s="17" t="str">
        <v/>
      </c>
      <c r="Y277" s="17" t="str">
        <v/>
      </c>
      <c r="Z277" s="17" t="str">
        <v/>
      </c>
      <c r="AA277" s="17" t="str">
        <v/>
      </c>
      <c r="AB277" s="17" t="str">
        <v/>
      </c>
      <c r="AC277" s="17" t="str">
        <v/>
      </c>
      <c r="AD277" s="17" t="str">
        <v/>
      </c>
      <c r="AE277" s="17" t="str">
        <v/>
      </c>
      <c r="AF277" s="5" t="str">
        <v/>
      </c>
      <c r="AG277" s="18">
        <f>IFERROR(_xlfn.BETA.DIST(DATE(YEAR(AG$2),MONTH(AG$2),15),$AD$2,$AE$2,FALSE,DATE(YEAR($AD277),MONTH($AD277),1),DATE(YEAR($AE277),MONTH($AE277),28)),0)</f>
      </c>
      <c r="AH277" s="18">
        <f>IFERROR(_xlfn.BETA.DIST(DATE(YEAR(AH$2),MONTH(AH$2),15),$AD$2,$AE$2,FALSE,DATE(YEAR($AD277),MONTH($AD277),1),DATE(YEAR($AE277),MONTH($AE277),28)),0)</f>
      </c>
      <c r="AI277" s="18">
        <f>IFERROR(_xlfn.BETA.DIST(DATE(YEAR(AI$2),MONTH(AI$2),15),$AD$2,$AE$2,FALSE,DATE(YEAR($AD277),MONTH($AD277),1),DATE(YEAR($AE277),MONTH($AE277),28)),0)</f>
      </c>
      <c r="AJ277" s="18">
        <f>IFERROR(_xlfn.BETA.DIST(DATE(YEAR(AJ$2),MONTH(AJ$2),15),$AD$2,$AE$2,FALSE,DATE(YEAR($AD277),MONTH($AD277),1),DATE(YEAR($AE277),MONTH($AE277),28)),0)</f>
      </c>
      <c r="AK277" s="18">
        <f>IFERROR(_xlfn.BETA.DIST(DATE(YEAR(AK$2),MONTH(AK$2),15),$AD$2,$AE$2,FALSE,DATE(YEAR($AD277),MONTH($AD277),1),DATE(YEAR($AE277),MONTH($AE277),28)),0)</f>
      </c>
      <c r="AL277" s="18">
        <f>IFERROR(_xlfn.BETA.DIST(DATE(YEAR(AL$2),MONTH(AL$2),15),$AD$2,$AE$2,FALSE,DATE(YEAR($AD277),MONTH($AD277),1),DATE(YEAR($AE277),MONTH($AE277),28)),0)</f>
      </c>
      <c r="AM277" s="18">
        <f>IFERROR(_xlfn.BETA.DIST(DATE(YEAR(AM$2),MONTH(AM$2),15),$AD$2,$AE$2,FALSE,DATE(YEAR($AD277),MONTH($AD277),1),DATE(YEAR($AE277),MONTH($AE277),28)),0)</f>
      </c>
      <c r="AN277" s="18">
        <f>IFERROR(_xlfn.BETA.DIST(DATE(YEAR(AN$2),MONTH(AN$2),15),$AD$2,$AE$2,FALSE,DATE(YEAR($AD277),MONTH($AD277),1),DATE(YEAR($AE277),MONTH($AE277),28)),0)</f>
      </c>
      <c r="AO277" s="18">
        <f>IFERROR(_xlfn.BETA.DIST(DATE(YEAR(AO$2),MONTH(AO$2),15),$AD$2,$AE$2,FALSE,DATE(YEAR($AD277),MONTH($AD277),1),DATE(YEAR($AE277),MONTH($AE277),28)),0)</f>
      </c>
      <c r="AP277" s="18">
        <f>IFERROR(_xlfn.BETA.DIST(DATE(YEAR(AP$2),MONTH(AP$2),15),$AD$2,$AE$2,FALSE,DATE(YEAR($AD277),MONTH($AD277),1),DATE(YEAR($AE277),MONTH($AE277),28)),0)</f>
      </c>
      <c r="AQ277" s="18">
        <f>IFERROR(_xlfn.BETA.DIST(DATE(YEAR(AQ$2),MONTH(AQ$2),15),$AD$2,$AE$2,FALSE,DATE(YEAR($AD277),MONTH($AD277),1),DATE(YEAR($AE277),MONTH($AE277),28)),0)</f>
      </c>
      <c r="AR277" s="18">
        <f>IFERROR(_xlfn.BETA.DIST(DATE(YEAR(AR$2),MONTH(AR$2),15),$AD$2,$AE$2,FALSE,DATE(YEAR($AD277),MONTH($AD277),1),DATE(YEAR($AE277),MONTH($AE277),28)),0)</f>
      </c>
      <c r="AS277" s="18">
        <f>IFERROR(_xlfn.BETA.DIST(DATE(YEAR(AS$2),MONTH(AS$2),15),$AD$2,$AE$2,FALSE,DATE(YEAR($AD277),MONTH($AD277),1),DATE(YEAR($AE277),MONTH($AE277),28)),0)</f>
      </c>
      <c r="AT277" s="18">
        <f>IFERROR(_xlfn.BETA.DIST(DATE(YEAR(AT$2),MONTH(AT$2),15),$AD$2,$AE$2,FALSE,DATE(YEAR($AD277),MONTH($AD277),1),DATE(YEAR($AE277),MONTH($AE277),28)),0)</f>
      </c>
      <c r="AU277" s="18">
        <f>IFERROR(_xlfn.BETA.DIST(DATE(YEAR(AU$2),MONTH(AU$2),15),$AD$2,$AE$2,FALSE,DATE(YEAR($AD277),MONTH($AD277),1),DATE(YEAR($AE277),MONTH($AE277),28)),0)</f>
      </c>
      <c r="AV277" s="18">
        <f>SUM(AG277:AU277)</f>
      </c>
      <c r="AW277" s="18">
        <f>IF(J277&lt;&gt;0,J277,IF($AV277=0,0,AG277/$AV277*$Z277))</f>
      </c>
      <c r="AX277" s="18">
        <f>IF(K277&lt;&gt;0,K277,IF($AV277=0,0,AH277/$AV277*$Z277))</f>
      </c>
      <c r="AY277" s="18">
        <f>IF(L277&lt;&gt;0,L277,IF($AV277=0,0,AI277/$AV277*$Z277))</f>
      </c>
      <c r="AZ277" s="18">
        <f>IF(M277&lt;&gt;0,M277,IF($AV277=0,0,AJ277/$AV277*$Z277))</f>
      </c>
      <c r="BA277" s="18">
        <f>IF(N277&lt;&gt;0,N277,IF($AV277=0,0,AK277/$AV277*$Z277))</f>
      </c>
      <c r="BB277" s="18">
        <f>IF(O277&lt;&gt;0,O277,IF($AV277=0,0,AL277/$AV277*$Z277))</f>
      </c>
      <c r="BC277" s="18">
        <f>IF(P277&lt;&gt;0,P277,IF($AV277=0,0,AM277/$AV277*$Z277))</f>
      </c>
      <c r="BD277" s="18">
        <f>IF(Q277&lt;&gt;0,Q277,IF($AV277=0,0,AN277/$AV277*$Z277))</f>
      </c>
      <c r="BE277" s="18">
        <f>IF(R277&lt;&gt;0,R277,IF($AV277=0,0,AO277/$AV277*$Z277))</f>
      </c>
      <c r="BF277" s="18">
        <f>IF(S277&lt;&gt;0,S277,IF($AV277=0,0,AP277/$AV277*$Z277))</f>
      </c>
      <c r="BG277" s="18">
        <f>IF(T277&lt;&gt;0,T277,IF($AV277=0,0,AQ277/$AV277*$Z277))</f>
      </c>
      <c r="BH277" s="18">
        <f>IF(U277&lt;&gt;0,U277,IF($AV277=0,0,AR277/$AV277*$Z277))</f>
      </c>
      <c r="BI277" s="18">
        <f>IF(V277&lt;&gt;0,V277,IF($AV277=0,0,AS277/$AV277*$Z277))</f>
      </c>
      <c r="BJ277" s="18">
        <f>IF(W277&lt;&gt;0,W277,IF($AV277=0,0,AT277/$AV277*$Z277))</f>
      </c>
      <c r="BK277" s="18">
        <f>IF(X277&lt;&gt;0,X277,IF($AV277=0,0,AU277/$AV277*$Z277))</f>
      </c>
      <c r="BL277" s="18">
        <f>SUM(AW277:BK277)</f>
      </c>
      <c r="BM277" s="17" t="str">
        <v/>
      </c>
    </row>
    <row r="278" outlineLevel="4">
      <c r="A278" s="5" t="str">
        <v>3.28</v>
      </c>
      <c r="B278" s="5" t="str">
        <v/>
      </c>
      <c r="C278" s="5" t="str">
        <v>BSKDGNGENGR05</v>
      </c>
      <c r="D278" s="5" t="str">
        <v>BSKDGNGENGR05</v>
      </c>
      <c r="E278" s="19">
        <f>IFERROR(_xlfn.XLOOKUP(F278,Assumptions!B:B,Assumptions!C:C),0)</f>
      </c>
      <c r="F278" s="5" t="str">
        <v>Advanced Payment</v>
      </c>
      <c r="G278" s="5" t="str">
        <v/>
      </c>
      <c r="H278" s="18">
        <f>G277*E278</f>
      </c>
      <c r="I278" s="18">
        <f>H278*(1-0)</f>
      </c>
      <c r="J278" s="18">
        <v>0</v>
      </c>
      <c r="K278" s="18">
        <v>0</v>
      </c>
      <c r="L278" s="18">
        <v>0</v>
      </c>
      <c r="M278" s="18">
        <v>0</v>
      </c>
      <c r="N278" s="18">
        <v>0</v>
      </c>
      <c r="O278" s="18">
        <v>0</v>
      </c>
      <c r="P278" s="18">
        <v>0</v>
      </c>
      <c r="Q278" s="18">
        <v>0</v>
      </c>
      <c r="R278" s="18">
        <v>0</v>
      </c>
      <c r="S278" s="18">
        <v>0</v>
      </c>
      <c r="T278" s="18">
        <v>0</v>
      </c>
      <c r="U278" s="18">
        <v>0</v>
      </c>
      <c r="V278" s="18">
        <v>0</v>
      </c>
      <c r="W278" s="18">
        <v>0</v>
      </c>
      <c r="X278" s="18">
        <v>0</v>
      </c>
      <c r="Y278" s="18">
        <f>SUM(J278:X278)</f>
      </c>
      <c r="Z278" s="18">
        <f>I278-Y278</f>
      </c>
      <c r="AA278" s="20">
        <v>46026</v>
      </c>
      <c r="AB278" s="20">
        <v>46026</v>
      </c>
      <c r="AC278" s="18">
        <f>IFERROR(_xlfn.XLOOKUP(F278,Assumptions!B:B,Assumptions!D:D),0)</f>
      </c>
      <c r="AD278" s="20">
        <f>AA278+AC278</f>
      </c>
      <c r="AE278" s="20">
        <f>AC278+AB278</f>
      </c>
      <c r="AF278" s="5" t="str">
        <v/>
      </c>
      <c r="AG278" s="18">
        <f>IFERROR(_xlfn.BETA.DIST(DATE(YEAR(AG$2),MONTH(AG$2),15),$AD$2,$AE$2,FALSE,DATE(YEAR($AD278),MONTH($AD278),1),DATE(YEAR($AE278),MONTH($AE278),28)),0)</f>
      </c>
      <c r="AH278" s="18">
        <f>IFERROR(_xlfn.BETA.DIST(DATE(YEAR(AH$2),MONTH(AH$2),15),$AD$2,$AE$2,FALSE,DATE(YEAR($AD278),MONTH($AD278),1),DATE(YEAR($AE278),MONTH($AE278),28)),0)</f>
      </c>
      <c r="AI278" s="18">
        <f>IFERROR(_xlfn.BETA.DIST(DATE(YEAR(AI$2),MONTH(AI$2),15),$AD$2,$AE$2,FALSE,DATE(YEAR($AD278),MONTH($AD278),1),DATE(YEAR($AE278),MONTH($AE278),28)),0)</f>
      </c>
      <c r="AJ278" s="18">
        <f>IFERROR(_xlfn.BETA.DIST(DATE(YEAR(AJ$2),MONTH(AJ$2),15),$AD$2,$AE$2,FALSE,DATE(YEAR($AD278),MONTH($AD278),1),DATE(YEAR($AE278),MONTH($AE278),28)),0)</f>
      </c>
      <c r="AK278" s="18">
        <f>IFERROR(_xlfn.BETA.DIST(DATE(YEAR(AK$2),MONTH(AK$2),15),$AD$2,$AE$2,FALSE,DATE(YEAR($AD278),MONTH($AD278),1),DATE(YEAR($AE278),MONTH($AE278),28)),0)</f>
      </c>
      <c r="AL278" s="18">
        <f>IFERROR(_xlfn.BETA.DIST(DATE(YEAR(AL$2),MONTH(AL$2),15),$AD$2,$AE$2,FALSE,DATE(YEAR($AD278),MONTH($AD278),1),DATE(YEAR($AE278),MONTH($AE278),28)),0)</f>
      </c>
      <c r="AM278" s="18">
        <f>IFERROR(_xlfn.BETA.DIST(DATE(YEAR(AM$2),MONTH(AM$2),15),$AD$2,$AE$2,FALSE,DATE(YEAR($AD278),MONTH($AD278),1),DATE(YEAR($AE278),MONTH($AE278),28)),0)</f>
      </c>
      <c r="AN278" s="18">
        <f>IFERROR(_xlfn.BETA.DIST(DATE(YEAR(AN$2),MONTH(AN$2),15),$AD$2,$AE$2,FALSE,DATE(YEAR($AD278),MONTH($AD278),1),DATE(YEAR($AE278),MONTH($AE278),28)),0)</f>
      </c>
      <c r="AO278" s="18">
        <f>IFERROR(_xlfn.BETA.DIST(DATE(YEAR(AO$2),MONTH(AO$2),15),$AD$2,$AE$2,FALSE,DATE(YEAR($AD278),MONTH($AD278),1),DATE(YEAR($AE278),MONTH($AE278),28)),0)</f>
      </c>
      <c r="AP278" s="18">
        <f>IFERROR(_xlfn.BETA.DIST(DATE(YEAR(AP$2),MONTH(AP$2),15),$AD$2,$AE$2,FALSE,DATE(YEAR($AD278),MONTH($AD278),1),DATE(YEAR($AE278),MONTH($AE278),28)),0)</f>
      </c>
      <c r="AQ278" s="18">
        <f>IFERROR(_xlfn.BETA.DIST(DATE(YEAR(AQ$2),MONTH(AQ$2),15),$AD$2,$AE$2,FALSE,DATE(YEAR($AD278),MONTH($AD278),1),DATE(YEAR($AE278),MONTH($AE278),28)),0)</f>
      </c>
      <c r="AR278" s="18">
        <f>IFERROR(_xlfn.BETA.DIST(DATE(YEAR(AR$2),MONTH(AR$2),15),$AD$2,$AE$2,FALSE,DATE(YEAR($AD278),MONTH($AD278),1),DATE(YEAR($AE278),MONTH($AE278),28)),0)</f>
      </c>
      <c r="AS278" s="18">
        <f>IFERROR(_xlfn.BETA.DIST(DATE(YEAR(AS$2),MONTH(AS$2),15),$AD$2,$AE$2,FALSE,DATE(YEAR($AD278),MONTH($AD278),1),DATE(YEAR($AE278),MONTH($AE278),28)),0)</f>
      </c>
      <c r="AT278" s="18">
        <f>IFERROR(_xlfn.BETA.DIST(DATE(YEAR(AT$2),MONTH(AT$2),15),$AD$2,$AE$2,FALSE,DATE(YEAR($AD278),MONTH($AD278),1),DATE(YEAR($AE278),MONTH($AE278),28)),0)</f>
      </c>
      <c r="AU278" s="18">
        <f>IFERROR(_xlfn.BETA.DIST(DATE(YEAR(AU$2),MONTH(AU$2),15),$AD$2,$AE$2,FALSE,DATE(YEAR($AD278),MONTH($AD278),1),DATE(YEAR($AE278),MONTH($AE278),28)),0)</f>
      </c>
      <c r="AV278" s="18">
        <f>SUM(AG278:AU278)</f>
      </c>
      <c r="AW278" s="18">
        <f>IF(J278&lt;&gt;0,J278,IF($AV278=0,0,AG278/$AV278*$Z278))</f>
      </c>
      <c r="AX278" s="18">
        <f>IF(K278&lt;&gt;0,K278,IF($AV278=0,0,AH278/$AV278*$Z278))</f>
      </c>
      <c r="AY278" s="18">
        <f>IF(L278&lt;&gt;0,L278,IF($AV278=0,0,AI278/$AV278*$Z278))</f>
      </c>
      <c r="AZ278" s="18">
        <f>IF(M278&lt;&gt;0,M278,IF($AV278=0,0,AJ278/$AV278*$Z278))</f>
      </c>
      <c r="BA278" s="18">
        <f>IF(N278&lt;&gt;0,N278,IF($AV278=0,0,AK278/$AV278*$Z278))</f>
      </c>
      <c r="BB278" s="18">
        <f>IF(O278&lt;&gt;0,O278,IF($AV278=0,0,AL278/$AV278*$Z278))</f>
      </c>
      <c r="BC278" s="18">
        <f>IF(P278&lt;&gt;0,P278,IF($AV278=0,0,AM278/$AV278*$Z278))</f>
      </c>
      <c r="BD278" s="18">
        <f>IF(Q278&lt;&gt;0,Q278,IF($AV278=0,0,AN278/$AV278*$Z278))</f>
      </c>
      <c r="BE278" s="18">
        <f>IF(R278&lt;&gt;0,R278,IF($AV278=0,0,AO278/$AV278*$Z278))</f>
      </c>
      <c r="BF278" s="18">
        <f>IF(S278&lt;&gt;0,S278,IF($AV278=0,0,AP278/$AV278*$Z278))</f>
      </c>
      <c r="BG278" s="18">
        <f>IF(T278&lt;&gt;0,T278,IF($AV278=0,0,AQ278/$AV278*$Z278))</f>
      </c>
      <c r="BH278" s="18">
        <f>IF(U278&lt;&gt;0,U278,IF($AV278=0,0,AR278/$AV278*$Z278))</f>
      </c>
      <c r="BI278" s="18">
        <f>IF(V278&lt;&gt;0,V278,IF($AV278=0,0,AS278/$AV278*$Z278))</f>
      </c>
      <c r="BJ278" s="18">
        <f>IF(W278&lt;&gt;0,W278,IF($AV278=0,0,AT278/$AV278*$Z278))</f>
      </c>
      <c r="BK278" s="18">
        <f>IF(X278&lt;&gt;0,X278,IF($AV278=0,0,AU278/$AV278*$Z278))</f>
      </c>
      <c r="BL278" s="18">
        <f>SUM(AW278:BK278)</f>
      </c>
      <c r="BM278" s="18">
        <f>I278-BL278</f>
      </c>
    </row>
    <row r="279" outlineLevel="4">
      <c r="A279" s="5" t="str">
        <v>3.28</v>
      </c>
      <c r="B279" s="5" t="str">
        <v/>
      </c>
      <c r="C279" s="5" t="str">
        <v>BSPRELGENG107</v>
      </c>
      <c r="D279" s="5" t="str">
        <v>BSPRELGENG107</v>
      </c>
      <c r="E279" s="19">
        <f>IFERROR(_xlfn.XLOOKUP(F279,Assumptions!B:B,Assumptions!C:C),0)</f>
      </c>
      <c r="F279" s="5" t="str">
        <v>Site Delivery USD</v>
      </c>
      <c r="G279" s="5" t="str">
        <v/>
      </c>
      <c r="H279" s="18">
        <f>G277*E279</f>
      </c>
      <c r="I279" s="18">
        <f>H279*(1-0)</f>
      </c>
      <c r="J279" s="18">
        <v>0</v>
      </c>
      <c r="K279" s="18">
        <v>0</v>
      </c>
      <c r="L279" s="18">
        <v>0</v>
      </c>
      <c r="M279" s="18">
        <v>0</v>
      </c>
      <c r="N279" s="18">
        <v>0</v>
      </c>
      <c r="O279" s="18">
        <v>0</v>
      </c>
      <c r="P279" s="18">
        <v>0</v>
      </c>
      <c r="Q279" s="18">
        <v>0</v>
      </c>
      <c r="R279" s="18">
        <v>0</v>
      </c>
      <c r="S279" s="18">
        <v>0</v>
      </c>
      <c r="T279" s="18">
        <v>0</v>
      </c>
      <c r="U279" s="18">
        <v>0</v>
      </c>
      <c r="V279" s="18">
        <v>0</v>
      </c>
      <c r="W279" s="18">
        <v>0</v>
      </c>
      <c r="X279" s="18">
        <v>0</v>
      </c>
      <c r="Y279" s="18">
        <f>SUM(J279:X279)</f>
      </c>
      <c r="Z279" s="18">
        <f>I279-Y279</f>
      </c>
      <c r="AA279" s="20">
        <v>46294</v>
      </c>
      <c r="AB279" s="20">
        <v>46294</v>
      </c>
      <c r="AC279" s="18">
        <f>IFERROR(_xlfn.XLOOKUP(F279,Assumptions!B:B,Assumptions!D:D),0)</f>
      </c>
      <c r="AD279" s="20">
        <f>AA279+AC279</f>
      </c>
      <c r="AE279" s="20">
        <f>AC279+AB279</f>
      </c>
      <c r="AF279" s="5" t="str">
        <v/>
      </c>
      <c r="AG279" s="18">
        <f>IFERROR(_xlfn.BETA.DIST(DATE(YEAR(AG$2),MONTH(AG$2),15),$AD$2,$AE$2,FALSE,DATE(YEAR($AD279),MONTH($AD279),1),DATE(YEAR($AE279),MONTH($AE279),28)),0)</f>
      </c>
      <c r="AH279" s="18">
        <f>IFERROR(_xlfn.BETA.DIST(DATE(YEAR(AH$2),MONTH(AH$2),15),$AD$2,$AE$2,FALSE,DATE(YEAR($AD279),MONTH($AD279),1),DATE(YEAR($AE279),MONTH($AE279),28)),0)</f>
      </c>
      <c r="AI279" s="18">
        <f>IFERROR(_xlfn.BETA.DIST(DATE(YEAR(AI$2),MONTH(AI$2),15),$AD$2,$AE$2,FALSE,DATE(YEAR($AD279),MONTH($AD279),1),DATE(YEAR($AE279),MONTH($AE279),28)),0)</f>
      </c>
      <c r="AJ279" s="18">
        <f>IFERROR(_xlfn.BETA.DIST(DATE(YEAR(AJ$2),MONTH(AJ$2),15),$AD$2,$AE$2,FALSE,DATE(YEAR($AD279),MONTH($AD279),1),DATE(YEAR($AE279),MONTH($AE279),28)),0)</f>
      </c>
      <c r="AK279" s="18">
        <f>IFERROR(_xlfn.BETA.DIST(DATE(YEAR(AK$2),MONTH(AK$2),15),$AD$2,$AE$2,FALSE,DATE(YEAR($AD279),MONTH($AD279),1),DATE(YEAR($AE279),MONTH($AE279),28)),0)</f>
      </c>
      <c r="AL279" s="18">
        <f>IFERROR(_xlfn.BETA.DIST(DATE(YEAR(AL$2),MONTH(AL$2),15),$AD$2,$AE$2,FALSE,DATE(YEAR($AD279),MONTH($AD279),1),DATE(YEAR($AE279),MONTH($AE279),28)),0)</f>
      </c>
      <c r="AM279" s="18">
        <f>IFERROR(_xlfn.BETA.DIST(DATE(YEAR(AM$2),MONTH(AM$2),15),$AD$2,$AE$2,FALSE,DATE(YEAR($AD279),MONTH($AD279),1),DATE(YEAR($AE279),MONTH($AE279),28)),0)</f>
      </c>
      <c r="AN279" s="18">
        <f>IFERROR(_xlfn.BETA.DIST(DATE(YEAR(AN$2),MONTH(AN$2),15),$AD$2,$AE$2,FALSE,DATE(YEAR($AD279),MONTH($AD279),1),DATE(YEAR($AE279),MONTH($AE279),28)),0)</f>
      </c>
      <c r="AO279" s="18">
        <f>IFERROR(_xlfn.BETA.DIST(DATE(YEAR(AO$2),MONTH(AO$2),15),$AD$2,$AE$2,FALSE,DATE(YEAR($AD279),MONTH($AD279),1),DATE(YEAR($AE279),MONTH($AE279),28)),0)</f>
      </c>
      <c r="AP279" s="18">
        <f>IFERROR(_xlfn.BETA.DIST(DATE(YEAR(AP$2),MONTH(AP$2),15),$AD$2,$AE$2,FALSE,DATE(YEAR($AD279),MONTH($AD279),1),DATE(YEAR($AE279),MONTH($AE279),28)),0)</f>
      </c>
      <c r="AQ279" s="18">
        <f>IFERROR(_xlfn.BETA.DIST(DATE(YEAR(AQ$2),MONTH(AQ$2),15),$AD$2,$AE$2,FALSE,DATE(YEAR($AD279),MONTH($AD279),1),DATE(YEAR($AE279),MONTH($AE279),28)),0)</f>
      </c>
      <c r="AR279" s="18">
        <f>IFERROR(_xlfn.BETA.DIST(DATE(YEAR(AR$2),MONTH(AR$2),15),$AD$2,$AE$2,FALSE,DATE(YEAR($AD279),MONTH($AD279),1),DATE(YEAR($AE279),MONTH($AE279),28)),0)</f>
      </c>
      <c r="AS279" s="18">
        <f>IFERROR(_xlfn.BETA.DIST(DATE(YEAR(AS$2),MONTH(AS$2),15),$AD$2,$AE$2,FALSE,DATE(YEAR($AD279),MONTH($AD279),1),DATE(YEAR($AE279),MONTH($AE279),28)),0)</f>
      </c>
      <c r="AT279" s="18">
        <f>IFERROR(_xlfn.BETA.DIST(DATE(YEAR(AT$2),MONTH(AT$2),15),$AD$2,$AE$2,FALSE,DATE(YEAR($AD279),MONTH($AD279),1),DATE(YEAR($AE279),MONTH($AE279),28)),0)</f>
      </c>
      <c r="AU279" s="18">
        <f>IFERROR(_xlfn.BETA.DIST(DATE(YEAR(AU$2),MONTH(AU$2),15),$AD$2,$AE$2,FALSE,DATE(YEAR($AD279),MONTH($AD279),1),DATE(YEAR($AE279),MONTH($AE279),28)),0)</f>
      </c>
      <c r="AV279" s="18">
        <f>SUM(AG279:AU279)</f>
      </c>
      <c r="AW279" s="18">
        <f>IF(J279&lt;&gt;0,J279,IF($AV279=0,0,AG279/$AV279*$Z279))</f>
      </c>
      <c r="AX279" s="18">
        <f>IF(K279&lt;&gt;0,K279,IF($AV279=0,0,AH279/$AV279*$Z279))</f>
      </c>
      <c r="AY279" s="18">
        <f>IF(L279&lt;&gt;0,L279,IF($AV279=0,0,AI279/$AV279*$Z279))</f>
      </c>
      <c r="AZ279" s="18">
        <f>IF(M279&lt;&gt;0,M279,IF($AV279=0,0,AJ279/$AV279*$Z279))</f>
      </c>
      <c r="BA279" s="18">
        <f>IF(N279&lt;&gt;0,N279,IF($AV279=0,0,AK279/$AV279*$Z279))</f>
      </c>
      <c r="BB279" s="18">
        <f>IF(O279&lt;&gt;0,O279,IF($AV279=0,0,AL279/$AV279*$Z279))</f>
      </c>
      <c r="BC279" s="18">
        <f>IF(P279&lt;&gt;0,P279,IF($AV279=0,0,AM279/$AV279*$Z279))</f>
      </c>
      <c r="BD279" s="18">
        <f>IF(Q279&lt;&gt;0,Q279,IF($AV279=0,0,AN279/$AV279*$Z279))</f>
      </c>
      <c r="BE279" s="18">
        <f>IF(R279&lt;&gt;0,R279,IF($AV279=0,0,AO279/$AV279*$Z279))</f>
      </c>
      <c r="BF279" s="18">
        <f>IF(S279&lt;&gt;0,S279,IF($AV279=0,0,AP279/$AV279*$Z279))</f>
      </c>
      <c r="BG279" s="18">
        <f>IF(T279&lt;&gt;0,T279,IF($AV279=0,0,AQ279/$AV279*$Z279))</f>
      </c>
      <c r="BH279" s="18">
        <f>IF(U279&lt;&gt;0,U279,IF($AV279=0,0,AR279/$AV279*$Z279))</f>
      </c>
      <c r="BI279" s="18">
        <f>IF(V279&lt;&gt;0,V279,IF($AV279=0,0,AS279/$AV279*$Z279))</f>
      </c>
      <c r="BJ279" s="18">
        <f>IF(W279&lt;&gt;0,W279,IF($AV279=0,0,AT279/$AV279*$Z279))</f>
      </c>
      <c r="BK279" s="18">
        <f>IF(X279&lt;&gt;0,X279,IF($AV279=0,0,AU279/$AV279*$Z279))</f>
      </c>
      <c r="BL279" s="18">
        <f>SUM(AW279:BK279)</f>
      </c>
      <c r="BM279" s="18">
        <f>I279-BL279</f>
      </c>
    </row>
    <row r="280" outlineLevel="4">
      <c r="A280" s="5" t="str">
        <v>3.28</v>
      </c>
      <c r="B280" s="5" t="str">
        <v/>
      </c>
      <c r="C280" s="5" t="str">
        <v>BSKDGNGENGR07</v>
      </c>
      <c r="D280" s="5" t="str">
        <v>BSKDGNGENGR07</v>
      </c>
      <c r="E280" s="19">
        <f>IFERROR(_xlfn.XLOOKUP(F280,Assumptions!B:B,Assumptions!C:C),0)</f>
      </c>
      <c r="F280" s="5" t="str">
        <v>Retention</v>
      </c>
      <c r="G280" s="5" t="str">
        <v/>
      </c>
      <c r="H280" s="18">
        <f>G277*E280</f>
      </c>
      <c r="I280" s="18">
        <f>H280*(1-0)</f>
      </c>
      <c r="J280" s="18">
        <v>0</v>
      </c>
      <c r="K280" s="18">
        <v>0</v>
      </c>
      <c r="L280" s="18">
        <v>0</v>
      </c>
      <c r="M280" s="18">
        <v>0</v>
      </c>
      <c r="N280" s="18">
        <v>0</v>
      </c>
      <c r="O280" s="18">
        <v>0</v>
      </c>
      <c r="P280" s="18">
        <v>0</v>
      </c>
      <c r="Q280" s="18">
        <v>0</v>
      </c>
      <c r="R280" s="18">
        <v>0</v>
      </c>
      <c r="S280" s="18">
        <v>0</v>
      </c>
      <c r="T280" s="18">
        <v>0</v>
      </c>
      <c r="U280" s="18">
        <v>0</v>
      </c>
      <c r="V280" s="18">
        <v>0</v>
      </c>
      <c r="W280" s="18">
        <v>0</v>
      </c>
      <c r="X280" s="18">
        <v>0</v>
      </c>
      <c r="Y280" s="18">
        <f>SUM(J280:X280)</f>
      </c>
      <c r="Z280" s="18">
        <f>I280-Y280</f>
      </c>
      <c r="AA280" s="20">
        <v>46483</v>
      </c>
      <c r="AB280" s="20">
        <v>46483</v>
      </c>
      <c r="AC280" s="18">
        <f>IFERROR(_xlfn.XLOOKUP(F280,Assumptions!B:B,Assumptions!D:D),0)</f>
      </c>
      <c r="AD280" s="20">
        <f>AA280+AC280</f>
      </c>
      <c r="AE280" s="20">
        <f>AC280+AB280</f>
      </c>
      <c r="AF280" s="5" t="str">
        <v/>
      </c>
      <c r="AG280" s="18">
        <f>IFERROR(_xlfn.BETA.DIST(DATE(YEAR(AG$2),MONTH(AG$2),15),$AD$2,$AE$2,FALSE,DATE(YEAR($AD280),MONTH($AD280),1),DATE(YEAR($AE280),MONTH($AE280),28)),0)</f>
      </c>
      <c r="AH280" s="18">
        <f>IFERROR(_xlfn.BETA.DIST(DATE(YEAR(AH$2),MONTH(AH$2),15),$AD$2,$AE$2,FALSE,DATE(YEAR($AD280),MONTH($AD280),1),DATE(YEAR($AE280),MONTH($AE280),28)),0)</f>
      </c>
      <c r="AI280" s="18">
        <f>IFERROR(_xlfn.BETA.DIST(DATE(YEAR(AI$2),MONTH(AI$2),15),$AD$2,$AE$2,FALSE,DATE(YEAR($AD280),MONTH($AD280),1),DATE(YEAR($AE280),MONTH($AE280),28)),0)</f>
      </c>
      <c r="AJ280" s="18">
        <f>IFERROR(_xlfn.BETA.DIST(DATE(YEAR(AJ$2),MONTH(AJ$2),15),$AD$2,$AE$2,FALSE,DATE(YEAR($AD280),MONTH($AD280),1),DATE(YEAR($AE280),MONTH($AE280),28)),0)</f>
      </c>
      <c r="AK280" s="18">
        <f>IFERROR(_xlfn.BETA.DIST(DATE(YEAR(AK$2),MONTH(AK$2),15),$AD$2,$AE$2,FALSE,DATE(YEAR($AD280),MONTH($AD280),1),DATE(YEAR($AE280),MONTH($AE280),28)),0)</f>
      </c>
      <c r="AL280" s="18">
        <f>IFERROR(_xlfn.BETA.DIST(DATE(YEAR(AL$2),MONTH(AL$2),15),$AD$2,$AE$2,FALSE,DATE(YEAR($AD280),MONTH($AD280),1),DATE(YEAR($AE280),MONTH($AE280),28)),0)</f>
      </c>
      <c r="AM280" s="18">
        <f>IFERROR(_xlfn.BETA.DIST(DATE(YEAR(AM$2),MONTH(AM$2),15),$AD$2,$AE$2,FALSE,DATE(YEAR($AD280),MONTH($AD280),1),DATE(YEAR($AE280),MONTH($AE280),28)),0)</f>
      </c>
      <c r="AN280" s="18">
        <f>IFERROR(_xlfn.BETA.DIST(DATE(YEAR(AN$2),MONTH(AN$2),15),$AD$2,$AE$2,FALSE,DATE(YEAR($AD280),MONTH($AD280),1),DATE(YEAR($AE280),MONTH($AE280),28)),0)</f>
      </c>
      <c r="AO280" s="18">
        <f>IFERROR(_xlfn.BETA.DIST(DATE(YEAR(AO$2),MONTH(AO$2),15),$AD$2,$AE$2,FALSE,DATE(YEAR($AD280),MONTH($AD280),1),DATE(YEAR($AE280),MONTH($AE280),28)),0)</f>
      </c>
      <c r="AP280" s="18">
        <f>IFERROR(_xlfn.BETA.DIST(DATE(YEAR(AP$2),MONTH(AP$2),15),$AD$2,$AE$2,FALSE,DATE(YEAR($AD280),MONTH($AD280),1),DATE(YEAR($AE280),MONTH($AE280),28)),0)</f>
      </c>
      <c r="AQ280" s="18">
        <f>IFERROR(_xlfn.BETA.DIST(DATE(YEAR(AQ$2),MONTH(AQ$2),15),$AD$2,$AE$2,FALSE,DATE(YEAR($AD280),MONTH($AD280),1),DATE(YEAR($AE280),MONTH($AE280),28)),0)</f>
      </c>
      <c r="AR280" s="18">
        <f>IFERROR(_xlfn.BETA.DIST(DATE(YEAR(AR$2),MONTH(AR$2),15),$AD$2,$AE$2,FALSE,DATE(YEAR($AD280),MONTH($AD280),1),DATE(YEAR($AE280),MONTH($AE280),28)),0)</f>
      </c>
      <c r="AS280" s="18">
        <f>IFERROR(_xlfn.BETA.DIST(DATE(YEAR(AS$2),MONTH(AS$2),15),$AD$2,$AE$2,FALSE,DATE(YEAR($AD280),MONTH($AD280),1),DATE(YEAR($AE280),MONTH($AE280),28)),0)</f>
      </c>
      <c r="AT280" s="18">
        <f>IFERROR(_xlfn.BETA.DIST(DATE(YEAR(AT$2),MONTH(AT$2),15),$AD$2,$AE$2,FALSE,DATE(YEAR($AD280),MONTH($AD280),1),DATE(YEAR($AE280),MONTH($AE280),28)),0)</f>
      </c>
      <c r="AU280" s="18">
        <f>IFERROR(_xlfn.BETA.DIST(DATE(YEAR(AU$2),MONTH(AU$2),15),$AD$2,$AE$2,FALSE,DATE(YEAR($AD280),MONTH($AD280),1),DATE(YEAR($AE280),MONTH($AE280),28)),0)</f>
      </c>
      <c r="AV280" s="18">
        <f>SUM(AG280:AU280)</f>
      </c>
      <c r="AW280" s="18">
        <f>IF(J280&lt;&gt;0,J280,IF($AV280=0,0,AG280/$AV280*$Z280))</f>
      </c>
      <c r="AX280" s="18">
        <f>IF(K280&lt;&gt;0,K280,IF($AV280=0,0,AH280/$AV280*$Z280))</f>
      </c>
      <c r="AY280" s="18">
        <f>IF(L280&lt;&gt;0,L280,IF($AV280=0,0,AI280/$AV280*$Z280))</f>
      </c>
      <c r="AZ280" s="18">
        <f>IF(M280&lt;&gt;0,M280,IF($AV280=0,0,AJ280/$AV280*$Z280))</f>
      </c>
      <c r="BA280" s="18">
        <f>IF(N280&lt;&gt;0,N280,IF($AV280=0,0,AK280/$AV280*$Z280))</f>
      </c>
      <c r="BB280" s="18">
        <f>IF(O280&lt;&gt;0,O280,IF($AV280=0,0,AL280/$AV280*$Z280))</f>
      </c>
      <c r="BC280" s="18">
        <f>IF(P280&lt;&gt;0,P280,IF($AV280=0,0,AM280/$AV280*$Z280))</f>
      </c>
      <c r="BD280" s="18">
        <f>IF(Q280&lt;&gt;0,Q280,IF($AV280=0,0,AN280/$AV280*$Z280))</f>
      </c>
      <c r="BE280" s="18">
        <f>IF(R280&lt;&gt;0,R280,IF($AV280=0,0,AO280/$AV280*$Z280))</f>
      </c>
      <c r="BF280" s="18">
        <f>IF(S280&lt;&gt;0,S280,IF($AV280=0,0,AP280/$AV280*$Z280))</f>
      </c>
      <c r="BG280" s="18">
        <f>IF(T280&lt;&gt;0,T280,IF($AV280=0,0,AQ280/$AV280*$Z280))</f>
      </c>
      <c r="BH280" s="18">
        <f>IF(U280&lt;&gt;0,U280,IF($AV280=0,0,AR280/$AV280*$Z280))</f>
      </c>
      <c r="BI280" s="18">
        <f>IF(V280&lt;&gt;0,V280,IF($AV280=0,0,AS280/$AV280*$Z280))</f>
      </c>
      <c r="BJ280" s="18">
        <f>IF(W280&lt;&gt;0,W280,IF($AV280=0,0,AT280/$AV280*$Z280))</f>
      </c>
      <c r="BK280" s="18">
        <f>IF(X280&lt;&gt;0,X280,IF($AV280=0,0,AU280/$AV280*$Z280))</f>
      </c>
      <c r="BL280" s="18">
        <f>SUM(AW280:BK280)</f>
      </c>
      <c r="BM280" s="18">
        <f>I280-BL280</f>
      </c>
    </row>
    <row r="281" outlineLevel="3">
      <c r="A281" s="17" t="str">
        <v>3.29</v>
      </c>
      <c r="B281" s="17" t="str">
        <v/>
      </c>
      <c r="C281" s="17" t="str">
        <v/>
      </c>
      <c r="D281" s="17" t="str">
        <v/>
      </c>
      <c r="E281" s="17" t="str">
        <v>3.29</v>
      </c>
      <c r="F281" s="17" t="str">
        <v>Three phase GIS maintenance earthing switch for 40MVA transformer feeders.</v>
      </c>
      <c r="G281" s="17">
        <v>43709.67</v>
      </c>
      <c r="H281" s="17" t="str">
        <v/>
      </c>
      <c r="I281" s="17" t="str">
        <v/>
      </c>
      <c r="J281" s="17" t="str">
        <v/>
      </c>
      <c r="K281" s="17" t="str">
        <v/>
      </c>
      <c r="L281" s="17" t="str">
        <v/>
      </c>
      <c r="M281" s="17" t="str">
        <v/>
      </c>
      <c r="N281" s="17" t="str">
        <v/>
      </c>
      <c r="O281" s="17" t="str">
        <v/>
      </c>
      <c r="P281" s="17" t="str">
        <v/>
      </c>
      <c r="Q281" s="17" t="str">
        <v/>
      </c>
      <c r="R281" s="17" t="str">
        <v/>
      </c>
      <c r="S281" s="17" t="str">
        <v/>
      </c>
      <c r="T281" s="17" t="str">
        <v/>
      </c>
      <c r="U281" s="17" t="str">
        <v/>
      </c>
      <c r="V281" s="17" t="str">
        <v/>
      </c>
      <c r="W281" s="17" t="str">
        <v/>
      </c>
      <c r="X281" s="17" t="str">
        <v/>
      </c>
      <c r="Y281" s="17" t="str">
        <v/>
      </c>
      <c r="Z281" s="17" t="str">
        <v/>
      </c>
      <c r="AA281" s="17" t="str">
        <v/>
      </c>
      <c r="AB281" s="17" t="str">
        <v/>
      </c>
      <c r="AC281" s="17" t="str">
        <v/>
      </c>
      <c r="AD281" s="17" t="str">
        <v/>
      </c>
      <c r="AE281" s="17" t="str">
        <v/>
      </c>
      <c r="AF281" s="5" t="str">
        <v/>
      </c>
      <c r="AG281" s="18">
        <f>IFERROR(_xlfn.BETA.DIST(DATE(YEAR(AG$2),MONTH(AG$2),15),$AD$2,$AE$2,FALSE,DATE(YEAR($AD281),MONTH($AD281),1),DATE(YEAR($AE281),MONTH($AE281),28)),0)</f>
      </c>
      <c r="AH281" s="18">
        <f>IFERROR(_xlfn.BETA.DIST(DATE(YEAR(AH$2),MONTH(AH$2),15),$AD$2,$AE$2,FALSE,DATE(YEAR($AD281),MONTH($AD281),1),DATE(YEAR($AE281),MONTH($AE281),28)),0)</f>
      </c>
      <c r="AI281" s="18">
        <f>IFERROR(_xlfn.BETA.DIST(DATE(YEAR(AI$2),MONTH(AI$2),15),$AD$2,$AE$2,FALSE,DATE(YEAR($AD281),MONTH($AD281),1),DATE(YEAR($AE281),MONTH($AE281),28)),0)</f>
      </c>
      <c r="AJ281" s="18">
        <f>IFERROR(_xlfn.BETA.DIST(DATE(YEAR(AJ$2),MONTH(AJ$2),15),$AD$2,$AE$2,FALSE,DATE(YEAR($AD281),MONTH($AD281),1),DATE(YEAR($AE281),MONTH($AE281),28)),0)</f>
      </c>
      <c r="AK281" s="18">
        <f>IFERROR(_xlfn.BETA.DIST(DATE(YEAR(AK$2),MONTH(AK$2),15),$AD$2,$AE$2,FALSE,DATE(YEAR($AD281),MONTH($AD281),1),DATE(YEAR($AE281),MONTH($AE281),28)),0)</f>
      </c>
      <c r="AL281" s="18">
        <f>IFERROR(_xlfn.BETA.DIST(DATE(YEAR(AL$2),MONTH(AL$2),15),$AD$2,$AE$2,FALSE,DATE(YEAR($AD281),MONTH($AD281),1),DATE(YEAR($AE281),MONTH($AE281),28)),0)</f>
      </c>
      <c r="AM281" s="18">
        <f>IFERROR(_xlfn.BETA.DIST(DATE(YEAR(AM$2),MONTH(AM$2),15),$AD$2,$AE$2,FALSE,DATE(YEAR($AD281),MONTH($AD281),1),DATE(YEAR($AE281),MONTH($AE281),28)),0)</f>
      </c>
      <c r="AN281" s="18">
        <f>IFERROR(_xlfn.BETA.DIST(DATE(YEAR(AN$2),MONTH(AN$2),15),$AD$2,$AE$2,FALSE,DATE(YEAR($AD281),MONTH($AD281),1),DATE(YEAR($AE281),MONTH($AE281),28)),0)</f>
      </c>
      <c r="AO281" s="18">
        <f>IFERROR(_xlfn.BETA.DIST(DATE(YEAR(AO$2),MONTH(AO$2),15),$AD$2,$AE$2,FALSE,DATE(YEAR($AD281),MONTH($AD281),1),DATE(YEAR($AE281),MONTH($AE281),28)),0)</f>
      </c>
      <c r="AP281" s="18">
        <f>IFERROR(_xlfn.BETA.DIST(DATE(YEAR(AP$2),MONTH(AP$2),15),$AD$2,$AE$2,FALSE,DATE(YEAR($AD281),MONTH($AD281),1),DATE(YEAR($AE281),MONTH($AE281),28)),0)</f>
      </c>
      <c r="AQ281" s="18">
        <f>IFERROR(_xlfn.BETA.DIST(DATE(YEAR(AQ$2),MONTH(AQ$2),15),$AD$2,$AE$2,FALSE,DATE(YEAR($AD281),MONTH($AD281),1),DATE(YEAR($AE281),MONTH($AE281),28)),0)</f>
      </c>
      <c r="AR281" s="18">
        <f>IFERROR(_xlfn.BETA.DIST(DATE(YEAR(AR$2),MONTH(AR$2),15),$AD$2,$AE$2,FALSE,DATE(YEAR($AD281),MONTH($AD281),1),DATE(YEAR($AE281),MONTH($AE281),28)),0)</f>
      </c>
      <c r="AS281" s="18">
        <f>IFERROR(_xlfn.BETA.DIST(DATE(YEAR(AS$2),MONTH(AS$2),15),$AD$2,$AE$2,FALSE,DATE(YEAR($AD281),MONTH($AD281),1),DATE(YEAR($AE281),MONTH($AE281),28)),0)</f>
      </c>
      <c r="AT281" s="18">
        <f>IFERROR(_xlfn.BETA.DIST(DATE(YEAR(AT$2),MONTH(AT$2),15),$AD$2,$AE$2,FALSE,DATE(YEAR($AD281),MONTH($AD281),1),DATE(YEAR($AE281),MONTH($AE281),28)),0)</f>
      </c>
      <c r="AU281" s="18">
        <f>IFERROR(_xlfn.BETA.DIST(DATE(YEAR(AU$2),MONTH(AU$2),15),$AD$2,$AE$2,FALSE,DATE(YEAR($AD281),MONTH($AD281),1),DATE(YEAR($AE281),MONTH($AE281),28)),0)</f>
      </c>
      <c r="AV281" s="18">
        <f>SUM(AG281:AU281)</f>
      </c>
      <c r="AW281" s="18">
        <f>IF(J281&lt;&gt;0,J281,IF($AV281=0,0,AG281/$AV281*$Z281))</f>
      </c>
      <c r="AX281" s="18">
        <f>IF(K281&lt;&gt;0,K281,IF($AV281=0,0,AH281/$AV281*$Z281))</f>
      </c>
      <c r="AY281" s="18">
        <f>IF(L281&lt;&gt;0,L281,IF($AV281=0,0,AI281/$AV281*$Z281))</f>
      </c>
      <c r="AZ281" s="18">
        <f>IF(M281&lt;&gt;0,M281,IF($AV281=0,0,AJ281/$AV281*$Z281))</f>
      </c>
      <c r="BA281" s="18">
        <f>IF(N281&lt;&gt;0,N281,IF($AV281=0,0,AK281/$AV281*$Z281))</f>
      </c>
      <c r="BB281" s="18">
        <f>IF(O281&lt;&gt;0,O281,IF($AV281=0,0,AL281/$AV281*$Z281))</f>
      </c>
      <c r="BC281" s="18">
        <f>IF(P281&lt;&gt;0,P281,IF($AV281=0,0,AM281/$AV281*$Z281))</f>
      </c>
      <c r="BD281" s="18">
        <f>IF(Q281&lt;&gt;0,Q281,IF($AV281=0,0,AN281/$AV281*$Z281))</f>
      </c>
      <c r="BE281" s="18">
        <f>IF(R281&lt;&gt;0,R281,IF($AV281=0,0,AO281/$AV281*$Z281))</f>
      </c>
      <c r="BF281" s="18">
        <f>IF(S281&lt;&gt;0,S281,IF($AV281=0,0,AP281/$AV281*$Z281))</f>
      </c>
      <c r="BG281" s="18">
        <f>IF(T281&lt;&gt;0,T281,IF($AV281=0,0,AQ281/$AV281*$Z281))</f>
      </c>
      <c r="BH281" s="18">
        <f>IF(U281&lt;&gt;0,U281,IF($AV281=0,0,AR281/$AV281*$Z281))</f>
      </c>
      <c r="BI281" s="18">
        <f>IF(V281&lt;&gt;0,V281,IF($AV281=0,0,AS281/$AV281*$Z281))</f>
      </c>
      <c r="BJ281" s="18">
        <f>IF(W281&lt;&gt;0,W281,IF($AV281=0,0,AT281/$AV281*$Z281))</f>
      </c>
      <c r="BK281" s="18">
        <f>IF(X281&lt;&gt;0,X281,IF($AV281=0,0,AU281/$AV281*$Z281))</f>
      </c>
      <c r="BL281" s="18">
        <f>SUM(AW281:BK281)</f>
      </c>
      <c r="BM281" s="17" t="str">
        <v/>
      </c>
    </row>
    <row r="282" outlineLevel="4">
      <c r="A282" s="5" t="str">
        <v>3.29</v>
      </c>
      <c r="B282" s="5" t="str">
        <v/>
      </c>
      <c r="C282" s="5" t="str">
        <v>BSKDGNGENGR05</v>
      </c>
      <c r="D282" s="5" t="str">
        <v>BSKDGNGENGR05</v>
      </c>
      <c r="E282" s="19">
        <f>IFERROR(_xlfn.XLOOKUP(F282,Assumptions!B:B,Assumptions!C:C),0)</f>
      </c>
      <c r="F282" s="5" t="str">
        <v>Advanced Payment</v>
      </c>
      <c r="G282" s="5" t="str">
        <v/>
      </c>
      <c r="H282" s="18">
        <f>G281*E282</f>
      </c>
      <c r="I282" s="18">
        <f>H282*(1-0)</f>
      </c>
      <c r="J282" s="18">
        <v>0</v>
      </c>
      <c r="K282" s="18">
        <v>0</v>
      </c>
      <c r="L282" s="18">
        <v>0</v>
      </c>
      <c r="M282" s="18">
        <v>0</v>
      </c>
      <c r="N282" s="18">
        <v>0</v>
      </c>
      <c r="O282" s="18">
        <v>0</v>
      </c>
      <c r="P282" s="18">
        <v>0</v>
      </c>
      <c r="Q282" s="18">
        <v>0</v>
      </c>
      <c r="R282" s="18">
        <v>0</v>
      </c>
      <c r="S282" s="18">
        <v>0</v>
      </c>
      <c r="T282" s="18">
        <v>0</v>
      </c>
      <c r="U282" s="18">
        <v>0</v>
      </c>
      <c r="V282" s="18">
        <v>0</v>
      </c>
      <c r="W282" s="18">
        <v>0</v>
      </c>
      <c r="X282" s="18">
        <v>0</v>
      </c>
      <c r="Y282" s="18">
        <f>SUM(J282:X282)</f>
      </c>
      <c r="Z282" s="18">
        <f>I282-Y282</f>
      </c>
      <c r="AA282" s="20">
        <v>46026</v>
      </c>
      <c r="AB282" s="20">
        <v>46026</v>
      </c>
      <c r="AC282" s="18">
        <f>IFERROR(_xlfn.XLOOKUP(F282,Assumptions!B:B,Assumptions!D:D),0)</f>
      </c>
      <c r="AD282" s="20">
        <f>AA282+AC282</f>
      </c>
      <c r="AE282" s="20">
        <f>AC282+AB282</f>
      </c>
      <c r="AF282" s="5" t="str">
        <v/>
      </c>
      <c r="AG282" s="18">
        <f>IFERROR(_xlfn.BETA.DIST(DATE(YEAR(AG$2),MONTH(AG$2),15),$AD$2,$AE$2,FALSE,DATE(YEAR($AD282),MONTH($AD282),1),DATE(YEAR($AE282),MONTH($AE282),28)),0)</f>
      </c>
      <c r="AH282" s="18">
        <f>IFERROR(_xlfn.BETA.DIST(DATE(YEAR(AH$2),MONTH(AH$2),15),$AD$2,$AE$2,FALSE,DATE(YEAR($AD282),MONTH($AD282),1),DATE(YEAR($AE282),MONTH($AE282),28)),0)</f>
      </c>
      <c r="AI282" s="18">
        <f>IFERROR(_xlfn.BETA.DIST(DATE(YEAR(AI$2),MONTH(AI$2),15),$AD$2,$AE$2,FALSE,DATE(YEAR($AD282),MONTH($AD282),1),DATE(YEAR($AE282),MONTH($AE282),28)),0)</f>
      </c>
      <c r="AJ282" s="18">
        <f>IFERROR(_xlfn.BETA.DIST(DATE(YEAR(AJ$2),MONTH(AJ$2),15),$AD$2,$AE$2,FALSE,DATE(YEAR($AD282),MONTH($AD282),1),DATE(YEAR($AE282),MONTH($AE282),28)),0)</f>
      </c>
      <c r="AK282" s="18">
        <f>IFERROR(_xlfn.BETA.DIST(DATE(YEAR(AK$2),MONTH(AK$2),15),$AD$2,$AE$2,FALSE,DATE(YEAR($AD282),MONTH($AD282),1),DATE(YEAR($AE282),MONTH($AE282),28)),0)</f>
      </c>
      <c r="AL282" s="18">
        <f>IFERROR(_xlfn.BETA.DIST(DATE(YEAR(AL$2),MONTH(AL$2),15),$AD$2,$AE$2,FALSE,DATE(YEAR($AD282),MONTH($AD282),1),DATE(YEAR($AE282),MONTH($AE282),28)),0)</f>
      </c>
      <c r="AM282" s="18">
        <f>IFERROR(_xlfn.BETA.DIST(DATE(YEAR(AM$2),MONTH(AM$2),15),$AD$2,$AE$2,FALSE,DATE(YEAR($AD282),MONTH($AD282),1),DATE(YEAR($AE282),MONTH($AE282),28)),0)</f>
      </c>
      <c r="AN282" s="18">
        <f>IFERROR(_xlfn.BETA.DIST(DATE(YEAR(AN$2),MONTH(AN$2),15),$AD$2,$AE$2,FALSE,DATE(YEAR($AD282),MONTH($AD282),1),DATE(YEAR($AE282),MONTH($AE282),28)),0)</f>
      </c>
      <c r="AO282" s="18">
        <f>IFERROR(_xlfn.BETA.DIST(DATE(YEAR(AO$2),MONTH(AO$2),15),$AD$2,$AE$2,FALSE,DATE(YEAR($AD282),MONTH($AD282),1),DATE(YEAR($AE282),MONTH($AE282),28)),0)</f>
      </c>
      <c r="AP282" s="18">
        <f>IFERROR(_xlfn.BETA.DIST(DATE(YEAR(AP$2),MONTH(AP$2),15),$AD$2,$AE$2,FALSE,DATE(YEAR($AD282),MONTH($AD282),1),DATE(YEAR($AE282),MONTH($AE282),28)),0)</f>
      </c>
      <c r="AQ282" s="18">
        <f>IFERROR(_xlfn.BETA.DIST(DATE(YEAR(AQ$2),MONTH(AQ$2),15),$AD$2,$AE$2,FALSE,DATE(YEAR($AD282),MONTH($AD282),1),DATE(YEAR($AE282),MONTH($AE282),28)),0)</f>
      </c>
      <c r="AR282" s="18">
        <f>IFERROR(_xlfn.BETA.DIST(DATE(YEAR(AR$2),MONTH(AR$2),15),$AD$2,$AE$2,FALSE,DATE(YEAR($AD282),MONTH($AD282),1),DATE(YEAR($AE282),MONTH($AE282),28)),0)</f>
      </c>
      <c r="AS282" s="18">
        <f>IFERROR(_xlfn.BETA.DIST(DATE(YEAR(AS$2),MONTH(AS$2),15),$AD$2,$AE$2,FALSE,DATE(YEAR($AD282),MONTH($AD282),1),DATE(YEAR($AE282),MONTH($AE282),28)),0)</f>
      </c>
      <c r="AT282" s="18">
        <f>IFERROR(_xlfn.BETA.DIST(DATE(YEAR(AT$2),MONTH(AT$2),15),$AD$2,$AE$2,FALSE,DATE(YEAR($AD282),MONTH($AD282),1),DATE(YEAR($AE282),MONTH($AE282),28)),0)</f>
      </c>
      <c r="AU282" s="18">
        <f>IFERROR(_xlfn.BETA.DIST(DATE(YEAR(AU$2),MONTH(AU$2),15),$AD$2,$AE$2,FALSE,DATE(YEAR($AD282),MONTH($AD282),1),DATE(YEAR($AE282),MONTH($AE282),28)),0)</f>
      </c>
      <c r="AV282" s="18">
        <f>SUM(AG282:AU282)</f>
      </c>
      <c r="AW282" s="18">
        <f>IF(J282&lt;&gt;0,J282,IF($AV282=0,0,AG282/$AV282*$Z282))</f>
      </c>
      <c r="AX282" s="18">
        <f>IF(K282&lt;&gt;0,K282,IF($AV282=0,0,AH282/$AV282*$Z282))</f>
      </c>
      <c r="AY282" s="18">
        <f>IF(L282&lt;&gt;0,L282,IF($AV282=0,0,AI282/$AV282*$Z282))</f>
      </c>
      <c r="AZ282" s="18">
        <f>IF(M282&lt;&gt;0,M282,IF($AV282=0,0,AJ282/$AV282*$Z282))</f>
      </c>
      <c r="BA282" s="18">
        <f>IF(N282&lt;&gt;0,N282,IF($AV282=0,0,AK282/$AV282*$Z282))</f>
      </c>
      <c r="BB282" s="18">
        <f>IF(O282&lt;&gt;0,O282,IF($AV282=0,0,AL282/$AV282*$Z282))</f>
      </c>
      <c r="BC282" s="18">
        <f>IF(P282&lt;&gt;0,P282,IF($AV282=0,0,AM282/$AV282*$Z282))</f>
      </c>
      <c r="BD282" s="18">
        <f>IF(Q282&lt;&gt;0,Q282,IF($AV282=0,0,AN282/$AV282*$Z282))</f>
      </c>
      <c r="BE282" s="18">
        <f>IF(R282&lt;&gt;0,R282,IF($AV282=0,0,AO282/$AV282*$Z282))</f>
      </c>
      <c r="BF282" s="18">
        <f>IF(S282&lt;&gt;0,S282,IF($AV282=0,0,AP282/$AV282*$Z282))</f>
      </c>
      <c r="BG282" s="18">
        <f>IF(T282&lt;&gt;0,T282,IF($AV282=0,0,AQ282/$AV282*$Z282))</f>
      </c>
      <c r="BH282" s="18">
        <f>IF(U282&lt;&gt;0,U282,IF($AV282=0,0,AR282/$AV282*$Z282))</f>
      </c>
      <c r="BI282" s="18">
        <f>IF(V282&lt;&gt;0,V282,IF($AV282=0,0,AS282/$AV282*$Z282))</f>
      </c>
      <c r="BJ282" s="18">
        <f>IF(W282&lt;&gt;0,W282,IF($AV282=0,0,AT282/$AV282*$Z282))</f>
      </c>
      <c r="BK282" s="18">
        <f>IF(X282&lt;&gt;0,X282,IF($AV282=0,0,AU282/$AV282*$Z282))</f>
      </c>
      <c r="BL282" s="18">
        <f>SUM(AW282:BK282)</f>
      </c>
      <c r="BM282" s="18">
        <f>I282-BL282</f>
      </c>
    </row>
    <row r="283" outlineLevel="4">
      <c r="A283" s="5" t="str">
        <v>3.29</v>
      </c>
      <c r="B283" s="5" t="str">
        <v/>
      </c>
      <c r="C283" s="5" t="str">
        <v>BSPRELGENG107</v>
      </c>
      <c r="D283" s="5" t="str">
        <v>BSPRELGENG107</v>
      </c>
      <c r="E283" s="19">
        <f>IFERROR(_xlfn.XLOOKUP(F283,Assumptions!B:B,Assumptions!C:C),0)</f>
      </c>
      <c r="F283" s="5" t="str">
        <v>Site Delivery USD</v>
      </c>
      <c r="G283" s="5" t="str">
        <v/>
      </c>
      <c r="H283" s="18">
        <f>G281*E283</f>
      </c>
      <c r="I283" s="18">
        <f>H283*(1-0)</f>
      </c>
      <c r="J283" s="18">
        <v>0</v>
      </c>
      <c r="K283" s="18">
        <v>0</v>
      </c>
      <c r="L283" s="18">
        <v>0</v>
      </c>
      <c r="M283" s="18">
        <v>0</v>
      </c>
      <c r="N283" s="18">
        <v>0</v>
      </c>
      <c r="O283" s="18">
        <v>0</v>
      </c>
      <c r="P283" s="18">
        <v>0</v>
      </c>
      <c r="Q283" s="18">
        <v>0</v>
      </c>
      <c r="R283" s="18">
        <v>0</v>
      </c>
      <c r="S283" s="18">
        <v>0</v>
      </c>
      <c r="T283" s="18">
        <v>0</v>
      </c>
      <c r="U283" s="18">
        <v>0</v>
      </c>
      <c r="V283" s="18">
        <v>0</v>
      </c>
      <c r="W283" s="18">
        <v>0</v>
      </c>
      <c r="X283" s="18">
        <v>0</v>
      </c>
      <c r="Y283" s="18">
        <f>SUM(J283:X283)</f>
      </c>
      <c r="Z283" s="18">
        <f>I283-Y283</f>
      </c>
      <c r="AA283" s="20">
        <v>46294</v>
      </c>
      <c r="AB283" s="20">
        <v>46294</v>
      </c>
      <c r="AC283" s="18">
        <f>IFERROR(_xlfn.XLOOKUP(F283,Assumptions!B:B,Assumptions!D:D),0)</f>
      </c>
      <c r="AD283" s="20">
        <f>AA283+AC283</f>
      </c>
      <c r="AE283" s="20">
        <f>AC283+AB283</f>
      </c>
      <c r="AF283" s="5" t="str">
        <v/>
      </c>
      <c r="AG283" s="18">
        <f>IFERROR(_xlfn.BETA.DIST(DATE(YEAR(AG$2),MONTH(AG$2),15),$AD$2,$AE$2,FALSE,DATE(YEAR($AD283),MONTH($AD283),1),DATE(YEAR($AE283),MONTH($AE283),28)),0)</f>
      </c>
      <c r="AH283" s="18">
        <f>IFERROR(_xlfn.BETA.DIST(DATE(YEAR(AH$2),MONTH(AH$2),15),$AD$2,$AE$2,FALSE,DATE(YEAR($AD283),MONTH($AD283),1),DATE(YEAR($AE283),MONTH($AE283),28)),0)</f>
      </c>
      <c r="AI283" s="18">
        <f>IFERROR(_xlfn.BETA.DIST(DATE(YEAR(AI$2),MONTH(AI$2),15),$AD$2,$AE$2,FALSE,DATE(YEAR($AD283),MONTH($AD283),1),DATE(YEAR($AE283),MONTH($AE283),28)),0)</f>
      </c>
      <c r="AJ283" s="18">
        <f>IFERROR(_xlfn.BETA.DIST(DATE(YEAR(AJ$2),MONTH(AJ$2),15),$AD$2,$AE$2,FALSE,DATE(YEAR($AD283),MONTH($AD283),1),DATE(YEAR($AE283),MONTH($AE283),28)),0)</f>
      </c>
      <c r="AK283" s="18">
        <f>IFERROR(_xlfn.BETA.DIST(DATE(YEAR(AK$2),MONTH(AK$2),15),$AD$2,$AE$2,FALSE,DATE(YEAR($AD283),MONTH($AD283),1),DATE(YEAR($AE283),MONTH($AE283),28)),0)</f>
      </c>
      <c r="AL283" s="18">
        <f>IFERROR(_xlfn.BETA.DIST(DATE(YEAR(AL$2),MONTH(AL$2),15),$AD$2,$AE$2,FALSE,DATE(YEAR($AD283),MONTH($AD283),1),DATE(YEAR($AE283),MONTH($AE283),28)),0)</f>
      </c>
      <c r="AM283" s="18">
        <f>IFERROR(_xlfn.BETA.DIST(DATE(YEAR(AM$2),MONTH(AM$2),15),$AD$2,$AE$2,FALSE,DATE(YEAR($AD283),MONTH($AD283),1),DATE(YEAR($AE283),MONTH($AE283),28)),0)</f>
      </c>
      <c r="AN283" s="18">
        <f>IFERROR(_xlfn.BETA.DIST(DATE(YEAR(AN$2),MONTH(AN$2),15),$AD$2,$AE$2,FALSE,DATE(YEAR($AD283),MONTH($AD283),1),DATE(YEAR($AE283),MONTH($AE283),28)),0)</f>
      </c>
      <c r="AO283" s="18">
        <f>IFERROR(_xlfn.BETA.DIST(DATE(YEAR(AO$2),MONTH(AO$2),15),$AD$2,$AE$2,FALSE,DATE(YEAR($AD283),MONTH($AD283),1),DATE(YEAR($AE283),MONTH($AE283),28)),0)</f>
      </c>
      <c r="AP283" s="18">
        <f>IFERROR(_xlfn.BETA.DIST(DATE(YEAR(AP$2),MONTH(AP$2),15),$AD$2,$AE$2,FALSE,DATE(YEAR($AD283),MONTH($AD283),1),DATE(YEAR($AE283),MONTH($AE283),28)),0)</f>
      </c>
      <c r="AQ283" s="18">
        <f>IFERROR(_xlfn.BETA.DIST(DATE(YEAR(AQ$2),MONTH(AQ$2),15),$AD$2,$AE$2,FALSE,DATE(YEAR($AD283),MONTH($AD283),1),DATE(YEAR($AE283),MONTH($AE283),28)),0)</f>
      </c>
      <c r="AR283" s="18">
        <f>IFERROR(_xlfn.BETA.DIST(DATE(YEAR(AR$2),MONTH(AR$2),15),$AD$2,$AE$2,FALSE,DATE(YEAR($AD283),MONTH($AD283),1),DATE(YEAR($AE283),MONTH($AE283),28)),0)</f>
      </c>
      <c r="AS283" s="18">
        <f>IFERROR(_xlfn.BETA.DIST(DATE(YEAR(AS$2),MONTH(AS$2),15),$AD$2,$AE$2,FALSE,DATE(YEAR($AD283),MONTH($AD283),1),DATE(YEAR($AE283),MONTH($AE283),28)),0)</f>
      </c>
      <c r="AT283" s="18">
        <f>IFERROR(_xlfn.BETA.DIST(DATE(YEAR(AT$2),MONTH(AT$2),15),$AD$2,$AE$2,FALSE,DATE(YEAR($AD283),MONTH($AD283),1),DATE(YEAR($AE283),MONTH($AE283),28)),0)</f>
      </c>
      <c r="AU283" s="18">
        <f>IFERROR(_xlfn.BETA.DIST(DATE(YEAR(AU$2),MONTH(AU$2),15),$AD$2,$AE$2,FALSE,DATE(YEAR($AD283),MONTH($AD283),1),DATE(YEAR($AE283),MONTH($AE283),28)),0)</f>
      </c>
      <c r="AV283" s="18">
        <f>SUM(AG283:AU283)</f>
      </c>
      <c r="AW283" s="18">
        <f>IF(J283&lt;&gt;0,J283,IF($AV283=0,0,AG283/$AV283*$Z283))</f>
      </c>
      <c r="AX283" s="18">
        <f>IF(K283&lt;&gt;0,K283,IF($AV283=0,0,AH283/$AV283*$Z283))</f>
      </c>
      <c r="AY283" s="18">
        <f>IF(L283&lt;&gt;0,L283,IF($AV283=0,0,AI283/$AV283*$Z283))</f>
      </c>
      <c r="AZ283" s="18">
        <f>IF(M283&lt;&gt;0,M283,IF($AV283=0,0,AJ283/$AV283*$Z283))</f>
      </c>
      <c r="BA283" s="18">
        <f>IF(N283&lt;&gt;0,N283,IF($AV283=0,0,AK283/$AV283*$Z283))</f>
      </c>
      <c r="BB283" s="18">
        <f>IF(O283&lt;&gt;0,O283,IF($AV283=0,0,AL283/$AV283*$Z283))</f>
      </c>
      <c r="BC283" s="18">
        <f>IF(P283&lt;&gt;0,P283,IF($AV283=0,0,AM283/$AV283*$Z283))</f>
      </c>
      <c r="BD283" s="18">
        <f>IF(Q283&lt;&gt;0,Q283,IF($AV283=0,0,AN283/$AV283*$Z283))</f>
      </c>
      <c r="BE283" s="18">
        <f>IF(R283&lt;&gt;0,R283,IF($AV283=0,0,AO283/$AV283*$Z283))</f>
      </c>
      <c r="BF283" s="18">
        <f>IF(S283&lt;&gt;0,S283,IF($AV283=0,0,AP283/$AV283*$Z283))</f>
      </c>
      <c r="BG283" s="18">
        <f>IF(T283&lt;&gt;0,T283,IF($AV283=0,0,AQ283/$AV283*$Z283))</f>
      </c>
      <c r="BH283" s="18">
        <f>IF(U283&lt;&gt;0,U283,IF($AV283=0,0,AR283/$AV283*$Z283))</f>
      </c>
      <c r="BI283" s="18">
        <f>IF(V283&lt;&gt;0,V283,IF($AV283=0,0,AS283/$AV283*$Z283))</f>
      </c>
      <c r="BJ283" s="18">
        <f>IF(W283&lt;&gt;0,W283,IF($AV283=0,0,AT283/$AV283*$Z283))</f>
      </c>
      <c r="BK283" s="18">
        <f>IF(X283&lt;&gt;0,X283,IF($AV283=0,0,AU283/$AV283*$Z283))</f>
      </c>
      <c r="BL283" s="18">
        <f>SUM(AW283:BK283)</f>
      </c>
      <c r="BM283" s="18">
        <f>I283-BL283</f>
      </c>
    </row>
    <row r="284" outlineLevel="4">
      <c r="A284" s="5" t="str">
        <v>3.29</v>
      </c>
      <c r="B284" s="5" t="str">
        <v/>
      </c>
      <c r="C284" s="5" t="str">
        <v>BSKDGNGENGR07</v>
      </c>
      <c r="D284" s="5" t="str">
        <v>BSKDGNGENGR07</v>
      </c>
      <c r="E284" s="19">
        <f>IFERROR(_xlfn.XLOOKUP(F284,Assumptions!B:B,Assumptions!C:C),0)</f>
      </c>
      <c r="F284" s="5" t="str">
        <v>Retention</v>
      </c>
      <c r="G284" s="5" t="str">
        <v/>
      </c>
      <c r="H284" s="18">
        <f>G281*E284</f>
      </c>
      <c r="I284" s="18">
        <f>H284*(1-0)</f>
      </c>
      <c r="J284" s="18">
        <v>0</v>
      </c>
      <c r="K284" s="18">
        <v>0</v>
      </c>
      <c r="L284" s="18">
        <v>0</v>
      </c>
      <c r="M284" s="18">
        <v>0</v>
      </c>
      <c r="N284" s="18">
        <v>0</v>
      </c>
      <c r="O284" s="18">
        <v>0</v>
      </c>
      <c r="P284" s="18">
        <v>0</v>
      </c>
      <c r="Q284" s="18">
        <v>0</v>
      </c>
      <c r="R284" s="18">
        <v>0</v>
      </c>
      <c r="S284" s="18">
        <v>0</v>
      </c>
      <c r="T284" s="18">
        <v>0</v>
      </c>
      <c r="U284" s="18">
        <v>0</v>
      </c>
      <c r="V284" s="18">
        <v>0</v>
      </c>
      <c r="W284" s="18">
        <v>0</v>
      </c>
      <c r="X284" s="18">
        <v>0</v>
      </c>
      <c r="Y284" s="18">
        <f>SUM(J284:X284)</f>
      </c>
      <c r="Z284" s="18">
        <f>I284-Y284</f>
      </c>
      <c r="AA284" s="20">
        <v>46483</v>
      </c>
      <c r="AB284" s="20">
        <v>46483</v>
      </c>
      <c r="AC284" s="18">
        <f>IFERROR(_xlfn.XLOOKUP(F284,Assumptions!B:B,Assumptions!D:D),0)</f>
      </c>
      <c r="AD284" s="20">
        <f>AA284+AC284</f>
      </c>
      <c r="AE284" s="20">
        <f>AC284+AB284</f>
      </c>
      <c r="AF284" s="5" t="str">
        <v/>
      </c>
      <c r="AG284" s="18">
        <f>IFERROR(_xlfn.BETA.DIST(DATE(YEAR(AG$2),MONTH(AG$2),15),$AD$2,$AE$2,FALSE,DATE(YEAR($AD284),MONTH($AD284),1),DATE(YEAR($AE284),MONTH($AE284),28)),0)</f>
      </c>
      <c r="AH284" s="18">
        <f>IFERROR(_xlfn.BETA.DIST(DATE(YEAR(AH$2),MONTH(AH$2),15),$AD$2,$AE$2,FALSE,DATE(YEAR($AD284),MONTH($AD284),1),DATE(YEAR($AE284),MONTH($AE284),28)),0)</f>
      </c>
      <c r="AI284" s="18">
        <f>IFERROR(_xlfn.BETA.DIST(DATE(YEAR(AI$2),MONTH(AI$2),15),$AD$2,$AE$2,FALSE,DATE(YEAR($AD284),MONTH($AD284),1),DATE(YEAR($AE284),MONTH($AE284),28)),0)</f>
      </c>
      <c r="AJ284" s="18">
        <f>IFERROR(_xlfn.BETA.DIST(DATE(YEAR(AJ$2),MONTH(AJ$2),15),$AD$2,$AE$2,FALSE,DATE(YEAR($AD284),MONTH($AD284),1),DATE(YEAR($AE284),MONTH($AE284),28)),0)</f>
      </c>
      <c r="AK284" s="18">
        <f>IFERROR(_xlfn.BETA.DIST(DATE(YEAR(AK$2),MONTH(AK$2),15),$AD$2,$AE$2,FALSE,DATE(YEAR($AD284),MONTH($AD284),1),DATE(YEAR($AE284),MONTH($AE284),28)),0)</f>
      </c>
      <c r="AL284" s="18">
        <f>IFERROR(_xlfn.BETA.DIST(DATE(YEAR(AL$2),MONTH(AL$2),15),$AD$2,$AE$2,FALSE,DATE(YEAR($AD284),MONTH($AD284),1),DATE(YEAR($AE284),MONTH($AE284),28)),0)</f>
      </c>
      <c r="AM284" s="18">
        <f>IFERROR(_xlfn.BETA.DIST(DATE(YEAR(AM$2),MONTH(AM$2),15),$AD$2,$AE$2,FALSE,DATE(YEAR($AD284),MONTH($AD284),1),DATE(YEAR($AE284),MONTH($AE284),28)),0)</f>
      </c>
      <c r="AN284" s="18">
        <f>IFERROR(_xlfn.BETA.DIST(DATE(YEAR(AN$2),MONTH(AN$2),15),$AD$2,$AE$2,FALSE,DATE(YEAR($AD284),MONTH($AD284),1),DATE(YEAR($AE284),MONTH($AE284),28)),0)</f>
      </c>
      <c r="AO284" s="18">
        <f>IFERROR(_xlfn.BETA.DIST(DATE(YEAR(AO$2),MONTH(AO$2),15),$AD$2,$AE$2,FALSE,DATE(YEAR($AD284),MONTH($AD284),1),DATE(YEAR($AE284),MONTH($AE284),28)),0)</f>
      </c>
      <c r="AP284" s="18">
        <f>IFERROR(_xlfn.BETA.DIST(DATE(YEAR(AP$2),MONTH(AP$2),15),$AD$2,$AE$2,FALSE,DATE(YEAR($AD284),MONTH($AD284),1),DATE(YEAR($AE284),MONTH($AE284),28)),0)</f>
      </c>
      <c r="AQ284" s="18">
        <f>IFERROR(_xlfn.BETA.DIST(DATE(YEAR(AQ$2),MONTH(AQ$2),15),$AD$2,$AE$2,FALSE,DATE(YEAR($AD284),MONTH($AD284),1),DATE(YEAR($AE284),MONTH($AE284),28)),0)</f>
      </c>
      <c r="AR284" s="18">
        <f>IFERROR(_xlfn.BETA.DIST(DATE(YEAR(AR$2),MONTH(AR$2),15),$AD$2,$AE$2,FALSE,DATE(YEAR($AD284),MONTH($AD284),1),DATE(YEAR($AE284),MONTH($AE284),28)),0)</f>
      </c>
      <c r="AS284" s="18">
        <f>IFERROR(_xlfn.BETA.DIST(DATE(YEAR(AS$2),MONTH(AS$2),15),$AD$2,$AE$2,FALSE,DATE(YEAR($AD284),MONTH($AD284),1),DATE(YEAR($AE284),MONTH($AE284),28)),0)</f>
      </c>
      <c r="AT284" s="18">
        <f>IFERROR(_xlfn.BETA.DIST(DATE(YEAR(AT$2),MONTH(AT$2),15),$AD$2,$AE$2,FALSE,DATE(YEAR($AD284),MONTH($AD284),1),DATE(YEAR($AE284),MONTH($AE284),28)),0)</f>
      </c>
      <c r="AU284" s="18">
        <f>IFERROR(_xlfn.BETA.DIST(DATE(YEAR(AU$2),MONTH(AU$2),15),$AD$2,$AE$2,FALSE,DATE(YEAR($AD284),MONTH($AD284),1),DATE(YEAR($AE284),MONTH($AE284),28)),0)</f>
      </c>
      <c r="AV284" s="18">
        <f>SUM(AG284:AU284)</f>
      </c>
      <c r="AW284" s="18">
        <f>IF(J284&lt;&gt;0,J284,IF($AV284=0,0,AG284/$AV284*$Z284))</f>
      </c>
      <c r="AX284" s="18">
        <f>IF(K284&lt;&gt;0,K284,IF($AV284=0,0,AH284/$AV284*$Z284))</f>
      </c>
      <c r="AY284" s="18">
        <f>IF(L284&lt;&gt;0,L284,IF($AV284=0,0,AI284/$AV284*$Z284))</f>
      </c>
      <c r="AZ284" s="18">
        <f>IF(M284&lt;&gt;0,M284,IF($AV284=0,0,AJ284/$AV284*$Z284))</f>
      </c>
      <c r="BA284" s="18">
        <f>IF(N284&lt;&gt;0,N284,IF($AV284=0,0,AK284/$AV284*$Z284))</f>
      </c>
      <c r="BB284" s="18">
        <f>IF(O284&lt;&gt;0,O284,IF($AV284=0,0,AL284/$AV284*$Z284))</f>
      </c>
      <c r="BC284" s="18">
        <f>IF(P284&lt;&gt;0,P284,IF($AV284=0,0,AM284/$AV284*$Z284))</f>
      </c>
      <c r="BD284" s="18">
        <f>IF(Q284&lt;&gt;0,Q284,IF($AV284=0,0,AN284/$AV284*$Z284))</f>
      </c>
      <c r="BE284" s="18">
        <f>IF(R284&lt;&gt;0,R284,IF($AV284=0,0,AO284/$AV284*$Z284))</f>
      </c>
      <c r="BF284" s="18">
        <f>IF(S284&lt;&gt;0,S284,IF($AV284=0,0,AP284/$AV284*$Z284))</f>
      </c>
      <c r="BG284" s="18">
        <f>IF(T284&lt;&gt;0,T284,IF($AV284=0,0,AQ284/$AV284*$Z284))</f>
      </c>
      <c r="BH284" s="18">
        <f>IF(U284&lt;&gt;0,U284,IF($AV284=0,0,AR284/$AV284*$Z284))</f>
      </c>
      <c r="BI284" s="18">
        <f>IF(V284&lt;&gt;0,V284,IF($AV284=0,0,AS284/$AV284*$Z284))</f>
      </c>
      <c r="BJ284" s="18">
        <f>IF(W284&lt;&gt;0,W284,IF($AV284=0,0,AT284/$AV284*$Z284))</f>
      </c>
      <c r="BK284" s="18">
        <f>IF(X284&lt;&gt;0,X284,IF($AV284=0,0,AU284/$AV284*$Z284))</f>
      </c>
      <c r="BL284" s="18">
        <f>SUM(AW284:BK284)</f>
      </c>
      <c r="BM284" s="18">
        <f>I284-BL284</f>
      </c>
    </row>
    <row r="285" outlineLevel="3">
      <c r="A285" s="17" t="str">
        <v>3.03</v>
      </c>
      <c r="B285" s="17" t="str">
        <v/>
      </c>
      <c r="C285" s="17" t="str">
        <v/>
      </c>
      <c r="D285" s="17" t="str">
        <v/>
      </c>
      <c r="E285" s="17" t="str">
        <v>3.03</v>
      </c>
      <c r="F285" s="17" t="str">
        <v>Single phase GIS current transformer for 40MVA incoming transformer feeder  400 800 1 1 1 1 A .</v>
      </c>
      <c r="G285" s="17">
        <v>34968.76</v>
      </c>
      <c r="H285" s="17" t="str">
        <v/>
      </c>
      <c r="I285" s="17" t="str">
        <v/>
      </c>
      <c r="J285" s="17" t="str">
        <v/>
      </c>
      <c r="K285" s="17" t="str">
        <v/>
      </c>
      <c r="L285" s="17" t="str">
        <v/>
      </c>
      <c r="M285" s="17" t="str">
        <v/>
      </c>
      <c r="N285" s="17" t="str">
        <v/>
      </c>
      <c r="O285" s="17" t="str">
        <v/>
      </c>
      <c r="P285" s="17" t="str">
        <v/>
      </c>
      <c r="Q285" s="17" t="str">
        <v/>
      </c>
      <c r="R285" s="17" t="str">
        <v/>
      </c>
      <c r="S285" s="17" t="str">
        <v/>
      </c>
      <c r="T285" s="17" t="str">
        <v/>
      </c>
      <c r="U285" s="17" t="str">
        <v/>
      </c>
      <c r="V285" s="17" t="str">
        <v/>
      </c>
      <c r="W285" s="17" t="str">
        <v/>
      </c>
      <c r="X285" s="17" t="str">
        <v/>
      </c>
      <c r="Y285" s="17" t="str">
        <v/>
      </c>
      <c r="Z285" s="17" t="str">
        <v/>
      </c>
      <c r="AA285" s="17" t="str">
        <v/>
      </c>
      <c r="AB285" s="17" t="str">
        <v/>
      </c>
      <c r="AC285" s="17" t="str">
        <v/>
      </c>
      <c r="AD285" s="17" t="str">
        <v/>
      </c>
      <c r="AE285" s="17" t="str">
        <v/>
      </c>
      <c r="AF285" s="5" t="str">
        <v/>
      </c>
      <c r="AG285" s="18">
        <f>IFERROR(_xlfn.BETA.DIST(DATE(YEAR(AG$2),MONTH(AG$2),15),$AD$2,$AE$2,FALSE,DATE(YEAR($AD285),MONTH($AD285),1),DATE(YEAR($AE285),MONTH($AE285),28)),0)</f>
      </c>
      <c r="AH285" s="18">
        <f>IFERROR(_xlfn.BETA.DIST(DATE(YEAR(AH$2),MONTH(AH$2),15),$AD$2,$AE$2,FALSE,DATE(YEAR($AD285),MONTH($AD285),1),DATE(YEAR($AE285),MONTH($AE285),28)),0)</f>
      </c>
      <c r="AI285" s="18">
        <f>IFERROR(_xlfn.BETA.DIST(DATE(YEAR(AI$2),MONTH(AI$2),15),$AD$2,$AE$2,FALSE,DATE(YEAR($AD285),MONTH($AD285),1),DATE(YEAR($AE285),MONTH($AE285),28)),0)</f>
      </c>
      <c r="AJ285" s="18">
        <f>IFERROR(_xlfn.BETA.DIST(DATE(YEAR(AJ$2),MONTH(AJ$2),15),$AD$2,$AE$2,FALSE,DATE(YEAR($AD285),MONTH($AD285),1),DATE(YEAR($AE285),MONTH($AE285),28)),0)</f>
      </c>
      <c r="AK285" s="18">
        <f>IFERROR(_xlfn.BETA.DIST(DATE(YEAR(AK$2),MONTH(AK$2),15),$AD$2,$AE$2,FALSE,DATE(YEAR($AD285),MONTH($AD285),1),DATE(YEAR($AE285),MONTH($AE285),28)),0)</f>
      </c>
      <c r="AL285" s="18">
        <f>IFERROR(_xlfn.BETA.DIST(DATE(YEAR(AL$2),MONTH(AL$2),15),$AD$2,$AE$2,FALSE,DATE(YEAR($AD285),MONTH($AD285),1),DATE(YEAR($AE285),MONTH($AE285),28)),0)</f>
      </c>
      <c r="AM285" s="18">
        <f>IFERROR(_xlfn.BETA.DIST(DATE(YEAR(AM$2),MONTH(AM$2),15),$AD$2,$AE$2,FALSE,DATE(YEAR($AD285),MONTH($AD285),1),DATE(YEAR($AE285),MONTH($AE285),28)),0)</f>
      </c>
      <c r="AN285" s="18">
        <f>IFERROR(_xlfn.BETA.DIST(DATE(YEAR(AN$2),MONTH(AN$2),15),$AD$2,$AE$2,FALSE,DATE(YEAR($AD285),MONTH($AD285),1),DATE(YEAR($AE285),MONTH($AE285),28)),0)</f>
      </c>
      <c r="AO285" s="18">
        <f>IFERROR(_xlfn.BETA.DIST(DATE(YEAR(AO$2),MONTH(AO$2),15),$AD$2,$AE$2,FALSE,DATE(YEAR($AD285),MONTH($AD285),1),DATE(YEAR($AE285),MONTH($AE285),28)),0)</f>
      </c>
      <c r="AP285" s="18">
        <f>IFERROR(_xlfn.BETA.DIST(DATE(YEAR(AP$2),MONTH(AP$2),15),$AD$2,$AE$2,FALSE,DATE(YEAR($AD285),MONTH($AD285),1),DATE(YEAR($AE285),MONTH($AE285),28)),0)</f>
      </c>
      <c r="AQ285" s="18">
        <f>IFERROR(_xlfn.BETA.DIST(DATE(YEAR(AQ$2),MONTH(AQ$2),15),$AD$2,$AE$2,FALSE,DATE(YEAR($AD285),MONTH($AD285),1),DATE(YEAR($AE285),MONTH($AE285),28)),0)</f>
      </c>
      <c r="AR285" s="18">
        <f>IFERROR(_xlfn.BETA.DIST(DATE(YEAR(AR$2),MONTH(AR$2),15),$AD$2,$AE$2,FALSE,DATE(YEAR($AD285),MONTH($AD285),1),DATE(YEAR($AE285),MONTH($AE285),28)),0)</f>
      </c>
      <c r="AS285" s="18">
        <f>IFERROR(_xlfn.BETA.DIST(DATE(YEAR(AS$2),MONTH(AS$2),15),$AD$2,$AE$2,FALSE,DATE(YEAR($AD285),MONTH($AD285),1),DATE(YEAR($AE285),MONTH($AE285),28)),0)</f>
      </c>
      <c r="AT285" s="18">
        <f>IFERROR(_xlfn.BETA.DIST(DATE(YEAR(AT$2),MONTH(AT$2),15),$AD$2,$AE$2,FALSE,DATE(YEAR($AD285),MONTH($AD285),1),DATE(YEAR($AE285),MONTH($AE285),28)),0)</f>
      </c>
      <c r="AU285" s="18">
        <f>IFERROR(_xlfn.BETA.DIST(DATE(YEAR(AU$2),MONTH(AU$2),15),$AD$2,$AE$2,FALSE,DATE(YEAR($AD285),MONTH($AD285),1),DATE(YEAR($AE285),MONTH($AE285),28)),0)</f>
      </c>
      <c r="AV285" s="18">
        <f>SUM(AG285:AU285)</f>
      </c>
      <c r="AW285" s="18">
        <f>IF(J285&lt;&gt;0,J285,IF($AV285=0,0,AG285/$AV285*$Z285))</f>
      </c>
      <c r="AX285" s="18">
        <f>IF(K285&lt;&gt;0,K285,IF($AV285=0,0,AH285/$AV285*$Z285))</f>
      </c>
      <c r="AY285" s="18">
        <f>IF(L285&lt;&gt;0,L285,IF($AV285=0,0,AI285/$AV285*$Z285))</f>
      </c>
      <c r="AZ285" s="18">
        <f>IF(M285&lt;&gt;0,M285,IF($AV285=0,0,AJ285/$AV285*$Z285))</f>
      </c>
      <c r="BA285" s="18">
        <f>IF(N285&lt;&gt;0,N285,IF($AV285=0,0,AK285/$AV285*$Z285))</f>
      </c>
      <c r="BB285" s="18">
        <f>IF(O285&lt;&gt;0,O285,IF($AV285=0,0,AL285/$AV285*$Z285))</f>
      </c>
      <c r="BC285" s="18">
        <f>IF(P285&lt;&gt;0,P285,IF($AV285=0,0,AM285/$AV285*$Z285))</f>
      </c>
      <c r="BD285" s="18">
        <f>IF(Q285&lt;&gt;0,Q285,IF($AV285=0,0,AN285/$AV285*$Z285))</f>
      </c>
      <c r="BE285" s="18">
        <f>IF(R285&lt;&gt;0,R285,IF($AV285=0,0,AO285/$AV285*$Z285))</f>
      </c>
      <c r="BF285" s="18">
        <f>IF(S285&lt;&gt;0,S285,IF($AV285=0,0,AP285/$AV285*$Z285))</f>
      </c>
      <c r="BG285" s="18">
        <f>IF(T285&lt;&gt;0,T285,IF($AV285=0,0,AQ285/$AV285*$Z285))</f>
      </c>
      <c r="BH285" s="18">
        <f>IF(U285&lt;&gt;0,U285,IF($AV285=0,0,AR285/$AV285*$Z285))</f>
      </c>
      <c r="BI285" s="18">
        <f>IF(V285&lt;&gt;0,V285,IF($AV285=0,0,AS285/$AV285*$Z285))</f>
      </c>
      <c r="BJ285" s="18">
        <f>IF(W285&lt;&gt;0,W285,IF($AV285=0,0,AT285/$AV285*$Z285))</f>
      </c>
      <c r="BK285" s="18">
        <f>IF(X285&lt;&gt;0,X285,IF($AV285=0,0,AU285/$AV285*$Z285))</f>
      </c>
      <c r="BL285" s="18">
        <f>SUM(AW285:BK285)</f>
      </c>
      <c r="BM285" s="17" t="str">
        <v/>
      </c>
    </row>
    <row r="286" outlineLevel="4">
      <c r="A286" s="5" t="str">
        <v>3.03</v>
      </c>
      <c r="B286" s="5" t="str">
        <v/>
      </c>
      <c r="C286" s="5" t="str">
        <v>BSKDGNGENGR05</v>
      </c>
      <c r="D286" s="5" t="str">
        <v>BSKDGNGENGR05</v>
      </c>
      <c r="E286" s="19">
        <f>IFERROR(_xlfn.XLOOKUP(F286,Assumptions!B:B,Assumptions!C:C),0)</f>
      </c>
      <c r="F286" s="5" t="str">
        <v>Advanced Payment</v>
      </c>
      <c r="G286" s="5" t="str">
        <v/>
      </c>
      <c r="H286" s="18">
        <f>G285*E286</f>
      </c>
      <c r="I286" s="18">
        <f>H286*(1-0)</f>
      </c>
      <c r="J286" s="18">
        <v>0</v>
      </c>
      <c r="K286" s="18">
        <v>0</v>
      </c>
      <c r="L286" s="18">
        <v>0</v>
      </c>
      <c r="M286" s="18">
        <v>0</v>
      </c>
      <c r="N286" s="18">
        <v>0</v>
      </c>
      <c r="O286" s="18">
        <v>0</v>
      </c>
      <c r="P286" s="18">
        <v>0</v>
      </c>
      <c r="Q286" s="18">
        <v>0</v>
      </c>
      <c r="R286" s="18">
        <v>0</v>
      </c>
      <c r="S286" s="18">
        <v>0</v>
      </c>
      <c r="T286" s="18">
        <v>0</v>
      </c>
      <c r="U286" s="18">
        <v>0</v>
      </c>
      <c r="V286" s="18">
        <v>0</v>
      </c>
      <c r="W286" s="18">
        <v>0</v>
      </c>
      <c r="X286" s="18">
        <v>0</v>
      </c>
      <c r="Y286" s="18">
        <f>SUM(J286:X286)</f>
      </c>
      <c r="Z286" s="18">
        <f>I286-Y286</f>
      </c>
      <c r="AA286" s="20">
        <v>46026</v>
      </c>
      <c r="AB286" s="20">
        <v>46026</v>
      </c>
      <c r="AC286" s="18">
        <f>IFERROR(_xlfn.XLOOKUP(F286,Assumptions!B:B,Assumptions!D:D),0)</f>
      </c>
      <c r="AD286" s="20">
        <f>AA286+AC286</f>
      </c>
      <c r="AE286" s="20">
        <f>AC286+AB286</f>
      </c>
      <c r="AF286" s="5" t="str">
        <v/>
      </c>
      <c r="AG286" s="18">
        <f>IFERROR(_xlfn.BETA.DIST(DATE(YEAR(AG$2),MONTH(AG$2),15),$AD$2,$AE$2,FALSE,DATE(YEAR($AD286),MONTH($AD286),1),DATE(YEAR($AE286),MONTH($AE286),28)),0)</f>
      </c>
      <c r="AH286" s="18">
        <f>IFERROR(_xlfn.BETA.DIST(DATE(YEAR(AH$2),MONTH(AH$2),15),$AD$2,$AE$2,FALSE,DATE(YEAR($AD286),MONTH($AD286),1),DATE(YEAR($AE286),MONTH($AE286),28)),0)</f>
      </c>
      <c r="AI286" s="18">
        <f>IFERROR(_xlfn.BETA.DIST(DATE(YEAR(AI$2),MONTH(AI$2),15),$AD$2,$AE$2,FALSE,DATE(YEAR($AD286),MONTH($AD286),1),DATE(YEAR($AE286),MONTH($AE286),28)),0)</f>
      </c>
      <c r="AJ286" s="18">
        <f>IFERROR(_xlfn.BETA.DIST(DATE(YEAR(AJ$2),MONTH(AJ$2),15),$AD$2,$AE$2,FALSE,DATE(YEAR($AD286),MONTH($AD286),1),DATE(YEAR($AE286),MONTH($AE286),28)),0)</f>
      </c>
      <c r="AK286" s="18">
        <f>IFERROR(_xlfn.BETA.DIST(DATE(YEAR(AK$2),MONTH(AK$2),15),$AD$2,$AE$2,FALSE,DATE(YEAR($AD286),MONTH($AD286),1),DATE(YEAR($AE286),MONTH($AE286),28)),0)</f>
      </c>
      <c r="AL286" s="18">
        <f>IFERROR(_xlfn.BETA.DIST(DATE(YEAR(AL$2),MONTH(AL$2),15),$AD$2,$AE$2,FALSE,DATE(YEAR($AD286),MONTH($AD286),1),DATE(YEAR($AE286),MONTH($AE286),28)),0)</f>
      </c>
      <c r="AM286" s="18">
        <f>IFERROR(_xlfn.BETA.DIST(DATE(YEAR(AM$2),MONTH(AM$2),15),$AD$2,$AE$2,FALSE,DATE(YEAR($AD286),MONTH($AD286),1),DATE(YEAR($AE286),MONTH($AE286),28)),0)</f>
      </c>
      <c r="AN286" s="18">
        <f>IFERROR(_xlfn.BETA.DIST(DATE(YEAR(AN$2),MONTH(AN$2),15),$AD$2,$AE$2,FALSE,DATE(YEAR($AD286),MONTH($AD286),1),DATE(YEAR($AE286),MONTH($AE286),28)),0)</f>
      </c>
      <c r="AO286" s="18">
        <f>IFERROR(_xlfn.BETA.DIST(DATE(YEAR(AO$2),MONTH(AO$2),15),$AD$2,$AE$2,FALSE,DATE(YEAR($AD286),MONTH($AD286),1),DATE(YEAR($AE286),MONTH($AE286),28)),0)</f>
      </c>
      <c r="AP286" s="18">
        <f>IFERROR(_xlfn.BETA.DIST(DATE(YEAR(AP$2),MONTH(AP$2),15),$AD$2,$AE$2,FALSE,DATE(YEAR($AD286),MONTH($AD286),1),DATE(YEAR($AE286),MONTH($AE286),28)),0)</f>
      </c>
      <c r="AQ286" s="18">
        <f>IFERROR(_xlfn.BETA.DIST(DATE(YEAR(AQ$2),MONTH(AQ$2),15),$AD$2,$AE$2,FALSE,DATE(YEAR($AD286),MONTH($AD286),1),DATE(YEAR($AE286),MONTH($AE286),28)),0)</f>
      </c>
      <c r="AR286" s="18">
        <f>IFERROR(_xlfn.BETA.DIST(DATE(YEAR(AR$2),MONTH(AR$2),15),$AD$2,$AE$2,FALSE,DATE(YEAR($AD286),MONTH($AD286),1),DATE(YEAR($AE286),MONTH($AE286),28)),0)</f>
      </c>
      <c r="AS286" s="18">
        <f>IFERROR(_xlfn.BETA.DIST(DATE(YEAR(AS$2),MONTH(AS$2),15),$AD$2,$AE$2,FALSE,DATE(YEAR($AD286),MONTH($AD286),1),DATE(YEAR($AE286),MONTH($AE286),28)),0)</f>
      </c>
      <c r="AT286" s="18">
        <f>IFERROR(_xlfn.BETA.DIST(DATE(YEAR(AT$2),MONTH(AT$2),15),$AD$2,$AE$2,FALSE,DATE(YEAR($AD286),MONTH($AD286),1),DATE(YEAR($AE286),MONTH($AE286),28)),0)</f>
      </c>
      <c r="AU286" s="18">
        <f>IFERROR(_xlfn.BETA.DIST(DATE(YEAR(AU$2),MONTH(AU$2),15),$AD$2,$AE$2,FALSE,DATE(YEAR($AD286),MONTH($AD286),1),DATE(YEAR($AE286),MONTH($AE286),28)),0)</f>
      </c>
      <c r="AV286" s="18">
        <f>SUM(AG286:AU286)</f>
      </c>
      <c r="AW286" s="18">
        <f>IF(J286&lt;&gt;0,J286,IF($AV286=0,0,AG286/$AV286*$Z286))</f>
      </c>
      <c r="AX286" s="18">
        <f>IF(K286&lt;&gt;0,K286,IF($AV286=0,0,AH286/$AV286*$Z286))</f>
      </c>
      <c r="AY286" s="18">
        <f>IF(L286&lt;&gt;0,L286,IF($AV286=0,0,AI286/$AV286*$Z286))</f>
      </c>
      <c r="AZ286" s="18">
        <f>IF(M286&lt;&gt;0,M286,IF($AV286=0,0,AJ286/$AV286*$Z286))</f>
      </c>
      <c r="BA286" s="18">
        <f>IF(N286&lt;&gt;0,N286,IF($AV286=0,0,AK286/$AV286*$Z286))</f>
      </c>
      <c r="BB286" s="18">
        <f>IF(O286&lt;&gt;0,O286,IF($AV286=0,0,AL286/$AV286*$Z286))</f>
      </c>
      <c r="BC286" s="18">
        <f>IF(P286&lt;&gt;0,P286,IF($AV286=0,0,AM286/$AV286*$Z286))</f>
      </c>
      <c r="BD286" s="18">
        <f>IF(Q286&lt;&gt;0,Q286,IF($AV286=0,0,AN286/$AV286*$Z286))</f>
      </c>
      <c r="BE286" s="18">
        <f>IF(R286&lt;&gt;0,R286,IF($AV286=0,0,AO286/$AV286*$Z286))</f>
      </c>
      <c r="BF286" s="18">
        <f>IF(S286&lt;&gt;0,S286,IF($AV286=0,0,AP286/$AV286*$Z286))</f>
      </c>
      <c r="BG286" s="18">
        <f>IF(T286&lt;&gt;0,T286,IF($AV286=0,0,AQ286/$AV286*$Z286))</f>
      </c>
      <c r="BH286" s="18">
        <f>IF(U286&lt;&gt;0,U286,IF($AV286=0,0,AR286/$AV286*$Z286))</f>
      </c>
      <c r="BI286" s="18">
        <f>IF(V286&lt;&gt;0,V286,IF($AV286=0,0,AS286/$AV286*$Z286))</f>
      </c>
      <c r="BJ286" s="18">
        <f>IF(W286&lt;&gt;0,W286,IF($AV286=0,0,AT286/$AV286*$Z286))</f>
      </c>
      <c r="BK286" s="18">
        <f>IF(X286&lt;&gt;0,X286,IF($AV286=0,0,AU286/$AV286*$Z286))</f>
      </c>
      <c r="BL286" s="18">
        <f>SUM(AW286:BK286)</f>
      </c>
      <c r="BM286" s="18">
        <f>I286-BL286</f>
      </c>
    </row>
    <row r="287" outlineLevel="4">
      <c r="A287" s="5" t="str">
        <v>3.03</v>
      </c>
      <c r="B287" s="5" t="str">
        <v/>
      </c>
      <c r="C287" s="5" t="str">
        <v>BSPRELGENG107</v>
      </c>
      <c r="D287" s="5" t="str">
        <v>BSPRELGENG107</v>
      </c>
      <c r="E287" s="19">
        <f>IFERROR(_xlfn.XLOOKUP(F287,Assumptions!B:B,Assumptions!C:C),0)</f>
      </c>
      <c r="F287" s="5" t="str">
        <v>Site Delivery USD</v>
      </c>
      <c r="G287" s="5" t="str">
        <v/>
      </c>
      <c r="H287" s="18">
        <f>G285*E287</f>
      </c>
      <c r="I287" s="18">
        <f>H287*(1-0)</f>
      </c>
      <c r="J287" s="18">
        <v>0</v>
      </c>
      <c r="K287" s="18">
        <v>0</v>
      </c>
      <c r="L287" s="18">
        <v>0</v>
      </c>
      <c r="M287" s="18">
        <v>0</v>
      </c>
      <c r="N287" s="18">
        <v>0</v>
      </c>
      <c r="O287" s="18">
        <v>0</v>
      </c>
      <c r="P287" s="18">
        <v>0</v>
      </c>
      <c r="Q287" s="18">
        <v>0</v>
      </c>
      <c r="R287" s="18">
        <v>0</v>
      </c>
      <c r="S287" s="18">
        <v>0</v>
      </c>
      <c r="T287" s="18">
        <v>0</v>
      </c>
      <c r="U287" s="18">
        <v>0</v>
      </c>
      <c r="V287" s="18">
        <v>0</v>
      </c>
      <c r="W287" s="18">
        <v>0</v>
      </c>
      <c r="X287" s="18">
        <v>0</v>
      </c>
      <c r="Y287" s="18">
        <f>SUM(J287:X287)</f>
      </c>
      <c r="Z287" s="18">
        <f>I287-Y287</f>
      </c>
      <c r="AA287" s="20">
        <v>46294</v>
      </c>
      <c r="AB287" s="20">
        <v>46294</v>
      </c>
      <c r="AC287" s="18">
        <f>IFERROR(_xlfn.XLOOKUP(F287,Assumptions!B:B,Assumptions!D:D),0)</f>
      </c>
      <c r="AD287" s="20">
        <f>AA287+AC287</f>
      </c>
      <c r="AE287" s="20">
        <f>AC287+AB287</f>
      </c>
      <c r="AF287" s="5" t="str">
        <v/>
      </c>
      <c r="AG287" s="18">
        <f>IFERROR(_xlfn.BETA.DIST(DATE(YEAR(AG$2),MONTH(AG$2),15),$AD$2,$AE$2,FALSE,DATE(YEAR($AD287),MONTH($AD287),1),DATE(YEAR($AE287),MONTH($AE287),28)),0)</f>
      </c>
      <c r="AH287" s="18">
        <f>IFERROR(_xlfn.BETA.DIST(DATE(YEAR(AH$2),MONTH(AH$2),15),$AD$2,$AE$2,FALSE,DATE(YEAR($AD287),MONTH($AD287),1),DATE(YEAR($AE287),MONTH($AE287),28)),0)</f>
      </c>
      <c r="AI287" s="18">
        <f>IFERROR(_xlfn.BETA.DIST(DATE(YEAR(AI$2),MONTH(AI$2),15),$AD$2,$AE$2,FALSE,DATE(YEAR($AD287),MONTH($AD287),1),DATE(YEAR($AE287),MONTH($AE287),28)),0)</f>
      </c>
      <c r="AJ287" s="18">
        <f>IFERROR(_xlfn.BETA.DIST(DATE(YEAR(AJ$2),MONTH(AJ$2),15),$AD$2,$AE$2,FALSE,DATE(YEAR($AD287),MONTH($AD287),1),DATE(YEAR($AE287),MONTH($AE287),28)),0)</f>
      </c>
      <c r="AK287" s="18">
        <f>IFERROR(_xlfn.BETA.DIST(DATE(YEAR(AK$2),MONTH(AK$2),15),$AD$2,$AE$2,FALSE,DATE(YEAR($AD287),MONTH($AD287),1),DATE(YEAR($AE287),MONTH($AE287),28)),0)</f>
      </c>
      <c r="AL287" s="18">
        <f>IFERROR(_xlfn.BETA.DIST(DATE(YEAR(AL$2),MONTH(AL$2),15),$AD$2,$AE$2,FALSE,DATE(YEAR($AD287),MONTH($AD287),1),DATE(YEAR($AE287),MONTH($AE287),28)),0)</f>
      </c>
      <c r="AM287" s="18">
        <f>IFERROR(_xlfn.BETA.DIST(DATE(YEAR(AM$2),MONTH(AM$2),15),$AD$2,$AE$2,FALSE,DATE(YEAR($AD287),MONTH($AD287),1),DATE(YEAR($AE287),MONTH($AE287),28)),0)</f>
      </c>
      <c r="AN287" s="18">
        <f>IFERROR(_xlfn.BETA.DIST(DATE(YEAR(AN$2),MONTH(AN$2),15),$AD$2,$AE$2,FALSE,DATE(YEAR($AD287),MONTH($AD287),1),DATE(YEAR($AE287),MONTH($AE287),28)),0)</f>
      </c>
      <c r="AO287" s="18">
        <f>IFERROR(_xlfn.BETA.DIST(DATE(YEAR(AO$2),MONTH(AO$2),15),$AD$2,$AE$2,FALSE,DATE(YEAR($AD287),MONTH($AD287),1),DATE(YEAR($AE287),MONTH($AE287),28)),0)</f>
      </c>
      <c r="AP287" s="18">
        <f>IFERROR(_xlfn.BETA.DIST(DATE(YEAR(AP$2),MONTH(AP$2),15),$AD$2,$AE$2,FALSE,DATE(YEAR($AD287),MONTH($AD287),1),DATE(YEAR($AE287),MONTH($AE287),28)),0)</f>
      </c>
      <c r="AQ287" s="18">
        <f>IFERROR(_xlfn.BETA.DIST(DATE(YEAR(AQ$2),MONTH(AQ$2),15),$AD$2,$AE$2,FALSE,DATE(YEAR($AD287),MONTH($AD287),1),DATE(YEAR($AE287),MONTH($AE287),28)),0)</f>
      </c>
      <c r="AR287" s="18">
        <f>IFERROR(_xlfn.BETA.DIST(DATE(YEAR(AR$2),MONTH(AR$2),15),$AD$2,$AE$2,FALSE,DATE(YEAR($AD287),MONTH($AD287),1),DATE(YEAR($AE287),MONTH($AE287),28)),0)</f>
      </c>
      <c r="AS287" s="18">
        <f>IFERROR(_xlfn.BETA.DIST(DATE(YEAR(AS$2),MONTH(AS$2),15),$AD$2,$AE$2,FALSE,DATE(YEAR($AD287),MONTH($AD287),1),DATE(YEAR($AE287),MONTH($AE287),28)),0)</f>
      </c>
      <c r="AT287" s="18">
        <f>IFERROR(_xlfn.BETA.DIST(DATE(YEAR(AT$2),MONTH(AT$2),15),$AD$2,$AE$2,FALSE,DATE(YEAR($AD287),MONTH($AD287),1),DATE(YEAR($AE287),MONTH($AE287),28)),0)</f>
      </c>
      <c r="AU287" s="18">
        <f>IFERROR(_xlfn.BETA.DIST(DATE(YEAR(AU$2),MONTH(AU$2),15),$AD$2,$AE$2,FALSE,DATE(YEAR($AD287),MONTH($AD287),1),DATE(YEAR($AE287),MONTH($AE287),28)),0)</f>
      </c>
      <c r="AV287" s="18">
        <f>SUM(AG287:AU287)</f>
      </c>
      <c r="AW287" s="18">
        <f>IF(J287&lt;&gt;0,J287,IF($AV287=0,0,AG287/$AV287*$Z287))</f>
      </c>
      <c r="AX287" s="18">
        <f>IF(K287&lt;&gt;0,K287,IF($AV287=0,0,AH287/$AV287*$Z287))</f>
      </c>
      <c r="AY287" s="18">
        <f>IF(L287&lt;&gt;0,L287,IF($AV287=0,0,AI287/$AV287*$Z287))</f>
      </c>
      <c r="AZ287" s="18">
        <f>IF(M287&lt;&gt;0,M287,IF($AV287=0,0,AJ287/$AV287*$Z287))</f>
      </c>
      <c r="BA287" s="18">
        <f>IF(N287&lt;&gt;0,N287,IF($AV287=0,0,AK287/$AV287*$Z287))</f>
      </c>
      <c r="BB287" s="18">
        <f>IF(O287&lt;&gt;0,O287,IF($AV287=0,0,AL287/$AV287*$Z287))</f>
      </c>
      <c r="BC287" s="18">
        <f>IF(P287&lt;&gt;0,P287,IF($AV287=0,0,AM287/$AV287*$Z287))</f>
      </c>
      <c r="BD287" s="18">
        <f>IF(Q287&lt;&gt;0,Q287,IF($AV287=0,0,AN287/$AV287*$Z287))</f>
      </c>
      <c r="BE287" s="18">
        <f>IF(R287&lt;&gt;0,R287,IF($AV287=0,0,AO287/$AV287*$Z287))</f>
      </c>
      <c r="BF287" s="18">
        <f>IF(S287&lt;&gt;0,S287,IF($AV287=0,0,AP287/$AV287*$Z287))</f>
      </c>
      <c r="BG287" s="18">
        <f>IF(T287&lt;&gt;0,T287,IF($AV287=0,0,AQ287/$AV287*$Z287))</f>
      </c>
      <c r="BH287" s="18">
        <f>IF(U287&lt;&gt;0,U287,IF($AV287=0,0,AR287/$AV287*$Z287))</f>
      </c>
      <c r="BI287" s="18">
        <f>IF(V287&lt;&gt;0,V287,IF($AV287=0,0,AS287/$AV287*$Z287))</f>
      </c>
      <c r="BJ287" s="18">
        <f>IF(W287&lt;&gt;0,W287,IF($AV287=0,0,AT287/$AV287*$Z287))</f>
      </c>
      <c r="BK287" s="18">
        <f>IF(X287&lt;&gt;0,X287,IF($AV287=0,0,AU287/$AV287*$Z287))</f>
      </c>
      <c r="BL287" s="18">
        <f>SUM(AW287:BK287)</f>
      </c>
      <c r="BM287" s="18">
        <f>I287-BL287</f>
      </c>
    </row>
    <row r="288" outlineLevel="4">
      <c r="A288" s="5" t="str">
        <v>3.03</v>
      </c>
      <c r="B288" s="5" t="str">
        <v/>
      </c>
      <c r="C288" s="5" t="str">
        <v>BSKDGNGENGR07</v>
      </c>
      <c r="D288" s="5" t="str">
        <v>BSKDGNGENGR07</v>
      </c>
      <c r="E288" s="19">
        <f>IFERROR(_xlfn.XLOOKUP(F288,Assumptions!B:B,Assumptions!C:C),0)</f>
      </c>
      <c r="F288" s="5" t="str">
        <v>Retention</v>
      </c>
      <c r="G288" s="5" t="str">
        <v/>
      </c>
      <c r="H288" s="18">
        <f>G285*E288</f>
      </c>
      <c r="I288" s="18">
        <f>H288*(1-0)</f>
      </c>
      <c r="J288" s="18">
        <v>0</v>
      </c>
      <c r="K288" s="18">
        <v>0</v>
      </c>
      <c r="L288" s="18">
        <v>0</v>
      </c>
      <c r="M288" s="18">
        <v>0</v>
      </c>
      <c r="N288" s="18">
        <v>0</v>
      </c>
      <c r="O288" s="18">
        <v>0</v>
      </c>
      <c r="P288" s="18">
        <v>0</v>
      </c>
      <c r="Q288" s="18">
        <v>0</v>
      </c>
      <c r="R288" s="18">
        <v>0</v>
      </c>
      <c r="S288" s="18">
        <v>0</v>
      </c>
      <c r="T288" s="18">
        <v>0</v>
      </c>
      <c r="U288" s="18">
        <v>0</v>
      </c>
      <c r="V288" s="18">
        <v>0</v>
      </c>
      <c r="W288" s="18">
        <v>0</v>
      </c>
      <c r="X288" s="18">
        <v>0</v>
      </c>
      <c r="Y288" s="18">
        <f>SUM(J288:X288)</f>
      </c>
      <c r="Z288" s="18">
        <f>I288-Y288</f>
      </c>
      <c r="AA288" s="20">
        <v>46483</v>
      </c>
      <c r="AB288" s="20">
        <v>46483</v>
      </c>
      <c r="AC288" s="18">
        <f>IFERROR(_xlfn.XLOOKUP(F288,Assumptions!B:B,Assumptions!D:D),0)</f>
      </c>
      <c r="AD288" s="20">
        <f>AA288+AC288</f>
      </c>
      <c r="AE288" s="20">
        <f>AC288+AB288</f>
      </c>
      <c r="AF288" s="5" t="str">
        <v/>
      </c>
      <c r="AG288" s="18">
        <f>IFERROR(_xlfn.BETA.DIST(DATE(YEAR(AG$2),MONTH(AG$2),15),$AD$2,$AE$2,FALSE,DATE(YEAR($AD288),MONTH($AD288),1),DATE(YEAR($AE288),MONTH($AE288),28)),0)</f>
      </c>
      <c r="AH288" s="18">
        <f>IFERROR(_xlfn.BETA.DIST(DATE(YEAR(AH$2),MONTH(AH$2),15),$AD$2,$AE$2,FALSE,DATE(YEAR($AD288),MONTH($AD288),1),DATE(YEAR($AE288),MONTH($AE288),28)),0)</f>
      </c>
      <c r="AI288" s="18">
        <f>IFERROR(_xlfn.BETA.DIST(DATE(YEAR(AI$2),MONTH(AI$2),15),$AD$2,$AE$2,FALSE,DATE(YEAR($AD288),MONTH($AD288),1),DATE(YEAR($AE288),MONTH($AE288),28)),0)</f>
      </c>
      <c r="AJ288" s="18">
        <f>IFERROR(_xlfn.BETA.DIST(DATE(YEAR(AJ$2),MONTH(AJ$2),15),$AD$2,$AE$2,FALSE,DATE(YEAR($AD288),MONTH($AD288),1),DATE(YEAR($AE288),MONTH($AE288),28)),0)</f>
      </c>
      <c r="AK288" s="18">
        <f>IFERROR(_xlfn.BETA.DIST(DATE(YEAR(AK$2),MONTH(AK$2),15),$AD$2,$AE$2,FALSE,DATE(YEAR($AD288),MONTH($AD288),1),DATE(YEAR($AE288),MONTH($AE288),28)),0)</f>
      </c>
      <c r="AL288" s="18">
        <f>IFERROR(_xlfn.BETA.DIST(DATE(YEAR(AL$2),MONTH(AL$2),15),$AD$2,$AE$2,FALSE,DATE(YEAR($AD288),MONTH($AD288),1),DATE(YEAR($AE288),MONTH($AE288),28)),0)</f>
      </c>
      <c r="AM288" s="18">
        <f>IFERROR(_xlfn.BETA.DIST(DATE(YEAR(AM$2),MONTH(AM$2),15),$AD$2,$AE$2,FALSE,DATE(YEAR($AD288),MONTH($AD288),1),DATE(YEAR($AE288),MONTH($AE288),28)),0)</f>
      </c>
      <c r="AN288" s="18">
        <f>IFERROR(_xlfn.BETA.DIST(DATE(YEAR(AN$2),MONTH(AN$2),15),$AD$2,$AE$2,FALSE,DATE(YEAR($AD288),MONTH($AD288),1),DATE(YEAR($AE288),MONTH($AE288),28)),0)</f>
      </c>
      <c r="AO288" s="18">
        <f>IFERROR(_xlfn.BETA.DIST(DATE(YEAR(AO$2),MONTH(AO$2),15),$AD$2,$AE$2,FALSE,DATE(YEAR($AD288),MONTH($AD288),1),DATE(YEAR($AE288),MONTH($AE288),28)),0)</f>
      </c>
      <c r="AP288" s="18">
        <f>IFERROR(_xlfn.BETA.DIST(DATE(YEAR(AP$2),MONTH(AP$2),15),$AD$2,$AE$2,FALSE,DATE(YEAR($AD288),MONTH($AD288),1),DATE(YEAR($AE288),MONTH($AE288),28)),0)</f>
      </c>
      <c r="AQ288" s="18">
        <f>IFERROR(_xlfn.BETA.DIST(DATE(YEAR(AQ$2),MONTH(AQ$2),15),$AD$2,$AE$2,FALSE,DATE(YEAR($AD288),MONTH($AD288),1),DATE(YEAR($AE288),MONTH($AE288),28)),0)</f>
      </c>
      <c r="AR288" s="18">
        <f>IFERROR(_xlfn.BETA.DIST(DATE(YEAR(AR$2),MONTH(AR$2),15),$AD$2,$AE$2,FALSE,DATE(YEAR($AD288),MONTH($AD288),1),DATE(YEAR($AE288),MONTH($AE288),28)),0)</f>
      </c>
      <c r="AS288" s="18">
        <f>IFERROR(_xlfn.BETA.DIST(DATE(YEAR(AS$2),MONTH(AS$2),15),$AD$2,$AE$2,FALSE,DATE(YEAR($AD288),MONTH($AD288),1),DATE(YEAR($AE288),MONTH($AE288),28)),0)</f>
      </c>
      <c r="AT288" s="18">
        <f>IFERROR(_xlfn.BETA.DIST(DATE(YEAR(AT$2),MONTH(AT$2),15),$AD$2,$AE$2,FALSE,DATE(YEAR($AD288),MONTH($AD288),1),DATE(YEAR($AE288),MONTH($AE288),28)),0)</f>
      </c>
      <c r="AU288" s="18">
        <f>IFERROR(_xlfn.BETA.DIST(DATE(YEAR(AU$2),MONTH(AU$2),15),$AD$2,$AE$2,FALSE,DATE(YEAR($AD288),MONTH($AD288),1),DATE(YEAR($AE288),MONTH($AE288),28)),0)</f>
      </c>
      <c r="AV288" s="18">
        <f>SUM(AG288:AU288)</f>
      </c>
      <c r="AW288" s="18">
        <f>IF(J288&lt;&gt;0,J288,IF($AV288=0,0,AG288/$AV288*$Z288))</f>
      </c>
      <c r="AX288" s="18">
        <f>IF(K288&lt;&gt;0,K288,IF($AV288=0,0,AH288/$AV288*$Z288))</f>
      </c>
      <c r="AY288" s="18">
        <f>IF(L288&lt;&gt;0,L288,IF($AV288=0,0,AI288/$AV288*$Z288))</f>
      </c>
      <c r="AZ288" s="18">
        <f>IF(M288&lt;&gt;0,M288,IF($AV288=0,0,AJ288/$AV288*$Z288))</f>
      </c>
      <c r="BA288" s="18">
        <f>IF(N288&lt;&gt;0,N288,IF($AV288=0,0,AK288/$AV288*$Z288))</f>
      </c>
      <c r="BB288" s="18">
        <f>IF(O288&lt;&gt;0,O288,IF($AV288=0,0,AL288/$AV288*$Z288))</f>
      </c>
      <c r="BC288" s="18">
        <f>IF(P288&lt;&gt;0,P288,IF($AV288=0,0,AM288/$AV288*$Z288))</f>
      </c>
      <c r="BD288" s="18">
        <f>IF(Q288&lt;&gt;0,Q288,IF($AV288=0,0,AN288/$AV288*$Z288))</f>
      </c>
      <c r="BE288" s="18">
        <f>IF(R288&lt;&gt;0,R288,IF($AV288=0,0,AO288/$AV288*$Z288))</f>
      </c>
      <c r="BF288" s="18">
        <f>IF(S288&lt;&gt;0,S288,IF($AV288=0,0,AP288/$AV288*$Z288))</f>
      </c>
      <c r="BG288" s="18">
        <f>IF(T288&lt;&gt;0,T288,IF($AV288=0,0,AQ288/$AV288*$Z288))</f>
      </c>
      <c r="BH288" s="18">
        <f>IF(U288&lt;&gt;0,U288,IF($AV288=0,0,AR288/$AV288*$Z288))</f>
      </c>
      <c r="BI288" s="18">
        <f>IF(V288&lt;&gt;0,V288,IF($AV288=0,0,AS288/$AV288*$Z288))</f>
      </c>
      <c r="BJ288" s="18">
        <f>IF(W288&lt;&gt;0,W288,IF($AV288=0,0,AT288/$AV288*$Z288))</f>
      </c>
      <c r="BK288" s="18">
        <f>IF(X288&lt;&gt;0,X288,IF($AV288=0,0,AU288/$AV288*$Z288))</f>
      </c>
      <c r="BL288" s="18">
        <f>SUM(AW288:BK288)</f>
      </c>
      <c r="BM288" s="18">
        <f>I288-BL288</f>
      </c>
    </row>
    <row r="289" outlineLevel="3">
      <c r="A289" s="17" t="str">
        <v>3.31</v>
      </c>
      <c r="B289" s="17" t="str">
        <v/>
      </c>
      <c r="C289" s="17" t="str">
        <v/>
      </c>
      <c r="D289" s="17" t="str">
        <v/>
      </c>
      <c r="E289" s="17" t="str">
        <v>3.31</v>
      </c>
      <c r="F289" s="17" t="str">
        <v>Three phase 66 kV SF6 insulated GIB up to the SF6 Air bushing for transformer feeders.</v>
      </c>
      <c r="G289" s="17">
        <v>48073.86</v>
      </c>
      <c r="H289" s="17" t="str">
        <v/>
      </c>
      <c r="I289" s="17" t="str">
        <v/>
      </c>
      <c r="J289" s="17" t="str">
        <v/>
      </c>
      <c r="K289" s="17" t="str">
        <v/>
      </c>
      <c r="L289" s="17" t="str">
        <v/>
      </c>
      <c r="M289" s="17" t="str">
        <v/>
      </c>
      <c r="N289" s="17" t="str">
        <v/>
      </c>
      <c r="O289" s="17" t="str">
        <v/>
      </c>
      <c r="P289" s="17" t="str">
        <v/>
      </c>
      <c r="Q289" s="17" t="str">
        <v/>
      </c>
      <c r="R289" s="17" t="str">
        <v/>
      </c>
      <c r="S289" s="17" t="str">
        <v/>
      </c>
      <c r="T289" s="17" t="str">
        <v/>
      </c>
      <c r="U289" s="17" t="str">
        <v/>
      </c>
      <c r="V289" s="17" t="str">
        <v/>
      </c>
      <c r="W289" s="17" t="str">
        <v/>
      </c>
      <c r="X289" s="17" t="str">
        <v/>
      </c>
      <c r="Y289" s="17" t="str">
        <v/>
      </c>
      <c r="Z289" s="17" t="str">
        <v/>
      </c>
      <c r="AA289" s="17" t="str">
        <v/>
      </c>
      <c r="AB289" s="17" t="str">
        <v/>
      </c>
      <c r="AC289" s="17" t="str">
        <v/>
      </c>
      <c r="AD289" s="17" t="str">
        <v/>
      </c>
      <c r="AE289" s="17" t="str">
        <v/>
      </c>
      <c r="AF289" s="5" t="str">
        <v/>
      </c>
      <c r="AG289" s="18">
        <f>IFERROR(_xlfn.BETA.DIST(DATE(YEAR(AG$2),MONTH(AG$2),15),$AD$2,$AE$2,FALSE,DATE(YEAR($AD289),MONTH($AD289),1),DATE(YEAR($AE289),MONTH($AE289),28)),0)</f>
      </c>
      <c r="AH289" s="18">
        <f>IFERROR(_xlfn.BETA.DIST(DATE(YEAR(AH$2),MONTH(AH$2),15),$AD$2,$AE$2,FALSE,DATE(YEAR($AD289),MONTH($AD289),1),DATE(YEAR($AE289),MONTH($AE289),28)),0)</f>
      </c>
      <c r="AI289" s="18">
        <f>IFERROR(_xlfn.BETA.DIST(DATE(YEAR(AI$2),MONTH(AI$2),15),$AD$2,$AE$2,FALSE,DATE(YEAR($AD289),MONTH($AD289),1),DATE(YEAR($AE289),MONTH($AE289),28)),0)</f>
      </c>
      <c r="AJ289" s="18">
        <f>IFERROR(_xlfn.BETA.DIST(DATE(YEAR(AJ$2),MONTH(AJ$2),15),$AD$2,$AE$2,FALSE,DATE(YEAR($AD289),MONTH($AD289),1),DATE(YEAR($AE289),MONTH($AE289),28)),0)</f>
      </c>
      <c r="AK289" s="18">
        <f>IFERROR(_xlfn.BETA.DIST(DATE(YEAR(AK$2),MONTH(AK$2),15),$AD$2,$AE$2,FALSE,DATE(YEAR($AD289),MONTH($AD289),1),DATE(YEAR($AE289),MONTH($AE289),28)),0)</f>
      </c>
      <c r="AL289" s="18">
        <f>IFERROR(_xlfn.BETA.DIST(DATE(YEAR(AL$2),MONTH(AL$2),15),$AD$2,$AE$2,FALSE,DATE(YEAR($AD289),MONTH($AD289),1),DATE(YEAR($AE289),MONTH($AE289),28)),0)</f>
      </c>
      <c r="AM289" s="18">
        <f>IFERROR(_xlfn.BETA.DIST(DATE(YEAR(AM$2),MONTH(AM$2),15),$AD$2,$AE$2,FALSE,DATE(YEAR($AD289),MONTH($AD289),1),DATE(YEAR($AE289),MONTH($AE289),28)),0)</f>
      </c>
      <c r="AN289" s="18">
        <f>IFERROR(_xlfn.BETA.DIST(DATE(YEAR(AN$2),MONTH(AN$2),15),$AD$2,$AE$2,FALSE,DATE(YEAR($AD289),MONTH($AD289),1),DATE(YEAR($AE289),MONTH($AE289),28)),0)</f>
      </c>
      <c r="AO289" s="18">
        <f>IFERROR(_xlfn.BETA.DIST(DATE(YEAR(AO$2),MONTH(AO$2),15),$AD$2,$AE$2,FALSE,DATE(YEAR($AD289),MONTH($AD289),1),DATE(YEAR($AE289),MONTH($AE289),28)),0)</f>
      </c>
      <c r="AP289" s="18">
        <f>IFERROR(_xlfn.BETA.DIST(DATE(YEAR(AP$2),MONTH(AP$2),15),$AD$2,$AE$2,FALSE,DATE(YEAR($AD289),MONTH($AD289),1),DATE(YEAR($AE289),MONTH($AE289),28)),0)</f>
      </c>
      <c r="AQ289" s="18">
        <f>IFERROR(_xlfn.BETA.DIST(DATE(YEAR(AQ$2),MONTH(AQ$2),15),$AD$2,$AE$2,FALSE,DATE(YEAR($AD289),MONTH($AD289),1),DATE(YEAR($AE289),MONTH($AE289),28)),0)</f>
      </c>
      <c r="AR289" s="18">
        <f>IFERROR(_xlfn.BETA.DIST(DATE(YEAR(AR$2),MONTH(AR$2),15),$AD$2,$AE$2,FALSE,DATE(YEAR($AD289),MONTH($AD289),1),DATE(YEAR($AE289),MONTH($AE289),28)),0)</f>
      </c>
      <c r="AS289" s="18">
        <f>IFERROR(_xlfn.BETA.DIST(DATE(YEAR(AS$2),MONTH(AS$2),15),$AD$2,$AE$2,FALSE,DATE(YEAR($AD289),MONTH($AD289),1),DATE(YEAR($AE289),MONTH($AE289),28)),0)</f>
      </c>
      <c r="AT289" s="18">
        <f>IFERROR(_xlfn.BETA.DIST(DATE(YEAR(AT$2),MONTH(AT$2),15),$AD$2,$AE$2,FALSE,DATE(YEAR($AD289),MONTH($AD289),1),DATE(YEAR($AE289),MONTH($AE289),28)),0)</f>
      </c>
      <c r="AU289" s="18">
        <f>IFERROR(_xlfn.BETA.DIST(DATE(YEAR(AU$2),MONTH(AU$2),15),$AD$2,$AE$2,FALSE,DATE(YEAR($AD289),MONTH($AD289),1),DATE(YEAR($AE289),MONTH($AE289),28)),0)</f>
      </c>
      <c r="AV289" s="18">
        <f>SUM(AG289:AU289)</f>
      </c>
      <c r="AW289" s="18">
        <f>IF(J289&lt;&gt;0,J289,IF($AV289=0,0,AG289/$AV289*$Z289))</f>
      </c>
      <c r="AX289" s="18">
        <f>IF(K289&lt;&gt;0,K289,IF($AV289=0,0,AH289/$AV289*$Z289))</f>
      </c>
      <c r="AY289" s="18">
        <f>IF(L289&lt;&gt;0,L289,IF($AV289=0,0,AI289/$AV289*$Z289))</f>
      </c>
      <c r="AZ289" s="18">
        <f>IF(M289&lt;&gt;0,M289,IF($AV289=0,0,AJ289/$AV289*$Z289))</f>
      </c>
      <c r="BA289" s="18">
        <f>IF(N289&lt;&gt;0,N289,IF($AV289=0,0,AK289/$AV289*$Z289))</f>
      </c>
      <c r="BB289" s="18">
        <f>IF(O289&lt;&gt;0,O289,IF($AV289=0,0,AL289/$AV289*$Z289))</f>
      </c>
      <c r="BC289" s="18">
        <f>IF(P289&lt;&gt;0,P289,IF($AV289=0,0,AM289/$AV289*$Z289))</f>
      </c>
      <c r="BD289" s="18">
        <f>IF(Q289&lt;&gt;0,Q289,IF($AV289=0,0,AN289/$AV289*$Z289))</f>
      </c>
      <c r="BE289" s="18">
        <f>IF(R289&lt;&gt;0,R289,IF($AV289=0,0,AO289/$AV289*$Z289))</f>
      </c>
      <c r="BF289" s="18">
        <f>IF(S289&lt;&gt;0,S289,IF($AV289=0,0,AP289/$AV289*$Z289))</f>
      </c>
      <c r="BG289" s="18">
        <f>IF(T289&lt;&gt;0,T289,IF($AV289=0,0,AQ289/$AV289*$Z289))</f>
      </c>
      <c r="BH289" s="18">
        <f>IF(U289&lt;&gt;0,U289,IF($AV289=0,0,AR289/$AV289*$Z289))</f>
      </c>
      <c r="BI289" s="18">
        <f>IF(V289&lt;&gt;0,V289,IF($AV289=0,0,AS289/$AV289*$Z289))</f>
      </c>
      <c r="BJ289" s="18">
        <f>IF(W289&lt;&gt;0,W289,IF($AV289=0,0,AT289/$AV289*$Z289))</f>
      </c>
      <c r="BK289" s="18">
        <f>IF(X289&lt;&gt;0,X289,IF($AV289=0,0,AU289/$AV289*$Z289))</f>
      </c>
      <c r="BL289" s="18">
        <f>SUM(AW289:BK289)</f>
      </c>
      <c r="BM289" s="17" t="str">
        <v/>
      </c>
    </row>
    <row r="290" outlineLevel="4">
      <c r="A290" s="5" t="str">
        <v>3.31</v>
      </c>
      <c r="B290" s="5" t="str">
        <v/>
      </c>
      <c r="C290" s="5" t="str">
        <v>BSKDGNGENGR05</v>
      </c>
      <c r="D290" s="5" t="str">
        <v>BSKDGNGENGR05</v>
      </c>
      <c r="E290" s="19">
        <f>IFERROR(_xlfn.XLOOKUP(F290,Assumptions!B:B,Assumptions!C:C),0)</f>
      </c>
      <c r="F290" s="5" t="str">
        <v>Advanced Payment</v>
      </c>
      <c r="G290" s="5" t="str">
        <v/>
      </c>
      <c r="H290" s="18">
        <f>G289*E290</f>
      </c>
      <c r="I290" s="18">
        <f>H290*(1-0)</f>
      </c>
      <c r="J290" s="18">
        <v>0</v>
      </c>
      <c r="K290" s="18">
        <v>0</v>
      </c>
      <c r="L290" s="18">
        <v>0</v>
      </c>
      <c r="M290" s="18">
        <v>0</v>
      </c>
      <c r="N290" s="18">
        <v>0</v>
      </c>
      <c r="O290" s="18">
        <v>0</v>
      </c>
      <c r="P290" s="18">
        <v>0</v>
      </c>
      <c r="Q290" s="18">
        <v>0</v>
      </c>
      <c r="R290" s="18">
        <v>0</v>
      </c>
      <c r="S290" s="18">
        <v>0</v>
      </c>
      <c r="T290" s="18">
        <v>0</v>
      </c>
      <c r="U290" s="18">
        <v>0</v>
      </c>
      <c r="V290" s="18">
        <v>0</v>
      </c>
      <c r="W290" s="18">
        <v>0</v>
      </c>
      <c r="X290" s="18">
        <v>0</v>
      </c>
      <c r="Y290" s="18">
        <f>SUM(J290:X290)</f>
      </c>
      <c r="Z290" s="18">
        <f>I290-Y290</f>
      </c>
      <c r="AA290" s="20">
        <v>46026</v>
      </c>
      <c r="AB290" s="20">
        <v>46026</v>
      </c>
      <c r="AC290" s="18">
        <f>IFERROR(_xlfn.XLOOKUP(F290,Assumptions!B:B,Assumptions!D:D),0)</f>
      </c>
      <c r="AD290" s="20">
        <f>AA290+AC290</f>
      </c>
      <c r="AE290" s="20">
        <f>AC290+AB290</f>
      </c>
      <c r="AF290" s="5" t="str">
        <v/>
      </c>
      <c r="AG290" s="18">
        <f>IFERROR(_xlfn.BETA.DIST(DATE(YEAR(AG$2),MONTH(AG$2),15),$AD$2,$AE$2,FALSE,DATE(YEAR($AD290),MONTH($AD290),1),DATE(YEAR($AE290),MONTH($AE290),28)),0)</f>
      </c>
      <c r="AH290" s="18">
        <f>IFERROR(_xlfn.BETA.DIST(DATE(YEAR(AH$2),MONTH(AH$2),15),$AD$2,$AE$2,FALSE,DATE(YEAR($AD290),MONTH($AD290),1),DATE(YEAR($AE290),MONTH($AE290),28)),0)</f>
      </c>
      <c r="AI290" s="18">
        <f>IFERROR(_xlfn.BETA.DIST(DATE(YEAR(AI$2),MONTH(AI$2),15),$AD$2,$AE$2,FALSE,DATE(YEAR($AD290),MONTH($AD290),1),DATE(YEAR($AE290),MONTH($AE290),28)),0)</f>
      </c>
      <c r="AJ290" s="18">
        <f>IFERROR(_xlfn.BETA.DIST(DATE(YEAR(AJ$2),MONTH(AJ$2),15),$AD$2,$AE$2,FALSE,DATE(YEAR($AD290),MONTH($AD290),1),DATE(YEAR($AE290),MONTH($AE290),28)),0)</f>
      </c>
      <c r="AK290" s="18">
        <f>IFERROR(_xlfn.BETA.DIST(DATE(YEAR(AK$2),MONTH(AK$2),15),$AD$2,$AE$2,FALSE,DATE(YEAR($AD290),MONTH($AD290),1),DATE(YEAR($AE290),MONTH($AE290),28)),0)</f>
      </c>
      <c r="AL290" s="18">
        <f>IFERROR(_xlfn.BETA.DIST(DATE(YEAR(AL$2),MONTH(AL$2),15),$AD$2,$AE$2,FALSE,DATE(YEAR($AD290),MONTH($AD290),1),DATE(YEAR($AE290),MONTH($AE290),28)),0)</f>
      </c>
      <c r="AM290" s="18">
        <f>IFERROR(_xlfn.BETA.DIST(DATE(YEAR(AM$2),MONTH(AM$2),15),$AD$2,$AE$2,FALSE,DATE(YEAR($AD290),MONTH($AD290),1),DATE(YEAR($AE290),MONTH($AE290),28)),0)</f>
      </c>
      <c r="AN290" s="18">
        <f>IFERROR(_xlfn.BETA.DIST(DATE(YEAR(AN$2),MONTH(AN$2),15),$AD$2,$AE$2,FALSE,DATE(YEAR($AD290),MONTH($AD290),1),DATE(YEAR($AE290),MONTH($AE290),28)),0)</f>
      </c>
      <c r="AO290" s="18">
        <f>IFERROR(_xlfn.BETA.DIST(DATE(YEAR(AO$2),MONTH(AO$2),15),$AD$2,$AE$2,FALSE,DATE(YEAR($AD290),MONTH($AD290),1),DATE(YEAR($AE290),MONTH($AE290),28)),0)</f>
      </c>
      <c r="AP290" s="18">
        <f>IFERROR(_xlfn.BETA.DIST(DATE(YEAR(AP$2),MONTH(AP$2),15),$AD$2,$AE$2,FALSE,DATE(YEAR($AD290),MONTH($AD290),1),DATE(YEAR($AE290),MONTH($AE290),28)),0)</f>
      </c>
      <c r="AQ290" s="18">
        <f>IFERROR(_xlfn.BETA.DIST(DATE(YEAR(AQ$2),MONTH(AQ$2),15),$AD$2,$AE$2,FALSE,DATE(YEAR($AD290),MONTH($AD290),1),DATE(YEAR($AE290),MONTH($AE290),28)),0)</f>
      </c>
      <c r="AR290" s="18">
        <f>IFERROR(_xlfn.BETA.DIST(DATE(YEAR(AR$2),MONTH(AR$2),15),$AD$2,$AE$2,FALSE,DATE(YEAR($AD290),MONTH($AD290),1),DATE(YEAR($AE290),MONTH($AE290),28)),0)</f>
      </c>
      <c r="AS290" s="18">
        <f>IFERROR(_xlfn.BETA.DIST(DATE(YEAR(AS$2),MONTH(AS$2),15),$AD$2,$AE$2,FALSE,DATE(YEAR($AD290),MONTH($AD290),1),DATE(YEAR($AE290),MONTH($AE290),28)),0)</f>
      </c>
      <c r="AT290" s="18">
        <f>IFERROR(_xlfn.BETA.DIST(DATE(YEAR(AT$2),MONTH(AT$2),15),$AD$2,$AE$2,FALSE,DATE(YEAR($AD290),MONTH($AD290),1),DATE(YEAR($AE290),MONTH($AE290),28)),0)</f>
      </c>
      <c r="AU290" s="18">
        <f>IFERROR(_xlfn.BETA.DIST(DATE(YEAR(AU$2),MONTH(AU$2),15),$AD$2,$AE$2,FALSE,DATE(YEAR($AD290),MONTH($AD290),1),DATE(YEAR($AE290),MONTH($AE290),28)),0)</f>
      </c>
      <c r="AV290" s="18">
        <f>SUM(AG290:AU290)</f>
      </c>
      <c r="AW290" s="18">
        <f>IF(J290&lt;&gt;0,J290,IF($AV290=0,0,AG290/$AV290*$Z290))</f>
      </c>
      <c r="AX290" s="18">
        <f>IF(K290&lt;&gt;0,K290,IF($AV290=0,0,AH290/$AV290*$Z290))</f>
      </c>
      <c r="AY290" s="18">
        <f>IF(L290&lt;&gt;0,L290,IF($AV290=0,0,AI290/$AV290*$Z290))</f>
      </c>
      <c r="AZ290" s="18">
        <f>IF(M290&lt;&gt;0,M290,IF($AV290=0,0,AJ290/$AV290*$Z290))</f>
      </c>
      <c r="BA290" s="18">
        <f>IF(N290&lt;&gt;0,N290,IF($AV290=0,0,AK290/$AV290*$Z290))</f>
      </c>
      <c r="BB290" s="18">
        <f>IF(O290&lt;&gt;0,O290,IF($AV290=0,0,AL290/$AV290*$Z290))</f>
      </c>
      <c r="BC290" s="18">
        <f>IF(P290&lt;&gt;0,P290,IF($AV290=0,0,AM290/$AV290*$Z290))</f>
      </c>
      <c r="BD290" s="18">
        <f>IF(Q290&lt;&gt;0,Q290,IF($AV290=0,0,AN290/$AV290*$Z290))</f>
      </c>
      <c r="BE290" s="18">
        <f>IF(R290&lt;&gt;0,R290,IF($AV290=0,0,AO290/$AV290*$Z290))</f>
      </c>
      <c r="BF290" s="18">
        <f>IF(S290&lt;&gt;0,S290,IF($AV290=0,0,AP290/$AV290*$Z290))</f>
      </c>
      <c r="BG290" s="18">
        <f>IF(T290&lt;&gt;0,T290,IF($AV290=0,0,AQ290/$AV290*$Z290))</f>
      </c>
      <c r="BH290" s="18">
        <f>IF(U290&lt;&gt;0,U290,IF($AV290=0,0,AR290/$AV290*$Z290))</f>
      </c>
      <c r="BI290" s="18">
        <f>IF(V290&lt;&gt;0,V290,IF($AV290=0,0,AS290/$AV290*$Z290))</f>
      </c>
      <c r="BJ290" s="18">
        <f>IF(W290&lt;&gt;0,W290,IF($AV290=0,0,AT290/$AV290*$Z290))</f>
      </c>
      <c r="BK290" s="18">
        <f>IF(X290&lt;&gt;0,X290,IF($AV290=0,0,AU290/$AV290*$Z290))</f>
      </c>
      <c r="BL290" s="18">
        <f>SUM(AW290:BK290)</f>
      </c>
      <c r="BM290" s="18">
        <f>I290-BL290</f>
      </c>
    </row>
    <row r="291" outlineLevel="4">
      <c r="A291" s="5" t="str">
        <v>3.31</v>
      </c>
      <c r="B291" s="5" t="str">
        <v/>
      </c>
      <c r="C291" s="5" t="str">
        <v>BSPRELGENG107</v>
      </c>
      <c r="D291" s="5" t="str">
        <v>BSPRELGENG107</v>
      </c>
      <c r="E291" s="19">
        <f>IFERROR(_xlfn.XLOOKUP(F291,Assumptions!B:B,Assumptions!C:C),0)</f>
      </c>
      <c r="F291" s="5" t="str">
        <v>Site Delivery USD</v>
      </c>
      <c r="G291" s="5" t="str">
        <v/>
      </c>
      <c r="H291" s="18">
        <f>G289*E291</f>
      </c>
      <c r="I291" s="18">
        <f>H291*(1-0)</f>
      </c>
      <c r="J291" s="18">
        <v>0</v>
      </c>
      <c r="K291" s="18">
        <v>0</v>
      </c>
      <c r="L291" s="18">
        <v>0</v>
      </c>
      <c r="M291" s="18">
        <v>0</v>
      </c>
      <c r="N291" s="18">
        <v>0</v>
      </c>
      <c r="O291" s="18">
        <v>0</v>
      </c>
      <c r="P291" s="18">
        <v>0</v>
      </c>
      <c r="Q291" s="18">
        <v>0</v>
      </c>
      <c r="R291" s="18">
        <v>0</v>
      </c>
      <c r="S291" s="18">
        <v>0</v>
      </c>
      <c r="T291" s="18">
        <v>0</v>
      </c>
      <c r="U291" s="18">
        <v>0</v>
      </c>
      <c r="V291" s="18">
        <v>0</v>
      </c>
      <c r="W291" s="18">
        <v>0</v>
      </c>
      <c r="X291" s="18">
        <v>0</v>
      </c>
      <c r="Y291" s="18">
        <f>SUM(J291:X291)</f>
      </c>
      <c r="Z291" s="18">
        <f>I291-Y291</f>
      </c>
      <c r="AA291" s="20">
        <v>46294</v>
      </c>
      <c r="AB291" s="20">
        <v>46294</v>
      </c>
      <c r="AC291" s="18">
        <f>IFERROR(_xlfn.XLOOKUP(F291,Assumptions!B:B,Assumptions!D:D),0)</f>
      </c>
      <c r="AD291" s="20">
        <f>AA291+AC291</f>
      </c>
      <c r="AE291" s="20">
        <f>AC291+AB291</f>
      </c>
      <c r="AF291" s="5" t="str">
        <v/>
      </c>
      <c r="AG291" s="18">
        <f>IFERROR(_xlfn.BETA.DIST(DATE(YEAR(AG$2),MONTH(AG$2),15),$AD$2,$AE$2,FALSE,DATE(YEAR($AD291),MONTH($AD291),1),DATE(YEAR($AE291),MONTH($AE291),28)),0)</f>
      </c>
      <c r="AH291" s="18">
        <f>IFERROR(_xlfn.BETA.DIST(DATE(YEAR(AH$2),MONTH(AH$2),15),$AD$2,$AE$2,FALSE,DATE(YEAR($AD291),MONTH($AD291),1),DATE(YEAR($AE291),MONTH($AE291),28)),0)</f>
      </c>
      <c r="AI291" s="18">
        <f>IFERROR(_xlfn.BETA.DIST(DATE(YEAR(AI$2),MONTH(AI$2),15),$AD$2,$AE$2,FALSE,DATE(YEAR($AD291),MONTH($AD291),1),DATE(YEAR($AE291),MONTH($AE291),28)),0)</f>
      </c>
      <c r="AJ291" s="18">
        <f>IFERROR(_xlfn.BETA.DIST(DATE(YEAR(AJ$2),MONTH(AJ$2),15),$AD$2,$AE$2,FALSE,DATE(YEAR($AD291),MONTH($AD291),1),DATE(YEAR($AE291),MONTH($AE291),28)),0)</f>
      </c>
      <c r="AK291" s="18">
        <f>IFERROR(_xlfn.BETA.DIST(DATE(YEAR(AK$2),MONTH(AK$2),15),$AD$2,$AE$2,FALSE,DATE(YEAR($AD291),MONTH($AD291),1),DATE(YEAR($AE291),MONTH($AE291),28)),0)</f>
      </c>
      <c r="AL291" s="18">
        <f>IFERROR(_xlfn.BETA.DIST(DATE(YEAR(AL$2),MONTH(AL$2),15),$AD$2,$AE$2,FALSE,DATE(YEAR($AD291),MONTH($AD291),1),DATE(YEAR($AE291),MONTH($AE291),28)),0)</f>
      </c>
      <c r="AM291" s="18">
        <f>IFERROR(_xlfn.BETA.DIST(DATE(YEAR(AM$2),MONTH(AM$2),15),$AD$2,$AE$2,FALSE,DATE(YEAR($AD291),MONTH($AD291),1),DATE(YEAR($AE291),MONTH($AE291),28)),0)</f>
      </c>
      <c r="AN291" s="18">
        <f>IFERROR(_xlfn.BETA.DIST(DATE(YEAR(AN$2),MONTH(AN$2),15),$AD$2,$AE$2,FALSE,DATE(YEAR($AD291),MONTH($AD291),1),DATE(YEAR($AE291),MONTH($AE291),28)),0)</f>
      </c>
      <c r="AO291" s="18">
        <f>IFERROR(_xlfn.BETA.DIST(DATE(YEAR(AO$2),MONTH(AO$2),15),$AD$2,$AE$2,FALSE,DATE(YEAR($AD291),MONTH($AD291),1),DATE(YEAR($AE291),MONTH($AE291),28)),0)</f>
      </c>
      <c r="AP291" s="18">
        <f>IFERROR(_xlfn.BETA.DIST(DATE(YEAR(AP$2),MONTH(AP$2),15),$AD$2,$AE$2,FALSE,DATE(YEAR($AD291),MONTH($AD291),1),DATE(YEAR($AE291),MONTH($AE291),28)),0)</f>
      </c>
      <c r="AQ291" s="18">
        <f>IFERROR(_xlfn.BETA.DIST(DATE(YEAR(AQ$2),MONTH(AQ$2),15),$AD$2,$AE$2,FALSE,DATE(YEAR($AD291),MONTH($AD291),1),DATE(YEAR($AE291),MONTH($AE291),28)),0)</f>
      </c>
      <c r="AR291" s="18">
        <f>IFERROR(_xlfn.BETA.DIST(DATE(YEAR(AR$2),MONTH(AR$2),15),$AD$2,$AE$2,FALSE,DATE(YEAR($AD291),MONTH($AD291),1),DATE(YEAR($AE291),MONTH($AE291),28)),0)</f>
      </c>
      <c r="AS291" s="18">
        <f>IFERROR(_xlfn.BETA.DIST(DATE(YEAR(AS$2),MONTH(AS$2),15),$AD$2,$AE$2,FALSE,DATE(YEAR($AD291),MONTH($AD291),1),DATE(YEAR($AE291),MONTH($AE291),28)),0)</f>
      </c>
      <c r="AT291" s="18">
        <f>IFERROR(_xlfn.BETA.DIST(DATE(YEAR(AT$2),MONTH(AT$2),15),$AD$2,$AE$2,FALSE,DATE(YEAR($AD291),MONTH($AD291),1),DATE(YEAR($AE291),MONTH($AE291),28)),0)</f>
      </c>
      <c r="AU291" s="18">
        <f>IFERROR(_xlfn.BETA.DIST(DATE(YEAR(AU$2),MONTH(AU$2),15),$AD$2,$AE$2,FALSE,DATE(YEAR($AD291),MONTH($AD291),1),DATE(YEAR($AE291),MONTH($AE291),28)),0)</f>
      </c>
      <c r="AV291" s="18">
        <f>SUM(AG291:AU291)</f>
      </c>
      <c r="AW291" s="18">
        <f>IF(J291&lt;&gt;0,J291,IF($AV291=0,0,AG291/$AV291*$Z291))</f>
      </c>
      <c r="AX291" s="18">
        <f>IF(K291&lt;&gt;0,K291,IF($AV291=0,0,AH291/$AV291*$Z291))</f>
      </c>
      <c r="AY291" s="18">
        <f>IF(L291&lt;&gt;0,L291,IF($AV291=0,0,AI291/$AV291*$Z291))</f>
      </c>
      <c r="AZ291" s="18">
        <f>IF(M291&lt;&gt;0,M291,IF($AV291=0,0,AJ291/$AV291*$Z291))</f>
      </c>
      <c r="BA291" s="18">
        <f>IF(N291&lt;&gt;0,N291,IF($AV291=0,0,AK291/$AV291*$Z291))</f>
      </c>
      <c r="BB291" s="18">
        <f>IF(O291&lt;&gt;0,O291,IF($AV291=0,0,AL291/$AV291*$Z291))</f>
      </c>
      <c r="BC291" s="18">
        <f>IF(P291&lt;&gt;0,P291,IF($AV291=0,0,AM291/$AV291*$Z291))</f>
      </c>
      <c r="BD291" s="18">
        <f>IF(Q291&lt;&gt;0,Q291,IF($AV291=0,0,AN291/$AV291*$Z291))</f>
      </c>
      <c r="BE291" s="18">
        <f>IF(R291&lt;&gt;0,R291,IF($AV291=0,0,AO291/$AV291*$Z291))</f>
      </c>
      <c r="BF291" s="18">
        <f>IF(S291&lt;&gt;0,S291,IF($AV291=0,0,AP291/$AV291*$Z291))</f>
      </c>
      <c r="BG291" s="18">
        <f>IF(T291&lt;&gt;0,T291,IF($AV291=0,0,AQ291/$AV291*$Z291))</f>
      </c>
      <c r="BH291" s="18">
        <f>IF(U291&lt;&gt;0,U291,IF($AV291=0,0,AR291/$AV291*$Z291))</f>
      </c>
      <c r="BI291" s="18">
        <f>IF(V291&lt;&gt;0,V291,IF($AV291=0,0,AS291/$AV291*$Z291))</f>
      </c>
      <c r="BJ291" s="18">
        <f>IF(W291&lt;&gt;0,W291,IF($AV291=0,0,AT291/$AV291*$Z291))</f>
      </c>
      <c r="BK291" s="18">
        <f>IF(X291&lt;&gt;0,X291,IF($AV291=0,0,AU291/$AV291*$Z291))</f>
      </c>
      <c r="BL291" s="18">
        <f>SUM(AW291:BK291)</f>
      </c>
      <c r="BM291" s="18">
        <f>I291-BL291</f>
      </c>
    </row>
    <row r="292" outlineLevel="4">
      <c r="A292" s="5" t="str">
        <v>3.31</v>
      </c>
      <c r="B292" s="5" t="str">
        <v/>
      </c>
      <c r="C292" s="5" t="str">
        <v>BSKDGNGENGR07</v>
      </c>
      <c r="D292" s="5" t="str">
        <v>BSKDGNGENGR07</v>
      </c>
      <c r="E292" s="19">
        <f>IFERROR(_xlfn.XLOOKUP(F292,Assumptions!B:B,Assumptions!C:C),0)</f>
      </c>
      <c r="F292" s="5" t="str">
        <v>Retention</v>
      </c>
      <c r="G292" s="5" t="str">
        <v/>
      </c>
      <c r="H292" s="18">
        <f>G289*E292</f>
      </c>
      <c r="I292" s="18">
        <f>H292*(1-0)</f>
      </c>
      <c r="J292" s="18">
        <v>0</v>
      </c>
      <c r="K292" s="18">
        <v>0</v>
      </c>
      <c r="L292" s="18">
        <v>0</v>
      </c>
      <c r="M292" s="18">
        <v>0</v>
      </c>
      <c r="N292" s="18">
        <v>0</v>
      </c>
      <c r="O292" s="18">
        <v>0</v>
      </c>
      <c r="P292" s="18">
        <v>0</v>
      </c>
      <c r="Q292" s="18">
        <v>0</v>
      </c>
      <c r="R292" s="18">
        <v>0</v>
      </c>
      <c r="S292" s="18">
        <v>0</v>
      </c>
      <c r="T292" s="18">
        <v>0</v>
      </c>
      <c r="U292" s="18">
        <v>0</v>
      </c>
      <c r="V292" s="18">
        <v>0</v>
      </c>
      <c r="W292" s="18">
        <v>0</v>
      </c>
      <c r="X292" s="18">
        <v>0</v>
      </c>
      <c r="Y292" s="18">
        <f>SUM(J292:X292)</f>
      </c>
      <c r="Z292" s="18">
        <f>I292-Y292</f>
      </c>
      <c r="AA292" s="20">
        <v>46483</v>
      </c>
      <c r="AB292" s="20">
        <v>46483</v>
      </c>
      <c r="AC292" s="18">
        <f>IFERROR(_xlfn.XLOOKUP(F292,Assumptions!B:B,Assumptions!D:D),0)</f>
      </c>
      <c r="AD292" s="20">
        <f>AA292+AC292</f>
      </c>
      <c r="AE292" s="20">
        <f>AC292+AB292</f>
      </c>
      <c r="AF292" s="5" t="str">
        <v/>
      </c>
      <c r="AG292" s="18">
        <f>IFERROR(_xlfn.BETA.DIST(DATE(YEAR(AG$2),MONTH(AG$2),15),$AD$2,$AE$2,FALSE,DATE(YEAR($AD292),MONTH($AD292),1),DATE(YEAR($AE292),MONTH($AE292),28)),0)</f>
      </c>
      <c r="AH292" s="18">
        <f>IFERROR(_xlfn.BETA.DIST(DATE(YEAR(AH$2),MONTH(AH$2),15),$AD$2,$AE$2,FALSE,DATE(YEAR($AD292),MONTH($AD292),1),DATE(YEAR($AE292),MONTH($AE292),28)),0)</f>
      </c>
      <c r="AI292" s="18">
        <f>IFERROR(_xlfn.BETA.DIST(DATE(YEAR(AI$2),MONTH(AI$2),15),$AD$2,$AE$2,FALSE,DATE(YEAR($AD292),MONTH($AD292),1),DATE(YEAR($AE292),MONTH($AE292),28)),0)</f>
      </c>
      <c r="AJ292" s="18">
        <f>IFERROR(_xlfn.BETA.DIST(DATE(YEAR(AJ$2),MONTH(AJ$2),15),$AD$2,$AE$2,FALSE,DATE(YEAR($AD292),MONTH($AD292),1),DATE(YEAR($AE292),MONTH($AE292),28)),0)</f>
      </c>
      <c r="AK292" s="18">
        <f>IFERROR(_xlfn.BETA.DIST(DATE(YEAR(AK$2),MONTH(AK$2),15),$AD$2,$AE$2,FALSE,DATE(YEAR($AD292),MONTH($AD292),1),DATE(YEAR($AE292),MONTH($AE292),28)),0)</f>
      </c>
      <c r="AL292" s="18">
        <f>IFERROR(_xlfn.BETA.DIST(DATE(YEAR(AL$2),MONTH(AL$2),15),$AD$2,$AE$2,FALSE,DATE(YEAR($AD292),MONTH($AD292),1),DATE(YEAR($AE292),MONTH($AE292),28)),0)</f>
      </c>
      <c r="AM292" s="18">
        <f>IFERROR(_xlfn.BETA.DIST(DATE(YEAR(AM$2),MONTH(AM$2),15),$AD$2,$AE$2,FALSE,DATE(YEAR($AD292),MONTH($AD292),1),DATE(YEAR($AE292),MONTH($AE292),28)),0)</f>
      </c>
      <c r="AN292" s="18">
        <f>IFERROR(_xlfn.BETA.DIST(DATE(YEAR(AN$2),MONTH(AN$2),15),$AD$2,$AE$2,FALSE,DATE(YEAR($AD292),MONTH($AD292),1),DATE(YEAR($AE292),MONTH($AE292),28)),0)</f>
      </c>
      <c r="AO292" s="18">
        <f>IFERROR(_xlfn.BETA.DIST(DATE(YEAR(AO$2),MONTH(AO$2),15),$AD$2,$AE$2,FALSE,DATE(YEAR($AD292),MONTH($AD292),1),DATE(YEAR($AE292),MONTH($AE292),28)),0)</f>
      </c>
      <c r="AP292" s="18">
        <f>IFERROR(_xlfn.BETA.DIST(DATE(YEAR(AP$2),MONTH(AP$2),15),$AD$2,$AE$2,FALSE,DATE(YEAR($AD292),MONTH($AD292),1),DATE(YEAR($AE292),MONTH($AE292),28)),0)</f>
      </c>
      <c r="AQ292" s="18">
        <f>IFERROR(_xlfn.BETA.DIST(DATE(YEAR(AQ$2),MONTH(AQ$2),15),$AD$2,$AE$2,FALSE,DATE(YEAR($AD292),MONTH($AD292),1),DATE(YEAR($AE292),MONTH($AE292),28)),0)</f>
      </c>
      <c r="AR292" s="18">
        <f>IFERROR(_xlfn.BETA.DIST(DATE(YEAR(AR$2),MONTH(AR$2),15),$AD$2,$AE$2,FALSE,DATE(YEAR($AD292),MONTH($AD292),1),DATE(YEAR($AE292),MONTH($AE292),28)),0)</f>
      </c>
      <c r="AS292" s="18">
        <f>IFERROR(_xlfn.BETA.DIST(DATE(YEAR(AS$2),MONTH(AS$2),15),$AD$2,$AE$2,FALSE,DATE(YEAR($AD292),MONTH($AD292),1),DATE(YEAR($AE292),MONTH($AE292),28)),0)</f>
      </c>
      <c r="AT292" s="18">
        <f>IFERROR(_xlfn.BETA.DIST(DATE(YEAR(AT$2),MONTH(AT$2),15),$AD$2,$AE$2,FALSE,DATE(YEAR($AD292),MONTH($AD292),1),DATE(YEAR($AE292),MONTH($AE292),28)),0)</f>
      </c>
      <c r="AU292" s="18">
        <f>IFERROR(_xlfn.BETA.DIST(DATE(YEAR(AU$2),MONTH(AU$2),15),$AD$2,$AE$2,FALSE,DATE(YEAR($AD292),MONTH($AD292),1),DATE(YEAR($AE292),MONTH($AE292),28)),0)</f>
      </c>
      <c r="AV292" s="18">
        <f>SUM(AG292:AU292)</f>
      </c>
      <c r="AW292" s="18">
        <f>IF(J292&lt;&gt;0,J292,IF($AV292=0,0,AG292/$AV292*$Z292))</f>
      </c>
      <c r="AX292" s="18">
        <f>IF(K292&lt;&gt;0,K292,IF($AV292=0,0,AH292/$AV292*$Z292))</f>
      </c>
      <c r="AY292" s="18">
        <f>IF(L292&lt;&gt;0,L292,IF($AV292=0,0,AI292/$AV292*$Z292))</f>
      </c>
      <c r="AZ292" s="18">
        <f>IF(M292&lt;&gt;0,M292,IF($AV292=0,0,AJ292/$AV292*$Z292))</f>
      </c>
      <c r="BA292" s="18">
        <f>IF(N292&lt;&gt;0,N292,IF($AV292=0,0,AK292/$AV292*$Z292))</f>
      </c>
      <c r="BB292" s="18">
        <f>IF(O292&lt;&gt;0,O292,IF($AV292=0,0,AL292/$AV292*$Z292))</f>
      </c>
      <c r="BC292" s="18">
        <f>IF(P292&lt;&gt;0,P292,IF($AV292=0,0,AM292/$AV292*$Z292))</f>
      </c>
      <c r="BD292" s="18">
        <f>IF(Q292&lt;&gt;0,Q292,IF($AV292=0,0,AN292/$AV292*$Z292))</f>
      </c>
      <c r="BE292" s="18">
        <f>IF(R292&lt;&gt;0,R292,IF($AV292=0,0,AO292/$AV292*$Z292))</f>
      </c>
      <c r="BF292" s="18">
        <f>IF(S292&lt;&gt;0,S292,IF($AV292=0,0,AP292/$AV292*$Z292))</f>
      </c>
      <c r="BG292" s="18">
        <f>IF(T292&lt;&gt;0,T292,IF($AV292=0,0,AQ292/$AV292*$Z292))</f>
      </c>
      <c r="BH292" s="18">
        <f>IF(U292&lt;&gt;0,U292,IF($AV292=0,0,AR292/$AV292*$Z292))</f>
      </c>
      <c r="BI292" s="18">
        <f>IF(V292&lt;&gt;0,V292,IF($AV292=0,0,AS292/$AV292*$Z292))</f>
      </c>
      <c r="BJ292" s="18">
        <f>IF(W292&lt;&gt;0,W292,IF($AV292=0,0,AT292/$AV292*$Z292))</f>
      </c>
      <c r="BK292" s="18">
        <f>IF(X292&lt;&gt;0,X292,IF($AV292=0,0,AU292/$AV292*$Z292))</f>
      </c>
      <c r="BL292" s="18">
        <f>SUM(AW292:BK292)</f>
      </c>
      <c r="BM292" s="18">
        <f>I292-BL292</f>
      </c>
    </row>
    <row r="293" outlineLevel="3">
      <c r="A293" s="17" t="str">
        <v>3.32</v>
      </c>
      <c r="B293" s="17" t="str">
        <v/>
      </c>
      <c r="C293" s="17" t="str">
        <v/>
      </c>
      <c r="D293" s="17" t="str">
        <v/>
      </c>
      <c r="E293" s="17" t="str">
        <v>3.32</v>
      </c>
      <c r="F293" s="17" t="str">
        <v>66 kV single phase SF6 Air bushings for transformer feeders</v>
      </c>
      <c r="G293" s="17">
        <v>8741.64</v>
      </c>
      <c r="H293" s="17" t="str">
        <v/>
      </c>
      <c r="I293" s="17" t="str">
        <v/>
      </c>
      <c r="J293" s="17" t="str">
        <v/>
      </c>
      <c r="K293" s="17" t="str">
        <v/>
      </c>
      <c r="L293" s="17" t="str">
        <v/>
      </c>
      <c r="M293" s="17" t="str">
        <v/>
      </c>
      <c r="N293" s="17" t="str">
        <v/>
      </c>
      <c r="O293" s="17" t="str">
        <v/>
      </c>
      <c r="P293" s="17" t="str">
        <v/>
      </c>
      <c r="Q293" s="17" t="str">
        <v/>
      </c>
      <c r="R293" s="17" t="str">
        <v/>
      </c>
      <c r="S293" s="17" t="str">
        <v/>
      </c>
      <c r="T293" s="17" t="str">
        <v/>
      </c>
      <c r="U293" s="17" t="str">
        <v/>
      </c>
      <c r="V293" s="17" t="str">
        <v/>
      </c>
      <c r="W293" s="17" t="str">
        <v/>
      </c>
      <c r="X293" s="17" t="str">
        <v/>
      </c>
      <c r="Y293" s="17" t="str">
        <v/>
      </c>
      <c r="Z293" s="17" t="str">
        <v/>
      </c>
      <c r="AA293" s="17" t="str">
        <v/>
      </c>
      <c r="AB293" s="17" t="str">
        <v/>
      </c>
      <c r="AC293" s="17" t="str">
        <v/>
      </c>
      <c r="AD293" s="17" t="str">
        <v/>
      </c>
      <c r="AE293" s="17" t="str">
        <v/>
      </c>
      <c r="AF293" s="5" t="str">
        <v/>
      </c>
      <c r="AG293" s="18">
        <f>IFERROR(_xlfn.BETA.DIST(DATE(YEAR(AG$2),MONTH(AG$2),15),$AD$2,$AE$2,FALSE,DATE(YEAR($AD293),MONTH($AD293),1),DATE(YEAR($AE293),MONTH($AE293),28)),0)</f>
      </c>
      <c r="AH293" s="18">
        <f>IFERROR(_xlfn.BETA.DIST(DATE(YEAR(AH$2),MONTH(AH$2),15),$AD$2,$AE$2,FALSE,DATE(YEAR($AD293),MONTH($AD293),1),DATE(YEAR($AE293),MONTH($AE293),28)),0)</f>
      </c>
      <c r="AI293" s="18">
        <f>IFERROR(_xlfn.BETA.DIST(DATE(YEAR(AI$2),MONTH(AI$2),15),$AD$2,$AE$2,FALSE,DATE(YEAR($AD293),MONTH($AD293),1),DATE(YEAR($AE293),MONTH($AE293),28)),0)</f>
      </c>
      <c r="AJ293" s="18">
        <f>IFERROR(_xlfn.BETA.DIST(DATE(YEAR(AJ$2),MONTH(AJ$2),15),$AD$2,$AE$2,FALSE,DATE(YEAR($AD293),MONTH($AD293),1),DATE(YEAR($AE293),MONTH($AE293),28)),0)</f>
      </c>
      <c r="AK293" s="18">
        <f>IFERROR(_xlfn.BETA.DIST(DATE(YEAR(AK$2),MONTH(AK$2),15),$AD$2,$AE$2,FALSE,DATE(YEAR($AD293),MONTH($AD293),1),DATE(YEAR($AE293),MONTH($AE293),28)),0)</f>
      </c>
      <c r="AL293" s="18">
        <f>IFERROR(_xlfn.BETA.DIST(DATE(YEAR(AL$2),MONTH(AL$2),15),$AD$2,$AE$2,FALSE,DATE(YEAR($AD293),MONTH($AD293),1),DATE(YEAR($AE293),MONTH($AE293),28)),0)</f>
      </c>
      <c r="AM293" s="18">
        <f>IFERROR(_xlfn.BETA.DIST(DATE(YEAR(AM$2),MONTH(AM$2),15),$AD$2,$AE$2,FALSE,DATE(YEAR($AD293),MONTH($AD293),1),DATE(YEAR($AE293),MONTH($AE293),28)),0)</f>
      </c>
      <c r="AN293" s="18">
        <f>IFERROR(_xlfn.BETA.DIST(DATE(YEAR(AN$2),MONTH(AN$2),15),$AD$2,$AE$2,FALSE,DATE(YEAR($AD293),MONTH($AD293),1),DATE(YEAR($AE293),MONTH($AE293),28)),0)</f>
      </c>
      <c r="AO293" s="18">
        <f>IFERROR(_xlfn.BETA.DIST(DATE(YEAR(AO$2),MONTH(AO$2),15),$AD$2,$AE$2,FALSE,DATE(YEAR($AD293),MONTH($AD293),1),DATE(YEAR($AE293),MONTH($AE293),28)),0)</f>
      </c>
      <c r="AP293" s="18">
        <f>IFERROR(_xlfn.BETA.DIST(DATE(YEAR(AP$2),MONTH(AP$2),15),$AD$2,$AE$2,FALSE,DATE(YEAR($AD293),MONTH($AD293),1),DATE(YEAR($AE293),MONTH($AE293),28)),0)</f>
      </c>
      <c r="AQ293" s="18">
        <f>IFERROR(_xlfn.BETA.DIST(DATE(YEAR(AQ$2),MONTH(AQ$2),15),$AD$2,$AE$2,FALSE,DATE(YEAR($AD293),MONTH($AD293),1),DATE(YEAR($AE293),MONTH($AE293),28)),0)</f>
      </c>
      <c r="AR293" s="18">
        <f>IFERROR(_xlfn.BETA.DIST(DATE(YEAR(AR$2),MONTH(AR$2),15),$AD$2,$AE$2,FALSE,DATE(YEAR($AD293),MONTH($AD293),1),DATE(YEAR($AE293),MONTH($AE293),28)),0)</f>
      </c>
      <c r="AS293" s="18">
        <f>IFERROR(_xlfn.BETA.DIST(DATE(YEAR(AS$2),MONTH(AS$2),15),$AD$2,$AE$2,FALSE,DATE(YEAR($AD293),MONTH($AD293),1),DATE(YEAR($AE293),MONTH($AE293),28)),0)</f>
      </c>
      <c r="AT293" s="18">
        <f>IFERROR(_xlfn.BETA.DIST(DATE(YEAR(AT$2),MONTH(AT$2),15),$AD$2,$AE$2,FALSE,DATE(YEAR($AD293),MONTH($AD293),1),DATE(YEAR($AE293),MONTH($AE293),28)),0)</f>
      </c>
      <c r="AU293" s="18">
        <f>IFERROR(_xlfn.BETA.DIST(DATE(YEAR(AU$2),MONTH(AU$2),15),$AD$2,$AE$2,FALSE,DATE(YEAR($AD293),MONTH($AD293),1),DATE(YEAR($AE293),MONTH($AE293),28)),0)</f>
      </c>
      <c r="AV293" s="18">
        <f>SUM(AG293:AU293)</f>
      </c>
      <c r="AW293" s="18">
        <f>IF(J293&lt;&gt;0,J293,IF($AV293=0,0,AG293/$AV293*$Z293))</f>
      </c>
      <c r="AX293" s="18">
        <f>IF(K293&lt;&gt;0,K293,IF($AV293=0,0,AH293/$AV293*$Z293))</f>
      </c>
      <c r="AY293" s="18">
        <f>IF(L293&lt;&gt;0,L293,IF($AV293=0,0,AI293/$AV293*$Z293))</f>
      </c>
      <c r="AZ293" s="18">
        <f>IF(M293&lt;&gt;0,M293,IF($AV293=0,0,AJ293/$AV293*$Z293))</f>
      </c>
      <c r="BA293" s="18">
        <f>IF(N293&lt;&gt;0,N293,IF($AV293=0,0,AK293/$AV293*$Z293))</f>
      </c>
      <c r="BB293" s="18">
        <f>IF(O293&lt;&gt;0,O293,IF($AV293=0,0,AL293/$AV293*$Z293))</f>
      </c>
      <c r="BC293" s="18">
        <f>IF(P293&lt;&gt;0,P293,IF($AV293=0,0,AM293/$AV293*$Z293))</f>
      </c>
      <c r="BD293" s="18">
        <f>IF(Q293&lt;&gt;0,Q293,IF($AV293=0,0,AN293/$AV293*$Z293))</f>
      </c>
      <c r="BE293" s="18">
        <f>IF(R293&lt;&gt;0,R293,IF($AV293=0,0,AO293/$AV293*$Z293))</f>
      </c>
      <c r="BF293" s="18">
        <f>IF(S293&lt;&gt;0,S293,IF($AV293=0,0,AP293/$AV293*$Z293))</f>
      </c>
      <c r="BG293" s="18">
        <f>IF(T293&lt;&gt;0,T293,IF($AV293=0,0,AQ293/$AV293*$Z293))</f>
      </c>
      <c r="BH293" s="18">
        <f>IF(U293&lt;&gt;0,U293,IF($AV293=0,0,AR293/$AV293*$Z293))</f>
      </c>
      <c r="BI293" s="18">
        <f>IF(V293&lt;&gt;0,V293,IF($AV293=0,0,AS293/$AV293*$Z293))</f>
      </c>
      <c r="BJ293" s="18">
        <f>IF(W293&lt;&gt;0,W293,IF($AV293=0,0,AT293/$AV293*$Z293))</f>
      </c>
      <c r="BK293" s="18">
        <f>IF(X293&lt;&gt;0,X293,IF($AV293=0,0,AU293/$AV293*$Z293))</f>
      </c>
      <c r="BL293" s="18">
        <f>SUM(AW293:BK293)</f>
      </c>
      <c r="BM293" s="17" t="str">
        <v/>
      </c>
    </row>
    <row r="294" outlineLevel="4">
      <c r="A294" s="5" t="str">
        <v>3.32</v>
      </c>
      <c r="B294" s="5" t="str">
        <v/>
      </c>
      <c r="C294" s="5" t="str">
        <v>BSKDGNGENGR05</v>
      </c>
      <c r="D294" s="5" t="str">
        <v>BSKDGNGENGR05</v>
      </c>
      <c r="E294" s="19">
        <f>IFERROR(_xlfn.XLOOKUP(F294,Assumptions!B:B,Assumptions!C:C),0)</f>
      </c>
      <c r="F294" s="5" t="str">
        <v>Advanced Payment</v>
      </c>
      <c r="G294" s="5" t="str">
        <v/>
      </c>
      <c r="H294" s="18">
        <f>G293*E294</f>
      </c>
      <c r="I294" s="18">
        <f>H294*(1-0)</f>
      </c>
      <c r="J294" s="18">
        <v>0</v>
      </c>
      <c r="K294" s="18">
        <v>0</v>
      </c>
      <c r="L294" s="18">
        <v>0</v>
      </c>
      <c r="M294" s="18">
        <v>0</v>
      </c>
      <c r="N294" s="18">
        <v>0</v>
      </c>
      <c r="O294" s="18">
        <v>0</v>
      </c>
      <c r="P294" s="18">
        <v>0</v>
      </c>
      <c r="Q294" s="18">
        <v>0</v>
      </c>
      <c r="R294" s="18">
        <v>0</v>
      </c>
      <c r="S294" s="18">
        <v>0</v>
      </c>
      <c r="T294" s="18">
        <v>0</v>
      </c>
      <c r="U294" s="18">
        <v>0</v>
      </c>
      <c r="V294" s="18">
        <v>0</v>
      </c>
      <c r="W294" s="18">
        <v>0</v>
      </c>
      <c r="X294" s="18">
        <v>0</v>
      </c>
      <c r="Y294" s="18">
        <f>SUM(J294:X294)</f>
      </c>
      <c r="Z294" s="18">
        <f>I294-Y294</f>
      </c>
      <c r="AA294" s="20">
        <v>46026</v>
      </c>
      <c r="AB294" s="20">
        <v>46026</v>
      </c>
      <c r="AC294" s="18">
        <f>IFERROR(_xlfn.XLOOKUP(F294,Assumptions!B:B,Assumptions!D:D),0)</f>
      </c>
      <c r="AD294" s="20">
        <f>AA294+AC294</f>
      </c>
      <c r="AE294" s="20">
        <f>AC294+AB294</f>
      </c>
      <c r="AF294" s="5" t="str">
        <v/>
      </c>
      <c r="AG294" s="18">
        <f>IFERROR(_xlfn.BETA.DIST(DATE(YEAR(AG$2),MONTH(AG$2),15),$AD$2,$AE$2,FALSE,DATE(YEAR($AD294),MONTH($AD294),1),DATE(YEAR($AE294),MONTH($AE294),28)),0)</f>
      </c>
      <c r="AH294" s="18">
        <f>IFERROR(_xlfn.BETA.DIST(DATE(YEAR(AH$2),MONTH(AH$2),15),$AD$2,$AE$2,FALSE,DATE(YEAR($AD294),MONTH($AD294),1),DATE(YEAR($AE294),MONTH($AE294),28)),0)</f>
      </c>
      <c r="AI294" s="18">
        <f>IFERROR(_xlfn.BETA.DIST(DATE(YEAR(AI$2),MONTH(AI$2),15),$AD$2,$AE$2,FALSE,DATE(YEAR($AD294),MONTH($AD294),1),DATE(YEAR($AE294),MONTH($AE294),28)),0)</f>
      </c>
      <c r="AJ294" s="18">
        <f>IFERROR(_xlfn.BETA.DIST(DATE(YEAR(AJ$2),MONTH(AJ$2),15),$AD$2,$AE$2,FALSE,DATE(YEAR($AD294),MONTH($AD294),1),DATE(YEAR($AE294),MONTH($AE294),28)),0)</f>
      </c>
      <c r="AK294" s="18">
        <f>IFERROR(_xlfn.BETA.DIST(DATE(YEAR(AK$2),MONTH(AK$2),15),$AD$2,$AE$2,FALSE,DATE(YEAR($AD294),MONTH($AD294),1),DATE(YEAR($AE294),MONTH($AE294),28)),0)</f>
      </c>
      <c r="AL294" s="18">
        <f>IFERROR(_xlfn.BETA.DIST(DATE(YEAR(AL$2),MONTH(AL$2),15),$AD$2,$AE$2,FALSE,DATE(YEAR($AD294),MONTH($AD294),1),DATE(YEAR($AE294),MONTH($AE294),28)),0)</f>
      </c>
      <c r="AM294" s="18">
        <f>IFERROR(_xlfn.BETA.DIST(DATE(YEAR(AM$2),MONTH(AM$2),15),$AD$2,$AE$2,FALSE,DATE(YEAR($AD294),MONTH($AD294),1),DATE(YEAR($AE294),MONTH($AE294),28)),0)</f>
      </c>
      <c r="AN294" s="18">
        <f>IFERROR(_xlfn.BETA.DIST(DATE(YEAR(AN$2),MONTH(AN$2),15),$AD$2,$AE$2,FALSE,DATE(YEAR($AD294),MONTH($AD294),1),DATE(YEAR($AE294),MONTH($AE294),28)),0)</f>
      </c>
      <c r="AO294" s="18">
        <f>IFERROR(_xlfn.BETA.DIST(DATE(YEAR(AO$2),MONTH(AO$2),15),$AD$2,$AE$2,FALSE,DATE(YEAR($AD294),MONTH($AD294),1),DATE(YEAR($AE294),MONTH($AE294),28)),0)</f>
      </c>
      <c r="AP294" s="18">
        <f>IFERROR(_xlfn.BETA.DIST(DATE(YEAR(AP$2),MONTH(AP$2),15),$AD$2,$AE$2,FALSE,DATE(YEAR($AD294),MONTH($AD294),1),DATE(YEAR($AE294),MONTH($AE294),28)),0)</f>
      </c>
      <c r="AQ294" s="18">
        <f>IFERROR(_xlfn.BETA.DIST(DATE(YEAR(AQ$2),MONTH(AQ$2),15),$AD$2,$AE$2,FALSE,DATE(YEAR($AD294),MONTH($AD294),1),DATE(YEAR($AE294),MONTH($AE294),28)),0)</f>
      </c>
      <c r="AR294" s="18">
        <f>IFERROR(_xlfn.BETA.DIST(DATE(YEAR(AR$2),MONTH(AR$2),15),$AD$2,$AE$2,FALSE,DATE(YEAR($AD294),MONTH($AD294),1),DATE(YEAR($AE294),MONTH($AE294),28)),0)</f>
      </c>
      <c r="AS294" s="18">
        <f>IFERROR(_xlfn.BETA.DIST(DATE(YEAR(AS$2),MONTH(AS$2),15),$AD$2,$AE$2,FALSE,DATE(YEAR($AD294),MONTH($AD294),1),DATE(YEAR($AE294),MONTH($AE294),28)),0)</f>
      </c>
      <c r="AT294" s="18">
        <f>IFERROR(_xlfn.BETA.DIST(DATE(YEAR(AT$2),MONTH(AT$2),15),$AD$2,$AE$2,FALSE,DATE(YEAR($AD294),MONTH($AD294),1),DATE(YEAR($AE294),MONTH($AE294),28)),0)</f>
      </c>
      <c r="AU294" s="18">
        <f>IFERROR(_xlfn.BETA.DIST(DATE(YEAR(AU$2),MONTH(AU$2),15),$AD$2,$AE$2,FALSE,DATE(YEAR($AD294),MONTH($AD294),1),DATE(YEAR($AE294),MONTH($AE294),28)),0)</f>
      </c>
      <c r="AV294" s="18">
        <f>SUM(AG294:AU294)</f>
      </c>
      <c r="AW294" s="18">
        <f>IF(J294&lt;&gt;0,J294,IF($AV294=0,0,AG294/$AV294*$Z294))</f>
      </c>
      <c r="AX294" s="18">
        <f>IF(K294&lt;&gt;0,K294,IF($AV294=0,0,AH294/$AV294*$Z294))</f>
      </c>
      <c r="AY294" s="18">
        <f>IF(L294&lt;&gt;0,L294,IF($AV294=0,0,AI294/$AV294*$Z294))</f>
      </c>
      <c r="AZ294" s="18">
        <f>IF(M294&lt;&gt;0,M294,IF($AV294=0,0,AJ294/$AV294*$Z294))</f>
      </c>
      <c r="BA294" s="18">
        <f>IF(N294&lt;&gt;0,N294,IF($AV294=0,0,AK294/$AV294*$Z294))</f>
      </c>
      <c r="BB294" s="18">
        <f>IF(O294&lt;&gt;0,O294,IF($AV294=0,0,AL294/$AV294*$Z294))</f>
      </c>
      <c r="BC294" s="18">
        <f>IF(P294&lt;&gt;0,P294,IF($AV294=0,0,AM294/$AV294*$Z294))</f>
      </c>
      <c r="BD294" s="18">
        <f>IF(Q294&lt;&gt;0,Q294,IF($AV294=0,0,AN294/$AV294*$Z294))</f>
      </c>
      <c r="BE294" s="18">
        <f>IF(R294&lt;&gt;0,R294,IF($AV294=0,0,AO294/$AV294*$Z294))</f>
      </c>
      <c r="BF294" s="18">
        <f>IF(S294&lt;&gt;0,S294,IF($AV294=0,0,AP294/$AV294*$Z294))</f>
      </c>
      <c r="BG294" s="18">
        <f>IF(T294&lt;&gt;0,T294,IF($AV294=0,0,AQ294/$AV294*$Z294))</f>
      </c>
      <c r="BH294" s="18">
        <f>IF(U294&lt;&gt;0,U294,IF($AV294=0,0,AR294/$AV294*$Z294))</f>
      </c>
      <c r="BI294" s="18">
        <f>IF(V294&lt;&gt;0,V294,IF($AV294=0,0,AS294/$AV294*$Z294))</f>
      </c>
      <c r="BJ294" s="18">
        <f>IF(W294&lt;&gt;0,W294,IF($AV294=0,0,AT294/$AV294*$Z294))</f>
      </c>
      <c r="BK294" s="18">
        <f>IF(X294&lt;&gt;0,X294,IF($AV294=0,0,AU294/$AV294*$Z294))</f>
      </c>
      <c r="BL294" s="18">
        <f>SUM(AW294:BK294)</f>
      </c>
      <c r="BM294" s="18">
        <f>I294-BL294</f>
      </c>
    </row>
    <row r="295" outlineLevel="4">
      <c r="A295" s="5" t="str">
        <v>3.32</v>
      </c>
      <c r="B295" s="5" t="str">
        <v/>
      </c>
      <c r="C295" s="5" t="str">
        <v>BSPRELGENG107</v>
      </c>
      <c r="D295" s="5" t="str">
        <v>BSPRELGENG107</v>
      </c>
      <c r="E295" s="19">
        <f>IFERROR(_xlfn.XLOOKUP(F295,Assumptions!B:B,Assumptions!C:C),0)</f>
      </c>
      <c r="F295" s="5" t="str">
        <v>Site Delivery USD</v>
      </c>
      <c r="G295" s="5" t="str">
        <v/>
      </c>
      <c r="H295" s="18">
        <f>G293*E295</f>
      </c>
      <c r="I295" s="18">
        <f>H295*(1-0)</f>
      </c>
      <c r="J295" s="18">
        <v>0</v>
      </c>
      <c r="K295" s="18">
        <v>0</v>
      </c>
      <c r="L295" s="18">
        <v>0</v>
      </c>
      <c r="M295" s="18">
        <v>0</v>
      </c>
      <c r="N295" s="18">
        <v>0</v>
      </c>
      <c r="O295" s="18">
        <v>0</v>
      </c>
      <c r="P295" s="18">
        <v>0</v>
      </c>
      <c r="Q295" s="18">
        <v>0</v>
      </c>
      <c r="R295" s="18">
        <v>0</v>
      </c>
      <c r="S295" s="18">
        <v>0</v>
      </c>
      <c r="T295" s="18">
        <v>0</v>
      </c>
      <c r="U295" s="18">
        <v>0</v>
      </c>
      <c r="V295" s="18">
        <v>0</v>
      </c>
      <c r="W295" s="18">
        <v>0</v>
      </c>
      <c r="X295" s="18">
        <v>0</v>
      </c>
      <c r="Y295" s="18">
        <f>SUM(J295:X295)</f>
      </c>
      <c r="Z295" s="18">
        <f>I295-Y295</f>
      </c>
      <c r="AA295" s="20">
        <v>46294</v>
      </c>
      <c r="AB295" s="20">
        <v>46294</v>
      </c>
      <c r="AC295" s="18">
        <f>IFERROR(_xlfn.XLOOKUP(F295,Assumptions!B:B,Assumptions!D:D),0)</f>
      </c>
      <c r="AD295" s="20">
        <f>AA295+AC295</f>
      </c>
      <c r="AE295" s="20">
        <f>AC295+AB295</f>
      </c>
      <c r="AF295" s="5" t="str">
        <v/>
      </c>
      <c r="AG295" s="18">
        <f>IFERROR(_xlfn.BETA.DIST(DATE(YEAR(AG$2),MONTH(AG$2),15),$AD$2,$AE$2,FALSE,DATE(YEAR($AD295),MONTH($AD295),1),DATE(YEAR($AE295),MONTH($AE295),28)),0)</f>
      </c>
      <c r="AH295" s="18">
        <f>IFERROR(_xlfn.BETA.DIST(DATE(YEAR(AH$2),MONTH(AH$2),15),$AD$2,$AE$2,FALSE,DATE(YEAR($AD295),MONTH($AD295),1),DATE(YEAR($AE295),MONTH($AE295),28)),0)</f>
      </c>
      <c r="AI295" s="18">
        <f>IFERROR(_xlfn.BETA.DIST(DATE(YEAR(AI$2),MONTH(AI$2),15),$AD$2,$AE$2,FALSE,DATE(YEAR($AD295),MONTH($AD295),1),DATE(YEAR($AE295),MONTH($AE295),28)),0)</f>
      </c>
      <c r="AJ295" s="18">
        <f>IFERROR(_xlfn.BETA.DIST(DATE(YEAR(AJ$2),MONTH(AJ$2),15),$AD$2,$AE$2,FALSE,DATE(YEAR($AD295),MONTH($AD295),1),DATE(YEAR($AE295),MONTH($AE295),28)),0)</f>
      </c>
      <c r="AK295" s="18">
        <f>IFERROR(_xlfn.BETA.DIST(DATE(YEAR(AK$2),MONTH(AK$2),15),$AD$2,$AE$2,FALSE,DATE(YEAR($AD295),MONTH($AD295),1),DATE(YEAR($AE295),MONTH($AE295),28)),0)</f>
      </c>
      <c r="AL295" s="18">
        <f>IFERROR(_xlfn.BETA.DIST(DATE(YEAR(AL$2),MONTH(AL$2),15),$AD$2,$AE$2,FALSE,DATE(YEAR($AD295),MONTH($AD295),1),DATE(YEAR($AE295),MONTH($AE295),28)),0)</f>
      </c>
      <c r="AM295" s="18">
        <f>IFERROR(_xlfn.BETA.DIST(DATE(YEAR(AM$2),MONTH(AM$2),15),$AD$2,$AE$2,FALSE,DATE(YEAR($AD295),MONTH($AD295),1),DATE(YEAR($AE295),MONTH($AE295),28)),0)</f>
      </c>
      <c r="AN295" s="18">
        <f>IFERROR(_xlfn.BETA.DIST(DATE(YEAR(AN$2),MONTH(AN$2),15),$AD$2,$AE$2,FALSE,DATE(YEAR($AD295),MONTH($AD295),1),DATE(YEAR($AE295),MONTH($AE295),28)),0)</f>
      </c>
      <c r="AO295" s="18">
        <f>IFERROR(_xlfn.BETA.DIST(DATE(YEAR(AO$2),MONTH(AO$2),15),$AD$2,$AE$2,FALSE,DATE(YEAR($AD295),MONTH($AD295),1),DATE(YEAR($AE295),MONTH($AE295),28)),0)</f>
      </c>
      <c r="AP295" s="18">
        <f>IFERROR(_xlfn.BETA.DIST(DATE(YEAR(AP$2),MONTH(AP$2),15),$AD$2,$AE$2,FALSE,DATE(YEAR($AD295),MONTH($AD295),1),DATE(YEAR($AE295),MONTH($AE295),28)),0)</f>
      </c>
      <c r="AQ295" s="18">
        <f>IFERROR(_xlfn.BETA.DIST(DATE(YEAR(AQ$2),MONTH(AQ$2),15),$AD$2,$AE$2,FALSE,DATE(YEAR($AD295),MONTH($AD295),1),DATE(YEAR($AE295),MONTH($AE295),28)),0)</f>
      </c>
      <c r="AR295" s="18">
        <f>IFERROR(_xlfn.BETA.DIST(DATE(YEAR(AR$2),MONTH(AR$2),15),$AD$2,$AE$2,FALSE,DATE(YEAR($AD295),MONTH($AD295),1),DATE(YEAR($AE295),MONTH($AE295),28)),0)</f>
      </c>
      <c r="AS295" s="18">
        <f>IFERROR(_xlfn.BETA.DIST(DATE(YEAR(AS$2),MONTH(AS$2),15),$AD$2,$AE$2,FALSE,DATE(YEAR($AD295),MONTH($AD295),1),DATE(YEAR($AE295),MONTH($AE295),28)),0)</f>
      </c>
      <c r="AT295" s="18">
        <f>IFERROR(_xlfn.BETA.DIST(DATE(YEAR(AT$2),MONTH(AT$2),15),$AD$2,$AE$2,FALSE,DATE(YEAR($AD295),MONTH($AD295),1),DATE(YEAR($AE295),MONTH($AE295),28)),0)</f>
      </c>
      <c r="AU295" s="18">
        <f>IFERROR(_xlfn.BETA.DIST(DATE(YEAR(AU$2),MONTH(AU$2),15),$AD$2,$AE$2,FALSE,DATE(YEAR($AD295),MONTH($AD295),1),DATE(YEAR($AE295),MONTH($AE295),28)),0)</f>
      </c>
      <c r="AV295" s="18">
        <f>SUM(AG295:AU295)</f>
      </c>
      <c r="AW295" s="18">
        <f>IF(J295&lt;&gt;0,J295,IF($AV295=0,0,AG295/$AV295*$Z295))</f>
      </c>
      <c r="AX295" s="18">
        <f>IF(K295&lt;&gt;0,K295,IF($AV295=0,0,AH295/$AV295*$Z295))</f>
      </c>
      <c r="AY295" s="18">
        <f>IF(L295&lt;&gt;0,L295,IF($AV295=0,0,AI295/$AV295*$Z295))</f>
      </c>
      <c r="AZ295" s="18">
        <f>IF(M295&lt;&gt;0,M295,IF($AV295=0,0,AJ295/$AV295*$Z295))</f>
      </c>
      <c r="BA295" s="18">
        <f>IF(N295&lt;&gt;0,N295,IF($AV295=0,0,AK295/$AV295*$Z295))</f>
      </c>
      <c r="BB295" s="18">
        <f>IF(O295&lt;&gt;0,O295,IF($AV295=0,0,AL295/$AV295*$Z295))</f>
      </c>
      <c r="BC295" s="18">
        <f>IF(P295&lt;&gt;0,P295,IF($AV295=0,0,AM295/$AV295*$Z295))</f>
      </c>
      <c r="BD295" s="18">
        <f>IF(Q295&lt;&gt;0,Q295,IF($AV295=0,0,AN295/$AV295*$Z295))</f>
      </c>
      <c r="BE295" s="18">
        <f>IF(R295&lt;&gt;0,R295,IF($AV295=0,0,AO295/$AV295*$Z295))</f>
      </c>
      <c r="BF295" s="18">
        <f>IF(S295&lt;&gt;0,S295,IF($AV295=0,0,AP295/$AV295*$Z295))</f>
      </c>
      <c r="BG295" s="18">
        <f>IF(T295&lt;&gt;0,T295,IF($AV295=0,0,AQ295/$AV295*$Z295))</f>
      </c>
      <c r="BH295" s="18">
        <f>IF(U295&lt;&gt;0,U295,IF($AV295=0,0,AR295/$AV295*$Z295))</f>
      </c>
      <c r="BI295" s="18">
        <f>IF(V295&lt;&gt;0,V295,IF($AV295=0,0,AS295/$AV295*$Z295))</f>
      </c>
      <c r="BJ295" s="18">
        <f>IF(W295&lt;&gt;0,W295,IF($AV295=0,0,AT295/$AV295*$Z295))</f>
      </c>
      <c r="BK295" s="18">
        <f>IF(X295&lt;&gt;0,X295,IF($AV295=0,0,AU295/$AV295*$Z295))</f>
      </c>
      <c r="BL295" s="18">
        <f>SUM(AW295:BK295)</f>
      </c>
      <c r="BM295" s="18">
        <f>I295-BL295</f>
      </c>
    </row>
    <row r="296" outlineLevel="4">
      <c r="A296" s="5" t="str">
        <v>3.32</v>
      </c>
      <c r="B296" s="5" t="str">
        <v/>
      </c>
      <c r="C296" s="5" t="str">
        <v>BSKDGNGENGR07</v>
      </c>
      <c r="D296" s="5" t="str">
        <v>BSKDGNGENGR07</v>
      </c>
      <c r="E296" s="19">
        <f>IFERROR(_xlfn.XLOOKUP(F296,Assumptions!B:B,Assumptions!C:C),0)</f>
      </c>
      <c r="F296" s="5" t="str">
        <v>Retention</v>
      </c>
      <c r="G296" s="5" t="str">
        <v/>
      </c>
      <c r="H296" s="18">
        <f>G293*E296</f>
      </c>
      <c r="I296" s="18">
        <f>H296*(1-0)</f>
      </c>
      <c r="J296" s="18">
        <v>0</v>
      </c>
      <c r="K296" s="18">
        <v>0</v>
      </c>
      <c r="L296" s="18">
        <v>0</v>
      </c>
      <c r="M296" s="18">
        <v>0</v>
      </c>
      <c r="N296" s="18">
        <v>0</v>
      </c>
      <c r="O296" s="18">
        <v>0</v>
      </c>
      <c r="P296" s="18">
        <v>0</v>
      </c>
      <c r="Q296" s="18">
        <v>0</v>
      </c>
      <c r="R296" s="18">
        <v>0</v>
      </c>
      <c r="S296" s="18">
        <v>0</v>
      </c>
      <c r="T296" s="18">
        <v>0</v>
      </c>
      <c r="U296" s="18">
        <v>0</v>
      </c>
      <c r="V296" s="18">
        <v>0</v>
      </c>
      <c r="W296" s="18">
        <v>0</v>
      </c>
      <c r="X296" s="18">
        <v>0</v>
      </c>
      <c r="Y296" s="18">
        <f>SUM(J296:X296)</f>
      </c>
      <c r="Z296" s="18">
        <f>I296-Y296</f>
      </c>
      <c r="AA296" s="20">
        <v>46483</v>
      </c>
      <c r="AB296" s="20">
        <v>46483</v>
      </c>
      <c r="AC296" s="18">
        <f>IFERROR(_xlfn.XLOOKUP(F296,Assumptions!B:B,Assumptions!D:D),0)</f>
      </c>
      <c r="AD296" s="20">
        <f>AA296+AC296</f>
      </c>
      <c r="AE296" s="20">
        <f>AC296+AB296</f>
      </c>
      <c r="AF296" s="5" t="str">
        <v/>
      </c>
      <c r="AG296" s="18">
        <f>IFERROR(_xlfn.BETA.DIST(DATE(YEAR(AG$2),MONTH(AG$2),15),$AD$2,$AE$2,FALSE,DATE(YEAR($AD296),MONTH($AD296),1),DATE(YEAR($AE296),MONTH($AE296),28)),0)</f>
      </c>
      <c r="AH296" s="18">
        <f>IFERROR(_xlfn.BETA.DIST(DATE(YEAR(AH$2),MONTH(AH$2),15),$AD$2,$AE$2,FALSE,DATE(YEAR($AD296),MONTH($AD296),1),DATE(YEAR($AE296),MONTH($AE296),28)),0)</f>
      </c>
      <c r="AI296" s="18">
        <f>IFERROR(_xlfn.BETA.DIST(DATE(YEAR(AI$2),MONTH(AI$2),15),$AD$2,$AE$2,FALSE,DATE(YEAR($AD296),MONTH($AD296),1),DATE(YEAR($AE296),MONTH($AE296),28)),0)</f>
      </c>
      <c r="AJ296" s="18">
        <f>IFERROR(_xlfn.BETA.DIST(DATE(YEAR(AJ$2),MONTH(AJ$2),15),$AD$2,$AE$2,FALSE,DATE(YEAR($AD296),MONTH($AD296),1),DATE(YEAR($AE296),MONTH($AE296),28)),0)</f>
      </c>
      <c r="AK296" s="18">
        <f>IFERROR(_xlfn.BETA.DIST(DATE(YEAR(AK$2),MONTH(AK$2),15),$AD$2,$AE$2,FALSE,DATE(YEAR($AD296),MONTH($AD296),1),DATE(YEAR($AE296),MONTH($AE296),28)),0)</f>
      </c>
      <c r="AL296" s="18">
        <f>IFERROR(_xlfn.BETA.DIST(DATE(YEAR(AL$2),MONTH(AL$2),15),$AD$2,$AE$2,FALSE,DATE(YEAR($AD296),MONTH($AD296),1),DATE(YEAR($AE296),MONTH($AE296),28)),0)</f>
      </c>
      <c r="AM296" s="18">
        <f>IFERROR(_xlfn.BETA.DIST(DATE(YEAR(AM$2),MONTH(AM$2),15),$AD$2,$AE$2,FALSE,DATE(YEAR($AD296),MONTH($AD296),1),DATE(YEAR($AE296),MONTH($AE296),28)),0)</f>
      </c>
      <c r="AN296" s="18">
        <f>IFERROR(_xlfn.BETA.DIST(DATE(YEAR(AN$2),MONTH(AN$2),15),$AD$2,$AE$2,FALSE,DATE(YEAR($AD296),MONTH($AD296),1),DATE(YEAR($AE296),MONTH($AE296),28)),0)</f>
      </c>
      <c r="AO296" s="18">
        <f>IFERROR(_xlfn.BETA.DIST(DATE(YEAR(AO$2),MONTH(AO$2),15),$AD$2,$AE$2,FALSE,DATE(YEAR($AD296),MONTH($AD296),1),DATE(YEAR($AE296),MONTH($AE296),28)),0)</f>
      </c>
      <c r="AP296" s="18">
        <f>IFERROR(_xlfn.BETA.DIST(DATE(YEAR(AP$2),MONTH(AP$2),15),$AD$2,$AE$2,FALSE,DATE(YEAR($AD296),MONTH($AD296),1),DATE(YEAR($AE296),MONTH($AE296),28)),0)</f>
      </c>
      <c r="AQ296" s="18">
        <f>IFERROR(_xlfn.BETA.DIST(DATE(YEAR(AQ$2),MONTH(AQ$2),15),$AD$2,$AE$2,FALSE,DATE(YEAR($AD296),MONTH($AD296),1),DATE(YEAR($AE296),MONTH($AE296),28)),0)</f>
      </c>
      <c r="AR296" s="18">
        <f>IFERROR(_xlfn.BETA.DIST(DATE(YEAR(AR$2),MONTH(AR$2),15),$AD$2,$AE$2,FALSE,DATE(YEAR($AD296),MONTH($AD296),1),DATE(YEAR($AE296),MONTH($AE296),28)),0)</f>
      </c>
      <c r="AS296" s="18">
        <f>IFERROR(_xlfn.BETA.DIST(DATE(YEAR(AS$2),MONTH(AS$2),15),$AD$2,$AE$2,FALSE,DATE(YEAR($AD296),MONTH($AD296),1),DATE(YEAR($AE296),MONTH($AE296),28)),0)</f>
      </c>
      <c r="AT296" s="18">
        <f>IFERROR(_xlfn.BETA.DIST(DATE(YEAR(AT$2),MONTH(AT$2),15),$AD$2,$AE$2,FALSE,DATE(YEAR($AD296),MONTH($AD296),1),DATE(YEAR($AE296),MONTH($AE296),28)),0)</f>
      </c>
      <c r="AU296" s="18">
        <f>IFERROR(_xlfn.BETA.DIST(DATE(YEAR(AU$2),MONTH(AU$2),15),$AD$2,$AE$2,FALSE,DATE(YEAR($AD296),MONTH($AD296),1),DATE(YEAR($AE296),MONTH($AE296),28)),0)</f>
      </c>
      <c r="AV296" s="18">
        <f>SUM(AG296:AU296)</f>
      </c>
      <c r="AW296" s="18">
        <f>IF(J296&lt;&gt;0,J296,IF($AV296=0,0,AG296/$AV296*$Z296))</f>
      </c>
      <c r="AX296" s="18">
        <f>IF(K296&lt;&gt;0,K296,IF($AV296=0,0,AH296/$AV296*$Z296))</f>
      </c>
      <c r="AY296" s="18">
        <f>IF(L296&lt;&gt;0,L296,IF($AV296=0,0,AI296/$AV296*$Z296))</f>
      </c>
      <c r="AZ296" s="18">
        <f>IF(M296&lt;&gt;0,M296,IF($AV296=0,0,AJ296/$AV296*$Z296))</f>
      </c>
      <c r="BA296" s="18">
        <f>IF(N296&lt;&gt;0,N296,IF($AV296=0,0,AK296/$AV296*$Z296))</f>
      </c>
      <c r="BB296" s="18">
        <f>IF(O296&lt;&gt;0,O296,IF($AV296=0,0,AL296/$AV296*$Z296))</f>
      </c>
      <c r="BC296" s="18">
        <f>IF(P296&lt;&gt;0,P296,IF($AV296=0,0,AM296/$AV296*$Z296))</f>
      </c>
      <c r="BD296" s="18">
        <f>IF(Q296&lt;&gt;0,Q296,IF($AV296=0,0,AN296/$AV296*$Z296))</f>
      </c>
      <c r="BE296" s="18">
        <f>IF(R296&lt;&gt;0,R296,IF($AV296=0,0,AO296/$AV296*$Z296))</f>
      </c>
      <c r="BF296" s="18">
        <f>IF(S296&lt;&gt;0,S296,IF($AV296=0,0,AP296/$AV296*$Z296))</f>
      </c>
      <c r="BG296" s="18">
        <f>IF(T296&lt;&gt;0,T296,IF($AV296=0,0,AQ296/$AV296*$Z296))</f>
      </c>
      <c r="BH296" s="18">
        <f>IF(U296&lt;&gt;0,U296,IF($AV296=0,0,AR296/$AV296*$Z296))</f>
      </c>
      <c r="BI296" s="18">
        <f>IF(V296&lt;&gt;0,V296,IF($AV296=0,0,AS296/$AV296*$Z296))</f>
      </c>
      <c r="BJ296" s="18">
        <f>IF(W296&lt;&gt;0,W296,IF($AV296=0,0,AT296/$AV296*$Z296))</f>
      </c>
      <c r="BK296" s="18">
        <f>IF(X296&lt;&gt;0,X296,IF($AV296=0,0,AU296/$AV296*$Z296))</f>
      </c>
      <c r="BL296" s="18">
        <f>SUM(AW296:BK296)</f>
      </c>
      <c r="BM296" s="18">
        <f>I296-BL296</f>
      </c>
    </row>
    <row r="297" outlineLevel="2">
      <c r="A297" s="15" t="str">
        <v/>
      </c>
      <c r="B297" s="15" t="str">
        <v/>
      </c>
      <c r="C297" s="15" t="str">
        <v/>
      </c>
      <c r="D297" s="15" t="str">
        <v/>
      </c>
      <c r="E297" s="15" t="str">
        <v/>
      </c>
      <c r="F297" s="15" t="str">
        <v>Outdoor Equipment</v>
      </c>
      <c r="G297" s="15">
        <v>180034.01999999996</v>
      </c>
      <c r="H297" s="15" t="str">
        <v/>
      </c>
      <c r="I297" s="15" t="str">
        <v/>
      </c>
      <c r="J297" s="15" t="str">
        <v/>
      </c>
      <c r="K297" s="15" t="str">
        <v/>
      </c>
      <c r="L297" s="15" t="str">
        <v/>
      </c>
      <c r="M297" s="15" t="str">
        <v/>
      </c>
      <c r="N297" s="15" t="str">
        <v/>
      </c>
      <c r="O297" s="15" t="str">
        <v/>
      </c>
      <c r="P297" s="15" t="str">
        <v/>
      </c>
      <c r="Q297" s="15" t="str">
        <v/>
      </c>
      <c r="R297" s="15" t="str">
        <v/>
      </c>
      <c r="S297" s="15" t="str">
        <v/>
      </c>
      <c r="T297" s="15" t="str">
        <v/>
      </c>
      <c r="U297" s="15" t="str">
        <v/>
      </c>
      <c r="V297" s="15" t="str">
        <v/>
      </c>
      <c r="W297" s="15" t="str">
        <v/>
      </c>
      <c r="X297" s="15" t="str">
        <v/>
      </c>
      <c r="Y297" s="15" t="str">
        <v/>
      </c>
      <c r="Z297" s="15" t="str">
        <v/>
      </c>
      <c r="AA297" s="15" t="str">
        <v/>
      </c>
      <c r="AB297" s="15" t="str">
        <v/>
      </c>
      <c r="AC297" s="15" t="str">
        <v/>
      </c>
      <c r="AD297" s="15" t="str">
        <v/>
      </c>
      <c r="AE297" s="15" t="str">
        <v/>
      </c>
      <c r="AF297" s="5" t="str">
        <v/>
      </c>
      <c r="AG297" s="15" t="str">
        <v/>
      </c>
      <c r="AH297" s="15" t="str">
        <v/>
      </c>
      <c r="AI297" s="15" t="str">
        <v/>
      </c>
      <c r="AJ297" s="15" t="str">
        <v/>
      </c>
      <c r="AK297" s="15" t="str">
        <v/>
      </c>
      <c r="AL297" s="15" t="str">
        <v/>
      </c>
      <c r="AM297" s="15" t="str">
        <v/>
      </c>
      <c r="AN297" s="15" t="str">
        <v/>
      </c>
      <c r="AO297" s="15" t="str">
        <v/>
      </c>
      <c r="AP297" s="15" t="str">
        <v/>
      </c>
      <c r="AQ297" s="15" t="str">
        <v/>
      </c>
      <c r="AR297" s="15" t="str">
        <v/>
      </c>
      <c r="AS297" s="15" t="str">
        <v/>
      </c>
      <c r="AT297" s="15" t="str">
        <v/>
      </c>
      <c r="AU297" s="15" t="str">
        <v/>
      </c>
      <c r="AV297" s="15" t="str">
        <v/>
      </c>
      <c r="AW297" s="15" t="str">
        <v/>
      </c>
      <c r="AX297" s="15" t="str">
        <v/>
      </c>
      <c r="AY297" s="15" t="str">
        <v/>
      </c>
      <c r="AZ297" s="15" t="str">
        <v/>
      </c>
      <c r="BA297" s="15" t="str">
        <v/>
      </c>
      <c r="BB297" s="15" t="str">
        <v/>
      </c>
      <c r="BC297" s="15" t="str">
        <v/>
      </c>
      <c r="BD297" s="15" t="str">
        <v/>
      </c>
      <c r="BE297" s="15" t="str">
        <v/>
      </c>
      <c r="BF297" s="15" t="str">
        <v/>
      </c>
      <c r="BG297" s="15" t="str">
        <v/>
      </c>
      <c r="BH297" s="15" t="str">
        <v/>
      </c>
      <c r="BI297" s="15" t="str">
        <v/>
      </c>
      <c r="BJ297" s="15" t="str">
        <v/>
      </c>
      <c r="BK297" s="15" t="str">
        <v/>
      </c>
      <c r="BL297" s="15" t="str">
        <v/>
      </c>
      <c r="BM297" s="15" t="str">
        <v/>
      </c>
    </row>
    <row r="298" outlineLevel="3">
      <c r="A298" s="17" t="str">
        <v>5.1</v>
      </c>
      <c r="B298" s="17" t="str">
        <v/>
      </c>
      <c r="C298" s="17" t="str">
        <v/>
      </c>
      <c r="D298" s="17" t="str">
        <v/>
      </c>
      <c r="E298" s="17" t="str">
        <v>5.1</v>
      </c>
      <c r="F298" s="17" t="str">
        <v>Single phase AIS 220 kV CCVT  (220/√3:0.1/√3:0.1/√3/0.1/√3kV) for outgoing OHTLs as specified.</v>
      </c>
      <c r="G298" s="17">
        <v>86992.34</v>
      </c>
      <c r="H298" s="17" t="str">
        <v/>
      </c>
      <c r="I298" s="17" t="str">
        <v/>
      </c>
      <c r="J298" s="17" t="str">
        <v/>
      </c>
      <c r="K298" s="17" t="str">
        <v/>
      </c>
      <c r="L298" s="17" t="str">
        <v/>
      </c>
      <c r="M298" s="17" t="str">
        <v/>
      </c>
      <c r="N298" s="17" t="str">
        <v/>
      </c>
      <c r="O298" s="17" t="str">
        <v/>
      </c>
      <c r="P298" s="17" t="str">
        <v/>
      </c>
      <c r="Q298" s="17" t="str">
        <v/>
      </c>
      <c r="R298" s="17" t="str">
        <v/>
      </c>
      <c r="S298" s="17" t="str">
        <v/>
      </c>
      <c r="T298" s="17" t="str">
        <v/>
      </c>
      <c r="U298" s="17" t="str">
        <v/>
      </c>
      <c r="V298" s="17" t="str">
        <v/>
      </c>
      <c r="W298" s="17" t="str">
        <v/>
      </c>
      <c r="X298" s="17" t="str">
        <v/>
      </c>
      <c r="Y298" s="17" t="str">
        <v/>
      </c>
      <c r="Z298" s="17" t="str">
        <v/>
      </c>
      <c r="AA298" s="17" t="str">
        <v/>
      </c>
      <c r="AB298" s="17" t="str">
        <v/>
      </c>
      <c r="AC298" s="17" t="str">
        <v/>
      </c>
      <c r="AD298" s="17" t="str">
        <v/>
      </c>
      <c r="AE298" s="17" t="str">
        <v/>
      </c>
      <c r="AF298" s="5" t="str">
        <v/>
      </c>
      <c r="AG298" s="18">
        <f>IFERROR(_xlfn.BETA.DIST(DATE(YEAR(AG$2),MONTH(AG$2),15),$AD$2,$AE$2,FALSE,DATE(YEAR($AD298),MONTH($AD298),1),DATE(YEAR($AE298),MONTH($AE298),28)),0)</f>
      </c>
      <c r="AH298" s="18">
        <f>IFERROR(_xlfn.BETA.DIST(DATE(YEAR(AH$2),MONTH(AH$2),15),$AD$2,$AE$2,FALSE,DATE(YEAR($AD298),MONTH($AD298),1),DATE(YEAR($AE298),MONTH($AE298),28)),0)</f>
      </c>
      <c r="AI298" s="18">
        <f>IFERROR(_xlfn.BETA.DIST(DATE(YEAR(AI$2),MONTH(AI$2),15),$AD$2,$AE$2,FALSE,DATE(YEAR($AD298),MONTH($AD298),1),DATE(YEAR($AE298),MONTH($AE298),28)),0)</f>
      </c>
      <c r="AJ298" s="18">
        <f>IFERROR(_xlfn.BETA.DIST(DATE(YEAR(AJ$2),MONTH(AJ$2),15),$AD$2,$AE$2,FALSE,DATE(YEAR($AD298),MONTH($AD298),1),DATE(YEAR($AE298),MONTH($AE298),28)),0)</f>
      </c>
      <c r="AK298" s="18">
        <f>IFERROR(_xlfn.BETA.DIST(DATE(YEAR(AK$2),MONTH(AK$2),15),$AD$2,$AE$2,FALSE,DATE(YEAR($AD298),MONTH($AD298),1),DATE(YEAR($AE298),MONTH($AE298),28)),0)</f>
      </c>
      <c r="AL298" s="18">
        <f>IFERROR(_xlfn.BETA.DIST(DATE(YEAR(AL$2),MONTH(AL$2),15),$AD$2,$AE$2,FALSE,DATE(YEAR($AD298),MONTH($AD298),1),DATE(YEAR($AE298),MONTH($AE298),28)),0)</f>
      </c>
      <c r="AM298" s="18">
        <f>IFERROR(_xlfn.BETA.DIST(DATE(YEAR(AM$2),MONTH(AM$2),15),$AD$2,$AE$2,FALSE,DATE(YEAR($AD298),MONTH($AD298),1),DATE(YEAR($AE298),MONTH($AE298),28)),0)</f>
      </c>
      <c r="AN298" s="18">
        <f>IFERROR(_xlfn.BETA.DIST(DATE(YEAR(AN$2),MONTH(AN$2),15),$AD$2,$AE$2,FALSE,DATE(YEAR($AD298),MONTH($AD298),1),DATE(YEAR($AE298),MONTH($AE298),28)),0)</f>
      </c>
      <c r="AO298" s="18">
        <f>IFERROR(_xlfn.BETA.DIST(DATE(YEAR(AO$2),MONTH(AO$2),15),$AD$2,$AE$2,FALSE,DATE(YEAR($AD298),MONTH($AD298),1),DATE(YEAR($AE298),MONTH($AE298),28)),0)</f>
      </c>
      <c r="AP298" s="18">
        <f>IFERROR(_xlfn.BETA.DIST(DATE(YEAR(AP$2),MONTH(AP$2),15),$AD$2,$AE$2,FALSE,DATE(YEAR($AD298),MONTH($AD298),1),DATE(YEAR($AE298),MONTH($AE298),28)),0)</f>
      </c>
      <c r="AQ298" s="18">
        <f>IFERROR(_xlfn.BETA.DIST(DATE(YEAR(AQ$2),MONTH(AQ$2),15),$AD$2,$AE$2,FALSE,DATE(YEAR($AD298),MONTH($AD298),1),DATE(YEAR($AE298),MONTH($AE298),28)),0)</f>
      </c>
      <c r="AR298" s="18">
        <f>IFERROR(_xlfn.BETA.DIST(DATE(YEAR(AR$2),MONTH(AR$2),15),$AD$2,$AE$2,FALSE,DATE(YEAR($AD298),MONTH($AD298),1),DATE(YEAR($AE298),MONTH($AE298),28)),0)</f>
      </c>
      <c r="AS298" s="18">
        <f>IFERROR(_xlfn.BETA.DIST(DATE(YEAR(AS$2),MONTH(AS$2),15),$AD$2,$AE$2,FALSE,DATE(YEAR($AD298),MONTH($AD298),1),DATE(YEAR($AE298),MONTH($AE298),28)),0)</f>
      </c>
      <c r="AT298" s="18">
        <f>IFERROR(_xlfn.BETA.DIST(DATE(YEAR(AT$2),MONTH(AT$2),15),$AD$2,$AE$2,FALSE,DATE(YEAR($AD298),MONTH($AD298),1),DATE(YEAR($AE298),MONTH($AE298),28)),0)</f>
      </c>
      <c r="AU298" s="18">
        <f>IFERROR(_xlfn.BETA.DIST(DATE(YEAR(AU$2),MONTH(AU$2),15),$AD$2,$AE$2,FALSE,DATE(YEAR($AD298),MONTH($AD298),1),DATE(YEAR($AE298),MONTH($AE298),28)),0)</f>
      </c>
      <c r="AV298" s="18">
        <f>SUM(AG298:AU298)</f>
      </c>
      <c r="AW298" s="18">
        <f>IF(J298&lt;&gt;0,J298,IF($AV298=0,0,AG298/$AV298*$Z298))</f>
      </c>
      <c r="AX298" s="18">
        <f>IF(K298&lt;&gt;0,K298,IF($AV298=0,0,AH298/$AV298*$Z298))</f>
      </c>
      <c r="AY298" s="18">
        <f>IF(L298&lt;&gt;0,L298,IF($AV298=0,0,AI298/$AV298*$Z298))</f>
      </c>
      <c r="AZ298" s="18">
        <f>IF(M298&lt;&gt;0,M298,IF($AV298=0,0,AJ298/$AV298*$Z298))</f>
      </c>
      <c r="BA298" s="18">
        <f>IF(N298&lt;&gt;0,N298,IF($AV298=0,0,AK298/$AV298*$Z298))</f>
      </c>
      <c r="BB298" s="18">
        <f>IF(O298&lt;&gt;0,O298,IF($AV298=0,0,AL298/$AV298*$Z298))</f>
      </c>
      <c r="BC298" s="18">
        <f>IF(P298&lt;&gt;0,P298,IF($AV298=0,0,AM298/$AV298*$Z298))</f>
      </c>
      <c r="BD298" s="18">
        <f>IF(Q298&lt;&gt;0,Q298,IF($AV298=0,0,AN298/$AV298*$Z298))</f>
      </c>
      <c r="BE298" s="18">
        <f>IF(R298&lt;&gt;0,R298,IF($AV298=0,0,AO298/$AV298*$Z298))</f>
      </c>
      <c r="BF298" s="18">
        <f>IF(S298&lt;&gt;0,S298,IF($AV298=0,0,AP298/$AV298*$Z298))</f>
      </c>
      <c r="BG298" s="18">
        <f>IF(T298&lt;&gt;0,T298,IF($AV298=0,0,AQ298/$AV298*$Z298))</f>
      </c>
      <c r="BH298" s="18">
        <f>IF(U298&lt;&gt;0,U298,IF($AV298=0,0,AR298/$AV298*$Z298))</f>
      </c>
      <c r="BI298" s="18">
        <f>IF(V298&lt;&gt;0,V298,IF($AV298=0,0,AS298/$AV298*$Z298))</f>
      </c>
      <c r="BJ298" s="18">
        <f>IF(W298&lt;&gt;0,W298,IF($AV298=0,0,AT298/$AV298*$Z298))</f>
      </c>
      <c r="BK298" s="18">
        <f>IF(X298&lt;&gt;0,X298,IF($AV298=0,0,AU298/$AV298*$Z298))</f>
      </c>
      <c r="BL298" s="18">
        <f>SUM(AW298:BK298)</f>
      </c>
      <c r="BM298" s="17" t="str">
        <v/>
      </c>
    </row>
    <row r="299" outlineLevel="4">
      <c r="A299" s="5" t="str">
        <v>5.1</v>
      </c>
      <c r="B299" s="5" t="str">
        <v/>
      </c>
      <c r="C299" s="5" t="str">
        <v>BSKDGNGENGR05</v>
      </c>
      <c r="D299" s="5" t="str">
        <v>BSKDGNGENGR05</v>
      </c>
      <c r="E299" s="19">
        <f>IFERROR(_xlfn.XLOOKUP(F299,Assumptions!B:B,Assumptions!C:C),0)</f>
      </c>
      <c r="F299" s="5" t="str">
        <v>Advanced Payment</v>
      </c>
      <c r="G299" s="5" t="str">
        <v/>
      </c>
      <c r="H299" s="18">
        <f>G298*E299</f>
      </c>
      <c r="I299" s="18">
        <f>H299*(1-0)</f>
      </c>
      <c r="J299" s="18">
        <v>0</v>
      </c>
      <c r="K299" s="18">
        <v>0</v>
      </c>
      <c r="L299" s="18">
        <v>0</v>
      </c>
      <c r="M299" s="18">
        <v>0</v>
      </c>
      <c r="N299" s="18">
        <v>0</v>
      </c>
      <c r="O299" s="18">
        <v>0</v>
      </c>
      <c r="P299" s="18">
        <v>0</v>
      </c>
      <c r="Q299" s="18">
        <v>0</v>
      </c>
      <c r="R299" s="18">
        <v>0</v>
      </c>
      <c r="S299" s="18">
        <v>0</v>
      </c>
      <c r="T299" s="18">
        <v>0</v>
      </c>
      <c r="U299" s="18">
        <v>0</v>
      </c>
      <c r="V299" s="18">
        <v>0</v>
      </c>
      <c r="W299" s="18">
        <v>0</v>
      </c>
      <c r="X299" s="18">
        <v>0</v>
      </c>
      <c r="Y299" s="18">
        <f>SUM(J299:X299)</f>
      </c>
      <c r="Z299" s="18">
        <f>I299-Y299</f>
      </c>
      <c r="AA299" s="20">
        <v>46026</v>
      </c>
      <c r="AB299" s="20">
        <v>46026</v>
      </c>
      <c r="AC299" s="18">
        <f>IFERROR(_xlfn.XLOOKUP(F299,Assumptions!B:B,Assumptions!D:D),0)</f>
      </c>
      <c r="AD299" s="20">
        <f>AA299+AC299</f>
      </c>
      <c r="AE299" s="20">
        <f>AC299+AB299</f>
      </c>
      <c r="AF299" s="5" t="str">
        <v/>
      </c>
      <c r="AG299" s="18">
        <f>IFERROR(_xlfn.BETA.DIST(DATE(YEAR(AG$2),MONTH(AG$2),15),$AD$2,$AE$2,FALSE,DATE(YEAR($AD299),MONTH($AD299),1),DATE(YEAR($AE299),MONTH($AE299),28)),0)</f>
      </c>
      <c r="AH299" s="18">
        <f>IFERROR(_xlfn.BETA.DIST(DATE(YEAR(AH$2),MONTH(AH$2),15),$AD$2,$AE$2,FALSE,DATE(YEAR($AD299),MONTH($AD299),1),DATE(YEAR($AE299),MONTH($AE299),28)),0)</f>
      </c>
      <c r="AI299" s="18">
        <f>IFERROR(_xlfn.BETA.DIST(DATE(YEAR(AI$2),MONTH(AI$2),15),$AD$2,$AE$2,FALSE,DATE(YEAR($AD299),MONTH($AD299),1),DATE(YEAR($AE299),MONTH($AE299),28)),0)</f>
      </c>
      <c r="AJ299" s="18">
        <f>IFERROR(_xlfn.BETA.DIST(DATE(YEAR(AJ$2),MONTH(AJ$2),15),$AD$2,$AE$2,FALSE,DATE(YEAR($AD299),MONTH($AD299),1),DATE(YEAR($AE299),MONTH($AE299),28)),0)</f>
      </c>
      <c r="AK299" s="18">
        <f>IFERROR(_xlfn.BETA.DIST(DATE(YEAR(AK$2),MONTH(AK$2),15),$AD$2,$AE$2,FALSE,DATE(YEAR($AD299),MONTH($AD299),1),DATE(YEAR($AE299),MONTH($AE299),28)),0)</f>
      </c>
      <c r="AL299" s="18">
        <f>IFERROR(_xlfn.BETA.DIST(DATE(YEAR(AL$2),MONTH(AL$2),15),$AD$2,$AE$2,FALSE,DATE(YEAR($AD299),MONTH($AD299),1),DATE(YEAR($AE299),MONTH($AE299),28)),0)</f>
      </c>
      <c r="AM299" s="18">
        <f>IFERROR(_xlfn.BETA.DIST(DATE(YEAR(AM$2),MONTH(AM$2),15),$AD$2,$AE$2,FALSE,DATE(YEAR($AD299),MONTH($AD299),1),DATE(YEAR($AE299),MONTH($AE299),28)),0)</f>
      </c>
      <c r="AN299" s="18">
        <f>IFERROR(_xlfn.BETA.DIST(DATE(YEAR(AN$2),MONTH(AN$2),15),$AD$2,$AE$2,FALSE,DATE(YEAR($AD299),MONTH($AD299),1),DATE(YEAR($AE299),MONTH($AE299),28)),0)</f>
      </c>
      <c r="AO299" s="18">
        <f>IFERROR(_xlfn.BETA.DIST(DATE(YEAR(AO$2),MONTH(AO$2),15),$AD$2,$AE$2,FALSE,DATE(YEAR($AD299),MONTH($AD299),1),DATE(YEAR($AE299),MONTH($AE299),28)),0)</f>
      </c>
      <c r="AP299" s="18">
        <f>IFERROR(_xlfn.BETA.DIST(DATE(YEAR(AP$2),MONTH(AP$2),15),$AD$2,$AE$2,FALSE,DATE(YEAR($AD299),MONTH($AD299),1),DATE(YEAR($AE299),MONTH($AE299),28)),0)</f>
      </c>
      <c r="AQ299" s="18">
        <f>IFERROR(_xlfn.BETA.DIST(DATE(YEAR(AQ$2),MONTH(AQ$2),15),$AD$2,$AE$2,FALSE,DATE(YEAR($AD299),MONTH($AD299),1),DATE(YEAR($AE299),MONTH($AE299),28)),0)</f>
      </c>
      <c r="AR299" s="18">
        <f>IFERROR(_xlfn.BETA.DIST(DATE(YEAR(AR$2),MONTH(AR$2),15),$AD$2,$AE$2,FALSE,DATE(YEAR($AD299),MONTH($AD299),1),DATE(YEAR($AE299),MONTH($AE299),28)),0)</f>
      </c>
      <c r="AS299" s="18">
        <f>IFERROR(_xlfn.BETA.DIST(DATE(YEAR(AS$2),MONTH(AS$2),15),$AD$2,$AE$2,FALSE,DATE(YEAR($AD299),MONTH($AD299),1),DATE(YEAR($AE299),MONTH($AE299),28)),0)</f>
      </c>
      <c r="AT299" s="18">
        <f>IFERROR(_xlfn.BETA.DIST(DATE(YEAR(AT$2),MONTH(AT$2),15),$AD$2,$AE$2,FALSE,DATE(YEAR($AD299),MONTH($AD299),1),DATE(YEAR($AE299),MONTH($AE299),28)),0)</f>
      </c>
      <c r="AU299" s="18">
        <f>IFERROR(_xlfn.BETA.DIST(DATE(YEAR(AU$2),MONTH(AU$2),15),$AD$2,$AE$2,FALSE,DATE(YEAR($AD299),MONTH($AD299),1),DATE(YEAR($AE299),MONTH($AE299),28)),0)</f>
      </c>
      <c r="AV299" s="18">
        <f>SUM(AG299:AU299)</f>
      </c>
      <c r="AW299" s="18">
        <f>IF(J299&lt;&gt;0,J299,IF($AV299=0,0,AG299/$AV299*$Z299))</f>
      </c>
      <c r="AX299" s="18">
        <f>IF(K299&lt;&gt;0,K299,IF($AV299=0,0,AH299/$AV299*$Z299))</f>
      </c>
      <c r="AY299" s="18">
        <f>IF(L299&lt;&gt;0,L299,IF($AV299=0,0,AI299/$AV299*$Z299))</f>
      </c>
      <c r="AZ299" s="18">
        <f>IF(M299&lt;&gt;0,M299,IF($AV299=0,0,AJ299/$AV299*$Z299))</f>
      </c>
      <c r="BA299" s="18">
        <f>IF(N299&lt;&gt;0,N299,IF($AV299=0,0,AK299/$AV299*$Z299))</f>
      </c>
      <c r="BB299" s="18">
        <f>IF(O299&lt;&gt;0,O299,IF($AV299=0,0,AL299/$AV299*$Z299))</f>
      </c>
      <c r="BC299" s="18">
        <f>IF(P299&lt;&gt;0,P299,IF($AV299=0,0,AM299/$AV299*$Z299))</f>
      </c>
      <c r="BD299" s="18">
        <f>IF(Q299&lt;&gt;0,Q299,IF($AV299=0,0,AN299/$AV299*$Z299))</f>
      </c>
      <c r="BE299" s="18">
        <f>IF(R299&lt;&gt;0,R299,IF($AV299=0,0,AO299/$AV299*$Z299))</f>
      </c>
      <c r="BF299" s="18">
        <f>IF(S299&lt;&gt;0,S299,IF($AV299=0,0,AP299/$AV299*$Z299))</f>
      </c>
      <c r="BG299" s="18">
        <f>IF(T299&lt;&gt;0,T299,IF($AV299=0,0,AQ299/$AV299*$Z299))</f>
      </c>
      <c r="BH299" s="18">
        <f>IF(U299&lt;&gt;0,U299,IF($AV299=0,0,AR299/$AV299*$Z299))</f>
      </c>
      <c r="BI299" s="18">
        <f>IF(V299&lt;&gt;0,V299,IF($AV299=0,0,AS299/$AV299*$Z299))</f>
      </c>
      <c r="BJ299" s="18">
        <f>IF(W299&lt;&gt;0,W299,IF($AV299=0,0,AT299/$AV299*$Z299))</f>
      </c>
      <c r="BK299" s="18">
        <f>IF(X299&lt;&gt;0,X299,IF($AV299=0,0,AU299/$AV299*$Z299))</f>
      </c>
      <c r="BL299" s="18">
        <f>SUM(AW299:BK299)</f>
      </c>
      <c r="BM299" s="18">
        <f>I299-BL299</f>
      </c>
    </row>
    <row r="300" outlineLevel="4">
      <c r="A300" s="5" t="str">
        <v>5.1</v>
      </c>
      <c r="B300" s="5" t="str">
        <v/>
      </c>
      <c r="C300" s="5" t="str">
        <v>BSPRELGENVT21</v>
      </c>
      <c r="D300" s="5" t="str">
        <v>BSPRELGENVT21</v>
      </c>
      <c r="E300" s="19">
        <f>IFERROR(_xlfn.XLOOKUP(F300,Assumptions!B:B,Assumptions!C:C),0)</f>
      </c>
      <c r="F300" s="5" t="str">
        <v>Site Delivery USD</v>
      </c>
      <c r="G300" s="5" t="str">
        <v/>
      </c>
      <c r="H300" s="18">
        <f>G298*E300</f>
      </c>
      <c r="I300" s="18">
        <f>H300*(1-0)</f>
      </c>
      <c r="J300" s="18">
        <v>0</v>
      </c>
      <c r="K300" s="18">
        <v>0</v>
      </c>
      <c r="L300" s="18">
        <v>0</v>
      </c>
      <c r="M300" s="18">
        <v>0</v>
      </c>
      <c r="N300" s="18">
        <v>0</v>
      </c>
      <c r="O300" s="18">
        <v>0</v>
      </c>
      <c r="P300" s="18">
        <v>0</v>
      </c>
      <c r="Q300" s="18">
        <v>0</v>
      </c>
      <c r="R300" s="18">
        <v>0</v>
      </c>
      <c r="S300" s="18">
        <v>0</v>
      </c>
      <c r="T300" s="18">
        <v>0</v>
      </c>
      <c r="U300" s="18">
        <v>0</v>
      </c>
      <c r="V300" s="18">
        <v>0</v>
      </c>
      <c r="W300" s="18">
        <v>0</v>
      </c>
      <c r="X300" s="18">
        <v>0</v>
      </c>
      <c r="Y300" s="18">
        <f>SUM(J300:X300)</f>
      </c>
      <c r="Z300" s="18">
        <f>I300-Y300</f>
      </c>
      <c r="AA300" s="20">
        <v>46272</v>
      </c>
      <c r="AB300" s="20">
        <v>46272</v>
      </c>
      <c r="AC300" s="18">
        <f>IFERROR(_xlfn.XLOOKUP(F300,Assumptions!B:B,Assumptions!D:D),0)</f>
      </c>
      <c r="AD300" s="20">
        <f>AA300+AC300</f>
      </c>
      <c r="AE300" s="20">
        <f>AC300+AB300</f>
      </c>
      <c r="AF300" s="5" t="str">
        <v/>
      </c>
      <c r="AG300" s="18">
        <f>IFERROR(_xlfn.BETA.DIST(DATE(YEAR(AG$2),MONTH(AG$2),15),$AD$2,$AE$2,FALSE,DATE(YEAR($AD300),MONTH($AD300),1),DATE(YEAR($AE300),MONTH($AE300),28)),0)</f>
      </c>
      <c r="AH300" s="18">
        <f>IFERROR(_xlfn.BETA.DIST(DATE(YEAR(AH$2),MONTH(AH$2),15),$AD$2,$AE$2,FALSE,DATE(YEAR($AD300),MONTH($AD300),1),DATE(YEAR($AE300),MONTH($AE300),28)),0)</f>
      </c>
      <c r="AI300" s="18">
        <f>IFERROR(_xlfn.BETA.DIST(DATE(YEAR(AI$2),MONTH(AI$2),15),$AD$2,$AE$2,FALSE,DATE(YEAR($AD300),MONTH($AD300),1),DATE(YEAR($AE300),MONTH($AE300),28)),0)</f>
      </c>
      <c r="AJ300" s="18">
        <f>IFERROR(_xlfn.BETA.DIST(DATE(YEAR(AJ$2),MONTH(AJ$2),15),$AD$2,$AE$2,FALSE,DATE(YEAR($AD300),MONTH($AD300),1),DATE(YEAR($AE300),MONTH($AE300),28)),0)</f>
      </c>
      <c r="AK300" s="18">
        <f>IFERROR(_xlfn.BETA.DIST(DATE(YEAR(AK$2),MONTH(AK$2),15),$AD$2,$AE$2,FALSE,DATE(YEAR($AD300),MONTH($AD300),1),DATE(YEAR($AE300),MONTH($AE300),28)),0)</f>
      </c>
      <c r="AL300" s="18">
        <f>IFERROR(_xlfn.BETA.DIST(DATE(YEAR(AL$2),MONTH(AL$2),15),$AD$2,$AE$2,FALSE,DATE(YEAR($AD300),MONTH($AD300),1),DATE(YEAR($AE300),MONTH($AE300),28)),0)</f>
      </c>
      <c r="AM300" s="18">
        <f>IFERROR(_xlfn.BETA.DIST(DATE(YEAR(AM$2),MONTH(AM$2),15),$AD$2,$AE$2,FALSE,DATE(YEAR($AD300),MONTH($AD300),1),DATE(YEAR($AE300),MONTH($AE300),28)),0)</f>
      </c>
      <c r="AN300" s="18">
        <f>IFERROR(_xlfn.BETA.DIST(DATE(YEAR(AN$2),MONTH(AN$2),15),$AD$2,$AE$2,FALSE,DATE(YEAR($AD300),MONTH($AD300),1),DATE(YEAR($AE300),MONTH($AE300),28)),0)</f>
      </c>
      <c r="AO300" s="18">
        <f>IFERROR(_xlfn.BETA.DIST(DATE(YEAR(AO$2),MONTH(AO$2),15),$AD$2,$AE$2,FALSE,DATE(YEAR($AD300),MONTH($AD300),1),DATE(YEAR($AE300),MONTH($AE300),28)),0)</f>
      </c>
      <c r="AP300" s="18">
        <f>IFERROR(_xlfn.BETA.DIST(DATE(YEAR(AP$2),MONTH(AP$2),15),$AD$2,$AE$2,FALSE,DATE(YEAR($AD300),MONTH($AD300),1),DATE(YEAR($AE300),MONTH($AE300),28)),0)</f>
      </c>
      <c r="AQ300" s="18">
        <f>IFERROR(_xlfn.BETA.DIST(DATE(YEAR(AQ$2),MONTH(AQ$2),15),$AD$2,$AE$2,FALSE,DATE(YEAR($AD300),MONTH($AD300),1),DATE(YEAR($AE300),MONTH($AE300),28)),0)</f>
      </c>
      <c r="AR300" s="18">
        <f>IFERROR(_xlfn.BETA.DIST(DATE(YEAR(AR$2),MONTH(AR$2),15),$AD$2,$AE$2,FALSE,DATE(YEAR($AD300),MONTH($AD300),1),DATE(YEAR($AE300),MONTH($AE300),28)),0)</f>
      </c>
      <c r="AS300" s="18">
        <f>IFERROR(_xlfn.BETA.DIST(DATE(YEAR(AS$2),MONTH(AS$2),15),$AD$2,$AE$2,FALSE,DATE(YEAR($AD300),MONTH($AD300),1),DATE(YEAR($AE300),MONTH($AE300),28)),0)</f>
      </c>
      <c r="AT300" s="18">
        <f>IFERROR(_xlfn.BETA.DIST(DATE(YEAR(AT$2),MONTH(AT$2),15),$AD$2,$AE$2,FALSE,DATE(YEAR($AD300),MONTH($AD300),1),DATE(YEAR($AE300),MONTH($AE300),28)),0)</f>
      </c>
      <c r="AU300" s="18">
        <f>IFERROR(_xlfn.BETA.DIST(DATE(YEAR(AU$2),MONTH(AU$2),15),$AD$2,$AE$2,FALSE,DATE(YEAR($AD300),MONTH($AD300),1),DATE(YEAR($AE300),MONTH($AE300),28)),0)</f>
      </c>
      <c r="AV300" s="18">
        <f>SUM(AG300:AU300)</f>
      </c>
      <c r="AW300" s="18">
        <f>IF(J300&lt;&gt;0,J300,IF($AV300=0,0,AG300/$AV300*$Z300))</f>
      </c>
      <c r="AX300" s="18">
        <f>IF(K300&lt;&gt;0,K300,IF($AV300=0,0,AH300/$AV300*$Z300))</f>
      </c>
      <c r="AY300" s="18">
        <f>IF(L300&lt;&gt;0,L300,IF($AV300=0,0,AI300/$AV300*$Z300))</f>
      </c>
      <c r="AZ300" s="18">
        <f>IF(M300&lt;&gt;0,M300,IF($AV300=0,0,AJ300/$AV300*$Z300))</f>
      </c>
      <c r="BA300" s="18">
        <f>IF(N300&lt;&gt;0,N300,IF($AV300=0,0,AK300/$AV300*$Z300))</f>
      </c>
      <c r="BB300" s="18">
        <f>IF(O300&lt;&gt;0,O300,IF($AV300=0,0,AL300/$AV300*$Z300))</f>
      </c>
      <c r="BC300" s="18">
        <f>IF(P300&lt;&gt;0,P300,IF($AV300=0,0,AM300/$AV300*$Z300))</f>
      </c>
      <c r="BD300" s="18">
        <f>IF(Q300&lt;&gt;0,Q300,IF($AV300=0,0,AN300/$AV300*$Z300))</f>
      </c>
      <c r="BE300" s="18">
        <f>IF(R300&lt;&gt;0,R300,IF($AV300=0,0,AO300/$AV300*$Z300))</f>
      </c>
      <c r="BF300" s="18">
        <f>IF(S300&lt;&gt;0,S300,IF($AV300=0,0,AP300/$AV300*$Z300))</f>
      </c>
      <c r="BG300" s="18">
        <f>IF(T300&lt;&gt;0,T300,IF($AV300=0,0,AQ300/$AV300*$Z300))</f>
      </c>
      <c r="BH300" s="18">
        <f>IF(U300&lt;&gt;0,U300,IF($AV300=0,0,AR300/$AV300*$Z300))</f>
      </c>
      <c r="BI300" s="18">
        <f>IF(V300&lt;&gt;0,V300,IF($AV300=0,0,AS300/$AV300*$Z300))</f>
      </c>
      <c r="BJ300" s="18">
        <f>IF(W300&lt;&gt;0,W300,IF($AV300=0,0,AT300/$AV300*$Z300))</f>
      </c>
      <c r="BK300" s="18">
        <f>IF(X300&lt;&gt;0,X300,IF($AV300=0,0,AU300/$AV300*$Z300))</f>
      </c>
      <c r="BL300" s="18">
        <f>SUM(AW300:BK300)</f>
      </c>
      <c r="BM300" s="18">
        <f>I300-BL300</f>
      </c>
    </row>
    <row r="301" outlineLevel="4">
      <c r="A301" s="5" t="str">
        <v>5.1</v>
      </c>
      <c r="B301" s="5" t="str">
        <v/>
      </c>
      <c r="C301" s="5" t="str">
        <v>BSKDGNGENGR07</v>
      </c>
      <c r="D301" s="5" t="str">
        <v>BSKDGNGENGR07</v>
      </c>
      <c r="E301" s="19">
        <f>IFERROR(_xlfn.XLOOKUP(F301,Assumptions!B:B,Assumptions!C:C),0)</f>
      </c>
      <c r="F301" s="5" t="str">
        <v>Retention</v>
      </c>
      <c r="G301" s="5" t="str">
        <v/>
      </c>
      <c r="H301" s="18">
        <f>G298*E301</f>
      </c>
      <c r="I301" s="18">
        <f>H301*(1-0)</f>
      </c>
      <c r="J301" s="18">
        <v>0</v>
      </c>
      <c r="K301" s="18">
        <v>0</v>
      </c>
      <c r="L301" s="18">
        <v>0</v>
      </c>
      <c r="M301" s="18">
        <v>0</v>
      </c>
      <c r="N301" s="18">
        <v>0</v>
      </c>
      <c r="O301" s="18">
        <v>0</v>
      </c>
      <c r="P301" s="18">
        <v>0</v>
      </c>
      <c r="Q301" s="18">
        <v>0</v>
      </c>
      <c r="R301" s="18">
        <v>0</v>
      </c>
      <c r="S301" s="18">
        <v>0</v>
      </c>
      <c r="T301" s="18">
        <v>0</v>
      </c>
      <c r="U301" s="18">
        <v>0</v>
      </c>
      <c r="V301" s="18">
        <v>0</v>
      </c>
      <c r="W301" s="18">
        <v>0</v>
      </c>
      <c r="X301" s="18">
        <v>0</v>
      </c>
      <c r="Y301" s="18">
        <f>SUM(J301:X301)</f>
      </c>
      <c r="Z301" s="18">
        <f>I301-Y301</f>
      </c>
      <c r="AA301" s="20">
        <v>46483</v>
      </c>
      <c r="AB301" s="20">
        <v>46483</v>
      </c>
      <c r="AC301" s="18">
        <f>IFERROR(_xlfn.XLOOKUP(F301,Assumptions!B:B,Assumptions!D:D),0)</f>
      </c>
      <c r="AD301" s="20">
        <f>AA301+AC301</f>
      </c>
      <c r="AE301" s="20">
        <f>AC301+AB301</f>
      </c>
      <c r="AF301" s="5" t="str">
        <v/>
      </c>
      <c r="AG301" s="18">
        <f>IFERROR(_xlfn.BETA.DIST(DATE(YEAR(AG$2),MONTH(AG$2),15),$AD$2,$AE$2,FALSE,DATE(YEAR($AD301),MONTH($AD301),1),DATE(YEAR($AE301),MONTH($AE301),28)),0)</f>
      </c>
      <c r="AH301" s="18">
        <f>IFERROR(_xlfn.BETA.DIST(DATE(YEAR(AH$2),MONTH(AH$2),15),$AD$2,$AE$2,FALSE,DATE(YEAR($AD301),MONTH($AD301),1),DATE(YEAR($AE301),MONTH($AE301),28)),0)</f>
      </c>
      <c r="AI301" s="18">
        <f>IFERROR(_xlfn.BETA.DIST(DATE(YEAR(AI$2),MONTH(AI$2),15),$AD$2,$AE$2,FALSE,DATE(YEAR($AD301),MONTH($AD301),1),DATE(YEAR($AE301),MONTH($AE301),28)),0)</f>
      </c>
      <c r="AJ301" s="18">
        <f>IFERROR(_xlfn.BETA.DIST(DATE(YEAR(AJ$2),MONTH(AJ$2),15),$AD$2,$AE$2,FALSE,DATE(YEAR($AD301),MONTH($AD301),1),DATE(YEAR($AE301),MONTH($AE301),28)),0)</f>
      </c>
      <c r="AK301" s="18">
        <f>IFERROR(_xlfn.BETA.DIST(DATE(YEAR(AK$2),MONTH(AK$2),15),$AD$2,$AE$2,FALSE,DATE(YEAR($AD301),MONTH($AD301),1),DATE(YEAR($AE301),MONTH($AE301),28)),0)</f>
      </c>
      <c r="AL301" s="18">
        <f>IFERROR(_xlfn.BETA.DIST(DATE(YEAR(AL$2),MONTH(AL$2),15),$AD$2,$AE$2,FALSE,DATE(YEAR($AD301),MONTH($AD301),1),DATE(YEAR($AE301),MONTH($AE301),28)),0)</f>
      </c>
      <c r="AM301" s="18">
        <f>IFERROR(_xlfn.BETA.DIST(DATE(YEAR(AM$2),MONTH(AM$2),15),$AD$2,$AE$2,FALSE,DATE(YEAR($AD301),MONTH($AD301),1),DATE(YEAR($AE301),MONTH($AE301),28)),0)</f>
      </c>
      <c r="AN301" s="18">
        <f>IFERROR(_xlfn.BETA.DIST(DATE(YEAR(AN$2),MONTH(AN$2),15),$AD$2,$AE$2,FALSE,DATE(YEAR($AD301),MONTH($AD301),1),DATE(YEAR($AE301),MONTH($AE301),28)),0)</f>
      </c>
      <c r="AO301" s="18">
        <f>IFERROR(_xlfn.BETA.DIST(DATE(YEAR(AO$2),MONTH(AO$2),15),$AD$2,$AE$2,FALSE,DATE(YEAR($AD301),MONTH($AD301),1),DATE(YEAR($AE301),MONTH($AE301),28)),0)</f>
      </c>
      <c r="AP301" s="18">
        <f>IFERROR(_xlfn.BETA.DIST(DATE(YEAR(AP$2),MONTH(AP$2),15),$AD$2,$AE$2,FALSE,DATE(YEAR($AD301),MONTH($AD301),1),DATE(YEAR($AE301),MONTH($AE301),28)),0)</f>
      </c>
      <c r="AQ301" s="18">
        <f>IFERROR(_xlfn.BETA.DIST(DATE(YEAR(AQ$2),MONTH(AQ$2),15),$AD$2,$AE$2,FALSE,DATE(YEAR($AD301),MONTH($AD301),1),DATE(YEAR($AE301),MONTH($AE301),28)),0)</f>
      </c>
      <c r="AR301" s="18">
        <f>IFERROR(_xlfn.BETA.DIST(DATE(YEAR(AR$2),MONTH(AR$2),15),$AD$2,$AE$2,FALSE,DATE(YEAR($AD301),MONTH($AD301),1),DATE(YEAR($AE301),MONTH($AE301),28)),0)</f>
      </c>
      <c r="AS301" s="18">
        <f>IFERROR(_xlfn.BETA.DIST(DATE(YEAR(AS$2),MONTH(AS$2),15),$AD$2,$AE$2,FALSE,DATE(YEAR($AD301),MONTH($AD301),1),DATE(YEAR($AE301),MONTH($AE301),28)),0)</f>
      </c>
      <c r="AT301" s="18">
        <f>IFERROR(_xlfn.BETA.DIST(DATE(YEAR(AT$2),MONTH(AT$2),15),$AD$2,$AE$2,FALSE,DATE(YEAR($AD301),MONTH($AD301),1),DATE(YEAR($AE301),MONTH($AE301),28)),0)</f>
      </c>
      <c r="AU301" s="18">
        <f>IFERROR(_xlfn.BETA.DIST(DATE(YEAR(AU$2),MONTH(AU$2),15),$AD$2,$AE$2,FALSE,DATE(YEAR($AD301),MONTH($AD301),1),DATE(YEAR($AE301),MONTH($AE301),28)),0)</f>
      </c>
      <c r="AV301" s="18">
        <f>SUM(AG301:AU301)</f>
      </c>
      <c r="AW301" s="18">
        <f>IF(J301&lt;&gt;0,J301,IF($AV301=0,0,AG301/$AV301*$Z301))</f>
      </c>
      <c r="AX301" s="18">
        <f>IF(K301&lt;&gt;0,K301,IF($AV301=0,0,AH301/$AV301*$Z301))</f>
      </c>
      <c r="AY301" s="18">
        <f>IF(L301&lt;&gt;0,L301,IF($AV301=0,0,AI301/$AV301*$Z301))</f>
      </c>
      <c r="AZ301" s="18">
        <f>IF(M301&lt;&gt;0,M301,IF($AV301=0,0,AJ301/$AV301*$Z301))</f>
      </c>
      <c r="BA301" s="18">
        <f>IF(N301&lt;&gt;0,N301,IF($AV301=0,0,AK301/$AV301*$Z301))</f>
      </c>
      <c r="BB301" s="18">
        <f>IF(O301&lt;&gt;0,O301,IF($AV301=0,0,AL301/$AV301*$Z301))</f>
      </c>
      <c r="BC301" s="18">
        <f>IF(P301&lt;&gt;0,P301,IF($AV301=0,0,AM301/$AV301*$Z301))</f>
      </c>
      <c r="BD301" s="18">
        <f>IF(Q301&lt;&gt;0,Q301,IF($AV301=0,0,AN301/$AV301*$Z301))</f>
      </c>
      <c r="BE301" s="18">
        <f>IF(R301&lt;&gt;0,R301,IF($AV301=0,0,AO301/$AV301*$Z301))</f>
      </c>
      <c r="BF301" s="18">
        <f>IF(S301&lt;&gt;0,S301,IF($AV301=0,0,AP301/$AV301*$Z301))</f>
      </c>
      <c r="BG301" s="18">
        <f>IF(T301&lt;&gt;0,T301,IF($AV301=0,0,AQ301/$AV301*$Z301))</f>
      </c>
      <c r="BH301" s="18">
        <f>IF(U301&lt;&gt;0,U301,IF($AV301=0,0,AR301/$AV301*$Z301))</f>
      </c>
      <c r="BI301" s="18">
        <f>IF(V301&lt;&gt;0,V301,IF($AV301=0,0,AS301/$AV301*$Z301))</f>
      </c>
      <c r="BJ301" s="18">
        <f>IF(W301&lt;&gt;0,W301,IF($AV301=0,0,AT301/$AV301*$Z301))</f>
      </c>
      <c r="BK301" s="18">
        <f>IF(X301&lt;&gt;0,X301,IF($AV301=0,0,AU301/$AV301*$Z301))</f>
      </c>
      <c r="BL301" s="18">
        <f>SUM(AW301:BK301)</f>
      </c>
      <c r="BM301" s="18">
        <f>I301-BL301</f>
      </c>
    </row>
    <row r="302" outlineLevel="3">
      <c r="A302" s="17" t="str">
        <v>5.3</v>
      </c>
      <c r="B302" s="17" t="str">
        <v/>
      </c>
      <c r="C302" s="17" t="str">
        <v/>
      </c>
      <c r="D302" s="17" t="str">
        <v/>
      </c>
      <c r="E302" s="17" t="str">
        <v>5.3</v>
      </c>
      <c r="F302" s="17" t="str">
        <v>Single phase 220 kV wave trap for outgoing OHTLs as specified.</v>
      </c>
      <c r="G302" s="17">
        <v>53370.08</v>
      </c>
      <c r="H302" s="17" t="str">
        <v/>
      </c>
      <c r="I302" s="17" t="str">
        <v/>
      </c>
      <c r="J302" s="17" t="str">
        <v/>
      </c>
      <c r="K302" s="17" t="str">
        <v/>
      </c>
      <c r="L302" s="17" t="str">
        <v/>
      </c>
      <c r="M302" s="17" t="str">
        <v/>
      </c>
      <c r="N302" s="17" t="str">
        <v/>
      </c>
      <c r="O302" s="17" t="str">
        <v/>
      </c>
      <c r="P302" s="17" t="str">
        <v/>
      </c>
      <c r="Q302" s="17" t="str">
        <v/>
      </c>
      <c r="R302" s="17" t="str">
        <v/>
      </c>
      <c r="S302" s="17" t="str">
        <v/>
      </c>
      <c r="T302" s="17" t="str">
        <v/>
      </c>
      <c r="U302" s="17" t="str">
        <v/>
      </c>
      <c r="V302" s="17" t="str">
        <v/>
      </c>
      <c r="W302" s="17" t="str">
        <v/>
      </c>
      <c r="X302" s="17" t="str">
        <v/>
      </c>
      <c r="Y302" s="17" t="str">
        <v/>
      </c>
      <c r="Z302" s="17" t="str">
        <v/>
      </c>
      <c r="AA302" s="17" t="str">
        <v/>
      </c>
      <c r="AB302" s="17" t="str">
        <v/>
      </c>
      <c r="AC302" s="17" t="str">
        <v/>
      </c>
      <c r="AD302" s="17" t="str">
        <v/>
      </c>
      <c r="AE302" s="17" t="str">
        <v/>
      </c>
      <c r="AF302" s="5" t="str">
        <v/>
      </c>
      <c r="AG302" s="18">
        <f>IFERROR(_xlfn.BETA.DIST(DATE(YEAR(AG$2),MONTH(AG$2),15),$AD$2,$AE$2,FALSE,DATE(YEAR($AD302),MONTH($AD302),1),DATE(YEAR($AE302),MONTH($AE302),28)),0)</f>
      </c>
      <c r="AH302" s="18">
        <f>IFERROR(_xlfn.BETA.DIST(DATE(YEAR(AH$2),MONTH(AH$2),15),$AD$2,$AE$2,FALSE,DATE(YEAR($AD302),MONTH($AD302),1),DATE(YEAR($AE302),MONTH($AE302),28)),0)</f>
      </c>
      <c r="AI302" s="18">
        <f>IFERROR(_xlfn.BETA.DIST(DATE(YEAR(AI$2),MONTH(AI$2),15),$AD$2,$AE$2,FALSE,DATE(YEAR($AD302),MONTH($AD302),1),DATE(YEAR($AE302),MONTH($AE302),28)),0)</f>
      </c>
      <c r="AJ302" s="18">
        <f>IFERROR(_xlfn.BETA.DIST(DATE(YEAR(AJ$2),MONTH(AJ$2),15),$AD$2,$AE$2,FALSE,DATE(YEAR($AD302),MONTH($AD302),1),DATE(YEAR($AE302),MONTH($AE302),28)),0)</f>
      </c>
      <c r="AK302" s="18">
        <f>IFERROR(_xlfn.BETA.DIST(DATE(YEAR(AK$2),MONTH(AK$2),15),$AD$2,$AE$2,FALSE,DATE(YEAR($AD302),MONTH($AD302),1),DATE(YEAR($AE302),MONTH($AE302),28)),0)</f>
      </c>
      <c r="AL302" s="18">
        <f>IFERROR(_xlfn.BETA.DIST(DATE(YEAR(AL$2),MONTH(AL$2),15),$AD$2,$AE$2,FALSE,DATE(YEAR($AD302),MONTH($AD302),1),DATE(YEAR($AE302),MONTH($AE302),28)),0)</f>
      </c>
      <c r="AM302" s="18">
        <f>IFERROR(_xlfn.BETA.DIST(DATE(YEAR(AM$2),MONTH(AM$2),15),$AD$2,$AE$2,FALSE,DATE(YEAR($AD302),MONTH($AD302),1),DATE(YEAR($AE302),MONTH($AE302),28)),0)</f>
      </c>
      <c r="AN302" s="18">
        <f>IFERROR(_xlfn.BETA.DIST(DATE(YEAR(AN$2),MONTH(AN$2),15),$AD$2,$AE$2,FALSE,DATE(YEAR($AD302),MONTH($AD302),1),DATE(YEAR($AE302),MONTH($AE302),28)),0)</f>
      </c>
      <c r="AO302" s="18">
        <f>IFERROR(_xlfn.BETA.DIST(DATE(YEAR(AO$2),MONTH(AO$2),15),$AD$2,$AE$2,FALSE,DATE(YEAR($AD302),MONTH($AD302),1),DATE(YEAR($AE302),MONTH($AE302),28)),0)</f>
      </c>
      <c r="AP302" s="18">
        <f>IFERROR(_xlfn.BETA.DIST(DATE(YEAR(AP$2),MONTH(AP$2),15),$AD$2,$AE$2,FALSE,DATE(YEAR($AD302),MONTH($AD302),1),DATE(YEAR($AE302),MONTH($AE302),28)),0)</f>
      </c>
      <c r="AQ302" s="18">
        <f>IFERROR(_xlfn.BETA.DIST(DATE(YEAR(AQ$2),MONTH(AQ$2),15),$AD$2,$AE$2,FALSE,DATE(YEAR($AD302),MONTH($AD302),1),DATE(YEAR($AE302),MONTH($AE302),28)),0)</f>
      </c>
      <c r="AR302" s="18">
        <f>IFERROR(_xlfn.BETA.DIST(DATE(YEAR(AR$2),MONTH(AR$2),15),$AD$2,$AE$2,FALSE,DATE(YEAR($AD302),MONTH($AD302),1),DATE(YEAR($AE302),MONTH($AE302),28)),0)</f>
      </c>
      <c r="AS302" s="18">
        <f>IFERROR(_xlfn.BETA.DIST(DATE(YEAR(AS$2),MONTH(AS$2),15),$AD$2,$AE$2,FALSE,DATE(YEAR($AD302),MONTH($AD302),1),DATE(YEAR($AE302),MONTH($AE302),28)),0)</f>
      </c>
      <c r="AT302" s="18">
        <f>IFERROR(_xlfn.BETA.DIST(DATE(YEAR(AT$2),MONTH(AT$2),15),$AD$2,$AE$2,FALSE,DATE(YEAR($AD302),MONTH($AD302),1),DATE(YEAR($AE302),MONTH($AE302),28)),0)</f>
      </c>
      <c r="AU302" s="18">
        <f>IFERROR(_xlfn.BETA.DIST(DATE(YEAR(AU$2),MONTH(AU$2),15),$AD$2,$AE$2,FALSE,DATE(YEAR($AD302),MONTH($AD302),1),DATE(YEAR($AE302),MONTH($AE302),28)),0)</f>
      </c>
      <c r="AV302" s="18">
        <f>SUM(AG302:AU302)</f>
      </c>
      <c r="AW302" s="18">
        <f>IF(J302&lt;&gt;0,J302,IF($AV302=0,0,AG302/$AV302*$Z302))</f>
      </c>
      <c r="AX302" s="18">
        <f>IF(K302&lt;&gt;0,K302,IF($AV302=0,0,AH302/$AV302*$Z302))</f>
      </c>
      <c r="AY302" s="18">
        <f>IF(L302&lt;&gt;0,L302,IF($AV302=0,0,AI302/$AV302*$Z302))</f>
      </c>
      <c r="AZ302" s="18">
        <f>IF(M302&lt;&gt;0,M302,IF($AV302=0,0,AJ302/$AV302*$Z302))</f>
      </c>
      <c r="BA302" s="18">
        <f>IF(N302&lt;&gt;0,N302,IF($AV302=0,0,AK302/$AV302*$Z302))</f>
      </c>
      <c r="BB302" s="18">
        <f>IF(O302&lt;&gt;0,O302,IF($AV302=0,0,AL302/$AV302*$Z302))</f>
      </c>
      <c r="BC302" s="18">
        <f>IF(P302&lt;&gt;0,P302,IF($AV302=0,0,AM302/$AV302*$Z302))</f>
      </c>
      <c r="BD302" s="18">
        <f>IF(Q302&lt;&gt;0,Q302,IF($AV302=0,0,AN302/$AV302*$Z302))</f>
      </c>
      <c r="BE302" s="18">
        <f>IF(R302&lt;&gt;0,R302,IF($AV302=0,0,AO302/$AV302*$Z302))</f>
      </c>
      <c r="BF302" s="18">
        <f>IF(S302&lt;&gt;0,S302,IF($AV302=0,0,AP302/$AV302*$Z302))</f>
      </c>
      <c r="BG302" s="18">
        <f>IF(T302&lt;&gt;0,T302,IF($AV302=0,0,AQ302/$AV302*$Z302))</f>
      </c>
      <c r="BH302" s="18">
        <f>IF(U302&lt;&gt;0,U302,IF($AV302=0,0,AR302/$AV302*$Z302))</f>
      </c>
      <c r="BI302" s="18">
        <f>IF(V302&lt;&gt;0,V302,IF($AV302=0,0,AS302/$AV302*$Z302))</f>
      </c>
      <c r="BJ302" s="18">
        <f>IF(W302&lt;&gt;0,W302,IF($AV302=0,0,AT302/$AV302*$Z302))</f>
      </c>
      <c r="BK302" s="18">
        <f>IF(X302&lt;&gt;0,X302,IF($AV302=0,0,AU302/$AV302*$Z302))</f>
      </c>
      <c r="BL302" s="18">
        <f>SUM(AW302:BK302)</f>
      </c>
      <c r="BM302" s="17" t="str">
        <v/>
      </c>
    </row>
    <row r="303" outlineLevel="4">
      <c r="A303" s="5" t="str">
        <v>5.3</v>
      </c>
      <c r="B303" s="5" t="str">
        <v/>
      </c>
      <c r="C303" s="5" t="str">
        <v>BSKDGNGENGR05</v>
      </c>
      <c r="D303" s="5" t="str">
        <v>BSKDGNGENGR05</v>
      </c>
      <c r="E303" s="19">
        <f>IFERROR(_xlfn.XLOOKUP(F303,Assumptions!B:B,Assumptions!C:C),0)</f>
      </c>
      <c r="F303" s="5" t="str">
        <v>Advanced Payment</v>
      </c>
      <c r="G303" s="5" t="str">
        <v/>
      </c>
      <c r="H303" s="18">
        <f>G302*E303</f>
      </c>
      <c r="I303" s="18">
        <f>H303*(1-0)</f>
      </c>
      <c r="J303" s="18">
        <v>0</v>
      </c>
      <c r="K303" s="18">
        <v>0</v>
      </c>
      <c r="L303" s="18">
        <v>0</v>
      </c>
      <c r="M303" s="18">
        <v>0</v>
      </c>
      <c r="N303" s="18">
        <v>0</v>
      </c>
      <c r="O303" s="18">
        <v>0</v>
      </c>
      <c r="P303" s="18">
        <v>0</v>
      </c>
      <c r="Q303" s="18">
        <v>0</v>
      </c>
      <c r="R303" s="18">
        <v>0</v>
      </c>
      <c r="S303" s="18">
        <v>0</v>
      </c>
      <c r="T303" s="18">
        <v>0</v>
      </c>
      <c r="U303" s="18">
        <v>0</v>
      </c>
      <c r="V303" s="18">
        <v>0</v>
      </c>
      <c r="W303" s="18">
        <v>0</v>
      </c>
      <c r="X303" s="18">
        <v>0</v>
      </c>
      <c r="Y303" s="18">
        <f>SUM(J303:X303)</f>
      </c>
      <c r="Z303" s="18">
        <f>I303-Y303</f>
      </c>
      <c r="AA303" s="20">
        <v>46026</v>
      </c>
      <c r="AB303" s="20">
        <v>46026</v>
      </c>
      <c r="AC303" s="18">
        <f>IFERROR(_xlfn.XLOOKUP(F303,Assumptions!B:B,Assumptions!D:D),0)</f>
      </c>
      <c r="AD303" s="20">
        <f>AA303+AC303</f>
      </c>
      <c r="AE303" s="20">
        <f>AC303+AB303</f>
      </c>
      <c r="AF303" s="5" t="str">
        <v/>
      </c>
      <c r="AG303" s="18">
        <f>IFERROR(_xlfn.BETA.DIST(DATE(YEAR(AG$2),MONTH(AG$2),15),$AD$2,$AE$2,FALSE,DATE(YEAR($AD303),MONTH($AD303),1),DATE(YEAR($AE303),MONTH($AE303),28)),0)</f>
      </c>
      <c r="AH303" s="18">
        <f>IFERROR(_xlfn.BETA.DIST(DATE(YEAR(AH$2),MONTH(AH$2),15),$AD$2,$AE$2,FALSE,DATE(YEAR($AD303),MONTH($AD303),1),DATE(YEAR($AE303),MONTH($AE303),28)),0)</f>
      </c>
      <c r="AI303" s="18">
        <f>IFERROR(_xlfn.BETA.DIST(DATE(YEAR(AI$2),MONTH(AI$2),15),$AD$2,$AE$2,FALSE,DATE(YEAR($AD303),MONTH($AD303),1),DATE(YEAR($AE303),MONTH($AE303),28)),0)</f>
      </c>
      <c r="AJ303" s="18">
        <f>IFERROR(_xlfn.BETA.DIST(DATE(YEAR(AJ$2),MONTH(AJ$2),15),$AD$2,$AE$2,FALSE,DATE(YEAR($AD303),MONTH($AD303),1),DATE(YEAR($AE303),MONTH($AE303),28)),0)</f>
      </c>
      <c r="AK303" s="18">
        <f>IFERROR(_xlfn.BETA.DIST(DATE(YEAR(AK$2),MONTH(AK$2),15),$AD$2,$AE$2,FALSE,DATE(YEAR($AD303),MONTH($AD303),1),DATE(YEAR($AE303),MONTH($AE303),28)),0)</f>
      </c>
      <c r="AL303" s="18">
        <f>IFERROR(_xlfn.BETA.DIST(DATE(YEAR(AL$2),MONTH(AL$2),15),$AD$2,$AE$2,FALSE,DATE(YEAR($AD303),MONTH($AD303),1),DATE(YEAR($AE303),MONTH($AE303),28)),0)</f>
      </c>
      <c r="AM303" s="18">
        <f>IFERROR(_xlfn.BETA.DIST(DATE(YEAR(AM$2),MONTH(AM$2),15),$AD$2,$AE$2,FALSE,DATE(YEAR($AD303),MONTH($AD303),1),DATE(YEAR($AE303),MONTH($AE303),28)),0)</f>
      </c>
      <c r="AN303" s="18">
        <f>IFERROR(_xlfn.BETA.DIST(DATE(YEAR(AN$2),MONTH(AN$2),15),$AD$2,$AE$2,FALSE,DATE(YEAR($AD303),MONTH($AD303),1),DATE(YEAR($AE303),MONTH($AE303),28)),0)</f>
      </c>
      <c r="AO303" s="18">
        <f>IFERROR(_xlfn.BETA.DIST(DATE(YEAR(AO$2),MONTH(AO$2),15),$AD$2,$AE$2,FALSE,DATE(YEAR($AD303),MONTH($AD303),1),DATE(YEAR($AE303),MONTH($AE303),28)),0)</f>
      </c>
      <c r="AP303" s="18">
        <f>IFERROR(_xlfn.BETA.DIST(DATE(YEAR(AP$2),MONTH(AP$2),15),$AD$2,$AE$2,FALSE,DATE(YEAR($AD303),MONTH($AD303),1),DATE(YEAR($AE303),MONTH($AE303),28)),0)</f>
      </c>
      <c r="AQ303" s="18">
        <f>IFERROR(_xlfn.BETA.DIST(DATE(YEAR(AQ$2),MONTH(AQ$2),15),$AD$2,$AE$2,FALSE,DATE(YEAR($AD303),MONTH($AD303),1),DATE(YEAR($AE303),MONTH($AE303),28)),0)</f>
      </c>
      <c r="AR303" s="18">
        <f>IFERROR(_xlfn.BETA.DIST(DATE(YEAR(AR$2),MONTH(AR$2),15),$AD$2,$AE$2,FALSE,DATE(YEAR($AD303),MONTH($AD303),1),DATE(YEAR($AE303),MONTH($AE303),28)),0)</f>
      </c>
      <c r="AS303" s="18">
        <f>IFERROR(_xlfn.BETA.DIST(DATE(YEAR(AS$2),MONTH(AS$2),15),$AD$2,$AE$2,FALSE,DATE(YEAR($AD303),MONTH($AD303),1),DATE(YEAR($AE303),MONTH($AE303),28)),0)</f>
      </c>
      <c r="AT303" s="18">
        <f>IFERROR(_xlfn.BETA.DIST(DATE(YEAR(AT$2),MONTH(AT$2),15),$AD$2,$AE$2,FALSE,DATE(YEAR($AD303),MONTH($AD303),1),DATE(YEAR($AE303),MONTH($AE303),28)),0)</f>
      </c>
      <c r="AU303" s="18">
        <f>IFERROR(_xlfn.BETA.DIST(DATE(YEAR(AU$2),MONTH(AU$2),15),$AD$2,$AE$2,FALSE,DATE(YEAR($AD303),MONTH($AD303),1),DATE(YEAR($AE303),MONTH($AE303),28)),0)</f>
      </c>
      <c r="AV303" s="18">
        <f>SUM(AG303:AU303)</f>
      </c>
      <c r="AW303" s="18">
        <f>IF(J303&lt;&gt;0,J303,IF($AV303=0,0,AG303/$AV303*$Z303))</f>
      </c>
      <c r="AX303" s="18">
        <f>IF(K303&lt;&gt;0,K303,IF($AV303=0,0,AH303/$AV303*$Z303))</f>
      </c>
      <c r="AY303" s="18">
        <f>IF(L303&lt;&gt;0,L303,IF($AV303=0,0,AI303/$AV303*$Z303))</f>
      </c>
      <c r="AZ303" s="18">
        <f>IF(M303&lt;&gt;0,M303,IF($AV303=0,0,AJ303/$AV303*$Z303))</f>
      </c>
      <c r="BA303" s="18">
        <f>IF(N303&lt;&gt;0,N303,IF($AV303=0,0,AK303/$AV303*$Z303))</f>
      </c>
      <c r="BB303" s="18">
        <f>IF(O303&lt;&gt;0,O303,IF($AV303=0,0,AL303/$AV303*$Z303))</f>
      </c>
      <c r="BC303" s="18">
        <f>IF(P303&lt;&gt;0,P303,IF($AV303=0,0,AM303/$AV303*$Z303))</f>
      </c>
      <c r="BD303" s="18">
        <f>IF(Q303&lt;&gt;0,Q303,IF($AV303=0,0,AN303/$AV303*$Z303))</f>
      </c>
      <c r="BE303" s="18">
        <f>IF(R303&lt;&gt;0,R303,IF($AV303=0,0,AO303/$AV303*$Z303))</f>
      </c>
      <c r="BF303" s="18">
        <f>IF(S303&lt;&gt;0,S303,IF($AV303=0,0,AP303/$AV303*$Z303))</f>
      </c>
      <c r="BG303" s="18">
        <f>IF(T303&lt;&gt;0,T303,IF($AV303=0,0,AQ303/$AV303*$Z303))</f>
      </c>
      <c r="BH303" s="18">
        <f>IF(U303&lt;&gt;0,U303,IF($AV303=0,0,AR303/$AV303*$Z303))</f>
      </c>
      <c r="BI303" s="18">
        <f>IF(V303&lt;&gt;0,V303,IF($AV303=0,0,AS303/$AV303*$Z303))</f>
      </c>
      <c r="BJ303" s="18">
        <f>IF(W303&lt;&gt;0,W303,IF($AV303=0,0,AT303/$AV303*$Z303))</f>
      </c>
      <c r="BK303" s="18">
        <f>IF(X303&lt;&gt;0,X303,IF($AV303=0,0,AU303/$AV303*$Z303))</f>
      </c>
      <c r="BL303" s="18">
        <f>SUM(AW303:BK303)</f>
      </c>
      <c r="BM303" s="18">
        <f>I303-BL303</f>
      </c>
    </row>
    <row r="304" outlineLevel="4">
      <c r="A304" s="5" t="str">
        <v>5.3</v>
      </c>
      <c r="B304" s="5" t="str">
        <v/>
      </c>
      <c r="C304" s="5" t="str">
        <v>BSPRELGENLT07</v>
      </c>
      <c r="D304" s="5" t="str">
        <v>BSPRELGENLT07</v>
      </c>
      <c r="E304" s="19">
        <f>IFERROR(_xlfn.XLOOKUP(F304,Assumptions!B:B,Assumptions!C:C),0)</f>
      </c>
      <c r="F304" s="5" t="str">
        <v>Site Delivery USD</v>
      </c>
      <c r="G304" s="5" t="str">
        <v/>
      </c>
      <c r="H304" s="18">
        <f>G302*E304</f>
      </c>
      <c r="I304" s="18">
        <f>H304*(1-0)</f>
      </c>
      <c r="J304" s="18">
        <v>0</v>
      </c>
      <c r="K304" s="18">
        <v>0</v>
      </c>
      <c r="L304" s="18">
        <v>0</v>
      </c>
      <c r="M304" s="18">
        <v>0</v>
      </c>
      <c r="N304" s="18">
        <v>0</v>
      </c>
      <c r="O304" s="18">
        <v>0</v>
      </c>
      <c r="P304" s="18">
        <v>0</v>
      </c>
      <c r="Q304" s="18">
        <v>0</v>
      </c>
      <c r="R304" s="18">
        <v>0</v>
      </c>
      <c r="S304" s="18">
        <v>0</v>
      </c>
      <c r="T304" s="18">
        <v>0</v>
      </c>
      <c r="U304" s="18">
        <v>0</v>
      </c>
      <c r="V304" s="18">
        <v>0</v>
      </c>
      <c r="W304" s="18">
        <v>0</v>
      </c>
      <c r="X304" s="18">
        <v>0</v>
      </c>
      <c r="Y304" s="18">
        <f>SUM(J304:X304)</f>
      </c>
      <c r="Z304" s="18">
        <f>I304-Y304</f>
      </c>
      <c r="AA304" s="20">
        <v>46272</v>
      </c>
      <c r="AB304" s="20">
        <v>46272</v>
      </c>
      <c r="AC304" s="18">
        <f>IFERROR(_xlfn.XLOOKUP(F304,Assumptions!B:B,Assumptions!D:D),0)</f>
      </c>
      <c r="AD304" s="20">
        <f>AA304+AC304</f>
      </c>
      <c r="AE304" s="20">
        <f>AC304+AB304</f>
      </c>
      <c r="AF304" s="5" t="str">
        <v/>
      </c>
      <c r="AG304" s="18">
        <f>IFERROR(_xlfn.BETA.DIST(DATE(YEAR(AG$2),MONTH(AG$2),15),$AD$2,$AE$2,FALSE,DATE(YEAR($AD304),MONTH($AD304),1),DATE(YEAR($AE304),MONTH($AE304),28)),0)</f>
      </c>
      <c r="AH304" s="18">
        <f>IFERROR(_xlfn.BETA.DIST(DATE(YEAR(AH$2),MONTH(AH$2),15),$AD$2,$AE$2,FALSE,DATE(YEAR($AD304),MONTH($AD304),1),DATE(YEAR($AE304),MONTH($AE304),28)),0)</f>
      </c>
      <c r="AI304" s="18">
        <f>IFERROR(_xlfn.BETA.DIST(DATE(YEAR(AI$2),MONTH(AI$2),15),$AD$2,$AE$2,FALSE,DATE(YEAR($AD304),MONTH($AD304),1),DATE(YEAR($AE304),MONTH($AE304),28)),0)</f>
      </c>
      <c r="AJ304" s="18">
        <f>IFERROR(_xlfn.BETA.DIST(DATE(YEAR(AJ$2),MONTH(AJ$2),15),$AD$2,$AE$2,FALSE,DATE(YEAR($AD304),MONTH($AD304),1),DATE(YEAR($AE304),MONTH($AE304),28)),0)</f>
      </c>
      <c r="AK304" s="18">
        <f>IFERROR(_xlfn.BETA.DIST(DATE(YEAR(AK$2),MONTH(AK$2),15),$AD$2,$AE$2,FALSE,DATE(YEAR($AD304),MONTH($AD304),1),DATE(YEAR($AE304),MONTH($AE304),28)),0)</f>
      </c>
      <c r="AL304" s="18">
        <f>IFERROR(_xlfn.BETA.DIST(DATE(YEAR(AL$2),MONTH(AL$2),15),$AD$2,$AE$2,FALSE,DATE(YEAR($AD304),MONTH($AD304),1),DATE(YEAR($AE304),MONTH($AE304),28)),0)</f>
      </c>
      <c r="AM304" s="18">
        <f>IFERROR(_xlfn.BETA.DIST(DATE(YEAR(AM$2),MONTH(AM$2),15),$AD$2,$AE$2,FALSE,DATE(YEAR($AD304),MONTH($AD304),1),DATE(YEAR($AE304),MONTH($AE304),28)),0)</f>
      </c>
      <c r="AN304" s="18">
        <f>IFERROR(_xlfn.BETA.DIST(DATE(YEAR(AN$2),MONTH(AN$2),15),$AD$2,$AE$2,FALSE,DATE(YEAR($AD304),MONTH($AD304),1),DATE(YEAR($AE304),MONTH($AE304),28)),0)</f>
      </c>
      <c r="AO304" s="18">
        <f>IFERROR(_xlfn.BETA.DIST(DATE(YEAR(AO$2),MONTH(AO$2),15),$AD$2,$AE$2,FALSE,DATE(YEAR($AD304),MONTH($AD304),1),DATE(YEAR($AE304),MONTH($AE304),28)),0)</f>
      </c>
      <c r="AP304" s="18">
        <f>IFERROR(_xlfn.BETA.DIST(DATE(YEAR(AP$2),MONTH(AP$2),15),$AD$2,$AE$2,FALSE,DATE(YEAR($AD304),MONTH($AD304),1),DATE(YEAR($AE304),MONTH($AE304),28)),0)</f>
      </c>
      <c r="AQ304" s="18">
        <f>IFERROR(_xlfn.BETA.DIST(DATE(YEAR(AQ$2),MONTH(AQ$2),15),$AD$2,$AE$2,FALSE,DATE(YEAR($AD304),MONTH($AD304),1),DATE(YEAR($AE304),MONTH($AE304),28)),0)</f>
      </c>
      <c r="AR304" s="18">
        <f>IFERROR(_xlfn.BETA.DIST(DATE(YEAR(AR$2),MONTH(AR$2),15),$AD$2,$AE$2,FALSE,DATE(YEAR($AD304),MONTH($AD304),1),DATE(YEAR($AE304),MONTH($AE304),28)),0)</f>
      </c>
      <c r="AS304" s="18">
        <f>IFERROR(_xlfn.BETA.DIST(DATE(YEAR(AS$2),MONTH(AS$2),15),$AD$2,$AE$2,FALSE,DATE(YEAR($AD304),MONTH($AD304),1),DATE(YEAR($AE304),MONTH($AE304),28)),0)</f>
      </c>
      <c r="AT304" s="18">
        <f>IFERROR(_xlfn.BETA.DIST(DATE(YEAR(AT$2),MONTH(AT$2),15),$AD$2,$AE$2,FALSE,DATE(YEAR($AD304),MONTH($AD304),1),DATE(YEAR($AE304),MONTH($AE304),28)),0)</f>
      </c>
      <c r="AU304" s="18">
        <f>IFERROR(_xlfn.BETA.DIST(DATE(YEAR(AU$2),MONTH(AU$2),15),$AD$2,$AE$2,FALSE,DATE(YEAR($AD304),MONTH($AD304),1),DATE(YEAR($AE304),MONTH($AE304),28)),0)</f>
      </c>
      <c r="AV304" s="18">
        <f>SUM(AG304:AU304)</f>
      </c>
      <c r="AW304" s="18">
        <f>IF(J304&lt;&gt;0,J304,IF($AV304=0,0,AG304/$AV304*$Z304))</f>
      </c>
      <c r="AX304" s="18">
        <f>IF(K304&lt;&gt;0,K304,IF($AV304=0,0,AH304/$AV304*$Z304))</f>
      </c>
      <c r="AY304" s="18">
        <f>IF(L304&lt;&gt;0,L304,IF($AV304=0,0,AI304/$AV304*$Z304))</f>
      </c>
      <c r="AZ304" s="18">
        <f>IF(M304&lt;&gt;0,M304,IF($AV304=0,0,AJ304/$AV304*$Z304))</f>
      </c>
      <c r="BA304" s="18">
        <f>IF(N304&lt;&gt;0,N304,IF($AV304=0,0,AK304/$AV304*$Z304))</f>
      </c>
      <c r="BB304" s="18">
        <f>IF(O304&lt;&gt;0,O304,IF($AV304=0,0,AL304/$AV304*$Z304))</f>
      </c>
      <c r="BC304" s="18">
        <f>IF(P304&lt;&gt;0,P304,IF($AV304=0,0,AM304/$AV304*$Z304))</f>
      </c>
      <c r="BD304" s="18">
        <f>IF(Q304&lt;&gt;0,Q304,IF($AV304=0,0,AN304/$AV304*$Z304))</f>
      </c>
      <c r="BE304" s="18">
        <f>IF(R304&lt;&gt;0,R304,IF($AV304=0,0,AO304/$AV304*$Z304))</f>
      </c>
      <c r="BF304" s="18">
        <f>IF(S304&lt;&gt;0,S304,IF($AV304=0,0,AP304/$AV304*$Z304))</f>
      </c>
      <c r="BG304" s="18">
        <f>IF(T304&lt;&gt;0,T304,IF($AV304=0,0,AQ304/$AV304*$Z304))</f>
      </c>
      <c r="BH304" s="18">
        <f>IF(U304&lt;&gt;0,U304,IF($AV304=0,0,AR304/$AV304*$Z304))</f>
      </c>
      <c r="BI304" s="18">
        <f>IF(V304&lt;&gt;0,V304,IF($AV304=0,0,AS304/$AV304*$Z304))</f>
      </c>
      <c r="BJ304" s="18">
        <f>IF(W304&lt;&gt;0,W304,IF($AV304=0,0,AT304/$AV304*$Z304))</f>
      </c>
      <c r="BK304" s="18">
        <f>IF(X304&lt;&gt;0,X304,IF($AV304=0,0,AU304/$AV304*$Z304))</f>
      </c>
      <c r="BL304" s="18">
        <f>SUM(AW304:BK304)</f>
      </c>
      <c r="BM304" s="18">
        <f>I304-BL304</f>
      </c>
    </row>
    <row r="305" outlineLevel="4">
      <c r="A305" s="5" t="str">
        <v>5.3</v>
      </c>
      <c r="B305" s="5" t="str">
        <v/>
      </c>
      <c r="C305" s="5" t="str">
        <v>BSKDGNGENGR07</v>
      </c>
      <c r="D305" s="5" t="str">
        <v>BSKDGNGENGR07</v>
      </c>
      <c r="E305" s="19">
        <f>IFERROR(_xlfn.XLOOKUP(F305,Assumptions!B:B,Assumptions!C:C),0)</f>
      </c>
      <c r="F305" s="5" t="str">
        <v>Retention</v>
      </c>
      <c r="G305" s="5" t="str">
        <v/>
      </c>
      <c r="H305" s="18">
        <f>G302*E305</f>
      </c>
      <c r="I305" s="18">
        <f>H305*(1-0)</f>
      </c>
      <c r="J305" s="18">
        <v>0</v>
      </c>
      <c r="K305" s="18">
        <v>0</v>
      </c>
      <c r="L305" s="18">
        <v>0</v>
      </c>
      <c r="M305" s="18">
        <v>0</v>
      </c>
      <c r="N305" s="18">
        <v>0</v>
      </c>
      <c r="O305" s="18">
        <v>0</v>
      </c>
      <c r="P305" s="18">
        <v>0</v>
      </c>
      <c r="Q305" s="18">
        <v>0</v>
      </c>
      <c r="R305" s="18">
        <v>0</v>
      </c>
      <c r="S305" s="18">
        <v>0</v>
      </c>
      <c r="T305" s="18">
        <v>0</v>
      </c>
      <c r="U305" s="18">
        <v>0</v>
      </c>
      <c r="V305" s="18">
        <v>0</v>
      </c>
      <c r="W305" s="18">
        <v>0</v>
      </c>
      <c r="X305" s="18">
        <v>0</v>
      </c>
      <c r="Y305" s="18">
        <f>SUM(J305:X305)</f>
      </c>
      <c r="Z305" s="18">
        <f>I305-Y305</f>
      </c>
      <c r="AA305" s="20">
        <v>46483</v>
      </c>
      <c r="AB305" s="20">
        <v>46483</v>
      </c>
      <c r="AC305" s="18">
        <f>IFERROR(_xlfn.XLOOKUP(F305,Assumptions!B:B,Assumptions!D:D),0)</f>
      </c>
      <c r="AD305" s="20">
        <f>AA305+AC305</f>
      </c>
      <c r="AE305" s="20">
        <f>AC305+AB305</f>
      </c>
      <c r="AF305" s="5" t="str">
        <v/>
      </c>
      <c r="AG305" s="18">
        <f>IFERROR(_xlfn.BETA.DIST(DATE(YEAR(AG$2),MONTH(AG$2),15),$AD$2,$AE$2,FALSE,DATE(YEAR($AD305),MONTH($AD305),1),DATE(YEAR($AE305),MONTH($AE305),28)),0)</f>
      </c>
      <c r="AH305" s="18">
        <f>IFERROR(_xlfn.BETA.DIST(DATE(YEAR(AH$2),MONTH(AH$2),15),$AD$2,$AE$2,FALSE,DATE(YEAR($AD305),MONTH($AD305),1),DATE(YEAR($AE305),MONTH($AE305),28)),0)</f>
      </c>
      <c r="AI305" s="18">
        <f>IFERROR(_xlfn.BETA.DIST(DATE(YEAR(AI$2),MONTH(AI$2),15),$AD$2,$AE$2,FALSE,DATE(YEAR($AD305),MONTH($AD305),1),DATE(YEAR($AE305),MONTH($AE305),28)),0)</f>
      </c>
      <c r="AJ305" s="18">
        <f>IFERROR(_xlfn.BETA.DIST(DATE(YEAR(AJ$2),MONTH(AJ$2),15),$AD$2,$AE$2,FALSE,DATE(YEAR($AD305),MONTH($AD305),1),DATE(YEAR($AE305),MONTH($AE305),28)),0)</f>
      </c>
      <c r="AK305" s="18">
        <f>IFERROR(_xlfn.BETA.DIST(DATE(YEAR(AK$2),MONTH(AK$2),15),$AD$2,$AE$2,FALSE,DATE(YEAR($AD305),MONTH($AD305),1),DATE(YEAR($AE305),MONTH($AE305),28)),0)</f>
      </c>
      <c r="AL305" s="18">
        <f>IFERROR(_xlfn.BETA.DIST(DATE(YEAR(AL$2),MONTH(AL$2),15),$AD$2,$AE$2,FALSE,DATE(YEAR($AD305),MONTH($AD305),1),DATE(YEAR($AE305),MONTH($AE305),28)),0)</f>
      </c>
      <c r="AM305" s="18">
        <f>IFERROR(_xlfn.BETA.DIST(DATE(YEAR(AM$2),MONTH(AM$2),15),$AD$2,$AE$2,FALSE,DATE(YEAR($AD305),MONTH($AD305),1),DATE(YEAR($AE305),MONTH($AE305),28)),0)</f>
      </c>
      <c r="AN305" s="18">
        <f>IFERROR(_xlfn.BETA.DIST(DATE(YEAR(AN$2),MONTH(AN$2),15),$AD$2,$AE$2,FALSE,DATE(YEAR($AD305),MONTH($AD305),1),DATE(YEAR($AE305),MONTH($AE305),28)),0)</f>
      </c>
      <c r="AO305" s="18">
        <f>IFERROR(_xlfn.BETA.DIST(DATE(YEAR(AO$2),MONTH(AO$2),15),$AD$2,$AE$2,FALSE,DATE(YEAR($AD305),MONTH($AD305),1),DATE(YEAR($AE305),MONTH($AE305),28)),0)</f>
      </c>
      <c r="AP305" s="18">
        <f>IFERROR(_xlfn.BETA.DIST(DATE(YEAR(AP$2),MONTH(AP$2),15),$AD$2,$AE$2,FALSE,DATE(YEAR($AD305),MONTH($AD305),1),DATE(YEAR($AE305),MONTH($AE305),28)),0)</f>
      </c>
      <c r="AQ305" s="18">
        <f>IFERROR(_xlfn.BETA.DIST(DATE(YEAR(AQ$2),MONTH(AQ$2),15),$AD$2,$AE$2,FALSE,DATE(YEAR($AD305),MONTH($AD305),1),DATE(YEAR($AE305),MONTH($AE305),28)),0)</f>
      </c>
      <c r="AR305" s="18">
        <f>IFERROR(_xlfn.BETA.DIST(DATE(YEAR(AR$2),MONTH(AR$2),15),$AD$2,$AE$2,FALSE,DATE(YEAR($AD305),MONTH($AD305),1),DATE(YEAR($AE305),MONTH($AE305),28)),0)</f>
      </c>
      <c r="AS305" s="18">
        <f>IFERROR(_xlfn.BETA.DIST(DATE(YEAR(AS$2),MONTH(AS$2),15),$AD$2,$AE$2,FALSE,DATE(YEAR($AD305),MONTH($AD305),1),DATE(YEAR($AE305),MONTH($AE305),28)),0)</f>
      </c>
      <c r="AT305" s="18">
        <f>IFERROR(_xlfn.BETA.DIST(DATE(YEAR(AT$2),MONTH(AT$2),15),$AD$2,$AE$2,FALSE,DATE(YEAR($AD305),MONTH($AD305),1),DATE(YEAR($AE305),MONTH($AE305),28)),0)</f>
      </c>
      <c r="AU305" s="18">
        <f>IFERROR(_xlfn.BETA.DIST(DATE(YEAR(AU$2),MONTH(AU$2),15),$AD$2,$AE$2,FALSE,DATE(YEAR($AD305),MONTH($AD305),1),DATE(YEAR($AE305),MONTH($AE305),28)),0)</f>
      </c>
      <c r="AV305" s="18">
        <f>SUM(AG305:AU305)</f>
      </c>
      <c r="AW305" s="18">
        <f>IF(J305&lt;&gt;0,J305,IF($AV305=0,0,AG305/$AV305*$Z305))</f>
      </c>
      <c r="AX305" s="18">
        <f>IF(K305&lt;&gt;0,K305,IF($AV305=0,0,AH305/$AV305*$Z305))</f>
      </c>
      <c r="AY305" s="18">
        <f>IF(L305&lt;&gt;0,L305,IF($AV305=0,0,AI305/$AV305*$Z305))</f>
      </c>
      <c r="AZ305" s="18">
        <f>IF(M305&lt;&gt;0,M305,IF($AV305=0,0,AJ305/$AV305*$Z305))</f>
      </c>
      <c r="BA305" s="18">
        <f>IF(N305&lt;&gt;0,N305,IF($AV305=0,0,AK305/$AV305*$Z305))</f>
      </c>
      <c r="BB305" s="18">
        <f>IF(O305&lt;&gt;0,O305,IF($AV305=0,0,AL305/$AV305*$Z305))</f>
      </c>
      <c r="BC305" s="18">
        <f>IF(P305&lt;&gt;0,P305,IF($AV305=0,0,AM305/$AV305*$Z305))</f>
      </c>
      <c r="BD305" s="18">
        <f>IF(Q305&lt;&gt;0,Q305,IF($AV305=0,0,AN305/$AV305*$Z305))</f>
      </c>
      <c r="BE305" s="18">
        <f>IF(R305&lt;&gt;0,R305,IF($AV305=0,0,AO305/$AV305*$Z305))</f>
      </c>
      <c r="BF305" s="18">
        <f>IF(S305&lt;&gt;0,S305,IF($AV305=0,0,AP305/$AV305*$Z305))</f>
      </c>
      <c r="BG305" s="18">
        <f>IF(T305&lt;&gt;0,T305,IF($AV305=0,0,AQ305/$AV305*$Z305))</f>
      </c>
      <c r="BH305" s="18">
        <f>IF(U305&lt;&gt;0,U305,IF($AV305=0,0,AR305/$AV305*$Z305))</f>
      </c>
      <c r="BI305" s="18">
        <f>IF(V305&lt;&gt;0,V305,IF($AV305=0,0,AS305/$AV305*$Z305))</f>
      </c>
      <c r="BJ305" s="18">
        <f>IF(W305&lt;&gt;0,W305,IF($AV305=0,0,AT305/$AV305*$Z305))</f>
      </c>
      <c r="BK305" s="18">
        <f>IF(X305&lt;&gt;0,X305,IF($AV305=0,0,AU305/$AV305*$Z305))</f>
      </c>
      <c r="BL305" s="18">
        <f>SUM(AW305:BK305)</f>
      </c>
      <c r="BM305" s="18">
        <f>I305-BL305</f>
      </c>
    </row>
    <row r="306" outlineLevel="3">
      <c r="A306" s="17" t="str">
        <v>5.4</v>
      </c>
      <c r="B306" s="17" t="str">
        <v/>
      </c>
      <c r="C306" s="17" t="str">
        <v/>
      </c>
      <c r="D306" s="17" t="str">
        <v/>
      </c>
      <c r="E306" s="17" t="str">
        <v>5.4</v>
      </c>
      <c r="F306" s="17" t="str">
        <v>Single phase AIS disconnector switch 1600 A for the neutral point of 220 kV side of 175 MVA power transformers as specified.</v>
      </c>
      <c r="G306" s="17">
        <v>14765.23</v>
      </c>
      <c r="H306" s="17" t="str">
        <v/>
      </c>
      <c r="I306" s="17" t="str">
        <v/>
      </c>
      <c r="J306" s="17" t="str">
        <v/>
      </c>
      <c r="K306" s="17" t="str">
        <v/>
      </c>
      <c r="L306" s="17" t="str">
        <v/>
      </c>
      <c r="M306" s="17" t="str">
        <v/>
      </c>
      <c r="N306" s="17" t="str">
        <v/>
      </c>
      <c r="O306" s="17" t="str">
        <v/>
      </c>
      <c r="P306" s="17" t="str">
        <v/>
      </c>
      <c r="Q306" s="17" t="str">
        <v/>
      </c>
      <c r="R306" s="17" t="str">
        <v/>
      </c>
      <c r="S306" s="17" t="str">
        <v/>
      </c>
      <c r="T306" s="17" t="str">
        <v/>
      </c>
      <c r="U306" s="17" t="str">
        <v/>
      </c>
      <c r="V306" s="17" t="str">
        <v/>
      </c>
      <c r="W306" s="17" t="str">
        <v/>
      </c>
      <c r="X306" s="17" t="str">
        <v/>
      </c>
      <c r="Y306" s="17" t="str">
        <v/>
      </c>
      <c r="Z306" s="17" t="str">
        <v/>
      </c>
      <c r="AA306" s="17" t="str">
        <v/>
      </c>
      <c r="AB306" s="17" t="str">
        <v/>
      </c>
      <c r="AC306" s="17" t="str">
        <v/>
      </c>
      <c r="AD306" s="17" t="str">
        <v/>
      </c>
      <c r="AE306" s="17" t="str">
        <v/>
      </c>
      <c r="AF306" s="5" t="str">
        <v/>
      </c>
      <c r="AG306" s="18">
        <f>IFERROR(_xlfn.BETA.DIST(DATE(YEAR(AG$2),MONTH(AG$2),15),$AD$2,$AE$2,FALSE,DATE(YEAR($AD306),MONTH($AD306),1),DATE(YEAR($AE306),MONTH($AE306),28)),0)</f>
      </c>
      <c r="AH306" s="18">
        <f>IFERROR(_xlfn.BETA.DIST(DATE(YEAR(AH$2),MONTH(AH$2),15),$AD$2,$AE$2,FALSE,DATE(YEAR($AD306),MONTH($AD306),1),DATE(YEAR($AE306),MONTH($AE306),28)),0)</f>
      </c>
      <c r="AI306" s="18">
        <f>IFERROR(_xlfn.BETA.DIST(DATE(YEAR(AI$2),MONTH(AI$2),15),$AD$2,$AE$2,FALSE,DATE(YEAR($AD306),MONTH($AD306),1),DATE(YEAR($AE306),MONTH($AE306),28)),0)</f>
      </c>
      <c r="AJ306" s="18">
        <f>IFERROR(_xlfn.BETA.DIST(DATE(YEAR(AJ$2),MONTH(AJ$2),15),$AD$2,$AE$2,FALSE,DATE(YEAR($AD306),MONTH($AD306),1),DATE(YEAR($AE306),MONTH($AE306),28)),0)</f>
      </c>
      <c r="AK306" s="18">
        <f>IFERROR(_xlfn.BETA.DIST(DATE(YEAR(AK$2),MONTH(AK$2),15),$AD$2,$AE$2,FALSE,DATE(YEAR($AD306),MONTH($AD306),1),DATE(YEAR($AE306),MONTH($AE306),28)),0)</f>
      </c>
      <c r="AL306" s="18">
        <f>IFERROR(_xlfn.BETA.DIST(DATE(YEAR(AL$2),MONTH(AL$2),15),$AD$2,$AE$2,FALSE,DATE(YEAR($AD306),MONTH($AD306),1),DATE(YEAR($AE306),MONTH($AE306),28)),0)</f>
      </c>
      <c r="AM306" s="18">
        <f>IFERROR(_xlfn.BETA.DIST(DATE(YEAR(AM$2),MONTH(AM$2),15),$AD$2,$AE$2,FALSE,DATE(YEAR($AD306),MONTH($AD306),1),DATE(YEAR($AE306),MONTH($AE306),28)),0)</f>
      </c>
      <c r="AN306" s="18">
        <f>IFERROR(_xlfn.BETA.DIST(DATE(YEAR(AN$2),MONTH(AN$2),15),$AD$2,$AE$2,FALSE,DATE(YEAR($AD306),MONTH($AD306),1),DATE(YEAR($AE306),MONTH($AE306),28)),0)</f>
      </c>
      <c r="AO306" s="18">
        <f>IFERROR(_xlfn.BETA.DIST(DATE(YEAR(AO$2),MONTH(AO$2),15),$AD$2,$AE$2,FALSE,DATE(YEAR($AD306),MONTH($AD306),1),DATE(YEAR($AE306),MONTH($AE306),28)),0)</f>
      </c>
      <c r="AP306" s="18">
        <f>IFERROR(_xlfn.BETA.DIST(DATE(YEAR(AP$2),MONTH(AP$2),15),$AD$2,$AE$2,FALSE,DATE(YEAR($AD306),MONTH($AD306),1),DATE(YEAR($AE306),MONTH($AE306),28)),0)</f>
      </c>
      <c r="AQ306" s="18">
        <f>IFERROR(_xlfn.BETA.DIST(DATE(YEAR(AQ$2),MONTH(AQ$2),15),$AD$2,$AE$2,FALSE,DATE(YEAR($AD306),MONTH($AD306),1),DATE(YEAR($AE306),MONTH($AE306),28)),0)</f>
      </c>
      <c r="AR306" s="18">
        <f>IFERROR(_xlfn.BETA.DIST(DATE(YEAR(AR$2),MONTH(AR$2),15),$AD$2,$AE$2,FALSE,DATE(YEAR($AD306),MONTH($AD306),1),DATE(YEAR($AE306),MONTH($AE306),28)),0)</f>
      </c>
      <c r="AS306" s="18">
        <f>IFERROR(_xlfn.BETA.DIST(DATE(YEAR(AS$2),MONTH(AS$2),15),$AD$2,$AE$2,FALSE,DATE(YEAR($AD306),MONTH($AD306),1),DATE(YEAR($AE306),MONTH($AE306),28)),0)</f>
      </c>
      <c r="AT306" s="18">
        <f>IFERROR(_xlfn.BETA.DIST(DATE(YEAR(AT$2),MONTH(AT$2),15),$AD$2,$AE$2,FALSE,DATE(YEAR($AD306),MONTH($AD306),1),DATE(YEAR($AE306),MONTH($AE306),28)),0)</f>
      </c>
      <c r="AU306" s="18">
        <f>IFERROR(_xlfn.BETA.DIST(DATE(YEAR(AU$2),MONTH(AU$2),15),$AD$2,$AE$2,FALSE,DATE(YEAR($AD306),MONTH($AD306),1),DATE(YEAR($AE306),MONTH($AE306),28)),0)</f>
      </c>
      <c r="AV306" s="18">
        <f>SUM(AG306:AU306)</f>
      </c>
      <c r="AW306" s="18">
        <f>IF(J306&lt;&gt;0,J306,IF($AV306=0,0,AG306/$AV306*$Z306))</f>
      </c>
      <c r="AX306" s="18">
        <f>IF(K306&lt;&gt;0,K306,IF($AV306=0,0,AH306/$AV306*$Z306))</f>
      </c>
      <c r="AY306" s="18">
        <f>IF(L306&lt;&gt;0,L306,IF($AV306=0,0,AI306/$AV306*$Z306))</f>
      </c>
      <c r="AZ306" s="18">
        <f>IF(M306&lt;&gt;0,M306,IF($AV306=0,0,AJ306/$AV306*$Z306))</f>
      </c>
      <c r="BA306" s="18">
        <f>IF(N306&lt;&gt;0,N306,IF($AV306=0,0,AK306/$AV306*$Z306))</f>
      </c>
      <c r="BB306" s="18">
        <f>IF(O306&lt;&gt;0,O306,IF($AV306=0,0,AL306/$AV306*$Z306))</f>
      </c>
      <c r="BC306" s="18">
        <f>IF(P306&lt;&gt;0,P306,IF($AV306=0,0,AM306/$AV306*$Z306))</f>
      </c>
      <c r="BD306" s="18">
        <f>IF(Q306&lt;&gt;0,Q306,IF($AV306=0,0,AN306/$AV306*$Z306))</f>
      </c>
      <c r="BE306" s="18">
        <f>IF(R306&lt;&gt;0,R306,IF($AV306=0,0,AO306/$AV306*$Z306))</f>
      </c>
      <c r="BF306" s="18">
        <f>IF(S306&lt;&gt;0,S306,IF($AV306=0,0,AP306/$AV306*$Z306))</f>
      </c>
      <c r="BG306" s="18">
        <f>IF(T306&lt;&gt;0,T306,IF($AV306=0,0,AQ306/$AV306*$Z306))</f>
      </c>
      <c r="BH306" s="18">
        <f>IF(U306&lt;&gt;0,U306,IF($AV306=0,0,AR306/$AV306*$Z306))</f>
      </c>
      <c r="BI306" s="18">
        <f>IF(V306&lt;&gt;0,V306,IF($AV306=0,0,AS306/$AV306*$Z306))</f>
      </c>
      <c r="BJ306" s="18">
        <f>IF(W306&lt;&gt;0,W306,IF($AV306=0,0,AT306/$AV306*$Z306))</f>
      </c>
      <c r="BK306" s="18">
        <f>IF(X306&lt;&gt;0,X306,IF($AV306=0,0,AU306/$AV306*$Z306))</f>
      </c>
      <c r="BL306" s="18">
        <f>SUM(AW306:BK306)</f>
      </c>
      <c r="BM306" s="17" t="str">
        <v/>
      </c>
    </row>
    <row r="307" outlineLevel="4">
      <c r="A307" s="5" t="str">
        <v>5.4</v>
      </c>
      <c r="B307" s="5" t="str">
        <v/>
      </c>
      <c r="C307" s="5" t="str">
        <v>BSKDGNGENGR05</v>
      </c>
      <c r="D307" s="5" t="str">
        <v>BSKDGNGENGR05</v>
      </c>
      <c r="E307" s="19">
        <f>IFERROR(_xlfn.XLOOKUP(F307,Assumptions!B:B,Assumptions!C:C),0)</f>
      </c>
      <c r="F307" s="5" t="str">
        <v>Advanced Payment</v>
      </c>
      <c r="G307" s="5" t="str">
        <v/>
      </c>
      <c r="H307" s="18">
        <f>G306*E307</f>
      </c>
      <c r="I307" s="18">
        <f>H307*(1-0)</f>
      </c>
      <c r="J307" s="18">
        <v>0</v>
      </c>
      <c r="K307" s="18">
        <v>0</v>
      </c>
      <c r="L307" s="18">
        <v>0</v>
      </c>
      <c r="M307" s="18">
        <v>0</v>
      </c>
      <c r="N307" s="18">
        <v>0</v>
      </c>
      <c r="O307" s="18">
        <v>0</v>
      </c>
      <c r="P307" s="18">
        <v>0</v>
      </c>
      <c r="Q307" s="18">
        <v>0</v>
      </c>
      <c r="R307" s="18">
        <v>0</v>
      </c>
      <c r="S307" s="18">
        <v>0</v>
      </c>
      <c r="T307" s="18">
        <v>0</v>
      </c>
      <c r="U307" s="18">
        <v>0</v>
      </c>
      <c r="V307" s="18">
        <v>0</v>
      </c>
      <c r="W307" s="18">
        <v>0</v>
      </c>
      <c r="X307" s="18">
        <v>0</v>
      </c>
      <c r="Y307" s="18">
        <f>SUM(J307:X307)</f>
      </c>
      <c r="Z307" s="18">
        <f>I307-Y307</f>
      </c>
      <c r="AA307" s="20">
        <v>46026</v>
      </c>
      <c r="AB307" s="20">
        <v>46026</v>
      </c>
      <c r="AC307" s="18">
        <f>IFERROR(_xlfn.XLOOKUP(F307,Assumptions!B:B,Assumptions!D:D),0)</f>
      </c>
      <c r="AD307" s="20">
        <f>AA307+AC307</f>
      </c>
      <c r="AE307" s="20">
        <f>AC307+AB307</f>
      </c>
      <c r="AF307" s="5" t="str">
        <v/>
      </c>
      <c r="AG307" s="18">
        <f>IFERROR(_xlfn.BETA.DIST(DATE(YEAR(AG$2),MONTH(AG$2),15),$AD$2,$AE$2,FALSE,DATE(YEAR($AD307),MONTH($AD307),1),DATE(YEAR($AE307),MONTH($AE307),28)),0)</f>
      </c>
      <c r="AH307" s="18">
        <f>IFERROR(_xlfn.BETA.DIST(DATE(YEAR(AH$2),MONTH(AH$2),15),$AD$2,$AE$2,FALSE,DATE(YEAR($AD307),MONTH($AD307),1),DATE(YEAR($AE307),MONTH($AE307),28)),0)</f>
      </c>
      <c r="AI307" s="18">
        <f>IFERROR(_xlfn.BETA.DIST(DATE(YEAR(AI$2),MONTH(AI$2),15),$AD$2,$AE$2,FALSE,DATE(YEAR($AD307),MONTH($AD307),1),DATE(YEAR($AE307),MONTH($AE307),28)),0)</f>
      </c>
      <c r="AJ307" s="18">
        <f>IFERROR(_xlfn.BETA.DIST(DATE(YEAR(AJ$2),MONTH(AJ$2),15),$AD$2,$AE$2,FALSE,DATE(YEAR($AD307),MONTH($AD307),1),DATE(YEAR($AE307),MONTH($AE307),28)),0)</f>
      </c>
      <c r="AK307" s="18">
        <f>IFERROR(_xlfn.BETA.DIST(DATE(YEAR(AK$2),MONTH(AK$2),15),$AD$2,$AE$2,FALSE,DATE(YEAR($AD307),MONTH($AD307),1),DATE(YEAR($AE307),MONTH($AE307),28)),0)</f>
      </c>
      <c r="AL307" s="18">
        <f>IFERROR(_xlfn.BETA.DIST(DATE(YEAR(AL$2),MONTH(AL$2),15),$AD$2,$AE$2,FALSE,DATE(YEAR($AD307),MONTH($AD307),1),DATE(YEAR($AE307),MONTH($AE307),28)),0)</f>
      </c>
      <c r="AM307" s="18">
        <f>IFERROR(_xlfn.BETA.DIST(DATE(YEAR(AM$2),MONTH(AM$2),15),$AD$2,$AE$2,FALSE,DATE(YEAR($AD307),MONTH($AD307),1),DATE(YEAR($AE307),MONTH($AE307),28)),0)</f>
      </c>
      <c r="AN307" s="18">
        <f>IFERROR(_xlfn.BETA.DIST(DATE(YEAR(AN$2),MONTH(AN$2),15),$AD$2,$AE$2,FALSE,DATE(YEAR($AD307),MONTH($AD307),1),DATE(YEAR($AE307),MONTH($AE307),28)),0)</f>
      </c>
      <c r="AO307" s="18">
        <f>IFERROR(_xlfn.BETA.DIST(DATE(YEAR(AO$2),MONTH(AO$2),15),$AD$2,$AE$2,FALSE,DATE(YEAR($AD307),MONTH($AD307),1),DATE(YEAR($AE307),MONTH($AE307),28)),0)</f>
      </c>
      <c r="AP307" s="18">
        <f>IFERROR(_xlfn.BETA.DIST(DATE(YEAR(AP$2),MONTH(AP$2),15),$AD$2,$AE$2,FALSE,DATE(YEAR($AD307),MONTH($AD307),1),DATE(YEAR($AE307),MONTH($AE307),28)),0)</f>
      </c>
      <c r="AQ307" s="18">
        <f>IFERROR(_xlfn.BETA.DIST(DATE(YEAR(AQ$2),MONTH(AQ$2),15),$AD$2,$AE$2,FALSE,DATE(YEAR($AD307),MONTH($AD307),1),DATE(YEAR($AE307),MONTH($AE307),28)),0)</f>
      </c>
      <c r="AR307" s="18">
        <f>IFERROR(_xlfn.BETA.DIST(DATE(YEAR(AR$2),MONTH(AR$2),15),$AD$2,$AE$2,FALSE,DATE(YEAR($AD307),MONTH($AD307),1),DATE(YEAR($AE307),MONTH($AE307),28)),0)</f>
      </c>
      <c r="AS307" s="18">
        <f>IFERROR(_xlfn.BETA.DIST(DATE(YEAR(AS$2),MONTH(AS$2),15),$AD$2,$AE$2,FALSE,DATE(YEAR($AD307),MONTH($AD307),1),DATE(YEAR($AE307),MONTH($AE307),28)),0)</f>
      </c>
      <c r="AT307" s="18">
        <f>IFERROR(_xlfn.BETA.DIST(DATE(YEAR(AT$2),MONTH(AT$2),15),$AD$2,$AE$2,FALSE,DATE(YEAR($AD307),MONTH($AD307),1),DATE(YEAR($AE307),MONTH($AE307),28)),0)</f>
      </c>
      <c r="AU307" s="18">
        <f>IFERROR(_xlfn.BETA.DIST(DATE(YEAR(AU$2),MONTH(AU$2),15),$AD$2,$AE$2,FALSE,DATE(YEAR($AD307),MONTH($AD307),1),DATE(YEAR($AE307),MONTH($AE307),28)),0)</f>
      </c>
      <c r="AV307" s="18">
        <f>SUM(AG307:AU307)</f>
      </c>
      <c r="AW307" s="18">
        <f>IF(J307&lt;&gt;0,J307,IF($AV307=0,0,AG307/$AV307*$Z307))</f>
      </c>
      <c r="AX307" s="18">
        <f>IF(K307&lt;&gt;0,K307,IF($AV307=0,0,AH307/$AV307*$Z307))</f>
      </c>
      <c r="AY307" s="18">
        <f>IF(L307&lt;&gt;0,L307,IF($AV307=0,0,AI307/$AV307*$Z307))</f>
      </c>
      <c r="AZ307" s="18">
        <f>IF(M307&lt;&gt;0,M307,IF($AV307=0,0,AJ307/$AV307*$Z307))</f>
      </c>
      <c r="BA307" s="18">
        <f>IF(N307&lt;&gt;0,N307,IF($AV307=0,0,AK307/$AV307*$Z307))</f>
      </c>
      <c r="BB307" s="18">
        <f>IF(O307&lt;&gt;0,O307,IF($AV307=0,0,AL307/$AV307*$Z307))</f>
      </c>
      <c r="BC307" s="18">
        <f>IF(P307&lt;&gt;0,P307,IF($AV307=0,0,AM307/$AV307*$Z307))</f>
      </c>
      <c r="BD307" s="18">
        <f>IF(Q307&lt;&gt;0,Q307,IF($AV307=0,0,AN307/$AV307*$Z307))</f>
      </c>
      <c r="BE307" s="18">
        <f>IF(R307&lt;&gt;0,R307,IF($AV307=0,0,AO307/$AV307*$Z307))</f>
      </c>
      <c r="BF307" s="18">
        <f>IF(S307&lt;&gt;0,S307,IF($AV307=0,0,AP307/$AV307*$Z307))</f>
      </c>
      <c r="BG307" s="18">
        <f>IF(T307&lt;&gt;0,T307,IF($AV307=0,0,AQ307/$AV307*$Z307))</f>
      </c>
      <c r="BH307" s="18">
        <f>IF(U307&lt;&gt;0,U307,IF($AV307=0,0,AR307/$AV307*$Z307))</f>
      </c>
      <c r="BI307" s="18">
        <f>IF(V307&lt;&gt;0,V307,IF($AV307=0,0,AS307/$AV307*$Z307))</f>
      </c>
      <c r="BJ307" s="18">
        <f>IF(W307&lt;&gt;0,W307,IF($AV307=0,0,AT307/$AV307*$Z307))</f>
      </c>
      <c r="BK307" s="18">
        <f>IF(X307&lt;&gt;0,X307,IF($AV307=0,0,AU307/$AV307*$Z307))</f>
      </c>
      <c r="BL307" s="18">
        <f>SUM(AW307:BK307)</f>
      </c>
      <c r="BM307" s="18">
        <f>I307-BL307</f>
      </c>
    </row>
    <row r="308" outlineLevel="4">
      <c r="A308" s="5" t="str">
        <v>5.4</v>
      </c>
      <c r="B308" s="5" t="str">
        <v/>
      </c>
      <c r="C308" s="5" t="str">
        <v>BSPRELGENDS19</v>
      </c>
      <c r="D308" s="5" t="str">
        <v>BSPRELGENDS19</v>
      </c>
      <c r="E308" s="19">
        <f>IFERROR(_xlfn.XLOOKUP(F308,Assumptions!B:B,Assumptions!C:C),0)</f>
      </c>
      <c r="F308" s="5" t="str">
        <v>Site Delivery USD</v>
      </c>
      <c r="G308" s="5" t="str">
        <v/>
      </c>
      <c r="H308" s="18">
        <f>G306*E308</f>
      </c>
      <c r="I308" s="18">
        <f>H308*(1-0)</f>
      </c>
      <c r="J308" s="18">
        <v>0</v>
      </c>
      <c r="K308" s="18">
        <v>0</v>
      </c>
      <c r="L308" s="18">
        <v>0</v>
      </c>
      <c r="M308" s="18">
        <v>0</v>
      </c>
      <c r="N308" s="18">
        <v>0</v>
      </c>
      <c r="O308" s="18">
        <v>0</v>
      </c>
      <c r="P308" s="18">
        <v>0</v>
      </c>
      <c r="Q308" s="18">
        <v>0</v>
      </c>
      <c r="R308" s="18">
        <v>0</v>
      </c>
      <c r="S308" s="18">
        <v>0</v>
      </c>
      <c r="T308" s="18">
        <v>0</v>
      </c>
      <c r="U308" s="18">
        <v>0</v>
      </c>
      <c r="V308" s="18">
        <v>0</v>
      </c>
      <c r="W308" s="18">
        <v>0</v>
      </c>
      <c r="X308" s="18">
        <v>0</v>
      </c>
      <c r="Y308" s="18">
        <f>SUM(J308:X308)</f>
      </c>
      <c r="Z308" s="18">
        <f>I308-Y308</f>
      </c>
      <c r="AA308" s="20">
        <v>46272</v>
      </c>
      <c r="AB308" s="20">
        <v>46272</v>
      </c>
      <c r="AC308" s="18">
        <f>IFERROR(_xlfn.XLOOKUP(F308,Assumptions!B:B,Assumptions!D:D),0)</f>
      </c>
      <c r="AD308" s="20">
        <f>AA308+AC308</f>
      </c>
      <c r="AE308" s="20">
        <f>AC308+AB308</f>
      </c>
      <c r="AF308" s="5" t="str">
        <v/>
      </c>
      <c r="AG308" s="18">
        <f>IFERROR(_xlfn.BETA.DIST(DATE(YEAR(AG$2),MONTH(AG$2),15),$AD$2,$AE$2,FALSE,DATE(YEAR($AD308),MONTH($AD308),1),DATE(YEAR($AE308),MONTH($AE308),28)),0)</f>
      </c>
      <c r="AH308" s="18">
        <f>IFERROR(_xlfn.BETA.DIST(DATE(YEAR(AH$2),MONTH(AH$2),15),$AD$2,$AE$2,FALSE,DATE(YEAR($AD308),MONTH($AD308),1),DATE(YEAR($AE308),MONTH($AE308),28)),0)</f>
      </c>
      <c r="AI308" s="18">
        <f>IFERROR(_xlfn.BETA.DIST(DATE(YEAR(AI$2),MONTH(AI$2),15),$AD$2,$AE$2,FALSE,DATE(YEAR($AD308),MONTH($AD308),1),DATE(YEAR($AE308),MONTH($AE308),28)),0)</f>
      </c>
      <c r="AJ308" s="18">
        <f>IFERROR(_xlfn.BETA.DIST(DATE(YEAR(AJ$2),MONTH(AJ$2),15),$AD$2,$AE$2,FALSE,DATE(YEAR($AD308),MONTH($AD308),1),DATE(YEAR($AE308),MONTH($AE308),28)),0)</f>
      </c>
      <c r="AK308" s="18">
        <f>IFERROR(_xlfn.BETA.DIST(DATE(YEAR(AK$2),MONTH(AK$2),15),$AD$2,$AE$2,FALSE,DATE(YEAR($AD308),MONTH($AD308),1),DATE(YEAR($AE308),MONTH($AE308),28)),0)</f>
      </c>
      <c r="AL308" s="18">
        <f>IFERROR(_xlfn.BETA.DIST(DATE(YEAR(AL$2),MONTH(AL$2),15),$AD$2,$AE$2,FALSE,DATE(YEAR($AD308),MONTH($AD308),1),DATE(YEAR($AE308),MONTH($AE308),28)),0)</f>
      </c>
      <c r="AM308" s="18">
        <f>IFERROR(_xlfn.BETA.DIST(DATE(YEAR(AM$2),MONTH(AM$2),15),$AD$2,$AE$2,FALSE,DATE(YEAR($AD308),MONTH($AD308),1),DATE(YEAR($AE308),MONTH($AE308),28)),0)</f>
      </c>
      <c r="AN308" s="18">
        <f>IFERROR(_xlfn.BETA.DIST(DATE(YEAR(AN$2),MONTH(AN$2),15),$AD$2,$AE$2,FALSE,DATE(YEAR($AD308),MONTH($AD308),1),DATE(YEAR($AE308),MONTH($AE308),28)),0)</f>
      </c>
      <c r="AO308" s="18">
        <f>IFERROR(_xlfn.BETA.DIST(DATE(YEAR(AO$2),MONTH(AO$2),15),$AD$2,$AE$2,FALSE,DATE(YEAR($AD308),MONTH($AD308),1),DATE(YEAR($AE308),MONTH($AE308),28)),0)</f>
      </c>
      <c r="AP308" s="18">
        <f>IFERROR(_xlfn.BETA.DIST(DATE(YEAR(AP$2),MONTH(AP$2),15),$AD$2,$AE$2,FALSE,DATE(YEAR($AD308),MONTH($AD308),1),DATE(YEAR($AE308),MONTH($AE308),28)),0)</f>
      </c>
      <c r="AQ308" s="18">
        <f>IFERROR(_xlfn.BETA.DIST(DATE(YEAR(AQ$2),MONTH(AQ$2),15),$AD$2,$AE$2,FALSE,DATE(YEAR($AD308),MONTH($AD308),1),DATE(YEAR($AE308),MONTH($AE308),28)),0)</f>
      </c>
      <c r="AR308" s="18">
        <f>IFERROR(_xlfn.BETA.DIST(DATE(YEAR(AR$2),MONTH(AR$2),15),$AD$2,$AE$2,FALSE,DATE(YEAR($AD308),MONTH($AD308),1),DATE(YEAR($AE308),MONTH($AE308),28)),0)</f>
      </c>
      <c r="AS308" s="18">
        <f>IFERROR(_xlfn.BETA.DIST(DATE(YEAR(AS$2),MONTH(AS$2),15),$AD$2,$AE$2,FALSE,DATE(YEAR($AD308),MONTH($AD308),1),DATE(YEAR($AE308),MONTH($AE308),28)),0)</f>
      </c>
      <c r="AT308" s="18">
        <f>IFERROR(_xlfn.BETA.DIST(DATE(YEAR(AT$2),MONTH(AT$2),15),$AD$2,$AE$2,FALSE,DATE(YEAR($AD308),MONTH($AD308),1),DATE(YEAR($AE308),MONTH($AE308),28)),0)</f>
      </c>
      <c r="AU308" s="18">
        <f>IFERROR(_xlfn.BETA.DIST(DATE(YEAR(AU$2),MONTH(AU$2),15),$AD$2,$AE$2,FALSE,DATE(YEAR($AD308),MONTH($AD308),1),DATE(YEAR($AE308),MONTH($AE308),28)),0)</f>
      </c>
      <c r="AV308" s="18">
        <f>SUM(AG308:AU308)</f>
      </c>
      <c r="AW308" s="18">
        <f>IF(J308&lt;&gt;0,J308,IF($AV308=0,0,AG308/$AV308*$Z308))</f>
      </c>
      <c r="AX308" s="18">
        <f>IF(K308&lt;&gt;0,K308,IF($AV308=0,0,AH308/$AV308*$Z308))</f>
      </c>
      <c r="AY308" s="18">
        <f>IF(L308&lt;&gt;0,L308,IF($AV308=0,0,AI308/$AV308*$Z308))</f>
      </c>
      <c r="AZ308" s="18">
        <f>IF(M308&lt;&gt;0,M308,IF($AV308=0,0,AJ308/$AV308*$Z308))</f>
      </c>
      <c r="BA308" s="18">
        <f>IF(N308&lt;&gt;0,N308,IF($AV308=0,0,AK308/$AV308*$Z308))</f>
      </c>
      <c r="BB308" s="18">
        <f>IF(O308&lt;&gt;0,O308,IF($AV308=0,0,AL308/$AV308*$Z308))</f>
      </c>
      <c r="BC308" s="18">
        <f>IF(P308&lt;&gt;0,P308,IF($AV308=0,0,AM308/$AV308*$Z308))</f>
      </c>
      <c r="BD308" s="18">
        <f>IF(Q308&lt;&gt;0,Q308,IF($AV308=0,0,AN308/$AV308*$Z308))</f>
      </c>
      <c r="BE308" s="18">
        <f>IF(R308&lt;&gt;0,R308,IF($AV308=0,0,AO308/$AV308*$Z308))</f>
      </c>
      <c r="BF308" s="18">
        <f>IF(S308&lt;&gt;0,S308,IF($AV308=0,0,AP308/$AV308*$Z308))</f>
      </c>
      <c r="BG308" s="18">
        <f>IF(T308&lt;&gt;0,T308,IF($AV308=0,0,AQ308/$AV308*$Z308))</f>
      </c>
      <c r="BH308" s="18">
        <f>IF(U308&lt;&gt;0,U308,IF($AV308=0,0,AR308/$AV308*$Z308))</f>
      </c>
      <c r="BI308" s="18">
        <f>IF(V308&lt;&gt;0,V308,IF($AV308=0,0,AS308/$AV308*$Z308))</f>
      </c>
      <c r="BJ308" s="18">
        <f>IF(W308&lt;&gt;0,W308,IF($AV308=0,0,AT308/$AV308*$Z308))</f>
      </c>
      <c r="BK308" s="18">
        <f>IF(X308&lt;&gt;0,X308,IF($AV308=0,0,AU308/$AV308*$Z308))</f>
      </c>
      <c r="BL308" s="18">
        <f>SUM(AW308:BK308)</f>
      </c>
      <c r="BM308" s="18">
        <f>I308-BL308</f>
      </c>
    </row>
    <row r="309" outlineLevel="4">
      <c r="A309" s="5" t="str">
        <v>5.4</v>
      </c>
      <c r="B309" s="5" t="str">
        <v/>
      </c>
      <c r="C309" s="5" t="str">
        <v>BSKDGNGENGR07</v>
      </c>
      <c r="D309" s="5" t="str">
        <v>BSKDGNGENGR07</v>
      </c>
      <c r="E309" s="19">
        <f>IFERROR(_xlfn.XLOOKUP(F309,Assumptions!B:B,Assumptions!C:C),0)</f>
      </c>
      <c r="F309" s="5" t="str">
        <v>Retention</v>
      </c>
      <c r="G309" s="5" t="str">
        <v/>
      </c>
      <c r="H309" s="18">
        <f>G306*E309</f>
      </c>
      <c r="I309" s="18">
        <f>H309*(1-0)</f>
      </c>
      <c r="J309" s="18">
        <v>0</v>
      </c>
      <c r="K309" s="18">
        <v>0</v>
      </c>
      <c r="L309" s="18">
        <v>0</v>
      </c>
      <c r="M309" s="18">
        <v>0</v>
      </c>
      <c r="N309" s="18">
        <v>0</v>
      </c>
      <c r="O309" s="18">
        <v>0</v>
      </c>
      <c r="P309" s="18">
        <v>0</v>
      </c>
      <c r="Q309" s="18">
        <v>0</v>
      </c>
      <c r="R309" s="18">
        <v>0</v>
      </c>
      <c r="S309" s="18">
        <v>0</v>
      </c>
      <c r="T309" s="18">
        <v>0</v>
      </c>
      <c r="U309" s="18">
        <v>0</v>
      </c>
      <c r="V309" s="18">
        <v>0</v>
      </c>
      <c r="W309" s="18">
        <v>0</v>
      </c>
      <c r="X309" s="18">
        <v>0</v>
      </c>
      <c r="Y309" s="18">
        <f>SUM(J309:X309)</f>
      </c>
      <c r="Z309" s="18">
        <f>I309-Y309</f>
      </c>
      <c r="AA309" s="20">
        <v>46483</v>
      </c>
      <c r="AB309" s="20">
        <v>46483</v>
      </c>
      <c r="AC309" s="18">
        <f>IFERROR(_xlfn.XLOOKUP(F309,Assumptions!B:B,Assumptions!D:D),0)</f>
      </c>
      <c r="AD309" s="20">
        <f>AA309+AC309</f>
      </c>
      <c r="AE309" s="20">
        <f>AC309+AB309</f>
      </c>
      <c r="AF309" s="5" t="str">
        <v/>
      </c>
      <c r="AG309" s="18">
        <f>IFERROR(_xlfn.BETA.DIST(DATE(YEAR(AG$2),MONTH(AG$2),15),$AD$2,$AE$2,FALSE,DATE(YEAR($AD309),MONTH($AD309),1),DATE(YEAR($AE309),MONTH($AE309),28)),0)</f>
      </c>
      <c r="AH309" s="18">
        <f>IFERROR(_xlfn.BETA.DIST(DATE(YEAR(AH$2),MONTH(AH$2),15),$AD$2,$AE$2,FALSE,DATE(YEAR($AD309),MONTH($AD309),1),DATE(YEAR($AE309),MONTH($AE309),28)),0)</f>
      </c>
      <c r="AI309" s="18">
        <f>IFERROR(_xlfn.BETA.DIST(DATE(YEAR(AI$2),MONTH(AI$2),15),$AD$2,$AE$2,FALSE,DATE(YEAR($AD309),MONTH($AD309),1),DATE(YEAR($AE309),MONTH($AE309),28)),0)</f>
      </c>
      <c r="AJ309" s="18">
        <f>IFERROR(_xlfn.BETA.DIST(DATE(YEAR(AJ$2),MONTH(AJ$2),15),$AD$2,$AE$2,FALSE,DATE(YEAR($AD309),MONTH($AD309),1),DATE(YEAR($AE309),MONTH($AE309),28)),0)</f>
      </c>
      <c r="AK309" s="18">
        <f>IFERROR(_xlfn.BETA.DIST(DATE(YEAR(AK$2),MONTH(AK$2),15),$AD$2,$AE$2,FALSE,DATE(YEAR($AD309),MONTH($AD309),1),DATE(YEAR($AE309),MONTH($AE309),28)),0)</f>
      </c>
      <c r="AL309" s="18">
        <f>IFERROR(_xlfn.BETA.DIST(DATE(YEAR(AL$2),MONTH(AL$2),15),$AD$2,$AE$2,FALSE,DATE(YEAR($AD309),MONTH($AD309),1),DATE(YEAR($AE309),MONTH($AE309),28)),0)</f>
      </c>
      <c r="AM309" s="18">
        <f>IFERROR(_xlfn.BETA.DIST(DATE(YEAR(AM$2),MONTH(AM$2),15),$AD$2,$AE$2,FALSE,DATE(YEAR($AD309),MONTH($AD309),1),DATE(YEAR($AE309),MONTH($AE309),28)),0)</f>
      </c>
      <c r="AN309" s="18">
        <f>IFERROR(_xlfn.BETA.DIST(DATE(YEAR(AN$2),MONTH(AN$2),15),$AD$2,$AE$2,FALSE,DATE(YEAR($AD309),MONTH($AD309),1),DATE(YEAR($AE309),MONTH($AE309),28)),0)</f>
      </c>
      <c r="AO309" s="18">
        <f>IFERROR(_xlfn.BETA.DIST(DATE(YEAR(AO$2),MONTH(AO$2),15),$AD$2,$AE$2,FALSE,DATE(YEAR($AD309),MONTH($AD309),1),DATE(YEAR($AE309),MONTH($AE309),28)),0)</f>
      </c>
      <c r="AP309" s="18">
        <f>IFERROR(_xlfn.BETA.DIST(DATE(YEAR(AP$2),MONTH(AP$2),15),$AD$2,$AE$2,FALSE,DATE(YEAR($AD309),MONTH($AD309),1),DATE(YEAR($AE309),MONTH($AE309),28)),0)</f>
      </c>
      <c r="AQ309" s="18">
        <f>IFERROR(_xlfn.BETA.DIST(DATE(YEAR(AQ$2),MONTH(AQ$2),15),$AD$2,$AE$2,FALSE,DATE(YEAR($AD309),MONTH($AD309),1),DATE(YEAR($AE309),MONTH($AE309),28)),0)</f>
      </c>
      <c r="AR309" s="18">
        <f>IFERROR(_xlfn.BETA.DIST(DATE(YEAR(AR$2),MONTH(AR$2),15),$AD$2,$AE$2,FALSE,DATE(YEAR($AD309),MONTH($AD309),1),DATE(YEAR($AE309),MONTH($AE309),28)),0)</f>
      </c>
      <c r="AS309" s="18">
        <f>IFERROR(_xlfn.BETA.DIST(DATE(YEAR(AS$2),MONTH(AS$2),15),$AD$2,$AE$2,FALSE,DATE(YEAR($AD309),MONTH($AD309),1),DATE(YEAR($AE309),MONTH($AE309),28)),0)</f>
      </c>
      <c r="AT309" s="18">
        <f>IFERROR(_xlfn.BETA.DIST(DATE(YEAR(AT$2),MONTH(AT$2),15),$AD$2,$AE$2,FALSE,DATE(YEAR($AD309),MONTH($AD309),1),DATE(YEAR($AE309),MONTH($AE309),28)),0)</f>
      </c>
      <c r="AU309" s="18">
        <f>IFERROR(_xlfn.BETA.DIST(DATE(YEAR(AU$2),MONTH(AU$2),15),$AD$2,$AE$2,FALSE,DATE(YEAR($AD309),MONTH($AD309),1),DATE(YEAR($AE309),MONTH($AE309),28)),0)</f>
      </c>
      <c r="AV309" s="18">
        <f>SUM(AG309:AU309)</f>
      </c>
      <c r="AW309" s="18">
        <f>IF(J309&lt;&gt;0,J309,IF($AV309=0,0,AG309/$AV309*$Z309))</f>
      </c>
      <c r="AX309" s="18">
        <f>IF(K309&lt;&gt;0,K309,IF($AV309=0,0,AH309/$AV309*$Z309))</f>
      </c>
      <c r="AY309" s="18">
        <f>IF(L309&lt;&gt;0,L309,IF($AV309=0,0,AI309/$AV309*$Z309))</f>
      </c>
      <c r="AZ309" s="18">
        <f>IF(M309&lt;&gt;0,M309,IF($AV309=0,0,AJ309/$AV309*$Z309))</f>
      </c>
      <c r="BA309" s="18">
        <f>IF(N309&lt;&gt;0,N309,IF($AV309=0,0,AK309/$AV309*$Z309))</f>
      </c>
      <c r="BB309" s="18">
        <f>IF(O309&lt;&gt;0,O309,IF($AV309=0,0,AL309/$AV309*$Z309))</f>
      </c>
      <c r="BC309" s="18">
        <f>IF(P309&lt;&gt;0,P309,IF($AV309=0,0,AM309/$AV309*$Z309))</f>
      </c>
      <c r="BD309" s="18">
        <f>IF(Q309&lt;&gt;0,Q309,IF($AV309=0,0,AN309/$AV309*$Z309))</f>
      </c>
      <c r="BE309" s="18">
        <f>IF(R309&lt;&gt;0,R309,IF($AV309=0,0,AO309/$AV309*$Z309))</f>
      </c>
      <c r="BF309" s="18">
        <f>IF(S309&lt;&gt;0,S309,IF($AV309=0,0,AP309/$AV309*$Z309))</f>
      </c>
      <c r="BG309" s="18">
        <f>IF(T309&lt;&gt;0,T309,IF($AV309=0,0,AQ309/$AV309*$Z309))</f>
      </c>
      <c r="BH309" s="18">
        <f>IF(U309&lt;&gt;0,U309,IF($AV309=0,0,AR309/$AV309*$Z309))</f>
      </c>
      <c r="BI309" s="18">
        <f>IF(V309&lt;&gt;0,V309,IF($AV309=0,0,AS309/$AV309*$Z309))</f>
      </c>
      <c r="BJ309" s="18">
        <f>IF(W309&lt;&gt;0,W309,IF($AV309=0,0,AT309/$AV309*$Z309))</f>
      </c>
      <c r="BK309" s="18">
        <f>IF(X309&lt;&gt;0,X309,IF($AV309=0,0,AU309/$AV309*$Z309))</f>
      </c>
      <c r="BL309" s="18">
        <f>SUM(AW309:BK309)</f>
      </c>
      <c r="BM309" s="18">
        <f>I309-BL309</f>
      </c>
    </row>
    <row r="310" outlineLevel="3">
      <c r="A310" s="17" t="str">
        <v>5.6</v>
      </c>
      <c r="B310" s="17" t="str">
        <v/>
      </c>
      <c r="C310" s="17" t="str">
        <v/>
      </c>
      <c r="D310" s="17" t="str">
        <v/>
      </c>
      <c r="E310" s="17" t="str">
        <v>5.6</v>
      </c>
      <c r="F310" s="17" t="str">
        <v>Single phase current transformer (400-800 /1/1 A) for the 220 kV neutral point of 175 MVA Power Transformers as specified.</v>
      </c>
      <c r="G310" s="17">
        <v>11385.33</v>
      </c>
      <c r="H310" s="17" t="str">
        <v/>
      </c>
      <c r="I310" s="17" t="str">
        <v/>
      </c>
      <c r="J310" s="17" t="str">
        <v/>
      </c>
      <c r="K310" s="17" t="str">
        <v/>
      </c>
      <c r="L310" s="17" t="str">
        <v/>
      </c>
      <c r="M310" s="17" t="str">
        <v/>
      </c>
      <c r="N310" s="17" t="str">
        <v/>
      </c>
      <c r="O310" s="17" t="str">
        <v/>
      </c>
      <c r="P310" s="17" t="str">
        <v/>
      </c>
      <c r="Q310" s="17" t="str">
        <v/>
      </c>
      <c r="R310" s="17" t="str">
        <v/>
      </c>
      <c r="S310" s="17" t="str">
        <v/>
      </c>
      <c r="T310" s="17" t="str">
        <v/>
      </c>
      <c r="U310" s="17" t="str">
        <v/>
      </c>
      <c r="V310" s="17" t="str">
        <v/>
      </c>
      <c r="W310" s="17" t="str">
        <v/>
      </c>
      <c r="X310" s="17" t="str">
        <v/>
      </c>
      <c r="Y310" s="17" t="str">
        <v/>
      </c>
      <c r="Z310" s="17" t="str">
        <v/>
      </c>
      <c r="AA310" s="17" t="str">
        <v/>
      </c>
      <c r="AB310" s="17" t="str">
        <v/>
      </c>
      <c r="AC310" s="17" t="str">
        <v/>
      </c>
      <c r="AD310" s="17" t="str">
        <v/>
      </c>
      <c r="AE310" s="17" t="str">
        <v/>
      </c>
      <c r="AF310" s="5" t="str">
        <v/>
      </c>
      <c r="AG310" s="18">
        <f>IFERROR(_xlfn.BETA.DIST(DATE(YEAR(AG$2),MONTH(AG$2),15),$AD$2,$AE$2,FALSE,DATE(YEAR($AD310),MONTH($AD310),1),DATE(YEAR($AE310),MONTH($AE310),28)),0)</f>
      </c>
      <c r="AH310" s="18">
        <f>IFERROR(_xlfn.BETA.DIST(DATE(YEAR(AH$2),MONTH(AH$2),15),$AD$2,$AE$2,FALSE,DATE(YEAR($AD310),MONTH($AD310),1),DATE(YEAR($AE310),MONTH($AE310),28)),0)</f>
      </c>
      <c r="AI310" s="18">
        <f>IFERROR(_xlfn.BETA.DIST(DATE(YEAR(AI$2),MONTH(AI$2),15),$AD$2,$AE$2,FALSE,DATE(YEAR($AD310),MONTH($AD310),1),DATE(YEAR($AE310),MONTH($AE310),28)),0)</f>
      </c>
      <c r="AJ310" s="18">
        <f>IFERROR(_xlfn.BETA.DIST(DATE(YEAR(AJ$2),MONTH(AJ$2),15),$AD$2,$AE$2,FALSE,DATE(YEAR($AD310),MONTH($AD310),1),DATE(YEAR($AE310),MONTH($AE310),28)),0)</f>
      </c>
      <c r="AK310" s="18">
        <f>IFERROR(_xlfn.BETA.DIST(DATE(YEAR(AK$2),MONTH(AK$2),15),$AD$2,$AE$2,FALSE,DATE(YEAR($AD310),MONTH($AD310),1),DATE(YEAR($AE310),MONTH($AE310),28)),0)</f>
      </c>
      <c r="AL310" s="18">
        <f>IFERROR(_xlfn.BETA.DIST(DATE(YEAR(AL$2),MONTH(AL$2),15),$AD$2,$AE$2,FALSE,DATE(YEAR($AD310),MONTH($AD310),1),DATE(YEAR($AE310),MONTH($AE310),28)),0)</f>
      </c>
      <c r="AM310" s="18">
        <f>IFERROR(_xlfn.BETA.DIST(DATE(YEAR(AM$2),MONTH(AM$2),15),$AD$2,$AE$2,FALSE,DATE(YEAR($AD310),MONTH($AD310),1),DATE(YEAR($AE310),MONTH($AE310),28)),0)</f>
      </c>
      <c r="AN310" s="18">
        <f>IFERROR(_xlfn.BETA.DIST(DATE(YEAR(AN$2),MONTH(AN$2),15),$AD$2,$AE$2,FALSE,DATE(YEAR($AD310),MONTH($AD310),1),DATE(YEAR($AE310),MONTH($AE310),28)),0)</f>
      </c>
      <c r="AO310" s="18">
        <f>IFERROR(_xlfn.BETA.DIST(DATE(YEAR(AO$2),MONTH(AO$2),15),$AD$2,$AE$2,FALSE,DATE(YEAR($AD310),MONTH($AD310),1),DATE(YEAR($AE310),MONTH($AE310),28)),0)</f>
      </c>
      <c r="AP310" s="18">
        <f>IFERROR(_xlfn.BETA.DIST(DATE(YEAR(AP$2),MONTH(AP$2),15),$AD$2,$AE$2,FALSE,DATE(YEAR($AD310),MONTH($AD310),1),DATE(YEAR($AE310),MONTH($AE310),28)),0)</f>
      </c>
      <c r="AQ310" s="18">
        <f>IFERROR(_xlfn.BETA.DIST(DATE(YEAR(AQ$2),MONTH(AQ$2),15),$AD$2,$AE$2,FALSE,DATE(YEAR($AD310),MONTH($AD310),1),DATE(YEAR($AE310),MONTH($AE310),28)),0)</f>
      </c>
      <c r="AR310" s="18">
        <f>IFERROR(_xlfn.BETA.DIST(DATE(YEAR(AR$2),MONTH(AR$2),15),$AD$2,$AE$2,FALSE,DATE(YEAR($AD310),MONTH($AD310),1),DATE(YEAR($AE310),MONTH($AE310),28)),0)</f>
      </c>
      <c r="AS310" s="18">
        <f>IFERROR(_xlfn.BETA.DIST(DATE(YEAR(AS$2),MONTH(AS$2),15),$AD$2,$AE$2,FALSE,DATE(YEAR($AD310),MONTH($AD310),1),DATE(YEAR($AE310),MONTH($AE310),28)),0)</f>
      </c>
      <c r="AT310" s="18">
        <f>IFERROR(_xlfn.BETA.DIST(DATE(YEAR(AT$2),MONTH(AT$2),15),$AD$2,$AE$2,FALSE,DATE(YEAR($AD310),MONTH($AD310),1),DATE(YEAR($AE310),MONTH($AE310),28)),0)</f>
      </c>
      <c r="AU310" s="18">
        <f>IFERROR(_xlfn.BETA.DIST(DATE(YEAR(AU$2),MONTH(AU$2),15),$AD$2,$AE$2,FALSE,DATE(YEAR($AD310),MONTH($AD310),1),DATE(YEAR($AE310),MONTH($AE310),28)),0)</f>
      </c>
      <c r="AV310" s="18">
        <f>SUM(AG310:AU310)</f>
      </c>
      <c r="AW310" s="18">
        <f>IF(J310&lt;&gt;0,J310,IF($AV310=0,0,AG310/$AV310*$Z310))</f>
      </c>
      <c r="AX310" s="18">
        <f>IF(K310&lt;&gt;0,K310,IF($AV310=0,0,AH310/$AV310*$Z310))</f>
      </c>
      <c r="AY310" s="18">
        <f>IF(L310&lt;&gt;0,L310,IF($AV310=0,0,AI310/$AV310*$Z310))</f>
      </c>
      <c r="AZ310" s="18">
        <f>IF(M310&lt;&gt;0,M310,IF($AV310=0,0,AJ310/$AV310*$Z310))</f>
      </c>
      <c r="BA310" s="18">
        <f>IF(N310&lt;&gt;0,N310,IF($AV310=0,0,AK310/$AV310*$Z310))</f>
      </c>
      <c r="BB310" s="18">
        <f>IF(O310&lt;&gt;0,O310,IF($AV310=0,0,AL310/$AV310*$Z310))</f>
      </c>
      <c r="BC310" s="18">
        <f>IF(P310&lt;&gt;0,P310,IF($AV310=0,0,AM310/$AV310*$Z310))</f>
      </c>
      <c r="BD310" s="18">
        <f>IF(Q310&lt;&gt;0,Q310,IF($AV310=0,0,AN310/$AV310*$Z310))</f>
      </c>
      <c r="BE310" s="18">
        <f>IF(R310&lt;&gt;0,R310,IF($AV310=0,0,AO310/$AV310*$Z310))</f>
      </c>
      <c r="BF310" s="18">
        <f>IF(S310&lt;&gt;0,S310,IF($AV310=0,0,AP310/$AV310*$Z310))</f>
      </c>
      <c r="BG310" s="18">
        <f>IF(T310&lt;&gt;0,T310,IF($AV310=0,0,AQ310/$AV310*$Z310))</f>
      </c>
      <c r="BH310" s="18">
        <f>IF(U310&lt;&gt;0,U310,IF($AV310=0,0,AR310/$AV310*$Z310))</f>
      </c>
      <c r="BI310" s="18">
        <f>IF(V310&lt;&gt;0,V310,IF($AV310=0,0,AS310/$AV310*$Z310))</f>
      </c>
      <c r="BJ310" s="18">
        <f>IF(W310&lt;&gt;0,W310,IF($AV310=0,0,AT310/$AV310*$Z310))</f>
      </c>
      <c r="BK310" s="18">
        <f>IF(X310&lt;&gt;0,X310,IF($AV310=0,0,AU310/$AV310*$Z310))</f>
      </c>
      <c r="BL310" s="18">
        <f>SUM(AW310:BK310)</f>
      </c>
      <c r="BM310" s="17" t="str">
        <v/>
      </c>
    </row>
    <row r="311" outlineLevel="4">
      <c r="A311" s="5" t="str">
        <v>5.6</v>
      </c>
      <c r="B311" s="5" t="str">
        <v/>
      </c>
      <c r="C311" s="5" t="str">
        <v>BSKDGNGENGR05</v>
      </c>
      <c r="D311" s="5" t="str">
        <v>BSKDGNGENGR05</v>
      </c>
      <c r="E311" s="19">
        <f>IFERROR(_xlfn.XLOOKUP(F311,Assumptions!B:B,Assumptions!C:C),0)</f>
      </c>
      <c r="F311" s="5" t="str">
        <v>Advanced Payment</v>
      </c>
      <c r="G311" s="5" t="str">
        <v/>
      </c>
      <c r="H311" s="18">
        <f>G310*E311</f>
      </c>
      <c r="I311" s="18">
        <f>H311*(1-0)</f>
      </c>
      <c r="J311" s="18">
        <v>0</v>
      </c>
      <c r="K311" s="18">
        <v>0</v>
      </c>
      <c r="L311" s="18">
        <v>0</v>
      </c>
      <c r="M311" s="18">
        <v>0</v>
      </c>
      <c r="N311" s="18">
        <v>0</v>
      </c>
      <c r="O311" s="18">
        <v>0</v>
      </c>
      <c r="P311" s="18">
        <v>0</v>
      </c>
      <c r="Q311" s="18">
        <v>0</v>
      </c>
      <c r="R311" s="18">
        <v>0</v>
      </c>
      <c r="S311" s="18">
        <v>0</v>
      </c>
      <c r="T311" s="18">
        <v>0</v>
      </c>
      <c r="U311" s="18">
        <v>0</v>
      </c>
      <c r="V311" s="18">
        <v>0</v>
      </c>
      <c r="W311" s="18">
        <v>0</v>
      </c>
      <c r="X311" s="18">
        <v>0</v>
      </c>
      <c r="Y311" s="18">
        <f>SUM(J311:X311)</f>
      </c>
      <c r="Z311" s="18">
        <f>I311-Y311</f>
      </c>
      <c r="AA311" s="20">
        <v>46026</v>
      </c>
      <c r="AB311" s="20">
        <v>46026</v>
      </c>
      <c r="AC311" s="18">
        <f>IFERROR(_xlfn.XLOOKUP(F311,Assumptions!B:B,Assumptions!D:D),0)</f>
      </c>
      <c r="AD311" s="20">
        <f>AA311+AC311</f>
      </c>
      <c r="AE311" s="20">
        <f>AC311+AB311</f>
      </c>
      <c r="AF311" s="5" t="str">
        <v/>
      </c>
      <c r="AG311" s="18">
        <f>IFERROR(_xlfn.BETA.DIST(DATE(YEAR(AG$2),MONTH(AG$2),15),$AD$2,$AE$2,FALSE,DATE(YEAR($AD311),MONTH($AD311),1),DATE(YEAR($AE311),MONTH($AE311),28)),0)</f>
      </c>
      <c r="AH311" s="18">
        <f>IFERROR(_xlfn.BETA.DIST(DATE(YEAR(AH$2),MONTH(AH$2),15),$AD$2,$AE$2,FALSE,DATE(YEAR($AD311),MONTH($AD311),1),DATE(YEAR($AE311),MONTH($AE311),28)),0)</f>
      </c>
      <c r="AI311" s="18">
        <f>IFERROR(_xlfn.BETA.DIST(DATE(YEAR(AI$2),MONTH(AI$2),15),$AD$2,$AE$2,FALSE,DATE(YEAR($AD311),MONTH($AD311),1),DATE(YEAR($AE311),MONTH($AE311),28)),0)</f>
      </c>
      <c r="AJ311" s="18">
        <f>IFERROR(_xlfn.BETA.DIST(DATE(YEAR(AJ$2),MONTH(AJ$2),15),$AD$2,$AE$2,FALSE,DATE(YEAR($AD311),MONTH($AD311),1),DATE(YEAR($AE311),MONTH($AE311),28)),0)</f>
      </c>
      <c r="AK311" s="18">
        <f>IFERROR(_xlfn.BETA.DIST(DATE(YEAR(AK$2),MONTH(AK$2),15),$AD$2,$AE$2,FALSE,DATE(YEAR($AD311),MONTH($AD311),1),DATE(YEAR($AE311),MONTH($AE311),28)),0)</f>
      </c>
      <c r="AL311" s="18">
        <f>IFERROR(_xlfn.BETA.DIST(DATE(YEAR(AL$2),MONTH(AL$2),15),$AD$2,$AE$2,FALSE,DATE(YEAR($AD311),MONTH($AD311),1),DATE(YEAR($AE311),MONTH($AE311),28)),0)</f>
      </c>
      <c r="AM311" s="18">
        <f>IFERROR(_xlfn.BETA.DIST(DATE(YEAR(AM$2),MONTH(AM$2),15),$AD$2,$AE$2,FALSE,DATE(YEAR($AD311),MONTH($AD311),1),DATE(YEAR($AE311),MONTH($AE311),28)),0)</f>
      </c>
      <c r="AN311" s="18">
        <f>IFERROR(_xlfn.BETA.DIST(DATE(YEAR(AN$2),MONTH(AN$2),15),$AD$2,$AE$2,FALSE,DATE(YEAR($AD311),MONTH($AD311),1),DATE(YEAR($AE311),MONTH($AE311),28)),0)</f>
      </c>
      <c r="AO311" s="18">
        <f>IFERROR(_xlfn.BETA.DIST(DATE(YEAR(AO$2),MONTH(AO$2),15),$AD$2,$AE$2,FALSE,DATE(YEAR($AD311),MONTH($AD311),1),DATE(YEAR($AE311),MONTH($AE311),28)),0)</f>
      </c>
      <c r="AP311" s="18">
        <f>IFERROR(_xlfn.BETA.DIST(DATE(YEAR(AP$2),MONTH(AP$2),15),$AD$2,$AE$2,FALSE,DATE(YEAR($AD311),MONTH($AD311),1),DATE(YEAR($AE311),MONTH($AE311),28)),0)</f>
      </c>
      <c r="AQ311" s="18">
        <f>IFERROR(_xlfn.BETA.DIST(DATE(YEAR(AQ$2),MONTH(AQ$2),15),$AD$2,$AE$2,FALSE,DATE(YEAR($AD311),MONTH($AD311),1),DATE(YEAR($AE311),MONTH($AE311),28)),0)</f>
      </c>
      <c r="AR311" s="18">
        <f>IFERROR(_xlfn.BETA.DIST(DATE(YEAR(AR$2),MONTH(AR$2),15),$AD$2,$AE$2,FALSE,DATE(YEAR($AD311),MONTH($AD311),1),DATE(YEAR($AE311),MONTH($AE311),28)),0)</f>
      </c>
      <c r="AS311" s="18">
        <f>IFERROR(_xlfn.BETA.DIST(DATE(YEAR(AS$2),MONTH(AS$2),15),$AD$2,$AE$2,FALSE,DATE(YEAR($AD311),MONTH($AD311),1),DATE(YEAR($AE311),MONTH($AE311),28)),0)</f>
      </c>
      <c r="AT311" s="18">
        <f>IFERROR(_xlfn.BETA.DIST(DATE(YEAR(AT$2),MONTH(AT$2),15),$AD$2,$AE$2,FALSE,DATE(YEAR($AD311),MONTH($AD311),1),DATE(YEAR($AE311),MONTH($AE311),28)),0)</f>
      </c>
      <c r="AU311" s="18">
        <f>IFERROR(_xlfn.BETA.DIST(DATE(YEAR(AU$2),MONTH(AU$2),15),$AD$2,$AE$2,FALSE,DATE(YEAR($AD311),MONTH($AD311),1),DATE(YEAR($AE311),MONTH($AE311),28)),0)</f>
      </c>
      <c r="AV311" s="18">
        <f>SUM(AG311:AU311)</f>
      </c>
      <c r="AW311" s="18">
        <f>IF(J311&lt;&gt;0,J311,IF($AV311=0,0,AG311/$AV311*$Z311))</f>
      </c>
      <c r="AX311" s="18">
        <f>IF(K311&lt;&gt;0,K311,IF($AV311=0,0,AH311/$AV311*$Z311))</f>
      </c>
      <c r="AY311" s="18">
        <f>IF(L311&lt;&gt;0,L311,IF($AV311=0,0,AI311/$AV311*$Z311))</f>
      </c>
      <c r="AZ311" s="18">
        <f>IF(M311&lt;&gt;0,M311,IF($AV311=0,0,AJ311/$AV311*$Z311))</f>
      </c>
      <c r="BA311" s="18">
        <f>IF(N311&lt;&gt;0,N311,IF($AV311=0,0,AK311/$AV311*$Z311))</f>
      </c>
      <c r="BB311" s="18">
        <f>IF(O311&lt;&gt;0,O311,IF($AV311=0,0,AL311/$AV311*$Z311))</f>
      </c>
      <c r="BC311" s="18">
        <f>IF(P311&lt;&gt;0,P311,IF($AV311=0,0,AM311/$AV311*$Z311))</f>
      </c>
      <c r="BD311" s="18">
        <f>IF(Q311&lt;&gt;0,Q311,IF($AV311=0,0,AN311/$AV311*$Z311))</f>
      </c>
      <c r="BE311" s="18">
        <f>IF(R311&lt;&gt;0,R311,IF($AV311=0,0,AO311/$AV311*$Z311))</f>
      </c>
      <c r="BF311" s="18">
        <f>IF(S311&lt;&gt;0,S311,IF($AV311=0,0,AP311/$AV311*$Z311))</f>
      </c>
      <c r="BG311" s="18">
        <f>IF(T311&lt;&gt;0,T311,IF($AV311=0,0,AQ311/$AV311*$Z311))</f>
      </c>
      <c r="BH311" s="18">
        <f>IF(U311&lt;&gt;0,U311,IF($AV311=0,0,AR311/$AV311*$Z311))</f>
      </c>
      <c r="BI311" s="18">
        <f>IF(V311&lt;&gt;0,V311,IF($AV311=0,0,AS311/$AV311*$Z311))</f>
      </c>
      <c r="BJ311" s="18">
        <f>IF(W311&lt;&gt;0,W311,IF($AV311=0,0,AT311/$AV311*$Z311))</f>
      </c>
      <c r="BK311" s="18">
        <f>IF(X311&lt;&gt;0,X311,IF($AV311=0,0,AU311/$AV311*$Z311))</f>
      </c>
      <c r="BL311" s="18">
        <f>SUM(AW311:BK311)</f>
      </c>
      <c r="BM311" s="18">
        <f>I311-BL311</f>
      </c>
    </row>
    <row r="312" outlineLevel="4">
      <c r="A312" s="5" t="str">
        <v>5.6</v>
      </c>
      <c r="B312" s="5" t="str">
        <v/>
      </c>
      <c r="C312" s="5" t="str">
        <v>BSPRELGENCT19</v>
      </c>
      <c r="D312" s="5" t="str">
        <v>BSPRELGENCT19</v>
      </c>
      <c r="E312" s="19">
        <f>IFERROR(_xlfn.XLOOKUP(F312,Assumptions!B:B,Assumptions!C:C),0)</f>
      </c>
      <c r="F312" s="5" t="str">
        <v>Site Delivery USD</v>
      </c>
      <c r="G312" s="5" t="str">
        <v/>
      </c>
      <c r="H312" s="18">
        <f>G310*E312</f>
      </c>
      <c r="I312" s="18">
        <f>H312*(1-0)</f>
      </c>
      <c r="J312" s="18">
        <v>0</v>
      </c>
      <c r="K312" s="18">
        <v>0</v>
      </c>
      <c r="L312" s="18">
        <v>0</v>
      </c>
      <c r="M312" s="18">
        <v>0</v>
      </c>
      <c r="N312" s="18">
        <v>0</v>
      </c>
      <c r="O312" s="18">
        <v>0</v>
      </c>
      <c r="P312" s="18">
        <v>0</v>
      </c>
      <c r="Q312" s="18">
        <v>0</v>
      </c>
      <c r="R312" s="18">
        <v>0</v>
      </c>
      <c r="S312" s="18">
        <v>0</v>
      </c>
      <c r="T312" s="18">
        <v>0</v>
      </c>
      <c r="U312" s="18">
        <v>0</v>
      </c>
      <c r="V312" s="18">
        <v>0</v>
      </c>
      <c r="W312" s="18">
        <v>0</v>
      </c>
      <c r="X312" s="18">
        <v>0</v>
      </c>
      <c r="Y312" s="18">
        <f>SUM(J312:X312)</f>
      </c>
      <c r="Z312" s="18">
        <f>I312-Y312</f>
      </c>
      <c r="AA312" s="20">
        <v>46272</v>
      </c>
      <c r="AB312" s="20">
        <v>46272</v>
      </c>
      <c r="AC312" s="18">
        <f>IFERROR(_xlfn.XLOOKUP(F312,Assumptions!B:B,Assumptions!D:D),0)</f>
      </c>
      <c r="AD312" s="20">
        <f>AA312+AC312</f>
      </c>
      <c r="AE312" s="20">
        <f>AC312+AB312</f>
      </c>
      <c r="AF312" s="5" t="str">
        <v/>
      </c>
      <c r="AG312" s="18">
        <f>IFERROR(_xlfn.BETA.DIST(DATE(YEAR(AG$2),MONTH(AG$2),15),$AD$2,$AE$2,FALSE,DATE(YEAR($AD312),MONTH($AD312),1),DATE(YEAR($AE312),MONTH($AE312),28)),0)</f>
      </c>
      <c r="AH312" s="18">
        <f>IFERROR(_xlfn.BETA.DIST(DATE(YEAR(AH$2),MONTH(AH$2),15),$AD$2,$AE$2,FALSE,DATE(YEAR($AD312),MONTH($AD312),1),DATE(YEAR($AE312),MONTH($AE312),28)),0)</f>
      </c>
      <c r="AI312" s="18">
        <f>IFERROR(_xlfn.BETA.DIST(DATE(YEAR(AI$2),MONTH(AI$2),15),$AD$2,$AE$2,FALSE,DATE(YEAR($AD312),MONTH($AD312),1),DATE(YEAR($AE312),MONTH($AE312),28)),0)</f>
      </c>
      <c r="AJ312" s="18">
        <f>IFERROR(_xlfn.BETA.DIST(DATE(YEAR(AJ$2),MONTH(AJ$2),15),$AD$2,$AE$2,FALSE,DATE(YEAR($AD312),MONTH($AD312),1),DATE(YEAR($AE312),MONTH($AE312),28)),0)</f>
      </c>
      <c r="AK312" s="18">
        <f>IFERROR(_xlfn.BETA.DIST(DATE(YEAR(AK$2),MONTH(AK$2),15),$AD$2,$AE$2,FALSE,DATE(YEAR($AD312),MONTH($AD312),1),DATE(YEAR($AE312),MONTH($AE312),28)),0)</f>
      </c>
      <c r="AL312" s="18">
        <f>IFERROR(_xlfn.BETA.DIST(DATE(YEAR(AL$2),MONTH(AL$2),15),$AD$2,$AE$2,FALSE,DATE(YEAR($AD312),MONTH($AD312),1),DATE(YEAR($AE312),MONTH($AE312),28)),0)</f>
      </c>
      <c r="AM312" s="18">
        <f>IFERROR(_xlfn.BETA.DIST(DATE(YEAR(AM$2),MONTH(AM$2),15),$AD$2,$AE$2,FALSE,DATE(YEAR($AD312),MONTH($AD312),1),DATE(YEAR($AE312),MONTH($AE312),28)),0)</f>
      </c>
      <c r="AN312" s="18">
        <f>IFERROR(_xlfn.BETA.DIST(DATE(YEAR(AN$2),MONTH(AN$2),15),$AD$2,$AE$2,FALSE,DATE(YEAR($AD312),MONTH($AD312),1),DATE(YEAR($AE312),MONTH($AE312),28)),0)</f>
      </c>
      <c r="AO312" s="18">
        <f>IFERROR(_xlfn.BETA.DIST(DATE(YEAR(AO$2),MONTH(AO$2),15),$AD$2,$AE$2,FALSE,DATE(YEAR($AD312),MONTH($AD312),1),DATE(YEAR($AE312),MONTH($AE312),28)),0)</f>
      </c>
      <c r="AP312" s="18">
        <f>IFERROR(_xlfn.BETA.DIST(DATE(YEAR(AP$2),MONTH(AP$2),15),$AD$2,$AE$2,FALSE,DATE(YEAR($AD312),MONTH($AD312),1),DATE(YEAR($AE312),MONTH($AE312),28)),0)</f>
      </c>
      <c r="AQ312" s="18">
        <f>IFERROR(_xlfn.BETA.DIST(DATE(YEAR(AQ$2),MONTH(AQ$2),15),$AD$2,$AE$2,FALSE,DATE(YEAR($AD312),MONTH($AD312),1),DATE(YEAR($AE312),MONTH($AE312),28)),0)</f>
      </c>
      <c r="AR312" s="18">
        <f>IFERROR(_xlfn.BETA.DIST(DATE(YEAR(AR$2),MONTH(AR$2),15),$AD$2,$AE$2,FALSE,DATE(YEAR($AD312),MONTH($AD312),1),DATE(YEAR($AE312),MONTH($AE312),28)),0)</f>
      </c>
      <c r="AS312" s="18">
        <f>IFERROR(_xlfn.BETA.DIST(DATE(YEAR(AS$2),MONTH(AS$2),15),$AD$2,$AE$2,FALSE,DATE(YEAR($AD312),MONTH($AD312),1),DATE(YEAR($AE312),MONTH($AE312),28)),0)</f>
      </c>
      <c r="AT312" s="18">
        <f>IFERROR(_xlfn.BETA.DIST(DATE(YEAR(AT$2),MONTH(AT$2),15),$AD$2,$AE$2,FALSE,DATE(YEAR($AD312),MONTH($AD312),1),DATE(YEAR($AE312),MONTH($AE312),28)),0)</f>
      </c>
      <c r="AU312" s="18">
        <f>IFERROR(_xlfn.BETA.DIST(DATE(YEAR(AU$2),MONTH(AU$2),15),$AD$2,$AE$2,FALSE,DATE(YEAR($AD312),MONTH($AD312),1),DATE(YEAR($AE312),MONTH($AE312),28)),0)</f>
      </c>
      <c r="AV312" s="18">
        <f>SUM(AG312:AU312)</f>
      </c>
      <c r="AW312" s="18">
        <f>IF(J312&lt;&gt;0,J312,IF($AV312=0,0,AG312/$AV312*$Z312))</f>
      </c>
      <c r="AX312" s="18">
        <f>IF(K312&lt;&gt;0,K312,IF($AV312=0,0,AH312/$AV312*$Z312))</f>
      </c>
      <c r="AY312" s="18">
        <f>IF(L312&lt;&gt;0,L312,IF($AV312=0,0,AI312/$AV312*$Z312))</f>
      </c>
      <c r="AZ312" s="18">
        <f>IF(M312&lt;&gt;0,M312,IF($AV312=0,0,AJ312/$AV312*$Z312))</f>
      </c>
      <c r="BA312" s="18">
        <f>IF(N312&lt;&gt;0,N312,IF($AV312=0,0,AK312/$AV312*$Z312))</f>
      </c>
      <c r="BB312" s="18">
        <f>IF(O312&lt;&gt;0,O312,IF($AV312=0,0,AL312/$AV312*$Z312))</f>
      </c>
      <c r="BC312" s="18">
        <f>IF(P312&lt;&gt;0,P312,IF($AV312=0,0,AM312/$AV312*$Z312))</f>
      </c>
      <c r="BD312" s="18">
        <f>IF(Q312&lt;&gt;0,Q312,IF($AV312=0,0,AN312/$AV312*$Z312))</f>
      </c>
      <c r="BE312" s="18">
        <f>IF(R312&lt;&gt;0,R312,IF($AV312=0,0,AO312/$AV312*$Z312))</f>
      </c>
      <c r="BF312" s="18">
        <f>IF(S312&lt;&gt;0,S312,IF($AV312=0,0,AP312/$AV312*$Z312))</f>
      </c>
      <c r="BG312" s="18">
        <f>IF(T312&lt;&gt;0,T312,IF($AV312=0,0,AQ312/$AV312*$Z312))</f>
      </c>
      <c r="BH312" s="18">
        <f>IF(U312&lt;&gt;0,U312,IF($AV312=0,0,AR312/$AV312*$Z312))</f>
      </c>
      <c r="BI312" s="18">
        <f>IF(V312&lt;&gt;0,V312,IF($AV312=0,0,AS312/$AV312*$Z312))</f>
      </c>
      <c r="BJ312" s="18">
        <f>IF(W312&lt;&gt;0,W312,IF($AV312=0,0,AT312/$AV312*$Z312))</f>
      </c>
      <c r="BK312" s="18">
        <f>IF(X312&lt;&gt;0,X312,IF($AV312=0,0,AU312/$AV312*$Z312))</f>
      </c>
      <c r="BL312" s="18">
        <f>SUM(AW312:BK312)</f>
      </c>
      <c r="BM312" s="18">
        <f>I312-BL312</f>
      </c>
    </row>
    <row r="313" outlineLevel="4">
      <c r="A313" s="5" t="str">
        <v>5.6</v>
      </c>
      <c r="B313" s="5" t="str">
        <v/>
      </c>
      <c r="C313" s="5" t="str">
        <v>BSKDGNGENGR07</v>
      </c>
      <c r="D313" s="5" t="str">
        <v>BSKDGNGENGR07</v>
      </c>
      <c r="E313" s="19">
        <f>IFERROR(_xlfn.XLOOKUP(F313,Assumptions!B:B,Assumptions!C:C),0)</f>
      </c>
      <c r="F313" s="5" t="str">
        <v>Retention</v>
      </c>
      <c r="G313" s="5" t="str">
        <v/>
      </c>
      <c r="H313" s="18">
        <f>G310*E313</f>
      </c>
      <c r="I313" s="18">
        <f>H313*(1-0)</f>
      </c>
      <c r="J313" s="18">
        <v>0</v>
      </c>
      <c r="K313" s="18">
        <v>0</v>
      </c>
      <c r="L313" s="18">
        <v>0</v>
      </c>
      <c r="M313" s="18">
        <v>0</v>
      </c>
      <c r="N313" s="18">
        <v>0</v>
      </c>
      <c r="O313" s="18">
        <v>0</v>
      </c>
      <c r="P313" s="18">
        <v>0</v>
      </c>
      <c r="Q313" s="18">
        <v>0</v>
      </c>
      <c r="R313" s="18">
        <v>0</v>
      </c>
      <c r="S313" s="18">
        <v>0</v>
      </c>
      <c r="T313" s="18">
        <v>0</v>
      </c>
      <c r="U313" s="18">
        <v>0</v>
      </c>
      <c r="V313" s="18">
        <v>0</v>
      </c>
      <c r="W313" s="18">
        <v>0</v>
      </c>
      <c r="X313" s="18">
        <v>0</v>
      </c>
      <c r="Y313" s="18">
        <f>SUM(J313:X313)</f>
      </c>
      <c r="Z313" s="18">
        <f>I313-Y313</f>
      </c>
      <c r="AA313" s="20">
        <v>46483</v>
      </c>
      <c r="AB313" s="20">
        <v>46483</v>
      </c>
      <c r="AC313" s="18">
        <f>IFERROR(_xlfn.XLOOKUP(F313,Assumptions!B:B,Assumptions!D:D),0)</f>
      </c>
      <c r="AD313" s="20">
        <f>AA313+AC313</f>
      </c>
      <c r="AE313" s="20">
        <f>AC313+AB313</f>
      </c>
      <c r="AF313" s="5" t="str">
        <v/>
      </c>
      <c r="AG313" s="18">
        <f>IFERROR(_xlfn.BETA.DIST(DATE(YEAR(AG$2),MONTH(AG$2),15),$AD$2,$AE$2,FALSE,DATE(YEAR($AD313),MONTH($AD313),1),DATE(YEAR($AE313),MONTH($AE313),28)),0)</f>
      </c>
      <c r="AH313" s="18">
        <f>IFERROR(_xlfn.BETA.DIST(DATE(YEAR(AH$2),MONTH(AH$2),15),$AD$2,$AE$2,FALSE,DATE(YEAR($AD313),MONTH($AD313),1),DATE(YEAR($AE313),MONTH($AE313),28)),0)</f>
      </c>
      <c r="AI313" s="18">
        <f>IFERROR(_xlfn.BETA.DIST(DATE(YEAR(AI$2),MONTH(AI$2),15),$AD$2,$AE$2,FALSE,DATE(YEAR($AD313),MONTH($AD313),1),DATE(YEAR($AE313),MONTH($AE313),28)),0)</f>
      </c>
      <c r="AJ313" s="18">
        <f>IFERROR(_xlfn.BETA.DIST(DATE(YEAR(AJ$2),MONTH(AJ$2),15),$AD$2,$AE$2,FALSE,DATE(YEAR($AD313),MONTH($AD313),1),DATE(YEAR($AE313),MONTH($AE313),28)),0)</f>
      </c>
      <c r="AK313" s="18">
        <f>IFERROR(_xlfn.BETA.DIST(DATE(YEAR(AK$2),MONTH(AK$2),15),$AD$2,$AE$2,FALSE,DATE(YEAR($AD313),MONTH($AD313),1),DATE(YEAR($AE313),MONTH($AE313),28)),0)</f>
      </c>
      <c r="AL313" s="18">
        <f>IFERROR(_xlfn.BETA.DIST(DATE(YEAR(AL$2),MONTH(AL$2),15),$AD$2,$AE$2,FALSE,DATE(YEAR($AD313),MONTH($AD313),1),DATE(YEAR($AE313),MONTH($AE313),28)),0)</f>
      </c>
      <c r="AM313" s="18">
        <f>IFERROR(_xlfn.BETA.DIST(DATE(YEAR(AM$2),MONTH(AM$2),15),$AD$2,$AE$2,FALSE,DATE(YEAR($AD313),MONTH($AD313),1),DATE(YEAR($AE313),MONTH($AE313),28)),0)</f>
      </c>
      <c r="AN313" s="18">
        <f>IFERROR(_xlfn.BETA.DIST(DATE(YEAR(AN$2),MONTH(AN$2),15),$AD$2,$AE$2,FALSE,DATE(YEAR($AD313),MONTH($AD313),1),DATE(YEAR($AE313),MONTH($AE313),28)),0)</f>
      </c>
      <c r="AO313" s="18">
        <f>IFERROR(_xlfn.BETA.DIST(DATE(YEAR(AO$2),MONTH(AO$2),15),$AD$2,$AE$2,FALSE,DATE(YEAR($AD313),MONTH($AD313),1),DATE(YEAR($AE313),MONTH($AE313),28)),0)</f>
      </c>
      <c r="AP313" s="18">
        <f>IFERROR(_xlfn.BETA.DIST(DATE(YEAR(AP$2),MONTH(AP$2),15),$AD$2,$AE$2,FALSE,DATE(YEAR($AD313),MONTH($AD313),1),DATE(YEAR($AE313),MONTH($AE313),28)),0)</f>
      </c>
      <c r="AQ313" s="18">
        <f>IFERROR(_xlfn.BETA.DIST(DATE(YEAR(AQ$2),MONTH(AQ$2),15),$AD$2,$AE$2,FALSE,DATE(YEAR($AD313),MONTH($AD313),1),DATE(YEAR($AE313),MONTH($AE313),28)),0)</f>
      </c>
      <c r="AR313" s="18">
        <f>IFERROR(_xlfn.BETA.DIST(DATE(YEAR(AR$2),MONTH(AR$2),15),$AD$2,$AE$2,FALSE,DATE(YEAR($AD313),MONTH($AD313),1),DATE(YEAR($AE313),MONTH($AE313),28)),0)</f>
      </c>
      <c r="AS313" s="18">
        <f>IFERROR(_xlfn.BETA.DIST(DATE(YEAR(AS$2),MONTH(AS$2),15),$AD$2,$AE$2,FALSE,DATE(YEAR($AD313),MONTH($AD313),1),DATE(YEAR($AE313),MONTH($AE313),28)),0)</f>
      </c>
      <c r="AT313" s="18">
        <f>IFERROR(_xlfn.BETA.DIST(DATE(YEAR(AT$2),MONTH(AT$2),15),$AD$2,$AE$2,FALSE,DATE(YEAR($AD313),MONTH($AD313),1),DATE(YEAR($AE313),MONTH($AE313),28)),0)</f>
      </c>
      <c r="AU313" s="18">
        <f>IFERROR(_xlfn.BETA.DIST(DATE(YEAR(AU$2),MONTH(AU$2),15),$AD$2,$AE$2,FALSE,DATE(YEAR($AD313),MONTH($AD313),1),DATE(YEAR($AE313),MONTH($AE313),28)),0)</f>
      </c>
      <c r="AV313" s="18">
        <f>SUM(AG313:AU313)</f>
      </c>
      <c r="AW313" s="18">
        <f>IF(J313&lt;&gt;0,J313,IF($AV313=0,0,AG313/$AV313*$Z313))</f>
      </c>
      <c r="AX313" s="18">
        <f>IF(K313&lt;&gt;0,K313,IF($AV313=0,0,AH313/$AV313*$Z313))</f>
      </c>
      <c r="AY313" s="18">
        <f>IF(L313&lt;&gt;0,L313,IF($AV313=0,0,AI313/$AV313*$Z313))</f>
      </c>
      <c r="AZ313" s="18">
        <f>IF(M313&lt;&gt;0,M313,IF($AV313=0,0,AJ313/$AV313*$Z313))</f>
      </c>
      <c r="BA313" s="18">
        <f>IF(N313&lt;&gt;0,N313,IF($AV313=0,0,AK313/$AV313*$Z313))</f>
      </c>
      <c r="BB313" s="18">
        <f>IF(O313&lt;&gt;0,O313,IF($AV313=0,0,AL313/$AV313*$Z313))</f>
      </c>
      <c r="BC313" s="18">
        <f>IF(P313&lt;&gt;0,P313,IF($AV313=0,0,AM313/$AV313*$Z313))</f>
      </c>
      <c r="BD313" s="18">
        <f>IF(Q313&lt;&gt;0,Q313,IF($AV313=0,0,AN313/$AV313*$Z313))</f>
      </c>
      <c r="BE313" s="18">
        <f>IF(R313&lt;&gt;0,R313,IF($AV313=0,0,AO313/$AV313*$Z313))</f>
      </c>
      <c r="BF313" s="18">
        <f>IF(S313&lt;&gt;0,S313,IF($AV313=0,0,AP313/$AV313*$Z313))</f>
      </c>
      <c r="BG313" s="18">
        <f>IF(T313&lt;&gt;0,T313,IF($AV313=0,0,AQ313/$AV313*$Z313))</f>
      </c>
      <c r="BH313" s="18">
        <f>IF(U313&lt;&gt;0,U313,IF($AV313=0,0,AR313/$AV313*$Z313))</f>
      </c>
      <c r="BI313" s="18">
        <f>IF(V313&lt;&gt;0,V313,IF($AV313=0,0,AS313/$AV313*$Z313))</f>
      </c>
      <c r="BJ313" s="18">
        <f>IF(W313&lt;&gt;0,W313,IF($AV313=0,0,AT313/$AV313*$Z313))</f>
      </c>
      <c r="BK313" s="18">
        <f>IF(X313&lt;&gt;0,X313,IF($AV313=0,0,AU313/$AV313*$Z313))</f>
      </c>
      <c r="BL313" s="18">
        <f>SUM(AW313:BK313)</f>
      </c>
      <c r="BM313" s="18">
        <f>I313-BL313</f>
      </c>
    </row>
    <row r="314" outlineLevel="3">
      <c r="A314" s="17" t="str">
        <v>5.8</v>
      </c>
      <c r="B314" s="17" t="str">
        <v/>
      </c>
      <c r="C314" s="17" t="str">
        <v/>
      </c>
      <c r="D314" s="17" t="str">
        <v/>
      </c>
      <c r="E314" s="17" t="str">
        <v>5.8</v>
      </c>
      <c r="F314" s="17" t="str">
        <v>Single phase AIS disconnector switch 2000 A for the neutral point of 66 kV side of 175 MVA power transformers as specified.</v>
      </c>
      <c r="G314" s="17">
        <v>6760.52</v>
      </c>
      <c r="H314" s="17" t="str">
        <v/>
      </c>
      <c r="I314" s="17" t="str">
        <v/>
      </c>
      <c r="J314" s="17" t="str">
        <v/>
      </c>
      <c r="K314" s="17" t="str">
        <v/>
      </c>
      <c r="L314" s="17" t="str">
        <v/>
      </c>
      <c r="M314" s="17" t="str">
        <v/>
      </c>
      <c r="N314" s="17" t="str">
        <v/>
      </c>
      <c r="O314" s="17" t="str">
        <v/>
      </c>
      <c r="P314" s="17" t="str">
        <v/>
      </c>
      <c r="Q314" s="17" t="str">
        <v/>
      </c>
      <c r="R314" s="17" t="str">
        <v/>
      </c>
      <c r="S314" s="17" t="str">
        <v/>
      </c>
      <c r="T314" s="17" t="str">
        <v/>
      </c>
      <c r="U314" s="17" t="str">
        <v/>
      </c>
      <c r="V314" s="17" t="str">
        <v/>
      </c>
      <c r="W314" s="17" t="str">
        <v/>
      </c>
      <c r="X314" s="17" t="str">
        <v/>
      </c>
      <c r="Y314" s="17" t="str">
        <v/>
      </c>
      <c r="Z314" s="17" t="str">
        <v/>
      </c>
      <c r="AA314" s="17" t="str">
        <v/>
      </c>
      <c r="AB314" s="17" t="str">
        <v/>
      </c>
      <c r="AC314" s="17" t="str">
        <v/>
      </c>
      <c r="AD314" s="17" t="str">
        <v/>
      </c>
      <c r="AE314" s="17" t="str">
        <v/>
      </c>
      <c r="AF314" s="5" t="str">
        <v/>
      </c>
      <c r="AG314" s="18">
        <f>IFERROR(_xlfn.BETA.DIST(DATE(YEAR(AG$2),MONTH(AG$2),15),$AD$2,$AE$2,FALSE,DATE(YEAR($AD314),MONTH($AD314),1),DATE(YEAR($AE314),MONTH($AE314),28)),0)</f>
      </c>
      <c r="AH314" s="18">
        <f>IFERROR(_xlfn.BETA.DIST(DATE(YEAR(AH$2),MONTH(AH$2),15),$AD$2,$AE$2,FALSE,DATE(YEAR($AD314),MONTH($AD314),1),DATE(YEAR($AE314),MONTH($AE314),28)),0)</f>
      </c>
      <c r="AI314" s="18">
        <f>IFERROR(_xlfn.BETA.DIST(DATE(YEAR(AI$2),MONTH(AI$2),15),$AD$2,$AE$2,FALSE,DATE(YEAR($AD314),MONTH($AD314),1),DATE(YEAR($AE314),MONTH($AE314),28)),0)</f>
      </c>
      <c r="AJ314" s="18">
        <f>IFERROR(_xlfn.BETA.DIST(DATE(YEAR(AJ$2),MONTH(AJ$2),15),$AD$2,$AE$2,FALSE,DATE(YEAR($AD314),MONTH($AD314),1),DATE(YEAR($AE314),MONTH($AE314),28)),0)</f>
      </c>
      <c r="AK314" s="18">
        <f>IFERROR(_xlfn.BETA.DIST(DATE(YEAR(AK$2),MONTH(AK$2),15),$AD$2,$AE$2,FALSE,DATE(YEAR($AD314),MONTH($AD314),1),DATE(YEAR($AE314),MONTH($AE314),28)),0)</f>
      </c>
      <c r="AL314" s="18">
        <f>IFERROR(_xlfn.BETA.DIST(DATE(YEAR(AL$2),MONTH(AL$2),15),$AD$2,$AE$2,FALSE,DATE(YEAR($AD314),MONTH($AD314),1),DATE(YEAR($AE314),MONTH($AE314),28)),0)</f>
      </c>
      <c r="AM314" s="18">
        <f>IFERROR(_xlfn.BETA.DIST(DATE(YEAR(AM$2),MONTH(AM$2),15),$AD$2,$AE$2,FALSE,DATE(YEAR($AD314),MONTH($AD314),1),DATE(YEAR($AE314),MONTH($AE314),28)),0)</f>
      </c>
      <c r="AN314" s="18">
        <f>IFERROR(_xlfn.BETA.DIST(DATE(YEAR(AN$2),MONTH(AN$2),15),$AD$2,$AE$2,FALSE,DATE(YEAR($AD314),MONTH($AD314),1),DATE(YEAR($AE314),MONTH($AE314),28)),0)</f>
      </c>
      <c r="AO314" s="18">
        <f>IFERROR(_xlfn.BETA.DIST(DATE(YEAR(AO$2),MONTH(AO$2),15),$AD$2,$AE$2,FALSE,DATE(YEAR($AD314),MONTH($AD314),1),DATE(YEAR($AE314),MONTH($AE314),28)),0)</f>
      </c>
      <c r="AP314" s="18">
        <f>IFERROR(_xlfn.BETA.DIST(DATE(YEAR(AP$2),MONTH(AP$2),15),$AD$2,$AE$2,FALSE,DATE(YEAR($AD314),MONTH($AD314),1),DATE(YEAR($AE314),MONTH($AE314),28)),0)</f>
      </c>
      <c r="AQ314" s="18">
        <f>IFERROR(_xlfn.BETA.DIST(DATE(YEAR(AQ$2),MONTH(AQ$2),15),$AD$2,$AE$2,FALSE,DATE(YEAR($AD314),MONTH($AD314),1),DATE(YEAR($AE314),MONTH($AE314),28)),0)</f>
      </c>
      <c r="AR314" s="18">
        <f>IFERROR(_xlfn.BETA.DIST(DATE(YEAR(AR$2),MONTH(AR$2),15),$AD$2,$AE$2,FALSE,DATE(YEAR($AD314),MONTH($AD314),1),DATE(YEAR($AE314),MONTH($AE314),28)),0)</f>
      </c>
      <c r="AS314" s="18">
        <f>IFERROR(_xlfn.BETA.DIST(DATE(YEAR(AS$2),MONTH(AS$2),15),$AD$2,$AE$2,FALSE,DATE(YEAR($AD314),MONTH($AD314),1),DATE(YEAR($AE314),MONTH($AE314),28)),0)</f>
      </c>
      <c r="AT314" s="18">
        <f>IFERROR(_xlfn.BETA.DIST(DATE(YEAR(AT$2),MONTH(AT$2),15),$AD$2,$AE$2,FALSE,DATE(YEAR($AD314),MONTH($AD314),1),DATE(YEAR($AE314),MONTH($AE314),28)),0)</f>
      </c>
      <c r="AU314" s="18">
        <f>IFERROR(_xlfn.BETA.DIST(DATE(YEAR(AU$2),MONTH(AU$2),15),$AD$2,$AE$2,FALSE,DATE(YEAR($AD314),MONTH($AD314),1),DATE(YEAR($AE314),MONTH($AE314),28)),0)</f>
      </c>
      <c r="AV314" s="18">
        <f>SUM(AG314:AU314)</f>
      </c>
      <c r="AW314" s="18">
        <f>IF(J314&lt;&gt;0,J314,IF($AV314=0,0,AG314/$AV314*$Z314))</f>
      </c>
      <c r="AX314" s="18">
        <f>IF(K314&lt;&gt;0,K314,IF($AV314=0,0,AH314/$AV314*$Z314))</f>
      </c>
      <c r="AY314" s="18">
        <f>IF(L314&lt;&gt;0,L314,IF($AV314=0,0,AI314/$AV314*$Z314))</f>
      </c>
      <c r="AZ314" s="18">
        <f>IF(M314&lt;&gt;0,M314,IF($AV314=0,0,AJ314/$AV314*$Z314))</f>
      </c>
      <c r="BA314" s="18">
        <f>IF(N314&lt;&gt;0,N314,IF($AV314=0,0,AK314/$AV314*$Z314))</f>
      </c>
      <c r="BB314" s="18">
        <f>IF(O314&lt;&gt;0,O314,IF($AV314=0,0,AL314/$AV314*$Z314))</f>
      </c>
      <c r="BC314" s="18">
        <f>IF(P314&lt;&gt;0,P314,IF($AV314=0,0,AM314/$AV314*$Z314))</f>
      </c>
      <c r="BD314" s="18">
        <f>IF(Q314&lt;&gt;0,Q314,IF($AV314=0,0,AN314/$AV314*$Z314))</f>
      </c>
      <c r="BE314" s="18">
        <f>IF(R314&lt;&gt;0,R314,IF($AV314=0,0,AO314/$AV314*$Z314))</f>
      </c>
      <c r="BF314" s="18">
        <f>IF(S314&lt;&gt;0,S314,IF($AV314=0,0,AP314/$AV314*$Z314))</f>
      </c>
      <c r="BG314" s="18">
        <f>IF(T314&lt;&gt;0,T314,IF($AV314=0,0,AQ314/$AV314*$Z314))</f>
      </c>
      <c r="BH314" s="18">
        <f>IF(U314&lt;&gt;0,U314,IF($AV314=0,0,AR314/$AV314*$Z314))</f>
      </c>
      <c r="BI314" s="18">
        <f>IF(V314&lt;&gt;0,V314,IF($AV314=0,0,AS314/$AV314*$Z314))</f>
      </c>
      <c r="BJ314" s="18">
        <f>IF(W314&lt;&gt;0,W314,IF($AV314=0,0,AT314/$AV314*$Z314))</f>
      </c>
      <c r="BK314" s="18">
        <f>IF(X314&lt;&gt;0,X314,IF($AV314=0,0,AU314/$AV314*$Z314))</f>
      </c>
      <c r="BL314" s="18">
        <f>SUM(AW314:BK314)</f>
      </c>
      <c r="BM314" s="17" t="str">
        <v/>
      </c>
    </row>
    <row r="315" outlineLevel="4">
      <c r="A315" s="5" t="str">
        <v>5.8</v>
      </c>
      <c r="B315" s="5" t="str">
        <v/>
      </c>
      <c r="C315" s="5" t="str">
        <v>BSKDGNGENGR05</v>
      </c>
      <c r="D315" s="5" t="str">
        <v>BSKDGNGENGR05</v>
      </c>
      <c r="E315" s="19">
        <f>IFERROR(_xlfn.XLOOKUP(F315,Assumptions!B:B,Assumptions!C:C),0)</f>
      </c>
      <c r="F315" s="5" t="str">
        <v>Advanced Payment</v>
      </c>
      <c r="G315" s="5" t="str">
        <v/>
      </c>
      <c r="H315" s="18">
        <f>G314*E315</f>
      </c>
      <c r="I315" s="18">
        <f>H315*(1-0)</f>
      </c>
      <c r="J315" s="18">
        <v>0</v>
      </c>
      <c r="K315" s="18">
        <v>0</v>
      </c>
      <c r="L315" s="18">
        <v>0</v>
      </c>
      <c r="M315" s="18">
        <v>0</v>
      </c>
      <c r="N315" s="18">
        <v>0</v>
      </c>
      <c r="O315" s="18">
        <v>0</v>
      </c>
      <c r="P315" s="18">
        <v>0</v>
      </c>
      <c r="Q315" s="18">
        <v>0</v>
      </c>
      <c r="R315" s="18">
        <v>0</v>
      </c>
      <c r="S315" s="18">
        <v>0</v>
      </c>
      <c r="T315" s="18">
        <v>0</v>
      </c>
      <c r="U315" s="18">
        <v>0</v>
      </c>
      <c r="V315" s="18">
        <v>0</v>
      </c>
      <c r="W315" s="18">
        <v>0</v>
      </c>
      <c r="X315" s="18">
        <v>0</v>
      </c>
      <c r="Y315" s="18">
        <f>SUM(J315:X315)</f>
      </c>
      <c r="Z315" s="18">
        <f>I315-Y315</f>
      </c>
      <c r="AA315" s="20">
        <v>46026</v>
      </c>
      <c r="AB315" s="20">
        <v>46026</v>
      </c>
      <c r="AC315" s="18">
        <f>IFERROR(_xlfn.XLOOKUP(F315,Assumptions!B:B,Assumptions!D:D),0)</f>
      </c>
      <c r="AD315" s="20">
        <f>AA315+AC315</f>
      </c>
      <c r="AE315" s="20">
        <f>AC315+AB315</f>
      </c>
      <c r="AF315" s="5" t="str">
        <v/>
      </c>
      <c r="AG315" s="18">
        <f>IFERROR(_xlfn.BETA.DIST(DATE(YEAR(AG$2),MONTH(AG$2),15),$AD$2,$AE$2,FALSE,DATE(YEAR($AD315),MONTH($AD315),1),DATE(YEAR($AE315),MONTH($AE315),28)),0)</f>
      </c>
      <c r="AH315" s="18">
        <f>IFERROR(_xlfn.BETA.DIST(DATE(YEAR(AH$2),MONTH(AH$2),15),$AD$2,$AE$2,FALSE,DATE(YEAR($AD315),MONTH($AD315),1),DATE(YEAR($AE315),MONTH($AE315),28)),0)</f>
      </c>
      <c r="AI315" s="18">
        <f>IFERROR(_xlfn.BETA.DIST(DATE(YEAR(AI$2),MONTH(AI$2),15),$AD$2,$AE$2,FALSE,DATE(YEAR($AD315),MONTH($AD315),1),DATE(YEAR($AE315),MONTH($AE315),28)),0)</f>
      </c>
      <c r="AJ315" s="18">
        <f>IFERROR(_xlfn.BETA.DIST(DATE(YEAR(AJ$2),MONTH(AJ$2),15),$AD$2,$AE$2,FALSE,DATE(YEAR($AD315),MONTH($AD315),1),DATE(YEAR($AE315),MONTH($AE315),28)),0)</f>
      </c>
      <c r="AK315" s="18">
        <f>IFERROR(_xlfn.BETA.DIST(DATE(YEAR(AK$2),MONTH(AK$2),15),$AD$2,$AE$2,FALSE,DATE(YEAR($AD315),MONTH($AD315),1),DATE(YEAR($AE315),MONTH($AE315),28)),0)</f>
      </c>
      <c r="AL315" s="18">
        <f>IFERROR(_xlfn.BETA.DIST(DATE(YEAR(AL$2),MONTH(AL$2),15),$AD$2,$AE$2,FALSE,DATE(YEAR($AD315),MONTH($AD315),1),DATE(YEAR($AE315),MONTH($AE315),28)),0)</f>
      </c>
      <c r="AM315" s="18">
        <f>IFERROR(_xlfn.BETA.DIST(DATE(YEAR(AM$2),MONTH(AM$2),15),$AD$2,$AE$2,FALSE,DATE(YEAR($AD315),MONTH($AD315),1),DATE(YEAR($AE315),MONTH($AE315),28)),0)</f>
      </c>
      <c r="AN315" s="18">
        <f>IFERROR(_xlfn.BETA.DIST(DATE(YEAR(AN$2),MONTH(AN$2),15),$AD$2,$AE$2,FALSE,DATE(YEAR($AD315),MONTH($AD315),1),DATE(YEAR($AE315),MONTH($AE315),28)),0)</f>
      </c>
      <c r="AO315" s="18">
        <f>IFERROR(_xlfn.BETA.DIST(DATE(YEAR(AO$2),MONTH(AO$2),15),$AD$2,$AE$2,FALSE,DATE(YEAR($AD315),MONTH($AD315),1),DATE(YEAR($AE315),MONTH($AE315),28)),0)</f>
      </c>
      <c r="AP315" s="18">
        <f>IFERROR(_xlfn.BETA.DIST(DATE(YEAR(AP$2),MONTH(AP$2),15),$AD$2,$AE$2,FALSE,DATE(YEAR($AD315),MONTH($AD315),1),DATE(YEAR($AE315),MONTH($AE315),28)),0)</f>
      </c>
      <c r="AQ315" s="18">
        <f>IFERROR(_xlfn.BETA.DIST(DATE(YEAR(AQ$2),MONTH(AQ$2),15),$AD$2,$AE$2,FALSE,DATE(YEAR($AD315),MONTH($AD315),1),DATE(YEAR($AE315),MONTH($AE315),28)),0)</f>
      </c>
      <c r="AR315" s="18">
        <f>IFERROR(_xlfn.BETA.DIST(DATE(YEAR(AR$2),MONTH(AR$2),15),$AD$2,$AE$2,FALSE,DATE(YEAR($AD315),MONTH($AD315),1),DATE(YEAR($AE315),MONTH($AE315),28)),0)</f>
      </c>
      <c r="AS315" s="18">
        <f>IFERROR(_xlfn.BETA.DIST(DATE(YEAR(AS$2),MONTH(AS$2),15),$AD$2,$AE$2,FALSE,DATE(YEAR($AD315),MONTH($AD315),1),DATE(YEAR($AE315),MONTH($AE315),28)),0)</f>
      </c>
      <c r="AT315" s="18">
        <f>IFERROR(_xlfn.BETA.DIST(DATE(YEAR(AT$2),MONTH(AT$2),15),$AD$2,$AE$2,FALSE,DATE(YEAR($AD315),MONTH($AD315),1),DATE(YEAR($AE315),MONTH($AE315),28)),0)</f>
      </c>
      <c r="AU315" s="18">
        <f>IFERROR(_xlfn.BETA.DIST(DATE(YEAR(AU$2),MONTH(AU$2),15),$AD$2,$AE$2,FALSE,DATE(YEAR($AD315),MONTH($AD315),1),DATE(YEAR($AE315),MONTH($AE315),28)),0)</f>
      </c>
      <c r="AV315" s="18">
        <f>SUM(AG315:AU315)</f>
      </c>
      <c r="AW315" s="18">
        <f>IF(J315&lt;&gt;0,J315,IF($AV315=0,0,AG315/$AV315*$Z315))</f>
      </c>
      <c r="AX315" s="18">
        <f>IF(K315&lt;&gt;0,K315,IF($AV315=0,0,AH315/$AV315*$Z315))</f>
      </c>
      <c r="AY315" s="18">
        <f>IF(L315&lt;&gt;0,L315,IF($AV315=0,0,AI315/$AV315*$Z315))</f>
      </c>
      <c r="AZ315" s="18">
        <f>IF(M315&lt;&gt;0,M315,IF($AV315=0,0,AJ315/$AV315*$Z315))</f>
      </c>
      <c r="BA315" s="18">
        <f>IF(N315&lt;&gt;0,N315,IF($AV315=0,0,AK315/$AV315*$Z315))</f>
      </c>
      <c r="BB315" s="18">
        <f>IF(O315&lt;&gt;0,O315,IF($AV315=0,0,AL315/$AV315*$Z315))</f>
      </c>
      <c r="BC315" s="18">
        <f>IF(P315&lt;&gt;0,P315,IF($AV315=0,0,AM315/$AV315*$Z315))</f>
      </c>
      <c r="BD315" s="18">
        <f>IF(Q315&lt;&gt;0,Q315,IF($AV315=0,0,AN315/$AV315*$Z315))</f>
      </c>
      <c r="BE315" s="18">
        <f>IF(R315&lt;&gt;0,R315,IF($AV315=0,0,AO315/$AV315*$Z315))</f>
      </c>
      <c r="BF315" s="18">
        <f>IF(S315&lt;&gt;0,S315,IF($AV315=0,0,AP315/$AV315*$Z315))</f>
      </c>
      <c r="BG315" s="18">
        <f>IF(T315&lt;&gt;0,T315,IF($AV315=0,0,AQ315/$AV315*$Z315))</f>
      </c>
      <c r="BH315" s="18">
        <f>IF(U315&lt;&gt;0,U315,IF($AV315=0,0,AR315/$AV315*$Z315))</f>
      </c>
      <c r="BI315" s="18">
        <f>IF(V315&lt;&gt;0,V315,IF($AV315=0,0,AS315/$AV315*$Z315))</f>
      </c>
      <c r="BJ315" s="18">
        <f>IF(W315&lt;&gt;0,W315,IF($AV315=0,0,AT315/$AV315*$Z315))</f>
      </c>
      <c r="BK315" s="18">
        <f>IF(X315&lt;&gt;0,X315,IF($AV315=0,0,AU315/$AV315*$Z315))</f>
      </c>
      <c r="BL315" s="18">
        <f>SUM(AW315:BK315)</f>
      </c>
      <c r="BM315" s="18">
        <f>I315-BL315</f>
      </c>
    </row>
    <row r="316" outlineLevel="4">
      <c r="A316" s="5" t="str">
        <v>5.8</v>
      </c>
      <c r="B316" s="5" t="str">
        <v/>
      </c>
      <c r="C316" s="5" t="str">
        <v>BSPRELGENDS19</v>
      </c>
      <c r="D316" s="5" t="str">
        <v>BSPRELGENDS19</v>
      </c>
      <c r="E316" s="19">
        <f>IFERROR(_xlfn.XLOOKUP(F316,Assumptions!B:B,Assumptions!C:C),0)</f>
      </c>
      <c r="F316" s="5" t="str">
        <v>Site Delivery USD</v>
      </c>
      <c r="G316" s="5" t="str">
        <v/>
      </c>
      <c r="H316" s="18">
        <f>G314*E316</f>
      </c>
      <c r="I316" s="18">
        <f>H316*(1-0)</f>
      </c>
      <c r="J316" s="18">
        <v>0</v>
      </c>
      <c r="K316" s="18">
        <v>0</v>
      </c>
      <c r="L316" s="18">
        <v>0</v>
      </c>
      <c r="M316" s="18">
        <v>0</v>
      </c>
      <c r="N316" s="18">
        <v>0</v>
      </c>
      <c r="O316" s="18">
        <v>0</v>
      </c>
      <c r="P316" s="18">
        <v>0</v>
      </c>
      <c r="Q316" s="18">
        <v>0</v>
      </c>
      <c r="R316" s="18">
        <v>0</v>
      </c>
      <c r="S316" s="18">
        <v>0</v>
      </c>
      <c r="T316" s="18">
        <v>0</v>
      </c>
      <c r="U316" s="18">
        <v>0</v>
      </c>
      <c r="V316" s="18">
        <v>0</v>
      </c>
      <c r="W316" s="18">
        <v>0</v>
      </c>
      <c r="X316" s="18">
        <v>0</v>
      </c>
      <c r="Y316" s="18">
        <f>SUM(J316:X316)</f>
      </c>
      <c r="Z316" s="18">
        <f>I316-Y316</f>
      </c>
      <c r="AA316" s="20">
        <v>46272</v>
      </c>
      <c r="AB316" s="20">
        <v>46272</v>
      </c>
      <c r="AC316" s="18">
        <f>IFERROR(_xlfn.XLOOKUP(F316,Assumptions!B:B,Assumptions!D:D),0)</f>
      </c>
      <c r="AD316" s="20">
        <f>AA316+AC316</f>
      </c>
      <c r="AE316" s="20">
        <f>AC316+AB316</f>
      </c>
      <c r="AF316" s="5" t="str">
        <v/>
      </c>
      <c r="AG316" s="18">
        <f>IFERROR(_xlfn.BETA.DIST(DATE(YEAR(AG$2),MONTH(AG$2),15),$AD$2,$AE$2,FALSE,DATE(YEAR($AD316),MONTH($AD316),1),DATE(YEAR($AE316),MONTH($AE316),28)),0)</f>
      </c>
      <c r="AH316" s="18">
        <f>IFERROR(_xlfn.BETA.DIST(DATE(YEAR(AH$2),MONTH(AH$2),15),$AD$2,$AE$2,FALSE,DATE(YEAR($AD316),MONTH($AD316),1),DATE(YEAR($AE316),MONTH($AE316),28)),0)</f>
      </c>
      <c r="AI316" s="18">
        <f>IFERROR(_xlfn.BETA.DIST(DATE(YEAR(AI$2),MONTH(AI$2),15),$AD$2,$AE$2,FALSE,DATE(YEAR($AD316),MONTH($AD316),1),DATE(YEAR($AE316),MONTH($AE316),28)),0)</f>
      </c>
      <c r="AJ316" s="18">
        <f>IFERROR(_xlfn.BETA.DIST(DATE(YEAR(AJ$2),MONTH(AJ$2),15),$AD$2,$AE$2,FALSE,DATE(YEAR($AD316),MONTH($AD316),1),DATE(YEAR($AE316),MONTH($AE316),28)),0)</f>
      </c>
      <c r="AK316" s="18">
        <f>IFERROR(_xlfn.BETA.DIST(DATE(YEAR(AK$2),MONTH(AK$2),15),$AD$2,$AE$2,FALSE,DATE(YEAR($AD316),MONTH($AD316),1),DATE(YEAR($AE316),MONTH($AE316),28)),0)</f>
      </c>
      <c r="AL316" s="18">
        <f>IFERROR(_xlfn.BETA.DIST(DATE(YEAR(AL$2),MONTH(AL$2),15),$AD$2,$AE$2,FALSE,DATE(YEAR($AD316),MONTH($AD316),1),DATE(YEAR($AE316),MONTH($AE316),28)),0)</f>
      </c>
      <c r="AM316" s="18">
        <f>IFERROR(_xlfn.BETA.DIST(DATE(YEAR(AM$2),MONTH(AM$2),15),$AD$2,$AE$2,FALSE,DATE(YEAR($AD316),MONTH($AD316),1),DATE(YEAR($AE316),MONTH($AE316),28)),0)</f>
      </c>
      <c r="AN316" s="18">
        <f>IFERROR(_xlfn.BETA.DIST(DATE(YEAR(AN$2),MONTH(AN$2),15),$AD$2,$AE$2,FALSE,DATE(YEAR($AD316),MONTH($AD316),1),DATE(YEAR($AE316),MONTH($AE316),28)),0)</f>
      </c>
      <c r="AO316" s="18">
        <f>IFERROR(_xlfn.BETA.DIST(DATE(YEAR(AO$2),MONTH(AO$2),15),$AD$2,$AE$2,FALSE,DATE(YEAR($AD316),MONTH($AD316),1),DATE(YEAR($AE316),MONTH($AE316),28)),0)</f>
      </c>
      <c r="AP316" s="18">
        <f>IFERROR(_xlfn.BETA.DIST(DATE(YEAR(AP$2),MONTH(AP$2),15),$AD$2,$AE$2,FALSE,DATE(YEAR($AD316),MONTH($AD316),1),DATE(YEAR($AE316),MONTH($AE316),28)),0)</f>
      </c>
      <c r="AQ316" s="18">
        <f>IFERROR(_xlfn.BETA.DIST(DATE(YEAR(AQ$2),MONTH(AQ$2),15),$AD$2,$AE$2,FALSE,DATE(YEAR($AD316),MONTH($AD316),1),DATE(YEAR($AE316),MONTH($AE316),28)),0)</f>
      </c>
      <c r="AR316" s="18">
        <f>IFERROR(_xlfn.BETA.DIST(DATE(YEAR(AR$2),MONTH(AR$2),15),$AD$2,$AE$2,FALSE,DATE(YEAR($AD316),MONTH($AD316),1),DATE(YEAR($AE316),MONTH($AE316),28)),0)</f>
      </c>
      <c r="AS316" s="18">
        <f>IFERROR(_xlfn.BETA.DIST(DATE(YEAR(AS$2),MONTH(AS$2),15),$AD$2,$AE$2,FALSE,DATE(YEAR($AD316),MONTH($AD316),1),DATE(YEAR($AE316),MONTH($AE316),28)),0)</f>
      </c>
      <c r="AT316" s="18">
        <f>IFERROR(_xlfn.BETA.DIST(DATE(YEAR(AT$2),MONTH(AT$2),15),$AD$2,$AE$2,FALSE,DATE(YEAR($AD316),MONTH($AD316),1),DATE(YEAR($AE316),MONTH($AE316),28)),0)</f>
      </c>
      <c r="AU316" s="18">
        <f>IFERROR(_xlfn.BETA.DIST(DATE(YEAR(AU$2),MONTH(AU$2),15),$AD$2,$AE$2,FALSE,DATE(YEAR($AD316),MONTH($AD316),1),DATE(YEAR($AE316),MONTH($AE316),28)),0)</f>
      </c>
      <c r="AV316" s="18">
        <f>SUM(AG316:AU316)</f>
      </c>
      <c r="AW316" s="18">
        <f>IF(J316&lt;&gt;0,J316,IF($AV316=0,0,AG316/$AV316*$Z316))</f>
      </c>
      <c r="AX316" s="18">
        <f>IF(K316&lt;&gt;0,K316,IF($AV316=0,0,AH316/$AV316*$Z316))</f>
      </c>
      <c r="AY316" s="18">
        <f>IF(L316&lt;&gt;0,L316,IF($AV316=0,0,AI316/$AV316*$Z316))</f>
      </c>
      <c r="AZ316" s="18">
        <f>IF(M316&lt;&gt;0,M316,IF($AV316=0,0,AJ316/$AV316*$Z316))</f>
      </c>
      <c r="BA316" s="18">
        <f>IF(N316&lt;&gt;0,N316,IF($AV316=0,0,AK316/$AV316*$Z316))</f>
      </c>
      <c r="BB316" s="18">
        <f>IF(O316&lt;&gt;0,O316,IF($AV316=0,0,AL316/$AV316*$Z316))</f>
      </c>
      <c r="BC316" s="18">
        <f>IF(P316&lt;&gt;0,P316,IF($AV316=0,0,AM316/$AV316*$Z316))</f>
      </c>
      <c r="BD316" s="18">
        <f>IF(Q316&lt;&gt;0,Q316,IF($AV316=0,0,AN316/$AV316*$Z316))</f>
      </c>
      <c r="BE316" s="18">
        <f>IF(R316&lt;&gt;0,R316,IF($AV316=0,0,AO316/$AV316*$Z316))</f>
      </c>
      <c r="BF316" s="18">
        <f>IF(S316&lt;&gt;0,S316,IF($AV316=0,0,AP316/$AV316*$Z316))</f>
      </c>
      <c r="BG316" s="18">
        <f>IF(T316&lt;&gt;0,T316,IF($AV316=0,0,AQ316/$AV316*$Z316))</f>
      </c>
      <c r="BH316" s="18">
        <f>IF(U316&lt;&gt;0,U316,IF($AV316=0,0,AR316/$AV316*$Z316))</f>
      </c>
      <c r="BI316" s="18">
        <f>IF(V316&lt;&gt;0,V316,IF($AV316=0,0,AS316/$AV316*$Z316))</f>
      </c>
      <c r="BJ316" s="18">
        <f>IF(W316&lt;&gt;0,W316,IF($AV316=0,0,AT316/$AV316*$Z316))</f>
      </c>
      <c r="BK316" s="18">
        <f>IF(X316&lt;&gt;0,X316,IF($AV316=0,0,AU316/$AV316*$Z316))</f>
      </c>
      <c r="BL316" s="18">
        <f>SUM(AW316:BK316)</f>
      </c>
      <c r="BM316" s="18">
        <f>I316-BL316</f>
      </c>
    </row>
    <row r="317" outlineLevel="4">
      <c r="A317" s="5" t="str">
        <v>5.8</v>
      </c>
      <c r="B317" s="5" t="str">
        <v/>
      </c>
      <c r="C317" s="5" t="str">
        <v>BSKDGNGENGR07</v>
      </c>
      <c r="D317" s="5" t="str">
        <v>BSKDGNGENGR07</v>
      </c>
      <c r="E317" s="19">
        <f>IFERROR(_xlfn.XLOOKUP(F317,Assumptions!B:B,Assumptions!C:C),0)</f>
      </c>
      <c r="F317" s="5" t="str">
        <v>Retention</v>
      </c>
      <c r="G317" s="5" t="str">
        <v/>
      </c>
      <c r="H317" s="18">
        <f>G314*E317</f>
      </c>
      <c r="I317" s="18">
        <f>H317*(1-0)</f>
      </c>
      <c r="J317" s="18">
        <v>0</v>
      </c>
      <c r="K317" s="18">
        <v>0</v>
      </c>
      <c r="L317" s="18">
        <v>0</v>
      </c>
      <c r="M317" s="18">
        <v>0</v>
      </c>
      <c r="N317" s="18">
        <v>0</v>
      </c>
      <c r="O317" s="18">
        <v>0</v>
      </c>
      <c r="P317" s="18">
        <v>0</v>
      </c>
      <c r="Q317" s="18">
        <v>0</v>
      </c>
      <c r="R317" s="18">
        <v>0</v>
      </c>
      <c r="S317" s="18">
        <v>0</v>
      </c>
      <c r="T317" s="18">
        <v>0</v>
      </c>
      <c r="U317" s="18">
        <v>0</v>
      </c>
      <c r="V317" s="18">
        <v>0</v>
      </c>
      <c r="W317" s="18">
        <v>0</v>
      </c>
      <c r="X317" s="18">
        <v>0</v>
      </c>
      <c r="Y317" s="18">
        <f>SUM(J317:X317)</f>
      </c>
      <c r="Z317" s="18">
        <f>I317-Y317</f>
      </c>
      <c r="AA317" s="20">
        <v>46483</v>
      </c>
      <c r="AB317" s="20">
        <v>46483</v>
      </c>
      <c r="AC317" s="18">
        <f>IFERROR(_xlfn.XLOOKUP(F317,Assumptions!B:B,Assumptions!D:D),0)</f>
      </c>
      <c r="AD317" s="20">
        <f>AA317+AC317</f>
      </c>
      <c r="AE317" s="20">
        <f>AC317+AB317</f>
      </c>
      <c r="AF317" s="5" t="str">
        <v/>
      </c>
      <c r="AG317" s="18">
        <f>IFERROR(_xlfn.BETA.DIST(DATE(YEAR(AG$2),MONTH(AG$2),15),$AD$2,$AE$2,FALSE,DATE(YEAR($AD317),MONTH($AD317),1),DATE(YEAR($AE317),MONTH($AE317),28)),0)</f>
      </c>
      <c r="AH317" s="18">
        <f>IFERROR(_xlfn.BETA.DIST(DATE(YEAR(AH$2),MONTH(AH$2),15),$AD$2,$AE$2,FALSE,DATE(YEAR($AD317),MONTH($AD317),1),DATE(YEAR($AE317),MONTH($AE317),28)),0)</f>
      </c>
      <c r="AI317" s="18">
        <f>IFERROR(_xlfn.BETA.DIST(DATE(YEAR(AI$2),MONTH(AI$2),15),$AD$2,$AE$2,FALSE,DATE(YEAR($AD317),MONTH($AD317),1),DATE(YEAR($AE317),MONTH($AE317),28)),0)</f>
      </c>
      <c r="AJ317" s="18">
        <f>IFERROR(_xlfn.BETA.DIST(DATE(YEAR(AJ$2),MONTH(AJ$2),15),$AD$2,$AE$2,FALSE,DATE(YEAR($AD317),MONTH($AD317),1),DATE(YEAR($AE317),MONTH($AE317),28)),0)</f>
      </c>
      <c r="AK317" s="18">
        <f>IFERROR(_xlfn.BETA.DIST(DATE(YEAR(AK$2),MONTH(AK$2),15),$AD$2,$AE$2,FALSE,DATE(YEAR($AD317),MONTH($AD317),1),DATE(YEAR($AE317),MONTH($AE317),28)),0)</f>
      </c>
      <c r="AL317" s="18">
        <f>IFERROR(_xlfn.BETA.DIST(DATE(YEAR(AL$2),MONTH(AL$2),15),$AD$2,$AE$2,FALSE,DATE(YEAR($AD317),MONTH($AD317),1),DATE(YEAR($AE317),MONTH($AE317),28)),0)</f>
      </c>
      <c r="AM317" s="18">
        <f>IFERROR(_xlfn.BETA.DIST(DATE(YEAR(AM$2),MONTH(AM$2),15),$AD$2,$AE$2,FALSE,DATE(YEAR($AD317),MONTH($AD317),1),DATE(YEAR($AE317),MONTH($AE317),28)),0)</f>
      </c>
      <c r="AN317" s="18">
        <f>IFERROR(_xlfn.BETA.DIST(DATE(YEAR(AN$2),MONTH(AN$2),15),$AD$2,$AE$2,FALSE,DATE(YEAR($AD317),MONTH($AD317),1),DATE(YEAR($AE317),MONTH($AE317),28)),0)</f>
      </c>
      <c r="AO317" s="18">
        <f>IFERROR(_xlfn.BETA.DIST(DATE(YEAR(AO$2),MONTH(AO$2),15),$AD$2,$AE$2,FALSE,DATE(YEAR($AD317),MONTH($AD317),1),DATE(YEAR($AE317),MONTH($AE317),28)),0)</f>
      </c>
      <c r="AP317" s="18">
        <f>IFERROR(_xlfn.BETA.DIST(DATE(YEAR(AP$2),MONTH(AP$2),15),$AD$2,$AE$2,FALSE,DATE(YEAR($AD317),MONTH($AD317),1),DATE(YEAR($AE317),MONTH($AE317),28)),0)</f>
      </c>
      <c r="AQ317" s="18">
        <f>IFERROR(_xlfn.BETA.DIST(DATE(YEAR(AQ$2),MONTH(AQ$2),15),$AD$2,$AE$2,FALSE,DATE(YEAR($AD317),MONTH($AD317),1),DATE(YEAR($AE317),MONTH($AE317),28)),0)</f>
      </c>
      <c r="AR317" s="18">
        <f>IFERROR(_xlfn.BETA.DIST(DATE(YEAR(AR$2),MONTH(AR$2),15),$AD$2,$AE$2,FALSE,DATE(YEAR($AD317),MONTH($AD317),1),DATE(YEAR($AE317),MONTH($AE317),28)),0)</f>
      </c>
      <c r="AS317" s="18">
        <f>IFERROR(_xlfn.BETA.DIST(DATE(YEAR(AS$2),MONTH(AS$2),15),$AD$2,$AE$2,FALSE,DATE(YEAR($AD317),MONTH($AD317),1),DATE(YEAR($AE317),MONTH($AE317),28)),0)</f>
      </c>
      <c r="AT317" s="18">
        <f>IFERROR(_xlfn.BETA.DIST(DATE(YEAR(AT$2),MONTH(AT$2),15),$AD$2,$AE$2,FALSE,DATE(YEAR($AD317),MONTH($AD317),1),DATE(YEAR($AE317),MONTH($AE317),28)),0)</f>
      </c>
      <c r="AU317" s="18">
        <f>IFERROR(_xlfn.BETA.DIST(DATE(YEAR(AU$2),MONTH(AU$2),15),$AD$2,$AE$2,FALSE,DATE(YEAR($AD317),MONTH($AD317),1),DATE(YEAR($AE317),MONTH($AE317),28)),0)</f>
      </c>
      <c r="AV317" s="18">
        <f>SUM(AG317:AU317)</f>
      </c>
      <c r="AW317" s="18">
        <f>IF(J317&lt;&gt;0,J317,IF($AV317=0,0,AG317/$AV317*$Z317))</f>
      </c>
      <c r="AX317" s="18">
        <f>IF(K317&lt;&gt;0,K317,IF($AV317=0,0,AH317/$AV317*$Z317))</f>
      </c>
      <c r="AY317" s="18">
        <f>IF(L317&lt;&gt;0,L317,IF($AV317=0,0,AI317/$AV317*$Z317))</f>
      </c>
      <c r="AZ317" s="18">
        <f>IF(M317&lt;&gt;0,M317,IF($AV317=0,0,AJ317/$AV317*$Z317))</f>
      </c>
      <c r="BA317" s="18">
        <f>IF(N317&lt;&gt;0,N317,IF($AV317=0,0,AK317/$AV317*$Z317))</f>
      </c>
      <c r="BB317" s="18">
        <f>IF(O317&lt;&gt;0,O317,IF($AV317=0,0,AL317/$AV317*$Z317))</f>
      </c>
      <c r="BC317" s="18">
        <f>IF(P317&lt;&gt;0,P317,IF($AV317=0,0,AM317/$AV317*$Z317))</f>
      </c>
      <c r="BD317" s="18">
        <f>IF(Q317&lt;&gt;0,Q317,IF($AV317=0,0,AN317/$AV317*$Z317))</f>
      </c>
      <c r="BE317" s="18">
        <f>IF(R317&lt;&gt;0,R317,IF($AV317=0,0,AO317/$AV317*$Z317))</f>
      </c>
      <c r="BF317" s="18">
        <f>IF(S317&lt;&gt;0,S317,IF($AV317=0,0,AP317/$AV317*$Z317))</f>
      </c>
      <c r="BG317" s="18">
        <f>IF(T317&lt;&gt;0,T317,IF($AV317=0,0,AQ317/$AV317*$Z317))</f>
      </c>
      <c r="BH317" s="18">
        <f>IF(U317&lt;&gt;0,U317,IF($AV317=0,0,AR317/$AV317*$Z317))</f>
      </c>
      <c r="BI317" s="18">
        <f>IF(V317&lt;&gt;0,V317,IF($AV317=0,0,AS317/$AV317*$Z317))</f>
      </c>
      <c r="BJ317" s="18">
        <f>IF(W317&lt;&gt;0,W317,IF($AV317=0,0,AT317/$AV317*$Z317))</f>
      </c>
      <c r="BK317" s="18">
        <f>IF(X317&lt;&gt;0,X317,IF($AV317=0,0,AU317/$AV317*$Z317))</f>
      </c>
      <c r="BL317" s="18">
        <f>SUM(AW317:BK317)</f>
      </c>
      <c r="BM317" s="18">
        <f>I317-BL317</f>
      </c>
    </row>
    <row r="318" outlineLevel="3">
      <c r="A318" s="17" t="str">
        <v>5.01</v>
      </c>
      <c r="B318" s="17" t="str">
        <v/>
      </c>
      <c r="C318" s="17" t="str">
        <v/>
      </c>
      <c r="D318" s="17" t="str">
        <v/>
      </c>
      <c r="E318" s="17" t="str">
        <v>5.01</v>
      </c>
      <c r="F318" s="17" t="str">
        <v>Single phase current transformer (1000-2000 /1/1 A) for the 66 kV neutral point of 175 MVA Power Transformers as specified.</v>
      </c>
      <c r="G318" s="17">
        <v>6760.52</v>
      </c>
      <c r="H318" s="17" t="str">
        <v/>
      </c>
      <c r="I318" s="17" t="str">
        <v/>
      </c>
      <c r="J318" s="17" t="str">
        <v/>
      </c>
      <c r="K318" s="17" t="str">
        <v/>
      </c>
      <c r="L318" s="17" t="str">
        <v/>
      </c>
      <c r="M318" s="17" t="str">
        <v/>
      </c>
      <c r="N318" s="17" t="str">
        <v/>
      </c>
      <c r="O318" s="17" t="str">
        <v/>
      </c>
      <c r="P318" s="17" t="str">
        <v/>
      </c>
      <c r="Q318" s="17" t="str">
        <v/>
      </c>
      <c r="R318" s="17" t="str">
        <v/>
      </c>
      <c r="S318" s="17" t="str">
        <v/>
      </c>
      <c r="T318" s="17" t="str">
        <v/>
      </c>
      <c r="U318" s="17" t="str">
        <v/>
      </c>
      <c r="V318" s="17" t="str">
        <v/>
      </c>
      <c r="W318" s="17" t="str">
        <v/>
      </c>
      <c r="X318" s="17" t="str">
        <v/>
      </c>
      <c r="Y318" s="17" t="str">
        <v/>
      </c>
      <c r="Z318" s="17" t="str">
        <v/>
      </c>
      <c r="AA318" s="17" t="str">
        <v/>
      </c>
      <c r="AB318" s="17" t="str">
        <v/>
      </c>
      <c r="AC318" s="17" t="str">
        <v/>
      </c>
      <c r="AD318" s="17" t="str">
        <v/>
      </c>
      <c r="AE318" s="17" t="str">
        <v/>
      </c>
      <c r="AF318" s="5" t="str">
        <v/>
      </c>
      <c r="AG318" s="18">
        <f>IFERROR(_xlfn.BETA.DIST(DATE(YEAR(AG$2),MONTH(AG$2),15),$AD$2,$AE$2,FALSE,DATE(YEAR($AD318),MONTH($AD318),1),DATE(YEAR($AE318),MONTH($AE318),28)),0)</f>
      </c>
      <c r="AH318" s="18">
        <f>IFERROR(_xlfn.BETA.DIST(DATE(YEAR(AH$2),MONTH(AH$2),15),$AD$2,$AE$2,FALSE,DATE(YEAR($AD318),MONTH($AD318),1),DATE(YEAR($AE318),MONTH($AE318),28)),0)</f>
      </c>
      <c r="AI318" s="18">
        <f>IFERROR(_xlfn.BETA.DIST(DATE(YEAR(AI$2),MONTH(AI$2),15),$AD$2,$AE$2,FALSE,DATE(YEAR($AD318),MONTH($AD318),1),DATE(YEAR($AE318),MONTH($AE318),28)),0)</f>
      </c>
      <c r="AJ318" s="18">
        <f>IFERROR(_xlfn.BETA.DIST(DATE(YEAR(AJ$2),MONTH(AJ$2),15),$AD$2,$AE$2,FALSE,DATE(YEAR($AD318),MONTH($AD318),1),DATE(YEAR($AE318),MONTH($AE318),28)),0)</f>
      </c>
      <c r="AK318" s="18">
        <f>IFERROR(_xlfn.BETA.DIST(DATE(YEAR(AK$2),MONTH(AK$2),15),$AD$2,$AE$2,FALSE,DATE(YEAR($AD318),MONTH($AD318),1),DATE(YEAR($AE318),MONTH($AE318),28)),0)</f>
      </c>
      <c r="AL318" s="18">
        <f>IFERROR(_xlfn.BETA.DIST(DATE(YEAR(AL$2),MONTH(AL$2),15),$AD$2,$AE$2,FALSE,DATE(YEAR($AD318),MONTH($AD318),1),DATE(YEAR($AE318),MONTH($AE318),28)),0)</f>
      </c>
      <c r="AM318" s="18">
        <f>IFERROR(_xlfn.BETA.DIST(DATE(YEAR(AM$2),MONTH(AM$2),15),$AD$2,$AE$2,FALSE,DATE(YEAR($AD318),MONTH($AD318),1),DATE(YEAR($AE318),MONTH($AE318),28)),0)</f>
      </c>
      <c r="AN318" s="18">
        <f>IFERROR(_xlfn.BETA.DIST(DATE(YEAR(AN$2),MONTH(AN$2),15),$AD$2,$AE$2,FALSE,DATE(YEAR($AD318),MONTH($AD318),1),DATE(YEAR($AE318),MONTH($AE318),28)),0)</f>
      </c>
      <c r="AO318" s="18">
        <f>IFERROR(_xlfn.BETA.DIST(DATE(YEAR(AO$2),MONTH(AO$2),15),$AD$2,$AE$2,FALSE,DATE(YEAR($AD318),MONTH($AD318),1),DATE(YEAR($AE318),MONTH($AE318),28)),0)</f>
      </c>
      <c r="AP318" s="18">
        <f>IFERROR(_xlfn.BETA.DIST(DATE(YEAR(AP$2),MONTH(AP$2),15),$AD$2,$AE$2,FALSE,DATE(YEAR($AD318),MONTH($AD318),1),DATE(YEAR($AE318),MONTH($AE318),28)),0)</f>
      </c>
      <c r="AQ318" s="18">
        <f>IFERROR(_xlfn.BETA.DIST(DATE(YEAR(AQ$2),MONTH(AQ$2),15),$AD$2,$AE$2,FALSE,DATE(YEAR($AD318),MONTH($AD318),1),DATE(YEAR($AE318),MONTH($AE318),28)),0)</f>
      </c>
      <c r="AR318" s="18">
        <f>IFERROR(_xlfn.BETA.DIST(DATE(YEAR(AR$2),MONTH(AR$2),15),$AD$2,$AE$2,FALSE,DATE(YEAR($AD318),MONTH($AD318),1),DATE(YEAR($AE318),MONTH($AE318),28)),0)</f>
      </c>
      <c r="AS318" s="18">
        <f>IFERROR(_xlfn.BETA.DIST(DATE(YEAR(AS$2),MONTH(AS$2),15),$AD$2,$AE$2,FALSE,DATE(YEAR($AD318),MONTH($AD318),1),DATE(YEAR($AE318),MONTH($AE318),28)),0)</f>
      </c>
      <c r="AT318" s="18">
        <f>IFERROR(_xlfn.BETA.DIST(DATE(YEAR(AT$2),MONTH(AT$2),15),$AD$2,$AE$2,FALSE,DATE(YEAR($AD318),MONTH($AD318),1),DATE(YEAR($AE318),MONTH($AE318),28)),0)</f>
      </c>
      <c r="AU318" s="18">
        <f>IFERROR(_xlfn.BETA.DIST(DATE(YEAR(AU$2),MONTH(AU$2),15),$AD$2,$AE$2,FALSE,DATE(YEAR($AD318),MONTH($AD318),1),DATE(YEAR($AE318),MONTH($AE318),28)),0)</f>
      </c>
      <c r="AV318" s="18">
        <f>SUM(AG318:AU318)</f>
      </c>
      <c r="AW318" s="18">
        <f>IF(J318&lt;&gt;0,J318,IF($AV318=0,0,AG318/$AV318*$Z318))</f>
      </c>
      <c r="AX318" s="18">
        <f>IF(K318&lt;&gt;0,K318,IF($AV318=0,0,AH318/$AV318*$Z318))</f>
      </c>
      <c r="AY318" s="18">
        <f>IF(L318&lt;&gt;0,L318,IF($AV318=0,0,AI318/$AV318*$Z318))</f>
      </c>
      <c r="AZ318" s="18">
        <f>IF(M318&lt;&gt;0,M318,IF($AV318=0,0,AJ318/$AV318*$Z318))</f>
      </c>
      <c r="BA318" s="18">
        <f>IF(N318&lt;&gt;0,N318,IF($AV318=0,0,AK318/$AV318*$Z318))</f>
      </c>
      <c r="BB318" s="18">
        <f>IF(O318&lt;&gt;0,O318,IF($AV318=0,0,AL318/$AV318*$Z318))</f>
      </c>
      <c r="BC318" s="18">
        <f>IF(P318&lt;&gt;0,P318,IF($AV318=0,0,AM318/$AV318*$Z318))</f>
      </c>
      <c r="BD318" s="18">
        <f>IF(Q318&lt;&gt;0,Q318,IF($AV318=0,0,AN318/$AV318*$Z318))</f>
      </c>
      <c r="BE318" s="18">
        <f>IF(R318&lt;&gt;0,R318,IF($AV318=0,0,AO318/$AV318*$Z318))</f>
      </c>
      <c r="BF318" s="18">
        <f>IF(S318&lt;&gt;0,S318,IF($AV318=0,0,AP318/$AV318*$Z318))</f>
      </c>
      <c r="BG318" s="18">
        <f>IF(T318&lt;&gt;0,T318,IF($AV318=0,0,AQ318/$AV318*$Z318))</f>
      </c>
      <c r="BH318" s="18">
        <f>IF(U318&lt;&gt;0,U318,IF($AV318=0,0,AR318/$AV318*$Z318))</f>
      </c>
      <c r="BI318" s="18">
        <f>IF(V318&lt;&gt;0,V318,IF($AV318=0,0,AS318/$AV318*$Z318))</f>
      </c>
      <c r="BJ318" s="18">
        <f>IF(W318&lt;&gt;0,W318,IF($AV318=0,0,AT318/$AV318*$Z318))</f>
      </c>
      <c r="BK318" s="18">
        <f>IF(X318&lt;&gt;0,X318,IF($AV318=0,0,AU318/$AV318*$Z318))</f>
      </c>
      <c r="BL318" s="18">
        <f>SUM(AW318:BK318)</f>
      </c>
      <c r="BM318" s="17" t="str">
        <v/>
      </c>
    </row>
    <row r="319" outlineLevel="4">
      <c r="A319" s="5" t="str">
        <v>5.01</v>
      </c>
      <c r="B319" s="5" t="str">
        <v/>
      </c>
      <c r="C319" s="5" t="str">
        <v>BSKDGNGENGR05</v>
      </c>
      <c r="D319" s="5" t="str">
        <v>BSKDGNGENGR05</v>
      </c>
      <c r="E319" s="19">
        <f>IFERROR(_xlfn.XLOOKUP(F319,Assumptions!B:B,Assumptions!C:C),0)</f>
      </c>
      <c r="F319" s="5" t="str">
        <v>Advanced Payment</v>
      </c>
      <c r="G319" s="5" t="str">
        <v/>
      </c>
      <c r="H319" s="18">
        <f>G318*E319</f>
      </c>
      <c r="I319" s="18">
        <f>H319*(1-0)</f>
      </c>
      <c r="J319" s="18">
        <v>0</v>
      </c>
      <c r="K319" s="18">
        <v>0</v>
      </c>
      <c r="L319" s="18">
        <v>0</v>
      </c>
      <c r="M319" s="18">
        <v>0</v>
      </c>
      <c r="N319" s="18">
        <v>0</v>
      </c>
      <c r="O319" s="18">
        <v>0</v>
      </c>
      <c r="P319" s="18">
        <v>0</v>
      </c>
      <c r="Q319" s="18">
        <v>0</v>
      </c>
      <c r="R319" s="18">
        <v>0</v>
      </c>
      <c r="S319" s="18">
        <v>0</v>
      </c>
      <c r="T319" s="18">
        <v>0</v>
      </c>
      <c r="U319" s="18">
        <v>0</v>
      </c>
      <c r="V319" s="18">
        <v>0</v>
      </c>
      <c r="W319" s="18">
        <v>0</v>
      </c>
      <c r="X319" s="18">
        <v>0</v>
      </c>
      <c r="Y319" s="18">
        <f>SUM(J319:X319)</f>
      </c>
      <c r="Z319" s="18">
        <f>I319-Y319</f>
      </c>
      <c r="AA319" s="20">
        <v>46026</v>
      </c>
      <c r="AB319" s="20">
        <v>46026</v>
      </c>
      <c r="AC319" s="18">
        <f>IFERROR(_xlfn.XLOOKUP(F319,Assumptions!B:B,Assumptions!D:D),0)</f>
      </c>
      <c r="AD319" s="20">
        <f>AA319+AC319</f>
      </c>
      <c r="AE319" s="20">
        <f>AC319+AB319</f>
      </c>
      <c r="AF319" s="5" t="str">
        <v/>
      </c>
      <c r="AG319" s="18">
        <f>IFERROR(_xlfn.BETA.DIST(DATE(YEAR(AG$2),MONTH(AG$2),15),$AD$2,$AE$2,FALSE,DATE(YEAR($AD319),MONTH($AD319),1),DATE(YEAR($AE319),MONTH($AE319),28)),0)</f>
      </c>
      <c r="AH319" s="18">
        <f>IFERROR(_xlfn.BETA.DIST(DATE(YEAR(AH$2),MONTH(AH$2),15),$AD$2,$AE$2,FALSE,DATE(YEAR($AD319),MONTH($AD319),1),DATE(YEAR($AE319),MONTH($AE319),28)),0)</f>
      </c>
      <c r="AI319" s="18">
        <f>IFERROR(_xlfn.BETA.DIST(DATE(YEAR(AI$2),MONTH(AI$2),15),$AD$2,$AE$2,FALSE,DATE(YEAR($AD319),MONTH($AD319),1),DATE(YEAR($AE319),MONTH($AE319),28)),0)</f>
      </c>
      <c r="AJ319" s="18">
        <f>IFERROR(_xlfn.BETA.DIST(DATE(YEAR(AJ$2),MONTH(AJ$2),15),$AD$2,$AE$2,FALSE,DATE(YEAR($AD319),MONTH($AD319),1),DATE(YEAR($AE319),MONTH($AE319),28)),0)</f>
      </c>
      <c r="AK319" s="18">
        <f>IFERROR(_xlfn.BETA.DIST(DATE(YEAR(AK$2),MONTH(AK$2),15),$AD$2,$AE$2,FALSE,DATE(YEAR($AD319),MONTH($AD319),1),DATE(YEAR($AE319),MONTH($AE319),28)),0)</f>
      </c>
      <c r="AL319" s="18">
        <f>IFERROR(_xlfn.BETA.DIST(DATE(YEAR(AL$2),MONTH(AL$2),15),$AD$2,$AE$2,FALSE,DATE(YEAR($AD319),MONTH($AD319),1),DATE(YEAR($AE319),MONTH($AE319),28)),0)</f>
      </c>
      <c r="AM319" s="18">
        <f>IFERROR(_xlfn.BETA.DIST(DATE(YEAR(AM$2),MONTH(AM$2),15),$AD$2,$AE$2,FALSE,DATE(YEAR($AD319),MONTH($AD319),1),DATE(YEAR($AE319),MONTH($AE319),28)),0)</f>
      </c>
      <c r="AN319" s="18">
        <f>IFERROR(_xlfn.BETA.DIST(DATE(YEAR(AN$2),MONTH(AN$2),15),$AD$2,$AE$2,FALSE,DATE(YEAR($AD319),MONTH($AD319),1),DATE(YEAR($AE319),MONTH($AE319),28)),0)</f>
      </c>
      <c r="AO319" s="18">
        <f>IFERROR(_xlfn.BETA.DIST(DATE(YEAR(AO$2),MONTH(AO$2),15),$AD$2,$AE$2,FALSE,DATE(YEAR($AD319),MONTH($AD319),1),DATE(YEAR($AE319),MONTH($AE319),28)),0)</f>
      </c>
      <c r="AP319" s="18">
        <f>IFERROR(_xlfn.BETA.DIST(DATE(YEAR(AP$2),MONTH(AP$2),15),$AD$2,$AE$2,FALSE,DATE(YEAR($AD319),MONTH($AD319),1),DATE(YEAR($AE319),MONTH($AE319),28)),0)</f>
      </c>
      <c r="AQ319" s="18">
        <f>IFERROR(_xlfn.BETA.DIST(DATE(YEAR(AQ$2),MONTH(AQ$2),15),$AD$2,$AE$2,FALSE,DATE(YEAR($AD319),MONTH($AD319),1),DATE(YEAR($AE319),MONTH($AE319),28)),0)</f>
      </c>
      <c r="AR319" s="18">
        <f>IFERROR(_xlfn.BETA.DIST(DATE(YEAR(AR$2),MONTH(AR$2),15),$AD$2,$AE$2,FALSE,DATE(YEAR($AD319),MONTH($AD319),1),DATE(YEAR($AE319),MONTH($AE319),28)),0)</f>
      </c>
      <c r="AS319" s="18">
        <f>IFERROR(_xlfn.BETA.DIST(DATE(YEAR(AS$2),MONTH(AS$2),15),$AD$2,$AE$2,FALSE,DATE(YEAR($AD319),MONTH($AD319),1),DATE(YEAR($AE319),MONTH($AE319),28)),0)</f>
      </c>
      <c r="AT319" s="18">
        <f>IFERROR(_xlfn.BETA.DIST(DATE(YEAR(AT$2),MONTH(AT$2),15),$AD$2,$AE$2,FALSE,DATE(YEAR($AD319),MONTH($AD319),1),DATE(YEAR($AE319),MONTH($AE319),28)),0)</f>
      </c>
      <c r="AU319" s="18">
        <f>IFERROR(_xlfn.BETA.DIST(DATE(YEAR(AU$2),MONTH(AU$2),15),$AD$2,$AE$2,FALSE,DATE(YEAR($AD319),MONTH($AD319),1),DATE(YEAR($AE319),MONTH($AE319),28)),0)</f>
      </c>
      <c r="AV319" s="18">
        <f>SUM(AG319:AU319)</f>
      </c>
      <c r="AW319" s="18">
        <f>IF(J319&lt;&gt;0,J319,IF($AV319=0,0,AG319/$AV319*$Z319))</f>
      </c>
      <c r="AX319" s="18">
        <f>IF(K319&lt;&gt;0,K319,IF($AV319=0,0,AH319/$AV319*$Z319))</f>
      </c>
      <c r="AY319" s="18">
        <f>IF(L319&lt;&gt;0,L319,IF($AV319=0,0,AI319/$AV319*$Z319))</f>
      </c>
      <c r="AZ319" s="18">
        <f>IF(M319&lt;&gt;0,M319,IF($AV319=0,0,AJ319/$AV319*$Z319))</f>
      </c>
      <c r="BA319" s="18">
        <f>IF(N319&lt;&gt;0,N319,IF($AV319=0,0,AK319/$AV319*$Z319))</f>
      </c>
      <c r="BB319" s="18">
        <f>IF(O319&lt;&gt;0,O319,IF($AV319=0,0,AL319/$AV319*$Z319))</f>
      </c>
      <c r="BC319" s="18">
        <f>IF(P319&lt;&gt;0,P319,IF($AV319=0,0,AM319/$AV319*$Z319))</f>
      </c>
      <c r="BD319" s="18">
        <f>IF(Q319&lt;&gt;0,Q319,IF($AV319=0,0,AN319/$AV319*$Z319))</f>
      </c>
      <c r="BE319" s="18">
        <f>IF(R319&lt;&gt;0,R319,IF($AV319=0,0,AO319/$AV319*$Z319))</f>
      </c>
      <c r="BF319" s="18">
        <f>IF(S319&lt;&gt;0,S319,IF($AV319=0,0,AP319/$AV319*$Z319))</f>
      </c>
      <c r="BG319" s="18">
        <f>IF(T319&lt;&gt;0,T319,IF($AV319=0,0,AQ319/$AV319*$Z319))</f>
      </c>
      <c r="BH319" s="18">
        <f>IF(U319&lt;&gt;0,U319,IF($AV319=0,0,AR319/$AV319*$Z319))</f>
      </c>
      <c r="BI319" s="18">
        <f>IF(V319&lt;&gt;0,V319,IF($AV319=0,0,AS319/$AV319*$Z319))</f>
      </c>
      <c r="BJ319" s="18">
        <f>IF(W319&lt;&gt;0,W319,IF($AV319=0,0,AT319/$AV319*$Z319))</f>
      </c>
      <c r="BK319" s="18">
        <f>IF(X319&lt;&gt;0,X319,IF($AV319=0,0,AU319/$AV319*$Z319))</f>
      </c>
      <c r="BL319" s="18">
        <f>SUM(AW319:BK319)</f>
      </c>
      <c r="BM319" s="18">
        <f>I319-BL319</f>
      </c>
    </row>
    <row r="320" outlineLevel="4">
      <c r="A320" s="5" t="str">
        <v>5.01</v>
      </c>
      <c r="B320" s="5" t="str">
        <v/>
      </c>
      <c r="C320" s="5" t="str">
        <v>BSPRELGENCT19</v>
      </c>
      <c r="D320" s="5" t="str">
        <v>BSPRELGENCT19</v>
      </c>
      <c r="E320" s="19">
        <f>IFERROR(_xlfn.XLOOKUP(F320,Assumptions!B:B,Assumptions!C:C),0)</f>
      </c>
      <c r="F320" s="5" t="str">
        <v>Site Delivery USD</v>
      </c>
      <c r="G320" s="5" t="str">
        <v/>
      </c>
      <c r="H320" s="18">
        <f>G318*E320</f>
      </c>
      <c r="I320" s="18">
        <f>H320*(1-0)</f>
      </c>
      <c r="J320" s="18">
        <v>0</v>
      </c>
      <c r="K320" s="18">
        <v>0</v>
      </c>
      <c r="L320" s="18">
        <v>0</v>
      </c>
      <c r="M320" s="18">
        <v>0</v>
      </c>
      <c r="N320" s="18">
        <v>0</v>
      </c>
      <c r="O320" s="18">
        <v>0</v>
      </c>
      <c r="P320" s="18">
        <v>0</v>
      </c>
      <c r="Q320" s="18">
        <v>0</v>
      </c>
      <c r="R320" s="18">
        <v>0</v>
      </c>
      <c r="S320" s="18">
        <v>0</v>
      </c>
      <c r="T320" s="18">
        <v>0</v>
      </c>
      <c r="U320" s="18">
        <v>0</v>
      </c>
      <c r="V320" s="18">
        <v>0</v>
      </c>
      <c r="W320" s="18">
        <v>0</v>
      </c>
      <c r="X320" s="18">
        <v>0</v>
      </c>
      <c r="Y320" s="18">
        <f>SUM(J320:X320)</f>
      </c>
      <c r="Z320" s="18">
        <f>I320-Y320</f>
      </c>
      <c r="AA320" s="20">
        <v>46272</v>
      </c>
      <c r="AB320" s="20">
        <v>46272</v>
      </c>
      <c r="AC320" s="18">
        <f>IFERROR(_xlfn.XLOOKUP(F320,Assumptions!B:B,Assumptions!D:D),0)</f>
      </c>
      <c r="AD320" s="20">
        <f>AA320+AC320</f>
      </c>
      <c r="AE320" s="20">
        <f>AC320+AB320</f>
      </c>
      <c r="AF320" s="5" t="str">
        <v/>
      </c>
      <c r="AG320" s="18">
        <f>IFERROR(_xlfn.BETA.DIST(DATE(YEAR(AG$2),MONTH(AG$2),15),$AD$2,$AE$2,FALSE,DATE(YEAR($AD320),MONTH($AD320),1),DATE(YEAR($AE320),MONTH($AE320),28)),0)</f>
      </c>
      <c r="AH320" s="18">
        <f>IFERROR(_xlfn.BETA.DIST(DATE(YEAR(AH$2),MONTH(AH$2),15),$AD$2,$AE$2,FALSE,DATE(YEAR($AD320),MONTH($AD320),1),DATE(YEAR($AE320),MONTH($AE320),28)),0)</f>
      </c>
      <c r="AI320" s="18">
        <f>IFERROR(_xlfn.BETA.DIST(DATE(YEAR(AI$2),MONTH(AI$2),15),$AD$2,$AE$2,FALSE,DATE(YEAR($AD320),MONTH($AD320),1),DATE(YEAR($AE320),MONTH($AE320),28)),0)</f>
      </c>
      <c r="AJ320" s="18">
        <f>IFERROR(_xlfn.BETA.DIST(DATE(YEAR(AJ$2),MONTH(AJ$2),15),$AD$2,$AE$2,FALSE,DATE(YEAR($AD320),MONTH($AD320),1),DATE(YEAR($AE320),MONTH($AE320),28)),0)</f>
      </c>
      <c r="AK320" s="18">
        <f>IFERROR(_xlfn.BETA.DIST(DATE(YEAR(AK$2),MONTH(AK$2),15),$AD$2,$AE$2,FALSE,DATE(YEAR($AD320),MONTH($AD320),1),DATE(YEAR($AE320),MONTH($AE320),28)),0)</f>
      </c>
      <c r="AL320" s="18">
        <f>IFERROR(_xlfn.BETA.DIST(DATE(YEAR(AL$2),MONTH(AL$2),15),$AD$2,$AE$2,FALSE,DATE(YEAR($AD320),MONTH($AD320),1),DATE(YEAR($AE320),MONTH($AE320),28)),0)</f>
      </c>
      <c r="AM320" s="18">
        <f>IFERROR(_xlfn.BETA.DIST(DATE(YEAR(AM$2),MONTH(AM$2),15),$AD$2,$AE$2,FALSE,DATE(YEAR($AD320),MONTH($AD320),1),DATE(YEAR($AE320),MONTH($AE320),28)),0)</f>
      </c>
      <c r="AN320" s="18">
        <f>IFERROR(_xlfn.BETA.DIST(DATE(YEAR(AN$2),MONTH(AN$2),15),$AD$2,$AE$2,FALSE,DATE(YEAR($AD320),MONTH($AD320),1),DATE(YEAR($AE320),MONTH($AE320),28)),0)</f>
      </c>
      <c r="AO320" s="18">
        <f>IFERROR(_xlfn.BETA.DIST(DATE(YEAR(AO$2),MONTH(AO$2),15),$AD$2,$AE$2,FALSE,DATE(YEAR($AD320),MONTH($AD320),1),DATE(YEAR($AE320),MONTH($AE320),28)),0)</f>
      </c>
      <c r="AP320" s="18">
        <f>IFERROR(_xlfn.BETA.DIST(DATE(YEAR(AP$2),MONTH(AP$2),15),$AD$2,$AE$2,FALSE,DATE(YEAR($AD320),MONTH($AD320),1),DATE(YEAR($AE320),MONTH($AE320),28)),0)</f>
      </c>
      <c r="AQ320" s="18">
        <f>IFERROR(_xlfn.BETA.DIST(DATE(YEAR(AQ$2),MONTH(AQ$2),15),$AD$2,$AE$2,FALSE,DATE(YEAR($AD320),MONTH($AD320),1),DATE(YEAR($AE320),MONTH($AE320),28)),0)</f>
      </c>
      <c r="AR320" s="18">
        <f>IFERROR(_xlfn.BETA.DIST(DATE(YEAR(AR$2),MONTH(AR$2),15),$AD$2,$AE$2,FALSE,DATE(YEAR($AD320),MONTH($AD320),1),DATE(YEAR($AE320),MONTH($AE320),28)),0)</f>
      </c>
      <c r="AS320" s="18">
        <f>IFERROR(_xlfn.BETA.DIST(DATE(YEAR(AS$2),MONTH(AS$2),15),$AD$2,$AE$2,FALSE,DATE(YEAR($AD320),MONTH($AD320),1),DATE(YEAR($AE320),MONTH($AE320),28)),0)</f>
      </c>
      <c r="AT320" s="18">
        <f>IFERROR(_xlfn.BETA.DIST(DATE(YEAR(AT$2),MONTH(AT$2),15),$AD$2,$AE$2,FALSE,DATE(YEAR($AD320),MONTH($AD320),1),DATE(YEAR($AE320),MONTH($AE320),28)),0)</f>
      </c>
      <c r="AU320" s="18">
        <f>IFERROR(_xlfn.BETA.DIST(DATE(YEAR(AU$2),MONTH(AU$2),15),$AD$2,$AE$2,FALSE,DATE(YEAR($AD320),MONTH($AD320),1),DATE(YEAR($AE320),MONTH($AE320),28)),0)</f>
      </c>
      <c r="AV320" s="18">
        <f>SUM(AG320:AU320)</f>
      </c>
      <c r="AW320" s="18">
        <f>IF(J320&lt;&gt;0,J320,IF($AV320=0,0,AG320/$AV320*$Z320))</f>
      </c>
      <c r="AX320" s="18">
        <f>IF(K320&lt;&gt;0,K320,IF($AV320=0,0,AH320/$AV320*$Z320))</f>
      </c>
      <c r="AY320" s="18">
        <f>IF(L320&lt;&gt;0,L320,IF($AV320=0,0,AI320/$AV320*$Z320))</f>
      </c>
      <c r="AZ320" s="18">
        <f>IF(M320&lt;&gt;0,M320,IF($AV320=0,0,AJ320/$AV320*$Z320))</f>
      </c>
      <c r="BA320" s="18">
        <f>IF(N320&lt;&gt;0,N320,IF($AV320=0,0,AK320/$AV320*$Z320))</f>
      </c>
      <c r="BB320" s="18">
        <f>IF(O320&lt;&gt;0,O320,IF($AV320=0,0,AL320/$AV320*$Z320))</f>
      </c>
      <c r="BC320" s="18">
        <f>IF(P320&lt;&gt;0,P320,IF($AV320=0,0,AM320/$AV320*$Z320))</f>
      </c>
      <c r="BD320" s="18">
        <f>IF(Q320&lt;&gt;0,Q320,IF($AV320=0,0,AN320/$AV320*$Z320))</f>
      </c>
      <c r="BE320" s="18">
        <f>IF(R320&lt;&gt;0,R320,IF($AV320=0,0,AO320/$AV320*$Z320))</f>
      </c>
      <c r="BF320" s="18">
        <f>IF(S320&lt;&gt;0,S320,IF($AV320=0,0,AP320/$AV320*$Z320))</f>
      </c>
      <c r="BG320" s="18">
        <f>IF(T320&lt;&gt;0,T320,IF($AV320=0,0,AQ320/$AV320*$Z320))</f>
      </c>
      <c r="BH320" s="18">
        <f>IF(U320&lt;&gt;0,U320,IF($AV320=0,0,AR320/$AV320*$Z320))</f>
      </c>
      <c r="BI320" s="18">
        <f>IF(V320&lt;&gt;0,V320,IF($AV320=0,0,AS320/$AV320*$Z320))</f>
      </c>
      <c r="BJ320" s="18">
        <f>IF(W320&lt;&gt;0,W320,IF($AV320=0,0,AT320/$AV320*$Z320))</f>
      </c>
      <c r="BK320" s="18">
        <f>IF(X320&lt;&gt;0,X320,IF($AV320=0,0,AU320/$AV320*$Z320))</f>
      </c>
      <c r="BL320" s="18">
        <f>SUM(AW320:BK320)</f>
      </c>
      <c r="BM320" s="18">
        <f>I320-BL320</f>
      </c>
    </row>
    <row r="321" outlineLevel="4">
      <c r="A321" s="5" t="str">
        <v>5.01</v>
      </c>
      <c r="B321" s="5" t="str">
        <v/>
      </c>
      <c r="C321" s="5" t="str">
        <v>BSKDGNGENGR07</v>
      </c>
      <c r="D321" s="5" t="str">
        <v>BSKDGNGENGR07</v>
      </c>
      <c r="E321" s="19">
        <f>IFERROR(_xlfn.XLOOKUP(F321,Assumptions!B:B,Assumptions!C:C),0)</f>
      </c>
      <c r="F321" s="5" t="str">
        <v>Retention</v>
      </c>
      <c r="G321" s="5" t="str">
        <v/>
      </c>
      <c r="H321" s="18">
        <f>G318*E321</f>
      </c>
      <c r="I321" s="18">
        <f>H321*(1-0)</f>
      </c>
      <c r="J321" s="18">
        <v>0</v>
      </c>
      <c r="K321" s="18">
        <v>0</v>
      </c>
      <c r="L321" s="18">
        <v>0</v>
      </c>
      <c r="M321" s="18">
        <v>0</v>
      </c>
      <c r="N321" s="18">
        <v>0</v>
      </c>
      <c r="O321" s="18">
        <v>0</v>
      </c>
      <c r="P321" s="18">
        <v>0</v>
      </c>
      <c r="Q321" s="18">
        <v>0</v>
      </c>
      <c r="R321" s="18">
        <v>0</v>
      </c>
      <c r="S321" s="18">
        <v>0</v>
      </c>
      <c r="T321" s="18">
        <v>0</v>
      </c>
      <c r="U321" s="18">
        <v>0</v>
      </c>
      <c r="V321" s="18">
        <v>0</v>
      </c>
      <c r="W321" s="18">
        <v>0</v>
      </c>
      <c r="X321" s="18">
        <v>0</v>
      </c>
      <c r="Y321" s="18">
        <f>SUM(J321:X321)</f>
      </c>
      <c r="Z321" s="18">
        <f>I321-Y321</f>
      </c>
      <c r="AA321" s="20">
        <v>46483</v>
      </c>
      <c r="AB321" s="20">
        <v>46483</v>
      </c>
      <c r="AC321" s="18">
        <f>IFERROR(_xlfn.XLOOKUP(F321,Assumptions!B:B,Assumptions!D:D),0)</f>
      </c>
      <c r="AD321" s="20">
        <f>AA321+AC321</f>
      </c>
      <c r="AE321" s="20">
        <f>AC321+AB321</f>
      </c>
      <c r="AF321" s="5" t="str">
        <v/>
      </c>
      <c r="AG321" s="18">
        <f>IFERROR(_xlfn.BETA.DIST(DATE(YEAR(AG$2),MONTH(AG$2),15),$AD$2,$AE$2,FALSE,DATE(YEAR($AD321),MONTH($AD321),1),DATE(YEAR($AE321),MONTH($AE321),28)),0)</f>
      </c>
      <c r="AH321" s="18">
        <f>IFERROR(_xlfn.BETA.DIST(DATE(YEAR(AH$2),MONTH(AH$2),15),$AD$2,$AE$2,FALSE,DATE(YEAR($AD321),MONTH($AD321),1),DATE(YEAR($AE321),MONTH($AE321),28)),0)</f>
      </c>
      <c r="AI321" s="18">
        <f>IFERROR(_xlfn.BETA.DIST(DATE(YEAR(AI$2),MONTH(AI$2),15),$AD$2,$AE$2,FALSE,DATE(YEAR($AD321),MONTH($AD321),1),DATE(YEAR($AE321),MONTH($AE321),28)),0)</f>
      </c>
      <c r="AJ321" s="18">
        <f>IFERROR(_xlfn.BETA.DIST(DATE(YEAR(AJ$2),MONTH(AJ$2),15),$AD$2,$AE$2,FALSE,DATE(YEAR($AD321),MONTH($AD321),1),DATE(YEAR($AE321),MONTH($AE321),28)),0)</f>
      </c>
      <c r="AK321" s="18">
        <f>IFERROR(_xlfn.BETA.DIST(DATE(YEAR(AK$2),MONTH(AK$2),15),$AD$2,$AE$2,FALSE,DATE(YEAR($AD321),MONTH($AD321),1),DATE(YEAR($AE321),MONTH($AE321),28)),0)</f>
      </c>
      <c r="AL321" s="18">
        <f>IFERROR(_xlfn.BETA.DIST(DATE(YEAR(AL$2),MONTH(AL$2),15),$AD$2,$AE$2,FALSE,DATE(YEAR($AD321),MONTH($AD321),1),DATE(YEAR($AE321),MONTH($AE321),28)),0)</f>
      </c>
      <c r="AM321" s="18">
        <f>IFERROR(_xlfn.BETA.DIST(DATE(YEAR(AM$2),MONTH(AM$2),15),$AD$2,$AE$2,FALSE,DATE(YEAR($AD321),MONTH($AD321),1),DATE(YEAR($AE321),MONTH($AE321),28)),0)</f>
      </c>
      <c r="AN321" s="18">
        <f>IFERROR(_xlfn.BETA.DIST(DATE(YEAR(AN$2),MONTH(AN$2),15),$AD$2,$AE$2,FALSE,DATE(YEAR($AD321),MONTH($AD321),1),DATE(YEAR($AE321),MONTH($AE321),28)),0)</f>
      </c>
      <c r="AO321" s="18">
        <f>IFERROR(_xlfn.BETA.DIST(DATE(YEAR(AO$2),MONTH(AO$2),15),$AD$2,$AE$2,FALSE,DATE(YEAR($AD321),MONTH($AD321),1),DATE(YEAR($AE321),MONTH($AE321),28)),0)</f>
      </c>
      <c r="AP321" s="18">
        <f>IFERROR(_xlfn.BETA.DIST(DATE(YEAR(AP$2),MONTH(AP$2),15),$AD$2,$AE$2,FALSE,DATE(YEAR($AD321),MONTH($AD321),1),DATE(YEAR($AE321),MONTH($AE321),28)),0)</f>
      </c>
      <c r="AQ321" s="18">
        <f>IFERROR(_xlfn.BETA.DIST(DATE(YEAR(AQ$2),MONTH(AQ$2),15),$AD$2,$AE$2,FALSE,DATE(YEAR($AD321),MONTH($AD321),1),DATE(YEAR($AE321),MONTH($AE321),28)),0)</f>
      </c>
      <c r="AR321" s="18">
        <f>IFERROR(_xlfn.BETA.DIST(DATE(YEAR(AR$2),MONTH(AR$2),15),$AD$2,$AE$2,FALSE,DATE(YEAR($AD321),MONTH($AD321),1),DATE(YEAR($AE321),MONTH($AE321),28)),0)</f>
      </c>
      <c r="AS321" s="18">
        <f>IFERROR(_xlfn.BETA.DIST(DATE(YEAR(AS$2),MONTH(AS$2),15),$AD$2,$AE$2,FALSE,DATE(YEAR($AD321),MONTH($AD321),1),DATE(YEAR($AE321),MONTH($AE321),28)),0)</f>
      </c>
      <c r="AT321" s="18">
        <f>IFERROR(_xlfn.BETA.DIST(DATE(YEAR(AT$2),MONTH(AT$2),15),$AD$2,$AE$2,FALSE,DATE(YEAR($AD321),MONTH($AD321),1),DATE(YEAR($AE321),MONTH($AE321),28)),0)</f>
      </c>
      <c r="AU321" s="18">
        <f>IFERROR(_xlfn.BETA.DIST(DATE(YEAR(AU$2),MONTH(AU$2),15),$AD$2,$AE$2,FALSE,DATE(YEAR($AD321),MONTH($AD321),1),DATE(YEAR($AE321),MONTH($AE321),28)),0)</f>
      </c>
      <c r="AV321" s="18">
        <f>SUM(AG321:AU321)</f>
      </c>
      <c r="AW321" s="18">
        <f>IF(J321&lt;&gt;0,J321,IF($AV321=0,0,AG321/$AV321*$Z321))</f>
      </c>
      <c r="AX321" s="18">
        <f>IF(K321&lt;&gt;0,K321,IF($AV321=0,0,AH321/$AV321*$Z321))</f>
      </c>
      <c r="AY321" s="18">
        <f>IF(L321&lt;&gt;0,L321,IF($AV321=0,0,AI321/$AV321*$Z321))</f>
      </c>
      <c r="AZ321" s="18">
        <f>IF(M321&lt;&gt;0,M321,IF($AV321=0,0,AJ321/$AV321*$Z321))</f>
      </c>
      <c r="BA321" s="18">
        <f>IF(N321&lt;&gt;0,N321,IF($AV321=0,0,AK321/$AV321*$Z321))</f>
      </c>
      <c r="BB321" s="18">
        <f>IF(O321&lt;&gt;0,O321,IF($AV321=0,0,AL321/$AV321*$Z321))</f>
      </c>
      <c r="BC321" s="18">
        <f>IF(P321&lt;&gt;0,P321,IF($AV321=0,0,AM321/$AV321*$Z321))</f>
      </c>
      <c r="BD321" s="18">
        <f>IF(Q321&lt;&gt;0,Q321,IF($AV321=0,0,AN321/$AV321*$Z321))</f>
      </c>
      <c r="BE321" s="18">
        <f>IF(R321&lt;&gt;0,R321,IF($AV321=0,0,AO321/$AV321*$Z321))</f>
      </c>
      <c r="BF321" s="18">
        <f>IF(S321&lt;&gt;0,S321,IF($AV321=0,0,AP321/$AV321*$Z321))</f>
      </c>
      <c r="BG321" s="18">
        <f>IF(T321&lt;&gt;0,T321,IF($AV321=0,0,AQ321/$AV321*$Z321))</f>
      </c>
      <c r="BH321" s="18">
        <f>IF(U321&lt;&gt;0,U321,IF($AV321=0,0,AR321/$AV321*$Z321))</f>
      </c>
      <c r="BI321" s="18">
        <f>IF(V321&lt;&gt;0,V321,IF($AV321=0,0,AS321/$AV321*$Z321))</f>
      </c>
      <c r="BJ321" s="18">
        <f>IF(W321&lt;&gt;0,W321,IF($AV321=0,0,AT321/$AV321*$Z321))</f>
      </c>
      <c r="BK321" s="18">
        <f>IF(X321&lt;&gt;0,X321,IF($AV321=0,0,AU321/$AV321*$Z321))</f>
      </c>
      <c r="BL321" s="18">
        <f>SUM(AW321:BK321)</f>
      </c>
      <c r="BM321" s="18">
        <f>I321-BL321</f>
      </c>
    </row>
    <row r="322" outlineLevel="2">
      <c r="A322" s="15" t="str">
        <v/>
      </c>
      <c r="B322" s="15" t="str">
        <v/>
      </c>
      <c r="C322" s="15" t="str">
        <v/>
      </c>
      <c r="D322" s="15" t="str">
        <v/>
      </c>
      <c r="E322" s="15" t="str">
        <v/>
      </c>
      <c r="F322" s="15" t="str">
        <v>Auxiliary Power Equipment</v>
      </c>
      <c r="G322" s="15">
        <v>151362.72</v>
      </c>
      <c r="H322" s="15" t="str">
        <v/>
      </c>
      <c r="I322" s="15" t="str">
        <v/>
      </c>
      <c r="J322" s="15" t="str">
        <v/>
      </c>
      <c r="K322" s="15" t="str">
        <v/>
      </c>
      <c r="L322" s="15" t="str">
        <v/>
      </c>
      <c r="M322" s="15" t="str">
        <v/>
      </c>
      <c r="N322" s="15" t="str">
        <v/>
      </c>
      <c r="O322" s="15" t="str">
        <v/>
      </c>
      <c r="P322" s="15" t="str">
        <v/>
      </c>
      <c r="Q322" s="15" t="str">
        <v/>
      </c>
      <c r="R322" s="15" t="str">
        <v/>
      </c>
      <c r="S322" s="15" t="str">
        <v/>
      </c>
      <c r="T322" s="15" t="str">
        <v/>
      </c>
      <c r="U322" s="15" t="str">
        <v/>
      </c>
      <c r="V322" s="15" t="str">
        <v/>
      </c>
      <c r="W322" s="15" t="str">
        <v/>
      </c>
      <c r="X322" s="15" t="str">
        <v/>
      </c>
      <c r="Y322" s="15" t="str">
        <v/>
      </c>
      <c r="Z322" s="15" t="str">
        <v/>
      </c>
      <c r="AA322" s="15" t="str">
        <v/>
      </c>
      <c r="AB322" s="15" t="str">
        <v/>
      </c>
      <c r="AC322" s="15" t="str">
        <v/>
      </c>
      <c r="AD322" s="15" t="str">
        <v/>
      </c>
      <c r="AE322" s="15" t="str">
        <v/>
      </c>
      <c r="AF322" s="5" t="str">
        <v/>
      </c>
      <c r="AG322" s="15" t="str">
        <v/>
      </c>
      <c r="AH322" s="15" t="str">
        <v/>
      </c>
      <c r="AI322" s="15" t="str">
        <v/>
      </c>
      <c r="AJ322" s="15" t="str">
        <v/>
      </c>
      <c r="AK322" s="15" t="str">
        <v/>
      </c>
      <c r="AL322" s="15" t="str">
        <v/>
      </c>
      <c r="AM322" s="15" t="str">
        <v/>
      </c>
      <c r="AN322" s="15" t="str">
        <v/>
      </c>
      <c r="AO322" s="15" t="str">
        <v/>
      </c>
      <c r="AP322" s="15" t="str">
        <v/>
      </c>
      <c r="AQ322" s="15" t="str">
        <v/>
      </c>
      <c r="AR322" s="15" t="str">
        <v/>
      </c>
      <c r="AS322" s="15" t="str">
        <v/>
      </c>
      <c r="AT322" s="15" t="str">
        <v/>
      </c>
      <c r="AU322" s="15" t="str">
        <v/>
      </c>
      <c r="AV322" s="15" t="str">
        <v/>
      </c>
      <c r="AW322" s="15" t="str">
        <v/>
      </c>
      <c r="AX322" s="15" t="str">
        <v/>
      </c>
      <c r="AY322" s="15" t="str">
        <v/>
      </c>
      <c r="AZ322" s="15" t="str">
        <v/>
      </c>
      <c r="BA322" s="15" t="str">
        <v/>
      </c>
      <c r="BB322" s="15" t="str">
        <v/>
      </c>
      <c r="BC322" s="15" t="str">
        <v/>
      </c>
      <c r="BD322" s="15" t="str">
        <v/>
      </c>
      <c r="BE322" s="15" t="str">
        <v/>
      </c>
      <c r="BF322" s="15" t="str">
        <v/>
      </c>
      <c r="BG322" s="15" t="str">
        <v/>
      </c>
      <c r="BH322" s="15" t="str">
        <v/>
      </c>
      <c r="BI322" s="15" t="str">
        <v/>
      </c>
      <c r="BJ322" s="15" t="str">
        <v/>
      </c>
      <c r="BK322" s="15" t="str">
        <v/>
      </c>
      <c r="BL322" s="15" t="str">
        <v/>
      </c>
      <c r="BM322" s="15" t="str">
        <v/>
      </c>
    </row>
    <row r="323" outlineLevel="3">
      <c r="A323" s="17" t="str">
        <v>7.4</v>
      </c>
      <c r="B323" s="17" t="str">
        <v/>
      </c>
      <c r="C323" s="17" t="str">
        <v/>
      </c>
      <c r="D323" s="17" t="str">
        <v/>
      </c>
      <c r="E323" s="17" t="str">
        <v>7.4</v>
      </c>
      <c r="F323" s="17" t="str">
        <v>11 kV, 9 MVAr Capacitor bank units as specified..</v>
      </c>
      <c r="G323" s="17">
        <v>151362.72</v>
      </c>
      <c r="H323" s="17" t="str">
        <v/>
      </c>
      <c r="I323" s="17" t="str">
        <v/>
      </c>
      <c r="J323" s="17" t="str">
        <v/>
      </c>
      <c r="K323" s="17" t="str">
        <v/>
      </c>
      <c r="L323" s="17" t="str">
        <v/>
      </c>
      <c r="M323" s="17" t="str">
        <v/>
      </c>
      <c r="N323" s="17" t="str">
        <v/>
      </c>
      <c r="O323" s="17" t="str">
        <v/>
      </c>
      <c r="P323" s="17" t="str">
        <v/>
      </c>
      <c r="Q323" s="17" t="str">
        <v/>
      </c>
      <c r="R323" s="17" t="str">
        <v/>
      </c>
      <c r="S323" s="17" t="str">
        <v/>
      </c>
      <c r="T323" s="17" t="str">
        <v/>
      </c>
      <c r="U323" s="17" t="str">
        <v/>
      </c>
      <c r="V323" s="17" t="str">
        <v/>
      </c>
      <c r="W323" s="17" t="str">
        <v/>
      </c>
      <c r="X323" s="17" t="str">
        <v/>
      </c>
      <c r="Y323" s="17" t="str">
        <v/>
      </c>
      <c r="Z323" s="17" t="str">
        <v/>
      </c>
      <c r="AA323" s="17" t="str">
        <v/>
      </c>
      <c r="AB323" s="17" t="str">
        <v/>
      </c>
      <c r="AC323" s="17" t="str">
        <v/>
      </c>
      <c r="AD323" s="17" t="str">
        <v/>
      </c>
      <c r="AE323" s="17" t="str">
        <v/>
      </c>
      <c r="AF323" s="5" t="str">
        <v/>
      </c>
      <c r="AG323" s="18">
        <f>IFERROR(_xlfn.BETA.DIST(DATE(YEAR(AG$2),MONTH(AG$2),15),$AD$2,$AE$2,FALSE,DATE(YEAR($AD323),MONTH($AD323),1),DATE(YEAR($AE323),MONTH($AE323),28)),0)</f>
      </c>
      <c r="AH323" s="18">
        <f>IFERROR(_xlfn.BETA.DIST(DATE(YEAR(AH$2),MONTH(AH$2),15),$AD$2,$AE$2,FALSE,DATE(YEAR($AD323),MONTH($AD323),1),DATE(YEAR($AE323),MONTH($AE323),28)),0)</f>
      </c>
      <c r="AI323" s="18">
        <f>IFERROR(_xlfn.BETA.DIST(DATE(YEAR(AI$2),MONTH(AI$2),15),$AD$2,$AE$2,FALSE,DATE(YEAR($AD323),MONTH($AD323),1),DATE(YEAR($AE323),MONTH($AE323),28)),0)</f>
      </c>
      <c r="AJ323" s="18">
        <f>IFERROR(_xlfn.BETA.DIST(DATE(YEAR(AJ$2),MONTH(AJ$2),15),$AD$2,$AE$2,FALSE,DATE(YEAR($AD323),MONTH($AD323),1),DATE(YEAR($AE323),MONTH($AE323),28)),0)</f>
      </c>
      <c r="AK323" s="18">
        <f>IFERROR(_xlfn.BETA.DIST(DATE(YEAR(AK$2),MONTH(AK$2),15),$AD$2,$AE$2,FALSE,DATE(YEAR($AD323),MONTH($AD323),1),DATE(YEAR($AE323),MONTH($AE323),28)),0)</f>
      </c>
      <c r="AL323" s="18">
        <f>IFERROR(_xlfn.BETA.DIST(DATE(YEAR(AL$2),MONTH(AL$2),15),$AD$2,$AE$2,FALSE,DATE(YEAR($AD323),MONTH($AD323),1),DATE(YEAR($AE323),MONTH($AE323),28)),0)</f>
      </c>
      <c r="AM323" s="18">
        <f>IFERROR(_xlfn.BETA.DIST(DATE(YEAR(AM$2),MONTH(AM$2),15),$AD$2,$AE$2,FALSE,DATE(YEAR($AD323),MONTH($AD323),1),DATE(YEAR($AE323),MONTH($AE323),28)),0)</f>
      </c>
      <c r="AN323" s="18">
        <f>IFERROR(_xlfn.BETA.DIST(DATE(YEAR(AN$2),MONTH(AN$2),15),$AD$2,$AE$2,FALSE,DATE(YEAR($AD323),MONTH($AD323),1),DATE(YEAR($AE323),MONTH($AE323),28)),0)</f>
      </c>
      <c r="AO323" s="18">
        <f>IFERROR(_xlfn.BETA.DIST(DATE(YEAR(AO$2),MONTH(AO$2),15),$AD$2,$AE$2,FALSE,DATE(YEAR($AD323),MONTH($AD323),1),DATE(YEAR($AE323),MONTH($AE323),28)),0)</f>
      </c>
      <c r="AP323" s="18">
        <f>IFERROR(_xlfn.BETA.DIST(DATE(YEAR(AP$2),MONTH(AP$2),15),$AD$2,$AE$2,FALSE,DATE(YEAR($AD323),MONTH($AD323),1),DATE(YEAR($AE323),MONTH($AE323),28)),0)</f>
      </c>
      <c r="AQ323" s="18">
        <f>IFERROR(_xlfn.BETA.DIST(DATE(YEAR(AQ$2),MONTH(AQ$2),15),$AD$2,$AE$2,FALSE,DATE(YEAR($AD323),MONTH($AD323),1),DATE(YEAR($AE323),MONTH($AE323),28)),0)</f>
      </c>
      <c r="AR323" s="18">
        <f>IFERROR(_xlfn.BETA.DIST(DATE(YEAR(AR$2),MONTH(AR$2),15),$AD$2,$AE$2,FALSE,DATE(YEAR($AD323),MONTH($AD323),1),DATE(YEAR($AE323),MONTH($AE323),28)),0)</f>
      </c>
      <c r="AS323" s="18">
        <f>IFERROR(_xlfn.BETA.DIST(DATE(YEAR(AS$2),MONTH(AS$2),15),$AD$2,$AE$2,FALSE,DATE(YEAR($AD323),MONTH($AD323),1),DATE(YEAR($AE323),MONTH($AE323),28)),0)</f>
      </c>
      <c r="AT323" s="18">
        <f>IFERROR(_xlfn.BETA.DIST(DATE(YEAR(AT$2),MONTH(AT$2),15),$AD$2,$AE$2,FALSE,DATE(YEAR($AD323),MONTH($AD323),1),DATE(YEAR($AE323),MONTH($AE323),28)),0)</f>
      </c>
      <c r="AU323" s="18">
        <f>IFERROR(_xlfn.BETA.DIST(DATE(YEAR(AU$2),MONTH(AU$2),15),$AD$2,$AE$2,FALSE,DATE(YEAR($AD323),MONTH($AD323),1),DATE(YEAR($AE323),MONTH($AE323),28)),0)</f>
      </c>
      <c r="AV323" s="18">
        <f>SUM(AG323:AU323)</f>
      </c>
      <c r="AW323" s="18">
        <f>IF(J323&lt;&gt;0,J323,IF($AV323=0,0,AG323/$AV323*$Z323))</f>
      </c>
      <c r="AX323" s="18">
        <f>IF(K323&lt;&gt;0,K323,IF($AV323=0,0,AH323/$AV323*$Z323))</f>
      </c>
      <c r="AY323" s="18">
        <f>IF(L323&lt;&gt;0,L323,IF($AV323=0,0,AI323/$AV323*$Z323))</f>
      </c>
      <c r="AZ323" s="18">
        <f>IF(M323&lt;&gt;0,M323,IF($AV323=0,0,AJ323/$AV323*$Z323))</f>
      </c>
      <c r="BA323" s="18">
        <f>IF(N323&lt;&gt;0,N323,IF($AV323=0,0,AK323/$AV323*$Z323))</f>
      </c>
      <c r="BB323" s="18">
        <f>IF(O323&lt;&gt;0,O323,IF($AV323=0,0,AL323/$AV323*$Z323))</f>
      </c>
      <c r="BC323" s="18">
        <f>IF(P323&lt;&gt;0,P323,IF($AV323=0,0,AM323/$AV323*$Z323))</f>
      </c>
      <c r="BD323" s="18">
        <f>IF(Q323&lt;&gt;0,Q323,IF($AV323=0,0,AN323/$AV323*$Z323))</f>
      </c>
      <c r="BE323" s="18">
        <f>IF(R323&lt;&gt;0,R323,IF($AV323=0,0,AO323/$AV323*$Z323))</f>
      </c>
      <c r="BF323" s="18">
        <f>IF(S323&lt;&gt;0,S323,IF($AV323=0,0,AP323/$AV323*$Z323))</f>
      </c>
      <c r="BG323" s="18">
        <f>IF(T323&lt;&gt;0,T323,IF($AV323=0,0,AQ323/$AV323*$Z323))</f>
      </c>
      <c r="BH323" s="18">
        <f>IF(U323&lt;&gt;0,U323,IF($AV323=0,0,AR323/$AV323*$Z323))</f>
      </c>
      <c r="BI323" s="18">
        <f>IF(V323&lt;&gt;0,V323,IF($AV323=0,0,AS323/$AV323*$Z323))</f>
      </c>
      <c r="BJ323" s="18">
        <f>IF(W323&lt;&gt;0,W323,IF($AV323=0,0,AT323/$AV323*$Z323))</f>
      </c>
      <c r="BK323" s="18">
        <f>IF(X323&lt;&gt;0,X323,IF($AV323=0,0,AU323/$AV323*$Z323))</f>
      </c>
      <c r="BL323" s="18">
        <f>SUM(AW323:BK323)</f>
      </c>
      <c r="BM323" s="17" t="str">
        <v/>
      </c>
    </row>
    <row r="324" outlineLevel="4">
      <c r="A324" s="5" t="str">
        <v>7.4</v>
      </c>
      <c r="B324" s="5" t="str">
        <v/>
      </c>
      <c r="C324" s="5" t="str">
        <v>BSKDGNGENGR05</v>
      </c>
      <c r="D324" s="5" t="str">
        <v>BSKDGNGENGR05</v>
      </c>
      <c r="E324" s="19">
        <f>IFERROR(_xlfn.XLOOKUP(F324,Assumptions!B:B,Assumptions!C:C),0)</f>
      </c>
      <c r="F324" s="5" t="str">
        <v>Advanced Payment</v>
      </c>
      <c r="G324" s="5" t="str">
        <v/>
      </c>
      <c r="H324" s="18">
        <f>G323*E324</f>
      </c>
      <c r="I324" s="18">
        <f>H324*(1-0)</f>
      </c>
      <c r="J324" s="18">
        <v>0</v>
      </c>
      <c r="K324" s="18">
        <v>0</v>
      </c>
      <c r="L324" s="18">
        <v>0</v>
      </c>
      <c r="M324" s="18">
        <v>0</v>
      </c>
      <c r="N324" s="18">
        <v>0</v>
      </c>
      <c r="O324" s="18">
        <v>0</v>
      </c>
      <c r="P324" s="18">
        <v>0</v>
      </c>
      <c r="Q324" s="18">
        <v>0</v>
      </c>
      <c r="R324" s="18">
        <v>0</v>
      </c>
      <c r="S324" s="18">
        <v>0</v>
      </c>
      <c r="T324" s="18">
        <v>0</v>
      </c>
      <c r="U324" s="18">
        <v>0</v>
      </c>
      <c r="V324" s="18">
        <v>0</v>
      </c>
      <c r="W324" s="18">
        <v>0</v>
      </c>
      <c r="X324" s="18">
        <v>0</v>
      </c>
      <c r="Y324" s="18">
        <f>SUM(J324:X324)</f>
      </c>
      <c r="Z324" s="18">
        <f>I324-Y324</f>
      </c>
      <c r="AA324" s="20">
        <v>46026</v>
      </c>
      <c r="AB324" s="20">
        <v>46026</v>
      </c>
      <c r="AC324" s="18">
        <f>IFERROR(_xlfn.XLOOKUP(F324,Assumptions!B:B,Assumptions!D:D),0)</f>
      </c>
      <c r="AD324" s="20">
        <f>AA324+AC324</f>
      </c>
      <c r="AE324" s="20">
        <f>AC324+AB324</f>
      </c>
      <c r="AF324" s="5" t="str">
        <v/>
      </c>
      <c r="AG324" s="18">
        <f>IFERROR(_xlfn.BETA.DIST(DATE(YEAR(AG$2),MONTH(AG$2),15),$AD$2,$AE$2,FALSE,DATE(YEAR($AD324),MONTH($AD324),1),DATE(YEAR($AE324),MONTH($AE324),28)),0)</f>
      </c>
      <c r="AH324" s="18">
        <f>IFERROR(_xlfn.BETA.DIST(DATE(YEAR(AH$2),MONTH(AH$2),15),$AD$2,$AE$2,FALSE,DATE(YEAR($AD324),MONTH($AD324),1),DATE(YEAR($AE324),MONTH($AE324),28)),0)</f>
      </c>
      <c r="AI324" s="18">
        <f>IFERROR(_xlfn.BETA.DIST(DATE(YEAR(AI$2),MONTH(AI$2),15),$AD$2,$AE$2,FALSE,DATE(YEAR($AD324),MONTH($AD324),1),DATE(YEAR($AE324),MONTH($AE324),28)),0)</f>
      </c>
      <c r="AJ324" s="18">
        <f>IFERROR(_xlfn.BETA.DIST(DATE(YEAR(AJ$2),MONTH(AJ$2),15),$AD$2,$AE$2,FALSE,DATE(YEAR($AD324),MONTH($AD324),1),DATE(YEAR($AE324),MONTH($AE324),28)),0)</f>
      </c>
      <c r="AK324" s="18">
        <f>IFERROR(_xlfn.BETA.DIST(DATE(YEAR(AK$2),MONTH(AK$2),15),$AD$2,$AE$2,FALSE,DATE(YEAR($AD324),MONTH($AD324),1),DATE(YEAR($AE324),MONTH($AE324),28)),0)</f>
      </c>
      <c r="AL324" s="18">
        <f>IFERROR(_xlfn.BETA.DIST(DATE(YEAR(AL$2),MONTH(AL$2),15),$AD$2,$AE$2,FALSE,DATE(YEAR($AD324),MONTH($AD324),1),DATE(YEAR($AE324),MONTH($AE324),28)),0)</f>
      </c>
      <c r="AM324" s="18">
        <f>IFERROR(_xlfn.BETA.DIST(DATE(YEAR(AM$2),MONTH(AM$2),15),$AD$2,$AE$2,FALSE,DATE(YEAR($AD324),MONTH($AD324),1),DATE(YEAR($AE324),MONTH($AE324),28)),0)</f>
      </c>
      <c r="AN324" s="18">
        <f>IFERROR(_xlfn.BETA.DIST(DATE(YEAR(AN$2),MONTH(AN$2),15),$AD$2,$AE$2,FALSE,DATE(YEAR($AD324),MONTH($AD324),1),DATE(YEAR($AE324),MONTH($AE324),28)),0)</f>
      </c>
      <c r="AO324" s="18">
        <f>IFERROR(_xlfn.BETA.DIST(DATE(YEAR(AO$2),MONTH(AO$2),15),$AD$2,$AE$2,FALSE,DATE(YEAR($AD324),MONTH($AD324),1),DATE(YEAR($AE324),MONTH($AE324),28)),0)</f>
      </c>
      <c r="AP324" s="18">
        <f>IFERROR(_xlfn.BETA.DIST(DATE(YEAR(AP$2),MONTH(AP$2),15),$AD$2,$AE$2,FALSE,DATE(YEAR($AD324),MONTH($AD324),1),DATE(YEAR($AE324),MONTH($AE324),28)),0)</f>
      </c>
      <c r="AQ324" s="18">
        <f>IFERROR(_xlfn.BETA.DIST(DATE(YEAR(AQ$2),MONTH(AQ$2),15),$AD$2,$AE$2,FALSE,DATE(YEAR($AD324),MONTH($AD324),1),DATE(YEAR($AE324),MONTH($AE324),28)),0)</f>
      </c>
      <c r="AR324" s="18">
        <f>IFERROR(_xlfn.BETA.DIST(DATE(YEAR(AR$2),MONTH(AR$2),15),$AD$2,$AE$2,FALSE,DATE(YEAR($AD324),MONTH($AD324),1),DATE(YEAR($AE324),MONTH($AE324),28)),0)</f>
      </c>
      <c r="AS324" s="18">
        <f>IFERROR(_xlfn.BETA.DIST(DATE(YEAR(AS$2),MONTH(AS$2),15),$AD$2,$AE$2,FALSE,DATE(YEAR($AD324),MONTH($AD324),1),DATE(YEAR($AE324),MONTH($AE324),28)),0)</f>
      </c>
      <c r="AT324" s="18">
        <f>IFERROR(_xlfn.BETA.DIST(DATE(YEAR(AT$2),MONTH(AT$2),15),$AD$2,$AE$2,FALSE,DATE(YEAR($AD324),MONTH($AD324),1),DATE(YEAR($AE324),MONTH($AE324),28)),0)</f>
      </c>
      <c r="AU324" s="18">
        <f>IFERROR(_xlfn.BETA.DIST(DATE(YEAR(AU$2),MONTH(AU$2),15),$AD$2,$AE$2,FALSE,DATE(YEAR($AD324),MONTH($AD324),1),DATE(YEAR($AE324),MONTH($AE324),28)),0)</f>
      </c>
      <c r="AV324" s="18">
        <f>SUM(AG324:AU324)</f>
      </c>
      <c r="AW324" s="18">
        <f>IF(J324&lt;&gt;0,J324,IF($AV324=0,0,AG324/$AV324*$Z324))</f>
      </c>
      <c r="AX324" s="18">
        <f>IF(K324&lt;&gt;0,K324,IF($AV324=0,0,AH324/$AV324*$Z324))</f>
      </c>
      <c r="AY324" s="18">
        <f>IF(L324&lt;&gt;0,L324,IF($AV324=0,0,AI324/$AV324*$Z324))</f>
      </c>
      <c r="AZ324" s="18">
        <f>IF(M324&lt;&gt;0,M324,IF($AV324=0,0,AJ324/$AV324*$Z324))</f>
      </c>
      <c r="BA324" s="18">
        <f>IF(N324&lt;&gt;0,N324,IF($AV324=0,0,AK324/$AV324*$Z324))</f>
      </c>
      <c r="BB324" s="18">
        <f>IF(O324&lt;&gt;0,O324,IF($AV324=0,0,AL324/$AV324*$Z324))</f>
      </c>
      <c r="BC324" s="18">
        <f>IF(P324&lt;&gt;0,P324,IF($AV324=0,0,AM324/$AV324*$Z324))</f>
      </c>
      <c r="BD324" s="18">
        <f>IF(Q324&lt;&gt;0,Q324,IF($AV324=0,0,AN324/$AV324*$Z324))</f>
      </c>
      <c r="BE324" s="18">
        <f>IF(R324&lt;&gt;0,R324,IF($AV324=0,0,AO324/$AV324*$Z324))</f>
      </c>
      <c r="BF324" s="18">
        <f>IF(S324&lt;&gt;0,S324,IF($AV324=0,0,AP324/$AV324*$Z324))</f>
      </c>
      <c r="BG324" s="18">
        <f>IF(T324&lt;&gt;0,T324,IF($AV324=0,0,AQ324/$AV324*$Z324))</f>
      </c>
      <c r="BH324" s="18">
        <f>IF(U324&lt;&gt;0,U324,IF($AV324=0,0,AR324/$AV324*$Z324))</f>
      </c>
      <c r="BI324" s="18">
        <f>IF(V324&lt;&gt;0,V324,IF($AV324=0,0,AS324/$AV324*$Z324))</f>
      </c>
      <c r="BJ324" s="18">
        <f>IF(W324&lt;&gt;0,W324,IF($AV324=0,0,AT324/$AV324*$Z324))</f>
      </c>
      <c r="BK324" s="18">
        <f>IF(X324&lt;&gt;0,X324,IF($AV324=0,0,AU324/$AV324*$Z324))</f>
      </c>
      <c r="BL324" s="18">
        <f>SUM(AW324:BK324)</f>
      </c>
      <c r="BM324" s="18">
        <f>I324-BL324</f>
      </c>
    </row>
    <row r="325" outlineLevel="4">
      <c r="A325" s="5" t="str">
        <v>7.4</v>
      </c>
      <c r="B325" s="5" t="str">
        <v/>
      </c>
      <c r="C325" s="5" t="str">
        <v>BSPRELGENCB07</v>
      </c>
      <c r="D325" s="5" t="str">
        <v>BSPRELGENCB07</v>
      </c>
      <c r="E325" s="19">
        <f>IFERROR(_xlfn.XLOOKUP(F325,Assumptions!B:B,Assumptions!C:C),0)</f>
      </c>
      <c r="F325" s="5" t="str">
        <v>Site Delivery USD</v>
      </c>
      <c r="G325" s="5" t="str">
        <v/>
      </c>
      <c r="H325" s="18">
        <f>G323*E325</f>
      </c>
      <c r="I325" s="18">
        <f>H325*(1-0)</f>
      </c>
      <c r="J325" s="18">
        <v>0</v>
      </c>
      <c r="K325" s="18">
        <v>0</v>
      </c>
      <c r="L325" s="18">
        <v>0</v>
      </c>
      <c r="M325" s="18">
        <v>0</v>
      </c>
      <c r="N325" s="18">
        <v>0</v>
      </c>
      <c r="O325" s="18">
        <v>0</v>
      </c>
      <c r="P325" s="18">
        <v>0</v>
      </c>
      <c r="Q325" s="18">
        <v>0</v>
      </c>
      <c r="R325" s="18">
        <v>0</v>
      </c>
      <c r="S325" s="18">
        <v>0</v>
      </c>
      <c r="T325" s="18">
        <v>0</v>
      </c>
      <c r="U325" s="18">
        <v>0</v>
      </c>
      <c r="V325" s="18">
        <v>0</v>
      </c>
      <c r="W325" s="18">
        <v>0</v>
      </c>
      <c r="X325" s="18">
        <v>0</v>
      </c>
      <c r="Y325" s="18">
        <f>SUM(J325:X325)</f>
      </c>
      <c r="Z325" s="18">
        <f>I325-Y325</f>
      </c>
      <c r="AA325" s="20">
        <v>46294</v>
      </c>
      <c r="AB325" s="20">
        <v>46294</v>
      </c>
      <c r="AC325" s="18">
        <f>IFERROR(_xlfn.XLOOKUP(F325,Assumptions!B:B,Assumptions!D:D),0)</f>
      </c>
      <c r="AD325" s="20">
        <f>AA325+AC325</f>
      </c>
      <c r="AE325" s="20">
        <f>AC325+AB325</f>
      </c>
      <c r="AF325" s="5" t="str">
        <v/>
      </c>
      <c r="AG325" s="18">
        <f>IFERROR(_xlfn.BETA.DIST(DATE(YEAR(AG$2),MONTH(AG$2),15),$AD$2,$AE$2,FALSE,DATE(YEAR($AD325),MONTH($AD325),1),DATE(YEAR($AE325),MONTH($AE325),28)),0)</f>
      </c>
      <c r="AH325" s="18">
        <f>IFERROR(_xlfn.BETA.DIST(DATE(YEAR(AH$2),MONTH(AH$2),15),$AD$2,$AE$2,FALSE,DATE(YEAR($AD325),MONTH($AD325),1),DATE(YEAR($AE325),MONTH($AE325),28)),0)</f>
      </c>
      <c r="AI325" s="18">
        <f>IFERROR(_xlfn.BETA.DIST(DATE(YEAR(AI$2),MONTH(AI$2),15),$AD$2,$AE$2,FALSE,DATE(YEAR($AD325),MONTH($AD325),1),DATE(YEAR($AE325),MONTH($AE325),28)),0)</f>
      </c>
      <c r="AJ325" s="18">
        <f>IFERROR(_xlfn.BETA.DIST(DATE(YEAR(AJ$2),MONTH(AJ$2),15),$AD$2,$AE$2,FALSE,DATE(YEAR($AD325),MONTH($AD325),1),DATE(YEAR($AE325),MONTH($AE325),28)),0)</f>
      </c>
      <c r="AK325" s="18">
        <f>IFERROR(_xlfn.BETA.DIST(DATE(YEAR(AK$2),MONTH(AK$2),15),$AD$2,$AE$2,FALSE,DATE(YEAR($AD325),MONTH($AD325),1),DATE(YEAR($AE325),MONTH($AE325),28)),0)</f>
      </c>
      <c r="AL325" s="18">
        <f>IFERROR(_xlfn.BETA.DIST(DATE(YEAR(AL$2),MONTH(AL$2),15),$AD$2,$AE$2,FALSE,DATE(YEAR($AD325),MONTH($AD325),1),DATE(YEAR($AE325),MONTH($AE325),28)),0)</f>
      </c>
      <c r="AM325" s="18">
        <f>IFERROR(_xlfn.BETA.DIST(DATE(YEAR(AM$2),MONTH(AM$2),15),$AD$2,$AE$2,FALSE,DATE(YEAR($AD325),MONTH($AD325),1),DATE(YEAR($AE325),MONTH($AE325),28)),0)</f>
      </c>
      <c r="AN325" s="18">
        <f>IFERROR(_xlfn.BETA.DIST(DATE(YEAR(AN$2),MONTH(AN$2),15),$AD$2,$AE$2,FALSE,DATE(YEAR($AD325),MONTH($AD325),1),DATE(YEAR($AE325),MONTH($AE325),28)),0)</f>
      </c>
      <c r="AO325" s="18">
        <f>IFERROR(_xlfn.BETA.DIST(DATE(YEAR(AO$2),MONTH(AO$2),15),$AD$2,$AE$2,FALSE,DATE(YEAR($AD325),MONTH($AD325),1),DATE(YEAR($AE325),MONTH($AE325),28)),0)</f>
      </c>
      <c r="AP325" s="18">
        <f>IFERROR(_xlfn.BETA.DIST(DATE(YEAR(AP$2),MONTH(AP$2),15),$AD$2,$AE$2,FALSE,DATE(YEAR($AD325),MONTH($AD325),1),DATE(YEAR($AE325),MONTH($AE325),28)),0)</f>
      </c>
      <c r="AQ325" s="18">
        <f>IFERROR(_xlfn.BETA.DIST(DATE(YEAR(AQ$2),MONTH(AQ$2),15),$AD$2,$AE$2,FALSE,DATE(YEAR($AD325),MONTH($AD325),1),DATE(YEAR($AE325),MONTH($AE325),28)),0)</f>
      </c>
      <c r="AR325" s="18">
        <f>IFERROR(_xlfn.BETA.DIST(DATE(YEAR(AR$2),MONTH(AR$2),15),$AD$2,$AE$2,FALSE,DATE(YEAR($AD325),MONTH($AD325),1),DATE(YEAR($AE325),MONTH($AE325),28)),0)</f>
      </c>
      <c r="AS325" s="18">
        <f>IFERROR(_xlfn.BETA.DIST(DATE(YEAR(AS$2),MONTH(AS$2),15),$AD$2,$AE$2,FALSE,DATE(YEAR($AD325),MONTH($AD325),1),DATE(YEAR($AE325),MONTH($AE325),28)),0)</f>
      </c>
      <c r="AT325" s="18">
        <f>IFERROR(_xlfn.BETA.DIST(DATE(YEAR(AT$2),MONTH(AT$2),15),$AD$2,$AE$2,FALSE,DATE(YEAR($AD325),MONTH($AD325),1),DATE(YEAR($AE325),MONTH($AE325),28)),0)</f>
      </c>
      <c r="AU325" s="18">
        <f>IFERROR(_xlfn.BETA.DIST(DATE(YEAR(AU$2),MONTH(AU$2),15),$AD$2,$AE$2,FALSE,DATE(YEAR($AD325),MONTH($AD325),1),DATE(YEAR($AE325),MONTH($AE325),28)),0)</f>
      </c>
      <c r="AV325" s="18">
        <f>SUM(AG325:AU325)</f>
      </c>
      <c r="AW325" s="18">
        <f>IF(J325&lt;&gt;0,J325,IF($AV325=0,0,AG325/$AV325*$Z325))</f>
      </c>
      <c r="AX325" s="18">
        <f>IF(K325&lt;&gt;0,K325,IF($AV325=0,0,AH325/$AV325*$Z325))</f>
      </c>
      <c r="AY325" s="18">
        <f>IF(L325&lt;&gt;0,L325,IF($AV325=0,0,AI325/$AV325*$Z325))</f>
      </c>
      <c r="AZ325" s="18">
        <f>IF(M325&lt;&gt;0,M325,IF($AV325=0,0,AJ325/$AV325*$Z325))</f>
      </c>
      <c r="BA325" s="18">
        <f>IF(N325&lt;&gt;0,N325,IF($AV325=0,0,AK325/$AV325*$Z325))</f>
      </c>
      <c r="BB325" s="18">
        <f>IF(O325&lt;&gt;0,O325,IF($AV325=0,0,AL325/$AV325*$Z325))</f>
      </c>
      <c r="BC325" s="18">
        <f>IF(P325&lt;&gt;0,P325,IF($AV325=0,0,AM325/$AV325*$Z325))</f>
      </c>
      <c r="BD325" s="18">
        <f>IF(Q325&lt;&gt;0,Q325,IF($AV325=0,0,AN325/$AV325*$Z325))</f>
      </c>
      <c r="BE325" s="18">
        <f>IF(R325&lt;&gt;0,R325,IF($AV325=0,0,AO325/$AV325*$Z325))</f>
      </c>
      <c r="BF325" s="18">
        <f>IF(S325&lt;&gt;0,S325,IF($AV325=0,0,AP325/$AV325*$Z325))</f>
      </c>
      <c r="BG325" s="18">
        <f>IF(T325&lt;&gt;0,T325,IF($AV325=0,0,AQ325/$AV325*$Z325))</f>
      </c>
      <c r="BH325" s="18">
        <f>IF(U325&lt;&gt;0,U325,IF($AV325=0,0,AR325/$AV325*$Z325))</f>
      </c>
      <c r="BI325" s="18">
        <f>IF(V325&lt;&gt;0,V325,IF($AV325=0,0,AS325/$AV325*$Z325))</f>
      </c>
      <c r="BJ325" s="18">
        <f>IF(W325&lt;&gt;0,W325,IF($AV325=0,0,AT325/$AV325*$Z325))</f>
      </c>
      <c r="BK325" s="18">
        <f>IF(X325&lt;&gt;0,X325,IF($AV325=0,0,AU325/$AV325*$Z325))</f>
      </c>
      <c r="BL325" s="18">
        <f>SUM(AW325:BK325)</f>
      </c>
      <c r="BM325" s="18">
        <f>I325-BL325</f>
      </c>
    </row>
    <row r="326" outlineLevel="4">
      <c r="A326" s="5" t="str">
        <v>7.4</v>
      </c>
      <c r="B326" s="5" t="str">
        <v/>
      </c>
      <c r="C326" s="5" t="str">
        <v>BSKDGNGENGR07</v>
      </c>
      <c r="D326" s="5" t="str">
        <v>BSKDGNGENGR07</v>
      </c>
      <c r="E326" s="19">
        <f>IFERROR(_xlfn.XLOOKUP(F326,Assumptions!B:B,Assumptions!C:C),0)</f>
      </c>
      <c r="F326" s="5" t="str">
        <v>Retention</v>
      </c>
      <c r="G326" s="5" t="str">
        <v/>
      </c>
      <c r="H326" s="18">
        <f>G323*E326</f>
      </c>
      <c r="I326" s="18">
        <f>H326*(1-0)</f>
      </c>
      <c r="J326" s="18">
        <v>0</v>
      </c>
      <c r="K326" s="18">
        <v>0</v>
      </c>
      <c r="L326" s="18">
        <v>0</v>
      </c>
      <c r="M326" s="18">
        <v>0</v>
      </c>
      <c r="N326" s="18">
        <v>0</v>
      </c>
      <c r="O326" s="18">
        <v>0</v>
      </c>
      <c r="P326" s="18">
        <v>0</v>
      </c>
      <c r="Q326" s="18">
        <v>0</v>
      </c>
      <c r="R326" s="18">
        <v>0</v>
      </c>
      <c r="S326" s="18">
        <v>0</v>
      </c>
      <c r="T326" s="18">
        <v>0</v>
      </c>
      <c r="U326" s="18">
        <v>0</v>
      </c>
      <c r="V326" s="18">
        <v>0</v>
      </c>
      <c r="W326" s="18">
        <v>0</v>
      </c>
      <c r="X326" s="18">
        <v>0</v>
      </c>
      <c r="Y326" s="18">
        <f>SUM(J326:X326)</f>
      </c>
      <c r="Z326" s="18">
        <f>I326-Y326</f>
      </c>
      <c r="AA326" s="20">
        <v>46483</v>
      </c>
      <c r="AB326" s="20">
        <v>46483</v>
      </c>
      <c r="AC326" s="18">
        <f>IFERROR(_xlfn.XLOOKUP(F326,Assumptions!B:B,Assumptions!D:D),0)</f>
      </c>
      <c r="AD326" s="20">
        <f>AA326+AC326</f>
      </c>
      <c r="AE326" s="20">
        <f>AC326+AB326</f>
      </c>
      <c r="AF326" s="5" t="str">
        <v/>
      </c>
      <c r="AG326" s="18">
        <f>IFERROR(_xlfn.BETA.DIST(DATE(YEAR(AG$2),MONTH(AG$2),15),$AD$2,$AE$2,FALSE,DATE(YEAR($AD326),MONTH($AD326),1),DATE(YEAR($AE326),MONTH($AE326),28)),0)</f>
      </c>
      <c r="AH326" s="18">
        <f>IFERROR(_xlfn.BETA.DIST(DATE(YEAR(AH$2),MONTH(AH$2),15),$AD$2,$AE$2,FALSE,DATE(YEAR($AD326),MONTH($AD326),1),DATE(YEAR($AE326),MONTH($AE326),28)),0)</f>
      </c>
      <c r="AI326" s="18">
        <f>IFERROR(_xlfn.BETA.DIST(DATE(YEAR(AI$2),MONTH(AI$2),15),$AD$2,$AE$2,FALSE,DATE(YEAR($AD326),MONTH($AD326),1),DATE(YEAR($AE326),MONTH($AE326),28)),0)</f>
      </c>
      <c r="AJ326" s="18">
        <f>IFERROR(_xlfn.BETA.DIST(DATE(YEAR(AJ$2),MONTH(AJ$2),15),$AD$2,$AE$2,FALSE,DATE(YEAR($AD326),MONTH($AD326),1),DATE(YEAR($AE326),MONTH($AE326),28)),0)</f>
      </c>
      <c r="AK326" s="18">
        <f>IFERROR(_xlfn.BETA.DIST(DATE(YEAR(AK$2),MONTH(AK$2),15),$AD$2,$AE$2,FALSE,DATE(YEAR($AD326),MONTH($AD326),1),DATE(YEAR($AE326),MONTH($AE326),28)),0)</f>
      </c>
      <c r="AL326" s="18">
        <f>IFERROR(_xlfn.BETA.DIST(DATE(YEAR(AL$2),MONTH(AL$2),15),$AD$2,$AE$2,FALSE,DATE(YEAR($AD326),MONTH($AD326),1),DATE(YEAR($AE326),MONTH($AE326),28)),0)</f>
      </c>
      <c r="AM326" s="18">
        <f>IFERROR(_xlfn.BETA.DIST(DATE(YEAR(AM$2),MONTH(AM$2),15),$AD$2,$AE$2,FALSE,DATE(YEAR($AD326),MONTH($AD326),1),DATE(YEAR($AE326),MONTH($AE326),28)),0)</f>
      </c>
      <c r="AN326" s="18">
        <f>IFERROR(_xlfn.BETA.DIST(DATE(YEAR(AN$2),MONTH(AN$2),15),$AD$2,$AE$2,FALSE,DATE(YEAR($AD326),MONTH($AD326),1),DATE(YEAR($AE326),MONTH($AE326),28)),0)</f>
      </c>
      <c r="AO326" s="18">
        <f>IFERROR(_xlfn.BETA.DIST(DATE(YEAR(AO$2),MONTH(AO$2),15),$AD$2,$AE$2,FALSE,DATE(YEAR($AD326),MONTH($AD326),1),DATE(YEAR($AE326),MONTH($AE326),28)),0)</f>
      </c>
      <c r="AP326" s="18">
        <f>IFERROR(_xlfn.BETA.DIST(DATE(YEAR(AP$2),MONTH(AP$2),15),$AD$2,$AE$2,FALSE,DATE(YEAR($AD326),MONTH($AD326),1),DATE(YEAR($AE326),MONTH($AE326),28)),0)</f>
      </c>
      <c r="AQ326" s="18">
        <f>IFERROR(_xlfn.BETA.DIST(DATE(YEAR(AQ$2),MONTH(AQ$2),15),$AD$2,$AE$2,FALSE,DATE(YEAR($AD326),MONTH($AD326),1),DATE(YEAR($AE326),MONTH($AE326),28)),0)</f>
      </c>
      <c r="AR326" s="18">
        <f>IFERROR(_xlfn.BETA.DIST(DATE(YEAR(AR$2),MONTH(AR$2),15),$AD$2,$AE$2,FALSE,DATE(YEAR($AD326),MONTH($AD326),1),DATE(YEAR($AE326),MONTH($AE326),28)),0)</f>
      </c>
      <c r="AS326" s="18">
        <f>IFERROR(_xlfn.BETA.DIST(DATE(YEAR(AS$2),MONTH(AS$2),15),$AD$2,$AE$2,FALSE,DATE(YEAR($AD326),MONTH($AD326),1),DATE(YEAR($AE326),MONTH($AE326),28)),0)</f>
      </c>
      <c r="AT326" s="18">
        <f>IFERROR(_xlfn.BETA.DIST(DATE(YEAR(AT$2),MONTH(AT$2),15),$AD$2,$AE$2,FALSE,DATE(YEAR($AD326),MONTH($AD326),1),DATE(YEAR($AE326),MONTH($AE326),28)),0)</f>
      </c>
      <c r="AU326" s="18">
        <f>IFERROR(_xlfn.BETA.DIST(DATE(YEAR(AU$2),MONTH(AU$2),15),$AD$2,$AE$2,FALSE,DATE(YEAR($AD326),MONTH($AD326),1),DATE(YEAR($AE326),MONTH($AE326),28)),0)</f>
      </c>
      <c r="AV326" s="18">
        <f>SUM(AG326:AU326)</f>
      </c>
      <c r="AW326" s="18">
        <f>IF(J326&lt;&gt;0,J326,IF($AV326=0,0,AG326/$AV326*$Z326))</f>
      </c>
      <c r="AX326" s="18">
        <f>IF(K326&lt;&gt;0,K326,IF($AV326=0,0,AH326/$AV326*$Z326))</f>
      </c>
      <c r="AY326" s="18">
        <f>IF(L326&lt;&gt;0,L326,IF($AV326=0,0,AI326/$AV326*$Z326))</f>
      </c>
      <c r="AZ326" s="18">
        <f>IF(M326&lt;&gt;0,M326,IF($AV326=0,0,AJ326/$AV326*$Z326))</f>
      </c>
      <c r="BA326" s="18">
        <f>IF(N326&lt;&gt;0,N326,IF($AV326=0,0,AK326/$AV326*$Z326))</f>
      </c>
      <c r="BB326" s="18">
        <f>IF(O326&lt;&gt;0,O326,IF($AV326=0,0,AL326/$AV326*$Z326))</f>
      </c>
      <c r="BC326" s="18">
        <f>IF(P326&lt;&gt;0,P326,IF($AV326=0,0,AM326/$AV326*$Z326))</f>
      </c>
      <c r="BD326" s="18">
        <f>IF(Q326&lt;&gt;0,Q326,IF($AV326=0,0,AN326/$AV326*$Z326))</f>
      </c>
      <c r="BE326" s="18">
        <f>IF(R326&lt;&gt;0,R326,IF($AV326=0,0,AO326/$AV326*$Z326))</f>
      </c>
      <c r="BF326" s="18">
        <f>IF(S326&lt;&gt;0,S326,IF($AV326=0,0,AP326/$AV326*$Z326))</f>
      </c>
      <c r="BG326" s="18">
        <f>IF(T326&lt;&gt;0,T326,IF($AV326=0,0,AQ326/$AV326*$Z326))</f>
      </c>
      <c r="BH326" s="18">
        <f>IF(U326&lt;&gt;0,U326,IF($AV326=0,0,AR326/$AV326*$Z326))</f>
      </c>
      <c r="BI326" s="18">
        <f>IF(V326&lt;&gt;0,V326,IF($AV326=0,0,AS326/$AV326*$Z326))</f>
      </c>
      <c r="BJ326" s="18">
        <f>IF(W326&lt;&gt;0,W326,IF($AV326=0,0,AT326/$AV326*$Z326))</f>
      </c>
      <c r="BK326" s="18">
        <f>IF(X326&lt;&gt;0,X326,IF($AV326=0,0,AU326/$AV326*$Z326))</f>
      </c>
      <c r="BL326" s="18">
        <f>SUM(AW326:BK326)</f>
      </c>
      <c r="BM326" s="18">
        <f>I326-BL326</f>
      </c>
    </row>
    <row r="327" outlineLevel="2">
      <c r="A327" s="15" t="str">
        <v/>
      </c>
      <c r="B327" s="15" t="str">
        <v/>
      </c>
      <c r="C327" s="15" t="str">
        <v/>
      </c>
      <c r="D327" s="15" t="str">
        <v/>
      </c>
      <c r="E327" s="15" t="str">
        <v/>
      </c>
      <c r="F327" s="15" t="str">
        <v>Substation Control System (SCS)</v>
      </c>
      <c r="G327" s="15">
        <v>787731.7799999998</v>
      </c>
      <c r="H327" s="15" t="str">
        <v/>
      </c>
      <c r="I327" s="15" t="str">
        <v/>
      </c>
      <c r="J327" s="15" t="str">
        <v/>
      </c>
      <c r="K327" s="15" t="str">
        <v/>
      </c>
      <c r="L327" s="15" t="str">
        <v/>
      </c>
      <c r="M327" s="15" t="str">
        <v/>
      </c>
      <c r="N327" s="15" t="str">
        <v/>
      </c>
      <c r="O327" s="15" t="str">
        <v/>
      </c>
      <c r="P327" s="15" t="str">
        <v/>
      </c>
      <c r="Q327" s="15" t="str">
        <v/>
      </c>
      <c r="R327" s="15" t="str">
        <v/>
      </c>
      <c r="S327" s="15" t="str">
        <v/>
      </c>
      <c r="T327" s="15" t="str">
        <v/>
      </c>
      <c r="U327" s="15" t="str">
        <v/>
      </c>
      <c r="V327" s="15" t="str">
        <v/>
      </c>
      <c r="W327" s="15" t="str">
        <v/>
      </c>
      <c r="X327" s="15" t="str">
        <v/>
      </c>
      <c r="Y327" s="15" t="str">
        <v/>
      </c>
      <c r="Z327" s="15" t="str">
        <v/>
      </c>
      <c r="AA327" s="15" t="str">
        <v/>
      </c>
      <c r="AB327" s="15" t="str">
        <v/>
      </c>
      <c r="AC327" s="15" t="str">
        <v/>
      </c>
      <c r="AD327" s="15" t="str">
        <v/>
      </c>
      <c r="AE327" s="15" t="str">
        <v/>
      </c>
      <c r="AF327" s="5" t="str">
        <v/>
      </c>
      <c r="AG327" s="15" t="str">
        <v/>
      </c>
      <c r="AH327" s="15" t="str">
        <v/>
      </c>
      <c r="AI327" s="15" t="str">
        <v/>
      </c>
      <c r="AJ327" s="15" t="str">
        <v/>
      </c>
      <c r="AK327" s="15" t="str">
        <v/>
      </c>
      <c r="AL327" s="15" t="str">
        <v/>
      </c>
      <c r="AM327" s="15" t="str">
        <v/>
      </c>
      <c r="AN327" s="15" t="str">
        <v/>
      </c>
      <c r="AO327" s="15" t="str">
        <v/>
      </c>
      <c r="AP327" s="15" t="str">
        <v/>
      </c>
      <c r="AQ327" s="15" t="str">
        <v/>
      </c>
      <c r="AR327" s="15" t="str">
        <v/>
      </c>
      <c r="AS327" s="15" t="str">
        <v/>
      </c>
      <c r="AT327" s="15" t="str">
        <v/>
      </c>
      <c r="AU327" s="15" t="str">
        <v/>
      </c>
      <c r="AV327" s="15" t="str">
        <v/>
      </c>
      <c r="AW327" s="15" t="str">
        <v/>
      </c>
      <c r="AX327" s="15" t="str">
        <v/>
      </c>
      <c r="AY327" s="15" t="str">
        <v/>
      </c>
      <c r="AZ327" s="15" t="str">
        <v/>
      </c>
      <c r="BA327" s="15" t="str">
        <v/>
      </c>
      <c r="BB327" s="15" t="str">
        <v/>
      </c>
      <c r="BC327" s="15" t="str">
        <v/>
      </c>
      <c r="BD327" s="15" t="str">
        <v/>
      </c>
      <c r="BE327" s="15" t="str">
        <v/>
      </c>
      <c r="BF327" s="15" t="str">
        <v/>
      </c>
      <c r="BG327" s="15" t="str">
        <v/>
      </c>
      <c r="BH327" s="15" t="str">
        <v/>
      </c>
      <c r="BI327" s="15" t="str">
        <v/>
      </c>
      <c r="BJ327" s="15" t="str">
        <v/>
      </c>
      <c r="BK327" s="15" t="str">
        <v/>
      </c>
      <c r="BL327" s="15" t="str">
        <v/>
      </c>
      <c r="BM327" s="15" t="str">
        <v/>
      </c>
    </row>
    <row r="328" outlineLevel="3">
      <c r="A328" s="17" t="str">
        <v>8.1</v>
      </c>
      <c r="B328" s="17" t="str">
        <v/>
      </c>
      <c r="C328" s="17" t="str">
        <v/>
      </c>
      <c r="D328" s="17" t="str">
        <v/>
      </c>
      <c r="E328" s="17" t="str">
        <v>8.1</v>
      </c>
      <c r="F328" s="17" t="str">
        <v>Substation control system  SCS    Servers, Operator Workstation, Engineering Workstation, Printers, Switches , gateways, Original software  and  Application Firmware…etc.</v>
      </c>
      <c r="G328" s="17">
        <v>210258.72</v>
      </c>
      <c r="H328" s="17" t="str">
        <v/>
      </c>
      <c r="I328" s="17" t="str">
        <v/>
      </c>
      <c r="J328" s="17" t="str">
        <v/>
      </c>
      <c r="K328" s="17" t="str">
        <v/>
      </c>
      <c r="L328" s="17" t="str">
        <v/>
      </c>
      <c r="M328" s="17" t="str">
        <v/>
      </c>
      <c r="N328" s="17" t="str">
        <v/>
      </c>
      <c r="O328" s="17" t="str">
        <v/>
      </c>
      <c r="P328" s="17" t="str">
        <v/>
      </c>
      <c r="Q328" s="17" t="str">
        <v/>
      </c>
      <c r="R328" s="17" t="str">
        <v/>
      </c>
      <c r="S328" s="17" t="str">
        <v/>
      </c>
      <c r="T328" s="17" t="str">
        <v/>
      </c>
      <c r="U328" s="17" t="str">
        <v/>
      </c>
      <c r="V328" s="17" t="str">
        <v/>
      </c>
      <c r="W328" s="17" t="str">
        <v/>
      </c>
      <c r="X328" s="17" t="str">
        <v/>
      </c>
      <c r="Y328" s="17" t="str">
        <v/>
      </c>
      <c r="Z328" s="17" t="str">
        <v/>
      </c>
      <c r="AA328" s="17" t="str">
        <v/>
      </c>
      <c r="AB328" s="17" t="str">
        <v/>
      </c>
      <c r="AC328" s="17" t="str">
        <v/>
      </c>
      <c r="AD328" s="17" t="str">
        <v/>
      </c>
      <c r="AE328" s="17" t="str">
        <v/>
      </c>
      <c r="AF328" s="5" t="str">
        <v/>
      </c>
      <c r="AG328" s="18">
        <f>IFERROR(_xlfn.BETA.DIST(DATE(YEAR(AG$2),MONTH(AG$2),15),$AD$2,$AE$2,FALSE,DATE(YEAR($AD328),MONTH($AD328),1),DATE(YEAR($AE328),MONTH($AE328),28)),0)</f>
      </c>
      <c r="AH328" s="18">
        <f>IFERROR(_xlfn.BETA.DIST(DATE(YEAR(AH$2),MONTH(AH$2),15),$AD$2,$AE$2,FALSE,DATE(YEAR($AD328),MONTH($AD328),1),DATE(YEAR($AE328),MONTH($AE328),28)),0)</f>
      </c>
      <c r="AI328" s="18">
        <f>IFERROR(_xlfn.BETA.DIST(DATE(YEAR(AI$2),MONTH(AI$2),15),$AD$2,$AE$2,FALSE,DATE(YEAR($AD328),MONTH($AD328),1),DATE(YEAR($AE328),MONTH($AE328),28)),0)</f>
      </c>
      <c r="AJ328" s="18">
        <f>IFERROR(_xlfn.BETA.DIST(DATE(YEAR(AJ$2),MONTH(AJ$2),15),$AD$2,$AE$2,FALSE,DATE(YEAR($AD328),MONTH($AD328),1),DATE(YEAR($AE328),MONTH($AE328),28)),0)</f>
      </c>
      <c r="AK328" s="18">
        <f>IFERROR(_xlfn.BETA.DIST(DATE(YEAR(AK$2),MONTH(AK$2),15),$AD$2,$AE$2,FALSE,DATE(YEAR($AD328),MONTH($AD328),1),DATE(YEAR($AE328),MONTH($AE328),28)),0)</f>
      </c>
      <c r="AL328" s="18">
        <f>IFERROR(_xlfn.BETA.DIST(DATE(YEAR(AL$2),MONTH(AL$2),15),$AD$2,$AE$2,FALSE,DATE(YEAR($AD328),MONTH($AD328),1),DATE(YEAR($AE328),MONTH($AE328),28)),0)</f>
      </c>
      <c r="AM328" s="18">
        <f>IFERROR(_xlfn.BETA.DIST(DATE(YEAR(AM$2),MONTH(AM$2),15),$AD$2,$AE$2,FALSE,DATE(YEAR($AD328),MONTH($AD328),1),DATE(YEAR($AE328),MONTH($AE328),28)),0)</f>
      </c>
      <c r="AN328" s="18">
        <f>IFERROR(_xlfn.BETA.DIST(DATE(YEAR(AN$2),MONTH(AN$2),15),$AD$2,$AE$2,FALSE,DATE(YEAR($AD328),MONTH($AD328),1),DATE(YEAR($AE328),MONTH($AE328),28)),0)</f>
      </c>
      <c r="AO328" s="18">
        <f>IFERROR(_xlfn.BETA.DIST(DATE(YEAR(AO$2),MONTH(AO$2),15),$AD$2,$AE$2,FALSE,DATE(YEAR($AD328),MONTH($AD328),1),DATE(YEAR($AE328),MONTH($AE328),28)),0)</f>
      </c>
      <c r="AP328" s="18">
        <f>IFERROR(_xlfn.BETA.DIST(DATE(YEAR(AP$2),MONTH(AP$2),15),$AD$2,$AE$2,FALSE,DATE(YEAR($AD328),MONTH($AD328),1),DATE(YEAR($AE328),MONTH($AE328),28)),0)</f>
      </c>
      <c r="AQ328" s="18">
        <f>IFERROR(_xlfn.BETA.DIST(DATE(YEAR(AQ$2),MONTH(AQ$2),15),$AD$2,$AE$2,FALSE,DATE(YEAR($AD328),MONTH($AD328),1),DATE(YEAR($AE328),MONTH($AE328),28)),0)</f>
      </c>
      <c r="AR328" s="18">
        <f>IFERROR(_xlfn.BETA.DIST(DATE(YEAR(AR$2),MONTH(AR$2),15),$AD$2,$AE$2,FALSE,DATE(YEAR($AD328),MONTH($AD328),1),DATE(YEAR($AE328),MONTH($AE328),28)),0)</f>
      </c>
      <c r="AS328" s="18">
        <f>IFERROR(_xlfn.BETA.DIST(DATE(YEAR(AS$2),MONTH(AS$2),15),$AD$2,$AE$2,FALSE,DATE(YEAR($AD328),MONTH($AD328),1),DATE(YEAR($AE328),MONTH($AE328),28)),0)</f>
      </c>
      <c r="AT328" s="18">
        <f>IFERROR(_xlfn.BETA.DIST(DATE(YEAR(AT$2),MONTH(AT$2),15),$AD$2,$AE$2,FALSE,DATE(YEAR($AD328),MONTH($AD328),1),DATE(YEAR($AE328),MONTH($AE328),28)),0)</f>
      </c>
      <c r="AU328" s="18">
        <f>IFERROR(_xlfn.BETA.DIST(DATE(YEAR(AU$2),MONTH(AU$2),15),$AD$2,$AE$2,FALSE,DATE(YEAR($AD328),MONTH($AD328),1),DATE(YEAR($AE328),MONTH($AE328),28)),0)</f>
      </c>
      <c r="AV328" s="18">
        <f>SUM(AG328:AU328)</f>
      </c>
      <c r="AW328" s="18">
        <f>IF(J328&lt;&gt;0,J328,IF($AV328=0,0,AG328/$AV328*$Z328))</f>
      </c>
      <c r="AX328" s="18">
        <f>IF(K328&lt;&gt;0,K328,IF($AV328=0,0,AH328/$AV328*$Z328))</f>
      </c>
      <c r="AY328" s="18">
        <f>IF(L328&lt;&gt;0,L328,IF($AV328=0,0,AI328/$AV328*$Z328))</f>
      </c>
      <c r="AZ328" s="18">
        <f>IF(M328&lt;&gt;0,M328,IF($AV328=0,0,AJ328/$AV328*$Z328))</f>
      </c>
      <c r="BA328" s="18">
        <f>IF(N328&lt;&gt;0,N328,IF($AV328=0,0,AK328/$AV328*$Z328))</f>
      </c>
      <c r="BB328" s="18">
        <f>IF(O328&lt;&gt;0,O328,IF($AV328=0,0,AL328/$AV328*$Z328))</f>
      </c>
      <c r="BC328" s="18">
        <f>IF(P328&lt;&gt;0,P328,IF($AV328=0,0,AM328/$AV328*$Z328))</f>
      </c>
      <c r="BD328" s="18">
        <f>IF(Q328&lt;&gt;0,Q328,IF($AV328=0,0,AN328/$AV328*$Z328))</f>
      </c>
      <c r="BE328" s="18">
        <f>IF(R328&lt;&gt;0,R328,IF($AV328=0,0,AO328/$AV328*$Z328))</f>
      </c>
      <c r="BF328" s="18">
        <f>IF(S328&lt;&gt;0,S328,IF($AV328=0,0,AP328/$AV328*$Z328))</f>
      </c>
      <c r="BG328" s="18">
        <f>IF(T328&lt;&gt;0,T328,IF($AV328=0,0,AQ328/$AV328*$Z328))</f>
      </c>
      <c r="BH328" s="18">
        <f>IF(U328&lt;&gt;0,U328,IF($AV328=0,0,AR328/$AV328*$Z328))</f>
      </c>
      <c r="BI328" s="18">
        <f>IF(V328&lt;&gt;0,V328,IF($AV328=0,0,AS328/$AV328*$Z328))</f>
      </c>
      <c r="BJ328" s="18">
        <f>IF(W328&lt;&gt;0,W328,IF($AV328=0,0,AT328/$AV328*$Z328))</f>
      </c>
      <c r="BK328" s="18">
        <f>IF(X328&lt;&gt;0,X328,IF($AV328=0,0,AU328/$AV328*$Z328))</f>
      </c>
      <c r="BL328" s="18">
        <f>SUM(AW328:BK328)</f>
      </c>
      <c r="BM328" s="17" t="str">
        <v/>
      </c>
    </row>
    <row r="329" outlineLevel="4">
      <c r="A329" s="5" t="str">
        <v>8.1</v>
      </c>
      <c r="B329" s="5" t="str">
        <v/>
      </c>
      <c r="C329" s="5" t="str">
        <v>BSKDGNGENGR05</v>
      </c>
      <c r="D329" s="5" t="str">
        <v>BSKDGNGENGR05</v>
      </c>
      <c r="E329" s="19">
        <f>IFERROR(_xlfn.XLOOKUP(F329,Assumptions!B:B,Assumptions!C:C),0)</f>
      </c>
      <c r="F329" s="5" t="str">
        <v>Advanced Payment</v>
      </c>
      <c r="G329" s="5" t="str">
        <v/>
      </c>
      <c r="H329" s="18">
        <f>G328*E329</f>
      </c>
      <c r="I329" s="18">
        <f>H329*(1-0)</f>
      </c>
      <c r="J329" s="18">
        <v>0</v>
      </c>
      <c r="K329" s="18">
        <v>0</v>
      </c>
      <c r="L329" s="18">
        <v>0</v>
      </c>
      <c r="M329" s="18">
        <v>0</v>
      </c>
      <c r="N329" s="18">
        <v>0</v>
      </c>
      <c r="O329" s="18">
        <v>0</v>
      </c>
      <c r="P329" s="18">
        <v>0</v>
      </c>
      <c r="Q329" s="18">
        <v>0</v>
      </c>
      <c r="R329" s="18">
        <v>0</v>
      </c>
      <c r="S329" s="18">
        <v>0</v>
      </c>
      <c r="T329" s="18">
        <v>0</v>
      </c>
      <c r="U329" s="18">
        <v>0</v>
      </c>
      <c r="V329" s="18">
        <v>0</v>
      </c>
      <c r="W329" s="18">
        <v>0</v>
      </c>
      <c r="X329" s="18">
        <v>0</v>
      </c>
      <c r="Y329" s="18">
        <f>SUM(J329:X329)</f>
      </c>
      <c r="Z329" s="18">
        <f>I329-Y329</f>
      </c>
      <c r="AA329" s="20">
        <v>46026</v>
      </c>
      <c r="AB329" s="20">
        <v>46026</v>
      </c>
      <c r="AC329" s="18">
        <f>IFERROR(_xlfn.XLOOKUP(F329,Assumptions!B:B,Assumptions!D:D),0)</f>
      </c>
      <c r="AD329" s="20">
        <f>AA329+AC329</f>
      </c>
      <c r="AE329" s="20">
        <f>AC329+AB329</f>
      </c>
      <c r="AF329" s="5" t="str">
        <v/>
      </c>
      <c r="AG329" s="18">
        <f>IFERROR(_xlfn.BETA.DIST(DATE(YEAR(AG$2),MONTH(AG$2),15),$AD$2,$AE$2,FALSE,DATE(YEAR($AD329),MONTH($AD329),1),DATE(YEAR($AE329),MONTH($AE329),28)),0)</f>
      </c>
      <c r="AH329" s="18">
        <f>IFERROR(_xlfn.BETA.DIST(DATE(YEAR(AH$2),MONTH(AH$2),15),$AD$2,$AE$2,FALSE,DATE(YEAR($AD329),MONTH($AD329),1),DATE(YEAR($AE329),MONTH($AE329),28)),0)</f>
      </c>
      <c r="AI329" s="18">
        <f>IFERROR(_xlfn.BETA.DIST(DATE(YEAR(AI$2),MONTH(AI$2),15),$AD$2,$AE$2,FALSE,DATE(YEAR($AD329),MONTH($AD329),1),DATE(YEAR($AE329),MONTH($AE329),28)),0)</f>
      </c>
      <c r="AJ329" s="18">
        <f>IFERROR(_xlfn.BETA.DIST(DATE(YEAR(AJ$2),MONTH(AJ$2),15),$AD$2,$AE$2,FALSE,DATE(YEAR($AD329),MONTH($AD329),1),DATE(YEAR($AE329),MONTH($AE329),28)),0)</f>
      </c>
      <c r="AK329" s="18">
        <f>IFERROR(_xlfn.BETA.DIST(DATE(YEAR(AK$2),MONTH(AK$2),15),$AD$2,$AE$2,FALSE,DATE(YEAR($AD329),MONTH($AD329),1),DATE(YEAR($AE329),MONTH($AE329),28)),0)</f>
      </c>
      <c r="AL329" s="18">
        <f>IFERROR(_xlfn.BETA.DIST(DATE(YEAR(AL$2),MONTH(AL$2),15),$AD$2,$AE$2,FALSE,DATE(YEAR($AD329),MONTH($AD329),1),DATE(YEAR($AE329),MONTH($AE329),28)),0)</f>
      </c>
      <c r="AM329" s="18">
        <f>IFERROR(_xlfn.BETA.DIST(DATE(YEAR(AM$2),MONTH(AM$2),15),$AD$2,$AE$2,FALSE,DATE(YEAR($AD329),MONTH($AD329),1),DATE(YEAR($AE329),MONTH($AE329),28)),0)</f>
      </c>
      <c r="AN329" s="18">
        <f>IFERROR(_xlfn.BETA.DIST(DATE(YEAR(AN$2),MONTH(AN$2),15),$AD$2,$AE$2,FALSE,DATE(YEAR($AD329),MONTH($AD329),1),DATE(YEAR($AE329),MONTH($AE329),28)),0)</f>
      </c>
      <c r="AO329" s="18">
        <f>IFERROR(_xlfn.BETA.DIST(DATE(YEAR(AO$2),MONTH(AO$2),15),$AD$2,$AE$2,FALSE,DATE(YEAR($AD329),MONTH($AD329),1),DATE(YEAR($AE329),MONTH($AE329),28)),0)</f>
      </c>
      <c r="AP329" s="18">
        <f>IFERROR(_xlfn.BETA.DIST(DATE(YEAR(AP$2),MONTH(AP$2),15),$AD$2,$AE$2,FALSE,DATE(YEAR($AD329),MONTH($AD329),1),DATE(YEAR($AE329),MONTH($AE329),28)),0)</f>
      </c>
      <c r="AQ329" s="18">
        <f>IFERROR(_xlfn.BETA.DIST(DATE(YEAR(AQ$2),MONTH(AQ$2),15),$AD$2,$AE$2,FALSE,DATE(YEAR($AD329),MONTH($AD329),1),DATE(YEAR($AE329),MONTH($AE329),28)),0)</f>
      </c>
      <c r="AR329" s="18">
        <f>IFERROR(_xlfn.BETA.DIST(DATE(YEAR(AR$2),MONTH(AR$2),15),$AD$2,$AE$2,FALSE,DATE(YEAR($AD329),MONTH($AD329),1),DATE(YEAR($AE329),MONTH($AE329),28)),0)</f>
      </c>
      <c r="AS329" s="18">
        <f>IFERROR(_xlfn.BETA.DIST(DATE(YEAR(AS$2),MONTH(AS$2),15),$AD$2,$AE$2,FALSE,DATE(YEAR($AD329),MONTH($AD329),1),DATE(YEAR($AE329),MONTH($AE329),28)),0)</f>
      </c>
      <c r="AT329" s="18">
        <f>IFERROR(_xlfn.BETA.DIST(DATE(YEAR(AT$2),MONTH(AT$2),15),$AD$2,$AE$2,FALSE,DATE(YEAR($AD329),MONTH($AD329),1),DATE(YEAR($AE329),MONTH($AE329),28)),0)</f>
      </c>
      <c r="AU329" s="18">
        <f>IFERROR(_xlfn.BETA.DIST(DATE(YEAR(AU$2),MONTH(AU$2),15),$AD$2,$AE$2,FALSE,DATE(YEAR($AD329),MONTH($AD329),1),DATE(YEAR($AE329),MONTH($AE329),28)),0)</f>
      </c>
      <c r="AV329" s="18">
        <f>SUM(AG329:AU329)</f>
      </c>
      <c r="AW329" s="18">
        <f>IF(J329&lt;&gt;0,J329,IF($AV329=0,0,AG329/$AV329*$Z329))</f>
      </c>
      <c r="AX329" s="18">
        <f>IF(K329&lt;&gt;0,K329,IF($AV329=0,0,AH329/$AV329*$Z329))</f>
      </c>
      <c r="AY329" s="18">
        <f>IF(L329&lt;&gt;0,L329,IF($AV329=0,0,AI329/$AV329*$Z329))</f>
      </c>
      <c r="AZ329" s="18">
        <f>IF(M329&lt;&gt;0,M329,IF($AV329=0,0,AJ329/$AV329*$Z329))</f>
      </c>
      <c r="BA329" s="18">
        <f>IF(N329&lt;&gt;0,N329,IF($AV329=0,0,AK329/$AV329*$Z329))</f>
      </c>
      <c r="BB329" s="18">
        <f>IF(O329&lt;&gt;0,O329,IF($AV329=0,0,AL329/$AV329*$Z329))</f>
      </c>
      <c r="BC329" s="18">
        <f>IF(P329&lt;&gt;0,P329,IF($AV329=0,0,AM329/$AV329*$Z329))</f>
      </c>
      <c r="BD329" s="18">
        <f>IF(Q329&lt;&gt;0,Q329,IF($AV329=0,0,AN329/$AV329*$Z329))</f>
      </c>
      <c r="BE329" s="18">
        <f>IF(R329&lt;&gt;0,R329,IF($AV329=0,0,AO329/$AV329*$Z329))</f>
      </c>
      <c r="BF329" s="18">
        <f>IF(S329&lt;&gt;0,S329,IF($AV329=0,0,AP329/$AV329*$Z329))</f>
      </c>
      <c r="BG329" s="18">
        <f>IF(T329&lt;&gt;0,T329,IF($AV329=0,0,AQ329/$AV329*$Z329))</f>
      </c>
      <c r="BH329" s="18">
        <f>IF(U329&lt;&gt;0,U329,IF($AV329=0,0,AR329/$AV329*$Z329))</f>
      </c>
      <c r="BI329" s="18">
        <f>IF(V329&lt;&gt;0,V329,IF($AV329=0,0,AS329/$AV329*$Z329))</f>
      </c>
      <c r="BJ329" s="18">
        <f>IF(W329&lt;&gt;0,W329,IF($AV329=0,0,AT329/$AV329*$Z329))</f>
      </c>
      <c r="BK329" s="18">
        <f>IF(X329&lt;&gt;0,X329,IF($AV329=0,0,AU329/$AV329*$Z329))</f>
      </c>
      <c r="BL329" s="18">
        <f>SUM(AW329:BK329)</f>
      </c>
      <c r="BM329" s="18">
        <f>I329-BL329</f>
      </c>
    </row>
    <row r="330" outlineLevel="4">
      <c r="A330" s="5" t="str">
        <v>8.1</v>
      </c>
      <c r="B330" s="5" t="str">
        <v/>
      </c>
      <c r="C330" s="5" t="str">
        <v>BSPRELGENCP13</v>
      </c>
      <c r="D330" s="5" t="str">
        <v>BSPRELGENCP13</v>
      </c>
      <c r="E330" s="19">
        <f>IFERROR(_xlfn.XLOOKUP(F330,Assumptions!B:B,Assumptions!C:C),0)</f>
      </c>
      <c r="F330" s="5" t="str">
        <v>Site Delivery USD</v>
      </c>
      <c r="G330" s="5" t="str">
        <v/>
      </c>
      <c r="H330" s="18">
        <f>G328*E330</f>
      </c>
      <c r="I330" s="18">
        <f>H330*(1-0)</f>
      </c>
      <c r="J330" s="18">
        <v>0</v>
      </c>
      <c r="K330" s="18">
        <v>0</v>
      </c>
      <c r="L330" s="18">
        <v>0</v>
      </c>
      <c r="M330" s="18">
        <v>0</v>
      </c>
      <c r="N330" s="18">
        <v>0</v>
      </c>
      <c r="O330" s="18">
        <v>0</v>
      </c>
      <c r="P330" s="18">
        <v>0</v>
      </c>
      <c r="Q330" s="18">
        <v>0</v>
      </c>
      <c r="R330" s="18">
        <v>0</v>
      </c>
      <c r="S330" s="18">
        <v>0</v>
      </c>
      <c r="T330" s="18">
        <v>0</v>
      </c>
      <c r="U330" s="18">
        <v>0</v>
      </c>
      <c r="V330" s="18">
        <v>0</v>
      </c>
      <c r="W330" s="18">
        <v>0</v>
      </c>
      <c r="X330" s="18">
        <v>0</v>
      </c>
      <c r="Y330" s="18">
        <f>SUM(J330:X330)</f>
      </c>
      <c r="Z330" s="18">
        <f>I330-Y330</f>
      </c>
      <c r="AA330" s="20">
        <v>46295</v>
      </c>
      <c r="AB330" s="20">
        <v>46295</v>
      </c>
      <c r="AC330" s="18">
        <f>IFERROR(_xlfn.XLOOKUP(F330,Assumptions!B:B,Assumptions!D:D),0)</f>
      </c>
      <c r="AD330" s="20">
        <f>AA330+AC330</f>
      </c>
      <c r="AE330" s="20">
        <f>AC330+AB330</f>
      </c>
      <c r="AF330" s="5" t="str">
        <v/>
      </c>
      <c r="AG330" s="18">
        <f>IFERROR(_xlfn.BETA.DIST(DATE(YEAR(AG$2),MONTH(AG$2),15),$AD$2,$AE$2,FALSE,DATE(YEAR($AD330),MONTH($AD330),1),DATE(YEAR($AE330),MONTH($AE330),28)),0)</f>
      </c>
      <c r="AH330" s="18">
        <f>IFERROR(_xlfn.BETA.DIST(DATE(YEAR(AH$2),MONTH(AH$2),15),$AD$2,$AE$2,FALSE,DATE(YEAR($AD330),MONTH($AD330),1),DATE(YEAR($AE330),MONTH($AE330),28)),0)</f>
      </c>
      <c r="AI330" s="18">
        <f>IFERROR(_xlfn.BETA.DIST(DATE(YEAR(AI$2),MONTH(AI$2),15),$AD$2,$AE$2,FALSE,DATE(YEAR($AD330),MONTH($AD330),1),DATE(YEAR($AE330),MONTH($AE330),28)),0)</f>
      </c>
      <c r="AJ330" s="18">
        <f>IFERROR(_xlfn.BETA.DIST(DATE(YEAR(AJ$2),MONTH(AJ$2),15),$AD$2,$AE$2,FALSE,DATE(YEAR($AD330),MONTH($AD330),1),DATE(YEAR($AE330),MONTH($AE330),28)),0)</f>
      </c>
      <c r="AK330" s="18">
        <f>IFERROR(_xlfn.BETA.DIST(DATE(YEAR(AK$2),MONTH(AK$2),15),$AD$2,$AE$2,FALSE,DATE(YEAR($AD330),MONTH($AD330),1),DATE(YEAR($AE330),MONTH($AE330),28)),0)</f>
      </c>
      <c r="AL330" s="18">
        <f>IFERROR(_xlfn.BETA.DIST(DATE(YEAR(AL$2),MONTH(AL$2),15),$AD$2,$AE$2,FALSE,DATE(YEAR($AD330),MONTH($AD330),1),DATE(YEAR($AE330),MONTH($AE330),28)),0)</f>
      </c>
      <c r="AM330" s="18">
        <f>IFERROR(_xlfn.BETA.DIST(DATE(YEAR(AM$2),MONTH(AM$2),15),$AD$2,$AE$2,FALSE,DATE(YEAR($AD330),MONTH($AD330),1),DATE(YEAR($AE330),MONTH($AE330),28)),0)</f>
      </c>
      <c r="AN330" s="18">
        <f>IFERROR(_xlfn.BETA.DIST(DATE(YEAR(AN$2),MONTH(AN$2),15),$AD$2,$AE$2,FALSE,DATE(YEAR($AD330),MONTH($AD330),1),DATE(YEAR($AE330),MONTH($AE330),28)),0)</f>
      </c>
      <c r="AO330" s="18">
        <f>IFERROR(_xlfn.BETA.DIST(DATE(YEAR(AO$2),MONTH(AO$2),15),$AD$2,$AE$2,FALSE,DATE(YEAR($AD330),MONTH($AD330),1),DATE(YEAR($AE330),MONTH($AE330),28)),0)</f>
      </c>
      <c r="AP330" s="18">
        <f>IFERROR(_xlfn.BETA.DIST(DATE(YEAR(AP$2),MONTH(AP$2),15),$AD$2,$AE$2,FALSE,DATE(YEAR($AD330),MONTH($AD330),1),DATE(YEAR($AE330),MONTH($AE330),28)),0)</f>
      </c>
      <c r="AQ330" s="18">
        <f>IFERROR(_xlfn.BETA.DIST(DATE(YEAR(AQ$2),MONTH(AQ$2),15),$AD$2,$AE$2,FALSE,DATE(YEAR($AD330),MONTH($AD330),1),DATE(YEAR($AE330),MONTH($AE330),28)),0)</f>
      </c>
      <c r="AR330" s="18">
        <f>IFERROR(_xlfn.BETA.DIST(DATE(YEAR(AR$2),MONTH(AR$2),15),$AD$2,$AE$2,FALSE,DATE(YEAR($AD330),MONTH($AD330),1),DATE(YEAR($AE330),MONTH($AE330),28)),0)</f>
      </c>
      <c r="AS330" s="18">
        <f>IFERROR(_xlfn.BETA.DIST(DATE(YEAR(AS$2),MONTH(AS$2),15),$AD$2,$AE$2,FALSE,DATE(YEAR($AD330),MONTH($AD330),1),DATE(YEAR($AE330),MONTH($AE330),28)),0)</f>
      </c>
      <c r="AT330" s="18">
        <f>IFERROR(_xlfn.BETA.DIST(DATE(YEAR(AT$2),MONTH(AT$2),15),$AD$2,$AE$2,FALSE,DATE(YEAR($AD330),MONTH($AD330),1),DATE(YEAR($AE330),MONTH($AE330),28)),0)</f>
      </c>
      <c r="AU330" s="18">
        <f>IFERROR(_xlfn.BETA.DIST(DATE(YEAR(AU$2),MONTH(AU$2),15),$AD$2,$AE$2,FALSE,DATE(YEAR($AD330),MONTH($AD330),1),DATE(YEAR($AE330),MONTH($AE330),28)),0)</f>
      </c>
      <c r="AV330" s="18">
        <f>SUM(AG330:AU330)</f>
      </c>
      <c r="AW330" s="18">
        <f>IF(J330&lt;&gt;0,J330,IF($AV330=0,0,AG330/$AV330*$Z330))</f>
      </c>
      <c r="AX330" s="18">
        <f>IF(K330&lt;&gt;0,K330,IF($AV330=0,0,AH330/$AV330*$Z330))</f>
      </c>
      <c r="AY330" s="18">
        <f>IF(L330&lt;&gt;0,L330,IF($AV330=0,0,AI330/$AV330*$Z330))</f>
      </c>
      <c r="AZ330" s="18">
        <f>IF(M330&lt;&gt;0,M330,IF($AV330=0,0,AJ330/$AV330*$Z330))</f>
      </c>
      <c r="BA330" s="18">
        <f>IF(N330&lt;&gt;0,N330,IF($AV330=0,0,AK330/$AV330*$Z330))</f>
      </c>
      <c r="BB330" s="18">
        <f>IF(O330&lt;&gt;0,O330,IF($AV330=0,0,AL330/$AV330*$Z330))</f>
      </c>
      <c r="BC330" s="18">
        <f>IF(P330&lt;&gt;0,P330,IF($AV330=0,0,AM330/$AV330*$Z330))</f>
      </c>
      <c r="BD330" s="18">
        <f>IF(Q330&lt;&gt;0,Q330,IF($AV330=0,0,AN330/$AV330*$Z330))</f>
      </c>
      <c r="BE330" s="18">
        <f>IF(R330&lt;&gt;0,R330,IF($AV330=0,0,AO330/$AV330*$Z330))</f>
      </c>
      <c r="BF330" s="18">
        <f>IF(S330&lt;&gt;0,S330,IF($AV330=0,0,AP330/$AV330*$Z330))</f>
      </c>
      <c r="BG330" s="18">
        <f>IF(T330&lt;&gt;0,T330,IF($AV330=0,0,AQ330/$AV330*$Z330))</f>
      </c>
      <c r="BH330" s="18">
        <f>IF(U330&lt;&gt;0,U330,IF($AV330=0,0,AR330/$AV330*$Z330))</f>
      </c>
      <c r="BI330" s="18">
        <f>IF(V330&lt;&gt;0,V330,IF($AV330=0,0,AS330/$AV330*$Z330))</f>
      </c>
      <c r="BJ330" s="18">
        <f>IF(W330&lt;&gt;0,W330,IF($AV330=0,0,AT330/$AV330*$Z330))</f>
      </c>
      <c r="BK330" s="18">
        <f>IF(X330&lt;&gt;0,X330,IF($AV330=0,0,AU330/$AV330*$Z330))</f>
      </c>
      <c r="BL330" s="18">
        <f>SUM(AW330:BK330)</f>
      </c>
      <c r="BM330" s="18">
        <f>I330-BL330</f>
      </c>
    </row>
    <row r="331" outlineLevel="4">
      <c r="A331" s="5" t="str">
        <v>8.1</v>
      </c>
      <c r="B331" s="5" t="str">
        <v/>
      </c>
      <c r="C331" s="5" t="str">
        <v>BSKDGNGENGR07</v>
      </c>
      <c r="D331" s="5" t="str">
        <v>BSKDGNGENGR07</v>
      </c>
      <c r="E331" s="19">
        <f>IFERROR(_xlfn.XLOOKUP(F331,Assumptions!B:B,Assumptions!C:C),0)</f>
      </c>
      <c r="F331" s="5" t="str">
        <v>Retention</v>
      </c>
      <c r="G331" s="5" t="str">
        <v/>
      </c>
      <c r="H331" s="18">
        <f>G328*E331</f>
      </c>
      <c r="I331" s="18">
        <f>H331*(1-0)</f>
      </c>
      <c r="J331" s="18">
        <v>0</v>
      </c>
      <c r="K331" s="18">
        <v>0</v>
      </c>
      <c r="L331" s="18">
        <v>0</v>
      </c>
      <c r="M331" s="18">
        <v>0</v>
      </c>
      <c r="N331" s="18">
        <v>0</v>
      </c>
      <c r="O331" s="18">
        <v>0</v>
      </c>
      <c r="P331" s="18">
        <v>0</v>
      </c>
      <c r="Q331" s="18">
        <v>0</v>
      </c>
      <c r="R331" s="18">
        <v>0</v>
      </c>
      <c r="S331" s="18">
        <v>0</v>
      </c>
      <c r="T331" s="18">
        <v>0</v>
      </c>
      <c r="U331" s="18">
        <v>0</v>
      </c>
      <c r="V331" s="18">
        <v>0</v>
      </c>
      <c r="W331" s="18">
        <v>0</v>
      </c>
      <c r="X331" s="18">
        <v>0</v>
      </c>
      <c r="Y331" s="18">
        <f>SUM(J331:X331)</f>
      </c>
      <c r="Z331" s="18">
        <f>I331-Y331</f>
      </c>
      <c r="AA331" s="20">
        <v>46483</v>
      </c>
      <c r="AB331" s="20">
        <v>46483</v>
      </c>
      <c r="AC331" s="18">
        <f>IFERROR(_xlfn.XLOOKUP(F331,Assumptions!B:B,Assumptions!D:D),0)</f>
      </c>
      <c r="AD331" s="20">
        <f>AA331+AC331</f>
      </c>
      <c r="AE331" s="20">
        <f>AC331+AB331</f>
      </c>
      <c r="AF331" s="5" t="str">
        <v/>
      </c>
      <c r="AG331" s="18">
        <f>IFERROR(_xlfn.BETA.DIST(DATE(YEAR(AG$2),MONTH(AG$2),15),$AD$2,$AE$2,FALSE,DATE(YEAR($AD331),MONTH($AD331),1),DATE(YEAR($AE331),MONTH($AE331),28)),0)</f>
      </c>
      <c r="AH331" s="18">
        <f>IFERROR(_xlfn.BETA.DIST(DATE(YEAR(AH$2),MONTH(AH$2),15),$AD$2,$AE$2,FALSE,DATE(YEAR($AD331),MONTH($AD331),1),DATE(YEAR($AE331),MONTH($AE331),28)),0)</f>
      </c>
      <c r="AI331" s="18">
        <f>IFERROR(_xlfn.BETA.DIST(DATE(YEAR(AI$2),MONTH(AI$2),15),$AD$2,$AE$2,FALSE,DATE(YEAR($AD331),MONTH($AD331),1),DATE(YEAR($AE331),MONTH($AE331),28)),0)</f>
      </c>
      <c r="AJ331" s="18">
        <f>IFERROR(_xlfn.BETA.DIST(DATE(YEAR(AJ$2),MONTH(AJ$2),15),$AD$2,$AE$2,FALSE,DATE(YEAR($AD331),MONTH($AD331),1),DATE(YEAR($AE331),MONTH($AE331),28)),0)</f>
      </c>
      <c r="AK331" s="18">
        <f>IFERROR(_xlfn.BETA.DIST(DATE(YEAR(AK$2),MONTH(AK$2),15),$AD$2,$AE$2,FALSE,DATE(YEAR($AD331),MONTH($AD331),1),DATE(YEAR($AE331),MONTH($AE331),28)),0)</f>
      </c>
      <c r="AL331" s="18">
        <f>IFERROR(_xlfn.BETA.DIST(DATE(YEAR(AL$2),MONTH(AL$2),15),$AD$2,$AE$2,FALSE,DATE(YEAR($AD331),MONTH($AD331),1),DATE(YEAR($AE331),MONTH($AE331),28)),0)</f>
      </c>
      <c r="AM331" s="18">
        <f>IFERROR(_xlfn.BETA.DIST(DATE(YEAR(AM$2),MONTH(AM$2),15),$AD$2,$AE$2,FALSE,DATE(YEAR($AD331),MONTH($AD331),1),DATE(YEAR($AE331),MONTH($AE331),28)),0)</f>
      </c>
      <c r="AN331" s="18">
        <f>IFERROR(_xlfn.BETA.DIST(DATE(YEAR(AN$2),MONTH(AN$2),15),$AD$2,$AE$2,FALSE,DATE(YEAR($AD331),MONTH($AD331),1),DATE(YEAR($AE331),MONTH($AE331),28)),0)</f>
      </c>
      <c r="AO331" s="18">
        <f>IFERROR(_xlfn.BETA.DIST(DATE(YEAR(AO$2),MONTH(AO$2),15),$AD$2,$AE$2,FALSE,DATE(YEAR($AD331),MONTH($AD331),1),DATE(YEAR($AE331),MONTH($AE331),28)),0)</f>
      </c>
      <c r="AP331" s="18">
        <f>IFERROR(_xlfn.BETA.DIST(DATE(YEAR(AP$2),MONTH(AP$2),15),$AD$2,$AE$2,FALSE,DATE(YEAR($AD331),MONTH($AD331),1),DATE(YEAR($AE331),MONTH($AE331),28)),0)</f>
      </c>
      <c r="AQ331" s="18">
        <f>IFERROR(_xlfn.BETA.DIST(DATE(YEAR(AQ$2),MONTH(AQ$2),15),$AD$2,$AE$2,FALSE,DATE(YEAR($AD331),MONTH($AD331),1),DATE(YEAR($AE331),MONTH($AE331),28)),0)</f>
      </c>
      <c r="AR331" s="18">
        <f>IFERROR(_xlfn.BETA.DIST(DATE(YEAR(AR$2),MONTH(AR$2),15),$AD$2,$AE$2,FALSE,DATE(YEAR($AD331),MONTH($AD331),1),DATE(YEAR($AE331),MONTH($AE331),28)),0)</f>
      </c>
      <c r="AS331" s="18">
        <f>IFERROR(_xlfn.BETA.DIST(DATE(YEAR(AS$2),MONTH(AS$2),15),$AD$2,$AE$2,FALSE,DATE(YEAR($AD331),MONTH($AD331),1),DATE(YEAR($AE331),MONTH($AE331),28)),0)</f>
      </c>
      <c r="AT331" s="18">
        <f>IFERROR(_xlfn.BETA.DIST(DATE(YEAR(AT$2),MONTH(AT$2),15),$AD$2,$AE$2,FALSE,DATE(YEAR($AD331),MONTH($AD331),1),DATE(YEAR($AE331),MONTH($AE331),28)),0)</f>
      </c>
      <c r="AU331" s="18">
        <f>IFERROR(_xlfn.BETA.DIST(DATE(YEAR(AU$2),MONTH(AU$2),15),$AD$2,$AE$2,FALSE,DATE(YEAR($AD331),MONTH($AD331),1),DATE(YEAR($AE331),MONTH($AE331),28)),0)</f>
      </c>
      <c r="AV331" s="18">
        <f>SUM(AG331:AU331)</f>
      </c>
      <c r="AW331" s="18">
        <f>IF(J331&lt;&gt;0,J331,IF($AV331=0,0,AG331/$AV331*$Z331))</f>
      </c>
      <c r="AX331" s="18">
        <f>IF(K331&lt;&gt;0,K331,IF($AV331=0,0,AH331/$AV331*$Z331))</f>
      </c>
      <c r="AY331" s="18">
        <f>IF(L331&lt;&gt;0,L331,IF($AV331=0,0,AI331/$AV331*$Z331))</f>
      </c>
      <c r="AZ331" s="18">
        <f>IF(M331&lt;&gt;0,M331,IF($AV331=0,0,AJ331/$AV331*$Z331))</f>
      </c>
      <c r="BA331" s="18">
        <f>IF(N331&lt;&gt;0,N331,IF($AV331=0,0,AK331/$AV331*$Z331))</f>
      </c>
      <c r="BB331" s="18">
        <f>IF(O331&lt;&gt;0,O331,IF($AV331=0,0,AL331/$AV331*$Z331))</f>
      </c>
      <c r="BC331" s="18">
        <f>IF(P331&lt;&gt;0,P331,IF($AV331=0,0,AM331/$AV331*$Z331))</f>
      </c>
      <c r="BD331" s="18">
        <f>IF(Q331&lt;&gt;0,Q331,IF($AV331=0,0,AN331/$AV331*$Z331))</f>
      </c>
      <c r="BE331" s="18">
        <f>IF(R331&lt;&gt;0,R331,IF($AV331=0,0,AO331/$AV331*$Z331))</f>
      </c>
      <c r="BF331" s="18">
        <f>IF(S331&lt;&gt;0,S331,IF($AV331=0,0,AP331/$AV331*$Z331))</f>
      </c>
      <c r="BG331" s="18">
        <f>IF(T331&lt;&gt;0,T331,IF($AV331=0,0,AQ331/$AV331*$Z331))</f>
      </c>
      <c r="BH331" s="18">
        <f>IF(U331&lt;&gt;0,U331,IF($AV331=0,0,AR331/$AV331*$Z331))</f>
      </c>
      <c r="BI331" s="18">
        <f>IF(V331&lt;&gt;0,V331,IF($AV331=0,0,AS331/$AV331*$Z331))</f>
      </c>
      <c r="BJ331" s="18">
        <f>IF(W331&lt;&gt;0,W331,IF($AV331=0,0,AT331/$AV331*$Z331))</f>
      </c>
      <c r="BK331" s="18">
        <f>IF(X331&lt;&gt;0,X331,IF($AV331=0,0,AU331/$AV331*$Z331))</f>
      </c>
      <c r="BL331" s="18">
        <f>SUM(AW331:BK331)</f>
      </c>
      <c r="BM331" s="18">
        <f>I331-BL331</f>
      </c>
    </row>
    <row r="332" outlineLevel="3">
      <c r="A332" s="17" t="str">
        <v>8.2.1</v>
      </c>
      <c r="B332" s="17" t="str">
        <v/>
      </c>
      <c r="C332" s="17" t="str">
        <v/>
      </c>
      <c r="D332" s="17" t="str">
        <v/>
      </c>
      <c r="E332" s="17" t="str">
        <v>8.2.1</v>
      </c>
      <c r="F332" s="17" t="str">
        <v>Price for 220 kV outgoing  feeders control panels as specified.</v>
      </c>
      <c r="G332" s="17">
        <v>62782.4</v>
      </c>
      <c r="H332" s="17" t="str">
        <v/>
      </c>
      <c r="I332" s="17" t="str">
        <v/>
      </c>
      <c r="J332" s="17" t="str">
        <v/>
      </c>
      <c r="K332" s="17" t="str">
        <v/>
      </c>
      <c r="L332" s="17" t="str">
        <v/>
      </c>
      <c r="M332" s="17" t="str">
        <v/>
      </c>
      <c r="N332" s="17" t="str">
        <v/>
      </c>
      <c r="O332" s="17" t="str">
        <v/>
      </c>
      <c r="P332" s="17" t="str">
        <v/>
      </c>
      <c r="Q332" s="17" t="str">
        <v/>
      </c>
      <c r="R332" s="17" t="str">
        <v/>
      </c>
      <c r="S332" s="17" t="str">
        <v/>
      </c>
      <c r="T332" s="17" t="str">
        <v/>
      </c>
      <c r="U332" s="17" t="str">
        <v/>
      </c>
      <c r="V332" s="17" t="str">
        <v/>
      </c>
      <c r="W332" s="17" t="str">
        <v/>
      </c>
      <c r="X332" s="17" t="str">
        <v/>
      </c>
      <c r="Y332" s="17" t="str">
        <v/>
      </c>
      <c r="Z332" s="17" t="str">
        <v/>
      </c>
      <c r="AA332" s="17" t="str">
        <v/>
      </c>
      <c r="AB332" s="17" t="str">
        <v/>
      </c>
      <c r="AC332" s="17" t="str">
        <v/>
      </c>
      <c r="AD332" s="17" t="str">
        <v/>
      </c>
      <c r="AE332" s="17" t="str">
        <v/>
      </c>
      <c r="AF332" s="5" t="str">
        <v/>
      </c>
      <c r="AG332" s="18">
        <f>IFERROR(_xlfn.BETA.DIST(DATE(YEAR(AG$2),MONTH(AG$2),15),$AD$2,$AE$2,FALSE,DATE(YEAR($AD332),MONTH($AD332),1),DATE(YEAR($AE332),MONTH($AE332),28)),0)</f>
      </c>
      <c r="AH332" s="18">
        <f>IFERROR(_xlfn.BETA.DIST(DATE(YEAR(AH$2),MONTH(AH$2),15),$AD$2,$AE$2,FALSE,DATE(YEAR($AD332),MONTH($AD332),1),DATE(YEAR($AE332),MONTH($AE332),28)),0)</f>
      </c>
      <c r="AI332" s="18">
        <f>IFERROR(_xlfn.BETA.DIST(DATE(YEAR(AI$2),MONTH(AI$2),15),$AD$2,$AE$2,FALSE,DATE(YEAR($AD332),MONTH($AD332),1),DATE(YEAR($AE332),MONTH($AE332),28)),0)</f>
      </c>
      <c r="AJ332" s="18">
        <f>IFERROR(_xlfn.BETA.DIST(DATE(YEAR(AJ$2),MONTH(AJ$2),15),$AD$2,$AE$2,FALSE,DATE(YEAR($AD332),MONTH($AD332),1),DATE(YEAR($AE332),MONTH($AE332),28)),0)</f>
      </c>
      <c r="AK332" s="18">
        <f>IFERROR(_xlfn.BETA.DIST(DATE(YEAR(AK$2),MONTH(AK$2),15),$AD$2,$AE$2,FALSE,DATE(YEAR($AD332),MONTH($AD332),1),DATE(YEAR($AE332),MONTH($AE332),28)),0)</f>
      </c>
      <c r="AL332" s="18">
        <f>IFERROR(_xlfn.BETA.DIST(DATE(YEAR(AL$2),MONTH(AL$2),15),$AD$2,$AE$2,FALSE,DATE(YEAR($AD332),MONTH($AD332),1),DATE(YEAR($AE332),MONTH($AE332),28)),0)</f>
      </c>
      <c r="AM332" s="18">
        <f>IFERROR(_xlfn.BETA.DIST(DATE(YEAR(AM$2),MONTH(AM$2),15),$AD$2,$AE$2,FALSE,DATE(YEAR($AD332),MONTH($AD332),1),DATE(YEAR($AE332),MONTH($AE332),28)),0)</f>
      </c>
      <c r="AN332" s="18">
        <f>IFERROR(_xlfn.BETA.DIST(DATE(YEAR(AN$2),MONTH(AN$2),15),$AD$2,$AE$2,FALSE,DATE(YEAR($AD332),MONTH($AD332),1),DATE(YEAR($AE332),MONTH($AE332),28)),0)</f>
      </c>
      <c r="AO332" s="18">
        <f>IFERROR(_xlfn.BETA.DIST(DATE(YEAR(AO$2),MONTH(AO$2),15),$AD$2,$AE$2,FALSE,DATE(YEAR($AD332),MONTH($AD332),1),DATE(YEAR($AE332),MONTH($AE332),28)),0)</f>
      </c>
      <c r="AP332" s="18">
        <f>IFERROR(_xlfn.BETA.DIST(DATE(YEAR(AP$2),MONTH(AP$2),15),$AD$2,$AE$2,FALSE,DATE(YEAR($AD332),MONTH($AD332),1),DATE(YEAR($AE332),MONTH($AE332),28)),0)</f>
      </c>
      <c r="AQ332" s="18">
        <f>IFERROR(_xlfn.BETA.DIST(DATE(YEAR(AQ$2),MONTH(AQ$2),15),$AD$2,$AE$2,FALSE,DATE(YEAR($AD332),MONTH($AD332),1),DATE(YEAR($AE332),MONTH($AE332),28)),0)</f>
      </c>
      <c r="AR332" s="18">
        <f>IFERROR(_xlfn.BETA.DIST(DATE(YEAR(AR$2),MONTH(AR$2),15),$AD$2,$AE$2,FALSE,DATE(YEAR($AD332),MONTH($AD332),1),DATE(YEAR($AE332),MONTH($AE332),28)),0)</f>
      </c>
      <c r="AS332" s="18">
        <f>IFERROR(_xlfn.BETA.DIST(DATE(YEAR(AS$2),MONTH(AS$2),15),$AD$2,$AE$2,FALSE,DATE(YEAR($AD332),MONTH($AD332),1),DATE(YEAR($AE332),MONTH($AE332),28)),0)</f>
      </c>
      <c r="AT332" s="18">
        <f>IFERROR(_xlfn.BETA.DIST(DATE(YEAR(AT$2),MONTH(AT$2),15),$AD$2,$AE$2,FALSE,DATE(YEAR($AD332),MONTH($AD332),1),DATE(YEAR($AE332),MONTH($AE332),28)),0)</f>
      </c>
      <c r="AU332" s="18">
        <f>IFERROR(_xlfn.BETA.DIST(DATE(YEAR(AU$2),MONTH(AU$2),15),$AD$2,$AE$2,FALSE,DATE(YEAR($AD332),MONTH($AD332),1),DATE(YEAR($AE332),MONTH($AE332),28)),0)</f>
      </c>
      <c r="AV332" s="18">
        <f>SUM(AG332:AU332)</f>
      </c>
      <c r="AW332" s="18">
        <f>IF(J332&lt;&gt;0,J332,IF($AV332=0,0,AG332/$AV332*$Z332))</f>
      </c>
      <c r="AX332" s="18">
        <f>IF(K332&lt;&gt;0,K332,IF($AV332=0,0,AH332/$AV332*$Z332))</f>
      </c>
      <c r="AY332" s="18">
        <f>IF(L332&lt;&gt;0,L332,IF($AV332=0,0,AI332/$AV332*$Z332))</f>
      </c>
      <c r="AZ332" s="18">
        <f>IF(M332&lt;&gt;0,M332,IF($AV332=0,0,AJ332/$AV332*$Z332))</f>
      </c>
      <c r="BA332" s="18">
        <f>IF(N332&lt;&gt;0,N332,IF($AV332=0,0,AK332/$AV332*$Z332))</f>
      </c>
      <c r="BB332" s="18">
        <f>IF(O332&lt;&gt;0,O332,IF($AV332=0,0,AL332/$AV332*$Z332))</f>
      </c>
      <c r="BC332" s="18">
        <f>IF(P332&lt;&gt;0,P332,IF($AV332=0,0,AM332/$AV332*$Z332))</f>
      </c>
      <c r="BD332" s="18">
        <f>IF(Q332&lt;&gt;0,Q332,IF($AV332=0,0,AN332/$AV332*$Z332))</f>
      </c>
      <c r="BE332" s="18">
        <f>IF(R332&lt;&gt;0,R332,IF($AV332=0,0,AO332/$AV332*$Z332))</f>
      </c>
      <c r="BF332" s="18">
        <f>IF(S332&lt;&gt;0,S332,IF($AV332=0,0,AP332/$AV332*$Z332))</f>
      </c>
      <c r="BG332" s="18">
        <f>IF(T332&lt;&gt;0,T332,IF($AV332=0,0,AQ332/$AV332*$Z332))</f>
      </c>
      <c r="BH332" s="18">
        <f>IF(U332&lt;&gt;0,U332,IF($AV332=0,0,AR332/$AV332*$Z332))</f>
      </c>
      <c r="BI332" s="18">
        <f>IF(V332&lt;&gt;0,V332,IF($AV332=0,0,AS332/$AV332*$Z332))</f>
      </c>
      <c r="BJ332" s="18">
        <f>IF(W332&lt;&gt;0,W332,IF($AV332=0,0,AT332/$AV332*$Z332))</f>
      </c>
      <c r="BK332" s="18">
        <f>IF(X332&lt;&gt;0,X332,IF($AV332=0,0,AU332/$AV332*$Z332))</f>
      </c>
      <c r="BL332" s="18">
        <f>SUM(AW332:BK332)</f>
      </c>
      <c r="BM332" s="17" t="str">
        <v/>
      </c>
    </row>
    <row r="333" outlineLevel="4">
      <c r="A333" s="5" t="str">
        <v>8.2.1</v>
      </c>
      <c r="B333" s="5" t="str">
        <v/>
      </c>
      <c r="C333" s="5" t="str">
        <v>BSKDGNGENGR05</v>
      </c>
      <c r="D333" s="5" t="str">
        <v>BSKDGNGENGR05</v>
      </c>
      <c r="E333" s="19">
        <f>IFERROR(_xlfn.XLOOKUP(F333,Assumptions!B:B,Assumptions!C:C),0)</f>
      </c>
      <c r="F333" s="5" t="str">
        <v>Advanced Payment</v>
      </c>
      <c r="G333" s="5" t="str">
        <v/>
      </c>
      <c r="H333" s="18">
        <f>G332*E333</f>
      </c>
      <c r="I333" s="18">
        <f>H333*(1-0)</f>
      </c>
      <c r="J333" s="18">
        <v>0</v>
      </c>
      <c r="K333" s="18">
        <v>0</v>
      </c>
      <c r="L333" s="18">
        <v>0</v>
      </c>
      <c r="M333" s="18">
        <v>0</v>
      </c>
      <c r="N333" s="18">
        <v>0</v>
      </c>
      <c r="O333" s="18">
        <v>0</v>
      </c>
      <c r="P333" s="18">
        <v>0</v>
      </c>
      <c r="Q333" s="18">
        <v>0</v>
      </c>
      <c r="R333" s="18">
        <v>0</v>
      </c>
      <c r="S333" s="18">
        <v>0</v>
      </c>
      <c r="T333" s="18">
        <v>0</v>
      </c>
      <c r="U333" s="18">
        <v>0</v>
      </c>
      <c r="V333" s="18">
        <v>0</v>
      </c>
      <c r="W333" s="18">
        <v>0</v>
      </c>
      <c r="X333" s="18">
        <v>0</v>
      </c>
      <c r="Y333" s="18">
        <f>SUM(J333:X333)</f>
      </c>
      <c r="Z333" s="18">
        <f>I333-Y333</f>
      </c>
      <c r="AA333" s="20">
        <v>46026</v>
      </c>
      <c r="AB333" s="20">
        <v>46026</v>
      </c>
      <c r="AC333" s="18">
        <f>IFERROR(_xlfn.XLOOKUP(F333,Assumptions!B:B,Assumptions!D:D),0)</f>
      </c>
      <c r="AD333" s="20">
        <f>AA333+AC333</f>
      </c>
      <c r="AE333" s="20">
        <f>AC333+AB333</f>
      </c>
      <c r="AF333" s="5" t="str">
        <v/>
      </c>
      <c r="AG333" s="18">
        <f>IFERROR(_xlfn.BETA.DIST(DATE(YEAR(AG$2),MONTH(AG$2),15),$AD$2,$AE$2,FALSE,DATE(YEAR($AD333),MONTH($AD333),1),DATE(YEAR($AE333),MONTH($AE333),28)),0)</f>
      </c>
      <c r="AH333" s="18">
        <f>IFERROR(_xlfn.BETA.DIST(DATE(YEAR(AH$2),MONTH(AH$2),15),$AD$2,$AE$2,FALSE,DATE(YEAR($AD333),MONTH($AD333),1),DATE(YEAR($AE333),MONTH($AE333),28)),0)</f>
      </c>
      <c r="AI333" s="18">
        <f>IFERROR(_xlfn.BETA.DIST(DATE(YEAR(AI$2),MONTH(AI$2),15),$AD$2,$AE$2,FALSE,DATE(YEAR($AD333),MONTH($AD333),1),DATE(YEAR($AE333),MONTH($AE333),28)),0)</f>
      </c>
      <c r="AJ333" s="18">
        <f>IFERROR(_xlfn.BETA.DIST(DATE(YEAR(AJ$2),MONTH(AJ$2),15),$AD$2,$AE$2,FALSE,DATE(YEAR($AD333),MONTH($AD333),1),DATE(YEAR($AE333),MONTH($AE333),28)),0)</f>
      </c>
      <c r="AK333" s="18">
        <f>IFERROR(_xlfn.BETA.DIST(DATE(YEAR(AK$2),MONTH(AK$2),15),$AD$2,$AE$2,FALSE,DATE(YEAR($AD333),MONTH($AD333),1),DATE(YEAR($AE333),MONTH($AE333),28)),0)</f>
      </c>
      <c r="AL333" s="18">
        <f>IFERROR(_xlfn.BETA.DIST(DATE(YEAR(AL$2),MONTH(AL$2),15),$AD$2,$AE$2,FALSE,DATE(YEAR($AD333),MONTH($AD333),1),DATE(YEAR($AE333),MONTH($AE333),28)),0)</f>
      </c>
      <c r="AM333" s="18">
        <f>IFERROR(_xlfn.BETA.DIST(DATE(YEAR(AM$2),MONTH(AM$2),15),$AD$2,$AE$2,FALSE,DATE(YEAR($AD333),MONTH($AD333),1),DATE(YEAR($AE333),MONTH($AE333),28)),0)</f>
      </c>
      <c r="AN333" s="18">
        <f>IFERROR(_xlfn.BETA.DIST(DATE(YEAR(AN$2),MONTH(AN$2),15),$AD$2,$AE$2,FALSE,DATE(YEAR($AD333),MONTH($AD333),1),DATE(YEAR($AE333),MONTH($AE333),28)),0)</f>
      </c>
      <c r="AO333" s="18">
        <f>IFERROR(_xlfn.BETA.DIST(DATE(YEAR(AO$2),MONTH(AO$2),15),$AD$2,$AE$2,FALSE,DATE(YEAR($AD333),MONTH($AD333),1),DATE(YEAR($AE333),MONTH($AE333),28)),0)</f>
      </c>
      <c r="AP333" s="18">
        <f>IFERROR(_xlfn.BETA.DIST(DATE(YEAR(AP$2),MONTH(AP$2),15),$AD$2,$AE$2,FALSE,DATE(YEAR($AD333),MONTH($AD333),1),DATE(YEAR($AE333),MONTH($AE333),28)),0)</f>
      </c>
      <c r="AQ333" s="18">
        <f>IFERROR(_xlfn.BETA.DIST(DATE(YEAR(AQ$2),MONTH(AQ$2),15),$AD$2,$AE$2,FALSE,DATE(YEAR($AD333),MONTH($AD333),1),DATE(YEAR($AE333),MONTH($AE333),28)),0)</f>
      </c>
      <c r="AR333" s="18">
        <f>IFERROR(_xlfn.BETA.DIST(DATE(YEAR(AR$2),MONTH(AR$2),15),$AD$2,$AE$2,FALSE,DATE(YEAR($AD333),MONTH($AD333),1),DATE(YEAR($AE333),MONTH($AE333),28)),0)</f>
      </c>
      <c r="AS333" s="18">
        <f>IFERROR(_xlfn.BETA.DIST(DATE(YEAR(AS$2),MONTH(AS$2),15),$AD$2,$AE$2,FALSE,DATE(YEAR($AD333),MONTH($AD333),1),DATE(YEAR($AE333),MONTH($AE333),28)),0)</f>
      </c>
      <c r="AT333" s="18">
        <f>IFERROR(_xlfn.BETA.DIST(DATE(YEAR(AT$2),MONTH(AT$2),15),$AD$2,$AE$2,FALSE,DATE(YEAR($AD333),MONTH($AD333),1),DATE(YEAR($AE333),MONTH($AE333),28)),0)</f>
      </c>
      <c r="AU333" s="18">
        <f>IFERROR(_xlfn.BETA.DIST(DATE(YEAR(AU$2),MONTH(AU$2),15),$AD$2,$AE$2,FALSE,DATE(YEAR($AD333),MONTH($AD333),1),DATE(YEAR($AE333),MONTH($AE333),28)),0)</f>
      </c>
      <c r="AV333" s="18">
        <f>SUM(AG333:AU333)</f>
      </c>
      <c r="AW333" s="18">
        <f>IF(J333&lt;&gt;0,J333,IF($AV333=0,0,AG333/$AV333*$Z333))</f>
      </c>
      <c r="AX333" s="18">
        <f>IF(K333&lt;&gt;0,K333,IF($AV333=0,0,AH333/$AV333*$Z333))</f>
      </c>
      <c r="AY333" s="18">
        <f>IF(L333&lt;&gt;0,L333,IF($AV333=0,0,AI333/$AV333*$Z333))</f>
      </c>
      <c r="AZ333" s="18">
        <f>IF(M333&lt;&gt;0,M333,IF($AV333=0,0,AJ333/$AV333*$Z333))</f>
      </c>
      <c r="BA333" s="18">
        <f>IF(N333&lt;&gt;0,N333,IF($AV333=0,0,AK333/$AV333*$Z333))</f>
      </c>
      <c r="BB333" s="18">
        <f>IF(O333&lt;&gt;0,O333,IF($AV333=0,0,AL333/$AV333*$Z333))</f>
      </c>
      <c r="BC333" s="18">
        <f>IF(P333&lt;&gt;0,P333,IF($AV333=0,0,AM333/$AV333*$Z333))</f>
      </c>
      <c r="BD333" s="18">
        <f>IF(Q333&lt;&gt;0,Q333,IF($AV333=0,0,AN333/$AV333*$Z333))</f>
      </c>
      <c r="BE333" s="18">
        <f>IF(R333&lt;&gt;0,R333,IF($AV333=0,0,AO333/$AV333*$Z333))</f>
      </c>
      <c r="BF333" s="18">
        <f>IF(S333&lt;&gt;0,S333,IF($AV333=0,0,AP333/$AV333*$Z333))</f>
      </c>
      <c r="BG333" s="18">
        <f>IF(T333&lt;&gt;0,T333,IF($AV333=0,0,AQ333/$AV333*$Z333))</f>
      </c>
      <c r="BH333" s="18">
        <f>IF(U333&lt;&gt;0,U333,IF($AV333=0,0,AR333/$AV333*$Z333))</f>
      </c>
      <c r="BI333" s="18">
        <f>IF(V333&lt;&gt;0,V333,IF($AV333=0,0,AS333/$AV333*$Z333))</f>
      </c>
      <c r="BJ333" s="18">
        <f>IF(W333&lt;&gt;0,W333,IF($AV333=0,0,AT333/$AV333*$Z333))</f>
      </c>
      <c r="BK333" s="18">
        <f>IF(X333&lt;&gt;0,X333,IF($AV333=0,0,AU333/$AV333*$Z333))</f>
      </c>
      <c r="BL333" s="18">
        <f>SUM(AW333:BK333)</f>
      </c>
      <c r="BM333" s="18">
        <f>I333-BL333</f>
      </c>
    </row>
    <row r="334" outlineLevel="4">
      <c r="A334" s="5" t="str">
        <v>8.2.1</v>
      </c>
      <c r="B334" s="5" t="str">
        <v/>
      </c>
      <c r="C334" s="5" t="str">
        <v>BSPRELGENCP13</v>
      </c>
      <c r="D334" s="5" t="str">
        <v>BSPRELGENCP13</v>
      </c>
      <c r="E334" s="19">
        <f>IFERROR(_xlfn.XLOOKUP(F334,Assumptions!B:B,Assumptions!C:C),0)</f>
      </c>
      <c r="F334" s="5" t="str">
        <v>Site Delivery USD</v>
      </c>
      <c r="G334" s="5" t="str">
        <v/>
      </c>
      <c r="H334" s="18">
        <f>G332*E334</f>
      </c>
      <c r="I334" s="18">
        <f>H334*(1-0)</f>
      </c>
      <c r="J334" s="18">
        <v>0</v>
      </c>
      <c r="K334" s="18">
        <v>0</v>
      </c>
      <c r="L334" s="18">
        <v>0</v>
      </c>
      <c r="M334" s="18">
        <v>0</v>
      </c>
      <c r="N334" s="18">
        <v>0</v>
      </c>
      <c r="O334" s="18">
        <v>0</v>
      </c>
      <c r="P334" s="18">
        <v>0</v>
      </c>
      <c r="Q334" s="18">
        <v>0</v>
      </c>
      <c r="R334" s="18">
        <v>0</v>
      </c>
      <c r="S334" s="18">
        <v>0</v>
      </c>
      <c r="T334" s="18">
        <v>0</v>
      </c>
      <c r="U334" s="18">
        <v>0</v>
      </c>
      <c r="V334" s="18">
        <v>0</v>
      </c>
      <c r="W334" s="18">
        <v>0</v>
      </c>
      <c r="X334" s="18">
        <v>0</v>
      </c>
      <c r="Y334" s="18">
        <f>SUM(J334:X334)</f>
      </c>
      <c r="Z334" s="18">
        <f>I334-Y334</f>
      </c>
      <c r="AA334" s="20">
        <v>46295</v>
      </c>
      <c r="AB334" s="20">
        <v>46295</v>
      </c>
      <c r="AC334" s="18">
        <f>IFERROR(_xlfn.XLOOKUP(F334,Assumptions!B:B,Assumptions!D:D),0)</f>
      </c>
      <c r="AD334" s="20">
        <f>AA334+AC334</f>
      </c>
      <c r="AE334" s="20">
        <f>AC334+AB334</f>
      </c>
      <c r="AF334" s="5" t="str">
        <v/>
      </c>
      <c r="AG334" s="18">
        <f>IFERROR(_xlfn.BETA.DIST(DATE(YEAR(AG$2),MONTH(AG$2),15),$AD$2,$AE$2,FALSE,DATE(YEAR($AD334),MONTH($AD334),1),DATE(YEAR($AE334),MONTH($AE334),28)),0)</f>
      </c>
      <c r="AH334" s="18">
        <f>IFERROR(_xlfn.BETA.DIST(DATE(YEAR(AH$2),MONTH(AH$2),15),$AD$2,$AE$2,FALSE,DATE(YEAR($AD334),MONTH($AD334),1),DATE(YEAR($AE334),MONTH($AE334),28)),0)</f>
      </c>
      <c r="AI334" s="18">
        <f>IFERROR(_xlfn.BETA.DIST(DATE(YEAR(AI$2),MONTH(AI$2),15),$AD$2,$AE$2,FALSE,DATE(YEAR($AD334),MONTH($AD334),1),DATE(YEAR($AE334),MONTH($AE334),28)),0)</f>
      </c>
      <c r="AJ334" s="18">
        <f>IFERROR(_xlfn.BETA.DIST(DATE(YEAR(AJ$2),MONTH(AJ$2),15),$AD$2,$AE$2,FALSE,DATE(YEAR($AD334),MONTH($AD334),1),DATE(YEAR($AE334),MONTH($AE334),28)),0)</f>
      </c>
      <c r="AK334" s="18">
        <f>IFERROR(_xlfn.BETA.DIST(DATE(YEAR(AK$2),MONTH(AK$2),15),$AD$2,$AE$2,FALSE,DATE(YEAR($AD334),MONTH($AD334),1),DATE(YEAR($AE334),MONTH($AE334),28)),0)</f>
      </c>
      <c r="AL334" s="18">
        <f>IFERROR(_xlfn.BETA.DIST(DATE(YEAR(AL$2),MONTH(AL$2),15),$AD$2,$AE$2,FALSE,DATE(YEAR($AD334),MONTH($AD334),1),DATE(YEAR($AE334),MONTH($AE334),28)),0)</f>
      </c>
      <c r="AM334" s="18">
        <f>IFERROR(_xlfn.BETA.DIST(DATE(YEAR(AM$2),MONTH(AM$2),15),$AD$2,$AE$2,FALSE,DATE(YEAR($AD334),MONTH($AD334),1),DATE(YEAR($AE334),MONTH($AE334),28)),0)</f>
      </c>
      <c r="AN334" s="18">
        <f>IFERROR(_xlfn.BETA.DIST(DATE(YEAR(AN$2),MONTH(AN$2),15),$AD$2,$AE$2,FALSE,DATE(YEAR($AD334),MONTH($AD334),1),DATE(YEAR($AE334),MONTH($AE334),28)),0)</f>
      </c>
      <c r="AO334" s="18">
        <f>IFERROR(_xlfn.BETA.DIST(DATE(YEAR(AO$2),MONTH(AO$2),15),$AD$2,$AE$2,FALSE,DATE(YEAR($AD334),MONTH($AD334),1),DATE(YEAR($AE334),MONTH($AE334),28)),0)</f>
      </c>
      <c r="AP334" s="18">
        <f>IFERROR(_xlfn.BETA.DIST(DATE(YEAR(AP$2),MONTH(AP$2),15),$AD$2,$AE$2,FALSE,DATE(YEAR($AD334),MONTH($AD334),1),DATE(YEAR($AE334),MONTH($AE334),28)),0)</f>
      </c>
      <c r="AQ334" s="18">
        <f>IFERROR(_xlfn.BETA.DIST(DATE(YEAR(AQ$2),MONTH(AQ$2),15),$AD$2,$AE$2,FALSE,DATE(YEAR($AD334),MONTH($AD334),1),DATE(YEAR($AE334),MONTH($AE334),28)),0)</f>
      </c>
      <c r="AR334" s="18">
        <f>IFERROR(_xlfn.BETA.DIST(DATE(YEAR(AR$2),MONTH(AR$2),15),$AD$2,$AE$2,FALSE,DATE(YEAR($AD334),MONTH($AD334),1),DATE(YEAR($AE334),MONTH($AE334),28)),0)</f>
      </c>
      <c r="AS334" s="18">
        <f>IFERROR(_xlfn.BETA.DIST(DATE(YEAR(AS$2),MONTH(AS$2),15),$AD$2,$AE$2,FALSE,DATE(YEAR($AD334),MONTH($AD334),1),DATE(YEAR($AE334),MONTH($AE334),28)),0)</f>
      </c>
      <c r="AT334" s="18">
        <f>IFERROR(_xlfn.BETA.DIST(DATE(YEAR(AT$2),MONTH(AT$2),15),$AD$2,$AE$2,FALSE,DATE(YEAR($AD334),MONTH($AD334),1),DATE(YEAR($AE334),MONTH($AE334),28)),0)</f>
      </c>
      <c r="AU334" s="18">
        <f>IFERROR(_xlfn.BETA.DIST(DATE(YEAR(AU$2),MONTH(AU$2),15),$AD$2,$AE$2,FALSE,DATE(YEAR($AD334),MONTH($AD334),1),DATE(YEAR($AE334),MONTH($AE334),28)),0)</f>
      </c>
      <c r="AV334" s="18">
        <f>SUM(AG334:AU334)</f>
      </c>
      <c r="AW334" s="18">
        <f>IF(J334&lt;&gt;0,J334,IF($AV334=0,0,AG334/$AV334*$Z334))</f>
      </c>
      <c r="AX334" s="18">
        <f>IF(K334&lt;&gt;0,K334,IF($AV334=0,0,AH334/$AV334*$Z334))</f>
      </c>
      <c r="AY334" s="18">
        <f>IF(L334&lt;&gt;0,L334,IF($AV334=0,0,AI334/$AV334*$Z334))</f>
      </c>
      <c r="AZ334" s="18">
        <f>IF(M334&lt;&gt;0,M334,IF($AV334=0,0,AJ334/$AV334*$Z334))</f>
      </c>
      <c r="BA334" s="18">
        <f>IF(N334&lt;&gt;0,N334,IF($AV334=0,0,AK334/$AV334*$Z334))</f>
      </c>
      <c r="BB334" s="18">
        <f>IF(O334&lt;&gt;0,O334,IF($AV334=0,0,AL334/$AV334*$Z334))</f>
      </c>
      <c r="BC334" s="18">
        <f>IF(P334&lt;&gt;0,P334,IF($AV334=0,0,AM334/$AV334*$Z334))</f>
      </c>
      <c r="BD334" s="18">
        <f>IF(Q334&lt;&gt;0,Q334,IF($AV334=0,0,AN334/$AV334*$Z334))</f>
      </c>
      <c r="BE334" s="18">
        <f>IF(R334&lt;&gt;0,R334,IF($AV334=0,0,AO334/$AV334*$Z334))</f>
      </c>
      <c r="BF334" s="18">
        <f>IF(S334&lt;&gt;0,S334,IF($AV334=0,0,AP334/$AV334*$Z334))</f>
      </c>
      <c r="BG334" s="18">
        <f>IF(T334&lt;&gt;0,T334,IF($AV334=0,0,AQ334/$AV334*$Z334))</f>
      </c>
      <c r="BH334" s="18">
        <f>IF(U334&lt;&gt;0,U334,IF($AV334=0,0,AR334/$AV334*$Z334))</f>
      </c>
      <c r="BI334" s="18">
        <f>IF(V334&lt;&gt;0,V334,IF($AV334=0,0,AS334/$AV334*$Z334))</f>
      </c>
      <c r="BJ334" s="18">
        <f>IF(W334&lt;&gt;0,W334,IF($AV334=0,0,AT334/$AV334*$Z334))</f>
      </c>
      <c r="BK334" s="18">
        <f>IF(X334&lt;&gt;0,X334,IF($AV334=0,0,AU334/$AV334*$Z334))</f>
      </c>
      <c r="BL334" s="18">
        <f>SUM(AW334:BK334)</f>
      </c>
      <c r="BM334" s="18">
        <f>I334-BL334</f>
      </c>
    </row>
    <row r="335" outlineLevel="4">
      <c r="A335" s="5" t="str">
        <v>8.2.1</v>
      </c>
      <c r="B335" s="5" t="str">
        <v/>
      </c>
      <c r="C335" s="5" t="str">
        <v>BSKDGNGENGR07</v>
      </c>
      <c r="D335" s="5" t="str">
        <v>BSKDGNGENGR07</v>
      </c>
      <c r="E335" s="19">
        <f>IFERROR(_xlfn.XLOOKUP(F335,Assumptions!B:B,Assumptions!C:C),0)</f>
      </c>
      <c r="F335" s="5" t="str">
        <v>Retention</v>
      </c>
      <c r="G335" s="5" t="str">
        <v/>
      </c>
      <c r="H335" s="18">
        <f>G332*E335</f>
      </c>
      <c r="I335" s="18">
        <f>H335*(1-0)</f>
      </c>
      <c r="J335" s="18">
        <v>0</v>
      </c>
      <c r="K335" s="18">
        <v>0</v>
      </c>
      <c r="L335" s="18">
        <v>0</v>
      </c>
      <c r="M335" s="18">
        <v>0</v>
      </c>
      <c r="N335" s="18">
        <v>0</v>
      </c>
      <c r="O335" s="18">
        <v>0</v>
      </c>
      <c r="P335" s="18">
        <v>0</v>
      </c>
      <c r="Q335" s="18">
        <v>0</v>
      </c>
      <c r="R335" s="18">
        <v>0</v>
      </c>
      <c r="S335" s="18">
        <v>0</v>
      </c>
      <c r="T335" s="18">
        <v>0</v>
      </c>
      <c r="U335" s="18">
        <v>0</v>
      </c>
      <c r="V335" s="18">
        <v>0</v>
      </c>
      <c r="W335" s="18">
        <v>0</v>
      </c>
      <c r="X335" s="18">
        <v>0</v>
      </c>
      <c r="Y335" s="18">
        <f>SUM(J335:X335)</f>
      </c>
      <c r="Z335" s="18">
        <f>I335-Y335</f>
      </c>
      <c r="AA335" s="20">
        <v>46483</v>
      </c>
      <c r="AB335" s="20">
        <v>46483</v>
      </c>
      <c r="AC335" s="18">
        <f>IFERROR(_xlfn.XLOOKUP(F335,Assumptions!B:B,Assumptions!D:D),0)</f>
      </c>
      <c r="AD335" s="20">
        <f>AA335+AC335</f>
      </c>
      <c r="AE335" s="20">
        <f>AC335+AB335</f>
      </c>
      <c r="AF335" s="5" t="str">
        <v/>
      </c>
      <c r="AG335" s="18">
        <f>IFERROR(_xlfn.BETA.DIST(DATE(YEAR(AG$2),MONTH(AG$2),15),$AD$2,$AE$2,FALSE,DATE(YEAR($AD335),MONTH($AD335),1),DATE(YEAR($AE335),MONTH($AE335),28)),0)</f>
      </c>
      <c r="AH335" s="18">
        <f>IFERROR(_xlfn.BETA.DIST(DATE(YEAR(AH$2),MONTH(AH$2),15),$AD$2,$AE$2,FALSE,DATE(YEAR($AD335),MONTH($AD335),1),DATE(YEAR($AE335),MONTH($AE335),28)),0)</f>
      </c>
      <c r="AI335" s="18">
        <f>IFERROR(_xlfn.BETA.DIST(DATE(YEAR(AI$2),MONTH(AI$2),15),$AD$2,$AE$2,FALSE,DATE(YEAR($AD335),MONTH($AD335),1),DATE(YEAR($AE335),MONTH($AE335),28)),0)</f>
      </c>
      <c r="AJ335" s="18">
        <f>IFERROR(_xlfn.BETA.DIST(DATE(YEAR(AJ$2),MONTH(AJ$2),15),$AD$2,$AE$2,FALSE,DATE(YEAR($AD335),MONTH($AD335),1),DATE(YEAR($AE335),MONTH($AE335),28)),0)</f>
      </c>
      <c r="AK335" s="18">
        <f>IFERROR(_xlfn.BETA.DIST(DATE(YEAR(AK$2),MONTH(AK$2),15),$AD$2,$AE$2,FALSE,DATE(YEAR($AD335),MONTH($AD335),1),DATE(YEAR($AE335),MONTH($AE335),28)),0)</f>
      </c>
      <c r="AL335" s="18">
        <f>IFERROR(_xlfn.BETA.DIST(DATE(YEAR(AL$2),MONTH(AL$2),15),$AD$2,$AE$2,FALSE,DATE(YEAR($AD335),MONTH($AD335),1),DATE(YEAR($AE335),MONTH($AE335),28)),0)</f>
      </c>
      <c r="AM335" s="18">
        <f>IFERROR(_xlfn.BETA.DIST(DATE(YEAR(AM$2),MONTH(AM$2),15),$AD$2,$AE$2,FALSE,DATE(YEAR($AD335),MONTH($AD335),1),DATE(YEAR($AE335),MONTH($AE335),28)),0)</f>
      </c>
      <c r="AN335" s="18">
        <f>IFERROR(_xlfn.BETA.DIST(DATE(YEAR(AN$2),MONTH(AN$2),15),$AD$2,$AE$2,FALSE,DATE(YEAR($AD335),MONTH($AD335),1),DATE(YEAR($AE335),MONTH($AE335),28)),0)</f>
      </c>
      <c r="AO335" s="18">
        <f>IFERROR(_xlfn.BETA.DIST(DATE(YEAR(AO$2),MONTH(AO$2),15),$AD$2,$AE$2,FALSE,DATE(YEAR($AD335),MONTH($AD335),1),DATE(YEAR($AE335),MONTH($AE335),28)),0)</f>
      </c>
      <c r="AP335" s="18">
        <f>IFERROR(_xlfn.BETA.DIST(DATE(YEAR(AP$2),MONTH(AP$2),15),$AD$2,$AE$2,FALSE,DATE(YEAR($AD335),MONTH($AD335),1),DATE(YEAR($AE335),MONTH($AE335),28)),0)</f>
      </c>
      <c r="AQ335" s="18">
        <f>IFERROR(_xlfn.BETA.DIST(DATE(YEAR(AQ$2),MONTH(AQ$2),15),$AD$2,$AE$2,FALSE,DATE(YEAR($AD335),MONTH($AD335),1),DATE(YEAR($AE335),MONTH($AE335),28)),0)</f>
      </c>
      <c r="AR335" s="18">
        <f>IFERROR(_xlfn.BETA.DIST(DATE(YEAR(AR$2),MONTH(AR$2),15),$AD$2,$AE$2,FALSE,DATE(YEAR($AD335),MONTH($AD335),1),DATE(YEAR($AE335),MONTH($AE335),28)),0)</f>
      </c>
      <c r="AS335" s="18">
        <f>IFERROR(_xlfn.BETA.DIST(DATE(YEAR(AS$2),MONTH(AS$2),15),$AD$2,$AE$2,FALSE,DATE(YEAR($AD335),MONTH($AD335),1),DATE(YEAR($AE335),MONTH($AE335),28)),0)</f>
      </c>
      <c r="AT335" s="18">
        <f>IFERROR(_xlfn.BETA.DIST(DATE(YEAR(AT$2),MONTH(AT$2),15),$AD$2,$AE$2,FALSE,DATE(YEAR($AD335),MONTH($AD335),1),DATE(YEAR($AE335),MONTH($AE335),28)),0)</f>
      </c>
      <c r="AU335" s="18">
        <f>IFERROR(_xlfn.BETA.DIST(DATE(YEAR(AU$2),MONTH(AU$2),15),$AD$2,$AE$2,FALSE,DATE(YEAR($AD335),MONTH($AD335),1),DATE(YEAR($AE335),MONTH($AE335),28)),0)</f>
      </c>
      <c r="AV335" s="18">
        <f>SUM(AG335:AU335)</f>
      </c>
      <c r="AW335" s="18">
        <f>IF(J335&lt;&gt;0,J335,IF($AV335=0,0,AG335/$AV335*$Z335))</f>
      </c>
      <c r="AX335" s="18">
        <f>IF(K335&lt;&gt;0,K335,IF($AV335=0,0,AH335/$AV335*$Z335))</f>
      </c>
      <c r="AY335" s="18">
        <f>IF(L335&lt;&gt;0,L335,IF($AV335=0,0,AI335/$AV335*$Z335))</f>
      </c>
      <c r="AZ335" s="18">
        <f>IF(M335&lt;&gt;0,M335,IF($AV335=0,0,AJ335/$AV335*$Z335))</f>
      </c>
      <c r="BA335" s="18">
        <f>IF(N335&lt;&gt;0,N335,IF($AV335=0,0,AK335/$AV335*$Z335))</f>
      </c>
      <c r="BB335" s="18">
        <f>IF(O335&lt;&gt;0,O335,IF($AV335=0,0,AL335/$AV335*$Z335))</f>
      </c>
      <c r="BC335" s="18">
        <f>IF(P335&lt;&gt;0,P335,IF($AV335=0,0,AM335/$AV335*$Z335))</f>
      </c>
      <c r="BD335" s="18">
        <f>IF(Q335&lt;&gt;0,Q335,IF($AV335=0,0,AN335/$AV335*$Z335))</f>
      </c>
      <c r="BE335" s="18">
        <f>IF(R335&lt;&gt;0,R335,IF($AV335=0,0,AO335/$AV335*$Z335))</f>
      </c>
      <c r="BF335" s="18">
        <f>IF(S335&lt;&gt;0,S335,IF($AV335=0,0,AP335/$AV335*$Z335))</f>
      </c>
      <c r="BG335" s="18">
        <f>IF(T335&lt;&gt;0,T335,IF($AV335=0,0,AQ335/$AV335*$Z335))</f>
      </c>
      <c r="BH335" s="18">
        <f>IF(U335&lt;&gt;0,U335,IF($AV335=0,0,AR335/$AV335*$Z335))</f>
      </c>
      <c r="BI335" s="18">
        <f>IF(V335&lt;&gt;0,V335,IF($AV335=0,0,AS335/$AV335*$Z335))</f>
      </c>
      <c r="BJ335" s="18">
        <f>IF(W335&lt;&gt;0,W335,IF($AV335=0,0,AT335/$AV335*$Z335))</f>
      </c>
      <c r="BK335" s="18">
        <f>IF(X335&lt;&gt;0,X335,IF($AV335=0,0,AU335/$AV335*$Z335))</f>
      </c>
      <c r="BL335" s="18">
        <f>SUM(AW335:BK335)</f>
      </c>
      <c r="BM335" s="18">
        <f>I335-BL335</f>
      </c>
    </row>
    <row r="336" outlineLevel="3">
      <c r="A336" s="17" t="str">
        <v>8.2.2</v>
      </c>
      <c r="B336" s="17" t="str">
        <v/>
      </c>
      <c r="C336" s="17" t="str">
        <v/>
      </c>
      <c r="D336" s="17" t="str">
        <v/>
      </c>
      <c r="E336" s="17" t="str">
        <v>8.2.2</v>
      </c>
      <c r="F336" s="17" t="str">
        <v>Price for 220 kV side of 175 MVA, 220/66/11 kV transformer feeders control panels as specified.</v>
      </c>
      <c r="G336" s="17">
        <v>33633.3</v>
      </c>
      <c r="H336" s="17" t="str">
        <v/>
      </c>
      <c r="I336" s="17" t="str">
        <v/>
      </c>
      <c r="J336" s="17" t="str">
        <v/>
      </c>
      <c r="K336" s="17" t="str">
        <v/>
      </c>
      <c r="L336" s="17" t="str">
        <v/>
      </c>
      <c r="M336" s="17" t="str">
        <v/>
      </c>
      <c r="N336" s="17" t="str">
        <v/>
      </c>
      <c r="O336" s="17" t="str">
        <v/>
      </c>
      <c r="P336" s="17" t="str">
        <v/>
      </c>
      <c r="Q336" s="17" t="str">
        <v/>
      </c>
      <c r="R336" s="17" t="str">
        <v/>
      </c>
      <c r="S336" s="17" t="str">
        <v/>
      </c>
      <c r="T336" s="17" t="str">
        <v/>
      </c>
      <c r="U336" s="17" t="str">
        <v/>
      </c>
      <c r="V336" s="17" t="str">
        <v/>
      </c>
      <c r="W336" s="17" t="str">
        <v/>
      </c>
      <c r="X336" s="17" t="str">
        <v/>
      </c>
      <c r="Y336" s="17" t="str">
        <v/>
      </c>
      <c r="Z336" s="17" t="str">
        <v/>
      </c>
      <c r="AA336" s="17" t="str">
        <v/>
      </c>
      <c r="AB336" s="17" t="str">
        <v/>
      </c>
      <c r="AC336" s="17" t="str">
        <v/>
      </c>
      <c r="AD336" s="17" t="str">
        <v/>
      </c>
      <c r="AE336" s="17" t="str">
        <v/>
      </c>
      <c r="AF336" s="5" t="str">
        <v/>
      </c>
      <c r="AG336" s="18">
        <f>IFERROR(_xlfn.BETA.DIST(DATE(YEAR(AG$2),MONTH(AG$2),15),$AD$2,$AE$2,FALSE,DATE(YEAR($AD336),MONTH($AD336),1),DATE(YEAR($AE336),MONTH($AE336),28)),0)</f>
      </c>
      <c r="AH336" s="18">
        <f>IFERROR(_xlfn.BETA.DIST(DATE(YEAR(AH$2),MONTH(AH$2),15),$AD$2,$AE$2,FALSE,DATE(YEAR($AD336),MONTH($AD336),1),DATE(YEAR($AE336),MONTH($AE336),28)),0)</f>
      </c>
      <c r="AI336" s="18">
        <f>IFERROR(_xlfn.BETA.DIST(DATE(YEAR(AI$2),MONTH(AI$2),15),$AD$2,$AE$2,FALSE,DATE(YEAR($AD336),MONTH($AD336),1),DATE(YEAR($AE336),MONTH($AE336),28)),0)</f>
      </c>
      <c r="AJ336" s="18">
        <f>IFERROR(_xlfn.BETA.DIST(DATE(YEAR(AJ$2),MONTH(AJ$2),15),$AD$2,$AE$2,FALSE,DATE(YEAR($AD336),MONTH($AD336),1),DATE(YEAR($AE336),MONTH($AE336),28)),0)</f>
      </c>
      <c r="AK336" s="18">
        <f>IFERROR(_xlfn.BETA.DIST(DATE(YEAR(AK$2),MONTH(AK$2),15),$AD$2,$AE$2,FALSE,DATE(YEAR($AD336),MONTH($AD336),1),DATE(YEAR($AE336),MONTH($AE336),28)),0)</f>
      </c>
      <c r="AL336" s="18">
        <f>IFERROR(_xlfn.BETA.DIST(DATE(YEAR(AL$2),MONTH(AL$2),15),$AD$2,$AE$2,FALSE,DATE(YEAR($AD336),MONTH($AD336),1),DATE(YEAR($AE336),MONTH($AE336),28)),0)</f>
      </c>
      <c r="AM336" s="18">
        <f>IFERROR(_xlfn.BETA.DIST(DATE(YEAR(AM$2),MONTH(AM$2),15),$AD$2,$AE$2,FALSE,DATE(YEAR($AD336),MONTH($AD336),1),DATE(YEAR($AE336),MONTH($AE336),28)),0)</f>
      </c>
      <c r="AN336" s="18">
        <f>IFERROR(_xlfn.BETA.DIST(DATE(YEAR(AN$2),MONTH(AN$2),15),$AD$2,$AE$2,FALSE,DATE(YEAR($AD336),MONTH($AD336),1),DATE(YEAR($AE336),MONTH($AE336),28)),0)</f>
      </c>
      <c r="AO336" s="18">
        <f>IFERROR(_xlfn.BETA.DIST(DATE(YEAR(AO$2),MONTH(AO$2),15),$AD$2,$AE$2,FALSE,DATE(YEAR($AD336),MONTH($AD336),1),DATE(YEAR($AE336),MONTH($AE336),28)),0)</f>
      </c>
      <c r="AP336" s="18">
        <f>IFERROR(_xlfn.BETA.DIST(DATE(YEAR(AP$2),MONTH(AP$2),15),$AD$2,$AE$2,FALSE,DATE(YEAR($AD336),MONTH($AD336),1),DATE(YEAR($AE336),MONTH($AE336),28)),0)</f>
      </c>
      <c r="AQ336" s="18">
        <f>IFERROR(_xlfn.BETA.DIST(DATE(YEAR(AQ$2),MONTH(AQ$2),15),$AD$2,$AE$2,FALSE,DATE(YEAR($AD336),MONTH($AD336),1),DATE(YEAR($AE336),MONTH($AE336),28)),0)</f>
      </c>
      <c r="AR336" s="18">
        <f>IFERROR(_xlfn.BETA.DIST(DATE(YEAR(AR$2),MONTH(AR$2),15),$AD$2,$AE$2,FALSE,DATE(YEAR($AD336),MONTH($AD336),1),DATE(YEAR($AE336),MONTH($AE336),28)),0)</f>
      </c>
      <c r="AS336" s="18">
        <f>IFERROR(_xlfn.BETA.DIST(DATE(YEAR(AS$2),MONTH(AS$2),15),$AD$2,$AE$2,FALSE,DATE(YEAR($AD336),MONTH($AD336),1),DATE(YEAR($AE336),MONTH($AE336),28)),0)</f>
      </c>
      <c r="AT336" s="18">
        <f>IFERROR(_xlfn.BETA.DIST(DATE(YEAR(AT$2),MONTH(AT$2),15),$AD$2,$AE$2,FALSE,DATE(YEAR($AD336),MONTH($AD336),1),DATE(YEAR($AE336),MONTH($AE336),28)),0)</f>
      </c>
      <c r="AU336" s="18">
        <f>IFERROR(_xlfn.BETA.DIST(DATE(YEAR(AU$2),MONTH(AU$2),15),$AD$2,$AE$2,FALSE,DATE(YEAR($AD336),MONTH($AD336),1),DATE(YEAR($AE336),MONTH($AE336),28)),0)</f>
      </c>
      <c r="AV336" s="18">
        <f>SUM(AG336:AU336)</f>
      </c>
      <c r="AW336" s="18">
        <f>IF(J336&lt;&gt;0,J336,IF($AV336=0,0,AG336/$AV336*$Z336))</f>
      </c>
      <c r="AX336" s="18">
        <f>IF(K336&lt;&gt;0,K336,IF($AV336=0,0,AH336/$AV336*$Z336))</f>
      </c>
      <c r="AY336" s="18">
        <f>IF(L336&lt;&gt;0,L336,IF($AV336=0,0,AI336/$AV336*$Z336))</f>
      </c>
      <c r="AZ336" s="18">
        <f>IF(M336&lt;&gt;0,M336,IF($AV336=0,0,AJ336/$AV336*$Z336))</f>
      </c>
      <c r="BA336" s="18">
        <f>IF(N336&lt;&gt;0,N336,IF($AV336=0,0,AK336/$AV336*$Z336))</f>
      </c>
      <c r="BB336" s="18">
        <f>IF(O336&lt;&gt;0,O336,IF($AV336=0,0,AL336/$AV336*$Z336))</f>
      </c>
      <c r="BC336" s="18">
        <f>IF(P336&lt;&gt;0,P336,IF($AV336=0,0,AM336/$AV336*$Z336))</f>
      </c>
      <c r="BD336" s="18">
        <f>IF(Q336&lt;&gt;0,Q336,IF($AV336=0,0,AN336/$AV336*$Z336))</f>
      </c>
      <c r="BE336" s="18">
        <f>IF(R336&lt;&gt;0,R336,IF($AV336=0,0,AO336/$AV336*$Z336))</f>
      </c>
      <c r="BF336" s="18">
        <f>IF(S336&lt;&gt;0,S336,IF($AV336=0,0,AP336/$AV336*$Z336))</f>
      </c>
      <c r="BG336" s="18">
        <f>IF(T336&lt;&gt;0,T336,IF($AV336=0,0,AQ336/$AV336*$Z336))</f>
      </c>
      <c r="BH336" s="18">
        <f>IF(U336&lt;&gt;0,U336,IF($AV336=0,0,AR336/$AV336*$Z336))</f>
      </c>
      <c r="BI336" s="18">
        <f>IF(V336&lt;&gt;0,V336,IF($AV336=0,0,AS336/$AV336*$Z336))</f>
      </c>
      <c r="BJ336" s="18">
        <f>IF(W336&lt;&gt;0,W336,IF($AV336=0,0,AT336/$AV336*$Z336))</f>
      </c>
      <c r="BK336" s="18">
        <f>IF(X336&lt;&gt;0,X336,IF($AV336=0,0,AU336/$AV336*$Z336))</f>
      </c>
      <c r="BL336" s="18">
        <f>SUM(AW336:BK336)</f>
      </c>
      <c r="BM336" s="17" t="str">
        <v/>
      </c>
    </row>
    <row r="337" outlineLevel="4">
      <c r="A337" s="5" t="str">
        <v>8.2.2</v>
      </c>
      <c r="B337" s="5" t="str">
        <v/>
      </c>
      <c r="C337" s="5" t="str">
        <v>BSKDGNGENGR05</v>
      </c>
      <c r="D337" s="5" t="str">
        <v>BSKDGNGENGR05</v>
      </c>
      <c r="E337" s="19">
        <f>IFERROR(_xlfn.XLOOKUP(F337,Assumptions!B:B,Assumptions!C:C),0)</f>
      </c>
      <c r="F337" s="5" t="str">
        <v>Advanced Payment</v>
      </c>
      <c r="G337" s="5" t="str">
        <v/>
      </c>
      <c r="H337" s="18">
        <f>G336*E337</f>
      </c>
      <c r="I337" s="18">
        <f>H337*(1-0)</f>
      </c>
      <c r="J337" s="18">
        <v>0</v>
      </c>
      <c r="K337" s="18">
        <v>0</v>
      </c>
      <c r="L337" s="18">
        <v>0</v>
      </c>
      <c r="M337" s="18">
        <v>0</v>
      </c>
      <c r="N337" s="18">
        <v>0</v>
      </c>
      <c r="O337" s="18">
        <v>0</v>
      </c>
      <c r="P337" s="18">
        <v>0</v>
      </c>
      <c r="Q337" s="18">
        <v>0</v>
      </c>
      <c r="R337" s="18">
        <v>0</v>
      </c>
      <c r="S337" s="18">
        <v>0</v>
      </c>
      <c r="T337" s="18">
        <v>0</v>
      </c>
      <c r="U337" s="18">
        <v>0</v>
      </c>
      <c r="V337" s="18">
        <v>0</v>
      </c>
      <c r="W337" s="18">
        <v>0</v>
      </c>
      <c r="X337" s="18">
        <v>0</v>
      </c>
      <c r="Y337" s="18">
        <f>SUM(J337:X337)</f>
      </c>
      <c r="Z337" s="18">
        <f>I337-Y337</f>
      </c>
      <c r="AA337" s="20">
        <v>46026</v>
      </c>
      <c r="AB337" s="20">
        <v>46026</v>
      </c>
      <c r="AC337" s="18">
        <f>IFERROR(_xlfn.XLOOKUP(F337,Assumptions!B:B,Assumptions!D:D),0)</f>
      </c>
      <c r="AD337" s="20">
        <f>AA337+AC337</f>
      </c>
      <c r="AE337" s="20">
        <f>AC337+AB337</f>
      </c>
      <c r="AF337" s="5" t="str">
        <v/>
      </c>
      <c r="AG337" s="18">
        <f>IFERROR(_xlfn.BETA.DIST(DATE(YEAR(AG$2),MONTH(AG$2),15),$AD$2,$AE$2,FALSE,DATE(YEAR($AD337),MONTH($AD337),1),DATE(YEAR($AE337),MONTH($AE337),28)),0)</f>
      </c>
      <c r="AH337" s="18">
        <f>IFERROR(_xlfn.BETA.DIST(DATE(YEAR(AH$2),MONTH(AH$2),15),$AD$2,$AE$2,FALSE,DATE(YEAR($AD337),MONTH($AD337),1),DATE(YEAR($AE337),MONTH($AE337),28)),0)</f>
      </c>
      <c r="AI337" s="18">
        <f>IFERROR(_xlfn.BETA.DIST(DATE(YEAR(AI$2),MONTH(AI$2),15),$AD$2,$AE$2,FALSE,DATE(YEAR($AD337),MONTH($AD337),1),DATE(YEAR($AE337),MONTH($AE337),28)),0)</f>
      </c>
      <c r="AJ337" s="18">
        <f>IFERROR(_xlfn.BETA.DIST(DATE(YEAR(AJ$2),MONTH(AJ$2),15),$AD$2,$AE$2,FALSE,DATE(YEAR($AD337),MONTH($AD337),1),DATE(YEAR($AE337),MONTH($AE337),28)),0)</f>
      </c>
      <c r="AK337" s="18">
        <f>IFERROR(_xlfn.BETA.DIST(DATE(YEAR(AK$2),MONTH(AK$2),15),$AD$2,$AE$2,FALSE,DATE(YEAR($AD337),MONTH($AD337),1),DATE(YEAR($AE337),MONTH($AE337),28)),0)</f>
      </c>
      <c r="AL337" s="18">
        <f>IFERROR(_xlfn.BETA.DIST(DATE(YEAR(AL$2),MONTH(AL$2),15),$AD$2,$AE$2,FALSE,DATE(YEAR($AD337),MONTH($AD337),1),DATE(YEAR($AE337),MONTH($AE337),28)),0)</f>
      </c>
      <c r="AM337" s="18">
        <f>IFERROR(_xlfn.BETA.DIST(DATE(YEAR(AM$2),MONTH(AM$2),15),$AD$2,$AE$2,FALSE,DATE(YEAR($AD337),MONTH($AD337),1),DATE(YEAR($AE337),MONTH($AE337),28)),0)</f>
      </c>
      <c r="AN337" s="18">
        <f>IFERROR(_xlfn.BETA.DIST(DATE(YEAR(AN$2),MONTH(AN$2),15),$AD$2,$AE$2,FALSE,DATE(YEAR($AD337),MONTH($AD337),1),DATE(YEAR($AE337),MONTH($AE337),28)),0)</f>
      </c>
      <c r="AO337" s="18">
        <f>IFERROR(_xlfn.BETA.DIST(DATE(YEAR(AO$2),MONTH(AO$2),15),$AD$2,$AE$2,FALSE,DATE(YEAR($AD337),MONTH($AD337),1),DATE(YEAR($AE337),MONTH($AE337),28)),0)</f>
      </c>
      <c r="AP337" s="18">
        <f>IFERROR(_xlfn.BETA.DIST(DATE(YEAR(AP$2),MONTH(AP$2),15),$AD$2,$AE$2,FALSE,DATE(YEAR($AD337),MONTH($AD337),1),DATE(YEAR($AE337),MONTH($AE337),28)),0)</f>
      </c>
      <c r="AQ337" s="18">
        <f>IFERROR(_xlfn.BETA.DIST(DATE(YEAR(AQ$2),MONTH(AQ$2),15),$AD$2,$AE$2,FALSE,DATE(YEAR($AD337),MONTH($AD337),1),DATE(YEAR($AE337),MONTH($AE337),28)),0)</f>
      </c>
      <c r="AR337" s="18">
        <f>IFERROR(_xlfn.BETA.DIST(DATE(YEAR(AR$2),MONTH(AR$2),15),$AD$2,$AE$2,FALSE,DATE(YEAR($AD337),MONTH($AD337),1),DATE(YEAR($AE337),MONTH($AE337),28)),0)</f>
      </c>
      <c r="AS337" s="18">
        <f>IFERROR(_xlfn.BETA.DIST(DATE(YEAR(AS$2),MONTH(AS$2),15),$AD$2,$AE$2,FALSE,DATE(YEAR($AD337),MONTH($AD337),1),DATE(YEAR($AE337),MONTH($AE337),28)),0)</f>
      </c>
      <c r="AT337" s="18">
        <f>IFERROR(_xlfn.BETA.DIST(DATE(YEAR(AT$2),MONTH(AT$2),15),$AD$2,$AE$2,FALSE,DATE(YEAR($AD337),MONTH($AD337),1),DATE(YEAR($AE337),MONTH($AE337),28)),0)</f>
      </c>
      <c r="AU337" s="18">
        <f>IFERROR(_xlfn.BETA.DIST(DATE(YEAR(AU$2),MONTH(AU$2),15),$AD$2,$AE$2,FALSE,DATE(YEAR($AD337),MONTH($AD337),1),DATE(YEAR($AE337),MONTH($AE337),28)),0)</f>
      </c>
      <c r="AV337" s="18">
        <f>SUM(AG337:AU337)</f>
      </c>
      <c r="AW337" s="18">
        <f>IF(J337&lt;&gt;0,J337,IF($AV337=0,0,AG337/$AV337*$Z337))</f>
      </c>
      <c r="AX337" s="18">
        <f>IF(K337&lt;&gt;0,K337,IF($AV337=0,0,AH337/$AV337*$Z337))</f>
      </c>
      <c r="AY337" s="18">
        <f>IF(L337&lt;&gt;0,L337,IF($AV337=0,0,AI337/$AV337*$Z337))</f>
      </c>
      <c r="AZ337" s="18">
        <f>IF(M337&lt;&gt;0,M337,IF($AV337=0,0,AJ337/$AV337*$Z337))</f>
      </c>
      <c r="BA337" s="18">
        <f>IF(N337&lt;&gt;0,N337,IF($AV337=0,0,AK337/$AV337*$Z337))</f>
      </c>
      <c r="BB337" s="18">
        <f>IF(O337&lt;&gt;0,O337,IF($AV337=0,0,AL337/$AV337*$Z337))</f>
      </c>
      <c r="BC337" s="18">
        <f>IF(P337&lt;&gt;0,P337,IF($AV337=0,0,AM337/$AV337*$Z337))</f>
      </c>
      <c r="BD337" s="18">
        <f>IF(Q337&lt;&gt;0,Q337,IF($AV337=0,0,AN337/$AV337*$Z337))</f>
      </c>
      <c r="BE337" s="18">
        <f>IF(R337&lt;&gt;0,R337,IF($AV337=0,0,AO337/$AV337*$Z337))</f>
      </c>
      <c r="BF337" s="18">
        <f>IF(S337&lt;&gt;0,S337,IF($AV337=0,0,AP337/$AV337*$Z337))</f>
      </c>
      <c r="BG337" s="18">
        <f>IF(T337&lt;&gt;0,T337,IF($AV337=0,0,AQ337/$AV337*$Z337))</f>
      </c>
      <c r="BH337" s="18">
        <f>IF(U337&lt;&gt;0,U337,IF($AV337=0,0,AR337/$AV337*$Z337))</f>
      </c>
      <c r="BI337" s="18">
        <f>IF(V337&lt;&gt;0,V337,IF($AV337=0,0,AS337/$AV337*$Z337))</f>
      </c>
      <c r="BJ337" s="18">
        <f>IF(W337&lt;&gt;0,W337,IF($AV337=0,0,AT337/$AV337*$Z337))</f>
      </c>
      <c r="BK337" s="18">
        <f>IF(X337&lt;&gt;0,X337,IF($AV337=0,0,AU337/$AV337*$Z337))</f>
      </c>
      <c r="BL337" s="18">
        <f>SUM(AW337:BK337)</f>
      </c>
      <c r="BM337" s="18">
        <f>I337-BL337</f>
      </c>
    </row>
    <row r="338" outlineLevel="4">
      <c r="A338" s="5" t="str">
        <v>8.2.2</v>
      </c>
      <c r="B338" s="5" t="str">
        <v/>
      </c>
      <c r="C338" s="5" t="str">
        <v>BSPRELGENCP13</v>
      </c>
      <c r="D338" s="5" t="str">
        <v>BSPRELGENCP13</v>
      </c>
      <c r="E338" s="19">
        <f>IFERROR(_xlfn.XLOOKUP(F338,Assumptions!B:B,Assumptions!C:C),0)</f>
      </c>
      <c r="F338" s="5" t="str">
        <v>Site Delivery USD</v>
      </c>
      <c r="G338" s="5" t="str">
        <v/>
      </c>
      <c r="H338" s="18">
        <f>G336*E338</f>
      </c>
      <c r="I338" s="18">
        <f>H338*(1-0)</f>
      </c>
      <c r="J338" s="18">
        <v>0</v>
      </c>
      <c r="K338" s="18">
        <v>0</v>
      </c>
      <c r="L338" s="18">
        <v>0</v>
      </c>
      <c r="M338" s="18">
        <v>0</v>
      </c>
      <c r="N338" s="18">
        <v>0</v>
      </c>
      <c r="O338" s="18">
        <v>0</v>
      </c>
      <c r="P338" s="18">
        <v>0</v>
      </c>
      <c r="Q338" s="18">
        <v>0</v>
      </c>
      <c r="R338" s="18">
        <v>0</v>
      </c>
      <c r="S338" s="18">
        <v>0</v>
      </c>
      <c r="T338" s="18">
        <v>0</v>
      </c>
      <c r="U338" s="18">
        <v>0</v>
      </c>
      <c r="V338" s="18">
        <v>0</v>
      </c>
      <c r="W338" s="18">
        <v>0</v>
      </c>
      <c r="X338" s="18">
        <v>0</v>
      </c>
      <c r="Y338" s="18">
        <f>SUM(J338:X338)</f>
      </c>
      <c r="Z338" s="18">
        <f>I338-Y338</f>
      </c>
      <c r="AA338" s="20">
        <v>46295</v>
      </c>
      <c r="AB338" s="20">
        <v>46295</v>
      </c>
      <c r="AC338" s="18">
        <f>IFERROR(_xlfn.XLOOKUP(F338,Assumptions!B:B,Assumptions!D:D),0)</f>
      </c>
      <c r="AD338" s="20">
        <f>AA338+AC338</f>
      </c>
      <c r="AE338" s="20">
        <f>AC338+AB338</f>
      </c>
      <c r="AF338" s="5" t="str">
        <v/>
      </c>
      <c r="AG338" s="18">
        <f>IFERROR(_xlfn.BETA.DIST(DATE(YEAR(AG$2),MONTH(AG$2),15),$AD$2,$AE$2,FALSE,DATE(YEAR($AD338),MONTH($AD338),1),DATE(YEAR($AE338),MONTH($AE338),28)),0)</f>
      </c>
      <c r="AH338" s="18">
        <f>IFERROR(_xlfn.BETA.DIST(DATE(YEAR(AH$2),MONTH(AH$2),15),$AD$2,$AE$2,FALSE,DATE(YEAR($AD338),MONTH($AD338),1),DATE(YEAR($AE338),MONTH($AE338),28)),0)</f>
      </c>
      <c r="AI338" s="18">
        <f>IFERROR(_xlfn.BETA.DIST(DATE(YEAR(AI$2),MONTH(AI$2),15),$AD$2,$AE$2,FALSE,DATE(YEAR($AD338),MONTH($AD338),1),DATE(YEAR($AE338),MONTH($AE338),28)),0)</f>
      </c>
      <c r="AJ338" s="18">
        <f>IFERROR(_xlfn.BETA.DIST(DATE(YEAR(AJ$2),MONTH(AJ$2),15),$AD$2,$AE$2,FALSE,DATE(YEAR($AD338),MONTH($AD338),1),DATE(YEAR($AE338),MONTH($AE338),28)),0)</f>
      </c>
      <c r="AK338" s="18">
        <f>IFERROR(_xlfn.BETA.DIST(DATE(YEAR(AK$2),MONTH(AK$2),15),$AD$2,$AE$2,FALSE,DATE(YEAR($AD338),MONTH($AD338),1),DATE(YEAR($AE338),MONTH($AE338),28)),0)</f>
      </c>
      <c r="AL338" s="18">
        <f>IFERROR(_xlfn.BETA.DIST(DATE(YEAR(AL$2),MONTH(AL$2),15),$AD$2,$AE$2,FALSE,DATE(YEAR($AD338),MONTH($AD338),1),DATE(YEAR($AE338),MONTH($AE338),28)),0)</f>
      </c>
      <c r="AM338" s="18">
        <f>IFERROR(_xlfn.BETA.DIST(DATE(YEAR(AM$2),MONTH(AM$2),15),$AD$2,$AE$2,FALSE,DATE(YEAR($AD338),MONTH($AD338),1),DATE(YEAR($AE338),MONTH($AE338),28)),0)</f>
      </c>
      <c r="AN338" s="18">
        <f>IFERROR(_xlfn.BETA.DIST(DATE(YEAR(AN$2),MONTH(AN$2),15),$AD$2,$AE$2,FALSE,DATE(YEAR($AD338),MONTH($AD338),1),DATE(YEAR($AE338),MONTH($AE338),28)),0)</f>
      </c>
      <c r="AO338" s="18">
        <f>IFERROR(_xlfn.BETA.DIST(DATE(YEAR(AO$2),MONTH(AO$2),15),$AD$2,$AE$2,FALSE,DATE(YEAR($AD338),MONTH($AD338),1),DATE(YEAR($AE338),MONTH($AE338),28)),0)</f>
      </c>
      <c r="AP338" s="18">
        <f>IFERROR(_xlfn.BETA.DIST(DATE(YEAR(AP$2),MONTH(AP$2),15),$AD$2,$AE$2,FALSE,DATE(YEAR($AD338),MONTH($AD338),1),DATE(YEAR($AE338),MONTH($AE338),28)),0)</f>
      </c>
      <c r="AQ338" s="18">
        <f>IFERROR(_xlfn.BETA.DIST(DATE(YEAR(AQ$2),MONTH(AQ$2),15),$AD$2,$AE$2,FALSE,DATE(YEAR($AD338),MONTH($AD338),1),DATE(YEAR($AE338),MONTH($AE338),28)),0)</f>
      </c>
      <c r="AR338" s="18">
        <f>IFERROR(_xlfn.BETA.DIST(DATE(YEAR(AR$2),MONTH(AR$2),15),$AD$2,$AE$2,FALSE,DATE(YEAR($AD338),MONTH($AD338),1),DATE(YEAR($AE338),MONTH($AE338),28)),0)</f>
      </c>
      <c r="AS338" s="18">
        <f>IFERROR(_xlfn.BETA.DIST(DATE(YEAR(AS$2),MONTH(AS$2),15),$AD$2,$AE$2,FALSE,DATE(YEAR($AD338),MONTH($AD338),1),DATE(YEAR($AE338),MONTH($AE338),28)),0)</f>
      </c>
      <c r="AT338" s="18">
        <f>IFERROR(_xlfn.BETA.DIST(DATE(YEAR(AT$2),MONTH(AT$2),15),$AD$2,$AE$2,FALSE,DATE(YEAR($AD338),MONTH($AD338),1),DATE(YEAR($AE338),MONTH($AE338),28)),0)</f>
      </c>
      <c r="AU338" s="18">
        <f>IFERROR(_xlfn.BETA.DIST(DATE(YEAR(AU$2),MONTH(AU$2),15),$AD$2,$AE$2,FALSE,DATE(YEAR($AD338),MONTH($AD338),1),DATE(YEAR($AE338),MONTH($AE338),28)),0)</f>
      </c>
      <c r="AV338" s="18">
        <f>SUM(AG338:AU338)</f>
      </c>
      <c r="AW338" s="18">
        <f>IF(J338&lt;&gt;0,J338,IF($AV338=0,0,AG338/$AV338*$Z338))</f>
      </c>
      <c r="AX338" s="18">
        <f>IF(K338&lt;&gt;0,K338,IF($AV338=0,0,AH338/$AV338*$Z338))</f>
      </c>
      <c r="AY338" s="18">
        <f>IF(L338&lt;&gt;0,L338,IF($AV338=0,0,AI338/$AV338*$Z338))</f>
      </c>
      <c r="AZ338" s="18">
        <f>IF(M338&lt;&gt;0,M338,IF($AV338=0,0,AJ338/$AV338*$Z338))</f>
      </c>
      <c r="BA338" s="18">
        <f>IF(N338&lt;&gt;0,N338,IF($AV338=0,0,AK338/$AV338*$Z338))</f>
      </c>
      <c r="BB338" s="18">
        <f>IF(O338&lt;&gt;0,O338,IF($AV338=0,0,AL338/$AV338*$Z338))</f>
      </c>
      <c r="BC338" s="18">
        <f>IF(P338&lt;&gt;0,P338,IF($AV338=0,0,AM338/$AV338*$Z338))</f>
      </c>
      <c r="BD338" s="18">
        <f>IF(Q338&lt;&gt;0,Q338,IF($AV338=0,0,AN338/$AV338*$Z338))</f>
      </c>
      <c r="BE338" s="18">
        <f>IF(R338&lt;&gt;0,R338,IF($AV338=0,0,AO338/$AV338*$Z338))</f>
      </c>
      <c r="BF338" s="18">
        <f>IF(S338&lt;&gt;0,S338,IF($AV338=0,0,AP338/$AV338*$Z338))</f>
      </c>
      <c r="BG338" s="18">
        <f>IF(T338&lt;&gt;0,T338,IF($AV338=0,0,AQ338/$AV338*$Z338))</f>
      </c>
      <c r="BH338" s="18">
        <f>IF(U338&lt;&gt;0,U338,IF($AV338=0,0,AR338/$AV338*$Z338))</f>
      </c>
      <c r="BI338" s="18">
        <f>IF(V338&lt;&gt;0,V338,IF($AV338=0,0,AS338/$AV338*$Z338))</f>
      </c>
      <c r="BJ338" s="18">
        <f>IF(W338&lt;&gt;0,W338,IF($AV338=0,0,AT338/$AV338*$Z338))</f>
      </c>
      <c r="BK338" s="18">
        <f>IF(X338&lt;&gt;0,X338,IF($AV338=0,0,AU338/$AV338*$Z338))</f>
      </c>
      <c r="BL338" s="18">
        <f>SUM(AW338:BK338)</f>
      </c>
      <c r="BM338" s="18">
        <f>I338-BL338</f>
      </c>
    </row>
    <row r="339" outlineLevel="4">
      <c r="A339" s="5" t="str">
        <v>8.2.2</v>
      </c>
      <c r="B339" s="5" t="str">
        <v/>
      </c>
      <c r="C339" s="5" t="str">
        <v>BSKDGNGENGR07</v>
      </c>
      <c r="D339" s="5" t="str">
        <v>BSKDGNGENGR07</v>
      </c>
      <c r="E339" s="19">
        <f>IFERROR(_xlfn.XLOOKUP(F339,Assumptions!B:B,Assumptions!C:C),0)</f>
      </c>
      <c r="F339" s="5" t="str">
        <v>Retention</v>
      </c>
      <c r="G339" s="5" t="str">
        <v/>
      </c>
      <c r="H339" s="18">
        <f>G336*E339</f>
      </c>
      <c r="I339" s="18">
        <f>H339*(1-0)</f>
      </c>
      <c r="J339" s="18">
        <v>0</v>
      </c>
      <c r="K339" s="18">
        <v>0</v>
      </c>
      <c r="L339" s="18">
        <v>0</v>
      </c>
      <c r="M339" s="18">
        <v>0</v>
      </c>
      <c r="N339" s="18">
        <v>0</v>
      </c>
      <c r="O339" s="18">
        <v>0</v>
      </c>
      <c r="P339" s="18">
        <v>0</v>
      </c>
      <c r="Q339" s="18">
        <v>0</v>
      </c>
      <c r="R339" s="18">
        <v>0</v>
      </c>
      <c r="S339" s="18">
        <v>0</v>
      </c>
      <c r="T339" s="18">
        <v>0</v>
      </c>
      <c r="U339" s="18">
        <v>0</v>
      </c>
      <c r="V339" s="18">
        <v>0</v>
      </c>
      <c r="W339" s="18">
        <v>0</v>
      </c>
      <c r="X339" s="18">
        <v>0</v>
      </c>
      <c r="Y339" s="18">
        <f>SUM(J339:X339)</f>
      </c>
      <c r="Z339" s="18">
        <f>I339-Y339</f>
      </c>
      <c r="AA339" s="20">
        <v>46483</v>
      </c>
      <c r="AB339" s="20">
        <v>46483</v>
      </c>
      <c r="AC339" s="18">
        <f>IFERROR(_xlfn.XLOOKUP(F339,Assumptions!B:B,Assumptions!D:D),0)</f>
      </c>
      <c r="AD339" s="20">
        <f>AA339+AC339</f>
      </c>
      <c r="AE339" s="20">
        <f>AC339+AB339</f>
      </c>
      <c r="AF339" s="5" t="str">
        <v/>
      </c>
      <c r="AG339" s="18">
        <f>IFERROR(_xlfn.BETA.DIST(DATE(YEAR(AG$2),MONTH(AG$2),15),$AD$2,$AE$2,FALSE,DATE(YEAR($AD339),MONTH($AD339),1),DATE(YEAR($AE339),MONTH($AE339),28)),0)</f>
      </c>
      <c r="AH339" s="18">
        <f>IFERROR(_xlfn.BETA.DIST(DATE(YEAR(AH$2),MONTH(AH$2),15),$AD$2,$AE$2,FALSE,DATE(YEAR($AD339),MONTH($AD339),1),DATE(YEAR($AE339),MONTH($AE339),28)),0)</f>
      </c>
      <c r="AI339" s="18">
        <f>IFERROR(_xlfn.BETA.DIST(DATE(YEAR(AI$2),MONTH(AI$2),15),$AD$2,$AE$2,FALSE,DATE(YEAR($AD339),MONTH($AD339),1),DATE(YEAR($AE339),MONTH($AE339),28)),0)</f>
      </c>
      <c r="AJ339" s="18">
        <f>IFERROR(_xlfn.BETA.DIST(DATE(YEAR(AJ$2),MONTH(AJ$2),15),$AD$2,$AE$2,FALSE,DATE(YEAR($AD339),MONTH($AD339),1),DATE(YEAR($AE339),MONTH($AE339),28)),0)</f>
      </c>
      <c r="AK339" s="18">
        <f>IFERROR(_xlfn.BETA.DIST(DATE(YEAR(AK$2),MONTH(AK$2),15),$AD$2,$AE$2,FALSE,DATE(YEAR($AD339),MONTH($AD339),1),DATE(YEAR($AE339),MONTH($AE339),28)),0)</f>
      </c>
      <c r="AL339" s="18">
        <f>IFERROR(_xlfn.BETA.DIST(DATE(YEAR(AL$2),MONTH(AL$2),15),$AD$2,$AE$2,FALSE,DATE(YEAR($AD339),MONTH($AD339),1),DATE(YEAR($AE339),MONTH($AE339),28)),0)</f>
      </c>
      <c r="AM339" s="18">
        <f>IFERROR(_xlfn.BETA.DIST(DATE(YEAR(AM$2),MONTH(AM$2),15),$AD$2,$AE$2,FALSE,DATE(YEAR($AD339),MONTH($AD339),1),DATE(YEAR($AE339),MONTH($AE339),28)),0)</f>
      </c>
      <c r="AN339" s="18">
        <f>IFERROR(_xlfn.BETA.DIST(DATE(YEAR(AN$2),MONTH(AN$2),15),$AD$2,$AE$2,FALSE,DATE(YEAR($AD339),MONTH($AD339),1),DATE(YEAR($AE339),MONTH($AE339),28)),0)</f>
      </c>
      <c r="AO339" s="18">
        <f>IFERROR(_xlfn.BETA.DIST(DATE(YEAR(AO$2),MONTH(AO$2),15),$AD$2,$AE$2,FALSE,DATE(YEAR($AD339),MONTH($AD339),1),DATE(YEAR($AE339),MONTH($AE339),28)),0)</f>
      </c>
      <c r="AP339" s="18">
        <f>IFERROR(_xlfn.BETA.DIST(DATE(YEAR(AP$2),MONTH(AP$2),15),$AD$2,$AE$2,FALSE,DATE(YEAR($AD339),MONTH($AD339),1),DATE(YEAR($AE339),MONTH($AE339),28)),0)</f>
      </c>
      <c r="AQ339" s="18">
        <f>IFERROR(_xlfn.BETA.DIST(DATE(YEAR(AQ$2),MONTH(AQ$2),15),$AD$2,$AE$2,FALSE,DATE(YEAR($AD339),MONTH($AD339),1),DATE(YEAR($AE339),MONTH($AE339),28)),0)</f>
      </c>
      <c r="AR339" s="18">
        <f>IFERROR(_xlfn.BETA.DIST(DATE(YEAR(AR$2),MONTH(AR$2),15),$AD$2,$AE$2,FALSE,DATE(YEAR($AD339),MONTH($AD339),1),DATE(YEAR($AE339),MONTH($AE339),28)),0)</f>
      </c>
      <c r="AS339" s="18">
        <f>IFERROR(_xlfn.BETA.DIST(DATE(YEAR(AS$2),MONTH(AS$2),15),$AD$2,$AE$2,FALSE,DATE(YEAR($AD339),MONTH($AD339),1),DATE(YEAR($AE339),MONTH($AE339),28)),0)</f>
      </c>
      <c r="AT339" s="18">
        <f>IFERROR(_xlfn.BETA.DIST(DATE(YEAR(AT$2),MONTH(AT$2),15),$AD$2,$AE$2,FALSE,DATE(YEAR($AD339),MONTH($AD339),1),DATE(YEAR($AE339),MONTH($AE339),28)),0)</f>
      </c>
      <c r="AU339" s="18">
        <f>IFERROR(_xlfn.BETA.DIST(DATE(YEAR(AU$2),MONTH(AU$2),15),$AD$2,$AE$2,FALSE,DATE(YEAR($AD339),MONTH($AD339),1),DATE(YEAR($AE339),MONTH($AE339),28)),0)</f>
      </c>
      <c r="AV339" s="18">
        <f>SUM(AG339:AU339)</f>
      </c>
      <c r="AW339" s="18">
        <f>IF(J339&lt;&gt;0,J339,IF($AV339=0,0,AG339/$AV339*$Z339))</f>
      </c>
      <c r="AX339" s="18">
        <f>IF(K339&lt;&gt;0,K339,IF($AV339=0,0,AH339/$AV339*$Z339))</f>
      </c>
      <c r="AY339" s="18">
        <f>IF(L339&lt;&gt;0,L339,IF($AV339=0,0,AI339/$AV339*$Z339))</f>
      </c>
      <c r="AZ339" s="18">
        <f>IF(M339&lt;&gt;0,M339,IF($AV339=0,0,AJ339/$AV339*$Z339))</f>
      </c>
      <c r="BA339" s="18">
        <f>IF(N339&lt;&gt;0,N339,IF($AV339=0,0,AK339/$AV339*$Z339))</f>
      </c>
      <c r="BB339" s="18">
        <f>IF(O339&lt;&gt;0,O339,IF($AV339=0,0,AL339/$AV339*$Z339))</f>
      </c>
      <c r="BC339" s="18">
        <f>IF(P339&lt;&gt;0,P339,IF($AV339=0,0,AM339/$AV339*$Z339))</f>
      </c>
      <c r="BD339" s="18">
        <f>IF(Q339&lt;&gt;0,Q339,IF($AV339=0,0,AN339/$AV339*$Z339))</f>
      </c>
      <c r="BE339" s="18">
        <f>IF(R339&lt;&gt;0,R339,IF($AV339=0,0,AO339/$AV339*$Z339))</f>
      </c>
      <c r="BF339" s="18">
        <f>IF(S339&lt;&gt;0,S339,IF($AV339=0,0,AP339/$AV339*$Z339))</f>
      </c>
      <c r="BG339" s="18">
        <f>IF(T339&lt;&gt;0,T339,IF($AV339=0,0,AQ339/$AV339*$Z339))</f>
      </c>
      <c r="BH339" s="18">
        <f>IF(U339&lt;&gt;0,U339,IF($AV339=0,0,AR339/$AV339*$Z339))</f>
      </c>
      <c r="BI339" s="18">
        <f>IF(V339&lt;&gt;0,V339,IF($AV339=0,0,AS339/$AV339*$Z339))</f>
      </c>
      <c r="BJ339" s="18">
        <f>IF(W339&lt;&gt;0,W339,IF($AV339=0,0,AT339/$AV339*$Z339))</f>
      </c>
      <c r="BK339" s="18">
        <f>IF(X339&lt;&gt;0,X339,IF($AV339=0,0,AU339/$AV339*$Z339))</f>
      </c>
      <c r="BL339" s="18">
        <f>SUM(AW339:BK339)</f>
      </c>
      <c r="BM339" s="18">
        <f>I339-BL339</f>
      </c>
    </row>
    <row r="340" outlineLevel="3">
      <c r="A340" s="17" t="str">
        <v>8.2.3</v>
      </c>
      <c r="B340" s="17" t="str">
        <v/>
      </c>
      <c r="C340" s="17" t="str">
        <v/>
      </c>
      <c r="D340" s="17" t="str">
        <v/>
      </c>
      <c r="E340" s="17" t="str">
        <v>8.2.3</v>
      </c>
      <c r="F340" s="17" t="str">
        <v>Price for 220 kV bus coupler and bus section feeder control panels as specified.</v>
      </c>
      <c r="G340" s="17">
        <v>3736.95</v>
      </c>
      <c r="H340" s="17" t="str">
        <v/>
      </c>
      <c r="I340" s="17" t="str">
        <v/>
      </c>
      <c r="J340" s="17" t="str">
        <v/>
      </c>
      <c r="K340" s="17" t="str">
        <v/>
      </c>
      <c r="L340" s="17" t="str">
        <v/>
      </c>
      <c r="M340" s="17" t="str">
        <v/>
      </c>
      <c r="N340" s="17" t="str">
        <v/>
      </c>
      <c r="O340" s="17" t="str">
        <v/>
      </c>
      <c r="P340" s="17" t="str">
        <v/>
      </c>
      <c r="Q340" s="17" t="str">
        <v/>
      </c>
      <c r="R340" s="17" t="str">
        <v/>
      </c>
      <c r="S340" s="17" t="str">
        <v/>
      </c>
      <c r="T340" s="17" t="str">
        <v/>
      </c>
      <c r="U340" s="17" t="str">
        <v/>
      </c>
      <c r="V340" s="17" t="str">
        <v/>
      </c>
      <c r="W340" s="17" t="str">
        <v/>
      </c>
      <c r="X340" s="17" t="str">
        <v/>
      </c>
      <c r="Y340" s="17" t="str">
        <v/>
      </c>
      <c r="Z340" s="17" t="str">
        <v/>
      </c>
      <c r="AA340" s="17" t="str">
        <v/>
      </c>
      <c r="AB340" s="17" t="str">
        <v/>
      </c>
      <c r="AC340" s="17" t="str">
        <v/>
      </c>
      <c r="AD340" s="17" t="str">
        <v/>
      </c>
      <c r="AE340" s="17" t="str">
        <v/>
      </c>
      <c r="AF340" s="5" t="str">
        <v/>
      </c>
      <c r="AG340" s="18">
        <f>IFERROR(_xlfn.BETA.DIST(DATE(YEAR(AG$2),MONTH(AG$2),15),$AD$2,$AE$2,FALSE,DATE(YEAR($AD340),MONTH($AD340),1),DATE(YEAR($AE340),MONTH($AE340),28)),0)</f>
      </c>
      <c r="AH340" s="18">
        <f>IFERROR(_xlfn.BETA.DIST(DATE(YEAR(AH$2),MONTH(AH$2),15),$AD$2,$AE$2,FALSE,DATE(YEAR($AD340),MONTH($AD340),1),DATE(YEAR($AE340),MONTH($AE340),28)),0)</f>
      </c>
      <c r="AI340" s="18">
        <f>IFERROR(_xlfn.BETA.DIST(DATE(YEAR(AI$2),MONTH(AI$2),15),$AD$2,$AE$2,FALSE,DATE(YEAR($AD340),MONTH($AD340),1),DATE(YEAR($AE340),MONTH($AE340),28)),0)</f>
      </c>
      <c r="AJ340" s="18">
        <f>IFERROR(_xlfn.BETA.DIST(DATE(YEAR(AJ$2),MONTH(AJ$2),15),$AD$2,$AE$2,FALSE,DATE(YEAR($AD340),MONTH($AD340),1),DATE(YEAR($AE340),MONTH($AE340),28)),0)</f>
      </c>
      <c r="AK340" s="18">
        <f>IFERROR(_xlfn.BETA.DIST(DATE(YEAR(AK$2),MONTH(AK$2),15),$AD$2,$AE$2,FALSE,DATE(YEAR($AD340),MONTH($AD340),1),DATE(YEAR($AE340),MONTH($AE340),28)),0)</f>
      </c>
      <c r="AL340" s="18">
        <f>IFERROR(_xlfn.BETA.DIST(DATE(YEAR(AL$2),MONTH(AL$2),15),$AD$2,$AE$2,FALSE,DATE(YEAR($AD340),MONTH($AD340),1),DATE(YEAR($AE340),MONTH($AE340),28)),0)</f>
      </c>
      <c r="AM340" s="18">
        <f>IFERROR(_xlfn.BETA.DIST(DATE(YEAR(AM$2),MONTH(AM$2),15),$AD$2,$AE$2,FALSE,DATE(YEAR($AD340),MONTH($AD340),1),DATE(YEAR($AE340),MONTH($AE340),28)),0)</f>
      </c>
      <c r="AN340" s="18">
        <f>IFERROR(_xlfn.BETA.DIST(DATE(YEAR(AN$2),MONTH(AN$2),15),$AD$2,$AE$2,FALSE,DATE(YEAR($AD340),MONTH($AD340),1),DATE(YEAR($AE340),MONTH($AE340),28)),0)</f>
      </c>
      <c r="AO340" s="18">
        <f>IFERROR(_xlfn.BETA.DIST(DATE(YEAR(AO$2),MONTH(AO$2),15),$AD$2,$AE$2,FALSE,DATE(YEAR($AD340),MONTH($AD340),1),DATE(YEAR($AE340),MONTH($AE340),28)),0)</f>
      </c>
      <c r="AP340" s="18">
        <f>IFERROR(_xlfn.BETA.DIST(DATE(YEAR(AP$2),MONTH(AP$2),15),$AD$2,$AE$2,FALSE,DATE(YEAR($AD340),MONTH($AD340),1),DATE(YEAR($AE340),MONTH($AE340),28)),0)</f>
      </c>
      <c r="AQ340" s="18">
        <f>IFERROR(_xlfn.BETA.DIST(DATE(YEAR(AQ$2),MONTH(AQ$2),15),$AD$2,$AE$2,FALSE,DATE(YEAR($AD340),MONTH($AD340),1),DATE(YEAR($AE340),MONTH($AE340),28)),0)</f>
      </c>
      <c r="AR340" s="18">
        <f>IFERROR(_xlfn.BETA.DIST(DATE(YEAR(AR$2),MONTH(AR$2),15),$AD$2,$AE$2,FALSE,DATE(YEAR($AD340),MONTH($AD340),1),DATE(YEAR($AE340),MONTH($AE340),28)),0)</f>
      </c>
      <c r="AS340" s="18">
        <f>IFERROR(_xlfn.BETA.DIST(DATE(YEAR(AS$2),MONTH(AS$2),15),$AD$2,$AE$2,FALSE,DATE(YEAR($AD340),MONTH($AD340),1),DATE(YEAR($AE340),MONTH($AE340),28)),0)</f>
      </c>
      <c r="AT340" s="18">
        <f>IFERROR(_xlfn.BETA.DIST(DATE(YEAR(AT$2),MONTH(AT$2),15),$AD$2,$AE$2,FALSE,DATE(YEAR($AD340),MONTH($AD340),1),DATE(YEAR($AE340),MONTH($AE340),28)),0)</f>
      </c>
      <c r="AU340" s="18">
        <f>IFERROR(_xlfn.BETA.DIST(DATE(YEAR(AU$2),MONTH(AU$2),15),$AD$2,$AE$2,FALSE,DATE(YEAR($AD340),MONTH($AD340),1),DATE(YEAR($AE340),MONTH($AE340),28)),0)</f>
      </c>
      <c r="AV340" s="18">
        <f>SUM(AG340:AU340)</f>
      </c>
      <c r="AW340" s="18">
        <f>IF(J340&lt;&gt;0,J340,IF($AV340=0,0,AG340/$AV340*$Z340))</f>
      </c>
      <c r="AX340" s="18">
        <f>IF(K340&lt;&gt;0,K340,IF($AV340=0,0,AH340/$AV340*$Z340))</f>
      </c>
      <c r="AY340" s="18">
        <f>IF(L340&lt;&gt;0,L340,IF($AV340=0,0,AI340/$AV340*$Z340))</f>
      </c>
      <c r="AZ340" s="18">
        <f>IF(M340&lt;&gt;0,M340,IF($AV340=0,0,AJ340/$AV340*$Z340))</f>
      </c>
      <c r="BA340" s="18">
        <f>IF(N340&lt;&gt;0,N340,IF($AV340=0,0,AK340/$AV340*$Z340))</f>
      </c>
      <c r="BB340" s="18">
        <f>IF(O340&lt;&gt;0,O340,IF($AV340=0,0,AL340/$AV340*$Z340))</f>
      </c>
      <c r="BC340" s="18">
        <f>IF(P340&lt;&gt;0,P340,IF($AV340=0,0,AM340/$AV340*$Z340))</f>
      </c>
      <c r="BD340" s="18">
        <f>IF(Q340&lt;&gt;0,Q340,IF($AV340=0,0,AN340/$AV340*$Z340))</f>
      </c>
      <c r="BE340" s="18">
        <f>IF(R340&lt;&gt;0,R340,IF($AV340=0,0,AO340/$AV340*$Z340))</f>
      </c>
      <c r="BF340" s="18">
        <f>IF(S340&lt;&gt;0,S340,IF($AV340=0,0,AP340/$AV340*$Z340))</f>
      </c>
      <c r="BG340" s="18">
        <f>IF(T340&lt;&gt;0,T340,IF($AV340=0,0,AQ340/$AV340*$Z340))</f>
      </c>
      <c r="BH340" s="18">
        <f>IF(U340&lt;&gt;0,U340,IF($AV340=0,0,AR340/$AV340*$Z340))</f>
      </c>
      <c r="BI340" s="18">
        <f>IF(V340&lt;&gt;0,V340,IF($AV340=0,0,AS340/$AV340*$Z340))</f>
      </c>
      <c r="BJ340" s="18">
        <f>IF(W340&lt;&gt;0,W340,IF($AV340=0,0,AT340/$AV340*$Z340))</f>
      </c>
      <c r="BK340" s="18">
        <f>IF(X340&lt;&gt;0,X340,IF($AV340=0,0,AU340/$AV340*$Z340))</f>
      </c>
      <c r="BL340" s="18">
        <f>SUM(AW340:BK340)</f>
      </c>
      <c r="BM340" s="17" t="str">
        <v/>
      </c>
    </row>
    <row r="341" outlineLevel="4">
      <c r="A341" s="5" t="str">
        <v>8.2.3</v>
      </c>
      <c r="B341" s="5" t="str">
        <v/>
      </c>
      <c r="C341" s="5" t="str">
        <v>BSKDGNGENGR05</v>
      </c>
      <c r="D341" s="5" t="str">
        <v>BSKDGNGENGR05</v>
      </c>
      <c r="E341" s="19">
        <f>IFERROR(_xlfn.XLOOKUP(F341,Assumptions!B:B,Assumptions!C:C),0)</f>
      </c>
      <c r="F341" s="5" t="str">
        <v>Advanced Payment</v>
      </c>
      <c r="G341" s="5" t="str">
        <v/>
      </c>
      <c r="H341" s="18">
        <f>G340*E341</f>
      </c>
      <c r="I341" s="18">
        <f>H341*(1-0)</f>
      </c>
      <c r="J341" s="18">
        <v>0</v>
      </c>
      <c r="K341" s="18">
        <v>0</v>
      </c>
      <c r="L341" s="18">
        <v>0</v>
      </c>
      <c r="M341" s="18">
        <v>0</v>
      </c>
      <c r="N341" s="18">
        <v>0</v>
      </c>
      <c r="O341" s="18">
        <v>0</v>
      </c>
      <c r="P341" s="18">
        <v>0</v>
      </c>
      <c r="Q341" s="18">
        <v>0</v>
      </c>
      <c r="R341" s="18">
        <v>0</v>
      </c>
      <c r="S341" s="18">
        <v>0</v>
      </c>
      <c r="T341" s="18">
        <v>0</v>
      </c>
      <c r="U341" s="18">
        <v>0</v>
      </c>
      <c r="V341" s="18">
        <v>0</v>
      </c>
      <c r="W341" s="18">
        <v>0</v>
      </c>
      <c r="X341" s="18">
        <v>0</v>
      </c>
      <c r="Y341" s="18">
        <f>SUM(J341:X341)</f>
      </c>
      <c r="Z341" s="18">
        <f>I341-Y341</f>
      </c>
      <c r="AA341" s="20">
        <v>46026</v>
      </c>
      <c r="AB341" s="20">
        <v>46026</v>
      </c>
      <c r="AC341" s="18">
        <f>IFERROR(_xlfn.XLOOKUP(F341,Assumptions!B:B,Assumptions!D:D),0)</f>
      </c>
      <c r="AD341" s="20">
        <f>AA341+AC341</f>
      </c>
      <c r="AE341" s="20">
        <f>AC341+AB341</f>
      </c>
      <c r="AF341" s="5" t="str">
        <v/>
      </c>
      <c r="AG341" s="18">
        <f>IFERROR(_xlfn.BETA.DIST(DATE(YEAR(AG$2),MONTH(AG$2),15),$AD$2,$AE$2,FALSE,DATE(YEAR($AD341),MONTH($AD341),1),DATE(YEAR($AE341),MONTH($AE341),28)),0)</f>
      </c>
      <c r="AH341" s="18">
        <f>IFERROR(_xlfn.BETA.DIST(DATE(YEAR(AH$2),MONTH(AH$2),15),$AD$2,$AE$2,FALSE,DATE(YEAR($AD341),MONTH($AD341),1),DATE(YEAR($AE341),MONTH($AE341),28)),0)</f>
      </c>
      <c r="AI341" s="18">
        <f>IFERROR(_xlfn.BETA.DIST(DATE(YEAR(AI$2),MONTH(AI$2),15),$AD$2,$AE$2,FALSE,DATE(YEAR($AD341),MONTH($AD341),1),DATE(YEAR($AE341),MONTH($AE341),28)),0)</f>
      </c>
      <c r="AJ341" s="18">
        <f>IFERROR(_xlfn.BETA.DIST(DATE(YEAR(AJ$2),MONTH(AJ$2),15),$AD$2,$AE$2,FALSE,DATE(YEAR($AD341),MONTH($AD341),1),DATE(YEAR($AE341),MONTH($AE341),28)),0)</f>
      </c>
      <c r="AK341" s="18">
        <f>IFERROR(_xlfn.BETA.DIST(DATE(YEAR(AK$2),MONTH(AK$2),15),$AD$2,$AE$2,FALSE,DATE(YEAR($AD341),MONTH($AD341),1),DATE(YEAR($AE341),MONTH($AE341),28)),0)</f>
      </c>
      <c r="AL341" s="18">
        <f>IFERROR(_xlfn.BETA.DIST(DATE(YEAR(AL$2),MONTH(AL$2),15),$AD$2,$AE$2,FALSE,DATE(YEAR($AD341),MONTH($AD341),1),DATE(YEAR($AE341),MONTH($AE341),28)),0)</f>
      </c>
      <c r="AM341" s="18">
        <f>IFERROR(_xlfn.BETA.DIST(DATE(YEAR(AM$2),MONTH(AM$2),15),$AD$2,$AE$2,FALSE,DATE(YEAR($AD341),MONTH($AD341),1),DATE(YEAR($AE341),MONTH($AE341),28)),0)</f>
      </c>
      <c r="AN341" s="18">
        <f>IFERROR(_xlfn.BETA.DIST(DATE(YEAR(AN$2),MONTH(AN$2),15),$AD$2,$AE$2,FALSE,DATE(YEAR($AD341),MONTH($AD341),1),DATE(YEAR($AE341),MONTH($AE341),28)),0)</f>
      </c>
      <c r="AO341" s="18">
        <f>IFERROR(_xlfn.BETA.DIST(DATE(YEAR(AO$2),MONTH(AO$2),15),$AD$2,$AE$2,FALSE,DATE(YEAR($AD341),MONTH($AD341),1),DATE(YEAR($AE341),MONTH($AE341),28)),0)</f>
      </c>
      <c r="AP341" s="18">
        <f>IFERROR(_xlfn.BETA.DIST(DATE(YEAR(AP$2),MONTH(AP$2),15),$AD$2,$AE$2,FALSE,DATE(YEAR($AD341),MONTH($AD341),1),DATE(YEAR($AE341),MONTH($AE341),28)),0)</f>
      </c>
      <c r="AQ341" s="18">
        <f>IFERROR(_xlfn.BETA.DIST(DATE(YEAR(AQ$2),MONTH(AQ$2),15),$AD$2,$AE$2,FALSE,DATE(YEAR($AD341),MONTH($AD341),1),DATE(YEAR($AE341),MONTH($AE341),28)),0)</f>
      </c>
      <c r="AR341" s="18">
        <f>IFERROR(_xlfn.BETA.DIST(DATE(YEAR(AR$2),MONTH(AR$2),15),$AD$2,$AE$2,FALSE,DATE(YEAR($AD341),MONTH($AD341),1),DATE(YEAR($AE341),MONTH($AE341),28)),0)</f>
      </c>
      <c r="AS341" s="18">
        <f>IFERROR(_xlfn.BETA.DIST(DATE(YEAR(AS$2),MONTH(AS$2),15),$AD$2,$AE$2,FALSE,DATE(YEAR($AD341),MONTH($AD341),1),DATE(YEAR($AE341),MONTH($AE341),28)),0)</f>
      </c>
      <c r="AT341" s="18">
        <f>IFERROR(_xlfn.BETA.DIST(DATE(YEAR(AT$2),MONTH(AT$2),15),$AD$2,$AE$2,FALSE,DATE(YEAR($AD341),MONTH($AD341),1),DATE(YEAR($AE341),MONTH($AE341),28)),0)</f>
      </c>
      <c r="AU341" s="18">
        <f>IFERROR(_xlfn.BETA.DIST(DATE(YEAR(AU$2),MONTH(AU$2),15),$AD$2,$AE$2,FALSE,DATE(YEAR($AD341),MONTH($AD341),1),DATE(YEAR($AE341),MONTH($AE341),28)),0)</f>
      </c>
      <c r="AV341" s="18">
        <f>SUM(AG341:AU341)</f>
      </c>
      <c r="AW341" s="18">
        <f>IF(J341&lt;&gt;0,J341,IF($AV341=0,0,AG341/$AV341*$Z341))</f>
      </c>
      <c r="AX341" s="18">
        <f>IF(K341&lt;&gt;0,K341,IF($AV341=0,0,AH341/$AV341*$Z341))</f>
      </c>
      <c r="AY341" s="18">
        <f>IF(L341&lt;&gt;0,L341,IF($AV341=0,0,AI341/$AV341*$Z341))</f>
      </c>
      <c r="AZ341" s="18">
        <f>IF(M341&lt;&gt;0,M341,IF($AV341=0,0,AJ341/$AV341*$Z341))</f>
      </c>
      <c r="BA341" s="18">
        <f>IF(N341&lt;&gt;0,N341,IF($AV341=0,0,AK341/$AV341*$Z341))</f>
      </c>
      <c r="BB341" s="18">
        <f>IF(O341&lt;&gt;0,O341,IF($AV341=0,0,AL341/$AV341*$Z341))</f>
      </c>
      <c r="BC341" s="18">
        <f>IF(P341&lt;&gt;0,P341,IF($AV341=0,0,AM341/$AV341*$Z341))</f>
      </c>
      <c r="BD341" s="18">
        <f>IF(Q341&lt;&gt;0,Q341,IF($AV341=0,0,AN341/$AV341*$Z341))</f>
      </c>
      <c r="BE341" s="18">
        <f>IF(R341&lt;&gt;0,R341,IF($AV341=0,0,AO341/$AV341*$Z341))</f>
      </c>
      <c r="BF341" s="18">
        <f>IF(S341&lt;&gt;0,S341,IF($AV341=0,0,AP341/$AV341*$Z341))</f>
      </c>
      <c r="BG341" s="18">
        <f>IF(T341&lt;&gt;0,T341,IF($AV341=0,0,AQ341/$AV341*$Z341))</f>
      </c>
      <c r="BH341" s="18">
        <f>IF(U341&lt;&gt;0,U341,IF($AV341=0,0,AR341/$AV341*$Z341))</f>
      </c>
      <c r="BI341" s="18">
        <f>IF(V341&lt;&gt;0,V341,IF($AV341=0,0,AS341/$AV341*$Z341))</f>
      </c>
      <c r="BJ341" s="18">
        <f>IF(W341&lt;&gt;0,W341,IF($AV341=0,0,AT341/$AV341*$Z341))</f>
      </c>
      <c r="BK341" s="18">
        <f>IF(X341&lt;&gt;0,X341,IF($AV341=0,0,AU341/$AV341*$Z341))</f>
      </c>
      <c r="BL341" s="18">
        <f>SUM(AW341:BK341)</f>
      </c>
      <c r="BM341" s="18">
        <f>I341-BL341</f>
      </c>
    </row>
    <row r="342" outlineLevel="4">
      <c r="A342" s="5" t="str">
        <v>8.2.3</v>
      </c>
      <c r="B342" s="5" t="str">
        <v/>
      </c>
      <c r="C342" s="5" t="str">
        <v>BSPRELGENCP13</v>
      </c>
      <c r="D342" s="5" t="str">
        <v>BSPRELGENCP13</v>
      </c>
      <c r="E342" s="19">
        <f>IFERROR(_xlfn.XLOOKUP(F342,Assumptions!B:B,Assumptions!C:C),0)</f>
      </c>
      <c r="F342" s="5" t="str">
        <v>Site Delivery USD</v>
      </c>
      <c r="G342" s="5" t="str">
        <v/>
      </c>
      <c r="H342" s="18">
        <f>G340*E342</f>
      </c>
      <c r="I342" s="18">
        <f>H342*(1-0)</f>
      </c>
      <c r="J342" s="18">
        <v>0</v>
      </c>
      <c r="K342" s="18">
        <v>0</v>
      </c>
      <c r="L342" s="18">
        <v>0</v>
      </c>
      <c r="M342" s="18">
        <v>0</v>
      </c>
      <c r="N342" s="18">
        <v>0</v>
      </c>
      <c r="O342" s="18">
        <v>0</v>
      </c>
      <c r="P342" s="18">
        <v>0</v>
      </c>
      <c r="Q342" s="18">
        <v>0</v>
      </c>
      <c r="R342" s="18">
        <v>0</v>
      </c>
      <c r="S342" s="18">
        <v>0</v>
      </c>
      <c r="T342" s="18">
        <v>0</v>
      </c>
      <c r="U342" s="18">
        <v>0</v>
      </c>
      <c r="V342" s="18">
        <v>0</v>
      </c>
      <c r="W342" s="18">
        <v>0</v>
      </c>
      <c r="X342" s="18">
        <v>0</v>
      </c>
      <c r="Y342" s="18">
        <f>SUM(J342:X342)</f>
      </c>
      <c r="Z342" s="18">
        <f>I342-Y342</f>
      </c>
      <c r="AA342" s="20">
        <v>46295</v>
      </c>
      <c r="AB342" s="20">
        <v>46295</v>
      </c>
      <c r="AC342" s="18">
        <f>IFERROR(_xlfn.XLOOKUP(F342,Assumptions!B:B,Assumptions!D:D),0)</f>
      </c>
      <c r="AD342" s="20">
        <f>AA342+AC342</f>
      </c>
      <c r="AE342" s="20">
        <f>AC342+AB342</f>
      </c>
      <c r="AF342" s="5" t="str">
        <v/>
      </c>
      <c r="AG342" s="18">
        <f>IFERROR(_xlfn.BETA.DIST(DATE(YEAR(AG$2),MONTH(AG$2),15),$AD$2,$AE$2,FALSE,DATE(YEAR($AD342),MONTH($AD342),1),DATE(YEAR($AE342),MONTH($AE342),28)),0)</f>
      </c>
      <c r="AH342" s="18">
        <f>IFERROR(_xlfn.BETA.DIST(DATE(YEAR(AH$2),MONTH(AH$2),15),$AD$2,$AE$2,FALSE,DATE(YEAR($AD342),MONTH($AD342),1),DATE(YEAR($AE342),MONTH($AE342),28)),0)</f>
      </c>
      <c r="AI342" s="18">
        <f>IFERROR(_xlfn.BETA.DIST(DATE(YEAR(AI$2),MONTH(AI$2),15),$AD$2,$AE$2,FALSE,DATE(YEAR($AD342),MONTH($AD342),1),DATE(YEAR($AE342),MONTH($AE342),28)),0)</f>
      </c>
      <c r="AJ342" s="18">
        <f>IFERROR(_xlfn.BETA.DIST(DATE(YEAR(AJ$2),MONTH(AJ$2),15),$AD$2,$AE$2,FALSE,DATE(YEAR($AD342),MONTH($AD342),1),DATE(YEAR($AE342),MONTH($AE342),28)),0)</f>
      </c>
      <c r="AK342" s="18">
        <f>IFERROR(_xlfn.BETA.DIST(DATE(YEAR(AK$2),MONTH(AK$2),15),$AD$2,$AE$2,FALSE,DATE(YEAR($AD342),MONTH($AD342),1),DATE(YEAR($AE342),MONTH($AE342),28)),0)</f>
      </c>
      <c r="AL342" s="18">
        <f>IFERROR(_xlfn.BETA.DIST(DATE(YEAR(AL$2),MONTH(AL$2),15),$AD$2,$AE$2,FALSE,DATE(YEAR($AD342),MONTH($AD342),1),DATE(YEAR($AE342),MONTH($AE342),28)),0)</f>
      </c>
      <c r="AM342" s="18">
        <f>IFERROR(_xlfn.BETA.DIST(DATE(YEAR(AM$2),MONTH(AM$2),15),$AD$2,$AE$2,FALSE,DATE(YEAR($AD342),MONTH($AD342),1),DATE(YEAR($AE342),MONTH($AE342),28)),0)</f>
      </c>
      <c r="AN342" s="18">
        <f>IFERROR(_xlfn.BETA.DIST(DATE(YEAR(AN$2),MONTH(AN$2),15),$AD$2,$AE$2,FALSE,DATE(YEAR($AD342),MONTH($AD342),1),DATE(YEAR($AE342),MONTH($AE342),28)),0)</f>
      </c>
      <c r="AO342" s="18">
        <f>IFERROR(_xlfn.BETA.DIST(DATE(YEAR(AO$2),MONTH(AO$2),15),$AD$2,$AE$2,FALSE,DATE(YEAR($AD342),MONTH($AD342),1),DATE(YEAR($AE342),MONTH($AE342),28)),0)</f>
      </c>
      <c r="AP342" s="18">
        <f>IFERROR(_xlfn.BETA.DIST(DATE(YEAR(AP$2),MONTH(AP$2),15),$AD$2,$AE$2,FALSE,DATE(YEAR($AD342),MONTH($AD342),1),DATE(YEAR($AE342),MONTH($AE342),28)),0)</f>
      </c>
      <c r="AQ342" s="18">
        <f>IFERROR(_xlfn.BETA.DIST(DATE(YEAR(AQ$2),MONTH(AQ$2),15),$AD$2,$AE$2,FALSE,DATE(YEAR($AD342),MONTH($AD342),1),DATE(YEAR($AE342),MONTH($AE342),28)),0)</f>
      </c>
      <c r="AR342" s="18">
        <f>IFERROR(_xlfn.BETA.DIST(DATE(YEAR(AR$2),MONTH(AR$2),15),$AD$2,$AE$2,FALSE,DATE(YEAR($AD342),MONTH($AD342),1),DATE(YEAR($AE342),MONTH($AE342),28)),0)</f>
      </c>
      <c r="AS342" s="18">
        <f>IFERROR(_xlfn.BETA.DIST(DATE(YEAR(AS$2),MONTH(AS$2),15),$AD$2,$AE$2,FALSE,DATE(YEAR($AD342),MONTH($AD342),1),DATE(YEAR($AE342),MONTH($AE342),28)),0)</f>
      </c>
      <c r="AT342" s="18">
        <f>IFERROR(_xlfn.BETA.DIST(DATE(YEAR(AT$2),MONTH(AT$2),15),$AD$2,$AE$2,FALSE,DATE(YEAR($AD342),MONTH($AD342),1),DATE(YEAR($AE342),MONTH($AE342),28)),0)</f>
      </c>
      <c r="AU342" s="18">
        <f>IFERROR(_xlfn.BETA.DIST(DATE(YEAR(AU$2),MONTH(AU$2),15),$AD$2,$AE$2,FALSE,DATE(YEAR($AD342),MONTH($AD342),1),DATE(YEAR($AE342),MONTH($AE342),28)),0)</f>
      </c>
      <c r="AV342" s="18">
        <f>SUM(AG342:AU342)</f>
      </c>
      <c r="AW342" s="18">
        <f>IF(J342&lt;&gt;0,J342,IF($AV342=0,0,AG342/$AV342*$Z342))</f>
      </c>
      <c r="AX342" s="18">
        <f>IF(K342&lt;&gt;0,K342,IF($AV342=0,0,AH342/$AV342*$Z342))</f>
      </c>
      <c r="AY342" s="18">
        <f>IF(L342&lt;&gt;0,L342,IF($AV342=0,0,AI342/$AV342*$Z342))</f>
      </c>
      <c r="AZ342" s="18">
        <f>IF(M342&lt;&gt;0,M342,IF($AV342=0,0,AJ342/$AV342*$Z342))</f>
      </c>
      <c r="BA342" s="18">
        <f>IF(N342&lt;&gt;0,N342,IF($AV342=0,0,AK342/$AV342*$Z342))</f>
      </c>
      <c r="BB342" s="18">
        <f>IF(O342&lt;&gt;0,O342,IF($AV342=0,0,AL342/$AV342*$Z342))</f>
      </c>
      <c r="BC342" s="18">
        <f>IF(P342&lt;&gt;0,P342,IF($AV342=0,0,AM342/$AV342*$Z342))</f>
      </c>
      <c r="BD342" s="18">
        <f>IF(Q342&lt;&gt;0,Q342,IF($AV342=0,0,AN342/$AV342*$Z342))</f>
      </c>
      <c r="BE342" s="18">
        <f>IF(R342&lt;&gt;0,R342,IF($AV342=0,0,AO342/$AV342*$Z342))</f>
      </c>
      <c r="BF342" s="18">
        <f>IF(S342&lt;&gt;0,S342,IF($AV342=0,0,AP342/$AV342*$Z342))</f>
      </c>
      <c r="BG342" s="18">
        <f>IF(T342&lt;&gt;0,T342,IF($AV342=0,0,AQ342/$AV342*$Z342))</f>
      </c>
      <c r="BH342" s="18">
        <f>IF(U342&lt;&gt;0,U342,IF($AV342=0,0,AR342/$AV342*$Z342))</f>
      </c>
      <c r="BI342" s="18">
        <f>IF(V342&lt;&gt;0,V342,IF($AV342=0,0,AS342/$AV342*$Z342))</f>
      </c>
      <c r="BJ342" s="18">
        <f>IF(W342&lt;&gt;0,W342,IF($AV342=0,0,AT342/$AV342*$Z342))</f>
      </c>
      <c r="BK342" s="18">
        <f>IF(X342&lt;&gt;0,X342,IF($AV342=0,0,AU342/$AV342*$Z342))</f>
      </c>
      <c r="BL342" s="18">
        <f>SUM(AW342:BK342)</f>
      </c>
      <c r="BM342" s="18">
        <f>I342-BL342</f>
      </c>
    </row>
    <row r="343" outlineLevel="4">
      <c r="A343" s="5" t="str">
        <v>8.2.3</v>
      </c>
      <c r="B343" s="5" t="str">
        <v/>
      </c>
      <c r="C343" s="5" t="str">
        <v>BSKDGNGENGR07</v>
      </c>
      <c r="D343" s="5" t="str">
        <v>BSKDGNGENGR07</v>
      </c>
      <c r="E343" s="19">
        <f>IFERROR(_xlfn.XLOOKUP(F343,Assumptions!B:B,Assumptions!C:C),0)</f>
      </c>
      <c r="F343" s="5" t="str">
        <v>Retention</v>
      </c>
      <c r="G343" s="5" t="str">
        <v/>
      </c>
      <c r="H343" s="18">
        <f>G340*E343</f>
      </c>
      <c r="I343" s="18">
        <f>H343*(1-0)</f>
      </c>
      <c r="J343" s="18">
        <v>0</v>
      </c>
      <c r="K343" s="18">
        <v>0</v>
      </c>
      <c r="L343" s="18">
        <v>0</v>
      </c>
      <c r="M343" s="18">
        <v>0</v>
      </c>
      <c r="N343" s="18">
        <v>0</v>
      </c>
      <c r="O343" s="18">
        <v>0</v>
      </c>
      <c r="P343" s="18">
        <v>0</v>
      </c>
      <c r="Q343" s="18">
        <v>0</v>
      </c>
      <c r="R343" s="18">
        <v>0</v>
      </c>
      <c r="S343" s="18">
        <v>0</v>
      </c>
      <c r="T343" s="18">
        <v>0</v>
      </c>
      <c r="U343" s="18">
        <v>0</v>
      </c>
      <c r="V343" s="18">
        <v>0</v>
      </c>
      <c r="W343" s="18">
        <v>0</v>
      </c>
      <c r="X343" s="18">
        <v>0</v>
      </c>
      <c r="Y343" s="18">
        <f>SUM(J343:X343)</f>
      </c>
      <c r="Z343" s="18">
        <f>I343-Y343</f>
      </c>
      <c r="AA343" s="20">
        <v>46483</v>
      </c>
      <c r="AB343" s="20">
        <v>46483</v>
      </c>
      <c r="AC343" s="18">
        <f>IFERROR(_xlfn.XLOOKUP(F343,Assumptions!B:B,Assumptions!D:D),0)</f>
      </c>
      <c r="AD343" s="20">
        <f>AA343+AC343</f>
      </c>
      <c r="AE343" s="20">
        <f>AC343+AB343</f>
      </c>
      <c r="AF343" s="5" t="str">
        <v/>
      </c>
      <c r="AG343" s="18">
        <f>IFERROR(_xlfn.BETA.DIST(DATE(YEAR(AG$2),MONTH(AG$2),15),$AD$2,$AE$2,FALSE,DATE(YEAR($AD343),MONTH($AD343),1),DATE(YEAR($AE343),MONTH($AE343),28)),0)</f>
      </c>
      <c r="AH343" s="18">
        <f>IFERROR(_xlfn.BETA.DIST(DATE(YEAR(AH$2),MONTH(AH$2),15),$AD$2,$AE$2,FALSE,DATE(YEAR($AD343),MONTH($AD343),1),DATE(YEAR($AE343),MONTH($AE343),28)),0)</f>
      </c>
      <c r="AI343" s="18">
        <f>IFERROR(_xlfn.BETA.DIST(DATE(YEAR(AI$2),MONTH(AI$2),15),$AD$2,$AE$2,FALSE,DATE(YEAR($AD343),MONTH($AD343),1),DATE(YEAR($AE343),MONTH($AE343),28)),0)</f>
      </c>
      <c r="AJ343" s="18">
        <f>IFERROR(_xlfn.BETA.DIST(DATE(YEAR(AJ$2),MONTH(AJ$2),15),$AD$2,$AE$2,FALSE,DATE(YEAR($AD343),MONTH($AD343),1),DATE(YEAR($AE343),MONTH($AE343),28)),0)</f>
      </c>
      <c r="AK343" s="18">
        <f>IFERROR(_xlfn.BETA.DIST(DATE(YEAR(AK$2),MONTH(AK$2),15),$AD$2,$AE$2,FALSE,DATE(YEAR($AD343),MONTH($AD343),1),DATE(YEAR($AE343),MONTH($AE343),28)),0)</f>
      </c>
      <c r="AL343" s="18">
        <f>IFERROR(_xlfn.BETA.DIST(DATE(YEAR(AL$2),MONTH(AL$2),15),$AD$2,$AE$2,FALSE,DATE(YEAR($AD343),MONTH($AD343),1),DATE(YEAR($AE343),MONTH($AE343),28)),0)</f>
      </c>
      <c r="AM343" s="18">
        <f>IFERROR(_xlfn.BETA.DIST(DATE(YEAR(AM$2),MONTH(AM$2),15),$AD$2,$AE$2,FALSE,DATE(YEAR($AD343),MONTH($AD343),1),DATE(YEAR($AE343),MONTH($AE343),28)),0)</f>
      </c>
      <c r="AN343" s="18">
        <f>IFERROR(_xlfn.BETA.DIST(DATE(YEAR(AN$2),MONTH(AN$2),15),$AD$2,$AE$2,FALSE,DATE(YEAR($AD343),MONTH($AD343),1),DATE(YEAR($AE343),MONTH($AE343),28)),0)</f>
      </c>
      <c r="AO343" s="18">
        <f>IFERROR(_xlfn.BETA.DIST(DATE(YEAR(AO$2),MONTH(AO$2),15),$AD$2,$AE$2,FALSE,DATE(YEAR($AD343),MONTH($AD343),1),DATE(YEAR($AE343),MONTH($AE343),28)),0)</f>
      </c>
      <c r="AP343" s="18">
        <f>IFERROR(_xlfn.BETA.DIST(DATE(YEAR(AP$2),MONTH(AP$2),15),$AD$2,$AE$2,FALSE,DATE(YEAR($AD343),MONTH($AD343),1),DATE(YEAR($AE343),MONTH($AE343),28)),0)</f>
      </c>
      <c r="AQ343" s="18">
        <f>IFERROR(_xlfn.BETA.DIST(DATE(YEAR(AQ$2),MONTH(AQ$2),15),$AD$2,$AE$2,FALSE,DATE(YEAR($AD343),MONTH($AD343),1),DATE(YEAR($AE343),MONTH($AE343),28)),0)</f>
      </c>
      <c r="AR343" s="18">
        <f>IFERROR(_xlfn.BETA.DIST(DATE(YEAR(AR$2),MONTH(AR$2),15),$AD$2,$AE$2,FALSE,DATE(YEAR($AD343),MONTH($AD343),1),DATE(YEAR($AE343),MONTH($AE343),28)),0)</f>
      </c>
      <c r="AS343" s="18">
        <f>IFERROR(_xlfn.BETA.DIST(DATE(YEAR(AS$2),MONTH(AS$2),15),$AD$2,$AE$2,FALSE,DATE(YEAR($AD343),MONTH($AD343),1),DATE(YEAR($AE343),MONTH($AE343),28)),0)</f>
      </c>
      <c r="AT343" s="18">
        <f>IFERROR(_xlfn.BETA.DIST(DATE(YEAR(AT$2),MONTH(AT$2),15),$AD$2,$AE$2,FALSE,DATE(YEAR($AD343),MONTH($AD343),1),DATE(YEAR($AE343),MONTH($AE343),28)),0)</f>
      </c>
      <c r="AU343" s="18">
        <f>IFERROR(_xlfn.BETA.DIST(DATE(YEAR(AU$2),MONTH(AU$2),15),$AD$2,$AE$2,FALSE,DATE(YEAR($AD343),MONTH($AD343),1),DATE(YEAR($AE343),MONTH($AE343),28)),0)</f>
      </c>
      <c r="AV343" s="18">
        <f>SUM(AG343:AU343)</f>
      </c>
      <c r="AW343" s="18">
        <f>IF(J343&lt;&gt;0,J343,IF($AV343=0,0,AG343/$AV343*$Z343))</f>
      </c>
      <c r="AX343" s="18">
        <f>IF(K343&lt;&gt;0,K343,IF($AV343=0,0,AH343/$AV343*$Z343))</f>
      </c>
      <c r="AY343" s="18">
        <f>IF(L343&lt;&gt;0,L343,IF($AV343=0,0,AI343/$AV343*$Z343))</f>
      </c>
      <c r="AZ343" s="18">
        <f>IF(M343&lt;&gt;0,M343,IF($AV343=0,0,AJ343/$AV343*$Z343))</f>
      </c>
      <c r="BA343" s="18">
        <f>IF(N343&lt;&gt;0,N343,IF($AV343=0,0,AK343/$AV343*$Z343))</f>
      </c>
      <c r="BB343" s="18">
        <f>IF(O343&lt;&gt;0,O343,IF($AV343=0,0,AL343/$AV343*$Z343))</f>
      </c>
      <c r="BC343" s="18">
        <f>IF(P343&lt;&gt;0,P343,IF($AV343=0,0,AM343/$AV343*$Z343))</f>
      </c>
      <c r="BD343" s="18">
        <f>IF(Q343&lt;&gt;0,Q343,IF($AV343=0,0,AN343/$AV343*$Z343))</f>
      </c>
      <c r="BE343" s="18">
        <f>IF(R343&lt;&gt;0,R343,IF($AV343=0,0,AO343/$AV343*$Z343))</f>
      </c>
      <c r="BF343" s="18">
        <f>IF(S343&lt;&gt;0,S343,IF($AV343=0,0,AP343/$AV343*$Z343))</f>
      </c>
      <c r="BG343" s="18">
        <f>IF(T343&lt;&gt;0,T343,IF($AV343=0,0,AQ343/$AV343*$Z343))</f>
      </c>
      <c r="BH343" s="18">
        <f>IF(U343&lt;&gt;0,U343,IF($AV343=0,0,AR343/$AV343*$Z343))</f>
      </c>
      <c r="BI343" s="18">
        <f>IF(V343&lt;&gt;0,V343,IF($AV343=0,0,AS343/$AV343*$Z343))</f>
      </c>
      <c r="BJ343" s="18">
        <f>IF(W343&lt;&gt;0,W343,IF($AV343=0,0,AT343/$AV343*$Z343))</f>
      </c>
      <c r="BK343" s="18">
        <f>IF(X343&lt;&gt;0,X343,IF($AV343=0,0,AU343/$AV343*$Z343))</f>
      </c>
      <c r="BL343" s="18">
        <f>SUM(AW343:BK343)</f>
      </c>
      <c r="BM343" s="18">
        <f>I343-BL343</f>
      </c>
    </row>
    <row r="344" outlineLevel="3">
      <c r="A344" s="17" t="str">
        <v>8.3.1</v>
      </c>
      <c r="B344" s="17" t="str">
        <v/>
      </c>
      <c r="C344" s="17" t="str">
        <v/>
      </c>
      <c r="D344" s="17" t="str">
        <v/>
      </c>
      <c r="E344" s="17" t="str">
        <v>8.3.1</v>
      </c>
      <c r="F344" s="17" t="str">
        <v>Price for 220 kV outgoing OHTL feeders protection panels as specified.</v>
      </c>
      <c r="G344" s="17">
        <v>59792.69</v>
      </c>
      <c r="H344" s="17" t="str">
        <v/>
      </c>
      <c r="I344" s="17" t="str">
        <v/>
      </c>
      <c r="J344" s="17" t="str">
        <v/>
      </c>
      <c r="K344" s="17" t="str">
        <v/>
      </c>
      <c r="L344" s="17" t="str">
        <v/>
      </c>
      <c r="M344" s="17" t="str">
        <v/>
      </c>
      <c r="N344" s="17" t="str">
        <v/>
      </c>
      <c r="O344" s="17" t="str">
        <v/>
      </c>
      <c r="P344" s="17" t="str">
        <v/>
      </c>
      <c r="Q344" s="17" t="str">
        <v/>
      </c>
      <c r="R344" s="17" t="str">
        <v/>
      </c>
      <c r="S344" s="17" t="str">
        <v/>
      </c>
      <c r="T344" s="17" t="str">
        <v/>
      </c>
      <c r="U344" s="17" t="str">
        <v/>
      </c>
      <c r="V344" s="17" t="str">
        <v/>
      </c>
      <c r="W344" s="17" t="str">
        <v/>
      </c>
      <c r="X344" s="17" t="str">
        <v/>
      </c>
      <c r="Y344" s="17" t="str">
        <v/>
      </c>
      <c r="Z344" s="17" t="str">
        <v/>
      </c>
      <c r="AA344" s="17" t="str">
        <v/>
      </c>
      <c r="AB344" s="17" t="str">
        <v/>
      </c>
      <c r="AC344" s="17" t="str">
        <v/>
      </c>
      <c r="AD344" s="17" t="str">
        <v/>
      </c>
      <c r="AE344" s="17" t="str">
        <v/>
      </c>
      <c r="AF344" s="5" t="str">
        <v/>
      </c>
      <c r="AG344" s="18">
        <f>IFERROR(_xlfn.BETA.DIST(DATE(YEAR(AG$2),MONTH(AG$2),15),$AD$2,$AE$2,FALSE,DATE(YEAR($AD344),MONTH($AD344),1),DATE(YEAR($AE344),MONTH($AE344),28)),0)</f>
      </c>
      <c r="AH344" s="18">
        <f>IFERROR(_xlfn.BETA.DIST(DATE(YEAR(AH$2),MONTH(AH$2),15),$AD$2,$AE$2,FALSE,DATE(YEAR($AD344),MONTH($AD344),1),DATE(YEAR($AE344),MONTH($AE344),28)),0)</f>
      </c>
      <c r="AI344" s="18">
        <f>IFERROR(_xlfn.BETA.DIST(DATE(YEAR(AI$2),MONTH(AI$2),15),$AD$2,$AE$2,FALSE,DATE(YEAR($AD344),MONTH($AD344),1),DATE(YEAR($AE344),MONTH($AE344),28)),0)</f>
      </c>
      <c r="AJ344" s="18">
        <f>IFERROR(_xlfn.BETA.DIST(DATE(YEAR(AJ$2),MONTH(AJ$2),15),$AD$2,$AE$2,FALSE,DATE(YEAR($AD344),MONTH($AD344),1),DATE(YEAR($AE344),MONTH($AE344),28)),0)</f>
      </c>
      <c r="AK344" s="18">
        <f>IFERROR(_xlfn.BETA.DIST(DATE(YEAR(AK$2),MONTH(AK$2),15),$AD$2,$AE$2,FALSE,DATE(YEAR($AD344),MONTH($AD344),1),DATE(YEAR($AE344),MONTH($AE344),28)),0)</f>
      </c>
      <c r="AL344" s="18">
        <f>IFERROR(_xlfn.BETA.DIST(DATE(YEAR(AL$2),MONTH(AL$2),15),$AD$2,$AE$2,FALSE,DATE(YEAR($AD344),MONTH($AD344),1),DATE(YEAR($AE344),MONTH($AE344),28)),0)</f>
      </c>
      <c r="AM344" s="18">
        <f>IFERROR(_xlfn.BETA.DIST(DATE(YEAR(AM$2),MONTH(AM$2),15),$AD$2,$AE$2,FALSE,DATE(YEAR($AD344),MONTH($AD344),1),DATE(YEAR($AE344),MONTH($AE344),28)),0)</f>
      </c>
      <c r="AN344" s="18">
        <f>IFERROR(_xlfn.BETA.DIST(DATE(YEAR(AN$2),MONTH(AN$2),15),$AD$2,$AE$2,FALSE,DATE(YEAR($AD344),MONTH($AD344),1),DATE(YEAR($AE344),MONTH($AE344),28)),0)</f>
      </c>
      <c r="AO344" s="18">
        <f>IFERROR(_xlfn.BETA.DIST(DATE(YEAR(AO$2),MONTH(AO$2),15),$AD$2,$AE$2,FALSE,DATE(YEAR($AD344),MONTH($AD344),1),DATE(YEAR($AE344),MONTH($AE344),28)),0)</f>
      </c>
      <c r="AP344" s="18">
        <f>IFERROR(_xlfn.BETA.DIST(DATE(YEAR(AP$2),MONTH(AP$2),15),$AD$2,$AE$2,FALSE,DATE(YEAR($AD344),MONTH($AD344),1),DATE(YEAR($AE344),MONTH($AE344),28)),0)</f>
      </c>
      <c r="AQ344" s="18">
        <f>IFERROR(_xlfn.BETA.DIST(DATE(YEAR(AQ$2),MONTH(AQ$2),15),$AD$2,$AE$2,FALSE,DATE(YEAR($AD344),MONTH($AD344),1),DATE(YEAR($AE344),MONTH($AE344),28)),0)</f>
      </c>
      <c r="AR344" s="18">
        <f>IFERROR(_xlfn.BETA.DIST(DATE(YEAR(AR$2),MONTH(AR$2),15),$AD$2,$AE$2,FALSE,DATE(YEAR($AD344),MONTH($AD344),1),DATE(YEAR($AE344),MONTH($AE344),28)),0)</f>
      </c>
      <c r="AS344" s="18">
        <f>IFERROR(_xlfn.BETA.DIST(DATE(YEAR(AS$2),MONTH(AS$2),15),$AD$2,$AE$2,FALSE,DATE(YEAR($AD344),MONTH($AD344),1),DATE(YEAR($AE344),MONTH($AE344),28)),0)</f>
      </c>
      <c r="AT344" s="18">
        <f>IFERROR(_xlfn.BETA.DIST(DATE(YEAR(AT$2),MONTH(AT$2),15),$AD$2,$AE$2,FALSE,DATE(YEAR($AD344),MONTH($AD344),1),DATE(YEAR($AE344),MONTH($AE344),28)),0)</f>
      </c>
      <c r="AU344" s="18">
        <f>IFERROR(_xlfn.BETA.DIST(DATE(YEAR(AU$2),MONTH(AU$2),15),$AD$2,$AE$2,FALSE,DATE(YEAR($AD344),MONTH($AD344),1),DATE(YEAR($AE344),MONTH($AE344),28)),0)</f>
      </c>
      <c r="AV344" s="18">
        <f>SUM(AG344:AU344)</f>
      </c>
      <c r="AW344" s="18">
        <f>IF(J344&lt;&gt;0,J344,IF($AV344=0,0,AG344/$AV344*$Z344))</f>
      </c>
      <c r="AX344" s="18">
        <f>IF(K344&lt;&gt;0,K344,IF($AV344=0,0,AH344/$AV344*$Z344))</f>
      </c>
      <c r="AY344" s="18">
        <f>IF(L344&lt;&gt;0,L344,IF($AV344=0,0,AI344/$AV344*$Z344))</f>
      </c>
      <c r="AZ344" s="18">
        <f>IF(M344&lt;&gt;0,M344,IF($AV344=0,0,AJ344/$AV344*$Z344))</f>
      </c>
      <c r="BA344" s="18">
        <f>IF(N344&lt;&gt;0,N344,IF($AV344=0,0,AK344/$AV344*$Z344))</f>
      </c>
      <c r="BB344" s="18">
        <f>IF(O344&lt;&gt;0,O344,IF($AV344=0,0,AL344/$AV344*$Z344))</f>
      </c>
      <c r="BC344" s="18">
        <f>IF(P344&lt;&gt;0,P344,IF($AV344=0,0,AM344/$AV344*$Z344))</f>
      </c>
      <c r="BD344" s="18">
        <f>IF(Q344&lt;&gt;0,Q344,IF($AV344=0,0,AN344/$AV344*$Z344))</f>
      </c>
      <c r="BE344" s="18">
        <f>IF(R344&lt;&gt;0,R344,IF($AV344=0,0,AO344/$AV344*$Z344))</f>
      </c>
      <c r="BF344" s="18">
        <f>IF(S344&lt;&gt;0,S344,IF($AV344=0,0,AP344/$AV344*$Z344))</f>
      </c>
      <c r="BG344" s="18">
        <f>IF(T344&lt;&gt;0,T344,IF($AV344=0,0,AQ344/$AV344*$Z344))</f>
      </c>
      <c r="BH344" s="18">
        <f>IF(U344&lt;&gt;0,U344,IF($AV344=0,0,AR344/$AV344*$Z344))</f>
      </c>
      <c r="BI344" s="18">
        <f>IF(V344&lt;&gt;0,V344,IF($AV344=0,0,AS344/$AV344*$Z344))</f>
      </c>
      <c r="BJ344" s="18">
        <f>IF(W344&lt;&gt;0,W344,IF($AV344=0,0,AT344/$AV344*$Z344))</f>
      </c>
      <c r="BK344" s="18">
        <f>IF(X344&lt;&gt;0,X344,IF($AV344=0,0,AU344/$AV344*$Z344))</f>
      </c>
      <c r="BL344" s="18">
        <f>SUM(AW344:BK344)</f>
      </c>
      <c r="BM344" s="17" t="str">
        <v/>
      </c>
    </row>
    <row r="345" outlineLevel="4">
      <c r="A345" s="5" t="str">
        <v>8.3.1</v>
      </c>
      <c r="B345" s="5" t="str">
        <v/>
      </c>
      <c r="C345" s="5" t="str">
        <v>BSKDGNGENGR05</v>
      </c>
      <c r="D345" s="5" t="str">
        <v>BSKDGNGENGR05</v>
      </c>
      <c r="E345" s="19">
        <f>IFERROR(_xlfn.XLOOKUP(F345,Assumptions!B:B,Assumptions!C:C),0)</f>
      </c>
      <c r="F345" s="5" t="str">
        <v>Advanced Payment</v>
      </c>
      <c r="G345" s="5" t="str">
        <v/>
      </c>
      <c r="H345" s="18">
        <f>G344*E345</f>
      </c>
      <c r="I345" s="18">
        <f>H345*(1-0)</f>
      </c>
      <c r="J345" s="18">
        <v>0</v>
      </c>
      <c r="K345" s="18">
        <v>0</v>
      </c>
      <c r="L345" s="18">
        <v>0</v>
      </c>
      <c r="M345" s="18">
        <v>0</v>
      </c>
      <c r="N345" s="18">
        <v>0</v>
      </c>
      <c r="O345" s="18">
        <v>0</v>
      </c>
      <c r="P345" s="18">
        <v>0</v>
      </c>
      <c r="Q345" s="18">
        <v>0</v>
      </c>
      <c r="R345" s="18">
        <v>0</v>
      </c>
      <c r="S345" s="18">
        <v>0</v>
      </c>
      <c r="T345" s="18">
        <v>0</v>
      </c>
      <c r="U345" s="18">
        <v>0</v>
      </c>
      <c r="V345" s="18">
        <v>0</v>
      </c>
      <c r="W345" s="18">
        <v>0</v>
      </c>
      <c r="X345" s="18">
        <v>0</v>
      </c>
      <c r="Y345" s="18">
        <f>SUM(J345:X345)</f>
      </c>
      <c r="Z345" s="18">
        <f>I345-Y345</f>
      </c>
      <c r="AA345" s="20">
        <v>46026</v>
      </c>
      <c r="AB345" s="20">
        <v>46026</v>
      </c>
      <c r="AC345" s="18">
        <f>IFERROR(_xlfn.XLOOKUP(F345,Assumptions!B:B,Assumptions!D:D),0)</f>
      </c>
      <c r="AD345" s="20">
        <f>AA345+AC345</f>
      </c>
      <c r="AE345" s="20">
        <f>AC345+AB345</f>
      </c>
      <c r="AF345" s="5" t="str">
        <v/>
      </c>
      <c r="AG345" s="18">
        <f>IFERROR(_xlfn.BETA.DIST(DATE(YEAR(AG$2),MONTH(AG$2),15),$AD$2,$AE$2,FALSE,DATE(YEAR($AD345),MONTH($AD345),1),DATE(YEAR($AE345),MONTH($AE345),28)),0)</f>
      </c>
      <c r="AH345" s="18">
        <f>IFERROR(_xlfn.BETA.DIST(DATE(YEAR(AH$2),MONTH(AH$2),15),$AD$2,$AE$2,FALSE,DATE(YEAR($AD345),MONTH($AD345),1),DATE(YEAR($AE345),MONTH($AE345),28)),0)</f>
      </c>
      <c r="AI345" s="18">
        <f>IFERROR(_xlfn.BETA.DIST(DATE(YEAR(AI$2),MONTH(AI$2),15),$AD$2,$AE$2,FALSE,DATE(YEAR($AD345),MONTH($AD345),1),DATE(YEAR($AE345),MONTH($AE345),28)),0)</f>
      </c>
      <c r="AJ345" s="18">
        <f>IFERROR(_xlfn.BETA.DIST(DATE(YEAR(AJ$2),MONTH(AJ$2),15),$AD$2,$AE$2,FALSE,DATE(YEAR($AD345),MONTH($AD345),1),DATE(YEAR($AE345),MONTH($AE345),28)),0)</f>
      </c>
      <c r="AK345" s="18">
        <f>IFERROR(_xlfn.BETA.DIST(DATE(YEAR(AK$2),MONTH(AK$2),15),$AD$2,$AE$2,FALSE,DATE(YEAR($AD345),MONTH($AD345),1),DATE(YEAR($AE345),MONTH($AE345),28)),0)</f>
      </c>
      <c r="AL345" s="18">
        <f>IFERROR(_xlfn.BETA.DIST(DATE(YEAR(AL$2),MONTH(AL$2),15),$AD$2,$AE$2,FALSE,DATE(YEAR($AD345),MONTH($AD345),1),DATE(YEAR($AE345),MONTH($AE345),28)),0)</f>
      </c>
      <c r="AM345" s="18">
        <f>IFERROR(_xlfn.BETA.DIST(DATE(YEAR(AM$2),MONTH(AM$2),15),$AD$2,$AE$2,FALSE,DATE(YEAR($AD345),MONTH($AD345),1),DATE(YEAR($AE345),MONTH($AE345),28)),0)</f>
      </c>
      <c r="AN345" s="18">
        <f>IFERROR(_xlfn.BETA.DIST(DATE(YEAR(AN$2),MONTH(AN$2),15),$AD$2,$AE$2,FALSE,DATE(YEAR($AD345),MONTH($AD345),1),DATE(YEAR($AE345),MONTH($AE345),28)),0)</f>
      </c>
      <c r="AO345" s="18">
        <f>IFERROR(_xlfn.BETA.DIST(DATE(YEAR(AO$2),MONTH(AO$2),15),$AD$2,$AE$2,FALSE,DATE(YEAR($AD345),MONTH($AD345),1),DATE(YEAR($AE345),MONTH($AE345),28)),0)</f>
      </c>
      <c r="AP345" s="18">
        <f>IFERROR(_xlfn.BETA.DIST(DATE(YEAR(AP$2),MONTH(AP$2),15),$AD$2,$AE$2,FALSE,DATE(YEAR($AD345),MONTH($AD345),1),DATE(YEAR($AE345),MONTH($AE345),28)),0)</f>
      </c>
      <c r="AQ345" s="18">
        <f>IFERROR(_xlfn.BETA.DIST(DATE(YEAR(AQ$2),MONTH(AQ$2),15),$AD$2,$AE$2,FALSE,DATE(YEAR($AD345),MONTH($AD345),1),DATE(YEAR($AE345),MONTH($AE345),28)),0)</f>
      </c>
      <c r="AR345" s="18">
        <f>IFERROR(_xlfn.BETA.DIST(DATE(YEAR(AR$2),MONTH(AR$2),15),$AD$2,$AE$2,FALSE,DATE(YEAR($AD345),MONTH($AD345),1),DATE(YEAR($AE345),MONTH($AE345),28)),0)</f>
      </c>
      <c r="AS345" s="18">
        <f>IFERROR(_xlfn.BETA.DIST(DATE(YEAR(AS$2),MONTH(AS$2),15),$AD$2,$AE$2,FALSE,DATE(YEAR($AD345),MONTH($AD345),1),DATE(YEAR($AE345),MONTH($AE345),28)),0)</f>
      </c>
      <c r="AT345" s="18">
        <f>IFERROR(_xlfn.BETA.DIST(DATE(YEAR(AT$2),MONTH(AT$2),15),$AD$2,$AE$2,FALSE,DATE(YEAR($AD345),MONTH($AD345),1),DATE(YEAR($AE345),MONTH($AE345),28)),0)</f>
      </c>
      <c r="AU345" s="18">
        <f>IFERROR(_xlfn.BETA.DIST(DATE(YEAR(AU$2),MONTH(AU$2),15),$AD$2,$AE$2,FALSE,DATE(YEAR($AD345),MONTH($AD345),1),DATE(YEAR($AE345),MONTH($AE345),28)),0)</f>
      </c>
      <c r="AV345" s="18">
        <f>SUM(AG345:AU345)</f>
      </c>
      <c r="AW345" s="18">
        <f>IF(J345&lt;&gt;0,J345,IF($AV345=0,0,AG345/$AV345*$Z345))</f>
      </c>
      <c r="AX345" s="18">
        <f>IF(K345&lt;&gt;0,K345,IF($AV345=0,0,AH345/$AV345*$Z345))</f>
      </c>
      <c r="AY345" s="18">
        <f>IF(L345&lt;&gt;0,L345,IF($AV345=0,0,AI345/$AV345*$Z345))</f>
      </c>
      <c r="AZ345" s="18">
        <f>IF(M345&lt;&gt;0,M345,IF($AV345=0,0,AJ345/$AV345*$Z345))</f>
      </c>
      <c r="BA345" s="18">
        <f>IF(N345&lt;&gt;0,N345,IF($AV345=0,0,AK345/$AV345*$Z345))</f>
      </c>
      <c r="BB345" s="18">
        <f>IF(O345&lt;&gt;0,O345,IF($AV345=0,0,AL345/$AV345*$Z345))</f>
      </c>
      <c r="BC345" s="18">
        <f>IF(P345&lt;&gt;0,P345,IF($AV345=0,0,AM345/$AV345*$Z345))</f>
      </c>
      <c r="BD345" s="18">
        <f>IF(Q345&lt;&gt;0,Q345,IF($AV345=0,0,AN345/$AV345*$Z345))</f>
      </c>
      <c r="BE345" s="18">
        <f>IF(R345&lt;&gt;0,R345,IF($AV345=0,0,AO345/$AV345*$Z345))</f>
      </c>
      <c r="BF345" s="18">
        <f>IF(S345&lt;&gt;0,S345,IF($AV345=0,0,AP345/$AV345*$Z345))</f>
      </c>
      <c r="BG345" s="18">
        <f>IF(T345&lt;&gt;0,T345,IF($AV345=0,0,AQ345/$AV345*$Z345))</f>
      </c>
      <c r="BH345" s="18">
        <f>IF(U345&lt;&gt;0,U345,IF($AV345=0,0,AR345/$AV345*$Z345))</f>
      </c>
      <c r="BI345" s="18">
        <f>IF(V345&lt;&gt;0,V345,IF($AV345=0,0,AS345/$AV345*$Z345))</f>
      </c>
      <c r="BJ345" s="18">
        <f>IF(W345&lt;&gt;0,W345,IF($AV345=0,0,AT345/$AV345*$Z345))</f>
      </c>
      <c r="BK345" s="18">
        <f>IF(X345&lt;&gt;0,X345,IF($AV345=0,0,AU345/$AV345*$Z345))</f>
      </c>
      <c r="BL345" s="18">
        <f>SUM(AW345:BK345)</f>
      </c>
      <c r="BM345" s="18">
        <f>I345-BL345</f>
      </c>
    </row>
    <row r="346" outlineLevel="4">
      <c r="A346" s="5" t="str">
        <v>8.3.1</v>
      </c>
      <c r="B346" s="5" t="str">
        <v/>
      </c>
      <c r="C346" s="5" t="str">
        <v>BSPRELGENCP13</v>
      </c>
      <c r="D346" s="5" t="str">
        <v>BSPRELGENCP13</v>
      </c>
      <c r="E346" s="19">
        <f>IFERROR(_xlfn.XLOOKUP(F346,Assumptions!B:B,Assumptions!C:C),0)</f>
      </c>
      <c r="F346" s="5" t="str">
        <v>Site Delivery USD</v>
      </c>
      <c r="G346" s="5" t="str">
        <v/>
      </c>
      <c r="H346" s="18">
        <f>G344*E346</f>
      </c>
      <c r="I346" s="18">
        <f>H346*(1-0)</f>
      </c>
      <c r="J346" s="18">
        <v>0</v>
      </c>
      <c r="K346" s="18">
        <v>0</v>
      </c>
      <c r="L346" s="18">
        <v>0</v>
      </c>
      <c r="M346" s="18">
        <v>0</v>
      </c>
      <c r="N346" s="18">
        <v>0</v>
      </c>
      <c r="O346" s="18">
        <v>0</v>
      </c>
      <c r="P346" s="18">
        <v>0</v>
      </c>
      <c r="Q346" s="18">
        <v>0</v>
      </c>
      <c r="R346" s="18">
        <v>0</v>
      </c>
      <c r="S346" s="18">
        <v>0</v>
      </c>
      <c r="T346" s="18">
        <v>0</v>
      </c>
      <c r="U346" s="18">
        <v>0</v>
      </c>
      <c r="V346" s="18">
        <v>0</v>
      </c>
      <c r="W346" s="18">
        <v>0</v>
      </c>
      <c r="X346" s="18">
        <v>0</v>
      </c>
      <c r="Y346" s="18">
        <f>SUM(J346:X346)</f>
      </c>
      <c r="Z346" s="18">
        <f>I346-Y346</f>
      </c>
      <c r="AA346" s="20">
        <v>46295</v>
      </c>
      <c r="AB346" s="20">
        <v>46295</v>
      </c>
      <c r="AC346" s="18">
        <f>IFERROR(_xlfn.XLOOKUP(F346,Assumptions!B:B,Assumptions!D:D),0)</f>
      </c>
      <c r="AD346" s="20">
        <f>AA346+AC346</f>
      </c>
      <c r="AE346" s="20">
        <f>AC346+AB346</f>
      </c>
      <c r="AF346" s="5" t="str">
        <v/>
      </c>
      <c r="AG346" s="18">
        <f>IFERROR(_xlfn.BETA.DIST(DATE(YEAR(AG$2),MONTH(AG$2),15),$AD$2,$AE$2,FALSE,DATE(YEAR($AD346),MONTH($AD346),1),DATE(YEAR($AE346),MONTH($AE346),28)),0)</f>
      </c>
      <c r="AH346" s="18">
        <f>IFERROR(_xlfn.BETA.DIST(DATE(YEAR(AH$2),MONTH(AH$2),15),$AD$2,$AE$2,FALSE,DATE(YEAR($AD346),MONTH($AD346),1),DATE(YEAR($AE346),MONTH($AE346),28)),0)</f>
      </c>
      <c r="AI346" s="18">
        <f>IFERROR(_xlfn.BETA.DIST(DATE(YEAR(AI$2),MONTH(AI$2),15),$AD$2,$AE$2,FALSE,DATE(YEAR($AD346),MONTH($AD346),1),DATE(YEAR($AE346),MONTH($AE346),28)),0)</f>
      </c>
      <c r="AJ346" s="18">
        <f>IFERROR(_xlfn.BETA.DIST(DATE(YEAR(AJ$2),MONTH(AJ$2),15),$AD$2,$AE$2,FALSE,DATE(YEAR($AD346),MONTH($AD346),1),DATE(YEAR($AE346),MONTH($AE346),28)),0)</f>
      </c>
      <c r="AK346" s="18">
        <f>IFERROR(_xlfn.BETA.DIST(DATE(YEAR(AK$2),MONTH(AK$2),15),$AD$2,$AE$2,FALSE,DATE(YEAR($AD346),MONTH($AD346),1),DATE(YEAR($AE346),MONTH($AE346),28)),0)</f>
      </c>
      <c r="AL346" s="18">
        <f>IFERROR(_xlfn.BETA.DIST(DATE(YEAR(AL$2),MONTH(AL$2),15),$AD$2,$AE$2,FALSE,DATE(YEAR($AD346),MONTH($AD346),1),DATE(YEAR($AE346),MONTH($AE346),28)),0)</f>
      </c>
      <c r="AM346" s="18">
        <f>IFERROR(_xlfn.BETA.DIST(DATE(YEAR(AM$2),MONTH(AM$2),15),$AD$2,$AE$2,FALSE,DATE(YEAR($AD346),MONTH($AD346),1),DATE(YEAR($AE346),MONTH($AE346),28)),0)</f>
      </c>
      <c r="AN346" s="18">
        <f>IFERROR(_xlfn.BETA.DIST(DATE(YEAR(AN$2),MONTH(AN$2),15),$AD$2,$AE$2,FALSE,DATE(YEAR($AD346),MONTH($AD346),1),DATE(YEAR($AE346),MONTH($AE346),28)),0)</f>
      </c>
      <c r="AO346" s="18">
        <f>IFERROR(_xlfn.BETA.DIST(DATE(YEAR(AO$2),MONTH(AO$2),15),$AD$2,$AE$2,FALSE,DATE(YEAR($AD346),MONTH($AD346),1),DATE(YEAR($AE346),MONTH($AE346),28)),0)</f>
      </c>
      <c r="AP346" s="18">
        <f>IFERROR(_xlfn.BETA.DIST(DATE(YEAR(AP$2),MONTH(AP$2),15),$AD$2,$AE$2,FALSE,DATE(YEAR($AD346),MONTH($AD346),1),DATE(YEAR($AE346),MONTH($AE346),28)),0)</f>
      </c>
      <c r="AQ346" s="18">
        <f>IFERROR(_xlfn.BETA.DIST(DATE(YEAR(AQ$2),MONTH(AQ$2),15),$AD$2,$AE$2,FALSE,DATE(YEAR($AD346),MONTH($AD346),1),DATE(YEAR($AE346),MONTH($AE346),28)),0)</f>
      </c>
      <c r="AR346" s="18">
        <f>IFERROR(_xlfn.BETA.DIST(DATE(YEAR(AR$2),MONTH(AR$2),15),$AD$2,$AE$2,FALSE,DATE(YEAR($AD346),MONTH($AD346),1),DATE(YEAR($AE346),MONTH($AE346),28)),0)</f>
      </c>
      <c r="AS346" s="18">
        <f>IFERROR(_xlfn.BETA.DIST(DATE(YEAR(AS$2),MONTH(AS$2),15),$AD$2,$AE$2,FALSE,DATE(YEAR($AD346),MONTH($AD346),1),DATE(YEAR($AE346),MONTH($AE346),28)),0)</f>
      </c>
      <c r="AT346" s="18">
        <f>IFERROR(_xlfn.BETA.DIST(DATE(YEAR(AT$2),MONTH(AT$2),15),$AD$2,$AE$2,FALSE,DATE(YEAR($AD346),MONTH($AD346),1),DATE(YEAR($AE346),MONTH($AE346),28)),0)</f>
      </c>
      <c r="AU346" s="18">
        <f>IFERROR(_xlfn.BETA.DIST(DATE(YEAR(AU$2),MONTH(AU$2),15),$AD$2,$AE$2,FALSE,DATE(YEAR($AD346),MONTH($AD346),1),DATE(YEAR($AE346),MONTH($AE346),28)),0)</f>
      </c>
      <c r="AV346" s="18">
        <f>SUM(AG346:AU346)</f>
      </c>
      <c r="AW346" s="18">
        <f>IF(J346&lt;&gt;0,J346,IF($AV346=0,0,AG346/$AV346*$Z346))</f>
      </c>
      <c r="AX346" s="18">
        <f>IF(K346&lt;&gt;0,K346,IF($AV346=0,0,AH346/$AV346*$Z346))</f>
      </c>
      <c r="AY346" s="18">
        <f>IF(L346&lt;&gt;0,L346,IF($AV346=0,0,AI346/$AV346*$Z346))</f>
      </c>
      <c r="AZ346" s="18">
        <f>IF(M346&lt;&gt;0,M346,IF($AV346=0,0,AJ346/$AV346*$Z346))</f>
      </c>
      <c r="BA346" s="18">
        <f>IF(N346&lt;&gt;0,N346,IF($AV346=0,0,AK346/$AV346*$Z346))</f>
      </c>
      <c r="BB346" s="18">
        <f>IF(O346&lt;&gt;0,O346,IF($AV346=0,0,AL346/$AV346*$Z346))</f>
      </c>
      <c r="BC346" s="18">
        <f>IF(P346&lt;&gt;0,P346,IF($AV346=0,0,AM346/$AV346*$Z346))</f>
      </c>
      <c r="BD346" s="18">
        <f>IF(Q346&lt;&gt;0,Q346,IF($AV346=0,0,AN346/$AV346*$Z346))</f>
      </c>
      <c r="BE346" s="18">
        <f>IF(R346&lt;&gt;0,R346,IF($AV346=0,0,AO346/$AV346*$Z346))</f>
      </c>
      <c r="BF346" s="18">
        <f>IF(S346&lt;&gt;0,S346,IF($AV346=0,0,AP346/$AV346*$Z346))</f>
      </c>
      <c r="BG346" s="18">
        <f>IF(T346&lt;&gt;0,T346,IF($AV346=0,0,AQ346/$AV346*$Z346))</f>
      </c>
      <c r="BH346" s="18">
        <f>IF(U346&lt;&gt;0,U346,IF($AV346=0,0,AR346/$AV346*$Z346))</f>
      </c>
      <c r="BI346" s="18">
        <f>IF(V346&lt;&gt;0,V346,IF($AV346=0,0,AS346/$AV346*$Z346))</f>
      </c>
      <c r="BJ346" s="18">
        <f>IF(W346&lt;&gt;0,W346,IF($AV346=0,0,AT346/$AV346*$Z346))</f>
      </c>
      <c r="BK346" s="18">
        <f>IF(X346&lt;&gt;0,X346,IF($AV346=0,0,AU346/$AV346*$Z346))</f>
      </c>
      <c r="BL346" s="18">
        <f>SUM(AW346:BK346)</f>
      </c>
      <c r="BM346" s="18">
        <f>I346-BL346</f>
      </c>
    </row>
    <row r="347" outlineLevel="4">
      <c r="A347" s="5" t="str">
        <v>8.3.1</v>
      </c>
      <c r="B347" s="5" t="str">
        <v/>
      </c>
      <c r="C347" s="5" t="str">
        <v>BSKDGNGENGR07</v>
      </c>
      <c r="D347" s="5" t="str">
        <v>BSKDGNGENGR07</v>
      </c>
      <c r="E347" s="19">
        <f>IFERROR(_xlfn.XLOOKUP(F347,Assumptions!B:B,Assumptions!C:C),0)</f>
      </c>
      <c r="F347" s="5" t="str">
        <v>Retention</v>
      </c>
      <c r="G347" s="5" t="str">
        <v/>
      </c>
      <c r="H347" s="18">
        <f>G344*E347</f>
      </c>
      <c r="I347" s="18">
        <f>H347*(1-0)</f>
      </c>
      <c r="J347" s="18">
        <v>0</v>
      </c>
      <c r="K347" s="18">
        <v>0</v>
      </c>
      <c r="L347" s="18">
        <v>0</v>
      </c>
      <c r="M347" s="18">
        <v>0</v>
      </c>
      <c r="N347" s="18">
        <v>0</v>
      </c>
      <c r="O347" s="18">
        <v>0</v>
      </c>
      <c r="P347" s="18">
        <v>0</v>
      </c>
      <c r="Q347" s="18">
        <v>0</v>
      </c>
      <c r="R347" s="18">
        <v>0</v>
      </c>
      <c r="S347" s="18">
        <v>0</v>
      </c>
      <c r="T347" s="18">
        <v>0</v>
      </c>
      <c r="U347" s="18">
        <v>0</v>
      </c>
      <c r="V347" s="18">
        <v>0</v>
      </c>
      <c r="W347" s="18">
        <v>0</v>
      </c>
      <c r="X347" s="18">
        <v>0</v>
      </c>
      <c r="Y347" s="18">
        <f>SUM(J347:X347)</f>
      </c>
      <c r="Z347" s="18">
        <f>I347-Y347</f>
      </c>
      <c r="AA347" s="20">
        <v>46483</v>
      </c>
      <c r="AB347" s="20">
        <v>46483</v>
      </c>
      <c r="AC347" s="18">
        <f>IFERROR(_xlfn.XLOOKUP(F347,Assumptions!B:B,Assumptions!D:D),0)</f>
      </c>
      <c r="AD347" s="20">
        <f>AA347+AC347</f>
      </c>
      <c r="AE347" s="20">
        <f>AC347+AB347</f>
      </c>
      <c r="AF347" s="5" t="str">
        <v/>
      </c>
      <c r="AG347" s="18">
        <f>IFERROR(_xlfn.BETA.DIST(DATE(YEAR(AG$2),MONTH(AG$2),15),$AD$2,$AE$2,FALSE,DATE(YEAR($AD347),MONTH($AD347),1),DATE(YEAR($AE347),MONTH($AE347),28)),0)</f>
      </c>
      <c r="AH347" s="18">
        <f>IFERROR(_xlfn.BETA.DIST(DATE(YEAR(AH$2),MONTH(AH$2),15),$AD$2,$AE$2,FALSE,DATE(YEAR($AD347),MONTH($AD347),1),DATE(YEAR($AE347),MONTH($AE347),28)),0)</f>
      </c>
      <c r="AI347" s="18">
        <f>IFERROR(_xlfn.BETA.DIST(DATE(YEAR(AI$2),MONTH(AI$2),15),$AD$2,$AE$2,FALSE,DATE(YEAR($AD347),MONTH($AD347),1),DATE(YEAR($AE347),MONTH($AE347),28)),0)</f>
      </c>
      <c r="AJ347" s="18">
        <f>IFERROR(_xlfn.BETA.DIST(DATE(YEAR(AJ$2),MONTH(AJ$2),15),$AD$2,$AE$2,FALSE,DATE(YEAR($AD347),MONTH($AD347),1),DATE(YEAR($AE347),MONTH($AE347),28)),0)</f>
      </c>
      <c r="AK347" s="18">
        <f>IFERROR(_xlfn.BETA.DIST(DATE(YEAR(AK$2),MONTH(AK$2),15),$AD$2,$AE$2,FALSE,DATE(YEAR($AD347),MONTH($AD347),1),DATE(YEAR($AE347),MONTH($AE347),28)),0)</f>
      </c>
      <c r="AL347" s="18">
        <f>IFERROR(_xlfn.BETA.DIST(DATE(YEAR(AL$2),MONTH(AL$2),15),$AD$2,$AE$2,FALSE,DATE(YEAR($AD347),MONTH($AD347),1),DATE(YEAR($AE347),MONTH($AE347),28)),0)</f>
      </c>
      <c r="AM347" s="18">
        <f>IFERROR(_xlfn.BETA.DIST(DATE(YEAR(AM$2),MONTH(AM$2),15),$AD$2,$AE$2,FALSE,DATE(YEAR($AD347),MONTH($AD347),1),DATE(YEAR($AE347),MONTH($AE347),28)),0)</f>
      </c>
      <c r="AN347" s="18">
        <f>IFERROR(_xlfn.BETA.DIST(DATE(YEAR(AN$2),MONTH(AN$2),15),$AD$2,$AE$2,FALSE,DATE(YEAR($AD347),MONTH($AD347),1),DATE(YEAR($AE347),MONTH($AE347),28)),0)</f>
      </c>
      <c r="AO347" s="18">
        <f>IFERROR(_xlfn.BETA.DIST(DATE(YEAR(AO$2),MONTH(AO$2),15),$AD$2,$AE$2,FALSE,DATE(YEAR($AD347),MONTH($AD347),1),DATE(YEAR($AE347),MONTH($AE347),28)),0)</f>
      </c>
      <c r="AP347" s="18">
        <f>IFERROR(_xlfn.BETA.DIST(DATE(YEAR(AP$2),MONTH(AP$2),15),$AD$2,$AE$2,FALSE,DATE(YEAR($AD347),MONTH($AD347),1),DATE(YEAR($AE347),MONTH($AE347),28)),0)</f>
      </c>
      <c r="AQ347" s="18">
        <f>IFERROR(_xlfn.BETA.DIST(DATE(YEAR(AQ$2),MONTH(AQ$2),15),$AD$2,$AE$2,FALSE,DATE(YEAR($AD347),MONTH($AD347),1),DATE(YEAR($AE347),MONTH($AE347),28)),0)</f>
      </c>
      <c r="AR347" s="18">
        <f>IFERROR(_xlfn.BETA.DIST(DATE(YEAR(AR$2),MONTH(AR$2),15),$AD$2,$AE$2,FALSE,DATE(YEAR($AD347),MONTH($AD347),1),DATE(YEAR($AE347),MONTH($AE347),28)),0)</f>
      </c>
      <c r="AS347" s="18">
        <f>IFERROR(_xlfn.BETA.DIST(DATE(YEAR(AS$2),MONTH(AS$2),15),$AD$2,$AE$2,FALSE,DATE(YEAR($AD347),MONTH($AD347),1),DATE(YEAR($AE347),MONTH($AE347),28)),0)</f>
      </c>
      <c r="AT347" s="18">
        <f>IFERROR(_xlfn.BETA.DIST(DATE(YEAR(AT$2),MONTH(AT$2),15),$AD$2,$AE$2,FALSE,DATE(YEAR($AD347),MONTH($AD347),1),DATE(YEAR($AE347),MONTH($AE347),28)),0)</f>
      </c>
      <c r="AU347" s="18">
        <f>IFERROR(_xlfn.BETA.DIST(DATE(YEAR(AU$2),MONTH(AU$2),15),$AD$2,$AE$2,FALSE,DATE(YEAR($AD347),MONTH($AD347),1),DATE(YEAR($AE347),MONTH($AE347),28)),0)</f>
      </c>
      <c r="AV347" s="18">
        <f>SUM(AG347:AU347)</f>
      </c>
      <c r="AW347" s="18">
        <f>IF(J347&lt;&gt;0,J347,IF($AV347=0,0,AG347/$AV347*$Z347))</f>
      </c>
      <c r="AX347" s="18">
        <f>IF(K347&lt;&gt;0,K347,IF($AV347=0,0,AH347/$AV347*$Z347))</f>
      </c>
      <c r="AY347" s="18">
        <f>IF(L347&lt;&gt;0,L347,IF($AV347=0,0,AI347/$AV347*$Z347))</f>
      </c>
      <c r="AZ347" s="18">
        <f>IF(M347&lt;&gt;0,M347,IF($AV347=0,0,AJ347/$AV347*$Z347))</f>
      </c>
      <c r="BA347" s="18">
        <f>IF(N347&lt;&gt;0,N347,IF($AV347=0,0,AK347/$AV347*$Z347))</f>
      </c>
      <c r="BB347" s="18">
        <f>IF(O347&lt;&gt;0,O347,IF($AV347=0,0,AL347/$AV347*$Z347))</f>
      </c>
      <c r="BC347" s="18">
        <f>IF(P347&lt;&gt;0,P347,IF($AV347=0,0,AM347/$AV347*$Z347))</f>
      </c>
      <c r="BD347" s="18">
        <f>IF(Q347&lt;&gt;0,Q347,IF($AV347=0,0,AN347/$AV347*$Z347))</f>
      </c>
      <c r="BE347" s="18">
        <f>IF(R347&lt;&gt;0,R347,IF($AV347=0,0,AO347/$AV347*$Z347))</f>
      </c>
      <c r="BF347" s="18">
        <f>IF(S347&lt;&gt;0,S347,IF($AV347=0,0,AP347/$AV347*$Z347))</f>
      </c>
      <c r="BG347" s="18">
        <f>IF(T347&lt;&gt;0,T347,IF($AV347=0,0,AQ347/$AV347*$Z347))</f>
      </c>
      <c r="BH347" s="18">
        <f>IF(U347&lt;&gt;0,U347,IF($AV347=0,0,AR347/$AV347*$Z347))</f>
      </c>
      <c r="BI347" s="18">
        <f>IF(V347&lt;&gt;0,V347,IF($AV347=0,0,AS347/$AV347*$Z347))</f>
      </c>
      <c r="BJ347" s="18">
        <f>IF(W347&lt;&gt;0,W347,IF($AV347=0,0,AT347/$AV347*$Z347))</f>
      </c>
      <c r="BK347" s="18">
        <f>IF(X347&lt;&gt;0,X347,IF($AV347=0,0,AU347/$AV347*$Z347))</f>
      </c>
      <c r="BL347" s="18">
        <f>SUM(AW347:BK347)</f>
      </c>
      <c r="BM347" s="18">
        <f>I347-BL347</f>
      </c>
    </row>
    <row r="348" outlineLevel="3">
      <c r="A348" s="17" t="str">
        <v>8.3.2</v>
      </c>
      <c r="B348" s="17" t="str">
        <v/>
      </c>
      <c r="C348" s="17" t="str">
        <v/>
      </c>
      <c r="D348" s="17" t="str">
        <v/>
      </c>
      <c r="E348" s="17" t="str">
        <v>8.3.2</v>
      </c>
      <c r="F348" s="17" t="str">
        <v>Price for 220 kV outgoing cable feeders protection panels as specified.</v>
      </c>
      <c r="G348" s="17">
        <v>29896.35</v>
      </c>
      <c r="H348" s="17" t="str">
        <v/>
      </c>
      <c r="I348" s="17" t="str">
        <v/>
      </c>
      <c r="J348" s="17" t="str">
        <v/>
      </c>
      <c r="K348" s="17" t="str">
        <v/>
      </c>
      <c r="L348" s="17" t="str">
        <v/>
      </c>
      <c r="M348" s="17" t="str">
        <v/>
      </c>
      <c r="N348" s="17" t="str">
        <v/>
      </c>
      <c r="O348" s="17" t="str">
        <v/>
      </c>
      <c r="P348" s="17" t="str">
        <v/>
      </c>
      <c r="Q348" s="17" t="str">
        <v/>
      </c>
      <c r="R348" s="17" t="str">
        <v/>
      </c>
      <c r="S348" s="17" t="str">
        <v/>
      </c>
      <c r="T348" s="17" t="str">
        <v/>
      </c>
      <c r="U348" s="17" t="str">
        <v/>
      </c>
      <c r="V348" s="17" t="str">
        <v/>
      </c>
      <c r="W348" s="17" t="str">
        <v/>
      </c>
      <c r="X348" s="17" t="str">
        <v/>
      </c>
      <c r="Y348" s="17" t="str">
        <v/>
      </c>
      <c r="Z348" s="17" t="str">
        <v/>
      </c>
      <c r="AA348" s="17" t="str">
        <v/>
      </c>
      <c r="AB348" s="17" t="str">
        <v/>
      </c>
      <c r="AC348" s="17" t="str">
        <v/>
      </c>
      <c r="AD348" s="17" t="str">
        <v/>
      </c>
      <c r="AE348" s="17" t="str">
        <v/>
      </c>
      <c r="AF348" s="5" t="str">
        <v/>
      </c>
      <c r="AG348" s="18">
        <f>IFERROR(_xlfn.BETA.DIST(DATE(YEAR(AG$2),MONTH(AG$2),15),$AD$2,$AE$2,FALSE,DATE(YEAR($AD348),MONTH($AD348),1),DATE(YEAR($AE348),MONTH($AE348),28)),0)</f>
      </c>
      <c r="AH348" s="18">
        <f>IFERROR(_xlfn.BETA.DIST(DATE(YEAR(AH$2),MONTH(AH$2),15),$AD$2,$AE$2,FALSE,DATE(YEAR($AD348),MONTH($AD348),1),DATE(YEAR($AE348),MONTH($AE348),28)),0)</f>
      </c>
      <c r="AI348" s="18">
        <f>IFERROR(_xlfn.BETA.DIST(DATE(YEAR(AI$2),MONTH(AI$2),15),$AD$2,$AE$2,FALSE,DATE(YEAR($AD348),MONTH($AD348),1),DATE(YEAR($AE348),MONTH($AE348),28)),0)</f>
      </c>
      <c r="AJ348" s="18">
        <f>IFERROR(_xlfn.BETA.DIST(DATE(YEAR(AJ$2),MONTH(AJ$2),15),$AD$2,$AE$2,FALSE,DATE(YEAR($AD348),MONTH($AD348),1),DATE(YEAR($AE348),MONTH($AE348),28)),0)</f>
      </c>
      <c r="AK348" s="18">
        <f>IFERROR(_xlfn.BETA.DIST(DATE(YEAR(AK$2),MONTH(AK$2),15),$AD$2,$AE$2,FALSE,DATE(YEAR($AD348),MONTH($AD348),1),DATE(YEAR($AE348),MONTH($AE348),28)),0)</f>
      </c>
      <c r="AL348" s="18">
        <f>IFERROR(_xlfn.BETA.DIST(DATE(YEAR(AL$2),MONTH(AL$2),15),$AD$2,$AE$2,FALSE,DATE(YEAR($AD348),MONTH($AD348),1),DATE(YEAR($AE348),MONTH($AE348),28)),0)</f>
      </c>
      <c r="AM348" s="18">
        <f>IFERROR(_xlfn.BETA.DIST(DATE(YEAR(AM$2),MONTH(AM$2),15),$AD$2,$AE$2,FALSE,DATE(YEAR($AD348),MONTH($AD348),1),DATE(YEAR($AE348),MONTH($AE348),28)),0)</f>
      </c>
      <c r="AN348" s="18">
        <f>IFERROR(_xlfn.BETA.DIST(DATE(YEAR(AN$2),MONTH(AN$2),15),$AD$2,$AE$2,FALSE,DATE(YEAR($AD348),MONTH($AD348),1),DATE(YEAR($AE348),MONTH($AE348),28)),0)</f>
      </c>
      <c r="AO348" s="18">
        <f>IFERROR(_xlfn.BETA.DIST(DATE(YEAR(AO$2),MONTH(AO$2),15),$AD$2,$AE$2,FALSE,DATE(YEAR($AD348),MONTH($AD348),1),DATE(YEAR($AE348),MONTH($AE348),28)),0)</f>
      </c>
      <c r="AP348" s="18">
        <f>IFERROR(_xlfn.BETA.DIST(DATE(YEAR(AP$2),MONTH(AP$2),15),$AD$2,$AE$2,FALSE,DATE(YEAR($AD348),MONTH($AD348),1),DATE(YEAR($AE348),MONTH($AE348),28)),0)</f>
      </c>
      <c r="AQ348" s="18">
        <f>IFERROR(_xlfn.BETA.DIST(DATE(YEAR(AQ$2),MONTH(AQ$2),15),$AD$2,$AE$2,FALSE,DATE(YEAR($AD348),MONTH($AD348),1),DATE(YEAR($AE348),MONTH($AE348),28)),0)</f>
      </c>
      <c r="AR348" s="18">
        <f>IFERROR(_xlfn.BETA.DIST(DATE(YEAR(AR$2),MONTH(AR$2),15),$AD$2,$AE$2,FALSE,DATE(YEAR($AD348),MONTH($AD348),1),DATE(YEAR($AE348),MONTH($AE348),28)),0)</f>
      </c>
      <c r="AS348" s="18">
        <f>IFERROR(_xlfn.BETA.DIST(DATE(YEAR(AS$2),MONTH(AS$2),15),$AD$2,$AE$2,FALSE,DATE(YEAR($AD348),MONTH($AD348),1),DATE(YEAR($AE348),MONTH($AE348),28)),0)</f>
      </c>
      <c r="AT348" s="18">
        <f>IFERROR(_xlfn.BETA.DIST(DATE(YEAR(AT$2),MONTH(AT$2),15),$AD$2,$AE$2,FALSE,DATE(YEAR($AD348),MONTH($AD348),1),DATE(YEAR($AE348),MONTH($AE348),28)),0)</f>
      </c>
      <c r="AU348" s="18">
        <f>IFERROR(_xlfn.BETA.DIST(DATE(YEAR(AU$2),MONTH(AU$2),15),$AD$2,$AE$2,FALSE,DATE(YEAR($AD348),MONTH($AD348),1),DATE(YEAR($AE348),MONTH($AE348),28)),0)</f>
      </c>
      <c r="AV348" s="18">
        <f>SUM(AG348:AU348)</f>
      </c>
      <c r="AW348" s="18">
        <f>IF(J348&lt;&gt;0,J348,IF($AV348=0,0,AG348/$AV348*$Z348))</f>
      </c>
      <c r="AX348" s="18">
        <f>IF(K348&lt;&gt;0,K348,IF($AV348=0,0,AH348/$AV348*$Z348))</f>
      </c>
      <c r="AY348" s="18">
        <f>IF(L348&lt;&gt;0,L348,IF($AV348=0,0,AI348/$AV348*$Z348))</f>
      </c>
      <c r="AZ348" s="18">
        <f>IF(M348&lt;&gt;0,M348,IF($AV348=0,0,AJ348/$AV348*$Z348))</f>
      </c>
      <c r="BA348" s="18">
        <f>IF(N348&lt;&gt;0,N348,IF($AV348=0,0,AK348/$AV348*$Z348))</f>
      </c>
      <c r="BB348" s="18">
        <f>IF(O348&lt;&gt;0,O348,IF($AV348=0,0,AL348/$AV348*$Z348))</f>
      </c>
      <c r="BC348" s="18">
        <f>IF(P348&lt;&gt;0,P348,IF($AV348=0,0,AM348/$AV348*$Z348))</f>
      </c>
      <c r="BD348" s="18">
        <f>IF(Q348&lt;&gt;0,Q348,IF($AV348=0,0,AN348/$AV348*$Z348))</f>
      </c>
      <c r="BE348" s="18">
        <f>IF(R348&lt;&gt;0,R348,IF($AV348=0,0,AO348/$AV348*$Z348))</f>
      </c>
      <c r="BF348" s="18">
        <f>IF(S348&lt;&gt;0,S348,IF($AV348=0,0,AP348/$AV348*$Z348))</f>
      </c>
      <c r="BG348" s="18">
        <f>IF(T348&lt;&gt;0,T348,IF($AV348=0,0,AQ348/$AV348*$Z348))</f>
      </c>
      <c r="BH348" s="18">
        <f>IF(U348&lt;&gt;0,U348,IF($AV348=0,0,AR348/$AV348*$Z348))</f>
      </c>
      <c r="BI348" s="18">
        <f>IF(V348&lt;&gt;0,V348,IF($AV348=0,0,AS348/$AV348*$Z348))</f>
      </c>
      <c r="BJ348" s="18">
        <f>IF(W348&lt;&gt;0,W348,IF($AV348=0,0,AT348/$AV348*$Z348))</f>
      </c>
      <c r="BK348" s="18">
        <f>IF(X348&lt;&gt;0,X348,IF($AV348=0,0,AU348/$AV348*$Z348))</f>
      </c>
      <c r="BL348" s="18">
        <f>SUM(AW348:BK348)</f>
      </c>
      <c r="BM348" s="17" t="str">
        <v/>
      </c>
    </row>
    <row r="349" outlineLevel="4">
      <c r="A349" s="5" t="str">
        <v>8.3.2</v>
      </c>
      <c r="B349" s="5" t="str">
        <v/>
      </c>
      <c r="C349" s="5" t="str">
        <v>BSKDGNGENGR05</v>
      </c>
      <c r="D349" s="5" t="str">
        <v>BSKDGNGENGR05</v>
      </c>
      <c r="E349" s="19">
        <f>IFERROR(_xlfn.XLOOKUP(F349,Assumptions!B:B,Assumptions!C:C),0)</f>
      </c>
      <c r="F349" s="5" t="str">
        <v>Advanced Payment</v>
      </c>
      <c r="G349" s="5" t="str">
        <v/>
      </c>
      <c r="H349" s="18">
        <f>G348*E349</f>
      </c>
      <c r="I349" s="18">
        <f>H349*(1-0)</f>
      </c>
      <c r="J349" s="18">
        <v>0</v>
      </c>
      <c r="K349" s="18">
        <v>0</v>
      </c>
      <c r="L349" s="18">
        <v>0</v>
      </c>
      <c r="M349" s="18">
        <v>0</v>
      </c>
      <c r="N349" s="18">
        <v>0</v>
      </c>
      <c r="O349" s="18">
        <v>0</v>
      </c>
      <c r="P349" s="18">
        <v>0</v>
      </c>
      <c r="Q349" s="18">
        <v>0</v>
      </c>
      <c r="R349" s="18">
        <v>0</v>
      </c>
      <c r="S349" s="18">
        <v>0</v>
      </c>
      <c r="T349" s="18">
        <v>0</v>
      </c>
      <c r="U349" s="18">
        <v>0</v>
      </c>
      <c r="V349" s="18">
        <v>0</v>
      </c>
      <c r="W349" s="18">
        <v>0</v>
      </c>
      <c r="X349" s="18">
        <v>0</v>
      </c>
      <c r="Y349" s="18">
        <f>SUM(J349:X349)</f>
      </c>
      <c r="Z349" s="18">
        <f>I349-Y349</f>
      </c>
      <c r="AA349" s="20">
        <v>46026</v>
      </c>
      <c r="AB349" s="20">
        <v>46026</v>
      </c>
      <c r="AC349" s="18">
        <f>IFERROR(_xlfn.XLOOKUP(F349,Assumptions!B:B,Assumptions!D:D),0)</f>
      </c>
      <c r="AD349" s="20">
        <f>AA349+AC349</f>
      </c>
      <c r="AE349" s="20">
        <f>AC349+AB349</f>
      </c>
      <c r="AF349" s="5" t="str">
        <v/>
      </c>
      <c r="AG349" s="18">
        <f>IFERROR(_xlfn.BETA.DIST(DATE(YEAR(AG$2),MONTH(AG$2),15),$AD$2,$AE$2,FALSE,DATE(YEAR($AD349),MONTH($AD349),1),DATE(YEAR($AE349),MONTH($AE349),28)),0)</f>
      </c>
      <c r="AH349" s="18">
        <f>IFERROR(_xlfn.BETA.DIST(DATE(YEAR(AH$2),MONTH(AH$2),15),$AD$2,$AE$2,FALSE,DATE(YEAR($AD349),MONTH($AD349),1),DATE(YEAR($AE349),MONTH($AE349),28)),0)</f>
      </c>
      <c r="AI349" s="18">
        <f>IFERROR(_xlfn.BETA.DIST(DATE(YEAR(AI$2),MONTH(AI$2),15),$AD$2,$AE$2,FALSE,DATE(YEAR($AD349),MONTH($AD349),1),DATE(YEAR($AE349),MONTH($AE349),28)),0)</f>
      </c>
      <c r="AJ349" s="18">
        <f>IFERROR(_xlfn.BETA.DIST(DATE(YEAR(AJ$2),MONTH(AJ$2),15),$AD$2,$AE$2,FALSE,DATE(YEAR($AD349),MONTH($AD349),1),DATE(YEAR($AE349),MONTH($AE349),28)),0)</f>
      </c>
      <c r="AK349" s="18">
        <f>IFERROR(_xlfn.BETA.DIST(DATE(YEAR(AK$2),MONTH(AK$2),15),$AD$2,$AE$2,FALSE,DATE(YEAR($AD349),MONTH($AD349),1),DATE(YEAR($AE349),MONTH($AE349),28)),0)</f>
      </c>
      <c r="AL349" s="18">
        <f>IFERROR(_xlfn.BETA.DIST(DATE(YEAR(AL$2),MONTH(AL$2),15),$AD$2,$AE$2,FALSE,DATE(YEAR($AD349),MONTH($AD349),1),DATE(YEAR($AE349),MONTH($AE349),28)),0)</f>
      </c>
      <c r="AM349" s="18">
        <f>IFERROR(_xlfn.BETA.DIST(DATE(YEAR(AM$2),MONTH(AM$2),15),$AD$2,$AE$2,FALSE,DATE(YEAR($AD349),MONTH($AD349),1),DATE(YEAR($AE349),MONTH($AE349),28)),0)</f>
      </c>
      <c r="AN349" s="18">
        <f>IFERROR(_xlfn.BETA.DIST(DATE(YEAR(AN$2),MONTH(AN$2),15),$AD$2,$AE$2,FALSE,DATE(YEAR($AD349),MONTH($AD349),1),DATE(YEAR($AE349),MONTH($AE349),28)),0)</f>
      </c>
      <c r="AO349" s="18">
        <f>IFERROR(_xlfn.BETA.DIST(DATE(YEAR(AO$2),MONTH(AO$2),15),$AD$2,$AE$2,FALSE,DATE(YEAR($AD349),MONTH($AD349),1),DATE(YEAR($AE349),MONTH($AE349),28)),0)</f>
      </c>
      <c r="AP349" s="18">
        <f>IFERROR(_xlfn.BETA.DIST(DATE(YEAR(AP$2),MONTH(AP$2),15),$AD$2,$AE$2,FALSE,DATE(YEAR($AD349),MONTH($AD349),1),DATE(YEAR($AE349),MONTH($AE349),28)),0)</f>
      </c>
      <c r="AQ349" s="18">
        <f>IFERROR(_xlfn.BETA.DIST(DATE(YEAR(AQ$2),MONTH(AQ$2),15),$AD$2,$AE$2,FALSE,DATE(YEAR($AD349),MONTH($AD349),1),DATE(YEAR($AE349),MONTH($AE349),28)),0)</f>
      </c>
      <c r="AR349" s="18">
        <f>IFERROR(_xlfn.BETA.DIST(DATE(YEAR(AR$2),MONTH(AR$2),15),$AD$2,$AE$2,FALSE,DATE(YEAR($AD349),MONTH($AD349),1),DATE(YEAR($AE349),MONTH($AE349),28)),0)</f>
      </c>
      <c r="AS349" s="18">
        <f>IFERROR(_xlfn.BETA.DIST(DATE(YEAR(AS$2),MONTH(AS$2),15),$AD$2,$AE$2,FALSE,DATE(YEAR($AD349),MONTH($AD349),1),DATE(YEAR($AE349),MONTH($AE349),28)),0)</f>
      </c>
      <c r="AT349" s="18">
        <f>IFERROR(_xlfn.BETA.DIST(DATE(YEAR(AT$2),MONTH(AT$2),15),$AD$2,$AE$2,FALSE,DATE(YEAR($AD349),MONTH($AD349),1),DATE(YEAR($AE349),MONTH($AE349),28)),0)</f>
      </c>
      <c r="AU349" s="18">
        <f>IFERROR(_xlfn.BETA.DIST(DATE(YEAR(AU$2),MONTH(AU$2),15),$AD$2,$AE$2,FALSE,DATE(YEAR($AD349),MONTH($AD349),1),DATE(YEAR($AE349),MONTH($AE349),28)),0)</f>
      </c>
      <c r="AV349" s="18">
        <f>SUM(AG349:AU349)</f>
      </c>
      <c r="AW349" s="18">
        <f>IF(J349&lt;&gt;0,J349,IF($AV349=0,0,AG349/$AV349*$Z349))</f>
      </c>
      <c r="AX349" s="18">
        <f>IF(K349&lt;&gt;0,K349,IF($AV349=0,0,AH349/$AV349*$Z349))</f>
      </c>
      <c r="AY349" s="18">
        <f>IF(L349&lt;&gt;0,L349,IF($AV349=0,0,AI349/$AV349*$Z349))</f>
      </c>
      <c r="AZ349" s="18">
        <f>IF(M349&lt;&gt;0,M349,IF($AV349=0,0,AJ349/$AV349*$Z349))</f>
      </c>
      <c r="BA349" s="18">
        <f>IF(N349&lt;&gt;0,N349,IF($AV349=0,0,AK349/$AV349*$Z349))</f>
      </c>
      <c r="BB349" s="18">
        <f>IF(O349&lt;&gt;0,O349,IF($AV349=0,0,AL349/$AV349*$Z349))</f>
      </c>
      <c r="BC349" s="18">
        <f>IF(P349&lt;&gt;0,P349,IF($AV349=0,0,AM349/$AV349*$Z349))</f>
      </c>
      <c r="BD349" s="18">
        <f>IF(Q349&lt;&gt;0,Q349,IF($AV349=0,0,AN349/$AV349*$Z349))</f>
      </c>
      <c r="BE349" s="18">
        <f>IF(R349&lt;&gt;0,R349,IF($AV349=0,0,AO349/$AV349*$Z349))</f>
      </c>
      <c r="BF349" s="18">
        <f>IF(S349&lt;&gt;0,S349,IF($AV349=0,0,AP349/$AV349*$Z349))</f>
      </c>
      <c r="BG349" s="18">
        <f>IF(T349&lt;&gt;0,T349,IF($AV349=0,0,AQ349/$AV349*$Z349))</f>
      </c>
      <c r="BH349" s="18">
        <f>IF(U349&lt;&gt;0,U349,IF($AV349=0,0,AR349/$AV349*$Z349))</f>
      </c>
      <c r="BI349" s="18">
        <f>IF(V349&lt;&gt;0,V349,IF($AV349=0,0,AS349/$AV349*$Z349))</f>
      </c>
      <c r="BJ349" s="18">
        <f>IF(W349&lt;&gt;0,W349,IF($AV349=0,0,AT349/$AV349*$Z349))</f>
      </c>
      <c r="BK349" s="18">
        <f>IF(X349&lt;&gt;0,X349,IF($AV349=0,0,AU349/$AV349*$Z349))</f>
      </c>
      <c r="BL349" s="18">
        <f>SUM(AW349:BK349)</f>
      </c>
      <c r="BM349" s="18">
        <f>I349-BL349</f>
      </c>
    </row>
    <row r="350" outlineLevel="4">
      <c r="A350" s="5" t="str">
        <v>8.3.2</v>
      </c>
      <c r="B350" s="5" t="str">
        <v/>
      </c>
      <c r="C350" s="5" t="str">
        <v>BSPRELGENCP13</v>
      </c>
      <c r="D350" s="5" t="str">
        <v>BSPRELGENCP13</v>
      </c>
      <c r="E350" s="19">
        <f>IFERROR(_xlfn.XLOOKUP(F350,Assumptions!B:B,Assumptions!C:C),0)</f>
      </c>
      <c r="F350" s="5" t="str">
        <v>Site Delivery USD</v>
      </c>
      <c r="G350" s="5" t="str">
        <v/>
      </c>
      <c r="H350" s="18">
        <f>G348*E350</f>
      </c>
      <c r="I350" s="18">
        <f>H350*(1-0)</f>
      </c>
      <c r="J350" s="18">
        <v>0</v>
      </c>
      <c r="K350" s="18">
        <v>0</v>
      </c>
      <c r="L350" s="18">
        <v>0</v>
      </c>
      <c r="M350" s="18">
        <v>0</v>
      </c>
      <c r="N350" s="18">
        <v>0</v>
      </c>
      <c r="O350" s="18">
        <v>0</v>
      </c>
      <c r="P350" s="18">
        <v>0</v>
      </c>
      <c r="Q350" s="18">
        <v>0</v>
      </c>
      <c r="R350" s="18">
        <v>0</v>
      </c>
      <c r="S350" s="18">
        <v>0</v>
      </c>
      <c r="T350" s="18">
        <v>0</v>
      </c>
      <c r="U350" s="18">
        <v>0</v>
      </c>
      <c r="V350" s="18">
        <v>0</v>
      </c>
      <c r="W350" s="18">
        <v>0</v>
      </c>
      <c r="X350" s="18">
        <v>0</v>
      </c>
      <c r="Y350" s="18">
        <f>SUM(J350:X350)</f>
      </c>
      <c r="Z350" s="18">
        <f>I350-Y350</f>
      </c>
      <c r="AA350" s="20">
        <v>46295</v>
      </c>
      <c r="AB350" s="20">
        <v>46295</v>
      </c>
      <c r="AC350" s="18">
        <f>IFERROR(_xlfn.XLOOKUP(F350,Assumptions!B:B,Assumptions!D:D),0)</f>
      </c>
      <c r="AD350" s="20">
        <f>AA350+AC350</f>
      </c>
      <c r="AE350" s="20">
        <f>AC350+AB350</f>
      </c>
      <c r="AF350" s="5" t="str">
        <v/>
      </c>
      <c r="AG350" s="18">
        <f>IFERROR(_xlfn.BETA.DIST(DATE(YEAR(AG$2),MONTH(AG$2),15),$AD$2,$AE$2,FALSE,DATE(YEAR($AD350),MONTH($AD350),1),DATE(YEAR($AE350),MONTH($AE350),28)),0)</f>
      </c>
      <c r="AH350" s="18">
        <f>IFERROR(_xlfn.BETA.DIST(DATE(YEAR(AH$2),MONTH(AH$2),15),$AD$2,$AE$2,FALSE,DATE(YEAR($AD350),MONTH($AD350),1),DATE(YEAR($AE350),MONTH($AE350),28)),0)</f>
      </c>
      <c r="AI350" s="18">
        <f>IFERROR(_xlfn.BETA.DIST(DATE(YEAR(AI$2),MONTH(AI$2),15),$AD$2,$AE$2,FALSE,DATE(YEAR($AD350),MONTH($AD350),1),DATE(YEAR($AE350),MONTH($AE350),28)),0)</f>
      </c>
      <c r="AJ350" s="18">
        <f>IFERROR(_xlfn.BETA.DIST(DATE(YEAR(AJ$2),MONTH(AJ$2),15),$AD$2,$AE$2,FALSE,DATE(YEAR($AD350),MONTH($AD350),1),DATE(YEAR($AE350),MONTH($AE350),28)),0)</f>
      </c>
      <c r="AK350" s="18">
        <f>IFERROR(_xlfn.BETA.DIST(DATE(YEAR(AK$2),MONTH(AK$2),15),$AD$2,$AE$2,FALSE,DATE(YEAR($AD350),MONTH($AD350),1),DATE(YEAR($AE350),MONTH($AE350),28)),0)</f>
      </c>
      <c r="AL350" s="18">
        <f>IFERROR(_xlfn.BETA.DIST(DATE(YEAR(AL$2),MONTH(AL$2),15),$AD$2,$AE$2,FALSE,DATE(YEAR($AD350),MONTH($AD350),1),DATE(YEAR($AE350),MONTH($AE350),28)),0)</f>
      </c>
      <c r="AM350" s="18">
        <f>IFERROR(_xlfn.BETA.DIST(DATE(YEAR(AM$2),MONTH(AM$2),15),$AD$2,$AE$2,FALSE,DATE(YEAR($AD350),MONTH($AD350),1),DATE(YEAR($AE350),MONTH($AE350),28)),0)</f>
      </c>
      <c r="AN350" s="18">
        <f>IFERROR(_xlfn.BETA.DIST(DATE(YEAR(AN$2),MONTH(AN$2),15),$AD$2,$AE$2,FALSE,DATE(YEAR($AD350),MONTH($AD350),1),DATE(YEAR($AE350),MONTH($AE350),28)),0)</f>
      </c>
      <c r="AO350" s="18">
        <f>IFERROR(_xlfn.BETA.DIST(DATE(YEAR(AO$2),MONTH(AO$2),15),$AD$2,$AE$2,FALSE,DATE(YEAR($AD350),MONTH($AD350),1),DATE(YEAR($AE350),MONTH($AE350),28)),0)</f>
      </c>
      <c r="AP350" s="18">
        <f>IFERROR(_xlfn.BETA.DIST(DATE(YEAR(AP$2),MONTH(AP$2),15),$AD$2,$AE$2,FALSE,DATE(YEAR($AD350),MONTH($AD350),1),DATE(YEAR($AE350),MONTH($AE350),28)),0)</f>
      </c>
      <c r="AQ350" s="18">
        <f>IFERROR(_xlfn.BETA.DIST(DATE(YEAR(AQ$2),MONTH(AQ$2),15),$AD$2,$AE$2,FALSE,DATE(YEAR($AD350),MONTH($AD350),1),DATE(YEAR($AE350),MONTH($AE350),28)),0)</f>
      </c>
      <c r="AR350" s="18">
        <f>IFERROR(_xlfn.BETA.DIST(DATE(YEAR(AR$2),MONTH(AR$2),15),$AD$2,$AE$2,FALSE,DATE(YEAR($AD350),MONTH($AD350),1),DATE(YEAR($AE350),MONTH($AE350),28)),0)</f>
      </c>
      <c r="AS350" s="18">
        <f>IFERROR(_xlfn.BETA.DIST(DATE(YEAR(AS$2),MONTH(AS$2),15),$AD$2,$AE$2,FALSE,DATE(YEAR($AD350),MONTH($AD350),1),DATE(YEAR($AE350),MONTH($AE350),28)),0)</f>
      </c>
      <c r="AT350" s="18">
        <f>IFERROR(_xlfn.BETA.DIST(DATE(YEAR(AT$2),MONTH(AT$2),15),$AD$2,$AE$2,FALSE,DATE(YEAR($AD350),MONTH($AD350),1),DATE(YEAR($AE350),MONTH($AE350),28)),0)</f>
      </c>
      <c r="AU350" s="18">
        <f>IFERROR(_xlfn.BETA.DIST(DATE(YEAR(AU$2),MONTH(AU$2),15),$AD$2,$AE$2,FALSE,DATE(YEAR($AD350),MONTH($AD350),1),DATE(YEAR($AE350),MONTH($AE350),28)),0)</f>
      </c>
      <c r="AV350" s="18">
        <f>SUM(AG350:AU350)</f>
      </c>
      <c r="AW350" s="18">
        <f>IF(J350&lt;&gt;0,J350,IF($AV350=0,0,AG350/$AV350*$Z350))</f>
      </c>
      <c r="AX350" s="18">
        <f>IF(K350&lt;&gt;0,K350,IF($AV350=0,0,AH350/$AV350*$Z350))</f>
      </c>
      <c r="AY350" s="18">
        <f>IF(L350&lt;&gt;0,L350,IF($AV350=0,0,AI350/$AV350*$Z350))</f>
      </c>
      <c r="AZ350" s="18">
        <f>IF(M350&lt;&gt;0,M350,IF($AV350=0,0,AJ350/$AV350*$Z350))</f>
      </c>
      <c r="BA350" s="18">
        <f>IF(N350&lt;&gt;0,N350,IF($AV350=0,0,AK350/$AV350*$Z350))</f>
      </c>
      <c r="BB350" s="18">
        <f>IF(O350&lt;&gt;0,O350,IF($AV350=0,0,AL350/$AV350*$Z350))</f>
      </c>
      <c r="BC350" s="18">
        <f>IF(P350&lt;&gt;0,P350,IF($AV350=0,0,AM350/$AV350*$Z350))</f>
      </c>
      <c r="BD350" s="18">
        <f>IF(Q350&lt;&gt;0,Q350,IF($AV350=0,0,AN350/$AV350*$Z350))</f>
      </c>
      <c r="BE350" s="18">
        <f>IF(R350&lt;&gt;0,R350,IF($AV350=0,0,AO350/$AV350*$Z350))</f>
      </c>
      <c r="BF350" s="18">
        <f>IF(S350&lt;&gt;0,S350,IF($AV350=0,0,AP350/$AV350*$Z350))</f>
      </c>
      <c r="BG350" s="18">
        <f>IF(T350&lt;&gt;0,T350,IF($AV350=0,0,AQ350/$AV350*$Z350))</f>
      </c>
      <c r="BH350" s="18">
        <f>IF(U350&lt;&gt;0,U350,IF($AV350=0,0,AR350/$AV350*$Z350))</f>
      </c>
      <c r="BI350" s="18">
        <f>IF(V350&lt;&gt;0,V350,IF($AV350=0,0,AS350/$AV350*$Z350))</f>
      </c>
      <c r="BJ350" s="18">
        <f>IF(W350&lt;&gt;0,W350,IF($AV350=0,0,AT350/$AV350*$Z350))</f>
      </c>
      <c r="BK350" s="18">
        <f>IF(X350&lt;&gt;0,X350,IF($AV350=0,0,AU350/$AV350*$Z350))</f>
      </c>
      <c r="BL350" s="18">
        <f>SUM(AW350:BK350)</f>
      </c>
      <c r="BM350" s="18">
        <f>I350-BL350</f>
      </c>
    </row>
    <row r="351" outlineLevel="4">
      <c r="A351" s="5" t="str">
        <v>8.3.2</v>
      </c>
      <c r="B351" s="5" t="str">
        <v/>
      </c>
      <c r="C351" s="5" t="str">
        <v>BSKDGNGENGR07</v>
      </c>
      <c r="D351" s="5" t="str">
        <v>BSKDGNGENGR07</v>
      </c>
      <c r="E351" s="19">
        <f>IFERROR(_xlfn.XLOOKUP(F351,Assumptions!B:B,Assumptions!C:C),0)</f>
      </c>
      <c r="F351" s="5" t="str">
        <v>Retention</v>
      </c>
      <c r="G351" s="5" t="str">
        <v/>
      </c>
      <c r="H351" s="18">
        <f>G348*E351</f>
      </c>
      <c r="I351" s="18">
        <f>H351*(1-0)</f>
      </c>
      <c r="J351" s="18">
        <v>0</v>
      </c>
      <c r="K351" s="18">
        <v>0</v>
      </c>
      <c r="L351" s="18">
        <v>0</v>
      </c>
      <c r="M351" s="18">
        <v>0</v>
      </c>
      <c r="N351" s="18">
        <v>0</v>
      </c>
      <c r="O351" s="18">
        <v>0</v>
      </c>
      <c r="P351" s="18">
        <v>0</v>
      </c>
      <c r="Q351" s="18">
        <v>0</v>
      </c>
      <c r="R351" s="18">
        <v>0</v>
      </c>
      <c r="S351" s="18">
        <v>0</v>
      </c>
      <c r="T351" s="18">
        <v>0</v>
      </c>
      <c r="U351" s="18">
        <v>0</v>
      </c>
      <c r="V351" s="18">
        <v>0</v>
      </c>
      <c r="W351" s="18">
        <v>0</v>
      </c>
      <c r="X351" s="18">
        <v>0</v>
      </c>
      <c r="Y351" s="18">
        <f>SUM(J351:X351)</f>
      </c>
      <c r="Z351" s="18">
        <f>I351-Y351</f>
      </c>
      <c r="AA351" s="20">
        <v>46483</v>
      </c>
      <c r="AB351" s="20">
        <v>46483</v>
      </c>
      <c r="AC351" s="18">
        <f>IFERROR(_xlfn.XLOOKUP(F351,Assumptions!B:B,Assumptions!D:D),0)</f>
      </c>
      <c r="AD351" s="20">
        <f>AA351+AC351</f>
      </c>
      <c r="AE351" s="20">
        <f>AC351+AB351</f>
      </c>
      <c r="AF351" s="5" t="str">
        <v/>
      </c>
      <c r="AG351" s="18">
        <f>IFERROR(_xlfn.BETA.DIST(DATE(YEAR(AG$2),MONTH(AG$2),15),$AD$2,$AE$2,FALSE,DATE(YEAR($AD351),MONTH($AD351),1),DATE(YEAR($AE351),MONTH($AE351),28)),0)</f>
      </c>
      <c r="AH351" s="18">
        <f>IFERROR(_xlfn.BETA.DIST(DATE(YEAR(AH$2),MONTH(AH$2),15),$AD$2,$AE$2,FALSE,DATE(YEAR($AD351),MONTH($AD351),1),DATE(YEAR($AE351),MONTH($AE351),28)),0)</f>
      </c>
      <c r="AI351" s="18">
        <f>IFERROR(_xlfn.BETA.DIST(DATE(YEAR(AI$2),MONTH(AI$2),15),$AD$2,$AE$2,FALSE,DATE(YEAR($AD351),MONTH($AD351),1),DATE(YEAR($AE351),MONTH($AE351),28)),0)</f>
      </c>
      <c r="AJ351" s="18">
        <f>IFERROR(_xlfn.BETA.DIST(DATE(YEAR(AJ$2),MONTH(AJ$2),15),$AD$2,$AE$2,FALSE,DATE(YEAR($AD351),MONTH($AD351),1),DATE(YEAR($AE351),MONTH($AE351),28)),0)</f>
      </c>
      <c r="AK351" s="18">
        <f>IFERROR(_xlfn.BETA.DIST(DATE(YEAR(AK$2),MONTH(AK$2),15),$AD$2,$AE$2,FALSE,DATE(YEAR($AD351),MONTH($AD351),1),DATE(YEAR($AE351),MONTH($AE351),28)),0)</f>
      </c>
      <c r="AL351" s="18">
        <f>IFERROR(_xlfn.BETA.DIST(DATE(YEAR(AL$2),MONTH(AL$2),15),$AD$2,$AE$2,FALSE,DATE(YEAR($AD351),MONTH($AD351),1),DATE(YEAR($AE351),MONTH($AE351),28)),0)</f>
      </c>
      <c r="AM351" s="18">
        <f>IFERROR(_xlfn.BETA.DIST(DATE(YEAR(AM$2),MONTH(AM$2),15),$AD$2,$AE$2,FALSE,DATE(YEAR($AD351),MONTH($AD351),1),DATE(YEAR($AE351),MONTH($AE351),28)),0)</f>
      </c>
      <c r="AN351" s="18">
        <f>IFERROR(_xlfn.BETA.DIST(DATE(YEAR(AN$2),MONTH(AN$2),15),$AD$2,$AE$2,FALSE,DATE(YEAR($AD351),MONTH($AD351),1),DATE(YEAR($AE351),MONTH($AE351),28)),0)</f>
      </c>
      <c r="AO351" s="18">
        <f>IFERROR(_xlfn.BETA.DIST(DATE(YEAR(AO$2),MONTH(AO$2),15),$AD$2,$AE$2,FALSE,DATE(YEAR($AD351),MONTH($AD351),1),DATE(YEAR($AE351),MONTH($AE351),28)),0)</f>
      </c>
      <c r="AP351" s="18">
        <f>IFERROR(_xlfn.BETA.DIST(DATE(YEAR(AP$2),MONTH(AP$2),15),$AD$2,$AE$2,FALSE,DATE(YEAR($AD351),MONTH($AD351),1),DATE(YEAR($AE351),MONTH($AE351),28)),0)</f>
      </c>
      <c r="AQ351" s="18">
        <f>IFERROR(_xlfn.BETA.DIST(DATE(YEAR(AQ$2),MONTH(AQ$2),15),$AD$2,$AE$2,FALSE,DATE(YEAR($AD351),MONTH($AD351),1),DATE(YEAR($AE351),MONTH($AE351),28)),0)</f>
      </c>
      <c r="AR351" s="18">
        <f>IFERROR(_xlfn.BETA.DIST(DATE(YEAR(AR$2),MONTH(AR$2),15),$AD$2,$AE$2,FALSE,DATE(YEAR($AD351),MONTH($AD351),1),DATE(YEAR($AE351),MONTH($AE351),28)),0)</f>
      </c>
      <c r="AS351" s="18">
        <f>IFERROR(_xlfn.BETA.DIST(DATE(YEAR(AS$2),MONTH(AS$2),15),$AD$2,$AE$2,FALSE,DATE(YEAR($AD351),MONTH($AD351),1),DATE(YEAR($AE351),MONTH($AE351),28)),0)</f>
      </c>
      <c r="AT351" s="18">
        <f>IFERROR(_xlfn.BETA.DIST(DATE(YEAR(AT$2),MONTH(AT$2),15),$AD$2,$AE$2,FALSE,DATE(YEAR($AD351),MONTH($AD351),1),DATE(YEAR($AE351),MONTH($AE351),28)),0)</f>
      </c>
      <c r="AU351" s="18">
        <f>IFERROR(_xlfn.BETA.DIST(DATE(YEAR(AU$2),MONTH(AU$2),15),$AD$2,$AE$2,FALSE,DATE(YEAR($AD351),MONTH($AD351),1),DATE(YEAR($AE351),MONTH($AE351),28)),0)</f>
      </c>
      <c r="AV351" s="18">
        <f>SUM(AG351:AU351)</f>
      </c>
      <c r="AW351" s="18">
        <f>IF(J351&lt;&gt;0,J351,IF($AV351=0,0,AG351/$AV351*$Z351))</f>
      </c>
      <c r="AX351" s="18">
        <f>IF(K351&lt;&gt;0,K351,IF($AV351=0,0,AH351/$AV351*$Z351))</f>
      </c>
      <c r="AY351" s="18">
        <f>IF(L351&lt;&gt;0,L351,IF($AV351=0,0,AI351/$AV351*$Z351))</f>
      </c>
      <c r="AZ351" s="18">
        <f>IF(M351&lt;&gt;0,M351,IF($AV351=0,0,AJ351/$AV351*$Z351))</f>
      </c>
      <c r="BA351" s="18">
        <f>IF(N351&lt;&gt;0,N351,IF($AV351=0,0,AK351/$AV351*$Z351))</f>
      </c>
      <c r="BB351" s="18">
        <f>IF(O351&lt;&gt;0,O351,IF($AV351=0,0,AL351/$AV351*$Z351))</f>
      </c>
      <c r="BC351" s="18">
        <f>IF(P351&lt;&gt;0,P351,IF($AV351=0,0,AM351/$AV351*$Z351))</f>
      </c>
      <c r="BD351" s="18">
        <f>IF(Q351&lt;&gt;0,Q351,IF($AV351=0,0,AN351/$AV351*$Z351))</f>
      </c>
      <c r="BE351" s="18">
        <f>IF(R351&lt;&gt;0,R351,IF($AV351=0,0,AO351/$AV351*$Z351))</f>
      </c>
      <c r="BF351" s="18">
        <f>IF(S351&lt;&gt;0,S351,IF($AV351=0,0,AP351/$AV351*$Z351))</f>
      </c>
      <c r="BG351" s="18">
        <f>IF(T351&lt;&gt;0,T351,IF($AV351=0,0,AQ351/$AV351*$Z351))</f>
      </c>
      <c r="BH351" s="18">
        <f>IF(U351&lt;&gt;0,U351,IF($AV351=0,0,AR351/$AV351*$Z351))</f>
      </c>
      <c r="BI351" s="18">
        <f>IF(V351&lt;&gt;0,V351,IF($AV351=0,0,AS351/$AV351*$Z351))</f>
      </c>
      <c r="BJ351" s="18">
        <f>IF(W351&lt;&gt;0,W351,IF($AV351=0,0,AT351/$AV351*$Z351))</f>
      </c>
      <c r="BK351" s="18">
        <f>IF(X351&lt;&gt;0,X351,IF($AV351=0,0,AU351/$AV351*$Z351))</f>
      </c>
      <c r="BL351" s="18">
        <f>SUM(AW351:BK351)</f>
      </c>
      <c r="BM351" s="18">
        <f>I351-BL351</f>
      </c>
    </row>
    <row r="352" outlineLevel="3">
      <c r="A352" s="17" t="str">
        <v>8.3.3</v>
      </c>
      <c r="B352" s="17" t="str">
        <v/>
      </c>
      <c r="C352" s="17" t="str">
        <v/>
      </c>
      <c r="D352" s="17" t="str">
        <v/>
      </c>
      <c r="E352" s="17" t="str">
        <v>8.3.3</v>
      </c>
      <c r="F352" s="17" t="str">
        <v>Price for 220 kV protection panels for 175 MVA, 220/66/11 kV transformer feeders as specified (two cubicales for each).</v>
      </c>
      <c r="G352" s="17">
        <v>56055.74</v>
      </c>
      <c r="H352" s="17" t="str">
        <v/>
      </c>
      <c r="I352" s="17" t="str">
        <v/>
      </c>
      <c r="J352" s="17" t="str">
        <v/>
      </c>
      <c r="K352" s="17" t="str">
        <v/>
      </c>
      <c r="L352" s="17" t="str">
        <v/>
      </c>
      <c r="M352" s="17" t="str">
        <v/>
      </c>
      <c r="N352" s="17" t="str">
        <v/>
      </c>
      <c r="O352" s="17" t="str">
        <v/>
      </c>
      <c r="P352" s="17" t="str">
        <v/>
      </c>
      <c r="Q352" s="17" t="str">
        <v/>
      </c>
      <c r="R352" s="17" t="str">
        <v/>
      </c>
      <c r="S352" s="17" t="str">
        <v/>
      </c>
      <c r="T352" s="17" t="str">
        <v/>
      </c>
      <c r="U352" s="17" t="str">
        <v/>
      </c>
      <c r="V352" s="17" t="str">
        <v/>
      </c>
      <c r="W352" s="17" t="str">
        <v/>
      </c>
      <c r="X352" s="17" t="str">
        <v/>
      </c>
      <c r="Y352" s="17" t="str">
        <v/>
      </c>
      <c r="Z352" s="17" t="str">
        <v/>
      </c>
      <c r="AA352" s="17" t="str">
        <v/>
      </c>
      <c r="AB352" s="17" t="str">
        <v/>
      </c>
      <c r="AC352" s="17" t="str">
        <v/>
      </c>
      <c r="AD352" s="17" t="str">
        <v/>
      </c>
      <c r="AE352" s="17" t="str">
        <v/>
      </c>
      <c r="AF352" s="5" t="str">
        <v/>
      </c>
      <c r="AG352" s="18">
        <f>IFERROR(_xlfn.BETA.DIST(DATE(YEAR(AG$2),MONTH(AG$2),15),$AD$2,$AE$2,FALSE,DATE(YEAR($AD352),MONTH($AD352),1),DATE(YEAR($AE352),MONTH($AE352),28)),0)</f>
      </c>
      <c r="AH352" s="18">
        <f>IFERROR(_xlfn.BETA.DIST(DATE(YEAR(AH$2),MONTH(AH$2),15),$AD$2,$AE$2,FALSE,DATE(YEAR($AD352),MONTH($AD352),1),DATE(YEAR($AE352),MONTH($AE352),28)),0)</f>
      </c>
      <c r="AI352" s="18">
        <f>IFERROR(_xlfn.BETA.DIST(DATE(YEAR(AI$2),MONTH(AI$2),15),$AD$2,$AE$2,FALSE,DATE(YEAR($AD352),MONTH($AD352),1),DATE(YEAR($AE352),MONTH($AE352),28)),0)</f>
      </c>
      <c r="AJ352" s="18">
        <f>IFERROR(_xlfn.BETA.DIST(DATE(YEAR(AJ$2),MONTH(AJ$2),15),$AD$2,$AE$2,FALSE,DATE(YEAR($AD352),MONTH($AD352),1),DATE(YEAR($AE352),MONTH($AE352),28)),0)</f>
      </c>
      <c r="AK352" s="18">
        <f>IFERROR(_xlfn.BETA.DIST(DATE(YEAR(AK$2),MONTH(AK$2),15),$AD$2,$AE$2,FALSE,DATE(YEAR($AD352),MONTH($AD352),1),DATE(YEAR($AE352),MONTH($AE352),28)),0)</f>
      </c>
      <c r="AL352" s="18">
        <f>IFERROR(_xlfn.BETA.DIST(DATE(YEAR(AL$2),MONTH(AL$2),15),$AD$2,$AE$2,FALSE,DATE(YEAR($AD352),MONTH($AD352),1),DATE(YEAR($AE352),MONTH($AE352),28)),0)</f>
      </c>
      <c r="AM352" s="18">
        <f>IFERROR(_xlfn.BETA.DIST(DATE(YEAR(AM$2),MONTH(AM$2),15),$AD$2,$AE$2,FALSE,DATE(YEAR($AD352),MONTH($AD352),1),DATE(YEAR($AE352),MONTH($AE352),28)),0)</f>
      </c>
      <c r="AN352" s="18">
        <f>IFERROR(_xlfn.BETA.DIST(DATE(YEAR(AN$2),MONTH(AN$2),15),$AD$2,$AE$2,FALSE,DATE(YEAR($AD352),MONTH($AD352),1),DATE(YEAR($AE352),MONTH($AE352),28)),0)</f>
      </c>
      <c r="AO352" s="18">
        <f>IFERROR(_xlfn.BETA.DIST(DATE(YEAR(AO$2),MONTH(AO$2),15),$AD$2,$AE$2,FALSE,DATE(YEAR($AD352),MONTH($AD352),1),DATE(YEAR($AE352),MONTH($AE352),28)),0)</f>
      </c>
      <c r="AP352" s="18">
        <f>IFERROR(_xlfn.BETA.DIST(DATE(YEAR(AP$2),MONTH(AP$2),15),$AD$2,$AE$2,FALSE,DATE(YEAR($AD352),MONTH($AD352),1),DATE(YEAR($AE352),MONTH($AE352),28)),0)</f>
      </c>
      <c r="AQ352" s="18">
        <f>IFERROR(_xlfn.BETA.DIST(DATE(YEAR(AQ$2),MONTH(AQ$2),15),$AD$2,$AE$2,FALSE,DATE(YEAR($AD352),MONTH($AD352),1),DATE(YEAR($AE352),MONTH($AE352),28)),0)</f>
      </c>
      <c r="AR352" s="18">
        <f>IFERROR(_xlfn.BETA.DIST(DATE(YEAR(AR$2),MONTH(AR$2),15),$AD$2,$AE$2,FALSE,DATE(YEAR($AD352),MONTH($AD352),1),DATE(YEAR($AE352),MONTH($AE352),28)),0)</f>
      </c>
      <c r="AS352" s="18">
        <f>IFERROR(_xlfn.BETA.DIST(DATE(YEAR(AS$2),MONTH(AS$2),15),$AD$2,$AE$2,FALSE,DATE(YEAR($AD352),MONTH($AD352),1),DATE(YEAR($AE352),MONTH($AE352),28)),0)</f>
      </c>
      <c r="AT352" s="18">
        <f>IFERROR(_xlfn.BETA.DIST(DATE(YEAR(AT$2),MONTH(AT$2),15),$AD$2,$AE$2,FALSE,DATE(YEAR($AD352),MONTH($AD352),1),DATE(YEAR($AE352),MONTH($AE352),28)),0)</f>
      </c>
      <c r="AU352" s="18">
        <f>IFERROR(_xlfn.BETA.DIST(DATE(YEAR(AU$2),MONTH(AU$2),15),$AD$2,$AE$2,FALSE,DATE(YEAR($AD352),MONTH($AD352),1),DATE(YEAR($AE352),MONTH($AE352),28)),0)</f>
      </c>
      <c r="AV352" s="18">
        <f>SUM(AG352:AU352)</f>
      </c>
      <c r="AW352" s="18">
        <f>IF(J352&lt;&gt;0,J352,IF($AV352=0,0,AG352/$AV352*$Z352))</f>
      </c>
      <c r="AX352" s="18">
        <f>IF(K352&lt;&gt;0,K352,IF($AV352=0,0,AH352/$AV352*$Z352))</f>
      </c>
      <c r="AY352" s="18">
        <f>IF(L352&lt;&gt;0,L352,IF($AV352=0,0,AI352/$AV352*$Z352))</f>
      </c>
      <c r="AZ352" s="18">
        <f>IF(M352&lt;&gt;0,M352,IF($AV352=0,0,AJ352/$AV352*$Z352))</f>
      </c>
      <c r="BA352" s="18">
        <f>IF(N352&lt;&gt;0,N352,IF($AV352=0,0,AK352/$AV352*$Z352))</f>
      </c>
      <c r="BB352" s="18">
        <f>IF(O352&lt;&gt;0,O352,IF($AV352=0,0,AL352/$AV352*$Z352))</f>
      </c>
      <c r="BC352" s="18">
        <f>IF(P352&lt;&gt;0,P352,IF($AV352=0,0,AM352/$AV352*$Z352))</f>
      </c>
      <c r="BD352" s="18">
        <f>IF(Q352&lt;&gt;0,Q352,IF($AV352=0,0,AN352/$AV352*$Z352))</f>
      </c>
      <c r="BE352" s="18">
        <f>IF(R352&lt;&gt;0,R352,IF($AV352=0,0,AO352/$AV352*$Z352))</f>
      </c>
      <c r="BF352" s="18">
        <f>IF(S352&lt;&gt;0,S352,IF($AV352=0,0,AP352/$AV352*$Z352))</f>
      </c>
      <c r="BG352" s="18">
        <f>IF(T352&lt;&gt;0,T352,IF($AV352=0,0,AQ352/$AV352*$Z352))</f>
      </c>
      <c r="BH352" s="18">
        <f>IF(U352&lt;&gt;0,U352,IF($AV352=0,0,AR352/$AV352*$Z352))</f>
      </c>
      <c r="BI352" s="18">
        <f>IF(V352&lt;&gt;0,V352,IF($AV352=0,0,AS352/$AV352*$Z352))</f>
      </c>
      <c r="BJ352" s="18">
        <f>IF(W352&lt;&gt;0,W352,IF($AV352=0,0,AT352/$AV352*$Z352))</f>
      </c>
      <c r="BK352" s="18">
        <f>IF(X352&lt;&gt;0,X352,IF($AV352=0,0,AU352/$AV352*$Z352))</f>
      </c>
      <c r="BL352" s="18">
        <f>SUM(AW352:BK352)</f>
      </c>
      <c r="BM352" s="17" t="str">
        <v/>
      </c>
    </row>
    <row r="353" outlineLevel="4">
      <c r="A353" s="5" t="str">
        <v>8.3.3</v>
      </c>
      <c r="B353" s="5" t="str">
        <v/>
      </c>
      <c r="C353" s="5" t="str">
        <v>BSKDGNGENGR05</v>
      </c>
      <c r="D353" s="5" t="str">
        <v>BSKDGNGENGR05</v>
      </c>
      <c r="E353" s="19">
        <f>IFERROR(_xlfn.XLOOKUP(F353,Assumptions!B:B,Assumptions!C:C),0)</f>
      </c>
      <c r="F353" s="5" t="str">
        <v>Advanced Payment</v>
      </c>
      <c r="G353" s="5" t="str">
        <v/>
      </c>
      <c r="H353" s="18">
        <f>G352*E353</f>
      </c>
      <c r="I353" s="18">
        <f>H353*(1-0)</f>
      </c>
      <c r="J353" s="18">
        <v>0</v>
      </c>
      <c r="K353" s="18">
        <v>0</v>
      </c>
      <c r="L353" s="18">
        <v>0</v>
      </c>
      <c r="M353" s="18">
        <v>0</v>
      </c>
      <c r="N353" s="18">
        <v>0</v>
      </c>
      <c r="O353" s="18">
        <v>0</v>
      </c>
      <c r="P353" s="18">
        <v>0</v>
      </c>
      <c r="Q353" s="18">
        <v>0</v>
      </c>
      <c r="R353" s="18">
        <v>0</v>
      </c>
      <c r="S353" s="18">
        <v>0</v>
      </c>
      <c r="T353" s="18">
        <v>0</v>
      </c>
      <c r="U353" s="18">
        <v>0</v>
      </c>
      <c r="V353" s="18">
        <v>0</v>
      </c>
      <c r="W353" s="18">
        <v>0</v>
      </c>
      <c r="X353" s="18">
        <v>0</v>
      </c>
      <c r="Y353" s="18">
        <f>SUM(J353:X353)</f>
      </c>
      <c r="Z353" s="18">
        <f>I353-Y353</f>
      </c>
      <c r="AA353" s="20">
        <v>46026</v>
      </c>
      <c r="AB353" s="20">
        <v>46026</v>
      </c>
      <c r="AC353" s="18">
        <f>IFERROR(_xlfn.XLOOKUP(F353,Assumptions!B:B,Assumptions!D:D),0)</f>
      </c>
      <c r="AD353" s="20">
        <f>AA353+AC353</f>
      </c>
      <c r="AE353" s="20">
        <f>AC353+AB353</f>
      </c>
      <c r="AF353" s="5" t="str">
        <v/>
      </c>
      <c r="AG353" s="18">
        <f>IFERROR(_xlfn.BETA.DIST(DATE(YEAR(AG$2),MONTH(AG$2),15),$AD$2,$AE$2,FALSE,DATE(YEAR($AD353),MONTH($AD353),1),DATE(YEAR($AE353),MONTH($AE353),28)),0)</f>
      </c>
      <c r="AH353" s="18">
        <f>IFERROR(_xlfn.BETA.DIST(DATE(YEAR(AH$2),MONTH(AH$2),15),$AD$2,$AE$2,FALSE,DATE(YEAR($AD353),MONTH($AD353),1),DATE(YEAR($AE353),MONTH($AE353),28)),0)</f>
      </c>
      <c r="AI353" s="18">
        <f>IFERROR(_xlfn.BETA.DIST(DATE(YEAR(AI$2),MONTH(AI$2),15),$AD$2,$AE$2,FALSE,DATE(YEAR($AD353),MONTH($AD353),1),DATE(YEAR($AE353),MONTH($AE353),28)),0)</f>
      </c>
      <c r="AJ353" s="18">
        <f>IFERROR(_xlfn.BETA.DIST(DATE(YEAR(AJ$2),MONTH(AJ$2),15),$AD$2,$AE$2,FALSE,DATE(YEAR($AD353),MONTH($AD353),1),DATE(YEAR($AE353),MONTH($AE353),28)),0)</f>
      </c>
      <c r="AK353" s="18">
        <f>IFERROR(_xlfn.BETA.DIST(DATE(YEAR(AK$2),MONTH(AK$2),15),$AD$2,$AE$2,FALSE,DATE(YEAR($AD353),MONTH($AD353),1),DATE(YEAR($AE353),MONTH($AE353),28)),0)</f>
      </c>
      <c r="AL353" s="18">
        <f>IFERROR(_xlfn.BETA.DIST(DATE(YEAR(AL$2),MONTH(AL$2),15),$AD$2,$AE$2,FALSE,DATE(YEAR($AD353),MONTH($AD353),1),DATE(YEAR($AE353),MONTH($AE353),28)),0)</f>
      </c>
      <c r="AM353" s="18">
        <f>IFERROR(_xlfn.BETA.DIST(DATE(YEAR(AM$2),MONTH(AM$2),15),$AD$2,$AE$2,FALSE,DATE(YEAR($AD353),MONTH($AD353),1),DATE(YEAR($AE353),MONTH($AE353),28)),0)</f>
      </c>
      <c r="AN353" s="18">
        <f>IFERROR(_xlfn.BETA.DIST(DATE(YEAR(AN$2),MONTH(AN$2),15),$AD$2,$AE$2,FALSE,DATE(YEAR($AD353),MONTH($AD353),1),DATE(YEAR($AE353),MONTH($AE353),28)),0)</f>
      </c>
      <c r="AO353" s="18">
        <f>IFERROR(_xlfn.BETA.DIST(DATE(YEAR(AO$2),MONTH(AO$2),15),$AD$2,$AE$2,FALSE,DATE(YEAR($AD353),MONTH($AD353),1),DATE(YEAR($AE353),MONTH($AE353),28)),0)</f>
      </c>
      <c r="AP353" s="18">
        <f>IFERROR(_xlfn.BETA.DIST(DATE(YEAR(AP$2),MONTH(AP$2),15),$AD$2,$AE$2,FALSE,DATE(YEAR($AD353),MONTH($AD353),1),DATE(YEAR($AE353),MONTH($AE353),28)),0)</f>
      </c>
      <c r="AQ353" s="18">
        <f>IFERROR(_xlfn.BETA.DIST(DATE(YEAR(AQ$2),MONTH(AQ$2),15),$AD$2,$AE$2,FALSE,DATE(YEAR($AD353),MONTH($AD353),1),DATE(YEAR($AE353),MONTH($AE353),28)),0)</f>
      </c>
      <c r="AR353" s="18">
        <f>IFERROR(_xlfn.BETA.DIST(DATE(YEAR(AR$2),MONTH(AR$2),15),$AD$2,$AE$2,FALSE,DATE(YEAR($AD353),MONTH($AD353),1),DATE(YEAR($AE353),MONTH($AE353),28)),0)</f>
      </c>
      <c r="AS353" s="18">
        <f>IFERROR(_xlfn.BETA.DIST(DATE(YEAR(AS$2),MONTH(AS$2),15),$AD$2,$AE$2,FALSE,DATE(YEAR($AD353),MONTH($AD353),1),DATE(YEAR($AE353),MONTH($AE353),28)),0)</f>
      </c>
      <c r="AT353" s="18">
        <f>IFERROR(_xlfn.BETA.DIST(DATE(YEAR(AT$2),MONTH(AT$2),15),$AD$2,$AE$2,FALSE,DATE(YEAR($AD353),MONTH($AD353),1),DATE(YEAR($AE353),MONTH($AE353),28)),0)</f>
      </c>
      <c r="AU353" s="18">
        <f>IFERROR(_xlfn.BETA.DIST(DATE(YEAR(AU$2),MONTH(AU$2),15),$AD$2,$AE$2,FALSE,DATE(YEAR($AD353),MONTH($AD353),1),DATE(YEAR($AE353),MONTH($AE353),28)),0)</f>
      </c>
      <c r="AV353" s="18">
        <f>SUM(AG353:AU353)</f>
      </c>
      <c r="AW353" s="18">
        <f>IF(J353&lt;&gt;0,J353,IF($AV353=0,0,AG353/$AV353*$Z353))</f>
      </c>
      <c r="AX353" s="18">
        <f>IF(K353&lt;&gt;0,K353,IF($AV353=0,0,AH353/$AV353*$Z353))</f>
      </c>
      <c r="AY353" s="18">
        <f>IF(L353&lt;&gt;0,L353,IF($AV353=0,0,AI353/$AV353*$Z353))</f>
      </c>
      <c r="AZ353" s="18">
        <f>IF(M353&lt;&gt;0,M353,IF($AV353=0,0,AJ353/$AV353*$Z353))</f>
      </c>
      <c r="BA353" s="18">
        <f>IF(N353&lt;&gt;0,N353,IF($AV353=0,0,AK353/$AV353*$Z353))</f>
      </c>
      <c r="BB353" s="18">
        <f>IF(O353&lt;&gt;0,O353,IF($AV353=0,0,AL353/$AV353*$Z353))</f>
      </c>
      <c r="BC353" s="18">
        <f>IF(P353&lt;&gt;0,P353,IF($AV353=0,0,AM353/$AV353*$Z353))</f>
      </c>
      <c r="BD353" s="18">
        <f>IF(Q353&lt;&gt;0,Q353,IF($AV353=0,0,AN353/$AV353*$Z353))</f>
      </c>
      <c r="BE353" s="18">
        <f>IF(R353&lt;&gt;0,R353,IF($AV353=0,0,AO353/$AV353*$Z353))</f>
      </c>
      <c r="BF353" s="18">
        <f>IF(S353&lt;&gt;0,S353,IF($AV353=0,0,AP353/$AV353*$Z353))</f>
      </c>
      <c r="BG353" s="18">
        <f>IF(T353&lt;&gt;0,T353,IF($AV353=0,0,AQ353/$AV353*$Z353))</f>
      </c>
      <c r="BH353" s="18">
        <f>IF(U353&lt;&gt;0,U353,IF($AV353=0,0,AR353/$AV353*$Z353))</f>
      </c>
      <c r="BI353" s="18">
        <f>IF(V353&lt;&gt;0,V353,IF($AV353=0,0,AS353/$AV353*$Z353))</f>
      </c>
      <c r="BJ353" s="18">
        <f>IF(W353&lt;&gt;0,W353,IF($AV353=0,0,AT353/$AV353*$Z353))</f>
      </c>
      <c r="BK353" s="18">
        <f>IF(X353&lt;&gt;0,X353,IF($AV353=0,0,AU353/$AV353*$Z353))</f>
      </c>
      <c r="BL353" s="18">
        <f>SUM(AW353:BK353)</f>
      </c>
      <c r="BM353" s="18">
        <f>I353-BL353</f>
      </c>
    </row>
    <row r="354" outlineLevel="4">
      <c r="A354" s="5" t="str">
        <v>8.3.3</v>
      </c>
      <c r="B354" s="5" t="str">
        <v/>
      </c>
      <c r="C354" s="5" t="str">
        <v>BSPRELGENCP13</v>
      </c>
      <c r="D354" s="5" t="str">
        <v>BSPRELGENCP13</v>
      </c>
      <c r="E354" s="19">
        <f>IFERROR(_xlfn.XLOOKUP(F354,Assumptions!B:B,Assumptions!C:C),0)</f>
      </c>
      <c r="F354" s="5" t="str">
        <v>Site Delivery USD</v>
      </c>
      <c r="G354" s="5" t="str">
        <v/>
      </c>
      <c r="H354" s="18">
        <f>G352*E354</f>
      </c>
      <c r="I354" s="18">
        <f>H354*(1-0)</f>
      </c>
      <c r="J354" s="18">
        <v>0</v>
      </c>
      <c r="K354" s="18">
        <v>0</v>
      </c>
      <c r="L354" s="18">
        <v>0</v>
      </c>
      <c r="M354" s="18">
        <v>0</v>
      </c>
      <c r="N354" s="18">
        <v>0</v>
      </c>
      <c r="O354" s="18">
        <v>0</v>
      </c>
      <c r="P354" s="18">
        <v>0</v>
      </c>
      <c r="Q354" s="18">
        <v>0</v>
      </c>
      <c r="R354" s="18">
        <v>0</v>
      </c>
      <c r="S354" s="18">
        <v>0</v>
      </c>
      <c r="T354" s="18">
        <v>0</v>
      </c>
      <c r="U354" s="18">
        <v>0</v>
      </c>
      <c r="V354" s="18">
        <v>0</v>
      </c>
      <c r="W354" s="18">
        <v>0</v>
      </c>
      <c r="X354" s="18">
        <v>0</v>
      </c>
      <c r="Y354" s="18">
        <f>SUM(J354:X354)</f>
      </c>
      <c r="Z354" s="18">
        <f>I354-Y354</f>
      </c>
      <c r="AA354" s="20">
        <v>46295</v>
      </c>
      <c r="AB354" s="20">
        <v>46295</v>
      </c>
      <c r="AC354" s="18">
        <f>IFERROR(_xlfn.XLOOKUP(F354,Assumptions!B:B,Assumptions!D:D),0)</f>
      </c>
      <c r="AD354" s="20">
        <f>AA354+AC354</f>
      </c>
      <c r="AE354" s="20">
        <f>AC354+AB354</f>
      </c>
      <c r="AF354" s="5" t="str">
        <v/>
      </c>
      <c r="AG354" s="18">
        <f>IFERROR(_xlfn.BETA.DIST(DATE(YEAR(AG$2),MONTH(AG$2),15),$AD$2,$AE$2,FALSE,DATE(YEAR($AD354),MONTH($AD354),1),DATE(YEAR($AE354),MONTH($AE354),28)),0)</f>
      </c>
      <c r="AH354" s="18">
        <f>IFERROR(_xlfn.BETA.DIST(DATE(YEAR(AH$2),MONTH(AH$2),15),$AD$2,$AE$2,FALSE,DATE(YEAR($AD354),MONTH($AD354),1),DATE(YEAR($AE354),MONTH($AE354),28)),0)</f>
      </c>
      <c r="AI354" s="18">
        <f>IFERROR(_xlfn.BETA.DIST(DATE(YEAR(AI$2),MONTH(AI$2),15),$AD$2,$AE$2,FALSE,DATE(YEAR($AD354),MONTH($AD354),1),DATE(YEAR($AE354),MONTH($AE354),28)),0)</f>
      </c>
      <c r="AJ354" s="18">
        <f>IFERROR(_xlfn.BETA.DIST(DATE(YEAR(AJ$2),MONTH(AJ$2),15),$AD$2,$AE$2,FALSE,DATE(YEAR($AD354),MONTH($AD354),1),DATE(YEAR($AE354),MONTH($AE354),28)),0)</f>
      </c>
      <c r="AK354" s="18">
        <f>IFERROR(_xlfn.BETA.DIST(DATE(YEAR(AK$2),MONTH(AK$2),15),$AD$2,$AE$2,FALSE,DATE(YEAR($AD354),MONTH($AD354),1),DATE(YEAR($AE354),MONTH($AE354),28)),0)</f>
      </c>
      <c r="AL354" s="18">
        <f>IFERROR(_xlfn.BETA.DIST(DATE(YEAR(AL$2),MONTH(AL$2),15),$AD$2,$AE$2,FALSE,DATE(YEAR($AD354),MONTH($AD354),1),DATE(YEAR($AE354),MONTH($AE354),28)),0)</f>
      </c>
      <c r="AM354" s="18">
        <f>IFERROR(_xlfn.BETA.DIST(DATE(YEAR(AM$2),MONTH(AM$2),15),$AD$2,$AE$2,FALSE,DATE(YEAR($AD354),MONTH($AD354),1),DATE(YEAR($AE354),MONTH($AE354),28)),0)</f>
      </c>
      <c r="AN354" s="18">
        <f>IFERROR(_xlfn.BETA.DIST(DATE(YEAR(AN$2),MONTH(AN$2),15),$AD$2,$AE$2,FALSE,DATE(YEAR($AD354),MONTH($AD354),1),DATE(YEAR($AE354),MONTH($AE354),28)),0)</f>
      </c>
      <c r="AO354" s="18">
        <f>IFERROR(_xlfn.BETA.DIST(DATE(YEAR(AO$2),MONTH(AO$2),15),$AD$2,$AE$2,FALSE,DATE(YEAR($AD354),MONTH($AD354),1),DATE(YEAR($AE354),MONTH($AE354),28)),0)</f>
      </c>
      <c r="AP354" s="18">
        <f>IFERROR(_xlfn.BETA.DIST(DATE(YEAR(AP$2),MONTH(AP$2),15),$AD$2,$AE$2,FALSE,DATE(YEAR($AD354),MONTH($AD354),1),DATE(YEAR($AE354),MONTH($AE354),28)),0)</f>
      </c>
      <c r="AQ354" s="18">
        <f>IFERROR(_xlfn.BETA.DIST(DATE(YEAR(AQ$2),MONTH(AQ$2),15),$AD$2,$AE$2,FALSE,DATE(YEAR($AD354),MONTH($AD354),1),DATE(YEAR($AE354),MONTH($AE354),28)),0)</f>
      </c>
      <c r="AR354" s="18">
        <f>IFERROR(_xlfn.BETA.DIST(DATE(YEAR(AR$2),MONTH(AR$2),15),$AD$2,$AE$2,FALSE,DATE(YEAR($AD354),MONTH($AD354),1),DATE(YEAR($AE354),MONTH($AE354),28)),0)</f>
      </c>
      <c r="AS354" s="18">
        <f>IFERROR(_xlfn.BETA.DIST(DATE(YEAR(AS$2),MONTH(AS$2),15),$AD$2,$AE$2,FALSE,DATE(YEAR($AD354),MONTH($AD354),1),DATE(YEAR($AE354),MONTH($AE354),28)),0)</f>
      </c>
      <c r="AT354" s="18">
        <f>IFERROR(_xlfn.BETA.DIST(DATE(YEAR(AT$2),MONTH(AT$2),15),$AD$2,$AE$2,FALSE,DATE(YEAR($AD354),MONTH($AD354),1),DATE(YEAR($AE354),MONTH($AE354),28)),0)</f>
      </c>
      <c r="AU354" s="18">
        <f>IFERROR(_xlfn.BETA.DIST(DATE(YEAR(AU$2),MONTH(AU$2),15),$AD$2,$AE$2,FALSE,DATE(YEAR($AD354),MONTH($AD354),1),DATE(YEAR($AE354),MONTH($AE354),28)),0)</f>
      </c>
      <c r="AV354" s="18">
        <f>SUM(AG354:AU354)</f>
      </c>
      <c r="AW354" s="18">
        <f>IF(J354&lt;&gt;0,J354,IF($AV354=0,0,AG354/$AV354*$Z354))</f>
      </c>
      <c r="AX354" s="18">
        <f>IF(K354&lt;&gt;0,K354,IF($AV354=0,0,AH354/$AV354*$Z354))</f>
      </c>
      <c r="AY354" s="18">
        <f>IF(L354&lt;&gt;0,L354,IF($AV354=0,0,AI354/$AV354*$Z354))</f>
      </c>
      <c r="AZ354" s="18">
        <f>IF(M354&lt;&gt;0,M354,IF($AV354=0,0,AJ354/$AV354*$Z354))</f>
      </c>
      <c r="BA354" s="18">
        <f>IF(N354&lt;&gt;0,N354,IF($AV354=0,0,AK354/$AV354*$Z354))</f>
      </c>
      <c r="BB354" s="18">
        <f>IF(O354&lt;&gt;0,O354,IF($AV354=0,0,AL354/$AV354*$Z354))</f>
      </c>
      <c r="BC354" s="18">
        <f>IF(P354&lt;&gt;0,P354,IF($AV354=0,0,AM354/$AV354*$Z354))</f>
      </c>
      <c r="BD354" s="18">
        <f>IF(Q354&lt;&gt;0,Q354,IF($AV354=0,0,AN354/$AV354*$Z354))</f>
      </c>
      <c r="BE354" s="18">
        <f>IF(R354&lt;&gt;0,R354,IF($AV354=0,0,AO354/$AV354*$Z354))</f>
      </c>
      <c r="BF354" s="18">
        <f>IF(S354&lt;&gt;0,S354,IF($AV354=0,0,AP354/$AV354*$Z354))</f>
      </c>
      <c r="BG354" s="18">
        <f>IF(T354&lt;&gt;0,T354,IF($AV354=0,0,AQ354/$AV354*$Z354))</f>
      </c>
      <c r="BH354" s="18">
        <f>IF(U354&lt;&gt;0,U354,IF($AV354=0,0,AR354/$AV354*$Z354))</f>
      </c>
      <c r="BI354" s="18">
        <f>IF(V354&lt;&gt;0,V354,IF($AV354=0,0,AS354/$AV354*$Z354))</f>
      </c>
      <c r="BJ354" s="18">
        <f>IF(W354&lt;&gt;0,W354,IF($AV354=0,0,AT354/$AV354*$Z354))</f>
      </c>
      <c r="BK354" s="18">
        <f>IF(X354&lt;&gt;0,X354,IF($AV354=0,0,AU354/$AV354*$Z354))</f>
      </c>
      <c r="BL354" s="18">
        <f>SUM(AW354:BK354)</f>
      </c>
      <c r="BM354" s="18">
        <f>I354-BL354</f>
      </c>
    </row>
    <row r="355" outlineLevel="4">
      <c r="A355" s="5" t="str">
        <v>8.3.3</v>
      </c>
      <c r="B355" s="5" t="str">
        <v/>
      </c>
      <c r="C355" s="5" t="str">
        <v>BSKDGNGENGR07</v>
      </c>
      <c r="D355" s="5" t="str">
        <v>BSKDGNGENGR07</v>
      </c>
      <c r="E355" s="19">
        <f>IFERROR(_xlfn.XLOOKUP(F355,Assumptions!B:B,Assumptions!C:C),0)</f>
      </c>
      <c r="F355" s="5" t="str">
        <v>Retention</v>
      </c>
      <c r="G355" s="5" t="str">
        <v/>
      </c>
      <c r="H355" s="18">
        <f>G352*E355</f>
      </c>
      <c r="I355" s="18">
        <f>H355*(1-0)</f>
      </c>
      <c r="J355" s="18">
        <v>0</v>
      </c>
      <c r="K355" s="18">
        <v>0</v>
      </c>
      <c r="L355" s="18">
        <v>0</v>
      </c>
      <c r="M355" s="18">
        <v>0</v>
      </c>
      <c r="N355" s="18">
        <v>0</v>
      </c>
      <c r="O355" s="18">
        <v>0</v>
      </c>
      <c r="P355" s="18">
        <v>0</v>
      </c>
      <c r="Q355" s="18">
        <v>0</v>
      </c>
      <c r="R355" s="18">
        <v>0</v>
      </c>
      <c r="S355" s="18">
        <v>0</v>
      </c>
      <c r="T355" s="18">
        <v>0</v>
      </c>
      <c r="U355" s="18">
        <v>0</v>
      </c>
      <c r="V355" s="18">
        <v>0</v>
      </c>
      <c r="W355" s="18">
        <v>0</v>
      </c>
      <c r="X355" s="18">
        <v>0</v>
      </c>
      <c r="Y355" s="18">
        <f>SUM(J355:X355)</f>
      </c>
      <c r="Z355" s="18">
        <f>I355-Y355</f>
      </c>
      <c r="AA355" s="20">
        <v>46483</v>
      </c>
      <c r="AB355" s="20">
        <v>46483</v>
      </c>
      <c r="AC355" s="18">
        <f>IFERROR(_xlfn.XLOOKUP(F355,Assumptions!B:B,Assumptions!D:D),0)</f>
      </c>
      <c r="AD355" s="20">
        <f>AA355+AC355</f>
      </c>
      <c r="AE355" s="20">
        <f>AC355+AB355</f>
      </c>
      <c r="AF355" s="5" t="str">
        <v/>
      </c>
      <c r="AG355" s="18">
        <f>IFERROR(_xlfn.BETA.DIST(DATE(YEAR(AG$2),MONTH(AG$2),15),$AD$2,$AE$2,FALSE,DATE(YEAR($AD355),MONTH($AD355),1),DATE(YEAR($AE355),MONTH($AE355),28)),0)</f>
      </c>
      <c r="AH355" s="18">
        <f>IFERROR(_xlfn.BETA.DIST(DATE(YEAR(AH$2),MONTH(AH$2),15),$AD$2,$AE$2,FALSE,DATE(YEAR($AD355),MONTH($AD355),1),DATE(YEAR($AE355),MONTH($AE355),28)),0)</f>
      </c>
      <c r="AI355" s="18">
        <f>IFERROR(_xlfn.BETA.DIST(DATE(YEAR(AI$2),MONTH(AI$2),15),$AD$2,$AE$2,FALSE,DATE(YEAR($AD355),MONTH($AD355),1),DATE(YEAR($AE355),MONTH($AE355),28)),0)</f>
      </c>
      <c r="AJ355" s="18">
        <f>IFERROR(_xlfn.BETA.DIST(DATE(YEAR(AJ$2),MONTH(AJ$2),15),$AD$2,$AE$2,FALSE,DATE(YEAR($AD355),MONTH($AD355),1),DATE(YEAR($AE355),MONTH($AE355),28)),0)</f>
      </c>
      <c r="AK355" s="18">
        <f>IFERROR(_xlfn.BETA.DIST(DATE(YEAR(AK$2),MONTH(AK$2),15),$AD$2,$AE$2,FALSE,DATE(YEAR($AD355),MONTH($AD355),1),DATE(YEAR($AE355),MONTH($AE355),28)),0)</f>
      </c>
      <c r="AL355" s="18">
        <f>IFERROR(_xlfn.BETA.DIST(DATE(YEAR(AL$2),MONTH(AL$2),15),$AD$2,$AE$2,FALSE,DATE(YEAR($AD355),MONTH($AD355),1),DATE(YEAR($AE355),MONTH($AE355),28)),0)</f>
      </c>
      <c r="AM355" s="18">
        <f>IFERROR(_xlfn.BETA.DIST(DATE(YEAR(AM$2),MONTH(AM$2),15),$AD$2,$AE$2,FALSE,DATE(YEAR($AD355),MONTH($AD355),1),DATE(YEAR($AE355),MONTH($AE355),28)),0)</f>
      </c>
      <c r="AN355" s="18">
        <f>IFERROR(_xlfn.BETA.DIST(DATE(YEAR(AN$2),MONTH(AN$2),15),$AD$2,$AE$2,FALSE,DATE(YEAR($AD355),MONTH($AD355),1),DATE(YEAR($AE355),MONTH($AE355),28)),0)</f>
      </c>
      <c r="AO355" s="18">
        <f>IFERROR(_xlfn.BETA.DIST(DATE(YEAR(AO$2),MONTH(AO$2),15),$AD$2,$AE$2,FALSE,DATE(YEAR($AD355),MONTH($AD355),1),DATE(YEAR($AE355),MONTH($AE355),28)),0)</f>
      </c>
      <c r="AP355" s="18">
        <f>IFERROR(_xlfn.BETA.DIST(DATE(YEAR(AP$2),MONTH(AP$2),15),$AD$2,$AE$2,FALSE,DATE(YEAR($AD355),MONTH($AD355),1),DATE(YEAR($AE355),MONTH($AE355),28)),0)</f>
      </c>
      <c r="AQ355" s="18">
        <f>IFERROR(_xlfn.BETA.DIST(DATE(YEAR(AQ$2),MONTH(AQ$2),15),$AD$2,$AE$2,FALSE,DATE(YEAR($AD355),MONTH($AD355),1),DATE(YEAR($AE355),MONTH($AE355),28)),0)</f>
      </c>
      <c r="AR355" s="18">
        <f>IFERROR(_xlfn.BETA.DIST(DATE(YEAR(AR$2),MONTH(AR$2),15),$AD$2,$AE$2,FALSE,DATE(YEAR($AD355),MONTH($AD355),1),DATE(YEAR($AE355),MONTH($AE355),28)),0)</f>
      </c>
      <c r="AS355" s="18">
        <f>IFERROR(_xlfn.BETA.DIST(DATE(YEAR(AS$2),MONTH(AS$2),15),$AD$2,$AE$2,FALSE,DATE(YEAR($AD355),MONTH($AD355),1),DATE(YEAR($AE355),MONTH($AE355),28)),0)</f>
      </c>
      <c r="AT355" s="18">
        <f>IFERROR(_xlfn.BETA.DIST(DATE(YEAR(AT$2),MONTH(AT$2),15),$AD$2,$AE$2,FALSE,DATE(YEAR($AD355),MONTH($AD355),1),DATE(YEAR($AE355),MONTH($AE355),28)),0)</f>
      </c>
      <c r="AU355" s="18">
        <f>IFERROR(_xlfn.BETA.DIST(DATE(YEAR(AU$2),MONTH(AU$2),15),$AD$2,$AE$2,FALSE,DATE(YEAR($AD355),MONTH($AD355),1),DATE(YEAR($AE355),MONTH($AE355),28)),0)</f>
      </c>
      <c r="AV355" s="18">
        <f>SUM(AG355:AU355)</f>
      </c>
      <c r="AW355" s="18">
        <f>IF(J355&lt;&gt;0,J355,IF($AV355=0,0,AG355/$AV355*$Z355))</f>
      </c>
      <c r="AX355" s="18">
        <f>IF(K355&lt;&gt;0,K355,IF($AV355=0,0,AH355/$AV355*$Z355))</f>
      </c>
      <c r="AY355" s="18">
        <f>IF(L355&lt;&gt;0,L355,IF($AV355=0,0,AI355/$AV355*$Z355))</f>
      </c>
      <c r="AZ355" s="18">
        <f>IF(M355&lt;&gt;0,M355,IF($AV355=0,0,AJ355/$AV355*$Z355))</f>
      </c>
      <c r="BA355" s="18">
        <f>IF(N355&lt;&gt;0,N355,IF($AV355=0,0,AK355/$AV355*$Z355))</f>
      </c>
      <c r="BB355" s="18">
        <f>IF(O355&lt;&gt;0,O355,IF($AV355=0,0,AL355/$AV355*$Z355))</f>
      </c>
      <c r="BC355" s="18">
        <f>IF(P355&lt;&gt;0,P355,IF($AV355=0,0,AM355/$AV355*$Z355))</f>
      </c>
      <c r="BD355" s="18">
        <f>IF(Q355&lt;&gt;0,Q355,IF($AV355=0,0,AN355/$AV355*$Z355))</f>
      </c>
      <c r="BE355" s="18">
        <f>IF(R355&lt;&gt;0,R355,IF($AV355=0,0,AO355/$AV355*$Z355))</f>
      </c>
      <c r="BF355" s="18">
        <f>IF(S355&lt;&gt;0,S355,IF($AV355=0,0,AP355/$AV355*$Z355))</f>
      </c>
      <c r="BG355" s="18">
        <f>IF(T355&lt;&gt;0,T355,IF($AV355=0,0,AQ355/$AV355*$Z355))</f>
      </c>
      <c r="BH355" s="18">
        <f>IF(U355&lt;&gt;0,U355,IF($AV355=0,0,AR355/$AV355*$Z355))</f>
      </c>
      <c r="BI355" s="18">
        <f>IF(V355&lt;&gt;0,V355,IF($AV355=0,0,AS355/$AV355*$Z355))</f>
      </c>
      <c r="BJ355" s="18">
        <f>IF(W355&lt;&gt;0,W355,IF($AV355=0,0,AT355/$AV355*$Z355))</f>
      </c>
      <c r="BK355" s="18">
        <f>IF(X355&lt;&gt;0,X355,IF($AV355=0,0,AU355/$AV355*$Z355))</f>
      </c>
      <c r="BL355" s="18">
        <f>SUM(AW355:BK355)</f>
      </c>
      <c r="BM355" s="18">
        <f>I355-BL355</f>
      </c>
    </row>
    <row r="356" outlineLevel="3">
      <c r="A356" s="17" t="str">
        <v>8.3.4</v>
      </c>
      <c r="B356" s="17" t="str">
        <v/>
      </c>
      <c r="C356" s="17" t="str">
        <v/>
      </c>
      <c r="D356" s="17" t="str">
        <v/>
      </c>
      <c r="E356" s="17" t="str">
        <v>8.3.4</v>
      </c>
      <c r="F356" s="17" t="str">
        <v>Price for 220 kV bus coupler protection panels as specified.</v>
      </c>
      <c r="G356" s="17">
        <v>11210.85</v>
      </c>
      <c r="H356" s="17" t="str">
        <v/>
      </c>
      <c r="I356" s="17" t="str">
        <v/>
      </c>
      <c r="J356" s="17" t="str">
        <v/>
      </c>
      <c r="K356" s="17" t="str">
        <v/>
      </c>
      <c r="L356" s="17" t="str">
        <v/>
      </c>
      <c r="M356" s="17" t="str">
        <v/>
      </c>
      <c r="N356" s="17" t="str">
        <v/>
      </c>
      <c r="O356" s="17" t="str">
        <v/>
      </c>
      <c r="P356" s="17" t="str">
        <v/>
      </c>
      <c r="Q356" s="17" t="str">
        <v/>
      </c>
      <c r="R356" s="17" t="str">
        <v/>
      </c>
      <c r="S356" s="17" t="str">
        <v/>
      </c>
      <c r="T356" s="17" t="str">
        <v/>
      </c>
      <c r="U356" s="17" t="str">
        <v/>
      </c>
      <c r="V356" s="17" t="str">
        <v/>
      </c>
      <c r="W356" s="17" t="str">
        <v/>
      </c>
      <c r="X356" s="17" t="str">
        <v/>
      </c>
      <c r="Y356" s="17" t="str">
        <v/>
      </c>
      <c r="Z356" s="17" t="str">
        <v/>
      </c>
      <c r="AA356" s="17" t="str">
        <v/>
      </c>
      <c r="AB356" s="17" t="str">
        <v/>
      </c>
      <c r="AC356" s="17" t="str">
        <v/>
      </c>
      <c r="AD356" s="17" t="str">
        <v/>
      </c>
      <c r="AE356" s="17" t="str">
        <v/>
      </c>
      <c r="AF356" s="5" t="str">
        <v/>
      </c>
      <c r="AG356" s="18">
        <f>IFERROR(_xlfn.BETA.DIST(DATE(YEAR(AG$2),MONTH(AG$2),15),$AD$2,$AE$2,FALSE,DATE(YEAR($AD356),MONTH($AD356),1),DATE(YEAR($AE356),MONTH($AE356),28)),0)</f>
      </c>
      <c r="AH356" s="18">
        <f>IFERROR(_xlfn.BETA.DIST(DATE(YEAR(AH$2),MONTH(AH$2),15),$AD$2,$AE$2,FALSE,DATE(YEAR($AD356),MONTH($AD356),1),DATE(YEAR($AE356),MONTH($AE356),28)),0)</f>
      </c>
      <c r="AI356" s="18">
        <f>IFERROR(_xlfn.BETA.DIST(DATE(YEAR(AI$2),MONTH(AI$2),15),$AD$2,$AE$2,FALSE,DATE(YEAR($AD356),MONTH($AD356),1),DATE(YEAR($AE356),MONTH($AE356),28)),0)</f>
      </c>
      <c r="AJ356" s="18">
        <f>IFERROR(_xlfn.BETA.DIST(DATE(YEAR(AJ$2),MONTH(AJ$2),15),$AD$2,$AE$2,FALSE,DATE(YEAR($AD356),MONTH($AD356),1),DATE(YEAR($AE356),MONTH($AE356),28)),0)</f>
      </c>
      <c r="AK356" s="18">
        <f>IFERROR(_xlfn.BETA.DIST(DATE(YEAR(AK$2),MONTH(AK$2),15),$AD$2,$AE$2,FALSE,DATE(YEAR($AD356),MONTH($AD356),1),DATE(YEAR($AE356),MONTH($AE356),28)),0)</f>
      </c>
      <c r="AL356" s="18">
        <f>IFERROR(_xlfn.BETA.DIST(DATE(YEAR(AL$2),MONTH(AL$2),15),$AD$2,$AE$2,FALSE,DATE(YEAR($AD356),MONTH($AD356),1),DATE(YEAR($AE356),MONTH($AE356),28)),0)</f>
      </c>
      <c r="AM356" s="18">
        <f>IFERROR(_xlfn.BETA.DIST(DATE(YEAR(AM$2),MONTH(AM$2),15),$AD$2,$AE$2,FALSE,DATE(YEAR($AD356),MONTH($AD356),1),DATE(YEAR($AE356),MONTH($AE356),28)),0)</f>
      </c>
      <c r="AN356" s="18">
        <f>IFERROR(_xlfn.BETA.DIST(DATE(YEAR(AN$2),MONTH(AN$2),15),$AD$2,$AE$2,FALSE,DATE(YEAR($AD356),MONTH($AD356),1),DATE(YEAR($AE356),MONTH($AE356),28)),0)</f>
      </c>
      <c r="AO356" s="18">
        <f>IFERROR(_xlfn.BETA.DIST(DATE(YEAR(AO$2),MONTH(AO$2),15),$AD$2,$AE$2,FALSE,DATE(YEAR($AD356),MONTH($AD356),1),DATE(YEAR($AE356),MONTH($AE356),28)),0)</f>
      </c>
      <c r="AP356" s="18">
        <f>IFERROR(_xlfn.BETA.DIST(DATE(YEAR(AP$2),MONTH(AP$2),15),$AD$2,$AE$2,FALSE,DATE(YEAR($AD356),MONTH($AD356),1),DATE(YEAR($AE356),MONTH($AE356),28)),0)</f>
      </c>
      <c r="AQ356" s="18">
        <f>IFERROR(_xlfn.BETA.DIST(DATE(YEAR(AQ$2),MONTH(AQ$2),15),$AD$2,$AE$2,FALSE,DATE(YEAR($AD356),MONTH($AD356),1),DATE(YEAR($AE356),MONTH($AE356),28)),0)</f>
      </c>
      <c r="AR356" s="18">
        <f>IFERROR(_xlfn.BETA.DIST(DATE(YEAR(AR$2),MONTH(AR$2),15),$AD$2,$AE$2,FALSE,DATE(YEAR($AD356),MONTH($AD356),1),DATE(YEAR($AE356),MONTH($AE356),28)),0)</f>
      </c>
      <c r="AS356" s="18">
        <f>IFERROR(_xlfn.BETA.DIST(DATE(YEAR(AS$2),MONTH(AS$2),15),$AD$2,$AE$2,FALSE,DATE(YEAR($AD356),MONTH($AD356),1),DATE(YEAR($AE356),MONTH($AE356),28)),0)</f>
      </c>
      <c r="AT356" s="18">
        <f>IFERROR(_xlfn.BETA.DIST(DATE(YEAR(AT$2),MONTH(AT$2),15),$AD$2,$AE$2,FALSE,DATE(YEAR($AD356),MONTH($AD356),1),DATE(YEAR($AE356),MONTH($AE356),28)),0)</f>
      </c>
      <c r="AU356" s="18">
        <f>IFERROR(_xlfn.BETA.DIST(DATE(YEAR(AU$2),MONTH(AU$2),15),$AD$2,$AE$2,FALSE,DATE(YEAR($AD356),MONTH($AD356),1),DATE(YEAR($AE356),MONTH($AE356),28)),0)</f>
      </c>
      <c r="AV356" s="18">
        <f>SUM(AG356:AU356)</f>
      </c>
      <c r="AW356" s="18">
        <f>IF(J356&lt;&gt;0,J356,IF($AV356=0,0,AG356/$AV356*$Z356))</f>
      </c>
      <c r="AX356" s="18">
        <f>IF(K356&lt;&gt;0,K356,IF($AV356=0,0,AH356/$AV356*$Z356))</f>
      </c>
      <c r="AY356" s="18">
        <f>IF(L356&lt;&gt;0,L356,IF($AV356=0,0,AI356/$AV356*$Z356))</f>
      </c>
      <c r="AZ356" s="18">
        <f>IF(M356&lt;&gt;0,M356,IF($AV356=0,0,AJ356/$AV356*$Z356))</f>
      </c>
      <c r="BA356" s="18">
        <f>IF(N356&lt;&gt;0,N356,IF($AV356=0,0,AK356/$AV356*$Z356))</f>
      </c>
      <c r="BB356" s="18">
        <f>IF(O356&lt;&gt;0,O356,IF($AV356=0,0,AL356/$AV356*$Z356))</f>
      </c>
      <c r="BC356" s="18">
        <f>IF(P356&lt;&gt;0,P356,IF($AV356=0,0,AM356/$AV356*$Z356))</f>
      </c>
      <c r="BD356" s="18">
        <f>IF(Q356&lt;&gt;0,Q356,IF($AV356=0,0,AN356/$AV356*$Z356))</f>
      </c>
      <c r="BE356" s="18">
        <f>IF(R356&lt;&gt;0,R356,IF($AV356=0,0,AO356/$AV356*$Z356))</f>
      </c>
      <c r="BF356" s="18">
        <f>IF(S356&lt;&gt;0,S356,IF($AV356=0,0,AP356/$AV356*$Z356))</f>
      </c>
      <c r="BG356" s="18">
        <f>IF(T356&lt;&gt;0,T356,IF($AV356=0,0,AQ356/$AV356*$Z356))</f>
      </c>
      <c r="BH356" s="18">
        <f>IF(U356&lt;&gt;0,U356,IF($AV356=0,0,AR356/$AV356*$Z356))</f>
      </c>
      <c r="BI356" s="18">
        <f>IF(V356&lt;&gt;0,V356,IF($AV356=0,0,AS356/$AV356*$Z356))</f>
      </c>
      <c r="BJ356" s="18">
        <f>IF(W356&lt;&gt;0,W356,IF($AV356=0,0,AT356/$AV356*$Z356))</f>
      </c>
      <c r="BK356" s="18">
        <f>IF(X356&lt;&gt;0,X356,IF($AV356=0,0,AU356/$AV356*$Z356))</f>
      </c>
      <c r="BL356" s="18">
        <f>SUM(AW356:BK356)</f>
      </c>
      <c r="BM356" s="17" t="str">
        <v/>
      </c>
    </row>
    <row r="357" outlineLevel="4">
      <c r="A357" s="5" t="str">
        <v>8.3.4</v>
      </c>
      <c r="B357" s="5" t="str">
        <v/>
      </c>
      <c r="C357" s="5" t="str">
        <v>BSKDGNGENGR05</v>
      </c>
      <c r="D357" s="5" t="str">
        <v>BSKDGNGENGR05</v>
      </c>
      <c r="E357" s="19">
        <f>IFERROR(_xlfn.XLOOKUP(F357,Assumptions!B:B,Assumptions!C:C),0)</f>
      </c>
      <c r="F357" s="5" t="str">
        <v>Advanced Payment</v>
      </c>
      <c r="G357" s="5" t="str">
        <v/>
      </c>
      <c r="H357" s="18">
        <f>G356*E357</f>
      </c>
      <c r="I357" s="18">
        <f>H357*(1-0)</f>
      </c>
      <c r="J357" s="18">
        <v>0</v>
      </c>
      <c r="K357" s="18">
        <v>0</v>
      </c>
      <c r="L357" s="18">
        <v>0</v>
      </c>
      <c r="M357" s="18">
        <v>0</v>
      </c>
      <c r="N357" s="18">
        <v>0</v>
      </c>
      <c r="O357" s="18">
        <v>0</v>
      </c>
      <c r="P357" s="18">
        <v>0</v>
      </c>
      <c r="Q357" s="18">
        <v>0</v>
      </c>
      <c r="R357" s="18">
        <v>0</v>
      </c>
      <c r="S357" s="18">
        <v>0</v>
      </c>
      <c r="T357" s="18">
        <v>0</v>
      </c>
      <c r="U357" s="18">
        <v>0</v>
      </c>
      <c r="V357" s="18">
        <v>0</v>
      </c>
      <c r="W357" s="18">
        <v>0</v>
      </c>
      <c r="X357" s="18">
        <v>0</v>
      </c>
      <c r="Y357" s="18">
        <f>SUM(J357:X357)</f>
      </c>
      <c r="Z357" s="18">
        <f>I357-Y357</f>
      </c>
      <c r="AA357" s="20">
        <v>46026</v>
      </c>
      <c r="AB357" s="20">
        <v>46026</v>
      </c>
      <c r="AC357" s="18">
        <f>IFERROR(_xlfn.XLOOKUP(F357,Assumptions!B:B,Assumptions!D:D),0)</f>
      </c>
      <c r="AD357" s="20">
        <f>AA357+AC357</f>
      </c>
      <c r="AE357" s="20">
        <f>AC357+AB357</f>
      </c>
      <c r="AF357" s="5" t="str">
        <v/>
      </c>
      <c r="AG357" s="18">
        <f>IFERROR(_xlfn.BETA.DIST(DATE(YEAR(AG$2),MONTH(AG$2),15),$AD$2,$AE$2,FALSE,DATE(YEAR($AD357),MONTH($AD357),1),DATE(YEAR($AE357),MONTH($AE357),28)),0)</f>
      </c>
      <c r="AH357" s="18">
        <f>IFERROR(_xlfn.BETA.DIST(DATE(YEAR(AH$2),MONTH(AH$2),15),$AD$2,$AE$2,FALSE,DATE(YEAR($AD357),MONTH($AD357),1),DATE(YEAR($AE357),MONTH($AE357),28)),0)</f>
      </c>
      <c r="AI357" s="18">
        <f>IFERROR(_xlfn.BETA.DIST(DATE(YEAR(AI$2),MONTH(AI$2),15),$AD$2,$AE$2,FALSE,DATE(YEAR($AD357),MONTH($AD357),1),DATE(YEAR($AE357),MONTH($AE357),28)),0)</f>
      </c>
      <c r="AJ357" s="18">
        <f>IFERROR(_xlfn.BETA.DIST(DATE(YEAR(AJ$2),MONTH(AJ$2),15),$AD$2,$AE$2,FALSE,DATE(YEAR($AD357),MONTH($AD357),1),DATE(YEAR($AE357),MONTH($AE357),28)),0)</f>
      </c>
      <c r="AK357" s="18">
        <f>IFERROR(_xlfn.BETA.DIST(DATE(YEAR(AK$2),MONTH(AK$2),15),$AD$2,$AE$2,FALSE,DATE(YEAR($AD357),MONTH($AD357),1),DATE(YEAR($AE357),MONTH($AE357),28)),0)</f>
      </c>
      <c r="AL357" s="18">
        <f>IFERROR(_xlfn.BETA.DIST(DATE(YEAR(AL$2),MONTH(AL$2),15),$AD$2,$AE$2,FALSE,DATE(YEAR($AD357),MONTH($AD357),1),DATE(YEAR($AE357),MONTH($AE357),28)),0)</f>
      </c>
      <c r="AM357" s="18">
        <f>IFERROR(_xlfn.BETA.DIST(DATE(YEAR(AM$2),MONTH(AM$2),15),$AD$2,$AE$2,FALSE,DATE(YEAR($AD357),MONTH($AD357),1),DATE(YEAR($AE357),MONTH($AE357),28)),0)</f>
      </c>
      <c r="AN357" s="18">
        <f>IFERROR(_xlfn.BETA.DIST(DATE(YEAR(AN$2),MONTH(AN$2),15),$AD$2,$AE$2,FALSE,DATE(YEAR($AD357),MONTH($AD357),1),DATE(YEAR($AE357),MONTH($AE357),28)),0)</f>
      </c>
      <c r="AO357" s="18">
        <f>IFERROR(_xlfn.BETA.DIST(DATE(YEAR(AO$2),MONTH(AO$2),15),$AD$2,$AE$2,FALSE,DATE(YEAR($AD357),MONTH($AD357),1),DATE(YEAR($AE357),MONTH($AE357),28)),0)</f>
      </c>
      <c r="AP357" s="18">
        <f>IFERROR(_xlfn.BETA.DIST(DATE(YEAR(AP$2),MONTH(AP$2),15),$AD$2,$AE$2,FALSE,DATE(YEAR($AD357),MONTH($AD357),1),DATE(YEAR($AE357),MONTH($AE357),28)),0)</f>
      </c>
      <c r="AQ357" s="18">
        <f>IFERROR(_xlfn.BETA.DIST(DATE(YEAR(AQ$2),MONTH(AQ$2),15),$AD$2,$AE$2,FALSE,DATE(YEAR($AD357),MONTH($AD357),1),DATE(YEAR($AE357),MONTH($AE357),28)),0)</f>
      </c>
      <c r="AR357" s="18">
        <f>IFERROR(_xlfn.BETA.DIST(DATE(YEAR(AR$2),MONTH(AR$2),15),$AD$2,$AE$2,FALSE,DATE(YEAR($AD357),MONTH($AD357),1),DATE(YEAR($AE357),MONTH($AE357),28)),0)</f>
      </c>
      <c r="AS357" s="18">
        <f>IFERROR(_xlfn.BETA.DIST(DATE(YEAR(AS$2),MONTH(AS$2),15),$AD$2,$AE$2,FALSE,DATE(YEAR($AD357),MONTH($AD357),1),DATE(YEAR($AE357),MONTH($AE357),28)),0)</f>
      </c>
      <c r="AT357" s="18">
        <f>IFERROR(_xlfn.BETA.DIST(DATE(YEAR(AT$2),MONTH(AT$2),15),$AD$2,$AE$2,FALSE,DATE(YEAR($AD357),MONTH($AD357),1),DATE(YEAR($AE357),MONTH($AE357),28)),0)</f>
      </c>
      <c r="AU357" s="18">
        <f>IFERROR(_xlfn.BETA.DIST(DATE(YEAR(AU$2),MONTH(AU$2),15),$AD$2,$AE$2,FALSE,DATE(YEAR($AD357),MONTH($AD357),1),DATE(YEAR($AE357),MONTH($AE357),28)),0)</f>
      </c>
      <c r="AV357" s="18">
        <f>SUM(AG357:AU357)</f>
      </c>
      <c r="AW357" s="18">
        <f>IF(J357&lt;&gt;0,J357,IF($AV357=0,0,AG357/$AV357*$Z357))</f>
      </c>
      <c r="AX357" s="18">
        <f>IF(K357&lt;&gt;0,K357,IF($AV357=0,0,AH357/$AV357*$Z357))</f>
      </c>
      <c r="AY357" s="18">
        <f>IF(L357&lt;&gt;0,L357,IF($AV357=0,0,AI357/$AV357*$Z357))</f>
      </c>
      <c r="AZ357" s="18">
        <f>IF(M357&lt;&gt;0,M357,IF($AV357=0,0,AJ357/$AV357*$Z357))</f>
      </c>
      <c r="BA357" s="18">
        <f>IF(N357&lt;&gt;0,N357,IF($AV357=0,0,AK357/$AV357*$Z357))</f>
      </c>
      <c r="BB357" s="18">
        <f>IF(O357&lt;&gt;0,O357,IF($AV357=0,0,AL357/$AV357*$Z357))</f>
      </c>
      <c r="BC357" s="18">
        <f>IF(P357&lt;&gt;0,P357,IF($AV357=0,0,AM357/$AV357*$Z357))</f>
      </c>
      <c r="BD357" s="18">
        <f>IF(Q357&lt;&gt;0,Q357,IF($AV357=0,0,AN357/$AV357*$Z357))</f>
      </c>
      <c r="BE357" s="18">
        <f>IF(R357&lt;&gt;0,R357,IF($AV357=0,0,AO357/$AV357*$Z357))</f>
      </c>
      <c r="BF357" s="18">
        <f>IF(S357&lt;&gt;0,S357,IF($AV357=0,0,AP357/$AV357*$Z357))</f>
      </c>
      <c r="BG357" s="18">
        <f>IF(T357&lt;&gt;0,T357,IF($AV357=0,0,AQ357/$AV357*$Z357))</f>
      </c>
      <c r="BH357" s="18">
        <f>IF(U357&lt;&gt;0,U357,IF($AV357=0,0,AR357/$AV357*$Z357))</f>
      </c>
      <c r="BI357" s="18">
        <f>IF(V357&lt;&gt;0,V357,IF($AV357=0,0,AS357/$AV357*$Z357))</f>
      </c>
      <c r="BJ357" s="18">
        <f>IF(W357&lt;&gt;0,W357,IF($AV357=0,0,AT357/$AV357*$Z357))</f>
      </c>
      <c r="BK357" s="18">
        <f>IF(X357&lt;&gt;0,X357,IF($AV357=0,0,AU357/$AV357*$Z357))</f>
      </c>
      <c r="BL357" s="18">
        <f>SUM(AW357:BK357)</f>
      </c>
      <c r="BM357" s="18">
        <f>I357-BL357</f>
      </c>
    </row>
    <row r="358" outlineLevel="4">
      <c r="A358" s="5" t="str">
        <v>8.3.4</v>
      </c>
      <c r="B358" s="5" t="str">
        <v/>
      </c>
      <c r="C358" s="5" t="str">
        <v>BSPRELGENCP13</v>
      </c>
      <c r="D358" s="5" t="str">
        <v>BSPRELGENCP13</v>
      </c>
      <c r="E358" s="19">
        <f>IFERROR(_xlfn.XLOOKUP(F358,Assumptions!B:B,Assumptions!C:C),0)</f>
      </c>
      <c r="F358" s="5" t="str">
        <v>Site Delivery USD</v>
      </c>
      <c r="G358" s="5" t="str">
        <v/>
      </c>
      <c r="H358" s="18">
        <f>G356*E358</f>
      </c>
      <c r="I358" s="18">
        <f>H358*(1-0)</f>
      </c>
      <c r="J358" s="18">
        <v>0</v>
      </c>
      <c r="K358" s="18">
        <v>0</v>
      </c>
      <c r="L358" s="18">
        <v>0</v>
      </c>
      <c r="M358" s="18">
        <v>0</v>
      </c>
      <c r="N358" s="18">
        <v>0</v>
      </c>
      <c r="O358" s="18">
        <v>0</v>
      </c>
      <c r="P358" s="18">
        <v>0</v>
      </c>
      <c r="Q358" s="18">
        <v>0</v>
      </c>
      <c r="R358" s="18">
        <v>0</v>
      </c>
      <c r="S358" s="18">
        <v>0</v>
      </c>
      <c r="T358" s="18">
        <v>0</v>
      </c>
      <c r="U358" s="18">
        <v>0</v>
      </c>
      <c r="V358" s="18">
        <v>0</v>
      </c>
      <c r="W358" s="18">
        <v>0</v>
      </c>
      <c r="X358" s="18">
        <v>0</v>
      </c>
      <c r="Y358" s="18">
        <f>SUM(J358:X358)</f>
      </c>
      <c r="Z358" s="18">
        <f>I358-Y358</f>
      </c>
      <c r="AA358" s="20">
        <v>46295</v>
      </c>
      <c r="AB358" s="20">
        <v>46295</v>
      </c>
      <c r="AC358" s="18">
        <f>IFERROR(_xlfn.XLOOKUP(F358,Assumptions!B:B,Assumptions!D:D),0)</f>
      </c>
      <c r="AD358" s="20">
        <f>AA358+AC358</f>
      </c>
      <c r="AE358" s="20">
        <f>AC358+AB358</f>
      </c>
      <c r="AF358" s="5" t="str">
        <v/>
      </c>
      <c r="AG358" s="18">
        <f>IFERROR(_xlfn.BETA.DIST(DATE(YEAR(AG$2),MONTH(AG$2),15),$AD$2,$AE$2,FALSE,DATE(YEAR($AD358),MONTH($AD358),1),DATE(YEAR($AE358),MONTH($AE358),28)),0)</f>
      </c>
      <c r="AH358" s="18">
        <f>IFERROR(_xlfn.BETA.DIST(DATE(YEAR(AH$2),MONTH(AH$2),15),$AD$2,$AE$2,FALSE,DATE(YEAR($AD358),MONTH($AD358),1),DATE(YEAR($AE358),MONTH($AE358),28)),0)</f>
      </c>
      <c r="AI358" s="18">
        <f>IFERROR(_xlfn.BETA.DIST(DATE(YEAR(AI$2),MONTH(AI$2),15),$AD$2,$AE$2,FALSE,DATE(YEAR($AD358),MONTH($AD358),1),DATE(YEAR($AE358),MONTH($AE358),28)),0)</f>
      </c>
      <c r="AJ358" s="18">
        <f>IFERROR(_xlfn.BETA.DIST(DATE(YEAR(AJ$2),MONTH(AJ$2),15),$AD$2,$AE$2,FALSE,DATE(YEAR($AD358),MONTH($AD358),1),DATE(YEAR($AE358),MONTH($AE358),28)),0)</f>
      </c>
      <c r="AK358" s="18">
        <f>IFERROR(_xlfn.BETA.DIST(DATE(YEAR(AK$2),MONTH(AK$2),15),$AD$2,$AE$2,FALSE,DATE(YEAR($AD358),MONTH($AD358),1),DATE(YEAR($AE358),MONTH($AE358),28)),0)</f>
      </c>
      <c r="AL358" s="18">
        <f>IFERROR(_xlfn.BETA.DIST(DATE(YEAR(AL$2),MONTH(AL$2),15),$AD$2,$AE$2,FALSE,DATE(YEAR($AD358),MONTH($AD358),1),DATE(YEAR($AE358),MONTH($AE358),28)),0)</f>
      </c>
      <c r="AM358" s="18">
        <f>IFERROR(_xlfn.BETA.DIST(DATE(YEAR(AM$2),MONTH(AM$2),15),$AD$2,$AE$2,FALSE,DATE(YEAR($AD358),MONTH($AD358),1),DATE(YEAR($AE358),MONTH($AE358),28)),0)</f>
      </c>
      <c r="AN358" s="18">
        <f>IFERROR(_xlfn.BETA.DIST(DATE(YEAR(AN$2),MONTH(AN$2),15),$AD$2,$AE$2,FALSE,DATE(YEAR($AD358),MONTH($AD358),1),DATE(YEAR($AE358),MONTH($AE358),28)),0)</f>
      </c>
      <c r="AO358" s="18">
        <f>IFERROR(_xlfn.BETA.DIST(DATE(YEAR(AO$2),MONTH(AO$2),15),$AD$2,$AE$2,FALSE,DATE(YEAR($AD358),MONTH($AD358),1),DATE(YEAR($AE358),MONTH($AE358),28)),0)</f>
      </c>
      <c r="AP358" s="18">
        <f>IFERROR(_xlfn.BETA.DIST(DATE(YEAR(AP$2),MONTH(AP$2),15),$AD$2,$AE$2,FALSE,DATE(YEAR($AD358),MONTH($AD358),1),DATE(YEAR($AE358),MONTH($AE358),28)),0)</f>
      </c>
      <c r="AQ358" s="18">
        <f>IFERROR(_xlfn.BETA.DIST(DATE(YEAR(AQ$2),MONTH(AQ$2),15),$AD$2,$AE$2,FALSE,DATE(YEAR($AD358),MONTH($AD358),1),DATE(YEAR($AE358),MONTH($AE358),28)),0)</f>
      </c>
      <c r="AR358" s="18">
        <f>IFERROR(_xlfn.BETA.DIST(DATE(YEAR(AR$2),MONTH(AR$2),15),$AD$2,$AE$2,FALSE,DATE(YEAR($AD358),MONTH($AD358),1),DATE(YEAR($AE358),MONTH($AE358),28)),0)</f>
      </c>
      <c r="AS358" s="18">
        <f>IFERROR(_xlfn.BETA.DIST(DATE(YEAR(AS$2),MONTH(AS$2),15),$AD$2,$AE$2,FALSE,DATE(YEAR($AD358),MONTH($AD358),1),DATE(YEAR($AE358),MONTH($AE358),28)),0)</f>
      </c>
      <c r="AT358" s="18">
        <f>IFERROR(_xlfn.BETA.DIST(DATE(YEAR(AT$2),MONTH(AT$2),15),$AD$2,$AE$2,FALSE,DATE(YEAR($AD358),MONTH($AD358),1),DATE(YEAR($AE358),MONTH($AE358),28)),0)</f>
      </c>
      <c r="AU358" s="18">
        <f>IFERROR(_xlfn.BETA.DIST(DATE(YEAR(AU$2),MONTH(AU$2),15),$AD$2,$AE$2,FALSE,DATE(YEAR($AD358),MONTH($AD358),1),DATE(YEAR($AE358),MONTH($AE358),28)),0)</f>
      </c>
      <c r="AV358" s="18">
        <f>SUM(AG358:AU358)</f>
      </c>
      <c r="AW358" s="18">
        <f>IF(J358&lt;&gt;0,J358,IF($AV358=0,0,AG358/$AV358*$Z358))</f>
      </c>
      <c r="AX358" s="18">
        <f>IF(K358&lt;&gt;0,K358,IF($AV358=0,0,AH358/$AV358*$Z358))</f>
      </c>
      <c r="AY358" s="18">
        <f>IF(L358&lt;&gt;0,L358,IF($AV358=0,0,AI358/$AV358*$Z358))</f>
      </c>
      <c r="AZ358" s="18">
        <f>IF(M358&lt;&gt;0,M358,IF($AV358=0,0,AJ358/$AV358*$Z358))</f>
      </c>
      <c r="BA358" s="18">
        <f>IF(N358&lt;&gt;0,N358,IF($AV358=0,0,AK358/$AV358*$Z358))</f>
      </c>
      <c r="BB358" s="18">
        <f>IF(O358&lt;&gt;0,O358,IF($AV358=0,0,AL358/$AV358*$Z358))</f>
      </c>
      <c r="BC358" s="18">
        <f>IF(P358&lt;&gt;0,P358,IF($AV358=0,0,AM358/$AV358*$Z358))</f>
      </c>
      <c r="BD358" s="18">
        <f>IF(Q358&lt;&gt;0,Q358,IF($AV358=0,0,AN358/$AV358*$Z358))</f>
      </c>
      <c r="BE358" s="18">
        <f>IF(R358&lt;&gt;0,R358,IF($AV358=0,0,AO358/$AV358*$Z358))</f>
      </c>
      <c r="BF358" s="18">
        <f>IF(S358&lt;&gt;0,S358,IF($AV358=0,0,AP358/$AV358*$Z358))</f>
      </c>
      <c r="BG358" s="18">
        <f>IF(T358&lt;&gt;0,T358,IF($AV358=0,0,AQ358/$AV358*$Z358))</f>
      </c>
      <c r="BH358" s="18">
        <f>IF(U358&lt;&gt;0,U358,IF($AV358=0,0,AR358/$AV358*$Z358))</f>
      </c>
      <c r="BI358" s="18">
        <f>IF(V358&lt;&gt;0,V358,IF($AV358=0,0,AS358/$AV358*$Z358))</f>
      </c>
      <c r="BJ358" s="18">
        <f>IF(W358&lt;&gt;0,W358,IF($AV358=0,0,AT358/$AV358*$Z358))</f>
      </c>
      <c r="BK358" s="18">
        <f>IF(X358&lt;&gt;0,X358,IF($AV358=0,0,AU358/$AV358*$Z358))</f>
      </c>
      <c r="BL358" s="18">
        <f>SUM(AW358:BK358)</f>
      </c>
      <c r="BM358" s="18">
        <f>I358-BL358</f>
      </c>
    </row>
    <row r="359" outlineLevel="4">
      <c r="A359" s="5" t="str">
        <v>8.3.4</v>
      </c>
      <c r="B359" s="5" t="str">
        <v/>
      </c>
      <c r="C359" s="5" t="str">
        <v>BSKDGNGENGR07</v>
      </c>
      <c r="D359" s="5" t="str">
        <v>BSKDGNGENGR07</v>
      </c>
      <c r="E359" s="19">
        <f>IFERROR(_xlfn.XLOOKUP(F359,Assumptions!B:B,Assumptions!C:C),0)</f>
      </c>
      <c r="F359" s="5" t="str">
        <v>Retention</v>
      </c>
      <c r="G359" s="5" t="str">
        <v/>
      </c>
      <c r="H359" s="18">
        <f>G356*E359</f>
      </c>
      <c r="I359" s="18">
        <f>H359*(1-0)</f>
      </c>
      <c r="J359" s="18">
        <v>0</v>
      </c>
      <c r="K359" s="18">
        <v>0</v>
      </c>
      <c r="L359" s="18">
        <v>0</v>
      </c>
      <c r="M359" s="18">
        <v>0</v>
      </c>
      <c r="N359" s="18">
        <v>0</v>
      </c>
      <c r="O359" s="18">
        <v>0</v>
      </c>
      <c r="P359" s="18">
        <v>0</v>
      </c>
      <c r="Q359" s="18">
        <v>0</v>
      </c>
      <c r="R359" s="18">
        <v>0</v>
      </c>
      <c r="S359" s="18">
        <v>0</v>
      </c>
      <c r="T359" s="18">
        <v>0</v>
      </c>
      <c r="U359" s="18">
        <v>0</v>
      </c>
      <c r="V359" s="18">
        <v>0</v>
      </c>
      <c r="W359" s="18">
        <v>0</v>
      </c>
      <c r="X359" s="18">
        <v>0</v>
      </c>
      <c r="Y359" s="18">
        <f>SUM(J359:X359)</f>
      </c>
      <c r="Z359" s="18">
        <f>I359-Y359</f>
      </c>
      <c r="AA359" s="20">
        <v>46483</v>
      </c>
      <c r="AB359" s="20">
        <v>46483</v>
      </c>
      <c r="AC359" s="18">
        <f>IFERROR(_xlfn.XLOOKUP(F359,Assumptions!B:B,Assumptions!D:D),0)</f>
      </c>
      <c r="AD359" s="20">
        <f>AA359+AC359</f>
      </c>
      <c r="AE359" s="20">
        <f>AC359+AB359</f>
      </c>
      <c r="AF359" s="5" t="str">
        <v/>
      </c>
      <c r="AG359" s="18">
        <f>IFERROR(_xlfn.BETA.DIST(DATE(YEAR(AG$2),MONTH(AG$2),15),$AD$2,$AE$2,FALSE,DATE(YEAR($AD359),MONTH($AD359),1),DATE(YEAR($AE359),MONTH($AE359),28)),0)</f>
      </c>
      <c r="AH359" s="18">
        <f>IFERROR(_xlfn.BETA.DIST(DATE(YEAR(AH$2),MONTH(AH$2),15),$AD$2,$AE$2,FALSE,DATE(YEAR($AD359),MONTH($AD359),1),DATE(YEAR($AE359),MONTH($AE359),28)),0)</f>
      </c>
      <c r="AI359" s="18">
        <f>IFERROR(_xlfn.BETA.DIST(DATE(YEAR(AI$2),MONTH(AI$2),15),$AD$2,$AE$2,FALSE,DATE(YEAR($AD359),MONTH($AD359),1),DATE(YEAR($AE359),MONTH($AE359),28)),0)</f>
      </c>
      <c r="AJ359" s="18">
        <f>IFERROR(_xlfn.BETA.DIST(DATE(YEAR(AJ$2),MONTH(AJ$2),15),$AD$2,$AE$2,FALSE,DATE(YEAR($AD359),MONTH($AD359),1),DATE(YEAR($AE359),MONTH($AE359),28)),0)</f>
      </c>
      <c r="AK359" s="18">
        <f>IFERROR(_xlfn.BETA.DIST(DATE(YEAR(AK$2),MONTH(AK$2),15),$AD$2,$AE$2,FALSE,DATE(YEAR($AD359),MONTH($AD359),1),DATE(YEAR($AE359),MONTH($AE359),28)),0)</f>
      </c>
      <c r="AL359" s="18">
        <f>IFERROR(_xlfn.BETA.DIST(DATE(YEAR(AL$2),MONTH(AL$2),15),$AD$2,$AE$2,FALSE,DATE(YEAR($AD359),MONTH($AD359),1),DATE(YEAR($AE359),MONTH($AE359),28)),0)</f>
      </c>
      <c r="AM359" s="18">
        <f>IFERROR(_xlfn.BETA.DIST(DATE(YEAR(AM$2),MONTH(AM$2),15),$AD$2,$AE$2,FALSE,DATE(YEAR($AD359),MONTH($AD359),1),DATE(YEAR($AE359),MONTH($AE359),28)),0)</f>
      </c>
      <c r="AN359" s="18">
        <f>IFERROR(_xlfn.BETA.DIST(DATE(YEAR(AN$2),MONTH(AN$2),15),$AD$2,$AE$2,FALSE,DATE(YEAR($AD359),MONTH($AD359),1),DATE(YEAR($AE359),MONTH($AE359),28)),0)</f>
      </c>
      <c r="AO359" s="18">
        <f>IFERROR(_xlfn.BETA.DIST(DATE(YEAR(AO$2),MONTH(AO$2),15),$AD$2,$AE$2,FALSE,DATE(YEAR($AD359),MONTH($AD359),1),DATE(YEAR($AE359),MONTH($AE359),28)),0)</f>
      </c>
      <c r="AP359" s="18">
        <f>IFERROR(_xlfn.BETA.DIST(DATE(YEAR(AP$2),MONTH(AP$2),15),$AD$2,$AE$2,FALSE,DATE(YEAR($AD359),MONTH($AD359),1),DATE(YEAR($AE359),MONTH($AE359),28)),0)</f>
      </c>
      <c r="AQ359" s="18">
        <f>IFERROR(_xlfn.BETA.DIST(DATE(YEAR(AQ$2),MONTH(AQ$2),15),$AD$2,$AE$2,FALSE,DATE(YEAR($AD359),MONTH($AD359),1),DATE(YEAR($AE359),MONTH($AE359),28)),0)</f>
      </c>
      <c r="AR359" s="18">
        <f>IFERROR(_xlfn.BETA.DIST(DATE(YEAR(AR$2),MONTH(AR$2),15),$AD$2,$AE$2,FALSE,DATE(YEAR($AD359),MONTH($AD359),1),DATE(YEAR($AE359),MONTH($AE359),28)),0)</f>
      </c>
      <c r="AS359" s="18">
        <f>IFERROR(_xlfn.BETA.DIST(DATE(YEAR(AS$2),MONTH(AS$2),15),$AD$2,$AE$2,FALSE,DATE(YEAR($AD359),MONTH($AD359),1),DATE(YEAR($AE359),MONTH($AE359),28)),0)</f>
      </c>
      <c r="AT359" s="18">
        <f>IFERROR(_xlfn.BETA.DIST(DATE(YEAR(AT$2),MONTH(AT$2),15),$AD$2,$AE$2,FALSE,DATE(YEAR($AD359),MONTH($AD359),1),DATE(YEAR($AE359),MONTH($AE359),28)),0)</f>
      </c>
      <c r="AU359" s="18">
        <f>IFERROR(_xlfn.BETA.DIST(DATE(YEAR(AU$2),MONTH(AU$2),15),$AD$2,$AE$2,FALSE,DATE(YEAR($AD359),MONTH($AD359),1),DATE(YEAR($AE359),MONTH($AE359),28)),0)</f>
      </c>
      <c r="AV359" s="18">
        <f>SUM(AG359:AU359)</f>
      </c>
      <c r="AW359" s="18">
        <f>IF(J359&lt;&gt;0,J359,IF($AV359=0,0,AG359/$AV359*$Z359))</f>
      </c>
      <c r="AX359" s="18">
        <f>IF(K359&lt;&gt;0,K359,IF($AV359=0,0,AH359/$AV359*$Z359))</f>
      </c>
      <c r="AY359" s="18">
        <f>IF(L359&lt;&gt;0,L359,IF($AV359=0,0,AI359/$AV359*$Z359))</f>
      </c>
      <c r="AZ359" s="18">
        <f>IF(M359&lt;&gt;0,M359,IF($AV359=0,0,AJ359/$AV359*$Z359))</f>
      </c>
      <c r="BA359" s="18">
        <f>IF(N359&lt;&gt;0,N359,IF($AV359=0,0,AK359/$AV359*$Z359))</f>
      </c>
      <c r="BB359" s="18">
        <f>IF(O359&lt;&gt;0,O359,IF($AV359=0,0,AL359/$AV359*$Z359))</f>
      </c>
      <c r="BC359" s="18">
        <f>IF(P359&lt;&gt;0,P359,IF($AV359=0,0,AM359/$AV359*$Z359))</f>
      </c>
      <c r="BD359" s="18">
        <f>IF(Q359&lt;&gt;0,Q359,IF($AV359=0,0,AN359/$AV359*$Z359))</f>
      </c>
      <c r="BE359" s="18">
        <f>IF(R359&lt;&gt;0,R359,IF($AV359=0,0,AO359/$AV359*$Z359))</f>
      </c>
      <c r="BF359" s="18">
        <f>IF(S359&lt;&gt;0,S359,IF($AV359=0,0,AP359/$AV359*$Z359))</f>
      </c>
      <c r="BG359" s="18">
        <f>IF(T359&lt;&gt;0,T359,IF($AV359=0,0,AQ359/$AV359*$Z359))</f>
      </c>
      <c r="BH359" s="18">
        <f>IF(U359&lt;&gt;0,U359,IF($AV359=0,0,AR359/$AV359*$Z359))</f>
      </c>
      <c r="BI359" s="18">
        <f>IF(V359&lt;&gt;0,V359,IF($AV359=0,0,AS359/$AV359*$Z359))</f>
      </c>
      <c r="BJ359" s="18">
        <f>IF(W359&lt;&gt;0,W359,IF($AV359=0,0,AT359/$AV359*$Z359))</f>
      </c>
      <c r="BK359" s="18">
        <f>IF(X359&lt;&gt;0,X359,IF($AV359=0,0,AU359/$AV359*$Z359))</f>
      </c>
      <c r="BL359" s="18">
        <f>SUM(AW359:BK359)</f>
      </c>
      <c r="BM359" s="18">
        <f>I359-BL359</f>
      </c>
    </row>
    <row r="360" outlineLevel="3">
      <c r="A360" s="17" t="str">
        <v>8.3.5</v>
      </c>
      <c r="B360" s="17" t="str">
        <v/>
      </c>
      <c r="C360" s="17" t="str">
        <v/>
      </c>
      <c r="D360" s="17" t="str">
        <v/>
      </c>
      <c r="E360" s="17" t="str">
        <v>8.3.5</v>
      </c>
      <c r="F360" s="17" t="str">
        <v>Price for 220 kV busbar protection/Breaker Failure  panels for 12  circuirt breakers as specified.</v>
      </c>
      <c r="G360" s="17">
        <v>24460.24</v>
      </c>
      <c r="H360" s="17" t="str">
        <v/>
      </c>
      <c r="I360" s="17" t="str">
        <v/>
      </c>
      <c r="J360" s="17" t="str">
        <v/>
      </c>
      <c r="K360" s="17" t="str">
        <v/>
      </c>
      <c r="L360" s="17" t="str">
        <v/>
      </c>
      <c r="M360" s="17" t="str">
        <v/>
      </c>
      <c r="N360" s="17" t="str">
        <v/>
      </c>
      <c r="O360" s="17" t="str">
        <v/>
      </c>
      <c r="P360" s="17" t="str">
        <v/>
      </c>
      <c r="Q360" s="17" t="str">
        <v/>
      </c>
      <c r="R360" s="17" t="str">
        <v/>
      </c>
      <c r="S360" s="17" t="str">
        <v/>
      </c>
      <c r="T360" s="17" t="str">
        <v/>
      </c>
      <c r="U360" s="17" t="str">
        <v/>
      </c>
      <c r="V360" s="17" t="str">
        <v/>
      </c>
      <c r="W360" s="17" t="str">
        <v/>
      </c>
      <c r="X360" s="17" t="str">
        <v/>
      </c>
      <c r="Y360" s="17" t="str">
        <v/>
      </c>
      <c r="Z360" s="17" t="str">
        <v/>
      </c>
      <c r="AA360" s="17" t="str">
        <v/>
      </c>
      <c r="AB360" s="17" t="str">
        <v/>
      </c>
      <c r="AC360" s="17" t="str">
        <v/>
      </c>
      <c r="AD360" s="17" t="str">
        <v/>
      </c>
      <c r="AE360" s="17" t="str">
        <v/>
      </c>
      <c r="AF360" s="5" t="str">
        <v/>
      </c>
      <c r="AG360" s="18">
        <f>IFERROR(_xlfn.BETA.DIST(DATE(YEAR(AG$2),MONTH(AG$2),15),$AD$2,$AE$2,FALSE,DATE(YEAR($AD360),MONTH($AD360),1),DATE(YEAR($AE360),MONTH($AE360),28)),0)</f>
      </c>
      <c r="AH360" s="18">
        <f>IFERROR(_xlfn.BETA.DIST(DATE(YEAR(AH$2),MONTH(AH$2),15),$AD$2,$AE$2,FALSE,DATE(YEAR($AD360),MONTH($AD360),1),DATE(YEAR($AE360),MONTH($AE360),28)),0)</f>
      </c>
      <c r="AI360" s="18">
        <f>IFERROR(_xlfn.BETA.DIST(DATE(YEAR(AI$2),MONTH(AI$2),15),$AD$2,$AE$2,FALSE,DATE(YEAR($AD360),MONTH($AD360),1),DATE(YEAR($AE360),MONTH($AE360),28)),0)</f>
      </c>
      <c r="AJ360" s="18">
        <f>IFERROR(_xlfn.BETA.DIST(DATE(YEAR(AJ$2),MONTH(AJ$2),15),$AD$2,$AE$2,FALSE,DATE(YEAR($AD360),MONTH($AD360),1),DATE(YEAR($AE360),MONTH($AE360),28)),0)</f>
      </c>
      <c r="AK360" s="18">
        <f>IFERROR(_xlfn.BETA.DIST(DATE(YEAR(AK$2),MONTH(AK$2),15),$AD$2,$AE$2,FALSE,DATE(YEAR($AD360),MONTH($AD360),1),DATE(YEAR($AE360),MONTH($AE360),28)),0)</f>
      </c>
      <c r="AL360" s="18">
        <f>IFERROR(_xlfn.BETA.DIST(DATE(YEAR(AL$2),MONTH(AL$2),15),$AD$2,$AE$2,FALSE,DATE(YEAR($AD360),MONTH($AD360),1),DATE(YEAR($AE360),MONTH($AE360),28)),0)</f>
      </c>
      <c r="AM360" s="18">
        <f>IFERROR(_xlfn.BETA.DIST(DATE(YEAR(AM$2),MONTH(AM$2),15),$AD$2,$AE$2,FALSE,DATE(YEAR($AD360),MONTH($AD360),1),DATE(YEAR($AE360),MONTH($AE360),28)),0)</f>
      </c>
      <c r="AN360" s="18">
        <f>IFERROR(_xlfn.BETA.DIST(DATE(YEAR(AN$2),MONTH(AN$2),15),$AD$2,$AE$2,FALSE,DATE(YEAR($AD360),MONTH($AD360),1),DATE(YEAR($AE360),MONTH($AE360),28)),0)</f>
      </c>
      <c r="AO360" s="18">
        <f>IFERROR(_xlfn.BETA.DIST(DATE(YEAR(AO$2),MONTH(AO$2),15),$AD$2,$AE$2,FALSE,DATE(YEAR($AD360),MONTH($AD360),1),DATE(YEAR($AE360),MONTH($AE360),28)),0)</f>
      </c>
      <c r="AP360" s="18">
        <f>IFERROR(_xlfn.BETA.DIST(DATE(YEAR(AP$2),MONTH(AP$2),15),$AD$2,$AE$2,FALSE,DATE(YEAR($AD360),MONTH($AD360),1),DATE(YEAR($AE360),MONTH($AE360),28)),0)</f>
      </c>
      <c r="AQ360" s="18">
        <f>IFERROR(_xlfn.BETA.DIST(DATE(YEAR(AQ$2),MONTH(AQ$2),15),$AD$2,$AE$2,FALSE,DATE(YEAR($AD360),MONTH($AD360),1),DATE(YEAR($AE360),MONTH($AE360),28)),0)</f>
      </c>
      <c r="AR360" s="18">
        <f>IFERROR(_xlfn.BETA.DIST(DATE(YEAR(AR$2),MONTH(AR$2),15),$AD$2,$AE$2,FALSE,DATE(YEAR($AD360),MONTH($AD360),1),DATE(YEAR($AE360),MONTH($AE360),28)),0)</f>
      </c>
      <c r="AS360" s="18">
        <f>IFERROR(_xlfn.BETA.DIST(DATE(YEAR(AS$2),MONTH(AS$2),15),$AD$2,$AE$2,FALSE,DATE(YEAR($AD360),MONTH($AD360),1),DATE(YEAR($AE360),MONTH($AE360),28)),0)</f>
      </c>
      <c r="AT360" s="18">
        <f>IFERROR(_xlfn.BETA.DIST(DATE(YEAR(AT$2),MONTH(AT$2),15),$AD$2,$AE$2,FALSE,DATE(YEAR($AD360),MONTH($AD360),1),DATE(YEAR($AE360),MONTH($AE360),28)),0)</f>
      </c>
      <c r="AU360" s="18">
        <f>IFERROR(_xlfn.BETA.DIST(DATE(YEAR(AU$2),MONTH(AU$2),15),$AD$2,$AE$2,FALSE,DATE(YEAR($AD360),MONTH($AD360),1),DATE(YEAR($AE360),MONTH($AE360),28)),0)</f>
      </c>
      <c r="AV360" s="18">
        <f>SUM(AG360:AU360)</f>
      </c>
      <c r="AW360" s="18">
        <f>IF(J360&lt;&gt;0,J360,IF($AV360=0,0,AG360/$AV360*$Z360))</f>
      </c>
      <c r="AX360" s="18">
        <f>IF(K360&lt;&gt;0,K360,IF($AV360=0,0,AH360/$AV360*$Z360))</f>
      </c>
      <c r="AY360" s="18">
        <f>IF(L360&lt;&gt;0,L360,IF($AV360=0,0,AI360/$AV360*$Z360))</f>
      </c>
      <c r="AZ360" s="18">
        <f>IF(M360&lt;&gt;0,M360,IF($AV360=0,0,AJ360/$AV360*$Z360))</f>
      </c>
      <c r="BA360" s="18">
        <f>IF(N360&lt;&gt;0,N360,IF($AV360=0,0,AK360/$AV360*$Z360))</f>
      </c>
      <c r="BB360" s="18">
        <f>IF(O360&lt;&gt;0,O360,IF($AV360=0,0,AL360/$AV360*$Z360))</f>
      </c>
      <c r="BC360" s="18">
        <f>IF(P360&lt;&gt;0,P360,IF($AV360=0,0,AM360/$AV360*$Z360))</f>
      </c>
      <c r="BD360" s="18">
        <f>IF(Q360&lt;&gt;0,Q360,IF($AV360=0,0,AN360/$AV360*$Z360))</f>
      </c>
      <c r="BE360" s="18">
        <f>IF(R360&lt;&gt;0,R360,IF($AV360=0,0,AO360/$AV360*$Z360))</f>
      </c>
      <c r="BF360" s="18">
        <f>IF(S360&lt;&gt;0,S360,IF($AV360=0,0,AP360/$AV360*$Z360))</f>
      </c>
      <c r="BG360" s="18">
        <f>IF(T360&lt;&gt;0,T360,IF($AV360=0,0,AQ360/$AV360*$Z360))</f>
      </c>
      <c r="BH360" s="18">
        <f>IF(U360&lt;&gt;0,U360,IF($AV360=0,0,AR360/$AV360*$Z360))</f>
      </c>
      <c r="BI360" s="18">
        <f>IF(V360&lt;&gt;0,V360,IF($AV360=0,0,AS360/$AV360*$Z360))</f>
      </c>
      <c r="BJ360" s="18">
        <f>IF(W360&lt;&gt;0,W360,IF($AV360=0,0,AT360/$AV360*$Z360))</f>
      </c>
      <c r="BK360" s="18">
        <f>IF(X360&lt;&gt;0,X360,IF($AV360=0,0,AU360/$AV360*$Z360))</f>
      </c>
      <c r="BL360" s="18">
        <f>SUM(AW360:BK360)</f>
      </c>
      <c r="BM360" s="17" t="str">
        <v/>
      </c>
    </row>
    <row r="361" outlineLevel="4">
      <c r="A361" s="5" t="str">
        <v>8.3.5</v>
      </c>
      <c r="B361" s="5" t="str">
        <v/>
      </c>
      <c r="C361" s="5" t="str">
        <v>BSKDGNGENGR05</v>
      </c>
      <c r="D361" s="5" t="str">
        <v>BSKDGNGENGR05</v>
      </c>
      <c r="E361" s="19">
        <f>IFERROR(_xlfn.XLOOKUP(F361,Assumptions!B:B,Assumptions!C:C),0)</f>
      </c>
      <c r="F361" s="5" t="str">
        <v>Advanced Payment</v>
      </c>
      <c r="G361" s="5" t="str">
        <v/>
      </c>
      <c r="H361" s="18">
        <f>G360*E361</f>
      </c>
      <c r="I361" s="18">
        <f>H361*(1-0)</f>
      </c>
      <c r="J361" s="18">
        <v>0</v>
      </c>
      <c r="K361" s="18">
        <v>0</v>
      </c>
      <c r="L361" s="18">
        <v>0</v>
      </c>
      <c r="M361" s="18">
        <v>0</v>
      </c>
      <c r="N361" s="18">
        <v>0</v>
      </c>
      <c r="O361" s="18">
        <v>0</v>
      </c>
      <c r="P361" s="18">
        <v>0</v>
      </c>
      <c r="Q361" s="18">
        <v>0</v>
      </c>
      <c r="R361" s="18">
        <v>0</v>
      </c>
      <c r="S361" s="18">
        <v>0</v>
      </c>
      <c r="T361" s="18">
        <v>0</v>
      </c>
      <c r="U361" s="18">
        <v>0</v>
      </c>
      <c r="V361" s="18">
        <v>0</v>
      </c>
      <c r="W361" s="18">
        <v>0</v>
      </c>
      <c r="X361" s="18">
        <v>0</v>
      </c>
      <c r="Y361" s="18">
        <f>SUM(J361:X361)</f>
      </c>
      <c r="Z361" s="18">
        <f>I361-Y361</f>
      </c>
      <c r="AA361" s="20">
        <v>46026</v>
      </c>
      <c r="AB361" s="20">
        <v>46026</v>
      </c>
      <c r="AC361" s="18">
        <f>IFERROR(_xlfn.XLOOKUP(F361,Assumptions!B:B,Assumptions!D:D),0)</f>
      </c>
      <c r="AD361" s="20">
        <f>AA361+AC361</f>
      </c>
      <c r="AE361" s="20">
        <f>AC361+AB361</f>
      </c>
      <c r="AF361" s="5" t="str">
        <v/>
      </c>
      <c r="AG361" s="18">
        <f>IFERROR(_xlfn.BETA.DIST(DATE(YEAR(AG$2),MONTH(AG$2),15),$AD$2,$AE$2,FALSE,DATE(YEAR($AD361),MONTH($AD361),1),DATE(YEAR($AE361),MONTH($AE361),28)),0)</f>
      </c>
      <c r="AH361" s="18">
        <f>IFERROR(_xlfn.BETA.DIST(DATE(YEAR(AH$2),MONTH(AH$2),15),$AD$2,$AE$2,FALSE,DATE(YEAR($AD361),MONTH($AD361),1),DATE(YEAR($AE361),MONTH($AE361),28)),0)</f>
      </c>
      <c r="AI361" s="18">
        <f>IFERROR(_xlfn.BETA.DIST(DATE(YEAR(AI$2),MONTH(AI$2),15),$AD$2,$AE$2,FALSE,DATE(YEAR($AD361),MONTH($AD361),1),DATE(YEAR($AE361),MONTH($AE361),28)),0)</f>
      </c>
      <c r="AJ361" s="18">
        <f>IFERROR(_xlfn.BETA.DIST(DATE(YEAR(AJ$2),MONTH(AJ$2),15),$AD$2,$AE$2,FALSE,DATE(YEAR($AD361),MONTH($AD361),1),DATE(YEAR($AE361),MONTH($AE361),28)),0)</f>
      </c>
      <c r="AK361" s="18">
        <f>IFERROR(_xlfn.BETA.DIST(DATE(YEAR(AK$2),MONTH(AK$2),15),$AD$2,$AE$2,FALSE,DATE(YEAR($AD361),MONTH($AD361),1),DATE(YEAR($AE361),MONTH($AE361),28)),0)</f>
      </c>
      <c r="AL361" s="18">
        <f>IFERROR(_xlfn.BETA.DIST(DATE(YEAR(AL$2),MONTH(AL$2),15),$AD$2,$AE$2,FALSE,DATE(YEAR($AD361),MONTH($AD361),1),DATE(YEAR($AE361),MONTH($AE361),28)),0)</f>
      </c>
      <c r="AM361" s="18">
        <f>IFERROR(_xlfn.BETA.DIST(DATE(YEAR(AM$2),MONTH(AM$2),15),$AD$2,$AE$2,FALSE,DATE(YEAR($AD361),MONTH($AD361),1),DATE(YEAR($AE361),MONTH($AE361),28)),0)</f>
      </c>
      <c r="AN361" s="18">
        <f>IFERROR(_xlfn.BETA.DIST(DATE(YEAR(AN$2),MONTH(AN$2),15),$AD$2,$AE$2,FALSE,DATE(YEAR($AD361),MONTH($AD361),1),DATE(YEAR($AE361),MONTH($AE361),28)),0)</f>
      </c>
      <c r="AO361" s="18">
        <f>IFERROR(_xlfn.BETA.DIST(DATE(YEAR(AO$2),MONTH(AO$2),15),$AD$2,$AE$2,FALSE,DATE(YEAR($AD361),MONTH($AD361),1),DATE(YEAR($AE361),MONTH($AE361),28)),0)</f>
      </c>
      <c r="AP361" s="18">
        <f>IFERROR(_xlfn.BETA.DIST(DATE(YEAR(AP$2),MONTH(AP$2),15),$AD$2,$AE$2,FALSE,DATE(YEAR($AD361),MONTH($AD361),1),DATE(YEAR($AE361),MONTH($AE361),28)),0)</f>
      </c>
      <c r="AQ361" s="18">
        <f>IFERROR(_xlfn.BETA.DIST(DATE(YEAR(AQ$2),MONTH(AQ$2),15),$AD$2,$AE$2,FALSE,DATE(YEAR($AD361),MONTH($AD361),1),DATE(YEAR($AE361),MONTH($AE361),28)),0)</f>
      </c>
      <c r="AR361" s="18">
        <f>IFERROR(_xlfn.BETA.DIST(DATE(YEAR(AR$2),MONTH(AR$2),15),$AD$2,$AE$2,FALSE,DATE(YEAR($AD361),MONTH($AD361),1),DATE(YEAR($AE361),MONTH($AE361),28)),0)</f>
      </c>
      <c r="AS361" s="18">
        <f>IFERROR(_xlfn.BETA.DIST(DATE(YEAR(AS$2),MONTH(AS$2),15),$AD$2,$AE$2,FALSE,DATE(YEAR($AD361),MONTH($AD361),1),DATE(YEAR($AE361),MONTH($AE361),28)),0)</f>
      </c>
      <c r="AT361" s="18">
        <f>IFERROR(_xlfn.BETA.DIST(DATE(YEAR(AT$2),MONTH(AT$2),15),$AD$2,$AE$2,FALSE,DATE(YEAR($AD361),MONTH($AD361),1),DATE(YEAR($AE361),MONTH($AE361),28)),0)</f>
      </c>
      <c r="AU361" s="18">
        <f>IFERROR(_xlfn.BETA.DIST(DATE(YEAR(AU$2),MONTH(AU$2),15),$AD$2,$AE$2,FALSE,DATE(YEAR($AD361),MONTH($AD361),1),DATE(YEAR($AE361),MONTH($AE361),28)),0)</f>
      </c>
      <c r="AV361" s="18">
        <f>SUM(AG361:AU361)</f>
      </c>
      <c r="AW361" s="18">
        <f>IF(J361&lt;&gt;0,J361,IF($AV361=0,0,AG361/$AV361*$Z361))</f>
      </c>
      <c r="AX361" s="18">
        <f>IF(K361&lt;&gt;0,K361,IF($AV361=0,0,AH361/$AV361*$Z361))</f>
      </c>
      <c r="AY361" s="18">
        <f>IF(L361&lt;&gt;0,L361,IF($AV361=0,0,AI361/$AV361*$Z361))</f>
      </c>
      <c r="AZ361" s="18">
        <f>IF(M361&lt;&gt;0,M361,IF($AV361=0,0,AJ361/$AV361*$Z361))</f>
      </c>
      <c r="BA361" s="18">
        <f>IF(N361&lt;&gt;0,N361,IF($AV361=0,0,AK361/$AV361*$Z361))</f>
      </c>
      <c r="BB361" s="18">
        <f>IF(O361&lt;&gt;0,O361,IF($AV361=0,0,AL361/$AV361*$Z361))</f>
      </c>
      <c r="BC361" s="18">
        <f>IF(P361&lt;&gt;0,P361,IF($AV361=0,0,AM361/$AV361*$Z361))</f>
      </c>
      <c r="BD361" s="18">
        <f>IF(Q361&lt;&gt;0,Q361,IF($AV361=0,0,AN361/$AV361*$Z361))</f>
      </c>
      <c r="BE361" s="18">
        <f>IF(R361&lt;&gt;0,R361,IF($AV361=0,0,AO361/$AV361*$Z361))</f>
      </c>
      <c r="BF361" s="18">
        <f>IF(S361&lt;&gt;0,S361,IF($AV361=0,0,AP361/$AV361*$Z361))</f>
      </c>
      <c r="BG361" s="18">
        <f>IF(T361&lt;&gt;0,T361,IF($AV361=0,0,AQ361/$AV361*$Z361))</f>
      </c>
      <c r="BH361" s="18">
        <f>IF(U361&lt;&gt;0,U361,IF($AV361=0,0,AR361/$AV361*$Z361))</f>
      </c>
      <c r="BI361" s="18">
        <f>IF(V361&lt;&gt;0,V361,IF($AV361=0,0,AS361/$AV361*$Z361))</f>
      </c>
      <c r="BJ361" s="18">
        <f>IF(W361&lt;&gt;0,W361,IF($AV361=0,0,AT361/$AV361*$Z361))</f>
      </c>
      <c r="BK361" s="18">
        <f>IF(X361&lt;&gt;0,X361,IF($AV361=0,0,AU361/$AV361*$Z361))</f>
      </c>
      <c r="BL361" s="18">
        <f>SUM(AW361:BK361)</f>
      </c>
      <c r="BM361" s="18">
        <f>I361-BL361</f>
      </c>
    </row>
    <row r="362" outlineLevel="4">
      <c r="A362" s="5" t="str">
        <v>8.3.5</v>
      </c>
      <c r="B362" s="5" t="str">
        <v/>
      </c>
      <c r="C362" s="5" t="str">
        <v>BSPRELGENCP13</v>
      </c>
      <c r="D362" s="5" t="str">
        <v>BSPRELGENCP13</v>
      </c>
      <c r="E362" s="19">
        <f>IFERROR(_xlfn.XLOOKUP(F362,Assumptions!B:B,Assumptions!C:C),0)</f>
      </c>
      <c r="F362" s="5" t="str">
        <v>Site Delivery USD</v>
      </c>
      <c r="G362" s="5" t="str">
        <v/>
      </c>
      <c r="H362" s="18">
        <f>G360*E362</f>
      </c>
      <c r="I362" s="18">
        <f>H362*(1-0)</f>
      </c>
      <c r="J362" s="18">
        <v>0</v>
      </c>
      <c r="K362" s="18">
        <v>0</v>
      </c>
      <c r="L362" s="18">
        <v>0</v>
      </c>
      <c r="M362" s="18">
        <v>0</v>
      </c>
      <c r="N362" s="18">
        <v>0</v>
      </c>
      <c r="O362" s="18">
        <v>0</v>
      </c>
      <c r="P362" s="18">
        <v>0</v>
      </c>
      <c r="Q362" s="18">
        <v>0</v>
      </c>
      <c r="R362" s="18">
        <v>0</v>
      </c>
      <c r="S362" s="18">
        <v>0</v>
      </c>
      <c r="T362" s="18">
        <v>0</v>
      </c>
      <c r="U362" s="18">
        <v>0</v>
      </c>
      <c r="V362" s="18">
        <v>0</v>
      </c>
      <c r="W362" s="18">
        <v>0</v>
      </c>
      <c r="X362" s="18">
        <v>0</v>
      </c>
      <c r="Y362" s="18">
        <f>SUM(J362:X362)</f>
      </c>
      <c r="Z362" s="18">
        <f>I362-Y362</f>
      </c>
      <c r="AA362" s="20">
        <v>46295</v>
      </c>
      <c r="AB362" s="20">
        <v>46295</v>
      </c>
      <c r="AC362" s="18">
        <f>IFERROR(_xlfn.XLOOKUP(F362,Assumptions!B:B,Assumptions!D:D),0)</f>
      </c>
      <c r="AD362" s="20">
        <f>AA362+AC362</f>
      </c>
      <c r="AE362" s="20">
        <f>AC362+AB362</f>
      </c>
      <c r="AF362" s="5" t="str">
        <v/>
      </c>
      <c r="AG362" s="18">
        <f>IFERROR(_xlfn.BETA.DIST(DATE(YEAR(AG$2),MONTH(AG$2),15),$AD$2,$AE$2,FALSE,DATE(YEAR($AD362),MONTH($AD362),1),DATE(YEAR($AE362),MONTH($AE362),28)),0)</f>
      </c>
      <c r="AH362" s="18">
        <f>IFERROR(_xlfn.BETA.DIST(DATE(YEAR(AH$2),MONTH(AH$2),15),$AD$2,$AE$2,FALSE,DATE(YEAR($AD362),MONTH($AD362),1),DATE(YEAR($AE362),MONTH($AE362),28)),0)</f>
      </c>
      <c r="AI362" s="18">
        <f>IFERROR(_xlfn.BETA.DIST(DATE(YEAR(AI$2),MONTH(AI$2),15),$AD$2,$AE$2,FALSE,DATE(YEAR($AD362),MONTH($AD362),1),DATE(YEAR($AE362),MONTH($AE362),28)),0)</f>
      </c>
      <c r="AJ362" s="18">
        <f>IFERROR(_xlfn.BETA.DIST(DATE(YEAR(AJ$2),MONTH(AJ$2),15),$AD$2,$AE$2,FALSE,DATE(YEAR($AD362),MONTH($AD362),1),DATE(YEAR($AE362),MONTH($AE362),28)),0)</f>
      </c>
      <c r="AK362" s="18">
        <f>IFERROR(_xlfn.BETA.DIST(DATE(YEAR(AK$2),MONTH(AK$2),15),$AD$2,$AE$2,FALSE,DATE(YEAR($AD362),MONTH($AD362),1),DATE(YEAR($AE362),MONTH($AE362),28)),0)</f>
      </c>
      <c r="AL362" s="18">
        <f>IFERROR(_xlfn.BETA.DIST(DATE(YEAR(AL$2),MONTH(AL$2),15),$AD$2,$AE$2,FALSE,DATE(YEAR($AD362),MONTH($AD362),1),DATE(YEAR($AE362),MONTH($AE362),28)),0)</f>
      </c>
      <c r="AM362" s="18">
        <f>IFERROR(_xlfn.BETA.DIST(DATE(YEAR(AM$2),MONTH(AM$2),15),$AD$2,$AE$2,FALSE,DATE(YEAR($AD362),MONTH($AD362),1),DATE(YEAR($AE362),MONTH($AE362),28)),0)</f>
      </c>
      <c r="AN362" s="18">
        <f>IFERROR(_xlfn.BETA.DIST(DATE(YEAR(AN$2),MONTH(AN$2),15),$AD$2,$AE$2,FALSE,DATE(YEAR($AD362),MONTH($AD362),1),DATE(YEAR($AE362),MONTH($AE362),28)),0)</f>
      </c>
      <c r="AO362" s="18">
        <f>IFERROR(_xlfn.BETA.DIST(DATE(YEAR(AO$2),MONTH(AO$2),15),$AD$2,$AE$2,FALSE,DATE(YEAR($AD362),MONTH($AD362),1),DATE(YEAR($AE362),MONTH($AE362),28)),0)</f>
      </c>
      <c r="AP362" s="18">
        <f>IFERROR(_xlfn.BETA.DIST(DATE(YEAR(AP$2),MONTH(AP$2),15),$AD$2,$AE$2,FALSE,DATE(YEAR($AD362),MONTH($AD362),1),DATE(YEAR($AE362),MONTH($AE362),28)),0)</f>
      </c>
      <c r="AQ362" s="18">
        <f>IFERROR(_xlfn.BETA.DIST(DATE(YEAR(AQ$2),MONTH(AQ$2),15),$AD$2,$AE$2,FALSE,DATE(YEAR($AD362),MONTH($AD362),1),DATE(YEAR($AE362),MONTH($AE362),28)),0)</f>
      </c>
      <c r="AR362" s="18">
        <f>IFERROR(_xlfn.BETA.DIST(DATE(YEAR(AR$2),MONTH(AR$2),15),$AD$2,$AE$2,FALSE,DATE(YEAR($AD362),MONTH($AD362),1),DATE(YEAR($AE362),MONTH($AE362),28)),0)</f>
      </c>
      <c r="AS362" s="18">
        <f>IFERROR(_xlfn.BETA.DIST(DATE(YEAR(AS$2),MONTH(AS$2),15),$AD$2,$AE$2,FALSE,DATE(YEAR($AD362),MONTH($AD362),1),DATE(YEAR($AE362),MONTH($AE362),28)),0)</f>
      </c>
      <c r="AT362" s="18">
        <f>IFERROR(_xlfn.BETA.DIST(DATE(YEAR(AT$2),MONTH(AT$2),15),$AD$2,$AE$2,FALSE,DATE(YEAR($AD362),MONTH($AD362),1),DATE(YEAR($AE362),MONTH($AE362),28)),0)</f>
      </c>
      <c r="AU362" s="18">
        <f>IFERROR(_xlfn.BETA.DIST(DATE(YEAR(AU$2),MONTH(AU$2),15),$AD$2,$AE$2,FALSE,DATE(YEAR($AD362),MONTH($AD362),1),DATE(YEAR($AE362),MONTH($AE362),28)),0)</f>
      </c>
      <c r="AV362" s="18">
        <f>SUM(AG362:AU362)</f>
      </c>
      <c r="AW362" s="18">
        <f>IF(J362&lt;&gt;0,J362,IF($AV362=0,0,AG362/$AV362*$Z362))</f>
      </c>
      <c r="AX362" s="18">
        <f>IF(K362&lt;&gt;0,K362,IF($AV362=0,0,AH362/$AV362*$Z362))</f>
      </c>
      <c r="AY362" s="18">
        <f>IF(L362&lt;&gt;0,L362,IF($AV362=0,0,AI362/$AV362*$Z362))</f>
      </c>
      <c r="AZ362" s="18">
        <f>IF(M362&lt;&gt;0,M362,IF($AV362=0,0,AJ362/$AV362*$Z362))</f>
      </c>
      <c r="BA362" s="18">
        <f>IF(N362&lt;&gt;0,N362,IF($AV362=0,0,AK362/$AV362*$Z362))</f>
      </c>
      <c r="BB362" s="18">
        <f>IF(O362&lt;&gt;0,O362,IF($AV362=0,0,AL362/$AV362*$Z362))</f>
      </c>
      <c r="BC362" s="18">
        <f>IF(P362&lt;&gt;0,P362,IF($AV362=0,0,AM362/$AV362*$Z362))</f>
      </c>
      <c r="BD362" s="18">
        <f>IF(Q362&lt;&gt;0,Q362,IF($AV362=0,0,AN362/$AV362*$Z362))</f>
      </c>
      <c r="BE362" s="18">
        <f>IF(R362&lt;&gt;0,R362,IF($AV362=0,0,AO362/$AV362*$Z362))</f>
      </c>
      <c r="BF362" s="18">
        <f>IF(S362&lt;&gt;0,S362,IF($AV362=0,0,AP362/$AV362*$Z362))</f>
      </c>
      <c r="BG362" s="18">
        <f>IF(T362&lt;&gt;0,T362,IF($AV362=0,0,AQ362/$AV362*$Z362))</f>
      </c>
      <c r="BH362" s="18">
        <f>IF(U362&lt;&gt;0,U362,IF($AV362=0,0,AR362/$AV362*$Z362))</f>
      </c>
      <c r="BI362" s="18">
        <f>IF(V362&lt;&gt;0,V362,IF($AV362=0,0,AS362/$AV362*$Z362))</f>
      </c>
      <c r="BJ362" s="18">
        <f>IF(W362&lt;&gt;0,W362,IF($AV362=0,0,AT362/$AV362*$Z362))</f>
      </c>
      <c r="BK362" s="18">
        <f>IF(X362&lt;&gt;0,X362,IF($AV362=0,0,AU362/$AV362*$Z362))</f>
      </c>
      <c r="BL362" s="18">
        <f>SUM(AW362:BK362)</f>
      </c>
      <c r="BM362" s="18">
        <f>I362-BL362</f>
      </c>
    </row>
    <row r="363" outlineLevel="4">
      <c r="A363" s="5" t="str">
        <v>8.3.5</v>
      </c>
      <c r="B363" s="5" t="str">
        <v/>
      </c>
      <c r="C363" s="5" t="str">
        <v>BSKDGNGENGR07</v>
      </c>
      <c r="D363" s="5" t="str">
        <v>BSKDGNGENGR07</v>
      </c>
      <c r="E363" s="19">
        <f>IFERROR(_xlfn.XLOOKUP(F363,Assumptions!B:B,Assumptions!C:C),0)</f>
      </c>
      <c r="F363" s="5" t="str">
        <v>Retention</v>
      </c>
      <c r="G363" s="5" t="str">
        <v/>
      </c>
      <c r="H363" s="18">
        <f>G360*E363</f>
      </c>
      <c r="I363" s="18">
        <f>H363*(1-0)</f>
      </c>
      <c r="J363" s="18">
        <v>0</v>
      </c>
      <c r="K363" s="18">
        <v>0</v>
      </c>
      <c r="L363" s="18">
        <v>0</v>
      </c>
      <c r="M363" s="18">
        <v>0</v>
      </c>
      <c r="N363" s="18">
        <v>0</v>
      </c>
      <c r="O363" s="18">
        <v>0</v>
      </c>
      <c r="P363" s="18">
        <v>0</v>
      </c>
      <c r="Q363" s="18">
        <v>0</v>
      </c>
      <c r="R363" s="18">
        <v>0</v>
      </c>
      <c r="S363" s="18">
        <v>0</v>
      </c>
      <c r="T363" s="18">
        <v>0</v>
      </c>
      <c r="U363" s="18">
        <v>0</v>
      </c>
      <c r="V363" s="18">
        <v>0</v>
      </c>
      <c r="W363" s="18">
        <v>0</v>
      </c>
      <c r="X363" s="18">
        <v>0</v>
      </c>
      <c r="Y363" s="18">
        <f>SUM(J363:X363)</f>
      </c>
      <c r="Z363" s="18">
        <f>I363-Y363</f>
      </c>
      <c r="AA363" s="20">
        <v>46483</v>
      </c>
      <c r="AB363" s="20">
        <v>46483</v>
      </c>
      <c r="AC363" s="18">
        <f>IFERROR(_xlfn.XLOOKUP(F363,Assumptions!B:B,Assumptions!D:D),0)</f>
      </c>
      <c r="AD363" s="20">
        <f>AA363+AC363</f>
      </c>
      <c r="AE363" s="20">
        <f>AC363+AB363</f>
      </c>
      <c r="AF363" s="5" t="str">
        <v/>
      </c>
      <c r="AG363" s="18">
        <f>IFERROR(_xlfn.BETA.DIST(DATE(YEAR(AG$2),MONTH(AG$2),15),$AD$2,$AE$2,FALSE,DATE(YEAR($AD363),MONTH($AD363),1),DATE(YEAR($AE363),MONTH($AE363),28)),0)</f>
      </c>
      <c r="AH363" s="18">
        <f>IFERROR(_xlfn.BETA.DIST(DATE(YEAR(AH$2),MONTH(AH$2),15),$AD$2,$AE$2,FALSE,DATE(YEAR($AD363),MONTH($AD363),1),DATE(YEAR($AE363),MONTH($AE363),28)),0)</f>
      </c>
      <c r="AI363" s="18">
        <f>IFERROR(_xlfn.BETA.DIST(DATE(YEAR(AI$2),MONTH(AI$2),15),$AD$2,$AE$2,FALSE,DATE(YEAR($AD363),MONTH($AD363),1),DATE(YEAR($AE363),MONTH($AE363),28)),0)</f>
      </c>
      <c r="AJ363" s="18">
        <f>IFERROR(_xlfn.BETA.DIST(DATE(YEAR(AJ$2),MONTH(AJ$2),15),$AD$2,$AE$2,FALSE,DATE(YEAR($AD363),MONTH($AD363),1),DATE(YEAR($AE363),MONTH($AE363),28)),0)</f>
      </c>
      <c r="AK363" s="18">
        <f>IFERROR(_xlfn.BETA.DIST(DATE(YEAR(AK$2),MONTH(AK$2),15),$AD$2,$AE$2,FALSE,DATE(YEAR($AD363),MONTH($AD363),1),DATE(YEAR($AE363),MONTH($AE363),28)),0)</f>
      </c>
      <c r="AL363" s="18">
        <f>IFERROR(_xlfn.BETA.DIST(DATE(YEAR(AL$2),MONTH(AL$2),15),$AD$2,$AE$2,FALSE,DATE(YEAR($AD363),MONTH($AD363),1),DATE(YEAR($AE363),MONTH($AE363),28)),0)</f>
      </c>
      <c r="AM363" s="18">
        <f>IFERROR(_xlfn.BETA.DIST(DATE(YEAR(AM$2),MONTH(AM$2),15),$AD$2,$AE$2,FALSE,DATE(YEAR($AD363),MONTH($AD363),1),DATE(YEAR($AE363),MONTH($AE363),28)),0)</f>
      </c>
      <c r="AN363" s="18">
        <f>IFERROR(_xlfn.BETA.DIST(DATE(YEAR(AN$2),MONTH(AN$2),15),$AD$2,$AE$2,FALSE,DATE(YEAR($AD363),MONTH($AD363),1),DATE(YEAR($AE363),MONTH($AE363),28)),0)</f>
      </c>
      <c r="AO363" s="18">
        <f>IFERROR(_xlfn.BETA.DIST(DATE(YEAR(AO$2),MONTH(AO$2),15),$AD$2,$AE$2,FALSE,DATE(YEAR($AD363),MONTH($AD363),1),DATE(YEAR($AE363),MONTH($AE363),28)),0)</f>
      </c>
      <c r="AP363" s="18">
        <f>IFERROR(_xlfn.BETA.DIST(DATE(YEAR(AP$2),MONTH(AP$2),15),$AD$2,$AE$2,FALSE,DATE(YEAR($AD363),MONTH($AD363),1),DATE(YEAR($AE363),MONTH($AE363),28)),0)</f>
      </c>
      <c r="AQ363" s="18">
        <f>IFERROR(_xlfn.BETA.DIST(DATE(YEAR(AQ$2),MONTH(AQ$2),15),$AD$2,$AE$2,FALSE,DATE(YEAR($AD363),MONTH($AD363),1),DATE(YEAR($AE363),MONTH($AE363),28)),0)</f>
      </c>
      <c r="AR363" s="18">
        <f>IFERROR(_xlfn.BETA.DIST(DATE(YEAR(AR$2),MONTH(AR$2),15),$AD$2,$AE$2,FALSE,DATE(YEAR($AD363),MONTH($AD363),1),DATE(YEAR($AE363),MONTH($AE363),28)),0)</f>
      </c>
      <c r="AS363" s="18">
        <f>IFERROR(_xlfn.BETA.DIST(DATE(YEAR(AS$2),MONTH(AS$2),15),$AD$2,$AE$2,FALSE,DATE(YEAR($AD363),MONTH($AD363),1),DATE(YEAR($AE363),MONTH($AE363),28)),0)</f>
      </c>
      <c r="AT363" s="18">
        <f>IFERROR(_xlfn.BETA.DIST(DATE(YEAR(AT$2),MONTH(AT$2),15),$AD$2,$AE$2,FALSE,DATE(YEAR($AD363),MONTH($AD363),1),DATE(YEAR($AE363),MONTH($AE363),28)),0)</f>
      </c>
      <c r="AU363" s="18">
        <f>IFERROR(_xlfn.BETA.DIST(DATE(YEAR(AU$2),MONTH(AU$2),15),$AD$2,$AE$2,FALSE,DATE(YEAR($AD363),MONTH($AD363),1),DATE(YEAR($AE363),MONTH($AE363),28)),0)</f>
      </c>
      <c r="AV363" s="18">
        <f>SUM(AG363:AU363)</f>
      </c>
      <c r="AW363" s="18">
        <f>IF(J363&lt;&gt;0,J363,IF($AV363=0,0,AG363/$AV363*$Z363))</f>
      </c>
      <c r="AX363" s="18">
        <f>IF(K363&lt;&gt;0,K363,IF($AV363=0,0,AH363/$AV363*$Z363))</f>
      </c>
      <c r="AY363" s="18">
        <f>IF(L363&lt;&gt;0,L363,IF($AV363=0,0,AI363/$AV363*$Z363))</f>
      </c>
      <c r="AZ363" s="18">
        <f>IF(M363&lt;&gt;0,M363,IF($AV363=0,0,AJ363/$AV363*$Z363))</f>
      </c>
      <c r="BA363" s="18">
        <f>IF(N363&lt;&gt;0,N363,IF($AV363=0,0,AK363/$AV363*$Z363))</f>
      </c>
      <c r="BB363" s="18">
        <f>IF(O363&lt;&gt;0,O363,IF($AV363=0,0,AL363/$AV363*$Z363))</f>
      </c>
      <c r="BC363" s="18">
        <f>IF(P363&lt;&gt;0,P363,IF($AV363=0,0,AM363/$AV363*$Z363))</f>
      </c>
      <c r="BD363" s="18">
        <f>IF(Q363&lt;&gt;0,Q363,IF($AV363=0,0,AN363/$AV363*$Z363))</f>
      </c>
      <c r="BE363" s="18">
        <f>IF(R363&lt;&gt;0,R363,IF($AV363=0,0,AO363/$AV363*$Z363))</f>
      </c>
      <c r="BF363" s="18">
        <f>IF(S363&lt;&gt;0,S363,IF($AV363=0,0,AP363/$AV363*$Z363))</f>
      </c>
      <c r="BG363" s="18">
        <f>IF(T363&lt;&gt;0,T363,IF($AV363=0,0,AQ363/$AV363*$Z363))</f>
      </c>
      <c r="BH363" s="18">
        <f>IF(U363&lt;&gt;0,U363,IF($AV363=0,0,AR363/$AV363*$Z363))</f>
      </c>
      <c r="BI363" s="18">
        <f>IF(V363&lt;&gt;0,V363,IF($AV363=0,0,AS363/$AV363*$Z363))</f>
      </c>
      <c r="BJ363" s="18">
        <f>IF(W363&lt;&gt;0,W363,IF($AV363=0,0,AT363/$AV363*$Z363))</f>
      </c>
      <c r="BK363" s="18">
        <f>IF(X363&lt;&gt;0,X363,IF($AV363=0,0,AU363/$AV363*$Z363))</f>
      </c>
      <c r="BL363" s="18">
        <f>SUM(AW363:BK363)</f>
      </c>
      <c r="BM363" s="18">
        <f>I363-BL363</f>
      </c>
    </row>
    <row r="364" outlineLevel="3">
      <c r="A364" s="17" t="str">
        <v>8.3.6</v>
      </c>
      <c r="B364" s="17" t="str">
        <v/>
      </c>
      <c r="C364" s="17" t="str">
        <v/>
      </c>
      <c r="D364" s="17" t="str">
        <v/>
      </c>
      <c r="E364" s="17" t="str">
        <v>8.3.6</v>
      </c>
      <c r="F364" s="17" t="str">
        <v>Price for 220 kV metering panels as specified.</v>
      </c>
      <c r="G364" s="17">
        <v>26159.39</v>
      </c>
      <c r="H364" s="17" t="str">
        <v/>
      </c>
      <c r="I364" s="17" t="str">
        <v/>
      </c>
      <c r="J364" s="17" t="str">
        <v/>
      </c>
      <c r="K364" s="17" t="str">
        <v/>
      </c>
      <c r="L364" s="17" t="str">
        <v/>
      </c>
      <c r="M364" s="17" t="str">
        <v/>
      </c>
      <c r="N364" s="17" t="str">
        <v/>
      </c>
      <c r="O364" s="17" t="str">
        <v/>
      </c>
      <c r="P364" s="17" t="str">
        <v/>
      </c>
      <c r="Q364" s="17" t="str">
        <v/>
      </c>
      <c r="R364" s="17" t="str">
        <v/>
      </c>
      <c r="S364" s="17" t="str">
        <v/>
      </c>
      <c r="T364" s="17" t="str">
        <v/>
      </c>
      <c r="U364" s="17" t="str">
        <v/>
      </c>
      <c r="V364" s="17" t="str">
        <v/>
      </c>
      <c r="W364" s="17" t="str">
        <v/>
      </c>
      <c r="X364" s="17" t="str">
        <v/>
      </c>
      <c r="Y364" s="17" t="str">
        <v/>
      </c>
      <c r="Z364" s="17" t="str">
        <v/>
      </c>
      <c r="AA364" s="17" t="str">
        <v/>
      </c>
      <c r="AB364" s="17" t="str">
        <v/>
      </c>
      <c r="AC364" s="17" t="str">
        <v/>
      </c>
      <c r="AD364" s="17" t="str">
        <v/>
      </c>
      <c r="AE364" s="17" t="str">
        <v/>
      </c>
      <c r="AF364" s="5" t="str">
        <v/>
      </c>
      <c r="AG364" s="18">
        <f>IFERROR(_xlfn.BETA.DIST(DATE(YEAR(AG$2),MONTH(AG$2),15),$AD$2,$AE$2,FALSE,DATE(YEAR($AD364),MONTH($AD364),1),DATE(YEAR($AE364),MONTH($AE364),28)),0)</f>
      </c>
      <c r="AH364" s="18">
        <f>IFERROR(_xlfn.BETA.DIST(DATE(YEAR(AH$2),MONTH(AH$2),15),$AD$2,$AE$2,FALSE,DATE(YEAR($AD364),MONTH($AD364),1),DATE(YEAR($AE364),MONTH($AE364),28)),0)</f>
      </c>
      <c r="AI364" s="18">
        <f>IFERROR(_xlfn.BETA.DIST(DATE(YEAR(AI$2),MONTH(AI$2),15),$AD$2,$AE$2,FALSE,DATE(YEAR($AD364),MONTH($AD364),1),DATE(YEAR($AE364),MONTH($AE364),28)),0)</f>
      </c>
      <c r="AJ364" s="18">
        <f>IFERROR(_xlfn.BETA.DIST(DATE(YEAR(AJ$2),MONTH(AJ$2),15),$AD$2,$AE$2,FALSE,DATE(YEAR($AD364),MONTH($AD364),1),DATE(YEAR($AE364),MONTH($AE364),28)),0)</f>
      </c>
      <c r="AK364" s="18">
        <f>IFERROR(_xlfn.BETA.DIST(DATE(YEAR(AK$2),MONTH(AK$2),15),$AD$2,$AE$2,FALSE,DATE(YEAR($AD364),MONTH($AD364),1),DATE(YEAR($AE364),MONTH($AE364),28)),0)</f>
      </c>
      <c r="AL364" s="18">
        <f>IFERROR(_xlfn.BETA.DIST(DATE(YEAR(AL$2),MONTH(AL$2),15),$AD$2,$AE$2,FALSE,DATE(YEAR($AD364),MONTH($AD364),1),DATE(YEAR($AE364),MONTH($AE364),28)),0)</f>
      </c>
      <c r="AM364" s="18">
        <f>IFERROR(_xlfn.BETA.DIST(DATE(YEAR(AM$2),MONTH(AM$2),15),$AD$2,$AE$2,FALSE,DATE(YEAR($AD364),MONTH($AD364),1),DATE(YEAR($AE364),MONTH($AE364),28)),0)</f>
      </c>
      <c r="AN364" s="18">
        <f>IFERROR(_xlfn.BETA.DIST(DATE(YEAR(AN$2),MONTH(AN$2),15),$AD$2,$AE$2,FALSE,DATE(YEAR($AD364),MONTH($AD364),1),DATE(YEAR($AE364),MONTH($AE364),28)),0)</f>
      </c>
      <c r="AO364" s="18">
        <f>IFERROR(_xlfn.BETA.DIST(DATE(YEAR(AO$2),MONTH(AO$2),15),$AD$2,$AE$2,FALSE,DATE(YEAR($AD364),MONTH($AD364),1),DATE(YEAR($AE364),MONTH($AE364),28)),0)</f>
      </c>
      <c r="AP364" s="18">
        <f>IFERROR(_xlfn.BETA.DIST(DATE(YEAR(AP$2),MONTH(AP$2),15),$AD$2,$AE$2,FALSE,DATE(YEAR($AD364),MONTH($AD364),1),DATE(YEAR($AE364),MONTH($AE364),28)),0)</f>
      </c>
      <c r="AQ364" s="18">
        <f>IFERROR(_xlfn.BETA.DIST(DATE(YEAR(AQ$2),MONTH(AQ$2),15),$AD$2,$AE$2,FALSE,DATE(YEAR($AD364),MONTH($AD364),1),DATE(YEAR($AE364),MONTH($AE364),28)),0)</f>
      </c>
      <c r="AR364" s="18">
        <f>IFERROR(_xlfn.BETA.DIST(DATE(YEAR(AR$2),MONTH(AR$2),15),$AD$2,$AE$2,FALSE,DATE(YEAR($AD364),MONTH($AD364),1),DATE(YEAR($AE364),MONTH($AE364),28)),0)</f>
      </c>
      <c r="AS364" s="18">
        <f>IFERROR(_xlfn.BETA.DIST(DATE(YEAR(AS$2),MONTH(AS$2),15),$AD$2,$AE$2,FALSE,DATE(YEAR($AD364),MONTH($AD364),1),DATE(YEAR($AE364),MONTH($AE364),28)),0)</f>
      </c>
      <c r="AT364" s="18">
        <f>IFERROR(_xlfn.BETA.DIST(DATE(YEAR(AT$2),MONTH(AT$2),15),$AD$2,$AE$2,FALSE,DATE(YEAR($AD364),MONTH($AD364),1),DATE(YEAR($AE364),MONTH($AE364),28)),0)</f>
      </c>
      <c r="AU364" s="18">
        <f>IFERROR(_xlfn.BETA.DIST(DATE(YEAR(AU$2),MONTH(AU$2),15),$AD$2,$AE$2,FALSE,DATE(YEAR($AD364),MONTH($AD364),1),DATE(YEAR($AE364),MONTH($AE364),28)),0)</f>
      </c>
      <c r="AV364" s="18">
        <f>SUM(AG364:AU364)</f>
      </c>
      <c r="AW364" s="18">
        <f>IF(J364&lt;&gt;0,J364,IF($AV364=0,0,AG364/$AV364*$Z364))</f>
      </c>
      <c r="AX364" s="18">
        <f>IF(K364&lt;&gt;0,K364,IF($AV364=0,0,AH364/$AV364*$Z364))</f>
      </c>
      <c r="AY364" s="18">
        <f>IF(L364&lt;&gt;0,L364,IF($AV364=0,0,AI364/$AV364*$Z364))</f>
      </c>
      <c r="AZ364" s="18">
        <f>IF(M364&lt;&gt;0,M364,IF($AV364=0,0,AJ364/$AV364*$Z364))</f>
      </c>
      <c r="BA364" s="18">
        <f>IF(N364&lt;&gt;0,N364,IF($AV364=0,0,AK364/$AV364*$Z364))</f>
      </c>
      <c r="BB364" s="18">
        <f>IF(O364&lt;&gt;0,O364,IF($AV364=0,0,AL364/$AV364*$Z364))</f>
      </c>
      <c r="BC364" s="18">
        <f>IF(P364&lt;&gt;0,P364,IF($AV364=0,0,AM364/$AV364*$Z364))</f>
      </c>
      <c r="BD364" s="18">
        <f>IF(Q364&lt;&gt;0,Q364,IF($AV364=0,0,AN364/$AV364*$Z364))</f>
      </c>
      <c r="BE364" s="18">
        <f>IF(R364&lt;&gt;0,R364,IF($AV364=0,0,AO364/$AV364*$Z364))</f>
      </c>
      <c r="BF364" s="18">
        <f>IF(S364&lt;&gt;0,S364,IF($AV364=0,0,AP364/$AV364*$Z364))</f>
      </c>
      <c r="BG364" s="18">
        <f>IF(T364&lt;&gt;0,T364,IF($AV364=0,0,AQ364/$AV364*$Z364))</f>
      </c>
      <c r="BH364" s="18">
        <f>IF(U364&lt;&gt;0,U364,IF($AV364=0,0,AR364/$AV364*$Z364))</f>
      </c>
      <c r="BI364" s="18">
        <f>IF(V364&lt;&gt;0,V364,IF($AV364=0,0,AS364/$AV364*$Z364))</f>
      </c>
      <c r="BJ364" s="18">
        <f>IF(W364&lt;&gt;0,W364,IF($AV364=0,0,AT364/$AV364*$Z364))</f>
      </c>
      <c r="BK364" s="18">
        <f>IF(X364&lt;&gt;0,X364,IF($AV364=0,0,AU364/$AV364*$Z364))</f>
      </c>
      <c r="BL364" s="18">
        <f>SUM(AW364:BK364)</f>
      </c>
      <c r="BM364" s="17" t="str">
        <v/>
      </c>
    </row>
    <row r="365" outlineLevel="4">
      <c r="A365" s="5" t="str">
        <v>8.3.6</v>
      </c>
      <c r="B365" s="5" t="str">
        <v/>
      </c>
      <c r="C365" s="5" t="str">
        <v>BSKDGNGENGR05</v>
      </c>
      <c r="D365" s="5" t="str">
        <v>BSKDGNGENGR05</v>
      </c>
      <c r="E365" s="19">
        <f>IFERROR(_xlfn.XLOOKUP(F365,Assumptions!B:B,Assumptions!C:C),0)</f>
      </c>
      <c r="F365" s="5" t="str">
        <v>Advanced Payment</v>
      </c>
      <c r="G365" s="5" t="str">
        <v/>
      </c>
      <c r="H365" s="18">
        <f>G364*E365</f>
      </c>
      <c r="I365" s="18">
        <f>H365*(1-0)</f>
      </c>
      <c r="J365" s="18">
        <v>0</v>
      </c>
      <c r="K365" s="18">
        <v>0</v>
      </c>
      <c r="L365" s="18">
        <v>0</v>
      </c>
      <c r="M365" s="18">
        <v>0</v>
      </c>
      <c r="N365" s="18">
        <v>0</v>
      </c>
      <c r="O365" s="18">
        <v>0</v>
      </c>
      <c r="P365" s="18">
        <v>0</v>
      </c>
      <c r="Q365" s="18">
        <v>0</v>
      </c>
      <c r="R365" s="18">
        <v>0</v>
      </c>
      <c r="S365" s="18">
        <v>0</v>
      </c>
      <c r="T365" s="18">
        <v>0</v>
      </c>
      <c r="U365" s="18">
        <v>0</v>
      </c>
      <c r="V365" s="18">
        <v>0</v>
      </c>
      <c r="W365" s="18">
        <v>0</v>
      </c>
      <c r="X365" s="18">
        <v>0</v>
      </c>
      <c r="Y365" s="18">
        <f>SUM(J365:X365)</f>
      </c>
      <c r="Z365" s="18">
        <f>I365-Y365</f>
      </c>
      <c r="AA365" s="20">
        <v>46026</v>
      </c>
      <c r="AB365" s="20">
        <v>46026</v>
      </c>
      <c r="AC365" s="18">
        <f>IFERROR(_xlfn.XLOOKUP(F365,Assumptions!B:B,Assumptions!D:D),0)</f>
      </c>
      <c r="AD365" s="20">
        <f>AA365+AC365</f>
      </c>
      <c r="AE365" s="20">
        <f>AC365+AB365</f>
      </c>
      <c r="AF365" s="5" t="str">
        <v/>
      </c>
      <c r="AG365" s="18">
        <f>IFERROR(_xlfn.BETA.DIST(DATE(YEAR(AG$2),MONTH(AG$2),15),$AD$2,$AE$2,FALSE,DATE(YEAR($AD365),MONTH($AD365),1),DATE(YEAR($AE365),MONTH($AE365),28)),0)</f>
      </c>
      <c r="AH365" s="18">
        <f>IFERROR(_xlfn.BETA.DIST(DATE(YEAR(AH$2),MONTH(AH$2),15),$AD$2,$AE$2,FALSE,DATE(YEAR($AD365),MONTH($AD365),1),DATE(YEAR($AE365),MONTH($AE365),28)),0)</f>
      </c>
      <c r="AI365" s="18">
        <f>IFERROR(_xlfn.BETA.DIST(DATE(YEAR(AI$2),MONTH(AI$2),15),$AD$2,$AE$2,FALSE,DATE(YEAR($AD365),MONTH($AD365),1),DATE(YEAR($AE365),MONTH($AE365),28)),0)</f>
      </c>
      <c r="AJ365" s="18">
        <f>IFERROR(_xlfn.BETA.DIST(DATE(YEAR(AJ$2),MONTH(AJ$2),15),$AD$2,$AE$2,FALSE,DATE(YEAR($AD365),MONTH($AD365),1),DATE(YEAR($AE365),MONTH($AE365),28)),0)</f>
      </c>
      <c r="AK365" s="18">
        <f>IFERROR(_xlfn.BETA.DIST(DATE(YEAR(AK$2),MONTH(AK$2),15),$AD$2,$AE$2,FALSE,DATE(YEAR($AD365),MONTH($AD365),1),DATE(YEAR($AE365),MONTH($AE365),28)),0)</f>
      </c>
      <c r="AL365" s="18">
        <f>IFERROR(_xlfn.BETA.DIST(DATE(YEAR(AL$2),MONTH(AL$2),15),$AD$2,$AE$2,FALSE,DATE(YEAR($AD365),MONTH($AD365),1),DATE(YEAR($AE365),MONTH($AE365),28)),0)</f>
      </c>
      <c r="AM365" s="18">
        <f>IFERROR(_xlfn.BETA.DIST(DATE(YEAR(AM$2),MONTH(AM$2),15),$AD$2,$AE$2,FALSE,DATE(YEAR($AD365),MONTH($AD365),1),DATE(YEAR($AE365),MONTH($AE365),28)),0)</f>
      </c>
      <c r="AN365" s="18">
        <f>IFERROR(_xlfn.BETA.DIST(DATE(YEAR(AN$2),MONTH(AN$2),15),$AD$2,$AE$2,FALSE,DATE(YEAR($AD365),MONTH($AD365),1),DATE(YEAR($AE365),MONTH($AE365),28)),0)</f>
      </c>
      <c r="AO365" s="18">
        <f>IFERROR(_xlfn.BETA.DIST(DATE(YEAR(AO$2),MONTH(AO$2),15),$AD$2,$AE$2,FALSE,DATE(YEAR($AD365),MONTH($AD365),1),DATE(YEAR($AE365),MONTH($AE365),28)),0)</f>
      </c>
      <c r="AP365" s="18">
        <f>IFERROR(_xlfn.BETA.DIST(DATE(YEAR(AP$2),MONTH(AP$2),15),$AD$2,$AE$2,FALSE,DATE(YEAR($AD365),MONTH($AD365),1),DATE(YEAR($AE365),MONTH($AE365),28)),0)</f>
      </c>
      <c r="AQ365" s="18">
        <f>IFERROR(_xlfn.BETA.DIST(DATE(YEAR(AQ$2),MONTH(AQ$2),15),$AD$2,$AE$2,FALSE,DATE(YEAR($AD365),MONTH($AD365),1),DATE(YEAR($AE365),MONTH($AE365),28)),0)</f>
      </c>
      <c r="AR365" s="18">
        <f>IFERROR(_xlfn.BETA.DIST(DATE(YEAR(AR$2),MONTH(AR$2),15),$AD$2,$AE$2,FALSE,DATE(YEAR($AD365),MONTH($AD365),1),DATE(YEAR($AE365),MONTH($AE365),28)),0)</f>
      </c>
      <c r="AS365" s="18">
        <f>IFERROR(_xlfn.BETA.DIST(DATE(YEAR(AS$2),MONTH(AS$2),15),$AD$2,$AE$2,FALSE,DATE(YEAR($AD365),MONTH($AD365),1),DATE(YEAR($AE365),MONTH($AE365),28)),0)</f>
      </c>
      <c r="AT365" s="18">
        <f>IFERROR(_xlfn.BETA.DIST(DATE(YEAR(AT$2),MONTH(AT$2),15),$AD$2,$AE$2,FALSE,DATE(YEAR($AD365),MONTH($AD365),1),DATE(YEAR($AE365),MONTH($AE365),28)),0)</f>
      </c>
      <c r="AU365" s="18">
        <f>IFERROR(_xlfn.BETA.DIST(DATE(YEAR(AU$2),MONTH(AU$2),15),$AD$2,$AE$2,FALSE,DATE(YEAR($AD365),MONTH($AD365),1),DATE(YEAR($AE365),MONTH($AE365),28)),0)</f>
      </c>
      <c r="AV365" s="18">
        <f>SUM(AG365:AU365)</f>
      </c>
      <c r="AW365" s="18">
        <f>IF(J365&lt;&gt;0,J365,IF($AV365=0,0,AG365/$AV365*$Z365))</f>
      </c>
      <c r="AX365" s="18">
        <f>IF(K365&lt;&gt;0,K365,IF($AV365=0,0,AH365/$AV365*$Z365))</f>
      </c>
      <c r="AY365" s="18">
        <f>IF(L365&lt;&gt;0,L365,IF($AV365=0,0,AI365/$AV365*$Z365))</f>
      </c>
      <c r="AZ365" s="18">
        <f>IF(M365&lt;&gt;0,M365,IF($AV365=0,0,AJ365/$AV365*$Z365))</f>
      </c>
      <c r="BA365" s="18">
        <f>IF(N365&lt;&gt;0,N365,IF($AV365=0,0,AK365/$AV365*$Z365))</f>
      </c>
      <c r="BB365" s="18">
        <f>IF(O365&lt;&gt;0,O365,IF($AV365=0,0,AL365/$AV365*$Z365))</f>
      </c>
      <c r="BC365" s="18">
        <f>IF(P365&lt;&gt;0,P365,IF($AV365=0,0,AM365/$AV365*$Z365))</f>
      </c>
      <c r="BD365" s="18">
        <f>IF(Q365&lt;&gt;0,Q365,IF($AV365=0,0,AN365/$AV365*$Z365))</f>
      </c>
      <c r="BE365" s="18">
        <f>IF(R365&lt;&gt;0,R365,IF($AV365=0,0,AO365/$AV365*$Z365))</f>
      </c>
      <c r="BF365" s="18">
        <f>IF(S365&lt;&gt;0,S365,IF($AV365=0,0,AP365/$AV365*$Z365))</f>
      </c>
      <c r="BG365" s="18">
        <f>IF(T365&lt;&gt;0,T365,IF($AV365=0,0,AQ365/$AV365*$Z365))</f>
      </c>
      <c r="BH365" s="18">
        <f>IF(U365&lt;&gt;0,U365,IF($AV365=0,0,AR365/$AV365*$Z365))</f>
      </c>
      <c r="BI365" s="18">
        <f>IF(V365&lt;&gt;0,V365,IF($AV365=0,0,AS365/$AV365*$Z365))</f>
      </c>
      <c r="BJ365" s="18">
        <f>IF(W365&lt;&gt;0,W365,IF($AV365=0,0,AT365/$AV365*$Z365))</f>
      </c>
      <c r="BK365" s="18">
        <f>IF(X365&lt;&gt;0,X365,IF($AV365=0,0,AU365/$AV365*$Z365))</f>
      </c>
      <c r="BL365" s="18">
        <f>SUM(AW365:BK365)</f>
      </c>
      <c r="BM365" s="18">
        <f>I365-BL365</f>
      </c>
    </row>
    <row r="366" outlineLevel="4">
      <c r="A366" s="5" t="str">
        <v>8.3.6</v>
      </c>
      <c r="B366" s="5" t="str">
        <v/>
      </c>
      <c r="C366" s="5" t="str">
        <v>BSPRELGENCP13</v>
      </c>
      <c r="D366" s="5" t="str">
        <v>BSPRELGENCP13</v>
      </c>
      <c r="E366" s="19">
        <f>IFERROR(_xlfn.XLOOKUP(F366,Assumptions!B:B,Assumptions!C:C),0)</f>
      </c>
      <c r="F366" s="5" t="str">
        <v>Site Delivery USD</v>
      </c>
      <c r="G366" s="5" t="str">
        <v/>
      </c>
      <c r="H366" s="18">
        <f>G364*E366</f>
      </c>
      <c r="I366" s="18">
        <f>H366*(1-0)</f>
      </c>
      <c r="J366" s="18">
        <v>0</v>
      </c>
      <c r="K366" s="18">
        <v>0</v>
      </c>
      <c r="L366" s="18">
        <v>0</v>
      </c>
      <c r="M366" s="18">
        <v>0</v>
      </c>
      <c r="N366" s="18">
        <v>0</v>
      </c>
      <c r="O366" s="18">
        <v>0</v>
      </c>
      <c r="P366" s="18">
        <v>0</v>
      </c>
      <c r="Q366" s="18">
        <v>0</v>
      </c>
      <c r="R366" s="18">
        <v>0</v>
      </c>
      <c r="S366" s="18">
        <v>0</v>
      </c>
      <c r="T366" s="18">
        <v>0</v>
      </c>
      <c r="U366" s="18">
        <v>0</v>
      </c>
      <c r="V366" s="18">
        <v>0</v>
      </c>
      <c r="W366" s="18">
        <v>0</v>
      </c>
      <c r="X366" s="18">
        <v>0</v>
      </c>
      <c r="Y366" s="18">
        <f>SUM(J366:X366)</f>
      </c>
      <c r="Z366" s="18">
        <f>I366-Y366</f>
      </c>
      <c r="AA366" s="20">
        <v>46295</v>
      </c>
      <c r="AB366" s="20">
        <v>46295</v>
      </c>
      <c r="AC366" s="18">
        <f>IFERROR(_xlfn.XLOOKUP(F366,Assumptions!B:B,Assumptions!D:D),0)</f>
      </c>
      <c r="AD366" s="20">
        <f>AA366+AC366</f>
      </c>
      <c r="AE366" s="20">
        <f>AC366+AB366</f>
      </c>
      <c r="AF366" s="5" t="str">
        <v/>
      </c>
      <c r="AG366" s="18">
        <f>IFERROR(_xlfn.BETA.DIST(DATE(YEAR(AG$2),MONTH(AG$2),15),$AD$2,$AE$2,FALSE,DATE(YEAR($AD366),MONTH($AD366),1),DATE(YEAR($AE366),MONTH($AE366),28)),0)</f>
      </c>
      <c r="AH366" s="18">
        <f>IFERROR(_xlfn.BETA.DIST(DATE(YEAR(AH$2),MONTH(AH$2),15),$AD$2,$AE$2,FALSE,DATE(YEAR($AD366),MONTH($AD366),1),DATE(YEAR($AE366),MONTH($AE366),28)),0)</f>
      </c>
      <c r="AI366" s="18">
        <f>IFERROR(_xlfn.BETA.DIST(DATE(YEAR(AI$2),MONTH(AI$2),15),$AD$2,$AE$2,FALSE,DATE(YEAR($AD366),MONTH($AD366),1),DATE(YEAR($AE366),MONTH($AE366),28)),0)</f>
      </c>
      <c r="AJ366" s="18">
        <f>IFERROR(_xlfn.BETA.DIST(DATE(YEAR(AJ$2),MONTH(AJ$2),15),$AD$2,$AE$2,FALSE,DATE(YEAR($AD366),MONTH($AD366),1),DATE(YEAR($AE366),MONTH($AE366),28)),0)</f>
      </c>
      <c r="AK366" s="18">
        <f>IFERROR(_xlfn.BETA.DIST(DATE(YEAR(AK$2),MONTH(AK$2),15),$AD$2,$AE$2,FALSE,DATE(YEAR($AD366),MONTH($AD366),1),DATE(YEAR($AE366),MONTH($AE366),28)),0)</f>
      </c>
      <c r="AL366" s="18">
        <f>IFERROR(_xlfn.BETA.DIST(DATE(YEAR(AL$2),MONTH(AL$2),15),$AD$2,$AE$2,FALSE,DATE(YEAR($AD366),MONTH($AD366),1),DATE(YEAR($AE366),MONTH($AE366),28)),0)</f>
      </c>
      <c r="AM366" s="18">
        <f>IFERROR(_xlfn.BETA.DIST(DATE(YEAR(AM$2),MONTH(AM$2),15),$AD$2,$AE$2,FALSE,DATE(YEAR($AD366),MONTH($AD366),1),DATE(YEAR($AE366),MONTH($AE366),28)),0)</f>
      </c>
      <c r="AN366" s="18">
        <f>IFERROR(_xlfn.BETA.DIST(DATE(YEAR(AN$2),MONTH(AN$2),15),$AD$2,$AE$2,FALSE,DATE(YEAR($AD366),MONTH($AD366),1),DATE(YEAR($AE366),MONTH($AE366),28)),0)</f>
      </c>
      <c r="AO366" s="18">
        <f>IFERROR(_xlfn.BETA.DIST(DATE(YEAR(AO$2),MONTH(AO$2),15),$AD$2,$AE$2,FALSE,DATE(YEAR($AD366),MONTH($AD366),1),DATE(YEAR($AE366),MONTH($AE366),28)),0)</f>
      </c>
      <c r="AP366" s="18">
        <f>IFERROR(_xlfn.BETA.DIST(DATE(YEAR(AP$2),MONTH(AP$2),15),$AD$2,$AE$2,FALSE,DATE(YEAR($AD366),MONTH($AD366),1),DATE(YEAR($AE366),MONTH($AE366),28)),0)</f>
      </c>
      <c r="AQ366" s="18">
        <f>IFERROR(_xlfn.BETA.DIST(DATE(YEAR(AQ$2),MONTH(AQ$2),15),$AD$2,$AE$2,FALSE,DATE(YEAR($AD366),MONTH($AD366),1),DATE(YEAR($AE366),MONTH($AE366),28)),0)</f>
      </c>
      <c r="AR366" s="18">
        <f>IFERROR(_xlfn.BETA.DIST(DATE(YEAR(AR$2),MONTH(AR$2),15),$AD$2,$AE$2,FALSE,DATE(YEAR($AD366),MONTH($AD366),1),DATE(YEAR($AE366),MONTH($AE366),28)),0)</f>
      </c>
      <c r="AS366" s="18">
        <f>IFERROR(_xlfn.BETA.DIST(DATE(YEAR(AS$2),MONTH(AS$2),15),$AD$2,$AE$2,FALSE,DATE(YEAR($AD366),MONTH($AD366),1),DATE(YEAR($AE366),MONTH($AE366),28)),0)</f>
      </c>
      <c r="AT366" s="18">
        <f>IFERROR(_xlfn.BETA.DIST(DATE(YEAR(AT$2),MONTH(AT$2),15),$AD$2,$AE$2,FALSE,DATE(YEAR($AD366),MONTH($AD366),1),DATE(YEAR($AE366),MONTH($AE366),28)),0)</f>
      </c>
      <c r="AU366" s="18">
        <f>IFERROR(_xlfn.BETA.DIST(DATE(YEAR(AU$2),MONTH(AU$2),15),$AD$2,$AE$2,FALSE,DATE(YEAR($AD366),MONTH($AD366),1),DATE(YEAR($AE366),MONTH($AE366),28)),0)</f>
      </c>
      <c r="AV366" s="18">
        <f>SUM(AG366:AU366)</f>
      </c>
      <c r="AW366" s="18">
        <f>IF(J366&lt;&gt;0,J366,IF($AV366=0,0,AG366/$AV366*$Z366))</f>
      </c>
      <c r="AX366" s="18">
        <f>IF(K366&lt;&gt;0,K366,IF($AV366=0,0,AH366/$AV366*$Z366))</f>
      </c>
      <c r="AY366" s="18">
        <f>IF(L366&lt;&gt;0,L366,IF($AV366=0,0,AI366/$AV366*$Z366))</f>
      </c>
      <c r="AZ366" s="18">
        <f>IF(M366&lt;&gt;0,M366,IF($AV366=0,0,AJ366/$AV366*$Z366))</f>
      </c>
      <c r="BA366" s="18">
        <f>IF(N366&lt;&gt;0,N366,IF($AV366=0,0,AK366/$AV366*$Z366))</f>
      </c>
      <c r="BB366" s="18">
        <f>IF(O366&lt;&gt;0,O366,IF($AV366=0,0,AL366/$AV366*$Z366))</f>
      </c>
      <c r="BC366" s="18">
        <f>IF(P366&lt;&gt;0,P366,IF($AV366=0,0,AM366/$AV366*$Z366))</f>
      </c>
      <c r="BD366" s="18">
        <f>IF(Q366&lt;&gt;0,Q366,IF($AV366=0,0,AN366/$AV366*$Z366))</f>
      </c>
      <c r="BE366" s="18">
        <f>IF(R366&lt;&gt;0,R366,IF($AV366=0,0,AO366/$AV366*$Z366))</f>
      </c>
      <c r="BF366" s="18">
        <f>IF(S366&lt;&gt;0,S366,IF($AV366=0,0,AP366/$AV366*$Z366))</f>
      </c>
      <c r="BG366" s="18">
        <f>IF(T366&lt;&gt;0,T366,IF($AV366=0,0,AQ366/$AV366*$Z366))</f>
      </c>
      <c r="BH366" s="18">
        <f>IF(U366&lt;&gt;0,U366,IF($AV366=0,0,AR366/$AV366*$Z366))</f>
      </c>
      <c r="BI366" s="18">
        <f>IF(V366&lt;&gt;0,V366,IF($AV366=0,0,AS366/$AV366*$Z366))</f>
      </c>
      <c r="BJ366" s="18">
        <f>IF(W366&lt;&gt;0,W366,IF($AV366=0,0,AT366/$AV366*$Z366))</f>
      </c>
      <c r="BK366" s="18">
        <f>IF(X366&lt;&gt;0,X366,IF($AV366=0,0,AU366/$AV366*$Z366))</f>
      </c>
      <c r="BL366" s="18">
        <f>SUM(AW366:BK366)</f>
      </c>
      <c r="BM366" s="18">
        <f>I366-BL366</f>
      </c>
    </row>
    <row r="367" outlineLevel="4">
      <c r="A367" s="5" t="str">
        <v>8.3.6</v>
      </c>
      <c r="B367" s="5" t="str">
        <v/>
      </c>
      <c r="C367" s="5" t="str">
        <v>BSKDGNGENGR07</v>
      </c>
      <c r="D367" s="5" t="str">
        <v>BSKDGNGENGR07</v>
      </c>
      <c r="E367" s="19">
        <f>IFERROR(_xlfn.XLOOKUP(F367,Assumptions!B:B,Assumptions!C:C),0)</f>
      </c>
      <c r="F367" s="5" t="str">
        <v>Retention</v>
      </c>
      <c r="G367" s="5" t="str">
        <v/>
      </c>
      <c r="H367" s="18">
        <f>G364*E367</f>
      </c>
      <c r="I367" s="18">
        <f>H367*(1-0)</f>
      </c>
      <c r="J367" s="18">
        <v>0</v>
      </c>
      <c r="K367" s="18">
        <v>0</v>
      </c>
      <c r="L367" s="18">
        <v>0</v>
      </c>
      <c r="M367" s="18">
        <v>0</v>
      </c>
      <c r="N367" s="18">
        <v>0</v>
      </c>
      <c r="O367" s="18">
        <v>0</v>
      </c>
      <c r="P367" s="18">
        <v>0</v>
      </c>
      <c r="Q367" s="18">
        <v>0</v>
      </c>
      <c r="R367" s="18">
        <v>0</v>
      </c>
      <c r="S367" s="18">
        <v>0</v>
      </c>
      <c r="T367" s="18">
        <v>0</v>
      </c>
      <c r="U367" s="18">
        <v>0</v>
      </c>
      <c r="V367" s="18">
        <v>0</v>
      </c>
      <c r="W367" s="18">
        <v>0</v>
      </c>
      <c r="X367" s="18">
        <v>0</v>
      </c>
      <c r="Y367" s="18">
        <f>SUM(J367:X367)</f>
      </c>
      <c r="Z367" s="18">
        <f>I367-Y367</f>
      </c>
      <c r="AA367" s="20">
        <v>46483</v>
      </c>
      <c r="AB367" s="20">
        <v>46483</v>
      </c>
      <c r="AC367" s="18">
        <f>IFERROR(_xlfn.XLOOKUP(F367,Assumptions!B:B,Assumptions!D:D),0)</f>
      </c>
      <c r="AD367" s="20">
        <f>AA367+AC367</f>
      </c>
      <c r="AE367" s="20">
        <f>AC367+AB367</f>
      </c>
      <c r="AF367" s="5" t="str">
        <v/>
      </c>
      <c r="AG367" s="18">
        <f>IFERROR(_xlfn.BETA.DIST(DATE(YEAR(AG$2),MONTH(AG$2),15),$AD$2,$AE$2,FALSE,DATE(YEAR($AD367),MONTH($AD367),1),DATE(YEAR($AE367),MONTH($AE367),28)),0)</f>
      </c>
      <c r="AH367" s="18">
        <f>IFERROR(_xlfn.BETA.DIST(DATE(YEAR(AH$2),MONTH(AH$2),15),$AD$2,$AE$2,FALSE,DATE(YEAR($AD367),MONTH($AD367),1),DATE(YEAR($AE367),MONTH($AE367),28)),0)</f>
      </c>
      <c r="AI367" s="18">
        <f>IFERROR(_xlfn.BETA.DIST(DATE(YEAR(AI$2),MONTH(AI$2),15),$AD$2,$AE$2,FALSE,DATE(YEAR($AD367),MONTH($AD367),1),DATE(YEAR($AE367),MONTH($AE367),28)),0)</f>
      </c>
      <c r="AJ367" s="18">
        <f>IFERROR(_xlfn.BETA.DIST(DATE(YEAR(AJ$2),MONTH(AJ$2),15),$AD$2,$AE$2,FALSE,DATE(YEAR($AD367),MONTH($AD367),1),DATE(YEAR($AE367),MONTH($AE367),28)),0)</f>
      </c>
      <c r="AK367" s="18">
        <f>IFERROR(_xlfn.BETA.DIST(DATE(YEAR(AK$2),MONTH(AK$2),15),$AD$2,$AE$2,FALSE,DATE(YEAR($AD367),MONTH($AD367),1),DATE(YEAR($AE367),MONTH($AE367),28)),0)</f>
      </c>
      <c r="AL367" s="18">
        <f>IFERROR(_xlfn.BETA.DIST(DATE(YEAR(AL$2),MONTH(AL$2),15),$AD$2,$AE$2,FALSE,DATE(YEAR($AD367),MONTH($AD367),1),DATE(YEAR($AE367),MONTH($AE367),28)),0)</f>
      </c>
      <c r="AM367" s="18">
        <f>IFERROR(_xlfn.BETA.DIST(DATE(YEAR(AM$2),MONTH(AM$2),15),$AD$2,$AE$2,FALSE,DATE(YEAR($AD367),MONTH($AD367),1),DATE(YEAR($AE367),MONTH($AE367),28)),0)</f>
      </c>
      <c r="AN367" s="18">
        <f>IFERROR(_xlfn.BETA.DIST(DATE(YEAR(AN$2),MONTH(AN$2),15),$AD$2,$AE$2,FALSE,DATE(YEAR($AD367),MONTH($AD367),1),DATE(YEAR($AE367),MONTH($AE367),28)),0)</f>
      </c>
      <c r="AO367" s="18">
        <f>IFERROR(_xlfn.BETA.DIST(DATE(YEAR(AO$2),MONTH(AO$2),15),$AD$2,$AE$2,FALSE,DATE(YEAR($AD367),MONTH($AD367),1),DATE(YEAR($AE367),MONTH($AE367),28)),0)</f>
      </c>
      <c r="AP367" s="18">
        <f>IFERROR(_xlfn.BETA.DIST(DATE(YEAR(AP$2),MONTH(AP$2),15),$AD$2,$AE$2,FALSE,DATE(YEAR($AD367),MONTH($AD367),1),DATE(YEAR($AE367),MONTH($AE367),28)),0)</f>
      </c>
      <c r="AQ367" s="18">
        <f>IFERROR(_xlfn.BETA.DIST(DATE(YEAR(AQ$2),MONTH(AQ$2),15),$AD$2,$AE$2,FALSE,DATE(YEAR($AD367),MONTH($AD367),1),DATE(YEAR($AE367),MONTH($AE367),28)),0)</f>
      </c>
      <c r="AR367" s="18">
        <f>IFERROR(_xlfn.BETA.DIST(DATE(YEAR(AR$2),MONTH(AR$2),15),$AD$2,$AE$2,FALSE,DATE(YEAR($AD367),MONTH($AD367),1),DATE(YEAR($AE367),MONTH($AE367),28)),0)</f>
      </c>
      <c r="AS367" s="18">
        <f>IFERROR(_xlfn.BETA.DIST(DATE(YEAR(AS$2),MONTH(AS$2),15),$AD$2,$AE$2,FALSE,DATE(YEAR($AD367),MONTH($AD367),1),DATE(YEAR($AE367),MONTH($AE367),28)),0)</f>
      </c>
      <c r="AT367" s="18">
        <f>IFERROR(_xlfn.BETA.DIST(DATE(YEAR(AT$2),MONTH(AT$2),15),$AD$2,$AE$2,FALSE,DATE(YEAR($AD367),MONTH($AD367),1),DATE(YEAR($AE367),MONTH($AE367),28)),0)</f>
      </c>
      <c r="AU367" s="18">
        <f>IFERROR(_xlfn.BETA.DIST(DATE(YEAR(AU$2),MONTH(AU$2),15),$AD$2,$AE$2,FALSE,DATE(YEAR($AD367),MONTH($AD367),1),DATE(YEAR($AE367),MONTH($AE367),28)),0)</f>
      </c>
      <c r="AV367" s="18">
        <f>SUM(AG367:AU367)</f>
      </c>
      <c r="AW367" s="18">
        <f>IF(J367&lt;&gt;0,J367,IF($AV367=0,0,AG367/$AV367*$Z367))</f>
      </c>
      <c r="AX367" s="18">
        <f>IF(K367&lt;&gt;0,K367,IF($AV367=0,0,AH367/$AV367*$Z367))</f>
      </c>
      <c r="AY367" s="18">
        <f>IF(L367&lt;&gt;0,L367,IF($AV367=0,0,AI367/$AV367*$Z367))</f>
      </c>
      <c r="AZ367" s="18">
        <f>IF(M367&lt;&gt;0,M367,IF($AV367=0,0,AJ367/$AV367*$Z367))</f>
      </c>
      <c r="BA367" s="18">
        <f>IF(N367&lt;&gt;0,N367,IF($AV367=0,0,AK367/$AV367*$Z367))</f>
      </c>
      <c r="BB367" s="18">
        <f>IF(O367&lt;&gt;0,O367,IF($AV367=0,0,AL367/$AV367*$Z367))</f>
      </c>
      <c r="BC367" s="18">
        <f>IF(P367&lt;&gt;0,P367,IF($AV367=0,0,AM367/$AV367*$Z367))</f>
      </c>
      <c r="BD367" s="18">
        <f>IF(Q367&lt;&gt;0,Q367,IF($AV367=0,0,AN367/$AV367*$Z367))</f>
      </c>
      <c r="BE367" s="18">
        <f>IF(R367&lt;&gt;0,R367,IF($AV367=0,0,AO367/$AV367*$Z367))</f>
      </c>
      <c r="BF367" s="18">
        <f>IF(S367&lt;&gt;0,S367,IF($AV367=0,0,AP367/$AV367*$Z367))</f>
      </c>
      <c r="BG367" s="18">
        <f>IF(T367&lt;&gt;0,T367,IF($AV367=0,0,AQ367/$AV367*$Z367))</f>
      </c>
      <c r="BH367" s="18">
        <f>IF(U367&lt;&gt;0,U367,IF($AV367=0,0,AR367/$AV367*$Z367))</f>
      </c>
      <c r="BI367" s="18">
        <f>IF(V367&lt;&gt;0,V367,IF($AV367=0,0,AS367/$AV367*$Z367))</f>
      </c>
      <c r="BJ367" s="18">
        <f>IF(W367&lt;&gt;0,W367,IF($AV367=0,0,AT367/$AV367*$Z367))</f>
      </c>
      <c r="BK367" s="18">
        <f>IF(X367&lt;&gt;0,X367,IF($AV367=0,0,AU367/$AV367*$Z367))</f>
      </c>
      <c r="BL367" s="18">
        <f>SUM(AW367:BK367)</f>
      </c>
      <c r="BM367" s="18">
        <f>I367-BL367</f>
      </c>
    </row>
    <row r="368" outlineLevel="3">
      <c r="A368" s="17" t="str">
        <v>8.4.1</v>
      </c>
      <c r="B368" s="17" t="str">
        <v/>
      </c>
      <c r="C368" s="17" t="str">
        <v/>
      </c>
      <c r="D368" s="17" t="str">
        <v/>
      </c>
      <c r="E368" s="17" t="str">
        <v>8.4.1</v>
      </c>
      <c r="F368" s="17" t="str">
        <v>Price for 66 kV side control &amp; protection panels for 175 MVA, 220/66/11 kV transformer feeders as specified.</v>
      </c>
      <c r="G368" s="17">
        <v>50449.58</v>
      </c>
      <c r="H368" s="17" t="str">
        <v/>
      </c>
      <c r="I368" s="17" t="str">
        <v/>
      </c>
      <c r="J368" s="17" t="str">
        <v/>
      </c>
      <c r="K368" s="17" t="str">
        <v/>
      </c>
      <c r="L368" s="17" t="str">
        <v/>
      </c>
      <c r="M368" s="17" t="str">
        <v/>
      </c>
      <c r="N368" s="17" t="str">
        <v/>
      </c>
      <c r="O368" s="17" t="str">
        <v/>
      </c>
      <c r="P368" s="17" t="str">
        <v/>
      </c>
      <c r="Q368" s="17" t="str">
        <v/>
      </c>
      <c r="R368" s="17" t="str">
        <v/>
      </c>
      <c r="S368" s="17" t="str">
        <v/>
      </c>
      <c r="T368" s="17" t="str">
        <v/>
      </c>
      <c r="U368" s="17" t="str">
        <v/>
      </c>
      <c r="V368" s="17" t="str">
        <v/>
      </c>
      <c r="W368" s="17" t="str">
        <v/>
      </c>
      <c r="X368" s="17" t="str">
        <v/>
      </c>
      <c r="Y368" s="17" t="str">
        <v/>
      </c>
      <c r="Z368" s="17" t="str">
        <v/>
      </c>
      <c r="AA368" s="17" t="str">
        <v/>
      </c>
      <c r="AB368" s="17" t="str">
        <v/>
      </c>
      <c r="AC368" s="17" t="str">
        <v/>
      </c>
      <c r="AD368" s="17" t="str">
        <v/>
      </c>
      <c r="AE368" s="17" t="str">
        <v/>
      </c>
      <c r="AF368" s="5" t="str">
        <v/>
      </c>
      <c r="AG368" s="18">
        <f>IFERROR(_xlfn.BETA.DIST(DATE(YEAR(AG$2),MONTH(AG$2),15),$AD$2,$AE$2,FALSE,DATE(YEAR($AD368),MONTH($AD368),1),DATE(YEAR($AE368),MONTH($AE368),28)),0)</f>
      </c>
      <c r="AH368" s="18">
        <f>IFERROR(_xlfn.BETA.DIST(DATE(YEAR(AH$2),MONTH(AH$2),15),$AD$2,$AE$2,FALSE,DATE(YEAR($AD368),MONTH($AD368),1),DATE(YEAR($AE368),MONTH($AE368),28)),0)</f>
      </c>
      <c r="AI368" s="18">
        <f>IFERROR(_xlfn.BETA.DIST(DATE(YEAR(AI$2),MONTH(AI$2),15),$AD$2,$AE$2,FALSE,DATE(YEAR($AD368),MONTH($AD368),1),DATE(YEAR($AE368),MONTH($AE368),28)),0)</f>
      </c>
      <c r="AJ368" s="18">
        <f>IFERROR(_xlfn.BETA.DIST(DATE(YEAR(AJ$2),MONTH(AJ$2),15),$AD$2,$AE$2,FALSE,DATE(YEAR($AD368),MONTH($AD368),1),DATE(YEAR($AE368),MONTH($AE368),28)),0)</f>
      </c>
      <c r="AK368" s="18">
        <f>IFERROR(_xlfn.BETA.DIST(DATE(YEAR(AK$2),MONTH(AK$2),15),$AD$2,$AE$2,FALSE,DATE(YEAR($AD368),MONTH($AD368),1),DATE(YEAR($AE368),MONTH($AE368),28)),0)</f>
      </c>
      <c r="AL368" s="18">
        <f>IFERROR(_xlfn.BETA.DIST(DATE(YEAR(AL$2),MONTH(AL$2),15),$AD$2,$AE$2,FALSE,DATE(YEAR($AD368),MONTH($AD368),1),DATE(YEAR($AE368),MONTH($AE368),28)),0)</f>
      </c>
      <c r="AM368" s="18">
        <f>IFERROR(_xlfn.BETA.DIST(DATE(YEAR(AM$2),MONTH(AM$2),15),$AD$2,$AE$2,FALSE,DATE(YEAR($AD368),MONTH($AD368),1),DATE(YEAR($AE368),MONTH($AE368),28)),0)</f>
      </c>
      <c r="AN368" s="18">
        <f>IFERROR(_xlfn.BETA.DIST(DATE(YEAR(AN$2),MONTH(AN$2),15),$AD$2,$AE$2,FALSE,DATE(YEAR($AD368),MONTH($AD368),1),DATE(YEAR($AE368),MONTH($AE368),28)),0)</f>
      </c>
      <c r="AO368" s="18">
        <f>IFERROR(_xlfn.BETA.DIST(DATE(YEAR(AO$2),MONTH(AO$2),15),$AD$2,$AE$2,FALSE,DATE(YEAR($AD368),MONTH($AD368),1),DATE(YEAR($AE368),MONTH($AE368),28)),0)</f>
      </c>
      <c r="AP368" s="18">
        <f>IFERROR(_xlfn.BETA.DIST(DATE(YEAR(AP$2),MONTH(AP$2),15),$AD$2,$AE$2,FALSE,DATE(YEAR($AD368),MONTH($AD368),1),DATE(YEAR($AE368),MONTH($AE368),28)),0)</f>
      </c>
      <c r="AQ368" s="18">
        <f>IFERROR(_xlfn.BETA.DIST(DATE(YEAR(AQ$2),MONTH(AQ$2),15),$AD$2,$AE$2,FALSE,DATE(YEAR($AD368),MONTH($AD368),1),DATE(YEAR($AE368),MONTH($AE368),28)),0)</f>
      </c>
      <c r="AR368" s="18">
        <f>IFERROR(_xlfn.BETA.DIST(DATE(YEAR(AR$2),MONTH(AR$2),15),$AD$2,$AE$2,FALSE,DATE(YEAR($AD368),MONTH($AD368),1),DATE(YEAR($AE368),MONTH($AE368),28)),0)</f>
      </c>
      <c r="AS368" s="18">
        <f>IFERROR(_xlfn.BETA.DIST(DATE(YEAR(AS$2),MONTH(AS$2),15),$AD$2,$AE$2,FALSE,DATE(YEAR($AD368),MONTH($AD368),1),DATE(YEAR($AE368),MONTH($AE368),28)),0)</f>
      </c>
      <c r="AT368" s="18">
        <f>IFERROR(_xlfn.BETA.DIST(DATE(YEAR(AT$2),MONTH(AT$2),15),$AD$2,$AE$2,FALSE,DATE(YEAR($AD368),MONTH($AD368),1),DATE(YEAR($AE368),MONTH($AE368),28)),0)</f>
      </c>
      <c r="AU368" s="18">
        <f>IFERROR(_xlfn.BETA.DIST(DATE(YEAR(AU$2),MONTH(AU$2),15),$AD$2,$AE$2,FALSE,DATE(YEAR($AD368),MONTH($AD368),1),DATE(YEAR($AE368),MONTH($AE368),28)),0)</f>
      </c>
      <c r="AV368" s="18">
        <f>SUM(AG368:AU368)</f>
      </c>
      <c r="AW368" s="18">
        <f>IF(J368&lt;&gt;0,J368,IF($AV368=0,0,AG368/$AV368*$Z368))</f>
      </c>
      <c r="AX368" s="18">
        <f>IF(K368&lt;&gt;0,K368,IF($AV368=0,0,AH368/$AV368*$Z368))</f>
      </c>
      <c r="AY368" s="18">
        <f>IF(L368&lt;&gt;0,L368,IF($AV368=0,0,AI368/$AV368*$Z368))</f>
      </c>
      <c r="AZ368" s="18">
        <f>IF(M368&lt;&gt;0,M368,IF($AV368=0,0,AJ368/$AV368*$Z368))</f>
      </c>
      <c r="BA368" s="18">
        <f>IF(N368&lt;&gt;0,N368,IF($AV368=0,0,AK368/$AV368*$Z368))</f>
      </c>
      <c r="BB368" s="18">
        <f>IF(O368&lt;&gt;0,O368,IF($AV368=0,0,AL368/$AV368*$Z368))</f>
      </c>
      <c r="BC368" s="18">
        <f>IF(P368&lt;&gt;0,P368,IF($AV368=0,0,AM368/$AV368*$Z368))</f>
      </c>
      <c r="BD368" s="18">
        <f>IF(Q368&lt;&gt;0,Q368,IF($AV368=0,0,AN368/$AV368*$Z368))</f>
      </c>
      <c r="BE368" s="18">
        <f>IF(R368&lt;&gt;0,R368,IF($AV368=0,0,AO368/$AV368*$Z368))</f>
      </c>
      <c r="BF368" s="18">
        <f>IF(S368&lt;&gt;0,S368,IF($AV368=0,0,AP368/$AV368*$Z368))</f>
      </c>
      <c r="BG368" s="18">
        <f>IF(T368&lt;&gt;0,T368,IF($AV368=0,0,AQ368/$AV368*$Z368))</f>
      </c>
      <c r="BH368" s="18">
        <f>IF(U368&lt;&gt;0,U368,IF($AV368=0,0,AR368/$AV368*$Z368))</f>
      </c>
      <c r="BI368" s="18">
        <f>IF(V368&lt;&gt;0,V368,IF($AV368=0,0,AS368/$AV368*$Z368))</f>
      </c>
      <c r="BJ368" s="18">
        <f>IF(W368&lt;&gt;0,W368,IF($AV368=0,0,AT368/$AV368*$Z368))</f>
      </c>
      <c r="BK368" s="18">
        <f>IF(X368&lt;&gt;0,X368,IF($AV368=0,0,AU368/$AV368*$Z368))</f>
      </c>
      <c r="BL368" s="18">
        <f>SUM(AW368:BK368)</f>
      </c>
      <c r="BM368" s="17" t="str">
        <v/>
      </c>
    </row>
    <row r="369" outlineLevel="4">
      <c r="A369" s="5" t="str">
        <v>8.4.1</v>
      </c>
      <c r="B369" s="5" t="str">
        <v/>
      </c>
      <c r="C369" s="5" t="str">
        <v>BSKDGNGENGR05</v>
      </c>
      <c r="D369" s="5" t="str">
        <v>BSKDGNGENGR05</v>
      </c>
      <c r="E369" s="19">
        <f>IFERROR(_xlfn.XLOOKUP(F369,Assumptions!B:B,Assumptions!C:C),0)</f>
      </c>
      <c r="F369" s="5" t="str">
        <v>Advanced Payment</v>
      </c>
      <c r="G369" s="5" t="str">
        <v/>
      </c>
      <c r="H369" s="18">
        <f>G368*E369</f>
      </c>
      <c r="I369" s="18">
        <f>H369*(1-0)</f>
      </c>
      <c r="J369" s="18">
        <v>0</v>
      </c>
      <c r="K369" s="18">
        <v>0</v>
      </c>
      <c r="L369" s="18">
        <v>0</v>
      </c>
      <c r="M369" s="18">
        <v>0</v>
      </c>
      <c r="N369" s="18">
        <v>0</v>
      </c>
      <c r="O369" s="18">
        <v>0</v>
      </c>
      <c r="P369" s="18">
        <v>0</v>
      </c>
      <c r="Q369" s="18">
        <v>0</v>
      </c>
      <c r="R369" s="18">
        <v>0</v>
      </c>
      <c r="S369" s="18">
        <v>0</v>
      </c>
      <c r="T369" s="18">
        <v>0</v>
      </c>
      <c r="U369" s="18">
        <v>0</v>
      </c>
      <c r="V369" s="18">
        <v>0</v>
      </c>
      <c r="W369" s="18">
        <v>0</v>
      </c>
      <c r="X369" s="18">
        <v>0</v>
      </c>
      <c r="Y369" s="18">
        <f>SUM(J369:X369)</f>
      </c>
      <c r="Z369" s="18">
        <f>I369-Y369</f>
      </c>
      <c r="AA369" s="20">
        <v>46026</v>
      </c>
      <c r="AB369" s="20">
        <v>46026</v>
      </c>
      <c r="AC369" s="18">
        <f>IFERROR(_xlfn.XLOOKUP(F369,Assumptions!B:B,Assumptions!D:D),0)</f>
      </c>
      <c r="AD369" s="20">
        <f>AA369+AC369</f>
      </c>
      <c r="AE369" s="20">
        <f>AC369+AB369</f>
      </c>
      <c r="AF369" s="5" t="str">
        <v/>
      </c>
      <c r="AG369" s="18">
        <f>IFERROR(_xlfn.BETA.DIST(DATE(YEAR(AG$2),MONTH(AG$2),15),$AD$2,$AE$2,FALSE,DATE(YEAR($AD369),MONTH($AD369),1),DATE(YEAR($AE369),MONTH($AE369),28)),0)</f>
      </c>
      <c r="AH369" s="18">
        <f>IFERROR(_xlfn.BETA.DIST(DATE(YEAR(AH$2),MONTH(AH$2),15),$AD$2,$AE$2,FALSE,DATE(YEAR($AD369),MONTH($AD369),1),DATE(YEAR($AE369),MONTH($AE369),28)),0)</f>
      </c>
      <c r="AI369" s="18">
        <f>IFERROR(_xlfn.BETA.DIST(DATE(YEAR(AI$2),MONTH(AI$2),15),$AD$2,$AE$2,FALSE,DATE(YEAR($AD369),MONTH($AD369),1),DATE(YEAR($AE369),MONTH($AE369),28)),0)</f>
      </c>
      <c r="AJ369" s="18">
        <f>IFERROR(_xlfn.BETA.DIST(DATE(YEAR(AJ$2),MONTH(AJ$2),15),$AD$2,$AE$2,FALSE,DATE(YEAR($AD369),MONTH($AD369),1),DATE(YEAR($AE369),MONTH($AE369),28)),0)</f>
      </c>
      <c r="AK369" s="18">
        <f>IFERROR(_xlfn.BETA.DIST(DATE(YEAR(AK$2),MONTH(AK$2),15),$AD$2,$AE$2,FALSE,DATE(YEAR($AD369),MONTH($AD369),1),DATE(YEAR($AE369),MONTH($AE369),28)),0)</f>
      </c>
      <c r="AL369" s="18">
        <f>IFERROR(_xlfn.BETA.DIST(DATE(YEAR(AL$2),MONTH(AL$2),15),$AD$2,$AE$2,FALSE,DATE(YEAR($AD369),MONTH($AD369),1),DATE(YEAR($AE369),MONTH($AE369),28)),0)</f>
      </c>
      <c r="AM369" s="18">
        <f>IFERROR(_xlfn.BETA.DIST(DATE(YEAR(AM$2),MONTH(AM$2),15),$AD$2,$AE$2,FALSE,DATE(YEAR($AD369),MONTH($AD369),1),DATE(YEAR($AE369),MONTH($AE369),28)),0)</f>
      </c>
      <c r="AN369" s="18">
        <f>IFERROR(_xlfn.BETA.DIST(DATE(YEAR(AN$2),MONTH(AN$2),15),$AD$2,$AE$2,FALSE,DATE(YEAR($AD369),MONTH($AD369),1),DATE(YEAR($AE369),MONTH($AE369),28)),0)</f>
      </c>
      <c r="AO369" s="18">
        <f>IFERROR(_xlfn.BETA.DIST(DATE(YEAR(AO$2),MONTH(AO$2),15),$AD$2,$AE$2,FALSE,DATE(YEAR($AD369),MONTH($AD369),1),DATE(YEAR($AE369),MONTH($AE369),28)),0)</f>
      </c>
      <c r="AP369" s="18">
        <f>IFERROR(_xlfn.BETA.DIST(DATE(YEAR(AP$2),MONTH(AP$2),15),$AD$2,$AE$2,FALSE,DATE(YEAR($AD369),MONTH($AD369),1),DATE(YEAR($AE369),MONTH($AE369),28)),0)</f>
      </c>
      <c r="AQ369" s="18">
        <f>IFERROR(_xlfn.BETA.DIST(DATE(YEAR(AQ$2),MONTH(AQ$2),15),$AD$2,$AE$2,FALSE,DATE(YEAR($AD369),MONTH($AD369),1),DATE(YEAR($AE369),MONTH($AE369),28)),0)</f>
      </c>
      <c r="AR369" s="18">
        <f>IFERROR(_xlfn.BETA.DIST(DATE(YEAR(AR$2),MONTH(AR$2),15),$AD$2,$AE$2,FALSE,DATE(YEAR($AD369),MONTH($AD369),1),DATE(YEAR($AE369),MONTH($AE369),28)),0)</f>
      </c>
      <c r="AS369" s="18">
        <f>IFERROR(_xlfn.BETA.DIST(DATE(YEAR(AS$2),MONTH(AS$2),15),$AD$2,$AE$2,FALSE,DATE(YEAR($AD369),MONTH($AD369),1),DATE(YEAR($AE369),MONTH($AE369),28)),0)</f>
      </c>
      <c r="AT369" s="18">
        <f>IFERROR(_xlfn.BETA.DIST(DATE(YEAR(AT$2),MONTH(AT$2),15),$AD$2,$AE$2,FALSE,DATE(YEAR($AD369),MONTH($AD369),1),DATE(YEAR($AE369),MONTH($AE369),28)),0)</f>
      </c>
      <c r="AU369" s="18">
        <f>IFERROR(_xlfn.BETA.DIST(DATE(YEAR(AU$2),MONTH(AU$2),15),$AD$2,$AE$2,FALSE,DATE(YEAR($AD369),MONTH($AD369),1),DATE(YEAR($AE369),MONTH($AE369),28)),0)</f>
      </c>
      <c r="AV369" s="18">
        <f>SUM(AG369:AU369)</f>
      </c>
      <c r="AW369" s="18">
        <f>IF(J369&lt;&gt;0,J369,IF($AV369=0,0,AG369/$AV369*$Z369))</f>
      </c>
      <c r="AX369" s="18">
        <f>IF(K369&lt;&gt;0,K369,IF($AV369=0,0,AH369/$AV369*$Z369))</f>
      </c>
      <c r="AY369" s="18">
        <f>IF(L369&lt;&gt;0,L369,IF($AV369=0,0,AI369/$AV369*$Z369))</f>
      </c>
      <c r="AZ369" s="18">
        <f>IF(M369&lt;&gt;0,M369,IF($AV369=0,0,AJ369/$AV369*$Z369))</f>
      </c>
      <c r="BA369" s="18">
        <f>IF(N369&lt;&gt;0,N369,IF($AV369=0,0,AK369/$AV369*$Z369))</f>
      </c>
      <c r="BB369" s="18">
        <f>IF(O369&lt;&gt;0,O369,IF($AV369=0,0,AL369/$AV369*$Z369))</f>
      </c>
      <c r="BC369" s="18">
        <f>IF(P369&lt;&gt;0,P369,IF($AV369=0,0,AM369/$AV369*$Z369))</f>
      </c>
      <c r="BD369" s="18">
        <f>IF(Q369&lt;&gt;0,Q369,IF($AV369=0,0,AN369/$AV369*$Z369))</f>
      </c>
      <c r="BE369" s="18">
        <f>IF(R369&lt;&gt;0,R369,IF($AV369=0,0,AO369/$AV369*$Z369))</f>
      </c>
      <c r="BF369" s="18">
        <f>IF(S369&lt;&gt;0,S369,IF($AV369=0,0,AP369/$AV369*$Z369))</f>
      </c>
      <c r="BG369" s="18">
        <f>IF(T369&lt;&gt;0,T369,IF($AV369=0,0,AQ369/$AV369*$Z369))</f>
      </c>
      <c r="BH369" s="18">
        <f>IF(U369&lt;&gt;0,U369,IF($AV369=0,0,AR369/$AV369*$Z369))</f>
      </c>
      <c r="BI369" s="18">
        <f>IF(V369&lt;&gt;0,V369,IF($AV369=0,0,AS369/$AV369*$Z369))</f>
      </c>
      <c r="BJ369" s="18">
        <f>IF(W369&lt;&gt;0,W369,IF($AV369=0,0,AT369/$AV369*$Z369))</f>
      </c>
      <c r="BK369" s="18">
        <f>IF(X369&lt;&gt;0,X369,IF($AV369=0,0,AU369/$AV369*$Z369))</f>
      </c>
      <c r="BL369" s="18">
        <f>SUM(AW369:BK369)</f>
      </c>
      <c r="BM369" s="18">
        <f>I369-BL369</f>
      </c>
    </row>
    <row r="370" outlineLevel="4">
      <c r="A370" s="5" t="str">
        <v>8.4.1</v>
      </c>
      <c r="B370" s="5" t="str">
        <v/>
      </c>
      <c r="C370" s="5" t="str">
        <v>BSPRELGENCP13</v>
      </c>
      <c r="D370" s="5" t="str">
        <v>BSPRELGENCP13</v>
      </c>
      <c r="E370" s="19">
        <f>IFERROR(_xlfn.XLOOKUP(F370,Assumptions!B:B,Assumptions!C:C),0)</f>
      </c>
      <c r="F370" s="5" t="str">
        <v>Site Delivery USD</v>
      </c>
      <c r="G370" s="5" t="str">
        <v/>
      </c>
      <c r="H370" s="18">
        <f>G368*E370</f>
      </c>
      <c r="I370" s="18">
        <f>H370*(1-0)</f>
      </c>
      <c r="J370" s="18">
        <v>0</v>
      </c>
      <c r="K370" s="18">
        <v>0</v>
      </c>
      <c r="L370" s="18">
        <v>0</v>
      </c>
      <c r="M370" s="18">
        <v>0</v>
      </c>
      <c r="N370" s="18">
        <v>0</v>
      </c>
      <c r="O370" s="18">
        <v>0</v>
      </c>
      <c r="P370" s="18">
        <v>0</v>
      </c>
      <c r="Q370" s="18">
        <v>0</v>
      </c>
      <c r="R370" s="18">
        <v>0</v>
      </c>
      <c r="S370" s="18">
        <v>0</v>
      </c>
      <c r="T370" s="18">
        <v>0</v>
      </c>
      <c r="U370" s="18">
        <v>0</v>
      </c>
      <c r="V370" s="18">
        <v>0</v>
      </c>
      <c r="W370" s="18">
        <v>0</v>
      </c>
      <c r="X370" s="18">
        <v>0</v>
      </c>
      <c r="Y370" s="18">
        <f>SUM(J370:X370)</f>
      </c>
      <c r="Z370" s="18">
        <f>I370-Y370</f>
      </c>
      <c r="AA370" s="20">
        <v>46295</v>
      </c>
      <c r="AB370" s="20">
        <v>46295</v>
      </c>
      <c r="AC370" s="18">
        <f>IFERROR(_xlfn.XLOOKUP(F370,Assumptions!B:B,Assumptions!D:D),0)</f>
      </c>
      <c r="AD370" s="20">
        <f>AA370+AC370</f>
      </c>
      <c r="AE370" s="20">
        <f>AC370+AB370</f>
      </c>
      <c r="AF370" s="5" t="str">
        <v/>
      </c>
      <c r="AG370" s="18">
        <f>IFERROR(_xlfn.BETA.DIST(DATE(YEAR(AG$2),MONTH(AG$2),15),$AD$2,$AE$2,FALSE,DATE(YEAR($AD370),MONTH($AD370),1),DATE(YEAR($AE370),MONTH($AE370),28)),0)</f>
      </c>
      <c r="AH370" s="18">
        <f>IFERROR(_xlfn.BETA.DIST(DATE(YEAR(AH$2),MONTH(AH$2),15),$AD$2,$AE$2,FALSE,DATE(YEAR($AD370),MONTH($AD370),1),DATE(YEAR($AE370),MONTH($AE370),28)),0)</f>
      </c>
      <c r="AI370" s="18">
        <f>IFERROR(_xlfn.BETA.DIST(DATE(YEAR(AI$2),MONTH(AI$2),15),$AD$2,$AE$2,FALSE,DATE(YEAR($AD370),MONTH($AD370),1),DATE(YEAR($AE370),MONTH($AE370),28)),0)</f>
      </c>
      <c r="AJ370" s="18">
        <f>IFERROR(_xlfn.BETA.DIST(DATE(YEAR(AJ$2),MONTH(AJ$2),15),$AD$2,$AE$2,FALSE,DATE(YEAR($AD370),MONTH($AD370),1),DATE(YEAR($AE370),MONTH($AE370),28)),0)</f>
      </c>
      <c r="AK370" s="18">
        <f>IFERROR(_xlfn.BETA.DIST(DATE(YEAR(AK$2),MONTH(AK$2),15),$AD$2,$AE$2,FALSE,DATE(YEAR($AD370),MONTH($AD370),1),DATE(YEAR($AE370),MONTH($AE370),28)),0)</f>
      </c>
      <c r="AL370" s="18">
        <f>IFERROR(_xlfn.BETA.DIST(DATE(YEAR(AL$2),MONTH(AL$2),15),$AD$2,$AE$2,FALSE,DATE(YEAR($AD370),MONTH($AD370),1),DATE(YEAR($AE370),MONTH($AE370),28)),0)</f>
      </c>
      <c r="AM370" s="18">
        <f>IFERROR(_xlfn.BETA.DIST(DATE(YEAR(AM$2),MONTH(AM$2),15),$AD$2,$AE$2,FALSE,DATE(YEAR($AD370),MONTH($AD370),1),DATE(YEAR($AE370),MONTH($AE370),28)),0)</f>
      </c>
      <c r="AN370" s="18">
        <f>IFERROR(_xlfn.BETA.DIST(DATE(YEAR(AN$2),MONTH(AN$2),15),$AD$2,$AE$2,FALSE,DATE(YEAR($AD370),MONTH($AD370),1),DATE(YEAR($AE370),MONTH($AE370),28)),0)</f>
      </c>
      <c r="AO370" s="18">
        <f>IFERROR(_xlfn.BETA.DIST(DATE(YEAR(AO$2),MONTH(AO$2),15),$AD$2,$AE$2,FALSE,DATE(YEAR($AD370),MONTH($AD370),1),DATE(YEAR($AE370),MONTH($AE370),28)),0)</f>
      </c>
      <c r="AP370" s="18">
        <f>IFERROR(_xlfn.BETA.DIST(DATE(YEAR(AP$2),MONTH(AP$2),15),$AD$2,$AE$2,FALSE,DATE(YEAR($AD370),MONTH($AD370),1),DATE(YEAR($AE370),MONTH($AE370),28)),0)</f>
      </c>
      <c r="AQ370" s="18">
        <f>IFERROR(_xlfn.BETA.DIST(DATE(YEAR(AQ$2),MONTH(AQ$2),15),$AD$2,$AE$2,FALSE,DATE(YEAR($AD370),MONTH($AD370),1),DATE(YEAR($AE370),MONTH($AE370),28)),0)</f>
      </c>
      <c r="AR370" s="18">
        <f>IFERROR(_xlfn.BETA.DIST(DATE(YEAR(AR$2),MONTH(AR$2),15),$AD$2,$AE$2,FALSE,DATE(YEAR($AD370),MONTH($AD370),1),DATE(YEAR($AE370),MONTH($AE370),28)),0)</f>
      </c>
      <c r="AS370" s="18">
        <f>IFERROR(_xlfn.BETA.DIST(DATE(YEAR(AS$2),MONTH(AS$2),15),$AD$2,$AE$2,FALSE,DATE(YEAR($AD370),MONTH($AD370),1),DATE(YEAR($AE370),MONTH($AE370),28)),0)</f>
      </c>
      <c r="AT370" s="18">
        <f>IFERROR(_xlfn.BETA.DIST(DATE(YEAR(AT$2),MONTH(AT$2),15),$AD$2,$AE$2,FALSE,DATE(YEAR($AD370),MONTH($AD370),1),DATE(YEAR($AE370),MONTH($AE370),28)),0)</f>
      </c>
      <c r="AU370" s="18">
        <f>IFERROR(_xlfn.BETA.DIST(DATE(YEAR(AU$2),MONTH(AU$2),15),$AD$2,$AE$2,FALSE,DATE(YEAR($AD370),MONTH($AD370),1),DATE(YEAR($AE370),MONTH($AE370),28)),0)</f>
      </c>
      <c r="AV370" s="18">
        <f>SUM(AG370:AU370)</f>
      </c>
      <c r="AW370" s="18">
        <f>IF(J370&lt;&gt;0,J370,IF($AV370=0,0,AG370/$AV370*$Z370))</f>
      </c>
      <c r="AX370" s="18">
        <f>IF(K370&lt;&gt;0,K370,IF($AV370=0,0,AH370/$AV370*$Z370))</f>
      </c>
      <c r="AY370" s="18">
        <f>IF(L370&lt;&gt;0,L370,IF($AV370=0,0,AI370/$AV370*$Z370))</f>
      </c>
      <c r="AZ370" s="18">
        <f>IF(M370&lt;&gt;0,M370,IF($AV370=0,0,AJ370/$AV370*$Z370))</f>
      </c>
      <c r="BA370" s="18">
        <f>IF(N370&lt;&gt;0,N370,IF($AV370=0,0,AK370/$AV370*$Z370))</f>
      </c>
      <c r="BB370" s="18">
        <f>IF(O370&lt;&gt;0,O370,IF($AV370=0,0,AL370/$AV370*$Z370))</f>
      </c>
      <c r="BC370" s="18">
        <f>IF(P370&lt;&gt;0,P370,IF($AV370=0,0,AM370/$AV370*$Z370))</f>
      </c>
      <c r="BD370" s="18">
        <f>IF(Q370&lt;&gt;0,Q370,IF($AV370=0,0,AN370/$AV370*$Z370))</f>
      </c>
      <c r="BE370" s="18">
        <f>IF(R370&lt;&gt;0,R370,IF($AV370=0,0,AO370/$AV370*$Z370))</f>
      </c>
      <c r="BF370" s="18">
        <f>IF(S370&lt;&gt;0,S370,IF($AV370=0,0,AP370/$AV370*$Z370))</f>
      </c>
      <c r="BG370" s="18">
        <f>IF(T370&lt;&gt;0,T370,IF($AV370=0,0,AQ370/$AV370*$Z370))</f>
      </c>
      <c r="BH370" s="18">
        <f>IF(U370&lt;&gt;0,U370,IF($AV370=0,0,AR370/$AV370*$Z370))</f>
      </c>
      <c r="BI370" s="18">
        <f>IF(V370&lt;&gt;0,V370,IF($AV370=0,0,AS370/$AV370*$Z370))</f>
      </c>
      <c r="BJ370" s="18">
        <f>IF(W370&lt;&gt;0,W370,IF($AV370=0,0,AT370/$AV370*$Z370))</f>
      </c>
      <c r="BK370" s="18">
        <f>IF(X370&lt;&gt;0,X370,IF($AV370=0,0,AU370/$AV370*$Z370))</f>
      </c>
      <c r="BL370" s="18">
        <f>SUM(AW370:BK370)</f>
      </c>
      <c r="BM370" s="18">
        <f>I370-BL370</f>
      </c>
    </row>
    <row r="371" outlineLevel="4">
      <c r="A371" s="5" t="str">
        <v>8.4.1</v>
      </c>
      <c r="B371" s="5" t="str">
        <v/>
      </c>
      <c r="C371" s="5" t="str">
        <v>BSKDGNGENGR07</v>
      </c>
      <c r="D371" s="5" t="str">
        <v>BSKDGNGENGR07</v>
      </c>
      <c r="E371" s="19">
        <f>IFERROR(_xlfn.XLOOKUP(F371,Assumptions!B:B,Assumptions!C:C),0)</f>
      </c>
      <c r="F371" s="5" t="str">
        <v>Retention</v>
      </c>
      <c r="G371" s="5" t="str">
        <v/>
      </c>
      <c r="H371" s="18">
        <f>G368*E371</f>
      </c>
      <c r="I371" s="18">
        <f>H371*(1-0)</f>
      </c>
      <c r="J371" s="18">
        <v>0</v>
      </c>
      <c r="K371" s="18">
        <v>0</v>
      </c>
      <c r="L371" s="18">
        <v>0</v>
      </c>
      <c r="M371" s="18">
        <v>0</v>
      </c>
      <c r="N371" s="18">
        <v>0</v>
      </c>
      <c r="O371" s="18">
        <v>0</v>
      </c>
      <c r="P371" s="18">
        <v>0</v>
      </c>
      <c r="Q371" s="18">
        <v>0</v>
      </c>
      <c r="R371" s="18">
        <v>0</v>
      </c>
      <c r="S371" s="18">
        <v>0</v>
      </c>
      <c r="T371" s="18">
        <v>0</v>
      </c>
      <c r="U371" s="18">
        <v>0</v>
      </c>
      <c r="V371" s="18">
        <v>0</v>
      </c>
      <c r="W371" s="18">
        <v>0</v>
      </c>
      <c r="X371" s="18">
        <v>0</v>
      </c>
      <c r="Y371" s="18">
        <f>SUM(J371:X371)</f>
      </c>
      <c r="Z371" s="18">
        <f>I371-Y371</f>
      </c>
      <c r="AA371" s="20">
        <v>46483</v>
      </c>
      <c r="AB371" s="20">
        <v>46483</v>
      </c>
      <c r="AC371" s="18">
        <f>IFERROR(_xlfn.XLOOKUP(F371,Assumptions!B:B,Assumptions!D:D),0)</f>
      </c>
      <c r="AD371" s="20">
        <f>AA371+AC371</f>
      </c>
      <c r="AE371" s="20">
        <f>AC371+AB371</f>
      </c>
      <c r="AF371" s="5" t="str">
        <v/>
      </c>
      <c r="AG371" s="18">
        <f>IFERROR(_xlfn.BETA.DIST(DATE(YEAR(AG$2),MONTH(AG$2),15),$AD$2,$AE$2,FALSE,DATE(YEAR($AD371),MONTH($AD371),1),DATE(YEAR($AE371),MONTH($AE371),28)),0)</f>
      </c>
      <c r="AH371" s="18">
        <f>IFERROR(_xlfn.BETA.DIST(DATE(YEAR(AH$2),MONTH(AH$2),15),$AD$2,$AE$2,FALSE,DATE(YEAR($AD371),MONTH($AD371),1),DATE(YEAR($AE371),MONTH($AE371),28)),0)</f>
      </c>
      <c r="AI371" s="18">
        <f>IFERROR(_xlfn.BETA.DIST(DATE(YEAR(AI$2),MONTH(AI$2),15),$AD$2,$AE$2,FALSE,DATE(YEAR($AD371),MONTH($AD371),1),DATE(YEAR($AE371),MONTH($AE371),28)),0)</f>
      </c>
      <c r="AJ371" s="18">
        <f>IFERROR(_xlfn.BETA.DIST(DATE(YEAR(AJ$2),MONTH(AJ$2),15),$AD$2,$AE$2,FALSE,DATE(YEAR($AD371),MONTH($AD371),1),DATE(YEAR($AE371),MONTH($AE371),28)),0)</f>
      </c>
      <c r="AK371" s="18">
        <f>IFERROR(_xlfn.BETA.DIST(DATE(YEAR(AK$2),MONTH(AK$2),15),$AD$2,$AE$2,FALSE,DATE(YEAR($AD371),MONTH($AD371),1),DATE(YEAR($AE371),MONTH($AE371),28)),0)</f>
      </c>
      <c r="AL371" s="18">
        <f>IFERROR(_xlfn.BETA.DIST(DATE(YEAR(AL$2),MONTH(AL$2),15),$AD$2,$AE$2,FALSE,DATE(YEAR($AD371),MONTH($AD371),1),DATE(YEAR($AE371),MONTH($AE371),28)),0)</f>
      </c>
      <c r="AM371" s="18">
        <f>IFERROR(_xlfn.BETA.DIST(DATE(YEAR(AM$2),MONTH(AM$2),15),$AD$2,$AE$2,FALSE,DATE(YEAR($AD371),MONTH($AD371),1),DATE(YEAR($AE371),MONTH($AE371),28)),0)</f>
      </c>
      <c r="AN371" s="18">
        <f>IFERROR(_xlfn.BETA.DIST(DATE(YEAR(AN$2),MONTH(AN$2),15),$AD$2,$AE$2,FALSE,DATE(YEAR($AD371),MONTH($AD371),1),DATE(YEAR($AE371),MONTH($AE371),28)),0)</f>
      </c>
      <c r="AO371" s="18">
        <f>IFERROR(_xlfn.BETA.DIST(DATE(YEAR(AO$2),MONTH(AO$2),15),$AD$2,$AE$2,FALSE,DATE(YEAR($AD371),MONTH($AD371),1),DATE(YEAR($AE371),MONTH($AE371),28)),0)</f>
      </c>
      <c r="AP371" s="18">
        <f>IFERROR(_xlfn.BETA.DIST(DATE(YEAR(AP$2),MONTH(AP$2),15),$AD$2,$AE$2,FALSE,DATE(YEAR($AD371),MONTH($AD371),1),DATE(YEAR($AE371),MONTH($AE371),28)),0)</f>
      </c>
      <c r="AQ371" s="18">
        <f>IFERROR(_xlfn.BETA.DIST(DATE(YEAR(AQ$2),MONTH(AQ$2),15),$AD$2,$AE$2,FALSE,DATE(YEAR($AD371),MONTH($AD371),1),DATE(YEAR($AE371),MONTH($AE371),28)),0)</f>
      </c>
      <c r="AR371" s="18">
        <f>IFERROR(_xlfn.BETA.DIST(DATE(YEAR(AR$2),MONTH(AR$2),15),$AD$2,$AE$2,FALSE,DATE(YEAR($AD371),MONTH($AD371),1),DATE(YEAR($AE371),MONTH($AE371),28)),0)</f>
      </c>
      <c r="AS371" s="18">
        <f>IFERROR(_xlfn.BETA.DIST(DATE(YEAR(AS$2),MONTH(AS$2),15),$AD$2,$AE$2,FALSE,DATE(YEAR($AD371),MONTH($AD371),1),DATE(YEAR($AE371),MONTH($AE371),28)),0)</f>
      </c>
      <c r="AT371" s="18">
        <f>IFERROR(_xlfn.BETA.DIST(DATE(YEAR(AT$2),MONTH(AT$2),15),$AD$2,$AE$2,FALSE,DATE(YEAR($AD371),MONTH($AD371),1),DATE(YEAR($AE371),MONTH($AE371),28)),0)</f>
      </c>
      <c r="AU371" s="18">
        <f>IFERROR(_xlfn.BETA.DIST(DATE(YEAR(AU$2),MONTH(AU$2),15),$AD$2,$AE$2,FALSE,DATE(YEAR($AD371),MONTH($AD371),1),DATE(YEAR($AE371),MONTH($AE371),28)),0)</f>
      </c>
      <c r="AV371" s="18">
        <f>SUM(AG371:AU371)</f>
      </c>
      <c r="AW371" s="18">
        <f>IF(J371&lt;&gt;0,J371,IF($AV371=0,0,AG371/$AV371*$Z371))</f>
      </c>
      <c r="AX371" s="18">
        <f>IF(K371&lt;&gt;0,K371,IF($AV371=0,0,AH371/$AV371*$Z371))</f>
      </c>
      <c r="AY371" s="18">
        <f>IF(L371&lt;&gt;0,L371,IF($AV371=0,0,AI371/$AV371*$Z371))</f>
      </c>
      <c r="AZ371" s="18">
        <f>IF(M371&lt;&gt;0,M371,IF($AV371=0,0,AJ371/$AV371*$Z371))</f>
      </c>
      <c r="BA371" s="18">
        <f>IF(N371&lt;&gt;0,N371,IF($AV371=0,0,AK371/$AV371*$Z371))</f>
      </c>
      <c r="BB371" s="18">
        <f>IF(O371&lt;&gt;0,O371,IF($AV371=0,0,AL371/$AV371*$Z371))</f>
      </c>
      <c r="BC371" s="18">
        <f>IF(P371&lt;&gt;0,P371,IF($AV371=0,0,AM371/$AV371*$Z371))</f>
      </c>
      <c r="BD371" s="18">
        <f>IF(Q371&lt;&gt;0,Q371,IF($AV371=0,0,AN371/$AV371*$Z371))</f>
      </c>
      <c r="BE371" s="18">
        <f>IF(R371&lt;&gt;0,R371,IF($AV371=0,0,AO371/$AV371*$Z371))</f>
      </c>
      <c r="BF371" s="18">
        <f>IF(S371&lt;&gt;0,S371,IF($AV371=0,0,AP371/$AV371*$Z371))</f>
      </c>
      <c r="BG371" s="18">
        <f>IF(T371&lt;&gt;0,T371,IF($AV371=0,0,AQ371/$AV371*$Z371))</f>
      </c>
      <c r="BH371" s="18">
        <f>IF(U371&lt;&gt;0,U371,IF($AV371=0,0,AR371/$AV371*$Z371))</f>
      </c>
      <c r="BI371" s="18">
        <f>IF(V371&lt;&gt;0,V371,IF($AV371=0,0,AS371/$AV371*$Z371))</f>
      </c>
      <c r="BJ371" s="18">
        <f>IF(W371&lt;&gt;0,W371,IF($AV371=0,0,AT371/$AV371*$Z371))</f>
      </c>
      <c r="BK371" s="18">
        <f>IF(X371&lt;&gt;0,X371,IF($AV371=0,0,AU371/$AV371*$Z371))</f>
      </c>
      <c r="BL371" s="18">
        <f>SUM(AW371:BK371)</f>
      </c>
      <c r="BM371" s="18">
        <f>I371-BL371</f>
      </c>
    </row>
    <row r="372" outlineLevel="3">
      <c r="A372" s="17" t="str">
        <v>8.4.2</v>
      </c>
      <c r="B372" s="17" t="str">
        <v/>
      </c>
      <c r="C372" s="17" t="str">
        <v/>
      </c>
      <c r="D372" s="17" t="str">
        <v/>
      </c>
      <c r="E372" s="17" t="str">
        <v>8.4.2</v>
      </c>
      <c r="F372" s="17" t="str">
        <v>Price for 66 kV side control &amp; protection panels for 40 MVA, 66/11 kV transformer feeders as specified.</v>
      </c>
      <c r="G372" s="17">
        <v>50449.58</v>
      </c>
      <c r="H372" s="17" t="str">
        <v/>
      </c>
      <c r="I372" s="17" t="str">
        <v/>
      </c>
      <c r="J372" s="17" t="str">
        <v/>
      </c>
      <c r="K372" s="17" t="str">
        <v/>
      </c>
      <c r="L372" s="17" t="str">
        <v/>
      </c>
      <c r="M372" s="17" t="str">
        <v/>
      </c>
      <c r="N372" s="17" t="str">
        <v/>
      </c>
      <c r="O372" s="17" t="str">
        <v/>
      </c>
      <c r="P372" s="17" t="str">
        <v/>
      </c>
      <c r="Q372" s="17" t="str">
        <v/>
      </c>
      <c r="R372" s="17" t="str">
        <v/>
      </c>
      <c r="S372" s="17" t="str">
        <v/>
      </c>
      <c r="T372" s="17" t="str">
        <v/>
      </c>
      <c r="U372" s="17" t="str">
        <v/>
      </c>
      <c r="V372" s="17" t="str">
        <v/>
      </c>
      <c r="W372" s="17" t="str">
        <v/>
      </c>
      <c r="X372" s="17" t="str">
        <v/>
      </c>
      <c r="Y372" s="17" t="str">
        <v/>
      </c>
      <c r="Z372" s="17" t="str">
        <v/>
      </c>
      <c r="AA372" s="17" t="str">
        <v/>
      </c>
      <c r="AB372" s="17" t="str">
        <v/>
      </c>
      <c r="AC372" s="17" t="str">
        <v/>
      </c>
      <c r="AD372" s="17" t="str">
        <v/>
      </c>
      <c r="AE372" s="17" t="str">
        <v/>
      </c>
      <c r="AF372" s="5" t="str">
        <v/>
      </c>
      <c r="AG372" s="18">
        <f>IFERROR(_xlfn.BETA.DIST(DATE(YEAR(AG$2),MONTH(AG$2),15),$AD$2,$AE$2,FALSE,DATE(YEAR($AD372),MONTH($AD372),1),DATE(YEAR($AE372),MONTH($AE372),28)),0)</f>
      </c>
      <c r="AH372" s="18">
        <f>IFERROR(_xlfn.BETA.DIST(DATE(YEAR(AH$2),MONTH(AH$2),15),$AD$2,$AE$2,FALSE,DATE(YEAR($AD372),MONTH($AD372),1),DATE(YEAR($AE372),MONTH($AE372),28)),0)</f>
      </c>
      <c r="AI372" s="18">
        <f>IFERROR(_xlfn.BETA.DIST(DATE(YEAR(AI$2),MONTH(AI$2),15),$AD$2,$AE$2,FALSE,DATE(YEAR($AD372),MONTH($AD372),1),DATE(YEAR($AE372),MONTH($AE372),28)),0)</f>
      </c>
      <c r="AJ372" s="18">
        <f>IFERROR(_xlfn.BETA.DIST(DATE(YEAR(AJ$2),MONTH(AJ$2),15),$AD$2,$AE$2,FALSE,DATE(YEAR($AD372),MONTH($AD372),1),DATE(YEAR($AE372),MONTH($AE372),28)),0)</f>
      </c>
      <c r="AK372" s="18">
        <f>IFERROR(_xlfn.BETA.DIST(DATE(YEAR(AK$2),MONTH(AK$2),15),$AD$2,$AE$2,FALSE,DATE(YEAR($AD372),MONTH($AD372),1),DATE(YEAR($AE372),MONTH($AE372),28)),0)</f>
      </c>
      <c r="AL372" s="18">
        <f>IFERROR(_xlfn.BETA.DIST(DATE(YEAR(AL$2),MONTH(AL$2),15),$AD$2,$AE$2,FALSE,DATE(YEAR($AD372),MONTH($AD372),1),DATE(YEAR($AE372),MONTH($AE372),28)),0)</f>
      </c>
      <c r="AM372" s="18">
        <f>IFERROR(_xlfn.BETA.DIST(DATE(YEAR(AM$2),MONTH(AM$2),15),$AD$2,$AE$2,FALSE,DATE(YEAR($AD372),MONTH($AD372),1),DATE(YEAR($AE372),MONTH($AE372),28)),0)</f>
      </c>
      <c r="AN372" s="18">
        <f>IFERROR(_xlfn.BETA.DIST(DATE(YEAR(AN$2),MONTH(AN$2),15),$AD$2,$AE$2,FALSE,DATE(YEAR($AD372),MONTH($AD372),1),DATE(YEAR($AE372),MONTH($AE372),28)),0)</f>
      </c>
      <c r="AO372" s="18">
        <f>IFERROR(_xlfn.BETA.DIST(DATE(YEAR(AO$2),MONTH(AO$2),15),$AD$2,$AE$2,FALSE,DATE(YEAR($AD372),MONTH($AD372),1),DATE(YEAR($AE372),MONTH($AE372),28)),0)</f>
      </c>
      <c r="AP372" s="18">
        <f>IFERROR(_xlfn.BETA.DIST(DATE(YEAR(AP$2),MONTH(AP$2),15),$AD$2,$AE$2,FALSE,DATE(YEAR($AD372),MONTH($AD372),1),DATE(YEAR($AE372),MONTH($AE372),28)),0)</f>
      </c>
      <c r="AQ372" s="18">
        <f>IFERROR(_xlfn.BETA.DIST(DATE(YEAR(AQ$2),MONTH(AQ$2),15),$AD$2,$AE$2,FALSE,DATE(YEAR($AD372),MONTH($AD372),1),DATE(YEAR($AE372),MONTH($AE372),28)),0)</f>
      </c>
      <c r="AR372" s="18">
        <f>IFERROR(_xlfn.BETA.DIST(DATE(YEAR(AR$2),MONTH(AR$2),15),$AD$2,$AE$2,FALSE,DATE(YEAR($AD372),MONTH($AD372),1),DATE(YEAR($AE372),MONTH($AE372),28)),0)</f>
      </c>
      <c r="AS372" s="18">
        <f>IFERROR(_xlfn.BETA.DIST(DATE(YEAR(AS$2),MONTH(AS$2),15),$AD$2,$AE$2,FALSE,DATE(YEAR($AD372),MONTH($AD372),1),DATE(YEAR($AE372),MONTH($AE372),28)),0)</f>
      </c>
      <c r="AT372" s="18">
        <f>IFERROR(_xlfn.BETA.DIST(DATE(YEAR(AT$2),MONTH(AT$2),15),$AD$2,$AE$2,FALSE,DATE(YEAR($AD372),MONTH($AD372),1),DATE(YEAR($AE372),MONTH($AE372),28)),0)</f>
      </c>
      <c r="AU372" s="18">
        <f>IFERROR(_xlfn.BETA.DIST(DATE(YEAR(AU$2),MONTH(AU$2),15),$AD$2,$AE$2,FALSE,DATE(YEAR($AD372),MONTH($AD372),1),DATE(YEAR($AE372),MONTH($AE372),28)),0)</f>
      </c>
      <c r="AV372" s="18">
        <f>SUM(AG372:AU372)</f>
      </c>
      <c r="AW372" s="18">
        <f>IF(J372&lt;&gt;0,J372,IF($AV372=0,0,AG372/$AV372*$Z372))</f>
      </c>
      <c r="AX372" s="18">
        <f>IF(K372&lt;&gt;0,K372,IF($AV372=0,0,AH372/$AV372*$Z372))</f>
      </c>
      <c r="AY372" s="18">
        <f>IF(L372&lt;&gt;0,L372,IF($AV372=0,0,AI372/$AV372*$Z372))</f>
      </c>
      <c r="AZ372" s="18">
        <f>IF(M372&lt;&gt;0,M372,IF($AV372=0,0,AJ372/$AV372*$Z372))</f>
      </c>
      <c r="BA372" s="18">
        <f>IF(N372&lt;&gt;0,N372,IF($AV372=0,0,AK372/$AV372*$Z372))</f>
      </c>
      <c r="BB372" s="18">
        <f>IF(O372&lt;&gt;0,O372,IF($AV372=0,0,AL372/$AV372*$Z372))</f>
      </c>
      <c r="BC372" s="18">
        <f>IF(P372&lt;&gt;0,P372,IF($AV372=0,0,AM372/$AV372*$Z372))</f>
      </c>
      <c r="BD372" s="18">
        <f>IF(Q372&lt;&gt;0,Q372,IF($AV372=0,0,AN372/$AV372*$Z372))</f>
      </c>
      <c r="BE372" s="18">
        <f>IF(R372&lt;&gt;0,R372,IF($AV372=0,0,AO372/$AV372*$Z372))</f>
      </c>
      <c r="BF372" s="18">
        <f>IF(S372&lt;&gt;0,S372,IF($AV372=0,0,AP372/$AV372*$Z372))</f>
      </c>
      <c r="BG372" s="18">
        <f>IF(T372&lt;&gt;0,T372,IF($AV372=0,0,AQ372/$AV372*$Z372))</f>
      </c>
      <c r="BH372" s="18">
        <f>IF(U372&lt;&gt;0,U372,IF($AV372=0,0,AR372/$AV372*$Z372))</f>
      </c>
      <c r="BI372" s="18">
        <f>IF(V372&lt;&gt;0,V372,IF($AV372=0,0,AS372/$AV372*$Z372))</f>
      </c>
      <c r="BJ372" s="18">
        <f>IF(W372&lt;&gt;0,W372,IF($AV372=0,0,AT372/$AV372*$Z372))</f>
      </c>
      <c r="BK372" s="18">
        <f>IF(X372&lt;&gt;0,X372,IF($AV372=0,0,AU372/$AV372*$Z372))</f>
      </c>
      <c r="BL372" s="18">
        <f>SUM(AW372:BK372)</f>
      </c>
      <c r="BM372" s="17" t="str">
        <v/>
      </c>
    </row>
    <row r="373" outlineLevel="4">
      <c r="A373" s="5" t="str">
        <v>8.4.2</v>
      </c>
      <c r="B373" s="5" t="str">
        <v/>
      </c>
      <c r="C373" s="5" t="str">
        <v>BSKDGNGENGR05</v>
      </c>
      <c r="D373" s="5" t="str">
        <v>BSKDGNGENGR05</v>
      </c>
      <c r="E373" s="19">
        <f>IFERROR(_xlfn.XLOOKUP(F373,Assumptions!B:B,Assumptions!C:C),0)</f>
      </c>
      <c r="F373" s="5" t="str">
        <v>Advanced Payment</v>
      </c>
      <c r="G373" s="5" t="str">
        <v/>
      </c>
      <c r="H373" s="18">
        <f>G372*E373</f>
      </c>
      <c r="I373" s="18">
        <f>H373*(1-0)</f>
      </c>
      <c r="J373" s="18">
        <v>0</v>
      </c>
      <c r="K373" s="18">
        <v>0</v>
      </c>
      <c r="L373" s="18">
        <v>0</v>
      </c>
      <c r="M373" s="18">
        <v>0</v>
      </c>
      <c r="N373" s="18">
        <v>0</v>
      </c>
      <c r="O373" s="18">
        <v>0</v>
      </c>
      <c r="P373" s="18">
        <v>0</v>
      </c>
      <c r="Q373" s="18">
        <v>0</v>
      </c>
      <c r="R373" s="18">
        <v>0</v>
      </c>
      <c r="S373" s="18">
        <v>0</v>
      </c>
      <c r="T373" s="18">
        <v>0</v>
      </c>
      <c r="U373" s="18">
        <v>0</v>
      </c>
      <c r="V373" s="18">
        <v>0</v>
      </c>
      <c r="W373" s="18">
        <v>0</v>
      </c>
      <c r="X373" s="18">
        <v>0</v>
      </c>
      <c r="Y373" s="18">
        <f>SUM(J373:X373)</f>
      </c>
      <c r="Z373" s="18">
        <f>I373-Y373</f>
      </c>
      <c r="AA373" s="20">
        <v>46026</v>
      </c>
      <c r="AB373" s="20">
        <v>46026</v>
      </c>
      <c r="AC373" s="18">
        <f>IFERROR(_xlfn.XLOOKUP(F373,Assumptions!B:B,Assumptions!D:D),0)</f>
      </c>
      <c r="AD373" s="20">
        <f>AA373+AC373</f>
      </c>
      <c r="AE373" s="20">
        <f>AC373+AB373</f>
      </c>
      <c r="AF373" s="5" t="str">
        <v/>
      </c>
      <c r="AG373" s="18">
        <f>IFERROR(_xlfn.BETA.DIST(DATE(YEAR(AG$2),MONTH(AG$2),15),$AD$2,$AE$2,FALSE,DATE(YEAR($AD373),MONTH($AD373),1),DATE(YEAR($AE373),MONTH($AE373),28)),0)</f>
      </c>
      <c r="AH373" s="18">
        <f>IFERROR(_xlfn.BETA.DIST(DATE(YEAR(AH$2),MONTH(AH$2),15),$AD$2,$AE$2,FALSE,DATE(YEAR($AD373),MONTH($AD373),1),DATE(YEAR($AE373),MONTH($AE373),28)),0)</f>
      </c>
      <c r="AI373" s="18">
        <f>IFERROR(_xlfn.BETA.DIST(DATE(YEAR(AI$2),MONTH(AI$2),15),$AD$2,$AE$2,FALSE,DATE(YEAR($AD373),MONTH($AD373),1),DATE(YEAR($AE373),MONTH($AE373),28)),0)</f>
      </c>
      <c r="AJ373" s="18">
        <f>IFERROR(_xlfn.BETA.DIST(DATE(YEAR(AJ$2),MONTH(AJ$2),15),$AD$2,$AE$2,FALSE,DATE(YEAR($AD373),MONTH($AD373),1),DATE(YEAR($AE373),MONTH($AE373),28)),0)</f>
      </c>
      <c r="AK373" s="18">
        <f>IFERROR(_xlfn.BETA.DIST(DATE(YEAR(AK$2),MONTH(AK$2),15),$AD$2,$AE$2,FALSE,DATE(YEAR($AD373),MONTH($AD373),1),DATE(YEAR($AE373),MONTH($AE373),28)),0)</f>
      </c>
      <c r="AL373" s="18">
        <f>IFERROR(_xlfn.BETA.DIST(DATE(YEAR(AL$2),MONTH(AL$2),15),$AD$2,$AE$2,FALSE,DATE(YEAR($AD373),MONTH($AD373),1),DATE(YEAR($AE373),MONTH($AE373),28)),0)</f>
      </c>
      <c r="AM373" s="18">
        <f>IFERROR(_xlfn.BETA.DIST(DATE(YEAR(AM$2),MONTH(AM$2),15),$AD$2,$AE$2,FALSE,DATE(YEAR($AD373),MONTH($AD373),1),DATE(YEAR($AE373),MONTH($AE373),28)),0)</f>
      </c>
      <c r="AN373" s="18">
        <f>IFERROR(_xlfn.BETA.DIST(DATE(YEAR(AN$2),MONTH(AN$2),15),$AD$2,$AE$2,FALSE,DATE(YEAR($AD373),MONTH($AD373),1),DATE(YEAR($AE373),MONTH($AE373),28)),0)</f>
      </c>
      <c r="AO373" s="18">
        <f>IFERROR(_xlfn.BETA.DIST(DATE(YEAR(AO$2),MONTH(AO$2),15),$AD$2,$AE$2,FALSE,DATE(YEAR($AD373),MONTH($AD373),1),DATE(YEAR($AE373),MONTH($AE373),28)),0)</f>
      </c>
      <c r="AP373" s="18">
        <f>IFERROR(_xlfn.BETA.DIST(DATE(YEAR(AP$2),MONTH(AP$2),15),$AD$2,$AE$2,FALSE,DATE(YEAR($AD373),MONTH($AD373),1),DATE(YEAR($AE373),MONTH($AE373),28)),0)</f>
      </c>
      <c r="AQ373" s="18">
        <f>IFERROR(_xlfn.BETA.DIST(DATE(YEAR(AQ$2),MONTH(AQ$2),15),$AD$2,$AE$2,FALSE,DATE(YEAR($AD373),MONTH($AD373),1),DATE(YEAR($AE373),MONTH($AE373),28)),0)</f>
      </c>
      <c r="AR373" s="18">
        <f>IFERROR(_xlfn.BETA.DIST(DATE(YEAR(AR$2),MONTH(AR$2),15),$AD$2,$AE$2,FALSE,DATE(YEAR($AD373),MONTH($AD373),1),DATE(YEAR($AE373),MONTH($AE373),28)),0)</f>
      </c>
      <c r="AS373" s="18">
        <f>IFERROR(_xlfn.BETA.DIST(DATE(YEAR(AS$2),MONTH(AS$2),15),$AD$2,$AE$2,FALSE,DATE(YEAR($AD373),MONTH($AD373),1),DATE(YEAR($AE373),MONTH($AE373),28)),0)</f>
      </c>
      <c r="AT373" s="18">
        <f>IFERROR(_xlfn.BETA.DIST(DATE(YEAR(AT$2),MONTH(AT$2),15),$AD$2,$AE$2,FALSE,DATE(YEAR($AD373),MONTH($AD373),1),DATE(YEAR($AE373),MONTH($AE373),28)),0)</f>
      </c>
      <c r="AU373" s="18">
        <f>IFERROR(_xlfn.BETA.DIST(DATE(YEAR(AU$2),MONTH(AU$2),15),$AD$2,$AE$2,FALSE,DATE(YEAR($AD373),MONTH($AD373),1),DATE(YEAR($AE373),MONTH($AE373),28)),0)</f>
      </c>
      <c r="AV373" s="18">
        <f>SUM(AG373:AU373)</f>
      </c>
      <c r="AW373" s="18">
        <f>IF(J373&lt;&gt;0,J373,IF($AV373=0,0,AG373/$AV373*$Z373))</f>
      </c>
      <c r="AX373" s="18">
        <f>IF(K373&lt;&gt;0,K373,IF($AV373=0,0,AH373/$AV373*$Z373))</f>
      </c>
      <c r="AY373" s="18">
        <f>IF(L373&lt;&gt;0,L373,IF($AV373=0,0,AI373/$AV373*$Z373))</f>
      </c>
      <c r="AZ373" s="18">
        <f>IF(M373&lt;&gt;0,M373,IF($AV373=0,0,AJ373/$AV373*$Z373))</f>
      </c>
      <c r="BA373" s="18">
        <f>IF(N373&lt;&gt;0,N373,IF($AV373=0,0,AK373/$AV373*$Z373))</f>
      </c>
      <c r="BB373" s="18">
        <f>IF(O373&lt;&gt;0,O373,IF($AV373=0,0,AL373/$AV373*$Z373))</f>
      </c>
      <c r="BC373" s="18">
        <f>IF(P373&lt;&gt;0,P373,IF($AV373=0,0,AM373/$AV373*$Z373))</f>
      </c>
      <c r="BD373" s="18">
        <f>IF(Q373&lt;&gt;0,Q373,IF($AV373=0,0,AN373/$AV373*$Z373))</f>
      </c>
      <c r="BE373" s="18">
        <f>IF(R373&lt;&gt;0,R373,IF($AV373=0,0,AO373/$AV373*$Z373))</f>
      </c>
      <c r="BF373" s="18">
        <f>IF(S373&lt;&gt;0,S373,IF($AV373=0,0,AP373/$AV373*$Z373))</f>
      </c>
      <c r="BG373" s="18">
        <f>IF(T373&lt;&gt;0,T373,IF($AV373=0,0,AQ373/$AV373*$Z373))</f>
      </c>
      <c r="BH373" s="18">
        <f>IF(U373&lt;&gt;0,U373,IF($AV373=0,0,AR373/$AV373*$Z373))</f>
      </c>
      <c r="BI373" s="18">
        <f>IF(V373&lt;&gt;0,V373,IF($AV373=0,0,AS373/$AV373*$Z373))</f>
      </c>
      <c r="BJ373" s="18">
        <f>IF(W373&lt;&gt;0,W373,IF($AV373=0,0,AT373/$AV373*$Z373))</f>
      </c>
      <c r="BK373" s="18">
        <f>IF(X373&lt;&gt;0,X373,IF($AV373=0,0,AU373/$AV373*$Z373))</f>
      </c>
      <c r="BL373" s="18">
        <f>SUM(AW373:BK373)</f>
      </c>
      <c r="BM373" s="18">
        <f>I373-BL373</f>
      </c>
    </row>
    <row r="374" outlineLevel="4">
      <c r="A374" s="5" t="str">
        <v>8.4.2</v>
      </c>
      <c r="B374" s="5" t="str">
        <v/>
      </c>
      <c r="C374" s="5" t="str">
        <v>BSPRELGENCP13</v>
      </c>
      <c r="D374" s="5" t="str">
        <v>BSPRELGENCP13</v>
      </c>
      <c r="E374" s="19">
        <f>IFERROR(_xlfn.XLOOKUP(F374,Assumptions!B:B,Assumptions!C:C),0)</f>
      </c>
      <c r="F374" s="5" t="str">
        <v>Site Delivery USD</v>
      </c>
      <c r="G374" s="5" t="str">
        <v/>
      </c>
      <c r="H374" s="18">
        <f>G372*E374</f>
      </c>
      <c r="I374" s="18">
        <f>H374*(1-0)</f>
      </c>
      <c r="J374" s="18">
        <v>0</v>
      </c>
      <c r="K374" s="18">
        <v>0</v>
      </c>
      <c r="L374" s="18">
        <v>0</v>
      </c>
      <c r="M374" s="18">
        <v>0</v>
      </c>
      <c r="N374" s="18">
        <v>0</v>
      </c>
      <c r="O374" s="18">
        <v>0</v>
      </c>
      <c r="P374" s="18">
        <v>0</v>
      </c>
      <c r="Q374" s="18">
        <v>0</v>
      </c>
      <c r="R374" s="18">
        <v>0</v>
      </c>
      <c r="S374" s="18">
        <v>0</v>
      </c>
      <c r="T374" s="18">
        <v>0</v>
      </c>
      <c r="U374" s="18">
        <v>0</v>
      </c>
      <c r="V374" s="18">
        <v>0</v>
      </c>
      <c r="W374" s="18">
        <v>0</v>
      </c>
      <c r="X374" s="18">
        <v>0</v>
      </c>
      <c r="Y374" s="18">
        <f>SUM(J374:X374)</f>
      </c>
      <c r="Z374" s="18">
        <f>I374-Y374</f>
      </c>
      <c r="AA374" s="20">
        <v>46295</v>
      </c>
      <c r="AB374" s="20">
        <v>46295</v>
      </c>
      <c r="AC374" s="18">
        <f>IFERROR(_xlfn.XLOOKUP(F374,Assumptions!B:B,Assumptions!D:D),0)</f>
      </c>
      <c r="AD374" s="20">
        <f>AA374+AC374</f>
      </c>
      <c r="AE374" s="20">
        <f>AC374+AB374</f>
      </c>
      <c r="AF374" s="5" t="str">
        <v/>
      </c>
      <c r="AG374" s="18">
        <f>IFERROR(_xlfn.BETA.DIST(DATE(YEAR(AG$2),MONTH(AG$2),15),$AD$2,$AE$2,FALSE,DATE(YEAR($AD374),MONTH($AD374),1),DATE(YEAR($AE374),MONTH($AE374),28)),0)</f>
      </c>
      <c r="AH374" s="18">
        <f>IFERROR(_xlfn.BETA.DIST(DATE(YEAR(AH$2),MONTH(AH$2),15),$AD$2,$AE$2,FALSE,DATE(YEAR($AD374),MONTH($AD374),1),DATE(YEAR($AE374),MONTH($AE374),28)),0)</f>
      </c>
      <c r="AI374" s="18">
        <f>IFERROR(_xlfn.BETA.DIST(DATE(YEAR(AI$2),MONTH(AI$2),15),$AD$2,$AE$2,FALSE,DATE(YEAR($AD374),MONTH($AD374),1),DATE(YEAR($AE374),MONTH($AE374),28)),0)</f>
      </c>
      <c r="AJ374" s="18">
        <f>IFERROR(_xlfn.BETA.DIST(DATE(YEAR(AJ$2),MONTH(AJ$2),15),$AD$2,$AE$2,FALSE,DATE(YEAR($AD374),MONTH($AD374),1),DATE(YEAR($AE374),MONTH($AE374),28)),0)</f>
      </c>
      <c r="AK374" s="18">
        <f>IFERROR(_xlfn.BETA.DIST(DATE(YEAR(AK$2),MONTH(AK$2),15),$AD$2,$AE$2,FALSE,DATE(YEAR($AD374),MONTH($AD374),1),DATE(YEAR($AE374),MONTH($AE374),28)),0)</f>
      </c>
      <c r="AL374" s="18">
        <f>IFERROR(_xlfn.BETA.DIST(DATE(YEAR(AL$2),MONTH(AL$2),15),$AD$2,$AE$2,FALSE,DATE(YEAR($AD374),MONTH($AD374),1),DATE(YEAR($AE374),MONTH($AE374),28)),0)</f>
      </c>
      <c r="AM374" s="18">
        <f>IFERROR(_xlfn.BETA.DIST(DATE(YEAR(AM$2),MONTH(AM$2),15),$AD$2,$AE$2,FALSE,DATE(YEAR($AD374),MONTH($AD374),1),DATE(YEAR($AE374),MONTH($AE374),28)),0)</f>
      </c>
      <c r="AN374" s="18">
        <f>IFERROR(_xlfn.BETA.DIST(DATE(YEAR(AN$2),MONTH(AN$2),15),$AD$2,$AE$2,FALSE,DATE(YEAR($AD374),MONTH($AD374),1),DATE(YEAR($AE374),MONTH($AE374),28)),0)</f>
      </c>
      <c r="AO374" s="18">
        <f>IFERROR(_xlfn.BETA.DIST(DATE(YEAR(AO$2),MONTH(AO$2),15),$AD$2,$AE$2,FALSE,DATE(YEAR($AD374),MONTH($AD374),1),DATE(YEAR($AE374),MONTH($AE374),28)),0)</f>
      </c>
      <c r="AP374" s="18">
        <f>IFERROR(_xlfn.BETA.DIST(DATE(YEAR(AP$2),MONTH(AP$2),15),$AD$2,$AE$2,FALSE,DATE(YEAR($AD374),MONTH($AD374),1),DATE(YEAR($AE374),MONTH($AE374),28)),0)</f>
      </c>
      <c r="AQ374" s="18">
        <f>IFERROR(_xlfn.BETA.DIST(DATE(YEAR(AQ$2),MONTH(AQ$2),15),$AD$2,$AE$2,FALSE,DATE(YEAR($AD374),MONTH($AD374),1),DATE(YEAR($AE374),MONTH($AE374),28)),0)</f>
      </c>
      <c r="AR374" s="18">
        <f>IFERROR(_xlfn.BETA.DIST(DATE(YEAR(AR$2),MONTH(AR$2),15),$AD$2,$AE$2,FALSE,DATE(YEAR($AD374),MONTH($AD374),1),DATE(YEAR($AE374),MONTH($AE374),28)),0)</f>
      </c>
      <c r="AS374" s="18">
        <f>IFERROR(_xlfn.BETA.DIST(DATE(YEAR(AS$2),MONTH(AS$2),15),$AD$2,$AE$2,FALSE,DATE(YEAR($AD374),MONTH($AD374),1),DATE(YEAR($AE374),MONTH($AE374),28)),0)</f>
      </c>
      <c r="AT374" s="18">
        <f>IFERROR(_xlfn.BETA.DIST(DATE(YEAR(AT$2),MONTH(AT$2),15),$AD$2,$AE$2,FALSE,DATE(YEAR($AD374),MONTH($AD374),1),DATE(YEAR($AE374),MONTH($AE374),28)),0)</f>
      </c>
      <c r="AU374" s="18">
        <f>IFERROR(_xlfn.BETA.DIST(DATE(YEAR(AU$2),MONTH(AU$2),15),$AD$2,$AE$2,FALSE,DATE(YEAR($AD374),MONTH($AD374),1),DATE(YEAR($AE374),MONTH($AE374),28)),0)</f>
      </c>
      <c r="AV374" s="18">
        <f>SUM(AG374:AU374)</f>
      </c>
      <c r="AW374" s="18">
        <f>IF(J374&lt;&gt;0,J374,IF($AV374=0,0,AG374/$AV374*$Z374))</f>
      </c>
      <c r="AX374" s="18">
        <f>IF(K374&lt;&gt;0,K374,IF($AV374=0,0,AH374/$AV374*$Z374))</f>
      </c>
      <c r="AY374" s="18">
        <f>IF(L374&lt;&gt;0,L374,IF($AV374=0,0,AI374/$AV374*$Z374))</f>
      </c>
      <c r="AZ374" s="18">
        <f>IF(M374&lt;&gt;0,M374,IF($AV374=0,0,AJ374/$AV374*$Z374))</f>
      </c>
      <c r="BA374" s="18">
        <f>IF(N374&lt;&gt;0,N374,IF($AV374=0,0,AK374/$AV374*$Z374))</f>
      </c>
      <c r="BB374" s="18">
        <f>IF(O374&lt;&gt;0,O374,IF($AV374=0,0,AL374/$AV374*$Z374))</f>
      </c>
      <c r="BC374" s="18">
        <f>IF(P374&lt;&gt;0,P374,IF($AV374=0,0,AM374/$AV374*$Z374))</f>
      </c>
      <c r="BD374" s="18">
        <f>IF(Q374&lt;&gt;0,Q374,IF($AV374=0,0,AN374/$AV374*$Z374))</f>
      </c>
      <c r="BE374" s="18">
        <f>IF(R374&lt;&gt;0,R374,IF($AV374=0,0,AO374/$AV374*$Z374))</f>
      </c>
      <c r="BF374" s="18">
        <f>IF(S374&lt;&gt;0,S374,IF($AV374=0,0,AP374/$AV374*$Z374))</f>
      </c>
      <c r="BG374" s="18">
        <f>IF(T374&lt;&gt;0,T374,IF($AV374=0,0,AQ374/$AV374*$Z374))</f>
      </c>
      <c r="BH374" s="18">
        <f>IF(U374&lt;&gt;0,U374,IF($AV374=0,0,AR374/$AV374*$Z374))</f>
      </c>
      <c r="BI374" s="18">
        <f>IF(V374&lt;&gt;0,V374,IF($AV374=0,0,AS374/$AV374*$Z374))</f>
      </c>
      <c r="BJ374" s="18">
        <f>IF(W374&lt;&gt;0,W374,IF($AV374=0,0,AT374/$AV374*$Z374))</f>
      </c>
      <c r="BK374" s="18">
        <f>IF(X374&lt;&gt;0,X374,IF($AV374=0,0,AU374/$AV374*$Z374))</f>
      </c>
      <c r="BL374" s="18">
        <f>SUM(AW374:BK374)</f>
      </c>
      <c r="BM374" s="18">
        <f>I374-BL374</f>
      </c>
    </row>
    <row r="375" outlineLevel="4">
      <c r="A375" s="5" t="str">
        <v>8.4.2</v>
      </c>
      <c r="B375" s="5" t="str">
        <v/>
      </c>
      <c r="C375" s="5" t="str">
        <v>BSKDGNGENGR07</v>
      </c>
      <c r="D375" s="5" t="str">
        <v>BSKDGNGENGR07</v>
      </c>
      <c r="E375" s="19">
        <f>IFERROR(_xlfn.XLOOKUP(F375,Assumptions!B:B,Assumptions!C:C),0)</f>
      </c>
      <c r="F375" s="5" t="str">
        <v>Retention</v>
      </c>
      <c r="G375" s="5" t="str">
        <v/>
      </c>
      <c r="H375" s="18">
        <f>G372*E375</f>
      </c>
      <c r="I375" s="18">
        <f>H375*(1-0)</f>
      </c>
      <c r="J375" s="18">
        <v>0</v>
      </c>
      <c r="K375" s="18">
        <v>0</v>
      </c>
      <c r="L375" s="18">
        <v>0</v>
      </c>
      <c r="M375" s="18">
        <v>0</v>
      </c>
      <c r="N375" s="18">
        <v>0</v>
      </c>
      <c r="O375" s="18">
        <v>0</v>
      </c>
      <c r="P375" s="18">
        <v>0</v>
      </c>
      <c r="Q375" s="18">
        <v>0</v>
      </c>
      <c r="R375" s="18">
        <v>0</v>
      </c>
      <c r="S375" s="18">
        <v>0</v>
      </c>
      <c r="T375" s="18">
        <v>0</v>
      </c>
      <c r="U375" s="18">
        <v>0</v>
      </c>
      <c r="V375" s="18">
        <v>0</v>
      </c>
      <c r="W375" s="18">
        <v>0</v>
      </c>
      <c r="X375" s="18">
        <v>0</v>
      </c>
      <c r="Y375" s="18">
        <f>SUM(J375:X375)</f>
      </c>
      <c r="Z375" s="18">
        <f>I375-Y375</f>
      </c>
      <c r="AA375" s="20">
        <v>46483</v>
      </c>
      <c r="AB375" s="20">
        <v>46483</v>
      </c>
      <c r="AC375" s="18">
        <f>IFERROR(_xlfn.XLOOKUP(F375,Assumptions!B:B,Assumptions!D:D),0)</f>
      </c>
      <c r="AD375" s="20">
        <f>AA375+AC375</f>
      </c>
      <c r="AE375" s="20">
        <f>AC375+AB375</f>
      </c>
      <c r="AF375" s="5" t="str">
        <v/>
      </c>
      <c r="AG375" s="18">
        <f>IFERROR(_xlfn.BETA.DIST(DATE(YEAR(AG$2),MONTH(AG$2),15),$AD$2,$AE$2,FALSE,DATE(YEAR($AD375),MONTH($AD375),1),DATE(YEAR($AE375),MONTH($AE375),28)),0)</f>
      </c>
      <c r="AH375" s="18">
        <f>IFERROR(_xlfn.BETA.DIST(DATE(YEAR(AH$2),MONTH(AH$2),15),$AD$2,$AE$2,FALSE,DATE(YEAR($AD375),MONTH($AD375),1),DATE(YEAR($AE375),MONTH($AE375),28)),0)</f>
      </c>
      <c r="AI375" s="18">
        <f>IFERROR(_xlfn.BETA.DIST(DATE(YEAR(AI$2),MONTH(AI$2),15),$AD$2,$AE$2,FALSE,DATE(YEAR($AD375),MONTH($AD375),1),DATE(YEAR($AE375),MONTH($AE375),28)),0)</f>
      </c>
      <c r="AJ375" s="18">
        <f>IFERROR(_xlfn.BETA.DIST(DATE(YEAR(AJ$2),MONTH(AJ$2),15),$AD$2,$AE$2,FALSE,DATE(YEAR($AD375),MONTH($AD375),1),DATE(YEAR($AE375),MONTH($AE375),28)),0)</f>
      </c>
      <c r="AK375" s="18">
        <f>IFERROR(_xlfn.BETA.DIST(DATE(YEAR(AK$2),MONTH(AK$2),15),$AD$2,$AE$2,FALSE,DATE(YEAR($AD375),MONTH($AD375),1),DATE(YEAR($AE375),MONTH($AE375),28)),0)</f>
      </c>
      <c r="AL375" s="18">
        <f>IFERROR(_xlfn.BETA.DIST(DATE(YEAR(AL$2),MONTH(AL$2),15),$AD$2,$AE$2,FALSE,DATE(YEAR($AD375),MONTH($AD375),1),DATE(YEAR($AE375),MONTH($AE375),28)),0)</f>
      </c>
      <c r="AM375" s="18">
        <f>IFERROR(_xlfn.BETA.DIST(DATE(YEAR(AM$2),MONTH(AM$2),15),$AD$2,$AE$2,FALSE,DATE(YEAR($AD375),MONTH($AD375),1),DATE(YEAR($AE375),MONTH($AE375),28)),0)</f>
      </c>
      <c r="AN375" s="18">
        <f>IFERROR(_xlfn.BETA.DIST(DATE(YEAR(AN$2),MONTH(AN$2),15),$AD$2,$AE$2,FALSE,DATE(YEAR($AD375),MONTH($AD375),1),DATE(YEAR($AE375),MONTH($AE375),28)),0)</f>
      </c>
      <c r="AO375" s="18">
        <f>IFERROR(_xlfn.BETA.DIST(DATE(YEAR(AO$2),MONTH(AO$2),15),$AD$2,$AE$2,FALSE,DATE(YEAR($AD375),MONTH($AD375),1),DATE(YEAR($AE375),MONTH($AE375),28)),0)</f>
      </c>
      <c r="AP375" s="18">
        <f>IFERROR(_xlfn.BETA.DIST(DATE(YEAR(AP$2),MONTH(AP$2),15),$AD$2,$AE$2,FALSE,DATE(YEAR($AD375),MONTH($AD375),1),DATE(YEAR($AE375),MONTH($AE375),28)),0)</f>
      </c>
      <c r="AQ375" s="18">
        <f>IFERROR(_xlfn.BETA.DIST(DATE(YEAR(AQ$2),MONTH(AQ$2),15),$AD$2,$AE$2,FALSE,DATE(YEAR($AD375),MONTH($AD375),1),DATE(YEAR($AE375),MONTH($AE375),28)),0)</f>
      </c>
      <c r="AR375" s="18">
        <f>IFERROR(_xlfn.BETA.DIST(DATE(YEAR(AR$2),MONTH(AR$2),15),$AD$2,$AE$2,FALSE,DATE(YEAR($AD375),MONTH($AD375),1),DATE(YEAR($AE375),MONTH($AE375),28)),0)</f>
      </c>
      <c r="AS375" s="18">
        <f>IFERROR(_xlfn.BETA.DIST(DATE(YEAR(AS$2),MONTH(AS$2),15),$AD$2,$AE$2,FALSE,DATE(YEAR($AD375),MONTH($AD375),1),DATE(YEAR($AE375),MONTH($AE375),28)),0)</f>
      </c>
      <c r="AT375" s="18">
        <f>IFERROR(_xlfn.BETA.DIST(DATE(YEAR(AT$2),MONTH(AT$2),15),$AD$2,$AE$2,FALSE,DATE(YEAR($AD375),MONTH($AD375),1),DATE(YEAR($AE375),MONTH($AE375),28)),0)</f>
      </c>
      <c r="AU375" s="18">
        <f>IFERROR(_xlfn.BETA.DIST(DATE(YEAR(AU$2),MONTH(AU$2),15),$AD$2,$AE$2,FALSE,DATE(YEAR($AD375),MONTH($AD375),1),DATE(YEAR($AE375),MONTH($AE375),28)),0)</f>
      </c>
      <c r="AV375" s="18">
        <f>SUM(AG375:AU375)</f>
      </c>
      <c r="AW375" s="18">
        <f>IF(J375&lt;&gt;0,J375,IF($AV375=0,0,AG375/$AV375*$Z375))</f>
      </c>
      <c r="AX375" s="18">
        <f>IF(K375&lt;&gt;0,K375,IF($AV375=0,0,AH375/$AV375*$Z375))</f>
      </c>
      <c r="AY375" s="18">
        <f>IF(L375&lt;&gt;0,L375,IF($AV375=0,0,AI375/$AV375*$Z375))</f>
      </c>
      <c r="AZ375" s="18">
        <f>IF(M375&lt;&gt;0,M375,IF($AV375=0,0,AJ375/$AV375*$Z375))</f>
      </c>
      <c r="BA375" s="18">
        <f>IF(N375&lt;&gt;0,N375,IF($AV375=0,0,AK375/$AV375*$Z375))</f>
      </c>
      <c r="BB375" s="18">
        <f>IF(O375&lt;&gt;0,O375,IF($AV375=0,0,AL375/$AV375*$Z375))</f>
      </c>
      <c r="BC375" s="18">
        <f>IF(P375&lt;&gt;0,P375,IF($AV375=0,0,AM375/$AV375*$Z375))</f>
      </c>
      <c r="BD375" s="18">
        <f>IF(Q375&lt;&gt;0,Q375,IF($AV375=0,0,AN375/$AV375*$Z375))</f>
      </c>
      <c r="BE375" s="18">
        <f>IF(R375&lt;&gt;0,R375,IF($AV375=0,0,AO375/$AV375*$Z375))</f>
      </c>
      <c r="BF375" s="18">
        <f>IF(S375&lt;&gt;0,S375,IF($AV375=0,0,AP375/$AV375*$Z375))</f>
      </c>
      <c r="BG375" s="18">
        <f>IF(T375&lt;&gt;0,T375,IF($AV375=0,0,AQ375/$AV375*$Z375))</f>
      </c>
      <c r="BH375" s="18">
        <f>IF(U375&lt;&gt;0,U375,IF($AV375=0,0,AR375/$AV375*$Z375))</f>
      </c>
      <c r="BI375" s="18">
        <f>IF(V375&lt;&gt;0,V375,IF($AV375=0,0,AS375/$AV375*$Z375))</f>
      </c>
      <c r="BJ375" s="18">
        <f>IF(W375&lt;&gt;0,W375,IF($AV375=0,0,AT375/$AV375*$Z375))</f>
      </c>
      <c r="BK375" s="18">
        <f>IF(X375&lt;&gt;0,X375,IF($AV375=0,0,AU375/$AV375*$Z375))</f>
      </c>
      <c r="BL375" s="18">
        <f>SUM(AW375:BK375)</f>
      </c>
      <c r="BM375" s="18">
        <f>I375-BL375</f>
      </c>
    </row>
    <row r="376" outlineLevel="3">
      <c r="A376" s="17" t="str">
        <v>8.4.3</v>
      </c>
      <c r="B376" s="17" t="str">
        <v/>
      </c>
      <c r="C376" s="17" t="str">
        <v/>
      </c>
      <c r="D376" s="17" t="str">
        <v/>
      </c>
      <c r="E376" s="17" t="str">
        <v>8.4.3</v>
      </c>
      <c r="F376" s="17" t="str">
        <v>Price for 66 kV outgoing cable feeders protection panels as specified.</v>
      </c>
      <c r="G376" s="17">
        <v>67267.33</v>
      </c>
      <c r="H376" s="17" t="str">
        <v/>
      </c>
      <c r="I376" s="17" t="str">
        <v/>
      </c>
      <c r="J376" s="17" t="str">
        <v/>
      </c>
      <c r="K376" s="17" t="str">
        <v/>
      </c>
      <c r="L376" s="17" t="str">
        <v/>
      </c>
      <c r="M376" s="17" t="str">
        <v/>
      </c>
      <c r="N376" s="17" t="str">
        <v/>
      </c>
      <c r="O376" s="17" t="str">
        <v/>
      </c>
      <c r="P376" s="17" t="str">
        <v/>
      </c>
      <c r="Q376" s="17" t="str">
        <v/>
      </c>
      <c r="R376" s="17" t="str">
        <v/>
      </c>
      <c r="S376" s="17" t="str">
        <v/>
      </c>
      <c r="T376" s="17" t="str">
        <v/>
      </c>
      <c r="U376" s="17" t="str">
        <v/>
      </c>
      <c r="V376" s="17" t="str">
        <v/>
      </c>
      <c r="W376" s="17" t="str">
        <v/>
      </c>
      <c r="X376" s="17" t="str">
        <v/>
      </c>
      <c r="Y376" s="17" t="str">
        <v/>
      </c>
      <c r="Z376" s="17" t="str">
        <v/>
      </c>
      <c r="AA376" s="17" t="str">
        <v/>
      </c>
      <c r="AB376" s="17" t="str">
        <v/>
      </c>
      <c r="AC376" s="17" t="str">
        <v/>
      </c>
      <c r="AD376" s="17" t="str">
        <v/>
      </c>
      <c r="AE376" s="17" t="str">
        <v/>
      </c>
      <c r="AF376" s="5" t="str">
        <v/>
      </c>
      <c r="AG376" s="18">
        <f>IFERROR(_xlfn.BETA.DIST(DATE(YEAR(AG$2),MONTH(AG$2),15),$AD$2,$AE$2,FALSE,DATE(YEAR($AD376),MONTH($AD376),1),DATE(YEAR($AE376),MONTH($AE376),28)),0)</f>
      </c>
      <c r="AH376" s="18">
        <f>IFERROR(_xlfn.BETA.DIST(DATE(YEAR(AH$2),MONTH(AH$2),15),$AD$2,$AE$2,FALSE,DATE(YEAR($AD376),MONTH($AD376),1),DATE(YEAR($AE376),MONTH($AE376),28)),0)</f>
      </c>
      <c r="AI376" s="18">
        <f>IFERROR(_xlfn.BETA.DIST(DATE(YEAR(AI$2),MONTH(AI$2),15),$AD$2,$AE$2,FALSE,DATE(YEAR($AD376),MONTH($AD376),1),DATE(YEAR($AE376),MONTH($AE376),28)),0)</f>
      </c>
      <c r="AJ376" s="18">
        <f>IFERROR(_xlfn.BETA.DIST(DATE(YEAR(AJ$2),MONTH(AJ$2),15),$AD$2,$AE$2,FALSE,DATE(YEAR($AD376),MONTH($AD376),1),DATE(YEAR($AE376),MONTH($AE376),28)),0)</f>
      </c>
      <c r="AK376" s="18">
        <f>IFERROR(_xlfn.BETA.DIST(DATE(YEAR(AK$2),MONTH(AK$2),15),$AD$2,$AE$2,FALSE,DATE(YEAR($AD376),MONTH($AD376),1),DATE(YEAR($AE376),MONTH($AE376),28)),0)</f>
      </c>
      <c r="AL376" s="18">
        <f>IFERROR(_xlfn.BETA.DIST(DATE(YEAR(AL$2),MONTH(AL$2),15),$AD$2,$AE$2,FALSE,DATE(YEAR($AD376),MONTH($AD376),1),DATE(YEAR($AE376),MONTH($AE376),28)),0)</f>
      </c>
      <c r="AM376" s="18">
        <f>IFERROR(_xlfn.BETA.DIST(DATE(YEAR(AM$2),MONTH(AM$2),15),$AD$2,$AE$2,FALSE,DATE(YEAR($AD376),MONTH($AD376),1),DATE(YEAR($AE376),MONTH($AE376),28)),0)</f>
      </c>
      <c r="AN376" s="18">
        <f>IFERROR(_xlfn.BETA.DIST(DATE(YEAR(AN$2),MONTH(AN$2),15),$AD$2,$AE$2,FALSE,DATE(YEAR($AD376),MONTH($AD376),1),DATE(YEAR($AE376),MONTH($AE376),28)),0)</f>
      </c>
      <c r="AO376" s="18">
        <f>IFERROR(_xlfn.BETA.DIST(DATE(YEAR(AO$2),MONTH(AO$2),15),$AD$2,$AE$2,FALSE,DATE(YEAR($AD376),MONTH($AD376),1),DATE(YEAR($AE376),MONTH($AE376),28)),0)</f>
      </c>
      <c r="AP376" s="18">
        <f>IFERROR(_xlfn.BETA.DIST(DATE(YEAR(AP$2),MONTH(AP$2),15),$AD$2,$AE$2,FALSE,DATE(YEAR($AD376),MONTH($AD376),1),DATE(YEAR($AE376),MONTH($AE376),28)),0)</f>
      </c>
      <c r="AQ376" s="18">
        <f>IFERROR(_xlfn.BETA.DIST(DATE(YEAR(AQ$2),MONTH(AQ$2),15),$AD$2,$AE$2,FALSE,DATE(YEAR($AD376),MONTH($AD376),1),DATE(YEAR($AE376),MONTH($AE376),28)),0)</f>
      </c>
      <c r="AR376" s="18">
        <f>IFERROR(_xlfn.BETA.DIST(DATE(YEAR(AR$2),MONTH(AR$2),15),$AD$2,$AE$2,FALSE,DATE(YEAR($AD376),MONTH($AD376),1),DATE(YEAR($AE376),MONTH($AE376),28)),0)</f>
      </c>
      <c r="AS376" s="18">
        <f>IFERROR(_xlfn.BETA.DIST(DATE(YEAR(AS$2),MONTH(AS$2),15),$AD$2,$AE$2,FALSE,DATE(YEAR($AD376),MONTH($AD376),1),DATE(YEAR($AE376),MONTH($AE376),28)),0)</f>
      </c>
      <c r="AT376" s="18">
        <f>IFERROR(_xlfn.BETA.DIST(DATE(YEAR(AT$2),MONTH(AT$2),15),$AD$2,$AE$2,FALSE,DATE(YEAR($AD376),MONTH($AD376),1),DATE(YEAR($AE376),MONTH($AE376),28)),0)</f>
      </c>
      <c r="AU376" s="18">
        <f>IFERROR(_xlfn.BETA.DIST(DATE(YEAR(AU$2),MONTH(AU$2),15),$AD$2,$AE$2,FALSE,DATE(YEAR($AD376),MONTH($AD376),1),DATE(YEAR($AE376),MONTH($AE376),28)),0)</f>
      </c>
      <c r="AV376" s="18">
        <f>SUM(AG376:AU376)</f>
      </c>
      <c r="AW376" s="18">
        <f>IF(J376&lt;&gt;0,J376,IF($AV376=0,0,AG376/$AV376*$Z376))</f>
      </c>
      <c r="AX376" s="18">
        <f>IF(K376&lt;&gt;0,K376,IF($AV376=0,0,AH376/$AV376*$Z376))</f>
      </c>
      <c r="AY376" s="18">
        <f>IF(L376&lt;&gt;0,L376,IF($AV376=0,0,AI376/$AV376*$Z376))</f>
      </c>
      <c r="AZ376" s="18">
        <f>IF(M376&lt;&gt;0,M376,IF($AV376=0,0,AJ376/$AV376*$Z376))</f>
      </c>
      <c r="BA376" s="18">
        <f>IF(N376&lt;&gt;0,N376,IF($AV376=0,0,AK376/$AV376*$Z376))</f>
      </c>
      <c r="BB376" s="18">
        <f>IF(O376&lt;&gt;0,O376,IF($AV376=0,0,AL376/$AV376*$Z376))</f>
      </c>
      <c r="BC376" s="18">
        <f>IF(P376&lt;&gt;0,P376,IF($AV376=0,0,AM376/$AV376*$Z376))</f>
      </c>
      <c r="BD376" s="18">
        <f>IF(Q376&lt;&gt;0,Q376,IF($AV376=0,0,AN376/$AV376*$Z376))</f>
      </c>
      <c r="BE376" s="18">
        <f>IF(R376&lt;&gt;0,R376,IF($AV376=0,0,AO376/$AV376*$Z376))</f>
      </c>
      <c r="BF376" s="18">
        <f>IF(S376&lt;&gt;0,S376,IF($AV376=0,0,AP376/$AV376*$Z376))</f>
      </c>
      <c r="BG376" s="18">
        <f>IF(T376&lt;&gt;0,T376,IF($AV376=0,0,AQ376/$AV376*$Z376))</f>
      </c>
      <c r="BH376" s="18">
        <f>IF(U376&lt;&gt;0,U376,IF($AV376=0,0,AR376/$AV376*$Z376))</f>
      </c>
      <c r="BI376" s="18">
        <f>IF(V376&lt;&gt;0,V376,IF($AV376=0,0,AS376/$AV376*$Z376))</f>
      </c>
      <c r="BJ376" s="18">
        <f>IF(W376&lt;&gt;0,W376,IF($AV376=0,0,AT376/$AV376*$Z376))</f>
      </c>
      <c r="BK376" s="18">
        <f>IF(X376&lt;&gt;0,X376,IF($AV376=0,0,AU376/$AV376*$Z376))</f>
      </c>
      <c r="BL376" s="18">
        <f>SUM(AW376:BK376)</f>
      </c>
      <c r="BM376" s="17" t="str">
        <v/>
      </c>
    </row>
    <row r="377" outlineLevel="4">
      <c r="A377" s="5" t="str">
        <v>8.4.3</v>
      </c>
      <c r="B377" s="5" t="str">
        <v/>
      </c>
      <c r="C377" s="5" t="str">
        <v>BSKDGNGENGR05</v>
      </c>
      <c r="D377" s="5" t="str">
        <v>BSKDGNGENGR05</v>
      </c>
      <c r="E377" s="19">
        <f>IFERROR(_xlfn.XLOOKUP(F377,Assumptions!B:B,Assumptions!C:C),0)</f>
      </c>
      <c r="F377" s="5" t="str">
        <v>Advanced Payment</v>
      </c>
      <c r="G377" s="5" t="str">
        <v/>
      </c>
      <c r="H377" s="18">
        <f>G376*E377</f>
      </c>
      <c r="I377" s="18">
        <f>H377*(1-0)</f>
      </c>
      <c r="J377" s="18">
        <v>0</v>
      </c>
      <c r="K377" s="18">
        <v>0</v>
      </c>
      <c r="L377" s="18">
        <v>0</v>
      </c>
      <c r="M377" s="18">
        <v>0</v>
      </c>
      <c r="N377" s="18">
        <v>0</v>
      </c>
      <c r="O377" s="18">
        <v>0</v>
      </c>
      <c r="P377" s="18">
        <v>0</v>
      </c>
      <c r="Q377" s="18">
        <v>0</v>
      </c>
      <c r="R377" s="18">
        <v>0</v>
      </c>
      <c r="S377" s="18">
        <v>0</v>
      </c>
      <c r="T377" s="18">
        <v>0</v>
      </c>
      <c r="U377" s="18">
        <v>0</v>
      </c>
      <c r="V377" s="18">
        <v>0</v>
      </c>
      <c r="W377" s="18">
        <v>0</v>
      </c>
      <c r="X377" s="18">
        <v>0</v>
      </c>
      <c r="Y377" s="18">
        <f>SUM(J377:X377)</f>
      </c>
      <c r="Z377" s="18">
        <f>I377-Y377</f>
      </c>
      <c r="AA377" s="20">
        <v>46026</v>
      </c>
      <c r="AB377" s="20">
        <v>46026</v>
      </c>
      <c r="AC377" s="18">
        <f>IFERROR(_xlfn.XLOOKUP(F377,Assumptions!B:B,Assumptions!D:D),0)</f>
      </c>
      <c r="AD377" s="20">
        <f>AA377+AC377</f>
      </c>
      <c r="AE377" s="20">
        <f>AC377+AB377</f>
      </c>
      <c r="AF377" s="5" t="str">
        <v/>
      </c>
      <c r="AG377" s="18">
        <f>IFERROR(_xlfn.BETA.DIST(DATE(YEAR(AG$2),MONTH(AG$2),15),$AD$2,$AE$2,FALSE,DATE(YEAR($AD377),MONTH($AD377),1),DATE(YEAR($AE377),MONTH($AE377),28)),0)</f>
      </c>
      <c r="AH377" s="18">
        <f>IFERROR(_xlfn.BETA.DIST(DATE(YEAR(AH$2),MONTH(AH$2),15),$AD$2,$AE$2,FALSE,DATE(YEAR($AD377),MONTH($AD377),1),DATE(YEAR($AE377),MONTH($AE377),28)),0)</f>
      </c>
      <c r="AI377" s="18">
        <f>IFERROR(_xlfn.BETA.DIST(DATE(YEAR(AI$2),MONTH(AI$2),15),$AD$2,$AE$2,FALSE,DATE(YEAR($AD377),MONTH($AD377),1),DATE(YEAR($AE377),MONTH($AE377),28)),0)</f>
      </c>
      <c r="AJ377" s="18">
        <f>IFERROR(_xlfn.BETA.DIST(DATE(YEAR(AJ$2),MONTH(AJ$2),15),$AD$2,$AE$2,FALSE,DATE(YEAR($AD377),MONTH($AD377),1),DATE(YEAR($AE377),MONTH($AE377),28)),0)</f>
      </c>
      <c r="AK377" s="18">
        <f>IFERROR(_xlfn.BETA.DIST(DATE(YEAR(AK$2),MONTH(AK$2),15),$AD$2,$AE$2,FALSE,DATE(YEAR($AD377),MONTH($AD377),1),DATE(YEAR($AE377),MONTH($AE377),28)),0)</f>
      </c>
      <c r="AL377" s="18">
        <f>IFERROR(_xlfn.BETA.DIST(DATE(YEAR(AL$2),MONTH(AL$2),15),$AD$2,$AE$2,FALSE,DATE(YEAR($AD377),MONTH($AD377),1),DATE(YEAR($AE377),MONTH($AE377),28)),0)</f>
      </c>
      <c r="AM377" s="18">
        <f>IFERROR(_xlfn.BETA.DIST(DATE(YEAR(AM$2),MONTH(AM$2),15),$AD$2,$AE$2,FALSE,DATE(YEAR($AD377),MONTH($AD377),1),DATE(YEAR($AE377),MONTH($AE377),28)),0)</f>
      </c>
      <c r="AN377" s="18">
        <f>IFERROR(_xlfn.BETA.DIST(DATE(YEAR(AN$2),MONTH(AN$2),15),$AD$2,$AE$2,FALSE,DATE(YEAR($AD377),MONTH($AD377),1),DATE(YEAR($AE377),MONTH($AE377),28)),0)</f>
      </c>
      <c r="AO377" s="18">
        <f>IFERROR(_xlfn.BETA.DIST(DATE(YEAR(AO$2),MONTH(AO$2),15),$AD$2,$AE$2,FALSE,DATE(YEAR($AD377),MONTH($AD377),1),DATE(YEAR($AE377),MONTH($AE377),28)),0)</f>
      </c>
      <c r="AP377" s="18">
        <f>IFERROR(_xlfn.BETA.DIST(DATE(YEAR(AP$2),MONTH(AP$2),15),$AD$2,$AE$2,FALSE,DATE(YEAR($AD377),MONTH($AD377),1),DATE(YEAR($AE377),MONTH($AE377),28)),0)</f>
      </c>
      <c r="AQ377" s="18">
        <f>IFERROR(_xlfn.BETA.DIST(DATE(YEAR(AQ$2),MONTH(AQ$2),15),$AD$2,$AE$2,FALSE,DATE(YEAR($AD377),MONTH($AD377),1),DATE(YEAR($AE377),MONTH($AE377),28)),0)</f>
      </c>
      <c r="AR377" s="18">
        <f>IFERROR(_xlfn.BETA.DIST(DATE(YEAR(AR$2),MONTH(AR$2),15),$AD$2,$AE$2,FALSE,DATE(YEAR($AD377),MONTH($AD377),1),DATE(YEAR($AE377),MONTH($AE377),28)),0)</f>
      </c>
      <c r="AS377" s="18">
        <f>IFERROR(_xlfn.BETA.DIST(DATE(YEAR(AS$2),MONTH(AS$2),15),$AD$2,$AE$2,FALSE,DATE(YEAR($AD377),MONTH($AD377),1),DATE(YEAR($AE377),MONTH($AE377),28)),0)</f>
      </c>
      <c r="AT377" s="18">
        <f>IFERROR(_xlfn.BETA.DIST(DATE(YEAR(AT$2),MONTH(AT$2),15),$AD$2,$AE$2,FALSE,DATE(YEAR($AD377),MONTH($AD377),1),DATE(YEAR($AE377),MONTH($AE377),28)),0)</f>
      </c>
      <c r="AU377" s="18">
        <f>IFERROR(_xlfn.BETA.DIST(DATE(YEAR(AU$2),MONTH(AU$2),15),$AD$2,$AE$2,FALSE,DATE(YEAR($AD377),MONTH($AD377),1),DATE(YEAR($AE377),MONTH($AE377),28)),0)</f>
      </c>
      <c r="AV377" s="18">
        <f>SUM(AG377:AU377)</f>
      </c>
      <c r="AW377" s="18">
        <f>IF(J377&lt;&gt;0,J377,IF($AV377=0,0,AG377/$AV377*$Z377))</f>
      </c>
      <c r="AX377" s="18">
        <f>IF(K377&lt;&gt;0,K377,IF($AV377=0,0,AH377/$AV377*$Z377))</f>
      </c>
      <c r="AY377" s="18">
        <f>IF(L377&lt;&gt;0,L377,IF($AV377=0,0,AI377/$AV377*$Z377))</f>
      </c>
      <c r="AZ377" s="18">
        <f>IF(M377&lt;&gt;0,M377,IF($AV377=0,0,AJ377/$AV377*$Z377))</f>
      </c>
      <c r="BA377" s="18">
        <f>IF(N377&lt;&gt;0,N377,IF($AV377=0,0,AK377/$AV377*$Z377))</f>
      </c>
      <c r="BB377" s="18">
        <f>IF(O377&lt;&gt;0,O377,IF($AV377=0,0,AL377/$AV377*$Z377))</f>
      </c>
      <c r="BC377" s="18">
        <f>IF(P377&lt;&gt;0,P377,IF($AV377=0,0,AM377/$AV377*$Z377))</f>
      </c>
      <c r="BD377" s="18">
        <f>IF(Q377&lt;&gt;0,Q377,IF($AV377=0,0,AN377/$AV377*$Z377))</f>
      </c>
      <c r="BE377" s="18">
        <f>IF(R377&lt;&gt;0,R377,IF($AV377=0,0,AO377/$AV377*$Z377))</f>
      </c>
      <c r="BF377" s="18">
        <f>IF(S377&lt;&gt;0,S377,IF($AV377=0,0,AP377/$AV377*$Z377))</f>
      </c>
      <c r="BG377" s="18">
        <f>IF(T377&lt;&gt;0,T377,IF($AV377=0,0,AQ377/$AV377*$Z377))</f>
      </c>
      <c r="BH377" s="18">
        <f>IF(U377&lt;&gt;0,U377,IF($AV377=0,0,AR377/$AV377*$Z377))</f>
      </c>
      <c r="BI377" s="18">
        <f>IF(V377&lt;&gt;0,V377,IF($AV377=0,0,AS377/$AV377*$Z377))</f>
      </c>
      <c r="BJ377" s="18">
        <f>IF(W377&lt;&gt;0,W377,IF($AV377=0,0,AT377/$AV377*$Z377))</f>
      </c>
      <c r="BK377" s="18">
        <f>IF(X377&lt;&gt;0,X377,IF($AV377=0,0,AU377/$AV377*$Z377))</f>
      </c>
      <c r="BL377" s="18">
        <f>SUM(AW377:BK377)</f>
      </c>
      <c r="BM377" s="18">
        <f>I377-BL377</f>
      </c>
    </row>
    <row r="378" outlineLevel="4">
      <c r="A378" s="5" t="str">
        <v>8.4.3</v>
      </c>
      <c r="B378" s="5" t="str">
        <v/>
      </c>
      <c r="C378" s="5" t="str">
        <v>BSPRELGENCP13</v>
      </c>
      <c r="D378" s="5" t="str">
        <v>BSPRELGENCP13</v>
      </c>
      <c r="E378" s="19">
        <f>IFERROR(_xlfn.XLOOKUP(F378,Assumptions!B:B,Assumptions!C:C),0)</f>
      </c>
      <c r="F378" s="5" t="str">
        <v>Site Delivery USD</v>
      </c>
      <c r="G378" s="5" t="str">
        <v/>
      </c>
      <c r="H378" s="18">
        <f>G376*E378</f>
      </c>
      <c r="I378" s="18">
        <f>H378*(1-0)</f>
      </c>
      <c r="J378" s="18">
        <v>0</v>
      </c>
      <c r="K378" s="18">
        <v>0</v>
      </c>
      <c r="L378" s="18">
        <v>0</v>
      </c>
      <c r="M378" s="18">
        <v>0</v>
      </c>
      <c r="N378" s="18">
        <v>0</v>
      </c>
      <c r="O378" s="18">
        <v>0</v>
      </c>
      <c r="P378" s="18">
        <v>0</v>
      </c>
      <c r="Q378" s="18">
        <v>0</v>
      </c>
      <c r="R378" s="18">
        <v>0</v>
      </c>
      <c r="S378" s="18">
        <v>0</v>
      </c>
      <c r="T378" s="18">
        <v>0</v>
      </c>
      <c r="U378" s="18">
        <v>0</v>
      </c>
      <c r="V378" s="18">
        <v>0</v>
      </c>
      <c r="W378" s="18">
        <v>0</v>
      </c>
      <c r="X378" s="18">
        <v>0</v>
      </c>
      <c r="Y378" s="18">
        <f>SUM(J378:X378)</f>
      </c>
      <c r="Z378" s="18">
        <f>I378-Y378</f>
      </c>
      <c r="AA378" s="20">
        <v>46295</v>
      </c>
      <c r="AB378" s="20">
        <v>46295</v>
      </c>
      <c r="AC378" s="18">
        <f>IFERROR(_xlfn.XLOOKUP(F378,Assumptions!B:B,Assumptions!D:D),0)</f>
      </c>
      <c r="AD378" s="20">
        <f>AA378+AC378</f>
      </c>
      <c r="AE378" s="20">
        <f>AC378+AB378</f>
      </c>
      <c r="AF378" s="5" t="str">
        <v/>
      </c>
      <c r="AG378" s="18">
        <f>IFERROR(_xlfn.BETA.DIST(DATE(YEAR(AG$2),MONTH(AG$2),15),$AD$2,$AE$2,FALSE,DATE(YEAR($AD378),MONTH($AD378),1),DATE(YEAR($AE378),MONTH($AE378),28)),0)</f>
      </c>
      <c r="AH378" s="18">
        <f>IFERROR(_xlfn.BETA.DIST(DATE(YEAR(AH$2),MONTH(AH$2),15),$AD$2,$AE$2,FALSE,DATE(YEAR($AD378),MONTH($AD378),1),DATE(YEAR($AE378),MONTH($AE378),28)),0)</f>
      </c>
      <c r="AI378" s="18">
        <f>IFERROR(_xlfn.BETA.DIST(DATE(YEAR(AI$2),MONTH(AI$2),15),$AD$2,$AE$2,FALSE,DATE(YEAR($AD378),MONTH($AD378),1),DATE(YEAR($AE378),MONTH($AE378),28)),0)</f>
      </c>
      <c r="AJ378" s="18">
        <f>IFERROR(_xlfn.BETA.DIST(DATE(YEAR(AJ$2),MONTH(AJ$2),15),$AD$2,$AE$2,FALSE,DATE(YEAR($AD378),MONTH($AD378),1),DATE(YEAR($AE378),MONTH($AE378),28)),0)</f>
      </c>
      <c r="AK378" s="18">
        <f>IFERROR(_xlfn.BETA.DIST(DATE(YEAR(AK$2),MONTH(AK$2),15),$AD$2,$AE$2,FALSE,DATE(YEAR($AD378),MONTH($AD378),1),DATE(YEAR($AE378),MONTH($AE378),28)),0)</f>
      </c>
      <c r="AL378" s="18">
        <f>IFERROR(_xlfn.BETA.DIST(DATE(YEAR(AL$2),MONTH(AL$2),15),$AD$2,$AE$2,FALSE,DATE(YEAR($AD378),MONTH($AD378),1),DATE(YEAR($AE378),MONTH($AE378),28)),0)</f>
      </c>
      <c r="AM378" s="18">
        <f>IFERROR(_xlfn.BETA.DIST(DATE(YEAR(AM$2),MONTH(AM$2),15),$AD$2,$AE$2,FALSE,DATE(YEAR($AD378),MONTH($AD378),1),DATE(YEAR($AE378),MONTH($AE378),28)),0)</f>
      </c>
      <c r="AN378" s="18">
        <f>IFERROR(_xlfn.BETA.DIST(DATE(YEAR(AN$2),MONTH(AN$2),15),$AD$2,$AE$2,FALSE,DATE(YEAR($AD378),MONTH($AD378),1),DATE(YEAR($AE378),MONTH($AE378),28)),0)</f>
      </c>
      <c r="AO378" s="18">
        <f>IFERROR(_xlfn.BETA.DIST(DATE(YEAR(AO$2),MONTH(AO$2),15),$AD$2,$AE$2,FALSE,DATE(YEAR($AD378),MONTH($AD378),1),DATE(YEAR($AE378),MONTH($AE378),28)),0)</f>
      </c>
      <c r="AP378" s="18">
        <f>IFERROR(_xlfn.BETA.DIST(DATE(YEAR(AP$2),MONTH(AP$2),15),$AD$2,$AE$2,FALSE,DATE(YEAR($AD378),MONTH($AD378),1),DATE(YEAR($AE378),MONTH($AE378),28)),0)</f>
      </c>
      <c r="AQ378" s="18">
        <f>IFERROR(_xlfn.BETA.DIST(DATE(YEAR(AQ$2),MONTH(AQ$2),15),$AD$2,$AE$2,FALSE,DATE(YEAR($AD378),MONTH($AD378),1),DATE(YEAR($AE378),MONTH($AE378),28)),0)</f>
      </c>
      <c r="AR378" s="18">
        <f>IFERROR(_xlfn.BETA.DIST(DATE(YEAR(AR$2),MONTH(AR$2),15),$AD$2,$AE$2,FALSE,DATE(YEAR($AD378),MONTH($AD378),1),DATE(YEAR($AE378),MONTH($AE378),28)),0)</f>
      </c>
      <c r="AS378" s="18">
        <f>IFERROR(_xlfn.BETA.DIST(DATE(YEAR(AS$2),MONTH(AS$2),15),$AD$2,$AE$2,FALSE,DATE(YEAR($AD378),MONTH($AD378),1),DATE(YEAR($AE378),MONTH($AE378),28)),0)</f>
      </c>
      <c r="AT378" s="18">
        <f>IFERROR(_xlfn.BETA.DIST(DATE(YEAR(AT$2),MONTH(AT$2),15),$AD$2,$AE$2,FALSE,DATE(YEAR($AD378),MONTH($AD378),1),DATE(YEAR($AE378),MONTH($AE378),28)),0)</f>
      </c>
      <c r="AU378" s="18">
        <f>IFERROR(_xlfn.BETA.DIST(DATE(YEAR(AU$2),MONTH(AU$2),15),$AD$2,$AE$2,FALSE,DATE(YEAR($AD378),MONTH($AD378),1),DATE(YEAR($AE378),MONTH($AE378),28)),0)</f>
      </c>
      <c r="AV378" s="18">
        <f>SUM(AG378:AU378)</f>
      </c>
      <c r="AW378" s="18">
        <f>IF(J378&lt;&gt;0,J378,IF($AV378=0,0,AG378/$AV378*$Z378))</f>
      </c>
      <c r="AX378" s="18">
        <f>IF(K378&lt;&gt;0,K378,IF($AV378=0,0,AH378/$AV378*$Z378))</f>
      </c>
      <c r="AY378" s="18">
        <f>IF(L378&lt;&gt;0,L378,IF($AV378=0,0,AI378/$AV378*$Z378))</f>
      </c>
      <c r="AZ378" s="18">
        <f>IF(M378&lt;&gt;0,M378,IF($AV378=0,0,AJ378/$AV378*$Z378))</f>
      </c>
      <c r="BA378" s="18">
        <f>IF(N378&lt;&gt;0,N378,IF($AV378=0,0,AK378/$AV378*$Z378))</f>
      </c>
      <c r="BB378" s="18">
        <f>IF(O378&lt;&gt;0,O378,IF($AV378=0,0,AL378/$AV378*$Z378))</f>
      </c>
      <c r="BC378" s="18">
        <f>IF(P378&lt;&gt;0,P378,IF($AV378=0,0,AM378/$AV378*$Z378))</f>
      </c>
      <c r="BD378" s="18">
        <f>IF(Q378&lt;&gt;0,Q378,IF($AV378=0,0,AN378/$AV378*$Z378))</f>
      </c>
      <c r="BE378" s="18">
        <f>IF(R378&lt;&gt;0,R378,IF($AV378=0,0,AO378/$AV378*$Z378))</f>
      </c>
      <c r="BF378" s="18">
        <f>IF(S378&lt;&gt;0,S378,IF($AV378=0,0,AP378/$AV378*$Z378))</f>
      </c>
      <c r="BG378" s="18">
        <f>IF(T378&lt;&gt;0,T378,IF($AV378=0,0,AQ378/$AV378*$Z378))</f>
      </c>
      <c r="BH378" s="18">
        <f>IF(U378&lt;&gt;0,U378,IF($AV378=0,0,AR378/$AV378*$Z378))</f>
      </c>
      <c r="BI378" s="18">
        <f>IF(V378&lt;&gt;0,V378,IF($AV378=0,0,AS378/$AV378*$Z378))</f>
      </c>
      <c r="BJ378" s="18">
        <f>IF(W378&lt;&gt;0,W378,IF($AV378=0,0,AT378/$AV378*$Z378))</f>
      </c>
      <c r="BK378" s="18">
        <f>IF(X378&lt;&gt;0,X378,IF($AV378=0,0,AU378/$AV378*$Z378))</f>
      </c>
      <c r="BL378" s="18">
        <f>SUM(AW378:BK378)</f>
      </c>
      <c r="BM378" s="18">
        <f>I378-BL378</f>
      </c>
    </row>
    <row r="379" outlineLevel="4">
      <c r="A379" s="5" t="str">
        <v>8.4.3</v>
      </c>
      <c r="B379" s="5" t="str">
        <v/>
      </c>
      <c r="C379" s="5" t="str">
        <v>BSKDGNGENGR07</v>
      </c>
      <c r="D379" s="5" t="str">
        <v>BSKDGNGENGR07</v>
      </c>
      <c r="E379" s="19">
        <f>IFERROR(_xlfn.XLOOKUP(F379,Assumptions!B:B,Assumptions!C:C),0)</f>
      </c>
      <c r="F379" s="5" t="str">
        <v>Retention</v>
      </c>
      <c r="G379" s="5" t="str">
        <v/>
      </c>
      <c r="H379" s="18">
        <f>G376*E379</f>
      </c>
      <c r="I379" s="18">
        <f>H379*(1-0)</f>
      </c>
      <c r="J379" s="18">
        <v>0</v>
      </c>
      <c r="K379" s="18">
        <v>0</v>
      </c>
      <c r="L379" s="18">
        <v>0</v>
      </c>
      <c r="M379" s="18">
        <v>0</v>
      </c>
      <c r="N379" s="18">
        <v>0</v>
      </c>
      <c r="O379" s="18">
        <v>0</v>
      </c>
      <c r="P379" s="18">
        <v>0</v>
      </c>
      <c r="Q379" s="18">
        <v>0</v>
      </c>
      <c r="R379" s="18">
        <v>0</v>
      </c>
      <c r="S379" s="18">
        <v>0</v>
      </c>
      <c r="T379" s="18">
        <v>0</v>
      </c>
      <c r="U379" s="18">
        <v>0</v>
      </c>
      <c r="V379" s="18">
        <v>0</v>
      </c>
      <c r="W379" s="18">
        <v>0</v>
      </c>
      <c r="X379" s="18">
        <v>0</v>
      </c>
      <c r="Y379" s="18">
        <f>SUM(J379:X379)</f>
      </c>
      <c r="Z379" s="18">
        <f>I379-Y379</f>
      </c>
      <c r="AA379" s="20">
        <v>46483</v>
      </c>
      <c r="AB379" s="20">
        <v>46483</v>
      </c>
      <c r="AC379" s="18">
        <f>IFERROR(_xlfn.XLOOKUP(F379,Assumptions!B:B,Assumptions!D:D),0)</f>
      </c>
      <c r="AD379" s="20">
        <f>AA379+AC379</f>
      </c>
      <c r="AE379" s="20">
        <f>AC379+AB379</f>
      </c>
      <c r="AF379" s="5" t="str">
        <v/>
      </c>
      <c r="AG379" s="18">
        <f>IFERROR(_xlfn.BETA.DIST(DATE(YEAR(AG$2),MONTH(AG$2),15),$AD$2,$AE$2,FALSE,DATE(YEAR($AD379),MONTH($AD379),1),DATE(YEAR($AE379),MONTH($AE379),28)),0)</f>
      </c>
      <c r="AH379" s="18">
        <f>IFERROR(_xlfn.BETA.DIST(DATE(YEAR(AH$2),MONTH(AH$2),15),$AD$2,$AE$2,FALSE,DATE(YEAR($AD379),MONTH($AD379),1),DATE(YEAR($AE379),MONTH($AE379),28)),0)</f>
      </c>
      <c r="AI379" s="18">
        <f>IFERROR(_xlfn.BETA.DIST(DATE(YEAR(AI$2),MONTH(AI$2),15),$AD$2,$AE$2,FALSE,DATE(YEAR($AD379),MONTH($AD379),1),DATE(YEAR($AE379),MONTH($AE379),28)),0)</f>
      </c>
      <c r="AJ379" s="18">
        <f>IFERROR(_xlfn.BETA.DIST(DATE(YEAR(AJ$2),MONTH(AJ$2),15),$AD$2,$AE$2,FALSE,DATE(YEAR($AD379),MONTH($AD379),1),DATE(YEAR($AE379),MONTH($AE379),28)),0)</f>
      </c>
      <c r="AK379" s="18">
        <f>IFERROR(_xlfn.BETA.DIST(DATE(YEAR(AK$2),MONTH(AK$2),15),$AD$2,$AE$2,FALSE,DATE(YEAR($AD379),MONTH($AD379),1),DATE(YEAR($AE379),MONTH($AE379),28)),0)</f>
      </c>
      <c r="AL379" s="18">
        <f>IFERROR(_xlfn.BETA.DIST(DATE(YEAR(AL$2),MONTH(AL$2),15),$AD$2,$AE$2,FALSE,DATE(YEAR($AD379),MONTH($AD379),1),DATE(YEAR($AE379),MONTH($AE379),28)),0)</f>
      </c>
      <c r="AM379" s="18">
        <f>IFERROR(_xlfn.BETA.DIST(DATE(YEAR(AM$2),MONTH(AM$2),15),$AD$2,$AE$2,FALSE,DATE(YEAR($AD379),MONTH($AD379),1),DATE(YEAR($AE379),MONTH($AE379),28)),0)</f>
      </c>
      <c r="AN379" s="18">
        <f>IFERROR(_xlfn.BETA.DIST(DATE(YEAR(AN$2),MONTH(AN$2),15),$AD$2,$AE$2,FALSE,DATE(YEAR($AD379),MONTH($AD379),1),DATE(YEAR($AE379),MONTH($AE379),28)),0)</f>
      </c>
      <c r="AO379" s="18">
        <f>IFERROR(_xlfn.BETA.DIST(DATE(YEAR(AO$2),MONTH(AO$2),15),$AD$2,$AE$2,FALSE,DATE(YEAR($AD379),MONTH($AD379),1),DATE(YEAR($AE379),MONTH($AE379),28)),0)</f>
      </c>
      <c r="AP379" s="18">
        <f>IFERROR(_xlfn.BETA.DIST(DATE(YEAR(AP$2),MONTH(AP$2),15),$AD$2,$AE$2,FALSE,DATE(YEAR($AD379),MONTH($AD379),1),DATE(YEAR($AE379),MONTH($AE379),28)),0)</f>
      </c>
      <c r="AQ379" s="18">
        <f>IFERROR(_xlfn.BETA.DIST(DATE(YEAR(AQ$2),MONTH(AQ$2),15),$AD$2,$AE$2,FALSE,DATE(YEAR($AD379),MONTH($AD379),1),DATE(YEAR($AE379),MONTH($AE379),28)),0)</f>
      </c>
      <c r="AR379" s="18">
        <f>IFERROR(_xlfn.BETA.DIST(DATE(YEAR(AR$2),MONTH(AR$2),15),$AD$2,$AE$2,FALSE,DATE(YEAR($AD379),MONTH($AD379),1),DATE(YEAR($AE379),MONTH($AE379),28)),0)</f>
      </c>
      <c r="AS379" s="18">
        <f>IFERROR(_xlfn.BETA.DIST(DATE(YEAR(AS$2),MONTH(AS$2),15),$AD$2,$AE$2,FALSE,DATE(YEAR($AD379),MONTH($AD379),1),DATE(YEAR($AE379),MONTH($AE379),28)),0)</f>
      </c>
      <c r="AT379" s="18">
        <f>IFERROR(_xlfn.BETA.DIST(DATE(YEAR(AT$2),MONTH(AT$2),15),$AD$2,$AE$2,FALSE,DATE(YEAR($AD379),MONTH($AD379),1),DATE(YEAR($AE379),MONTH($AE379),28)),0)</f>
      </c>
      <c r="AU379" s="18">
        <f>IFERROR(_xlfn.BETA.DIST(DATE(YEAR(AU$2),MONTH(AU$2),15),$AD$2,$AE$2,FALSE,DATE(YEAR($AD379),MONTH($AD379),1),DATE(YEAR($AE379),MONTH($AE379),28)),0)</f>
      </c>
      <c r="AV379" s="18">
        <f>SUM(AG379:AU379)</f>
      </c>
      <c r="AW379" s="18">
        <f>IF(J379&lt;&gt;0,J379,IF($AV379=0,0,AG379/$AV379*$Z379))</f>
      </c>
      <c r="AX379" s="18">
        <f>IF(K379&lt;&gt;0,K379,IF($AV379=0,0,AH379/$AV379*$Z379))</f>
      </c>
      <c r="AY379" s="18">
        <f>IF(L379&lt;&gt;0,L379,IF($AV379=0,0,AI379/$AV379*$Z379))</f>
      </c>
      <c r="AZ379" s="18">
        <f>IF(M379&lt;&gt;0,M379,IF($AV379=0,0,AJ379/$AV379*$Z379))</f>
      </c>
      <c r="BA379" s="18">
        <f>IF(N379&lt;&gt;0,N379,IF($AV379=0,0,AK379/$AV379*$Z379))</f>
      </c>
      <c r="BB379" s="18">
        <f>IF(O379&lt;&gt;0,O379,IF($AV379=0,0,AL379/$AV379*$Z379))</f>
      </c>
      <c r="BC379" s="18">
        <f>IF(P379&lt;&gt;0,P379,IF($AV379=0,0,AM379/$AV379*$Z379))</f>
      </c>
      <c r="BD379" s="18">
        <f>IF(Q379&lt;&gt;0,Q379,IF($AV379=0,0,AN379/$AV379*$Z379))</f>
      </c>
      <c r="BE379" s="18">
        <f>IF(R379&lt;&gt;0,R379,IF($AV379=0,0,AO379/$AV379*$Z379))</f>
      </c>
      <c r="BF379" s="18">
        <f>IF(S379&lt;&gt;0,S379,IF($AV379=0,0,AP379/$AV379*$Z379))</f>
      </c>
      <c r="BG379" s="18">
        <f>IF(T379&lt;&gt;0,T379,IF($AV379=0,0,AQ379/$AV379*$Z379))</f>
      </c>
      <c r="BH379" s="18">
        <f>IF(U379&lt;&gt;0,U379,IF($AV379=0,0,AR379/$AV379*$Z379))</f>
      </c>
      <c r="BI379" s="18">
        <f>IF(V379&lt;&gt;0,V379,IF($AV379=0,0,AS379/$AV379*$Z379))</f>
      </c>
      <c r="BJ379" s="18">
        <f>IF(W379&lt;&gt;0,W379,IF($AV379=0,0,AT379/$AV379*$Z379))</f>
      </c>
      <c r="BK379" s="18">
        <f>IF(X379&lt;&gt;0,X379,IF($AV379=0,0,AU379/$AV379*$Z379))</f>
      </c>
      <c r="BL379" s="18">
        <f>SUM(AW379:BK379)</f>
      </c>
      <c r="BM379" s="18">
        <f>I379-BL379</f>
      </c>
    </row>
    <row r="380" outlineLevel="3">
      <c r="A380" s="17" t="str">
        <v>8.4.4</v>
      </c>
      <c r="B380" s="17" t="str">
        <v/>
      </c>
      <c r="C380" s="17" t="str">
        <v/>
      </c>
      <c r="D380" s="17" t="str">
        <v/>
      </c>
      <c r="E380" s="17" t="str">
        <v>8.4.4</v>
      </c>
      <c r="F380" s="17" t="str">
        <v>Price for 66 kV bus coupler control &amp; protection panel as specified.</v>
      </c>
      <c r="G380" s="17">
        <v>11210.85</v>
      </c>
      <c r="H380" s="17" t="str">
        <v/>
      </c>
      <c r="I380" s="17" t="str">
        <v/>
      </c>
      <c r="J380" s="17" t="str">
        <v/>
      </c>
      <c r="K380" s="17" t="str">
        <v/>
      </c>
      <c r="L380" s="17" t="str">
        <v/>
      </c>
      <c r="M380" s="17" t="str">
        <v/>
      </c>
      <c r="N380" s="17" t="str">
        <v/>
      </c>
      <c r="O380" s="17" t="str">
        <v/>
      </c>
      <c r="P380" s="17" t="str">
        <v/>
      </c>
      <c r="Q380" s="17" t="str">
        <v/>
      </c>
      <c r="R380" s="17" t="str">
        <v/>
      </c>
      <c r="S380" s="17" t="str">
        <v/>
      </c>
      <c r="T380" s="17" t="str">
        <v/>
      </c>
      <c r="U380" s="17" t="str">
        <v/>
      </c>
      <c r="V380" s="17" t="str">
        <v/>
      </c>
      <c r="W380" s="17" t="str">
        <v/>
      </c>
      <c r="X380" s="17" t="str">
        <v/>
      </c>
      <c r="Y380" s="17" t="str">
        <v/>
      </c>
      <c r="Z380" s="17" t="str">
        <v/>
      </c>
      <c r="AA380" s="17" t="str">
        <v/>
      </c>
      <c r="AB380" s="17" t="str">
        <v/>
      </c>
      <c r="AC380" s="17" t="str">
        <v/>
      </c>
      <c r="AD380" s="17" t="str">
        <v/>
      </c>
      <c r="AE380" s="17" t="str">
        <v/>
      </c>
      <c r="AF380" s="5" t="str">
        <v/>
      </c>
      <c r="AG380" s="18">
        <f>IFERROR(_xlfn.BETA.DIST(DATE(YEAR(AG$2),MONTH(AG$2),15),$AD$2,$AE$2,FALSE,DATE(YEAR($AD380),MONTH($AD380),1),DATE(YEAR($AE380),MONTH($AE380),28)),0)</f>
      </c>
      <c r="AH380" s="18">
        <f>IFERROR(_xlfn.BETA.DIST(DATE(YEAR(AH$2),MONTH(AH$2),15),$AD$2,$AE$2,FALSE,DATE(YEAR($AD380),MONTH($AD380),1),DATE(YEAR($AE380),MONTH($AE380),28)),0)</f>
      </c>
      <c r="AI380" s="18">
        <f>IFERROR(_xlfn.BETA.DIST(DATE(YEAR(AI$2),MONTH(AI$2),15),$AD$2,$AE$2,FALSE,DATE(YEAR($AD380),MONTH($AD380),1),DATE(YEAR($AE380),MONTH($AE380),28)),0)</f>
      </c>
      <c r="AJ380" s="18">
        <f>IFERROR(_xlfn.BETA.DIST(DATE(YEAR(AJ$2),MONTH(AJ$2),15),$AD$2,$AE$2,FALSE,DATE(YEAR($AD380),MONTH($AD380),1),DATE(YEAR($AE380),MONTH($AE380),28)),0)</f>
      </c>
      <c r="AK380" s="18">
        <f>IFERROR(_xlfn.BETA.DIST(DATE(YEAR(AK$2),MONTH(AK$2),15),$AD$2,$AE$2,FALSE,DATE(YEAR($AD380),MONTH($AD380),1),DATE(YEAR($AE380),MONTH($AE380),28)),0)</f>
      </c>
      <c r="AL380" s="18">
        <f>IFERROR(_xlfn.BETA.DIST(DATE(YEAR(AL$2),MONTH(AL$2),15),$AD$2,$AE$2,FALSE,DATE(YEAR($AD380),MONTH($AD380),1),DATE(YEAR($AE380),MONTH($AE380),28)),0)</f>
      </c>
      <c r="AM380" s="18">
        <f>IFERROR(_xlfn.BETA.DIST(DATE(YEAR(AM$2),MONTH(AM$2),15),$AD$2,$AE$2,FALSE,DATE(YEAR($AD380),MONTH($AD380),1),DATE(YEAR($AE380),MONTH($AE380),28)),0)</f>
      </c>
      <c r="AN380" s="18">
        <f>IFERROR(_xlfn.BETA.DIST(DATE(YEAR(AN$2),MONTH(AN$2),15),$AD$2,$AE$2,FALSE,DATE(YEAR($AD380),MONTH($AD380),1),DATE(YEAR($AE380),MONTH($AE380),28)),0)</f>
      </c>
      <c r="AO380" s="18">
        <f>IFERROR(_xlfn.BETA.DIST(DATE(YEAR(AO$2),MONTH(AO$2),15),$AD$2,$AE$2,FALSE,DATE(YEAR($AD380),MONTH($AD380),1),DATE(YEAR($AE380),MONTH($AE380),28)),0)</f>
      </c>
      <c r="AP380" s="18">
        <f>IFERROR(_xlfn.BETA.DIST(DATE(YEAR(AP$2),MONTH(AP$2),15),$AD$2,$AE$2,FALSE,DATE(YEAR($AD380),MONTH($AD380),1),DATE(YEAR($AE380),MONTH($AE380),28)),0)</f>
      </c>
      <c r="AQ380" s="18">
        <f>IFERROR(_xlfn.BETA.DIST(DATE(YEAR(AQ$2),MONTH(AQ$2),15),$AD$2,$AE$2,FALSE,DATE(YEAR($AD380),MONTH($AD380),1),DATE(YEAR($AE380),MONTH($AE380),28)),0)</f>
      </c>
      <c r="AR380" s="18">
        <f>IFERROR(_xlfn.BETA.DIST(DATE(YEAR(AR$2),MONTH(AR$2),15),$AD$2,$AE$2,FALSE,DATE(YEAR($AD380),MONTH($AD380),1),DATE(YEAR($AE380),MONTH($AE380),28)),0)</f>
      </c>
      <c r="AS380" s="18">
        <f>IFERROR(_xlfn.BETA.DIST(DATE(YEAR(AS$2),MONTH(AS$2),15),$AD$2,$AE$2,FALSE,DATE(YEAR($AD380),MONTH($AD380),1),DATE(YEAR($AE380),MONTH($AE380),28)),0)</f>
      </c>
      <c r="AT380" s="18">
        <f>IFERROR(_xlfn.BETA.DIST(DATE(YEAR(AT$2),MONTH(AT$2),15),$AD$2,$AE$2,FALSE,DATE(YEAR($AD380),MONTH($AD380),1),DATE(YEAR($AE380),MONTH($AE380),28)),0)</f>
      </c>
      <c r="AU380" s="18">
        <f>IFERROR(_xlfn.BETA.DIST(DATE(YEAR(AU$2),MONTH(AU$2),15),$AD$2,$AE$2,FALSE,DATE(YEAR($AD380),MONTH($AD380),1),DATE(YEAR($AE380),MONTH($AE380),28)),0)</f>
      </c>
      <c r="AV380" s="18">
        <f>SUM(AG380:AU380)</f>
      </c>
      <c r="AW380" s="18">
        <f>IF(J380&lt;&gt;0,J380,IF($AV380=0,0,AG380/$AV380*$Z380))</f>
      </c>
      <c r="AX380" s="18">
        <f>IF(K380&lt;&gt;0,K380,IF($AV380=0,0,AH380/$AV380*$Z380))</f>
      </c>
      <c r="AY380" s="18">
        <f>IF(L380&lt;&gt;0,L380,IF($AV380=0,0,AI380/$AV380*$Z380))</f>
      </c>
      <c r="AZ380" s="18">
        <f>IF(M380&lt;&gt;0,M380,IF($AV380=0,0,AJ380/$AV380*$Z380))</f>
      </c>
      <c r="BA380" s="18">
        <f>IF(N380&lt;&gt;0,N380,IF($AV380=0,0,AK380/$AV380*$Z380))</f>
      </c>
      <c r="BB380" s="18">
        <f>IF(O380&lt;&gt;0,O380,IF($AV380=0,0,AL380/$AV380*$Z380))</f>
      </c>
      <c r="BC380" s="18">
        <f>IF(P380&lt;&gt;0,P380,IF($AV380=0,0,AM380/$AV380*$Z380))</f>
      </c>
      <c r="BD380" s="18">
        <f>IF(Q380&lt;&gt;0,Q380,IF($AV380=0,0,AN380/$AV380*$Z380))</f>
      </c>
      <c r="BE380" s="18">
        <f>IF(R380&lt;&gt;0,R380,IF($AV380=0,0,AO380/$AV380*$Z380))</f>
      </c>
      <c r="BF380" s="18">
        <f>IF(S380&lt;&gt;0,S380,IF($AV380=0,0,AP380/$AV380*$Z380))</f>
      </c>
      <c r="BG380" s="18">
        <f>IF(T380&lt;&gt;0,T380,IF($AV380=0,0,AQ380/$AV380*$Z380))</f>
      </c>
      <c r="BH380" s="18">
        <f>IF(U380&lt;&gt;0,U380,IF($AV380=0,0,AR380/$AV380*$Z380))</f>
      </c>
      <c r="BI380" s="18">
        <f>IF(V380&lt;&gt;0,V380,IF($AV380=0,0,AS380/$AV380*$Z380))</f>
      </c>
      <c r="BJ380" s="18">
        <f>IF(W380&lt;&gt;0,W380,IF($AV380=0,0,AT380/$AV380*$Z380))</f>
      </c>
      <c r="BK380" s="18">
        <f>IF(X380&lt;&gt;0,X380,IF($AV380=0,0,AU380/$AV380*$Z380))</f>
      </c>
      <c r="BL380" s="18">
        <f>SUM(AW380:BK380)</f>
      </c>
      <c r="BM380" s="17" t="str">
        <v/>
      </c>
    </row>
    <row r="381" outlineLevel="4">
      <c r="A381" s="5" t="str">
        <v>8.4.4</v>
      </c>
      <c r="B381" s="5" t="str">
        <v/>
      </c>
      <c r="C381" s="5" t="str">
        <v>BSKDGNGENGR05</v>
      </c>
      <c r="D381" s="5" t="str">
        <v>BSKDGNGENGR05</v>
      </c>
      <c r="E381" s="19">
        <f>IFERROR(_xlfn.XLOOKUP(F381,Assumptions!B:B,Assumptions!C:C),0)</f>
      </c>
      <c r="F381" s="5" t="str">
        <v>Advanced Payment</v>
      </c>
      <c r="G381" s="5" t="str">
        <v/>
      </c>
      <c r="H381" s="18">
        <f>G380*E381</f>
      </c>
      <c r="I381" s="18">
        <f>H381*(1-0)</f>
      </c>
      <c r="J381" s="18">
        <v>0</v>
      </c>
      <c r="K381" s="18">
        <v>0</v>
      </c>
      <c r="L381" s="18">
        <v>0</v>
      </c>
      <c r="M381" s="18">
        <v>0</v>
      </c>
      <c r="N381" s="18">
        <v>0</v>
      </c>
      <c r="O381" s="18">
        <v>0</v>
      </c>
      <c r="P381" s="18">
        <v>0</v>
      </c>
      <c r="Q381" s="18">
        <v>0</v>
      </c>
      <c r="R381" s="18">
        <v>0</v>
      </c>
      <c r="S381" s="18">
        <v>0</v>
      </c>
      <c r="T381" s="18">
        <v>0</v>
      </c>
      <c r="U381" s="18">
        <v>0</v>
      </c>
      <c r="V381" s="18">
        <v>0</v>
      </c>
      <c r="W381" s="18">
        <v>0</v>
      </c>
      <c r="X381" s="18">
        <v>0</v>
      </c>
      <c r="Y381" s="18">
        <f>SUM(J381:X381)</f>
      </c>
      <c r="Z381" s="18">
        <f>I381-Y381</f>
      </c>
      <c r="AA381" s="20">
        <v>46026</v>
      </c>
      <c r="AB381" s="20">
        <v>46026</v>
      </c>
      <c r="AC381" s="18">
        <f>IFERROR(_xlfn.XLOOKUP(F381,Assumptions!B:B,Assumptions!D:D),0)</f>
      </c>
      <c r="AD381" s="20">
        <f>AA381+AC381</f>
      </c>
      <c r="AE381" s="20">
        <f>AC381+AB381</f>
      </c>
      <c r="AF381" s="5" t="str">
        <v/>
      </c>
      <c r="AG381" s="18">
        <f>IFERROR(_xlfn.BETA.DIST(DATE(YEAR(AG$2),MONTH(AG$2),15),$AD$2,$AE$2,FALSE,DATE(YEAR($AD381),MONTH($AD381),1),DATE(YEAR($AE381),MONTH($AE381),28)),0)</f>
      </c>
      <c r="AH381" s="18">
        <f>IFERROR(_xlfn.BETA.DIST(DATE(YEAR(AH$2),MONTH(AH$2),15),$AD$2,$AE$2,FALSE,DATE(YEAR($AD381),MONTH($AD381),1),DATE(YEAR($AE381),MONTH($AE381),28)),0)</f>
      </c>
      <c r="AI381" s="18">
        <f>IFERROR(_xlfn.BETA.DIST(DATE(YEAR(AI$2),MONTH(AI$2),15),$AD$2,$AE$2,FALSE,DATE(YEAR($AD381),MONTH($AD381),1),DATE(YEAR($AE381),MONTH($AE381),28)),0)</f>
      </c>
      <c r="AJ381" s="18">
        <f>IFERROR(_xlfn.BETA.DIST(DATE(YEAR(AJ$2),MONTH(AJ$2),15),$AD$2,$AE$2,FALSE,DATE(YEAR($AD381),MONTH($AD381),1),DATE(YEAR($AE381),MONTH($AE381),28)),0)</f>
      </c>
      <c r="AK381" s="18">
        <f>IFERROR(_xlfn.BETA.DIST(DATE(YEAR(AK$2),MONTH(AK$2),15),$AD$2,$AE$2,FALSE,DATE(YEAR($AD381),MONTH($AD381),1),DATE(YEAR($AE381),MONTH($AE381),28)),0)</f>
      </c>
      <c r="AL381" s="18">
        <f>IFERROR(_xlfn.BETA.DIST(DATE(YEAR(AL$2),MONTH(AL$2),15),$AD$2,$AE$2,FALSE,DATE(YEAR($AD381),MONTH($AD381),1),DATE(YEAR($AE381),MONTH($AE381),28)),0)</f>
      </c>
      <c r="AM381" s="18">
        <f>IFERROR(_xlfn.BETA.DIST(DATE(YEAR(AM$2),MONTH(AM$2),15),$AD$2,$AE$2,FALSE,DATE(YEAR($AD381),MONTH($AD381),1),DATE(YEAR($AE381),MONTH($AE381),28)),0)</f>
      </c>
      <c r="AN381" s="18">
        <f>IFERROR(_xlfn.BETA.DIST(DATE(YEAR(AN$2),MONTH(AN$2),15),$AD$2,$AE$2,FALSE,DATE(YEAR($AD381),MONTH($AD381),1),DATE(YEAR($AE381),MONTH($AE381),28)),0)</f>
      </c>
      <c r="AO381" s="18">
        <f>IFERROR(_xlfn.BETA.DIST(DATE(YEAR(AO$2),MONTH(AO$2),15),$AD$2,$AE$2,FALSE,DATE(YEAR($AD381),MONTH($AD381),1),DATE(YEAR($AE381),MONTH($AE381),28)),0)</f>
      </c>
      <c r="AP381" s="18">
        <f>IFERROR(_xlfn.BETA.DIST(DATE(YEAR(AP$2),MONTH(AP$2),15),$AD$2,$AE$2,FALSE,DATE(YEAR($AD381),MONTH($AD381),1),DATE(YEAR($AE381),MONTH($AE381),28)),0)</f>
      </c>
      <c r="AQ381" s="18">
        <f>IFERROR(_xlfn.BETA.DIST(DATE(YEAR(AQ$2),MONTH(AQ$2),15),$AD$2,$AE$2,FALSE,DATE(YEAR($AD381),MONTH($AD381),1),DATE(YEAR($AE381),MONTH($AE381),28)),0)</f>
      </c>
      <c r="AR381" s="18">
        <f>IFERROR(_xlfn.BETA.DIST(DATE(YEAR(AR$2),MONTH(AR$2),15),$AD$2,$AE$2,FALSE,DATE(YEAR($AD381),MONTH($AD381),1),DATE(YEAR($AE381),MONTH($AE381),28)),0)</f>
      </c>
      <c r="AS381" s="18">
        <f>IFERROR(_xlfn.BETA.DIST(DATE(YEAR(AS$2),MONTH(AS$2),15),$AD$2,$AE$2,FALSE,DATE(YEAR($AD381),MONTH($AD381),1),DATE(YEAR($AE381),MONTH($AE381),28)),0)</f>
      </c>
      <c r="AT381" s="18">
        <f>IFERROR(_xlfn.BETA.DIST(DATE(YEAR(AT$2),MONTH(AT$2),15),$AD$2,$AE$2,FALSE,DATE(YEAR($AD381),MONTH($AD381),1),DATE(YEAR($AE381),MONTH($AE381),28)),0)</f>
      </c>
      <c r="AU381" s="18">
        <f>IFERROR(_xlfn.BETA.DIST(DATE(YEAR(AU$2),MONTH(AU$2),15),$AD$2,$AE$2,FALSE,DATE(YEAR($AD381),MONTH($AD381),1),DATE(YEAR($AE381),MONTH($AE381),28)),0)</f>
      </c>
      <c r="AV381" s="18">
        <f>SUM(AG381:AU381)</f>
      </c>
      <c r="AW381" s="18">
        <f>IF(J381&lt;&gt;0,J381,IF($AV381=0,0,AG381/$AV381*$Z381))</f>
      </c>
      <c r="AX381" s="18">
        <f>IF(K381&lt;&gt;0,K381,IF($AV381=0,0,AH381/$AV381*$Z381))</f>
      </c>
      <c r="AY381" s="18">
        <f>IF(L381&lt;&gt;0,L381,IF($AV381=0,0,AI381/$AV381*$Z381))</f>
      </c>
      <c r="AZ381" s="18">
        <f>IF(M381&lt;&gt;0,M381,IF($AV381=0,0,AJ381/$AV381*$Z381))</f>
      </c>
      <c r="BA381" s="18">
        <f>IF(N381&lt;&gt;0,N381,IF($AV381=0,0,AK381/$AV381*$Z381))</f>
      </c>
      <c r="BB381" s="18">
        <f>IF(O381&lt;&gt;0,O381,IF($AV381=0,0,AL381/$AV381*$Z381))</f>
      </c>
      <c r="BC381" s="18">
        <f>IF(P381&lt;&gt;0,P381,IF($AV381=0,0,AM381/$AV381*$Z381))</f>
      </c>
      <c r="BD381" s="18">
        <f>IF(Q381&lt;&gt;0,Q381,IF($AV381=0,0,AN381/$AV381*$Z381))</f>
      </c>
      <c r="BE381" s="18">
        <f>IF(R381&lt;&gt;0,R381,IF($AV381=0,0,AO381/$AV381*$Z381))</f>
      </c>
      <c r="BF381" s="18">
        <f>IF(S381&lt;&gt;0,S381,IF($AV381=0,0,AP381/$AV381*$Z381))</f>
      </c>
      <c r="BG381" s="18">
        <f>IF(T381&lt;&gt;0,T381,IF($AV381=0,0,AQ381/$AV381*$Z381))</f>
      </c>
      <c r="BH381" s="18">
        <f>IF(U381&lt;&gt;0,U381,IF($AV381=0,0,AR381/$AV381*$Z381))</f>
      </c>
      <c r="BI381" s="18">
        <f>IF(V381&lt;&gt;0,V381,IF($AV381=0,0,AS381/$AV381*$Z381))</f>
      </c>
      <c r="BJ381" s="18">
        <f>IF(W381&lt;&gt;0,W381,IF($AV381=0,0,AT381/$AV381*$Z381))</f>
      </c>
      <c r="BK381" s="18">
        <f>IF(X381&lt;&gt;0,X381,IF($AV381=0,0,AU381/$AV381*$Z381))</f>
      </c>
      <c r="BL381" s="18">
        <f>SUM(AW381:BK381)</f>
      </c>
      <c r="BM381" s="18">
        <f>I381-BL381</f>
      </c>
    </row>
    <row r="382" outlineLevel="4">
      <c r="A382" s="5" t="str">
        <v>8.4.4</v>
      </c>
      <c r="B382" s="5" t="str">
        <v/>
      </c>
      <c r="C382" s="5" t="str">
        <v>BSPRELGENCP13</v>
      </c>
      <c r="D382" s="5" t="str">
        <v>BSPRELGENCP13</v>
      </c>
      <c r="E382" s="19">
        <f>IFERROR(_xlfn.XLOOKUP(F382,Assumptions!B:B,Assumptions!C:C),0)</f>
      </c>
      <c r="F382" s="5" t="str">
        <v>Site Delivery USD</v>
      </c>
      <c r="G382" s="5" t="str">
        <v/>
      </c>
      <c r="H382" s="18">
        <f>G380*E382</f>
      </c>
      <c r="I382" s="18">
        <f>H382*(1-0)</f>
      </c>
      <c r="J382" s="18">
        <v>0</v>
      </c>
      <c r="K382" s="18">
        <v>0</v>
      </c>
      <c r="L382" s="18">
        <v>0</v>
      </c>
      <c r="M382" s="18">
        <v>0</v>
      </c>
      <c r="N382" s="18">
        <v>0</v>
      </c>
      <c r="O382" s="18">
        <v>0</v>
      </c>
      <c r="P382" s="18">
        <v>0</v>
      </c>
      <c r="Q382" s="18">
        <v>0</v>
      </c>
      <c r="R382" s="18">
        <v>0</v>
      </c>
      <c r="S382" s="18">
        <v>0</v>
      </c>
      <c r="T382" s="18">
        <v>0</v>
      </c>
      <c r="U382" s="18">
        <v>0</v>
      </c>
      <c r="V382" s="18">
        <v>0</v>
      </c>
      <c r="W382" s="18">
        <v>0</v>
      </c>
      <c r="X382" s="18">
        <v>0</v>
      </c>
      <c r="Y382" s="18">
        <f>SUM(J382:X382)</f>
      </c>
      <c r="Z382" s="18">
        <f>I382-Y382</f>
      </c>
      <c r="AA382" s="20">
        <v>46295</v>
      </c>
      <c r="AB382" s="20">
        <v>46295</v>
      </c>
      <c r="AC382" s="18">
        <f>IFERROR(_xlfn.XLOOKUP(F382,Assumptions!B:B,Assumptions!D:D),0)</f>
      </c>
      <c r="AD382" s="20">
        <f>AA382+AC382</f>
      </c>
      <c r="AE382" s="20">
        <f>AC382+AB382</f>
      </c>
      <c r="AF382" s="5" t="str">
        <v/>
      </c>
      <c r="AG382" s="18">
        <f>IFERROR(_xlfn.BETA.DIST(DATE(YEAR(AG$2),MONTH(AG$2),15),$AD$2,$AE$2,FALSE,DATE(YEAR($AD382),MONTH($AD382),1),DATE(YEAR($AE382),MONTH($AE382),28)),0)</f>
      </c>
      <c r="AH382" s="18">
        <f>IFERROR(_xlfn.BETA.DIST(DATE(YEAR(AH$2),MONTH(AH$2),15),$AD$2,$AE$2,FALSE,DATE(YEAR($AD382),MONTH($AD382),1),DATE(YEAR($AE382),MONTH($AE382),28)),0)</f>
      </c>
      <c r="AI382" s="18">
        <f>IFERROR(_xlfn.BETA.DIST(DATE(YEAR(AI$2),MONTH(AI$2),15),$AD$2,$AE$2,FALSE,DATE(YEAR($AD382),MONTH($AD382),1),DATE(YEAR($AE382),MONTH($AE382),28)),0)</f>
      </c>
      <c r="AJ382" s="18">
        <f>IFERROR(_xlfn.BETA.DIST(DATE(YEAR(AJ$2),MONTH(AJ$2),15),$AD$2,$AE$2,FALSE,DATE(YEAR($AD382),MONTH($AD382),1),DATE(YEAR($AE382),MONTH($AE382),28)),0)</f>
      </c>
      <c r="AK382" s="18">
        <f>IFERROR(_xlfn.BETA.DIST(DATE(YEAR(AK$2),MONTH(AK$2),15),$AD$2,$AE$2,FALSE,DATE(YEAR($AD382),MONTH($AD382),1),DATE(YEAR($AE382),MONTH($AE382),28)),0)</f>
      </c>
      <c r="AL382" s="18">
        <f>IFERROR(_xlfn.BETA.DIST(DATE(YEAR(AL$2),MONTH(AL$2),15),$AD$2,$AE$2,FALSE,DATE(YEAR($AD382),MONTH($AD382),1),DATE(YEAR($AE382),MONTH($AE382),28)),0)</f>
      </c>
      <c r="AM382" s="18">
        <f>IFERROR(_xlfn.BETA.DIST(DATE(YEAR(AM$2),MONTH(AM$2),15),$AD$2,$AE$2,FALSE,DATE(YEAR($AD382),MONTH($AD382),1),DATE(YEAR($AE382),MONTH($AE382),28)),0)</f>
      </c>
      <c r="AN382" s="18">
        <f>IFERROR(_xlfn.BETA.DIST(DATE(YEAR(AN$2),MONTH(AN$2),15),$AD$2,$AE$2,FALSE,DATE(YEAR($AD382),MONTH($AD382),1),DATE(YEAR($AE382),MONTH($AE382),28)),0)</f>
      </c>
      <c r="AO382" s="18">
        <f>IFERROR(_xlfn.BETA.DIST(DATE(YEAR(AO$2),MONTH(AO$2),15),$AD$2,$AE$2,FALSE,DATE(YEAR($AD382),MONTH($AD382),1),DATE(YEAR($AE382),MONTH($AE382),28)),0)</f>
      </c>
      <c r="AP382" s="18">
        <f>IFERROR(_xlfn.BETA.DIST(DATE(YEAR(AP$2),MONTH(AP$2),15),$AD$2,$AE$2,FALSE,DATE(YEAR($AD382),MONTH($AD382),1),DATE(YEAR($AE382),MONTH($AE382),28)),0)</f>
      </c>
      <c r="AQ382" s="18">
        <f>IFERROR(_xlfn.BETA.DIST(DATE(YEAR(AQ$2),MONTH(AQ$2),15),$AD$2,$AE$2,FALSE,DATE(YEAR($AD382),MONTH($AD382),1),DATE(YEAR($AE382),MONTH($AE382),28)),0)</f>
      </c>
      <c r="AR382" s="18">
        <f>IFERROR(_xlfn.BETA.DIST(DATE(YEAR(AR$2),MONTH(AR$2),15),$AD$2,$AE$2,FALSE,DATE(YEAR($AD382),MONTH($AD382),1),DATE(YEAR($AE382),MONTH($AE382),28)),0)</f>
      </c>
      <c r="AS382" s="18">
        <f>IFERROR(_xlfn.BETA.DIST(DATE(YEAR(AS$2),MONTH(AS$2),15),$AD$2,$AE$2,FALSE,DATE(YEAR($AD382),MONTH($AD382),1),DATE(YEAR($AE382),MONTH($AE382),28)),0)</f>
      </c>
      <c r="AT382" s="18">
        <f>IFERROR(_xlfn.BETA.DIST(DATE(YEAR(AT$2),MONTH(AT$2),15),$AD$2,$AE$2,FALSE,DATE(YEAR($AD382),MONTH($AD382),1),DATE(YEAR($AE382),MONTH($AE382),28)),0)</f>
      </c>
      <c r="AU382" s="18">
        <f>IFERROR(_xlfn.BETA.DIST(DATE(YEAR(AU$2),MONTH(AU$2),15),$AD$2,$AE$2,FALSE,DATE(YEAR($AD382),MONTH($AD382),1),DATE(YEAR($AE382),MONTH($AE382),28)),0)</f>
      </c>
      <c r="AV382" s="18">
        <f>SUM(AG382:AU382)</f>
      </c>
      <c r="AW382" s="18">
        <f>IF(J382&lt;&gt;0,J382,IF($AV382=0,0,AG382/$AV382*$Z382))</f>
      </c>
      <c r="AX382" s="18">
        <f>IF(K382&lt;&gt;0,K382,IF($AV382=0,0,AH382/$AV382*$Z382))</f>
      </c>
      <c r="AY382" s="18">
        <f>IF(L382&lt;&gt;0,L382,IF($AV382=0,0,AI382/$AV382*$Z382))</f>
      </c>
      <c r="AZ382" s="18">
        <f>IF(M382&lt;&gt;0,M382,IF($AV382=0,0,AJ382/$AV382*$Z382))</f>
      </c>
      <c r="BA382" s="18">
        <f>IF(N382&lt;&gt;0,N382,IF($AV382=0,0,AK382/$AV382*$Z382))</f>
      </c>
      <c r="BB382" s="18">
        <f>IF(O382&lt;&gt;0,O382,IF($AV382=0,0,AL382/$AV382*$Z382))</f>
      </c>
      <c r="BC382" s="18">
        <f>IF(P382&lt;&gt;0,P382,IF($AV382=0,0,AM382/$AV382*$Z382))</f>
      </c>
      <c r="BD382" s="18">
        <f>IF(Q382&lt;&gt;0,Q382,IF($AV382=0,0,AN382/$AV382*$Z382))</f>
      </c>
      <c r="BE382" s="18">
        <f>IF(R382&lt;&gt;0,R382,IF($AV382=0,0,AO382/$AV382*$Z382))</f>
      </c>
      <c r="BF382" s="18">
        <f>IF(S382&lt;&gt;0,S382,IF($AV382=0,0,AP382/$AV382*$Z382))</f>
      </c>
      <c r="BG382" s="18">
        <f>IF(T382&lt;&gt;0,T382,IF($AV382=0,0,AQ382/$AV382*$Z382))</f>
      </c>
      <c r="BH382" s="18">
        <f>IF(U382&lt;&gt;0,U382,IF($AV382=0,0,AR382/$AV382*$Z382))</f>
      </c>
      <c r="BI382" s="18">
        <f>IF(V382&lt;&gt;0,V382,IF($AV382=0,0,AS382/$AV382*$Z382))</f>
      </c>
      <c r="BJ382" s="18">
        <f>IF(W382&lt;&gt;0,W382,IF($AV382=0,0,AT382/$AV382*$Z382))</f>
      </c>
      <c r="BK382" s="18">
        <f>IF(X382&lt;&gt;0,X382,IF($AV382=0,0,AU382/$AV382*$Z382))</f>
      </c>
      <c r="BL382" s="18">
        <f>SUM(AW382:BK382)</f>
      </c>
      <c r="BM382" s="18">
        <f>I382-BL382</f>
      </c>
    </row>
    <row r="383" outlineLevel="4">
      <c r="A383" s="5" t="str">
        <v>8.4.4</v>
      </c>
      <c r="B383" s="5" t="str">
        <v/>
      </c>
      <c r="C383" s="5" t="str">
        <v>BSKDGNGENGR07</v>
      </c>
      <c r="D383" s="5" t="str">
        <v>BSKDGNGENGR07</v>
      </c>
      <c r="E383" s="19">
        <f>IFERROR(_xlfn.XLOOKUP(F383,Assumptions!B:B,Assumptions!C:C),0)</f>
      </c>
      <c r="F383" s="5" t="str">
        <v>Retention</v>
      </c>
      <c r="G383" s="5" t="str">
        <v/>
      </c>
      <c r="H383" s="18">
        <f>G380*E383</f>
      </c>
      <c r="I383" s="18">
        <f>H383*(1-0)</f>
      </c>
      <c r="J383" s="18">
        <v>0</v>
      </c>
      <c r="K383" s="18">
        <v>0</v>
      </c>
      <c r="L383" s="18">
        <v>0</v>
      </c>
      <c r="M383" s="18">
        <v>0</v>
      </c>
      <c r="N383" s="18">
        <v>0</v>
      </c>
      <c r="O383" s="18">
        <v>0</v>
      </c>
      <c r="P383" s="18">
        <v>0</v>
      </c>
      <c r="Q383" s="18">
        <v>0</v>
      </c>
      <c r="R383" s="18">
        <v>0</v>
      </c>
      <c r="S383" s="18">
        <v>0</v>
      </c>
      <c r="T383" s="18">
        <v>0</v>
      </c>
      <c r="U383" s="18">
        <v>0</v>
      </c>
      <c r="V383" s="18">
        <v>0</v>
      </c>
      <c r="W383" s="18">
        <v>0</v>
      </c>
      <c r="X383" s="18">
        <v>0</v>
      </c>
      <c r="Y383" s="18">
        <f>SUM(J383:X383)</f>
      </c>
      <c r="Z383" s="18">
        <f>I383-Y383</f>
      </c>
      <c r="AA383" s="20">
        <v>46483</v>
      </c>
      <c r="AB383" s="20">
        <v>46483</v>
      </c>
      <c r="AC383" s="18">
        <f>IFERROR(_xlfn.XLOOKUP(F383,Assumptions!B:B,Assumptions!D:D),0)</f>
      </c>
      <c r="AD383" s="20">
        <f>AA383+AC383</f>
      </c>
      <c r="AE383" s="20">
        <f>AC383+AB383</f>
      </c>
      <c r="AF383" s="5" t="str">
        <v/>
      </c>
      <c r="AG383" s="18">
        <f>IFERROR(_xlfn.BETA.DIST(DATE(YEAR(AG$2),MONTH(AG$2),15),$AD$2,$AE$2,FALSE,DATE(YEAR($AD383),MONTH($AD383),1),DATE(YEAR($AE383),MONTH($AE383),28)),0)</f>
      </c>
      <c r="AH383" s="18">
        <f>IFERROR(_xlfn.BETA.DIST(DATE(YEAR(AH$2),MONTH(AH$2),15),$AD$2,$AE$2,FALSE,DATE(YEAR($AD383),MONTH($AD383),1),DATE(YEAR($AE383),MONTH($AE383),28)),0)</f>
      </c>
      <c r="AI383" s="18">
        <f>IFERROR(_xlfn.BETA.DIST(DATE(YEAR(AI$2),MONTH(AI$2),15),$AD$2,$AE$2,FALSE,DATE(YEAR($AD383),MONTH($AD383),1),DATE(YEAR($AE383),MONTH($AE383),28)),0)</f>
      </c>
      <c r="AJ383" s="18">
        <f>IFERROR(_xlfn.BETA.DIST(DATE(YEAR(AJ$2),MONTH(AJ$2),15),$AD$2,$AE$2,FALSE,DATE(YEAR($AD383),MONTH($AD383),1),DATE(YEAR($AE383),MONTH($AE383),28)),0)</f>
      </c>
      <c r="AK383" s="18">
        <f>IFERROR(_xlfn.BETA.DIST(DATE(YEAR(AK$2),MONTH(AK$2),15),$AD$2,$AE$2,FALSE,DATE(YEAR($AD383),MONTH($AD383),1),DATE(YEAR($AE383),MONTH($AE383),28)),0)</f>
      </c>
      <c r="AL383" s="18">
        <f>IFERROR(_xlfn.BETA.DIST(DATE(YEAR(AL$2),MONTH(AL$2),15),$AD$2,$AE$2,FALSE,DATE(YEAR($AD383),MONTH($AD383),1),DATE(YEAR($AE383),MONTH($AE383),28)),0)</f>
      </c>
      <c r="AM383" s="18">
        <f>IFERROR(_xlfn.BETA.DIST(DATE(YEAR(AM$2),MONTH(AM$2),15),$AD$2,$AE$2,FALSE,DATE(YEAR($AD383),MONTH($AD383),1),DATE(YEAR($AE383),MONTH($AE383),28)),0)</f>
      </c>
      <c r="AN383" s="18">
        <f>IFERROR(_xlfn.BETA.DIST(DATE(YEAR(AN$2),MONTH(AN$2),15),$AD$2,$AE$2,FALSE,DATE(YEAR($AD383),MONTH($AD383),1),DATE(YEAR($AE383),MONTH($AE383),28)),0)</f>
      </c>
      <c r="AO383" s="18">
        <f>IFERROR(_xlfn.BETA.DIST(DATE(YEAR(AO$2),MONTH(AO$2),15),$AD$2,$AE$2,FALSE,DATE(YEAR($AD383),MONTH($AD383),1),DATE(YEAR($AE383),MONTH($AE383),28)),0)</f>
      </c>
      <c r="AP383" s="18">
        <f>IFERROR(_xlfn.BETA.DIST(DATE(YEAR(AP$2),MONTH(AP$2),15),$AD$2,$AE$2,FALSE,DATE(YEAR($AD383),MONTH($AD383),1),DATE(YEAR($AE383),MONTH($AE383),28)),0)</f>
      </c>
      <c r="AQ383" s="18">
        <f>IFERROR(_xlfn.BETA.DIST(DATE(YEAR(AQ$2),MONTH(AQ$2),15),$AD$2,$AE$2,FALSE,DATE(YEAR($AD383),MONTH($AD383),1),DATE(YEAR($AE383),MONTH($AE383),28)),0)</f>
      </c>
      <c r="AR383" s="18">
        <f>IFERROR(_xlfn.BETA.DIST(DATE(YEAR(AR$2),MONTH(AR$2),15),$AD$2,$AE$2,FALSE,DATE(YEAR($AD383),MONTH($AD383),1),DATE(YEAR($AE383),MONTH($AE383),28)),0)</f>
      </c>
      <c r="AS383" s="18">
        <f>IFERROR(_xlfn.BETA.DIST(DATE(YEAR(AS$2),MONTH(AS$2),15),$AD$2,$AE$2,FALSE,DATE(YEAR($AD383),MONTH($AD383),1),DATE(YEAR($AE383),MONTH($AE383),28)),0)</f>
      </c>
      <c r="AT383" s="18">
        <f>IFERROR(_xlfn.BETA.DIST(DATE(YEAR(AT$2),MONTH(AT$2),15),$AD$2,$AE$2,FALSE,DATE(YEAR($AD383),MONTH($AD383),1),DATE(YEAR($AE383),MONTH($AE383),28)),0)</f>
      </c>
      <c r="AU383" s="18">
        <f>IFERROR(_xlfn.BETA.DIST(DATE(YEAR(AU$2),MONTH(AU$2),15),$AD$2,$AE$2,FALSE,DATE(YEAR($AD383),MONTH($AD383),1),DATE(YEAR($AE383),MONTH($AE383),28)),0)</f>
      </c>
      <c r="AV383" s="18">
        <f>SUM(AG383:AU383)</f>
      </c>
      <c r="AW383" s="18">
        <f>IF(J383&lt;&gt;0,J383,IF($AV383=0,0,AG383/$AV383*$Z383))</f>
      </c>
      <c r="AX383" s="18">
        <f>IF(K383&lt;&gt;0,K383,IF($AV383=0,0,AH383/$AV383*$Z383))</f>
      </c>
      <c r="AY383" s="18">
        <f>IF(L383&lt;&gt;0,L383,IF($AV383=0,0,AI383/$AV383*$Z383))</f>
      </c>
      <c r="AZ383" s="18">
        <f>IF(M383&lt;&gt;0,M383,IF($AV383=0,0,AJ383/$AV383*$Z383))</f>
      </c>
      <c r="BA383" s="18">
        <f>IF(N383&lt;&gt;0,N383,IF($AV383=0,0,AK383/$AV383*$Z383))</f>
      </c>
      <c r="BB383" s="18">
        <f>IF(O383&lt;&gt;0,O383,IF($AV383=0,0,AL383/$AV383*$Z383))</f>
      </c>
      <c r="BC383" s="18">
        <f>IF(P383&lt;&gt;0,P383,IF($AV383=0,0,AM383/$AV383*$Z383))</f>
      </c>
      <c r="BD383" s="18">
        <f>IF(Q383&lt;&gt;0,Q383,IF($AV383=0,0,AN383/$AV383*$Z383))</f>
      </c>
      <c r="BE383" s="18">
        <f>IF(R383&lt;&gt;0,R383,IF($AV383=0,0,AO383/$AV383*$Z383))</f>
      </c>
      <c r="BF383" s="18">
        <f>IF(S383&lt;&gt;0,S383,IF($AV383=0,0,AP383/$AV383*$Z383))</f>
      </c>
      <c r="BG383" s="18">
        <f>IF(T383&lt;&gt;0,T383,IF($AV383=0,0,AQ383/$AV383*$Z383))</f>
      </c>
      <c r="BH383" s="18">
        <f>IF(U383&lt;&gt;0,U383,IF($AV383=0,0,AR383/$AV383*$Z383))</f>
      </c>
      <c r="BI383" s="18">
        <f>IF(V383&lt;&gt;0,V383,IF($AV383=0,0,AS383/$AV383*$Z383))</f>
      </c>
      <c r="BJ383" s="18">
        <f>IF(W383&lt;&gt;0,W383,IF($AV383=0,0,AT383/$AV383*$Z383))</f>
      </c>
      <c r="BK383" s="18">
        <f>IF(X383&lt;&gt;0,X383,IF($AV383=0,0,AU383/$AV383*$Z383))</f>
      </c>
      <c r="BL383" s="18">
        <f>SUM(AW383:BK383)</f>
      </c>
      <c r="BM383" s="18">
        <f>I383-BL383</f>
      </c>
    </row>
    <row r="384" outlineLevel="3">
      <c r="A384" s="17" t="str">
        <v>8.4.5</v>
      </c>
      <c r="B384" s="17" t="str">
        <v/>
      </c>
      <c r="C384" s="17" t="str">
        <v/>
      </c>
      <c r="D384" s="17" t="str">
        <v/>
      </c>
      <c r="E384" s="17" t="str">
        <v>8.4.5</v>
      </c>
      <c r="F384" s="17" t="str">
        <v>Price for 66 kV busbar protection / Breaker failure panels for 15  circuirt breakers as specified.</v>
      </c>
      <c r="G384" s="17">
        <v>30575.86</v>
      </c>
      <c r="H384" s="17" t="str">
        <v/>
      </c>
      <c r="I384" s="17" t="str">
        <v/>
      </c>
      <c r="J384" s="17" t="str">
        <v/>
      </c>
      <c r="K384" s="17" t="str">
        <v/>
      </c>
      <c r="L384" s="17" t="str">
        <v/>
      </c>
      <c r="M384" s="17" t="str">
        <v/>
      </c>
      <c r="N384" s="17" t="str">
        <v/>
      </c>
      <c r="O384" s="17" t="str">
        <v/>
      </c>
      <c r="P384" s="17" t="str">
        <v/>
      </c>
      <c r="Q384" s="17" t="str">
        <v/>
      </c>
      <c r="R384" s="17" t="str">
        <v/>
      </c>
      <c r="S384" s="17" t="str">
        <v/>
      </c>
      <c r="T384" s="17" t="str">
        <v/>
      </c>
      <c r="U384" s="17" t="str">
        <v/>
      </c>
      <c r="V384" s="17" t="str">
        <v/>
      </c>
      <c r="W384" s="17" t="str">
        <v/>
      </c>
      <c r="X384" s="17" t="str">
        <v/>
      </c>
      <c r="Y384" s="17" t="str">
        <v/>
      </c>
      <c r="Z384" s="17" t="str">
        <v/>
      </c>
      <c r="AA384" s="17" t="str">
        <v/>
      </c>
      <c r="AB384" s="17" t="str">
        <v/>
      </c>
      <c r="AC384" s="17" t="str">
        <v/>
      </c>
      <c r="AD384" s="17" t="str">
        <v/>
      </c>
      <c r="AE384" s="17" t="str">
        <v/>
      </c>
      <c r="AF384" s="5" t="str">
        <v/>
      </c>
      <c r="AG384" s="18">
        <f>IFERROR(_xlfn.BETA.DIST(DATE(YEAR(AG$2),MONTH(AG$2),15),$AD$2,$AE$2,FALSE,DATE(YEAR($AD384),MONTH($AD384),1),DATE(YEAR($AE384),MONTH($AE384),28)),0)</f>
      </c>
      <c r="AH384" s="18">
        <f>IFERROR(_xlfn.BETA.DIST(DATE(YEAR(AH$2),MONTH(AH$2),15),$AD$2,$AE$2,FALSE,DATE(YEAR($AD384),MONTH($AD384),1),DATE(YEAR($AE384),MONTH($AE384),28)),0)</f>
      </c>
      <c r="AI384" s="18">
        <f>IFERROR(_xlfn.BETA.DIST(DATE(YEAR(AI$2),MONTH(AI$2),15),$AD$2,$AE$2,FALSE,DATE(YEAR($AD384),MONTH($AD384),1),DATE(YEAR($AE384),MONTH($AE384),28)),0)</f>
      </c>
      <c r="AJ384" s="18">
        <f>IFERROR(_xlfn.BETA.DIST(DATE(YEAR(AJ$2),MONTH(AJ$2),15),$AD$2,$AE$2,FALSE,DATE(YEAR($AD384),MONTH($AD384),1),DATE(YEAR($AE384),MONTH($AE384),28)),0)</f>
      </c>
      <c r="AK384" s="18">
        <f>IFERROR(_xlfn.BETA.DIST(DATE(YEAR(AK$2),MONTH(AK$2),15),$AD$2,$AE$2,FALSE,DATE(YEAR($AD384),MONTH($AD384),1),DATE(YEAR($AE384),MONTH($AE384),28)),0)</f>
      </c>
      <c r="AL384" s="18">
        <f>IFERROR(_xlfn.BETA.DIST(DATE(YEAR(AL$2),MONTH(AL$2),15),$AD$2,$AE$2,FALSE,DATE(YEAR($AD384),MONTH($AD384),1),DATE(YEAR($AE384),MONTH($AE384),28)),0)</f>
      </c>
      <c r="AM384" s="18">
        <f>IFERROR(_xlfn.BETA.DIST(DATE(YEAR(AM$2),MONTH(AM$2),15),$AD$2,$AE$2,FALSE,DATE(YEAR($AD384),MONTH($AD384),1),DATE(YEAR($AE384),MONTH($AE384),28)),0)</f>
      </c>
      <c r="AN384" s="18">
        <f>IFERROR(_xlfn.BETA.DIST(DATE(YEAR(AN$2),MONTH(AN$2),15),$AD$2,$AE$2,FALSE,DATE(YEAR($AD384),MONTH($AD384),1),DATE(YEAR($AE384),MONTH($AE384),28)),0)</f>
      </c>
      <c r="AO384" s="18">
        <f>IFERROR(_xlfn.BETA.DIST(DATE(YEAR(AO$2),MONTH(AO$2),15),$AD$2,$AE$2,FALSE,DATE(YEAR($AD384),MONTH($AD384),1),DATE(YEAR($AE384),MONTH($AE384),28)),0)</f>
      </c>
      <c r="AP384" s="18">
        <f>IFERROR(_xlfn.BETA.DIST(DATE(YEAR(AP$2),MONTH(AP$2),15),$AD$2,$AE$2,FALSE,DATE(YEAR($AD384),MONTH($AD384),1),DATE(YEAR($AE384),MONTH($AE384),28)),0)</f>
      </c>
      <c r="AQ384" s="18">
        <f>IFERROR(_xlfn.BETA.DIST(DATE(YEAR(AQ$2),MONTH(AQ$2),15),$AD$2,$AE$2,FALSE,DATE(YEAR($AD384),MONTH($AD384),1),DATE(YEAR($AE384),MONTH($AE384),28)),0)</f>
      </c>
      <c r="AR384" s="18">
        <f>IFERROR(_xlfn.BETA.DIST(DATE(YEAR(AR$2),MONTH(AR$2),15),$AD$2,$AE$2,FALSE,DATE(YEAR($AD384),MONTH($AD384),1),DATE(YEAR($AE384),MONTH($AE384),28)),0)</f>
      </c>
      <c r="AS384" s="18">
        <f>IFERROR(_xlfn.BETA.DIST(DATE(YEAR(AS$2),MONTH(AS$2),15),$AD$2,$AE$2,FALSE,DATE(YEAR($AD384),MONTH($AD384),1),DATE(YEAR($AE384),MONTH($AE384),28)),0)</f>
      </c>
      <c r="AT384" s="18">
        <f>IFERROR(_xlfn.BETA.DIST(DATE(YEAR(AT$2),MONTH(AT$2),15),$AD$2,$AE$2,FALSE,DATE(YEAR($AD384),MONTH($AD384),1),DATE(YEAR($AE384),MONTH($AE384),28)),0)</f>
      </c>
      <c r="AU384" s="18">
        <f>IFERROR(_xlfn.BETA.DIST(DATE(YEAR(AU$2),MONTH(AU$2),15),$AD$2,$AE$2,FALSE,DATE(YEAR($AD384),MONTH($AD384),1),DATE(YEAR($AE384),MONTH($AE384),28)),0)</f>
      </c>
      <c r="AV384" s="18">
        <f>SUM(AG384:AU384)</f>
      </c>
      <c r="AW384" s="18">
        <f>IF(J384&lt;&gt;0,J384,IF($AV384=0,0,AG384/$AV384*$Z384))</f>
      </c>
      <c r="AX384" s="18">
        <f>IF(K384&lt;&gt;0,K384,IF($AV384=0,0,AH384/$AV384*$Z384))</f>
      </c>
      <c r="AY384" s="18">
        <f>IF(L384&lt;&gt;0,L384,IF($AV384=0,0,AI384/$AV384*$Z384))</f>
      </c>
      <c r="AZ384" s="18">
        <f>IF(M384&lt;&gt;0,M384,IF($AV384=0,0,AJ384/$AV384*$Z384))</f>
      </c>
      <c r="BA384" s="18">
        <f>IF(N384&lt;&gt;0,N384,IF($AV384=0,0,AK384/$AV384*$Z384))</f>
      </c>
      <c r="BB384" s="18">
        <f>IF(O384&lt;&gt;0,O384,IF($AV384=0,0,AL384/$AV384*$Z384))</f>
      </c>
      <c r="BC384" s="18">
        <f>IF(P384&lt;&gt;0,P384,IF($AV384=0,0,AM384/$AV384*$Z384))</f>
      </c>
      <c r="BD384" s="18">
        <f>IF(Q384&lt;&gt;0,Q384,IF($AV384=0,0,AN384/$AV384*$Z384))</f>
      </c>
      <c r="BE384" s="18">
        <f>IF(R384&lt;&gt;0,R384,IF($AV384=0,0,AO384/$AV384*$Z384))</f>
      </c>
      <c r="BF384" s="18">
        <f>IF(S384&lt;&gt;0,S384,IF($AV384=0,0,AP384/$AV384*$Z384))</f>
      </c>
      <c r="BG384" s="18">
        <f>IF(T384&lt;&gt;0,T384,IF($AV384=0,0,AQ384/$AV384*$Z384))</f>
      </c>
      <c r="BH384" s="18">
        <f>IF(U384&lt;&gt;0,U384,IF($AV384=0,0,AR384/$AV384*$Z384))</f>
      </c>
      <c r="BI384" s="18">
        <f>IF(V384&lt;&gt;0,V384,IF($AV384=0,0,AS384/$AV384*$Z384))</f>
      </c>
      <c r="BJ384" s="18">
        <f>IF(W384&lt;&gt;0,W384,IF($AV384=0,0,AT384/$AV384*$Z384))</f>
      </c>
      <c r="BK384" s="18">
        <f>IF(X384&lt;&gt;0,X384,IF($AV384=0,0,AU384/$AV384*$Z384))</f>
      </c>
      <c r="BL384" s="18">
        <f>SUM(AW384:BK384)</f>
      </c>
      <c r="BM384" s="17" t="str">
        <v/>
      </c>
    </row>
    <row r="385" outlineLevel="4">
      <c r="A385" s="5" t="str">
        <v>8.4.5</v>
      </c>
      <c r="B385" s="5" t="str">
        <v/>
      </c>
      <c r="C385" s="5" t="str">
        <v>BSKDGNGENGR05</v>
      </c>
      <c r="D385" s="5" t="str">
        <v>BSKDGNGENGR05</v>
      </c>
      <c r="E385" s="19">
        <f>IFERROR(_xlfn.XLOOKUP(F385,Assumptions!B:B,Assumptions!C:C),0)</f>
      </c>
      <c r="F385" s="5" t="str">
        <v>Advanced Payment</v>
      </c>
      <c r="G385" s="5" t="str">
        <v/>
      </c>
      <c r="H385" s="18">
        <f>G384*E385</f>
      </c>
      <c r="I385" s="18">
        <f>H385*(1-0)</f>
      </c>
      <c r="J385" s="18">
        <v>0</v>
      </c>
      <c r="K385" s="18">
        <v>0</v>
      </c>
      <c r="L385" s="18">
        <v>0</v>
      </c>
      <c r="M385" s="18">
        <v>0</v>
      </c>
      <c r="N385" s="18">
        <v>0</v>
      </c>
      <c r="O385" s="18">
        <v>0</v>
      </c>
      <c r="P385" s="18">
        <v>0</v>
      </c>
      <c r="Q385" s="18">
        <v>0</v>
      </c>
      <c r="R385" s="18">
        <v>0</v>
      </c>
      <c r="S385" s="18">
        <v>0</v>
      </c>
      <c r="T385" s="18">
        <v>0</v>
      </c>
      <c r="U385" s="18">
        <v>0</v>
      </c>
      <c r="V385" s="18">
        <v>0</v>
      </c>
      <c r="W385" s="18">
        <v>0</v>
      </c>
      <c r="X385" s="18">
        <v>0</v>
      </c>
      <c r="Y385" s="18">
        <f>SUM(J385:X385)</f>
      </c>
      <c r="Z385" s="18">
        <f>I385-Y385</f>
      </c>
      <c r="AA385" s="20">
        <v>46026</v>
      </c>
      <c r="AB385" s="20">
        <v>46026</v>
      </c>
      <c r="AC385" s="18">
        <f>IFERROR(_xlfn.XLOOKUP(F385,Assumptions!B:B,Assumptions!D:D),0)</f>
      </c>
      <c r="AD385" s="20">
        <f>AA385+AC385</f>
      </c>
      <c r="AE385" s="20">
        <f>AC385+AB385</f>
      </c>
      <c r="AF385" s="5" t="str">
        <v/>
      </c>
      <c r="AG385" s="18">
        <f>IFERROR(_xlfn.BETA.DIST(DATE(YEAR(AG$2),MONTH(AG$2),15),$AD$2,$AE$2,FALSE,DATE(YEAR($AD385),MONTH($AD385),1),DATE(YEAR($AE385),MONTH($AE385),28)),0)</f>
      </c>
      <c r="AH385" s="18">
        <f>IFERROR(_xlfn.BETA.DIST(DATE(YEAR(AH$2),MONTH(AH$2),15),$AD$2,$AE$2,FALSE,DATE(YEAR($AD385),MONTH($AD385),1),DATE(YEAR($AE385),MONTH($AE385),28)),0)</f>
      </c>
      <c r="AI385" s="18">
        <f>IFERROR(_xlfn.BETA.DIST(DATE(YEAR(AI$2),MONTH(AI$2),15),$AD$2,$AE$2,FALSE,DATE(YEAR($AD385),MONTH($AD385),1),DATE(YEAR($AE385),MONTH($AE385),28)),0)</f>
      </c>
      <c r="AJ385" s="18">
        <f>IFERROR(_xlfn.BETA.DIST(DATE(YEAR(AJ$2),MONTH(AJ$2),15),$AD$2,$AE$2,FALSE,DATE(YEAR($AD385),MONTH($AD385),1),DATE(YEAR($AE385),MONTH($AE385),28)),0)</f>
      </c>
      <c r="AK385" s="18">
        <f>IFERROR(_xlfn.BETA.DIST(DATE(YEAR(AK$2),MONTH(AK$2),15),$AD$2,$AE$2,FALSE,DATE(YEAR($AD385),MONTH($AD385),1),DATE(YEAR($AE385),MONTH($AE385),28)),0)</f>
      </c>
      <c r="AL385" s="18">
        <f>IFERROR(_xlfn.BETA.DIST(DATE(YEAR(AL$2),MONTH(AL$2),15),$AD$2,$AE$2,FALSE,DATE(YEAR($AD385),MONTH($AD385),1),DATE(YEAR($AE385),MONTH($AE385),28)),0)</f>
      </c>
      <c r="AM385" s="18">
        <f>IFERROR(_xlfn.BETA.DIST(DATE(YEAR(AM$2),MONTH(AM$2),15),$AD$2,$AE$2,FALSE,DATE(YEAR($AD385),MONTH($AD385),1),DATE(YEAR($AE385),MONTH($AE385),28)),0)</f>
      </c>
      <c r="AN385" s="18">
        <f>IFERROR(_xlfn.BETA.DIST(DATE(YEAR(AN$2),MONTH(AN$2),15),$AD$2,$AE$2,FALSE,DATE(YEAR($AD385),MONTH($AD385),1),DATE(YEAR($AE385),MONTH($AE385),28)),0)</f>
      </c>
      <c r="AO385" s="18">
        <f>IFERROR(_xlfn.BETA.DIST(DATE(YEAR(AO$2),MONTH(AO$2),15),$AD$2,$AE$2,FALSE,DATE(YEAR($AD385),MONTH($AD385),1),DATE(YEAR($AE385),MONTH($AE385),28)),0)</f>
      </c>
      <c r="AP385" s="18">
        <f>IFERROR(_xlfn.BETA.DIST(DATE(YEAR(AP$2),MONTH(AP$2),15),$AD$2,$AE$2,FALSE,DATE(YEAR($AD385),MONTH($AD385),1),DATE(YEAR($AE385),MONTH($AE385),28)),0)</f>
      </c>
      <c r="AQ385" s="18">
        <f>IFERROR(_xlfn.BETA.DIST(DATE(YEAR(AQ$2),MONTH(AQ$2),15),$AD$2,$AE$2,FALSE,DATE(YEAR($AD385),MONTH($AD385),1),DATE(YEAR($AE385),MONTH($AE385),28)),0)</f>
      </c>
      <c r="AR385" s="18">
        <f>IFERROR(_xlfn.BETA.DIST(DATE(YEAR(AR$2),MONTH(AR$2),15),$AD$2,$AE$2,FALSE,DATE(YEAR($AD385),MONTH($AD385),1),DATE(YEAR($AE385),MONTH($AE385),28)),0)</f>
      </c>
      <c r="AS385" s="18">
        <f>IFERROR(_xlfn.BETA.DIST(DATE(YEAR(AS$2),MONTH(AS$2),15),$AD$2,$AE$2,FALSE,DATE(YEAR($AD385),MONTH($AD385),1),DATE(YEAR($AE385),MONTH($AE385),28)),0)</f>
      </c>
      <c r="AT385" s="18">
        <f>IFERROR(_xlfn.BETA.DIST(DATE(YEAR(AT$2),MONTH(AT$2),15),$AD$2,$AE$2,FALSE,DATE(YEAR($AD385),MONTH($AD385),1),DATE(YEAR($AE385),MONTH($AE385),28)),0)</f>
      </c>
      <c r="AU385" s="18">
        <f>IFERROR(_xlfn.BETA.DIST(DATE(YEAR(AU$2),MONTH(AU$2),15),$AD$2,$AE$2,FALSE,DATE(YEAR($AD385),MONTH($AD385),1),DATE(YEAR($AE385),MONTH($AE385),28)),0)</f>
      </c>
      <c r="AV385" s="18">
        <f>SUM(AG385:AU385)</f>
      </c>
      <c r="AW385" s="18">
        <f>IF(J385&lt;&gt;0,J385,IF($AV385=0,0,AG385/$AV385*$Z385))</f>
      </c>
      <c r="AX385" s="18">
        <f>IF(K385&lt;&gt;0,K385,IF($AV385=0,0,AH385/$AV385*$Z385))</f>
      </c>
      <c r="AY385" s="18">
        <f>IF(L385&lt;&gt;0,L385,IF($AV385=0,0,AI385/$AV385*$Z385))</f>
      </c>
      <c r="AZ385" s="18">
        <f>IF(M385&lt;&gt;0,M385,IF($AV385=0,0,AJ385/$AV385*$Z385))</f>
      </c>
      <c r="BA385" s="18">
        <f>IF(N385&lt;&gt;0,N385,IF($AV385=0,0,AK385/$AV385*$Z385))</f>
      </c>
      <c r="BB385" s="18">
        <f>IF(O385&lt;&gt;0,O385,IF($AV385=0,0,AL385/$AV385*$Z385))</f>
      </c>
      <c r="BC385" s="18">
        <f>IF(P385&lt;&gt;0,P385,IF($AV385=0,0,AM385/$AV385*$Z385))</f>
      </c>
      <c r="BD385" s="18">
        <f>IF(Q385&lt;&gt;0,Q385,IF($AV385=0,0,AN385/$AV385*$Z385))</f>
      </c>
      <c r="BE385" s="18">
        <f>IF(R385&lt;&gt;0,R385,IF($AV385=0,0,AO385/$AV385*$Z385))</f>
      </c>
      <c r="BF385" s="18">
        <f>IF(S385&lt;&gt;0,S385,IF($AV385=0,0,AP385/$AV385*$Z385))</f>
      </c>
      <c r="BG385" s="18">
        <f>IF(T385&lt;&gt;0,T385,IF($AV385=0,0,AQ385/$AV385*$Z385))</f>
      </c>
      <c r="BH385" s="18">
        <f>IF(U385&lt;&gt;0,U385,IF($AV385=0,0,AR385/$AV385*$Z385))</f>
      </c>
      <c r="BI385" s="18">
        <f>IF(V385&lt;&gt;0,V385,IF($AV385=0,0,AS385/$AV385*$Z385))</f>
      </c>
      <c r="BJ385" s="18">
        <f>IF(W385&lt;&gt;0,W385,IF($AV385=0,0,AT385/$AV385*$Z385))</f>
      </c>
      <c r="BK385" s="18">
        <f>IF(X385&lt;&gt;0,X385,IF($AV385=0,0,AU385/$AV385*$Z385))</f>
      </c>
      <c r="BL385" s="18">
        <f>SUM(AW385:BK385)</f>
      </c>
      <c r="BM385" s="18">
        <f>I385-BL385</f>
      </c>
    </row>
    <row r="386" outlineLevel="4">
      <c r="A386" s="5" t="str">
        <v>8.4.5</v>
      </c>
      <c r="B386" s="5" t="str">
        <v/>
      </c>
      <c r="C386" s="5" t="str">
        <v>BSPRELGENCP13</v>
      </c>
      <c r="D386" s="5" t="str">
        <v>BSPRELGENCP13</v>
      </c>
      <c r="E386" s="19">
        <f>IFERROR(_xlfn.XLOOKUP(F386,Assumptions!B:B,Assumptions!C:C),0)</f>
      </c>
      <c r="F386" s="5" t="str">
        <v>Site Delivery USD</v>
      </c>
      <c r="G386" s="5" t="str">
        <v/>
      </c>
      <c r="H386" s="18">
        <f>G384*E386</f>
      </c>
      <c r="I386" s="18">
        <f>H386*(1-0)</f>
      </c>
      <c r="J386" s="18">
        <v>0</v>
      </c>
      <c r="K386" s="18">
        <v>0</v>
      </c>
      <c r="L386" s="18">
        <v>0</v>
      </c>
      <c r="M386" s="18">
        <v>0</v>
      </c>
      <c r="N386" s="18">
        <v>0</v>
      </c>
      <c r="O386" s="18">
        <v>0</v>
      </c>
      <c r="P386" s="18">
        <v>0</v>
      </c>
      <c r="Q386" s="18">
        <v>0</v>
      </c>
      <c r="R386" s="18">
        <v>0</v>
      </c>
      <c r="S386" s="18">
        <v>0</v>
      </c>
      <c r="T386" s="18">
        <v>0</v>
      </c>
      <c r="U386" s="18">
        <v>0</v>
      </c>
      <c r="V386" s="18">
        <v>0</v>
      </c>
      <c r="W386" s="18">
        <v>0</v>
      </c>
      <c r="X386" s="18">
        <v>0</v>
      </c>
      <c r="Y386" s="18">
        <f>SUM(J386:X386)</f>
      </c>
      <c r="Z386" s="18">
        <f>I386-Y386</f>
      </c>
      <c r="AA386" s="20">
        <v>46295</v>
      </c>
      <c r="AB386" s="20">
        <v>46295</v>
      </c>
      <c r="AC386" s="18">
        <f>IFERROR(_xlfn.XLOOKUP(F386,Assumptions!B:B,Assumptions!D:D),0)</f>
      </c>
      <c r="AD386" s="20">
        <f>AA386+AC386</f>
      </c>
      <c r="AE386" s="20">
        <f>AC386+AB386</f>
      </c>
      <c r="AF386" s="5" t="str">
        <v/>
      </c>
      <c r="AG386" s="18">
        <f>IFERROR(_xlfn.BETA.DIST(DATE(YEAR(AG$2),MONTH(AG$2),15),$AD$2,$AE$2,FALSE,DATE(YEAR($AD386),MONTH($AD386),1),DATE(YEAR($AE386),MONTH($AE386),28)),0)</f>
      </c>
      <c r="AH386" s="18">
        <f>IFERROR(_xlfn.BETA.DIST(DATE(YEAR(AH$2),MONTH(AH$2),15),$AD$2,$AE$2,FALSE,DATE(YEAR($AD386),MONTH($AD386),1),DATE(YEAR($AE386),MONTH($AE386),28)),0)</f>
      </c>
      <c r="AI386" s="18">
        <f>IFERROR(_xlfn.BETA.DIST(DATE(YEAR(AI$2),MONTH(AI$2),15),$AD$2,$AE$2,FALSE,DATE(YEAR($AD386),MONTH($AD386),1),DATE(YEAR($AE386),MONTH($AE386),28)),0)</f>
      </c>
      <c r="AJ386" s="18">
        <f>IFERROR(_xlfn.BETA.DIST(DATE(YEAR(AJ$2),MONTH(AJ$2),15),$AD$2,$AE$2,FALSE,DATE(YEAR($AD386),MONTH($AD386),1),DATE(YEAR($AE386),MONTH($AE386),28)),0)</f>
      </c>
      <c r="AK386" s="18">
        <f>IFERROR(_xlfn.BETA.DIST(DATE(YEAR(AK$2),MONTH(AK$2),15),$AD$2,$AE$2,FALSE,DATE(YEAR($AD386),MONTH($AD386),1),DATE(YEAR($AE386),MONTH($AE386),28)),0)</f>
      </c>
      <c r="AL386" s="18">
        <f>IFERROR(_xlfn.BETA.DIST(DATE(YEAR(AL$2),MONTH(AL$2),15),$AD$2,$AE$2,FALSE,DATE(YEAR($AD386),MONTH($AD386),1),DATE(YEAR($AE386),MONTH($AE386),28)),0)</f>
      </c>
      <c r="AM386" s="18">
        <f>IFERROR(_xlfn.BETA.DIST(DATE(YEAR(AM$2),MONTH(AM$2),15),$AD$2,$AE$2,FALSE,DATE(YEAR($AD386),MONTH($AD386),1),DATE(YEAR($AE386),MONTH($AE386),28)),0)</f>
      </c>
      <c r="AN386" s="18">
        <f>IFERROR(_xlfn.BETA.DIST(DATE(YEAR(AN$2),MONTH(AN$2),15),$AD$2,$AE$2,FALSE,DATE(YEAR($AD386),MONTH($AD386),1),DATE(YEAR($AE386),MONTH($AE386),28)),0)</f>
      </c>
      <c r="AO386" s="18">
        <f>IFERROR(_xlfn.BETA.DIST(DATE(YEAR(AO$2),MONTH(AO$2),15),$AD$2,$AE$2,FALSE,DATE(YEAR($AD386),MONTH($AD386),1),DATE(YEAR($AE386),MONTH($AE386),28)),0)</f>
      </c>
      <c r="AP386" s="18">
        <f>IFERROR(_xlfn.BETA.DIST(DATE(YEAR(AP$2),MONTH(AP$2),15),$AD$2,$AE$2,FALSE,DATE(YEAR($AD386),MONTH($AD386),1),DATE(YEAR($AE386),MONTH($AE386),28)),0)</f>
      </c>
      <c r="AQ386" s="18">
        <f>IFERROR(_xlfn.BETA.DIST(DATE(YEAR(AQ$2),MONTH(AQ$2),15),$AD$2,$AE$2,FALSE,DATE(YEAR($AD386),MONTH($AD386),1),DATE(YEAR($AE386),MONTH($AE386),28)),0)</f>
      </c>
      <c r="AR386" s="18">
        <f>IFERROR(_xlfn.BETA.DIST(DATE(YEAR(AR$2),MONTH(AR$2),15),$AD$2,$AE$2,FALSE,DATE(YEAR($AD386),MONTH($AD386),1),DATE(YEAR($AE386),MONTH($AE386),28)),0)</f>
      </c>
      <c r="AS386" s="18">
        <f>IFERROR(_xlfn.BETA.DIST(DATE(YEAR(AS$2),MONTH(AS$2),15),$AD$2,$AE$2,FALSE,DATE(YEAR($AD386),MONTH($AD386),1),DATE(YEAR($AE386),MONTH($AE386),28)),0)</f>
      </c>
      <c r="AT386" s="18">
        <f>IFERROR(_xlfn.BETA.DIST(DATE(YEAR(AT$2),MONTH(AT$2),15),$AD$2,$AE$2,FALSE,DATE(YEAR($AD386),MONTH($AD386),1),DATE(YEAR($AE386),MONTH($AE386),28)),0)</f>
      </c>
      <c r="AU386" s="18">
        <f>IFERROR(_xlfn.BETA.DIST(DATE(YEAR(AU$2),MONTH(AU$2),15),$AD$2,$AE$2,FALSE,DATE(YEAR($AD386),MONTH($AD386),1),DATE(YEAR($AE386),MONTH($AE386),28)),0)</f>
      </c>
      <c r="AV386" s="18">
        <f>SUM(AG386:AU386)</f>
      </c>
      <c r="AW386" s="18">
        <f>IF(J386&lt;&gt;0,J386,IF($AV386=0,0,AG386/$AV386*$Z386))</f>
      </c>
      <c r="AX386" s="18">
        <f>IF(K386&lt;&gt;0,K386,IF($AV386=0,0,AH386/$AV386*$Z386))</f>
      </c>
      <c r="AY386" s="18">
        <f>IF(L386&lt;&gt;0,L386,IF($AV386=0,0,AI386/$AV386*$Z386))</f>
      </c>
      <c r="AZ386" s="18">
        <f>IF(M386&lt;&gt;0,M386,IF($AV386=0,0,AJ386/$AV386*$Z386))</f>
      </c>
      <c r="BA386" s="18">
        <f>IF(N386&lt;&gt;0,N386,IF($AV386=0,0,AK386/$AV386*$Z386))</f>
      </c>
      <c r="BB386" s="18">
        <f>IF(O386&lt;&gt;0,O386,IF($AV386=0,0,AL386/$AV386*$Z386))</f>
      </c>
      <c r="BC386" s="18">
        <f>IF(P386&lt;&gt;0,P386,IF($AV386=0,0,AM386/$AV386*$Z386))</f>
      </c>
      <c r="BD386" s="18">
        <f>IF(Q386&lt;&gt;0,Q386,IF($AV386=0,0,AN386/$AV386*$Z386))</f>
      </c>
      <c r="BE386" s="18">
        <f>IF(R386&lt;&gt;0,R386,IF($AV386=0,0,AO386/$AV386*$Z386))</f>
      </c>
      <c r="BF386" s="18">
        <f>IF(S386&lt;&gt;0,S386,IF($AV386=0,0,AP386/$AV386*$Z386))</f>
      </c>
      <c r="BG386" s="18">
        <f>IF(T386&lt;&gt;0,T386,IF($AV386=0,0,AQ386/$AV386*$Z386))</f>
      </c>
      <c r="BH386" s="18">
        <f>IF(U386&lt;&gt;0,U386,IF($AV386=0,0,AR386/$AV386*$Z386))</f>
      </c>
      <c r="BI386" s="18">
        <f>IF(V386&lt;&gt;0,V386,IF($AV386=0,0,AS386/$AV386*$Z386))</f>
      </c>
      <c r="BJ386" s="18">
        <f>IF(W386&lt;&gt;0,W386,IF($AV386=0,0,AT386/$AV386*$Z386))</f>
      </c>
      <c r="BK386" s="18">
        <f>IF(X386&lt;&gt;0,X386,IF($AV386=0,0,AU386/$AV386*$Z386))</f>
      </c>
      <c r="BL386" s="18">
        <f>SUM(AW386:BK386)</f>
      </c>
      <c r="BM386" s="18">
        <f>I386-BL386</f>
      </c>
    </row>
    <row r="387" outlineLevel="4">
      <c r="A387" s="5" t="str">
        <v>8.4.5</v>
      </c>
      <c r="B387" s="5" t="str">
        <v/>
      </c>
      <c r="C387" s="5" t="str">
        <v>BSKDGNGENGR07</v>
      </c>
      <c r="D387" s="5" t="str">
        <v>BSKDGNGENGR07</v>
      </c>
      <c r="E387" s="19">
        <f>IFERROR(_xlfn.XLOOKUP(F387,Assumptions!B:B,Assumptions!C:C),0)</f>
      </c>
      <c r="F387" s="5" t="str">
        <v>Retention</v>
      </c>
      <c r="G387" s="5" t="str">
        <v/>
      </c>
      <c r="H387" s="18">
        <f>G384*E387</f>
      </c>
      <c r="I387" s="18">
        <f>H387*(1-0)</f>
      </c>
      <c r="J387" s="18">
        <v>0</v>
      </c>
      <c r="K387" s="18">
        <v>0</v>
      </c>
      <c r="L387" s="18">
        <v>0</v>
      </c>
      <c r="M387" s="18">
        <v>0</v>
      </c>
      <c r="N387" s="18">
        <v>0</v>
      </c>
      <c r="O387" s="18">
        <v>0</v>
      </c>
      <c r="P387" s="18">
        <v>0</v>
      </c>
      <c r="Q387" s="18">
        <v>0</v>
      </c>
      <c r="R387" s="18">
        <v>0</v>
      </c>
      <c r="S387" s="18">
        <v>0</v>
      </c>
      <c r="T387" s="18">
        <v>0</v>
      </c>
      <c r="U387" s="18">
        <v>0</v>
      </c>
      <c r="V387" s="18">
        <v>0</v>
      </c>
      <c r="W387" s="18">
        <v>0</v>
      </c>
      <c r="X387" s="18">
        <v>0</v>
      </c>
      <c r="Y387" s="18">
        <f>SUM(J387:X387)</f>
      </c>
      <c r="Z387" s="18">
        <f>I387-Y387</f>
      </c>
      <c r="AA387" s="20">
        <v>46483</v>
      </c>
      <c r="AB387" s="20">
        <v>46483</v>
      </c>
      <c r="AC387" s="18">
        <f>IFERROR(_xlfn.XLOOKUP(F387,Assumptions!B:B,Assumptions!D:D),0)</f>
      </c>
      <c r="AD387" s="20">
        <f>AA387+AC387</f>
      </c>
      <c r="AE387" s="20">
        <f>AC387+AB387</f>
      </c>
      <c r="AF387" s="5" t="str">
        <v/>
      </c>
      <c r="AG387" s="18">
        <f>IFERROR(_xlfn.BETA.DIST(DATE(YEAR(AG$2),MONTH(AG$2),15),$AD$2,$AE$2,FALSE,DATE(YEAR($AD387),MONTH($AD387),1),DATE(YEAR($AE387),MONTH($AE387),28)),0)</f>
      </c>
      <c r="AH387" s="18">
        <f>IFERROR(_xlfn.BETA.DIST(DATE(YEAR(AH$2),MONTH(AH$2),15),$AD$2,$AE$2,FALSE,DATE(YEAR($AD387),MONTH($AD387),1),DATE(YEAR($AE387),MONTH($AE387),28)),0)</f>
      </c>
      <c r="AI387" s="18">
        <f>IFERROR(_xlfn.BETA.DIST(DATE(YEAR(AI$2),MONTH(AI$2),15),$AD$2,$AE$2,FALSE,DATE(YEAR($AD387),MONTH($AD387),1),DATE(YEAR($AE387),MONTH($AE387),28)),0)</f>
      </c>
      <c r="AJ387" s="18">
        <f>IFERROR(_xlfn.BETA.DIST(DATE(YEAR(AJ$2),MONTH(AJ$2),15),$AD$2,$AE$2,FALSE,DATE(YEAR($AD387),MONTH($AD387),1),DATE(YEAR($AE387),MONTH($AE387),28)),0)</f>
      </c>
      <c r="AK387" s="18">
        <f>IFERROR(_xlfn.BETA.DIST(DATE(YEAR(AK$2),MONTH(AK$2),15),$AD$2,$AE$2,FALSE,DATE(YEAR($AD387),MONTH($AD387),1),DATE(YEAR($AE387),MONTH($AE387),28)),0)</f>
      </c>
      <c r="AL387" s="18">
        <f>IFERROR(_xlfn.BETA.DIST(DATE(YEAR(AL$2),MONTH(AL$2),15),$AD$2,$AE$2,FALSE,DATE(YEAR($AD387),MONTH($AD387),1),DATE(YEAR($AE387),MONTH($AE387),28)),0)</f>
      </c>
      <c r="AM387" s="18">
        <f>IFERROR(_xlfn.BETA.DIST(DATE(YEAR(AM$2),MONTH(AM$2),15),$AD$2,$AE$2,FALSE,DATE(YEAR($AD387),MONTH($AD387),1),DATE(YEAR($AE387),MONTH($AE387),28)),0)</f>
      </c>
      <c r="AN387" s="18">
        <f>IFERROR(_xlfn.BETA.DIST(DATE(YEAR(AN$2),MONTH(AN$2),15),$AD$2,$AE$2,FALSE,DATE(YEAR($AD387),MONTH($AD387),1),DATE(YEAR($AE387),MONTH($AE387),28)),0)</f>
      </c>
      <c r="AO387" s="18">
        <f>IFERROR(_xlfn.BETA.DIST(DATE(YEAR(AO$2),MONTH(AO$2),15),$AD$2,$AE$2,FALSE,DATE(YEAR($AD387),MONTH($AD387),1),DATE(YEAR($AE387),MONTH($AE387),28)),0)</f>
      </c>
      <c r="AP387" s="18">
        <f>IFERROR(_xlfn.BETA.DIST(DATE(YEAR(AP$2),MONTH(AP$2),15),$AD$2,$AE$2,FALSE,DATE(YEAR($AD387),MONTH($AD387),1),DATE(YEAR($AE387),MONTH($AE387),28)),0)</f>
      </c>
      <c r="AQ387" s="18">
        <f>IFERROR(_xlfn.BETA.DIST(DATE(YEAR(AQ$2),MONTH(AQ$2),15),$AD$2,$AE$2,FALSE,DATE(YEAR($AD387),MONTH($AD387),1),DATE(YEAR($AE387),MONTH($AE387),28)),0)</f>
      </c>
      <c r="AR387" s="18">
        <f>IFERROR(_xlfn.BETA.DIST(DATE(YEAR(AR$2),MONTH(AR$2),15),$AD$2,$AE$2,FALSE,DATE(YEAR($AD387),MONTH($AD387),1),DATE(YEAR($AE387),MONTH($AE387),28)),0)</f>
      </c>
      <c r="AS387" s="18">
        <f>IFERROR(_xlfn.BETA.DIST(DATE(YEAR(AS$2),MONTH(AS$2),15),$AD$2,$AE$2,FALSE,DATE(YEAR($AD387),MONTH($AD387),1),DATE(YEAR($AE387),MONTH($AE387),28)),0)</f>
      </c>
      <c r="AT387" s="18">
        <f>IFERROR(_xlfn.BETA.DIST(DATE(YEAR(AT$2),MONTH(AT$2),15),$AD$2,$AE$2,FALSE,DATE(YEAR($AD387),MONTH($AD387),1),DATE(YEAR($AE387),MONTH($AE387),28)),0)</f>
      </c>
      <c r="AU387" s="18">
        <f>IFERROR(_xlfn.BETA.DIST(DATE(YEAR(AU$2),MONTH(AU$2),15),$AD$2,$AE$2,FALSE,DATE(YEAR($AD387),MONTH($AD387),1),DATE(YEAR($AE387),MONTH($AE387),28)),0)</f>
      </c>
      <c r="AV387" s="18">
        <f>SUM(AG387:AU387)</f>
      </c>
      <c r="AW387" s="18">
        <f>IF(J387&lt;&gt;0,J387,IF($AV387=0,0,AG387/$AV387*$Z387))</f>
      </c>
      <c r="AX387" s="18">
        <f>IF(K387&lt;&gt;0,K387,IF($AV387=0,0,AH387/$AV387*$Z387))</f>
      </c>
      <c r="AY387" s="18">
        <f>IF(L387&lt;&gt;0,L387,IF($AV387=0,0,AI387/$AV387*$Z387))</f>
      </c>
      <c r="AZ387" s="18">
        <f>IF(M387&lt;&gt;0,M387,IF($AV387=0,0,AJ387/$AV387*$Z387))</f>
      </c>
      <c r="BA387" s="18">
        <f>IF(N387&lt;&gt;0,N387,IF($AV387=0,0,AK387/$AV387*$Z387))</f>
      </c>
      <c r="BB387" s="18">
        <f>IF(O387&lt;&gt;0,O387,IF($AV387=0,0,AL387/$AV387*$Z387))</f>
      </c>
      <c r="BC387" s="18">
        <f>IF(P387&lt;&gt;0,P387,IF($AV387=0,0,AM387/$AV387*$Z387))</f>
      </c>
      <c r="BD387" s="18">
        <f>IF(Q387&lt;&gt;0,Q387,IF($AV387=0,0,AN387/$AV387*$Z387))</f>
      </c>
      <c r="BE387" s="18">
        <f>IF(R387&lt;&gt;0,R387,IF($AV387=0,0,AO387/$AV387*$Z387))</f>
      </c>
      <c r="BF387" s="18">
        <f>IF(S387&lt;&gt;0,S387,IF($AV387=0,0,AP387/$AV387*$Z387))</f>
      </c>
      <c r="BG387" s="18">
        <f>IF(T387&lt;&gt;0,T387,IF($AV387=0,0,AQ387/$AV387*$Z387))</f>
      </c>
      <c r="BH387" s="18">
        <f>IF(U387&lt;&gt;0,U387,IF($AV387=0,0,AR387/$AV387*$Z387))</f>
      </c>
      <c r="BI387" s="18">
        <f>IF(V387&lt;&gt;0,V387,IF($AV387=0,0,AS387/$AV387*$Z387))</f>
      </c>
      <c r="BJ387" s="18">
        <f>IF(W387&lt;&gt;0,W387,IF($AV387=0,0,AT387/$AV387*$Z387))</f>
      </c>
      <c r="BK387" s="18">
        <f>IF(X387&lt;&gt;0,X387,IF($AV387=0,0,AU387/$AV387*$Z387))</f>
      </c>
      <c r="BL387" s="18">
        <f>SUM(AW387:BK387)</f>
      </c>
      <c r="BM387" s="18">
        <f>I387-BL387</f>
      </c>
    </row>
    <row r="388" outlineLevel="3">
      <c r="A388" s="17" t="str">
        <v>8.4.6</v>
      </c>
      <c r="B388" s="17" t="str">
        <v/>
      </c>
      <c r="C388" s="17" t="str">
        <v/>
      </c>
      <c r="D388" s="17" t="str">
        <v/>
      </c>
      <c r="E388" s="17" t="str">
        <v>8.4.6</v>
      </c>
      <c r="F388" s="17" t="str">
        <v>Price for 66 kV metering panels as specified.</v>
      </c>
      <c r="G388" s="17">
        <v>22421.71</v>
      </c>
      <c r="H388" s="17" t="str">
        <v/>
      </c>
      <c r="I388" s="17" t="str">
        <v/>
      </c>
      <c r="J388" s="17" t="str">
        <v/>
      </c>
      <c r="K388" s="17" t="str">
        <v/>
      </c>
      <c r="L388" s="17" t="str">
        <v/>
      </c>
      <c r="M388" s="17" t="str">
        <v/>
      </c>
      <c r="N388" s="17" t="str">
        <v/>
      </c>
      <c r="O388" s="17" t="str">
        <v/>
      </c>
      <c r="P388" s="17" t="str">
        <v/>
      </c>
      <c r="Q388" s="17" t="str">
        <v/>
      </c>
      <c r="R388" s="17" t="str">
        <v/>
      </c>
      <c r="S388" s="17" t="str">
        <v/>
      </c>
      <c r="T388" s="17" t="str">
        <v/>
      </c>
      <c r="U388" s="17" t="str">
        <v/>
      </c>
      <c r="V388" s="17" t="str">
        <v/>
      </c>
      <c r="W388" s="17" t="str">
        <v/>
      </c>
      <c r="X388" s="17" t="str">
        <v/>
      </c>
      <c r="Y388" s="17" t="str">
        <v/>
      </c>
      <c r="Z388" s="17" t="str">
        <v/>
      </c>
      <c r="AA388" s="17" t="str">
        <v/>
      </c>
      <c r="AB388" s="17" t="str">
        <v/>
      </c>
      <c r="AC388" s="17" t="str">
        <v/>
      </c>
      <c r="AD388" s="17" t="str">
        <v/>
      </c>
      <c r="AE388" s="17" t="str">
        <v/>
      </c>
      <c r="AF388" s="5" t="str">
        <v/>
      </c>
      <c r="AG388" s="18">
        <f>IFERROR(_xlfn.BETA.DIST(DATE(YEAR(AG$2),MONTH(AG$2),15),$AD$2,$AE$2,FALSE,DATE(YEAR($AD388),MONTH($AD388),1),DATE(YEAR($AE388),MONTH($AE388),28)),0)</f>
      </c>
      <c r="AH388" s="18">
        <f>IFERROR(_xlfn.BETA.DIST(DATE(YEAR(AH$2),MONTH(AH$2),15),$AD$2,$AE$2,FALSE,DATE(YEAR($AD388),MONTH($AD388),1),DATE(YEAR($AE388),MONTH($AE388),28)),0)</f>
      </c>
      <c r="AI388" s="18">
        <f>IFERROR(_xlfn.BETA.DIST(DATE(YEAR(AI$2),MONTH(AI$2),15),$AD$2,$AE$2,FALSE,DATE(YEAR($AD388),MONTH($AD388),1),DATE(YEAR($AE388),MONTH($AE388),28)),0)</f>
      </c>
      <c r="AJ388" s="18">
        <f>IFERROR(_xlfn.BETA.DIST(DATE(YEAR(AJ$2),MONTH(AJ$2),15),$AD$2,$AE$2,FALSE,DATE(YEAR($AD388),MONTH($AD388),1),DATE(YEAR($AE388),MONTH($AE388),28)),0)</f>
      </c>
      <c r="AK388" s="18">
        <f>IFERROR(_xlfn.BETA.DIST(DATE(YEAR(AK$2),MONTH(AK$2),15),$AD$2,$AE$2,FALSE,DATE(YEAR($AD388),MONTH($AD388),1),DATE(YEAR($AE388),MONTH($AE388),28)),0)</f>
      </c>
      <c r="AL388" s="18">
        <f>IFERROR(_xlfn.BETA.DIST(DATE(YEAR(AL$2),MONTH(AL$2),15),$AD$2,$AE$2,FALSE,DATE(YEAR($AD388),MONTH($AD388),1),DATE(YEAR($AE388),MONTH($AE388),28)),0)</f>
      </c>
      <c r="AM388" s="18">
        <f>IFERROR(_xlfn.BETA.DIST(DATE(YEAR(AM$2),MONTH(AM$2),15),$AD$2,$AE$2,FALSE,DATE(YEAR($AD388),MONTH($AD388),1),DATE(YEAR($AE388),MONTH($AE388),28)),0)</f>
      </c>
      <c r="AN388" s="18">
        <f>IFERROR(_xlfn.BETA.DIST(DATE(YEAR(AN$2),MONTH(AN$2),15),$AD$2,$AE$2,FALSE,DATE(YEAR($AD388),MONTH($AD388),1),DATE(YEAR($AE388),MONTH($AE388),28)),0)</f>
      </c>
      <c r="AO388" s="18">
        <f>IFERROR(_xlfn.BETA.DIST(DATE(YEAR(AO$2),MONTH(AO$2),15),$AD$2,$AE$2,FALSE,DATE(YEAR($AD388),MONTH($AD388),1),DATE(YEAR($AE388),MONTH($AE388),28)),0)</f>
      </c>
      <c r="AP388" s="18">
        <f>IFERROR(_xlfn.BETA.DIST(DATE(YEAR(AP$2),MONTH(AP$2),15),$AD$2,$AE$2,FALSE,DATE(YEAR($AD388),MONTH($AD388),1),DATE(YEAR($AE388),MONTH($AE388),28)),0)</f>
      </c>
      <c r="AQ388" s="18">
        <f>IFERROR(_xlfn.BETA.DIST(DATE(YEAR(AQ$2),MONTH(AQ$2),15),$AD$2,$AE$2,FALSE,DATE(YEAR($AD388),MONTH($AD388),1),DATE(YEAR($AE388),MONTH($AE388),28)),0)</f>
      </c>
      <c r="AR388" s="18">
        <f>IFERROR(_xlfn.BETA.DIST(DATE(YEAR(AR$2),MONTH(AR$2),15),$AD$2,$AE$2,FALSE,DATE(YEAR($AD388),MONTH($AD388),1),DATE(YEAR($AE388),MONTH($AE388),28)),0)</f>
      </c>
      <c r="AS388" s="18">
        <f>IFERROR(_xlfn.BETA.DIST(DATE(YEAR(AS$2),MONTH(AS$2),15),$AD$2,$AE$2,FALSE,DATE(YEAR($AD388),MONTH($AD388),1),DATE(YEAR($AE388),MONTH($AE388),28)),0)</f>
      </c>
      <c r="AT388" s="18">
        <f>IFERROR(_xlfn.BETA.DIST(DATE(YEAR(AT$2),MONTH(AT$2),15),$AD$2,$AE$2,FALSE,DATE(YEAR($AD388),MONTH($AD388),1),DATE(YEAR($AE388),MONTH($AE388),28)),0)</f>
      </c>
      <c r="AU388" s="18">
        <f>IFERROR(_xlfn.BETA.DIST(DATE(YEAR(AU$2),MONTH(AU$2),15),$AD$2,$AE$2,FALSE,DATE(YEAR($AD388),MONTH($AD388),1),DATE(YEAR($AE388),MONTH($AE388),28)),0)</f>
      </c>
      <c r="AV388" s="18">
        <f>SUM(AG388:AU388)</f>
      </c>
      <c r="AW388" s="18">
        <f>IF(J388&lt;&gt;0,J388,IF($AV388=0,0,AG388/$AV388*$Z388))</f>
      </c>
      <c r="AX388" s="18">
        <f>IF(K388&lt;&gt;0,K388,IF($AV388=0,0,AH388/$AV388*$Z388))</f>
      </c>
      <c r="AY388" s="18">
        <f>IF(L388&lt;&gt;0,L388,IF($AV388=0,0,AI388/$AV388*$Z388))</f>
      </c>
      <c r="AZ388" s="18">
        <f>IF(M388&lt;&gt;0,M388,IF($AV388=0,0,AJ388/$AV388*$Z388))</f>
      </c>
      <c r="BA388" s="18">
        <f>IF(N388&lt;&gt;0,N388,IF($AV388=0,0,AK388/$AV388*$Z388))</f>
      </c>
      <c r="BB388" s="18">
        <f>IF(O388&lt;&gt;0,O388,IF($AV388=0,0,AL388/$AV388*$Z388))</f>
      </c>
      <c r="BC388" s="18">
        <f>IF(P388&lt;&gt;0,P388,IF($AV388=0,0,AM388/$AV388*$Z388))</f>
      </c>
      <c r="BD388" s="18">
        <f>IF(Q388&lt;&gt;0,Q388,IF($AV388=0,0,AN388/$AV388*$Z388))</f>
      </c>
      <c r="BE388" s="18">
        <f>IF(R388&lt;&gt;0,R388,IF($AV388=0,0,AO388/$AV388*$Z388))</f>
      </c>
      <c r="BF388" s="18">
        <f>IF(S388&lt;&gt;0,S388,IF($AV388=0,0,AP388/$AV388*$Z388))</f>
      </c>
      <c r="BG388" s="18">
        <f>IF(T388&lt;&gt;0,T388,IF($AV388=0,0,AQ388/$AV388*$Z388))</f>
      </c>
      <c r="BH388" s="18">
        <f>IF(U388&lt;&gt;0,U388,IF($AV388=0,0,AR388/$AV388*$Z388))</f>
      </c>
      <c r="BI388" s="18">
        <f>IF(V388&lt;&gt;0,V388,IF($AV388=0,0,AS388/$AV388*$Z388))</f>
      </c>
      <c r="BJ388" s="18">
        <f>IF(W388&lt;&gt;0,W388,IF($AV388=0,0,AT388/$AV388*$Z388))</f>
      </c>
      <c r="BK388" s="18">
        <f>IF(X388&lt;&gt;0,X388,IF($AV388=0,0,AU388/$AV388*$Z388))</f>
      </c>
      <c r="BL388" s="18">
        <f>SUM(AW388:BK388)</f>
      </c>
      <c r="BM388" s="17" t="str">
        <v/>
      </c>
    </row>
    <row r="389" outlineLevel="4">
      <c r="A389" s="5" t="str">
        <v>8.4.6</v>
      </c>
      <c r="B389" s="5" t="str">
        <v/>
      </c>
      <c r="C389" s="5" t="str">
        <v>BSKDGNGENGR05</v>
      </c>
      <c r="D389" s="5" t="str">
        <v>BSKDGNGENGR05</v>
      </c>
      <c r="E389" s="19">
        <f>IFERROR(_xlfn.XLOOKUP(F389,Assumptions!B:B,Assumptions!C:C),0)</f>
      </c>
      <c r="F389" s="5" t="str">
        <v>Advanced Payment</v>
      </c>
      <c r="G389" s="5" t="str">
        <v/>
      </c>
      <c r="H389" s="18">
        <f>G388*E389</f>
      </c>
      <c r="I389" s="18">
        <f>H389*(1-0)</f>
      </c>
      <c r="J389" s="18">
        <v>0</v>
      </c>
      <c r="K389" s="18">
        <v>0</v>
      </c>
      <c r="L389" s="18">
        <v>0</v>
      </c>
      <c r="M389" s="18">
        <v>0</v>
      </c>
      <c r="N389" s="18">
        <v>0</v>
      </c>
      <c r="O389" s="18">
        <v>0</v>
      </c>
      <c r="P389" s="18">
        <v>0</v>
      </c>
      <c r="Q389" s="18">
        <v>0</v>
      </c>
      <c r="R389" s="18">
        <v>0</v>
      </c>
      <c r="S389" s="18">
        <v>0</v>
      </c>
      <c r="T389" s="18">
        <v>0</v>
      </c>
      <c r="U389" s="18">
        <v>0</v>
      </c>
      <c r="V389" s="18">
        <v>0</v>
      </c>
      <c r="W389" s="18">
        <v>0</v>
      </c>
      <c r="X389" s="18">
        <v>0</v>
      </c>
      <c r="Y389" s="18">
        <f>SUM(J389:X389)</f>
      </c>
      <c r="Z389" s="18">
        <f>I389-Y389</f>
      </c>
      <c r="AA389" s="20">
        <v>46026</v>
      </c>
      <c r="AB389" s="20">
        <v>46026</v>
      </c>
      <c r="AC389" s="18">
        <f>IFERROR(_xlfn.XLOOKUP(F389,Assumptions!B:B,Assumptions!D:D),0)</f>
      </c>
      <c r="AD389" s="20">
        <f>AA389+AC389</f>
      </c>
      <c r="AE389" s="20">
        <f>AC389+AB389</f>
      </c>
      <c r="AF389" s="5" t="str">
        <v/>
      </c>
      <c r="AG389" s="18">
        <f>IFERROR(_xlfn.BETA.DIST(DATE(YEAR(AG$2),MONTH(AG$2),15),$AD$2,$AE$2,FALSE,DATE(YEAR($AD389),MONTH($AD389),1),DATE(YEAR($AE389),MONTH($AE389),28)),0)</f>
      </c>
      <c r="AH389" s="18">
        <f>IFERROR(_xlfn.BETA.DIST(DATE(YEAR(AH$2),MONTH(AH$2),15),$AD$2,$AE$2,FALSE,DATE(YEAR($AD389),MONTH($AD389),1),DATE(YEAR($AE389),MONTH($AE389),28)),0)</f>
      </c>
      <c r="AI389" s="18">
        <f>IFERROR(_xlfn.BETA.DIST(DATE(YEAR(AI$2),MONTH(AI$2),15),$AD$2,$AE$2,FALSE,DATE(YEAR($AD389),MONTH($AD389),1),DATE(YEAR($AE389),MONTH($AE389),28)),0)</f>
      </c>
      <c r="AJ389" s="18">
        <f>IFERROR(_xlfn.BETA.DIST(DATE(YEAR(AJ$2),MONTH(AJ$2),15),$AD$2,$AE$2,FALSE,DATE(YEAR($AD389),MONTH($AD389),1),DATE(YEAR($AE389),MONTH($AE389),28)),0)</f>
      </c>
      <c r="AK389" s="18">
        <f>IFERROR(_xlfn.BETA.DIST(DATE(YEAR(AK$2),MONTH(AK$2),15),$AD$2,$AE$2,FALSE,DATE(YEAR($AD389),MONTH($AD389),1),DATE(YEAR($AE389),MONTH($AE389),28)),0)</f>
      </c>
      <c r="AL389" s="18">
        <f>IFERROR(_xlfn.BETA.DIST(DATE(YEAR(AL$2),MONTH(AL$2),15),$AD$2,$AE$2,FALSE,DATE(YEAR($AD389),MONTH($AD389),1),DATE(YEAR($AE389),MONTH($AE389),28)),0)</f>
      </c>
      <c r="AM389" s="18">
        <f>IFERROR(_xlfn.BETA.DIST(DATE(YEAR(AM$2),MONTH(AM$2),15),$AD$2,$AE$2,FALSE,DATE(YEAR($AD389),MONTH($AD389),1),DATE(YEAR($AE389),MONTH($AE389),28)),0)</f>
      </c>
      <c r="AN389" s="18">
        <f>IFERROR(_xlfn.BETA.DIST(DATE(YEAR(AN$2),MONTH(AN$2),15),$AD$2,$AE$2,FALSE,DATE(YEAR($AD389),MONTH($AD389),1),DATE(YEAR($AE389),MONTH($AE389),28)),0)</f>
      </c>
      <c r="AO389" s="18">
        <f>IFERROR(_xlfn.BETA.DIST(DATE(YEAR(AO$2),MONTH(AO$2),15),$AD$2,$AE$2,FALSE,DATE(YEAR($AD389),MONTH($AD389),1),DATE(YEAR($AE389),MONTH($AE389),28)),0)</f>
      </c>
      <c r="AP389" s="18">
        <f>IFERROR(_xlfn.BETA.DIST(DATE(YEAR(AP$2),MONTH(AP$2),15),$AD$2,$AE$2,FALSE,DATE(YEAR($AD389),MONTH($AD389),1),DATE(YEAR($AE389),MONTH($AE389),28)),0)</f>
      </c>
      <c r="AQ389" s="18">
        <f>IFERROR(_xlfn.BETA.DIST(DATE(YEAR(AQ$2),MONTH(AQ$2),15),$AD$2,$AE$2,FALSE,DATE(YEAR($AD389),MONTH($AD389),1),DATE(YEAR($AE389),MONTH($AE389),28)),0)</f>
      </c>
      <c r="AR389" s="18">
        <f>IFERROR(_xlfn.BETA.DIST(DATE(YEAR(AR$2),MONTH(AR$2),15),$AD$2,$AE$2,FALSE,DATE(YEAR($AD389),MONTH($AD389),1),DATE(YEAR($AE389),MONTH($AE389),28)),0)</f>
      </c>
      <c r="AS389" s="18">
        <f>IFERROR(_xlfn.BETA.DIST(DATE(YEAR(AS$2),MONTH(AS$2),15),$AD$2,$AE$2,FALSE,DATE(YEAR($AD389),MONTH($AD389),1),DATE(YEAR($AE389),MONTH($AE389),28)),0)</f>
      </c>
      <c r="AT389" s="18">
        <f>IFERROR(_xlfn.BETA.DIST(DATE(YEAR(AT$2),MONTH(AT$2),15),$AD$2,$AE$2,FALSE,DATE(YEAR($AD389),MONTH($AD389),1),DATE(YEAR($AE389),MONTH($AE389),28)),0)</f>
      </c>
      <c r="AU389" s="18">
        <f>IFERROR(_xlfn.BETA.DIST(DATE(YEAR(AU$2),MONTH(AU$2),15),$AD$2,$AE$2,FALSE,DATE(YEAR($AD389),MONTH($AD389),1),DATE(YEAR($AE389),MONTH($AE389),28)),0)</f>
      </c>
      <c r="AV389" s="18">
        <f>SUM(AG389:AU389)</f>
      </c>
      <c r="AW389" s="18">
        <f>IF(J389&lt;&gt;0,J389,IF($AV389=0,0,AG389/$AV389*$Z389))</f>
      </c>
      <c r="AX389" s="18">
        <f>IF(K389&lt;&gt;0,K389,IF($AV389=0,0,AH389/$AV389*$Z389))</f>
      </c>
      <c r="AY389" s="18">
        <f>IF(L389&lt;&gt;0,L389,IF($AV389=0,0,AI389/$AV389*$Z389))</f>
      </c>
      <c r="AZ389" s="18">
        <f>IF(M389&lt;&gt;0,M389,IF($AV389=0,0,AJ389/$AV389*$Z389))</f>
      </c>
      <c r="BA389" s="18">
        <f>IF(N389&lt;&gt;0,N389,IF($AV389=0,0,AK389/$AV389*$Z389))</f>
      </c>
      <c r="BB389" s="18">
        <f>IF(O389&lt;&gt;0,O389,IF($AV389=0,0,AL389/$AV389*$Z389))</f>
      </c>
      <c r="BC389" s="18">
        <f>IF(P389&lt;&gt;0,P389,IF($AV389=0,0,AM389/$AV389*$Z389))</f>
      </c>
      <c r="BD389" s="18">
        <f>IF(Q389&lt;&gt;0,Q389,IF($AV389=0,0,AN389/$AV389*$Z389))</f>
      </c>
      <c r="BE389" s="18">
        <f>IF(R389&lt;&gt;0,R389,IF($AV389=0,0,AO389/$AV389*$Z389))</f>
      </c>
      <c r="BF389" s="18">
        <f>IF(S389&lt;&gt;0,S389,IF($AV389=0,0,AP389/$AV389*$Z389))</f>
      </c>
      <c r="BG389" s="18">
        <f>IF(T389&lt;&gt;0,T389,IF($AV389=0,0,AQ389/$AV389*$Z389))</f>
      </c>
      <c r="BH389" s="18">
        <f>IF(U389&lt;&gt;0,U389,IF($AV389=0,0,AR389/$AV389*$Z389))</f>
      </c>
      <c r="BI389" s="18">
        <f>IF(V389&lt;&gt;0,V389,IF($AV389=0,0,AS389/$AV389*$Z389))</f>
      </c>
      <c r="BJ389" s="18">
        <f>IF(W389&lt;&gt;0,W389,IF($AV389=0,0,AT389/$AV389*$Z389))</f>
      </c>
      <c r="BK389" s="18">
        <f>IF(X389&lt;&gt;0,X389,IF($AV389=0,0,AU389/$AV389*$Z389))</f>
      </c>
      <c r="BL389" s="18">
        <f>SUM(AW389:BK389)</f>
      </c>
      <c r="BM389" s="18">
        <f>I389-BL389</f>
      </c>
    </row>
    <row r="390" outlineLevel="4">
      <c r="A390" s="5" t="str">
        <v>8.4.6</v>
      </c>
      <c r="B390" s="5" t="str">
        <v/>
      </c>
      <c r="C390" s="5" t="str">
        <v>BSPRELGENCP13</v>
      </c>
      <c r="D390" s="5" t="str">
        <v>BSPRELGENCP13</v>
      </c>
      <c r="E390" s="19">
        <f>IFERROR(_xlfn.XLOOKUP(F390,Assumptions!B:B,Assumptions!C:C),0)</f>
      </c>
      <c r="F390" s="5" t="str">
        <v>Site Delivery USD</v>
      </c>
      <c r="G390" s="5" t="str">
        <v/>
      </c>
      <c r="H390" s="18">
        <f>G388*E390</f>
      </c>
      <c r="I390" s="18">
        <f>H390*(1-0)</f>
      </c>
      <c r="J390" s="18">
        <v>0</v>
      </c>
      <c r="K390" s="18">
        <v>0</v>
      </c>
      <c r="L390" s="18">
        <v>0</v>
      </c>
      <c r="M390" s="18">
        <v>0</v>
      </c>
      <c r="N390" s="18">
        <v>0</v>
      </c>
      <c r="O390" s="18">
        <v>0</v>
      </c>
      <c r="P390" s="18">
        <v>0</v>
      </c>
      <c r="Q390" s="18">
        <v>0</v>
      </c>
      <c r="R390" s="18">
        <v>0</v>
      </c>
      <c r="S390" s="18">
        <v>0</v>
      </c>
      <c r="T390" s="18">
        <v>0</v>
      </c>
      <c r="U390" s="18">
        <v>0</v>
      </c>
      <c r="V390" s="18">
        <v>0</v>
      </c>
      <c r="W390" s="18">
        <v>0</v>
      </c>
      <c r="X390" s="18">
        <v>0</v>
      </c>
      <c r="Y390" s="18">
        <f>SUM(J390:X390)</f>
      </c>
      <c r="Z390" s="18">
        <f>I390-Y390</f>
      </c>
      <c r="AA390" s="20">
        <v>46295</v>
      </c>
      <c r="AB390" s="20">
        <v>46295</v>
      </c>
      <c r="AC390" s="18">
        <f>IFERROR(_xlfn.XLOOKUP(F390,Assumptions!B:B,Assumptions!D:D),0)</f>
      </c>
      <c r="AD390" s="20">
        <f>AA390+AC390</f>
      </c>
      <c r="AE390" s="20">
        <f>AC390+AB390</f>
      </c>
      <c r="AF390" s="5" t="str">
        <v/>
      </c>
      <c r="AG390" s="18">
        <f>IFERROR(_xlfn.BETA.DIST(DATE(YEAR(AG$2),MONTH(AG$2),15),$AD$2,$AE$2,FALSE,DATE(YEAR($AD390),MONTH($AD390),1),DATE(YEAR($AE390),MONTH($AE390),28)),0)</f>
      </c>
      <c r="AH390" s="18">
        <f>IFERROR(_xlfn.BETA.DIST(DATE(YEAR(AH$2),MONTH(AH$2),15),$AD$2,$AE$2,FALSE,DATE(YEAR($AD390),MONTH($AD390),1),DATE(YEAR($AE390),MONTH($AE390),28)),0)</f>
      </c>
      <c r="AI390" s="18">
        <f>IFERROR(_xlfn.BETA.DIST(DATE(YEAR(AI$2),MONTH(AI$2),15),$AD$2,$AE$2,FALSE,DATE(YEAR($AD390),MONTH($AD390),1),DATE(YEAR($AE390),MONTH($AE390),28)),0)</f>
      </c>
      <c r="AJ390" s="18">
        <f>IFERROR(_xlfn.BETA.DIST(DATE(YEAR(AJ$2),MONTH(AJ$2),15),$AD$2,$AE$2,FALSE,DATE(YEAR($AD390),MONTH($AD390),1),DATE(YEAR($AE390),MONTH($AE390),28)),0)</f>
      </c>
      <c r="AK390" s="18">
        <f>IFERROR(_xlfn.BETA.DIST(DATE(YEAR(AK$2),MONTH(AK$2),15),$AD$2,$AE$2,FALSE,DATE(YEAR($AD390),MONTH($AD390),1),DATE(YEAR($AE390),MONTH($AE390),28)),0)</f>
      </c>
      <c r="AL390" s="18">
        <f>IFERROR(_xlfn.BETA.DIST(DATE(YEAR(AL$2),MONTH(AL$2),15),$AD$2,$AE$2,FALSE,DATE(YEAR($AD390),MONTH($AD390),1),DATE(YEAR($AE390),MONTH($AE390),28)),0)</f>
      </c>
      <c r="AM390" s="18">
        <f>IFERROR(_xlfn.BETA.DIST(DATE(YEAR(AM$2),MONTH(AM$2),15),$AD$2,$AE$2,FALSE,DATE(YEAR($AD390),MONTH($AD390),1),DATE(YEAR($AE390),MONTH($AE390),28)),0)</f>
      </c>
      <c r="AN390" s="18">
        <f>IFERROR(_xlfn.BETA.DIST(DATE(YEAR(AN$2),MONTH(AN$2),15),$AD$2,$AE$2,FALSE,DATE(YEAR($AD390),MONTH($AD390),1),DATE(YEAR($AE390),MONTH($AE390),28)),0)</f>
      </c>
      <c r="AO390" s="18">
        <f>IFERROR(_xlfn.BETA.DIST(DATE(YEAR(AO$2),MONTH(AO$2),15),$AD$2,$AE$2,FALSE,DATE(YEAR($AD390),MONTH($AD390),1),DATE(YEAR($AE390),MONTH($AE390),28)),0)</f>
      </c>
      <c r="AP390" s="18">
        <f>IFERROR(_xlfn.BETA.DIST(DATE(YEAR(AP$2),MONTH(AP$2),15),$AD$2,$AE$2,FALSE,DATE(YEAR($AD390),MONTH($AD390),1),DATE(YEAR($AE390),MONTH($AE390),28)),0)</f>
      </c>
      <c r="AQ390" s="18">
        <f>IFERROR(_xlfn.BETA.DIST(DATE(YEAR(AQ$2),MONTH(AQ$2),15),$AD$2,$AE$2,FALSE,DATE(YEAR($AD390),MONTH($AD390),1),DATE(YEAR($AE390),MONTH($AE390),28)),0)</f>
      </c>
      <c r="AR390" s="18">
        <f>IFERROR(_xlfn.BETA.DIST(DATE(YEAR(AR$2),MONTH(AR$2),15),$AD$2,$AE$2,FALSE,DATE(YEAR($AD390),MONTH($AD390),1),DATE(YEAR($AE390),MONTH($AE390),28)),0)</f>
      </c>
      <c r="AS390" s="18">
        <f>IFERROR(_xlfn.BETA.DIST(DATE(YEAR(AS$2),MONTH(AS$2),15),$AD$2,$AE$2,FALSE,DATE(YEAR($AD390),MONTH($AD390),1),DATE(YEAR($AE390),MONTH($AE390),28)),0)</f>
      </c>
      <c r="AT390" s="18">
        <f>IFERROR(_xlfn.BETA.DIST(DATE(YEAR(AT$2),MONTH(AT$2),15),$AD$2,$AE$2,FALSE,DATE(YEAR($AD390),MONTH($AD390),1),DATE(YEAR($AE390),MONTH($AE390),28)),0)</f>
      </c>
      <c r="AU390" s="18">
        <f>IFERROR(_xlfn.BETA.DIST(DATE(YEAR(AU$2),MONTH(AU$2),15),$AD$2,$AE$2,FALSE,DATE(YEAR($AD390),MONTH($AD390),1),DATE(YEAR($AE390),MONTH($AE390),28)),0)</f>
      </c>
      <c r="AV390" s="18">
        <f>SUM(AG390:AU390)</f>
      </c>
      <c r="AW390" s="18">
        <f>IF(J390&lt;&gt;0,J390,IF($AV390=0,0,AG390/$AV390*$Z390))</f>
      </c>
      <c r="AX390" s="18">
        <f>IF(K390&lt;&gt;0,K390,IF($AV390=0,0,AH390/$AV390*$Z390))</f>
      </c>
      <c r="AY390" s="18">
        <f>IF(L390&lt;&gt;0,L390,IF($AV390=0,0,AI390/$AV390*$Z390))</f>
      </c>
      <c r="AZ390" s="18">
        <f>IF(M390&lt;&gt;0,M390,IF($AV390=0,0,AJ390/$AV390*$Z390))</f>
      </c>
      <c r="BA390" s="18">
        <f>IF(N390&lt;&gt;0,N390,IF($AV390=0,0,AK390/$AV390*$Z390))</f>
      </c>
      <c r="BB390" s="18">
        <f>IF(O390&lt;&gt;0,O390,IF($AV390=0,0,AL390/$AV390*$Z390))</f>
      </c>
      <c r="BC390" s="18">
        <f>IF(P390&lt;&gt;0,P390,IF($AV390=0,0,AM390/$AV390*$Z390))</f>
      </c>
      <c r="BD390" s="18">
        <f>IF(Q390&lt;&gt;0,Q390,IF($AV390=0,0,AN390/$AV390*$Z390))</f>
      </c>
      <c r="BE390" s="18">
        <f>IF(R390&lt;&gt;0,R390,IF($AV390=0,0,AO390/$AV390*$Z390))</f>
      </c>
      <c r="BF390" s="18">
        <f>IF(S390&lt;&gt;0,S390,IF($AV390=0,0,AP390/$AV390*$Z390))</f>
      </c>
      <c r="BG390" s="18">
        <f>IF(T390&lt;&gt;0,T390,IF($AV390=0,0,AQ390/$AV390*$Z390))</f>
      </c>
      <c r="BH390" s="18">
        <f>IF(U390&lt;&gt;0,U390,IF($AV390=0,0,AR390/$AV390*$Z390))</f>
      </c>
      <c r="BI390" s="18">
        <f>IF(V390&lt;&gt;0,V390,IF($AV390=0,0,AS390/$AV390*$Z390))</f>
      </c>
      <c r="BJ390" s="18">
        <f>IF(W390&lt;&gt;0,W390,IF($AV390=0,0,AT390/$AV390*$Z390))</f>
      </c>
      <c r="BK390" s="18">
        <f>IF(X390&lt;&gt;0,X390,IF($AV390=0,0,AU390/$AV390*$Z390))</f>
      </c>
      <c r="BL390" s="18">
        <f>SUM(AW390:BK390)</f>
      </c>
      <c r="BM390" s="18">
        <f>I390-BL390</f>
      </c>
    </row>
    <row r="391" outlineLevel="4">
      <c r="A391" s="5" t="str">
        <v>8.4.6</v>
      </c>
      <c r="B391" s="5" t="str">
        <v/>
      </c>
      <c r="C391" s="5" t="str">
        <v>BSKDGNGENGR07</v>
      </c>
      <c r="D391" s="5" t="str">
        <v>BSKDGNGENGR07</v>
      </c>
      <c r="E391" s="19">
        <f>IFERROR(_xlfn.XLOOKUP(F391,Assumptions!B:B,Assumptions!C:C),0)</f>
      </c>
      <c r="F391" s="5" t="str">
        <v>Retention</v>
      </c>
      <c r="G391" s="5" t="str">
        <v/>
      </c>
      <c r="H391" s="18">
        <f>G388*E391</f>
      </c>
      <c r="I391" s="18">
        <f>H391*(1-0)</f>
      </c>
      <c r="J391" s="18">
        <v>0</v>
      </c>
      <c r="K391" s="18">
        <v>0</v>
      </c>
      <c r="L391" s="18">
        <v>0</v>
      </c>
      <c r="M391" s="18">
        <v>0</v>
      </c>
      <c r="N391" s="18">
        <v>0</v>
      </c>
      <c r="O391" s="18">
        <v>0</v>
      </c>
      <c r="P391" s="18">
        <v>0</v>
      </c>
      <c r="Q391" s="18">
        <v>0</v>
      </c>
      <c r="R391" s="18">
        <v>0</v>
      </c>
      <c r="S391" s="18">
        <v>0</v>
      </c>
      <c r="T391" s="18">
        <v>0</v>
      </c>
      <c r="U391" s="18">
        <v>0</v>
      </c>
      <c r="V391" s="18">
        <v>0</v>
      </c>
      <c r="W391" s="18">
        <v>0</v>
      </c>
      <c r="X391" s="18">
        <v>0</v>
      </c>
      <c r="Y391" s="18">
        <f>SUM(J391:X391)</f>
      </c>
      <c r="Z391" s="18">
        <f>I391-Y391</f>
      </c>
      <c r="AA391" s="20">
        <v>46483</v>
      </c>
      <c r="AB391" s="20">
        <v>46483</v>
      </c>
      <c r="AC391" s="18">
        <f>IFERROR(_xlfn.XLOOKUP(F391,Assumptions!B:B,Assumptions!D:D),0)</f>
      </c>
      <c r="AD391" s="20">
        <f>AA391+AC391</f>
      </c>
      <c r="AE391" s="20">
        <f>AC391+AB391</f>
      </c>
      <c r="AF391" s="5" t="str">
        <v/>
      </c>
      <c r="AG391" s="18">
        <f>IFERROR(_xlfn.BETA.DIST(DATE(YEAR(AG$2),MONTH(AG$2),15),$AD$2,$AE$2,FALSE,DATE(YEAR($AD391),MONTH($AD391),1),DATE(YEAR($AE391),MONTH($AE391),28)),0)</f>
      </c>
      <c r="AH391" s="18">
        <f>IFERROR(_xlfn.BETA.DIST(DATE(YEAR(AH$2),MONTH(AH$2),15),$AD$2,$AE$2,FALSE,DATE(YEAR($AD391),MONTH($AD391),1),DATE(YEAR($AE391),MONTH($AE391),28)),0)</f>
      </c>
      <c r="AI391" s="18">
        <f>IFERROR(_xlfn.BETA.DIST(DATE(YEAR(AI$2),MONTH(AI$2),15),$AD$2,$AE$2,FALSE,DATE(YEAR($AD391),MONTH($AD391),1),DATE(YEAR($AE391),MONTH($AE391),28)),0)</f>
      </c>
      <c r="AJ391" s="18">
        <f>IFERROR(_xlfn.BETA.DIST(DATE(YEAR(AJ$2),MONTH(AJ$2),15),$AD$2,$AE$2,FALSE,DATE(YEAR($AD391),MONTH($AD391),1),DATE(YEAR($AE391),MONTH($AE391),28)),0)</f>
      </c>
      <c r="AK391" s="18">
        <f>IFERROR(_xlfn.BETA.DIST(DATE(YEAR(AK$2),MONTH(AK$2),15),$AD$2,$AE$2,FALSE,DATE(YEAR($AD391),MONTH($AD391),1),DATE(YEAR($AE391),MONTH($AE391),28)),0)</f>
      </c>
      <c r="AL391" s="18">
        <f>IFERROR(_xlfn.BETA.DIST(DATE(YEAR(AL$2),MONTH(AL$2),15),$AD$2,$AE$2,FALSE,DATE(YEAR($AD391),MONTH($AD391),1),DATE(YEAR($AE391),MONTH($AE391),28)),0)</f>
      </c>
      <c r="AM391" s="18">
        <f>IFERROR(_xlfn.BETA.DIST(DATE(YEAR(AM$2),MONTH(AM$2),15),$AD$2,$AE$2,FALSE,DATE(YEAR($AD391),MONTH($AD391),1),DATE(YEAR($AE391),MONTH($AE391),28)),0)</f>
      </c>
      <c r="AN391" s="18">
        <f>IFERROR(_xlfn.BETA.DIST(DATE(YEAR(AN$2),MONTH(AN$2),15),$AD$2,$AE$2,FALSE,DATE(YEAR($AD391),MONTH($AD391),1),DATE(YEAR($AE391),MONTH($AE391),28)),0)</f>
      </c>
      <c r="AO391" s="18">
        <f>IFERROR(_xlfn.BETA.DIST(DATE(YEAR(AO$2),MONTH(AO$2),15),$AD$2,$AE$2,FALSE,DATE(YEAR($AD391),MONTH($AD391),1),DATE(YEAR($AE391),MONTH($AE391),28)),0)</f>
      </c>
      <c r="AP391" s="18">
        <f>IFERROR(_xlfn.BETA.DIST(DATE(YEAR(AP$2),MONTH(AP$2),15),$AD$2,$AE$2,FALSE,DATE(YEAR($AD391),MONTH($AD391),1),DATE(YEAR($AE391),MONTH($AE391),28)),0)</f>
      </c>
      <c r="AQ391" s="18">
        <f>IFERROR(_xlfn.BETA.DIST(DATE(YEAR(AQ$2),MONTH(AQ$2),15),$AD$2,$AE$2,FALSE,DATE(YEAR($AD391),MONTH($AD391),1),DATE(YEAR($AE391),MONTH($AE391),28)),0)</f>
      </c>
      <c r="AR391" s="18">
        <f>IFERROR(_xlfn.BETA.DIST(DATE(YEAR(AR$2),MONTH(AR$2),15),$AD$2,$AE$2,FALSE,DATE(YEAR($AD391),MONTH($AD391),1),DATE(YEAR($AE391),MONTH($AE391),28)),0)</f>
      </c>
      <c r="AS391" s="18">
        <f>IFERROR(_xlfn.BETA.DIST(DATE(YEAR(AS$2),MONTH(AS$2),15),$AD$2,$AE$2,FALSE,DATE(YEAR($AD391),MONTH($AD391),1),DATE(YEAR($AE391),MONTH($AE391),28)),0)</f>
      </c>
      <c r="AT391" s="18">
        <f>IFERROR(_xlfn.BETA.DIST(DATE(YEAR(AT$2),MONTH(AT$2),15),$AD$2,$AE$2,FALSE,DATE(YEAR($AD391),MONTH($AD391),1),DATE(YEAR($AE391),MONTH($AE391),28)),0)</f>
      </c>
      <c r="AU391" s="18">
        <f>IFERROR(_xlfn.BETA.DIST(DATE(YEAR(AU$2),MONTH(AU$2),15),$AD$2,$AE$2,FALSE,DATE(YEAR($AD391),MONTH($AD391),1),DATE(YEAR($AE391),MONTH($AE391),28)),0)</f>
      </c>
      <c r="AV391" s="18">
        <f>SUM(AG391:AU391)</f>
      </c>
      <c r="AW391" s="18">
        <f>IF(J391&lt;&gt;0,J391,IF($AV391=0,0,AG391/$AV391*$Z391))</f>
      </c>
      <c r="AX391" s="18">
        <f>IF(K391&lt;&gt;0,K391,IF($AV391=0,0,AH391/$AV391*$Z391))</f>
      </c>
      <c r="AY391" s="18">
        <f>IF(L391&lt;&gt;0,L391,IF($AV391=0,0,AI391/$AV391*$Z391))</f>
      </c>
      <c r="AZ391" s="18">
        <f>IF(M391&lt;&gt;0,M391,IF($AV391=0,0,AJ391/$AV391*$Z391))</f>
      </c>
      <c r="BA391" s="18">
        <f>IF(N391&lt;&gt;0,N391,IF($AV391=0,0,AK391/$AV391*$Z391))</f>
      </c>
      <c r="BB391" s="18">
        <f>IF(O391&lt;&gt;0,O391,IF($AV391=0,0,AL391/$AV391*$Z391))</f>
      </c>
      <c r="BC391" s="18">
        <f>IF(P391&lt;&gt;0,P391,IF($AV391=0,0,AM391/$AV391*$Z391))</f>
      </c>
      <c r="BD391" s="18">
        <f>IF(Q391&lt;&gt;0,Q391,IF($AV391=0,0,AN391/$AV391*$Z391))</f>
      </c>
      <c r="BE391" s="18">
        <f>IF(R391&lt;&gt;0,R391,IF($AV391=0,0,AO391/$AV391*$Z391))</f>
      </c>
      <c r="BF391" s="18">
        <f>IF(S391&lt;&gt;0,S391,IF($AV391=0,0,AP391/$AV391*$Z391))</f>
      </c>
      <c r="BG391" s="18">
        <f>IF(T391&lt;&gt;0,T391,IF($AV391=0,0,AQ391/$AV391*$Z391))</f>
      </c>
      <c r="BH391" s="18">
        <f>IF(U391&lt;&gt;0,U391,IF($AV391=0,0,AR391/$AV391*$Z391))</f>
      </c>
      <c r="BI391" s="18">
        <f>IF(V391&lt;&gt;0,V391,IF($AV391=0,0,AS391/$AV391*$Z391))</f>
      </c>
      <c r="BJ391" s="18">
        <f>IF(W391&lt;&gt;0,W391,IF($AV391=0,0,AT391/$AV391*$Z391))</f>
      </c>
      <c r="BK391" s="18">
        <f>IF(X391&lt;&gt;0,X391,IF($AV391=0,0,AU391/$AV391*$Z391))</f>
      </c>
      <c r="BL391" s="18">
        <f>SUM(AW391:BK391)</f>
      </c>
      <c r="BM391" s="18">
        <f>I391-BL391</f>
      </c>
    </row>
    <row r="392" outlineLevel="3">
      <c r="A392" s="17" t="str">
        <v>8.4.7</v>
      </c>
      <c r="B392" s="17" t="str">
        <v/>
      </c>
      <c r="C392" s="17" t="str">
        <v/>
      </c>
      <c r="D392" s="17" t="str">
        <v/>
      </c>
      <c r="E392" s="17" t="str">
        <v>8.4.7</v>
      </c>
      <c r="F392" s="17" t="str">
        <v>Price for synchronizing panel as specified.</v>
      </c>
      <c r="G392" s="17">
        <v>7473.9</v>
      </c>
      <c r="H392" s="17" t="str">
        <v/>
      </c>
      <c r="I392" s="17" t="str">
        <v/>
      </c>
      <c r="J392" s="17" t="str">
        <v/>
      </c>
      <c r="K392" s="17" t="str">
        <v/>
      </c>
      <c r="L392" s="17" t="str">
        <v/>
      </c>
      <c r="M392" s="17" t="str">
        <v/>
      </c>
      <c r="N392" s="17" t="str">
        <v/>
      </c>
      <c r="O392" s="17" t="str">
        <v/>
      </c>
      <c r="P392" s="17" t="str">
        <v/>
      </c>
      <c r="Q392" s="17" t="str">
        <v/>
      </c>
      <c r="R392" s="17" t="str">
        <v/>
      </c>
      <c r="S392" s="17" t="str">
        <v/>
      </c>
      <c r="T392" s="17" t="str">
        <v/>
      </c>
      <c r="U392" s="17" t="str">
        <v/>
      </c>
      <c r="V392" s="17" t="str">
        <v/>
      </c>
      <c r="W392" s="17" t="str">
        <v/>
      </c>
      <c r="X392" s="17" t="str">
        <v/>
      </c>
      <c r="Y392" s="17" t="str">
        <v/>
      </c>
      <c r="Z392" s="17" t="str">
        <v/>
      </c>
      <c r="AA392" s="17" t="str">
        <v/>
      </c>
      <c r="AB392" s="17" t="str">
        <v/>
      </c>
      <c r="AC392" s="17" t="str">
        <v/>
      </c>
      <c r="AD392" s="17" t="str">
        <v/>
      </c>
      <c r="AE392" s="17" t="str">
        <v/>
      </c>
      <c r="AF392" s="5" t="str">
        <v/>
      </c>
      <c r="AG392" s="18">
        <f>IFERROR(_xlfn.BETA.DIST(DATE(YEAR(AG$2),MONTH(AG$2),15),$AD$2,$AE$2,FALSE,DATE(YEAR($AD392),MONTH($AD392),1),DATE(YEAR($AE392),MONTH($AE392),28)),0)</f>
      </c>
      <c r="AH392" s="18">
        <f>IFERROR(_xlfn.BETA.DIST(DATE(YEAR(AH$2),MONTH(AH$2),15),$AD$2,$AE$2,FALSE,DATE(YEAR($AD392),MONTH($AD392),1),DATE(YEAR($AE392),MONTH($AE392),28)),0)</f>
      </c>
      <c r="AI392" s="18">
        <f>IFERROR(_xlfn.BETA.DIST(DATE(YEAR(AI$2),MONTH(AI$2),15),$AD$2,$AE$2,FALSE,DATE(YEAR($AD392),MONTH($AD392),1),DATE(YEAR($AE392),MONTH($AE392),28)),0)</f>
      </c>
      <c r="AJ392" s="18">
        <f>IFERROR(_xlfn.BETA.DIST(DATE(YEAR(AJ$2),MONTH(AJ$2),15),$AD$2,$AE$2,FALSE,DATE(YEAR($AD392),MONTH($AD392),1),DATE(YEAR($AE392),MONTH($AE392),28)),0)</f>
      </c>
      <c r="AK392" s="18">
        <f>IFERROR(_xlfn.BETA.DIST(DATE(YEAR(AK$2),MONTH(AK$2),15),$AD$2,$AE$2,FALSE,DATE(YEAR($AD392),MONTH($AD392),1),DATE(YEAR($AE392),MONTH($AE392),28)),0)</f>
      </c>
      <c r="AL392" s="18">
        <f>IFERROR(_xlfn.BETA.DIST(DATE(YEAR(AL$2),MONTH(AL$2),15),$AD$2,$AE$2,FALSE,DATE(YEAR($AD392),MONTH($AD392),1),DATE(YEAR($AE392),MONTH($AE392),28)),0)</f>
      </c>
      <c r="AM392" s="18">
        <f>IFERROR(_xlfn.BETA.DIST(DATE(YEAR(AM$2),MONTH(AM$2),15),$AD$2,$AE$2,FALSE,DATE(YEAR($AD392),MONTH($AD392),1),DATE(YEAR($AE392),MONTH($AE392),28)),0)</f>
      </c>
      <c r="AN392" s="18">
        <f>IFERROR(_xlfn.BETA.DIST(DATE(YEAR(AN$2),MONTH(AN$2),15),$AD$2,$AE$2,FALSE,DATE(YEAR($AD392),MONTH($AD392),1),DATE(YEAR($AE392),MONTH($AE392),28)),0)</f>
      </c>
      <c r="AO392" s="18">
        <f>IFERROR(_xlfn.BETA.DIST(DATE(YEAR(AO$2),MONTH(AO$2),15),$AD$2,$AE$2,FALSE,DATE(YEAR($AD392),MONTH($AD392),1),DATE(YEAR($AE392),MONTH($AE392),28)),0)</f>
      </c>
      <c r="AP392" s="18">
        <f>IFERROR(_xlfn.BETA.DIST(DATE(YEAR(AP$2),MONTH(AP$2),15),$AD$2,$AE$2,FALSE,DATE(YEAR($AD392),MONTH($AD392),1),DATE(YEAR($AE392),MONTH($AE392),28)),0)</f>
      </c>
      <c r="AQ392" s="18">
        <f>IFERROR(_xlfn.BETA.DIST(DATE(YEAR(AQ$2),MONTH(AQ$2),15),$AD$2,$AE$2,FALSE,DATE(YEAR($AD392),MONTH($AD392),1),DATE(YEAR($AE392),MONTH($AE392),28)),0)</f>
      </c>
      <c r="AR392" s="18">
        <f>IFERROR(_xlfn.BETA.DIST(DATE(YEAR(AR$2),MONTH(AR$2),15),$AD$2,$AE$2,FALSE,DATE(YEAR($AD392),MONTH($AD392),1),DATE(YEAR($AE392),MONTH($AE392),28)),0)</f>
      </c>
      <c r="AS392" s="18">
        <f>IFERROR(_xlfn.BETA.DIST(DATE(YEAR(AS$2),MONTH(AS$2),15),$AD$2,$AE$2,FALSE,DATE(YEAR($AD392),MONTH($AD392),1),DATE(YEAR($AE392),MONTH($AE392),28)),0)</f>
      </c>
      <c r="AT392" s="18">
        <f>IFERROR(_xlfn.BETA.DIST(DATE(YEAR(AT$2),MONTH(AT$2),15),$AD$2,$AE$2,FALSE,DATE(YEAR($AD392),MONTH($AD392),1),DATE(YEAR($AE392),MONTH($AE392),28)),0)</f>
      </c>
      <c r="AU392" s="18">
        <f>IFERROR(_xlfn.BETA.DIST(DATE(YEAR(AU$2),MONTH(AU$2),15),$AD$2,$AE$2,FALSE,DATE(YEAR($AD392),MONTH($AD392),1),DATE(YEAR($AE392),MONTH($AE392),28)),0)</f>
      </c>
      <c r="AV392" s="18">
        <f>SUM(AG392:AU392)</f>
      </c>
      <c r="AW392" s="18">
        <f>IF(J392&lt;&gt;0,J392,IF($AV392=0,0,AG392/$AV392*$Z392))</f>
      </c>
      <c r="AX392" s="18">
        <f>IF(K392&lt;&gt;0,K392,IF($AV392=0,0,AH392/$AV392*$Z392))</f>
      </c>
      <c r="AY392" s="18">
        <f>IF(L392&lt;&gt;0,L392,IF($AV392=0,0,AI392/$AV392*$Z392))</f>
      </c>
      <c r="AZ392" s="18">
        <f>IF(M392&lt;&gt;0,M392,IF($AV392=0,0,AJ392/$AV392*$Z392))</f>
      </c>
      <c r="BA392" s="18">
        <f>IF(N392&lt;&gt;0,N392,IF($AV392=0,0,AK392/$AV392*$Z392))</f>
      </c>
      <c r="BB392" s="18">
        <f>IF(O392&lt;&gt;0,O392,IF($AV392=0,0,AL392/$AV392*$Z392))</f>
      </c>
      <c r="BC392" s="18">
        <f>IF(P392&lt;&gt;0,P392,IF($AV392=0,0,AM392/$AV392*$Z392))</f>
      </c>
      <c r="BD392" s="18">
        <f>IF(Q392&lt;&gt;0,Q392,IF($AV392=0,0,AN392/$AV392*$Z392))</f>
      </c>
      <c r="BE392" s="18">
        <f>IF(R392&lt;&gt;0,R392,IF($AV392=0,0,AO392/$AV392*$Z392))</f>
      </c>
      <c r="BF392" s="18">
        <f>IF(S392&lt;&gt;0,S392,IF($AV392=0,0,AP392/$AV392*$Z392))</f>
      </c>
      <c r="BG392" s="18">
        <f>IF(T392&lt;&gt;0,T392,IF($AV392=0,0,AQ392/$AV392*$Z392))</f>
      </c>
      <c r="BH392" s="18">
        <f>IF(U392&lt;&gt;0,U392,IF($AV392=0,0,AR392/$AV392*$Z392))</f>
      </c>
      <c r="BI392" s="18">
        <f>IF(V392&lt;&gt;0,V392,IF($AV392=0,0,AS392/$AV392*$Z392))</f>
      </c>
      <c r="BJ392" s="18">
        <f>IF(W392&lt;&gt;0,W392,IF($AV392=0,0,AT392/$AV392*$Z392))</f>
      </c>
      <c r="BK392" s="18">
        <f>IF(X392&lt;&gt;0,X392,IF($AV392=0,0,AU392/$AV392*$Z392))</f>
      </c>
      <c r="BL392" s="18">
        <f>SUM(AW392:BK392)</f>
      </c>
      <c r="BM392" s="17" t="str">
        <v/>
      </c>
    </row>
    <row r="393" outlineLevel="4">
      <c r="A393" s="5" t="str">
        <v>8.4.7</v>
      </c>
      <c r="B393" s="5" t="str">
        <v/>
      </c>
      <c r="C393" s="5" t="str">
        <v>BSKDGNGENGR05</v>
      </c>
      <c r="D393" s="5" t="str">
        <v>BSKDGNGENGR05</v>
      </c>
      <c r="E393" s="19">
        <f>IFERROR(_xlfn.XLOOKUP(F393,Assumptions!B:B,Assumptions!C:C),0)</f>
      </c>
      <c r="F393" s="5" t="str">
        <v>Advanced Payment</v>
      </c>
      <c r="G393" s="5" t="str">
        <v/>
      </c>
      <c r="H393" s="18">
        <f>G392*E393</f>
      </c>
      <c r="I393" s="18">
        <f>H393*(1-0)</f>
      </c>
      <c r="J393" s="18">
        <v>0</v>
      </c>
      <c r="K393" s="18">
        <v>0</v>
      </c>
      <c r="L393" s="18">
        <v>0</v>
      </c>
      <c r="M393" s="18">
        <v>0</v>
      </c>
      <c r="N393" s="18">
        <v>0</v>
      </c>
      <c r="O393" s="18">
        <v>0</v>
      </c>
      <c r="P393" s="18">
        <v>0</v>
      </c>
      <c r="Q393" s="18">
        <v>0</v>
      </c>
      <c r="R393" s="18">
        <v>0</v>
      </c>
      <c r="S393" s="18">
        <v>0</v>
      </c>
      <c r="T393" s="18">
        <v>0</v>
      </c>
      <c r="U393" s="18">
        <v>0</v>
      </c>
      <c r="V393" s="18">
        <v>0</v>
      </c>
      <c r="W393" s="18">
        <v>0</v>
      </c>
      <c r="X393" s="18">
        <v>0</v>
      </c>
      <c r="Y393" s="18">
        <f>SUM(J393:X393)</f>
      </c>
      <c r="Z393" s="18">
        <f>I393-Y393</f>
      </c>
      <c r="AA393" s="20">
        <v>46026</v>
      </c>
      <c r="AB393" s="20">
        <v>46026</v>
      </c>
      <c r="AC393" s="18">
        <f>IFERROR(_xlfn.XLOOKUP(F393,Assumptions!B:B,Assumptions!D:D),0)</f>
      </c>
      <c r="AD393" s="20">
        <f>AA393+AC393</f>
      </c>
      <c r="AE393" s="20">
        <f>AC393+AB393</f>
      </c>
      <c r="AF393" s="5" t="str">
        <v/>
      </c>
      <c r="AG393" s="18">
        <f>IFERROR(_xlfn.BETA.DIST(DATE(YEAR(AG$2),MONTH(AG$2),15),$AD$2,$AE$2,FALSE,DATE(YEAR($AD393),MONTH($AD393),1),DATE(YEAR($AE393),MONTH($AE393),28)),0)</f>
      </c>
      <c r="AH393" s="18">
        <f>IFERROR(_xlfn.BETA.DIST(DATE(YEAR(AH$2),MONTH(AH$2),15),$AD$2,$AE$2,FALSE,DATE(YEAR($AD393),MONTH($AD393),1),DATE(YEAR($AE393),MONTH($AE393),28)),0)</f>
      </c>
      <c r="AI393" s="18">
        <f>IFERROR(_xlfn.BETA.DIST(DATE(YEAR(AI$2),MONTH(AI$2),15),$AD$2,$AE$2,FALSE,DATE(YEAR($AD393),MONTH($AD393),1),DATE(YEAR($AE393),MONTH($AE393),28)),0)</f>
      </c>
      <c r="AJ393" s="18">
        <f>IFERROR(_xlfn.BETA.DIST(DATE(YEAR(AJ$2),MONTH(AJ$2),15),$AD$2,$AE$2,FALSE,DATE(YEAR($AD393),MONTH($AD393),1),DATE(YEAR($AE393),MONTH($AE393),28)),0)</f>
      </c>
      <c r="AK393" s="18">
        <f>IFERROR(_xlfn.BETA.DIST(DATE(YEAR(AK$2),MONTH(AK$2),15),$AD$2,$AE$2,FALSE,DATE(YEAR($AD393),MONTH($AD393),1),DATE(YEAR($AE393),MONTH($AE393),28)),0)</f>
      </c>
      <c r="AL393" s="18">
        <f>IFERROR(_xlfn.BETA.DIST(DATE(YEAR(AL$2),MONTH(AL$2),15),$AD$2,$AE$2,FALSE,DATE(YEAR($AD393),MONTH($AD393),1),DATE(YEAR($AE393),MONTH($AE393),28)),0)</f>
      </c>
      <c r="AM393" s="18">
        <f>IFERROR(_xlfn.BETA.DIST(DATE(YEAR(AM$2),MONTH(AM$2),15),$AD$2,$AE$2,FALSE,DATE(YEAR($AD393),MONTH($AD393),1),DATE(YEAR($AE393),MONTH($AE393),28)),0)</f>
      </c>
      <c r="AN393" s="18">
        <f>IFERROR(_xlfn.BETA.DIST(DATE(YEAR(AN$2),MONTH(AN$2),15),$AD$2,$AE$2,FALSE,DATE(YEAR($AD393),MONTH($AD393),1),DATE(YEAR($AE393),MONTH($AE393),28)),0)</f>
      </c>
      <c r="AO393" s="18">
        <f>IFERROR(_xlfn.BETA.DIST(DATE(YEAR(AO$2),MONTH(AO$2),15),$AD$2,$AE$2,FALSE,DATE(YEAR($AD393),MONTH($AD393),1),DATE(YEAR($AE393),MONTH($AE393),28)),0)</f>
      </c>
      <c r="AP393" s="18">
        <f>IFERROR(_xlfn.BETA.DIST(DATE(YEAR(AP$2),MONTH(AP$2),15),$AD$2,$AE$2,FALSE,DATE(YEAR($AD393),MONTH($AD393),1),DATE(YEAR($AE393),MONTH($AE393),28)),0)</f>
      </c>
      <c r="AQ393" s="18">
        <f>IFERROR(_xlfn.BETA.DIST(DATE(YEAR(AQ$2),MONTH(AQ$2),15),$AD$2,$AE$2,FALSE,DATE(YEAR($AD393),MONTH($AD393),1),DATE(YEAR($AE393),MONTH($AE393),28)),0)</f>
      </c>
      <c r="AR393" s="18">
        <f>IFERROR(_xlfn.BETA.DIST(DATE(YEAR(AR$2),MONTH(AR$2),15),$AD$2,$AE$2,FALSE,DATE(YEAR($AD393),MONTH($AD393),1),DATE(YEAR($AE393),MONTH($AE393),28)),0)</f>
      </c>
      <c r="AS393" s="18">
        <f>IFERROR(_xlfn.BETA.DIST(DATE(YEAR(AS$2),MONTH(AS$2),15),$AD$2,$AE$2,FALSE,DATE(YEAR($AD393),MONTH($AD393),1),DATE(YEAR($AE393),MONTH($AE393),28)),0)</f>
      </c>
      <c r="AT393" s="18">
        <f>IFERROR(_xlfn.BETA.DIST(DATE(YEAR(AT$2),MONTH(AT$2),15),$AD$2,$AE$2,FALSE,DATE(YEAR($AD393),MONTH($AD393),1),DATE(YEAR($AE393),MONTH($AE393),28)),0)</f>
      </c>
      <c r="AU393" s="18">
        <f>IFERROR(_xlfn.BETA.DIST(DATE(YEAR(AU$2),MONTH(AU$2),15),$AD$2,$AE$2,FALSE,DATE(YEAR($AD393),MONTH($AD393),1),DATE(YEAR($AE393),MONTH($AE393),28)),0)</f>
      </c>
      <c r="AV393" s="18">
        <f>SUM(AG393:AU393)</f>
      </c>
      <c r="AW393" s="18">
        <f>IF(J393&lt;&gt;0,J393,IF($AV393=0,0,AG393/$AV393*$Z393))</f>
      </c>
      <c r="AX393" s="18">
        <f>IF(K393&lt;&gt;0,K393,IF($AV393=0,0,AH393/$AV393*$Z393))</f>
      </c>
      <c r="AY393" s="18">
        <f>IF(L393&lt;&gt;0,L393,IF($AV393=0,0,AI393/$AV393*$Z393))</f>
      </c>
      <c r="AZ393" s="18">
        <f>IF(M393&lt;&gt;0,M393,IF($AV393=0,0,AJ393/$AV393*$Z393))</f>
      </c>
      <c r="BA393" s="18">
        <f>IF(N393&lt;&gt;0,N393,IF($AV393=0,0,AK393/$AV393*$Z393))</f>
      </c>
      <c r="BB393" s="18">
        <f>IF(O393&lt;&gt;0,O393,IF($AV393=0,0,AL393/$AV393*$Z393))</f>
      </c>
      <c r="BC393" s="18">
        <f>IF(P393&lt;&gt;0,P393,IF($AV393=0,0,AM393/$AV393*$Z393))</f>
      </c>
      <c r="BD393" s="18">
        <f>IF(Q393&lt;&gt;0,Q393,IF($AV393=0,0,AN393/$AV393*$Z393))</f>
      </c>
      <c r="BE393" s="18">
        <f>IF(R393&lt;&gt;0,R393,IF($AV393=0,0,AO393/$AV393*$Z393))</f>
      </c>
      <c r="BF393" s="18">
        <f>IF(S393&lt;&gt;0,S393,IF($AV393=0,0,AP393/$AV393*$Z393))</f>
      </c>
      <c r="BG393" s="18">
        <f>IF(T393&lt;&gt;0,T393,IF($AV393=0,0,AQ393/$AV393*$Z393))</f>
      </c>
      <c r="BH393" s="18">
        <f>IF(U393&lt;&gt;0,U393,IF($AV393=0,0,AR393/$AV393*$Z393))</f>
      </c>
      <c r="BI393" s="18">
        <f>IF(V393&lt;&gt;0,V393,IF($AV393=0,0,AS393/$AV393*$Z393))</f>
      </c>
      <c r="BJ393" s="18">
        <f>IF(W393&lt;&gt;0,W393,IF($AV393=0,0,AT393/$AV393*$Z393))</f>
      </c>
      <c r="BK393" s="18">
        <f>IF(X393&lt;&gt;0,X393,IF($AV393=0,0,AU393/$AV393*$Z393))</f>
      </c>
      <c r="BL393" s="18">
        <f>SUM(AW393:BK393)</f>
      </c>
      <c r="BM393" s="18">
        <f>I393-BL393</f>
      </c>
    </row>
    <row r="394" outlineLevel="4">
      <c r="A394" s="5" t="str">
        <v>8.4.7</v>
      </c>
      <c r="B394" s="5" t="str">
        <v/>
      </c>
      <c r="C394" s="5" t="str">
        <v>BSPRELGENCP13</v>
      </c>
      <c r="D394" s="5" t="str">
        <v>BSPRELGENCP13</v>
      </c>
      <c r="E394" s="19">
        <f>IFERROR(_xlfn.XLOOKUP(F394,Assumptions!B:B,Assumptions!C:C),0)</f>
      </c>
      <c r="F394" s="5" t="str">
        <v>Site Delivery USD</v>
      </c>
      <c r="G394" s="5" t="str">
        <v/>
      </c>
      <c r="H394" s="18">
        <f>G392*E394</f>
      </c>
      <c r="I394" s="18">
        <f>H394*(1-0)</f>
      </c>
      <c r="J394" s="18">
        <v>0</v>
      </c>
      <c r="K394" s="18">
        <v>0</v>
      </c>
      <c r="L394" s="18">
        <v>0</v>
      </c>
      <c r="M394" s="18">
        <v>0</v>
      </c>
      <c r="N394" s="18">
        <v>0</v>
      </c>
      <c r="O394" s="18">
        <v>0</v>
      </c>
      <c r="P394" s="18">
        <v>0</v>
      </c>
      <c r="Q394" s="18">
        <v>0</v>
      </c>
      <c r="R394" s="18">
        <v>0</v>
      </c>
      <c r="S394" s="18">
        <v>0</v>
      </c>
      <c r="T394" s="18">
        <v>0</v>
      </c>
      <c r="U394" s="18">
        <v>0</v>
      </c>
      <c r="V394" s="18">
        <v>0</v>
      </c>
      <c r="W394" s="18">
        <v>0</v>
      </c>
      <c r="X394" s="18">
        <v>0</v>
      </c>
      <c r="Y394" s="18">
        <f>SUM(J394:X394)</f>
      </c>
      <c r="Z394" s="18">
        <f>I394-Y394</f>
      </c>
      <c r="AA394" s="20">
        <v>46295</v>
      </c>
      <c r="AB394" s="20">
        <v>46295</v>
      </c>
      <c r="AC394" s="18">
        <f>IFERROR(_xlfn.XLOOKUP(F394,Assumptions!B:B,Assumptions!D:D),0)</f>
      </c>
      <c r="AD394" s="20">
        <f>AA394+AC394</f>
      </c>
      <c r="AE394" s="20">
        <f>AC394+AB394</f>
      </c>
      <c r="AF394" s="5" t="str">
        <v/>
      </c>
      <c r="AG394" s="18">
        <f>IFERROR(_xlfn.BETA.DIST(DATE(YEAR(AG$2),MONTH(AG$2),15),$AD$2,$AE$2,FALSE,DATE(YEAR($AD394),MONTH($AD394),1),DATE(YEAR($AE394),MONTH($AE394),28)),0)</f>
      </c>
      <c r="AH394" s="18">
        <f>IFERROR(_xlfn.BETA.DIST(DATE(YEAR(AH$2),MONTH(AH$2),15),$AD$2,$AE$2,FALSE,DATE(YEAR($AD394),MONTH($AD394),1),DATE(YEAR($AE394),MONTH($AE394),28)),0)</f>
      </c>
      <c r="AI394" s="18">
        <f>IFERROR(_xlfn.BETA.DIST(DATE(YEAR(AI$2),MONTH(AI$2),15),$AD$2,$AE$2,FALSE,DATE(YEAR($AD394),MONTH($AD394),1),DATE(YEAR($AE394),MONTH($AE394),28)),0)</f>
      </c>
      <c r="AJ394" s="18">
        <f>IFERROR(_xlfn.BETA.DIST(DATE(YEAR(AJ$2),MONTH(AJ$2),15),$AD$2,$AE$2,FALSE,DATE(YEAR($AD394),MONTH($AD394),1),DATE(YEAR($AE394),MONTH($AE394),28)),0)</f>
      </c>
      <c r="AK394" s="18">
        <f>IFERROR(_xlfn.BETA.DIST(DATE(YEAR(AK$2),MONTH(AK$2),15),$AD$2,$AE$2,FALSE,DATE(YEAR($AD394),MONTH($AD394),1),DATE(YEAR($AE394),MONTH($AE394),28)),0)</f>
      </c>
      <c r="AL394" s="18">
        <f>IFERROR(_xlfn.BETA.DIST(DATE(YEAR(AL$2),MONTH(AL$2),15),$AD$2,$AE$2,FALSE,DATE(YEAR($AD394),MONTH($AD394),1),DATE(YEAR($AE394),MONTH($AE394),28)),0)</f>
      </c>
      <c r="AM394" s="18">
        <f>IFERROR(_xlfn.BETA.DIST(DATE(YEAR(AM$2),MONTH(AM$2),15),$AD$2,$AE$2,FALSE,DATE(YEAR($AD394),MONTH($AD394),1),DATE(YEAR($AE394),MONTH($AE394),28)),0)</f>
      </c>
      <c r="AN394" s="18">
        <f>IFERROR(_xlfn.BETA.DIST(DATE(YEAR(AN$2),MONTH(AN$2),15),$AD$2,$AE$2,FALSE,DATE(YEAR($AD394),MONTH($AD394),1),DATE(YEAR($AE394),MONTH($AE394),28)),0)</f>
      </c>
      <c r="AO394" s="18">
        <f>IFERROR(_xlfn.BETA.DIST(DATE(YEAR(AO$2),MONTH(AO$2),15),$AD$2,$AE$2,FALSE,DATE(YEAR($AD394),MONTH($AD394),1),DATE(YEAR($AE394),MONTH($AE394),28)),0)</f>
      </c>
      <c r="AP394" s="18">
        <f>IFERROR(_xlfn.BETA.DIST(DATE(YEAR(AP$2),MONTH(AP$2),15),$AD$2,$AE$2,FALSE,DATE(YEAR($AD394),MONTH($AD394),1),DATE(YEAR($AE394),MONTH($AE394),28)),0)</f>
      </c>
      <c r="AQ394" s="18">
        <f>IFERROR(_xlfn.BETA.DIST(DATE(YEAR(AQ$2),MONTH(AQ$2),15),$AD$2,$AE$2,FALSE,DATE(YEAR($AD394),MONTH($AD394),1),DATE(YEAR($AE394),MONTH($AE394),28)),0)</f>
      </c>
      <c r="AR394" s="18">
        <f>IFERROR(_xlfn.BETA.DIST(DATE(YEAR(AR$2),MONTH(AR$2),15),$AD$2,$AE$2,FALSE,DATE(YEAR($AD394),MONTH($AD394),1),DATE(YEAR($AE394),MONTH($AE394),28)),0)</f>
      </c>
      <c r="AS394" s="18">
        <f>IFERROR(_xlfn.BETA.DIST(DATE(YEAR(AS$2),MONTH(AS$2),15),$AD$2,$AE$2,FALSE,DATE(YEAR($AD394),MONTH($AD394),1),DATE(YEAR($AE394),MONTH($AE394),28)),0)</f>
      </c>
      <c r="AT394" s="18">
        <f>IFERROR(_xlfn.BETA.DIST(DATE(YEAR(AT$2),MONTH(AT$2),15),$AD$2,$AE$2,FALSE,DATE(YEAR($AD394),MONTH($AD394),1),DATE(YEAR($AE394),MONTH($AE394),28)),0)</f>
      </c>
      <c r="AU394" s="18">
        <f>IFERROR(_xlfn.BETA.DIST(DATE(YEAR(AU$2),MONTH(AU$2),15),$AD$2,$AE$2,FALSE,DATE(YEAR($AD394),MONTH($AD394),1),DATE(YEAR($AE394),MONTH($AE394),28)),0)</f>
      </c>
      <c r="AV394" s="18">
        <f>SUM(AG394:AU394)</f>
      </c>
      <c r="AW394" s="18">
        <f>IF(J394&lt;&gt;0,J394,IF($AV394=0,0,AG394/$AV394*$Z394))</f>
      </c>
      <c r="AX394" s="18">
        <f>IF(K394&lt;&gt;0,K394,IF($AV394=0,0,AH394/$AV394*$Z394))</f>
      </c>
      <c r="AY394" s="18">
        <f>IF(L394&lt;&gt;0,L394,IF($AV394=0,0,AI394/$AV394*$Z394))</f>
      </c>
      <c r="AZ394" s="18">
        <f>IF(M394&lt;&gt;0,M394,IF($AV394=0,0,AJ394/$AV394*$Z394))</f>
      </c>
      <c r="BA394" s="18">
        <f>IF(N394&lt;&gt;0,N394,IF($AV394=0,0,AK394/$AV394*$Z394))</f>
      </c>
      <c r="BB394" s="18">
        <f>IF(O394&lt;&gt;0,O394,IF($AV394=0,0,AL394/$AV394*$Z394))</f>
      </c>
      <c r="BC394" s="18">
        <f>IF(P394&lt;&gt;0,P394,IF($AV394=0,0,AM394/$AV394*$Z394))</f>
      </c>
      <c r="BD394" s="18">
        <f>IF(Q394&lt;&gt;0,Q394,IF($AV394=0,0,AN394/$AV394*$Z394))</f>
      </c>
      <c r="BE394" s="18">
        <f>IF(R394&lt;&gt;0,R394,IF($AV394=0,0,AO394/$AV394*$Z394))</f>
      </c>
      <c r="BF394" s="18">
        <f>IF(S394&lt;&gt;0,S394,IF($AV394=0,0,AP394/$AV394*$Z394))</f>
      </c>
      <c r="BG394" s="18">
        <f>IF(T394&lt;&gt;0,T394,IF($AV394=0,0,AQ394/$AV394*$Z394))</f>
      </c>
      <c r="BH394" s="18">
        <f>IF(U394&lt;&gt;0,U394,IF($AV394=0,0,AR394/$AV394*$Z394))</f>
      </c>
      <c r="BI394" s="18">
        <f>IF(V394&lt;&gt;0,V394,IF($AV394=0,0,AS394/$AV394*$Z394))</f>
      </c>
      <c r="BJ394" s="18">
        <f>IF(W394&lt;&gt;0,W394,IF($AV394=0,0,AT394/$AV394*$Z394))</f>
      </c>
      <c r="BK394" s="18">
        <f>IF(X394&lt;&gt;0,X394,IF($AV394=0,0,AU394/$AV394*$Z394))</f>
      </c>
      <c r="BL394" s="18">
        <f>SUM(AW394:BK394)</f>
      </c>
      <c r="BM394" s="18">
        <f>I394-BL394</f>
      </c>
    </row>
    <row r="395" outlineLevel="4">
      <c r="A395" s="5" t="str">
        <v>8.4.7</v>
      </c>
      <c r="B395" s="5" t="str">
        <v/>
      </c>
      <c r="C395" s="5" t="str">
        <v>BSKDGNGENGR07</v>
      </c>
      <c r="D395" s="5" t="str">
        <v>BSKDGNGENGR07</v>
      </c>
      <c r="E395" s="19">
        <f>IFERROR(_xlfn.XLOOKUP(F395,Assumptions!B:B,Assumptions!C:C),0)</f>
      </c>
      <c r="F395" s="5" t="str">
        <v>Retention</v>
      </c>
      <c r="G395" s="5" t="str">
        <v/>
      </c>
      <c r="H395" s="18">
        <f>G392*E395</f>
      </c>
      <c r="I395" s="18">
        <f>H395*(1-0)</f>
      </c>
      <c r="J395" s="18">
        <v>0</v>
      </c>
      <c r="K395" s="18">
        <v>0</v>
      </c>
      <c r="L395" s="18">
        <v>0</v>
      </c>
      <c r="M395" s="18">
        <v>0</v>
      </c>
      <c r="N395" s="18">
        <v>0</v>
      </c>
      <c r="O395" s="18">
        <v>0</v>
      </c>
      <c r="P395" s="18">
        <v>0</v>
      </c>
      <c r="Q395" s="18">
        <v>0</v>
      </c>
      <c r="R395" s="18">
        <v>0</v>
      </c>
      <c r="S395" s="18">
        <v>0</v>
      </c>
      <c r="T395" s="18">
        <v>0</v>
      </c>
      <c r="U395" s="18">
        <v>0</v>
      </c>
      <c r="V395" s="18">
        <v>0</v>
      </c>
      <c r="W395" s="18">
        <v>0</v>
      </c>
      <c r="X395" s="18">
        <v>0</v>
      </c>
      <c r="Y395" s="18">
        <f>SUM(J395:X395)</f>
      </c>
      <c r="Z395" s="18">
        <f>I395-Y395</f>
      </c>
      <c r="AA395" s="20">
        <v>46483</v>
      </c>
      <c r="AB395" s="20">
        <v>46483</v>
      </c>
      <c r="AC395" s="18">
        <f>IFERROR(_xlfn.XLOOKUP(F395,Assumptions!B:B,Assumptions!D:D),0)</f>
      </c>
      <c r="AD395" s="20">
        <f>AA395+AC395</f>
      </c>
      <c r="AE395" s="20">
        <f>AC395+AB395</f>
      </c>
      <c r="AF395" s="5" t="str">
        <v/>
      </c>
      <c r="AG395" s="18">
        <f>IFERROR(_xlfn.BETA.DIST(DATE(YEAR(AG$2),MONTH(AG$2),15),$AD$2,$AE$2,FALSE,DATE(YEAR($AD395),MONTH($AD395),1),DATE(YEAR($AE395),MONTH($AE395),28)),0)</f>
      </c>
      <c r="AH395" s="18">
        <f>IFERROR(_xlfn.BETA.DIST(DATE(YEAR(AH$2),MONTH(AH$2),15),$AD$2,$AE$2,FALSE,DATE(YEAR($AD395),MONTH($AD395),1),DATE(YEAR($AE395),MONTH($AE395),28)),0)</f>
      </c>
      <c r="AI395" s="18">
        <f>IFERROR(_xlfn.BETA.DIST(DATE(YEAR(AI$2),MONTH(AI$2),15),$AD$2,$AE$2,FALSE,DATE(YEAR($AD395),MONTH($AD395),1),DATE(YEAR($AE395),MONTH($AE395),28)),0)</f>
      </c>
      <c r="AJ395" s="18">
        <f>IFERROR(_xlfn.BETA.DIST(DATE(YEAR(AJ$2),MONTH(AJ$2),15),$AD$2,$AE$2,FALSE,DATE(YEAR($AD395),MONTH($AD395),1),DATE(YEAR($AE395),MONTH($AE395),28)),0)</f>
      </c>
      <c r="AK395" s="18">
        <f>IFERROR(_xlfn.BETA.DIST(DATE(YEAR(AK$2),MONTH(AK$2),15),$AD$2,$AE$2,FALSE,DATE(YEAR($AD395),MONTH($AD395),1),DATE(YEAR($AE395),MONTH($AE395),28)),0)</f>
      </c>
      <c r="AL395" s="18">
        <f>IFERROR(_xlfn.BETA.DIST(DATE(YEAR(AL$2),MONTH(AL$2),15),$AD$2,$AE$2,FALSE,DATE(YEAR($AD395),MONTH($AD395),1),DATE(YEAR($AE395),MONTH($AE395),28)),0)</f>
      </c>
      <c r="AM395" s="18">
        <f>IFERROR(_xlfn.BETA.DIST(DATE(YEAR(AM$2),MONTH(AM$2),15),$AD$2,$AE$2,FALSE,DATE(YEAR($AD395),MONTH($AD395),1),DATE(YEAR($AE395),MONTH($AE395),28)),0)</f>
      </c>
      <c r="AN395" s="18">
        <f>IFERROR(_xlfn.BETA.DIST(DATE(YEAR(AN$2),MONTH(AN$2),15),$AD$2,$AE$2,FALSE,DATE(YEAR($AD395),MONTH($AD395),1),DATE(YEAR($AE395),MONTH($AE395),28)),0)</f>
      </c>
      <c r="AO395" s="18">
        <f>IFERROR(_xlfn.BETA.DIST(DATE(YEAR(AO$2),MONTH(AO$2),15),$AD$2,$AE$2,FALSE,DATE(YEAR($AD395),MONTH($AD395),1),DATE(YEAR($AE395),MONTH($AE395),28)),0)</f>
      </c>
      <c r="AP395" s="18">
        <f>IFERROR(_xlfn.BETA.DIST(DATE(YEAR(AP$2),MONTH(AP$2),15),$AD$2,$AE$2,FALSE,DATE(YEAR($AD395),MONTH($AD395),1),DATE(YEAR($AE395),MONTH($AE395),28)),0)</f>
      </c>
      <c r="AQ395" s="18">
        <f>IFERROR(_xlfn.BETA.DIST(DATE(YEAR(AQ$2),MONTH(AQ$2),15),$AD$2,$AE$2,FALSE,DATE(YEAR($AD395),MONTH($AD395),1),DATE(YEAR($AE395),MONTH($AE395),28)),0)</f>
      </c>
      <c r="AR395" s="18">
        <f>IFERROR(_xlfn.BETA.DIST(DATE(YEAR(AR$2),MONTH(AR$2),15),$AD$2,$AE$2,FALSE,DATE(YEAR($AD395),MONTH($AD395),1),DATE(YEAR($AE395),MONTH($AE395),28)),0)</f>
      </c>
      <c r="AS395" s="18">
        <f>IFERROR(_xlfn.BETA.DIST(DATE(YEAR(AS$2),MONTH(AS$2),15),$AD$2,$AE$2,FALSE,DATE(YEAR($AD395),MONTH($AD395),1),DATE(YEAR($AE395),MONTH($AE395),28)),0)</f>
      </c>
      <c r="AT395" s="18">
        <f>IFERROR(_xlfn.BETA.DIST(DATE(YEAR(AT$2),MONTH(AT$2),15),$AD$2,$AE$2,FALSE,DATE(YEAR($AD395),MONTH($AD395),1),DATE(YEAR($AE395),MONTH($AE395),28)),0)</f>
      </c>
      <c r="AU395" s="18">
        <f>IFERROR(_xlfn.BETA.DIST(DATE(YEAR(AU$2),MONTH(AU$2),15),$AD$2,$AE$2,FALSE,DATE(YEAR($AD395),MONTH($AD395),1),DATE(YEAR($AE395),MONTH($AE395),28)),0)</f>
      </c>
      <c r="AV395" s="18">
        <f>SUM(AG395:AU395)</f>
      </c>
      <c r="AW395" s="18">
        <f>IF(J395&lt;&gt;0,J395,IF($AV395=0,0,AG395/$AV395*$Z395))</f>
      </c>
      <c r="AX395" s="18">
        <f>IF(K395&lt;&gt;0,K395,IF($AV395=0,0,AH395/$AV395*$Z395))</f>
      </c>
      <c r="AY395" s="18">
        <f>IF(L395&lt;&gt;0,L395,IF($AV395=0,0,AI395/$AV395*$Z395))</f>
      </c>
      <c r="AZ395" s="18">
        <f>IF(M395&lt;&gt;0,M395,IF($AV395=0,0,AJ395/$AV395*$Z395))</f>
      </c>
      <c r="BA395" s="18">
        <f>IF(N395&lt;&gt;0,N395,IF($AV395=0,0,AK395/$AV395*$Z395))</f>
      </c>
      <c r="BB395" s="18">
        <f>IF(O395&lt;&gt;0,O395,IF($AV395=0,0,AL395/$AV395*$Z395))</f>
      </c>
      <c r="BC395" s="18">
        <f>IF(P395&lt;&gt;0,P395,IF($AV395=0,0,AM395/$AV395*$Z395))</f>
      </c>
      <c r="BD395" s="18">
        <f>IF(Q395&lt;&gt;0,Q395,IF($AV395=0,0,AN395/$AV395*$Z395))</f>
      </c>
      <c r="BE395" s="18">
        <f>IF(R395&lt;&gt;0,R395,IF($AV395=0,0,AO395/$AV395*$Z395))</f>
      </c>
      <c r="BF395" s="18">
        <f>IF(S395&lt;&gt;0,S395,IF($AV395=0,0,AP395/$AV395*$Z395))</f>
      </c>
      <c r="BG395" s="18">
        <f>IF(T395&lt;&gt;0,T395,IF($AV395=0,0,AQ395/$AV395*$Z395))</f>
      </c>
      <c r="BH395" s="18">
        <f>IF(U395&lt;&gt;0,U395,IF($AV395=0,0,AR395/$AV395*$Z395))</f>
      </c>
      <c r="BI395" s="18">
        <f>IF(V395&lt;&gt;0,V395,IF($AV395=0,0,AS395/$AV395*$Z395))</f>
      </c>
      <c r="BJ395" s="18">
        <f>IF(W395&lt;&gt;0,W395,IF($AV395=0,0,AT395/$AV395*$Z395))</f>
      </c>
      <c r="BK395" s="18">
        <f>IF(X395&lt;&gt;0,X395,IF($AV395=0,0,AU395/$AV395*$Z395))</f>
      </c>
      <c r="BL395" s="18">
        <f>SUM(AW395:BK395)</f>
      </c>
      <c r="BM395" s="18">
        <f>I395-BL395</f>
      </c>
    </row>
    <row r="396" outlineLevel="3">
      <c r="A396" s="17" t="str">
        <v>8.4.8</v>
      </c>
      <c r="B396" s="17" t="str">
        <v/>
      </c>
      <c r="C396" s="17" t="str">
        <v/>
      </c>
      <c r="D396" s="17" t="str">
        <v/>
      </c>
      <c r="E396" s="17" t="str">
        <v>8.4.8</v>
      </c>
      <c r="F396" s="17" t="str">
        <v>Price for general alarm panel as specified.</v>
      </c>
      <c r="G396" s="17">
        <v>3736.95</v>
      </c>
      <c r="H396" s="17" t="str">
        <v/>
      </c>
      <c r="I396" s="17" t="str">
        <v/>
      </c>
      <c r="J396" s="17" t="str">
        <v/>
      </c>
      <c r="K396" s="17" t="str">
        <v/>
      </c>
      <c r="L396" s="17" t="str">
        <v/>
      </c>
      <c r="M396" s="17" t="str">
        <v/>
      </c>
      <c r="N396" s="17" t="str">
        <v/>
      </c>
      <c r="O396" s="17" t="str">
        <v/>
      </c>
      <c r="P396" s="17" t="str">
        <v/>
      </c>
      <c r="Q396" s="17" t="str">
        <v/>
      </c>
      <c r="R396" s="17" t="str">
        <v/>
      </c>
      <c r="S396" s="17" t="str">
        <v/>
      </c>
      <c r="T396" s="17" t="str">
        <v/>
      </c>
      <c r="U396" s="17" t="str">
        <v/>
      </c>
      <c r="V396" s="17" t="str">
        <v/>
      </c>
      <c r="W396" s="17" t="str">
        <v/>
      </c>
      <c r="X396" s="17" t="str">
        <v/>
      </c>
      <c r="Y396" s="17" t="str">
        <v/>
      </c>
      <c r="Z396" s="17" t="str">
        <v/>
      </c>
      <c r="AA396" s="17" t="str">
        <v/>
      </c>
      <c r="AB396" s="17" t="str">
        <v/>
      </c>
      <c r="AC396" s="17" t="str">
        <v/>
      </c>
      <c r="AD396" s="17" t="str">
        <v/>
      </c>
      <c r="AE396" s="17" t="str">
        <v/>
      </c>
      <c r="AF396" s="5" t="str">
        <v/>
      </c>
      <c r="AG396" s="18">
        <f>IFERROR(_xlfn.BETA.DIST(DATE(YEAR(AG$2),MONTH(AG$2),15),$AD$2,$AE$2,FALSE,DATE(YEAR($AD396),MONTH($AD396),1),DATE(YEAR($AE396),MONTH($AE396),28)),0)</f>
      </c>
      <c r="AH396" s="18">
        <f>IFERROR(_xlfn.BETA.DIST(DATE(YEAR(AH$2),MONTH(AH$2),15),$AD$2,$AE$2,FALSE,DATE(YEAR($AD396),MONTH($AD396),1),DATE(YEAR($AE396),MONTH($AE396),28)),0)</f>
      </c>
      <c r="AI396" s="18">
        <f>IFERROR(_xlfn.BETA.DIST(DATE(YEAR(AI$2),MONTH(AI$2),15),$AD$2,$AE$2,FALSE,DATE(YEAR($AD396),MONTH($AD396),1),DATE(YEAR($AE396),MONTH($AE396),28)),0)</f>
      </c>
      <c r="AJ396" s="18">
        <f>IFERROR(_xlfn.BETA.DIST(DATE(YEAR(AJ$2),MONTH(AJ$2),15),$AD$2,$AE$2,FALSE,DATE(YEAR($AD396),MONTH($AD396),1),DATE(YEAR($AE396),MONTH($AE396),28)),0)</f>
      </c>
      <c r="AK396" s="18">
        <f>IFERROR(_xlfn.BETA.DIST(DATE(YEAR(AK$2),MONTH(AK$2),15),$AD$2,$AE$2,FALSE,DATE(YEAR($AD396),MONTH($AD396),1),DATE(YEAR($AE396),MONTH($AE396),28)),0)</f>
      </c>
      <c r="AL396" s="18">
        <f>IFERROR(_xlfn.BETA.DIST(DATE(YEAR(AL$2),MONTH(AL$2),15),$AD$2,$AE$2,FALSE,DATE(YEAR($AD396),MONTH($AD396),1),DATE(YEAR($AE396),MONTH($AE396),28)),0)</f>
      </c>
      <c r="AM396" s="18">
        <f>IFERROR(_xlfn.BETA.DIST(DATE(YEAR(AM$2),MONTH(AM$2),15),$AD$2,$AE$2,FALSE,DATE(YEAR($AD396),MONTH($AD396),1),DATE(YEAR($AE396),MONTH($AE396),28)),0)</f>
      </c>
      <c r="AN396" s="18">
        <f>IFERROR(_xlfn.BETA.DIST(DATE(YEAR(AN$2),MONTH(AN$2),15),$AD$2,$AE$2,FALSE,DATE(YEAR($AD396),MONTH($AD396),1),DATE(YEAR($AE396),MONTH($AE396),28)),0)</f>
      </c>
      <c r="AO396" s="18">
        <f>IFERROR(_xlfn.BETA.DIST(DATE(YEAR(AO$2),MONTH(AO$2),15),$AD$2,$AE$2,FALSE,DATE(YEAR($AD396),MONTH($AD396),1),DATE(YEAR($AE396),MONTH($AE396),28)),0)</f>
      </c>
      <c r="AP396" s="18">
        <f>IFERROR(_xlfn.BETA.DIST(DATE(YEAR(AP$2),MONTH(AP$2),15),$AD$2,$AE$2,FALSE,DATE(YEAR($AD396),MONTH($AD396),1),DATE(YEAR($AE396),MONTH($AE396),28)),0)</f>
      </c>
      <c r="AQ396" s="18">
        <f>IFERROR(_xlfn.BETA.DIST(DATE(YEAR(AQ$2),MONTH(AQ$2),15),$AD$2,$AE$2,FALSE,DATE(YEAR($AD396),MONTH($AD396),1),DATE(YEAR($AE396),MONTH($AE396),28)),0)</f>
      </c>
      <c r="AR396" s="18">
        <f>IFERROR(_xlfn.BETA.DIST(DATE(YEAR(AR$2),MONTH(AR$2),15),$AD$2,$AE$2,FALSE,DATE(YEAR($AD396),MONTH($AD396),1),DATE(YEAR($AE396),MONTH($AE396),28)),0)</f>
      </c>
      <c r="AS396" s="18">
        <f>IFERROR(_xlfn.BETA.DIST(DATE(YEAR(AS$2),MONTH(AS$2),15),$AD$2,$AE$2,FALSE,DATE(YEAR($AD396),MONTH($AD396),1),DATE(YEAR($AE396),MONTH($AE396),28)),0)</f>
      </c>
      <c r="AT396" s="18">
        <f>IFERROR(_xlfn.BETA.DIST(DATE(YEAR(AT$2),MONTH(AT$2),15),$AD$2,$AE$2,FALSE,DATE(YEAR($AD396),MONTH($AD396),1),DATE(YEAR($AE396),MONTH($AE396),28)),0)</f>
      </c>
      <c r="AU396" s="18">
        <f>IFERROR(_xlfn.BETA.DIST(DATE(YEAR(AU$2),MONTH(AU$2),15),$AD$2,$AE$2,FALSE,DATE(YEAR($AD396),MONTH($AD396),1),DATE(YEAR($AE396),MONTH($AE396),28)),0)</f>
      </c>
      <c r="AV396" s="18">
        <f>SUM(AG396:AU396)</f>
      </c>
      <c r="AW396" s="18">
        <f>IF(J396&lt;&gt;0,J396,IF($AV396=0,0,AG396/$AV396*$Z396))</f>
      </c>
      <c r="AX396" s="18">
        <f>IF(K396&lt;&gt;0,K396,IF($AV396=0,0,AH396/$AV396*$Z396))</f>
      </c>
      <c r="AY396" s="18">
        <f>IF(L396&lt;&gt;0,L396,IF($AV396=0,0,AI396/$AV396*$Z396))</f>
      </c>
      <c r="AZ396" s="18">
        <f>IF(M396&lt;&gt;0,M396,IF($AV396=0,0,AJ396/$AV396*$Z396))</f>
      </c>
      <c r="BA396" s="18">
        <f>IF(N396&lt;&gt;0,N396,IF($AV396=0,0,AK396/$AV396*$Z396))</f>
      </c>
      <c r="BB396" s="18">
        <f>IF(O396&lt;&gt;0,O396,IF($AV396=0,0,AL396/$AV396*$Z396))</f>
      </c>
      <c r="BC396" s="18">
        <f>IF(P396&lt;&gt;0,P396,IF($AV396=0,0,AM396/$AV396*$Z396))</f>
      </c>
      <c r="BD396" s="18">
        <f>IF(Q396&lt;&gt;0,Q396,IF($AV396=0,0,AN396/$AV396*$Z396))</f>
      </c>
      <c r="BE396" s="18">
        <f>IF(R396&lt;&gt;0,R396,IF($AV396=0,0,AO396/$AV396*$Z396))</f>
      </c>
      <c r="BF396" s="18">
        <f>IF(S396&lt;&gt;0,S396,IF($AV396=0,0,AP396/$AV396*$Z396))</f>
      </c>
      <c r="BG396" s="18">
        <f>IF(T396&lt;&gt;0,T396,IF($AV396=0,0,AQ396/$AV396*$Z396))</f>
      </c>
      <c r="BH396" s="18">
        <f>IF(U396&lt;&gt;0,U396,IF($AV396=0,0,AR396/$AV396*$Z396))</f>
      </c>
      <c r="BI396" s="18">
        <f>IF(V396&lt;&gt;0,V396,IF($AV396=0,0,AS396/$AV396*$Z396))</f>
      </c>
      <c r="BJ396" s="18">
        <f>IF(W396&lt;&gt;0,W396,IF($AV396=0,0,AT396/$AV396*$Z396))</f>
      </c>
      <c r="BK396" s="18">
        <f>IF(X396&lt;&gt;0,X396,IF($AV396=0,0,AU396/$AV396*$Z396))</f>
      </c>
      <c r="BL396" s="18">
        <f>SUM(AW396:BK396)</f>
      </c>
      <c r="BM396" s="17" t="str">
        <v/>
      </c>
    </row>
    <row r="397" outlineLevel="4">
      <c r="A397" s="5" t="str">
        <v>8.4.8</v>
      </c>
      <c r="B397" s="5" t="str">
        <v/>
      </c>
      <c r="C397" s="5" t="str">
        <v>BSKDGNGENGR05</v>
      </c>
      <c r="D397" s="5" t="str">
        <v>BSKDGNGENGR05</v>
      </c>
      <c r="E397" s="19">
        <f>IFERROR(_xlfn.XLOOKUP(F397,Assumptions!B:B,Assumptions!C:C),0)</f>
      </c>
      <c r="F397" s="5" t="str">
        <v>Advanced Payment</v>
      </c>
      <c r="G397" s="5" t="str">
        <v/>
      </c>
      <c r="H397" s="18">
        <f>G396*E397</f>
      </c>
      <c r="I397" s="18">
        <f>H397*(1-0)</f>
      </c>
      <c r="J397" s="18">
        <v>0</v>
      </c>
      <c r="K397" s="18">
        <v>0</v>
      </c>
      <c r="L397" s="18">
        <v>0</v>
      </c>
      <c r="M397" s="18">
        <v>0</v>
      </c>
      <c r="N397" s="18">
        <v>0</v>
      </c>
      <c r="O397" s="18">
        <v>0</v>
      </c>
      <c r="P397" s="18">
        <v>0</v>
      </c>
      <c r="Q397" s="18">
        <v>0</v>
      </c>
      <c r="R397" s="18">
        <v>0</v>
      </c>
      <c r="S397" s="18">
        <v>0</v>
      </c>
      <c r="T397" s="18">
        <v>0</v>
      </c>
      <c r="U397" s="18">
        <v>0</v>
      </c>
      <c r="V397" s="18">
        <v>0</v>
      </c>
      <c r="W397" s="18">
        <v>0</v>
      </c>
      <c r="X397" s="18">
        <v>0</v>
      </c>
      <c r="Y397" s="18">
        <f>SUM(J397:X397)</f>
      </c>
      <c r="Z397" s="18">
        <f>I397-Y397</f>
      </c>
      <c r="AA397" s="20">
        <v>46026</v>
      </c>
      <c r="AB397" s="20">
        <v>46026</v>
      </c>
      <c r="AC397" s="18">
        <f>IFERROR(_xlfn.XLOOKUP(F397,Assumptions!B:B,Assumptions!D:D),0)</f>
      </c>
      <c r="AD397" s="20">
        <f>AA397+AC397</f>
      </c>
      <c r="AE397" s="20">
        <f>AC397+AB397</f>
      </c>
      <c r="AF397" s="5" t="str">
        <v/>
      </c>
      <c r="AG397" s="18">
        <f>IFERROR(_xlfn.BETA.DIST(DATE(YEAR(AG$2),MONTH(AG$2),15),$AD$2,$AE$2,FALSE,DATE(YEAR($AD397),MONTH($AD397),1),DATE(YEAR($AE397),MONTH($AE397),28)),0)</f>
      </c>
      <c r="AH397" s="18">
        <f>IFERROR(_xlfn.BETA.DIST(DATE(YEAR(AH$2),MONTH(AH$2),15),$AD$2,$AE$2,FALSE,DATE(YEAR($AD397),MONTH($AD397),1),DATE(YEAR($AE397),MONTH($AE397),28)),0)</f>
      </c>
      <c r="AI397" s="18">
        <f>IFERROR(_xlfn.BETA.DIST(DATE(YEAR(AI$2),MONTH(AI$2),15),$AD$2,$AE$2,FALSE,DATE(YEAR($AD397),MONTH($AD397),1),DATE(YEAR($AE397),MONTH($AE397),28)),0)</f>
      </c>
      <c r="AJ397" s="18">
        <f>IFERROR(_xlfn.BETA.DIST(DATE(YEAR(AJ$2),MONTH(AJ$2),15),$AD$2,$AE$2,FALSE,DATE(YEAR($AD397),MONTH($AD397),1),DATE(YEAR($AE397),MONTH($AE397),28)),0)</f>
      </c>
      <c r="AK397" s="18">
        <f>IFERROR(_xlfn.BETA.DIST(DATE(YEAR(AK$2),MONTH(AK$2),15),$AD$2,$AE$2,FALSE,DATE(YEAR($AD397),MONTH($AD397),1),DATE(YEAR($AE397),MONTH($AE397),28)),0)</f>
      </c>
      <c r="AL397" s="18">
        <f>IFERROR(_xlfn.BETA.DIST(DATE(YEAR(AL$2),MONTH(AL$2),15),$AD$2,$AE$2,FALSE,DATE(YEAR($AD397),MONTH($AD397),1),DATE(YEAR($AE397),MONTH($AE397),28)),0)</f>
      </c>
      <c r="AM397" s="18">
        <f>IFERROR(_xlfn.BETA.DIST(DATE(YEAR(AM$2),MONTH(AM$2),15),$AD$2,$AE$2,FALSE,DATE(YEAR($AD397),MONTH($AD397),1),DATE(YEAR($AE397),MONTH($AE397),28)),0)</f>
      </c>
      <c r="AN397" s="18">
        <f>IFERROR(_xlfn.BETA.DIST(DATE(YEAR(AN$2),MONTH(AN$2),15),$AD$2,$AE$2,FALSE,DATE(YEAR($AD397),MONTH($AD397),1),DATE(YEAR($AE397),MONTH($AE397),28)),0)</f>
      </c>
      <c r="AO397" s="18">
        <f>IFERROR(_xlfn.BETA.DIST(DATE(YEAR(AO$2),MONTH(AO$2),15),$AD$2,$AE$2,FALSE,DATE(YEAR($AD397),MONTH($AD397),1),DATE(YEAR($AE397),MONTH($AE397),28)),0)</f>
      </c>
      <c r="AP397" s="18">
        <f>IFERROR(_xlfn.BETA.DIST(DATE(YEAR(AP$2),MONTH(AP$2),15),$AD$2,$AE$2,FALSE,DATE(YEAR($AD397),MONTH($AD397),1),DATE(YEAR($AE397),MONTH($AE397),28)),0)</f>
      </c>
      <c r="AQ397" s="18">
        <f>IFERROR(_xlfn.BETA.DIST(DATE(YEAR(AQ$2),MONTH(AQ$2),15),$AD$2,$AE$2,FALSE,DATE(YEAR($AD397),MONTH($AD397),1),DATE(YEAR($AE397),MONTH($AE397),28)),0)</f>
      </c>
      <c r="AR397" s="18">
        <f>IFERROR(_xlfn.BETA.DIST(DATE(YEAR(AR$2),MONTH(AR$2),15),$AD$2,$AE$2,FALSE,DATE(YEAR($AD397),MONTH($AD397),1),DATE(YEAR($AE397),MONTH($AE397),28)),0)</f>
      </c>
      <c r="AS397" s="18">
        <f>IFERROR(_xlfn.BETA.DIST(DATE(YEAR(AS$2),MONTH(AS$2),15),$AD$2,$AE$2,FALSE,DATE(YEAR($AD397),MONTH($AD397),1),DATE(YEAR($AE397),MONTH($AE397),28)),0)</f>
      </c>
      <c r="AT397" s="18">
        <f>IFERROR(_xlfn.BETA.DIST(DATE(YEAR(AT$2),MONTH(AT$2),15),$AD$2,$AE$2,FALSE,DATE(YEAR($AD397),MONTH($AD397),1),DATE(YEAR($AE397),MONTH($AE397),28)),0)</f>
      </c>
      <c r="AU397" s="18">
        <f>IFERROR(_xlfn.BETA.DIST(DATE(YEAR(AU$2),MONTH(AU$2),15),$AD$2,$AE$2,FALSE,DATE(YEAR($AD397),MONTH($AD397),1),DATE(YEAR($AE397),MONTH($AE397),28)),0)</f>
      </c>
      <c r="AV397" s="18">
        <f>SUM(AG397:AU397)</f>
      </c>
      <c r="AW397" s="18">
        <f>IF(J397&lt;&gt;0,J397,IF($AV397=0,0,AG397/$AV397*$Z397))</f>
      </c>
      <c r="AX397" s="18">
        <f>IF(K397&lt;&gt;0,K397,IF($AV397=0,0,AH397/$AV397*$Z397))</f>
      </c>
      <c r="AY397" s="18">
        <f>IF(L397&lt;&gt;0,L397,IF($AV397=0,0,AI397/$AV397*$Z397))</f>
      </c>
      <c r="AZ397" s="18">
        <f>IF(M397&lt;&gt;0,M397,IF($AV397=0,0,AJ397/$AV397*$Z397))</f>
      </c>
      <c r="BA397" s="18">
        <f>IF(N397&lt;&gt;0,N397,IF($AV397=0,0,AK397/$AV397*$Z397))</f>
      </c>
      <c r="BB397" s="18">
        <f>IF(O397&lt;&gt;0,O397,IF($AV397=0,0,AL397/$AV397*$Z397))</f>
      </c>
      <c r="BC397" s="18">
        <f>IF(P397&lt;&gt;0,P397,IF($AV397=0,0,AM397/$AV397*$Z397))</f>
      </c>
      <c r="BD397" s="18">
        <f>IF(Q397&lt;&gt;0,Q397,IF($AV397=0,0,AN397/$AV397*$Z397))</f>
      </c>
      <c r="BE397" s="18">
        <f>IF(R397&lt;&gt;0,R397,IF($AV397=0,0,AO397/$AV397*$Z397))</f>
      </c>
      <c r="BF397" s="18">
        <f>IF(S397&lt;&gt;0,S397,IF($AV397=0,0,AP397/$AV397*$Z397))</f>
      </c>
      <c r="BG397" s="18">
        <f>IF(T397&lt;&gt;0,T397,IF($AV397=0,0,AQ397/$AV397*$Z397))</f>
      </c>
      <c r="BH397" s="18">
        <f>IF(U397&lt;&gt;0,U397,IF($AV397=0,0,AR397/$AV397*$Z397))</f>
      </c>
      <c r="BI397" s="18">
        <f>IF(V397&lt;&gt;0,V397,IF($AV397=0,0,AS397/$AV397*$Z397))</f>
      </c>
      <c r="BJ397" s="18">
        <f>IF(W397&lt;&gt;0,W397,IF($AV397=0,0,AT397/$AV397*$Z397))</f>
      </c>
      <c r="BK397" s="18">
        <f>IF(X397&lt;&gt;0,X397,IF($AV397=0,0,AU397/$AV397*$Z397))</f>
      </c>
      <c r="BL397" s="18">
        <f>SUM(AW397:BK397)</f>
      </c>
      <c r="BM397" s="18">
        <f>I397-BL397</f>
      </c>
    </row>
    <row r="398" outlineLevel="4">
      <c r="A398" s="5" t="str">
        <v>8.4.8</v>
      </c>
      <c r="B398" s="5" t="str">
        <v/>
      </c>
      <c r="C398" s="5" t="str">
        <v>BSPRELGENCP13</v>
      </c>
      <c r="D398" s="5" t="str">
        <v>BSPRELGENCP13</v>
      </c>
      <c r="E398" s="19">
        <f>IFERROR(_xlfn.XLOOKUP(F398,Assumptions!B:B,Assumptions!C:C),0)</f>
      </c>
      <c r="F398" s="5" t="str">
        <v>Site Delivery USD</v>
      </c>
      <c r="G398" s="5" t="str">
        <v/>
      </c>
      <c r="H398" s="18">
        <f>G396*E398</f>
      </c>
      <c r="I398" s="18">
        <f>H398*(1-0)</f>
      </c>
      <c r="J398" s="18">
        <v>0</v>
      </c>
      <c r="K398" s="18">
        <v>0</v>
      </c>
      <c r="L398" s="18">
        <v>0</v>
      </c>
      <c r="M398" s="18">
        <v>0</v>
      </c>
      <c r="N398" s="18">
        <v>0</v>
      </c>
      <c r="O398" s="18">
        <v>0</v>
      </c>
      <c r="P398" s="18">
        <v>0</v>
      </c>
      <c r="Q398" s="18">
        <v>0</v>
      </c>
      <c r="R398" s="18">
        <v>0</v>
      </c>
      <c r="S398" s="18">
        <v>0</v>
      </c>
      <c r="T398" s="18">
        <v>0</v>
      </c>
      <c r="U398" s="18">
        <v>0</v>
      </c>
      <c r="V398" s="18">
        <v>0</v>
      </c>
      <c r="W398" s="18">
        <v>0</v>
      </c>
      <c r="X398" s="18">
        <v>0</v>
      </c>
      <c r="Y398" s="18">
        <f>SUM(J398:X398)</f>
      </c>
      <c r="Z398" s="18">
        <f>I398-Y398</f>
      </c>
      <c r="AA398" s="20">
        <v>46295</v>
      </c>
      <c r="AB398" s="20">
        <v>46295</v>
      </c>
      <c r="AC398" s="18">
        <f>IFERROR(_xlfn.XLOOKUP(F398,Assumptions!B:B,Assumptions!D:D),0)</f>
      </c>
      <c r="AD398" s="20">
        <f>AA398+AC398</f>
      </c>
      <c r="AE398" s="20">
        <f>AC398+AB398</f>
      </c>
      <c r="AF398" s="5" t="str">
        <v/>
      </c>
      <c r="AG398" s="18">
        <f>IFERROR(_xlfn.BETA.DIST(DATE(YEAR(AG$2),MONTH(AG$2),15),$AD$2,$AE$2,FALSE,DATE(YEAR($AD398),MONTH($AD398),1),DATE(YEAR($AE398),MONTH($AE398),28)),0)</f>
      </c>
      <c r="AH398" s="18">
        <f>IFERROR(_xlfn.BETA.DIST(DATE(YEAR(AH$2),MONTH(AH$2),15),$AD$2,$AE$2,FALSE,DATE(YEAR($AD398),MONTH($AD398),1),DATE(YEAR($AE398),MONTH($AE398),28)),0)</f>
      </c>
      <c r="AI398" s="18">
        <f>IFERROR(_xlfn.BETA.DIST(DATE(YEAR(AI$2),MONTH(AI$2),15),$AD$2,$AE$2,FALSE,DATE(YEAR($AD398),MONTH($AD398),1),DATE(YEAR($AE398),MONTH($AE398),28)),0)</f>
      </c>
      <c r="AJ398" s="18">
        <f>IFERROR(_xlfn.BETA.DIST(DATE(YEAR(AJ$2),MONTH(AJ$2),15),$AD$2,$AE$2,FALSE,DATE(YEAR($AD398),MONTH($AD398),1),DATE(YEAR($AE398),MONTH($AE398),28)),0)</f>
      </c>
      <c r="AK398" s="18">
        <f>IFERROR(_xlfn.BETA.DIST(DATE(YEAR(AK$2),MONTH(AK$2),15),$AD$2,$AE$2,FALSE,DATE(YEAR($AD398),MONTH($AD398),1),DATE(YEAR($AE398),MONTH($AE398),28)),0)</f>
      </c>
      <c r="AL398" s="18">
        <f>IFERROR(_xlfn.BETA.DIST(DATE(YEAR(AL$2),MONTH(AL$2),15),$AD$2,$AE$2,FALSE,DATE(YEAR($AD398),MONTH($AD398),1),DATE(YEAR($AE398),MONTH($AE398),28)),0)</f>
      </c>
      <c r="AM398" s="18">
        <f>IFERROR(_xlfn.BETA.DIST(DATE(YEAR(AM$2),MONTH(AM$2),15),$AD$2,$AE$2,FALSE,DATE(YEAR($AD398),MONTH($AD398),1),DATE(YEAR($AE398),MONTH($AE398),28)),0)</f>
      </c>
      <c r="AN398" s="18">
        <f>IFERROR(_xlfn.BETA.DIST(DATE(YEAR(AN$2),MONTH(AN$2),15),$AD$2,$AE$2,FALSE,DATE(YEAR($AD398),MONTH($AD398),1),DATE(YEAR($AE398),MONTH($AE398),28)),0)</f>
      </c>
      <c r="AO398" s="18">
        <f>IFERROR(_xlfn.BETA.DIST(DATE(YEAR(AO$2),MONTH(AO$2),15),$AD$2,$AE$2,FALSE,DATE(YEAR($AD398),MONTH($AD398),1),DATE(YEAR($AE398),MONTH($AE398),28)),0)</f>
      </c>
      <c r="AP398" s="18">
        <f>IFERROR(_xlfn.BETA.DIST(DATE(YEAR(AP$2),MONTH(AP$2),15),$AD$2,$AE$2,FALSE,DATE(YEAR($AD398),MONTH($AD398),1),DATE(YEAR($AE398),MONTH($AE398),28)),0)</f>
      </c>
      <c r="AQ398" s="18">
        <f>IFERROR(_xlfn.BETA.DIST(DATE(YEAR(AQ$2),MONTH(AQ$2),15),$AD$2,$AE$2,FALSE,DATE(YEAR($AD398),MONTH($AD398),1),DATE(YEAR($AE398),MONTH($AE398),28)),0)</f>
      </c>
      <c r="AR398" s="18">
        <f>IFERROR(_xlfn.BETA.DIST(DATE(YEAR(AR$2),MONTH(AR$2),15),$AD$2,$AE$2,FALSE,DATE(YEAR($AD398),MONTH($AD398),1),DATE(YEAR($AE398),MONTH($AE398),28)),0)</f>
      </c>
      <c r="AS398" s="18">
        <f>IFERROR(_xlfn.BETA.DIST(DATE(YEAR(AS$2),MONTH(AS$2),15),$AD$2,$AE$2,FALSE,DATE(YEAR($AD398),MONTH($AD398),1),DATE(YEAR($AE398),MONTH($AE398),28)),0)</f>
      </c>
      <c r="AT398" s="18">
        <f>IFERROR(_xlfn.BETA.DIST(DATE(YEAR(AT$2),MONTH(AT$2),15),$AD$2,$AE$2,FALSE,DATE(YEAR($AD398),MONTH($AD398),1),DATE(YEAR($AE398),MONTH($AE398),28)),0)</f>
      </c>
      <c r="AU398" s="18">
        <f>IFERROR(_xlfn.BETA.DIST(DATE(YEAR(AU$2),MONTH(AU$2),15),$AD$2,$AE$2,FALSE,DATE(YEAR($AD398),MONTH($AD398),1),DATE(YEAR($AE398),MONTH($AE398),28)),0)</f>
      </c>
      <c r="AV398" s="18">
        <f>SUM(AG398:AU398)</f>
      </c>
      <c r="AW398" s="18">
        <f>IF(J398&lt;&gt;0,J398,IF($AV398=0,0,AG398/$AV398*$Z398))</f>
      </c>
      <c r="AX398" s="18">
        <f>IF(K398&lt;&gt;0,K398,IF($AV398=0,0,AH398/$AV398*$Z398))</f>
      </c>
      <c r="AY398" s="18">
        <f>IF(L398&lt;&gt;0,L398,IF($AV398=0,0,AI398/$AV398*$Z398))</f>
      </c>
      <c r="AZ398" s="18">
        <f>IF(M398&lt;&gt;0,M398,IF($AV398=0,0,AJ398/$AV398*$Z398))</f>
      </c>
      <c r="BA398" s="18">
        <f>IF(N398&lt;&gt;0,N398,IF($AV398=0,0,AK398/$AV398*$Z398))</f>
      </c>
      <c r="BB398" s="18">
        <f>IF(O398&lt;&gt;0,O398,IF($AV398=0,0,AL398/$AV398*$Z398))</f>
      </c>
      <c r="BC398" s="18">
        <f>IF(P398&lt;&gt;0,P398,IF($AV398=0,0,AM398/$AV398*$Z398))</f>
      </c>
      <c r="BD398" s="18">
        <f>IF(Q398&lt;&gt;0,Q398,IF($AV398=0,0,AN398/$AV398*$Z398))</f>
      </c>
      <c r="BE398" s="18">
        <f>IF(R398&lt;&gt;0,R398,IF($AV398=0,0,AO398/$AV398*$Z398))</f>
      </c>
      <c r="BF398" s="18">
        <f>IF(S398&lt;&gt;0,S398,IF($AV398=0,0,AP398/$AV398*$Z398))</f>
      </c>
      <c r="BG398" s="18">
        <f>IF(T398&lt;&gt;0,T398,IF($AV398=0,0,AQ398/$AV398*$Z398))</f>
      </c>
      <c r="BH398" s="18">
        <f>IF(U398&lt;&gt;0,U398,IF($AV398=0,0,AR398/$AV398*$Z398))</f>
      </c>
      <c r="BI398" s="18">
        <f>IF(V398&lt;&gt;0,V398,IF($AV398=0,0,AS398/$AV398*$Z398))</f>
      </c>
      <c r="BJ398" s="18">
        <f>IF(W398&lt;&gt;0,W398,IF($AV398=0,0,AT398/$AV398*$Z398))</f>
      </c>
      <c r="BK398" s="18">
        <f>IF(X398&lt;&gt;0,X398,IF($AV398=0,0,AU398/$AV398*$Z398))</f>
      </c>
      <c r="BL398" s="18">
        <f>SUM(AW398:BK398)</f>
      </c>
      <c r="BM398" s="18">
        <f>I398-BL398</f>
      </c>
    </row>
    <row r="399" outlineLevel="4">
      <c r="A399" s="5" t="str">
        <v>8.4.8</v>
      </c>
      <c r="B399" s="5" t="str">
        <v/>
      </c>
      <c r="C399" s="5" t="str">
        <v>BSKDGNGENGR07</v>
      </c>
      <c r="D399" s="5" t="str">
        <v>BSKDGNGENGR07</v>
      </c>
      <c r="E399" s="19">
        <f>IFERROR(_xlfn.XLOOKUP(F399,Assumptions!B:B,Assumptions!C:C),0)</f>
      </c>
      <c r="F399" s="5" t="str">
        <v>Retention</v>
      </c>
      <c r="G399" s="5" t="str">
        <v/>
      </c>
      <c r="H399" s="18">
        <f>G396*E399</f>
      </c>
      <c r="I399" s="18">
        <f>H399*(1-0)</f>
      </c>
      <c r="J399" s="18">
        <v>0</v>
      </c>
      <c r="K399" s="18">
        <v>0</v>
      </c>
      <c r="L399" s="18">
        <v>0</v>
      </c>
      <c r="M399" s="18">
        <v>0</v>
      </c>
      <c r="N399" s="18">
        <v>0</v>
      </c>
      <c r="O399" s="18">
        <v>0</v>
      </c>
      <c r="P399" s="18">
        <v>0</v>
      </c>
      <c r="Q399" s="18">
        <v>0</v>
      </c>
      <c r="R399" s="18">
        <v>0</v>
      </c>
      <c r="S399" s="18">
        <v>0</v>
      </c>
      <c r="T399" s="18">
        <v>0</v>
      </c>
      <c r="U399" s="18">
        <v>0</v>
      </c>
      <c r="V399" s="18">
        <v>0</v>
      </c>
      <c r="W399" s="18">
        <v>0</v>
      </c>
      <c r="X399" s="18">
        <v>0</v>
      </c>
      <c r="Y399" s="18">
        <f>SUM(J399:X399)</f>
      </c>
      <c r="Z399" s="18">
        <f>I399-Y399</f>
      </c>
      <c r="AA399" s="20">
        <v>46483</v>
      </c>
      <c r="AB399" s="20">
        <v>46483</v>
      </c>
      <c r="AC399" s="18">
        <f>IFERROR(_xlfn.XLOOKUP(F399,Assumptions!B:B,Assumptions!D:D),0)</f>
      </c>
      <c r="AD399" s="20">
        <f>AA399+AC399</f>
      </c>
      <c r="AE399" s="20">
        <f>AC399+AB399</f>
      </c>
      <c r="AF399" s="5" t="str">
        <v/>
      </c>
      <c r="AG399" s="18">
        <f>IFERROR(_xlfn.BETA.DIST(DATE(YEAR(AG$2),MONTH(AG$2),15),$AD$2,$AE$2,FALSE,DATE(YEAR($AD399),MONTH($AD399),1),DATE(YEAR($AE399),MONTH($AE399),28)),0)</f>
      </c>
      <c r="AH399" s="18">
        <f>IFERROR(_xlfn.BETA.DIST(DATE(YEAR(AH$2),MONTH(AH$2),15),$AD$2,$AE$2,FALSE,DATE(YEAR($AD399),MONTH($AD399),1),DATE(YEAR($AE399),MONTH($AE399),28)),0)</f>
      </c>
      <c r="AI399" s="18">
        <f>IFERROR(_xlfn.BETA.DIST(DATE(YEAR(AI$2),MONTH(AI$2),15),$AD$2,$AE$2,FALSE,DATE(YEAR($AD399),MONTH($AD399),1),DATE(YEAR($AE399),MONTH($AE399),28)),0)</f>
      </c>
      <c r="AJ399" s="18">
        <f>IFERROR(_xlfn.BETA.DIST(DATE(YEAR(AJ$2),MONTH(AJ$2),15),$AD$2,$AE$2,FALSE,DATE(YEAR($AD399),MONTH($AD399),1),DATE(YEAR($AE399),MONTH($AE399),28)),0)</f>
      </c>
      <c r="AK399" s="18">
        <f>IFERROR(_xlfn.BETA.DIST(DATE(YEAR(AK$2),MONTH(AK$2),15),$AD$2,$AE$2,FALSE,DATE(YEAR($AD399),MONTH($AD399),1),DATE(YEAR($AE399),MONTH($AE399),28)),0)</f>
      </c>
      <c r="AL399" s="18">
        <f>IFERROR(_xlfn.BETA.DIST(DATE(YEAR(AL$2),MONTH(AL$2),15),$AD$2,$AE$2,FALSE,DATE(YEAR($AD399),MONTH($AD399),1),DATE(YEAR($AE399),MONTH($AE399),28)),0)</f>
      </c>
      <c r="AM399" s="18">
        <f>IFERROR(_xlfn.BETA.DIST(DATE(YEAR(AM$2),MONTH(AM$2),15),$AD$2,$AE$2,FALSE,DATE(YEAR($AD399),MONTH($AD399),1),DATE(YEAR($AE399),MONTH($AE399),28)),0)</f>
      </c>
      <c r="AN399" s="18">
        <f>IFERROR(_xlfn.BETA.DIST(DATE(YEAR(AN$2),MONTH(AN$2),15),$AD$2,$AE$2,FALSE,DATE(YEAR($AD399),MONTH($AD399),1),DATE(YEAR($AE399),MONTH($AE399),28)),0)</f>
      </c>
      <c r="AO399" s="18">
        <f>IFERROR(_xlfn.BETA.DIST(DATE(YEAR(AO$2),MONTH(AO$2),15),$AD$2,$AE$2,FALSE,DATE(YEAR($AD399),MONTH($AD399),1),DATE(YEAR($AE399),MONTH($AE399),28)),0)</f>
      </c>
      <c r="AP399" s="18">
        <f>IFERROR(_xlfn.BETA.DIST(DATE(YEAR(AP$2),MONTH(AP$2),15),$AD$2,$AE$2,FALSE,DATE(YEAR($AD399),MONTH($AD399),1),DATE(YEAR($AE399),MONTH($AE399),28)),0)</f>
      </c>
      <c r="AQ399" s="18">
        <f>IFERROR(_xlfn.BETA.DIST(DATE(YEAR(AQ$2),MONTH(AQ$2),15),$AD$2,$AE$2,FALSE,DATE(YEAR($AD399),MONTH($AD399),1),DATE(YEAR($AE399),MONTH($AE399),28)),0)</f>
      </c>
      <c r="AR399" s="18">
        <f>IFERROR(_xlfn.BETA.DIST(DATE(YEAR(AR$2),MONTH(AR$2),15),$AD$2,$AE$2,FALSE,DATE(YEAR($AD399),MONTH($AD399),1),DATE(YEAR($AE399),MONTH($AE399),28)),0)</f>
      </c>
      <c r="AS399" s="18">
        <f>IFERROR(_xlfn.BETA.DIST(DATE(YEAR(AS$2),MONTH(AS$2),15),$AD$2,$AE$2,FALSE,DATE(YEAR($AD399),MONTH($AD399),1),DATE(YEAR($AE399),MONTH($AE399),28)),0)</f>
      </c>
      <c r="AT399" s="18">
        <f>IFERROR(_xlfn.BETA.DIST(DATE(YEAR(AT$2),MONTH(AT$2),15),$AD$2,$AE$2,FALSE,DATE(YEAR($AD399),MONTH($AD399),1),DATE(YEAR($AE399),MONTH($AE399),28)),0)</f>
      </c>
      <c r="AU399" s="18">
        <f>IFERROR(_xlfn.BETA.DIST(DATE(YEAR(AU$2),MONTH(AU$2),15),$AD$2,$AE$2,FALSE,DATE(YEAR($AD399),MONTH($AD399),1),DATE(YEAR($AE399),MONTH($AE399),28)),0)</f>
      </c>
      <c r="AV399" s="18">
        <f>SUM(AG399:AU399)</f>
      </c>
      <c r="AW399" s="18">
        <f>IF(J399&lt;&gt;0,J399,IF($AV399=0,0,AG399/$AV399*$Z399))</f>
      </c>
      <c r="AX399" s="18">
        <f>IF(K399&lt;&gt;0,K399,IF($AV399=0,0,AH399/$AV399*$Z399))</f>
      </c>
      <c r="AY399" s="18">
        <f>IF(L399&lt;&gt;0,L399,IF($AV399=0,0,AI399/$AV399*$Z399))</f>
      </c>
      <c r="AZ399" s="18">
        <f>IF(M399&lt;&gt;0,M399,IF($AV399=0,0,AJ399/$AV399*$Z399))</f>
      </c>
      <c r="BA399" s="18">
        <f>IF(N399&lt;&gt;0,N399,IF($AV399=0,0,AK399/$AV399*$Z399))</f>
      </c>
      <c r="BB399" s="18">
        <f>IF(O399&lt;&gt;0,O399,IF($AV399=0,0,AL399/$AV399*$Z399))</f>
      </c>
      <c r="BC399" s="18">
        <f>IF(P399&lt;&gt;0,P399,IF($AV399=0,0,AM399/$AV399*$Z399))</f>
      </c>
      <c r="BD399" s="18">
        <f>IF(Q399&lt;&gt;0,Q399,IF($AV399=0,0,AN399/$AV399*$Z399))</f>
      </c>
      <c r="BE399" s="18">
        <f>IF(R399&lt;&gt;0,R399,IF($AV399=0,0,AO399/$AV399*$Z399))</f>
      </c>
      <c r="BF399" s="18">
        <f>IF(S399&lt;&gt;0,S399,IF($AV399=0,0,AP399/$AV399*$Z399))</f>
      </c>
      <c r="BG399" s="18">
        <f>IF(T399&lt;&gt;0,T399,IF($AV399=0,0,AQ399/$AV399*$Z399))</f>
      </c>
      <c r="BH399" s="18">
        <f>IF(U399&lt;&gt;0,U399,IF($AV399=0,0,AR399/$AV399*$Z399))</f>
      </c>
      <c r="BI399" s="18">
        <f>IF(V399&lt;&gt;0,V399,IF($AV399=0,0,AS399/$AV399*$Z399))</f>
      </c>
      <c r="BJ399" s="18">
        <f>IF(W399&lt;&gt;0,W399,IF($AV399=0,0,AT399/$AV399*$Z399))</f>
      </c>
      <c r="BK399" s="18">
        <f>IF(X399&lt;&gt;0,X399,IF($AV399=0,0,AU399/$AV399*$Z399))</f>
      </c>
      <c r="BL399" s="18">
        <f>SUM(AW399:BK399)</f>
      </c>
      <c r="BM399" s="18">
        <f>I399-BL399</f>
      </c>
    </row>
    <row r="400" outlineLevel="3">
      <c r="A400" s="17" t="str">
        <v>8.5</v>
      </c>
      <c r="B400" s="17" t="str">
        <v/>
      </c>
      <c r="C400" s="17" t="str">
        <v/>
      </c>
      <c r="D400" s="17" t="str">
        <v/>
      </c>
      <c r="E400" s="17" t="str">
        <v>8.5</v>
      </c>
      <c r="F400" s="17" t="str">
        <v>220 kV Remote end substations as specified in relevant sections.</v>
      </c>
      <c r="G400" s="17">
        <v>14948.54</v>
      </c>
      <c r="H400" s="17" t="str">
        <v/>
      </c>
      <c r="I400" s="17" t="str">
        <v/>
      </c>
      <c r="J400" s="17" t="str">
        <v/>
      </c>
      <c r="K400" s="17" t="str">
        <v/>
      </c>
      <c r="L400" s="17" t="str">
        <v/>
      </c>
      <c r="M400" s="17" t="str">
        <v/>
      </c>
      <c r="N400" s="17" t="str">
        <v/>
      </c>
      <c r="O400" s="17" t="str">
        <v/>
      </c>
      <c r="P400" s="17" t="str">
        <v/>
      </c>
      <c r="Q400" s="17" t="str">
        <v/>
      </c>
      <c r="R400" s="17" t="str">
        <v/>
      </c>
      <c r="S400" s="17" t="str">
        <v/>
      </c>
      <c r="T400" s="17" t="str">
        <v/>
      </c>
      <c r="U400" s="17" t="str">
        <v/>
      </c>
      <c r="V400" s="17" t="str">
        <v/>
      </c>
      <c r="W400" s="17" t="str">
        <v/>
      </c>
      <c r="X400" s="17" t="str">
        <v/>
      </c>
      <c r="Y400" s="17" t="str">
        <v/>
      </c>
      <c r="Z400" s="17" t="str">
        <v/>
      </c>
      <c r="AA400" s="17" t="str">
        <v/>
      </c>
      <c r="AB400" s="17" t="str">
        <v/>
      </c>
      <c r="AC400" s="17" t="str">
        <v/>
      </c>
      <c r="AD400" s="17" t="str">
        <v/>
      </c>
      <c r="AE400" s="17" t="str">
        <v/>
      </c>
      <c r="AF400" s="5" t="str">
        <v/>
      </c>
      <c r="AG400" s="18">
        <f>IFERROR(_xlfn.BETA.DIST(DATE(YEAR(AG$2),MONTH(AG$2),15),$AD$2,$AE$2,FALSE,DATE(YEAR($AD400),MONTH($AD400),1),DATE(YEAR($AE400),MONTH($AE400),28)),0)</f>
      </c>
      <c r="AH400" s="18">
        <f>IFERROR(_xlfn.BETA.DIST(DATE(YEAR(AH$2),MONTH(AH$2),15),$AD$2,$AE$2,FALSE,DATE(YEAR($AD400),MONTH($AD400),1),DATE(YEAR($AE400),MONTH($AE400),28)),0)</f>
      </c>
      <c r="AI400" s="18">
        <f>IFERROR(_xlfn.BETA.DIST(DATE(YEAR(AI$2),MONTH(AI$2),15),$AD$2,$AE$2,FALSE,DATE(YEAR($AD400),MONTH($AD400),1),DATE(YEAR($AE400),MONTH($AE400),28)),0)</f>
      </c>
      <c r="AJ400" s="18">
        <f>IFERROR(_xlfn.BETA.DIST(DATE(YEAR(AJ$2),MONTH(AJ$2),15),$AD$2,$AE$2,FALSE,DATE(YEAR($AD400),MONTH($AD400),1),DATE(YEAR($AE400),MONTH($AE400),28)),0)</f>
      </c>
      <c r="AK400" s="18">
        <f>IFERROR(_xlfn.BETA.DIST(DATE(YEAR(AK$2),MONTH(AK$2),15),$AD$2,$AE$2,FALSE,DATE(YEAR($AD400),MONTH($AD400),1),DATE(YEAR($AE400),MONTH($AE400),28)),0)</f>
      </c>
      <c r="AL400" s="18">
        <f>IFERROR(_xlfn.BETA.DIST(DATE(YEAR(AL$2),MONTH(AL$2),15),$AD$2,$AE$2,FALSE,DATE(YEAR($AD400),MONTH($AD400),1),DATE(YEAR($AE400),MONTH($AE400),28)),0)</f>
      </c>
      <c r="AM400" s="18">
        <f>IFERROR(_xlfn.BETA.DIST(DATE(YEAR(AM$2),MONTH(AM$2),15),$AD$2,$AE$2,FALSE,DATE(YEAR($AD400),MONTH($AD400),1),DATE(YEAR($AE400),MONTH($AE400),28)),0)</f>
      </c>
      <c r="AN400" s="18">
        <f>IFERROR(_xlfn.BETA.DIST(DATE(YEAR(AN$2),MONTH(AN$2),15),$AD$2,$AE$2,FALSE,DATE(YEAR($AD400),MONTH($AD400),1),DATE(YEAR($AE400),MONTH($AE400),28)),0)</f>
      </c>
      <c r="AO400" s="18">
        <f>IFERROR(_xlfn.BETA.DIST(DATE(YEAR(AO$2),MONTH(AO$2),15),$AD$2,$AE$2,FALSE,DATE(YEAR($AD400),MONTH($AD400),1),DATE(YEAR($AE400),MONTH($AE400),28)),0)</f>
      </c>
      <c r="AP400" s="18">
        <f>IFERROR(_xlfn.BETA.DIST(DATE(YEAR(AP$2),MONTH(AP$2),15),$AD$2,$AE$2,FALSE,DATE(YEAR($AD400),MONTH($AD400),1),DATE(YEAR($AE400),MONTH($AE400),28)),0)</f>
      </c>
      <c r="AQ400" s="18">
        <f>IFERROR(_xlfn.BETA.DIST(DATE(YEAR(AQ$2),MONTH(AQ$2),15),$AD$2,$AE$2,FALSE,DATE(YEAR($AD400),MONTH($AD400),1),DATE(YEAR($AE400),MONTH($AE400),28)),0)</f>
      </c>
      <c r="AR400" s="18">
        <f>IFERROR(_xlfn.BETA.DIST(DATE(YEAR(AR$2),MONTH(AR$2),15),$AD$2,$AE$2,FALSE,DATE(YEAR($AD400),MONTH($AD400),1),DATE(YEAR($AE400),MONTH($AE400),28)),0)</f>
      </c>
      <c r="AS400" s="18">
        <f>IFERROR(_xlfn.BETA.DIST(DATE(YEAR(AS$2),MONTH(AS$2),15),$AD$2,$AE$2,FALSE,DATE(YEAR($AD400),MONTH($AD400),1),DATE(YEAR($AE400),MONTH($AE400),28)),0)</f>
      </c>
      <c r="AT400" s="18">
        <f>IFERROR(_xlfn.BETA.DIST(DATE(YEAR(AT$2),MONTH(AT$2),15),$AD$2,$AE$2,FALSE,DATE(YEAR($AD400),MONTH($AD400),1),DATE(YEAR($AE400),MONTH($AE400),28)),0)</f>
      </c>
      <c r="AU400" s="18">
        <f>IFERROR(_xlfn.BETA.DIST(DATE(YEAR(AU$2),MONTH(AU$2),15),$AD$2,$AE$2,FALSE,DATE(YEAR($AD400),MONTH($AD400),1),DATE(YEAR($AE400),MONTH($AE400),28)),0)</f>
      </c>
      <c r="AV400" s="18">
        <f>SUM(AG400:AU400)</f>
      </c>
      <c r="AW400" s="18">
        <f>IF(J400&lt;&gt;0,J400,IF($AV400=0,0,AG400/$AV400*$Z400))</f>
      </c>
      <c r="AX400" s="18">
        <f>IF(K400&lt;&gt;0,K400,IF($AV400=0,0,AH400/$AV400*$Z400))</f>
      </c>
      <c r="AY400" s="18">
        <f>IF(L400&lt;&gt;0,L400,IF($AV400=0,0,AI400/$AV400*$Z400))</f>
      </c>
      <c r="AZ400" s="18">
        <f>IF(M400&lt;&gt;0,M400,IF($AV400=0,0,AJ400/$AV400*$Z400))</f>
      </c>
      <c r="BA400" s="18">
        <f>IF(N400&lt;&gt;0,N400,IF($AV400=0,0,AK400/$AV400*$Z400))</f>
      </c>
      <c r="BB400" s="18">
        <f>IF(O400&lt;&gt;0,O400,IF($AV400=0,0,AL400/$AV400*$Z400))</f>
      </c>
      <c r="BC400" s="18">
        <f>IF(P400&lt;&gt;0,P400,IF($AV400=0,0,AM400/$AV400*$Z400))</f>
      </c>
      <c r="BD400" s="18">
        <f>IF(Q400&lt;&gt;0,Q400,IF($AV400=0,0,AN400/$AV400*$Z400))</f>
      </c>
      <c r="BE400" s="18">
        <f>IF(R400&lt;&gt;0,R400,IF($AV400=0,0,AO400/$AV400*$Z400))</f>
      </c>
      <c r="BF400" s="18">
        <f>IF(S400&lt;&gt;0,S400,IF($AV400=0,0,AP400/$AV400*$Z400))</f>
      </c>
      <c r="BG400" s="18">
        <f>IF(T400&lt;&gt;0,T400,IF($AV400=0,0,AQ400/$AV400*$Z400))</f>
      </c>
      <c r="BH400" s="18">
        <f>IF(U400&lt;&gt;0,U400,IF($AV400=0,0,AR400/$AV400*$Z400))</f>
      </c>
      <c r="BI400" s="18">
        <f>IF(V400&lt;&gt;0,V400,IF($AV400=0,0,AS400/$AV400*$Z400))</f>
      </c>
      <c r="BJ400" s="18">
        <f>IF(W400&lt;&gt;0,W400,IF($AV400=0,0,AT400/$AV400*$Z400))</f>
      </c>
      <c r="BK400" s="18">
        <f>IF(X400&lt;&gt;0,X400,IF($AV400=0,0,AU400/$AV400*$Z400))</f>
      </c>
      <c r="BL400" s="18">
        <f>SUM(AW400:BK400)</f>
      </c>
      <c r="BM400" s="17" t="str">
        <v/>
      </c>
    </row>
    <row r="401" outlineLevel="4">
      <c r="A401" s="5" t="str">
        <v>8.5</v>
      </c>
      <c r="B401" s="5" t="str">
        <v/>
      </c>
      <c r="C401" s="5" t="str">
        <v>BSKDGNGENGR05</v>
      </c>
      <c r="D401" s="5" t="str">
        <v>BSKDGNGENGR05</v>
      </c>
      <c r="E401" s="19">
        <f>IFERROR(_xlfn.XLOOKUP(F401,Assumptions!B:B,Assumptions!C:C),0)</f>
      </c>
      <c r="F401" s="5" t="str">
        <v>Advanced Payment</v>
      </c>
      <c r="G401" s="5" t="str">
        <v/>
      </c>
      <c r="H401" s="18">
        <f>G400*E401</f>
      </c>
      <c r="I401" s="18">
        <f>H401*(1-0)</f>
      </c>
      <c r="J401" s="18">
        <v>0</v>
      </c>
      <c r="K401" s="18">
        <v>0</v>
      </c>
      <c r="L401" s="18">
        <v>0</v>
      </c>
      <c r="M401" s="18">
        <v>0</v>
      </c>
      <c r="N401" s="18">
        <v>0</v>
      </c>
      <c r="O401" s="18">
        <v>0</v>
      </c>
      <c r="P401" s="18">
        <v>0</v>
      </c>
      <c r="Q401" s="18">
        <v>0</v>
      </c>
      <c r="R401" s="18">
        <v>0</v>
      </c>
      <c r="S401" s="18">
        <v>0</v>
      </c>
      <c r="T401" s="18">
        <v>0</v>
      </c>
      <c r="U401" s="18">
        <v>0</v>
      </c>
      <c r="V401" s="18">
        <v>0</v>
      </c>
      <c r="W401" s="18">
        <v>0</v>
      </c>
      <c r="X401" s="18">
        <v>0</v>
      </c>
      <c r="Y401" s="18">
        <f>SUM(J401:X401)</f>
      </c>
      <c r="Z401" s="18">
        <f>I401-Y401</f>
      </c>
      <c r="AA401" s="20">
        <v>46026</v>
      </c>
      <c r="AB401" s="20">
        <v>46026</v>
      </c>
      <c r="AC401" s="18">
        <f>IFERROR(_xlfn.XLOOKUP(F401,Assumptions!B:B,Assumptions!D:D),0)</f>
      </c>
      <c r="AD401" s="20">
        <f>AA401+AC401</f>
      </c>
      <c r="AE401" s="20">
        <f>AC401+AB401</f>
      </c>
      <c r="AF401" s="5" t="str">
        <v/>
      </c>
      <c r="AG401" s="18">
        <f>IFERROR(_xlfn.BETA.DIST(DATE(YEAR(AG$2),MONTH(AG$2),15),$AD$2,$AE$2,FALSE,DATE(YEAR($AD401),MONTH($AD401),1),DATE(YEAR($AE401),MONTH($AE401),28)),0)</f>
      </c>
      <c r="AH401" s="18">
        <f>IFERROR(_xlfn.BETA.DIST(DATE(YEAR(AH$2),MONTH(AH$2),15),$AD$2,$AE$2,FALSE,DATE(YEAR($AD401),MONTH($AD401),1),DATE(YEAR($AE401),MONTH($AE401),28)),0)</f>
      </c>
      <c r="AI401" s="18">
        <f>IFERROR(_xlfn.BETA.DIST(DATE(YEAR(AI$2),MONTH(AI$2),15),$AD$2,$AE$2,FALSE,DATE(YEAR($AD401),MONTH($AD401),1),DATE(YEAR($AE401),MONTH($AE401),28)),0)</f>
      </c>
      <c r="AJ401" s="18">
        <f>IFERROR(_xlfn.BETA.DIST(DATE(YEAR(AJ$2),MONTH(AJ$2),15),$AD$2,$AE$2,FALSE,DATE(YEAR($AD401),MONTH($AD401),1),DATE(YEAR($AE401),MONTH($AE401),28)),0)</f>
      </c>
      <c r="AK401" s="18">
        <f>IFERROR(_xlfn.BETA.DIST(DATE(YEAR(AK$2),MONTH(AK$2),15),$AD$2,$AE$2,FALSE,DATE(YEAR($AD401),MONTH($AD401),1),DATE(YEAR($AE401),MONTH($AE401),28)),0)</f>
      </c>
      <c r="AL401" s="18">
        <f>IFERROR(_xlfn.BETA.DIST(DATE(YEAR(AL$2),MONTH(AL$2),15),$AD$2,$AE$2,FALSE,DATE(YEAR($AD401),MONTH($AD401),1),DATE(YEAR($AE401),MONTH($AE401),28)),0)</f>
      </c>
      <c r="AM401" s="18">
        <f>IFERROR(_xlfn.BETA.DIST(DATE(YEAR(AM$2),MONTH(AM$2),15),$AD$2,$AE$2,FALSE,DATE(YEAR($AD401),MONTH($AD401),1),DATE(YEAR($AE401),MONTH($AE401),28)),0)</f>
      </c>
      <c r="AN401" s="18">
        <f>IFERROR(_xlfn.BETA.DIST(DATE(YEAR(AN$2),MONTH(AN$2),15),$AD$2,$AE$2,FALSE,DATE(YEAR($AD401),MONTH($AD401),1),DATE(YEAR($AE401),MONTH($AE401),28)),0)</f>
      </c>
      <c r="AO401" s="18">
        <f>IFERROR(_xlfn.BETA.DIST(DATE(YEAR(AO$2),MONTH(AO$2),15),$AD$2,$AE$2,FALSE,DATE(YEAR($AD401),MONTH($AD401),1),DATE(YEAR($AE401),MONTH($AE401),28)),0)</f>
      </c>
      <c r="AP401" s="18">
        <f>IFERROR(_xlfn.BETA.DIST(DATE(YEAR(AP$2),MONTH(AP$2),15),$AD$2,$AE$2,FALSE,DATE(YEAR($AD401),MONTH($AD401),1),DATE(YEAR($AE401),MONTH($AE401),28)),0)</f>
      </c>
      <c r="AQ401" s="18">
        <f>IFERROR(_xlfn.BETA.DIST(DATE(YEAR(AQ$2),MONTH(AQ$2),15),$AD$2,$AE$2,FALSE,DATE(YEAR($AD401),MONTH($AD401),1),DATE(YEAR($AE401),MONTH($AE401),28)),0)</f>
      </c>
      <c r="AR401" s="18">
        <f>IFERROR(_xlfn.BETA.DIST(DATE(YEAR(AR$2),MONTH(AR$2),15),$AD$2,$AE$2,FALSE,DATE(YEAR($AD401),MONTH($AD401),1),DATE(YEAR($AE401),MONTH($AE401),28)),0)</f>
      </c>
      <c r="AS401" s="18">
        <f>IFERROR(_xlfn.BETA.DIST(DATE(YEAR(AS$2),MONTH(AS$2),15),$AD$2,$AE$2,FALSE,DATE(YEAR($AD401),MONTH($AD401),1),DATE(YEAR($AE401),MONTH($AE401),28)),0)</f>
      </c>
      <c r="AT401" s="18">
        <f>IFERROR(_xlfn.BETA.DIST(DATE(YEAR(AT$2),MONTH(AT$2),15),$AD$2,$AE$2,FALSE,DATE(YEAR($AD401),MONTH($AD401),1),DATE(YEAR($AE401),MONTH($AE401),28)),0)</f>
      </c>
      <c r="AU401" s="18">
        <f>IFERROR(_xlfn.BETA.DIST(DATE(YEAR(AU$2),MONTH(AU$2),15),$AD$2,$AE$2,FALSE,DATE(YEAR($AD401),MONTH($AD401),1),DATE(YEAR($AE401),MONTH($AE401),28)),0)</f>
      </c>
      <c r="AV401" s="18">
        <f>SUM(AG401:AU401)</f>
      </c>
      <c r="AW401" s="18">
        <f>IF(J401&lt;&gt;0,J401,IF($AV401=0,0,AG401/$AV401*$Z401))</f>
      </c>
      <c r="AX401" s="18">
        <f>IF(K401&lt;&gt;0,K401,IF($AV401=0,0,AH401/$AV401*$Z401))</f>
      </c>
      <c r="AY401" s="18">
        <f>IF(L401&lt;&gt;0,L401,IF($AV401=0,0,AI401/$AV401*$Z401))</f>
      </c>
      <c r="AZ401" s="18">
        <f>IF(M401&lt;&gt;0,M401,IF($AV401=0,0,AJ401/$AV401*$Z401))</f>
      </c>
      <c r="BA401" s="18">
        <f>IF(N401&lt;&gt;0,N401,IF($AV401=0,0,AK401/$AV401*$Z401))</f>
      </c>
      <c r="BB401" s="18">
        <f>IF(O401&lt;&gt;0,O401,IF($AV401=0,0,AL401/$AV401*$Z401))</f>
      </c>
      <c r="BC401" s="18">
        <f>IF(P401&lt;&gt;0,P401,IF($AV401=0,0,AM401/$AV401*$Z401))</f>
      </c>
      <c r="BD401" s="18">
        <f>IF(Q401&lt;&gt;0,Q401,IF($AV401=0,0,AN401/$AV401*$Z401))</f>
      </c>
      <c r="BE401" s="18">
        <f>IF(R401&lt;&gt;0,R401,IF($AV401=0,0,AO401/$AV401*$Z401))</f>
      </c>
      <c r="BF401" s="18">
        <f>IF(S401&lt;&gt;0,S401,IF($AV401=0,0,AP401/$AV401*$Z401))</f>
      </c>
      <c r="BG401" s="18">
        <f>IF(T401&lt;&gt;0,T401,IF($AV401=0,0,AQ401/$AV401*$Z401))</f>
      </c>
      <c r="BH401" s="18">
        <f>IF(U401&lt;&gt;0,U401,IF($AV401=0,0,AR401/$AV401*$Z401))</f>
      </c>
      <c r="BI401" s="18">
        <f>IF(V401&lt;&gt;0,V401,IF($AV401=0,0,AS401/$AV401*$Z401))</f>
      </c>
      <c r="BJ401" s="18">
        <f>IF(W401&lt;&gt;0,W401,IF($AV401=0,0,AT401/$AV401*$Z401))</f>
      </c>
      <c r="BK401" s="18">
        <f>IF(X401&lt;&gt;0,X401,IF($AV401=0,0,AU401/$AV401*$Z401))</f>
      </c>
      <c r="BL401" s="18">
        <f>SUM(AW401:BK401)</f>
      </c>
      <c r="BM401" s="18">
        <f>I401-BL401</f>
      </c>
    </row>
    <row r="402" outlineLevel="4">
      <c r="A402" s="5" t="str">
        <v>8.5</v>
      </c>
      <c r="B402" s="5" t="str">
        <v/>
      </c>
      <c r="C402" s="5" t="str">
        <v>BSPRELGENCP13</v>
      </c>
      <c r="D402" s="5" t="str">
        <v>BSPRELGENCP13</v>
      </c>
      <c r="E402" s="19">
        <f>IFERROR(_xlfn.XLOOKUP(F402,Assumptions!B:B,Assumptions!C:C),0)</f>
      </c>
      <c r="F402" s="5" t="str">
        <v>Site Delivery USD</v>
      </c>
      <c r="G402" s="5" t="str">
        <v/>
      </c>
      <c r="H402" s="18">
        <f>G400*E402</f>
      </c>
      <c r="I402" s="18">
        <f>H402*(1-0)</f>
      </c>
      <c r="J402" s="18">
        <v>0</v>
      </c>
      <c r="K402" s="18">
        <v>0</v>
      </c>
      <c r="L402" s="18">
        <v>0</v>
      </c>
      <c r="M402" s="18">
        <v>0</v>
      </c>
      <c r="N402" s="18">
        <v>0</v>
      </c>
      <c r="O402" s="18">
        <v>0</v>
      </c>
      <c r="P402" s="18">
        <v>0</v>
      </c>
      <c r="Q402" s="18">
        <v>0</v>
      </c>
      <c r="R402" s="18">
        <v>0</v>
      </c>
      <c r="S402" s="18">
        <v>0</v>
      </c>
      <c r="T402" s="18">
        <v>0</v>
      </c>
      <c r="U402" s="18">
        <v>0</v>
      </c>
      <c r="V402" s="18">
        <v>0</v>
      </c>
      <c r="W402" s="18">
        <v>0</v>
      </c>
      <c r="X402" s="18">
        <v>0</v>
      </c>
      <c r="Y402" s="18">
        <f>SUM(J402:X402)</f>
      </c>
      <c r="Z402" s="18">
        <f>I402-Y402</f>
      </c>
      <c r="AA402" s="20">
        <v>46295</v>
      </c>
      <c r="AB402" s="20">
        <v>46295</v>
      </c>
      <c r="AC402" s="18">
        <f>IFERROR(_xlfn.XLOOKUP(F402,Assumptions!B:B,Assumptions!D:D),0)</f>
      </c>
      <c r="AD402" s="20">
        <f>AA402+AC402</f>
      </c>
      <c r="AE402" s="20">
        <f>AC402+AB402</f>
      </c>
      <c r="AF402" s="5" t="str">
        <v/>
      </c>
      <c r="AG402" s="18">
        <f>IFERROR(_xlfn.BETA.DIST(DATE(YEAR(AG$2),MONTH(AG$2),15),$AD$2,$AE$2,FALSE,DATE(YEAR($AD402),MONTH($AD402),1),DATE(YEAR($AE402),MONTH($AE402),28)),0)</f>
      </c>
      <c r="AH402" s="18">
        <f>IFERROR(_xlfn.BETA.DIST(DATE(YEAR(AH$2),MONTH(AH$2),15),$AD$2,$AE$2,FALSE,DATE(YEAR($AD402),MONTH($AD402),1),DATE(YEAR($AE402),MONTH($AE402),28)),0)</f>
      </c>
      <c r="AI402" s="18">
        <f>IFERROR(_xlfn.BETA.DIST(DATE(YEAR(AI$2),MONTH(AI$2),15),$AD$2,$AE$2,FALSE,DATE(YEAR($AD402),MONTH($AD402),1),DATE(YEAR($AE402),MONTH($AE402),28)),0)</f>
      </c>
      <c r="AJ402" s="18">
        <f>IFERROR(_xlfn.BETA.DIST(DATE(YEAR(AJ$2),MONTH(AJ$2),15),$AD$2,$AE$2,FALSE,DATE(YEAR($AD402),MONTH($AD402),1),DATE(YEAR($AE402),MONTH($AE402),28)),0)</f>
      </c>
      <c r="AK402" s="18">
        <f>IFERROR(_xlfn.BETA.DIST(DATE(YEAR(AK$2),MONTH(AK$2),15),$AD$2,$AE$2,FALSE,DATE(YEAR($AD402),MONTH($AD402),1),DATE(YEAR($AE402),MONTH($AE402),28)),0)</f>
      </c>
      <c r="AL402" s="18">
        <f>IFERROR(_xlfn.BETA.DIST(DATE(YEAR(AL$2),MONTH(AL$2),15),$AD$2,$AE$2,FALSE,DATE(YEAR($AD402),MONTH($AD402),1),DATE(YEAR($AE402),MONTH($AE402),28)),0)</f>
      </c>
      <c r="AM402" s="18">
        <f>IFERROR(_xlfn.BETA.DIST(DATE(YEAR(AM$2),MONTH(AM$2),15),$AD$2,$AE$2,FALSE,DATE(YEAR($AD402),MONTH($AD402),1),DATE(YEAR($AE402),MONTH($AE402),28)),0)</f>
      </c>
      <c r="AN402" s="18">
        <f>IFERROR(_xlfn.BETA.DIST(DATE(YEAR(AN$2),MONTH(AN$2),15),$AD$2,$AE$2,FALSE,DATE(YEAR($AD402),MONTH($AD402),1),DATE(YEAR($AE402),MONTH($AE402),28)),0)</f>
      </c>
      <c r="AO402" s="18">
        <f>IFERROR(_xlfn.BETA.DIST(DATE(YEAR(AO$2),MONTH(AO$2),15),$AD$2,$AE$2,FALSE,DATE(YEAR($AD402),MONTH($AD402),1),DATE(YEAR($AE402),MONTH($AE402),28)),0)</f>
      </c>
      <c r="AP402" s="18">
        <f>IFERROR(_xlfn.BETA.DIST(DATE(YEAR(AP$2),MONTH(AP$2),15),$AD$2,$AE$2,FALSE,DATE(YEAR($AD402),MONTH($AD402),1),DATE(YEAR($AE402),MONTH($AE402),28)),0)</f>
      </c>
      <c r="AQ402" s="18">
        <f>IFERROR(_xlfn.BETA.DIST(DATE(YEAR(AQ$2),MONTH(AQ$2),15),$AD$2,$AE$2,FALSE,DATE(YEAR($AD402),MONTH($AD402),1),DATE(YEAR($AE402),MONTH($AE402),28)),0)</f>
      </c>
      <c r="AR402" s="18">
        <f>IFERROR(_xlfn.BETA.DIST(DATE(YEAR(AR$2),MONTH(AR$2),15),$AD$2,$AE$2,FALSE,DATE(YEAR($AD402),MONTH($AD402),1),DATE(YEAR($AE402),MONTH($AE402),28)),0)</f>
      </c>
      <c r="AS402" s="18">
        <f>IFERROR(_xlfn.BETA.DIST(DATE(YEAR(AS$2),MONTH(AS$2),15),$AD$2,$AE$2,FALSE,DATE(YEAR($AD402),MONTH($AD402),1),DATE(YEAR($AE402),MONTH($AE402),28)),0)</f>
      </c>
      <c r="AT402" s="18">
        <f>IFERROR(_xlfn.BETA.DIST(DATE(YEAR(AT$2),MONTH(AT$2),15),$AD$2,$AE$2,FALSE,DATE(YEAR($AD402),MONTH($AD402),1),DATE(YEAR($AE402),MONTH($AE402),28)),0)</f>
      </c>
      <c r="AU402" s="18">
        <f>IFERROR(_xlfn.BETA.DIST(DATE(YEAR(AU$2),MONTH(AU$2),15),$AD$2,$AE$2,FALSE,DATE(YEAR($AD402),MONTH($AD402),1),DATE(YEAR($AE402),MONTH($AE402),28)),0)</f>
      </c>
      <c r="AV402" s="18">
        <f>SUM(AG402:AU402)</f>
      </c>
      <c r="AW402" s="18">
        <f>IF(J402&lt;&gt;0,J402,IF($AV402=0,0,AG402/$AV402*$Z402))</f>
      </c>
      <c r="AX402" s="18">
        <f>IF(K402&lt;&gt;0,K402,IF($AV402=0,0,AH402/$AV402*$Z402))</f>
      </c>
      <c r="AY402" s="18">
        <f>IF(L402&lt;&gt;0,L402,IF($AV402=0,0,AI402/$AV402*$Z402))</f>
      </c>
      <c r="AZ402" s="18">
        <f>IF(M402&lt;&gt;0,M402,IF($AV402=0,0,AJ402/$AV402*$Z402))</f>
      </c>
      <c r="BA402" s="18">
        <f>IF(N402&lt;&gt;0,N402,IF($AV402=0,0,AK402/$AV402*$Z402))</f>
      </c>
      <c r="BB402" s="18">
        <f>IF(O402&lt;&gt;0,O402,IF($AV402=0,0,AL402/$AV402*$Z402))</f>
      </c>
      <c r="BC402" s="18">
        <f>IF(P402&lt;&gt;0,P402,IF($AV402=0,0,AM402/$AV402*$Z402))</f>
      </c>
      <c r="BD402" s="18">
        <f>IF(Q402&lt;&gt;0,Q402,IF($AV402=0,0,AN402/$AV402*$Z402))</f>
      </c>
      <c r="BE402" s="18">
        <f>IF(R402&lt;&gt;0,R402,IF($AV402=0,0,AO402/$AV402*$Z402))</f>
      </c>
      <c r="BF402" s="18">
        <f>IF(S402&lt;&gt;0,S402,IF($AV402=0,0,AP402/$AV402*$Z402))</f>
      </c>
      <c r="BG402" s="18">
        <f>IF(T402&lt;&gt;0,T402,IF($AV402=0,0,AQ402/$AV402*$Z402))</f>
      </c>
      <c r="BH402" s="18">
        <f>IF(U402&lt;&gt;0,U402,IF($AV402=0,0,AR402/$AV402*$Z402))</f>
      </c>
      <c r="BI402" s="18">
        <f>IF(V402&lt;&gt;0,V402,IF($AV402=0,0,AS402/$AV402*$Z402))</f>
      </c>
      <c r="BJ402" s="18">
        <f>IF(W402&lt;&gt;0,W402,IF($AV402=0,0,AT402/$AV402*$Z402))</f>
      </c>
      <c r="BK402" s="18">
        <f>IF(X402&lt;&gt;0,X402,IF($AV402=0,0,AU402/$AV402*$Z402))</f>
      </c>
      <c r="BL402" s="18">
        <f>SUM(AW402:BK402)</f>
      </c>
      <c r="BM402" s="18">
        <f>I402-BL402</f>
      </c>
    </row>
    <row r="403" outlineLevel="4">
      <c r="A403" s="5" t="str">
        <v>8.5</v>
      </c>
      <c r="B403" s="5" t="str">
        <v/>
      </c>
      <c r="C403" s="5" t="str">
        <v>BSKDGNGENGR07</v>
      </c>
      <c r="D403" s="5" t="str">
        <v>BSKDGNGENGR07</v>
      </c>
      <c r="E403" s="19">
        <f>IFERROR(_xlfn.XLOOKUP(F403,Assumptions!B:B,Assumptions!C:C),0)</f>
      </c>
      <c r="F403" s="5" t="str">
        <v>Retention</v>
      </c>
      <c r="G403" s="5" t="str">
        <v/>
      </c>
      <c r="H403" s="18">
        <f>G400*E403</f>
      </c>
      <c r="I403" s="18">
        <f>H403*(1-0)</f>
      </c>
      <c r="J403" s="18">
        <v>0</v>
      </c>
      <c r="K403" s="18">
        <v>0</v>
      </c>
      <c r="L403" s="18">
        <v>0</v>
      </c>
      <c r="M403" s="18">
        <v>0</v>
      </c>
      <c r="N403" s="18">
        <v>0</v>
      </c>
      <c r="O403" s="18">
        <v>0</v>
      </c>
      <c r="P403" s="18">
        <v>0</v>
      </c>
      <c r="Q403" s="18">
        <v>0</v>
      </c>
      <c r="R403" s="18">
        <v>0</v>
      </c>
      <c r="S403" s="18">
        <v>0</v>
      </c>
      <c r="T403" s="18">
        <v>0</v>
      </c>
      <c r="U403" s="18">
        <v>0</v>
      </c>
      <c r="V403" s="18">
        <v>0</v>
      </c>
      <c r="W403" s="18">
        <v>0</v>
      </c>
      <c r="X403" s="18">
        <v>0</v>
      </c>
      <c r="Y403" s="18">
        <f>SUM(J403:X403)</f>
      </c>
      <c r="Z403" s="18">
        <f>I403-Y403</f>
      </c>
      <c r="AA403" s="20">
        <v>46483</v>
      </c>
      <c r="AB403" s="20">
        <v>46483</v>
      </c>
      <c r="AC403" s="18">
        <f>IFERROR(_xlfn.XLOOKUP(F403,Assumptions!B:B,Assumptions!D:D),0)</f>
      </c>
      <c r="AD403" s="20">
        <f>AA403+AC403</f>
      </c>
      <c r="AE403" s="20">
        <f>AC403+AB403</f>
      </c>
      <c r="AF403" s="5" t="str">
        <v/>
      </c>
      <c r="AG403" s="18">
        <f>IFERROR(_xlfn.BETA.DIST(DATE(YEAR(AG$2),MONTH(AG$2),15),$AD$2,$AE$2,FALSE,DATE(YEAR($AD403),MONTH($AD403),1),DATE(YEAR($AE403),MONTH($AE403),28)),0)</f>
      </c>
      <c r="AH403" s="18">
        <f>IFERROR(_xlfn.BETA.DIST(DATE(YEAR(AH$2),MONTH(AH$2),15),$AD$2,$AE$2,FALSE,DATE(YEAR($AD403),MONTH($AD403),1),DATE(YEAR($AE403),MONTH($AE403),28)),0)</f>
      </c>
      <c r="AI403" s="18">
        <f>IFERROR(_xlfn.BETA.DIST(DATE(YEAR(AI$2),MONTH(AI$2),15),$AD$2,$AE$2,FALSE,DATE(YEAR($AD403),MONTH($AD403),1),DATE(YEAR($AE403),MONTH($AE403),28)),0)</f>
      </c>
      <c r="AJ403" s="18">
        <f>IFERROR(_xlfn.BETA.DIST(DATE(YEAR(AJ$2),MONTH(AJ$2),15),$AD$2,$AE$2,FALSE,DATE(YEAR($AD403),MONTH($AD403),1),DATE(YEAR($AE403),MONTH($AE403),28)),0)</f>
      </c>
      <c r="AK403" s="18">
        <f>IFERROR(_xlfn.BETA.DIST(DATE(YEAR(AK$2),MONTH(AK$2),15),$AD$2,$AE$2,FALSE,DATE(YEAR($AD403),MONTH($AD403),1),DATE(YEAR($AE403),MONTH($AE403),28)),0)</f>
      </c>
      <c r="AL403" s="18">
        <f>IFERROR(_xlfn.BETA.DIST(DATE(YEAR(AL$2),MONTH(AL$2),15),$AD$2,$AE$2,FALSE,DATE(YEAR($AD403),MONTH($AD403),1),DATE(YEAR($AE403),MONTH($AE403),28)),0)</f>
      </c>
      <c r="AM403" s="18">
        <f>IFERROR(_xlfn.BETA.DIST(DATE(YEAR(AM$2),MONTH(AM$2),15),$AD$2,$AE$2,FALSE,DATE(YEAR($AD403),MONTH($AD403),1),DATE(YEAR($AE403),MONTH($AE403),28)),0)</f>
      </c>
      <c r="AN403" s="18">
        <f>IFERROR(_xlfn.BETA.DIST(DATE(YEAR(AN$2),MONTH(AN$2),15),$AD$2,$AE$2,FALSE,DATE(YEAR($AD403),MONTH($AD403),1),DATE(YEAR($AE403),MONTH($AE403),28)),0)</f>
      </c>
      <c r="AO403" s="18">
        <f>IFERROR(_xlfn.BETA.DIST(DATE(YEAR(AO$2),MONTH(AO$2),15),$AD$2,$AE$2,FALSE,DATE(YEAR($AD403),MONTH($AD403),1),DATE(YEAR($AE403),MONTH($AE403),28)),0)</f>
      </c>
      <c r="AP403" s="18">
        <f>IFERROR(_xlfn.BETA.DIST(DATE(YEAR(AP$2),MONTH(AP$2),15),$AD$2,$AE$2,FALSE,DATE(YEAR($AD403),MONTH($AD403),1),DATE(YEAR($AE403),MONTH($AE403),28)),0)</f>
      </c>
      <c r="AQ403" s="18">
        <f>IFERROR(_xlfn.BETA.DIST(DATE(YEAR(AQ$2),MONTH(AQ$2),15),$AD$2,$AE$2,FALSE,DATE(YEAR($AD403),MONTH($AD403),1),DATE(YEAR($AE403),MONTH($AE403),28)),0)</f>
      </c>
      <c r="AR403" s="18">
        <f>IFERROR(_xlfn.BETA.DIST(DATE(YEAR(AR$2),MONTH(AR$2),15),$AD$2,$AE$2,FALSE,DATE(YEAR($AD403),MONTH($AD403),1),DATE(YEAR($AE403),MONTH($AE403),28)),0)</f>
      </c>
      <c r="AS403" s="18">
        <f>IFERROR(_xlfn.BETA.DIST(DATE(YEAR(AS$2),MONTH(AS$2),15),$AD$2,$AE$2,FALSE,DATE(YEAR($AD403),MONTH($AD403),1),DATE(YEAR($AE403),MONTH($AE403),28)),0)</f>
      </c>
      <c r="AT403" s="18">
        <f>IFERROR(_xlfn.BETA.DIST(DATE(YEAR(AT$2),MONTH(AT$2),15),$AD$2,$AE$2,FALSE,DATE(YEAR($AD403),MONTH($AD403),1),DATE(YEAR($AE403),MONTH($AE403),28)),0)</f>
      </c>
      <c r="AU403" s="18">
        <f>IFERROR(_xlfn.BETA.DIST(DATE(YEAR(AU$2),MONTH(AU$2),15),$AD$2,$AE$2,FALSE,DATE(YEAR($AD403),MONTH($AD403),1),DATE(YEAR($AE403),MONTH($AE403),28)),0)</f>
      </c>
      <c r="AV403" s="18">
        <f>SUM(AG403:AU403)</f>
      </c>
      <c r="AW403" s="18">
        <f>IF(J403&lt;&gt;0,J403,IF($AV403=0,0,AG403/$AV403*$Z403))</f>
      </c>
      <c r="AX403" s="18">
        <f>IF(K403&lt;&gt;0,K403,IF($AV403=0,0,AH403/$AV403*$Z403))</f>
      </c>
      <c r="AY403" s="18">
        <f>IF(L403&lt;&gt;0,L403,IF($AV403=0,0,AI403/$AV403*$Z403))</f>
      </c>
      <c r="AZ403" s="18">
        <f>IF(M403&lt;&gt;0,M403,IF($AV403=0,0,AJ403/$AV403*$Z403))</f>
      </c>
      <c r="BA403" s="18">
        <f>IF(N403&lt;&gt;0,N403,IF($AV403=0,0,AK403/$AV403*$Z403))</f>
      </c>
      <c r="BB403" s="18">
        <f>IF(O403&lt;&gt;0,O403,IF($AV403=0,0,AL403/$AV403*$Z403))</f>
      </c>
      <c r="BC403" s="18">
        <f>IF(P403&lt;&gt;0,P403,IF($AV403=0,0,AM403/$AV403*$Z403))</f>
      </c>
      <c r="BD403" s="18">
        <f>IF(Q403&lt;&gt;0,Q403,IF($AV403=0,0,AN403/$AV403*$Z403))</f>
      </c>
      <c r="BE403" s="18">
        <f>IF(R403&lt;&gt;0,R403,IF($AV403=0,0,AO403/$AV403*$Z403))</f>
      </c>
      <c r="BF403" s="18">
        <f>IF(S403&lt;&gt;0,S403,IF($AV403=0,0,AP403/$AV403*$Z403))</f>
      </c>
      <c r="BG403" s="18">
        <f>IF(T403&lt;&gt;0,T403,IF($AV403=0,0,AQ403/$AV403*$Z403))</f>
      </c>
      <c r="BH403" s="18">
        <f>IF(U403&lt;&gt;0,U403,IF($AV403=0,0,AR403/$AV403*$Z403))</f>
      </c>
      <c r="BI403" s="18">
        <f>IF(V403&lt;&gt;0,V403,IF($AV403=0,0,AS403/$AV403*$Z403))</f>
      </c>
      <c r="BJ403" s="18">
        <f>IF(W403&lt;&gt;0,W403,IF($AV403=0,0,AT403/$AV403*$Z403))</f>
      </c>
      <c r="BK403" s="18">
        <f>IF(X403&lt;&gt;0,X403,IF($AV403=0,0,AU403/$AV403*$Z403))</f>
      </c>
      <c r="BL403" s="18">
        <f>SUM(AW403:BK403)</f>
      </c>
      <c r="BM403" s="18">
        <f>I403-BL403</f>
      </c>
    </row>
    <row r="404" outlineLevel="3">
      <c r="A404" s="17" t="str">
        <v>8.6</v>
      </c>
      <c r="B404" s="17" t="str">
        <v/>
      </c>
      <c r="C404" s="17" t="str">
        <v/>
      </c>
      <c r="D404" s="17" t="str">
        <v/>
      </c>
      <c r="E404" s="17" t="str">
        <v>8.6</v>
      </c>
      <c r="F404" s="17" t="str">
        <v>66 kV Remote end substations as specified in relevant sections.</v>
      </c>
      <c r="G404" s="17">
        <v>11210.85</v>
      </c>
      <c r="H404" s="17" t="str">
        <v/>
      </c>
      <c r="I404" s="17" t="str">
        <v/>
      </c>
      <c r="J404" s="17" t="str">
        <v/>
      </c>
      <c r="K404" s="17" t="str">
        <v/>
      </c>
      <c r="L404" s="17" t="str">
        <v/>
      </c>
      <c r="M404" s="17" t="str">
        <v/>
      </c>
      <c r="N404" s="17" t="str">
        <v/>
      </c>
      <c r="O404" s="17" t="str">
        <v/>
      </c>
      <c r="P404" s="17" t="str">
        <v/>
      </c>
      <c r="Q404" s="17" t="str">
        <v/>
      </c>
      <c r="R404" s="17" t="str">
        <v/>
      </c>
      <c r="S404" s="17" t="str">
        <v/>
      </c>
      <c r="T404" s="17" t="str">
        <v/>
      </c>
      <c r="U404" s="17" t="str">
        <v/>
      </c>
      <c r="V404" s="17" t="str">
        <v/>
      </c>
      <c r="W404" s="17" t="str">
        <v/>
      </c>
      <c r="X404" s="17" t="str">
        <v/>
      </c>
      <c r="Y404" s="17" t="str">
        <v/>
      </c>
      <c r="Z404" s="17" t="str">
        <v/>
      </c>
      <c r="AA404" s="17" t="str">
        <v/>
      </c>
      <c r="AB404" s="17" t="str">
        <v/>
      </c>
      <c r="AC404" s="17" t="str">
        <v/>
      </c>
      <c r="AD404" s="17" t="str">
        <v/>
      </c>
      <c r="AE404" s="17" t="str">
        <v/>
      </c>
      <c r="AF404" s="5" t="str">
        <v/>
      </c>
      <c r="AG404" s="18">
        <f>IFERROR(_xlfn.BETA.DIST(DATE(YEAR(AG$2),MONTH(AG$2),15),$AD$2,$AE$2,FALSE,DATE(YEAR($AD404),MONTH($AD404),1),DATE(YEAR($AE404),MONTH($AE404),28)),0)</f>
      </c>
      <c r="AH404" s="18">
        <f>IFERROR(_xlfn.BETA.DIST(DATE(YEAR(AH$2),MONTH(AH$2),15),$AD$2,$AE$2,FALSE,DATE(YEAR($AD404),MONTH($AD404),1),DATE(YEAR($AE404),MONTH($AE404),28)),0)</f>
      </c>
      <c r="AI404" s="18">
        <f>IFERROR(_xlfn.BETA.DIST(DATE(YEAR(AI$2),MONTH(AI$2),15),$AD$2,$AE$2,FALSE,DATE(YEAR($AD404),MONTH($AD404),1),DATE(YEAR($AE404),MONTH($AE404),28)),0)</f>
      </c>
      <c r="AJ404" s="18">
        <f>IFERROR(_xlfn.BETA.DIST(DATE(YEAR(AJ$2),MONTH(AJ$2),15),$AD$2,$AE$2,FALSE,DATE(YEAR($AD404),MONTH($AD404),1),DATE(YEAR($AE404),MONTH($AE404),28)),0)</f>
      </c>
      <c r="AK404" s="18">
        <f>IFERROR(_xlfn.BETA.DIST(DATE(YEAR(AK$2),MONTH(AK$2),15),$AD$2,$AE$2,FALSE,DATE(YEAR($AD404),MONTH($AD404),1),DATE(YEAR($AE404),MONTH($AE404),28)),0)</f>
      </c>
      <c r="AL404" s="18">
        <f>IFERROR(_xlfn.BETA.DIST(DATE(YEAR(AL$2),MONTH(AL$2),15),$AD$2,$AE$2,FALSE,DATE(YEAR($AD404),MONTH($AD404),1),DATE(YEAR($AE404),MONTH($AE404),28)),0)</f>
      </c>
      <c r="AM404" s="18">
        <f>IFERROR(_xlfn.BETA.DIST(DATE(YEAR(AM$2),MONTH(AM$2),15),$AD$2,$AE$2,FALSE,DATE(YEAR($AD404),MONTH($AD404),1),DATE(YEAR($AE404),MONTH($AE404),28)),0)</f>
      </c>
      <c r="AN404" s="18">
        <f>IFERROR(_xlfn.BETA.DIST(DATE(YEAR(AN$2),MONTH(AN$2),15),$AD$2,$AE$2,FALSE,DATE(YEAR($AD404),MONTH($AD404),1),DATE(YEAR($AE404),MONTH($AE404),28)),0)</f>
      </c>
      <c r="AO404" s="18">
        <f>IFERROR(_xlfn.BETA.DIST(DATE(YEAR(AO$2),MONTH(AO$2),15),$AD$2,$AE$2,FALSE,DATE(YEAR($AD404),MONTH($AD404),1),DATE(YEAR($AE404),MONTH($AE404),28)),0)</f>
      </c>
      <c r="AP404" s="18">
        <f>IFERROR(_xlfn.BETA.DIST(DATE(YEAR(AP$2),MONTH(AP$2),15),$AD$2,$AE$2,FALSE,DATE(YEAR($AD404),MONTH($AD404),1),DATE(YEAR($AE404),MONTH($AE404),28)),0)</f>
      </c>
      <c r="AQ404" s="18">
        <f>IFERROR(_xlfn.BETA.DIST(DATE(YEAR(AQ$2),MONTH(AQ$2),15),$AD$2,$AE$2,FALSE,DATE(YEAR($AD404),MONTH($AD404),1),DATE(YEAR($AE404),MONTH($AE404),28)),0)</f>
      </c>
      <c r="AR404" s="18">
        <f>IFERROR(_xlfn.BETA.DIST(DATE(YEAR(AR$2),MONTH(AR$2),15),$AD$2,$AE$2,FALSE,DATE(YEAR($AD404),MONTH($AD404),1),DATE(YEAR($AE404),MONTH($AE404),28)),0)</f>
      </c>
      <c r="AS404" s="18">
        <f>IFERROR(_xlfn.BETA.DIST(DATE(YEAR(AS$2),MONTH(AS$2),15),$AD$2,$AE$2,FALSE,DATE(YEAR($AD404),MONTH($AD404),1),DATE(YEAR($AE404),MONTH($AE404),28)),0)</f>
      </c>
      <c r="AT404" s="18">
        <f>IFERROR(_xlfn.BETA.DIST(DATE(YEAR(AT$2),MONTH(AT$2),15),$AD$2,$AE$2,FALSE,DATE(YEAR($AD404),MONTH($AD404),1),DATE(YEAR($AE404),MONTH($AE404),28)),0)</f>
      </c>
      <c r="AU404" s="18">
        <f>IFERROR(_xlfn.BETA.DIST(DATE(YEAR(AU$2),MONTH(AU$2),15),$AD$2,$AE$2,FALSE,DATE(YEAR($AD404),MONTH($AD404),1),DATE(YEAR($AE404),MONTH($AE404),28)),0)</f>
      </c>
      <c r="AV404" s="18">
        <f>SUM(AG404:AU404)</f>
      </c>
      <c r="AW404" s="18">
        <f>IF(J404&lt;&gt;0,J404,IF($AV404=0,0,AG404/$AV404*$Z404))</f>
      </c>
      <c r="AX404" s="18">
        <f>IF(K404&lt;&gt;0,K404,IF($AV404=0,0,AH404/$AV404*$Z404))</f>
      </c>
      <c r="AY404" s="18">
        <f>IF(L404&lt;&gt;0,L404,IF($AV404=0,0,AI404/$AV404*$Z404))</f>
      </c>
      <c r="AZ404" s="18">
        <f>IF(M404&lt;&gt;0,M404,IF($AV404=0,0,AJ404/$AV404*$Z404))</f>
      </c>
      <c r="BA404" s="18">
        <f>IF(N404&lt;&gt;0,N404,IF($AV404=0,0,AK404/$AV404*$Z404))</f>
      </c>
      <c r="BB404" s="18">
        <f>IF(O404&lt;&gt;0,O404,IF($AV404=0,0,AL404/$AV404*$Z404))</f>
      </c>
      <c r="BC404" s="18">
        <f>IF(P404&lt;&gt;0,P404,IF($AV404=0,0,AM404/$AV404*$Z404))</f>
      </c>
      <c r="BD404" s="18">
        <f>IF(Q404&lt;&gt;0,Q404,IF($AV404=0,0,AN404/$AV404*$Z404))</f>
      </c>
      <c r="BE404" s="18">
        <f>IF(R404&lt;&gt;0,R404,IF($AV404=0,0,AO404/$AV404*$Z404))</f>
      </c>
      <c r="BF404" s="18">
        <f>IF(S404&lt;&gt;0,S404,IF($AV404=0,0,AP404/$AV404*$Z404))</f>
      </c>
      <c r="BG404" s="18">
        <f>IF(T404&lt;&gt;0,T404,IF($AV404=0,0,AQ404/$AV404*$Z404))</f>
      </c>
      <c r="BH404" s="18">
        <f>IF(U404&lt;&gt;0,U404,IF($AV404=0,0,AR404/$AV404*$Z404))</f>
      </c>
      <c r="BI404" s="18">
        <f>IF(V404&lt;&gt;0,V404,IF($AV404=0,0,AS404/$AV404*$Z404))</f>
      </c>
      <c r="BJ404" s="18">
        <f>IF(W404&lt;&gt;0,W404,IF($AV404=0,0,AT404/$AV404*$Z404))</f>
      </c>
      <c r="BK404" s="18">
        <f>IF(X404&lt;&gt;0,X404,IF($AV404=0,0,AU404/$AV404*$Z404))</f>
      </c>
      <c r="BL404" s="18">
        <f>SUM(AW404:BK404)</f>
      </c>
      <c r="BM404" s="17" t="str">
        <v/>
      </c>
    </row>
    <row r="405" outlineLevel="4">
      <c r="A405" s="5" t="str">
        <v>8.6</v>
      </c>
      <c r="B405" s="5" t="str">
        <v/>
      </c>
      <c r="C405" s="5" t="str">
        <v>BSKDGNGENGR05</v>
      </c>
      <c r="D405" s="5" t="str">
        <v>BSKDGNGENGR05</v>
      </c>
      <c r="E405" s="19">
        <f>IFERROR(_xlfn.XLOOKUP(F405,Assumptions!B:B,Assumptions!C:C),0)</f>
      </c>
      <c r="F405" s="5" t="str">
        <v>Advanced Payment</v>
      </c>
      <c r="G405" s="5" t="str">
        <v/>
      </c>
      <c r="H405" s="18">
        <f>G404*E405</f>
      </c>
      <c r="I405" s="18">
        <f>H405*(1-0)</f>
      </c>
      <c r="J405" s="18">
        <v>0</v>
      </c>
      <c r="K405" s="18">
        <v>0</v>
      </c>
      <c r="L405" s="18">
        <v>0</v>
      </c>
      <c r="M405" s="18">
        <v>0</v>
      </c>
      <c r="N405" s="18">
        <v>0</v>
      </c>
      <c r="O405" s="18">
        <v>0</v>
      </c>
      <c r="P405" s="18">
        <v>0</v>
      </c>
      <c r="Q405" s="18">
        <v>0</v>
      </c>
      <c r="R405" s="18">
        <v>0</v>
      </c>
      <c r="S405" s="18">
        <v>0</v>
      </c>
      <c r="T405" s="18">
        <v>0</v>
      </c>
      <c r="U405" s="18">
        <v>0</v>
      </c>
      <c r="V405" s="18">
        <v>0</v>
      </c>
      <c r="W405" s="18">
        <v>0</v>
      </c>
      <c r="X405" s="18">
        <v>0</v>
      </c>
      <c r="Y405" s="18">
        <f>SUM(J405:X405)</f>
      </c>
      <c r="Z405" s="18">
        <f>I405-Y405</f>
      </c>
      <c r="AA405" s="20">
        <v>46026</v>
      </c>
      <c r="AB405" s="20">
        <v>46026</v>
      </c>
      <c r="AC405" s="18">
        <f>IFERROR(_xlfn.XLOOKUP(F405,Assumptions!B:B,Assumptions!D:D),0)</f>
      </c>
      <c r="AD405" s="20">
        <f>AA405+AC405</f>
      </c>
      <c r="AE405" s="20">
        <f>AC405+AB405</f>
      </c>
      <c r="AF405" s="5" t="str">
        <v/>
      </c>
      <c r="AG405" s="18">
        <f>IFERROR(_xlfn.BETA.DIST(DATE(YEAR(AG$2),MONTH(AG$2),15),$AD$2,$AE$2,FALSE,DATE(YEAR($AD405),MONTH($AD405),1),DATE(YEAR($AE405),MONTH($AE405),28)),0)</f>
      </c>
      <c r="AH405" s="18">
        <f>IFERROR(_xlfn.BETA.DIST(DATE(YEAR(AH$2),MONTH(AH$2),15),$AD$2,$AE$2,FALSE,DATE(YEAR($AD405),MONTH($AD405),1),DATE(YEAR($AE405),MONTH($AE405),28)),0)</f>
      </c>
      <c r="AI405" s="18">
        <f>IFERROR(_xlfn.BETA.DIST(DATE(YEAR(AI$2),MONTH(AI$2),15),$AD$2,$AE$2,FALSE,DATE(YEAR($AD405),MONTH($AD405),1),DATE(YEAR($AE405),MONTH($AE405),28)),0)</f>
      </c>
      <c r="AJ405" s="18">
        <f>IFERROR(_xlfn.BETA.DIST(DATE(YEAR(AJ$2),MONTH(AJ$2),15),$AD$2,$AE$2,FALSE,DATE(YEAR($AD405),MONTH($AD405),1),DATE(YEAR($AE405),MONTH($AE405),28)),0)</f>
      </c>
      <c r="AK405" s="18">
        <f>IFERROR(_xlfn.BETA.DIST(DATE(YEAR(AK$2),MONTH(AK$2),15),$AD$2,$AE$2,FALSE,DATE(YEAR($AD405),MONTH($AD405),1),DATE(YEAR($AE405),MONTH($AE405),28)),0)</f>
      </c>
      <c r="AL405" s="18">
        <f>IFERROR(_xlfn.BETA.DIST(DATE(YEAR(AL$2),MONTH(AL$2),15),$AD$2,$AE$2,FALSE,DATE(YEAR($AD405),MONTH($AD405),1),DATE(YEAR($AE405),MONTH($AE405),28)),0)</f>
      </c>
      <c r="AM405" s="18">
        <f>IFERROR(_xlfn.BETA.DIST(DATE(YEAR(AM$2),MONTH(AM$2),15),$AD$2,$AE$2,FALSE,DATE(YEAR($AD405),MONTH($AD405),1),DATE(YEAR($AE405),MONTH($AE405),28)),0)</f>
      </c>
      <c r="AN405" s="18">
        <f>IFERROR(_xlfn.BETA.DIST(DATE(YEAR(AN$2),MONTH(AN$2),15),$AD$2,$AE$2,FALSE,DATE(YEAR($AD405),MONTH($AD405),1),DATE(YEAR($AE405),MONTH($AE405),28)),0)</f>
      </c>
      <c r="AO405" s="18">
        <f>IFERROR(_xlfn.BETA.DIST(DATE(YEAR(AO$2),MONTH(AO$2),15),$AD$2,$AE$2,FALSE,DATE(YEAR($AD405),MONTH($AD405),1),DATE(YEAR($AE405),MONTH($AE405),28)),0)</f>
      </c>
      <c r="AP405" s="18">
        <f>IFERROR(_xlfn.BETA.DIST(DATE(YEAR(AP$2),MONTH(AP$2),15),$AD$2,$AE$2,FALSE,DATE(YEAR($AD405),MONTH($AD405),1),DATE(YEAR($AE405),MONTH($AE405),28)),0)</f>
      </c>
      <c r="AQ405" s="18">
        <f>IFERROR(_xlfn.BETA.DIST(DATE(YEAR(AQ$2),MONTH(AQ$2),15),$AD$2,$AE$2,FALSE,DATE(YEAR($AD405),MONTH($AD405),1),DATE(YEAR($AE405),MONTH($AE405),28)),0)</f>
      </c>
      <c r="AR405" s="18">
        <f>IFERROR(_xlfn.BETA.DIST(DATE(YEAR(AR$2),MONTH(AR$2),15),$AD$2,$AE$2,FALSE,DATE(YEAR($AD405),MONTH($AD405),1),DATE(YEAR($AE405),MONTH($AE405),28)),0)</f>
      </c>
      <c r="AS405" s="18">
        <f>IFERROR(_xlfn.BETA.DIST(DATE(YEAR(AS$2),MONTH(AS$2),15),$AD$2,$AE$2,FALSE,DATE(YEAR($AD405),MONTH($AD405),1),DATE(YEAR($AE405),MONTH($AE405),28)),0)</f>
      </c>
      <c r="AT405" s="18">
        <f>IFERROR(_xlfn.BETA.DIST(DATE(YEAR(AT$2),MONTH(AT$2),15),$AD$2,$AE$2,FALSE,DATE(YEAR($AD405),MONTH($AD405),1),DATE(YEAR($AE405),MONTH($AE405),28)),0)</f>
      </c>
      <c r="AU405" s="18">
        <f>IFERROR(_xlfn.BETA.DIST(DATE(YEAR(AU$2),MONTH(AU$2),15),$AD$2,$AE$2,FALSE,DATE(YEAR($AD405),MONTH($AD405),1),DATE(YEAR($AE405),MONTH($AE405),28)),0)</f>
      </c>
      <c r="AV405" s="18">
        <f>SUM(AG405:AU405)</f>
      </c>
      <c r="AW405" s="18">
        <f>IF(J405&lt;&gt;0,J405,IF($AV405=0,0,AG405/$AV405*$Z405))</f>
      </c>
      <c r="AX405" s="18">
        <f>IF(K405&lt;&gt;0,K405,IF($AV405=0,0,AH405/$AV405*$Z405))</f>
      </c>
      <c r="AY405" s="18">
        <f>IF(L405&lt;&gt;0,L405,IF($AV405=0,0,AI405/$AV405*$Z405))</f>
      </c>
      <c r="AZ405" s="18">
        <f>IF(M405&lt;&gt;0,M405,IF($AV405=0,0,AJ405/$AV405*$Z405))</f>
      </c>
      <c r="BA405" s="18">
        <f>IF(N405&lt;&gt;0,N405,IF($AV405=0,0,AK405/$AV405*$Z405))</f>
      </c>
      <c r="BB405" s="18">
        <f>IF(O405&lt;&gt;0,O405,IF($AV405=0,0,AL405/$AV405*$Z405))</f>
      </c>
      <c r="BC405" s="18">
        <f>IF(P405&lt;&gt;0,P405,IF($AV405=0,0,AM405/$AV405*$Z405))</f>
      </c>
      <c r="BD405" s="18">
        <f>IF(Q405&lt;&gt;0,Q405,IF($AV405=0,0,AN405/$AV405*$Z405))</f>
      </c>
      <c r="BE405" s="18">
        <f>IF(R405&lt;&gt;0,R405,IF($AV405=0,0,AO405/$AV405*$Z405))</f>
      </c>
      <c r="BF405" s="18">
        <f>IF(S405&lt;&gt;0,S405,IF($AV405=0,0,AP405/$AV405*$Z405))</f>
      </c>
      <c r="BG405" s="18">
        <f>IF(T405&lt;&gt;0,T405,IF($AV405=0,0,AQ405/$AV405*$Z405))</f>
      </c>
      <c r="BH405" s="18">
        <f>IF(U405&lt;&gt;0,U405,IF($AV405=0,0,AR405/$AV405*$Z405))</f>
      </c>
      <c r="BI405" s="18">
        <f>IF(V405&lt;&gt;0,V405,IF($AV405=0,0,AS405/$AV405*$Z405))</f>
      </c>
      <c r="BJ405" s="18">
        <f>IF(W405&lt;&gt;0,W405,IF($AV405=0,0,AT405/$AV405*$Z405))</f>
      </c>
      <c r="BK405" s="18">
        <f>IF(X405&lt;&gt;0,X405,IF($AV405=0,0,AU405/$AV405*$Z405))</f>
      </c>
      <c r="BL405" s="18">
        <f>SUM(AW405:BK405)</f>
      </c>
      <c r="BM405" s="18">
        <f>I405-BL405</f>
      </c>
    </row>
    <row r="406" outlineLevel="4">
      <c r="A406" s="5" t="str">
        <v>8.6</v>
      </c>
      <c r="B406" s="5" t="str">
        <v/>
      </c>
      <c r="C406" s="5" t="str">
        <v>BSPRELGENCP13</v>
      </c>
      <c r="D406" s="5" t="str">
        <v>BSPRELGENCP13</v>
      </c>
      <c r="E406" s="19">
        <f>IFERROR(_xlfn.XLOOKUP(F406,Assumptions!B:B,Assumptions!C:C),0)</f>
      </c>
      <c r="F406" s="5" t="str">
        <v>Site Delivery USD</v>
      </c>
      <c r="G406" s="5" t="str">
        <v/>
      </c>
      <c r="H406" s="18">
        <f>G404*E406</f>
      </c>
      <c r="I406" s="18">
        <f>H406*(1-0)</f>
      </c>
      <c r="J406" s="18">
        <v>0</v>
      </c>
      <c r="K406" s="18">
        <v>0</v>
      </c>
      <c r="L406" s="18">
        <v>0</v>
      </c>
      <c r="M406" s="18">
        <v>0</v>
      </c>
      <c r="N406" s="18">
        <v>0</v>
      </c>
      <c r="O406" s="18">
        <v>0</v>
      </c>
      <c r="P406" s="18">
        <v>0</v>
      </c>
      <c r="Q406" s="18">
        <v>0</v>
      </c>
      <c r="R406" s="18">
        <v>0</v>
      </c>
      <c r="S406" s="18">
        <v>0</v>
      </c>
      <c r="T406" s="18">
        <v>0</v>
      </c>
      <c r="U406" s="18">
        <v>0</v>
      </c>
      <c r="V406" s="18">
        <v>0</v>
      </c>
      <c r="W406" s="18">
        <v>0</v>
      </c>
      <c r="X406" s="18">
        <v>0</v>
      </c>
      <c r="Y406" s="18">
        <f>SUM(J406:X406)</f>
      </c>
      <c r="Z406" s="18">
        <f>I406-Y406</f>
      </c>
      <c r="AA406" s="20">
        <v>46295</v>
      </c>
      <c r="AB406" s="20">
        <v>46295</v>
      </c>
      <c r="AC406" s="18">
        <f>IFERROR(_xlfn.XLOOKUP(F406,Assumptions!B:B,Assumptions!D:D),0)</f>
      </c>
      <c r="AD406" s="20">
        <f>AA406+AC406</f>
      </c>
      <c r="AE406" s="20">
        <f>AC406+AB406</f>
      </c>
      <c r="AF406" s="5" t="str">
        <v/>
      </c>
      <c r="AG406" s="18">
        <f>IFERROR(_xlfn.BETA.DIST(DATE(YEAR(AG$2),MONTH(AG$2),15),$AD$2,$AE$2,FALSE,DATE(YEAR($AD406),MONTH($AD406),1),DATE(YEAR($AE406),MONTH($AE406),28)),0)</f>
      </c>
      <c r="AH406" s="18">
        <f>IFERROR(_xlfn.BETA.DIST(DATE(YEAR(AH$2),MONTH(AH$2),15),$AD$2,$AE$2,FALSE,DATE(YEAR($AD406),MONTH($AD406),1),DATE(YEAR($AE406),MONTH($AE406),28)),0)</f>
      </c>
      <c r="AI406" s="18">
        <f>IFERROR(_xlfn.BETA.DIST(DATE(YEAR(AI$2),MONTH(AI$2),15),$AD$2,$AE$2,FALSE,DATE(YEAR($AD406),MONTH($AD406),1),DATE(YEAR($AE406),MONTH($AE406),28)),0)</f>
      </c>
      <c r="AJ406" s="18">
        <f>IFERROR(_xlfn.BETA.DIST(DATE(YEAR(AJ$2),MONTH(AJ$2),15),$AD$2,$AE$2,FALSE,DATE(YEAR($AD406),MONTH($AD406),1),DATE(YEAR($AE406),MONTH($AE406),28)),0)</f>
      </c>
      <c r="AK406" s="18">
        <f>IFERROR(_xlfn.BETA.DIST(DATE(YEAR(AK$2),MONTH(AK$2),15),$AD$2,$AE$2,FALSE,DATE(YEAR($AD406),MONTH($AD406),1),DATE(YEAR($AE406),MONTH($AE406),28)),0)</f>
      </c>
      <c r="AL406" s="18">
        <f>IFERROR(_xlfn.BETA.DIST(DATE(YEAR(AL$2),MONTH(AL$2),15),$AD$2,$AE$2,FALSE,DATE(YEAR($AD406),MONTH($AD406),1),DATE(YEAR($AE406),MONTH($AE406),28)),0)</f>
      </c>
      <c r="AM406" s="18">
        <f>IFERROR(_xlfn.BETA.DIST(DATE(YEAR(AM$2),MONTH(AM$2),15),$AD$2,$AE$2,FALSE,DATE(YEAR($AD406),MONTH($AD406),1),DATE(YEAR($AE406),MONTH($AE406),28)),0)</f>
      </c>
      <c r="AN406" s="18">
        <f>IFERROR(_xlfn.BETA.DIST(DATE(YEAR(AN$2),MONTH(AN$2),15),$AD$2,$AE$2,FALSE,DATE(YEAR($AD406),MONTH($AD406),1),DATE(YEAR($AE406),MONTH($AE406),28)),0)</f>
      </c>
      <c r="AO406" s="18">
        <f>IFERROR(_xlfn.BETA.DIST(DATE(YEAR(AO$2),MONTH(AO$2),15),$AD$2,$AE$2,FALSE,DATE(YEAR($AD406),MONTH($AD406),1),DATE(YEAR($AE406),MONTH($AE406),28)),0)</f>
      </c>
      <c r="AP406" s="18">
        <f>IFERROR(_xlfn.BETA.DIST(DATE(YEAR(AP$2),MONTH(AP$2),15),$AD$2,$AE$2,FALSE,DATE(YEAR($AD406),MONTH($AD406),1),DATE(YEAR($AE406),MONTH($AE406),28)),0)</f>
      </c>
      <c r="AQ406" s="18">
        <f>IFERROR(_xlfn.BETA.DIST(DATE(YEAR(AQ$2),MONTH(AQ$2),15),$AD$2,$AE$2,FALSE,DATE(YEAR($AD406),MONTH($AD406),1),DATE(YEAR($AE406),MONTH($AE406),28)),0)</f>
      </c>
      <c r="AR406" s="18">
        <f>IFERROR(_xlfn.BETA.DIST(DATE(YEAR(AR$2),MONTH(AR$2),15),$AD$2,$AE$2,FALSE,DATE(YEAR($AD406),MONTH($AD406),1),DATE(YEAR($AE406),MONTH($AE406),28)),0)</f>
      </c>
      <c r="AS406" s="18">
        <f>IFERROR(_xlfn.BETA.DIST(DATE(YEAR(AS$2),MONTH(AS$2),15),$AD$2,$AE$2,FALSE,DATE(YEAR($AD406),MONTH($AD406),1),DATE(YEAR($AE406),MONTH($AE406),28)),0)</f>
      </c>
      <c r="AT406" s="18">
        <f>IFERROR(_xlfn.BETA.DIST(DATE(YEAR(AT$2),MONTH(AT$2),15),$AD$2,$AE$2,FALSE,DATE(YEAR($AD406),MONTH($AD406),1),DATE(YEAR($AE406),MONTH($AE406),28)),0)</f>
      </c>
      <c r="AU406" s="18">
        <f>IFERROR(_xlfn.BETA.DIST(DATE(YEAR(AU$2),MONTH(AU$2),15),$AD$2,$AE$2,FALSE,DATE(YEAR($AD406),MONTH($AD406),1),DATE(YEAR($AE406),MONTH($AE406),28)),0)</f>
      </c>
      <c r="AV406" s="18">
        <f>SUM(AG406:AU406)</f>
      </c>
      <c r="AW406" s="18">
        <f>IF(J406&lt;&gt;0,J406,IF($AV406=0,0,AG406/$AV406*$Z406))</f>
      </c>
      <c r="AX406" s="18">
        <f>IF(K406&lt;&gt;0,K406,IF($AV406=0,0,AH406/$AV406*$Z406))</f>
      </c>
      <c r="AY406" s="18">
        <f>IF(L406&lt;&gt;0,L406,IF($AV406=0,0,AI406/$AV406*$Z406))</f>
      </c>
      <c r="AZ406" s="18">
        <f>IF(M406&lt;&gt;0,M406,IF($AV406=0,0,AJ406/$AV406*$Z406))</f>
      </c>
      <c r="BA406" s="18">
        <f>IF(N406&lt;&gt;0,N406,IF($AV406=0,0,AK406/$AV406*$Z406))</f>
      </c>
      <c r="BB406" s="18">
        <f>IF(O406&lt;&gt;0,O406,IF($AV406=0,0,AL406/$AV406*$Z406))</f>
      </c>
      <c r="BC406" s="18">
        <f>IF(P406&lt;&gt;0,P406,IF($AV406=0,0,AM406/$AV406*$Z406))</f>
      </c>
      <c r="BD406" s="18">
        <f>IF(Q406&lt;&gt;0,Q406,IF($AV406=0,0,AN406/$AV406*$Z406))</f>
      </c>
      <c r="BE406" s="18">
        <f>IF(R406&lt;&gt;0,R406,IF($AV406=0,0,AO406/$AV406*$Z406))</f>
      </c>
      <c r="BF406" s="18">
        <f>IF(S406&lt;&gt;0,S406,IF($AV406=0,0,AP406/$AV406*$Z406))</f>
      </c>
      <c r="BG406" s="18">
        <f>IF(T406&lt;&gt;0,T406,IF($AV406=0,0,AQ406/$AV406*$Z406))</f>
      </c>
      <c r="BH406" s="18">
        <f>IF(U406&lt;&gt;0,U406,IF($AV406=0,0,AR406/$AV406*$Z406))</f>
      </c>
      <c r="BI406" s="18">
        <f>IF(V406&lt;&gt;0,V406,IF($AV406=0,0,AS406/$AV406*$Z406))</f>
      </c>
      <c r="BJ406" s="18">
        <f>IF(W406&lt;&gt;0,W406,IF($AV406=0,0,AT406/$AV406*$Z406))</f>
      </c>
      <c r="BK406" s="18">
        <f>IF(X406&lt;&gt;0,X406,IF($AV406=0,0,AU406/$AV406*$Z406))</f>
      </c>
      <c r="BL406" s="18">
        <f>SUM(AW406:BK406)</f>
      </c>
      <c r="BM406" s="18">
        <f>I406-BL406</f>
      </c>
    </row>
    <row r="407" outlineLevel="4">
      <c r="A407" s="5" t="str">
        <v>8.6</v>
      </c>
      <c r="B407" s="5" t="str">
        <v/>
      </c>
      <c r="C407" s="5" t="str">
        <v>BSKDGNGENGR07</v>
      </c>
      <c r="D407" s="5" t="str">
        <v>BSKDGNGENGR07</v>
      </c>
      <c r="E407" s="19">
        <f>IFERROR(_xlfn.XLOOKUP(F407,Assumptions!B:B,Assumptions!C:C),0)</f>
      </c>
      <c r="F407" s="5" t="str">
        <v>Retention</v>
      </c>
      <c r="G407" s="5" t="str">
        <v/>
      </c>
      <c r="H407" s="18">
        <f>G404*E407</f>
      </c>
      <c r="I407" s="18">
        <f>H407*(1-0)</f>
      </c>
      <c r="J407" s="18">
        <v>0</v>
      </c>
      <c r="K407" s="18">
        <v>0</v>
      </c>
      <c r="L407" s="18">
        <v>0</v>
      </c>
      <c r="M407" s="18">
        <v>0</v>
      </c>
      <c r="N407" s="18">
        <v>0</v>
      </c>
      <c r="O407" s="18">
        <v>0</v>
      </c>
      <c r="P407" s="18">
        <v>0</v>
      </c>
      <c r="Q407" s="18">
        <v>0</v>
      </c>
      <c r="R407" s="18">
        <v>0</v>
      </c>
      <c r="S407" s="18">
        <v>0</v>
      </c>
      <c r="T407" s="18">
        <v>0</v>
      </c>
      <c r="U407" s="18">
        <v>0</v>
      </c>
      <c r="V407" s="18">
        <v>0</v>
      </c>
      <c r="W407" s="18">
        <v>0</v>
      </c>
      <c r="X407" s="18">
        <v>0</v>
      </c>
      <c r="Y407" s="18">
        <f>SUM(J407:X407)</f>
      </c>
      <c r="Z407" s="18">
        <f>I407-Y407</f>
      </c>
      <c r="AA407" s="20">
        <v>46483</v>
      </c>
      <c r="AB407" s="20">
        <v>46483</v>
      </c>
      <c r="AC407" s="18">
        <f>IFERROR(_xlfn.XLOOKUP(F407,Assumptions!B:B,Assumptions!D:D),0)</f>
      </c>
      <c r="AD407" s="20">
        <f>AA407+AC407</f>
      </c>
      <c r="AE407" s="20">
        <f>AC407+AB407</f>
      </c>
      <c r="AF407" s="5" t="str">
        <v/>
      </c>
      <c r="AG407" s="18">
        <f>IFERROR(_xlfn.BETA.DIST(DATE(YEAR(AG$2),MONTH(AG$2),15),$AD$2,$AE$2,FALSE,DATE(YEAR($AD407),MONTH($AD407),1),DATE(YEAR($AE407),MONTH($AE407),28)),0)</f>
      </c>
      <c r="AH407" s="18">
        <f>IFERROR(_xlfn.BETA.DIST(DATE(YEAR(AH$2),MONTH(AH$2),15),$AD$2,$AE$2,FALSE,DATE(YEAR($AD407),MONTH($AD407),1),DATE(YEAR($AE407),MONTH($AE407),28)),0)</f>
      </c>
      <c r="AI407" s="18">
        <f>IFERROR(_xlfn.BETA.DIST(DATE(YEAR(AI$2),MONTH(AI$2),15),$AD$2,$AE$2,FALSE,DATE(YEAR($AD407),MONTH($AD407),1),DATE(YEAR($AE407),MONTH($AE407),28)),0)</f>
      </c>
      <c r="AJ407" s="18">
        <f>IFERROR(_xlfn.BETA.DIST(DATE(YEAR(AJ$2),MONTH(AJ$2),15),$AD$2,$AE$2,FALSE,DATE(YEAR($AD407),MONTH($AD407),1),DATE(YEAR($AE407),MONTH($AE407),28)),0)</f>
      </c>
      <c r="AK407" s="18">
        <f>IFERROR(_xlfn.BETA.DIST(DATE(YEAR(AK$2),MONTH(AK$2),15),$AD$2,$AE$2,FALSE,DATE(YEAR($AD407),MONTH($AD407),1),DATE(YEAR($AE407),MONTH($AE407),28)),0)</f>
      </c>
      <c r="AL407" s="18">
        <f>IFERROR(_xlfn.BETA.DIST(DATE(YEAR(AL$2),MONTH(AL$2),15),$AD$2,$AE$2,FALSE,DATE(YEAR($AD407),MONTH($AD407),1),DATE(YEAR($AE407),MONTH($AE407),28)),0)</f>
      </c>
      <c r="AM407" s="18">
        <f>IFERROR(_xlfn.BETA.DIST(DATE(YEAR(AM$2),MONTH(AM$2),15),$AD$2,$AE$2,FALSE,DATE(YEAR($AD407),MONTH($AD407),1),DATE(YEAR($AE407),MONTH($AE407),28)),0)</f>
      </c>
      <c r="AN407" s="18">
        <f>IFERROR(_xlfn.BETA.DIST(DATE(YEAR(AN$2),MONTH(AN$2),15),$AD$2,$AE$2,FALSE,DATE(YEAR($AD407),MONTH($AD407),1),DATE(YEAR($AE407),MONTH($AE407),28)),0)</f>
      </c>
      <c r="AO407" s="18">
        <f>IFERROR(_xlfn.BETA.DIST(DATE(YEAR(AO$2),MONTH(AO$2),15),$AD$2,$AE$2,FALSE,DATE(YEAR($AD407),MONTH($AD407),1),DATE(YEAR($AE407),MONTH($AE407),28)),0)</f>
      </c>
      <c r="AP407" s="18">
        <f>IFERROR(_xlfn.BETA.DIST(DATE(YEAR(AP$2),MONTH(AP$2),15),$AD$2,$AE$2,FALSE,DATE(YEAR($AD407),MONTH($AD407),1),DATE(YEAR($AE407),MONTH($AE407),28)),0)</f>
      </c>
      <c r="AQ407" s="18">
        <f>IFERROR(_xlfn.BETA.DIST(DATE(YEAR(AQ$2),MONTH(AQ$2),15),$AD$2,$AE$2,FALSE,DATE(YEAR($AD407),MONTH($AD407),1),DATE(YEAR($AE407),MONTH($AE407),28)),0)</f>
      </c>
      <c r="AR407" s="18">
        <f>IFERROR(_xlfn.BETA.DIST(DATE(YEAR(AR$2),MONTH(AR$2),15),$AD$2,$AE$2,FALSE,DATE(YEAR($AD407),MONTH($AD407),1),DATE(YEAR($AE407),MONTH($AE407),28)),0)</f>
      </c>
      <c r="AS407" s="18">
        <f>IFERROR(_xlfn.BETA.DIST(DATE(YEAR(AS$2),MONTH(AS$2),15),$AD$2,$AE$2,FALSE,DATE(YEAR($AD407),MONTH($AD407),1),DATE(YEAR($AE407),MONTH($AE407),28)),0)</f>
      </c>
      <c r="AT407" s="18">
        <f>IFERROR(_xlfn.BETA.DIST(DATE(YEAR(AT$2),MONTH(AT$2),15),$AD$2,$AE$2,FALSE,DATE(YEAR($AD407),MONTH($AD407),1),DATE(YEAR($AE407),MONTH($AE407),28)),0)</f>
      </c>
      <c r="AU407" s="18">
        <f>IFERROR(_xlfn.BETA.DIST(DATE(YEAR(AU$2),MONTH(AU$2),15),$AD$2,$AE$2,FALSE,DATE(YEAR($AD407),MONTH($AD407),1),DATE(YEAR($AE407),MONTH($AE407),28)),0)</f>
      </c>
      <c r="AV407" s="18">
        <f>SUM(AG407:AU407)</f>
      </c>
      <c r="AW407" s="18">
        <f>IF(J407&lt;&gt;0,J407,IF($AV407=0,0,AG407/$AV407*$Z407))</f>
      </c>
      <c r="AX407" s="18">
        <f>IF(K407&lt;&gt;0,K407,IF($AV407=0,0,AH407/$AV407*$Z407))</f>
      </c>
      <c r="AY407" s="18">
        <f>IF(L407&lt;&gt;0,L407,IF($AV407=0,0,AI407/$AV407*$Z407))</f>
      </c>
      <c r="AZ407" s="18">
        <f>IF(M407&lt;&gt;0,M407,IF($AV407=0,0,AJ407/$AV407*$Z407))</f>
      </c>
      <c r="BA407" s="18">
        <f>IF(N407&lt;&gt;0,N407,IF($AV407=0,0,AK407/$AV407*$Z407))</f>
      </c>
      <c r="BB407" s="18">
        <f>IF(O407&lt;&gt;0,O407,IF($AV407=0,0,AL407/$AV407*$Z407))</f>
      </c>
      <c r="BC407" s="18">
        <f>IF(P407&lt;&gt;0,P407,IF($AV407=0,0,AM407/$AV407*$Z407))</f>
      </c>
      <c r="BD407" s="18">
        <f>IF(Q407&lt;&gt;0,Q407,IF($AV407=0,0,AN407/$AV407*$Z407))</f>
      </c>
      <c r="BE407" s="18">
        <f>IF(R407&lt;&gt;0,R407,IF($AV407=0,0,AO407/$AV407*$Z407))</f>
      </c>
      <c r="BF407" s="18">
        <f>IF(S407&lt;&gt;0,S407,IF($AV407=0,0,AP407/$AV407*$Z407))</f>
      </c>
      <c r="BG407" s="18">
        <f>IF(T407&lt;&gt;0,T407,IF($AV407=0,0,AQ407/$AV407*$Z407))</f>
      </c>
      <c r="BH407" s="18">
        <f>IF(U407&lt;&gt;0,U407,IF($AV407=0,0,AR407/$AV407*$Z407))</f>
      </c>
      <c r="BI407" s="18">
        <f>IF(V407&lt;&gt;0,V407,IF($AV407=0,0,AS407/$AV407*$Z407))</f>
      </c>
      <c r="BJ407" s="18">
        <f>IF(W407&lt;&gt;0,W407,IF($AV407=0,0,AT407/$AV407*$Z407))</f>
      </c>
      <c r="BK407" s="18">
        <f>IF(X407&lt;&gt;0,X407,IF($AV407=0,0,AU407/$AV407*$Z407))</f>
      </c>
      <c r="BL407" s="18">
        <f>SUM(AW407:BK407)</f>
      </c>
      <c r="BM407" s="18">
        <f>I407-BL407</f>
      </c>
    </row>
    <row r="408" outlineLevel="2">
      <c r="A408" s="15" t="str">
        <v/>
      </c>
      <c r="B408" s="15" t="str">
        <v/>
      </c>
      <c r="C408" s="15" t="str">
        <v/>
      </c>
      <c r="D408" s="15" t="str">
        <v/>
      </c>
      <c r="E408" s="15" t="str">
        <v/>
      </c>
      <c r="F408" s="15" t="str">
        <v>Off-Shore training</v>
      </c>
      <c r="G408" s="15">
        <v>131353.54</v>
      </c>
      <c r="H408" s="15" t="str">
        <v/>
      </c>
      <c r="I408" s="15" t="str">
        <v/>
      </c>
      <c r="J408" s="15" t="str">
        <v/>
      </c>
      <c r="K408" s="15" t="str">
        <v/>
      </c>
      <c r="L408" s="15" t="str">
        <v/>
      </c>
      <c r="M408" s="15" t="str">
        <v/>
      </c>
      <c r="N408" s="15" t="str">
        <v/>
      </c>
      <c r="O408" s="15" t="str">
        <v/>
      </c>
      <c r="P408" s="15" t="str">
        <v/>
      </c>
      <c r="Q408" s="15" t="str">
        <v/>
      </c>
      <c r="R408" s="15" t="str">
        <v/>
      </c>
      <c r="S408" s="15" t="str">
        <v/>
      </c>
      <c r="T408" s="15" t="str">
        <v/>
      </c>
      <c r="U408" s="15" t="str">
        <v/>
      </c>
      <c r="V408" s="15" t="str">
        <v/>
      </c>
      <c r="W408" s="15" t="str">
        <v/>
      </c>
      <c r="X408" s="15" t="str">
        <v/>
      </c>
      <c r="Y408" s="15" t="str">
        <v/>
      </c>
      <c r="Z408" s="15" t="str">
        <v/>
      </c>
      <c r="AA408" s="15" t="str">
        <v/>
      </c>
      <c r="AB408" s="15" t="str">
        <v/>
      </c>
      <c r="AC408" s="15" t="str">
        <v/>
      </c>
      <c r="AD408" s="15" t="str">
        <v/>
      </c>
      <c r="AE408" s="15" t="str">
        <v/>
      </c>
      <c r="AF408" s="5" t="str">
        <v/>
      </c>
      <c r="AG408" s="15" t="str">
        <v/>
      </c>
      <c r="AH408" s="15" t="str">
        <v/>
      </c>
      <c r="AI408" s="15" t="str">
        <v/>
      </c>
      <c r="AJ408" s="15" t="str">
        <v/>
      </c>
      <c r="AK408" s="15" t="str">
        <v/>
      </c>
      <c r="AL408" s="15" t="str">
        <v/>
      </c>
      <c r="AM408" s="15" t="str">
        <v/>
      </c>
      <c r="AN408" s="15" t="str">
        <v/>
      </c>
      <c r="AO408" s="15" t="str">
        <v/>
      </c>
      <c r="AP408" s="15" t="str">
        <v/>
      </c>
      <c r="AQ408" s="15" t="str">
        <v/>
      </c>
      <c r="AR408" s="15" t="str">
        <v/>
      </c>
      <c r="AS408" s="15" t="str">
        <v/>
      </c>
      <c r="AT408" s="15" t="str">
        <v/>
      </c>
      <c r="AU408" s="15" t="str">
        <v/>
      </c>
      <c r="AV408" s="15" t="str">
        <v/>
      </c>
      <c r="AW408" s="15" t="str">
        <v/>
      </c>
      <c r="AX408" s="15" t="str">
        <v/>
      </c>
      <c r="AY408" s="15" t="str">
        <v/>
      </c>
      <c r="AZ408" s="15" t="str">
        <v/>
      </c>
      <c r="BA408" s="15" t="str">
        <v/>
      </c>
      <c r="BB408" s="15" t="str">
        <v/>
      </c>
      <c r="BC408" s="15" t="str">
        <v/>
      </c>
      <c r="BD408" s="15" t="str">
        <v/>
      </c>
      <c r="BE408" s="15" t="str">
        <v/>
      </c>
      <c r="BF408" s="15" t="str">
        <v/>
      </c>
      <c r="BG408" s="15" t="str">
        <v/>
      </c>
      <c r="BH408" s="15" t="str">
        <v/>
      </c>
      <c r="BI408" s="15" t="str">
        <v/>
      </c>
      <c r="BJ408" s="15" t="str">
        <v/>
      </c>
      <c r="BK408" s="15" t="str">
        <v/>
      </c>
      <c r="BL408" s="15" t="str">
        <v/>
      </c>
      <c r="BM408" s="15" t="str">
        <v/>
      </c>
    </row>
    <row r="409" outlineLevel="3">
      <c r="A409" s="17" t="str">
        <v>18</v>
      </c>
      <c r="B409" s="17" t="str">
        <v/>
      </c>
      <c r="C409" s="17" t="str">
        <v/>
      </c>
      <c r="D409" s="17" t="str">
        <v/>
      </c>
      <c r="E409" s="17" t="str">
        <v>18</v>
      </c>
      <c r="F409" s="17" t="str">
        <v>Lump Sum Price for Off-Shore training of Owner`s personnel in accordance with Tender Document.</v>
      </c>
      <c r="G409" s="17">
        <v>131353.54</v>
      </c>
      <c r="H409" s="17" t="str">
        <v/>
      </c>
      <c r="I409" s="17" t="str">
        <v/>
      </c>
      <c r="J409" s="17" t="str">
        <v/>
      </c>
      <c r="K409" s="17" t="str">
        <v/>
      </c>
      <c r="L409" s="17" t="str">
        <v/>
      </c>
      <c r="M409" s="17" t="str">
        <v/>
      </c>
      <c r="N409" s="17" t="str">
        <v/>
      </c>
      <c r="O409" s="17" t="str">
        <v/>
      </c>
      <c r="P409" s="17" t="str">
        <v/>
      </c>
      <c r="Q409" s="17" t="str">
        <v/>
      </c>
      <c r="R409" s="17" t="str">
        <v/>
      </c>
      <c r="S409" s="17" t="str">
        <v/>
      </c>
      <c r="T409" s="17" t="str">
        <v/>
      </c>
      <c r="U409" s="17" t="str">
        <v/>
      </c>
      <c r="V409" s="17" t="str">
        <v/>
      </c>
      <c r="W409" s="17" t="str">
        <v/>
      </c>
      <c r="X409" s="17" t="str">
        <v/>
      </c>
      <c r="Y409" s="17" t="str">
        <v/>
      </c>
      <c r="Z409" s="17" t="str">
        <v/>
      </c>
      <c r="AA409" s="17" t="str">
        <v/>
      </c>
      <c r="AB409" s="17" t="str">
        <v/>
      </c>
      <c r="AC409" s="17" t="str">
        <v/>
      </c>
      <c r="AD409" s="17" t="str">
        <v/>
      </c>
      <c r="AE409" s="17" t="str">
        <v/>
      </c>
      <c r="AF409" s="5" t="str">
        <v/>
      </c>
      <c r="AG409" s="18">
        <f>IFERROR(_xlfn.BETA.DIST(DATE(YEAR(AG$2),MONTH(AG$2),15),$AD$2,$AE$2,FALSE,DATE(YEAR($AD409),MONTH($AD409),1),DATE(YEAR($AE409),MONTH($AE409),28)),0)</f>
      </c>
      <c r="AH409" s="18">
        <f>IFERROR(_xlfn.BETA.DIST(DATE(YEAR(AH$2),MONTH(AH$2),15),$AD$2,$AE$2,FALSE,DATE(YEAR($AD409),MONTH($AD409),1),DATE(YEAR($AE409),MONTH($AE409),28)),0)</f>
      </c>
      <c r="AI409" s="18">
        <f>IFERROR(_xlfn.BETA.DIST(DATE(YEAR(AI$2),MONTH(AI$2),15),$AD$2,$AE$2,FALSE,DATE(YEAR($AD409),MONTH($AD409),1),DATE(YEAR($AE409),MONTH($AE409),28)),0)</f>
      </c>
      <c r="AJ409" s="18">
        <f>IFERROR(_xlfn.BETA.DIST(DATE(YEAR(AJ$2),MONTH(AJ$2),15),$AD$2,$AE$2,FALSE,DATE(YEAR($AD409),MONTH($AD409),1),DATE(YEAR($AE409),MONTH($AE409),28)),0)</f>
      </c>
      <c r="AK409" s="18">
        <f>IFERROR(_xlfn.BETA.DIST(DATE(YEAR(AK$2),MONTH(AK$2),15),$AD$2,$AE$2,FALSE,DATE(YEAR($AD409),MONTH($AD409),1),DATE(YEAR($AE409),MONTH($AE409),28)),0)</f>
      </c>
      <c r="AL409" s="18">
        <f>IFERROR(_xlfn.BETA.DIST(DATE(YEAR(AL$2),MONTH(AL$2),15),$AD$2,$AE$2,FALSE,DATE(YEAR($AD409),MONTH($AD409),1),DATE(YEAR($AE409),MONTH($AE409),28)),0)</f>
      </c>
      <c r="AM409" s="18">
        <f>IFERROR(_xlfn.BETA.DIST(DATE(YEAR(AM$2),MONTH(AM$2),15),$AD$2,$AE$2,FALSE,DATE(YEAR($AD409),MONTH($AD409),1),DATE(YEAR($AE409),MONTH($AE409),28)),0)</f>
      </c>
      <c r="AN409" s="18">
        <f>IFERROR(_xlfn.BETA.DIST(DATE(YEAR(AN$2),MONTH(AN$2),15),$AD$2,$AE$2,FALSE,DATE(YEAR($AD409),MONTH($AD409),1),DATE(YEAR($AE409),MONTH($AE409),28)),0)</f>
      </c>
      <c r="AO409" s="18">
        <f>IFERROR(_xlfn.BETA.DIST(DATE(YEAR(AO$2),MONTH(AO$2),15),$AD$2,$AE$2,FALSE,DATE(YEAR($AD409),MONTH($AD409),1),DATE(YEAR($AE409),MONTH($AE409),28)),0)</f>
      </c>
      <c r="AP409" s="18">
        <f>IFERROR(_xlfn.BETA.DIST(DATE(YEAR(AP$2),MONTH(AP$2),15),$AD$2,$AE$2,FALSE,DATE(YEAR($AD409),MONTH($AD409),1),DATE(YEAR($AE409),MONTH($AE409),28)),0)</f>
      </c>
      <c r="AQ409" s="18">
        <f>IFERROR(_xlfn.BETA.DIST(DATE(YEAR(AQ$2),MONTH(AQ$2),15),$AD$2,$AE$2,FALSE,DATE(YEAR($AD409),MONTH($AD409),1),DATE(YEAR($AE409),MONTH($AE409),28)),0)</f>
      </c>
      <c r="AR409" s="18">
        <f>IFERROR(_xlfn.BETA.DIST(DATE(YEAR(AR$2),MONTH(AR$2),15),$AD$2,$AE$2,FALSE,DATE(YEAR($AD409),MONTH($AD409),1),DATE(YEAR($AE409),MONTH($AE409),28)),0)</f>
      </c>
      <c r="AS409" s="18">
        <f>IFERROR(_xlfn.BETA.DIST(DATE(YEAR(AS$2),MONTH(AS$2),15),$AD$2,$AE$2,FALSE,DATE(YEAR($AD409),MONTH($AD409),1),DATE(YEAR($AE409),MONTH($AE409),28)),0)</f>
      </c>
      <c r="AT409" s="18">
        <f>IFERROR(_xlfn.BETA.DIST(DATE(YEAR(AT$2),MONTH(AT$2),15),$AD$2,$AE$2,FALSE,DATE(YEAR($AD409),MONTH($AD409),1),DATE(YEAR($AE409),MONTH($AE409),28)),0)</f>
      </c>
      <c r="AU409" s="18">
        <f>IFERROR(_xlfn.BETA.DIST(DATE(YEAR(AU$2),MONTH(AU$2),15),$AD$2,$AE$2,FALSE,DATE(YEAR($AD409),MONTH($AD409),1),DATE(YEAR($AE409),MONTH($AE409),28)),0)</f>
      </c>
      <c r="AV409" s="18">
        <f>SUM(AG409:AU409)</f>
      </c>
      <c r="AW409" s="18">
        <f>IF(J409&lt;&gt;0,J409,IF($AV409=0,0,AG409/$AV409*$Z409))</f>
      </c>
      <c r="AX409" s="18">
        <f>IF(K409&lt;&gt;0,K409,IF($AV409=0,0,AH409/$AV409*$Z409))</f>
      </c>
      <c r="AY409" s="18">
        <f>IF(L409&lt;&gt;0,L409,IF($AV409=0,0,AI409/$AV409*$Z409))</f>
      </c>
      <c r="AZ409" s="18">
        <f>IF(M409&lt;&gt;0,M409,IF($AV409=0,0,AJ409/$AV409*$Z409))</f>
      </c>
      <c r="BA409" s="18">
        <f>IF(N409&lt;&gt;0,N409,IF($AV409=0,0,AK409/$AV409*$Z409))</f>
      </c>
      <c r="BB409" s="18">
        <f>IF(O409&lt;&gt;0,O409,IF($AV409=0,0,AL409/$AV409*$Z409))</f>
      </c>
      <c r="BC409" s="18">
        <f>IF(P409&lt;&gt;0,P409,IF($AV409=0,0,AM409/$AV409*$Z409))</f>
      </c>
      <c r="BD409" s="18">
        <f>IF(Q409&lt;&gt;0,Q409,IF($AV409=0,0,AN409/$AV409*$Z409))</f>
      </c>
      <c r="BE409" s="18">
        <f>IF(R409&lt;&gt;0,R409,IF($AV409=0,0,AO409/$AV409*$Z409))</f>
      </c>
      <c r="BF409" s="18">
        <f>IF(S409&lt;&gt;0,S409,IF($AV409=0,0,AP409/$AV409*$Z409))</f>
      </c>
      <c r="BG409" s="18">
        <f>IF(T409&lt;&gt;0,T409,IF($AV409=0,0,AQ409/$AV409*$Z409))</f>
      </c>
      <c r="BH409" s="18">
        <f>IF(U409&lt;&gt;0,U409,IF($AV409=0,0,AR409/$AV409*$Z409))</f>
      </c>
      <c r="BI409" s="18">
        <f>IF(V409&lt;&gt;0,V409,IF($AV409=0,0,AS409/$AV409*$Z409))</f>
      </c>
      <c r="BJ409" s="18">
        <f>IF(W409&lt;&gt;0,W409,IF($AV409=0,0,AT409/$AV409*$Z409))</f>
      </c>
      <c r="BK409" s="18">
        <f>IF(X409&lt;&gt;0,X409,IF($AV409=0,0,AU409/$AV409*$Z409))</f>
      </c>
      <c r="BL409" s="18">
        <f>SUM(AW409:BK409)</f>
      </c>
      <c r="BM409" s="17" t="str">
        <v/>
      </c>
    </row>
    <row r="410" outlineLevel="4">
      <c r="A410" s="5" t="str">
        <v>18</v>
      </c>
      <c r="B410" s="5" t="str">
        <v/>
      </c>
      <c r="C410" s="5" t="str">
        <v>BSKDGNGENGR05</v>
      </c>
      <c r="D410" s="5" t="str">
        <v>BSKDGNGENGR05</v>
      </c>
      <c r="E410" s="19">
        <f>IFERROR(_xlfn.XLOOKUP(F410,Assumptions!B:B,Assumptions!C:C),0)</f>
      </c>
      <c r="F410" s="5" t="str">
        <v>Advanced Payment</v>
      </c>
      <c r="G410" s="5" t="str">
        <v/>
      </c>
      <c r="H410" s="18">
        <f>G409*E410</f>
      </c>
      <c r="I410" s="18">
        <f>H410*(1-0)</f>
      </c>
      <c r="J410" s="18">
        <v>0</v>
      </c>
      <c r="K410" s="18">
        <v>0</v>
      </c>
      <c r="L410" s="18">
        <v>0</v>
      </c>
      <c r="M410" s="18">
        <v>0</v>
      </c>
      <c r="N410" s="18">
        <v>0</v>
      </c>
      <c r="O410" s="18">
        <v>0</v>
      </c>
      <c r="P410" s="18">
        <v>0</v>
      </c>
      <c r="Q410" s="18">
        <v>0</v>
      </c>
      <c r="R410" s="18">
        <v>0</v>
      </c>
      <c r="S410" s="18">
        <v>0</v>
      </c>
      <c r="T410" s="18">
        <v>0</v>
      </c>
      <c r="U410" s="18">
        <v>0</v>
      </c>
      <c r="V410" s="18">
        <v>0</v>
      </c>
      <c r="W410" s="18">
        <v>0</v>
      </c>
      <c r="X410" s="18">
        <v>0</v>
      </c>
      <c r="Y410" s="18">
        <f>SUM(J410:X410)</f>
      </c>
      <c r="Z410" s="18">
        <f>I410-Y410</f>
      </c>
      <c r="AA410" s="20">
        <v>46026</v>
      </c>
      <c r="AB410" s="20">
        <v>46026</v>
      </c>
      <c r="AC410" s="18">
        <f>IFERROR(_xlfn.XLOOKUP(F410,Assumptions!B:B,Assumptions!D:D),0)</f>
      </c>
      <c r="AD410" s="20">
        <f>AA410+AC410</f>
      </c>
      <c r="AE410" s="20">
        <f>AC410+AB410</f>
      </c>
      <c r="AF410" s="5" t="str">
        <v/>
      </c>
      <c r="AG410" s="18">
        <f>IFERROR(_xlfn.BETA.DIST(DATE(YEAR(AG$2),MONTH(AG$2),15),$AD$2,$AE$2,FALSE,DATE(YEAR($AD410),MONTH($AD410),1),DATE(YEAR($AE410),MONTH($AE410),28)),0)</f>
      </c>
      <c r="AH410" s="18">
        <f>IFERROR(_xlfn.BETA.DIST(DATE(YEAR(AH$2),MONTH(AH$2),15),$AD$2,$AE$2,FALSE,DATE(YEAR($AD410),MONTH($AD410),1),DATE(YEAR($AE410),MONTH($AE410),28)),0)</f>
      </c>
      <c r="AI410" s="18">
        <f>IFERROR(_xlfn.BETA.DIST(DATE(YEAR(AI$2),MONTH(AI$2),15),$AD$2,$AE$2,FALSE,DATE(YEAR($AD410),MONTH($AD410),1),DATE(YEAR($AE410),MONTH($AE410),28)),0)</f>
      </c>
      <c r="AJ410" s="18">
        <f>IFERROR(_xlfn.BETA.DIST(DATE(YEAR(AJ$2),MONTH(AJ$2),15),$AD$2,$AE$2,FALSE,DATE(YEAR($AD410),MONTH($AD410),1),DATE(YEAR($AE410),MONTH($AE410),28)),0)</f>
      </c>
      <c r="AK410" s="18">
        <f>IFERROR(_xlfn.BETA.DIST(DATE(YEAR(AK$2),MONTH(AK$2),15),$AD$2,$AE$2,FALSE,DATE(YEAR($AD410),MONTH($AD410),1),DATE(YEAR($AE410),MONTH($AE410),28)),0)</f>
      </c>
      <c r="AL410" s="18">
        <f>IFERROR(_xlfn.BETA.DIST(DATE(YEAR(AL$2),MONTH(AL$2),15),$AD$2,$AE$2,FALSE,DATE(YEAR($AD410),MONTH($AD410),1),DATE(YEAR($AE410),MONTH($AE410),28)),0)</f>
      </c>
      <c r="AM410" s="18">
        <f>IFERROR(_xlfn.BETA.DIST(DATE(YEAR(AM$2),MONTH(AM$2),15),$AD$2,$AE$2,FALSE,DATE(YEAR($AD410),MONTH($AD410),1),DATE(YEAR($AE410),MONTH($AE410),28)),0)</f>
      </c>
      <c r="AN410" s="18">
        <f>IFERROR(_xlfn.BETA.DIST(DATE(YEAR(AN$2),MONTH(AN$2),15),$AD$2,$AE$2,FALSE,DATE(YEAR($AD410),MONTH($AD410),1),DATE(YEAR($AE410),MONTH($AE410),28)),0)</f>
      </c>
      <c r="AO410" s="18">
        <f>IFERROR(_xlfn.BETA.DIST(DATE(YEAR(AO$2),MONTH(AO$2),15),$AD$2,$AE$2,FALSE,DATE(YEAR($AD410),MONTH($AD410),1),DATE(YEAR($AE410),MONTH($AE410),28)),0)</f>
      </c>
      <c r="AP410" s="18">
        <f>IFERROR(_xlfn.BETA.DIST(DATE(YEAR(AP$2),MONTH(AP$2),15),$AD$2,$AE$2,FALSE,DATE(YEAR($AD410),MONTH($AD410),1),DATE(YEAR($AE410),MONTH($AE410),28)),0)</f>
      </c>
      <c r="AQ410" s="18">
        <f>IFERROR(_xlfn.BETA.DIST(DATE(YEAR(AQ$2),MONTH(AQ$2),15),$AD$2,$AE$2,FALSE,DATE(YEAR($AD410),MONTH($AD410),1),DATE(YEAR($AE410),MONTH($AE410),28)),0)</f>
      </c>
      <c r="AR410" s="18">
        <f>IFERROR(_xlfn.BETA.DIST(DATE(YEAR(AR$2),MONTH(AR$2),15),$AD$2,$AE$2,FALSE,DATE(YEAR($AD410),MONTH($AD410),1),DATE(YEAR($AE410),MONTH($AE410),28)),0)</f>
      </c>
      <c r="AS410" s="18">
        <f>IFERROR(_xlfn.BETA.DIST(DATE(YEAR(AS$2),MONTH(AS$2),15),$AD$2,$AE$2,FALSE,DATE(YEAR($AD410),MONTH($AD410),1),DATE(YEAR($AE410),MONTH($AE410),28)),0)</f>
      </c>
      <c r="AT410" s="18">
        <f>IFERROR(_xlfn.BETA.DIST(DATE(YEAR(AT$2),MONTH(AT$2),15),$AD$2,$AE$2,FALSE,DATE(YEAR($AD410),MONTH($AD410),1),DATE(YEAR($AE410),MONTH($AE410),28)),0)</f>
      </c>
      <c r="AU410" s="18">
        <f>IFERROR(_xlfn.BETA.DIST(DATE(YEAR(AU$2),MONTH(AU$2),15),$AD$2,$AE$2,FALSE,DATE(YEAR($AD410),MONTH($AD410),1),DATE(YEAR($AE410),MONTH($AE410),28)),0)</f>
      </c>
      <c r="AV410" s="18">
        <f>SUM(AG410:AU410)</f>
      </c>
      <c r="AW410" s="18">
        <f>IF(J410&lt;&gt;0,J410,IF($AV410=0,0,AG410/$AV410*$Z410))</f>
      </c>
      <c r="AX410" s="18">
        <f>IF(K410&lt;&gt;0,K410,IF($AV410=0,0,AH410/$AV410*$Z410))</f>
      </c>
      <c r="AY410" s="18">
        <f>IF(L410&lt;&gt;0,L410,IF($AV410=0,0,AI410/$AV410*$Z410))</f>
      </c>
      <c r="AZ410" s="18">
        <f>IF(M410&lt;&gt;0,M410,IF($AV410=0,0,AJ410/$AV410*$Z410))</f>
      </c>
      <c r="BA410" s="18">
        <f>IF(N410&lt;&gt;0,N410,IF($AV410=0,0,AK410/$AV410*$Z410))</f>
      </c>
      <c r="BB410" s="18">
        <f>IF(O410&lt;&gt;0,O410,IF($AV410=0,0,AL410/$AV410*$Z410))</f>
      </c>
      <c r="BC410" s="18">
        <f>IF(P410&lt;&gt;0,P410,IF($AV410=0,0,AM410/$AV410*$Z410))</f>
      </c>
      <c r="BD410" s="18">
        <f>IF(Q410&lt;&gt;0,Q410,IF($AV410=0,0,AN410/$AV410*$Z410))</f>
      </c>
      <c r="BE410" s="18">
        <f>IF(R410&lt;&gt;0,R410,IF($AV410=0,0,AO410/$AV410*$Z410))</f>
      </c>
      <c r="BF410" s="18">
        <f>IF(S410&lt;&gt;0,S410,IF($AV410=0,0,AP410/$AV410*$Z410))</f>
      </c>
      <c r="BG410" s="18">
        <f>IF(T410&lt;&gt;0,T410,IF($AV410=0,0,AQ410/$AV410*$Z410))</f>
      </c>
      <c r="BH410" s="18">
        <f>IF(U410&lt;&gt;0,U410,IF($AV410=0,0,AR410/$AV410*$Z410))</f>
      </c>
      <c r="BI410" s="18">
        <f>IF(V410&lt;&gt;0,V410,IF($AV410=0,0,AS410/$AV410*$Z410))</f>
      </c>
      <c r="BJ410" s="18">
        <f>IF(W410&lt;&gt;0,W410,IF($AV410=0,0,AT410/$AV410*$Z410))</f>
      </c>
      <c r="BK410" s="18">
        <f>IF(X410&lt;&gt;0,X410,IF($AV410=0,0,AU410/$AV410*$Z410))</f>
      </c>
      <c r="BL410" s="18">
        <f>SUM(AW410:BK410)</f>
      </c>
      <c r="BM410" s="18">
        <f>I410-BL410</f>
      </c>
    </row>
    <row r="411" outlineLevel="4">
      <c r="A411" s="5" t="str">
        <v>18</v>
      </c>
      <c r="B411" s="5" t="str">
        <v/>
      </c>
      <c r="C411" s="5" t="str">
        <v>BSPRELGENDS10</v>
      </c>
      <c r="D411" s="5" t="str">
        <v>BSPRELGENCP58</v>
      </c>
      <c r="E411" s="19">
        <f>IFERROR(_xlfn.XLOOKUP(F411,Assumptions!B:B,Assumptions!C:C),0)</f>
      </c>
      <c r="F411" s="5" t="str">
        <v>Site Delivery USD</v>
      </c>
      <c r="G411" s="5" t="str">
        <v/>
      </c>
      <c r="H411" s="18">
        <f>G409*E411</f>
      </c>
      <c r="I411" s="18">
        <f>H411*(1-0)</f>
      </c>
      <c r="J411" s="18">
        <v>0</v>
      </c>
      <c r="K411" s="18">
        <v>0</v>
      </c>
      <c r="L411" s="18">
        <v>0</v>
      </c>
      <c r="M411" s="18">
        <v>0</v>
      </c>
      <c r="N411" s="18">
        <v>0</v>
      </c>
      <c r="O411" s="18">
        <v>0</v>
      </c>
      <c r="P411" s="18">
        <v>0</v>
      </c>
      <c r="Q411" s="18">
        <v>0</v>
      </c>
      <c r="R411" s="18">
        <v>0</v>
      </c>
      <c r="S411" s="18">
        <v>0</v>
      </c>
      <c r="T411" s="18">
        <v>0</v>
      </c>
      <c r="U411" s="18">
        <v>0</v>
      </c>
      <c r="V411" s="18">
        <v>0</v>
      </c>
      <c r="W411" s="18">
        <v>0</v>
      </c>
      <c r="X411" s="18">
        <v>0</v>
      </c>
      <c r="Y411" s="18">
        <f>SUM(J411:X411)</f>
      </c>
      <c r="Z411" s="18">
        <f>I411-Y411</f>
      </c>
      <c r="AA411" s="20">
        <v>46196</v>
      </c>
      <c r="AB411" s="20">
        <v>46385</v>
      </c>
      <c r="AC411" s="18">
        <f>IFERROR(_xlfn.XLOOKUP(F411,Assumptions!B:B,Assumptions!D:D),0)</f>
      </c>
      <c r="AD411" s="20">
        <f>AA411+AC411</f>
      </c>
      <c r="AE411" s="20">
        <f>AC411+AB411</f>
      </c>
      <c r="AF411" s="5" t="str">
        <v/>
      </c>
      <c r="AG411" s="18">
        <f>IFERROR(_xlfn.BETA.DIST(DATE(YEAR(AG$2),MONTH(AG$2),15),$AD$2,$AE$2,FALSE,DATE(YEAR($AD411),MONTH($AD411),1),DATE(YEAR($AE411),MONTH($AE411),28)),0)</f>
      </c>
      <c r="AH411" s="18">
        <f>IFERROR(_xlfn.BETA.DIST(DATE(YEAR(AH$2),MONTH(AH$2),15),$AD$2,$AE$2,FALSE,DATE(YEAR($AD411),MONTH($AD411),1),DATE(YEAR($AE411),MONTH($AE411),28)),0)</f>
      </c>
      <c r="AI411" s="18">
        <f>IFERROR(_xlfn.BETA.DIST(DATE(YEAR(AI$2),MONTH(AI$2),15),$AD$2,$AE$2,FALSE,DATE(YEAR($AD411),MONTH($AD411),1),DATE(YEAR($AE411),MONTH($AE411),28)),0)</f>
      </c>
      <c r="AJ411" s="18">
        <f>IFERROR(_xlfn.BETA.DIST(DATE(YEAR(AJ$2),MONTH(AJ$2),15),$AD$2,$AE$2,FALSE,DATE(YEAR($AD411),MONTH($AD411),1),DATE(YEAR($AE411),MONTH($AE411),28)),0)</f>
      </c>
      <c r="AK411" s="18">
        <f>IFERROR(_xlfn.BETA.DIST(DATE(YEAR(AK$2),MONTH(AK$2),15),$AD$2,$AE$2,FALSE,DATE(YEAR($AD411),MONTH($AD411),1),DATE(YEAR($AE411),MONTH($AE411),28)),0)</f>
      </c>
      <c r="AL411" s="18">
        <f>IFERROR(_xlfn.BETA.DIST(DATE(YEAR(AL$2),MONTH(AL$2),15),$AD$2,$AE$2,FALSE,DATE(YEAR($AD411),MONTH($AD411),1),DATE(YEAR($AE411),MONTH($AE411),28)),0)</f>
      </c>
      <c r="AM411" s="18">
        <f>IFERROR(_xlfn.BETA.DIST(DATE(YEAR(AM$2),MONTH(AM$2),15),$AD$2,$AE$2,FALSE,DATE(YEAR($AD411),MONTH($AD411),1),DATE(YEAR($AE411),MONTH($AE411),28)),0)</f>
      </c>
      <c r="AN411" s="18">
        <f>IFERROR(_xlfn.BETA.DIST(DATE(YEAR(AN$2),MONTH(AN$2),15),$AD$2,$AE$2,FALSE,DATE(YEAR($AD411),MONTH($AD411),1),DATE(YEAR($AE411),MONTH($AE411),28)),0)</f>
      </c>
      <c r="AO411" s="18">
        <f>IFERROR(_xlfn.BETA.DIST(DATE(YEAR(AO$2),MONTH(AO$2),15),$AD$2,$AE$2,FALSE,DATE(YEAR($AD411),MONTH($AD411),1),DATE(YEAR($AE411),MONTH($AE411),28)),0)</f>
      </c>
      <c r="AP411" s="18">
        <f>IFERROR(_xlfn.BETA.DIST(DATE(YEAR(AP$2),MONTH(AP$2),15),$AD$2,$AE$2,FALSE,DATE(YEAR($AD411),MONTH($AD411),1),DATE(YEAR($AE411),MONTH($AE411),28)),0)</f>
      </c>
      <c r="AQ411" s="18">
        <f>IFERROR(_xlfn.BETA.DIST(DATE(YEAR(AQ$2),MONTH(AQ$2),15),$AD$2,$AE$2,FALSE,DATE(YEAR($AD411),MONTH($AD411),1),DATE(YEAR($AE411),MONTH($AE411),28)),0)</f>
      </c>
      <c r="AR411" s="18">
        <f>IFERROR(_xlfn.BETA.DIST(DATE(YEAR(AR$2),MONTH(AR$2),15),$AD$2,$AE$2,FALSE,DATE(YEAR($AD411),MONTH($AD411),1),DATE(YEAR($AE411),MONTH($AE411),28)),0)</f>
      </c>
      <c r="AS411" s="18">
        <f>IFERROR(_xlfn.BETA.DIST(DATE(YEAR(AS$2),MONTH(AS$2),15),$AD$2,$AE$2,FALSE,DATE(YEAR($AD411),MONTH($AD411),1),DATE(YEAR($AE411),MONTH($AE411),28)),0)</f>
      </c>
      <c r="AT411" s="18">
        <f>IFERROR(_xlfn.BETA.DIST(DATE(YEAR(AT$2),MONTH(AT$2),15),$AD$2,$AE$2,FALSE,DATE(YEAR($AD411),MONTH($AD411),1),DATE(YEAR($AE411),MONTH($AE411),28)),0)</f>
      </c>
      <c r="AU411" s="18">
        <f>IFERROR(_xlfn.BETA.DIST(DATE(YEAR(AU$2),MONTH(AU$2),15),$AD$2,$AE$2,FALSE,DATE(YEAR($AD411),MONTH($AD411),1),DATE(YEAR($AE411),MONTH($AE411),28)),0)</f>
      </c>
      <c r="AV411" s="18">
        <f>SUM(AG411:AU411)</f>
      </c>
      <c r="AW411" s="18">
        <f>IF(J411&lt;&gt;0,J411,IF($AV411=0,0,AG411/$AV411*$Z411))</f>
      </c>
      <c r="AX411" s="18">
        <f>IF(K411&lt;&gt;0,K411,IF($AV411=0,0,AH411/$AV411*$Z411))</f>
      </c>
      <c r="AY411" s="18">
        <f>IF(L411&lt;&gt;0,L411,IF($AV411=0,0,AI411/$AV411*$Z411))</f>
      </c>
      <c r="AZ411" s="18">
        <f>IF(M411&lt;&gt;0,M411,IF($AV411=0,0,AJ411/$AV411*$Z411))</f>
      </c>
      <c r="BA411" s="18">
        <f>IF(N411&lt;&gt;0,N411,IF($AV411=0,0,AK411/$AV411*$Z411))</f>
      </c>
      <c r="BB411" s="18">
        <f>IF(O411&lt;&gt;0,O411,IF($AV411=0,0,AL411/$AV411*$Z411))</f>
      </c>
      <c r="BC411" s="18">
        <f>IF(P411&lt;&gt;0,P411,IF($AV411=0,0,AM411/$AV411*$Z411))</f>
      </c>
      <c r="BD411" s="18">
        <f>IF(Q411&lt;&gt;0,Q411,IF($AV411=0,0,AN411/$AV411*$Z411))</f>
      </c>
      <c r="BE411" s="18">
        <f>IF(R411&lt;&gt;0,R411,IF($AV411=0,0,AO411/$AV411*$Z411))</f>
      </c>
      <c r="BF411" s="18">
        <f>IF(S411&lt;&gt;0,S411,IF($AV411=0,0,AP411/$AV411*$Z411))</f>
      </c>
      <c r="BG411" s="18">
        <f>IF(T411&lt;&gt;0,T411,IF($AV411=0,0,AQ411/$AV411*$Z411))</f>
      </c>
      <c r="BH411" s="18">
        <f>IF(U411&lt;&gt;0,U411,IF($AV411=0,0,AR411/$AV411*$Z411))</f>
      </c>
      <c r="BI411" s="18">
        <f>IF(V411&lt;&gt;0,V411,IF($AV411=0,0,AS411/$AV411*$Z411))</f>
      </c>
      <c r="BJ411" s="18">
        <f>IF(W411&lt;&gt;0,W411,IF($AV411=0,0,AT411/$AV411*$Z411))</f>
      </c>
      <c r="BK411" s="18">
        <f>IF(X411&lt;&gt;0,X411,IF($AV411=0,0,AU411/$AV411*$Z411))</f>
      </c>
      <c r="BL411" s="18">
        <f>SUM(AW411:BK411)</f>
      </c>
      <c r="BM411" s="18">
        <f>I411-BL411</f>
      </c>
    </row>
    <row r="412" outlineLevel="4">
      <c r="A412" s="5" t="str">
        <v>18</v>
      </c>
      <c r="B412" s="5" t="str">
        <v/>
      </c>
      <c r="C412" s="5" t="str">
        <v>BSKDGNGENGR07</v>
      </c>
      <c r="D412" s="5" t="str">
        <v>BSKDGNGENGR07</v>
      </c>
      <c r="E412" s="19">
        <f>IFERROR(_xlfn.XLOOKUP(F412,Assumptions!B:B,Assumptions!C:C),0)</f>
      </c>
      <c r="F412" s="5" t="str">
        <v>Retention</v>
      </c>
      <c r="G412" s="5" t="str">
        <v/>
      </c>
      <c r="H412" s="18">
        <f>G409*E412</f>
      </c>
      <c r="I412" s="18">
        <f>H412*(1-0)</f>
      </c>
      <c r="J412" s="18">
        <v>0</v>
      </c>
      <c r="K412" s="18">
        <v>0</v>
      </c>
      <c r="L412" s="18">
        <v>0</v>
      </c>
      <c r="M412" s="18">
        <v>0</v>
      </c>
      <c r="N412" s="18">
        <v>0</v>
      </c>
      <c r="O412" s="18">
        <v>0</v>
      </c>
      <c r="P412" s="18">
        <v>0</v>
      </c>
      <c r="Q412" s="18">
        <v>0</v>
      </c>
      <c r="R412" s="18">
        <v>0</v>
      </c>
      <c r="S412" s="18">
        <v>0</v>
      </c>
      <c r="T412" s="18">
        <v>0</v>
      </c>
      <c r="U412" s="18">
        <v>0</v>
      </c>
      <c r="V412" s="18">
        <v>0</v>
      </c>
      <c r="W412" s="18">
        <v>0</v>
      </c>
      <c r="X412" s="18">
        <v>0</v>
      </c>
      <c r="Y412" s="18">
        <f>SUM(J412:X412)</f>
      </c>
      <c r="Z412" s="18">
        <f>I412-Y412</f>
      </c>
      <c r="AA412" s="20">
        <v>46483</v>
      </c>
      <c r="AB412" s="20">
        <v>46483</v>
      </c>
      <c r="AC412" s="18">
        <f>IFERROR(_xlfn.XLOOKUP(F412,Assumptions!B:B,Assumptions!D:D),0)</f>
      </c>
      <c r="AD412" s="20">
        <f>AA412+AC412</f>
      </c>
      <c r="AE412" s="20">
        <f>AC412+AB412</f>
      </c>
      <c r="AF412" s="5" t="str">
        <v/>
      </c>
      <c r="AG412" s="18">
        <f>IFERROR(_xlfn.BETA.DIST(DATE(YEAR(AG$2),MONTH(AG$2),15),$AD$2,$AE$2,FALSE,DATE(YEAR($AD412),MONTH($AD412),1),DATE(YEAR($AE412),MONTH($AE412),28)),0)</f>
      </c>
      <c r="AH412" s="18">
        <f>IFERROR(_xlfn.BETA.DIST(DATE(YEAR(AH$2),MONTH(AH$2),15),$AD$2,$AE$2,FALSE,DATE(YEAR($AD412),MONTH($AD412),1),DATE(YEAR($AE412),MONTH($AE412),28)),0)</f>
      </c>
      <c r="AI412" s="18">
        <f>IFERROR(_xlfn.BETA.DIST(DATE(YEAR(AI$2),MONTH(AI$2),15),$AD$2,$AE$2,FALSE,DATE(YEAR($AD412),MONTH($AD412),1),DATE(YEAR($AE412),MONTH($AE412),28)),0)</f>
      </c>
      <c r="AJ412" s="18">
        <f>IFERROR(_xlfn.BETA.DIST(DATE(YEAR(AJ$2),MONTH(AJ$2),15),$AD$2,$AE$2,FALSE,DATE(YEAR($AD412),MONTH($AD412),1),DATE(YEAR($AE412),MONTH($AE412),28)),0)</f>
      </c>
      <c r="AK412" s="18">
        <f>IFERROR(_xlfn.BETA.DIST(DATE(YEAR(AK$2),MONTH(AK$2),15),$AD$2,$AE$2,FALSE,DATE(YEAR($AD412),MONTH($AD412),1),DATE(YEAR($AE412),MONTH($AE412),28)),0)</f>
      </c>
      <c r="AL412" s="18">
        <f>IFERROR(_xlfn.BETA.DIST(DATE(YEAR(AL$2),MONTH(AL$2),15),$AD$2,$AE$2,FALSE,DATE(YEAR($AD412),MONTH($AD412),1),DATE(YEAR($AE412),MONTH($AE412),28)),0)</f>
      </c>
      <c r="AM412" s="18">
        <f>IFERROR(_xlfn.BETA.DIST(DATE(YEAR(AM$2),MONTH(AM$2),15),$AD$2,$AE$2,FALSE,DATE(YEAR($AD412),MONTH($AD412),1),DATE(YEAR($AE412),MONTH($AE412),28)),0)</f>
      </c>
      <c r="AN412" s="18">
        <f>IFERROR(_xlfn.BETA.DIST(DATE(YEAR(AN$2),MONTH(AN$2),15),$AD$2,$AE$2,FALSE,DATE(YEAR($AD412),MONTH($AD412),1),DATE(YEAR($AE412),MONTH($AE412),28)),0)</f>
      </c>
      <c r="AO412" s="18">
        <f>IFERROR(_xlfn.BETA.DIST(DATE(YEAR(AO$2),MONTH(AO$2),15),$AD$2,$AE$2,FALSE,DATE(YEAR($AD412),MONTH($AD412),1),DATE(YEAR($AE412),MONTH($AE412),28)),0)</f>
      </c>
      <c r="AP412" s="18">
        <f>IFERROR(_xlfn.BETA.DIST(DATE(YEAR(AP$2),MONTH(AP$2),15),$AD$2,$AE$2,FALSE,DATE(YEAR($AD412),MONTH($AD412),1),DATE(YEAR($AE412),MONTH($AE412),28)),0)</f>
      </c>
      <c r="AQ412" s="18">
        <f>IFERROR(_xlfn.BETA.DIST(DATE(YEAR(AQ$2),MONTH(AQ$2),15),$AD$2,$AE$2,FALSE,DATE(YEAR($AD412),MONTH($AD412),1),DATE(YEAR($AE412),MONTH($AE412),28)),0)</f>
      </c>
      <c r="AR412" s="18">
        <f>IFERROR(_xlfn.BETA.DIST(DATE(YEAR(AR$2),MONTH(AR$2),15),$AD$2,$AE$2,FALSE,DATE(YEAR($AD412),MONTH($AD412),1),DATE(YEAR($AE412),MONTH($AE412),28)),0)</f>
      </c>
      <c r="AS412" s="18">
        <f>IFERROR(_xlfn.BETA.DIST(DATE(YEAR(AS$2),MONTH(AS$2),15),$AD$2,$AE$2,FALSE,DATE(YEAR($AD412),MONTH($AD412),1),DATE(YEAR($AE412),MONTH($AE412),28)),0)</f>
      </c>
      <c r="AT412" s="18">
        <f>IFERROR(_xlfn.BETA.DIST(DATE(YEAR(AT$2),MONTH(AT$2),15),$AD$2,$AE$2,FALSE,DATE(YEAR($AD412),MONTH($AD412),1),DATE(YEAR($AE412),MONTH($AE412),28)),0)</f>
      </c>
      <c r="AU412" s="18">
        <f>IFERROR(_xlfn.BETA.DIST(DATE(YEAR(AU$2),MONTH(AU$2),15),$AD$2,$AE$2,FALSE,DATE(YEAR($AD412),MONTH($AD412),1),DATE(YEAR($AE412),MONTH($AE412),28)),0)</f>
      </c>
      <c r="AV412" s="18">
        <f>SUM(AG412:AU412)</f>
      </c>
      <c r="AW412" s="18">
        <f>IF(J412&lt;&gt;0,J412,IF($AV412=0,0,AG412/$AV412*$Z412))</f>
      </c>
      <c r="AX412" s="18">
        <f>IF(K412&lt;&gt;0,K412,IF($AV412=0,0,AH412/$AV412*$Z412))</f>
      </c>
      <c r="AY412" s="18">
        <f>IF(L412&lt;&gt;0,L412,IF($AV412=0,0,AI412/$AV412*$Z412))</f>
      </c>
      <c r="AZ412" s="18">
        <f>IF(M412&lt;&gt;0,M412,IF($AV412=0,0,AJ412/$AV412*$Z412))</f>
      </c>
      <c r="BA412" s="18">
        <f>IF(N412&lt;&gt;0,N412,IF($AV412=0,0,AK412/$AV412*$Z412))</f>
      </c>
      <c r="BB412" s="18">
        <f>IF(O412&lt;&gt;0,O412,IF($AV412=0,0,AL412/$AV412*$Z412))</f>
      </c>
      <c r="BC412" s="18">
        <f>IF(P412&lt;&gt;0,P412,IF($AV412=0,0,AM412/$AV412*$Z412))</f>
      </c>
      <c r="BD412" s="18">
        <f>IF(Q412&lt;&gt;0,Q412,IF($AV412=0,0,AN412/$AV412*$Z412))</f>
      </c>
      <c r="BE412" s="18">
        <f>IF(R412&lt;&gt;0,R412,IF($AV412=0,0,AO412/$AV412*$Z412))</f>
      </c>
      <c r="BF412" s="18">
        <f>IF(S412&lt;&gt;0,S412,IF($AV412=0,0,AP412/$AV412*$Z412))</f>
      </c>
      <c r="BG412" s="18">
        <f>IF(T412&lt;&gt;0,T412,IF($AV412=0,0,AQ412/$AV412*$Z412))</f>
      </c>
      <c r="BH412" s="18">
        <f>IF(U412&lt;&gt;0,U412,IF($AV412=0,0,AR412/$AV412*$Z412))</f>
      </c>
      <c r="BI412" s="18">
        <f>IF(V412&lt;&gt;0,V412,IF($AV412=0,0,AS412/$AV412*$Z412))</f>
      </c>
      <c r="BJ412" s="18">
        <f>IF(W412&lt;&gt;0,W412,IF($AV412=0,0,AT412/$AV412*$Z412))</f>
      </c>
      <c r="BK412" s="18">
        <f>IF(X412&lt;&gt;0,X412,IF($AV412=0,0,AU412/$AV412*$Z412))</f>
      </c>
      <c r="BL412" s="18">
        <f>SUM(AW412:BK412)</f>
      </c>
      <c r="BM412" s="18">
        <f>I412-BL412</f>
      </c>
    </row>
    <row r="413" outlineLevel="1">
      <c r="A413" s="13" t="str">
        <v/>
      </c>
      <c r="B413" s="13" t="str">
        <v/>
      </c>
      <c r="C413" s="13" t="str">
        <v/>
      </c>
      <c r="D413" s="13" t="str">
        <v/>
      </c>
      <c r="E413" s="13" t="str">
        <v>Spare Parts</v>
      </c>
      <c r="F413" s="13" t="str">
        <v/>
      </c>
      <c r="G413" s="13">
        <f>SUM(G414,G531,G628,G681,G694,G779,G804)</f>
      </c>
      <c r="H413" s="13" t="str">
        <v/>
      </c>
      <c r="I413" s="13" t="str">
        <v/>
      </c>
      <c r="J413" s="13" t="str">
        <v/>
      </c>
      <c r="K413" s="13" t="str">
        <v/>
      </c>
      <c r="L413" s="13" t="str">
        <v/>
      </c>
      <c r="M413" s="13" t="str">
        <v/>
      </c>
      <c r="N413" s="13" t="str">
        <v/>
      </c>
      <c r="O413" s="13" t="str">
        <v/>
      </c>
      <c r="P413" s="13" t="str">
        <v/>
      </c>
      <c r="Q413" s="13" t="str">
        <v/>
      </c>
      <c r="R413" s="13" t="str">
        <v/>
      </c>
      <c r="S413" s="13" t="str">
        <v/>
      </c>
      <c r="T413" s="13" t="str">
        <v/>
      </c>
      <c r="U413" s="13" t="str">
        <v/>
      </c>
      <c r="V413" s="13" t="str">
        <v/>
      </c>
      <c r="W413" s="13" t="str">
        <v/>
      </c>
      <c r="X413" s="13" t="str">
        <v/>
      </c>
      <c r="Y413" s="13" t="str">
        <v/>
      </c>
      <c r="Z413" s="13" t="str">
        <v/>
      </c>
      <c r="AA413" s="13" t="str">
        <v/>
      </c>
      <c r="AB413" s="13" t="str">
        <v/>
      </c>
      <c r="AC413" s="13" t="str">
        <v/>
      </c>
      <c r="AD413" s="13" t="str">
        <v/>
      </c>
      <c r="AE413" s="13" t="str">
        <v/>
      </c>
      <c r="AF413" s="5" t="str">
        <v/>
      </c>
      <c r="AG413" s="13" t="str">
        <v/>
      </c>
      <c r="AH413" s="13" t="str">
        <v/>
      </c>
      <c r="AI413" s="13" t="str">
        <v/>
      </c>
      <c r="AJ413" s="13" t="str">
        <v/>
      </c>
      <c r="AK413" s="13" t="str">
        <v/>
      </c>
      <c r="AL413" s="13" t="str">
        <v/>
      </c>
      <c r="AM413" s="13" t="str">
        <v/>
      </c>
      <c r="AN413" s="13" t="str">
        <v/>
      </c>
      <c r="AO413" s="13" t="str">
        <v/>
      </c>
      <c r="AP413" s="13" t="str">
        <v/>
      </c>
      <c r="AQ413" s="13" t="str">
        <v/>
      </c>
      <c r="AR413" s="13" t="str">
        <v/>
      </c>
      <c r="AS413" s="13" t="str">
        <v/>
      </c>
      <c r="AT413" s="13" t="str">
        <v/>
      </c>
      <c r="AU413" s="13" t="str">
        <v/>
      </c>
      <c r="AV413" s="13" t="str">
        <v/>
      </c>
      <c r="AW413" s="13" t="str">
        <v/>
      </c>
      <c r="AX413" s="13" t="str">
        <v/>
      </c>
      <c r="AY413" s="13" t="str">
        <v/>
      </c>
      <c r="AZ413" s="13" t="str">
        <v/>
      </c>
      <c r="BA413" s="13" t="str">
        <v/>
      </c>
      <c r="BB413" s="13" t="str">
        <v/>
      </c>
      <c r="BC413" s="13" t="str">
        <v/>
      </c>
      <c r="BD413" s="13" t="str">
        <v/>
      </c>
      <c r="BE413" s="13" t="str">
        <v/>
      </c>
      <c r="BF413" s="13" t="str">
        <v/>
      </c>
      <c r="BG413" s="13" t="str">
        <v/>
      </c>
      <c r="BH413" s="13" t="str">
        <v/>
      </c>
      <c r="BI413" s="13" t="str">
        <v/>
      </c>
      <c r="BJ413" s="13" t="str">
        <v/>
      </c>
      <c r="BK413" s="13" t="str">
        <v/>
      </c>
      <c r="BL413" s="13" t="str">
        <v/>
      </c>
      <c r="BM413" s="13" t="str">
        <v/>
      </c>
    </row>
    <row r="414" outlineLevel="2">
      <c r="A414" s="15" t="str">
        <v/>
      </c>
      <c r="B414" s="15" t="str">
        <v/>
      </c>
      <c r="C414" s="15" t="str">
        <v/>
      </c>
      <c r="D414" s="15" t="str">
        <v/>
      </c>
      <c r="E414" s="15" t="str">
        <v/>
      </c>
      <c r="F414" s="15" t="str">
        <v>GIS - 220KV</v>
      </c>
      <c r="G414" s="15">
        <v>265594.44</v>
      </c>
      <c r="H414" s="15" t="str">
        <v/>
      </c>
      <c r="I414" s="15" t="str">
        <v/>
      </c>
      <c r="J414" s="15" t="str">
        <v/>
      </c>
      <c r="K414" s="15" t="str">
        <v/>
      </c>
      <c r="L414" s="15" t="str">
        <v/>
      </c>
      <c r="M414" s="15" t="str">
        <v/>
      </c>
      <c r="N414" s="15" t="str">
        <v/>
      </c>
      <c r="O414" s="15" t="str">
        <v/>
      </c>
      <c r="P414" s="15" t="str">
        <v/>
      </c>
      <c r="Q414" s="15" t="str">
        <v/>
      </c>
      <c r="R414" s="15" t="str">
        <v/>
      </c>
      <c r="S414" s="15" t="str">
        <v/>
      </c>
      <c r="T414" s="15" t="str">
        <v/>
      </c>
      <c r="U414" s="15" t="str">
        <v/>
      </c>
      <c r="V414" s="15" t="str">
        <v/>
      </c>
      <c r="W414" s="15" t="str">
        <v/>
      </c>
      <c r="X414" s="15" t="str">
        <v/>
      </c>
      <c r="Y414" s="15" t="str">
        <v/>
      </c>
      <c r="Z414" s="15" t="str">
        <v/>
      </c>
      <c r="AA414" s="15" t="str">
        <v/>
      </c>
      <c r="AB414" s="15" t="str">
        <v/>
      </c>
      <c r="AC414" s="15" t="str">
        <v/>
      </c>
      <c r="AD414" s="15" t="str">
        <v/>
      </c>
      <c r="AE414" s="15" t="str">
        <v/>
      </c>
      <c r="AF414" s="5" t="str">
        <v/>
      </c>
      <c r="AG414" s="15" t="str">
        <v/>
      </c>
      <c r="AH414" s="15" t="str">
        <v/>
      </c>
      <c r="AI414" s="15" t="str">
        <v/>
      </c>
      <c r="AJ414" s="15" t="str">
        <v/>
      </c>
      <c r="AK414" s="15" t="str">
        <v/>
      </c>
      <c r="AL414" s="15" t="str">
        <v/>
      </c>
      <c r="AM414" s="15" t="str">
        <v/>
      </c>
      <c r="AN414" s="15" t="str">
        <v/>
      </c>
      <c r="AO414" s="15" t="str">
        <v/>
      </c>
      <c r="AP414" s="15" t="str">
        <v/>
      </c>
      <c r="AQ414" s="15" t="str">
        <v/>
      </c>
      <c r="AR414" s="15" t="str">
        <v/>
      </c>
      <c r="AS414" s="15" t="str">
        <v/>
      </c>
      <c r="AT414" s="15" t="str">
        <v/>
      </c>
      <c r="AU414" s="15" t="str">
        <v/>
      </c>
      <c r="AV414" s="15" t="str">
        <v/>
      </c>
      <c r="AW414" s="15" t="str">
        <v/>
      </c>
      <c r="AX414" s="15" t="str">
        <v/>
      </c>
      <c r="AY414" s="15" t="str">
        <v/>
      </c>
      <c r="AZ414" s="15" t="str">
        <v/>
      </c>
      <c r="BA414" s="15" t="str">
        <v/>
      </c>
      <c r="BB414" s="15" t="str">
        <v/>
      </c>
      <c r="BC414" s="15" t="str">
        <v/>
      </c>
      <c r="BD414" s="15" t="str">
        <v/>
      </c>
      <c r="BE414" s="15" t="str">
        <v/>
      </c>
      <c r="BF414" s="15" t="str">
        <v/>
      </c>
      <c r="BG414" s="15" t="str">
        <v/>
      </c>
      <c r="BH414" s="15" t="str">
        <v/>
      </c>
      <c r="BI414" s="15" t="str">
        <v/>
      </c>
      <c r="BJ414" s="15" t="str">
        <v/>
      </c>
      <c r="BK414" s="15" t="str">
        <v/>
      </c>
      <c r="BL414" s="15" t="str">
        <v/>
      </c>
      <c r="BM414" s="15" t="str">
        <v/>
      </c>
    </row>
    <row r="415" outlineLevel="3">
      <c r="A415" s="17" t="str">
        <v>14.1.1.1</v>
      </c>
      <c r="B415" s="17" t="str">
        <v/>
      </c>
      <c r="C415" s="17" t="str">
        <v/>
      </c>
      <c r="D415" s="17" t="str">
        <v/>
      </c>
      <c r="E415" s="17" t="str">
        <v>14.1.1.1</v>
      </c>
      <c r="F415" s="17" t="str">
        <v>Three single phase circuit breaker complete with mechanism in enclosure from each type.</v>
      </c>
      <c r="G415" s="17">
        <v>64714.19</v>
      </c>
      <c r="H415" s="17" t="str">
        <v/>
      </c>
      <c r="I415" s="17" t="str">
        <v/>
      </c>
      <c r="J415" s="17" t="str">
        <v/>
      </c>
      <c r="K415" s="17" t="str">
        <v/>
      </c>
      <c r="L415" s="17" t="str">
        <v/>
      </c>
      <c r="M415" s="17" t="str">
        <v/>
      </c>
      <c r="N415" s="17" t="str">
        <v/>
      </c>
      <c r="O415" s="17" t="str">
        <v/>
      </c>
      <c r="P415" s="17" t="str">
        <v/>
      </c>
      <c r="Q415" s="17" t="str">
        <v/>
      </c>
      <c r="R415" s="17" t="str">
        <v/>
      </c>
      <c r="S415" s="17" t="str">
        <v/>
      </c>
      <c r="T415" s="17" t="str">
        <v/>
      </c>
      <c r="U415" s="17" t="str">
        <v/>
      </c>
      <c r="V415" s="17" t="str">
        <v/>
      </c>
      <c r="W415" s="17" t="str">
        <v/>
      </c>
      <c r="X415" s="17" t="str">
        <v/>
      </c>
      <c r="Y415" s="17" t="str">
        <v/>
      </c>
      <c r="Z415" s="17" t="str">
        <v/>
      </c>
      <c r="AA415" s="17" t="str">
        <v/>
      </c>
      <c r="AB415" s="17" t="str">
        <v/>
      </c>
      <c r="AC415" s="17" t="str">
        <v/>
      </c>
      <c r="AD415" s="17" t="str">
        <v/>
      </c>
      <c r="AE415" s="17" t="str">
        <v/>
      </c>
      <c r="AF415" s="5" t="str">
        <v/>
      </c>
      <c r="AG415" s="18">
        <f>IFERROR(_xlfn.BETA.DIST(DATE(YEAR(AG$2),MONTH(AG$2),15),$AD$2,$AE$2,FALSE,DATE(YEAR($AD415),MONTH($AD415),1),DATE(YEAR($AE415),MONTH($AE415),28)),0)</f>
      </c>
      <c r="AH415" s="18">
        <f>IFERROR(_xlfn.BETA.DIST(DATE(YEAR(AH$2),MONTH(AH$2),15),$AD$2,$AE$2,FALSE,DATE(YEAR($AD415),MONTH($AD415),1),DATE(YEAR($AE415),MONTH($AE415),28)),0)</f>
      </c>
      <c r="AI415" s="18">
        <f>IFERROR(_xlfn.BETA.DIST(DATE(YEAR(AI$2),MONTH(AI$2),15),$AD$2,$AE$2,FALSE,DATE(YEAR($AD415),MONTH($AD415),1),DATE(YEAR($AE415),MONTH($AE415),28)),0)</f>
      </c>
      <c r="AJ415" s="18">
        <f>IFERROR(_xlfn.BETA.DIST(DATE(YEAR(AJ$2),MONTH(AJ$2),15),$AD$2,$AE$2,FALSE,DATE(YEAR($AD415),MONTH($AD415),1),DATE(YEAR($AE415),MONTH($AE415),28)),0)</f>
      </c>
      <c r="AK415" s="18">
        <f>IFERROR(_xlfn.BETA.DIST(DATE(YEAR(AK$2),MONTH(AK$2),15),$AD$2,$AE$2,FALSE,DATE(YEAR($AD415),MONTH($AD415),1),DATE(YEAR($AE415),MONTH($AE415),28)),0)</f>
      </c>
      <c r="AL415" s="18">
        <f>IFERROR(_xlfn.BETA.DIST(DATE(YEAR(AL$2),MONTH(AL$2),15),$AD$2,$AE$2,FALSE,DATE(YEAR($AD415),MONTH($AD415),1),DATE(YEAR($AE415),MONTH($AE415),28)),0)</f>
      </c>
      <c r="AM415" s="18">
        <f>IFERROR(_xlfn.BETA.DIST(DATE(YEAR(AM$2),MONTH(AM$2),15),$AD$2,$AE$2,FALSE,DATE(YEAR($AD415),MONTH($AD415),1),DATE(YEAR($AE415),MONTH($AE415),28)),0)</f>
      </c>
      <c r="AN415" s="18">
        <f>IFERROR(_xlfn.BETA.DIST(DATE(YEAR(AN$2),MONTH(AN$2),15),$AD$2,$AE$2,FALSE,DATE(YEAR($AD415),MONTH($AD415),1),DATE(YEAR($AE415),MONTH($AE415),28)),0)</f>
      </c>
      <c r="AO415" s="18">
        <f>IFERROR(_xlfn.BETA.DIST(DATE(YEAR(AO$2),MONTH(AO$2),15),$AD$2,$AE$2,FALSE,DATE(YEAR($AD415),MONTH($AD415),1),DATE(YEAR($AE415),MONTH($AE415),28)),0)</f>
      </c>
      <c r="AP415" s="18">
        <f>IFERROR(_xlfn.BETA.DIST(DATE(YEAR(AP$2),MONTH(AP$2),15),$AD$2,$AE$2,FALSE,DATE(YEAR($AD415),MONTH($AD415),1),DATE(YEAR($AE415),MONTH($AE415),28)),0)</f>
      </c>
      <c r="AQ415" s="18">
        <f>IFERROR(_xlfn.BETA.DIST(DATE(YEAR(AQ$2),MONTH(AQ$2),15),$AD$2,$AE$2,FALSE,DATE(YEAR($AD415),MONTH($AD415),1),DATE(YEAR($AE415),MONTH($AE415),28)),0)</f>
      </c>
      <c r="AR415" s="18">
        <f>IFERROR(_xlfn.BETA.DIST(DATE(YEAR(AR$2),MONTH(AR$2),15),$AD$2,$AE$2,FALSE,DATE(YEAR($AD415),MONTH($AD415),1),DATE(YEAR($AE415),MONTH($AE415),28)),0)</f>
      </c>
      <c r="AS415" s="18">
        <f>IFERROR(_xlfn.BETA.DIST(DATE(YEAR(AS$2),MONTH(AS$2),15),$AD$2,$AE$2,FALSE,DATE(YEAR($AD415),MONTH($AD415),1),DATE(YEAR($AE415),MONTH($AE415),28)),0)</f>
      </c>
      <c r="AT415" s="18">
        <f>IFERROR(_xlfn.BETA.DIST(DATE(YEAR(AT$2),MONTH(AT$2),15),$AD$2,$AE$2,FALSE,DATE(YEAR($AD415),MONTH($AD415),1),DATE(YEAR($AE415),MONTH($AE415),28)),0)</f>
      </c>
      <c r="AU415" s="18">
        <f>IFERROR(_xlfn.BETA.DIST(DATE(YEAR(AU$2),MONTH(AU$2),15),$AD$2,$AE$2,FALSE,DATE(YEAR($AD415),MONTH($AD415),1),DATE(YEAR($AE415),MONTH($AE415),28)),0)</f>
      </c>
      <c r="AV415" s="18">
        <f>SUM(AG415:AU415)</f>
      </c>
      <c r="AW415" s="18">
        <f>IF(J415&lt;&gt;0,J415,IF($AV415=0,0,AG415/$AV415*$Z415))</f>
      </c>
      <c r="AX415" s="18">
        <f>IF(K415&lt;&gt;0,K415,IF($AV415=0,0,AH415/$AV415*$Z415))</f>
      </c>
      <c r="AY415" s="18">
        <f>IF(L415&lt;&gt;0,L415,IF($AV415=0,0,AI415/$AV415*$Z415))</f>
      </c>
      <c r="AZ415" s="18">
        <f>IF(M415&lt;&gt;0,M415,IF($AV415=0,0,AJ415/$AV415*$Z415))</f>
      </c>
      <c r="BA415" s="18">
        <f>IF(N415&lt;&gt;0,N415,IF($AV415=0,0,AK415/$AV415*$Z415))</f>
      </c>
      <c r="BB415" s="18">
        <f>IF(O415&lt;&gt;0,O415,IF($AV415=0,0,AL415/$AV415*$Z415))</f>
      </c>
      <c r="BC415" s="18">
        <f>IF(P415&lt;&gt;0,P415,IF($AV415=0,0,AM415/$AV415*$Z415))</f>
      </c>
      <c r="BD415" s="18">
        <f>IF(Q415&lt;&gt;0,Q415,IF($AV415=0,0,AN415/$AV415*$Z415))</f>
      </c>
      <c r="BE415" s="18">
        <f>IF(R415&lt;&gt;0,R415,IF($AV415=0,0,AO415/$AV415*$Z415))</f>
      </c>
      <c r="BF415" s="18">
        <f>IF(S415&lt;&gt;0,S415,IF($AV415=0,0,AP415/$AV415*$Z415))</f>
      </c>
      <c r="BG415" s="18">
        <f>IF(T415&lt;&gt;0,T415,IF($AV415=0,0,AQ415/$AV415*$Z415))</f>
      </c>
      <c r="BH415" s="18">
        <f>IF(U415&lt;&gt;0,U415,IF($AV415=0,0,AR415/$AV415*$Z415))</f>
      </c>
      <c r="BI415" s="18">
        <f>IF(V415&lt;&gt;0,V415,IF($AV415=0,0,AS415/$AV415*$Z415))</f>
      </c>
      <c r="BJ415" s="18">
        <f>IF(W415&lt;&gt;0,W415,IF($AV415=0,0,AT415/$AV415*$Z415))</f>
      </c>
      <c r="BK415" s="18">
        <f>IF(X415&lt;&gt;0,X415,IF($AV415=0,0,AU415/$AV415*$Z415))</f>
      </c>
      <c r="BL415" s="18">
        <f>SUM(AW415:BK415)</f>
      </c>
      <c r="BM415" s="17" t="str">
        <v/>
      </c>
    </row>
    <row r="416" outlineLevel="4">
      <c r="A416" s="5" t="str">
        <v>14.1.1.1</v>
      </c>
      <c r="B416" s="5" t="str">
        <v/>
      </c>
      <c r="C416" s="5" t="str">
        <v>BSKDGNGENGR05</v>
      </c>
      <c r="D416" s="5" t="str">
        <v>BSKDGNGENGR05</v>
      </c>
      <c r="E416" s="19">
        <f>IFERROR(_xlfn.XLOOKUP(F416,Assumptions!B:B,Assumptions!C:C),0)</f>
      </c>
      <c r="F416" s="5" t="str">
        <v>Advanced Payment</v>
      </c>
      <c r="G416" s="5" t="str">
        <v/>
      </c>
      <c r="H416" s="18">
        <f>G415*E416</f>
      </c>
      <c r="I416" s="18">
        <f>H416*(1-0)</f>
      </c>
      <c r="J416" s="18">
        <v>0</v>
      </c>
      <c r="K416" s="18">
        <v>0</v>
      </c>
      <c r="L416" s="18">
        <v>0</v>
      </c>
      <c r="M416" s="18">
        <v>0</v>
      </c>
      <c r="N416" s="18">
        <v>0</v>
      </c>
      <c r="O416" s="18">
        <v>0</v>
      </c>
      <c r="P416" s="18">
        <v>0</v>
      </c>
      <c r="Q416" s="18">
        <v>0</v>
      </c>
      <c r="R416" s="18">
        <v>0</v>
      </c>
      <c r="S416" s="18">
        <v>0</v>
      </c>
      <c r="T416" s="18">
        <v>0</v>
      </c>
      <c r="U416" s="18">
        <v>0</v>
      </c>
      <c r="V416" s="18">
        <v>0</v>
      </c>
      <c r="W416" s="18">
        <v>0</v>
      </c>
      <c r="X416" s="18">
        <v>0</v>
      </c>
      <c r="Y416" s="18">
        <f>SUM(J416:X416)</f>
      </c>
      <c r="Z416" s="18">
        <f>I416-Y416</f>
      </c>
      <c r="AA416" s="20">
        <v>46026</v>
      </c>
      <c r="AB416" s="20">
        <v>46026</v>
      </c>
      <c r="AC416" s="18">
        <f>IFERROR(_xlfn.XLOOKUP(F416,Assumptions!B:B,Assumptions!D:D),0)</f>
      </c>
      <c r="AD416" s="20">
        <f>AA416+AC416</f>
      </c>
      <c r="AE416" s="20">
        <f>AC416+AB416</f>
      </c>
      <c r="AF416" s="5" t="str">
        <v/>
      </c>
      <c r="AG416" s="18">
        <f>IFERROR(_xlfn.BETA.DIST(DATE(YEAR(AG$2),MONTH(AG$2),15),$AD$2,$AE$2,FALSE,DATE(YEAR($AD416),MONTH($AD416),1),DATE(YEAR($AE416),MONTH($AE416),28)),0)</f>
      </c>
      <c r="AH416" s="18">
        <f>IFERROR(_xlfn.BETA.DIST(DATE(YEAR(AH$2),MONTH(AH$2),15),$AD$2,$AE$2,FALSE,DATE(YEAR($AD416),MONTH($AD416),1),DATE(YEAR($AE416),MONTH($AE416),28)),0)</f>
      </c>
      <c r="AI416" s="18">
        <f>IFERROR(_xlfn.BETA.DIST(DATE(YEAR(AI$2),MONTH(AI$2),15),$AD$2,$AE$2,FALSE,DATE(YEAR($AD416),MONTH($AD416),1),DATE(YEAR($AE416),MONTH($AE416),28)),0)</f>
      </c>
      <c r="AJ416" s="18">
        <f>IFERROR(_xlfn.BETA.DIST(DATE(YEAR(AJ$2),MONTH(AJ$2),15),$AD$2,$AE$2,FALSE,DATE(YEAR($AD416),MONTH($AD416),1),DATE(YEAR($AE416),MONTH($AE416),28)),0)</f>
      </c>
      <c r="AK416" s="18">
        <f>IFERROR(_xlfn.BETA.DIST(DATE(YEAR(AK$2),MONTH(AK$2),15),$AD$2,$AE$2,FALSE,DATE(YEAR($AD416),MONTH($AD416),1),DATE(YEAR($AE416),MONTH($AE416),28)),0)</f>
      </c>
      <c r="AL416" s="18">
        <f>IFERROR(_xlfn.BETA.DIST(DATE(YEAR(AL$2),MONTH(AL$2),15),$AD$2,$AE$2,FALSE,DATE(YEAR($AD416),MONTH($AD416),1),DATE(YEAR($AE416),MONTH($AE416),28)),0)</f>
      </c>
      <c r="AM416" s="18">
        <f>IFERROR(_xlfn.BETA.DIST(DATE(YEAR(AM$2),MONTH(AM$2),15),$AD$2,$AE$2,FALSE,DATE(YEAR($AD416),MONTH($AD416),1),DATE(YEAR($AE416),MONTH($AE416),28)),0)</f>
      </c>
      <c r="AN416" s="18">
        <f>IFERROR(_xlfn.BETA.DIST(DATE(YEAR(AN$2),MONTH(AN$2),15),$AD$2,$AE$2,FALSE,DATE(YEAR($AD416),MONTH($AD416),1),DATE(YEAR($AE416),MONTH($AE416),28)),0)</f>
      </c>
      <c r="AO416" s="18">
        <f>IFERROR(_xlfn.BETA.DIST(DATE(YEAR(AO$2),MONTH(AO$2),15),$AD$2,$AE$2,FALSE,DATE(YEAR($AD416),MONTH($AD416),1),DATE(YEAR($AE416),MONTH($AE416),28)),0)</f>
      </c>
      <c r="AP416" s="18">
        <f>IFERROR(_xlfn.BETA.DIST(DATE(YEAR(AP$2),MONTH(AP$2),15),$AD$2,$AE$2,FALSE,DATE(YEAR($AD416),MONTH($AD416),1),DATE(YEAR($AE416),MONTH($AE416),28)),0)</f>
      </c>
      <c r="AQ416" s="18">
        <f>IFERROR(_xlfn.BETA.DIST(DATE(YEAR(AQ$2),MONTH(AQ$2),15),$AD$2,$AE$2,FALSE,DATE(YEAR($AD416),MONTH($AD416),1),DATE(YEAR($AE416),MONTH($AE416),28)),0)</f>
      </c>
      <c r="AR416" s="18">
        <f>IFERROR(_xlfn.BETA.DIST(DATE(YEAR(AR$2),MONTH(AR$2),15),$AD$2,$AE$2,FALSE,DATE(YEAR($AD416),MONTH($AD416),1),DATE(YEAR($AE416),MONTH($AE416),28)),0)</f>
      </c>
      <c r="AS416" s="18">
        <f>IFERROR(_xlfn.BETA.DIST(DATE(YEAR(AS$2),MONTH(AS$2),15),$AD$2,$AE$2,FALSE,DATE(YEAR($AD416),MONTH($AD416),1),DATE(YEAR($AE416),MONTH($AE416),28)),0)</f>
      </c>
      <c r="AT416" s="18">
        <f>IFERROR(_xlfn.BETA.DIST(DATE(YEAR(AT$2),MONTH(AT$2),15),$AD$2,$AE$2,FALSE,DATE(YEAR($AD416),MONTH($AD416),1),DATE(YEAR($AE416),MONTH($AE416),28)),0)</f>
      </c>
      <c r="AU416" s="18">
        <f>IFERROR(_xlfn.BETA.DIST(DATE(YEAR(AU$2),MONTH(AU$2),15),$AD$2,$AE$2,FALSE,DATE(YEAR($AD416),MONTH($AD416),1),DATE(YEAR($AE416),MONTH($AE416),28)),0)</f>
      </c>
      <c r="AV416" s="18">
        <f>SUM(AG416:AU416)</f>
      </c>
      <c r="AW416" s="18">
        <f>IF(J416&lt;&gt;0,J416,IF($AV416=0,0,AG416/$AV416*$Z416))</f>
      </c>
      <c r="AX416" s="18">
        <f>IF(K416&lt;&gt;0,K416,IF($AV416=0,0,AH416/$AV416*$Z416))</f>
      </c>
      <c r="AY416" s="18">
        <f>IF(L416&lt;&gt;0,L416,IF($AV416=0,0,AI416/$AV416*$Z416))</f>
      </c>
      <c r="AZ416" s="18">
        <f>IF(M416&lt;&gt;0,M416,IF($AV416=0,0,AJ416/$AV416*$Z416))</f>
      </c>
      <c r="BA416" s="18">
        <f>IF(N416&lt;&gt;0,N416,IF($AV416=0,0,AK416/$AV416*$Z416))</f>
      </c>
      <c r="BB416" s="18">
        <f>IF(O416&lt;&gt;0,O416,IF($AV416=0,0,AL416/$AV416*$Z416))</f>
      </c>
      <c r="BC416" s="18">
        <f>IF(P416&lt;&gt;0,P416,IF($AV416=0,0,AM416/$AV416*$Z416))</f>
      </c>
      <c r="BD416" s="18">
        <f>IF(Q416&lt;&gt;0,Q416,IF($AV416=0,0,AN416/$AV416*$Z416))</f>
      </c>
      <c r="BE416" s="18">
        <f>IF(R416&lt;&gt;0,R416,IF($AV416=0,0,AO416/$AV416*$Z416))</f>
      </c>
      <c r="BF416" s="18">
        <f>IF(S416&lt;&gt;0,S416,IF($AV416=0,0,AP416/$AV416*$Z416))</f>
      </c>
      <c r="BG416" s="18">
        <f>IF(T416&lt;&gt;0,T416,IF($AV416=0,0,AQ416/$AV416*$Z416))</f>
      </c>
      <c r="BH416" s="18">
        <f>IF(U416&lt;&gt;0,U416,IF($AV416=0,0,AR416/$AV416*$Z416))</f>
      </c>
      <c r="BI416" s="18">
        <f>IF(V416&lt;&gt;0,V416,IF($AV416=0,0,AS416/$AV416*$Z416))</f>
      </c>
      <c r="BJ416" s="18">
        <f>IF(W416&lt;&gt;0,W416,IF($AV416=0,0,AT416/$AV416*$Z416))</f>
      </c>
      <c r="BK416" s="18">
        <f>IF(X416&lt;&gt;0,X416,IF($AV416=0,0,AU416/$AV416*$Z416))</f>
      </c>
      <c r="BL416" s="18">
        <f>SUM(AW416:BK416)</f>
      </c>
      <c r="BM416" s="18">
        <f>I416-BL416</f>
      </c>
    </row>
    <row r="417" outlineLevel="4">
      <c r="A417" s="5" t="str">
        <v>14.1.1.1</v>
      </c>
      <c r="B417" s="5" t="str">
        <v/>
      </c>
      <c r="C417" s="5" t="str">
        <v>BSPRELGENG207</v>
      </c>
      <c r="D417" s="5" t="str">
        <v>BSPRELGENG207</v>
      </c>
      <c r="E417" s="19">
        <f>IFERROR(_xlfn.XLOOKUP(F417,Assumptions!B:B,Assumptions!C:C),0)</f>
      </c>
      <c r="F417" s="5" t="str">
        <v>Site Delivery USD</v>
      </c>
      <c r="G417" s="5" t="str">
        <v/>
      </c>
      <c r="H417" s="18">
        <f>G415*E417</f>
      </c>
      <c r="I417" s="18">
        <f>H417*(1-0)</f>
      </c>
      <c r="J417" s="18">
        <v>0</v>
      </c>
      <c r="K417" s="18">
        <v>0</v>
      </c>
      <c r="L417" s="18">
        <v>0</v>
      </c>
      <c r="M417" s="18">
        <v>0</v>
      </c>
      <c r="N417" s="18">
        <v>0</v>
      </c>
      <c r="O417" s="18">
        <v>0</v>
      </c>
      <c r="P417" s="18">
        <v>0</v>
      </c>
      <c r="Q417" s="18">
        <v>0</v>
      </c>
      <c r="R417" s="18">
        <v>0</v>
      </c>
      <c r="S417" s="18">
        <v>0</v>
      </c>
      <c r="T417" s="18">
        <v>0</v>
      </c>
      <c r="U417" s="18">
        <v>0</v>
      </c>
      <c r="V417" s="18">
        <v>0</v>
      </c>
      <c r="W417" s="18">
        <v>0</v>
      </c>
      <c r="X417" s="18">
        <v>0</v>
      </c>
      <c r="Y417" s="18">
        <f>SUM(J417:X417)</f>
      </c>
      <c r="Z417" s="18">
        <f>I417-Y417</f>
      </c>
      <c r="AA417" s="20">
        <v>46294</v>
      </c>
      <c r="AB417" s="20">
        <v>46294</v>
      </c>
      <c r="AC417" s="18">
        <f>IFERROR(_xlfn.XLOOKUP(F417,Assumptions!B:B,Assumptions!D:D),0)</f>
      </c>
      <c r="AD417" s="20">
        <f>AA417+AC417</f>
      </c>
      <c r="AE417" s="20">
        <f>AC417+AB417</f>
      </c>
      <c r="AF417" s="5" t="str">
        <v/>
      </c>
      <c r="AG417" s="18">
        <f>IFERROR(_xlfn.BETA.DIST(DATE(YEAR(AG$2),MONTH(AG$2),15),$AD$2,$AE$2,FALSE,DATE(YEAR($AD417),MONTH($AD417),1),DATE(YEAR($AE417),MONTH($AE417),28)),0)</f>
      </c>
      <c r="AH417" s="18">
        <f>IFERROR(_xlfn.BETA.DIST(DATE(YEAR(AH$2),MONTH(AH$2),15),$AD$2,$AE$2,FALSE,DATE(YEAR($AD417),MONTH($AD417),1),DATE(YEAR($AE417),MONTH($AE417),28)),0)</f>
      </c>
      <c r="AI417" s="18">
        <f>IFERROR(_xlfn.BETA.DIST(DATE(YEAR(AI$2),MONTH(AI$2),15),$AD$2,$AE$2,FALSE,DATE(YEAR($AD417),MONTH($AD417),1),DATE(YEAR($AE417),MONTH($AE417),28)),0)</f>
      </c>
      <c r="AJ417" s="18">
        <f>IFERROR(_xlfn.BETA.DIST(DATE(YEAR(AJ$2),MONTH(AJ$2),15),$AD$2,$AE$2,FALSE,DATE(YEAR($AD417),MONTH($AD417),1),DATE(YEAR($AE417),MONTH($AE417),28)),0)</f>
      </c>
      <c r="AK417" s="18">
        <f>IFERROR(_xlfn.BETA.DIST(DATE(YEAR(AK$2),MONTH(AK$2),15),$AD$2,$AE$2,FALSE,DATE(YEAR($AD417),MONTH($AD417),1),DATE(YEAR($AE417),MONTH($AE417),28)),0)</f>
      </c>
      <c r="AL417" s="18">
        <f>IFERROR(_xlfn.BETA.DIST(DATE(YEAR(AL$2),MONTH(AL$2),15),$AD$2,$AE$2,FALSE,DATE(YEAR($AD417),MONTH($AD417),1),DATE(YEAR($AE417),MONTH($AE417),28)),0)</f>
      </c>
      <c r="AM417" s="18">
        <f>IFERROR(_xlfn.BETA.DIST(DATE(YEAR(AM$2),MONTH(AM$2),15),$AD$2,$AE$2,FALSE,DATE(YEAR($AD417),MONTH($AD417),1),DATE(YEAR($AE417),MONTH($AE417),28)),0)</f>
      </c>
      <c r="AN417" s="18">
        <f>IFERROR(_xlfn.BETA.DIST(DATE(YEAR(AN$2),MONTH(AN$2),15),$AD$2,$AE$2,FALSE,DATE(YEAR($AD417),MONTH($AD417),1),DATE(YEAR($AE417),MONTH($AE417),28)),0)</f>
      </c>
      <c r="AO417" s="18">
        <f>IFERROR(_xlfn.BETA.DIST(DATE(YEAR(AO$2),MONTH(AO$2),15),$AD$2,$AE$2,FALSE,DATE(YEAR($AD417),MONTH($AD417),1),DATE(YEAR($AE417),MONTH($AE417),28)),0)</f>
      </c>
      <c r="AP417" s="18">
        <f>IFERROR(_xlfn.BETA.DIST(DATE(YEAR(AP$2),MONTH(AP$2),15),$AD$2,$AE$2,FALSE,DATE(YEAR($AD417),MONTH($AD417),1),DATE(YEAR($AE417),MONTH($AE417),28)),0)</f>
      </c>
      <c r="AQ417" s="18">
        <f>IFERROR(_xlfn.BETA.DIST(DATE(YEAR(AQ$2),MONTH(AQ$2),15),$AD$2,$AE$2,FALSE,DATE(YEAR($AD417),MONTH($AD417),1),DATE(YEAR($AE417),MONTH($AE417),28)),0)</f>
      </c>
      <c r="AR417" s="18">
        <f>IFERROR(_xlfn.BETA.DIST(DATE(YEAR(AR$2),MONTH(AR$2),15),$AD$2,$AE$2,FALSE,DATE(YEAR($AD417),MONTH($AD417),1),DATE(YEAR($AE417),MONTH($AE417),28)),0)</f>
      </c>
      <c r="AS417" s="18">
        <f>IFERROR(_xlfn.BETA.DIST(DATE(YEAR(AS$2),MONTH(AS$2),15),$AD$2,$AE$2,FALSE,DATE(YEAR($AD417),MONTH($AD417),1),DATE(YEAR($AE417),MONTH($AE417),28)),0)</f>
      </c>
      <c r="AT417" s="18">
        <f>IFERROR(_xlfn.BETA.DIST(DATE(YEAR(AT$2),MONTH(AT$2),15),$AD$2,$AE$2,FALSE,DATE(YEAR($AD417),MONTH($AD417),1),DATE(YEAR($AE417),MONTH($AE417),28)),0)</f>
      </c>
      <c r="AU417" s="18">
        <f>IFERROR(_xlfn.BETA.DIST(DATE(YEAR(AU$2),MONTH(AU$2),15),$AD$2,$AE$2,FALSE,DATE(YEAR($AD417),MONTH($AD417),1),DATE(YEAR($AE417),MONTH($AE417),28)),0)</f>
      </c>
      <c r="AV417" s="18">
        <f>SUM(AG417:AU417)</f>
      </c>
      <c r="AW417" s="18">
        <f>IF(J417&lt;&gt;0,J417,IF($AV417=0,0,AG417/$AV417*$Z417))</f>
      </c>
      <c r="AX417" s="18">
        <f>IF(K417&lt;&gt;0,K417,IF($AV417=0,0,AH417/$AV417*$Z417))</f>
      </c>
      <c r="AY417" s="18">
        <f>IF(L417&lt;&gt;0,L417,IF($AV417=0,0,AI417/$AV417*$Z417))</f>
      </c>
      <c r="AZ417" s="18">
        <f>IF(M417&lt;&gt;0,M417,IF($AV417=0,0,AJ417/$AV417*$Z417))</f>
      </c>
      <c r="BA417" s="18">
        <f>IF(N417&lt;&gt;0,N417,IF($AV417=0,0,AK417/$AV417*$Z417))</f>
      </c>
      <c r="BB417" s="18">
        <f>IF(O417&lt;&gt;0,O417,IF($AV417=0,0,AL417/$AV417*$Z417))</f>
      </c>
      <c r="BC417" s="18">
        <f>IF(P417&lt;&gt;0,P417,IF($AV417=0,0,AM417/$AV417*$Z417))</f>
      </c>
      <c r="BD417" s="18">
        <f>IF(Q417&lt;&gt;0,Q417,IF($AV417=0,0,AN417/$AV417*$Z417))</f>
      </c>
      <c r="BE417" s="18">
        <f>IF(R417&lt;&gt;0,R417,IF($AV417=0,0,AO417/$AV417*$Z417))</f>
      </c>
      <c r="BF417" s="18">
        <f>IF(S417&lt;&gt;0,S417,IF($AV417=0,0,AP417/$AV417*$Z417))</f>
      </c>
      <c r="BG417" s="18">
        <f>IF(T417&lt;&gt;0,T417,IF($AV417=0,0,AQ417/$AV417*$Z417))</f>
      </c>
      <c r="BH417" s="18">
        <f>IF(U417&lt;&gt;0,U417,IF($AV417=0,0,AR417/$AV417*$Z417))</f>
      </c>
      <c r="BI417" s="18">
        <f>IF(V417&lt;&gt;0,V417,IF($AV417=0,0,AS417/$AV417*$Z417))</f>
      </c>
      <c r="BJ417" s="18">
        <f>IF(W417&lt;&gt;0,W417,IF($AV417=0,0,AT417/$AV417*$Z417))</f>
      </c>
      <c r="BK417" s="18">
        <f>IF(X417&lt;&gt;0,X417,IF($AV417=0,0,AU417/$AV417*$Z417))</f>
      </c>
      <c r="BL417" s="18">
        <f>SUM(AW417:BK417)</f>
      </c>
      <c r="BM417" s="18">
        <f>I417-BL417</f>
      </c>
    </row>
    <row r="418" outlineLevel="4">
      <c r="A418" s="5" t="str">
        <v>14.1.1.1</v>
      </c>
      <c r="B418" s="5" t="str">
        <v/>
      </c>
      <c r="C418" s="5" t="str">
        <v>BSKDGNGENGR07</v>
      </c>
      <c r="D418" s="5" t="str">
        <v>BSKDGNGENGR07</v>
      </c>
      <c r="E418" s="19">
        <f>IFERROR(_xlfn.XLOOKUP(F418,Assumptions!B:B,Assumptions!C:C),0)</f>
      </c>
      <c r="F418" s="5" t="str">
        <v>Retention</v>
      </c>
      <c r="G418" s="5" t="str">
        <v/>
      </c>
      <c r="H418" s="18">
        <f>G415*E418</f>
      </c>
      <c r="I418" s="18">
        <f>H418*(1-0)</f>
      </c>
      <c r="J418" s="18">
        <v>0</v>
      </c>
      <c r="K418" s="18">
        <v>0</v>
      </c>
      <c r="L418" s="18">
        <v>0</v>
      </c>
      <c r="M418" s="18">
        <v>0</v>
      </c>
      <c r="N418" s="18">
        <v>0</v>
      </c>
      <c r="O418" s="18">
        <v>0</v>
      </c>
      <c r="P418" s="18">
        <v>0</v>
      </c>
      <c r="Q418" s="18">
        <v>0</v>
      </c>
      <c r="R418" s="18">
        <v>0</v>
      </c>
      <c r="S418" s="18">
        <v>0</v>
      </c>
      <c r="T418" s="18">
        <v>0</v>
      </c>
      <c r="U418" s="18">
        <v>0</v>
      </c>
      <c r="V418" s="18">
        <v>0</v>
      </c>
      <c r="W418" s="18">
        <v>0</v>
      </c>
      <c r="X418" s="18">
        <v>0</v>
      </c>
      <c r="Y418" s="18">
        <f>SUM(J418:X418)</f>
      </c>
      <c r="Z418" s="18">
        <f>I418-Y418</f>
      </c>
      <c r="AA418" s="20">
        <v>46483</v>
      </c>
      <c r="AB418" s="20">
        <v>46483</v>
      </c>
      <c r="AC418" s="18">
        <f>IFERROR(_xlfn.XLOOKUP(F418,Assumptions!B:B,Assumptions!D:D),0)</f>
      </c>
      <c r="AD418" s="20">
        <f>AA418+AC418</f>
      </c>
      <c r="AE418" s="20">
        <f>AC418+AB418</f>
      </c>
      <c r="AF418" s="5" t="str">
        <v/>
      </c>
      <c r="AG418" s="18">
        <f>IFERROR(_xlfn.BETA.DIST(DATE(YEAR(AG$2),MONTH(AG$2),15),$AD$2,$AE$2,FALSE,DATE(YEAR($AD418),MONTH($AD418),1),DATE(YEAR($AE418),MONTH($AE418),28)),0)</f>
      </c>
      <c r="AH418" s="18">
        <f>IFERROR(_xlfn.BETA.DIST(DATE(YEAR(AH$2),MONTH(AH$2),15),$AD$2,$AE$2,FALSE,DATE(YEAR($AD418),MONTH($AD418),1),DATE(YEAR($AE418),MONTH($AE418),28)),0)</f>
      </c>
      <c r="AI418" s="18">
        <f>IFERROR(_xlfn.BETA.DIST(DATE(YEAR(AI$2),MONTH(AI$2),15),$AD$2,$AE$2,FALSE,DATE(YEAR($AD418),MONTH($AD418),1),DATE(YEAR($AE418),MONTH($AE418),28)),0)</f>
      </c>
      <c r="AJ418" s="18">
        <f>IFERROR(_xlfn.BETA.DIST(DATE(YEAR(AJ$2),MONTH(AJ$2),15),$AD$2,$AE$2,FALSE,DATE(YEAR($AD418),MONTH($AD418),1),DATE(YEAR($AE418),MONTH($AE418),28)),0)</f>
      </c>
      <c r="AK418" s="18">
        <f>IFERROR(_xlfn.BETA.DIST(DATE(YEAR(AK$2),MONTH(AK$2),15),$AD$2,$AE$2,FALSE,DATE(YEAR($AD418),MONTH($AD418),1),DATE(YEAR($AE418),MONTH($AE418),28)),0)</f>
      </c>
      <c r="AL418" s="18">
        <f>IFERROR(_xlfn.BETA.DIST(DATE(YEAR(AL$2),MONTH(AL$2),15),$AD$2,$AE$2,FALSE,DATE(YEAR($AD418),MONTH($AD418),1),DATE(YEAR($AE418),MONTH($AE418),28)),0)</f>
      </c>
      <c r="AM418" s="18">
        <f>IFERROR(_xlfn.BETA.DIST(DATE(YEAR(AM$2),MONTH(AM$2),15),$AD$2,$AE$2,FALSE,DATE(YEAR($AD418),MONTH($AD418),1),DATE(YEAR($AE418),MONTH($AE418),28)),0)</f>
      </c>
      <c r="AN418" s="18">
        <f>IFERROR(_xlfn.BETA.DIST(DATE(YEAR(AN$2),MONTH(AN$2),15),$AD$2,$AE$2,FALSE,DATE(YEAR($AD418),MONTH($AD418),1),DATE(YEAR($AE418),MONTH($AE418),28)),0)</f>
      </c>
      <c r="AO418" s="18">
        <f>IFERROR(_xlfn.BETA.DIST(DATE(YEAR(AO$2),MONTH(AO$2),15),$AD$2,$AE$2,FALSE,DATE(YEAR($AD418),MONTH($AD418),1),DATE(YEAR($AE418),MONTH($AE418),28)),0)</f>
      </c>
      <c r="AP418" s="18">
        <f>IFERROR(_xlfn.BETA.DIST(DATE(YEAR(AP$2),MONTH(AP$2),15),$AD$2,$AE$2,FALSE,DATE(YEAR($AD418),MONTH($AD418),1),DATE(YEAR($AE418),MONTH($AE418),28)),0)</f>
      </c>
      <c r="AQ418" s="18">
        <f>IFERROR(_xlfn.BETA.DIST(DATE(YEAR(AQ$2),MONTH(AQ$2),15),$AD$2,$AE$2,FALSE,DATE(YEAR($AD418),MONTH($AD418),1),DATE(YEAR($AE418),MONTH($AE418),28)),0)</f>
      </c>
      <c r="AR418" s="18">
        <f>IFERROR(_xlfn.BETA.DIST(DATE(YEAR(AR$2),MONTH(AR$2),15),$AD$2,$AE$2,FALSE,DATE(YEAR($AD418),MONTH($AD418),1),DATE(YEAR($AE418),MONTH($AE418),28)),0)</f>
      </c>
      <c r="AS418" s="18">
        <f>IFERROR(_xlfn.BETA.DIST(DATE(YEAR(AS$2),MONTH(AS$2),15),$AD$2,$AE$2,FALSE,DATE(YEAR($AD418),MONTH($AD418),1),DATE(YEAR($AE418),MONTH($AE418),28)),0)</f>
      </c>
      <c r="AT418" s="18">
        <f>IFERROR(_xlfn.BETA.DIST(DATE(YEAR(AT$2),MONTH(AT$2),15),$AD$2,$AE$2,FALSE,DATE(YEAR($AD418),MONTH($AD418),1),DATE(YEAR($AE418),MONTH($AE418),28)),0)</f>
      </c>
      <c r="AU418" s="18">
        <f>IFERROR(_xlfn.BETA.DIST(DATE(YEAR(AU$2),MONTH(AU$2),15),$AD$2,$AE$2,FALSE,DATE(YEAR($AD418),MONTH($AD418),1),DATE(YEAR($AE418),MONTH($AE418),28)),0)</f>
      </c>
      <c r="AV418" s="18">
        <f>SUM(AG418:AU418)</f>
      </c>
      <c r="AW418" s="18">
        <f>IF(J418&lt;&gt;0,J418,IF($AV418=0,0,AG418/$AV418*$Z418))</f>
      </c>
      <c r="AX418" s="18">
        <f>IF(K418&lt;&gt;0,K418,IF($AV418=0,0,AH418/$AV418*$Z418))</f>
      </c>
      <c r="AY418" s="18">
        <f>IF(L418&lt;&gt;0,L418,IF($AV418=0,0,AI418/$AV418*$Z418))</f>
      </c>
      <c r="AZ418" s="18">
        <f>IF(M418&lt;&gt;0,M418,IF($AV418=0,0,AJ418/$AV418*$Z418))</f>
      </c>
      <c r="BA418" s="18">
        <f>IF(N418&lt;&gt;0,N418,IF($AV418=0,0,AK418/$AV418*$Z418))</f>
      </c>
      <c r="BB418" s="18">
        <f>IF(O418&lt;&gt;0,O418,IF($AV418=0,0,AL418/$AV418*$Z418))</f>
      </c>
      <c r="BC418" s="18">
        <f>IF(P418&lt;&gt;0,P418,IF($AV418=0,0,AM418/$AV418*$Z418))</f>
      </c>
      <c r="BD418" s="18">
        <f>IF(Q418&lt;&gt;0,Q418,IF($AV418=0,0,AN418/$AV418*$Z418))</f>
      </c>
      <c r="BE418" s="18">
        <f>IF(R418&lt;&gt;0,R418,IF($AV418=0,0,AO418/$AV418*$Z418))</f>
      </c>
      <c r="BF418" s="18">
        <f>IF(S418&lt;&gt;0,S418,IF($AV418=0,0,AP418/$AV418*$Z418))</f>
      </c>
      <c r="BG418" s="18">
        <f>IF(T418&lt;&gt;0,T418,IF($AV418=0,0,AQ418/$AV418*$Z418))</f>
      </c>
      <c r="BH418" s="18">
        <f>IF(U418&lt;&gt;0,U418,IF($AV418=0,0,AR418/$AV418*$Z418))</f>
      </c>
      <c r="BI418" s="18">
        <f>IF(V418&lt;&gt;0,V418,IF($AV418=0,0,AS418/$AV418*$Z418))</f>
      </c>
      <c r="BJ418" s="18">
        <f>IF(W418&lt;&gt;0,W418,IF($AV418=0,0,AT418/$AV418*$Z418))</f>
      </c>
      <c r="BK418" s="18">
        <f>IF(X418&lt;&gt;0,X418,IF($AV418=0,0,AU418/$AV418*$Z418))</f>
      </c>
      <c r="BL418" s="18">
        <f>SUM(AW418:BK418)</f>
      </c>
      <c r="BM418" s="18">
        <f>I418-BL418</f>
      </c>
    </row>
    <row r="419" outlineLevel="3">
      <c r="A419" s="17" t="str">
        <v>14.1.1.2</v>
      </c>
      <c r="B419" s="17" t="str">
        <v/>
      </c>
      <c r="C419" s="17" t="str">
        <v/>
      </c>
      <c r="D419" s="17" t="str">
        <v/>
      </c>
      <c r="E419" s="17" t="str">
        <v>14.1.1.2</v>
      </c>
      <c r="F419" s="17" t="str">
        <v>Set of gaskets for three pole CB mechanism</v>
      </c>
      <c r="G419" s="17">
        <v>5336.71</v>
      </c>
      <c r="H419" s="17" t="str">
        <v/>
      </c>
      <c r="I419" s="17" t="str">
        <v/>
      </c>
      <c r="J419" s="17" t="str">
        <v/>
      </c>
      <c r="K419" s="17" t="str">
        <v/>
      </c>
      <c r="L419" s="17" t="str">
        <v/>
      </c>
      <c r="M419" s="17" t="str">
        <v/>
      </c>
      <c r="N419" s="17" t="str">
        <v/>
      </c>
      <c r="O419" s="17" t="str">
        <v/>
      </c>
      <c r="P419" s="17" t="str">
        <v/>
      </c>
      <c r="Q419" s="17" t="str">
        <v/>
      </c>
      <c r="R419" s="17" t="str">
        <v/>
      </c>
      <c r="S419" s="17" t="str">
        <v/>
      </c>
      <c r="T419" s="17" t="str">
        <v/>
      </c>
      <c r="U419" s="17" t="str">
        <v/>
      </c>
      <c r="V419" s="17" t="str">
        <v/>
      </c>
      <c r="W419" s="17" t="str">
        <v/>
      </c>
      <c r="X419" s="17" t="str">
        <v/>
      </c>
      <c r="Y419" s="17" t="str">
        <v/>
      </c>
      <c r="Z419" s="17" t="str">
        <v/>
      </c>
      <c r="AA419" s="17" t="str">
        <v/>
      </c>
      <c r="AB419" s="17" t="str">
        <v/>
      </c>
      <c r="AC419" s="17" t="str">
        <v/>
      </c>
      <c r="AD419" s="17" t="str">
        <v/>
      </c>
      <c r="AE419" s="17" t="str">
        <v/>
      </c>
      <c r="AF419" s="5" t="str">
        <v/>
      </c>
      <c r="AG419" s="18">
        <f>IFERROR(_xlfn.BETA.DIST(DATE(YEAR(AG$2),MONTH(AG$2),15),$AD$2,$AE$2,FALSE,DATE(YEAR($AD419),MONTH($AD419),1),DATE(YEAR($AE419),MONTH($AE419),28)),0)</f>
      </c>
      <c r="AH419" s="18">
        <f>IFERROR(_xlfn.BETA.DIST(DATE(YEAR(AH$2),MONTH(AH$2),15),$AD$2,$AE$2,FALSE,DATE(YEAR($AD419),MONTH($AD419),1),DATE(YEAR($AE419),MONTH($AE419),28)),0)</f>
      </c>
      <c r="AI419" s="18">
        <f>IFERROR(_xlfn.BETA.DIST(DATE(YEAR(AI$2),MONTH(AI$2),15),$AD$2,$AE$2,FALSE,DATE(YEAR($AD419),MONTH($AD419),1),DATE(YEAR($AE419),MONTH($AE419),28)),0)</f>
      </c>
      <c r="AJ419" s="18">
        <f>IFERROR(_xlfn.BETA.DIST(DATE(YEAR(AJ$2),MONTH(AJ$2),15),$AD$2,$AE$2,FALSE,DATE(YEAR($AD419),MONTH($AD419),1),DATE(YEAR($AE419),MONTH($AE419),28)),0)</f>
      </c>
      <c r="AK419" s="18">
        <f>IFERROR(_xlfn.BETA.DIST(DATE(YEAR(AK$2),MONTH(AK$2),15),$AD$2,$AE$2,FALSE,DATE(YEAR($AD419),MONTH($AD419),1),DATE(YEAR($AE419),MONTH($AE419),28)),0)</f>
      </c>
      <c r="AL419" s="18">
        <f>IFERROR(_xlfn.BETA.DIST(DATE(YEAR(AL$2),MONTH(AL$2),15),$AD$2,$AE$2,FALSE,DATE(YEAR($AD419),MONTH($AD419),1),DATE(YEAR($AE419),MONTH($AE419),28)),0)</f>
      </c>
      <c r="AM419" s="18">
        <f>IFERROR(_xlfn.BETA.DIST(DATE(YEAR(AM$2),MONTH(AM$2),15),$AD$2,$AE$2,FALSE,DATE(YEAR($AD419),MONTH($AD419),1),DATE(YEAR($AE419),MONTH($AE419),28)),0)</f>
      </c>
      <c r="AN419" s="18">
        <f>IFERROR(_xlfn.BETA.DIST(DATE(YEAR(AN$2),MONTH(AN$2),15),$AD$2,$AE$2,FALSE,DATE(YEAR($AD419),MONTH($AD419),1),DATE(YEAR($AE419),MONTH($AE419),28)),0)</f>
      </c>
      <c r="AO419" s="18">
        <f>IFERROR(_xlfn.BETA.DIST(DATE(YEAR(AO$2),MONTH(AO$2),15),$AD$2,$AE$2,FALSE,DATE(YEAR($AD419),MONTH($AD419),1),DATE(YEAR($AE419),MONTH($AE419),28)),0)</f>
      </c>
      <c r="AP419" s="18">
        <f>IFERROR(_xlfn.BETA.DIST(DATE(YEAR(AP$2),MONTH(AP$2),15),$AD$2,$AE$2,FALSE,DATE(YEAR($AD419),MONTH($AD419),1),DATE(YEAR($AE419),MONTH($AE419),28)),0)</f>
      </c>
      <c r="AQ419" s="18">
        <f>IFERROR(_xlfn.BETA.DIST(DATE(YEAR(AQ$2),MONTH(AQ$2),15),$AD$2,$AE$2,FALSE,DATE(YEAR($AD419),MONTH($AD419),1),DATE(YEAR($AE419),MONTH($AE419),28)),0)</f>
      </c>
      <c r="AR419" s="18">
        <f>IFERROR(_xlfn.BETA.DIST(DATE(YEAR(AR$2),MONTH(AR$2),15),$AD$2,$AE$2,FALSE,DATE(YEAR($AD419),MONTH($AD419),1),DATE(YEAR($AE419),MONTH($AE419),28)),0)</f>
      </c>
      <c r="AS419" s="18">
        <f>IFERROR(_xlfn.BETA.DIST(DATE(YEAR(AS$2),MONTH(AS$2),15),$AD$2,$AE$2,FALSE,DATE(YEAR($AD419),MONTH($AD419),1),DATE(YEAR($AE419),MONTH($AE419),28)),0)</f>
      </c>
      <c r="AT419" s="18">
        <f>IFERROR(_xlfn.BETA.DIST(DATE(YEAR(AT$2),MONTH(AT$2),15),$AD$2,$AE$2,FALSE,DATE(YEAR($AD419),MONTH($AD419),1),DATE(YEAR($AE419),MONTH($AE419),28)),0)</f>
      </c>
      <c r="AU419" s="18">
        <f>IFERROR(_xlfn.BETA.DIST(DATE(YEAR(AU$2),MONTH(AU$2),15),$AD$2,$AE$2,FALSE,DATE(YEAR($AD419),MONTH($AD419),1),DATE(YEAR($AE419),MONTH($AE419),28)),0)</f>
      </c>
      <c r="AV419" s="18">
        <f>SUM(AG419:AU419)</f>
      </c>
      <c r="AW419" s="18">
        <f>IF(J419&lt;&gt;0,J419,IF($AV419=0,0,AG419/$AV419*$Z419))</f>
      </c>
      <c r="AX419" s="18">
        <f>IF(K419&lt;&gt;0,K419,IF($AV419=0,0,AH419/$AV419*$Z419))</f>
      </c>
      <c r="AY419" s="18">
        <f>IF(L419&lt;&gt;0,L419,IF($AV419=0,0,AI419/$AV419*$Z419))</f>
      </c>
      <c r="AZ419" s="18">
        <f>IF(M419&lt;&gt;0,M419,IF($AV419=0,0,AJ419/$AV419*$Z419))</f>
      </c>
      <c r="BA419" s="18">
        <f>IF(N419&lt;&gt;0,N419,IF($AV419=0,0,AK419/$AV419*$Z419))</f>
      </c>
      <c r="BB419" s="18">
        <f>IF(O419&lt;&gt;0,O419,IF($AV419=0,0,AL419/$AV419*$Z419))</f>
      </c>
      <c r="BC419" s="18">
        <f>IF(P419&lt;&gt;0,P419,IF($AV419=0,0,AM419/$AV419*$Z419))</f>
      </c>
      <c r="BD419" s="18">
        <f>IF(Q419&lt;&gt;0,Q419,IF($AV419=0,0,AN419/$AV419*$Z419))</f>
      </c>
      <c r="BE419" s="18">
        <f>IF(R419&lt;&gt;0,R419,IF($AV419=0,0,AO419/$AV419*$Z419))</f>
      </c>
      <c r="BF419" s="18">
        <f>IF(S419&lt;&gt;0,S419,IF($AV419=0,0,AP419/$AV419*$Z419))</f>
      </c>
      <c r="BG419" s="18">
        <f>IF(T419&lt;&gt;0,T419,IF($AV419=0,0,AQ419/$AV419*$Z419))</f>
      </c>
      <c r="BH419" s="18">
        <f>IF(U419&lt;&gt;0,U419,IF($AV419=0,0,AR419/$AV419*$Z419))</f>
      </c>
      <c r="BI419" s="18">
        <f>IF(V419&lt;&gt;0,V419,IF($AV419=0,0,AS419/$AV419*$Z419))</f>
      </c>
      <c r="BJ419" s="18">
        <f>IF(W419&lt;&gt;0,W419,IF($AV419=0,0,AT419/$AV419*$Z419))</f>
      </c>
      <c r="BK419" s="18">
        <f>IF(X419&lt;&gt;0,X419,IF($AV419=0,0,AU419/$AV419*$Z419))</f>
      </c>
      <c r="BL419" s="18">
        <f>SUM(AW419:BK419)</f>
      </c>
      <c r="BM419" s="17" t="str">
        <v/>
      </c>
    </row>
    <row r="420" outlineLevel="4">
      <c r="A420" s="5" t="str">
        <v>14.1.1.2</v>
      </c>
      <c r="B420" s="5" t="str">
        <v/>
      </c>
      <c r="C420" s="5" t="str">
        <v>BSKDGNGENGR05</v>
      </c>
      <c r="D420" s="5" t="str">
        <v>BSKDGNGENGR05</v>
      </c>
      <c r="E420" s="19">
        <f>IFERROR(_xlfn.XLOOKUP(F420,Assumptions!B:B,Assumptions!C:C),0)</f>
      </c>
      <c r="F420" s="5" t="str">
        <v>Advanced Payment</v>
      </c>
      <c r="G420" s="5" t="str">
        <v/>
      </c>
      <c r="H420" s="18">
        <f>G419*E420</f>
      </c>
      <c r="I420" s="18">
        <f>H420*(1-0)</f>
      </c>
      <c r="J420" s="18">
        <v>0</v>
      </c>
      <c r="K420" s="18">
        <v>0</v>
      </c>
      <c r="L420" s="18">
        <v>0</v>
      </c>
      <c r="M420" s="18">
        <v>0</v>
      </c>
      <c r="N420" s="18">
        <v>0</v>
      </c>
      <c r="O420" s="18">
        <v>0</v>
      </c>
      <c r="P420" s="18">
        <v>0</v>
      </c>
      <c r="Q420" s="18">
        <v>0</v>
      </c>
      <c r="R420" s="18">
        <v>0</v>
      </c>
      <c r="S420" s="18">
        <v>0</v>
      </c>
      <c r="T420" s="18">
        <v>0</v>
      </c>
      <c r="U420" s="18">
        <v>0</v>
      </c>
      <c r="V420" s="18">
        <v>0</v>
      </c>
      <c r="W420" s="18">
        <v>0</v>
      </c>
      <c r="X420" s="18">
        <v>0</v>
      </c>
      <c r="Y420" s="18">
        <f>SUM(J420:X420)</f>
      </c>
      <c r="Z420" s="18">
        <f>I420-Y420</f>
      </c>
      <c r="AA420" s="20">
        <v>46026</v>
      </c>
      <c r="AB420" s="20">
        <v>46026</v>
      </c>
      <c r="AC420" s="18">
        <f>IFERROR(_xlfn.XLOOKUP(F420,Assumptions!B:B,Assumptions!D:D),0)</f>
      </c>
      <c r="AD420" s="20">
        <f>AA420+AC420</f>
      </c>
      <c r="AE420" s="20">
        <f>AC420+AB420</f>
      </c>
      <c r="AF420" s="5" t="str">
        <v/>
      </c>
      <c r="AG420" s="18">
        <f>IFERROR(_xlfn.BETA.DIST(DATE(YEAR(AG$2),MONTH(AG$2),15),$AD$2,$AE$2,FALSE,DATE(YEAR($AD420),MONTH($AD420),1),DATE(YEAR($AE420),MONTH($AE420),28)),0)</f>
      </c>
      <c r="AH420" s="18">
        <f>IFERROR(_xlfn.BETA.DIST(DATE(YEAR(AH$2),MONTH(AH$2),15),$AD$2,$AE$2,FALSE,DATE(YEAR($AD420),MONTH($AD420),1),DATE(YEAR($AE420),MONTH($AE420),28)),0)</f>
      </c>
      <c r="AI420" s="18">
        <f>IFERROR(_xlfn.BETA.DIST(DATE(YEAR(AI$2),MONTH(AI$2),15),$AD$2,$AE$2,FALSE,DATE(YEAR($AD420),MONTH($AD420),1),DATE(YEAR($AE420),MONTH($AE420),28)),0)</f>
      </c>
      <c r="AJ420" s="18">
        <f>IFERROR(_xlfn.BETA.DIST(DATE(YEAR(AJ$2),MONTH(AJ$2),15),$AD$2,$AE$2,FALSE,DATE(YEAR($AD420),MONTH($AD420),1),DATE(YEAR($AE420),MONTH($AE420),28)),0)</f>
      </c>
      <c r="AK420" s="18">
        <f>IFERROR(_xlfn.BETA.DIST(DATE(YEAR(AK$2),MONTH(AK$2),15),$AD$2,$AE$2,FALSE,DATE(YEAR($AD420),MONTH($AD420),1),DATE(YEAR($AE420),MONTH($AE420),28)),0)</f>
      </c>
      <c r="AL420" s="18">
        <f>IFERROR(_xlfn.BETA.DIST(DATE(YEAR(AL$2),MONTH(AL$2),15),$AD$2,$AE$2,FALSE,DATE(YEAR($AD420),MONTH($AD420),1),DATE(YEAR($AE420),MONTH($AE420),28)),0)</f>
      </c>
      <c r="AM420" s="18">
        <f>IFERROR(_xlfn.BETA.DIST(DATE(YEAR(AM$2),MONTH(AM$2),15),$AD$2,$AE$2,FALSE,DATE(YEAR($AD420),MONTH($AD420),1),DATE(YEAR($AE420),MONTH($AE420),28)),0)</f>
      </c>
      <c r="AN420" s="18">
        <f>IFERROR(_xlfn.BETA.DIST(DATE(YEAR(AN$2),MONTH(AN$2),15),$AD$2,$AE$2,FALSE,DATE(YEAR($AD420),MONTH($AD420),1),DATE(YEAR($AE420),MONTH($AE420),28)),0)</f>
      </c>
      <c r="AO420" s="18">
        <f>IFERROR(_xlfn.BETA.DIST(DATE(YEAR(AO$2),MONTH(AO$2),15),$AD$2,$AE$2,FALSE,DATE(YEAR($AD420),MONTH($AD420),1),DATE(YEAR($AE420),MONTH($AE420),28)),0)</f>
      </c>
      <c r="AP420" s="18">
        <f>IFERROR(_xlfn.BETA.DIST(DATE(YEAR(AP$2),MONTH(AP$2),15),$AD$2,$AE$2,FALSE,DATE(YEAR($AD420),MONTH($AD420),1),DATE(YEAR($AE420),MONTH($AE420),28)),0)</f>
      </c>
      <c r="AQ420" s="18">
        <f>IFERROR(_xlfn.BETA.DIST(DATE(YEAR(AQ$2),MONTH(AQ$2),15),$AD$2,$AE$2,FALSE,DATE(YEAR($AD420),MONTH($AD420),1),DATE(YEAR($AE420),MONTH($AE420),28)),0)</f>
      </c>
      <c r="AR420" s="18">
        <f>IFERROR(_xlfn.BETA.DIST(DATE(YEAR(AR$2),MONTH(AR$2),15),$AD$2,$AE$2,FALSE,DATE(YEAR($AD420),MONTH($AD420),1),DATE(YEAR($AE420),MONTH($AE420),28)),0)</f>
      </c>
      <c r="AS420" s="18">
        <f>IFERROR(_xlfn.BETA.DIST(DATE(YEAR(AS$2),MONTH(AS$2),15),$AD$2,$AE$2,FALSE,DATE(YEAR($AD420),MONTH($AD420),1),DATE(YEAR($AE420),MONTH($AE420),28)),0)</f>
      </c>
      <c r="AT420" s="18">
        <f>IFERROR(_xlfn.BETA.DIST(DATE(YEAR(AT$2),MONTH(AT$2),15),$AD$2,$AE$2,FALSE,DATE(YEAR($AD420),MONTH($AD420),1),DATE(YEAR($AE420),MONTH($AE420),28)),0)</f>
      </c>
      <c r="AU420" s="18">
        <f>IFERROR(_xlfn.BETA.DIST(DATE(YEAR(AU$2),MONTH(AU$2),15),$AD$2,$AE$2,FALSE,DATE(YEAR($AD420),MONTH($AD420),1),DATE(YEAR($AE420),MONTH($AE420),28)),0)</f>
      </c>
      <c r="AV420" s="18">
        <f>SUM(AG420:AU420)</f>
      </c>
      <c r="AW420" s="18">
        <f>IF(J420&lt;&gt;0,J420,IF($AV420=0,0,AG420/$AV420*$Z420))</f>
      </c>
      <c r="AX420" s="18">
        <f>IF(K420&lt;&gt;0,K420,IF($AV420=0,0,AH420/$AV420*$Z420))</f>
      </c>
      <c r="AY420" s="18">
        <f>IF(L420&lt;&gt;0,L420,IF($AV420=0,0,AI420/$AV420*$Z420))</f>
      </c>
      <c r="AZ420" s="18">
        <f>IF(M420&lt;&gt;0,M420,IF($AV420=0,0,AJ420/$AV420*$Z420))</f>
      </c>
      <c r="BA420" s="18">
        <f>IF(N420&lt;&gt;0,N420,IF($AV420=0,0,AK420/$AV420*$Z420))</f>
      </c>
      <c r="BB420" s="18">
        <f>IF(O420&lt;&gt;0,O420,IF($AV420=0,0,AL420/$AV420*$Z420))</f>
      </c>
      <c r="BC420" s="18">
        <f>IF(P420&lt;&gt;0,P420,IF($AV420=0,0,AM420/$AV420*$Z420))</f>
      </c>
      <c r="BD420" s="18">
        <f>IF(Q420&lt;&gt;0,Q420,IF($AV420=0,0,AN420/$AV420*$Z420))</f>
      </c>
      <c r="BE420" s="18">
        <f>IF(R420&lt;&gt;0,R420,IF($AV420=0,0,AO420/$AV420*$Z420))</f>
      </c>
      <c r="BF420" s="18">
        <f>IF(S420&lt;&gt;0,S420,IF($AV420=0,0,AP420/$AV420*$Z420))</f>
      </c>
      <c r="BG420" s="18">
        <f>IF(T420&lt;&gt;0,T420,IF($AV420=0,0,AQ420/$AV420*$Z420))</f>
      </c>
      <c r="BH420" s="18">
        <f>IF(U420&lt;&gt;0,U420,IF($AV420=0,0,AR420/$AV420*$Z420))</f>
      </c>
      <c r="BI420" s="18">
        <f>IF(V420&lt;&gt;0,V420,IF($AV420=0,0,AS420/$AV420*$Z420))</f>
      </c>
      <c r="BJ420" s="18">
        <f>IF(W420&lt;&gt;0,W420,IF($AV420=0,0,AT420/$AV420*$Z420))</f>
      </c>
      <c r="BK420" s="18">
        <f>IF(X420&lt;&gt;0,X420,IF($AV420=0,0,AU420/$AV420*$Z420))</f>
      </c>
      <c r="BL420" s="18">
        <f>SUM(AW420:BK420)</f>
      </c>
      <c r="BM420" s="18">
        <f>I420-BL420</f>
      </c>
    </row>
    <row r="421" outlineLevel="4">
      <c r="A421" s="5" t="str">
        <v>14.1.1.2</v>
      </c>
      <c r="B421" s="5" t="str">
        <v/>
      </c>
      <c r="C421" s="5" t="str">
        <v>BSPRELGENG207</v>
      </c>
      <c r="D421" s="5" t="str">
        <v>BSPRELGENG207</v>
      </c>
      <c r="E421" s="19">
        <f>IFERROR(_xlfn.XLOOKUP(F421,Assumptions!B:B,Assumptions!C:C),0)</f>
      </c>
      <c r="F421" s="5" t="str">
        <v>Site Delivery USD</v>
      </c>
      <c r="G421" s="5" t="str">
        <v/>
      </c>
      <c r="H421" s="18">
        <f>G419*E421</f>
      </c>
      <c r="I421" s="18">
        <f>H421*(1-0)</f>
      </c>
      <c r="J421" s="18">
        <v>0</v>
      </c>
      <c r="K421" s="18">
        <v>0</v>
      </c>
      <c r="L421" s="18">
        <v>0</v>
      </c>
      <c r="M421" s="18">
        <v>0</v>
      </c>
      <c r="N421" s="18">
        <v>0</v>
      </c>
      <c r="O421" s="18">
        <v>0</v>
      </c>
      <c r="P421" s="18">
        <v>0</v>
      </c>
      <c r="Q421" s="18">
        <v>0</v>
      </c>
      <c r="R421" s="18">
        <v>0</v>
      </c>
      <c r="S421" s="18">
        <v>0</v>
      </c>
      <c r="T421" s="18">
        <v>0</v>
      </c>
      <c r="U421" s="18">
        <v>0</v>
      </c>
      <c r="V421" s="18">
        <v>0</v>
      </c>
      <c r="W421" s="18">
        <v>0</v>
      </c>
      <c r="X421" s="18">
        <v>0</v>
      </c>
      <c r="Y421" s="18">
        <f>SUM(J421:X421)</f>
      </c>
      <c r="Z421" s="18">
        <f>I421-Y421</f>
      </c>
      <c r="AA421" s="20">
        <v>46294</v>
      </c>
      <c r="AB421" s="20">
        <v>46294</v>
      </c>
      <c r="AC421" s="18">
        <f>IFERROR(_xlfn.XLOOKUP(F421,Assumptions!B:B,Assumptions!D:D),0)</f>
      </c>
      <c r="AD421" s="20">
        <f>AA421+AC421</f>
      </c>
      <c r="AE421" s="20">
        <f>AC421+AB421</f>
      </c>
      <c r="AF421" s="5" t="str">
        <v/>
      </c>
      <c r="AG421" s="18">
        <f>IFERROR(_xlfn.BETA.DIST(DATE(YEAR(AG$2),MONTH(AG$2),15),$AD$2,$AE$2,FALSE,DATE(YEAR($AD421),MONTH($AD421),1),DATE(YEAR($AE421),MONTH($AE421),28)),0)</f>
      </c>
      <c r="AH421" s="18">
        <f>IFERROR(_xlfn.BETA.DIST(DATE(YEAR(AH$2),MONTH(AH$2),15),$AD$2,$AE$2,FALSE,DATE(YEAR($AD421),MONTH($AD421),1),DATE(YEAR($AE421),MONTH($AE421),28)),0)</f>
      </c>
      <c r="AI421" s="18">
        <f>IFERROR(_xlfn.BETA.DIST(DATE(YEAR(AI$2),MONTH(AI$2),15),$AD$2,$AE$2,FALSE,DATE(YEAR($AD421),MONTH($AD421),1),DATE(YEAR($AE421),MONTH($AE421),28)),0)</f>
      </c>
      <c r="AJ421" s="18">
        <f>IFERROR(_xlfn.BETA.DIST(DATE(YEAR(AJ$2),MONTH(AJ$2),15),$AD$2,$AE$2,FALSE,DATE(YEAR($AD421),MONTH($AD421),1),DATE(YEAR($AE421),MONTH($AE421),28)),0)</f>
      </c>
      <c r="AK421" s="18">
        <f>IFERROR(_xlfn.BETA.DIST(DATE(YEAR(AK$2),MONTH(AK$2),15),$AD$2,$AE$2,FALSE,DATE(YEAR($AD421),MONTH($AD421),1),DATE(YEAR($AE421),MONTH($AE421),28)),0)</f>
      </c>
      <c r="AL421" s="18">
        <f>IFERROR(_xlfn.BETA.DIST(DATE(YEAR(AL$2),MONTH(AL$2),15),$AD$2,$AE$2,FALSE,DATE(YEAR($AD421),MONTH($AD421),1),DATE(YEAR($AE421),MONTH($AE421),28)),0)</f>
      </c>
      <c r="AM421" s="18">
        <f>IFERROR(_xlfn.BETA.DIST(DATE(YEAR(AM$2),MONTH(AM$2),15),$AD$2,$AE$2,FALSE,DATE(YEAR($AD421),MONTH($AD421),1),DATE(YEAR($AE421),MONTH($AE421),28)),0)</f>
      </c>
      <c r="AN421" s="18">
        <f>IFERROR(_xlfn.BETA.DIST(DATE(YEAR(AN$2),MONTH(AN$2),15),$AD$2,$AE$2,FALSE,DATE(YEAR($AD421),MONTH($AD421),1),DATE(YEAR($AE421),MONTH($AE421),28)),0)</f>
      </c>
      <c r="AO421" s="18">
        <f>IFERROR(_xlfn.BETA.DIST(DATE(YEAR(AO$2),MONTH(AO$2),15),$AD$2,$AE$2,FALSE,DATE(YEAR($AD421),MONTH($AD421),1),DATE(YEAR($AE421),MONTH($AE421),28)),0)</f>
      </c>
      <c r="AP421" s="18">
        <f>IFERROR(_xlfn.BETA.DIST(DATE(YEAR(AP$2),MONTH(AP$2),15),$AD$2,$AE$2,FALSE,DATE(YEAR($AD421),MONTH($AD421),1),DATE(YEAR($AE421),MONTH($AE421),28)),0)</f>
      </c>
      <c r="AQ421" s="18">
        <f>IFERROR(_xlfn.BETA.DIST(DATE(YEAR(AQ$2),MONTH(AQ$2),15),$AD$2,$AE$2,FALSE,DATE(YEAR($AD421),MONTH($AD421),1),DATE(YEAR($AE421),MONTH($AE421),28)),0)</f>
      </c>
      <c r="AR421" s="18">
        <f>IFERROR(_xlfn.BETA.DIST(DATE(YEAR(AR$2),MONTH(AR$2),15),$AD$2,$AE$2,FALSE,DATE(YEAR($AD421),MONTH($AD421),1),DATE(YEAR($AE421),MONTH($AE421),28)),0)</f>
      </c>
      <c r="AS421" s="18">
        <f>IFERROR(_xlfn.BETA.DIST(DATE(YEAR(AS$2),MONTH(AS$2),15),$AD$2,$AE$2,FALSE,DATE(YEAR($AD421),MONTH($AD421),1),DATE(YEAR($AE421),MONTH($AE421),28)),0)</f>
      </c>
      <c r="AT421" s="18">
        <f>IFERROR(_xlfn.BETA.DIST(DATE(YEAR(AT$2),MONTH(AT$2),15),$AD$2,$AE$2,FALSE,DATE(YEAR($AD421),MONTH($AD421),1),DATE(YEAR($AE421),MONTH($AE421),28)),0)</f>
      </c>
      <c r="AU421" s="18">
        <f>IFERROR(_xlfn.BETA.DIST(DATE(YEAR(AU$2),MONTH(AU$2),15),$AD$2,$AE$2,FALSE,DATE(YEAR($AD421),MONTH($AD421),1),DATE(YEAR($AE421),MONTH($AE421),28)),0)</f>
      </c>
      <c r="AV421" s="18">
        <f>SUM(AG421:AU421)</f>
      </c>
      <c r="AW421" s="18">
        <f>IF(J421&lt;&gt;0,J421,IF($AV421=0,0,AG421/$AV421*$Z421))</f>
      </c>
      <c r="AX421" s="18">
        <f>IF(K421&lt;&gt;0,K421,IF($AV421=0,0,AH421/$AV421*$Z421))</f>
      </c>
      <c r="AY421" s="18">
        <f>IF(L421&lt;&gt;0,L421,IF($AV421=0,0,AI421/$AV421*$Z421))</f>
      </c>
      <c r="AZ421" s="18">
        <f>IF(M421&lt;&gt;0,M421,IF($AV421=0,0,AJ421/$AV421*$Z421))</f>
      </c>
      <c r="BA421" s="18">
        <f>IF(N421&lt;&gt;0,N421,IF($AV421=0,0,AK421/$AV421*$Z421))</f>
      </c>
      <c r="BB421" s="18">
        <f>IF(O421&lt;&gt;0,O421,IF($AV421=0,0,AL421/$AV421*$Z421))</f>
      </c>
      <c r="BC421" s="18">
        <f>IF(P421&lt;&gt;0,P421,IF($AV421=0,0,AM421/$AV421*$Z421))</f>
      </c>
      <c r="BD421" s="18">
        <f>IF(Q421&lt;&gt;0,Q421,IF($AV421=0,0,AN421/$AV421*$Z421))</f>
      </c>
      <c r="BE421" s="18">
        <f>IF(R421&lt;&gt;0,R421,IF($AV421=0,0,AO421/$AV421*$Z421))</f>
      </c>
      <c r="BF421" s="18">
        <f>IF(S421&lt;&gt;0,S421,IF($AV421=0,0,AP421/$AV421*$Z421))</f>
      </c>
      <c r="BG421" s="18">
        <f>IF(T421&lt;&gt;0,T421,IF($AV421=0,0,AQ421/$AV421*$Z421))</f>
      </c>
      <c r="BH421" s="18">
        <f>IF(U421&lt;&gt;0,U421,IF($AV421=0,0,AR421/$AV421*$Z421))</f>
      </c>
      <c r="BI421" s="18">
        <f>IF(V421&lt;&gt;0,V421,IF($AV421=0,0,AS421/$AV421*$Z421))</f>
      </c>
      <c r="BJ421" s="18">
        <f>IF(W421&lt;&gt;0,W421,IF($AV421=0,0,AT421/$AV421*$Z421))</f>
      </c>
      <c r="BK421" s="18">
        <f>IF(X421&lt;&gt;0,X421,IF($AV421=0,0,AU421/$AV421*$Z421))</f>
      </c>
      <c r="BL421" s="18">
        <f>SUM(AW421:BK421)</f>
      </c>
      <c r="BM421" s="18">
        <f>I421-BL421</f>
      </c>
    </row>
    <row r="422" outlineLevel="4">
      <c r="A422" s="5" t="str">
        <v>14.1.1.2</v>
      </c>
      <c r="B422" s="5" t="str">
        <v/>
      </c>
      <c r="C422" s="5" t="str">
        <v>BSKDGNGENGR07</v>
      </c>
      <c r="D422" s="5" t="str">
        <v>BSKDGNGENGR07</v>
      </c>
      <c r="E422" s="19">
        <f>IFERROR(_xlfn.XLOOKUP(F422,Assumptions!B:B,Assumptions!C:C),0)</f>
      </c>
      <c r="F422" s="5" t="str">
        <v>Retention</v>
      </c>
      <c r="G422" s="5" t="str">
        <v/>
      </c>
      <c r="H422" s="18">
        <f>G419*E422</f>
      </c>
      <c r="I422" s="18">
        <f>H422*(1-0)</f>
      </c>
      <c r="J422" s="18">
        <v>0</v>
      </c>
      <c r="K422" s="18">
        <v>0</v>
      </c>
      <c r="L422" s="18">
        <v>0</v>
      </c>
      <c r="M422" s="18">
        <v>0</v>
      </c>
      <c r="N422" s="18">
        <v>0</v>
      </c>
      <c r="O422" s="18">
        <v>0</v>
      </c>
      <c r="P422" s="18">
        <v>0</v>
      </c>
      <c r="Q422" s="18">
        <v>0</v>
      </c>
      <c r="R422" s="18">
        <v>0</v>
      </c>
      <c r="S422" s="18">
        <v>0</v>
      </c>
      <c r="T422" s="18">
        <v>0</v>
      </c>
      <c r="U422" s="18">
        <v>0</v>
      </c>
      <c r="V422" s="18">
        <v>0</v>
      </c>
      <c r="W422" s="18">
        <v>0</v>
      </c>
      <c r="X422" s="18">
        <v>0</v>
      </c>
      <c r="Y422" s="18">
        <f>SUM(J422:X422)</f>
      </c>
      <c r="Z422" s="18">
        <f>I422-Y422</f>
      </c>
      <c r="AA422" s="20">
        <v>46483</v>
      </c>
      <c r="AB422" s="20">
        <v>46483</v>
      </c>
      <c r="AC422" s="18">
        <f>IFERROR(_xlfn.XLOOKUP(F422,Assumptions!B:B,Assumptions!D:D),0)</f>
      </c>
      <c r="AD422" s="20">
        <f>AA422+AC422</f>
      </c>
      <c r="AE422" s="20">
        <f>AC422+AB422</f>
      </c>
      <c r="AF422" s="5" t="str">
        <v/>
      </c>
      <c r="AG422" s="18">
        <f>IFERROR(_xlfn.BETA.DIST(DATE(YEAR(AG$2),MONTH(AG$2),15),$AD$2,$AE$2,FALSE,DATE(YEAR($AD422),MONTH($AD422),1),DATE(YEAR($AE422),MONTH($AE422),28)),0)</f>
      </c>
      <c r="AH422" s="18">
        <f>IFERROR(_xlfn.BETA.DIST(DATE(YEAR(AH$2),MONTH(AH$2),15),$AD$2,$AE$2,FALSE,DATE(YEAR($AD422),MONTH($AD422),1),DATE(YEAR($AE422),MONTH($AE422),28)),0)</f>
      </c>
      <c r="AI422" s="18">
        <f>IFERROR(_xlfn.BETA.DIST(DATE(YEAR(AI$2),MONTH(AI$2),15),$AD$2,$AE$2,FALSE,DATE(YEAR($AD422),MONTH($AD422),1),DATE(YEAR($AE422),MONTH($AE422),28)),0)</f>
      </c>
      <c r="AJ422" s="18">
        <f>IFERROR(_xlfn.BETA.DIST(DATE(YEAR(AJ$2),MONTH(AJ$2),15),$AD$2,$AE$2,FALSE,DATE(YEAR($AD422),MONTH($AD422),1),DATE(YEAR($AE422),MONTH($AE422),28)),0)</f>
      </c>
      <c r="AK422" s="18">
        <f>IFERROR(_xlfn.BETA.DIST(DATE(YEAR(AK$2),MONTH(AK$2),15),$AD$2,$AE$2,FALSE,DATE(YEAR($AD422),MONTH($AD422),1),DATE(YEAR($AE422),MONTH($AE422),28)),0)</f>
      </c>
      <c r="AL422" s="18">
        <f>IFERROR(_xlfn.BETA.DIST(DATE(YEAR(AL$2),MONTH(AL$2),15),$AD$2,$AE$2,FALSE,DATE(YEAR($AD422),MONTH($AD422),1),DATE(YEAR($AE422),MONTH($AE422),28)),0)</f>
      </c>
      <c r="AM422" s="18">
        <f>IFERROR(_xlfn.BETA.DIST(DATE(YEAR(AM$2),MONTH(AM$2),15),$AD$2,$AE$2,FALSE,DATE(YEAR($AD422),MONTH($AD422),1),DATE(YEAR($AE422),MONTH($AE422),28)),0)</f>
      </c>
      <c r="AN422" s="18">
        <f>IFERROR(_xlfn.BETA.DIST(DATE(YEAR(AN$2),MONTH(AN$2),15),$AD$2,$AE$2,FALSE,DATE(YEAR($AD422),MONTH($AD422),1),DATE(YEAR($AE422),MONTH($AE422),28)),0)</f>
      </c>
      <c r="AO422" s="18">
        <f>IFERROR(_xlfn.BETA.DIST(DATE(YEAR(AO$2),MONTH(AO$2),15),$AD$2,$AE$2,FALSE,DATE(YEAR($AD422),MONTH($AD422),1),DATE(YEAR($AE422),MONTH($AE422),28)),0)</f>
      </c>
      <c r="AP422" s="18">
        <f>IFERROR(_xlfn.BETA.DIST(DATE(YEAR(AP$2),MONTH(AP$2),15),$AD$2,$AE$2,FALSE,DATE(YEAR($AD422),MONTH($AD422),1),DATE(YEAR($AE422),MONTH($AE422),28)),0)</f>
      </c>
      <c r="AQ422" s="18">
        <f>IFERROR(_xlfn.BETA.DIST(DATE(YEAR(AQ$2),MONTH(AQ$2),15),$AD$2,$AE$2,FALSE,DATE(YEAR($AD422),MONTH($AD422),1),DATE(YEAR($AE422),MONTH($AE422),28)),0)</f>
      </c>
      <c r="AR422" s="18">
        <f>IFERROR(_xlfn.BETA.DIST(DATE(YEAR(AR$2),MONTH(AR$2),15),$AD$2,$AE$2,FALSE,DATE(YEAR($AD422),MONTH($AD422),1),DATE(YEAR($AE422),MONTH($AE422),28)),0)</f>
      </c>
      <c r="AS422" s="18">
        <f>IFERROR(_xlfn.BETA.DIST(DATE(YEAR(AS$2),MONTH(AS$2),15),$AD$2,$AE$2,FALSE,DATE(YEAR($AD422),MONTH($AD422),1),DATE(YEAR($AE422),MONTH($AE422),28)),0)</f>
      </c>
      <c r="AT422" s="18">
        <f>IFERROR(_xlfn.BETA.DIST(DATE(YEAR(AT$2),MONTH(AT$2),15),$AD$2,$AE$2,FALSE,DATE(YEAR($AD422),MONTH($AD422),1),DATE(YEAR($AE422),MONTH($AE422),28)),0)</f>
      </c>
      <c r="AU422" s="18">
        <f>IFERROR(_xlfn.BETA.DIST(DATE(YEAR(AU$2),MONTH(AU$2),15),$AD$2,$AE$2,FALSE,DATE(YEAR($AD422),MONTH($AD422),1),DATE(YEAR($AE422),MONTH($AE422),28)),0)</f>
      </c>
      <c r="AV422" s="18">
        <f>SUM(AG422:AU422)</f>
      </c>
      <c r="AW422" s="18">
        <f>IF(J422&lt;&gt;0,J422,IF($AV422=0,0,AG422/$AV422*$Z422))</f>
      </c>
      <c r="AX422" s="18">
        <f>IF(K422&lt;&gt;0,K422,IF($AV422=0,0,AH422/$AV422*$Z422))</f>
      </c>
      <c r="AY422" s="18">
        <f>IF(L422&lt;&gt;0,L422,IF($AV422=0,0,AI422/$AV422*$Z422))</f>
      </c>
      <c r="AZ422" s="18">
        <f>IF(M422&lt;&gt;0,M422,IF($AV422=0,0,AJ422/$AV422*$Z422))</f>
      </c>
      <c r="BA422" s="18">
        <f>IF(N422&lt;&gt;0,N422,IF($AV422=0,0,AK422/$AV422*$Z422))</f>
      </c>
      <c r="BB422" s="18">
        <f>IF(O422&lt;&gt;0,O422,IF($AV422=0,0,AL422/$AV422*$Z422))</f>
      </c>
      <c r="BC422" s="18">
        <f>IF(P422&lt;&gt;0,P422,IF($AV422=0,0,AM422/$AV422*$Z422))</f>
      </c>
      <c r="BD422" s="18">
        <f>IF(Q422&lt;&gt;0,Q422,IF($AV422=0,0,AN422/$AV422*$Z422))</f>
      </c>
      <c r="BE422" s="18">
        <f>IF(R422&lt;&gt;0,R422,IF($AV422=0,0,AO422/$AV422*$Z422))</f>
      </c>
      <c r="BF422" s="18">
        <f>IF(S422&lt;&gt;0,S422,IF($AV422=0,0,AP422/$AV422*$Z422))</f>
      </c>
      <c r="BG422" s="18">
        <f>IF(T422&lt;&gt;0,T422,IF($AV422=0,0,AQ422/$AV422*$Z422))</f>
      </c>
      <c r="BH422" s="18">
        <f>IF(U422&lt;&gt;0,U422,IF($AV422=0,0,AR422/$AV422*$Z422))</f>
      </c>
      <c r="BI422" s="18">
        <f>IF(V422&lt;&gt;0,V422,IF($AV422=0,0,AS422/$AV422*$Z422))</f>
      </c>
      <c r="BJ422" s="18">
        <f>IF(W422&lt;&gt;0,W422,IF($AV422=0,0,AT422/$AV422*$Z422))</f>
      </c>
      <c r="BK422" s="18">
        <f>IF(X422&lt;&gt;0,X422,IF($AV422=0,0,AU422/$AV422*$Z422))</f>
      </c>
      <c r="BL422" s="18">
        <f>SUM(AW422:BK422)</f>
      </c>
      <c r="BM422" s="18">
        <f>I422-BL422</f>
      </c>
    </row>
    <row r="423" outlineLevel="3">
      <c r="A423" s="17" t="str">
        <v>14.1.1.3</v>
      </c>
      <c r="B423" s="17" t="str">
        <v/>
      </c>
      <c r="C423" s="17" t="str">
        <v/>
      </c>
      <c r="D423" s="17" t="str">
        <v/>
      </c>
      <c r="E423" s="17" t="str">
        <v>14.1.1.3</v>
      </c>
      <c r="F423" s="17" t="str">
        <v>Set of tripping and closing coils per mechanism.</v>
      </c>
      <c r="G423" s="17">
        <v>4415.73</v>
      </c>
      <c r="H423" s="17" t="str">
        <v/>
      </c>
      <c r="I423" s="17" t="str">
        <v/>
      </c>
      <c r="J423" s="17" t="str">
        <v/>
      </c>
      <c r="K423" s="17" t="str">
        <v/>
      </c>
      <c r="L423" s="17" t="str">
        <v/>
      </c>
      <c r="M423" s="17" t="str">
        <v/>
      </c>
      <c r="N423" s="17" t="str">
        <v/>
      </c>
      <c r="O423" s="17" t="str">
        <v/>
      </c>
      <c r="P423" s="17" t="str">
        <v/>
      </c>
      <c r="Q423" s="17" t="str">
        <v/>
      </c>
      <c r="R423" s="17" t="str">
        <v/>
      </c>
      <c r="S423" s="17" t="str">
        <v/>
      </c>
      <c r="T423" s="17" t="str">
        <v/>
      </c>
      <c r="U423" s="17" t="str">
        <v/>
      </c>
      <c r="V423" s="17" t="str">
        <v/>
      </c>
      <c r="W423" s="17" t="str">
        <v/>
      </c>
      <c r="X423" s="17" t="str">
        <v/>
      </c>
      <c r="Y423" s="17" t="str">
        <v/>
      </c>
      <c r="Z423" s="17" t="str">
        <v/>
      </c>
      <c r="AA423" s="17" t="str">
        <v/>
      </c>
      <c r="AB423" s="17" t="str">
        <v/>
      </c>
      <c r="AC423" s="17" t="str">
        <v/>
      </c>
      <c r="AD423" s="17" t="str">
        <v/>
      </c>
      <c r="AE423" s="17" t="str">
        <v/>
      </c>
      <c r="AF423" s="5" t="str">
        <v/>
      </c>
      <c r="AG423" s="18">
        <f>IFERROR(_xlfn.BETA.DIST(DATE(YEAR(AG$2),MONTH(AG$2),15),$AD$2,$AE$2,FALSE,DATE(YEAR($AD423),MONTH($AD423),1),DATE(YEAR($AE423),MONTH($AE423),28)),0)</f>
      </c>
      <c r="AH423" s="18">
        <f>IFERROR(_xlfn.BETA.DIST(DATE(YEAR(AH$2),MONTH(AH$2),15),$AD$2,$AE$2,FALSE,DATE(YEAR($AD423),MONTH($AD423),1),DATE(YEAR($AE423),MONTH($AE423),28)),0)</f>
      </c>
      <c r="AI423" s="18">
        <f>IFERROR(_xlfn.BETA.DIST(DATE(YEAR(AI$2),MONTH(AI$2),15),$AD$2,$AE$2,FALSE,DATE(YEAR($AD423),MONTH($AD423),1),DATE(YEAR($AE423),MONTH($AE423),28)),0)</f>
      </c>
      <c r="AJ423" s="18">
        <f>IFERROR(_xlfn.BETA.DIST(DATE(YEAR(AJ$2),MONTH(AJ$2),15),$AD$2,$AE$2,FALSE,DATE(YEAR($AD423),MONTH($AD423),1),DATE(YEAR($AE423),MONTH($AE423),28)),0)</f>
      </c>
      <c r="AK423" s="18">
        <f>IFERROR(_xlfn.BETA.DIST(DATE(YEAR(AK$2),MONTH(AK$2),15),$AD$2,$AE$2,FALSE,DATE(YEAR($AD423),MONTH($AD423),1),DATE(YEAR($AE423),MONTH($AE423),28)),0)</f>
      </c>
      <c r="AL423" s="18">
        <f>IFERROR(_xlfn.BETA.DIST(DATE(YEAR(AL$2),MONTH(AL$2),15),$AD$2,$AE$2,FALSE,DATE(YEAR($AD423),MONTH($AD423),1),DATE(YEAR($AE423),MONTH($AE423),28)),0)</f>
      </c>
      <c r="AM423" s="18">
        <f>IFERROR(_xlfn.BETA.DIST(DATE(YEAR(AM$2),MONTH(AM$2),15),$AD$2,$AE$2,FALSE,DATE(YEAR($AD423),MONTH($AD423),1),DATE(YEAR($AE423),MONTH($AE423),28)),0)</f>
      </c>
      <c r="AN423" s="18">
        <f>IFERROR(_xlfn.BETA.DIST(DATE(YEAR(AN$2),MONTH(AN$2),15),$AD$2,$AE$2,FALSE,DATE(YEAR($AD423),MONTH($AD423),1),DATE(YEAR($AE423),MONTH($AE423),28)),0)</f>
      </c>
      <c r="AO423" s="18">
        <f>IFERROR(_xlfn.BETA.DIST(DATE(YEAR(AO$2),MONTH(AO$2),15),$AD$2,$AE$2,FALSE,DATE(YEAR($AD423),MONTH($AD423),1),DATE(YEAR($AE423),MONTH($AE423),28)),0)</f>
      </c>
      <c r="AP423" s="18">
        <f>IFERROR(_xlfn.BETA.DIST(DATE(YEAR(AP$2),MONTH(AP$2),15),$AD$2,$AE$2,FALSE,DATE(YEAR($AD423),MONTH($AD423),1),DATE(YEAR($AE423),MONTH($AE423),28)),0)</f>
      </c>
      <c r="AQ423" s="18">
        <f>IFERROR(_xlfn.BETA.DIST(DATE(YEAR(AQ$2),MONTH(AQ$2),15),$AD$2,$AE$2,FALSE,DATE(YEAR($AD423),MONTH($AD423),1),DATE(YEAR($AE423),MONTH($AE423),28)),0)</f>
      </c>
      <c r="AR423" s="18">
        <f>IFERROR(_xlfn.BETA.DIST(DATE(YEAR(AR$2),MONTH(AR$2),15),$AD$2,$AE$2,FALSE,DATE(YEAR($AD423),MONTH($AD423),1),DATE(YEAR($AE423),MONTH($AE423),28)),0)</f>
      </c>
      <c r="AS423" s="18">
        <f>IFERROR(_xlfn.BETA.DIST(DATE(YEAR(AS$2),MONTH(AS$2),15),$AD$2,$AE$2,FALSE,DATE(YEAR($AD423),MONTH($AD423),1),DATE(YEAR($AE423),MONTH($AE423),28)),0)</f>
      </c>
      <c r="AT423" s="18">
        <f>IFERROR(_xlfn.BETA.DIST(DATE(YEAR(AT$2),MONTH(AT$2),15),$AD$2,$AE$2,FALSE,DATE(YEAR($AD423),MONTH($AD423),1),DATE(YEAR($AE423),MONTH($AE423),28)),0)</f>
      </c>
      <c r="AU423" s="18">
        <f>IFERROR(_xlfn.BETA.DIST(DATE(YEAR(AU$2),MONTH(AU$2),15),$AD$2,$AE$2,FALSE,DATE(YEAR($AD423),MONTH($AD423),1),DATE(YEAR($AE423),MONTH($AE423),28)),0)</f>
      </c>
      <c r="AV423" s="18">
        <f>SUM(AG423:AU423)</f>
      </c>
      <c r="AW423" s="18">
        <f>IF(J423&lt;&gt;0,J423,IF($AV423=0,0,AG423/$AV423*$Z423))</f>
      </c>
      <c r="AX423" s="18">
        <f>IF(K423&lt;&gt;0,K423,IF($AV423=0,0,AH423/$AV423*$Z423))</f>
      </c>
      <c r="AY423" s="18">
        <f>IF(L423&lt;&gt;0,L423,IF($AV423=0,0,AI423/$AV423*$Z423))</f>
      </c>
      <c r="AZ423" s="18">
        <f>IF(M423&lt;&gt;0,M423,IF($AV423=0,0,AJ423/$AV423*$Z423))</f>
      </c>
      <c r="BA423" s="18">
        <f>IF(N423&lt;&gt;0,N423,IF($AV423=0,0,AK423/$AV423*$Z423))</f>
      </c>
      <c r="BB423" s="18">
        <f>IF(O423&lt;&gt;0,O423,IF($AV423=0,0,AL423/$AV423*$Z423))</f>
      </c>
      <c r="BC423" s="18">
        <f>IF(P423&lt;&gt;0,P423,IF($AV423=0,0,AM423/$AV423*$Z423))</f>
      </c>
      <c r="BD423" s="18">
        <f>IF(Q423&lt;&gt;0,Q423,IF($AV423=0,0,AN423/$AV423*$Z423))</f>
      </c>
      <c r="BE423" s="18">
        <f>IF(R423&lt;&gt;0,R423,IF($AV423=0,0,AO423/$AV423*$Z423))</f>
      </c>
      <c r="BF423" s="18">
        <f>IF(S423&lt;&gt;0,S423,IF($AV423=0,0,AP423/$AV423*$Z423))</f>
      </c>
      <c r="BG423" s="18">
        <f>IF(T423&lt;&gt;0,T423,IF($AV423=0,0,AQ423/$AV423*$Z423))</f>
      </c>
      <c r="BH423" s="18">
        <f>IF(U423&lt;&gt;0,U423,IF($AV423=0,0,AR423/$AV423*$Z423))</f>
      </c>
      <c r="BI423" s="18">
        <f>IF(V423&lt;&gt;0,V423,IF($AV423=0,0,AS423/$AV423*$Z423))</f>
      </c>
      <c r="BJ423" s="18">
        <f>IF(W423&lt;&gt;0,W423,IF($AV423=0,0,AT423/$AV423*$Z423))</f>
      </c>
      <c r="BK423" s="18">
        <f>IF(X423&lt;&gt;0,X423,IF($AV423=0,0,AU423/$AV423*$Z423))</f>
      </c>
      <c r="BL423" s="18">
        <f>SUM(AW423:BK423)</f>
      </c>
      <c r="BM423" s="17" t="str">
        <v/>
      </c>
    </row>
    <row r="424" outlineLevel="4">
      <c r="A424" s="5" t="str">
        <v>14.1.1.3</v>
      </c>
      <c r="B424" s="5" t="str">
        <v/>
      </c>
      <c r="C424" s="5" t="str">
        <v>BSKDGNGENGR05</v>
      </c>
      <c r="D424" s="5" t="str">
        <v>BSKDGNGENGR05</v>
      </c>
      <c r="E424" s="19">
        <f>IFERROR(_xlfn.XLOOKUP(F424,Assumptions!B:B,Assumptions!C:C),0)</f>
      </c>
      <c r="F424" s="5" t="str">
        <v>Advanced Payment</v>
      </c>
      <c r="G424" s="5" t="str">
        <v/>
      </c>
      <c r="H424" s="18">
        <f>G423*E424</f>
      </c>
      <c r="I424" s="18">
        <f>H424*(1-0)</f>
      </c>
      <c r="J424" s="18">
        <v>0</v>
      </c>
      <c r="K424" s="18">
        <v>0</v>
      </c>
      <c r="L424" s="18">
        <v>0</v>
      </c>
      <c r="M424" s="18">
        <v>0</v>
      </c>
      <c r="N424" s="18">
        <v>0</v>
      </c>
      <c r="O424" s="18">
        <v>0</v>
      </c>
      <c r="P424" s="18">
        <v>0</v>
      </c>
      <c r="Q424" s="18">
        <v>0</v>
      </c>
      <c r="R424" s="18">
        <v>0</v>
      </c>
      <c r="S424" s="18">
        <v>0</v>
      </c>
      <c r="T424" s="18">
        <v>0</v>
      </c>
      <c r="U424" s="18">
        <v>0</v>
      </c>
      <c r="V424" s="18">
        <v>0</v>
      </c>
      <c r="W424" s="18">
        <v>0</v>
      </c>
      <c r="X424" s="18">
        <v>0</v>
      </c>
      <c r="Y424" s="18">
        <f>SUM(J424:X424)</f>
      </c>
      <c r="Z424" s="18">
        <f>I424-Y424</f>
      </c>
      <c r="AA424" s="20">
        <v>46026</v>
      </c>
      <c r="AB424" s="20">
        <v>46026</v>
      </c>
      <c r="AC424" s="18">
        <f>IFERROR(_xlfn.XLOOKUP(F424,Assumptions!B:B,Assumptions!D:D),0)</f>
      </c>
      <c r="AD424" s="20">
        <f>AA424+AC424</f>
      </c>
      <c r="AE424" s="20">
        <f>AC424+AB424</f>
      </c>
      <c r="AF424" s="5" t="str">
        <v/>
      </c>
      <c r="AG424" s="18">
        <f>IFERROR(_xlfn.BETA.DIST(DATE(YEAR(AG$2),MONTH(AG$2),15),$AD$2,$AE$2,FALSE,DATE(YEAR($AD424),MONTH($AD424),1),DATE(YEAR($AE424),MONTH($AE424),28)),0)</f>
      </c>
      <c r="AH424" s="18">
        <f>IFERROR(_xlfn.BETA.DIST(DATE(YEAR(AH$2),MONTH(AH$2),15),$AD$2,$AE$2,FALSE,DATE(YEAR($AD424),MONTH($AD424),1),DATE(YEAR($AE424),MONTH($AE424),28)),0)</f>
      </c>
      <c r="AI424" s="18">
        <f>IFERROR(_xlfn.BETA.DIST(DATE(YEAR(AI$2),MONTH(AI$2),15),$AD$2,$AE$2,FALSE,DATE(YEAR($AD424),MONTH($AD424),1),DATE(YEAR($AE424),MONTH($AE424),28)),0)</f>
      </c>
      <c r="AJ424" s="18">
        <f>IFERROR(_xlfn.BETA.DIST(DATE(YEAR(AJ$2),MONTH(AJ$2),15),$AD$2,$AE$2,FALSE,DATE(YEAR($AD424),MONTH($AD424),1),DATE(YEAR($AE424),MONTH($AE424),28)),0)</f>
      </c>
      <c r="AK424" s="18">
        <f>IFERROR(_xlfn.BETA.DIST(DATE(YEAR(AK$2),MONTH(AK$2),15),$AD$2,$AE$2,FALSE,DATE(YEAR($AD424),MONTH($AD424),1),DATE(YEAR($AE424),MONTH($AE424),28)),0)</f>
      </c>
      <c r="AL424" s="18">
        <f>IFERROR(_xlfn.BETA.DIST(DATE(YEAR(AL$2),MONTH(AL$2),15),$AD$2,$AE$2,FALSE,DATE(YEAR($AD424),MONTH($AD424),1),DATE(YEAR($AE424),MONTH($AE424),28)),0)</f>
      </c>
      <c r="AM424" s="18">
        <f>IFERROR(_xlfn.BETA.DIST(DATE(YEAR(AM$2),MONTH(AM$2),15),$AD$2,$AE$2,FALSE,DATE(YEAR($AD424),MONTH($AD424),1),DATE(YEAR($AE424),MONTH($AE424),28)),0)</f>
      </c>
      <c r="AN424" s="18">
        <f>IFERROR(_xlfn.BETA.DIST(DATE(YEAR(AN$2),MONTH(AN$2),15),$AD$2,$AE$2,FALSE,DATE(YEAR($AD424),MONTH($AD424),1),DATE(YEAR($AE424),MONTH($AE424),28)),0)</f>
      </c>
      <c r="AO424" s="18">
        <f>IFERROR(_xlfn.BETA.DIST(DATE(YEAR(AO$2),MONTH(AO$2),15),$AD$2,$AE$2,FALSE,DATE(YEAR($AD424),MONTH($AD424),1),DATE(YEAR($AE424),MONTH($AE424),28)),0)</f>
      </c>
      <c r="AP424" s="18">
        <f>IFERROR(_xlfn.BETA.DIST(DATE(YEAR(AP$2),MONTH(AP$2),15),$AD$2,$AE$2,FALSE,DATE(YEAR($AD424),MONTH($AD424),1),DATE(YEAR($AE424),MONTH($AE424),28)),0)</f>
      </c>
      <c r="AQ424" s="18">
        <f>IFERROR(_xlfn.BETA.DIST(DATE(YEAR(AQ$2),MONTH(AQ$2),15),$AD$2,$AE$2,FALSE,DATE(YEAR($AD424),MONTH($AD424),1),DATE(YEAR($AE424),MONTH($AE424),28)),0)</f>
      </c>
      <c r="AR424" s="18">
        <f>IFERROR(_xlfn.BETA.DIST(DATE(YEAR(AR$2),MONTH(AR$2),15),$AD$2,$AE$2,FALSE,DATE(YEAR($AD424),MONTH($AD424),1),DATE(YEAR($AE424),MONTH($AE424),28)),0)</f>
      </c>
      <c r="AS424" s="18">
        <f>IFERROR(_xlfn.BETA.DIST(DATE(YEAR(AS$2),MONTH(AS$2),15),$AD$2,$AE$2,FALSE,DATE(YEAR($AD424),MONTH($AD424),1),DATE(YEAR($AE424),MONTH($AE424),28)),0)</f>
      </c>
      <c r="AT424" s="18">
        <f>IFERROR(_xlfn.BETA.DIST(DATE(YEAR(AT$2),MONTH(AT$2),15),$AD$2,$AE$2,FALSE,DATE(YEAR($AD424),MONTH($AD424),1),DATE(YEAR($AE424),MONTH($AE424),28)),0)</f>
      </c>
      <c r="AU424" s="18">
        <f>IFERROR(_xlfn.BETA.DIST(DATE(YEAR(AU$2),MONTH(AU$2),15),$AD$2,$AE$2,FALSE,DATE(YEAR($AD424),MONTH($AD424),1),DATE(YEAR($AE424),MONTH($AE424),28)),0)</f>
      </c>
      <c r="AV424" s="18">
        <f>SUM(AG424:AU424)</f>
      </c>
      <c r="AW424" s="18">
        <f>IF(J424&lt;&gt;0,J424,IF($AV424=0,0,AG424/$AV424*$Z424))</f>
      </c>
      <c r="AX424" s="18">
        <f>IF(K424&lt;&gt;0,K424,IF($AV424=0,0,AH424/$AV424*$Z424))</f>
      </c>
      <c r="AY424" s="18">
        <f>IF(L424&lt;&gt;0,L424,IF($AV424=0,0,AI424/$AV424*$Z424))</f>
      </c>
      <c r="AZ424" s="18">
        <f>IF(M424&lt;&gt;0,M424,IF($AV424=0,0,AJ424/$AV424*$Z424))</f>
      </c>
      <c r="BA424" s="18">
        <f>IF(N424&lt;&gt;0,N424,IF($AV424=0,0,AK424/$AV424*$Z424))</f>
      </c>
      <c r="BB424" s="18">
        <f>IF(O424&lt;&gt;0,O424,IF($AV424=0,0,AL424/$AV424*$Z424))</f>
      </c>
      <c r="BC424" s="18">
        <f>IF(P424&lt;&gt;0,P424,IF($AV424=0,0,AM424/$AV424*$Z424))</f>
      </c>
      <c r="BD424" s="18">
        <f>IF(Q424&lt;&gt;0,Q424,IF($AV424=0,0,AN424/$AV424*$Z424))</f>
      </c>
      <c r="BE424" s="18">
        <f>IF(R424&lt;&gt;0,R424,IF($AV424=0,0,AO424/$AV424*$Z424))</f>
      </c>
      <c r="BF424" s="18">
        <f>IF(S424&lt;&gt;0,S424,IF($AV424=0,0,AP424/$AV424*$Z424))</f>
      </c>
      <c r="BG424" s="18">
        <f>IF(T424&lt;&gt;0,T424,IF($AV424=0,0,AQ424/$AV424*$Z424))</f>
      </c>
      <c r="BH424" s="18">
        <f>IF(U424&lt;&gt;0,U424,IF($AV424=0,0,AR424/$AV424*$Z424))</f>
      </c>
      <c r="BI424" s="18">
        <f>IF(V424&lt;&gt;0,V424,IF($AV424=0,0,AS424/$AV424*$Z424))</f>
      </c>
      <c r="BJ424" s="18">
        <f>IF(W424&lt;&gt;0,W424,IF($AV424=0,0,AT424/$AV424*$Z424))</f>
      </c>
      <c r="BK424" s="18">
        <f>IF(X424&lt;&gt;0,X424,IF($AV424=0,0,AU424/$AV424*$Z424))</f>
      </c>
      <c r="BL424" s="18">
        <f>SUM(AW424:BK424)</f>
      </c>
      <c r="BM424" s="18">
        <f>I424-BL424</f>
      </c>
    </row>
    <row r="425" outlineLevel="4">
      <c r="A425" s="5" t="str">
        <v>14.1.1.3</v>
      </c>
      <c r="B425" s="5" t="str">
        <v/>
      </c>
      <c r="C425" s="5" t="str">
        <v>BSPRELGENG207</v>
      </c>
      <c r="D425" s="5" t="str">
        <v>BSPRELGENG207</v>
      </c>
      <c r="E425" s="19">
        <f>IFERROR(_xlfn.XLOOKUP(F425,Assumptions!B:B,Assumptions!C:C),0)</f>
      </c>
      <c r="F425" s="5" t="str">
        <v>Site Delivery USD</v>
      </c>
      <c r="G425" s="5" t="str">
        <v/>
      </c>
      <c r="H425" s="18">
        <f>G423*E425</f>
      </c>
      <c r="I425" s="18">
        <f>H425*(1-0)</f>
      </c>
      <c r="J425" s="18">
        <v>0</v>
      </c>
      <c r="K425" s="18">
        <v>0</v>
      </c>
      <c r="L425" s="18">
        <v>0</v>
      </c>
      <c r="M425" s="18">
        <v>0</v>
      </c>
      <c r="N425" s="18">
        <v>0</v>
      </c>
      <c r="O425" s="18">
        <v>0</v>
      </c>
      <c r="P425" s="18">
        <v>0</v>
      </c>
      <c r="Q425" s="18">
        <v>0</v>
      </c>
      <c r="R425" s="18">
        <v>0</v>
      </c>
      <c r="S425" s="18">
        <v>0</v>
      </c>
      <c r="T425" s="18">
        <v>0</v>
      </c>
      <c r="U425" s="18">
        <v>0</v>
      </c>
      <c r="V425" s="18">
        <v>0</v>
      </c>
      <c r="W425" s="18">
        <v>0</v>
      </c>
      <c r="X425" s="18">
        <v>0</v>
      </c>
      <c r="Y425" s="18">
        <f>SUM(J425:X425)</f>
      </c>
      <c r="Z425" s="18">
        <f>I425-Y425</f>
      </c>
      <c r="AA425" s="20">
        <v>46294</v>
      </c>
      <c r="AB425" s="20">
        <v>46294</v>
      </c>
      <c r="AC425" s="18">
        <f>IFERROR(_xlfn.XLOOKUP(F425,Assumptions!B:B,Assumptions!D:D),0)</f>
      </c>
      <c r="AD425" s="20">
        <f>AA425+AC425</f>
      </c>
      <c r="AE425" s="20">
        <f>AC425+AB425</f>
      </c>
      <c r="AF425" s="5" t="str">
        <v/>
      </c>
      <c r="AG425" s="18">
        <f>IFERROR(_xlfn.BETA.DIST(DATE(YEAR(AG$2),MONTH(AG$2),15),$AD$2,$AE$2,FALSE,DATE(YEAR($AD425),MONTH($AD425),1),DATE(YEAR($AE425),MONTH($AE425),28)),0)</f>
      </c>
      <c r="AH425" s="18">
        <f>IFERROR(_xlfn.BETA.DIST(DATE(YEAR(AH$2),MONTH(AH$2),15),$AD$2,$AE$2,FALSE,DATE(YEAR($AD425),MONTH($AD425),1),DATE(YEAR($AE425),MONTH($AE425),28)),0)</f>
      </c>
      <c r="AI425" s="18">
        <f>IFERROR(_xlfn.BETA.DIST(DATE(YEAR(AI$2),MONTH(AI$2),15),$AD$2,$AE$2,FALSE,DATE(YEAR($AD425),MONTH($AD425),1),DATE(YEAR($AE425),MONTH($AE425),28)),0)</f>
      </c>
      <c r="AJ425" s="18">
        <f>IFERROR(_xlfn.BETA.DIST(DATE(YEAR(AJ$2),MONTH(AJ$2),15),$AD$2,$AE$2,FALSE,DATE(YEAR($AD425),MONTH($AD425),1),DATE(YEAR($AE425),MONTH($AE425),28)),0)</f>
      </c>
      <c r="AK425" s="18">
        <f>IFERROR(_xlfn.BETA.DIST(DATE(YEAR(AK$2),MONTH(AK$2),15),$AD$2,$AE$2,FALSE,DATE(YEAR($AD425),MONTH($AD425),1),DATE(YEAR($AE425),MONTH($AE425),28)),0)</f>
      </c>
      <c r="AL425" s="18">
        <f>IFERROR(_xlfn.BETA.DIST(DATE(YEAR(AL$2),MONTH(AL$2),15),$AD$2,$AE$2,FALSE,DATE(YEAR($AD425),MONTH($AD425),1),DATE(YEAR($AE425),MONTH($AE425),28)),0)</f>
      </c>
      <c r="AM425" s="18">
        <f>IFERROR(_xlfn.BETA.DIST(DATE(YEAR(AM$2),MONTH(AM$2),15),$AD$2,$AE$2,FALSE,DATE(YEAR($AD425),MONTH($AD425),1),DATE(YEAR($AE425),MONTH($AE425),28)),0)</f>
      </c>
      <c r="AN425" s="18">
        <f>IFERROR(_xlfn.BETA.DIST(DATE(YEAR(AN$2),MONTH(AN$2),15),$AD$2,$AE$2,FALSE,DATE(YEAR($AD425),MONTH($AD425),1),DATE(YEAR($AE425),MONTH($AE425),28)),0)</f>
      </c>
      <c r="AO425" s="18">
        <f>IFERROR(_xlfn.BETA.DIST(DATE(YEAR(AO$2),MONTH(AO$2),15),$AD$2,$AE$2,FALSE,DATE(YEAR($AD425),MONTH($AD425),1),DATE(YEAR($AE425),MONTH($AE425),28)),0)</f>
      </c>
      <c r="AP425" s="18">
        <f>IFERROR(_xlfn.BETA.DIST(DATE(YEAR(AP$2),MONTH(AP$2),15),$AD$2,$AE$2,FALSE,DATE(YEAR($AD425),MONTH($AD425),1),DATE(YEAR($AE425),MONTH($AE425),28)),0)</f>
      </c>
      <c r="AQ425" s="18">
        <f>IFERROR(_xlfn.BETA.DIST(DATE(YEAR(AQ$2),MONTH(AQ$2),15),$AD$2,$AE$2,FALSE,DATE(YEAR($AD425),MONTH($AD425),1),DATE(YEAR($AE425),MONTH($AE425),28)),0)</f>
      </c>
      <c r="AR425" s="18">
        <f>IFERROR(_xlfn.BETA.DIST(DATE(YEAR(AR$2),MONTH(AR$2),15),$AD$2,$AE$2,FALSE,DATE(YEAR($AD425),MONTH($AD425),1),DATE(YEAR($AE425),MONTH($AE425),28)),0)</f>
      </c>
      <c r="AS425" s="18">
        <f>IFERROR(_xlfn.BETA.DIST(DATE(YEAR(AS$2),MONTH(AS$2),15),$AD$2,$AE$2,FALSE,DATE(YEAR($AD425),MONTH($AD425),1),DATE(YEAR($AE425),MONTH($AE425),28)),0)</f>
      </c>
      <c r="AT425" s="18">
        <f>IFERROR(_xlfn.BETA.DIST(DATE(YEAR(AT$2),MONTH(AT$2),15),$AD$2,$AE$2,FALSE,DATE(YEAR($AD425),MONTH($AD425),1),DATE(YEAR($AE425),MONTH($AE425),28)),0)</f>
      </c>
      <c r="AU425" s="18">
        <f>IFERROR(_xlfn.BETA.DIST(DATE(YEAR(AU$2),MONTH(AU$2),15),$AD$2,$AE$2,FALSE,DATE(YEAR($AD425),MONTH($AD425),1),DATE(YEAR($AE425),MONTH($AE425),28)),0)</f>
      </c>
      <c r="AV425" s="18">
        <f>SUM(AG425:AU425)</f>
      </c>
      <c r="AW425" s="18">
        <f>IF(J425&lt;&gt;0,J425,IF($AV425=0,0,AG425/$AV425*$Z425))</f>
      </c>
      <c r="AX425" s="18">
        <f>IF(K425&lt;&gt;0,K425,IF($AV425=0,0,AH425/$AV425*$Z425))</f>
      </c>
      <c r="AY425" s="18">
        <f>IF(L425&lt;&gt;0,L425,IF($AV425=0,0,AI425/$AV425*$Z425))</f>
      </c>
      <c r="AZ425" s="18">
        <f>IF(M425&lt;&gt;0,M425,IF($AV425=0,0,AJ425/$AV425*$Z425))</f>
      </c>
      <c r="BA425" s="18">
        <f>IF(N425&lt;&gt;0,N425,IF($AV425=0,0,AK425/$AV425*$Z425))</f>
      </c>
      <c r="BB425" s="18">
        <f>IF(O425&lt;&gt;0,O425,IF($AV425=0,0,AL425/$AV425*$Z425))</f>
      </c>
      <c r="BC425" s="18">
        <f>IF(P425&lt;&gt;0,P425,IF($AV425=0,0,AM425/$AV425*$Z425))</f>
      </c>
      <c r="BD425" s="18">
        <f>IF(Q425&lt;&gt;0,Q425,IF($AV425=0,0,AN425/$AV425*$Z425))</f>
      </c>
      <c r="BE425" s="18">
        <f>IF(R425&lt;&gt;0,R425,IF($AV425=0,0,AO425/$AV425*$Z425))</f>
      </c>
      <c r="BF425" s="18">
        <f>IF(S425&lt;&gt;0,S425,IF($AV425=0,0,AP425/$AV425*$Z425))</f>
      </c>
      <c r="BG425" s="18">
        <f>IF(T425&lt;&gt;0,T425,IF($AV425=0,0,AQ425/$AV425*$Z425))</f>
      </c>
      <c r="BH425" s="18">
        <f>IF(U425&lt;&gt;0,U425,IF($AV425=0,0,AR425/$AV425*$Z425))</f>
      </c>
      <c r="BI425" s="18">
        <f>IF(V425&lt;&gt;0,V425,IF($AV425=0,0,AS425/$AV425*$Z425))</f>
      </c>
      <c r="BJ425" s="18">
        <f>IF(W425&lt;&gt;0,W425,IF($AV425=0,0,AT425/$AV425*$Z425))</f>
      </c>
      <c r="BK425" s="18">
        <f>IF(X425&lt;&gt;0,X425,IF($AV425=0,0,AU425/$AV425*$Z425))</f>
      </c>
      <c r="BL425" s="18">
        <f>SUM(AW425:BK425)</f>
      </c>
      <c r="BM425" s="18">
        <f>I425-BL425</f>
      </c>
    </row>
    <row r="426" outlineLevel="4">
      <c r="A426" s="5" t="str">
        <v>14.1.1.3</v>
      </c>
      <c r="B426" s="5" t="str">
        <v/>
      </c>
      <c r="C426" s="5" t="str">
        <v>BSKDGNGENGR07</v>
      </c>
      <c r="D426" s="5" t="str">
        <v>BSKDGNGENGR07</v>
      </c>
      <c r="E426" s="19">
        <f>IFERROR(_xlfn.XLOOKUP(F426,Assumptions!B:B,Assumptions!C:C),0)</f>
      </c>
      <c r="F426" s="5" t="str">
        <v>Retention</v>
      </c>
      <c r="G426" s="5" t="str">
        <v/>
      </c>
      <c r="H426" s="18">
        <f>G423*E426</f>
      </c>
      <c r="I426" s="18">
        <f>H426*(1-0)</f>
      </c>
      <c r="J426" s="18">
        <v>0</v>
      </c>
      <c r="K426" s="18">
        <v>0</v>
      </c>
      <c r="L426" s="18">
        <v>0</v>
      </c>
      <c r="M426" s="18">
        <v>0</v>
      </c>
      <c r="N426" s="18">
        <v>0</v>
      </c>
      <c r="O426" s="18">
        <v>0</v>
      </c>
      <c r="P426" s="18">
        <v>0</v>
      </c>
      <c r="Q426" s="18">
        <v>0</v>
      </c>
      <c r="R426" s="18">
        <v>0</v>
      </c>
      <c r="S426" s="18">
        <v>0</v>
      </c>
      <c r="T426" s="18">
        <v>0</v>
      </c>
      <c r="U426" s="18">
        <v>0</v>
      </c>
      <c r="V426" s="18">
        <v>0</v>
      </c>
      <c r="W426" s="18">
        <v>0</v>
      </c>
      <c r="X426" s="18">
        <v>0</v>
      </c>
      <c r="Y426" s="18">
        <f>SUM(J426:X426)</f>
      </c>
      <c r="Z426" s="18">
        <f>I426-Y426</f>
      </c>
      <c r="AA426" s="20">
        <v>46483</v>
      </c>
      <c r="AB426" s="20">
        <v>46483</v>
      </c>
      <c r="AC426" s="18">
        <f>IFERROR(_xlfn.XLOOKUP(F426,Assumptions!B:B,Assumptions!D:D),0)</f>
      </c>
      <c r="AD426" s="20">
        <f>AA426+AC426</f>
      </c>
      <c r="AE426" s="20">
        <f>AC426+AB426</f>
      </c>
      <c r="AF426" s="5" t="str">
        <v/>
      </c>
      <c r="AG426" s="18">
        <f>IFERROR(_xlfn.BETA.DIST(DATE(YEAR(AG$2),MONTH(AG$2),15),$AD$2,$AE$2,FALSE,DATE(YEAR($AD426),MONTH($AD426),1),DATE(YEAR($AE426),MONTH($AE426),28)),0)</f>
      </c>
      <c r="AH426" s="18">
        <f>IFERROR(_xlfn.BETA.DIST(DATE(YEAR(AH$2),MONTH(AH$2),15),$AD$2,$AE$2,FALSE,DATE(YEAR($AD426),MONTH($AD426),1),DATE(YEAR($AE426),MONTH($AE426),28)),0)</f>
      </c>
      <c r="AI426" s="18">
        <f>IFERROR(_xlfn.BETA.DIST(DATE(YEAR(AI$2),MONTH(AI$2),15),$AD$2,$AE$2,FALSE,DATE(YEAR($AD426),MONTH($AD426),1),DATE(YEAR($AE426),MONTH($AE426),28)),0)</f>
      </c>
      <c r="AJ426" s="18">
        <f>IFERROR(_xlfn.BETA.DIST(DATE(YEAR(AJ$2),MONTH(AJ$2),15),$AD$2,$AE$2,FALSE,DATE(YEAR($AD426),MONTH($AD426),1),DATE(YEAR($AE426),MONTH($AE426),28)),0)</f>
      </c>
      <c r="AK426" s="18">
        <f>IFERROR(_xlfn.BETA.DIST(DATE(YEAR(AK$2),MONTH(AK$2),15),$AD$2,$AE$2,FALSE,DATE(YEAR($AD426),MONTH($AD426),1),DATE(YEAR($AE426),MONTH($AE426),28)),0)</f>
      </c>
      <c r="AL426" s="18">
        <f>IFERROR(_xlfn.BETA.DIST(DATE(YEAR(AL$2),MONTH(AL$2),15),$AD$2,$AE$2,FALSE,DATE(YEAR($AD426),MONTH($AD426),1),DATE(YEAR($AE426),MONTH($AE426),28)),0)</f>
      </c>
      <c r="AM426" s="18">
        <f>IFERROR(_xlfn.BETA.DIST(DATE(YEAR(AM$2),MONTH(AM$2),15),$AD$2,$AE$2,FALSE,DATE(YEAR($AD426),MONTH($AD426),1),DATE(YEAR($AE426),MONTH($AE426),28)),0)</f>
      </c>
      <c r="AN426" s="18">
        <f>IFERROR(_xlfn.BETA.DIST(DATE(YEAR(AN$2),MONTH(AN$2),15),$AD$2,$AE$2,FALSE,DATE(YEAR($AD426),MONTH($AD426),1),DATE(YEAR($AE426),MONTH($AE426),28)),0)</f>
      </c>
      <c r="AO426" s="18">
        <f>IFERROR(_xlfn.BETA.DIST(DATE(YEAR(AO$2),MONTH(AO$2),15),$AD$2,$AE$2,FALSE,DATE(YEAR($AD426),MONTH($AD426),1),DATE(YEAR($AE426),MONTH($AE426),28)),0)</f>
      </c>
      <c r="AP426" s="18">
        <f>IFERROR(_xlfn.BETA.DIST(DATE(YEAR(AP$2),MONTH(AP$2),15),$AD$2,$AE$2,FALSE,DATE(YEAR($AD426),MONTH($AD426),1),DATE(YEAR($AE426),MONTH($AE426),28)),0)</f>
      </c>
      <c r="AQ426" s="18">
        <f>IFERROR(_xlfn.BETA.DIST(DATE(YEAR(AQ$2),MONTH(AQ$2),15),$AD$2,$AE$2,FALSE,DATE(YEAR($AD426),MONTH($AD426),1),DATE(YEAR($AE426),MONTH($AE426),28)),0)</f>
      </c>
      <c r="AR426" s="18">
        <f>IFERROR(_xlfn.BETA.DIST(DATE(YEAR(AR$2),MONTH(AR$2),15),$AD$2,$AE$2,FALSE,DATE(YEAR($AD426),MONTH($AD426),1),DATE(YEAR($AE426),MONTH($AE426),28)),0)</f>
      </c>
      <c r="AS426" s="18">
        <f>IFERROR(_xlfn.BETA.DIST(DATE(YEAR(AS$2),MONTH(AS$2),15),$AD$2,$AE$2,FALSE,DATE(YEAR($AD426),MONTH($AD426),1),DATE(YEAR($AE426),MONTH($AE426),28)),0)</f>
      </c>
      <c r="AT426" s="18">
        <f>IFERROR(_xlfn.BETA.DIST(DATE(YEAR(AT$2),MONTH(AT$2),15),$AD$2,$AE$2,FALSE,DATE(YEAR($AD426),MONTH($AD426),1),DATE(YEAR($AE426),MONTH($AE426),28)),0)</f>
      </c>
      <c r="AU426" s="18">
        <f>IFERROR(_xlfn.BETA.DIST(DATE(YEAR(AU$2),MONTH(AU$2),15),$AD$2,$AE$2,FALSE,DATE(YEAR($AD426),MONTH($AD426),1),DATE(YEAR($AE426),MONTH($AE426),28)),0)</f>
      </c>
      <c r="AV426" s="18">
        <f>SUM(AG426:AU426)</f>
      </c>
      <c r="AW426" s="18">
        <f>IF(J426&lt;&gt;0,J426,IF($AV426=0,0,AG426/$AV426*$Z426))</f>
      </c>
      <c r="AX426" s="18">
        <f>IF(K426&lt;&gt;0,K426,IF($AV426=0,0,AH426/$AV426*$Z426))</f>
      </c>
      <c r="AY426" s="18">
        <f>IF(L426&lt;&gt;0,L426,IF($AV426=0,0,AI426/$AV426*$Z426))</f>
      </c>
      <c r="AZ426" s="18">
        <f>IF(M426&lt;&gt;0,M426,IF($AV426=0,0,AJ426/$AV426*$Z426))</f>
      </c>
      <c r="BA426" s="18">
        <f>IF(N426&lt;&gt;0,N426,IF($AV426=0,0,AK426/$AV426*$Z426))</f>
      </c>
      <c r="BB426" s="18">
        <f>IF(O426&lt;&gt;0,O426,IF($AV426=0,0,AL426/$AV426*$Z426))</f>
      </c>
      <c r="BC426" s="18">
        <f>IF(P426&lt;&gt;0,P426,IF($AV426=0,0,AM426/$AV426*$Z426))</f>
      </c>
      <c r="BD426" s="18">
        <f>IF(Q426&lt;&gt;0,Q426,IF($AV426=0,0,AN426/$AV426*$Z426))</f>
      </c>
      <c r="BE426" s="18">
        <f>IF(R426&lt;&gt;0,R426,IF($AV426=0,0,AO426/$AV426*$Z426))</f>
      </c>
      <c r="BF426" s="18">
        <f>IF(S426&lt;&gt;0,S426,IF($AV426=0,0,AP426/$AV426*$Z426))</f>
      </c>
      <c r="BG426" s="18">
        <f>IF(T426&lt;&gt;0,T426,IF($AV426=0,0,AQ426/$AV426*$Z426))</f>
      </c>
      <c r="BH426" s="18">
        <f>IF(U426&lt;&gt;0,U426,IF($AV426=0,0,AR426/$AV426*$Z426))</f>
      </c>
      <c r="BI426" s="18">
        <f>IF(V426&lt;&gt;0,V426,IF($AV426=0,0,AS426/$AV426*$Z426))</f>
      </c>
      <c r="BJ426" s="18">
        <f>IF(W426&lt;&gt;0,W426,IF($AV426=0,0,AT426/$AV426*$Z426))</f>
      </c>
      <c r="BK426" s="18">
        <f>IF(X426&lt;&gt;0,X426,IF($AV426=0,0,AU426/$AV426*$Z426))</f>
      </c>
      <c r="BL426" s="18">
        <f>SUM(AW426:BK426)</f>
      </c>
      <c r="BM426" s="18">
        <f>I426-BL426</f>
      </c>
    </row>
    <row r="427" outlineLevel="3">
      <c r="A427" s="17" t="str">
        <v>14.1.1.4</v>
      </c>
      <c r="B427" s="17" t="str">
        <v/>
      </c>
      <c r="C427" s="17" t="str">
        <v/>
      </c>
      <c r="D427" s="17" t="str">
        <v/>
      </c>
      <c r="E427" s="17" t="str">
        <v>14.1.1.4</v>
      </c>
      <c r="F427" s="17" t="str">
        <v>Sets of Aux. Switches for CB</v>
      </c>
      <c r="G427" s="17">
        <v>5016.47</v>
      </c>
      <c r="H427" s="17" t="str">
        <v/>
      </c>
      <c r="I427" s="17" t="str">
        <v/>
      </c>
      <c r="J427" s="17" t="str">
        <v/>
      </c>
      <c r="K427" s="17" t="str">
        <v/>
      </c>
      <c r="L427" s="17" t="str">
        <v/>
      </c>
      <c r="M427" s="17" t="str">
        <v/>
      </c>
      <c r="N427" s="17" t="str">
        <v/>
      </c>
      <c r="O427" s="17" t="str">
        <v/>
      </c>
      <c r="P427" s="17" t="str">
        <v/>
      </c>
      <c r="Q427" s="17" t="str">
        <v/>
      </c>
      <c r="R427" s="17" t="str">
        <v/>
      </c>
      <c r="S427" s="17" t="str">
        <v/>
      </c>
      <c r="T427" s="17" t="str">
        <v/>
      </c>
      <c r="U427" s="17" t="str">
        <v/>
      </c>
      <c r="V427" s="17" t="str">
        <v/>
      </c>
      <c r="W427" s="17" t="str">
        <v/>
      </c>
      <c r="X427" s="17" t="str">
        <v/>
      </c>
      <c r="Y427" s="17" t="str">
        <v/>
      </c>
      <c r="Z427" s="17" t="str">
        <v/>
      </c>
      <c r="AA427" s="17" t="str">
        <v/>
      </c>
      <c r="AB427" s="17" t="str">
        <v/>
      </c>
      <c r="AC427" s="17" t="str">
        <v/>
      </c>
      <c r="AD427" s="17" t="str">
        <v/>
      </c>
      <c r="AE427" s="17" t="str">
        <v/>
      </c>
      <c r="AF427" s="5" t="str">
        <v/>
      </c>
      <c r="AG427" s="18">
        <f>IFERROR(_xlfn.BETA.DIST(DATE(YEAR(AG$2),MONTH(AG$2),15),$AD$2,$AE$2,FALSE,DATE(YEAR($AD427),MONTH($AD427),1),DATE(YEAR($AE427),MONTH($AE427),28)),0)</f>
      </c>
      <c r="AH427" s="18">
        <f>IFERROR(_xlfn.BETA.DIST(DATE(YEAR(AH$2),MONTH(AH$2),15),$AD$2,$AE$2,FALSE,DATE(YEAR($AD427),MONTH($AD427),1),DATE(YEAR($AE427),MONTH($AE427),28)),0)</f>
      </c>
      <c r="AI427" s="18">
        <f>IFERROR(_xlfn.BETA.DIST(DATE(YEAR(AI$2),MONTH(AI$2),15),$AD$2,$AE$2,FALSE,DATE(YEAR($AD427),MONTH($AD427),1),DATE(YEAR($AE427),MONTH($AE427),28)),0)</f>
      </c>
      <c r="AJ427" s="18">
        <f>IFERROR(_xlfn.BETA.DIST(DATE(YEAR(AJ$2),MONTH(AJ$2),15),$AD$2,$AE$2,FALSE,DATE(YEAR($AD427),MONTH($AD427),1),DATE(YEAR($AE427),MONTH($AE427),28)),0)</f>
      </c>
      <c r="AK427" s="18">
        <f>IFERROR(_xlfn.BETA.DIST(DATE(YEAR(AK$2),MONTH(AK$2),15),$AD$2,$AE$2,FALSE,DATE(YEAR($AD427),MONTH($AD427),1),DATE(YEAR($AE427),MONTH($AE427),28)),0)</f>
      </c>
      <c r="AL427" s="18">
        <f>IFERROR(_xlfn.BETA.DIST(DATE(YEAR(AL$2),MONTH(AL$2),15),$AD$2,$AE$2,FALSE,DATE(YEAR($AD427),MONTH($AD427),1),DATE(YEAR($AE427),MONTH($AE427),28)),0)</f>
      </c>
      <c r="AM427" s="18">
        <f>IFERROR(_xlfn.BETA.DIST(DATE(YEAR(AM$2),MONTH(AM$2),15),$AD$2,$AE$2,FALSE,DATE(YEAR($AD427),MONTH($AD427),1),DATE(YEAR($AE427),MONTH($AE427),28)),0)</f>
      </c>
      <c r="AN427" s="18">
        <f>IFERROR(_xlfn.BETA.DIST(DATE(YEAR(AN$2),MONTH(AN$2),15),$AD$2,$AE$2,FALSE,DATE(YEAR($AD427),MONTH($AD427),1),DATE(YEAR($AE427),MONTH($AE427),28)),0)</f>
      </c>
      <c r="AO427" s="18">
        <f>IFERROR(_xlfn.BETA.DIST(DATE(YEAR(AO$2),MONTH(AO$2),15),$AD$2,$AE$2,FALSE,DATE(YEAR($AD427),MONTH($AD427),1),DATE(YEAR($AE427),MONTH($AE427),28)),0)</f>
      </c>
      <c r="AP427" s="18">
        <f>IFERROR(_xlfn.BETA.DIST(DATE(YEAR(AP$2),MONTH(AP$2),15),$AD$2,$AE$2,FALSE,DATE(YEAR($AD427),MONTH($AD427),1),DATE(YEAR($AE427),MONTH($AE427),28)),0)</f>
      </c>
      <c r="AQ427" s="18">
        <f>IFERROR(_xlfn.BETA.DIST(DATE(YEAR(AQ$2),MONTH(AQ$2),15),$AD$2,$AE$2,FALSE,DATE(YEAR($AD427),MONTH($AD427),1),DATE(YEAR($AE427),MONTH($AE427),28)),0)</f>
      </c>
      <c r="AR427" s="18">
        <f>IFERROR(_xlfn.BETA.DIST(DATE(YEAR(AR$2),MONTH(AR$2),15),$AD$2,$AE$2,FALSE,DATE(YEAR($AD427),MONTH($AD427),1),DATE(YEAR($AE427),MONTH($AE427),28)),0)</f>
      </c>
      <c r="AS427" s="18">
        <f>IFERROR(_xlfn.BETA.DIST(DATE(YEAR(AS$2),MONTH(AS$2),15),$AD$2,$AE$2,FALSE,DATE(YEAR($AD427),MONTH($AD427),1),DATE(YEAR($AE427),MONTH($AE427),28)),0)</f>
      </c>
      <c r="AT427" s="18">
        <f>IFERROR(_xlfn.BETA.DIST(DATE(YEAR(AT$2),MONTH(AT$2),15),$AD$2,$AE$2,FALSE,DATE(YEAR($AD427),MONTH($AD427),1),DATE(YEAR($AE427),MONTH($AE427),28)),0)</f>
      </c>
      <c r="AU427" s="18">
        <f>IFERROR(_xlfn.BETA.DIST(DATE(YEAR(AU$2),MONTH(AU$2),15),$AD$2,$AE$2,FALSE,DATE(YEAR($AD427),MONTH($AD427),1),DATE(YEAR($AE427),MONTH($AE427),28)),0)</f>
      </c>
      <c r="AV427" s="18">
        <f>SUM(AG427:AU427)</f>
      </c>
      <c r="AW427" s="18">
        <f>IF(J427&lt;&gt;0,J427,IF($AV427=0,0,AG427/$AV427*$Z427))</f>
      </c>
      <c r="AX427" s="18">
        <f>IF(K427&lt;&gt;0,K427,IF($AV427=0,0,AH427/$AV427*$Z427))</f>
      </c>
      <c r="AY427" s="18">
        <f>IF(L427&lt;&gt;0,L427,IF($AV427=0,0,AI427/$AV427*$Z427))</f>
      </c>
      <c r="AZ427" s="18">
        <f>IF(M427&lt;&gt;0,M427,IF($AV427=0,0,AJ427/$AV427*$Z427))</f>
      </c>
      <c r="BA427" s="18">
        <f>IF(N427&lt;&gt;0,N427,IF($AV427=0,0,AK427/$AV427*$Z427))</f>
      </c>
      <c r="BB427" s="18">
        <f>IF(O427&lt;&gt;0,O427,IF($AV427=0,0,AL427/$AV427*$Z427))</f>
      </c>
      <c r="BC427" s="18">
        <f>IF(P427&lt;&gt;0,P427,IF($AV427=0,0,AM427/$AV427*$Z427))</f>
      </c>
      <c r="BD427" s="18">
        <f>IF(Q427&lt;&gt;0,Q427,IF($AV427=0,0,AN427/$AV427*$Z427))</f>
      </c>
      <c r="BE427" s="18">
        <f>IF(R427&lt;&gt;0,R427,IF($AV427=0,0,AO427/$AV427*$Z427))</f>
      </c>
      <c r="BF427" s="18">
        <f>IF(S427&lt;&gt;0,S427,IF($AV427=0,0,AP427/$AV427*$Z427))</f>
      </c>
      <c r="BG427" s="18">
        <f>IF(T427&lt;&gt;0,T427,IF($AV427=0,0,AQ427/$AV427*$Z427))</f>
      </c>
      <c r="BH427" s="18">
        <f>IF(U427&lt;&gt;0,U427,IF($AV427=0,0,AR427/$AV427*$Z427))</f>
      </c>
      <c r="BI427" s="18">
        <f>IF(V427&lt;&gt;0,V427,IF($AV427=0,0,AS427/$AV427*$Z427))</f>
      </c>
      <c r="BJ427" s="18">
        <f>IF(W427&lt;&gt;0,W427,IF($AV427=0,0,AT427/$AV427*$Z427))</f>
      </c>
      <c r="BK427" s="18">
        <f>IF(X427&lt;&gt;0,X427,IF($AV427=0,0,AU427/$AV427*$Z427))</f>
      </c>
      <c r="BL427" s="18">
        <f>SUM(AW427:BK427)</f>
      </c>
      <c r="BM427" s="17" t="str">
        <v/>
      </c>
    </row>
    <row r="428" outlineLevel="4">
      <c r="A428" s="5" t="str">
        <v>14.1.1.4</v>
      </c>
      <c r="B428" s="5" t="str">
        <v/>
      </c>
      <c r="C428" s="5" t="str">
        <v>BSKDGNGENGR05</v>
      </c>
      <c r="D428" s="5" t="str">
        <v>BSKDGNGENGR05</v>
      </c>
      <c r="E428" s="19">
        <f>IFERROR(_xlfn.XLOOKUP(F428,Assumptions!B:B,Assumptions!C:C),0)</f>
      </c>
      <c r="F428" s="5" t="str">
        <v>Advanced Payment</v>
      </c>
      <c r="G428" s="5" t="str">
        <v/>
      </c>
      <c r="H428" s="18">
        <f>G427*E428</f>
      </c>
      <c r="I428" s="18">
        <f>H428*(1-0)</f>
      </c>
      <c r="J428" s="18">
        <v>0</v>
      </c>
      <c r="K428" s="18">
        <v>0</v>
      </c>
      <c r="L428" s="18">
        <v>0</v>
      </c>
      <c r="M428" s="18">
        <v>0</v>
      </c>
      <c r="N428" s="18">
        <v>0</v>
      </c>
      <c r="O428" s="18">
        <v>0</v>
      </c>
      <c r="P428" s="18">
        <v>0</v>
      </c>
      <c r="Q428" s="18">
        <v>0</v>
      </c>
      <c r="R428" s="18">
        <v>0</v>
      </c>
      <c r="S428" s="18">
        <v>0</v>
      </c>
      <c r="T428" s="18">
        <v>0</v>
      </c>
      <c r="U428" s="18">
        <v>0</v>
      </c>
      <c r="V428" s="18">
        <v>0</v>
      </c>
      <c r="W428" s="18">
        <v>0</v>
      </c>
      <c r="X428" s="18">
        <v>0</v>
      </c>
      <c r="Y428" s="18">
        <f>SUM(J428:X428)</f>
      </c>
      <c r="Z428" s="18">
        <f>I428-Y428</f>
      </c>
      <c r="AA428" s="20">
        <v>46026</v>
      </c>
      <c r="AB428" s="20">
        <v>46026</v>
      </c>
      <c r="AC428" s="18">
        <f>IFERROR(_xlfn.XLOOKUP(F428,Assumptions!B:B,Assumptions!D:D),0)</f>
      </c>
      <c r="AD428" s="20">
        <f>AA428+AC428</f>
      </c>
      <c r="AE428" s="20">
        <f>AC428+AB428</f>
      </c>
      <c r="AF428" s="5" t="str">
        <v/>
      </c>
      <c r="AG428" s="18">
        <f>IFERROR(_xlfn.BETA.DIST(DATE(YEAR(AG$2),MONTH(AG$2),15),$AD$2,$AE$2,FALSE,DATE(YEAR($AD428),MONTH($AD428),1),DATE(YEAR($AE428),MONTH($AE428),28)),0)</f>
      </c>
      <c r="AH428" s="18">
        <f>IFERROR(_xlfn.BETA.DIST(DATE(YEAR(AH$2),MONTH(AH$2),15),$AD$2,$AE$2,FALSE,DATE(YEAR($AD428),MONTH($AD428),1),DATE(YEAR($AE428),MONTH($AE428),28)),0)</f>
      </c>
      <c r="AI428" s="18">
        <f>IFERROR(_xlfn.BETA.DIST(DATE(YEAR(AI$2),MONTH(AI$2),15),$AD$2,$AE$2,FALSE,DATE(YEAR($AD428),MONTH($AD428),1),DATE(YEAR($AE428),MONTH($AE428),28)),0)</f>
      </c>
      <c r="AJ428" s="18">
        <f>IFERROR(_xlfn.BETA.DIST(DATE(YEAR(AJ$2),MONTH(AJ$2),15),$AD$2,$AE$2,FALSE,DATE(YEAR($AD428),MONTH($AD428),1),DATE(YEAR($AE428),MONTH($AE428),28)),0)</f>
      </c>
      <c r="AK428" s="18">
        <f>IFERROR(_xlfn.BETA.DIST(DATE(YEAR(AK$2),MONTH(AK$2),15),$AD$2,$AE$2,FALSE,DATE(YEAR($AD428),MONTH($AD428),1),DATE(YEAR($AE428),MONTH($AE428),28)),0)</f>
      </c>
      <c r="AL428" s="18">
        <f>IFERROR(_xlfn.BETA.DIST(DATE(YEAR(AL$2),MONTH(AL$2),15),$AD$2,$AE$2,FALSE,DATE(YEAR($AD428),MONTH($AD428),1),DATE(YEAR($AE428),MONTH($AE428),28)),0)</f>
      </c>
      <c r="AM428" s="18">
        <f>IFERROR(_xlfn.BETA.DIST(DATE(YEAR(AM$2),MONTH(AM$2),15),$AD$2,$AE$2,FALSE,DATE(YEAR($AD428),MONTH($AD428),1),DATE(YEAR($AE428),MONTH($AE428),28)),0)</f>
      </c>
      <c r="AN428" s="18">
        <f>IFERROR(_xlfn.BETA.DIST(DATE(YEAR(AN$2),MONTH(AN$2),15),$AD$2,$AE$2,FALSE,DATE(YEAR($AD428),MONTH($AD428),1),DATE(YEAR($AE428),MONTH($AE428),28)),0)</f>
      </c>
      <c r="AO428" s="18">
        <f>IFERROR(_xlfn.BETA.DIST(DATE(YEAR(AO$2),MONTH(AO$2),15),$AD$2,$AE$2,FALSE,DATE(YEAR($AD428),MONTH($AD428),1),DATE(YEAR($AE428),MONTH($AE428),28)),0)</f>
      </c>
      <c r="AP428" s="18">
        <f>IFERROR(_xlfn.BETA.DIST(DATE(YEAR(AP$2),MONTH(AP$2),15),$AD$2,$AE$2,FALSE,DATE(YEAR($AD428),MONTH($AD428),1),DATE(YEAR($AE428),MONTH($AE428),28)),0)</f>
      </c>
      <c r="AQ428" s="18">
        <f>IFERROR(_xlfn.BETA.DIST(DATE(YEAR(AQ$2),MONTH(AQ$2),15),$AD$2,$AE$2,FALSE,DATE(YEAR($AD428),MONTH($AD428),1),DATE(YEAR($AE428),MONTH($AE428),28)),0)</f>
      </c>
      <c r="AR428" s="18">
        <f>IFERROR(_xlfn.BETA.DIST(DATE(YEAR(AR$2),MONTH(AR$2),15),$AD$2,$AE$2,FALSE,DATE(YEAR($AD428),MONTH($AD428),1),DATE(YEAR($AE428),MONTH($AE428),28)),0)</f>
      </c>
      <c r="AS428" s="18">
        <f>IFERROR(_xlfn.BETA.DIST(DATE(YEAR(AS$2),MONTH(AS$2),15),$AD$2,$AE$2,FALSE,DATE(YEAR($AD428),MONTH($AD428),1),DATE(YEAR($AE428),MONTH($AE428),28)),0)</f>
      </c>
      <c r="AT428" s="18">
        <f>IFERROR(_xlfn.BETA.DIST(DATE(YEAR(AT$2),MONTH(AT$2),15),$AD$2,$AE$2,FALSE,DATE(YEAR($AD428),MONTH($AD428),1),DATE(YEAR($AE428),MONTH($AE428),28)),0)</f>
      </c>
      <c r="AU428" s="18">
        <f>IFERROR(_xlfn.BETA.DIST(DATE(YEAR(AU$2),MONTH(AU$2),15),$AD$2,$AE$2,FALSE,DATE(YEAR($AD428),MONTH($AD428),1),DATE(YEAR($AE428),MONTH($AE428),28)),0)</f>
      </c>
      <c r="AV428" s="18">
        <f>SUM(AG428:AU428)</f>
      </c>
      <c r="AW428" s="18">
        <f>IF(J428&lt;&gt;0,J428,IF($AV428=0,0,AG428/$AV428*$Z428))</f>
      </c>
      <c r="AX428" s="18">
        <f>IF(K428&lt;&gt;0,K428,IF($AV428=0,0,AH428/$AV428*$Z428))</f>
      </c>
      <c r="AY428" s="18">
        <f>IF(L428&lt;&gt;0,L428,IF($AV428=0,0,AI428/$AV428*$Z428))</f>
      </c>
      <c r="AZ428" s="18">
        <f>IF(M428&lt;&gt;0,M428,IF($AV428=0,0,AJ428/$AV428*$Z428))</f>
      </c>
      <c r="BA428" s="18">
        <f>IF(N428&lt;&gt;0,N428,IF($AV428=0,0,AK428/$AV428*$Z428))</f>
      </c>
      <c r="BB428" s="18">
        <f>IF(O428&lt;&gt;0,O428,IF($AV428=0,0,AL428/$AV428*$Z428))</f>
      </c>
      <c r="BC428" s="18">
        <f>IF(P428&lt;&gt;0,P428,IF($AV428=0,0,AM428/$AV428*$Z428))</f>
      </c>
      <c r="BD428" s="18">
        <f>IF(Q428&lt;&gt;0,Q428,IF($AV428=0,0,AN428/$AV428*$Z428))</f>
      </c>
      <c r="BE428" s="18">
        <f>IF(R428&lt;&gt;0,R428,IF($AV428=0,0,AO428/$AV428*$Z428))</f>
      </c>
      <c r="BF428" s="18">
        <f>IF(S428&lt;&gt;0,S428,IF($AV428=0,0,AP428/$AV428*$Z428))</f>
      </c>
      <c r="BG428" s="18">
        <f>IF(T428&lt;&gt;0,T428,IF($AV428=0,0,AQ428/$AV428*$Z428))</f>
      </c>
      <c r="BH428" s="18">
        <f>IF(U428&lt;&gt;0,U428,IF($AV428=0,0,AR428/$AV428*$Z428))</f>
      </c>
      <c r="BI428" s="18">
        <f>IF(V428&lt;&gt;0,V428,IF($AV428=0,0,AS428/$AV428*$Z428))</f>
      </c>
      <c r="BJ428" s="18">
        <f>IF(W428&lt;&gt;0,W428,IF($AV428=0,0,AT428/$AV428*$Z428))</f>
      </c>
      <c r="BK428" s="18">
        <f>IF(X428&lt;&gt;0,X428,IF($AV428=0,0,AU428/$AV428*$Z428))</f>
      </c>
      <c r="BL428" s="18">
        <f>SUM(AW428:BK428)</f>
      </c>
      <c r="BM428" s="18">
        <f>I428-BL428</f>
      </c>
    </row>
    <row r="429" outlineLevel="4">
      <c r="A429" s="5" t="str">
        <v>14.1.1.4</v>
      </c>
      <c r="B429" s="5" t="str">
        <v/>
      </c>
      <c r="C429" s="5" t="str">
        <v>BSPRELGENG207</v>
      </c>
      <c r="D429" s="5" t="str">
        <v>BSPRELGENG207</v>
      </c>
      <c r="E429" s="19">
        <f>IFERROR(_xlfn.XLOOKUP(F429,Assumptions!B:B,Assumptions!C:C),0)</f>
      </c>
      <c r="F429" s="5" t="str">
        <v>Site Delivery USD</v>
      </c>
      <c r="G429" s="5" t="str">
        <v/>
      </c>
      <c r="H429" s="18">
        <f>G427*E429</f>
      </c>
      <c r="I429" s="18">
        <f>H429*(1-0)</f>
      </c>
      <c r="J429" s="18">
        <v>0</v>
      </c>
      <c r="K429" s="18">
        <v>0</v>
      </c>
      <c r="L429" s="18">
        <v>0</v>
      </c>
      <c r="M429" s="18">
        <v>0</v>
      </c>
      <c r="N429" s="18">
        <v>0</v>
      </c>
      <c r="O429" s="18">
        <v>0</v>
      </c>
      <c r="P429" s="18">
        <v>0</v>
      </c>
      <c r="Q429" s="18">
        <v>0</v>
      </c>
      <c r="R429" s="18">
        <v>0</v>
      </c>
      <c r="S429" s="18">
        <v>0</v>
      </c>
      <c r="T429" s="18">
        <v>0</v>
      </c>
      <c r="U429" s="18">
        <v>0</v>
      </c>
      <c r="V429" s="18">
        <v>0</v>
      </c>
      <c r="W429" s="18">
        <v>0</v>
      </c>
      <c r="X429" s="18">
        <v>0</v>
      </c>
      <c r="Y429" s="18">
        <f>SUM(J429:X429)</f>
      </c>
      <c r="Z429" s="18">
        <f>I429-Y429</f>
      </c>
      <c r="AA429" s="20">
        <v>46294</v>
      </c>
      <c r="AB429" s="20">
        <v>46294</v>
      </c>
      <c r="AC429" s="18">
        <f>IFERROR(_xlfn.XLOOKUP(F429,Assumptions!B:B,Assumptions!D:D),0)</f>
      </c>
      <c r="AD429" s="20">
        <f>AA429+AC429</f>
      </c>
      <c r="AE429" s="20">
        <f>AC429+AB429</f>
      </c>
      <c r="AF429" s="5" t="str">
        <v/>
      </c>
      <c r="AG429" s="18">
        <f>IFERROR(_xlfn.BETA.DIST(DATE(YEAR(AG$2),MONTH(AG$2),15),$AD$2,$AE$2,FALSE,DATE(YEAR($AD429),MONTH($AD429),1),DATE(YEAR($AE429),MONTH($AE429),28)),0)</f>
      </c>
      <c r="AH429" s="18">
        <f>IFERROR(_xlfn.BETA.DIST(DATE(YEAR(AH$2),MONTH(AH$2),15),$AD$2,$AE$2,FALSE,DATE(YEAR($AD429),MONTH($AD429),1),DATE(YEAR($AE429),MONTH($AE429),28)),0)</f>
      </c>
      <c r="AI429" s="18">
        <f>IFERROR(_xlfn.BETA.DIST(DATE(YEAR(AI$2),MONTH(AI$2),15),$AD$2,$AE$2,FALSE,DATE(YEAR($AD429),MONTH($AD429),1),DATE(YEAR($AE429),MONTH($AE429),28)),0)</f>
      </c>
      <c r="AJ429" s="18">
        <f>IFERROR(_xlfn.BETA.DIST(DATE(YEAR(AJ$2),MONTH(AJ$2),15),$AD$2,$AE$2,FALSE,DATE(YEAR($AD429),MONTH($AD429),1),DATE(YEAR($AE429),MONTH($AE429),28)),0)</f>
      </c>
      <c r="AK429" s="18">
        <f>IFERROR(_xlfn.BETA.DIST(DATE(YEAR(AK$2),MONTH(AK$2),15),$AD$2,$AE$2,FALSE,DATE(YEAR($AD429),MONTH($AD429),1),DATE(YEAR($AE429),MONTH($AE429),28)),0)</f>
      </c>
      <c r="AL429" s="18">
        <f>IFERROR(_xlfn.BETA.DIST(DATE(YEAR(AL$2),MONTH(AL$2),15),$AD$2,$AE$2,FALSE,DATE(YEAR($AD429),MONTH($AD429),1),DATE(YEAR($AE429),MONTH($AE429),28)),0)</f>
      </c>
      <c r="AM429" s="18">
        <f>IFERROR(_xlfn.BETA.DIST(DATE(YEAR(AM$2),MONTH(AM$2),15),$AD$2,$AE$2,FALSE,DATE(YEAR($AD429),MONTH($AD429),1),DATE(YEAR($AE429),MONTH($AE429),28)),0)</f>
      </c>
      <c r="AN429" s="18">
        <f>IFERROR(_xlfn.BETA.DIST(DATE(YEAR(AN$2),MONTH(AN$2),15),$AD$2,$AE$2,FALSE,DATE(YEAR($AD429),MONTH($AD429),1),DATE(YEAR($AE429),MONTH($AE429),28)),0)</f>
      </c>
      <c r="AO429" s="18">
        <f>IFERROR(_xlfn.BETA.DIST(DATE(YEAR(AO$2),MONTH(AO$2),15),$AD$2,$AE$2,FALSE,DATE(YEAR($AD429),MONTH($AD429),1),DATE(YEAR($AE429),MONTH($AE429),28)),0)</f>
      </c>
      <c r="AP429" s="18">
        <f>IFERROR(_xlfn.BETA.DIST(DATE(YEAR(AP$2),MONTH(AP$2),15),$AD$2,$AE$2,FALSE,DATE(YEAR($AD429),MONTH($AD429),1),DATE(YEAR($AE429),MONTH($AE429),28)),0)</f>
      </c>
      <c r="AQ429" s="18">
        <f>IFERROR(_xlfn.BETA.DIST(DATE(YEAR(AQ$2),MONTH(AQ$2),15),$AD$2,$AE$2,FALSE,DATE(YEAR($AD429),MONTH($AD429),1),DATE(YEAR($AE429),MONTH($AE429),28)),0)</f>
      </c>
      <c r="AR429" s="18">
        <f>IFERROR(_xlfn.BETA.DIST(DATE(YEAR(AR$2),MONTH(AR$2),15),$AD$2,$AE$2,FALSE,DATE(YEAR($AD429),MONTH($AD429),1),DATE(YEAR($AE429),MONTH($AE429),28)),0)</f>
      </c>
      <c r="AS429" s="18">
        <f>IFERROR(_xlfn.BETA.DIST(DATE(YEAR(AS$2),MONTH(AS$2),15),$AD$2,$AE$2,FALSE,DATE(YEAR($AD429),MONTH($AD429),1),DATE(YEAR($AE429),MONTH($AE429),28)),0)</f>
      </c>
      <c r="AT429" s="18">
        <f>IFERROR(_xlfn.BETA.DIST(DATE(YEAR(AT$2),MONTH(AT$2),15),$AD$2,$AE$2,FALSE,DATE(YEAR($AD429),MONTH($AD429),1),DATE(YEAR($AE429),MONTH($AE429),28)),0)</f>
      </c>
      <c r="AU429" s="18">
        <f>IFERROR(_xlfn.BETA.DIST(DATE(YEAR(AU$2),MONTH(AU$2),15),$AD$2,$AE$2,FALSE,DATE(YEAR($AD429),MONTH($AD429),1),DATE(YEAR($AE429),MONTH($AE429),28)),0)</f>
      </c>
      <c r="AV429" s="18">
        <f>SUM(AG429:AU429)</f>
      </c>
      <c r="AW429" s="18">
        <f>IF(J429&lt;&gt;0,J429,IF($AV429=0,0,AG429/$AV429*$Z429))</f>
      </c>
      <c r="AX429" s="18">
        <f>IF(K429&lt;&gt;0,K429,IF($AV429=0,0,AH429/$AV429*$Z429))</f>
      </c>
      <c r="AY429" s="18">
        <f>IF(L429&lt;&gt;0,L429,IF($AV429=0,0,AI429/$AV429*$Z429))</f>
      </c>
      <c r="AZ429" s="18">
        <f>IF(M429&lt;&gt;0,M429,IF($AV429=0,0,AJ429/$AV429*$Z429))</f>
      </c>
      <c r="BA429" s="18">
        <f>IF(N429&lt;&gt;0,N429,IF($AV429=0,0,AK429/$AV429*$Z429))</f>
      </c>
      <c r="BB429" s="18">
        <f>IF(O429&lt;&gt;0,O429,IF($AV429=0,0,AL429/$AV429*$Z429))</f>
      </c>
      <c r="BC429" s="18">
        <f>IF(P429&lt;&gt;0,P429,IF($AV429=0,0,AM429/$AV429*$Z429))</f>
      </c>
      <c r="BD429" s="18">
        <f>IF(Q429&lt;&gt;0,Q429,IF($AV429=0,0,AN429/$AV429*$Z429))</f>
      </c>
      <c r="BE429" s="18">
        <f>IF(R429&lt;&gt;0,R429,IF($AV429=0,0,AO429/$AV429*$Z429))</f>
      </c>
      <c r="BF429" s="18">
        <f>IF(S429&lt;&gt;0,S429,IF($AV429=0,0,AP429/$AV429*$Z429))</f>
      </c>
      <c r="BG429" s="18">
        <f>IF(T429&lt;&gt;0,T429,IF($AV429=0,0,AQ429/$AV429*$Z429))</f>
      </c>
      <c r="BH429" s="18">
        <f>IF(U429&lt;&gt;0,U429,IF($AV429=0,0,AR429/$AV429*$Z429))</f>
      </c>
      <c r="BI429" s="18">
        <f>IF(V429&lt;&gt;0,V429,IF($AV429=0,0,AS429/$AV429*$Z429))</f>
      </c>
      <c r="BJ429" s="18">
        <f>IF(W429&lt;&gt;0,W429,IF($AV429=0,0,AT429/$AV429*$Z429))</f>
      </c>
      <c r="BK429" s="18">
        <f>IF(X429&lt;&gt;0,X429,IF($AV429=0,0,AU429/$AV429*$Z429))</f>
      </c>
      <c r="BL429" s="18">
        <f>SUM(AW429:BK429)</f>
      </c>
      <c r="BM429" s="18">
        <f>I429-BL429</f>
      </c>
    </row>
    <row r="430" outlineLevel="4">
      <c r="A430" s="5" t="str">
        <v>14.1.1.4</v>
      </c>
      <c r="B430" s="5" t="str">
        <v/>
      </c>
      <c r="C430" s="5" t="str">
        <v>BSKDGNGENGR07</v>
      </c>
      <c r="D430" s="5" t="str">
        <v>BSKDGNGENGR07</v>
      </c>
      <c r="E430" s="19">
        <f>IFERROR(_xlfn.XLOOKUP(F430,Assumptions!B:B,Assumptions!C:C),0)</f>
      </c>
      <c r="F430" s="5" t="str">
        <v>Retention</v>
      </c>
      <c r="G430" s="5" t="str">
        <v/>
      </c>
      <c r="H430" s="18">
        <f>G427*E430</f>
      </c>
      <c r="I430" s="18">
        <f>H430*(1-0)</f>
      </c>
      <c r="J430" s="18">
        <v>0</v>
      </c>
      <c r="K430" s="18">
        <v>0</v>
      </c>
      <c r="L430" s="18">
        <v>0</v>
      </c>
      <c r="M430" s="18">
        <v>0</v>
      </c>
      <c r="N430" s="18">
        <v>0</v>
      </c>
      <c r="O430" s="18">
        <v>0</v>
      </c>
      <c r="P430" s="18">
        <v>0</v>
      </c>
      <c r="Q430" s="18">
        <v>0</v>
      </c>
      <c r="R430" s="18">
        <v>0</v>
      </c>
      <c r="S430" s="18">
        <v>0</v>
      </c>
      <c r="T430" s="18">
        <v>0</v>
      </c>
      <c r="U430" s="18">
        <v>0</v>
      </c>
      <c r="V430" s="18">
        <v>0</v>
      </c>
      <c r="W430" s="18">
        <v>0</v>
      </c>
      <c r="X430" s="18">
        <v>0</v>
      </c>
      <c r="Y430" s="18">
        <f>SUM(J430:X430)</f>
      </c>
      <c r="Z430" s="18">
        <f>I430-Y430</f>
      </c>
      <c r="AA430" s="20">
        <v>46483</v>
      </c>
      <c r="AB430" s="20">
        <v>46483</v>
      </c>
      <c r="AC430" s="18">
        <f>IFERROR(_xlfn.XLOOKUP(F430,Assumptions!B:B,Assumptions!D:D),0)</f>
      </c>
      <c r="AD430" s="20">
        <f>AA430+AC430</f>
      </c>
      <c r="AE430" s="20">
        <f>AC430+AB430</f>
      </c>
      <c r="AF430" s="5" t="str">
        <v/>
      </c>
      <c r="AG430" s="18">
        <f>IFERROR(_xlfn.BETA.DIST(DATE(YEAR(AG$2),MONTH(AG$2),15),$AD$2,$AE$2,FALSE,DATE(YEAR($AD430),MONTH($AD430),1),DATE(YEAR($AE430),MONTH($AE430),28)),0)</f>
      </c>
      <c r="AH430" s="18">
        <f>IFERROR(_xlfn.BETA.DIST(DATE(YEAR(AH$2),MONTH(AH$2),15),$AD$2,$AE$2,FALSE,DATE(YEAR($AD430),MONTH($AD430),1),DATE(YEAR($AE430),MONTH($AE430),28)),0)</f>
      </c>
      <c r="AI430" s="18">
        <f>IFERROR(_xlfn.BETA.DIST(DATE(YEAR(AI$2),MONTH(AI$2),15),$AD$2,$AE$2,FALSE,DATE(YEAR($AD430),MONTH($AD430),1),DATE(YEAR($AE430),MONTH($AE430),28)),0)</f>
      </c>
      <c r="AJ430" s="18">
        <f>IFERROR(_xlfn.BETA.DIST(DATE(YEAR(AJ$2),MONTH(AJ$2),15),$AD$2,$AE$2,FALSE,DATE(YEAR($AD430),MONTH($AD430),1),DATE(YEAR($AE430),MONTH($AE430),28)),0)</f>
      </c>
      <c r="AK430" s="18">
        <f>IFERROR(_xlfn.BETA.DIST(DATE(YEAR(AK$2),MONTH(AK$2),15),$AD$2,$AE$2,FALSE,DATE(YEAR($AD430),MONTH($AD430),1),DATE(YEAR($AE430),MONTH($AE430),28)),0)</f>
      </c>
      <c r="AL430" s="18">
        <f>IFERROR(_xlfn.BETA.DIST(DATE(YEAR(AL$2),MONTH(AL$2),15),$AD$2,$AE$2,FALSE,DATE(YEAR($AD430),MONTH($AD430),1),DATE(YEAR($AE430),MONTH($AE430),28)),0)</f>
      </c>
      <c r="AM430" s="18">
        <f>IFERROR(_xlfn.BETA.DIST(DATE(YEAR(AM$2),MONTH(AM$2),15),$AD$2,$AE$2,FALSE,DATE(YEAR($AD430),MONTH($AD430),1),DATE(YEAR($AE430),MONTH($AE430),28)),0)</f>
      </c>
      <c r="AN430" s="18">
        <f>IFERROR(_xlfn.BETA.DIST(DATE(YEAR(AN$2),MONTH(AN$2),15),$AD$2,$AE$2,FALSE,DATE(YEAR($AD430),MONTH($AD430),1),DATE(YEAR($AE430),MONTH($AE430),28)),0)</f>
      </c>
      <c r="AO430" s="18">
        <f>IFERROR(_xlfn.BETA.DIST(DATE(YEAR(AO$2),MONTH(AO$2),15),$AD$2,$AE$2,FALSE,DATE(YEAR($AD430),MONTH($AD430),1),DATE(YEAR($AE430),MONTH($AE430),28)),0)</f>
      </c>
      <c r="AP430" s="18">
        <f>IFERROR(_xlfn.BETA.DIST(DATE(YEAR(AP$2),MONTH(AP$2),15),$AD$2,$AE$2,FALSE,DATE(YEAR($AD430),MONTH($AD430),1),DATE(YEAR($AE430),MONTH($AE430),28)),0)</f>
      </c>
      <c r="AQ430" s="18">
        <f>IFERROR(_xlfn.BETA.DIST(DATE(YEAR(AQ$2),MONTH(AQ$2),15),$AD$2,$AE$2,FALSE,DATE(YEAR($AD430),MONTH($AD430),1),DATE(YEAR($AE430),MONTH($AE430),28)),0)</f>
      </c>
      <c r="AR430" s="18">
        <f>IFERROR(_xlfn.BETA.DIST(DATE(YEAR(AR$2),MONTH(AR$2),15),$AD$2,$AE$2,FALSE,DATE(YEAR($AD430),MONTH($AD430),1),DATE(YEAR($AE430),MONTH($AE430),28)),0)</f>
      </c>
      <c r="AS430" s="18">
        <f>IFERROR(_xlfn.BETA.DIST(DATE(YEAR(AS$2),MONTH(AS$2),15),$AD$2,$AE$2,FALSE,DATE(YEAR($AD430),MONTH($AD430),1),DATE(YEAR($AE430),MONTH($AE430),28)),0)</f>
      </c>
      <c r="AT430" s="18">
        <f>IFERROR(_xlfn.BETA.DIST(DATE(YEAR(AT$2),MONTH(AT$2),15),$AD$2,$AE$2,FALSE,DATE(YEAR($AD430),MONTH($AD430),1),DATE(YEAR($AE430),MONTH($AE430),28)),0)</f>
      </c>
      <c r="AU430" s="18">
        <f>IFERROR(_xlfn.BETA.DIST(DATE(YEAR(AU$2),MONTH(AU$2),15),$AD$2,$AE$2,FALSE,DATE(YEAR($AD430),MONTH($AD430),1),DATE(YEAR($AE430),MONTH($AE430),28)),0)</f>
      </c>
      <c r="AV430" s="18">
        <f>SUM(AG430:AU430)</f>
      </c>
      <c r="AW430" s="18">
        <f>IF(J430&lt;&gt;0,J430,IF($AV430=0,0,AG430/$AV430*$Z430))</f>
      </c>
      <c r="AX430" s="18">
        <f>IF(K430&lt;&gt;0,K430,IF($AV430=0,0,AH430/$AV430*$Z430))</f>
      </c>
      <c r="AY430" s="18">
        <f>IF(L430&lt;&gt;0,L430,IF($AV430=0,0,AI430/$AV430*$Z430))</f>
      </c>
      <c r="AZ430" s="18">
        <f>IF(M430&lt;&gt;0,M430,IF($AV430=0,0,AJ430/$AV430*$Z430))</f>
      </c>
      <c r="BA430" s="18">
        <f>IF(N430&lt;&gt;0,N430,IF($AV430=0,0,AK430/$AV430*$Z430))</f>
      </c>
      <c r="BB430" s="18">
        <f>IF(O430&lt;&gt;0,O430,IF($AV430=0,0,AL430/$AV430*$Z430))</f>
      </c>
      <c r="BC430" s="18">
        <f>IF(P430&lt;&gt;0,P430,IF($AV430=0,0,AM430/$AV430*$Z430))</f>
      </c>
      <c r="BD430" s="18">
        <f>IF(Q430&lt;&gt;0,Q430,IF($AV430=0,0,AN430/$AV430*$Z430))</f>
      </c>
      <c r="BE430" s="18">
        <f>IF(R430&lt;&gt;0,R430,IF($AV430=0,0,AO430/$AV430*$Z430))</f>
      </c>
      <c r="BF430" s="18">
        <f>IF(S430&lt;&gt;0,S430,IF($AV430=0,0,AP430/$AV430*$Z430))</f>
      </c>
      <c r="BG430" s="18">
        <f>IF(T430&lt;&gt;0,T430,IF($AV430=0,0,AQ430/$AV430*$Z430))</f>
      </c>
      <c r="BH430" s="18">
        <f>IF(U430&lt;&gt;0,U430,IF($AV430=0,0,AR430/$AV430*$Z430))</f>
      </c>
      <c r="BI430" s="18">
        <f>IF(V430&lt;&gt;0,V430,IF($AV430=0,0,AS430/$AV430*$Z430))</f>
      </c>
      <c r="BJ430" s="18">
        <f>IF(W430&lt;&gt;0,W430,IF($AV430=0,0,AT430/$AV430*$Z430))</f>
      </c>
      <c r="BK430" s="18">
        <f>IF(X430&lt;&gt;0,X430,IF($AV430=0,0,AU430/$AV430*$Z430))</f>
      </c>
      <c r="BL430" s="18">
        <f>SUM(AW430:BK430)</f>
      </c>
      <c r="BM430" s="18">
        <f>I430-BL430</f>
      </c>
    </row>
    <row r="431" outlineLevel="3">
      <c r="A431" s="17" t="str">
        <v>14.1.1.6</v>
      </c>
      <c r="B431" s="17" t="str">
        <v/>
      </c>
      <c r="C431" s="17" t="str">
        <v/>
      </c>
      <c r="D431" s="17" t="str">
        <v/>
      </c>
      <c r="E431" s="17" t="str">
        <v>14.1.1.6</v>
      </c>
      <c r="F431" s="17" t="str">
        <v>Complete three phase motor spring mechanism for motor spring operating mechanism C.B</v>
      </c>
      <c r="G431" s="17">
        <v>5016.47</v>
      </c>
      <c r="H431" s="17" t="str">
        <v/>
      </c>
      <c r="I431" s="17" t="str">
        <v/>
      </c>
      <c r="J431" s="17" t="str">
        <v/>
      </c>
      <c r="K431" s="17" t="str">
        <v/>
      </c>
      <c r="L431" s="17" t="str">
        <v/>
      </c>
      <c r="M431" s="17" t="str">
        <v/>
      </c>
      <c r="N431" s="17" t="str">
        <v/>
      </c>
      <c r="O431" s="17" t="str">
        <v/>
      </c>
      <c r="P431" s="17" t="str">
        <v/>
      </c>
      <c r="Q431" s="17" t="str">
        <v/>
      </c>
      <c r="R431" s="17" t="str">
        <v/>
      </c>
      <c r="S431" s="17" t="str">
        <v/>
      </c>
      <c r="T431" s="17" t="str">
        <v/>
      </c>
      <c r="U431" s="17" t="str">
        <v/>
      </c>
      <c r="V431" s="17" t="str">
        <v/>
      </c>
      <c r="W431" s="17" t="str">
        <v/>
      </c>
      <c r="X431" s="17" t="str">
        <v/>
      </c>
      <c r="Y431" s="17" t="str">
        <v/>
      </c>
      <c r="Z431" s="17" t="str">
        <v/>
      </c>
      <c r="AA431" s="17" t="str">
        <v/>
      </c>
      <c r="AB431" s="17" t="str">
        <v/>
      </c>
      <c r="AC431" s="17" t="str">
        <v/>
      </c>
      <c r="AD431" s="17" t="str">
        <v/>
      </c>
      <c r="AE431" s="17" t="str">
        <v/>
      </c>
      <c r="AF431" s="5" t="str">
        <v/>
      </c>
      <c r="AG431" s="18">
        <f>IFERROR(_xlfn.BETA.DIST(DATE(YEAR(AG$2),MONTH(AG$2),15),$AD$2,$AE$2,FALSE,DATE(YEAR($AD431),MONTH($AD431),1),DATE(YEAR($AE431),MONTH($AE431),28)),0)</f>
      </c>
      <c r="AH431" s="18">
        <f>IFERROR(_xlfn.BETA.DIST(DATE(YEAR(AH$2),MONTH(AH$2),15),$AD$2,$AE$2,FALSE,DATE(YEAR($AD431),MONTH($AD431),1),DATE(YEAR($AE431),MONTH($AE431),28)),0)</f>
      </c>
      <c r="AI431" s="18">
        <f>IFERROR(_xlfn.BETA.DIST(DATE(YEAR(AI$2),MONTH(AI$2),15),$AD$2,$AE$2,FALSE,DATE(YEAR($AD431),MONTH($AD431),1),DATE(YEAR($AE431),MONTH($AE431),28)),0)</f>
      </c>
      <c r="AJ431" s="18">
        <f>IFERROR(_xlfn.BETA.DIST(DATE(YEAR(AJ$2),MONTH(AJ$2),15),$AD$2,$AE$2,FALSE,DATE(YEAR($AD431),MONTH($AD431),1),DATE(YEAR($AE431),MONTH($AE431),28)),0)</f>
      </c>
      <c r="AK431" s="18">
        <f>IFERROR(_xlfn.BETA.DIST(DATE(YEAR(AK$2),MONTH(AK$2),15),$AD$2,$AE$2,FALSE,DATE(YEAR($AD431),MONTH($AD431),1),DATE(YEAR($AE431),MONTH($AE431),28)),0)</f>
      </c>
      <c r="AL431" s="18">
        <f>IFERROR(_xlfn.BETA.DIST(DATE(YEAR(AL$2),MONTH(AL$2),15),$AD$2,$AE$2,FALSE,DATE(YEAR($AD431),MONTH($AD431),1),DATE(YEAR($AE431),MONTH($AE431),28)),0)</f>
      </c>
      <c r="AM431" s="18">
        <f>IFERROR(_xlfn.BETA.DIST(DATE(YEAR(AM$2),MONTH(AM$2),15),$AD$2,$AE$2,FALSE,DATE(YEAR($AD431),MONTH($AD431),1),DATE(YEAR($AE431),MONTH($AE431),28)),0)</f>
      </c>
      <c r="AN431" s="18">
        <f>IFERROR(_xlfn.BETA.DIST(DATE(YEAR(AN$2),MONTH(AN$2),15),$AD$2,$AE$2,FALSE,DATE(YEAR($AD431),MONTH($AD431),1),DATE(YEAR($AE431),MONTH($AE431),28)),0)</f>
      </c>
      <c r="AO431" s="18">
        <f>IFERROR(_xlfn.BETA.DIST(DATE(YEAR(AO$2),MONTH(AO$2),15),$AD$2,$AE$2,FALSE,DATE(YEAR($AD431),MONTH($AD431),1),DATE(YEAR($AE431),MONTH($AE431),28)),0)</f>
      </c>
      <c r="AP431" s="18">
        <f>IFERROR(_xlfn.BETA.DIST(DATE(YEAR(AP$2),MONTH(AP$2),15),$AD$2,$AE$2,FALSE,DATE(YEAR($AD431),MONTH($AD431),1),DATE(YEAR($AE431),MONTH($AE431),28)),0)</f>
      </c>
      <c r="AQ431" s="18">
        <f>IFERROR(_xlfn.BETA.DIST(DATE(YEAR(AQ$2),MONTH(AQ$2),15),$AD$2,$AE$2,FALSE,DATE(YEAR($AD431),MONTH($AD431),1),DATE(YEAR($AE431),MONTH($AE431),28)),0)</f>
      </c>
      <c r="AR431" s="18">
        <f>IFERROR(_xlfn.BETA.DIST(DATE(YEAR(AR$2),MONTH(AR$2),15),$AD$2,$AE$2,FALSE,DATE(YEAR($AD431),MONTH($AD431),1),DATE(YEAR($AE431),MONTH($AE431),28)),0)</f>
      </c>
      <c r="AS431" s="18">
        <f>IFERROR(_xlfn.BETA.DIST(DATE(YEAR(AS$2),MONTH(AS$2),15),$AD$2,$AE$2,FALSE,DATE(YEAR($AD431),MONTH($AD431),1),DATE(YEAR($AE431),MONTH($AE431),28)),0)</f>
      </c>
      <c r="AT431" s="18">
        <f>IFERROR(_xlfn.BETA.DIST(DATE(YEAR(AT$2),MONTH(AT$2),15),$AD$2,$AE$2,FALSE,DATE(YEAR($AD431),MONTH($AD431),1),DATE(YEAR($AE431),MONTH($AE431),28)),0)</f>
      </c>
      <c r="AU431" s="18">
        <f>IFERROR(_xlfn.BETA.DIST(DATE(YEAR(AU$2),MONTH(AU$2),15),$AD$2,$AE$2,FALSE,DATE(YEAR($AD431),MONTH($AD431),1),DATE(YEAR($AE431),MONTH($AE431),28)),0)</f>
      </c>
      <c r="AV431" s="18">
        <f>SUM(AG431:AU431)</f>
      </c>
      <c r="AW431" s="18">
        <f>IF(J431&lt;&gt;0,J431,IF($AV431=0,0,AG431/$AV431*$Z431))</f>
      </c>
      <c r="AX431" s="18">
        <f>IF(K431&lt;&gt;0,K431,IF($AV431=0,0,AH431/$AV431*$Z431))</f>
      </c>
      <c r="AY431" s="18">
        <f>IF(L431&lt;&gt;0,L431,IF($AV431=0,0,AI431/$AV431*$Z431))</f>
      </c>
      <c r="AZ431" s="18">
        <f>IF(M431&lt;&gt;0,M431,IF($AV431=0,0,AJ431/$AV431*$Z431))</f>
      </c>
      <c r="BA431" s="18">
        <f>IF(N431&lt;&gt;0,N431,IF($AV431=0,0,AK431/$AV431*$Z431))</f>
      </c>
      <c r="BB431" s="18">
        <f>IF(O431&lt;&gt;0,O431,IF($AV431=0,0,AL431/$AV431*$Z431))</f>
      </c>
      <c r="BC431" s="18">
        <f>IF(P431&lt;&gt;0,P431,IF($AV431=0,0,AM431/$AV431*$Z431))</f>
      </c>
      <c r="BD431" s="18">
        <f>IF(Q431&lt;&gt;0,Q431,IF($AV431=0,0,AN431/$AV431*$Z431))</f>
      </c>
      <c r="BE431" s="18">
        <f>IF(R431&lt;&gt;0,R431,IF($AV431=0,0,AO431/$AV431*$Z431))</f>
      </c>
      <c r="BF431" s="18">
        <f>IF(S431&lt;&gt;0,S431,IF($AV431=0,0,AP431/$AV431*$Z431))</f>
      </c>
      <c r="BG431" s="18">
        <f>IF(T431&lt;&gt;0,T431,IF($AV431=0,0,AQ431/$AV431*$Z431))</f>
      </c>
      <c r="BH431" s="18">
        <f>IF(U431&lt;&gt;0,U431,IF($AV431=0,0,AR431/$AV431*$Z431))</f>
      </c>
      <c r="BI431" s="18">
        <f>IF(V431&lt;&gt;0,V431,IF($AV431=0,0,AS431/$AV431*$Z431))</f>
      </c>
      <c r="BJ431" s="18">
        <f>IF(W431&lt;&gt;0,W431,IF($AV431=0,0,AT431/$AV431*$Z431))</f>
      </c>
      <c r="BK431" s="18">
        <f>IF(X431&lt;&gt;0,X431,IF($AV431=0,0,AU431/$AV431*$Z431))</f>
      </c>
      <c r="BL431" s="18">
        <f>SUM(AW431:BK431)</f>
      </c>
      <c r="BM431" s="17" t="str">
        <v/>
      </c>
    </row>
    <row r="432" outlineLevel="4">
      <c r="A432" s="5" t="str">
        <v>14.1.1.6</v>
      </c>
      <c r="B432" s="5" t="str">
        <v/>
      </c>
      <c r="C432" s="5" t="str">
        <v>BSKDGNGENGR05</v>
      </c>
      <c r="D432" s="5" t="str">
        <v>BSKDGNGENGR05</v>
      </c>
      <c r="E432" s="19">
        <f>IFERROR(_xlfn.XLOOKUP(F432,Assumptions!B:B,Assumptions!C:C),0)</f>
      </c>
      <c r="F432" s="5" t="str">
        <v>Advanced Payment</v>
      </c>
      <c r="G432" s="5" t="str">
        <v/>
      </c>
      <c r="H432" s="18">
        <f>G431*E432</f>
      </c>
      <c r="I432" s="18">
        <f>H432*(1-0)</f>
      </c>
      <c r="J432" s="18">
        <v>0</v>
      </c>
      <c r="K432" s="18">
        <v>0</v>
      </c>
      <c r="L432" s="18">
        <v>0</v>
      </c>
      <c r="M432" s="18">
        <v>0</v>
      </c>
      <c r="N432" s="18">
        <v>0</v>
      </c>
      <c r="O432" s="18">
        <v>0</v>
      </c>
      <c r="P432" s="18">
        <v>0</v>
      </c>
      <c r="Q432" s="18">
        <v>0</v>
      </c>
      <c r="R432" s="18">
        <v>0</v>
      </c>
      <c r="S432" s="18">
        <v>0</v>
      </c>
      <c r="T432" s="18">
        <v>0</v>
      </c>
      <c r="U432" s="18">
        <v>0</v>
      </c>
      <c r="V432" s="18">
        <v>0</v>
      </c>
      <c r="W432" s="18">
        <v>0</v>
      </c>
      <c r="X432" s="18">
        <v>0</v>
      </c>
      <c r="Y432" s="18">
        <f>SUM(J432:X432)</f>
      </c>
      <c r="Z432" s="18">
        <f>I432-Y432</f>
      </c>
      <c r="AA432" s="20">
        <v>46026</v>
      </c>
      <c r="AB432" s="20">
        <v>46026</v>
      </c>
      <c r="AC432" s="18">
        <f>IFERROR(_xlfn.XLOOKUP(F432,Assumptions!B:B,Assumptions!D:D),0)</f>
      </c>
      <c r="AD432" s="20">
        <f>AA432+AC432</f>
      </c>
      <c r="AE432" s="20">
        <f>AC432+AB432</f>
      </c>
      <c r="AF432" s="5" t="str">
        <v/>
      </c>
      <c r="AG432" s="18">
        <f>IFERROR(_xlfn.BETA.DIST(DATE(YEAR(AG$2),MONTH(AG$2),15),$AD$2,$AE$2,FALSE,DATE(YEAR($AD432),MONTH($AD432),1),DATE(YEAR($AE432),MONTH($AE432),28)),0)</f>
      </c>
      <c r="AH432" s="18">
        <f>IFERROR(_xlfn.BETA.DIST(DATE(YEAR(AH$2),MONTH(AH$2),15),$AD$2,$AE$2,FALSE,DATE(YEAR($AD432),MONTH($AD432),1),DATE(YEAR($AE432),MONTH($AE432),28)),0)</f>
      </c>
      <c r="AI432" s="18">
        <f>IFERROR(_xlfn.BETA.DIST(DATE(YEAR(AI$2),MONTH(AI$2),15),$AD$2,$AE$2,FALSE,DATE(YEAR($AD432),MONTH($AD432),1),DATE(YEAR($AE432),MONTH($AE432),28)),0)</f>
      </c>
      <c r="AJ432" s="18">
        <f>IFERROR(_xlfn.BETA.DIST(DATE(YEAR(AJ$2),MONTH(AJ$2),15),$AD$2,$AE$2,FALSE,DATE(YEAR($AD432),MONTH($AD432),1),DATE(YEAR($AE432),MONTH($AE432),28)),0)</f>
      </c>
      <c r="AK432" s="18">
        <f>IFERROR(_xlfn.BETA.DIST(DATE(YEAR(AK$2),MONTH(AK$2),15),$AD$2,$AE$2,FALSE,DATE(YEAR($AD432),MONTH($AD432),1),DATE(YEAR($AE432),MONTH($AE432),28)),0)</f>
      </c>
      <c r="AL432" s="18">
        <f>IFERROR(_xlfn.BETA.DIST(DATE(YEAR(AL$2),MONTH(AL$2),15),$AD$2,$AE$2,FALSE,DATE(YEAR($AD432),MONTH($AD432),1),DATE(YEAR($AE432),MONTH($AE432),28)),0)</f>
      </c>
      <c r="AM432" s="18">
        <f>IFERROR(_xlfn.BETA.DIST(DATE(YEAR(AM$2),MONTH(AM$2),15),$AD$2,$AE$2,FALSE,DATE(YEAR($AD432),MONTH($AD432),1),DATE(YEAR($AE432),MONTH($AE432),28)),0)</f>
      </c>
      <c r="AN432" s="18">
        <f>IFERROR(_xlfn.BETA.DIST(DATE(YEAR(AN$2),MONTH(AN$2),15),$AD$2,$AE$2,FALSE,DATE(YEAR($AD432),MONTH($AD432),1),DATE(YEAR($AE432),MONTH($AE432),28)),0)</f>
      </c>
      <c r="AO432" s="18">
        <f>IFERROR(_xlfn.BETA.DIST(DATE(YEAR(AO$2),MONTH(AO$2),15),$AD$2,$AE$2,FALSE,DATE(YEAR($AD432),MONTH($AD432),1),DATE(YEAR($AE432),MONTH($AE432),28)),0)</f>
      </c>
      <c r="AP432" s="18">
        <f>IFERROR(_xlfn.BETA.DIST(DATE(YEAR(AP$2),MONTH(AP$2),15),$AD$2,$AE$2,FALSE,DATE(YEAR($AD432),MONTH($AD432),1),DATE(YEAR($AE432),MONTH($AE432),28)),0)</f>
      </c>
      <c r="AQ432" s="18">
        <f>IFERROR(_xlfn.BETA.DIST(DATE(YEAR(AQ$2),MONTH(AQ$2),15),$AD$2,$AE$2,FALSE,DATE(YEAR($AD432),MONTH($AD432),1),DATE(YEAR($AE432),MONTH($AE432),28)),0)</f>
      </c>
      <c r="AR432" s="18">
        <f>IFERROR(_xlfn.BETA.DIST(DATE(YEAR(AR$2),MONTH(AR$2),15),$AD$2,$AE$2,FALSE,DATE(YEAR($AD432),MONTH($AD432),1),DATE(YEAR($AE432),MONTH($AE432),28)),0)</f>
      </c>
      <c r="AS432" s="18">
        <f>IFERROR(_xlfn.BETA.DIST(DATE(YEAR(AS$2),MONTH(AS$2),15),$AD$2,$AE$2,FALSE,DATE(YEAR($AD432),MONTH($AD432),1),DATE(YEAR($AE432),MONTH($AE432),28)),0)</f>
      </c>
      <c r="AT432" s="18">
        <f>IFERROR(_xlfn.BETA.DIST(DATE(YEAR(AT$2),MONTH(AT$2),15),$AD$2,$AE$2,FALSE,DATE(YEAR($AD432),MONTH($AD432),1),DATE(YEAR($AE432),MONTH($AE432),28)),0)</f>
      </c>
      <c r="AU432" s="18">
        <f>IFERROR(_xlfn.BETA.DIST(DATE(YEAR(AU$2),MONTH(AU$2),15),$AD$2,$AE$2,FALSE,DATE(YEAR($AD432),MONTH($AD432),1),DATE(YEAR($AE432),MONTH($AE432),28)),0)</f>
      </c>
      <c r="AV432" s="18">
        <f>SUM(AG432:AU432)</f>
      </c>
      <c r="AW432" s="18">
        <f>IF(J432&lt;&gt;0,J432,IF($AV432=0,0,AG432/$AV432*$Z432))</f>
      </c>
      <c r="AX432" s="18">
        <f>IF(K432&lt;&gt;0,K432,IF($AV432=0,0,AH432/$AV432*$Z432))</f>
      </c>
      <c r="AY432" s="18">
        <f>IF(L432&lt;&gt;0,L432,IF($AV432=0,0,AI432/$AV432*$Z432))</f>
      </c>
      <c r="AZ432" s="18">
        <f>IF(M432&lt;&gt;0,M432,IF($AV432=0,0,AJ432/$AV432*$Z432))</f>
      </c>
      <c r="BA432" s="18">
        <f>IF(N432&lt;&gt;0,N432,IF($AV432=0,0,AK432/$AV432*$Z432))</f>
      </c>
      <c r="BB432" s="18">
        <f>IF(O432&lt;&gt;0,O432,IF($AV432=0,0,AL432/$AV432*$Z432))</f>
      </c>
      <c r="BC432" s="18">
        <f>IF(P432&lt;&gt;0,P432,IF($AV432=0,0,AM432/$AV432*$Z432))</f>
      </c>
      <c r="BD432" s="18">
        <f>IF(Q432&lt;&gt;0,Q432,IF($AV432=0,0,AN432/$AV432*$Z432))</f>
      </c>
      <c r="BE432" s="18">
        <f>IF(R432&lt;&gt;0,R432,IF($AV432=0,0,AO432/$AV432*$Z432))</f>
      </c>
      <c r="BF432" s="18">
        <f>IF(S432&lt;&gt;0,S432,IF($AV432=0,0,AP432/$AV432*$Z432))</f>
      </c>
      <c r="BG432" s="18">
        <f>IF(T432&lt;&gt;0,T432,IF($AV432=0,0,AQ432/$AV432*$Z432))</f>
      </c>
      <c r="BH432" s="18">
        <f>IF(U432&lt;&gt;0,U432,IF($AV432=0,0,AR432/$AV432*$Z432))</f>
      </c>
      <c r="BI432" s="18">
        <f>IF(V432&lt;&gt;0,V432,IF($AV432=0,0,AS432/$AV432*$Z432))</f>
      </c>
      <c r="BJ432" s="18">
        <f>IF(W432&lt;&gt;0,W432,IF($AV432=0,0,AT432/$AV432*$Z432))</f>
      </c>
      <c r="BK432" s="18">
        <f>IF(X432&lt;&gt;0,X432,IF($AV432=0,0,AU432/$AV432*$Z432))</f>
      </c>
      <c r="BL432" s="18">
        <f>SUM(AW432:BK432)</f>
      </c>
      <c r="BM432" s="18">
        <f>I432-BL432</f>
      </c>
    </row>
    <row r="433" outlineLevel="4">
      <c r="A433" s="5" t="str">
        <v>14.1.1.6</v>
      </c>
      <c r="B433" s="5" t="str">
        <v/>
      </c>
      <c r="C433" s="5" t="str">
        <v>BSPRELGENG207</v>
      </c>
      <c r="D433" s="5" t="str">
        <v>BSPRELGENG207</v>
      </c>
      <c r="E433" s="19">
        <f>IFERROR(_xlfn.XLOOKUP(F433,Assumptions!B:B,Assumptions!C:C),0)</f>
      </c>
      <c r="F433" s="5" t="str">
        <v>Site Delivery USD</v>
      </c>
      <c r="G433" s="5" t="str">
        <v/>
      </c>
      <c r="H433" s="18">
        <f>G431*E433</f>
      </c>
      <c r="I433" s="18">
        <f>H433*(1-0)</f>
      </c>
      <c r="J433" s="18">
        <v>0</v>
      </c>
      <c r="K433" s="18">
        <v>0</v>
      </c>
      <c r="L433" s="18">
        <v>0</v>
      </c>
      <c r="M433" s="18">
        <v>0</v>
      </c>
      <c r="N433" s="18">
        <v>0</v>
      </c>
      <c r="O433" s="18">
        <v>0</v>
      </c>
      <c r="P433" s="18">
        <v>0</v>
      </c>
      <c r="Q433" s="18">
        <v>0</v>
      </c>
      <c r="R433" s="18">
        <v>0</v>
      </c>
      <c r="S433" s="18">
        <v>0</v>
      </c>
      <c r="T433" s="18">
        <v>0</v>
      </c>
      <c r="U433" s="18">
        <v>0</v>
      </c>
      <c r="V433" s="18">
        <v>0</v>
      </c>
      <c r="W433" s="18">
        <v>0</v>
      </c>
      <c r="X433" s="18">
        <v>0</v>
      </c>
      <c r="Y433" s="18">
        <f>SUM(J433:X433)</f>
      </c>
      <c r="Z433" s="18">
        <f>I433-Y433</f>
      </c>
      <c r="AA433" s="20">
        <v>46294</v>
      </c>
      <c r="AB433" s="20">
        <v>46294</v>
      </c>
      <c r="AC433" s="18">
        <f>IFERROR(_xlfn.XLOOKUP(F433,Assumptions!B:B,Assumptions!D:D),0)</f>
      </c>
      <c r="AD433" s="20">
        <f>AA433+AC433</f>
      </c>
      <c r="AE433" s="20">
        <f>AC433+AB433</f>
      </c>
      <c r="AF433" s="5" t="str">
        <v/>
      </c>
      <c r="AG433" s="18">
        <f>IFERROR(_xlfn.BETA.DIST(DATE(YEAR(AG$2),MONTH(AG$2),15),$AD$2,$AE$2,FALSE,DATE(YEAR($AD433),MONTH($AD433),1),DATE(YEAR($AE433),MONTH($AE433),28)),0)</f>
      </c>
      <c r="AH433" s="18">
        <f>IFERROR(_xlfn.BETA.DIST(DATE(YEAR(AH$2),MONTH(AH$2),15),$AD$2,$AE$2,FALSE,DATE(YEAR($AD433),MONTH($AD433),1),DATE(YEAR($AE433),MONTH($AE433),28)),0)</f>
      </c>
      <c r="AI433" s="18">
        <f>IFERROR(_xlfn.BETA.DIST(DATE(YEAR(AI$2),MONTH(AI$2),15),$AD$2,$AE$2,FALSE,DATE(YEAR($AD433),MONTH($AD433),1),DATE(YEAR($AE433),MONTH($AE433),28)),0)</f>
      </c>
      <c r="AJ433" s="18">
        <f>IFERROR(_xlfn.BETA.DIST(DATE(YEAR(AJ$2),MONTH(AJ$2),15),$AD$2,$AE$2,FALSE,DATE(YEAR($AD433),MONTH($AD433),1),DATE(YEAR($AE433),MONTH($AE433),28)),0)</f>
      </c>
      <c r="AK433" s="18">
        <f>IFERROR(_xlfn.BETA.DIST(DATE(YEAR(AK$2),MONTH(AK$2),15),$AD$2,$AE$2,FALSE,DATE(YEAR($AD433),MONTH($AD433),1),DATE(YEAR($AE433),MONTH($AE433),28)),0)</f>
      </c>
      <c r="AL433" s="18">
        <f>IFERROR(_xlfn.BETA.DIST(DATE(YEAR(AL$2),MONTH(AL$2),15),$AD$2,$AE$2,FALSE,DATE(YEAR($AD433),MONTH($AD433),1),DATE(YEAR($AE433),MONTH($AE433),28)),0)</f>
      </c>
      <c r="AM433" s="18">
        <f>IFERROR(_xlfn.BETA.DIST(DATE(YEAR(AM$2),MONTH(AM$2),15),$AD$2,$AE$2,FALSE,DATE(YEAR($AD433),MONTH($AD433),1),DATE(YEAR($AE433),MONTH($AE433),28)),0)</f>
      </c>
      <c r="AN433" s="18">
        <f>IFERROR(_xlfn.BETA.DIST(DATE(YEAR(AN$2),MONTH(AN$2),15),$AD$2,$AE$2,FALSE,DATE(YEAR($AD433),MONTH($AD433),1),DATE(YEAR($AE433),MONTH($AE433),28)),0)</f>
      </c>
      <c r="AO433" s="18">
        <f>IFERROR(_xlfn.BETA.DIST(DATE(YEAR(AO$2),MONTH(AO$2),15),$AD$2,$AE$2,FALSE,DATE(YEAR($AD433),MONTH($AD433),1),DATE(YEAR($AE433),MONTH($AE433),28)),0)</f>
      </c>
      <c r="AP433" s="18">
        <f>IFERROR(_xlfn.BETA.DIST(DATE(YEAR(AP$2),MONTH(AP$2),15),$AD$2,$AE$2,FALSE,DATE(YEAR($AD433),MONTH($AD433),1),DATE(YEAR($AE433),MONTH($AE433),28)),0)</f>
      </c>
      <c r="AQ433" s="18">
        <f>IFERROR(_xlfn.BETA.DIST(DATE(YEAR(AQ$2),MONTH(AQ$2),15),$AD$2,$AE$2,FALSE,DATE(YEAR($AD433),MONTH($AD433),1),DATE(YEAR($AE433),MONTH($AE433),28)),0)</f>
      </c>
      <c r="AR433" s="18">
        <f>IFERROR(_xlfn.BETA.DIST(DATE(YEAR(AR$2),MONTH(AR$2),15),$AD$2,$AE$2,FALSE,DATE(YEAR($AD433),MONTH($AD433),1),DATE(YEAR($AE433),MONTH($AE433),28)),0)</f>
      </c>
      <c r="AS433" s="18">
        <f>IFERROR(_xlfn.BETA.DIST(DATE(YEAR(AS$2),MONTH(AS$2),15),$AD$2,$AE$2,FALSE,DATE(YEAR($AD433),MONTH($AD433),1),DATE(YEAR($AE433),MONTH($AE433),28)),0)</f>
      </c>
      <c r="AT433" s="18">
        <f>IFERROR(_xlfn.BETA.DIST(DATE(YEAR(AT$2),MONTH(AT$2),15),$AD$2,$AE$2,FALSE,DATE(YEAR($AD433),MONTH($AD433),1),DATE(YEAR($AE433),MONTH($AE433),28)),0)</f>
      </c>
      <c r="AU433" s="18">
        <f>IFERROR(_xlfn.BETA.DIST(DATE(YEAR(AU$2),MONTH(AU$2),15),$AD$2,$AE$2,FALSE,DATE(YEAR($AD433),MONTH($AD433),1),DATE(YEAR($AE433),MONTH($AE433),28)),0)</f>
      </c>
      <c r="AV433" s="18">
        <f>SUM(AG433:AU433)</f>
      </c>
      <c r="AW433" s="18">
        <f>IF(J433&lt;&gt;0,J433,IF($AV433=0,0,AG433/$AV433*$Z433))</f>
      </c>
      <c r="AX433" s="18">
        <f>IF(K433&lt;&gt;0,K433,IF($AV433=0,0,AH433/$AV433*$Z433))</f>
      </c>
      <c r="AY433" s="18">
        <f>IF(L433&lt;&gt;0,L433,IF($AV433=0,0,AI433/$AV433*$Z433))</f>
      </c>
      <c r="AZ433" s="18">
        <f>IF(M433&lt;&gt;0,M433,IF($AV433=0,0,AJ433/$AV433*$Z433))</f>
      </c>
      <c r="BA433" s="18">
        <f>IF(N433&lt;&gt;0,N433,IF($AV433=0,0,AK433/$AV433*$Z433))</f>
      </c>
      <c r="BB433" s="18">
        <f>IF(O433&lt;&gt;0,O433,IF($AV433=0,0,AL433/$AV433*$Z433))</f>
      </c>
      <c r="BC433" s="18">
        <f>IF(P433&lt;&gt;0,P433,IF($AV433=0,0,AM433/$AV433*$Z433))</f>
      </c>
      <c r="BD433" s="18">
        <f>IF(Q433&lt;&gt;0,Q433,IF($AV433=0,0,AN433/$AV433*$Z433))</f>
      </c>
      <c r="BE433" s="18">
        <f>IF(R433&lt;&gt;0,R433,IF($AV433=0,0,AO433/$AV433*$Z433))</f>
      </c>
      <c r="BF433" s="18">
        <f>IF(S433&lt;&gt;0,S433,IF($AV433=0,0,AP433/$AV433*$Z433))</f>
      </c>
      <c r="BG433" s="18">
        <f>IF(T433&lt;&gt;0,T433,IF($AV433=0,0,AQ433/$AV433*$Z433))</f>
      </c>
      <c r="BH433" s="18">
        <f>IF(U433&lt;&gt;0,U433,IF($AV433=0,0,AR433/$AV433*$Z433))</f>
      </c>
      <c r="BI433" s="18">
        <f>IF(V433&lt;&gt;0,V433,IF($AV433=0,0,AS433/$AV433*$Z433))</f>
      </c>
      <c r="BJ433" s="18">
        <f>IF(W433&lt;&gt;0,W433,IF($AV433=0,0,AT433/$AV433*$Z433))</f>
      </c>
      <c r="BK433" s="18">
        <f>IF(X433&lt;&gt;0,X433,IF($AV433=0,0,AU433/$AV433*$Z433))</f>
      </c>
      <c r="BL433" s="18">
        <f>SUM(AW433:BK433)</f>
      </c>
      <c r="BM433" s="18">
        <f>I433-BL433</f>
      </c>
    </row>
    <row r="434" outlineLevel="4">
      <c r="A434" s="5" t="str">
        <v>14.1.1.6</v>
      </c>
      <c r="B434" s="5" t="str">
        <v/>
      </c>
      <c r="C434" s="5" t="str">
        <v>BSKDGNGENGR07</v>
      </c>
      <c r="D434" s="5" t="str">
        <v>BSKDGNGENGR07</v>
      </c>
      <c r="E434" s="19">
        <f>IFERROR(_xlfn.XLOOKUP(F434,Assumptions!B:B,Assumptions!C:C),0)</f>
      </c>
      <c r="F434" s="5" t="str">
        <v>Retention</v>
      </c>
      <c r="G434" s="5" t="str">
        <v/>
      </c>
      <c r="H434" s="18">
        <f>G431*E434</f>
      </c>
      <c r="I434" s="18">
        <f>H434*(1-0)</f>
      </c>
      <c r="J434" s="18">
        <v>0</v>
      </c>
      <c r="K434" s="18">
        <v>0</v>
      </c>
      <c r="L434" s="18">
        <v>0</v>
      </c>
      <c r="M434" s="18">
        <v>0</v>
      </c>
      <c r="N434" s="18">
        <v>0</v>
      </c>
      <c r="O434" s="18">
        <v>0</v>
      </c>
      <c r="P434" s="18">
        <v>0</v>
      </c>
      <c r="Q434" s="18">
        <v>0</v>
      </c>
      <c r="R434" s="18">
        <v>0</v>
      </c>
      <c r="S434" s="18">
        <v>0</v>
      </c>
      <c r="T434" s="18">
        <v>0</v>
      </c>
      <c r="U434" s="18">
        <v>0</v>
      </c>
      <c r="V434" s="18">
        <v>0</v>
      </c>
      <c r="W434" s="18">
        <v>0</v>
      </c>
      <c r="X434" s="18">
        <v>0</v>
      </c>
      <c r="Y434" s="18">
        <f>SUM(J434:X434)</f>
      </c>
      <c r="Z434" s="18">
        <f>I434-Y434</f>
      </c>
      <c r="AA434" s="20">
        <v>46483</v>
      </c>
      <c r="AB434" s="20">
        <v>46483</v>
      </c>
      <c r="AC434" s="18">
        <f>IFERROR(_xlfn.XLOOKUP(F434,Assumptions!B:B,Assumptions!D:D),0)</f>
      </c>
      <c r="AD434" s="20">
        <f>AA434+AC434</f>
      </c>
      <c r="AE434" s="20">
        <f>AC434+AB434</f>
      </c>
      <c r="AF434" s="5" t="str">
        <v/>
      </c>
      <c r="AG434" s="18">
        <f>IFERROR(_xlfn.BETA.DIST(DATE(YEAR(AG$2),MONTH(AG$2),15),$AD$2,$AE$2,FALSE,DATE(YEAR($AD434),MONTH($AD434),1),DATE(YEAR($AE434),MONTH($AE434),28)),0)</f>
      </c>
      <c r="AH434" s="18">
        <f>IFERROR(_xlfn.BETA.DIST(DATE(YEAR(AH$2),MONTH(AH$2),15),$AD$2,$AE$2,FALSE,DATE(YEAR($AD434),MONTH($AD434),1),DATE(YEAR($AE434),MONTH($AE434),28)),0)</f>
      </c>
      <c r="AI434" s="18">
        <f>IFERROR(_xlfn.BETA.DIST(DATE(YEAR(AI$2),MONTH(AI$2),15),$AD$2,$AE$2,FALSE,DATE(YEAR($AD434),MONTH($AD434),1),DATE(YEAR($AE434),MONTH($AE434),28)),0)</f>
      </c>
      <c r="AJ434" s="18">
        <f>IFERROR(_xlfn.BETA.DIST(DATE(YEAR(AJ$2),MONTH(AJ$2),15),$AD$2,$AE$2,FALSE,DATE(YEAR($AD434),MONTH($AD434),1),DATE(YEAR($AE434),MONTH($AE434),28)),0)</f>
      </c>
      <c r="AK434" s="18">
        <f>IFERROR(_xlfn.BETA.DIST(DATE(YEAR(AK$2),MONTH(AK$2),15),$AD$2,$AE$2,FALSE,DATE(YEAR($AD434),MONTH($AD434),1),DATE(YEAR($AE434),MONTH($AE434),28)),0)</f>
      </c>
      <c r="AL434" s="18">
        <f>IFERROR(_xlfn.BETA.DIST(DATE(YEAR(AL$2),MONTH(AL$2),15),$AD$2,$AE$2,FALSE,DATE(YEAR($AD434),MONTH($AD434),1),DATE(YEAR($AE434),MONTH($AE434),28)),0)</f>
      </c>
      <c r="AM434" s="18">
        <f>IFERROR(_xlfn.BETA.DIST(DATE(YEAR(AM$2),MONTH(AM$2),15),$AD$2,$AE$2,FALSE,DATE(YEAR($AD434),MONTH($AD434),1),DATE(YEAR($AE434),MONTH($AE434),28)),0)</f>
      </c>
      <c r="AN434" s="18">
        <f>IFERROR(_xlfn.BETA.DIST(DATE(YEAR(AN$2),MONTH(AN$2),15),$AD$2,$AE$2,FALSE,DATE(YEAR($AD434),MONTH($AD434),1),DATE(YEAR($AE434),MONTH($AE434),28)),0)</f>
      </c>
      <c r="AO434" s="18">
        <f>IFERROR(_xlfn.BETA.DIST(DATE(YEAR(AO$2),MONTH(AO$2),15),$AD$2,$AE$2,FALSE,DATE(YEAR($AD434),MONTH($AD434),1),DATE(YEAR($AE434),MONTH($AE434),28)),0)</f>
      </c>
      <c r="AP434" s="18">
        <f>IFERROR(_xlfn.BETA.DIST(DATE(YEAR(AP$2),MONTH(AP$2),15),$AD$2,$AE$2,FALSE,DATE(YEAR($AD434),MONTH($AD434),1),DATE(YEAR($AE434),MONTH($AE434),28)),0)</f>
      </c>
      <c r="AQ434" s="18">
        <f>IFERROR(_xlfn.BETA.DIST(DATE(YEAR(AQ$2),MONTH(AQ$2),15),$AD$2,$AE$2,FALSE,DATE(YEAR($AD434),MONTH($AD434),1),DATE(YEAR($AE434),MONTH($AE434),28)),0)</f>
      </c>
      <c r="AR434" s="18">
        <f>IFERROR(_xlfn.BETA.DIST(DATE(YEAR(AR$2),MONTH(AR$2),15),$AD$2,$AE$2,FALSE,DATE(YEAR($AD434),MONTH($AD434),1),DATE(YEAR($AE434),MONTH($AE434),28)),0)</f>
      </c>
      <c r="AS434" s="18">
        <f>IFERROR(_xlfn.BETA.DIST(DATE(YEAR(AS$2),MONTH(AS$2),15),$AD$2,$AE$2,FALSE,DATE(YEAR($AD434),MONTH($AD434),1),DATE(YEAR($AE434),MONTH($AE434),28)),0)</f>
      </c>
      <c r="AT434" s="18">
        <f>IFERROR(_xlfn.BETA.DIST(DATE(YEAR(AT$2),MONTH(AT$2),15),$AD$2,$AE$2,FALSE,DATE(YEAR($AD434),MONTH($AD434),1),DATE(YEAR($AE434),MONTH($AE434),28)),0)</f>
      </c>
      <c r="AU434" s="18">
        <f>IFERROR(_xlfn.BETA.DIST(DATE(YEAR(AU$2),MONTH(AU$2),15),$AD$2,$AE$2,FALSE,DATE(YEAR($AD434),MONTH($AD434),1),DATE(YEAR($AE434),MONTH($AE434),28)),0)</f>
      </c>
      <c r="AV434" s="18">
        <f>SUM(AG434:AU434)</f>
      </c>
      <c r="AW434" s="18">
        <f>IF(J434&lt;&gt;0,J434,IF($AV434=0,0,AG434/$AV434*$Z434))</f>
      </c>
      <c r="AX434" s="18">
        <f>IF(K434&lt;&gt;0,K434,IF($AV434=0,0,AH434/$AV434*$Z434))</f>
      </c>
      <c r="AY434" s="18">
        <f>IF(L434&lt;&gt;0,L434,IF($AV434=0,0,AI434/$AV434*$Z434))</f>
      </c>
      <c r="AZ434" s="18">
        <f>IF(M434&lt;&gt;0,M434,IF($AV434=0,0,AJ434/$AV434*$Z434))</f>
      </c>
      <c r="BA434" s="18">
        <f>IF(N434&lt;&gt;0,N434,IF($AV434=0,0,AK434/$AV434*$Z434))</f>
      </c>
      <c r="BB434" s="18">
        <f>IF(O434&lt;&gt;0,O434,IF($AV434=0,0,AL434/$AV434*$Z434))</f>
      </c>
      <c r="BC434" s="18">
        <f>IF(P434&lt;&gt;0,P434,IF($AV434=0,0,AM434/$AV434*$Z434))</f>
      </c>
      <c r="BD434" s="18">
        <f>IF(Q434&lt;&gt;0,Q434,IF($AV434=0,0,AN434/$AV434*$Z434))</f>
      </c>
      <c r="BE434" s="18">
        <f>IF(R434&lt;&gt;0,R434,IF($AV434=0,0,AO434/$AV434*$Z434))</f>
      </c>
      <c r="BF434" s="18">
        <f>IF(S434&lt;&gt;0,S434,IF($AV434=0,0,AP434/$AV434*$Z434))</f>
      </c>
      <c r="BG434" s="18">
        <f>IF(T434&lt;&gt;0,T434,IF($AV434=0,0,AQ434/$AV434*$Z434))</f>
      </c>
      <c r="BH434" s="18">
        <f>IF(U434&lt;&gt;0,U434,IF($AV434=0,0,AR434/$AV434*$Z434))</f>
      </c>
      <c r="BI434" s="18">
        <f>IF(V434&lt;&gt;0,V434,IF($AV434=0,0,AS434/$AV434*$Z434))</f>
      </c>
      <c r="BJ434" s="18">
        <f>IF(W434&lt;&gt;0,W434,IF($AV434=0,0,AT434/$AV434*$Z434))</f>
      </c>
      <c r="BK434" s="18">
        <f>IF(X434&lt;&gt;0,X434,IF($AV434=0,0,AU434/$AV434*$Z434))</f>
      </c>
      <c r="BL434" s="18">
        <f>SUM(AW434:BK434)</f>
      </c>
      <c r="BM434" s="18">
        <f>I434-BL434</f>
      </c>
    </row>
    <row r="435" outlineLevel="3">
      <c r="A435" s="17" t="str">
        <v>14.1.2</v>
      </c>
      <c r="B435" s="17" t="str">
        <v/>
      </c>
      <c r="C435" s="17" t="str">
        <v/>
      </c>
      <c r="D435" s="17" t="str">
        <v/>
      </c>
      <c r="E435" s="17" t="str">
        <v>14.1.2</v>
      </c>
      <c r="F435" s="17" t="str">
        <v>Disconnectors and Earthing switches</v>
      </c>
      <c r="G435" s="17">
        <v>24591.29</v>
      </c>
      <c r="H435" s="17" t="str">
        <v/>
      </c>
      <c r="I435" s="17" t="str">
        <v/>
      </c>
      <c r="J435" s="17" t="str">
        <v/>
      </c>
      <c r="K435" s="17" t="str">
        <v/>
      </c>
      <c r="L435" s="17" t="str">
        <v/>
      </c>
      <c r="M435" s="17" t="str">
        <v/>
      </c>
      <c r="N435" s="17" t="str">
        <v/>
      </c>
      <c r="O435" s="17" t="str">
        <v/>
      </c>
      <c r="P435" s="17" t="str">
        <v/>
      </c>
      <c r="Q435" s="17" t="str">
        <v/>
      </c>
      <c r="R435" s="17" t="str">
        <v/>
      </c>
      <c r="S435" s="17" t="str">
        <v/>
      </c>
      <c r="T435" s="17" t="str">
        <v/>
      </c>
      <c r="U435" s="17" t="str">
        <v/>
      </c>
      <c r="V435" s="17" t="str">
        <v/>
      </c>
      <c r="W435" s="17" t="str">
        <v/>
      </c>
      <c r="X435" s="17" t="str">
        <v/>
      </c>
      <c r="Y435" s="17" t="str">
        <v/>
      </c>
      <c r="Z435" s="17" t="str">
        <v/>
      </c>
      <c r="AA435" s="17" t="str">
        <v/>
      </c>
      <c r="AB435" s="17" t="str">
        <v/>
      </c>
      <c r="AC435" s="17" t="str">
        <v/>
      </c>
      <c r="AD435" s="17" t="str">
        <v/>
      </c>
      <c r="AE435" s="17" t="str">
        <v/>
      </c>
      <c r="AF435" s="5" t="str">
        <v/>
      </c>
      <c r="AG435" s="18">
        <f>IFERROR(_xlfn.BETA.DIST(DATE(YEAR(AG$2),MONTH(AG$2),15),$AD$2,$AE$2,FALSE,DATE(YEAR($AD435),MONTH($AD435),1),DATE(YEAR($AE435),MONTH($AE435),28)),0)</f>
      </c>
      <c r="AH435" s="18">
        <f>IFERROR(_xlfn.BETA.DIST(DATE(YEAR(AH$2),MONTH(AH$2),15),$AD$2,$AE$2,FALSE,DATE(YEAR($AD435),MONTH($AD435),1),DATE(YEAR($AE435),MONTH($AE435),28)),0)</f>
      </c>
      <c r="AI435" s="18">
        <f>IFERROR(_xlfn.BETA.DIST(DATE(YEAR(AI$2),MONTH(AI$2),15),$AD$2,$AE$2,FALSE,DATE(YEAR($AD435),MONTH($AD435),1),DATE(YEAR($AE435),MONTH($AE435),28)),0)</f>
      </c>
      <c r="AJ435" s="18">
        <f>IFERROR(_xlfn.BETA.DIST(DATE(YEAR(AJ$2),MONTH(AJ$2),15),$AD$2,$AE$2,FALSE,DATE(YEAR($AD435),MONTH($AD435),1),DATE(YEAR($AE435),MONTH($AE435),28)),0)</f>
      </c>
      <c r="AK435" s="18">
        <f>IFERROR(_xlfn.BETA.DIST(DATE(YEAR(AK$2),MONTH(AK$2),15),$AD$2,$AE$2,FALSE,DATE(YEAR($AD435),MONTH($AD435),1),DATE(YEAR($AE435),MONTH($AE435),28)),0)</f>
      </c>
      <c r="AL435" s="18">
        <f>IFERROR(_xlfn.BETA.DIST(DATE(YEAR(AL$2),MONTH(AL$2),15),$AD$2,$AE$2,FALSE,DATE(YEAR($AD435),MONTH($AD435),1),DATE(YEAR($AE435),MONTH($AE435),28)),0)</f>
      </c>
      <c r="AM435" s="18">
        <f>IFERROR(_xlfn.BETA.DIST(DATE(YEAR(AM$2),MONTH(AM$2),15),$AD$2,$AE$2,FALSE,DATE(YEAR($AD435),MONTH($AD435),1),DATE(YEAR($AE435),MONTH($AE435),28)),0)</f>
      </c>
      <c r="AN435" s="18">
        <f>IFERROR(_xlfn.BETA.DIST(DATE(YEAR(AN$2),MONTH(AN$2),15),$AD$2,$AE$2,FALSE,DATE(YEAR($AD435),MONTH($AD435),1),DATE(YEAR($AE435),MONTH($AE435),28)),0)</f>
      </c>
      <c r="AO435" s="18">
        <f>IFERROR(_xlfn.BETA.DIST(DATE(YEAR(AO$2),MONTH(AO$2),15),$AD$2,$AE$2,FALSE,DATE(YEAR($AD435),MONTH($AD435),1),DATE(YEAR($AE435),MONTH($AE435),28)),0)</f>
      </c>
      <c r="AP435" s="18">
        <f>IFERROR(_xlfn.BETA.DIST(DATE(YEAR(AP$2),MONTH(AP$2),15),$AD$2,$AE$2,FALSE,DATE(YEAR($AD435),MONTH($AD435),1),DATE(YEAR($AE435),MONTH($AE435),28)),0)</f>
      </c>
      <c r="AQ435" s="18">
        <f>IFERROR(_xlfn.BETA.DIST(DATE(YEAR(AQ$2),MONTH(AQ$2),15),$AD$2,$AE$2,FALSE,DATE(YEAR($AD435),MONTH($AD435),1),DATE(YEAR($AE435),MONTH($AE435),28)),0)</f>
      </c>
      <c r="AR435" s="18">
        <f>IFERROR(_xlfn.BETA.DIST(DATE(YEAR(AR$2),MONTH(AR$2),15),$AD$2,$AE$2,FALSE,DATE(YEAR($AD435),MONTH($AD435),1),DATE(YEAR($AE435),MONTH($AE435),28)),0)</f>
      </c>
      <c r="AS435" s="18">
        <f>IFERROR(_xlfn.BETA.DIST(DATE(YEAR(AS$2),MONTH(AS$2),15),$AD$2,$AE$2,FALSE,DATE(YEAR($AD435),MONTH($AD435),1),DATE(YEAR($AE435),MONTH($AE435),28)),0)</f>
      </c>
      <c r="AT435" s="18">
        <f>IFERROR(_xlfn.BETA.DIST(DATE(YEAR(AT$2),MONTH(AT$2),15),$AD$2,$AE$2,FALSE,DATE(YEAR($AD435),MONTH($AD435),1),DATE(YEAR($AE435),MONTH($AE435),28)),0)</f>
      </c>
      <c r="AU435" s="18">
        <f>IFERROR(_xlfn.BETA.DIST(DATE(YEAR(AU$2),MONTH(AU$2),15),$AD$2,$AE$2,FALSE,DATE(YEAR($AD435),MONTH($AD435),1),DATE(YEAR($AE435),MONTH($AE435),28)),0)</f>
      </c>
      <c r="AV435" s="18">
        <f>SUM(AG435:AU435)</f>
      </c>
      <c r="AW435" s="18">
        <f>IF(J435&lt;&gt;0,J435,IF($AV435=0,0,AG435/$AV435*$Z435))</f>
      </c>
      <c r="AX435" s="18">
        <f>IF(K435&lt;&gt;0,K435,IF($AV435=0,0,AH435/$AV435*$Z435))</f>
      </c>
      <c r="AY435" s="18">
        <f>IF(L435&lt;&gt;0,L435,IF($AV435=0,0,AI435/$AV435*$Z435))</f>
      </c>
      <c r="AZ435" s="18">
        <f>IF(M435&lt;&gt;0,M435,IF($AV435=0,0,AJ435/$AV435*$Z435))</f>
      </c>
      <c r="BA435" s="18">
        <f>IF(N435&lt;&gt;0,N435,IF($AV435=0,0,AK435/$AV435*$Z435))</f>
      </c>
      <c r="BB435" s="18">
        <f>IF(O435&lt;&gt;0,O435,IF($AV435=0,0,AL435/$AV435*$Z435))</f>
      </c>
      <c r="BC435" s="18">
        <f>IF(P435&lt;&gt;0,P435,IF($AV435=0,0,AM435/$AV435*$Z435))</f>
      </c>
      <c r="BD435" s="18">
        <f>IF(Q435&lt;&gt;0,Q435,IF($AV435=0,0,AN435/$AV435*$Z435))</f>
      </c>
      <c r="BE435" s="18">
        <f>IF(R435&lt;&gt;0,R435,IF($AV435=0,0,AO435/$AV435*$Z435))</f>
      </c>
      <c r="BF435" s="18">
        <f>IF(S435&lt;&gt;0,S435,IF($AV435=0,0,AP435/$AV435*$Z435))</f>
      </c>
      <c r="BG435" s="18">
        <f>IF(T435&lt;&gt;0,T435,IF($AV435=0,0,AQ435/$AV435*$Z435))</f>
      </c>
      <c r="BH435" s="18">
        <f>IF(U435&lt;&gt;0,U435,IF($AV435=0,0,AR435/$AV435*$Z435))</f>
      </c>
      <c r="BI435" s="18">
        <f>IF(V435&lt;&gt;0,V435,IF($AV435=0,0,AS435/$AV435*$Z435))</f>
      </c>
      <c r="BJ435" s="18">
        <f>IF(W435&lt;&gt;0,W435,IF($AV435=0,0,AT435/$AV435*$Z435))</f>
      </c>
      <c r="BK435" s="18">
        <f>IF(X435&lt;&gt;0,X435,IF($AV435=0,0,AU435/$AV435*$Z435))</f>
      </c>
      <c r="BL435" s="18">
        <f>SUM(AW435:BK435)</f>
      </c>
      <c r="BM435" s="17" t="str">
        <v/>
      </c>
    </row>
    <row r="436" outlineLevel="4">
      <c r="A436" s="5" t="str">
        <v>14.1.2</v>
      </c>
      <c r="B436" s="5" t="str">
        <v/>
      </c>
      <c r="C436" s="5" t="str">
        <v>BSKDGNGENGR05</v>
      </c>
      <c r="D436" s="5" t="str">
        <v>BSKDGNGENGR05</v>
      </c>
      <c r="E436" s="19">
        <f>IFERROR(_xlfn.XLOOKUP(F436,Assumptions!B:B,Assumptions!C:C),0)</f>
      </c>
      <c r="F436" s="5" t="str">
        <v>Advanced Payment</v>
      </c>
      <c r="G436" s="5" t="str">
        <v/>
      </c>
      <c r="H436" s="18">
        <f>G435*E436</f>
      </c>
      <c r="I436" s="18">
        <f>H436*(1-0)</f>
      </c>
      <c r="J436" s="18">
        <v>0</v>
      </c>
      <c r="K436" s="18">
        <v>0</v>
      </c>
      <c r="L436" s="18">
        <v>0</v>
      </c>
      <c r="M436" s="18">
        <v>0</v>
      </c>
      <c r="N436" s="18">
        <v>0</v>
      </c>
      <c r="O436" s="18">
        <v>0</v>
      </c>
      <c r="P436" s="18">
        <v>0</v>
      </c>
      <c r="Q436" s="18">
        <v>0</v>
      </c>
      <c r="R436" s="18">
        <v>0</v>
      </c>
      <c r="S436" s="18">
        <v>0</v>
      </c>
      <c r="T436" s="18">
        <v>0</v>
      </c>
      <c r="U436" s="18">
        <v>0</v>
      </c>
      <c r="V436" s="18">
        <v>0</v>
      </c>
      <c r="W436" s="18">
        <v>0</v>
      </c>
      <c r="X436" s="18">
        <v>0</v>
      </c>
      <c r="Y436" s="18">
        <f>SUM(J436:X436)</f>
      </c>
      <c r="Z436" s="18">
        <f>I436-Y436</f>
      </c>
      <c r="AA436" s="20">
        <v>46026</v>
      </c>
      <c r="AB436" s="20">
        <v>46026</v>
      </c>
      <c r="AC436" s="18">
        <f>IFERROR(_xlfn.XLOOKUP(F436,Assumptions!B:B,Assumptions!D:D),0)</f>
      </c>
      <c r="AD436" s="20">
        <f>AA436+AC436</f>
      </c>
      <c r="AE436" s="20">
        <f>AC436+AB436</f>
      </c>
      <c r="AF436" s="5" t="str">
        <v/>
      </c>
      <c r="AG436" s="18">
        <f>IFERROR(_xlfn.BETA.DIST(DATE(YEAR(AG$2),MONTH(AG$2),15),$AD$2,$AE$2,FALSE,DATE(YEAR($AD436),MONTH($AD436),1),DATE(YEAR($AE436),MONTH($AE436),28)),0)</f>
      </c>
      <c r="AH436" s="18">
        <f>IFERROR(_xlfn.BETA.DIST(DATE(YEAR(AH$2),MONTH(AH$2),15),$AD$2,$AE$2,FALSE,DATE(YEAR($AD436),MONTH($AD436),1),DATE(YEAR($AE436),MONTH($AE436),28)),0)</f>
      </c>
      <c r="AI436" s="18">
        <f>IFERROR(_xlfn.BETA.DIST(DATE(YEAR(AI$2),MONTH(AI$2),15),$AD$2,$AE$2,FALSE,DATE(YEAR($AD436),MONTH($AD436),1),DATE(YEAR($AE436),MONTH($AE436),28)),0)</f>
      </c>
      <c r="AJ436" s="18">
        <f>IFERROR(_xlfn.BETA.DIST(DATE(YEAR(AJ$2),MONTH(AJ$2),15),$AD$2,$AE$2,FALSE,DATE(YEAR($AD436),MONTH($AD436),1),DATE(YEAR($AE436),MONTH($AE436),28)),0)</f>
      </c>
      <c r="AK436" s="18">
        <f>IFERROR(_xlfn.BETA.DIST(DATE(YEAR(AK$2),MONTH(AK$2),15),$AD$2,$AE$2,FALSE,DATE(YEAR($AD436),MONTH($AD436),1),DATE(YEAR($AE436),MONTH($AE436),28)),0)</f>
      </c>
      <c r="AL436" s="18">
        <f>IFERROR(_xlfn.BETA.DIST(DATE(YEAR(AL$2),MONTH(AL$2),15),$AD$2,$AE$2,FALSE,DATE(YEAR($AD436),MONTH($AD436),1),DATE(YEAR($AE436),MONTH($AE436),28)),0)</f>
      </c>
      <c r="AM436" s="18">
        <f>IFERROR(_xlfn.BETA.DIST(DATE(YEAR(AM$2),MONTH(AM$2),15),$AD$2,$AE$2,FALSE,DATE(YEAR($AD436),MONTH($AD436),1),DATE(YEAR($AE436),MONTH($AE436),28)),0)</f>
      </c>
      <c r="AN436" s="18">
        <f>IFERROR(_xlfn.BETA.DIST(DATE(YEAR(AN$2),MONTH(AN$2),15),$AD$2,$AE$2,FALSE,DATE(YEAR($AD436),MONTH($AD436),1),DATE(YEAR($AE436),MONTH($AE436),28)),0)</f>
      </c>
      <c r="AO436" s="18">
        <f>IFERROR(_xlfn.BETA.DIST(DATE(YEAR(AO$2),MONTH(AO$2),15),$AD$2,$AE$2,FALSE,DATE(YEAR($AD436),MONTH($AD436),1),DATE(YEAR($AE436),MONTH($AE436),28)),0)</f>
      </c>
      <c r="AP436" s="18">
        <f>IFERROR(_xlfn.BETA.DIST(DATE(YEAR(AP$2),MONTH(AP$2),15),$AD$2,$AE$2,FALSE,DATE(YEAR($AD436),MONTH($AD436),1),DATE(YEAR($AE436),MONTH($AE436),28)),0)</f>
      </c>
      <c r="AQ436" s="18">
        <f>IFERROR(_xlfn.BETA.DIST(DATE(YEAR(AQ$2),MONTH(AQ$2),15),$AD$2,$AE$2,FALSE,DATE(YEAR($AD436),MONTH($AD436),1),DATE(YEAR($AE436),MONTH($AE436),28)),0)</f>
      </c>
      <c r="AR436" s="18">
        <f>IFERROR(_xlfn.BETA.DIST(DATE(YEAR(AR$2),MONTH(AR$2),15),$AD$2,$AE$2,FALSE,DATE(YEAR($AD436),MONTH($AD436),1),DATE(YEAR($AE436),MONTH($AE436),28)),0)</f>
      </c>
      <c r="AS436" s="18">
        <f>IFERROR(_xlfn.BETA.DIST(DATE(YEAR(AS$2),MONTH(AS$2),15),$AD$2,$AE$2,FALSE,DATE(YEAR($AD436),MONTH($AD436),1),DATE(YEAR($AE436),MONTH($AE436),28)),0)</f>
      </c>
      <c r="AT436" s="18">
        <f>IFERROR(_xlfn.BETA.DIST(DATE(YEAR(AT$2),MONTH(AT$2),15),$AD$2,$AE$2,FALSE,DATE(YEAR($AD436),MONTH($AD436),1),DATE(YEAR($AE436),MONTH($AE436),28)),0)</f>
      </c>
      <c r="AU436" s="18">
        <f>IFERROR(_xlfn.BETA.DIST(DATE(YEAR(AU$2),MONTH(AU$2),15),$AD$2,$AE$2,FALSE,DATE(YEAR($AD436),MONTH($AD436),1),DATE(YEAR($AE436),MONTH($AE436),28)),0)</f>
      </c>
      <c r="AV436" s="18">
        <f>SUM(AG436:AU436)</f>
      </c>
      <c r="AW436" s="18">
        <f>IF(J436&lt;&gt;0,J436,IF($AV436=0,0,AG436/$AV436*$Z436))</f>
      </c>
      <c r="AX436" s="18">
        <f>IF(K436&lt;&gt;0,K436,IF($AV436=0,0,AH436/$AV436*$Z436))</f>
      </c>
      <c r="AY436" s="18">
        <f>IF(L436&lt;&gt;0,L436,IF($AV436=0,0,AI436/$AV436*$Z436))</f>
      </c>
      <c r="AZ436" s="18">
        <f>IF(M436&lt;&gt;0,M436,IF($AV436=0,0,AJ436/$AV436*$Z436))</f>
      </c>
      <c r="BA436" s="18">
        <f>IF(N436&lt;&gt;0,N436,IF($AV436=0,0,AK436/$AV436*$Z436))</f>
      </c>
      <c r="BB436" s="18">
        <f>IF(O436&lt;&gt;0,O436,IF($AV436=0,0,AL436/$AV436*$Z436))</f>
      </c>
      <c r="BC436" s="18">
        <f>IF(P436&lt;&gt;0,P436,IF($AV436=0,0,AM436/$AV436*$Z436))</f>
      </c>
      <c r="BD436" s="18">
        <f>IF(Q436&lt;&gt;0,Q436,IF($AV436=0,0,AN436/$AV436*$Z436))</f>
      </c>
      <c r="BE436" s="18">
        <f>IF(R436&lt;&gt;0,R436,IF($AV436=0,0,AO436/$AV436*$Z436))</f>
      </c>
      <c r="BF436" s="18">
        <f>IF(S436&lt;&gt;0,S436,IF($AV436=0,0,AP436/$AV436*$Z436))</f>
      </c>
      <c r="BG436" s="18">
        <f>IF(T436&lt;&gt;0,T436,IF($AV436=0,0,AQ436/$AV436*$Z436))</f>
      </c>
      <c r="BH436" s="18">
        <f>IF(U436&lt;&gt;0,U436,IF($AV436=0,0,AR436/$AV436*$Z436))</f>
      </c>
      <c r="BI436" s="18">
        <f>IF(V436&lt;&gt;0,V436,IF($AV436=0,0,AS436/$AV436*$Z436))</f>
      </c>
      <c r="BJ436" s="18">
        <f>IF(W436&lt;&gt;0,W436,IF($AV436=0,0,AT436/$AV436*$Z436))</f>
      </c>
      <c r="BK436" s="18">
        <f>IF(X436&lt;&gt;0,X436,IF($AV436=0,0,AU436/$AV436*$Z436))</f>
      </c>
      <c r="BL436" s="18">
        <f>SUM(AW436:BK436)</f>
      </c>
      <c r="BM436" s="18">
        <f>I436-BL436</f>
      </c>
    </row>
    <row r="437" outlineLevel="4">
      <c r="A437" s="5" t="str">
        <v>14.1.2</v>
      </c>
      <c r="B437" s="5" t="str">
        <v/>
      </c>
      <c r="C437" s="5" t="str">
        <v>BSPRELGENG207</v>
      </c>
      <c r="D437" s="5" t="str">
        <v>BSPRELGENG207</v>
      </c>
      <c r="E437" s="19">
        <f>IFERROR(_xlfn.XLOOKUP(F437,Assumptions!B:B,Assumptions!C:C),0)</f>
      </c>
      <c r="F437" s="5" t="str">
        <v>Site Delivery USD</v>
      </c>
      <c r="G437" s="5" t="str">
        <v/>
      </c>
      <c r="H437" s="18">
        <f>G435*E437</f>
      </c>
      <c r="I437" s="18">
        <f>H437*(1-0)</f>
      </c>
      <c r="J437" s="18">
        <v>0</v>
      </c>
      <c r="K437" s="18">
        <v>0</v>
      </c>
      <c r="L437" s="18">
        <v>0</v>
      </c>
      <c r="M437" s="18">
        <v>0</v>
      </c>
      <c r="N437" s="18">
        <v>0</v>
      </c>
      <c r="O437" s="18">
        <v>0</v>
      </c>
      <c r="P437" s="18">
        <v>0</v>
      </c>
      <c r="Q437" s="18">
        <v>0</v>
      </c>
      <c r="R437" s="18">
        <v>0</v>
      </c>
      <c r="S437" s="18">
        <v>0</v>
      </c>
      <c r="T437" s="18">
        <v>0</v>
      </c>
      <c r="U437" s="18">
        <v>0</v>
      </c>
      <c r="V437" s="18">
        <v>0</v>
      </c>
      <c r="W437" s="18">
        <v>0</v>
      </c>
      <c r="X437" s="18">
        <v>0</v>
      </c>
      <c r="Y437" s="18">
        <f>SUM(J437:X437)</f>
      </c>
      <c r="Z437" s="18">
        <f>I437-Y437</f>
      </c>
      <c r="AA437" s="20">
        <v>46294</v>
      </c>
      <c r="AB437" s="20">
        <v>46294</v>
      </c>
      <c r="AC437" s="18">
        <f>IFERROR(_xlfn.XLOOKUP(F437,Assumptions!B:B,Assumptions!D:D),0)</f>
      </c>
      <c r="AD437" s="20">
        <f>AA437+AC437</f>
      </c>
      <c r="AE437" s="20">
        <f>AC437+AB437</f>
      </c>
      <c r="AF437" s="5" t="str">
        <v/>
      </c>
      <c r="AG437" s="18">
        <f>IFERROR(_xlfn.BETA.DIST(DATE(YEAR(AG$2),MONTH(AG$2),15),$AD$2,$AE$2,FALSE,DATE(YEAR($AD437),MONTH($AD437),1),DATE(YEAR($AE437),MONTH($AE437),28)),0)</f>
      </c>
      <c r="AH437" s="18">
        <f>IFERROR(_xlfn.BETA.DIST(DATE(YEAR(AH$2),MONTH(AH$2),15),$AD$2,$AE$2,FALSE,DATE(YEAR($AD437),MONTH($AD437),1),DATE(YEAR($AE437),MONTH($AE437),28)),0)</f>
      </c>
      <c r="AI437" s="18">
        <f>IFERROR(_xlfn.BETA.DIST(DATE(YEAR(AI$2),MONTH(AI$2),15),$AD$2,$AE$2,FALSE,DATE(YEAR($AD437),MONTH($AD437),1),DATE(YEAR($AE437),MONTH($AE437),28)),0)</f>
      </c>
      <c r="AJ437" s="18">
        <f>IFERROR(_xlfn.BETA.DIST(DATE(YEAR(AJ$2),MONTH(AJ$2),15),$AD$2,$AE$2,FALSE,DATE(YEAR($AD437),MONTH($AD437),1),DATE(YEAR($AE437),MONTH($AE437),28)),0)</f>
      </c>
      <c r="AK437" s="18">
        <f>IFERROR(_xlfn.BETA.DIST(DATE(YEAR(AK$2),MONTH(AK$2),15),$AD$2,$AE$2,FALSE,DATE(YEAR($AD437),MONTH($AD437),1),DATE(YEAR($AE437),MONTH($AE437),28)),0)</f>
      </c>
      <c r="AL437" s="18">
        <f>IFERROR(_xlfn.BETA.DIST(DATE(YEAR(AL$2),MONTH(AL$2),15),$AD$2,$AE$2,FALSE,DATE(YEAR($AD437),MONTH($AD437),1),DATE(YEAR($AE437),MONTH($AE437),28)),0)</f>
      </c>
      <c r="AM437" s="18">
        <f>IFERROR(_xlfn.BETA.DIST(DATE(YEAR(AM$2),MONTH(AM$2),15),$AD$2,$AE$2,FALSE,DATE(YEAR($AD437),MONTH($AD437),1),DATE(YEAR($AE437),MONTH($AE437),28)),0)</f>
      </c>
      <c r="AN437" s="18">
        <f>IFERROR(_xlfn.BETA.DIST(DATE(YEAR(AN$2),MONTH(AN$2),15),$AD$2,$AE$2,FALSE,DATE(YEAR($AD437),MONTH($AD437),1),DATE(YEAR($AE437),MONTH($AE437),28)),0)</f>
      </c>
      <c r="AO437" s="18">
        <f>IFERROR(_xlfn.BETA.DIST(DATE(YEAR(AO$2),MONTH(AO$2),15),$AD$2,$AE$2,FALSE,DATE(YEAR($AD437),MONTH($AD437),1),DATE(YEAR($AE437),MONTH($AE437),28)),0)</f>
      </c>
      <c r="AP437" s="18">
        <f>IFERROR(_xlfn.BETA.DIST(DATE(YEAR(AP$2),MONTH(AP$2),15),$AD$2,$AE$2,FALSE,DATE(YEAR($AD437),MONTH($AD437),1),DATE(YEAR($AE437),MONTH($AE437),28)),0)</f>
      </c>
      <c r="AQ437" s="18">
        <f>IFERROR(_xlfn.BETA.DIST(DATE(YEAR(AQ$2),MONTH(AQ$2),15),$AD$2,$AE$2,FALSE,DATE(YEAR($AD437),MONTH($AD437),1),DATE(YEAR($AE437),MONTH($AE437),28)),0)</f>
      </c>
      <c r="AR437" s="18">
        <f>IFERROR(_xlfn.BETA.DIST(DATE(YEAR(AR$2),MONTH(AR$2),15),$AD$2,$AE$2,FALSE,DATE(YEAR($AD437),MONTH($AD437),1),DATE(YEAR($AE437),MONTH($AE437),28)),0)</f>
      </c>
      <c r="AS437" s="18">
        <f>IFERROR(_xlfn.BETA.DIST(DATE(YEAR(AS$2),MONTH(AS$2),15),$AD$2,$AE$2,FALSE,DATE(YEAR($AD437),MONTH($AD437),1),DATE(YEAR($AE437),MONTH($AE437),28)),0)</f>
      </c>
      <c r="AT437" s="18">
        <f>IFERROR(_xlfn.BETA.DIST(DATE(YEAR(AT$2),MONTH(AT$2),15),$AD$2,$AE$2,FALSE,DATE(YEAR($AD437),MONTH($AD437),1),DATE(YEAR($AE437),MONTH($AE437),28)),0)</f>
      </c>
      <c r="AU437" s="18">
        <f>IFERROR(_xlfn.BETA.DIST(DATE(YEAR(AU$2),MONTH(AU$2),15),$AD$2,$AE$2,FALSE,DATE(YEAR($AD437),MONTH($AD437),1),DATE(YEAR($AE437),MONTH($AE437),28)),0)</f>
      </c>
      <c r="AV437" s="18">
        <f>SUM(AG437:AU437)</f>
      </c>
      <c r="AW437" s="18">
        <f>IF(J437&lt;&gt;0,J437,IF($AV437=0,0,AG437/$AV437*$Z437))</f>
      </c>
      <c r="AX437" s="18">
        <f>IF(K437&lt;&gt;0,K437,IF($AV437=0,0,AH437/$AV437*$Z437))</f>
      </c>
      <c r="AY437" s="18">
        <f>IF(L437&lt;&gt;0,L437,IF($AV437=0,0,AI437/$AV437*$Z437))</f>
      </c>
      <c r="AZ437" s="18">
        <f>IF(M437&lt;&gt;0,M437,IF($AV437=0,0,AJ437/$AV437*$Z437))</f>
      </c>
      <c r="BA437" s="18">
        <f>IF(N437&lt;&gt;0,N437,IF($AV437=0,0,AK437/$AV437*$Z437))</f>
      </c>
      <c r="BB437" s="18">
        <f>IF(O437&lt;&gt;0,O437,IF($AV437=0,0,AL437/$AV437*$Z437))</f>
      </c>
      <c r="BC437" s="18">
        <f>IF(P437&lt;&gt;0,P437,IF($AV437=0,0,AM437/$AV437*$Z437))</f>
      </c>
      <c r="BD437" s="18">
        <f>IF(Q437&lt;&gt;0,Q437,IF($AV437=0,0,AN437/$AV437*$Z437))</f>
      </c>
      <c r="BE437" s="18">
        <f>IF(R437&lt;&gt;0,R437,IF($AV437=0,0,AO437/$AV437*$Z437))</f>
      </c>
      <c r="BF437" s="18">
        <f>IF(S437&lt;&gt;0,S437,IF($AV437=0,0,AP437/$AV437*$Z437))</f>
      </c>
      <c r="BG437" s="18">
        <f>IF(T437&lt;&gt;0,T437,IF($AV437=0,0,AQ437/$AV437*$Z437))</f>
      </c>
      <c r="BH437" s="18">
        <f>IF(U437&lt;&gt;0,U437,IF($AV437=0,0,AR437/$AV437*$Z437))</f>
      </c>
      <c r="BI437" s="18">
        <f>IF(V437&lt;&gt;0,V437,IF($AV437=0,0,AS437/$AV437*$Z437))</f>
      </c>
      <c r="BJ437" s="18">
        <f>IF(W437&lt;&gt;0,W437,IF($AV437=0,0,AT437/$AV437*$Z437))</f>
      </c>
      <c r="BK437" s="18">
        <f>IF(X437&lt;&gt;0,X437,IF($AV437=0,0,AU437/$AV437*$Z437))</f>
      </c>
      <c r="BL437" s="18">
        <f>SUM(AW437:BK437)</f>
      </c>
      <c r="BM437" s="18">
        <f>I437-BL437</f>
      </c>
    </row>
    <row r="438" outlineLevel="4">
      <c r="A438" s="5" t="str">
        <v>14.1.2</v>
      </c>
      <c r="B438" s="5" t="str">
        <v/>
      </c>
      <c r="C438" s="5" t="str">
        <v>BSKDGNGENGR07</v>
      </c>
      <c r="D438" s="5" t="str">
        <v>BSKDGNGENGR07</v>
      </c>
      <c r="E438" s="19">
        <f>IFERROR(_xlfn.XLOOKUP(F438,Assumptions!B:B,Assumptions!C:C),0)</f>
      </c>
      <c r="F438" s="5" t="str">
        <v>Retention</v>
      </c>
      <c r="G438" s="5" t="str">
        <v/>
      </c>
      <c r="H438" s="18">
        <f>G435*E438</f>
      </c>
      <c r="I438" s="18">
        <f>H438*(1-0)</f>
      </c>
      <c r="J438" s="18">
        <v>0</v>
      </c>
      <c r="K438" s="18">
        <v>0</v>
      </c>
      <c r="L438" s="18">
        <v>0</v>
      </c>
      <c r="M438" s="18">
        <v>0</v>
      </c>
      <c r="N438" s="18">
        <v>0</v>
      </c>
      <c r="O438" s="18">
        <v>0</v>
      </c>
      <c r="P438" s="18">
        <v>0</v>
      </c>
      <c r="Q438" s="18">
        <v>0</v>
      </c>
      <c r="R438" s="18">
        <v>0</v>
      </c>
      <c r="S438" s="18">
        <v>0</v>
      </c>
      <c r="T438" s="18">
        <v>0</v>
      </c>
      <c r="U438" s="18">
        <v>0</v>
      </c>
      <c r="V438" s="18">
        <v>0</v>
      </c>
      <c r="W438" s="18">
        <v>0</v>
      </c>
      <c r="X438" s="18">
        <v>0</v>
      </c>
      <c r="Y438" s="18">
        <f>SUM(J438:X438)</f>
      </c>
      <c r="Z438" s="18">
        <f>I438-Y438</f>
      </c>
      <c r="AA438" s="20">
        <v>46483</v>
      </c>
      <c r="AB438" s="20">
        <v>46483</v>
      </c>
      <c r="AC438" s="18">
        <f>IFERROR(_xlfn.XLOOKUP(F438,Assumptions!B:B,Assumptions!D:D),0)</f>
      </c>
      <c r="AD438" s="20">
        <f>AA438+AC438</f>
      </c>
      <c r="AE438" s="20">
        <f>AC438+AB438</f>
      </c>
      <c r="AF438" s="5" t="str">
        <v/>
      </c>
      <c r="AG438" s="18">
        <f>IFERROR(_xlfn.BETA.DIST(DATE(YEAR(AG$2),MONTH(AG$2),15),$AD$2,$AE$2,FALSE,DATE(YEAR($AD438),MONTH($AD438),1),DATE(YEAR($AE438),MONTH($AE438),28)),0)</f>
      </c>
      <c r="AH438" s="18">
        <f>IFERROR(_xlfn.BETA.DIST(DATE(YEAR(AH$2),MONTH(AH$2),15),$AD$2,$AE$2,FALSE,DATE(YEAR($AD438),MONTH($AD438),1),DATE(YEAR($AE438),MONTH($AE438),28)),0)</f>
      </c>
      <c r="AI438" s="18">
        <f>IFERROR(_xlfn.BETA.DIST(DATE(YEAR(AI$2),MONTH(AI$2),15),$AD$2,$AE$2,FALSE,DATE(YEAR($AD438),MONTH($AD438),1),DATE(YEAR($AE438),MONTH($AE438),28)),0)</f>
      </c>
      <c r="AJ438" s="18">
        <f>IFERROR(_xlfn.BETA.DIST(DATE(YEAR(AJ$2),MONTH(AJ$2),15),$AD$2,$AE$2,FALSE,DATE(YEAR($AD438),MONTH($AD438),1),DATE(YEAR($AE438),MONTH($AE438),28)),0)</f>
      </c>
      <c r="AK438" s="18">
        <f>IFERROR(_xlfn.BETA.DIST(DATE(YEAR(AK$2),MONTH(AK$2),15),$AD$2,$AE$2,FALSE,DATE(YEAR($AD438),MONTH($AD438),1),DATE(YEAR($AE438),MONTH($AE438),28)),0)</f>
      </c>
      <c r="AL438" s="18">
        <f>IFERROR(_xlfn.BETA.DIST(DATE(YEAR(AL$2),MONTH(AL$2),15),$AD$2,$AE$2,FALSE,DATE(YEAR($AD438),MONTH($AD438),1),DATE(YEAR($AE438),MONTH($AE438),28)),0)</f>
      </c>
      <c r="AM438" s="18">
        <f>IFERROR(_xlfn.BETA.DIST(DATE(YEAR(AM$2),MONTH(AM$2),15),$AD$2,$AE$2,FALSE,DATE(YEAR($AD438),MONTH($AD438),1),DATE(YEAR($AE438),MONTH($AE438),28)),0)</f>
      </c>
      <c r="AN438" s="18">
        <f>IFERROR(_xlfn.BETA.DIST(DATE(YEAR(AN$2),MONTH(AN$2),15),$AD$2,$AE$2,FALSE,DATE(YEAR($AD438),MONTH($AD438),1),DATE(YEAR($AE438),MONTH($AE438),28)),0)</f>
      </c>
      <c r="AO438" s="18">
        <f>IFERROR(_xlfn.BETA.DIST(DATE(YEAR(AO$2),MONTH(AO$2),15),$AD$2,$AE$2,FALSE,DATE(YEAR($AD438),MONTH($AD438),1),DATE(YEAR($AE438),MONTH($AE438),28)),0)</f>
      </c>
      <c r="AP438" s="18">
        <f>IFERROR(_xlfn.BETA.DIST(DATE(YEAR(AP$2),MONTH(AP$2),15),$AD$2,$AE$2,FALSE,DATE(YEAR($AD438),MONTH($AD438),1),DATE(YEAR($AE438),MONTH($AE438),28)),0)</f>
      </c>
      <c r="AQ438" s="18">
        <f>IFERROR(_xlfn.BETA.DIST(DATE(YEAR(AQ$2),MONTH(AQ$2),15),$AD$2,$AE$2,FALSE,DATE(YEAR($AD438),MONTH($AD438),1),DATE(YEAR($AE438),MONTH($AE438),28)),0)</f>
      </c>
      <c r="AR438" s="18">
        <f>IFERROR(_xlfn.BETA.DIST(DATE(YEAR(AR$2),MONTH(AR$2),15),$AD$2,$AE$2,FALSE,DATE(YEAR($AD438),MONTH($AD438),1),DATE(YEAR($AE438),MONTH($AE438),28)),0)</f>
      </c>
      <c r="AS438" s="18">
        <f>IFERROR(_xlfn.BETA.DIST(DATE(YEAR(AS$2),MONTH(AS$2),15),$AD$2,$AE$2,FALSE,DATE(YEAR($AD438),MONTH($AD438),1),DATE(YEAR($AE438),MONTH($AE438),28)),0)</f>
      </c>
      <c r="AT438" s="18">
        <f>IFERROR(_xlfn.BETA.DIST(DATE(YEAR(AT$2),MONTH(AT$2),15),$AD$2,$AE$2,FALSE,DATE(YEAR($AD438),MONTH($AD438),1),DATE(YEAR($AE438),MONTH($AE438),28)),0)</f>
      </c>
      <c r="AU438" s="18">
        <f>IFERROR(_xlfn.BETA.DIST(DATE(YEAR(AU$2),MONTH(AU$2),15),$AD$2,$AE$2,FALSE,DATE(YEAR($AD438),MONTH($AD438),1),DATE(YEAR($AE438),MONTH($AE438),28)),0)</f>
      </c>
      <c r="AV438" s="18">
        <f>SUM(AG438:AU438)</f>
      </c>
      <c r="AW438" s="18">
        <f>IF(J438&lt;&gt;0,J438,IF($AV438=0,0,AG438/$AV438*$Z438))</f>
      </c>
      <c r="AX438" s="18">
        <f>IF(K438&lt;&gt;0,K438,IF($AV438=0,0,AH438/$AV438*$Z438))</f>
      </c>
      <c r="AY438" s="18">
        <f>IF(L438&lt;&gt;0,L438,IF($AV438=0,0,AI438/$AV438*$Z438))</f>
      </c>
      <c r="AZ438" s="18">
        <f>IF(M438&lt;&gt;0,M438,IF($AV438=0,0,AJ438/$AV438*$Z438))</f>
      </c>
      <c r="BA438" s="18">
        <f>IF(N438&lt;&gt;0,N438,IF($AV438=0,0,AK438/$AV438*$Z438))</f>
      </c>
      <c r="BB438" s="18">
        <f>IF(O438&lt;&gt;0,O438,IF($AV438=0,0,AL438/$AV438*$Z438))</f>
      </c>
      <c r="BC438" s="18">
        <f>IF(P438&lt;&gt;0,P438,IF($AV438=0,0,AM438/$AV438*$Z438))</f>
      </c>
      <c r="BD438" s="18">
        <f>IF(Q438&lt;&gt;0,Q438,IF($AV438=0,0,AN438/$AV438*$Z438))</f>
      </c>
      <c r="BE438" s="18">
        <f>IF(R438&lt;&gt;0,R438,IF($AV438=0,0,AO438/$AV438*$Z438))</f>
      </c>
      <c r="BF438" s="18">
        <f>IF(S438&lt;&gt;0,S438,IF($AV438=0,0,AP438/$AV438*$Z438))</f>
      </c>
      <c r="BG438" s="18">
        <f>IF(T438&lt;&gt;0,T438,IF($AV438=0,0,AQ438/$AV438*$Z438))</f>
      </c>
      <c r="BH438" s="18">
        <f>IF(U438&lt;&gt;0,U438,IF($AV438=0,0,AR438/$AV438*$Z438))</f>
      </c>
      <c r="BI438" s="18">
        <f>IF(V438&lt;&gt;0,V438,IF($AV438=0,0,AS438/$AV438*$Z438))</f>
      </c>
      <c r="BJ438" s="18">
        <f>IF(W438&lt;&gt;0,W438,IF($AV438=0,0,AT438/$AV438*$Z438))</f>
      </c>
      <c r="BK438" s="18">
        <f>IF(X438&lt;&gt;0,X438,IF($AV438=0,0,AU438/$AV438*$Z438))</f>
      </c>
      <c r="BL438" s="18">
        <f>SUM(AW438:BK438)</f>
      </c>
      <c r="BM438" s="18">
        <f>I438-BL438</f>
      </c>
    </row>
    <row r="439" outlineLevel="3">
      <c r="A439" s="17" t="str">
        <v>14.1.2.1</v>
      </c>
      <c r="B439" s="17" t="str">
        <v/>
      </c>
      <c r="C439" s="17" t="str">
        <v/>
      </c>
      <c r="D439" s="17" t="str">
        <v/>
      </c>
      <c r="E439" s="17" t="str">
        <v>14.1.2.1</v>
      </c>
      <c r="F439" s="17" t="str">
        <v>Three single pole disconnector switch complete with mechanism in enclosure from each type.</v>
      </c>
      <c r="G439" s="17">
        <v>8628.26</v>
      </c>
      <c r="H439" s="17" t="str">
        <v/>
      </c>
      <c r="I439" s="17" t="str">
        <v/>
      </c>
      <c r="J439" s="17" t="str">
        <v/>
      </c>
      <c r="K439" s="17" t="str">
        <v/>
      </c>
      <c r="L439" s="17" t="str">
        <v/>
      </c>
      <c r="M439" s="17" t="str">
        <v/>
      </c>
      <c r="N439" s="17" t="str">
        <v/>
      </c>
      <c r="O439" s="17" t="str">
        <v/>
      </c>
      <c r="P439" s="17" t="str">
        <v/>
      </c>
      <c r="Q439" s="17" t="str">
        <v/>
      </c>
      <c r="R439" s="17" t="str">
        <v/>
      </c>
      <c r="S439" s="17" t="str">
        <v/>
      </c>
      <c r="T439" s="17" t="str">
        <v/>
      </c>
      <c r="U439" s="17" t="str">
        <v/>
      </c>
      <c r="V439" s="17" t="str">
        <v/>
      </c>
      <c r="W439" s="17" t="str">
        <v/>
      </c>
      <c r="X439" s="17" t="str">
        <v/>
      </c>
      <c r="Y439" s="17" t="str">
        <v/>
      </c>
      <c r="Z439" s="17" t="str">
        <v/>
      </c>
      <c r="AA439" s="17" t="str">
        <v/>
      </c>
      <c r="AB439" s="17" t="str">
        <v/>
      </c>
      <c r="AC439" s="17" t="str">
        <v/>
      </c>
      <c r="AD439" s="17" t="str">
        <v/>
      </c>
      <c r="AE439" s="17" t="str">
        <v/>
      </c>
      <c r="AF439" s="5" t="str">
        <v/>
      </c>
      <c r="AG439" s="18">
        <f>IFERROR(_xlfn.BETA.DIST(DATE(YEAR(AG$2),MONTH(AG$2),15),$AD$2,$AE$2,FALSE,DATE(YEAR($AD439),MONTH($AD439),1),DATE(YEAR($AE439),MONTH($AE439),28)),0)</f>
      </c>
      <c r="AH439" s="18">
        <f>IFERROR(_xlfn.BETA.DIST(DATE(YEAR(AH$2),MONTH(AH$2),15),$AD$2,$AE$2,FALSE,DATE(YEAR($AD439),MONTH($AD439),1),DATE(YEAR($AE439),MONTH($AE439),28)),0)</f>
      </c>
      <c r="AI439" s="18">
        <f>IFERROR(_xlfn.BETA.DIST(DATE(YEAR(AI$2),MONTH(AI$2),15),$AD$2,$AE$2,FALSE,DATE(YEAR($AD439),MONTH($AD439),1),DATE(YEAR($AE439),MONTH($AE439),28)),0)</f>
      </c>
      <c r="AJ439" s="18">
        <f>IFERROR(_xlfn.BETA.DIST(DATE(YEAR(AJ$2),MONTH(AJ$2),15),$AD$2,$AE$2,FALSE,DATE(YEAR($AD439),MONTH($AD439),1),DATE(YEAR($AE439),MONTH($AE439),28)),0)</f>
      </c>
      <c r="AK439" s="18">
        <f>IFERROR(_xlfn.BETA.DIST(DATE(YEAR(AK$2),MONTH(AK$2),15),$AD$2,$AE$2,FALSE,DATE(YEAR($AD439),MONTH($AD439),1),DATE(YEAR($AE439),MONTH($AE439),28)),0)</f>
      </c>
      <c r="AL439" s="18">
        <f>IFERROR(_xlfn.BETA.DIST(DATE(YEAR(AL$2),MONTH(AL$2),15),$AD$2,$AE$2,FALSE,DATE(YEAR($AD439),MONTH($AD439),1),DATE(YEAR($AE439),MONTH($AE439),28)),0)</f>
      </c>
      <c r="AM439" s="18">
        <f>IFERROR(_xlfn.BETA.DIST(DATE(YEAR(AM$2),MONTH(AM$2),15),$AD$2,$AE$2,FALSE,DATE(YEAR($AD439),MONTH($AD439),1),DATE(YEAR($AE439),MONTH($AE439),28)),0)</f>
      </c>
      <c r="AN439" s="18">
        <f>IFERROR(_xlfn.BETA.DIST(DATE(YEAR(AN$2),MONTH(AN$2),15),$AD$2,$AE$2,FALSE,DATE(YEAR($AD439),MONTH($AD439),1),DATE(YEAR($AE439),MONTH($AE439),28)),0)</f>
      </c>
      <c r="AO439" s="18">
        <f>IFERROR(_xlfn.BETA.DIST(DATE(YEAR(AO$2),MONTH(AO$2),15),$AD$2,$AE$2,FALSE,DATE(YEAR($AD439),MONTH($AD439),1),DATE(YEAR($AE439),MONTH($AE439),28)),0)</f>
      </c>
      <c r="AP439" s="18">
        <f>IFERROR(_xlfn.BETA.DIST(DATE(YEAR(AP$2),MONTH(AP$2),15),$AD$2,$AE$2,FALSE,DATE(YEAR($AD439),MONTH($AD439),1),DATE(YEAR($AE439),MONTH($AE439),28)),0)</f>
      </c>
      <c r="AQ439" s="18">
        <f>IFERROR(_xlfn.BETA.DIST(DATE(YEAR(AQ$2),MONTH(AQ$2),15),$AD$2,$AE$2,FALSE,DATE(YEAR($AD439),MONTH($AD439),1),DATE(YEAR($AE439),MONTH($AE439),28)),0)</f>
      </c>
      <c r="AR439" s="18">
        <f>IFERROR(_xlfn.BETA.DIST(DATE(YEAR(AR$2),MONTH(AR$2),15),$AD$2,$AE$2,FALSE,DATE(YEAR($AD439),MONTH($AD439),1),DATE(YEAR($AE439),MONTH($AE439),28)),0)</f>
      </c>
      <c r="AS439" s="18">
        <f>IFERROR(_xlfn.BETA.DIST(DATE(YEAR(AS$2),MONTH(AS$2),15),$AD$2,$AE$2,FALSE,DATE(YEAR($AD439),MONTH($AD439),1),DATE(YEAR($AE439),MONTH($AE439),28)),0)</f>
      </c>
      <c r="AT439" s="18">
        <f>IFERROR(_xlfn.BETA.DIST(DATE(YEAR(AT$2),MONTH(AT$2),15),$AD$2,$AE$2,FALSE,DATE(YEAR($AD439),MONTH($AD439),1),DATE(YEAR($AE439),MONTH($AE439),28)),0)</f>
      </c>
      <c r="AU439" s="18">
        <f>IFERROR(_xlfn.BETA.DIST(DATE(YEAR(AU$2),MONTH(AU$2),15),$AD$2,$AE$2,FALSE,DATE(YEAR($AD439),MONTH($AD439),1),DATE(YEAR($AE439),MONTH($AE439),28)),0)</f>
      </c>
      <c r="AV439" s="18">
        <f>SUM(AG439:AU439)</f>
      </c>
      <c r="AW439" s="18">
        <f>IF(J439&lt;&gt;0,J439,IF($AV439=0,0,AG439/$AV439*$Z439))</f>
      </c>
      <c r="AX439" s="18">
        <f>IF(K439&lt;&gt;0,K439,IF($AV439=0,0,AH439/$AV439*$Z439))</f>
      </c>
      <c r="AY439" s="18">
        <f>IF(L439&lt;&gt;0,L439,IF($AV439=0,0,AI439/$AV439*$Z439))</f>
      </c>
      <c r="AZ439" s="18">
        <f>IF(M439&lt;&gt;0,M439,IF($AV439=0,0,AJ439/$AV439*$Z439))</f>
      </c>
      <c r="BA439" s="18">
        <f>IF(N439&lt;&gt;0,N439,IF($AV439=0,0,AK439/$AV439*$Z439))</f>
      </c>
      <c r="BB439" s="18">
        <f>IF(O439&lt;&gt;0,O439,IF($AV439=0,0,AL439/$AV439*$Z439))</f>
      </c>
      <c r="BC439" s="18">
        <f>IF(P439&lt;&gt;0,P439,IF($AV439=0,0,AM439/$AV439*$Z439))</f>
      </c>
      <c r="BD439" s="18">
        <f>IF(Q439&lt;&gt;0,Q439,IF($AV439=0,0,AN439/$AV439*$Z439))</f>
      </c>
      <c r="BE439" s="18">
        <f>IF(R439&lt;&gt;0,R439,IF($AV439=0,0,AO439/$AV439*$Z439))</f>
      </c>
      <c r="BF439" s="18">
        <f>IF(S439&lt;&gt;0,S439,IF($AV439=0,0,AP439/$AV439*$Z439))</f>
      </c>
      <c r="BG439" s="18">
        <f>IF(T439&lt;&gt;0,T439,IF($AV439=0,0,AQ439/$AV439*$Z439))</f>
      </c>
      <c r="BH439" s="18">
        <f>IF(U439&lt;&gt;0,U439,IF($AV439=0,0,AR439/$AV439*$Z439))</f>
      </c>
      <c r="BI439" s="18">
        <f>IF(V439&lt;&gt;0,V439,IF($AV439=0,0,AS439/$AV439*$Z439))</f>
      </c>
      <c r="BJ439" s="18">
        <f>IF(W439&lt;&gt;0,W439,IF($AV439=0,0,AT439/$AV439*$Z439))</f>
      </c>
      <c r="BK439" s="18">
        <f>IF(X439&lt;&gt;0,X439,IF($AV439=0,0,AU439/$AV439*$Z439))</f>
      </c>
      <c r="BL439" s="18">
        <f>SUM(AW439:BK439)</f>
      </c>
      <c r="BM439" s="17" t="str">
        <v/>
      </c>
    </row>
    <row r="440" outlineLevel="4">
      <c r="A440" s="5" t="str">
        <v>14.1.2.1</v>
      </c>
      <c r="B440" s="5" t="str">
        <v/>
      </c>
      <c r="C440" s="5" t="str">
        <v>BSKDGNGENGR05</v>
      </c>
      <c r="D440" s="5" t="str">
        <v>BSKDGNGENGR05</v>
      </c>
      <c r="E440" s="19">
        <f>IFERROR(_xlfn.XLOOKUP(F440,Assumptions!B:B,Assumptions!C:C),0)</f>
      </c>
      <c r="F440" s="5" t="str">
        <v>Advanced Payment</v>
      </c>
      <c r="G440" s="5" t="str">
        <v/>
      </c>
      <c r="H440" s="18">
        <f>G439*E440</f>
      </c>
      <c r="I440" s="18">
        <f>H440*(1-0)</f>
      </c>
      <c r="J440" s="18">
        <v>0</v>
      </c>
      <c r="K440" s="18">
        <v>0</v>
      </c>
      <c r="L440" s="18">
        <v>0</v>
      </c>
      <c r="M440" s="18">
        <v>0</v>
      </c>
      <c r="N440" s="18">
        <v>0</v>
      </c>
      <c r="O440" s="18">
        <v>0</v>
      </c>
      <c r="P440" s="18">
        <v>0</v>
      </c>
      <c r="Q440" s="18">
        <v>0</v>
      </c>
      <c r="R440" s="18">
        <v>0</v>
      </c>
      <c r="S440" s="18">
        <v>0</v>
      </c>
      <c r="T440" s="18">
        <v>0</v>
      </c>
      <c r="U440" s="18">
        <v>0</v>
      </c>
      <c r="V440" s="18">
        <v>0</v>
      </c>
      <c r="W440" s="18">
        <v>0</v>
      </c>
      <c r="X440" s="18">
        <v>0</v>
      </c>
      <c r="Y440" s="18">
        <f>SUM(J440:X440)</f>
      </c>
      <c r="Z440" s="18">
        <f>I440-Y440</f>
      </c>
      <c r="AA440" s="20">
        <v>46026</v>
      </c>
      <c r="AB440" s="20">
        <v>46026</v>
      </c>
      <c r="AC440" s="18">
        <f>IFERROR(_xlfn.XLOOKUP(F440,Assumptions!B:B,Assumptions!D:D),0)</f>
      </c>
      <c r="AD440" s="20">
        <f>AA440+AC440</f>
      </c>
      <c r="AE440" s="20">
        <f>AC440+AB440</f>
      </c>
      <c r="AF440" s="5" t="str">
        <v/>
      </c>
      <c r="AG440" s="18">
        <f>IFERROR(_xlfn.BETA.DIST(DATE(YEAR(AG$2),MONTH(AG$2),15),$AD$2,$AE$2,FALSE,DATE(YEAR($AD440),MONTH($AD440),1),DATE(YEAR($AE440),MONTH($AE440),28)),0)</f>
      </c>
      <c r="AH440" s="18">
        <f>IFERROR(_xlfn.BETA.DIST(DATE(YEAR(AH$2),MONTH(AH$2),15),$AD$2,$AE$2,FALSE,DATE(YEAR($AD440),MONTH($AD440),1),DATE(YEAR($AE440),MONTH($AE440),28)),0)</f>
      </c>
      <c r="AI440" s="18">
        <f>IFERROR(_xlfn.BETA.DIST(DATE(YEAR(AI$2),MONTH(AI$2),15),$AD$2,$AE$2,FALSE,DATE(YEAR($AD440),MONTH($AD440),1),DATE(YEAR($AE440),MONTH($AE440),28)),0)</f>
      </c>
      <c r="AJ440" s="18">
        <f>IFERROR(_xlfn.BETA.DIST(DATE(YEAR(AJ$2),MONTH(AJ$2),15),$AD$2,$AE$2,FALSE,DATE(YEAR($AD440),MONTH($AD440),1),DATE(YEAR($AE440),MONTH($AE440),28)),0)</f>
      </c>
      <c r="AK440" s="18">
        <f>IFERROR(_xlfn.BETA.DIST(DATE(YEAR(AK$2),MONTH(AK$2),15),$AD$2,$AE$2,FALSE,DATE(YEAR($AD440),MONTH($AD440),1),DATE(YEAR($AE440),MONTH($AE440),28)),0)</f>
      </c>
      <c r="AL440" s="18">
        <f>IFERROR(_xlfn.BETA.DIST(DATE(YEAR(AL$2),MONTH(AL$2),15),$AD$2,$AE$2,FALSE,DATE(YEAR($AD440),MONTH($AD440),1),DATE(YEAR($AE440),MONTH($AE440),28)),0)</f>
      </c>
      <c r="AM440" s="18">
        <f>IFERROR(_xlfn.BETA.DIST(DATE(YEAR(AM$2),MONTH(AM$2),15),$AD$2,$AE$2,FALSE,DATE(YEAR($AD440),MONTH($AD440),1),DATE(YEAR($AE440),MONTH($AE440),28)),0)</f>
      </c>
      <c r="AN440" s="18">
        <f>IFERROR(_xlfn.BETA.DIST(DATE(YEAR(AN$2),MONTH(AN$2),15),$AD$2,$AE$2,FALSE,DATE(YEAR($AD440),MONTH($AD440),1),DATE(YEAR($AE440),MONTH($AE440),28)),0)</f>
      </c>
      <c r="AO440" s="18">
        <f>IFERROR(_xlfn.BETA.DIST(DATE(YEAR(AO$2),MONTH(AO$2),15),$AD$2,$AE$2,FALSE,DATE(YEAR($AD440),MONTH($AD440),1),DATE(YEAR($AE440),MONTH($AE440),28)),0)</f>
      </c>
      <c r="AP440" s="18">
        <f>IFERROR(_xlfn.BETA.DIST(DATE(YEAR(AP$2),MONTH(AP$2),15),$AD$2,$AE$2,FALSE,DATE(YEAR($AD440),MONTH($AD440),1),DATE(YEAR($AE440),MONTH($AE440),28)),0)</f>
      </c>
      <c r="AQ440" s="18">
        <f>IFERROR(_xlfn.BETA.DIST(DATE(YEAR(AQ$2),MONTH(AQ$2),15),$AD$2,$AE$2,FALSE,DATE(YEAR($AD440),MONTH($AD440),1),DATE(YEAR($AE440),MONTH($AE440),28)),0)</f>
      </c>
      <c r="AR440" s="18">
        <f>IFERROR(_xlfn.BETA.DIST(DATE(YEAR(AR$2),MONTH(AR$2),15),$AD$2,$AE$2,FALSE,DATE(YEAR($AD440),MONTH($AD440),1),DATE(YEAR($AE440),MONTH($AE440),28)),0)</f>
      </c>
      <c r="AS440" s="18">
        <f>IFERROR(_xlfn.BETA.DIST(DATE(YEAR(AS$2),MONTH(AS$2),15),$AD$2,$AE$2,FALSE,DATE(YEAR($AD440),MONTH($AD440),1),DATE(YEAR($AE440),MONTH($AE440),28)),0)</f>
      </c>
      <c r="AT440" s="18">
        <f>IFERROR(_xlfn.BETA.DIST(DATE(YEAR(AT$2),MONTH(AT$2),15),$AD$2,$AE$2,FALSE,DATE(YEAR($AD440),MONTH($AD440),1),DATE(YEAR($AE440),MONTH($AE440),28)),0)</f>
      </c>
      <c r="AU440" s="18">
        <f>IFERROR(_xlfn.BETA.DIST(DATE(YEAR(AU$2),MONTH(AU$2),15),$AD$2,$AE$2,FALSE,DATE(YEAR($AD440),MONTH($AD440),1),DATE(YEAR($AE440),MONTH($AE440),28)),0)</f>
      </c>
      <c r="AV440" s="18">
        <f>SUM(AG440:AU440)</f>
      </c>
      <c r="AW440" s="18">
        <f>IF(J440&lt;&gt;0,J440,IF($AV440=0,0,AG440/$AV440*$Z440))</f>
      </c>
      <c r="AX440" s="18">
        <f>IF(K440&lt;&gt;0,K440,IF($AV440=0,0,AH440/$AV440*$Z440))</f>
      </c>
      <c r="AY440" s="18">
        <f>IF(L440&lt;&gt;0,L440,IF($AV440=0,0,AI440/$AV440*$Z440))</f>
      </c>
      <c r="AZ440" s="18">
        <f>IF(M440&lt;&gt;0,M440,IF($AV440=0,0,AJ440/$AV440*$Z440))</f>
      </c>
      <c r="BA440" s="18">
        <f>IF(N440&lt;&gt;0,N440,IF($AV440=0,0,AK440/$AV440*$Z440))</f>
      </c>
      <c r="BB440" s="18">
        <f>IF(O440&lt;&gt;0,O440,IF($AV440=0,0,AL440/$AV440*$Z440))</f>
      </c>
      <c r="BC440" s="18">
        <f>IF(P440&lt;&gt;0,P440,IF($AV440=0,0,AM440/$AV440*$Z440))</f>
      </c>
      <c r="BD440" s="18">
        <f>IF(Q440&lt;&gt;0,Q440,IF($AV440=0,0,AN440/$AV440*$Z440))</f>
      </c>
      <c r="BE440" s="18">
        <f>IF(R440&lt;&gt;0,R440,IF($AV440=0,0,AO440/$AV440*$Z440))</f>
      </c>
      <c r="BF440" s="18">
        <f>IF(S440&lt;&gt;0,S440,IF($AV440=0,0,AP440/$AV440*$Z440))</f>
      </c>
      <c r="BG440" s="18">
        <f>IF(T440&lt;&gt;0,T440,IF($AV440=0,0,AQ440/$AV440*$Z440))</f>
      </c>
      <c r="BH440" s="18">
        <f>IF(U440&lt;&gt;0,U440,IF($AV440=0,0,AR440/$AV440*$Z440))</f>
      </c>
      <c r="BI440" s="18">
        <f>IF(V440&lt;&gt;0,V440,IF($AV440=0,0,AS440/$AV440*$Z440))</f>
      </c>
      <c r="BJ440" s="18">
        <f>IF(W440&lt;&gt;0,W440,IF($AV440=0,0,AT440/$AV440*$Z440))</f>
      </c>
      <c r="BK440" s="18">
        <f>IF(X440&lt;&gt;0,X440,IF($AV440=0,0,AU440/$AV440*$Z440))</f>
      </c>
      <c r="BL440" s="18">
        <f>SUM(AW440:BK440)</f>
      </c>
      <c r="BM440" s="18">
        <f>I440-BL440</f>
      </c>
    </row>
    <row r="441" outlineLevel="4">
      <c r="A441" s="5" t="str">
        <v>14.1.2.1</v>
      </c>
      <c r="B441" s="5" t="str">
        <v/>
      </c>
      <c r="C441" s="5" t="str">
        <v>BSPRELGENG207</v>
      </c>
      <c r="D441" s="5" t="str">
        <v>BSPRELGENG207</v>
      </c>
      <c r="E441" s="19">
        <f>IFERROR(_xlfn.XLOOKUP(F441,Assumptions!B:B,Assumptions!C:C),0)</f>
      </c>
      <c r="F441" s="5" t="str">
        <v>Site Delivery USD</v>
      </c>
      <c r="G441" s="5" t="str">
        <v/>
      </c>
      <c r="H441" s="18">
        <f>G439*E441</f>
      </c>
      <c r="I441" s="18">
        <f>H441*(1-0)</f>
      </c>
      <c r="J441" s="18">
        <v>0</v>
      </c>
      <c r="K441" s="18">
        <v>0</v>
      </c>
      <c r="L441" s="18">
        <v>0</v>
      </c>
      <c r="M441" s="18">
        <v>0</v>
      </c>
      <c r="N441" s="18">
        <v>0</v>
      </c>
      <c r="O441" s="18">
        <v>0</v>
      </c>
      <c r="P441" s="18">
        <v>0</v>
      </c>
      <c r="Q441" s="18">
        <v>0</v>
      </c>
      <c r="R441" s="18">
        <v>0</v>
      </c>
      <c r="S441" s="18">
        <v>0</v>
      </c>
      <c r="T441" s="18">
        <v>0</v>
      </c>
      <c r="U441" s="18">
        <v>0</v>
      </c>
      <c r="V441" s="18">
        <v>0</v>
      </c>
      <c r="W441" s="18">
        <v>0</v>
      </c>
      <c r="X441" s="18">
        <v>0</v>
      </c>
      <c r="Y441" s="18">
        <f>SUM(J441:X441)</f>
      </c>
      <c r="Z441" s="18">
        <f>I441-Y441</f>
      </c>
      <c r="AA441" s="20">
        <v>46294</v>
      </c>
      <c r="AB441" s="20">
        <v>46294</v>
      </c>
      <c r="AC441" s="18">
        <f>IFERROR(_xlfn.XLOOKUP(F441,Assumptions!B:B,Assumptions!D:D),0)</f>
      </c>
      <c r="AD441" s="20">
        <f>AA441+AC441</f>
      </c>
      <c r="AE441" s="20">
        <f>AC441+AB441</f>
      </c>
      <c r="AF441" s="5" t="str">
        <v/>
      </c>
      <c r="AG441" s="18">
        <f>IFERROR(_xlfn.BETA.DIST(DATE(YEAR(AG$2),MONTH(AG$2),15),$AD$2,$AE$2,FALSE,DATE(YEAR($AD441),MONTH($AD441),1),DATE(YEAR($AE441),MONTH($AE441),28)),0)</f>
      </c>
      <c r="AH441" s="18">
        <f>IFERROR(_xlfn.BETA.DIST(DATE(YEAR(AH$2),MONTH(AH$2),15),$AD$2,$AE$2,FALSE,DATE(YEAR($AD441),MONTH($AD441),1),DATE(YEAR($AE441),MONTH($AE441),28)),0)</f>
      </c>
      <c r="AI441" s="18">
        <f>IFERROR(_xlfn.BETA.DIST(DATE(YEAR(AI$2),MONTH(AI$2),15),$AD$2,$AE$2,FALSE,DATE(YEAR($AD441),MONTH($AD441),1),DATE(YEAR($AE441),MONTH($AE441),28)),0)</f>
      </c>
      <c r="AJ441" s="18">
        <f>IFERROR(_xlfn.BETA.DIST(DATE(YEAR(AJ$2),MONTH(AJ$2),15),$AD$2,$AE$2,FALSE,DATE(YEAR($AD441),MONTH($AD441),1),DATE(YEAR($AE441),MONTH($AE441),28)),0)</f>
      </c>
      <c r="AK441" s="18">
        <f>IFERROR(_xlfn.BETA.DIST(DATE(YEAR(AK$2),MONTH(AK$2),15),$AD$2,$AE$2,FALSE,DATE(YEAR($AD441),MONTH($AD441),1),DATE(YEAR($AE441),MONTH($AE441),28)),0)</f>
      </c>
      <c r="AL441" s="18">
        <f>IFERROR(_xlfn.BETA.DIST(DATE(YEAR(AL$2),MONTH(AL$2),15),$AD$2,$AE$2,FALSE,DATE(YEAR($AD441),MONTH($AD441),1),DATE(YEAR($AE441),MONTH($AE441),28)),0)</f>
      </c>
      <c r="AM441" s="18">
        <f>IFERROR(_xlfn.BETA.DIST(DATE(YEAR(AM$2),MONTH(AM$2),15),$AD$2,$AE$2,FALSE,DATE(YEAR($AD441),MONTH($AD441),1),DATE(YEAR($AE441),MONTH($AE441),28)),0)</f>
      </c>
      <c r="AN441" s="18">
        <f>IFERROR(_xlfn.BETA.DIST(DATE(YEAR(AN$2),MONTH(AN$2),15),$AD$2,$AE$2,FALSE,DATE(YEAR($AD441),MONTH($AD441),1),DATE(YEAR($AE441),MONTH($AE441),28)),0)</f>
      </c>
      <c r="AO441" s="18">
        <f>IFERROR(_xlfn.BETA.DIST(DATE(YEAR(AO$2),MONTH(AO$2),15),$AD$2,$AE$2,FALSE,DATE(YEAR($AD441),MONTH($AD441),1),DATE(YEAR($AE441),MONTH($AE441),28)),0)</f>
      </c>
      <c r="AP441" s="18">
        <f>IFERROR(_xlfn.BETA.DIST(DATE(YEAR(AP$2),MONTH(AP$2),15),$AD$2,$AE$2,FALSE,DATE(YEAR($AD441),MONTH($AD441),1),DATE(YEAR($AE441),MONTH($AE441),28)),0)</f>
      </c>
      <c r="AQ441" s="18">
        <f>IFERROR(_xlfn.BETA.DIST(DATE(YEAR(AQ$2),MONTH(AQ$2),15),$AD$2,$AE$2,FALSE,DATE(YEAR($AD441),MONTH($AD441),1),DATE(YEAR($AE441),MONTH($AE441),28)),0)</f>
      </c>
      <c r="AR441" s="18">
        <f>IFERROR(_xlfn.BETA.DIST(DATE(YEAR(AR$2),MONTH(AR$2),15),$AD$2,$AE$2,FALSE,DATE(YEAR($AD441),MONTH($AD441),1),DATE(YEAR($AE441),MONTH($AE441),28)),0)</f>
      </c>
      <c r="AS441" s="18">
        <f>IFERROR(_xlfn.BETA.DIST(DATE(YEAR(AS$2),MONTH(AS$2),15),$AD$2,$AE$2,FALSE,DATE(YEAR($AD441),MONTH($AD441),1),DATE(YEAR($AE441),MONTH($AE441),28)),0)</f>
      </c>
      <c r="AT441" s="18">
        <f>IFERROR(_xlfn.BETA.DIST(DATE(YEAR(AT$2),MONTH(AT$2),15),$AD$2,$AE$2,FALSE,DATE(YEAR($AD441),MONTH($AD441),1),DATE(YEAR($AE441),MONTH($AE441),28)),0)</f>
      </c>
      <c r="AU441" s="18">
        <f>IFERROR(_xlfn.BETA.DIST(DATE(YEAR(AU$2),MONTH(AU$2),15),$AD$2,$AE$2,FALSE,DATE(YEAR($AD441),MONTH($AD441),1),DATE(YEAR($AE441),MONTH($AE441),28)),0)</f>
      </c>
      <c r="AV441" s="18">
        <f>SUM(AG441:AU441)</f>
      </c>
      <c r="AW441" s="18">
        <f>IF(J441&lt;&gt;0,J441,IF($AV441=0,0,AG441/$AV441*$Z441))</f>
      </c>
      <c r="AX441" s="18">
        <f>IF(K441&lt;&gt;0,K441,IF($AV441=0,0,AH441/$AV441*$Z441))</f>
      </c>
      <c r="AY441" s="18">
        <f>IF(L441&lt;&gt;0,L441,IF($AV441=0,0,AI441/$AV441*$Z441))</f>
      </c>
      <c r="AZ441" s="18">
        <f>IF(M441&lt;&gt;0,M441,IF($AV441=0,0,AJ441/$AV441*$Z441))</f>
      </c>
      <c r="BA441" s="18">
        <f>IF(N441&lt;&gt;0,N441,IF($AV441=0,0,AK441/$AV441*$Z441))</f>
      </c>
      <c r="BB441" s="18">
        <f>IF(O441&lt;&gt;0,O441,IF($AV441=0,0,AL441/$AV441*$Z441))</f>
      </c>
      <c r="BC441" s="18">
        <f>IF(P441&lt;&gt;0,P441,IF($AV441=0,0,AM441/$AV441*$Z441))</f>
      </c>
      <c r="BD441" s="18">
        <f>IF(Q441&lt;&gt;0,Q441,IF($AV441=0,0,AN441/$AV441*$Z441))</f>
      </c>
      <c r="BE441" s="18">
        <f>IF(R441&lt;&gt;0,R441,IF($AV441=0,0,AO441/$AV441*$Z441))</f>
      </c>
      <c r="BF441" s="18">
        <f>IF(S441&lt;&gt;0,S441,IF($AV441=0,0,AP441/$AV441*$Z441))</f>
      </c>
      <c r="BG441" s="18">
        <f>IF(T441&lt;&gt;0,T441,IF($AV441=0,0,AQ441/$AV441*$Z441))</f>
      </c>
      <c r="BH441" s="18">
        <f>IF(U441&lt;&gt;0,U441,IF($AV441=0,0,AR441/$AV441*$Z441))</f>
      </c>
      <c r="BI441" s="18">
        <f>IF(V441&lt;&gt;0,V441,IF($AV441=0,0,AS441/$AV441*$Z441))</f>
      </c>
      <c r="BJ441" s="18">
        <f>IF(W441&lt;&gt;0,W441,IF($AV441=0,0,AT441/$AV441*$Z441))</f>
      </c>
      <c r="BK441" s="18">
        <f>IF(X441&lt;&gt;0,X441,IF($AV441=0,0,AU441/$AV441*$Z441))</f>
      </c>
      <c r="BL441" s="18">
        <f>SUM(AW441:BK441)</f>
      </c>
      <c r="BM441" s="18">
        <f>I441-BL441</f>
      </c>
    </row>
    <row r="442" outlineLevel="4">
      <c r="A442" s="5" t="str">
        <v>14.1.2.1</v>
      </c>
      <c r="B442" s="5" t="str">
        <v/>
      </c>
      <c r="C442" s="5" t="str">
        <v>BSKDGNGENGR07</v>
      </c>
      <c r="D442" s="5" t="str">
        <v>BSKDGNGENGR07</v>
      </c>
      <c r="E442" s="19">
        <f>IFERROR(_xlfn.XLOOKUP(F442,Assumptions!B:B,Assumptions!C:C),0)</f>
      </c>
      <c r="F442" s="5" t="str">
        <v>Retention</v>
      </c>
      <c r="G442" s="5" t="str">
        <v/>
      </c>
      <c r="H442" s="18">
        <f>G439*E442</f>
      </c>
      <c r="I442" s="18">
        <f>H442*(1-0)</f>
      </c>
      <c r="J442" s="18">
        <v>0</v>
      </c>
      <c r="K442" s="18">
        <v>0</v>
      </c>
      <c r="L442" s="18">
        <v>0</v>
      </c>
      <c r="M442" s="18">
        <v>0</v>
      </c>
      <c r="N442" s="18">
        <v>0</v>
      </c>
      <c r="O442" s="18">
        <v>0</v>
      </c>
      <c r="P442" s="18">
        <v>0</v>
      </c>
      <c r="Q442" s="18">
        <v>0</v>
      </c>
      <c r="R442" s="18">
        <v>0</v>
      </c>
      <c r="S442" s="18">
        <v>0</v>
      </c>
      <c r="T442" s="18">
        <v>0</v>
      </c>
      <c r="U442" s="18">
        <v>0</v>
      </c>
      <c r="V442" s="18">
        <v>0</v>
      </c>
      <c r="W442" s="18">
        <v>0</v>
      </c>
      <c r="X442" s="18">
        <v>0</v>
      </c>
      <c r="Y442" s="18">
        <f>SUM(J442:X442)</f>
      </c>
      <c r="Z442" s="18">
        <f>I442-Y442</f>
      </c>
      <c r="AA442" s="20">
        <v>46483</v>
      </c>
      <c r="AB442" s="20">
        <v>46483</v>
      </c>
      <c r="AC442" s="18">
        <f>IFERROR(_xlfn.XLOOKUP(F442,Assumptions!B:B,Assumptions!D:D),0)</f>
      </c>
      <c r="AD442" s="20">
        <f>AA442+AC442</f>
      </c>
      <c r="AE442" s="20">
        <f>AC442+AB442</f>
      </c>
      <c r="AF442" s="5" t="str">
        <v/>
      </c>
      <c r="AG442" s="18">
        <f>IFERROR(_xlfn.BETA.DIST(DATE(YEAR(AG$2),MONTH(AG$2),15),$AD$2,$AE$2,FALSE,DATE(YEAR($AD442),MONTH($AD442),1),DATE(YEAR($AE442),MONTH($AE442),28)),0)</f>
      </c>
      <c r="AH442" s="18">
        <f>IFERROR(_xlfn.BETA.DIST(DATE(YEAR(AH$2),MONTH(AH$2),15),$AD$2,$AE$2,FALSE,DATE(YEAR($AD442),MONTH($AD442),1),DATE(YEAR($AE442),MONTH($AE442),28)),0)</f>
      </c>
      <c r="AI442" s="18">
        <f>IFERROR(_xlfn.BETA.DIST(DATE(YEAR(AI$2),MONTH(AI$2),15),$AD$2,$AE$2,FALSE,DATE(YEAR($AD442),MONTH($AD442),1),DATE(YEAR($AE442),MONTH($AE442),28)),0)</f>
      </c>
      <c r="AJ442" s="18">
        <f>IFERROR(_xlfn.BETA.DIST(DATE(YEAR(AJ$2),MONTH(AJ$2),15),$AD$2,$AE$2,FALSE,DATE(YEAR($AD442),MONTH($AD442),1),DATE(YEAR($AE442),MONTH($AE442),28)),0)</f>
      </c>
      <c r="AK442" s="18">
        <f>IFERROR(_xlfn.BETA.DIST(DATE(YEAR(AK$2),MONTH(AK$2),15),$AD$2,$AE$2,FALSE,DATE(YEAR($AD442),MONTH($AD442),1),DATE(YEAR($AE442),MONTH($AE442),28)),0)</f>
      </c>
      <c r="AL442" s="18">
        <f>IFERROR(_xlfn.BETA.DIST(DATE(YEAR(AL$2),MONTH(AL$2),15),$AD$2,$AE$2,FALSE,DATE(YEAR($AD442),MONTH($AD442),1),DATE(YEAR($AE442),MONTH($AE442),28)),0)</f>
      </c>
      <c r="AM442" s="18">
        <f>IFERROR(_xlfn.BETA.DIST(DATE(YEAR(AM$2),MONTH(AM$2),15),$AD$2,$AE$2,FALSE,DATE(YEAR($AD442),MONTH($AD442),1),DATE(YEAR($AE442),MONTH($AE442),28)),0)</f>
      </c>
      <c r="AN442" s="18">
        <f>IFERROR(_xlfn.BETA.DIST(DATE(YEAR(AN$2),MONTH(AN$2),15),$AD$2,$AE$2,FALSE,DATE(YEAR($AD442),MONTH($AD442),1),DATE(YEAR($AE442),MONTH($AE442),28)),0)</f>
      </c>
      <c r="AO442" s="18">
        <f>IFERROR(_xlfn.BETA.DIST(DATE(YEAR(AO$2),MONTH(AO$2),15),$AD$2,$AE$2,FALSE,DATE(YEAR($AD442),MONTH($AD442),1),DATE(YEAR($AE442),MONTH($AE442),28)),0)</f>
      </c>
      <c r="AP442" s="18">
        <f>IFERROR(_xlfn.BETA.DIST(DATE(YEAR(AP$2),MONTH(AP$2),15),$AD$2,$AE$2,FALSE,DATE(YEAR($AD442),MONTH($AD442),1),DATE(YEAR($AE442),MONTH($AE442),28)),0)</f>
      </c>
      <c r="AQ442" s="18">
        <f>IFERROR(_xlfn.BETA.DIST(DATE(YEAR(AQ$2),MONTH(AQ$2),15),$AD$2,$AE$2,FALSE,DATE(YEAR($AD442),MONTH($AD442),1),DATE(YEAR($AE442),MONTH($AE442),28)),0)</f>
      </c>
      <c r="AR442" s="18">
        <f>IFERROR(_xlfn.BETA.DIST(DATE(YEAR(AR$2),MONTH(AR$2),15),$AD$2,$AE$2,FALSE,DATE(YEAR($AD442),MONTH($AD442),1),DATE(YEAR($AE442),MONTH($AE442),28)),0)</f>
      </c>
      <c r="AS442" s="18">
        <f>IFERROR(_xlfn.BETA.DIST(DATE(YEAR(AS$2),MONTH(AS$2),15),$AD$2,$AE$2,FALSE,DATE(YEAR($AD442),MONTH($AD442),1),DATE(YEAR($AE442),MONTH($AE442),28)),0)</f>
      </c>
      <c r="AT442" s="18">
        <f>IFERROR(_xlfn.BETA.DIST(DATE(YEAR(AT$2),MONTH(AT$2),15),$AD$2,$AE$2,FALSE,DATE(YEAR($AD442),MONTH($AD442),1),DATE(YEAR($AE442),MONTH($AE442),28)),0)</f>
      </c>
      <c r="AU442" s="18">
        <f>IFERROR(_xlfn.BETA.DIST(DATE(YEAR(AU$2),MONTH(AU$2),15),$AD$2,$AE$2,FALSE,DATE(YEAR($AD442),MONTH($AD442),1),DATE(YEAR($AE442),MONTH($AE442),28)),0)</f>
      </c>
      <c r="AV442" s="18">
        <f>SUM(AG442:AU442)</f>
      </c>
      <c r="AW442" s="18">
        <f>IF(J442&lt;&gt;0,J442,IF($AV442=0,0,AG442/$AV442*$Z442))</f>
      </c>
      <c r="AX442" s="18">
        <f>IF(K442&lt;&gt;0,K442,IF($AV442=0,0,AH442/$AV442*$Z442))</f>
      </c>
      <c r="AY442" s="18">
        <f>IF(L442&lt;&gt;0,L442,IF($AV442=0,0,AI442/$AV442*$Z442))</f>
      </c>
      <c r="AZ442" s="18">
        <f>IF(M442&lt;&gt;0,M442,IF($AV442=0,0,AJ442/$AV442*$Z442))</f>
      </c>
      <c r="BA442" s="18">
        <f>IF(N442&lt;&gt;0,N442,IF($AV442=0,0,AK442/$AV442*$Z442))</f>
      </c>
      <c r="BB442" s="18">
        <f>IF(O442&lt;&gt;0,O442,IF($AV442=0,0,AL442/$AV442*$Z442))</f>
      </c>
      <c r="BC442" s="18">
        <f>IF(P442&lt;&gt;0,P442,IF($AV442=0,0,AM442/$AV442*$Z442))</f>
      </c>
      <c r="BD442" s="18">
        <f>IF(Q442&lt;&gt;0,Q442,IF($AV442=0,0,AN442/$AV442*$Z442))</f>
      </c>
      <c r="BE442" s="18">
        <f>IF(R442&lt;&gt;0,R442,IF($AV442=0,0,AO442/$AV442*$Z442))</f>
      </c>
      <c r="BF442" s="18">
        <f>IF(S442&lt;&gt;0,S442,IF($AV442=0,0,AP442/$AV442*$Z442))</f>
      </c>
      <c r="BG442" s="18">
        <f>IF(T442&lt;&gt;0,T442,IF($AV442=0,0,AQ442/$AV442*$Z442))</f>
      </c>
      <c r="BH442" s="18">
        <f>IF(U442&lt;&gt;0,U442,IF($AV442=0,0,AR442/$AV442*$Z442))</f>
      </c>
      <c r="BI442" s="18">
        <f>IF(V442&lt;&gt;0,V442,IF($AV442=0,0,AS442/$AV442*$Z442))</f>
      </c>
      <c r="BJ442" s="18">
        <f>IF(W442&lt;&gt;0,W442,IF($AV442=0,0,AT442/$AV442*$Z442))</f>
      </c>
      <c r="BK442" s="18">
        <f>IF(X442&lt;&gt;0,X442,IF($AV442=0,0,AU442/$AV442*$Z442))</f>
      </c>
      <c r="BL442" s="18">
        <f>SUM(AW442:BK442)</f>
      </c>
      <c r="BM442" s="18">
        <f>I442-BL442</f>
      </c>
    </row>
    <row r="443" outlineLevel="3">
      <c r="A443" s="17" t="str">
        <v>14.1.2.2</v>
      </c>
      <c r="B443" s="17" t="str">
        <v/>
      </c>
      <c r="C443" s="17" t="str">
        <v/>
      </c>
      <c r="D443" s="17" t="str">
        <v/>
      </c>
      <c r="E443" s="17" t="str">
        <v>14.1.2.2</v>
      </c>
      <c r="F443" s="17" t="str">
        <v>Three pole maintenance earthing switch complete with mechanism in enclosure from each type.</v>
      </c>
      <c r="G443" s="17">
        <v>10032.93</v>
      </c>
      <c r="H443" s="17" t="str">
        <v/>
      </c>
      <c r="I443" s="17" t="str">
        <v/>
      </c>
      <c r="J443" s="17" t="str">
        <v/>
      </c>
      <c r="K443" s="17" t="str">
        <v/>
      </c>
      <c r="L443" s="17" t="str">
        <v/>
      </c>
      <c r="M443" s="17" t="str">
        <v/>
      </c>
      <c r="N443" s="17" t="str">
        <v/>
      </c>
      <c r="O443" s="17" t="str">
        <v/>
      </c>
      <c r="P443" s="17" t="str">
        <v/>
      </c>
      <c r="Q443" s="17" t="str">
        <v/>
      </c>
      <c r="R443" s="17" t="str">
        <v/>
      </c>
      <c r="S443" s="17" t="str">
        <v/>
      </c>
      <c r="T443" s="17" t="str">
        <v/>
      </c>
      <c r="U443" s="17" t="str">
        <v/>
      </c>
      <c r="V443" s="17" t="str">
        <v/>
      </c>
      <c r="W443" s="17" t="str">
        <v/>
      </c>
      <c r="X443" s="17" t="str">
        <v/>
      </c>
      <c r="Y443" s="17" t="str">
        <v/>
      </c>
      <c r="Z443" s="17" t="str">
        <v/>
      </c>
      <c r="AA443" s="17" t="str">
        <v/>
      </c>
      <c r="AB443" s="17" t="str">
        <v/>
      </c>
      <c r="AC443" s="17" t="str">
        <v/>
      </c>
      <c r="AD443" s="17" t="str">
        <v/>
      </c>
      <c r="AE443" s="17" t="str">
        <v/>
      </c>
      <c r="AF443" s="5" t="str">
        <v/>
      </c>
      <c r="AG443" s="18">
        <f>IFERROR(_xlfn.BETA.DIST(DATE(YEAR(AG$2),MONTH(AG$2),15),$AD$2,$AE$2,FALSE,DATE(YEAR($AD443),MONTH($AD443),1),DATE(YEAR($AE443),MONTH($AE443),28)),0)</f>
      </c>
      <c r="AH443" s="18">
        <f>IFERROR(_xlfn.BETA.DIST(DATE(YEAR(AH$2),MONTH(AH$2),15),$AD$2,$AE$2,FALSE,DATE(YEAR($AD443),MONTH($AD443),1),DATE(YEAR($AE443),MONTH($AE443),28)),0)</f>
      </c>
      <c r="AI443" s="18">
        <f>IFERROR(_xlfn.BETA.DIST(DATE(YEAR(AI$2),MONTH(AI$2),15),$AD$2,$AE$2,FALSE,DATE(YEAR($AD443),MONTH($AD443),1),DATE(YEAR($AE443),MONTH($AE443),28)),0)</f>
      </c>
      <c r="AJ443" s="18">
        <f>IFERROR(_xlfn.BETA.DIST(DATE(YEAR(AJ$2),MONTH(AJ$2),15),$AD$2,$AE$2,FALSE,DATE(YEAR($AD443),MONTH($AD443),1),DATE(YEAR($AE443),MONTH($AE443),28)),0)</f>
      </c>
      <c r="AK443" s="18">
        <f>IFERROR(_xlfn.BETA.DIST(DATE(YEAR(AK$2),MONTH(AK$2),15),$AD$2,$AE$2,FALSE,DATE(YEAR($AD443),MONTH($AD443),1),DATE(YEAR($AE443),MONTH($AE443),28)),0)</f>
      </c>
      <c r="AL443" s="18">
        <f>IFERROR(_xlfn.BETA.DIST(DATE(YEAR(AL$2),MONTH(AL$2),15),$AD$2,$AE$2,FALSE,DATE(YEAR($AD443),MONTH($AD443),1),DATE(YEAR($AE443),MONTH($AE443),28)),0)</f>
      </c>
      <c r="AM443" s="18">
        <f>IFERROR(_xlfn.BETA.DIST(DATE(YEAR(AM$2),MONTH(AM$2),15),$AD$2,$AE$2,FALSE,DATE(YEAR($AD443),MONTH($AD443),1),DATE(YEAR($AE443),MONTH($AE443),28)),0)</f>
      </c>
      <c r="AN443" s="18">
        <f>IFERROR(_xlfn.BETA.DIST(DATE(YEAR(AN$2),MONTH(AN$2),15),$AD$2,$AE$2,FALSE,DATE(YEAR($AD443),MONTH($AD443),1),DATE(YEAR($AE443),MONTH($AE443),28)),0)</f>
      </c>
      <c r="AO443" s="18">
        <f>IFERROR(_xlfn.BETA.DIST(DATE(YEAR(AO$2),MONTH(AO$2),15),$AD$2,$AE$2,FALSE,DATE(YEAR($AD443),MONTH($AD443),1),DATE(YEAR($AE443),MONTH($AE443),28)),0)</f>
      </c>
      <c r="AP443" s="18">
        <f>IFERROR(_xlfn.BETA.DIST(DATE(YEAR(AP$2),MONTH(AP$2),15),$AD$2,$AE$2,FALSE,DATE(YEAR($AD443),MONTH($AD443),1),DATE(YEAR($AE443),MONTH($AE443),28)),0)</f>
      </c>
      <c r="AQ443" s="18">
        <f>IFERROR(_xlfn.BETA.DIST(DATE(YEAR(AQ$2),MONTH(AQ$2),15),$AD$2,$AE$2,FALSE,DATE(YEAR($AD443),MONTH($AD443),1),DATE(YEAR($AE443),MONTH($AE443),28)),0)</f>
      </c>
      <c r="AR443" s="18">
        <f>IFERROR(_xlfn.BETA.DIST(DATE(YEAR(AR$2),MONTH(AR$2),15),$AD$2,$AE$2,FALSE,DATE(YEAR($AD443),MONTH($AD443),1),DATE(YEAR($AE443),MONTH($AE443),28)),0)</f>
      </c>
      <c r="AS443" s="18">
        <f>IFERROR(_xlfn.BETA.DIST(DATE(YEAR(AS$2),MONTH(AS$2),15),$AD$2,$AE$2,FALSE,DATE(YEAR($AD443),MONTH($AD443),1),DATE(YEAR($AE443),MONTH($AE443),28)),0)</f>
      </c>
      <c r="AT443" s="18">
        <f>IFERROR(_xlfn.BETA.DIST(DATE(YEAR(AT$2),MONTH(AT$2),15),$AD$2,$AE$2,FALSE,DATE(YEAR($AD443),MONTH($AD443),1),DATE(YEAR($AE443),MONTH($AE443),28)),0)</f>
      </c>
      <c r="AU443" s="18">
        <f>IFERROR(_xlfn.BETA.DIST(DATE(YEAR(AU$2),MONTH(AU$2),15),$AD$2,$AE$2,FALSE,DATE(YEAR($AD443),MONTH($AD443),1),DATE(YEAR($AE443),MONTH($AE443),28)),0)</f>
      </c>
      <c r="AV443" s="18">
        <f>SUM(AG443:AU443)</f>
      </c>
      <c r="AW443" s="18">
        <f>IF(J443&lt;&gt;0,J443,IF($AV443=0,0,AG443/$AV443*$Z443))</f>
      </c>
      <c r="AX443" s="18">
        <f>IF(K443&lt;&gt;0,K443,IF($AV443=0,0,AH443/$AV443*$Z443))</f>
      </c>
      <c r="AY443" s="18">
        <f>IF(L443&lt;&gt;0,L443,IF($AV443=0,0,AI443/$AV443*$Z443))</f>
      </c>
      <c r="AZ443" s="18">
        <f>IF(M443&lt;&gt;0,M443,IF($AV443=0,0,AJ443/$AV443*$Z443))</f>
      </c>
      <c r="BA443" s="18">
        <f>IF(N443&lt;&gt;0,N443,IF($AV443=0,0,AK443/$AV443*$Z443))</f>
      </c>
      <c r="BB443" s="18">
        <f>IF(O443&lt;&gt;0,O443,IF($AV443=0,0,AL443/$AV443*$Z443))</f>
      </c>
      <c r="BC443" s="18">
        <f>IF(P443&lt;&gt;0,P443,IF($AV443=0,0,AM443/$AV443*$Z443))</f>
      </c>
      <c r="BD443" s="18">
        <f>IF(Q443&lt;&gt;0,Q443,IF($AV443=0,0,AN443/$AV443*$Z443))</f>
      </c>
      <c r="BE443" s="18">
        <f>IF(R443&lt;&gt;0,R443,IF($AV443=0,0,AO443/$AV443*$Z443))</f>
      </c>
      <c r="BF443" s="18">
        <f>IF(S443&lt;&gt;0,S443,IF($AV443=0,0,AP443/$AV443*$Z443))</f>
      </c>
      <c r="BG443" s="18">
        <f>IF(T443&lt;&gt;0,T443,IF($AV443=0,0,AQ443/$AV443*$Z443))</f>
      </c>
      <c r="BH443" s="18">
        <f>IF(U443&lt;&gt;0,U443,IF($AV443=0,0,AR443/$AV443*$Z443))</f>
      </c>
      <c r="BI443" s="18">
        <f>IF(V443&lt;&gt;0,V443,IF($AV443=0,0,AS443/$AV443*$Z443))</f>
      </c>
      <c r="BJ443" s="18">
        <f>IF(W443&lt;&gt;0,W443,IF($AV443=0,0,AT443/$AV443*$Z443))</f>
      </c>
      <c r="BK443" s="18">
        <f>IF(X443&lt;&gt;0,X443,IF($AV443=0,0,AU443/$AV443*$Z443))</f>
      </c>
      <c r="BL443" s="18">
        <f>SUM(AW443:BK443)</f>
      </c>
      <c r="BM443" s="17" t="str">
        <v/>
      </c>
    </row>
    <row r="444" outlineLevel="4">
      <c r="A444" s="5" t="str">
        <v>14.1.2.2</v>
      </c>
      <c r="B444" s="5" t="str">
        <v/>
      </c>
      <c r="C444" s="5" t="str">
        <v>BSKDGNGENGR05</v>
      </c>
      <c r="D444" s="5" t="str">
        <v>BSKDGNGENGR05</v>
      </c>
      <c r="E444" s="19">
        <f>IFERROR(_xlfn.XLOOKUP(F444,Assumptions!B:B,Assumptions!C:C),0)</f>
      </c>
      <c r="F444" s="5" t="str">
        <v>Advanced Payment</v>
      </c>
      <c r="G444" s="5" t="str">
        <v/>
      </c>
      <c r="H444" s="18">
        <f>G443*E444</f>
      </c>
      <c r="I444" s="18">
        <f>H444*(1-0)</f>
      </c>
      <c r="J444" s="18">
        <v>0</v>
      </c>
      <c r="K444" s="18">
        <v>0</v>
      </c>
      <c r="L444" s="18">
        <v>0</v>
      </c>
      <c r="M444" s="18">
        <v>0</v>
      </c>
      <c r="N444" s="18">
        <v>0</v>
      </c>
      <c r="O444" s="18">
        <v>0</v>
      </c>
      <c r="P444" s="18">
        <v>0</v>
      </c>
      <c r="Q444" s="18">
        <v>0</v>
      </c>
      <c r="R444" s="18">
        <v>0</v>
      </c>
      <c r="S444" s="18">
        <v>0</v>
      </c>
      <c r="T444" s="18">
        <v>0</v>
      </c>
      <c r="U444" s="18">
        <v>0</v>
      </c>
      <c r="V444" s="18">
        <v>0</v>
      </c>
      <c r="W444" s="18">
        <v>0</v>
      </c>
      <c r="X444" s="18">
        <v>0</v>
      </c>
      <c r="Y444" s="18">
        <f>SUM(J444:X444)</f>
      </c>
      <c r="Z444" s="18">
        <f>I444-Y444</f>
      </c>
      <c r="AA444" s="20">
        <v>46026</v>
      </c>
      <c r="AB444" s="20">
        <v>46026</v>
      </c>
      <c r="AC444" s="18">
        <f>IFERROR(_xlfn.XLOOKUP(F444,Assumptions!B:B,Assumptions!D:D),0)</f>
      </c>
      <c r="AD444" s="20">
        <f>AA444+AC444</f>
      </c>
      <c r="AE444" s="20">
        <f>AC444+AB444</f>
      </c>
      <c r="AF444" s="5" t="str">
        <v/>
      </c>
      <c r="AG444" s="18">
        <f>IFERROR(_xlfn.BETA.DIST(DATE(YEAR(AG$2),MONTH(AG$2),15),$AD$2,$AE$2,FALSE,DATE(YEAR($AD444),MONTH($AD444),1),DATE(YEAR($AE444),MONTH($AE444),28)),0)</f>
      </c>
      <c r="AH444" s="18">
        <f>IFERROR(_xlfn.BETA.DIST(DATE(YEAR(AH$2),MONTH(AH$2),15),$AD$2,$AE$2,FALSE,DATE(YEAR($AD444),MONTH($AD444),1),DATE(YEAR($AE444),MONTH($AE444),28)),0)</f>
      </c>
      <c r="AI444" s="18">
        <f>IFERROR(_xlfn.BETA.DIST(DATE(YEAR(AI$2),MONTH(AI$2),15),$AD$2,$AE$2,FALSE,DATE(YEAR($AD444),MONTH($AD444),1),DATE(YEAR($AE444),MONTH($AE444),28)),0)</f>
      </c>
      <c r="AJ444" s="18">
        <f>IFERROR(_xlfn.BETA.DIST(DATE(YEAR(AJ$2),MONTH(AJ$2),15),$AD$2,$AE$2,FALSE,DATE(YEAR($AD444),MONTH($AD444),1),DATE(YEAR($AE444),MONTH($AE444),28)),0)</f>
      </c>
      <c r="AK444" s="18">
        <f>IFERROR(_xlfn.BETA.DIST(DATE(YEAR(AK$2),MONTH(AK$2),15),$AD$2,$AE$2,FALSE,DATE(YEAR($AD444),MONTH($AD444),1),DATE(YEAR($AE444),MONTH($AE444),28)),0)</f>
      </c>
      <c r="AL444" s="18">
        <f>IFERROR(_xlfn.BETA.DIST(DATE(YEAR(AL$2),MONTH(AL$2),15),$AD$2,$AE$2,FALSE,DATE(YEAR($AD444),MONTH($AD444),1),DATE(YEAR($AE444),MONTH($AE444),28)),0)</f>
      </c>
      <c r="AM444" s="18">
        <f>IFERROR(_xlfn.BETA.DIST(DATE(YEAR(AM$2),MONTH(AM$2),15),$AD$2,$AE$2,FALSE,DATE(YEAR($AD444),MONTH($AD444),1),DATE(YEAR($AE444),MONTH($AE444),28)),0)</f>
      </c>
      <c r="AN444" s="18">
        <f>IFERROR(_xlfn.BETA.DIST(DATE(YEAR(AN$2),MONTH(AN$2),15),$AD$2,$AE$2,FALSE,DATE(YEAR($AD444),MONTH($AD444),1),DATE(YEAR($AE444),MONTH($AE444),28)),0)</f>
      </c>
      <c r="AO444" s="18">
        <f>IFERROR(_xlfn.BETA.DIST(DATE(YEAR(AO$2),MONTH(AO$2),15),$AD$2,$AE$2,FALSE,DATE(YEAR($AD444),MONTH($AD444),1),DATE(YEAR($AE444),MONTH($AE444),28)),0)</f>
      </c>
      <c r="AP444" s="18">
        <f>IFERROR(_xlfn.BETA.DIST(DATE(YEAR(AP$2),MONTH(AP$2),15),$AD$2,$AE$2,FALSE,DATE(YEAR($AD444),MONTH($AD444),1),DATE(YEAR($AE444),MONTH($AE444),28)),0)</f>
      </c>
      <c r="AQ444" s="18">
        <f>IFERROR(_xlfn.BETA.DIST(DATE(YEAR(AQ$2),MONTH(AQ$2),15),$AD$2,$AE$2,FALSE,DATE(YEAR($AD444),MONTH($AD444),1),DATE(YEAR($AE444),MONTH($AE444),28)),0)</f>
      </c>
      <c r="AR444" s="18">
        <f>IFERROR(_xlfn.BETA.DIST(DATE(YEAR(AR$2),MONTH(AR$2),15),$AD$2,$AE$2,FALSE,DATE(YEAR($AD444),MONTH($AD444),1),DATE(YEAR($AE444),MONTH($AE444),28)),0)</f>
      </c>
      <c r="AS444" s="18">
        <f>IFERROR(_xlfn.BETA.DIST(DATE(YEAR(AS$2),MONTH(AS$2),15),$AD$2,$AE$2,FALSE,DATE(YEAR($AD444),MONTH($AD444),1),DATE(YEAR($AE444),MONTH($AE444),28)),0)</f>
      </c>
      <c r="AT444" s="18">
        <f>IFERROR(_xlfn.BETA.DIST(DATE(YEAR(AT$2),MONTH(AT$2),15),$AD$2,$AE$2,FALSE,DATE(YEAR($AD444),MONTH($AD444),1),DATE(YEAR($AE444),MONTH($AE444),28)),0)</f>
      </c>
      <c r="AU444" s="18">
        <f>IFERROR(_xlfn.BETA.DIST(DATE(YEAR(AU$2),MONTH(AU$2),15),$AD$2,$AE$2,FALSE,DATE(YEAR($AD444),MONTH($AD444),1),DATE(YEAR($AE444),MONTH($AE444),28)),0)</f>
      </c>
      <c r="AV444" s="18">
        <f>SUM(AG444:AU444)</f>
      </c>
      <c r="AW444" s="18">
        <f>IF(J444&lt;&gt;0,J444,IF($AV444=0,0,AG444/$AV444*$Z444))</f>
      </c>
      <c r="AX444" s="18">
        <f>IF(K444&lt;&gt;0,K444,IF($AV444=0,0,AH444/$AV444*$Z444))</f>
      </c>
      <c r="AY444" s="18">
        <f>IF(L444&lt;&gt;0,L444,IF($AV444=0,0,AI444/$AV444*$Z444))</f>
      </c>
      <c r="AZ444" s="18">
        <f>IF(M444&lt;&gt;0,M444,IF($AV444=0,0,AJ444/$AV444*$Z444))</f>
      </c>
      <c r="BA444" s="18">
        <f>IF(N444&lt;&gt;0,N444,IF($AV444=0,0,AK444/$AV444*$Z444))</f>
      </c>
      <c r="BB444" s="18">
        <f>IF(O444&lt;&gt;0,O444,IF($AV444=0,0,AL444/$AV444*$Z444))</f>
      </c>
      <c r="BC444" s="18">
        <f>IF(P444&lt;&gt;0,P444,IF($AV444=0,0,AM444/$AV444*$Z444))</f>
      </c>
      <c r="BD444" s="18">
        <f>IF(Q444&lt;&gt;0,Q444,IF($AV444=0,0,AN444/$AV444*$Z444))</f>
      </c>
      <c r="BE444" s="18">
        <f>IF(R444&lt;&gt;0,R444,IF($AV444=0,0,AO444/$AV444*$Z444))</f>
      </c>
      <c r="BF444" s="18">
        <f>IF(S444&lt;&gt;0,S444,IF($AV444=0,0,AP444/$AV444*$Z444))</f>
      </c>
      <c r="BG444" s="18">
        <f>IF(T444&lt;&gt;0,T444,IF($AV444=0,0,AQ444/$AV444*$Z444))</f>
      </c>
      <c r="BH444" s="18">
        <f>IF(U444&lt;&gt;0,U444,IF($AV444=0,0,AR444/$AV444*$Z444))</f>
      </c>
      <c r="BI444" s="18">
        <f>IF(V444&lt;&gt;0,V444,IF($AV444=0,0,AS444/$AV444*$Z444))</f>
      </c>
      <c r="BJ444" s="18">
        <f>IF(W444&lt;&gt;0,W444,IF($AV444=0,0,AT444/$AV444*$Z444))</f>
      </c>
      <c r="BK444" s="18">
        <f>IF(X444&lt;&gt;0,X444,IF($AV444=0,0,AU444/$AV444*$Z444))</f>
      </c>
      <c r="BL444" s="18">
        <f>SUM(AW444:BK444)</f>
      </c>
      <c r="BM444" s="18">
        <f>I444-BL444</f>
      </c>
    </row>
    <row r="445" outlineLevel="4">
      <c r="A445" s="5" t="str">
        <v>14.1.2.2</v>
      </c>
      <c r="B445" s="5" t="str">
        <v/>
      </c>
      <c r="C445" s="5" t="str">
        <v>BSPRELGENG207</v>
      </c>
      <c r="D445" s="5" t="str">
        <v>BSPRELGENG207</v>
      </c>
      <c r="E445" s="19">
        <f>IFERROR(_xlfn.XLOOKUP(F445,Assumptions!B:B,Assumptions!C:C),0)</f>
      </c>
      <c r="F445" s="5" t="str">
        <v>Site Delivery USD</v>
      </c>
      <c r="G445" s="5" t="str">
        <v/>
      </c>
      <c r="H445" s="18">
        <f>G443*E445</f>
      </c>
      <c r="I445" s="18">
        <f>H445*(1-0)</f>
      </c>
      <c r="J445" s="18">
        <v>0</v>
      </c>
      <c r="K445" s="18">
        <v>0</v>
      </c>
      <c r="L445" s="18">
        <v>0</v>
      </c>
      <c r="M445" s="18">
        <v>0</v>
      </c>
      <c r="N445" s="18">
        <v>0</v>
      </c>
      <c r="O445" s="18">
        <v>0</v>
      </c>
      <c r="P445" s="18">
        <v>0</v>
      </c>
      <c r="Q445" s="18">
        <v>0</v>
      </c>
      <c r="R445" s="18">
        <v>0</v>
      </c>
      <c r="S445" s="18">
        <v>0</v>
      </c>
      <c r="T445" s="18">
        <v>0</v>
      </c>
      <c r="U445" s="18">
        <v>0</v>
      </c>
      <c r="V445" s="18">
        <v>0</v>
      </c>
      <c r="W445" s="18">
        <v>0</v>
      </c>
      <c r="X445" s="18">
        <v>0</v>
      </c>
      <c r="Y445" s="18">
        <f>SUM(J445:X445)</f>
      </c>
      <c r="Z445" s="18">
        <f>I445-Y445</f>
      </c>
      <c r="AA445" s="20">
        <v>46294</v>
      </c>
      <c r="AB445" s="20">
        <v>46294</v>
      </c>
      <c r="AC445" s="18">
        <f>IFERROR(_xlfn.XLOOKUP(F445,Assumptions!B:B,Assumptions!D:D),0)</f>
      </c>
      <c r="AD445" s="20">
        <f>AA445+AC445</f>
      </c>
      <c r="AE445" s="20">
        <f>AC445+AB445</f>
      </c>
      <c r="AF445" s="5" t="str">
        <v/>
      </c>
      <c r="AG445" s="18">
        <f>IFERROR(_xlfn.BETA.DIST(DATE(YEAR(AG$2),MONTH(AG$2),15),$AD$2,$AE$2,FALSE,DATE(YEAR($AD445),MONTH($AD445),1),DATE(YEAR($AE445),MONTH($AE445),28)),0)</f>
      </c>
      <c r="AH445" s="18">
        <f>IFERROR(_xlfn.BETA.DIST(DATE(YEAR(AH$2),MONTH(AH$2),15),$AD$2,$AE$2,FALSE,DATE(YEAR($AD445),MONTH($AD445),1),DATE(YEAR($AE445),MONTH($AE445),28)),0)</f>
      </c>
      <c r="AI445" s="18">
        <f>IFERROR(_xlfn.BETA.DIST(DATE(YEAR(AI$2),MONTH(AI$2),15),$AD$2,$AE$2,FALSE,DATE(YEAR($AD445),MONTH($AD445),1),DATE(YEAR($AE445),MONTH($AE445),28)),0)</f>
      </c>
      <c r="AJ445" s="18">
        <f>IFERROR(_xlfn.BETA.DIST(DATE(YEAR(AJ$2),MONTH(AJ$2),15),$AD$2,$AE$2,FALSE,DATE(YEAR($AD445),MONTH($AD445),1),DATE(YEAR($AE445),MONTH($AE445),28)),0)</f>
      </c>
      <c r="AK445" s="18">
        <f>IFERROR(_xlfn.BETA.DIST(DATE(YEAR(AK$2),MONTH(AK$2),15),$AD$2,$AE$2,FALSE,DATE(YEAR($AD445),MONTH($AD445),1),DATE(YEAR($AE445),MONTH($AE445),28)),0)</f>
      </c>
      <c r="AL445" s="18">
        <f>IFERROR(_xlfn.BETA.DIST(DATE(YEAR(AL$2),MONTH(AL$2),15),$AD$2,$AE$2,FALSE,DATE(YEAR($AD445),MONTH($AD445),1),DATE(YEAR($AE445),MONTH($AE445),28)),0)</f>
      </c>
      <c r="AM445" s="18">
        <f>IFERROR(_xlfn.BETA.DIST(DATE(YEAR(AM$2),MONTH(AM$2),15),$AD$2,$AE$2,FALSE,DATE(YEAR($AD445),MONTH($AD445),1),DATE(YEAR($AE445),MONTH($AE445),28)),0)</f>
      </c>
      <c r="AN445" s="18">
        <f>IFERROR(_xlfn.BETA.DIST(DATE(YEAR(AN$2),MONTH(AN$2),15),$AD$2,$AE$2,FALSE,DATE(YEAR($AD445),MONTH($AD445),1),DATE(YEAR($AE445),MONTH($AE445),28)),0)</f>
      </c>
      <c r="AO445" s="18">
        <f>IFERROR(_xlfn.BETA.DIST(DATE(YEAR(AO$2),MONTH(AO$2),15),$AD$2,$AE$2,FALSE,DATE(YEAR($AD445),MONTH($AD445),1),DATE(YEAR($AE445),MONTH($AE445),28)),0)</f>
      </c>
      <c r="AP445" s="18">
        <f>IFERROR(_xlfn.BETA.DIST(DATE(YEAR(AP$2),MONTH(AP$2),15),$AD$2,$AE$2,FALSE,DATE(YEAR($AD445),MONTH($AD445),1),DATE(YEAR($AE445),MONTH($AE445),28)),0)</f>
      </c>
      <c r="AQ445" s="18">
        <f>IFERROR(_xlfn.BETA.DIST(DATE(YEAR(AQ$2),MONTH(AQ$2),15),$AD$2,$AE$2,FALSE,DATE(YEAR($AD445),MONTH($AD445),1),DATE(YEAR($AE445),MONTH($AE445),28)),0)</f>
      </c>
      <c r="AR445" s="18">
        <f>IFERROR(_xlfn.BETA.DIST(DATE(YEAR(AR$2),MONTH(AR$2),15),$AD$2,$AE$2,FALSE,DATE(YEAR($AD445),MONTH($AD445),1),DATE(YEAR($AE445),MONTH($AE445),28)),0)</f>
      </c>
      <c r="AS445" s="18">
        <f>IFERROR(_xlfn.BETA.DIST(DATE(YEAR(AS$2),MONTH(AS$2),15),$AD$2,$AE$2,FALSE,DATE(YEAR($AD445),MONTH($AD445),1),DATE(YEAR($AE445),MONTH($AE445),28)),0)</f>
      </c>
      <c r="AT445" s="18">
        <f>IFERROR(_xlfn.BETA.DIST(DATE(YEAR(AT$2),MONTH(AT$2),15),$AD$2,$AE$2,FALSE,DATE(YEAR($AD445),MONTH($AD445),1),DATE(YEAR($AE445),MONTH($AE445),28)),0)</f>
      </c>
      <c r="AU445" s="18">
        <f>IFERROR(_xlfn.BETA.DIST(DATE(YEAR(AU$2),MONTH(AU$2),15),$AD$2,$AE$2,FALSE,DATE(YEAR($AD445),MONTH($AD445),1),DATE(YEAR($AE445),MONTH($AE445),28)),0)</f>
      </c>
      <c r="AV445" s="18">
        <f>SUM(AG445:AU445)</f>
      </c>
      <c r="AW445" s="18">
        <f>IF(J445&lt;&gt;0,J445,IF($AV445=0,0,AG445/$AV445*$Z445))</f>
      </c>
      <c r="AX445" s="18">
        <f>IF(K445&lt;&gt;0,K445,IF($AV445=0,0,AH445/$AV445*$Z445))</f>
      </c>
      <c r="AY445" s="18">
        <f>IF(L445&lt;&gt;0,L445,IF($AV445=0,0,AI445/$AV445*$Z445))</f>
      </c>
      <c r="AZ445" s="18">
        <f>IF(M445&lt;&gt;0,M445,IF($AV445=0,0,AJ445/$AV445*$Z445))</f>
      </c>
      <c r="BA445" s="18">
        <f>IF(N445&lt;&gt;0,N445,IF($AV445=0,0,AK445/$AV445*$Z445))</f>
      </c>
      <c r="BB445" s="18">
        <f>IF(O445&lt;&gt;0,O445,IF($AV445=0,0,AL445/$AV445*$Z445))</f>
      </c>
      <c r="BC445" s="18">
        <f>IF(P445&lt;&gt;0,P445,IF($AV445=0,0,AM445/$AV445*$Z445))</f>
      </c>
      <c r="BD445" s="18">
        <f>IF(Q445&lt;&gt;0,Q445,IF($AV445=0,0,AN445/$AV445*$Z445))</f>
      </c>
      <c r="BE445" s="18">
        <f>IF(R445&lt;&gt;0,R445,IF($AV445=0,0,AO445/$AV445*$Z445))</f>
      </c>
      <c r="BF445" s="18">
        <f>IF(S445&lt;&gt;0,S445,IF($AV445=0,0,AP445/$AV445*$Z445))</f>
      </c>
      <c r="BG445" s="18">
        <f>IF(T445&lt;&gt;0,T445,IF($AV445=0,0,AQ445/$AV445*$Z445))</f>
      </c>
      <c r="BH445" s="18">
        <f>IF(U445&lt;&gt;0,U445,IF($AV445=0,0,AR445/$AV445*$Z445))</f>
      </c>
      <c r="BI445" s="18">
        <f>IF(V445&lt;&gt;0,V445,IF($AV445=0,0,AS445/$AV445*$Z445))</f>
      </c>
      <c r="BJ445" s="18">
        <f>IF(W445&lt;&gt;0,W445,IF($AV445=0,0,AT445/$AV445*$Z445))</f>
      </c>
      <c r="BK445" s="18">
        <f>IF(X445&lt;&gt;0,X445,IF($AV445=0,0,AU445/$AV445*$Z445))</f>
      </c>
      <c r="BL445" s="18">
        <f>SUM(AW445:BK445)</f>
      </c>
      <c r="BM445" s="18">
        <f>I445-BL445</f>
      </c>
    </row>
    <row r="446" outlineLevel="4">
      <c r="A446" s="5" t="str">
        <v>14.1.2.2</v>
      </c>
      <c r="B446" s="5" t="str">
        <v/>
      </c>
      <c r="C446" s="5" t="str">
        <v>BSKDGNGENGR07</v>
      </c>
      <c r="D446" s="5" t="str">
        <v>BSKDGNGENGR07</v>
      </c>
      <c r="E446" s="19">
        <f>IFERROR(_xlfn.XLOOKUP(F446,Assumptions!B:B,Assumptions!C:C),0)</f>
      </c>
      <c r="F446" s="5" t="str">
        <v>Retention</v>
      </c>
      <c r="G446" s="5" t="str">
        <v/>
      </c>
      <c r="H446" s="18">
        <f>G443*E446</f>
      </c>
      <c r="I446" s="18">
        <f>H446*(1-0)</f>
      </c>
      <c r="J446" s="18">
        <v>0</v>
      </c>
      <c r="K446" s="18">
        <v>0</v>
      </c>
      <c r="L446" s="18">
        <v>0</v>
      </c>
      <c r="M446" s="18">
        <v>0</v>
      </c>
      <c r="N446" s="18">
        <v>0</v>
      </c>
      <c r="O446" s="18">
        <v>0</v>
      </c>
      <c r="P446" s="18">
        <v>0</v>
      </c>
      <c r="Q446" s="18">
        <v>0</v>
      </c>
      <c r="R446" s="18">
        <v>0</v>
      </c>
      <c r="S446" s="18">
        <v>0</v>
      </c>
      <c r="T446" s="18">
        <v>0</v>
      </c>
      <c r="U446" s="18">
        <v>0</v>
      </c>
      <c r="V446" s="18">
        <v>0</v>
      </c>
      <c r="W446" s="18">
        <v>0</v>
      </c>
      <c r="X446" s="18">
        <v>0</v>
      </c>
      <c r="Y446" s="18">
        <f>SUM(J446:X446)</f>
      </c>
      <c r="Z446" s="18">
        <f>I446-Y446</f>
      </c>
      <c r="AA446" s="20">
        <v>46483</v>
      </c>
      <c r="AB446" s="20">
        <v>46483</v>
      </c>
      <c r="AC446" s="18">
        <f>IFERROR(_xlfn.XLOOKUP(F446,Assumptions!B:B,Assumptions!D:D),0)</f>
      </c>
      <c r="AD446" s="20">
        <f>AA446+AC446</f>
      </c>
      <c r="AE446" s="20">
        <f>AC446+AB446</f>
      </c>
      <c r="AF446" s="5" t="str">
        <v/>
      </c>
      <c r="AG446" s="18">
        <f>IFERROR(_xlfn.BETA.DIST(DATE(YEAR(AG$2),MONTH(AG$2),15),$AD$2,$AE$2,FALSE,DATE(YEAR($AD446),MONTH($AD446),1),DATE(YEAR($AE446),MONTH($AE446),28)),0)</f>
      </c>
      <c r="AH446" s="18">
        <f>IFERROR(_xlfn.BETA.DIST(DATE(YEAR(AH$2),MONTH(AH$2),15),$AD$2,$AE$2,FALSE,DATE(YEAR($AD446),MONTH($AD446),1),DATE(YEAR($AE446),MONTH($AE446),28)),0)</f>
      </c>
      <c r="AI446" s="18">
        <f>IFERROR(_xlfn.BETA.DIST(DATE(YEAR(AI$2),MONTH(AI$2),15),$AD$2,$AE$2,FALSE,DATE(YEAR($AD446),MONTH($AD446),1),DATE(YEAR($AE446),MONTH($AE446),28)),0)</f>
      </c>
      <c r="AJ446" s="18">
        <f>IFERROR(_xlfn.BETA.DIST(DATE(YEAR(AJ$2),MONTH(AJ$2),15),$AD$2,$AE$2,FALSE,DATE(YEAR($AD446),MONTH($AD446),1),DATE(YEAR($AE446),MONTH($AE446),28)),0)</f>
      </c>
      <c r="AK446" s="18">
        <f>IFERROR(_xlfn.BETA.DIST(DATE(YEAR(AK$2),MONTH(AK$2),15),$AD$2,$AE$2,FALSE,DATE(YEAR($AD446),MONTH($AD446),1),DATE(YEAR($AE446),MONTH($AE446),28)),0)</f>
      </c>
      <c r="AL446" s="18">
        <f>IFERROR(_xlfn.BETA.DIST(DATE(YEAR(AL$2),MONTH(AL$2),15),$AD$2,$AE$2,FALSE,DATE(YEAR($AD446),MONTH($AD446),1),DATE(YEAR($AE446),MONTH($AE446),28)),0)</f>
      </c>
      <c r="AM446" s="18">
        <f>IFERROR(_xlfn.BETA.DIST(DATE(YEAR(AM$2),MONTH(AM$2),15),$AD$2,$AE$2,FALSE,DATE(YEAR($AD446),MONTH($AD446),1),DATE(YEAR($AE446),MONTH($AE446),28)),0)</f>
      </c>
      <c r="AN446" s="18">
        <f>IFERROR(_xlfn.BETA.DIST(DATE(YEAR(AN$2),MONTH(AN$2),15),$AD$2,$AE$2,FALSE,DATE(YEAR($AD446),MONTH($AD446),1),DATE(YEAR($AE446),MONTH($AE446),28)),0)</f>
      </c>
      <c r="AO446" s="18">
        <f>IFERROR(_xlfn.BETA.DIST(DATE(YEAR(AO$2),MONTH(AO$2),15),$AD$2,$AE$2,FALSE,DATE(YEAR($AD446),MONTH($AD446),1),DATE(YEAR($AE446),MONTH($AE446),28)),0)</f>
      </c>
      <c r="AP446" s="18">
        <f>IFERROR(_xlfn.BETA.DIST(DATE(YEAR(AP$2),MONTH(AP$2),15),$AD$2,$AE$2,FALSE,DATE(YEAR($AD446),MONTH($AD446),1),DATE(YEAR($AE446),MONTH($AE446),28)),0)</f>
      </c>
      <c r="AQ446" s="18">
        <f>IFERROR(_xlfn.BETA.DIST(DATE(YEAR(AQ$2),MONTH(AQ$2),15),$AD$2,$AE$2,FALSE,DATE(YEAR($AD446),MONTH($AD446),1),DATE(YEAR($AE446),MONTH($AE446),28)),0)</f>
      </c>
      <c r="AR446" s="18">
        <f>IFERROR(_xlfn.BETA.DIST(DATE(YEAR(AR$2),MONTH(AR$2),15),$AD$2,$AE$2,FALSE,DATE(YEAR($AD446),MONTH($AD446),1),DATE(YEAR($AE446),MONTH($AE446),28)),0)</f>
      </c>
      <c r="AS446" s="18">
        <f>IFERROR(_xlfn.BETA.DIST(DATE(YEAR(AS$2),MONTH(AS$2),15),$AD$2,$AE$2,FALSE,DATE(YEAR($AD446),MONTH($AD446),1),DATE(YEAR($AE446),MONTH($AE446),28)),0)</f>
      </c>
      <c r="AT446" s="18">
        <f>IFERROR(_xlfn.BETA.DIST(DATE(YEAR(AT$2),MONTH(AT$2),15),$AD$2,$AE$2,FALSE,DATE(YEAR($AD446),MONTH($AD446),1),DATE(YEAR($AE446),MONTH($AE446),28)),0)</f>
      </c>
      <c r="AU446" s="18">
        <f>IFERROR(_xlfn.BETA.DIST(DATE(YEAR(AU$2),MONTH(AU$2),15),$AD$2,$AE$2,FALSE,DATE(YEAR($AD446),MONTH($AD446),1),DATE(YEAR($AE446),MONTH($AE446),28)),0)</f>
      </c>
      <c r="AV446" s="18">
        <f>SUM(AG446:AU446)</f>
      </c>
      <c r="AW446" s="18">
        <f>IF(J446&lt;&gt;0,J446,IF($AV446=0,0,AG446/$AV446*$Z446))</f>
      </c>
      <c r="AX446" s="18">
        <f>IF(K446&lt;&gt;0,K446,IF($AV446=0,0,AH446/$AV446*$Z446))</f>
      </c>
      <c r="AY446" s="18">
        <f>IF(L446&lt;&gt;0,L446,IF($AV446=0,0,AI446/$AV446*$Z446))</f>
      </c>
      <c r="AZ446" s="18">
        <f>IF(M446&lt;&gt;0,M446,IF($AV446=0,0,AJ446/$AV446*$Z446))</f>
      </c>
      <c r="BA446" s="18">
        <f>IF(N446&lt;&gt;0,N446,IF($AV446=0,0,AK446/$AV446*$Z446))</f>
      </c>
      <c r="BB446" s="18">
        <f>IF(O446&lt;&gt;0,O446,IF($AV446=0,0,AL446/$AV446*$Z446))</f>
      </c>
      <c r="BC446" s="18">
        <f>IF(P446&lt;&gt;0,P446,IF($AV446=0,0,AM446/$AV446*$Z446))</f>
      </c>
      <c r="BD446" s="18">
        <f>IF(Q446&lt;&gt;0,Q446,IF($AV446=0,0,AN446/$AV446*$Z446))</f>
      </c>
      <c r="BE446" s="18">
        <f>IF(R446&lt;&gt;0,R446,IF($AV446=0,0,AO446/$AV446*$Z446))</f>
      </c>
      <c r="BF446" s="18">
        <f>IF(S446&lt;&gt;0,S446,IF($AV446=0,0,AP446/$AV446*$Z446))</f>
      </c>
      <c r="BG446" s="18">
        <f>IF(T446&lt;&gt;0,T446,IF($AV446=0,0,AQ446/$AV446*$Z446))</f>
      </c>
      <c r="BH446" s="18">
        <f>IF(U446&lt;&gt;0,U446,IF($AV446=0,0,AR446/$AV446*$Z446))</f>
      </c>
      <c r="BI446" s="18">
        <f>IF(V446&lt;&gt;0,V446,IF($AV446=0,0,AS446/$AV446*$Z446))</f>
      </c>
      <c r="BJ446" s="18">
        <f>IF(W446&lt;&gt;0,W446,IF($AV446=0,0,AT446/$AV446*$Z446))</f>
      </c>
      <c r="BK446" s="18">
        <f>IF(X446&lt;&gt;0,X446,IF($AV446=0,0,AU446/$AV446*$Z446))</f>
      </c>
      <c r="BL446" s="18">
        <f>SUM(AW446:BK446)</f>
      </c>
      <c r="BM446" s="18">
        <f>I446-BL446</f>
      </c>
    </row>
    <row r="447" outlineLevel="3">
      <c r="A447" s="17" t="str">
        <v>14.1.2.3</v>
      </c>
      <c r="B447" s="17" t="str">
        <v/>
      </c>
      <c r="C447" s="17" t="str">
        <v/>
      </c>
      <c r="D447" s="17" t="str">
        <v/>
      </c>
      <c r="E447" s="17" t="str">
        <v>14.1.2.3</v>
      </c>
      <c r="F447" s="17" t="str">
        <v>Set of Aux. Switches for disconnector and earthing switches.</v>
      </c>
      <c r="G447" s="17">
        <v>8027.52</v>
      </c>
      <c r="H447" s="17" t="str">
        <v/>
      </c>
      <c r="I447" s="17" t="str">
        <v/>
      </c>
      <c r="J447" s="17" t="str">
        <v/>
      </c>
      <c r="K447" s="17" t="str">
        <v/>
      </c>
      <c r="L447" s="17" t="str">
        <v/>
      </c>
      <c r="M447" s="17" t="str">
        <v/>
      </c>
      <c r="N447" s="17" t="str">
        <v/>
      </c>
      <c r="O447" s="17" t="str">
        <v/>
      </c>
      <c r="P447" s="17" t="str">
        <v/>
      </c>
      <c r="Q447" s="17" t="str">
        <v/>
      </c>
      <c r="R447" s="17" t="str">
        <v/>
      </c>
      <c r="S447" s="17" t="str">
        <v/>
      </c>
      <c r="T447" s="17" t="str">
        <v/>
      </c>
      <c r="U447" s="17" t="str">
        <v/>
      </c>
      <c r="V447" s="17" t="str">
        <v/>
      </c>
      <c r="W447" s="17" t="str">
        <v/>
      </c>
      <c r="X447" s="17" t="str">
        <v/>
      </c>
      <c r="Y447" s="17" t="str">
        <v/>
      </c>
      <c r="Z447" s="17" t="str">
        <v/>
      </c>
      <c r="AA447" s="17" t="str">
        <v/>
      </c>
      <c r="AB447" s="17" t="str">
        <v/>
      </c>
      <c r="AC447" s="17" t="str">
        <v/>
      </c>
      <c r="AD447" s="17" t="str">
        <v/>
      </c>
      <c r="AE447" s="17" t="str">
        <v/>
      </c>
      <c r="AF447" s="5" t="str">
        <v/>
      </c>
      <c r="AG447" s="18">
        <f>IFERROR(_xlfn.BETA.DIST(DATE(YEAR(AG$2),MONTH(AG$2),15),$AD$2,$AE$2,FALSE,DATE(YEAR($AD447),MONTH($AD447),1),DATE(YEAR($AE447),MONTH($AE447),28)),0)</f>
      </c>
      <c r="AH447" s="18">
        <f>IFERROR(_xlfn.BETA.DIST(DATE(YEAR(AH$2),MONTH(AH$2),15),$AD$2,$AE$2,FALSE,DATE(YEAR($AD447),MONTH($AD447),1),DATE(YEAR($AE447),MONTH($AE447),28)),0)</f>
      </c>
      <c r="AI447" s="18">
        <f>IFERROR(_xlfn.BETA.DIST(DATE(YEAR(AI$2),MONTH(AI$2),15),$AD$2,$AE$2,FALSE,DATE(YEAR($AD447),MONTH($AD447),1),DATE(YEAR($AE447),MONTH($AE447),28)),0)</f>
      </c>
      <c r="AJ447" s="18">
        <f>IFERROR(_xlfn.BETA.DIST(DATE(YEAR(AJ$2),MONTH(AJ$2),15),$AD$2,$AE$2,FALSE,DATE(YEAR($AD447),MONTH($AD447),1),DATE(YEAR($AE447),MONTH($AE447),28)),0)</f>
      </c>
      <c r="AK447" s="18">
        <f>IFERROR(_xlfn.BETA.DIST(DATE(YEAR(AK$2),MONTH(AK$2),15),$AD$2,$AE$2,FALSE,DATE(YEAR($AD447),MONTH($AD447),1),DATE(YEAR($AE447),MONTH($AE447),28)),0)</f>
      </c>
      <c r="AL447" s="18">
        <f>IFERROR(_xlfn.BETA.DIST(DATE(YEAR(AL$2),MONTH(AL$2),15),$AD$2,$AE$2,FALSE,DATE(YEAR($AD447),MONTH($AD447),1),DATE(YEAR($AE447),MONTH($AE447),28)),0)</f>
      </c>
      <c r="AM447" s="18">
        <f>IFERROR(_xlfn.BETA.DIST(DATE(YEAR(AM$2),MONTH(AM$2),15),$AD$2,$AE$2,FALSE,DATE(YEAR($AD447),MONTH($AD447),1),DATE(YEAR($AE447),MONTH($AE447),28)),0)</f>
      </c>
      <c r="AN447" s="18">
        <f>IFERROR(_xlfn.BETA.DIST(DATE(YEAR(AN$2),MONTH(AN$2),15),$AD$2,$AE$2,FALSE,DATE(YEAR($AD447),MONTH($AD447),1),DATE(YEAR($AE447),MONTH($AE447),28)),0)</f>
      </c>
      <c r="AO447" s="18">
        <f>IFERROR(_xlfn.BETA.DIST(DATE(YEAR(AO$2),MONTH(AO$2),15),$AD$2,$AE$2,FALSE,DATE(YEAR($AD447),MONTH($AD447),1),DATE(YEAR($AE447),MONTH($AE447),28)),0)</f>
      </c>
      <c r="AP447" s="18">
        <f>IFERROR(_xlfn.BETA.DIST(DATE(YEAR(AP$2),MONTH(AP$2),15),$AD$2,$AE$2,FALSE,DATE(YEAR($AD447),MONTH($AD447),1),DATE(YEAR($AE447),MONTH($AE447),28)),0)</f>
      </c>
      <c r="AQ447" s="18">
        <f>IFERROR(_xlfn.BETA.DIST(DATE(YEAR(AQ$2),MONTH(AQ$2),15),$AD$2,$AE$2,FALSE,DATE(YEAR($AD447),MONTH($AD447),1),DATE(YEAR($AE447),MONTH($AE447),28)),0)</f>
      </c>
      <c r="AR447" s="18">
        <f>IFERROR(_xlfn.BETA.DIST(DATE(YEAR(AR$2),MONTH(AR$2),15),$AD$2,$AE$2,FALSE,DATE(YEAR($AD447),MONTH($AD447),1),DATE(YEAR($AE447),MONTH($AE447),28)),0)</f>
      </c>
      <c r="AS447" s="18">
        <f>IFERROR(_xlfn.BETA.DIST(DATE(YEAR(AS$2),MONTH(AS$2),15),$AD$2,$AE$2,FALSE,DATE(YEAR($AD447),MONTH($AD447),1),DATE(YEAR($AE447),MONTH($AE447),28)),0)</f>
      </c>
      <c r="AT447" s="18">
        <f>IFERROR(_xlfn.BETA.DIST(DATE(YEAR(AT$2),MONTH(AT$2),15),$AD$2,$AE$2,FALSE,DATE(YEAR($AD447),MONTH($AD447),1),DATE(YEAR($AE447),MONTH($AE447),28)),0)</f>
      </c>
      <c r="AU447" s="18">
        <f>IFERROR(_xlfn.BETA.DIST(DATE(YEAR(AU$2),MONTH(AU$2),15),$AD$2,$AE$2,FALSE,DATE(YEAR($AD447),MONTH($AD447),1),DATE(YEAR($AE447),MONTH($AE447),28)),0)</f>
      </c>
      <c r="AV447" s="18">
        <f>SUM(AG447:AU447)</f>
      </c>
      <c r="AW447" s="18">
        <f>IF(J447&lt;&gt;0,J447,IF($AV447=0,0,AG447/$AV447*$Z447))</f>
      </c>
      <c r="AX447" s="18">
        <f>IF(K447&lt;&gt;0,K447,IF($AV447=0,0,AH447/$AV447*$Z447))</f>
      </c>
      <c r="AY447" s="18">
        <f>IF(L447&lt;&gt;0,L447,IF($AV447=0,0,AI447/$AV447*$Z447))</f>
      </c>
      <c r="AZ447" s="18">
        <f>IF(M447&lt;&gt;0,M447,IF($AV447=0,0,AJ447/$AV447*$Z447))</f>
      </c>
      <c r="BA447" s="18">
        <f>IF(N447&lt;&gt;0,N447,IF($AV447=0,0,AK447/$AV447*$Z447))</f>
      </c>
      <c r="BB447" s="18">
        <f>IF(O447&lt;&gt;0,O447,IF($AV447=0,0,AL447/$AV447*$Z447))</f>
      </c>
      <c r="BC447" s="18">
        <f>IF(P447&lt;&gt;0,P447,IF($AV447=0,0,AM447/$AV447*$Z447))</f>
      </c>
      <c r="BD447" s="18">
        <f>IF(Q447&lt;&gt;0,Q447,IF($AV447=0,0,AN447/$AV447*$Z447))</f>
      </c>
      <c r="BE447" s="18">
        <f>IF(R447&lt;&gt;0,R447,IF($AV447=0,0,AO447/$AV447*$Z447))</f>
      </c>
      <c r="BF447" s="18">
        <f>IF(S447&lt;&gt;0,S447,IF($AV447=0,0,AP447/$AV447*$Z447))</f>
      </c>
      <c r="BG447" s="18">
        <f>IF(T447&lt;&gt;0,T447,IF($AV447=0,0,AQ447/$AV447*$Z447))</f>
      </c>
      <c r="BH447" s="18">
        <f>IF(U447&lt;&gt;0,U447,IF($AV447=0,0,AR447/$AV447*$Z447))</f>
      </c>
      <c r="BI447" s="18">
        <f>IF(V447&lt;&gt;0,V447,IF($AV447=0,0,AS447/$AV447*$Z447))</f>
      </c>
      <c r="BJ447" s="18">
        <f>IF(W447&lt;&gt;0,W447,IF($AV447=0,0,AT447/$AV447*$Z447))</f>
      </c>
      <c r="BK447" s="18">
        <f>IF(X447&lt;&gt;0,X447,IF($AV447=0,0,AU447/$AV447*$Z447))</f>
      </c>
      <c r="BL447" s="18">
        <f>SUM(AW447:BK447)</f>
      </c>
      <c r="BM447" s="17" t="str">
        <v/>
      </c>
    </row>
    <row r="448" outlineLevel="4">
      <c r="A448" s="5" t="str">
        <v>14.1.2.3</v>
      </c>
      <c r="B448" s="5" t="str">
        <v/>
      </c>
      <c r="C448" s="5" t="str">
        <v>BSKDGNGENGR05</v>
      </c>
      <c r="D448" s="5" t="str">
        <v>BSKDGNGENGR05</v>
      </c>
      <c r="E448" s="19">
        <f>IFERROR(_xlfn.XLOOKUP(F448,Assumptions!B:B,Assumptions!C:C),0)</f>
      </c>
      <c r="F448" s="5" t="str">
        <v>Advanced Payment</v>
      </c>
      <c r="G448" s="5" t="str">
        <v/>
      </c>
      <c r="H448" s="18">
        <f>G447*E448</f>
      </c>
      <c r="I448" s="18">
        <f>H448*(1-0)</f>
      </c>
      <c r="J448" s="18">
        <v>0</v>
      </c>
      <c r="K448" s="18">
        <v>0</v>
      </c>
      <c r="L448" s="18">
        <v>0</v>
      </c>
      <c r="M448" s="18">
        <v>0</v>
      </c>
      <c r="N448" s="18">
        <v>0</v>
      </c>
      <c r="O448" s="18">
        <v>0</v>
      </c>
      <c r="P448" s="18">
        <v>0</v>
      </c>
      <c r="Q448" s="18">
        <v>0</v>
      </c>
      <c r="R448" s="18">
        <v>0</v>
      </c>
      <c r="S448" s="18">
        <v>0</v>
      </c>
      <c r="T448" s="18">
        <v>0</v>
      </c>
      <c r="U448" s="18">
        <v>0</v>
      </c>
      <c r="V448" s="18">
        <v>0</v>
      </c>
      <c r="W448" s="18">
        <v>0</v>
      </c>
      <c r="X448" s="18">
        <v>0</v>
      </c>
      <c r="Y448" s="18">
        <f>SUM(J448:X448)</f>
      </c>
      <c r="Z448" s="18">
        <f>I448-Y448</f>
      </c>
      <c r="AA448" s="20">
        <v>46026</v>
      </c>
      <c r="AB448" s="20">
        <v>46026</v>
      </c>
      <c r="AC448" s="18">
        <f>IFERROR(_xlfn.XLOOKUP(F448,Assumptions!B:B,Assumptions!D:D),0)</f>
      </c>
      <c r="AD448" s="20">
        <f>AA448+AC448</f>
      </c>
      <c r="AE448" s="20">
        <f>AC448+AB448</f>
      </c>
      <c r="AF448" s="5" t="str">
        <v/>
      </c>
      <c r="AG448" s="18">
        <f>IFERROR(_xlfn.BETA.DIST(DATE(YEAR(AG$2),MONTH(AG$2),15),$AD$2,$AE$2,FALSE,DATE(YEAR($AD448),MONTH($AD448),1),DATE(YEAR($AE448),MONTH($AE448),28)),0)</f>
      </c>
      <c r="AH448" s="18">
        <f>IFERROR(_xlfn.BETA.DIST(DATE(YEAR(AH$2),MONTH(AH$2),15),$AD$2,$AE$2,FALSE,DATE(YEAR($AD448),MONTH($AD448),1),DATE(YEAR($AE448),MONTH($AE448),28)),0)</f>
      </c>
      <c r="AI448" s="18">
        <f>IFERROR(_xlfn.BETA.DIST(DATE(YEAR(AI$2),MONTH(AI$2),15),$AD$2,$AE$2,FALSE,DATE(YEAR($AD448),MONTH($AD448),1),DATE(YEAR($AE448),MONTH($AE448),28)),0)</f>
      </c>
      <c r="AJ448" s="18">
        <f>IFERROR(_xlfn.BETA.DIST(DATE(YEAR(AJ$2),MONTH(AJ$2),15),$AD$2,$AE$2,FALSE,DATE(YEAR($AD448),MONTH($AD448),1),DATE(YEAR($AE448),MONTH($AE448),28)),0)</f>
      </c>
      <c r="AK448" s="18">
        <f>IFERROR(_xlfn.BETA.DIST(DATE(YEAR(AK$2),MONTH(AK$2),15),$AD$2,$AE$2,FALSE,DATE(YEAR($AD448),MONTH($AD448),1),DATE(YEAR($AE448),MONTH($AE448),28)),0)</f>
      </c>
      <c r="AL448" s="18">
        <f>IFERROR(_xlfn.BETA.DIST(DATE(YEAR(AL$2),MONTH(AL$2),15),$AD$2,$AE$2,FALSE,DATE(YEAR($AD448),MONTH($AD448),1),DATE(YEAR($AE448),MONTH($AE448),28)),0)</f>
      </c>
      <c r="AM448" s="18">
        <f>IFERROR(_xlfn.BETA.DIST(DATE(YEAR(AM$2),MONTH(AM$2),15),$AD$2,$AE$2,FALSE,DATE(YEAR($AD448),MONTH($AD448),1),DATE(YEAR($AE448),MONTH($AE448),28)),0)</f>
      </c>
      <c r="AN448" s="18">
        <f>IFERROR(_xlfn.BETA.DIST(DATE(YEAR(AN$2),MONTH(AN$2),15),$AD$2,$AE$2,FALSE,DATE(YEAR($AD448),MONTH($AD448),1),DATE(YEAR($AE448),MONTH($AE448),28)),0)</f>
      </c>
      <c r="AO448" s="18">
        <f>IFERROR(_xlfn.BETA.DIST(DATE(YEAR(AO$2),MONTH(AO$2),15),$AD$2,$AE$2,FALSE,DATE(YEAR($AD448),MONTH($AD448),1),DATE(YEAR($AE448),MONTH($AE448),28)),0)</f>
      </c>
      <c r="AP448" s="18">
        <f>IFERROR(_xlfn.BETA.DIST(DATE(YEAR(AP$2),MONTH(AP$2),15),$AD$2,$AE$2,FALSE,DATE(YEAR($AD448),MONTH($AD448),1),DATE(YEAR($AE448),MONTH($AE448),28)),0)</f>
      </c>
      <c r="AQ448" s="18">
        <f>IFERROR(_xlfn.BETA.DIST(DATE(YEAR(AQ$2),MONTH(AQ$2),15),$AD$2,$AE$2,FALSE,DATE(YEAR($AD448),MONTH($AD448),1),DATE(YEAR($AE448),MONTH($AE448),28)),0)</f>
      </c>
      <c r="AR448" s="18">
        <f>IFERROR(_xlfn.BETA.DIST(DATE(YEAR(AR$2),MONTH(AR$2),15),$AD$2,$AE$2,FALSE,DATE(YEAR($AD448),MONTH($AD448),1),DATE(YEAR($AE448),MONTH($AE448),28)),0)</f>
      </c>
      <c r="AS448" s="18">
        <f>IFERROR(_xlfn.BETA.DIST(DATE(YEAR(AS$2),MONTH(AS$2),15),$AD$2,$AE$2,FALSE,DATE(YEAR($AD448),MONTH($AD448),1),DATE(YEAR($AE448),MONTH($AE448),28)),0)</f>
      </c>
      <c r="AT448" s="18">
        <f>IFERROR(_xlfn.BETA.DIST(DATE(YEAR(AT$2),MONTH(AT$2),15),$AD$2,$AE$2,FALSE,DATE(YEAR($AD448),MONTH($AD448),1),DATE(YEAR($AE448),MONTH($AE448),28)),0)</f>
      </c>
      <c r="AU448" s="18">
        <f>IFERROR(_xlfn.BETA.DIST(DATE(YEAR(AU$2),MONTH(AU$2),15),$AD$2,$AE$2,FALSE,DATE(YEAR($AD448),MONTH($AD448),1),DATE(YEAR($AE448),MONTH($AE448),28)),0)</f>
      </c>
      <c r="AV448" s="18">
        <f>SUM(AG448:AU448)</f>
      </c>
      <c r="AW448" s="18">
        <f>IF(J448&lt;&gt;0,J448,IF($AV448=0,0,AG448/$AV448*$Z448))</f>
      </c>
      <c r="AX448" s="18">
        <f>IF(K448&lt;&gt;0,K448,IF($AV448=0,0,AH448/$AV448*$Z448))</f>
      </c>
      <c r="AY448" s="18">
        <f>IF(L448&lt;&gt;0,L448,IF($AV448=0,0,AI448/$AV448*$Z448))</f>
      </c>
      <c r="AZ448" s="18">
        <f>IF(M448&lt;&gt;0,M448,IF($AV448=0,0,AJ448/$AV448*$Z448))</f>
      </c>
      <c r="BA448" s="18">
        <f>IF(N448&lt;&gt;0,N448,IF($AV448=0,0,AK448/$AV448*$Z448))</f>
      </c>
      <c r="BB448" s="18">
        <f>IF(O448&lt;&gt;0,O448,IF($AV448=0,0,AL448/$AV448*$Z448))</f>
      </c>
      <c r="BC448" s="18">
        <f>IF(P448&lt;&gt;0,P448,IF($AV448=0,0,AM448/$AV448*$Z448))</f>
      </c>
      <c r="BD448" s="18">
        <f>IF(Q448&lt;&gt;0,Q448,IF($AV448=0,0,AN448/$AV448*$Z448))</f>
      </c>
      <c r="BE448" s="18">
        <f>IF(R448&lt;&gt;0,R448,IF($AV448=0,0,AO448/$AV448*$Z448))</f>
      </c>
      <c r="BF448" s="18">
        <f>IF(S448&lt;&gt;0,S448,IF($AV448=0,0,AP448/$AV448*$Z448))</f>
      </c>
      <c r="BG448" s="18">
        <f>IF(T448&lt;&gt;0,T448,IF($AV448=0,0,AQ448/$AV448*$Z448))</f>
      </c>
      <c r="BH448" s="18">
        <f>IF(U448&lt;&gt;0,U448,IF($AV448=0,0,AR448/$AV448*$Z448))</f>
      </c>
      <c r="BI448" s="18">
        <f>IF(V448&lt;&gt;0,V448,IF($AV448=0,0,AS448/$AV448*$Z448))</f>
      </c>
      <c r="BJ448" s="18">
        <f>IF(W448&lt;&gt;0,W448,IF($AV448=0,0,AT448/$AV448*$Z448))</f>
      </c>
      <c r="BK448" s="18">
        <f>IF(X448&lt;&gt;0,X448,IF($AV448=0,0,AU448/$AV448*$Z448))</f>
      </c>
      <c r="BL448" s="18">
        <f>SUM(AW448:BK448)</f>
      </c>
      <c r="BM448" s="18">
        <f>I448-BL448</f>
      </c>
    </row>
    <row r="449" outlineLevel="4">
      <c r="A449" s="5" t="str">
        <v>14.1.2.3</v>
      </c>
      <c r="B449" s="5" t="str">
        <v/>
      </c>
      <c r="C449" s="5" t="str">
        <v>BSPRELGENG207</v>
      </c>
      <c r="D449" s="5" t="str">
        <v>BSPRELGENG207</v>
      </c>
      <c r="E449" s="19">
        <f>IFERROR(_xlfn.XLOOKUP(F449,Assumptions!B:B,Assumptions!C:C),0)</f>
      </c>
      <c r="F449" s="5" t="str">
        <v>Site Delivery USD</v>
      </c>
      <c r="G449" s="5" t="str">
        <v/>
      </c>
      <c r="H449" s="18">
        <f>G447*E449</f>
      </c>
      <c r="I449" s="18">
        <f>H449*(1-0)</f>
      </c>
      <c r="J449" s="18">
        <v>0</v>
      </c>
      <c r="K449" s="18">
        <v>0</v>
      </c>
      <c r="L449" s="18">
        <v>0</v>
      </c>
      <c r="M449" s="18">
        <v>0</v>
      </c>
      <c r="N449" s="18">
        <v>0</v>
      </c>
      <c r="O449" s="18">
        <v>0</v>
      </c>
      <c r="P449" s="18">
        <v>0</v>
      </c>
      <c r="Q449" s="18">
        <v>0</v>
      </c>
      <c r="R449" s="18">
        <v>0</v>
      </c>
      <c r="S449" s="18">
        <v>0</v>
      </c>
      <c r="T449" s="18">
        <v>0</v>
      </c>
      <c r="U449" s="18">
        <v>0</v>
      </c>
      <c r="V449" s="18">
        <v>0</v>
      </c>
      <c r="W449" s="18">
        <v>0</v>
      </c>
      <c r="X449" s="18">
        <v>0</v>
      </c>
      <c r="Y449" s="18">
        <f>SUM(J449:X449)</f>
      </c>
      <c r="Z449" s="18">
        <f>I449-Y449</f>
      </c>
      <c r="AA449" s="20">
        <v>46294</v>
      </c>
      <c r="AB449" s="20">
        <v>46294</v>
      </c>
      <c r="AC449" s="18">
        <f>IFERROR(_xlfn.XLOOKUP(F449,Assumptions!B:B,Assumptions!D:D),0)</f>
      </c>
      <c r="AD449" s="20">
        <f>AA449+AC449</f>
      </c>
      <c r="AE449" s="20">
        <f>AC449+AB449</f>
      </c>
      <c r="AF449" s="5" t="str">
        <v/>
      </c>
      <c r="AG449" s="18">
        <f>IFERROR(_xlfn.BETA.DIST(DATE(YEAR(AG$2),MONTH(AG$2),15),$AD$2,$AE$2,FALSE,DATE(YEAR($AD449),MONTH($AD449),1),DATE(YEAR($AE449),MONTH($AE449),28)),0)</f>
      </c>
      <c r="AH449" s="18">
        <f>IFERROR(_xlfn.BETA.DIST(DATE(YEAR(AH$2),MONTH(AH$2),15),$AD$2,$AE$2,FALSE,DATE(YEAR($AD449),MONTH($AD449),1),DATE(YEAR($AE449),MONTH($AE449),28)),0)</f>
      </c>
      <c r="AI449" s="18">
        <f>IFERROR(_xlfn.BETA.DIST(DATE(YEAR(AI$2),MONTH(AI$2),15),$AD$2,$AE$2,FALSE,DATE(YEAR($AD449),MONTH($AD449),1),DATE(YEAR($AE449),MONTH($AE449),28)),0)</f>
      </c>
      <c r="AJ449" s="18">
        <f>IFERROR(_xlfn.BETA.DIST(DATE(YEAR(AJ$2),MONTH(AJ$2),15),$AD$2,$AE$2,FALSE,DATE(YEAR($AD449),MONTH($AD449),1),DATE(YEAR($AE449),MONTH($AE449),28)),0)</f>
      </c>
      <c r="AK449" s="18">
        <f>IFERROR(_xlfn.BETA.DIST(DATE(YEAR(AK$2),MONTH(AK$2),15),$AD$2,$AE$2,FALSE,DATE(YEAR($AD449),MONTH($AD449),1),DATE(YEAR($AE449),MONTH($AE449),28)),0)</f>
      </c>
      <c r="AL449" s="18">
        <f>IFERROR(_xlfn.BETA.DIST(DATE(YEAR(AL$2),MONTH(AL$2),15),$AD$2,$AE$2,FALSE,DATE(YEAR($AD449),MONTH($AD449),1),DATE(YEAR($AE449),MONTH($AE449),28)),0)</f>
      </c>
      <c r="AM449" s="18">
        <f>IFERROR(_xlfn.BETA.DIST(DATE(YEAR(AM$2),MONTH(AM$2),15),$AD$2,$AE$2,FALSE,DATE(YEAR($AD449),MONTH($AD449),1),DATE(YEAR($AE449),MONTH($AE449),28)),0)</f>
      </c>
      <c r="AN449" s="18">
        <f>IFERROR(_xlfn.BETA.DIST(DATE(YEAR(AN$2),MONTH(AN$2),15),$AD$2,$AE$2,FALSE,DATE(YEAR($AD449),MONTH($AD449),1),DATE(YEAR($AE449),MONTH($AE449),28)),0)</f>
      </c>
      <c r="AO449" s="18">
        <f>IFERROR(_xlfn.BETA.DIST(DATE(YEAR(AO$2),MONTH(AO$2),15),$AD$2,$AE$2,FALSE,DATE(YEAR($AD449),MONTH($AD449),1),DATE(YEAR($AE449),MONTH($AE449),28)),0)</f>
      </c>
      <c r="AP449" s="18">
        <f>IFERROR(_xlfn.BETA.DIST(DATE(YEAR(AP$2),MONTH(AP$2),15),$AD$2,$AE$2,FALSE,DATE(YEAR($AD449),MONTH($AD449),1),DATE(YEAR($AE449),MONTH($AE449),28)),0)</f>
      </c>
      <c r="AQ449" s="18">
        <f>IFERROR(_xlfn.BETA.DIST(DATE(YEAR(AQ$2),MONTH(AQ$2),15),$AD$2,$AE$2,FALSE,DATE(YEAR($AD449),MONTH($AD449),1),DATE(YEAR($AE449),MONTH($AE449),28)),0)</f>
      </c>
      <c r="AR449" s="18">
        <f>IFERROR(_xlfn.BETA.DIST(DATE(YEAR(AR$2),MONTH(AR$2),15),$AD$2,$AE$2,FALSE,DATE(YEAR($AD449),MONTH($AD449),1),DATE(YEAR($AE449),MONTH($AE449),28)),0)</f>
      </c>
      <c r="AS449" s="18">
        <f>IFERROR(_xlfn.BETA.DIST(DATE(YEAR(AS$2),MONTH(AS$2),15),$AD$2,$AE$2,FALSE,DATE(YEAR($AD449),MONTH($AD449),1),DATE(YEAR($AE449),MONTH($AE449),28)),0)</f>
      </c>
      <c r="AT449" s="18">
        <f>IFERROR(_xlfn.BETA.DIST(DATE(YEAR(AT$2),MONTH(AT$2),15),$AD$2,$AE$2,FALSE,DATE(YEAR($AD449),MONTH($AD449),1),DATE(YEAR($AE449),MONTH($AE449),28)),0)</f>
      </c>
      <c r="AU449" s="18">
        <f>IFERROR(_xlfn.BETA.DIST(DATE(YEAR(AU$2),MONTH(AU$2),15),$AD$2,$AE$2,FALSE,DATE(YEAR($AD449),MONTH($AD449),1),DATE(YEAR($AE449),MONTH($AE449),28)),0)</f>
      </c>
      <c r="AV449" s="18">
        <f>SUM(AG449:AU449)</f>
      </c>
      <c r="AW449" s="18">
        <f>IF(J449&lt;&gt;0,J449,IF($AV449=0,0,AG449/$AV449*$Z449))</f>
      </c>
      <c r="AX449" s="18">
        <f>IF(K449&lt;&gt;0,K449,IF($AV449=0,0,AH449/$AV449*$Z449))</f>
      </c>
      <c r="AY449" s="18">
        <f>IF(L449&lt;&gt;0,L449,IF($AV449=0,0,AI449/$AV449*$Z449))</f>
      </c>
      <c r="AZ449" s="18">
        <f>IF(M449&lt;&gt;0,M449,IF($AV449=0,0,AJ449/$AV449*$Z449))</f>
      </c>
      <c r="BA449" s="18">
        <f>IF(N449&lt;&gt;0,N449,IF($AV449=0,0,AK449/$AV449*$Z449))</f>
      </c>
      <c r="BB449" s="18">
        <f>IF(O449&lt;&gt;0,O449,IF($AV449=0,0,AL449/$AV449*$Z449))</f>
      </c>
      <c r="BC449" s="18">
        <f>IF(P449&lt;&gt;0,P449,IF($AV449=0,0,AM449/$AV449*$Z449))</f>
      </c>
      <c r="BD449" s="18">
        <f>IF(Q449&lt;&gt;0,Q449,IF($AV449=0,0,AN449/$AV449*$Z449))</f>
      </c>
      <c r="BE449" s="18">
        <f>IF(R449&lt;&gt;0,R449,IF($AV449=0,0,AO449/$AV449*$Z449))</f>
      </c>
      <c r="BF449" s="18">
        <f>IF(S449&lt;&gt;0,S449,IF($AV449=0,0,AP449/$AV449*$Z449))</f>
      </c>
      <c r="BG449" s="18">
        <f>IF(T449&lt;&gt;0,T449,IF($AV449=0,0,AQ449/$AV449*$Z449))</f>
      </c>
      <c r="BH449" s="18">
        <f>IF(U449&lt;&gt;0,U449,IF($AV449=0,0,AR449/$AV449*$Z449))</f>
      </c>
      <c r="BI449" s="18">
        <f>IF(V449&lt;&gt;0,V449,IF($AV449=0,0,AS449/$AV449*$Z449))</f>
      </c>
      <c r="BJ449" s="18">
        <f>IF(W449&lt;&gt;0,W449,IF($AV449=0,0,AT449/$AV449*$Z449))</f>
      </c>
      <c r="BK449" s="18">
        <f>IF(X449&lt;&gt;0,X449,IF($AV449=0,0,AU449/$AV449*$Z449))</f>
      </c>
      <c r="BL449" s="18">
        <f>SUM(AW449:BK449)</f>
      </c>
      <c r="BM449" s="18">
        <f>I449-BL449</f>
      </c>
    </row>
    <row r="450" outlineLevel="4">
      <c r="A450" s="5" t="str">
        <v>14.1.2.3</v>
      </c>
      <c r="B450" s="5" t="str">
        <v/>
      </c>
      <c r="C450" s="5" t="str">
        <v>BSKDGNGENGR07</v>
      </c>
      <c r="D450" s="5" t="str">
        <v>BSKDGNGENGR07</v>
      </c>
      <c r="E450" s="19">
        <f>IFERROR(_xlfn.XLOOKUP(F450,Assumptions!B:B,Assumptions!C:C),0)</f>
      </c>
      <c r="F450" s="5" t="str">
        <v>Retention</v>
      </c>
      <c r="G450" s="5" t="str">
        <v/>
      </c>
      <c r="H450" s="18">
        <f>G447*E450</f>
      </c>
      <c r="I450" s="18">
        <f>H450*(1-0)</f>
      </c>
      <c r="J450" s="18">
        <v>0</v>
      </c>
      <c r="K450" s="18">
        <v>0</v>
      </c>
      <c r="L450" s="18">
        <v>0</v>
      </c>
      <c r="M450" s="18">
        <v>0</v>
      </c>
      <c r="N450" s="18">
        <v>0</v>
      </c>
      <c r="O450" s="18">
        <v>0</v>
      </c>
      <c r="P450" s="18">
        <v>0</v>
      </c>
      <c r="Q450" s="18">
        <v>0</v>
      </c>
      <c r="R450" s="18">
        <v>0</v>
      </c>
      <c r="S450" s="18">
        <v>0</v>
      </c>
      <c r="T450" s="18">
        <v>0</v>
      </c>
      <c r="U450" s="18">
        <v>0</v>
      </c>
      <c r="V450" s="18">
        <v>0</v>
      </c>
      <c r="W450" s="18">
        <v>0</v>
      </c>
      <c r="X450" s="18">
        <v>0</v>
      </c>
      <c r="Y450" s="18">
        <f>SUM(J450:X450)</f>
      </c>
      <c r="Z450" s="18">
        <f>I450-Y450</f>
      </c>
      <c r="AA450" s="20">
        <v>46483</v>
      </c>
      <c r="AB450" s="20">
        <v>46483</v>
      </c>
      <c r="AC450" s="18">
        <f>IFERROR(_xlfn.XLOOKUP(F450,Assumptions!B:B,Assumptions!D:D),0)</f>
      </c>
      <c r="AD450" s="20">
        <f>AA450+AC450</f>
      </c>
      <c r="AE450" s="20">
        <f>AC450+AB450</f>
      </c>
      <c r="AF450" s="5" t="str">
        <v/>
      </c>
      <c r="AG450" s="18">
        <f>IFERROR(_xlfn.BETA.DIST(DATE(YEAR(AG$2),MONTH(AG$2),15),$AD$2,$AE$2,FALSE,DATE(YEAR($AD450),MONTH($AD450),1),DATE(YEAR($AE450),MONTH($AE450),28)),0)</f>
      </c>
      <c r="AH450" s="18">
        <f>IFERROR(_xlfn.BETA.DIST(DATE(YEAR(AH$2),MONTH(AH$2),15),$AD$2,$AE$2,FALSE,DATE(YEAR($AD450),MONTH($AD450),1),DATE(YEAR($AE450),MONTH($AE450),28)),0)</f>
      </c>
      <c r="AI450" s="18">
        <f>IFERROR(_xlfn.BETA.DIST(DATE(YEAR(AI$2),MONTH(AI$2),15),$AD$2,$AE$2,FALSE,DATE(YEAR($AD450),MONTH($AD450),1),DATE(YEAR($AE450),MONTH($AE450),28)),0)</f>
      </c>
      <c r="AJ450" s="18">
        <f>IFERROR(_xlfn.BETA.DIST(DATE(YEAR(AJ$2),MONTH(AJ$2),15),$AD$2,$AE$2,FALSE,DATE(YEAR($AD450),MONTH($AD450),1),DATE(YEAR($AE450),MONTH($AE450),28)),0)</f>
      </c>
      <c r="AK450" s="18">
        <f>IFERROR(_xlfn.BETA.DIST(DATE(YEAR(AK$2),MONTH(AK$2),15),$AD$2,$AE$2,FALSE,DATE(YEAR($AD450),MONTH($AD450),1),DATE(YEAR($AE450),MONTH($AE450),28)),0)</f>
      </c>
      <c r="AL450" s="18">
        <f>IFERROR(_xlfn.BETA.DIST(DATE(YEAR(AL$2),MONTH(AL$2),15),$AD$2,$AE$2,FALSE,DATE(YEAR($AD450),MONTH($AD450),1),DATE(YEAR($AE450),MONTH($AE450),28)),0)</f>
      </c>
      <c r="AM450" s="18">
        <f>IFERROR(_xlfn.BETA.DIST(DATE(YEAR(AM$2),MONTH(AM$2),15),$AD$2,$AE$2,FALSE,DATE(YEAR($AD450),MONTH($AD450),1),DATE(YEAR($AE450),MONTH($AE450),28)),0)</f>
      </c>
      <c r="AN450" s="18">
        <f>IFERROR(_xlfn.BETA.DIST(DATE(YEAR(AN$2),MONTH(AN$2),15),$AD$2,$AE$2,FALSE,DATE(YEAR($AD450),MONTH($AD450),1),DATE(YEAR($AE450),MONTH($AE450),28)),0)</f>
      </c>
      <c r="AO450" s="18">
        <f>IFERROR(_xlfn.BETA.DIST(DATE(YEAR(AO$2),MONTH(AO$2),15),$AD$2,$AE$2,FALSE,DATE(YEAR($AD450),MONTH($AD450),1),DATE(YEAR($AE450),MONTH($AE450),28)),0)</f>
      </c>
      <c r="AP450" s="18">
        <f>IFERROR(_xlfn.BETA.DIST(DATE(YEAR(AP$2),MONTH(AP$2),15),$AD$2,$AE$2,FALSE,DATE(YEAR($AD450),MONTH($AD450),1),DATE(YEAR($AE450),MONTH($AE450),28)),0)</f>
      </c>
      <c r="AQ450" s="18">
        <f>IFERROR(_xlfn.BETA.DIST(DATE(YEAR(AQ$2),MONTH(AQ$2),15),$AD$2,$AE$2,FALSE,DATE(YEAR($AD450),MONTH($AD450),1),DATE(YEAR($AE450),MONTH($AE450),28)),0)</f>
      </c>
      <c r="AR450" s="18">
        <f>IFERROR(_xlfn.BETA.DIST(DATE(YEAR(AR$2),MONTH(AR$2),15),$AD$2,$AE$2,FALSE,DATE(YEAR($AD450),MONTH($AD450),1),DATE(YEAR($AE450),MONTH($AE450),28)),0)</f>
      </c>
      <c r="AS450" s="18">
        <f>IFERROR(_xlfn.BETA.DIST(DATE(YEAR(AS$2),MONTH(AS$2),15),$AD$2,$AE$2,FALSE,DATE(YEAR($AD450),MONTH($AD450),1),DATE(YEAR($AE450),MONTH($AE450),28)),0)</f>
      </c>
      <c r="AT450" s="18">
        <f>IFERROR(_xlfn.BETA.DIST(DATE(YEAR(AT$2),MONTH(AT$2),15),$AD$2,$AE$2,FALSE,DATE(YEAR($AD450),MONTH($AD450),1),DATE(YEAR($AE450),MONTH($AE450),28)),0)</f>
      </c>
      <c r="AU450" s="18">
        <f>IFERROR(_xlfn.BETA.DIST(DATE(YEAR(AU$2),MONTH(AU$2),15),$AD$2,$AE$2,FALSE,DATE(YEAR($AD450),MONTH($AD450),1),DATE(YEAR($AE450),MONTH($AE450),28)),0)</f>
      </c>
      <c r="AV450" s="18">
        <f>SUM(AG450:AU450)</f>
      </c>
      <c r="AW450" s="18">
        <f>IF(J450&lt;&gt;0,J450,IF($AV450=0,0,AG450/$AV450*$Z450))</f>
      </c>
      <c r="AX450" s="18">
        <f>IF(K450&lt;&gt;0,K450,IF($AV450=0,0,AH450/$AV450*$Z450))</f>
      </c>
      <c r="AY450" s="18">
        <f>IF(L450&lt;&gt;0,L450,IF($AV450=0,0,AI450/$AV450*$Z450))</f>
      </c>
      <c r="AZ450" s="18">
        <f>IF(M450&lt;&gt;0,M450,IF($AV450=0,0,AJ450/$AV450*$Z450))</f>
      </c>
      <c r="BA450" s="18">
        <f>IF(N450&lt;&gt;0,N450,IF($AV450=0,0,AK450/$AV450*$Z450))</f>
      </c>
      <c r="BB450" s="18">
        <f>IF(O450&lt;&gt;0,O450,IF($AV450=0,0,AL450/$AV450*$Z450))</f>
      </c>
      <c r="BC450" s="18">
        <f>IF(P450&lt;&gt;0,P450,IF($AV450=0,0,AM450/$AV450*$Z450))</f>
      </c>
      <c r="BD450" s="18">
        <f>IF(Q450&lt;&gt;0,Q450,IF($AV450=0,0,AN450/$AV450*$Z450))</f>
      </c>
      <c r="BE450" s="18">
        <f>IF(R450&lt;&gt;0,R450,IF($AV450=0,0,AO450/$AV450*$Z450))</f>
      </c>
      <c r="BF450" s="18">
        <f>IF(S450&lt;&gt;0,S450,IF($AV450=0,0,AP450/$AV450*$Z450))</f>
      </c>
      <c r="BG450" s="18">
        <f>IF(T450&lt;&gt;0,T450,IF($AV450=0,0,AQ450/$AV450*$Z450))</f>
      </c>
      <c r="BH450" s="18">
        <f>IF(U450&lt;&gt;0,U450,IF($AV450=0,0,AR450/$AV450*$Z450))</f>
      </c>
      <c r="BI450" s="18">
        <f>IF(V450&lt;&gt;0,V450,IF($AV450=0,0,AS450/$AV450*$Z450))</f>
      </c>
      <c r="BJ450" s="18">
        <f>IF(W450&lt;&gt;0,W450,IF($AV450=0,0,AT450/$AV450*$Z450))</f>
      </c>
      <c r="BK450" s="18">
        <f>IF(X450&lt;&gt;0,X450,IF($AV450=0,0,AU450/$AV450*$Z450))</f>
      </c>
      <c r="BL450" s="18">
        <f>SUM(AW450:BK450)</f>
      </c>
      <c r="BM450" s="18">
        <f>I450-BL450</f>
      </c>
    </row>
    <row r="451" outlineLevel="3">
      <c r="A451" s="17" t="str">
        <v>14.1.2.4</v>
      </c>
      <c r="B451" s="17" t="str">
        <v/>
      </c>
      <c r="C451" s="17" t="str">
        <v/>
      </c>
      <c r="D451" s="17" t="str">
        <v/>
      </c>
      <c r="E451" s="17" t="str">
        <v>14.1.2.4</v>
      </c>
      <c r="F451" s="17" t="str">
        <v>Motor for operating mechanism for disconnector and earthing switch.</v>
      </c>
      <c r="G451" s="17">
        <v>3532.29</v>
      </c>
      <c r="H451" s="17" t="str">
        <v/>
      </c>
      <c r="I451" s="17" t="str">
        <v/>
      </c>
      <c r="J451" s="17" t="str">
        <v/>
      </c>
      <c r="K451" s="17" t="str">
        <v/>
      </c>
      <c r="L451" s="17" t="str">
        <v/>
      </c>
      <c r="M451" s="17" t="str">
        <v/>
      </c>
      <c r="N451" s="17" t="str">
        <v/>
      </c>
      <c r="O451" s="17" t="str">
        <v/>
      </c>
      <c r="P451" s="17" t="str">
        <v/>
      </c>
      <c r="Q451" s="17" t="str">
        <v/>
      </c>
      <c r="R451" s="17" t="str">
        <v/>
      </c>
      <c r="S451" s="17" t="str">
        <v/>
      </c>
      <c r="T451" s="17" t="str">
        <v/>
      </c>
      <c r="U451" s="17" t="str">
        <v/>
      </c>
      <c r="V451" s="17" t="str">
        <v/>
      </c>
      <c r="W451" s="17" t="str">
        <v/>
      </c>
      <c r="X451" s="17" t="str">
        <v/>
      </c>
      <c r="Y451" s="17" t="str">
        <v/>
      </c>
      <c r="Z451" s="17" t="str">
        <v/>
      </c>
      <c r="AA451" s="17" t="str">
        <v/>
      </c>
      <c r="AB451" s="17" t="str">
        <v/>
      </c>
      <c r="AC451" s="17" t="str">
        <v/>
      </c>
      <c r="AD451" s="17" t="str">
        <v/>
      </c>
      <c r="AE451" s="17" t="str">
        <v/>
      </c>
      <c r="AF451" s="5" t="str">
        <v/>
      </c>
      <c r="AG451" s="18">
        <f>IFERROR(_xlfn.BETA.DIST(DATE(YEAR(AG$2),MONTH(AG$2),15),$AD$2,$AE$2,FALSE,DATE(YEAR($AD451),MONTH($AD451),1),DATE(YEAR($AE451),MONTH($AE451),28)),0)</f>
      </c>
      <c r="AH451" s="18">
        <f>IFERROR(_xlfn.BETA.DIST(DATE(YEAR(AH$2),MONTH(AH$2),15),$AD$2,$AE$2,FALSE,DATE(YEAR($AD451),MONTH($AD451),1),DATE(YEAR($AE451),MONTH($AE451),28)),0)</f>
      </c>
      <c r="AI451" s="18">
        <f>IFERROR(_xlfn.BETA.DIST(DATE(YEAR(AI$2),MONTH(AI$2),15),$AD$2,$AE$2,FALSE,DATE(YEAR($AD451),MONTH($AD451),1),DATE(YEAR($AE451),MONTH($AE451),28)),0)</f>
      </c>
      <c r="AJ451" s="18">
        <f>IFERROR(_xlfn.BETA.DIST(DATE(YEAR(AJ$2),MONTH(AJ$2),15),$AD$2,$AE$2,FALSE,DATE(YEAR($AD451),MONTH($AD451),1),DATE(YEAR($AE451),MONTH($AE451),28)),0)</f>
      </c>
      <c r="AK451" s="18">
        <f>IFERROR(_xlfn.BETA.DIST(DATE(YEAR(AK$2),MONTH(AK$2),15),$AD$2,$AE$2,FALSE,DATE(YEAR($AD451),MONTH($AD451),1),DATE(YEAR($AE451),MONTH($AE451),28)),0)</f>
      </c>
      <c r="AL451" s="18">
        <f>IFERROR(_xlfn.BETA.DIST(DATE(YEAR(AL$2),MONTH(AL$2),15),$AD$2,$AE$2,FALSE,DATE(YEAR($AD451),MONTH($AD451),1),DATE(YEAR($AE451),MONTH($AE451),28)),0)</f>
      </c>
      <c r="AM451" s="18">
        <f>IFERROR(_xlfn.BETA.DIST(DATE(YEAR(AM$2),MONTH(AM$2),15),$AD$2,$AE$2,FALSE,DATE(YEAR($AD451),MONTH($AD451),1),DATE(YEAR($AE451),MONTH($AE451),28)),0)</f>
      </c>
      <c r="AN451" s="18">
        <f>IFERROR(_xlfn.BETA.DIST(DATE(YEAR(AN$2),MONTH(AN$2),15),$AD$2,$AE$2,FALSE,DATE(YEAR($AD451),MONTH($AD451),1),DATE(YEAR($AE451),MONTH($AE451),28)),0)</f>
      </c>
      <c r="AO451" s="18">
        <f>IFERROR(_xlfn.BETA.DIST(DATE(YEAR(AO$2),MONTH(AO$2),15),$AD$2,$AE$2,FALSE,DATE(YEAR($AD451),MONTH($AD451),1),DATE(YEAR($AE451),MONTH($AE451),28)),0)</f>
      </c>
      <c r="AP451" s="18">
        <f>IFERROR(_xlfn.BETA.DIST(DATE(YEAR(AP$2),MONTH(AP$2),15),$AD$2,$AE$2,FALSE,DATE(YEAR($AD451),MONTH($AD451),1),DATE(YEAR($AE451),MONTH($AE451),28)),0)</f>
      </c>
      <c r="AQ451" s="18">
        <f>IFERROR(_xlfn.BETA.DIST(DATE(YEAR(AQ$2),MONTH(AQ$2),15),$AD$2,$AE$2,FALSE,DATE(YEAR($AD451),MONTH($AD451),1),DATE(YEAR($AE451),MONTH($AE451),28)),0)</f>
      </c>
      <c r="AR451" s="18">
        <f>IFERROR(_xlfn.BETA.DIST(DATE(YEAR(AR$2),MONTH(AR$2),15),$AD$2,$AE$2,FALSE,DATE(YEAR($AD451),MONTH($AD451),1),DATE(YEAR($AE451),MONTH($AE451),28)),0)</f>
      </c>
      <c r="AS451" s="18">
        <f>IFERROR(_xlfn.BETA.DIST(DATE(YEAR(AS$2),MONTH(AS$2),15),$AD$2,$AE$2,FALSE,DATE(YEAR($AD451),MONTH($AD451),1),DATE(YEAR($AE451),MONTH($AE451),28)),0)</f>
      </c>
      <c r="AT451" s="18">
        <f>IFERROR(_xlfn.BETA.DIST(DATE(YEAR(AT$2),MONTH(AT$2),15),$AD$2,$AE$2,FALSE,DATE(YEAR($AD451),MONTH($AD451),1),DATE(YEAR($AE451),MONTH($AE451),28)),0)</f>
      </c>
      <c r="AU451" s="18">
        <f>IFERROR(_xlfn.BETA.DIST(DATE(YEAR(AU$2),MONTH(AU$2),15),$AD$2,$AE$2,FALSE,DATE(YEAR($AD451),MONTH($AD451),1),DATE(YEAR($AE451),MONTH($AE451),28)),0)</f>
      </c>
      <c r="AV451" s="18">
        <f>SUM(AG451:AU451)</f>
      </c>
      <c r="AW451" s="18">
        <f>IF(J451&lt;&gt;0,J451,IF($AV451=0,0,AG451/$AV451*$Z451))</f>
      </c>
      <c r="AX451" s="18">
        <f>IF(K451&lt;&gt;0,K451,IF($AV451=0,0,AH451/$AV451*$Z451))</f>
      </c>
      <c r="AY451" s="18">
        <f>IF(L451&lt;&gt;0,L451,IF($AV451=0,0,AI451/$AV451*$Z451))</f>
      </c>
      <c r="AZ451" s="18">
        <f>IF(M451&lt;&gt;0,M451,IF($AV451=0,0,AJ451/$AV451*$Z451))</f>
      </c>
      <c r="BA451" s="18">
        <f>IF(N451&lt;&gt;0,N451,IF($AV451=0,0,AK451/$AV451*$Z451))</f>
      </c>
      <c r="BB451" s="18">
        <f>IF(O451&lt;&gt;0,O451,IF($AV451=0,0,AL451/$AV451*$Z451))</f>
      </c>
      <c r="BC451" s="18">
        <f>IF(P451&lt;&gt;0,P451,IF($AV451=0,0,AM451/$AV451*$Z451))</f>
      </c>
      <c r="BD451" s="18">
        <f>IF(Q451&lt;&gt;0,Q451,IF($AV451=0,0,AN451/$AV451*$Z451))</f>
      </c>
      <c r="BE451" s="18">
        <f>IF(R451&lt;&gt;0,R451,IF($AV451=0,0,AO451/$AV451*$Z451))</f>
      </c>
      <c r="BF451" s="18">
        <f>IF(S451&lt;&gt;0,S451,IF($AV451=0,0,AP451/$AV451*$Z451))</f>
      </c>
      <c r="BG451" s="18">
        <f>IF(T451&lt;&gt;0,T451,IF($AV451=0,0,AQ451/$AV451*$Z451))</f>
      </c>
      <c r="BH451" s="18">
        <f>IF(U451&lt;&gt;0,U451,IF($AV451=0,0,AR451/$AV451*$Z451))</f>
      </c>
      <c r="BI451" s="18">
        <f>IF(V451&lt;&gt;0,V451,IF($AV451=0,0,AS451/$AV451*$Z451))</f>
      </c>
      <c r="BJ451" s="18">
        <f>IF(W451&lt;&gt;0,W451,IF($AV451=0,0,AT451/$AV451*$Z451))</f>
      </c>
      <c r="BK451" s="18">
        <f>IF(X451&lt;&gt;0,X451,IF($AV451=0,0,AU451/$AV451*$Z451))</f>
      </c>
      <c r="BL451" s="18">
        <f>SUM(AW451:BK451)</f>
      </c>
      <c r="BM451" s="17" t="str">
        <v/>
      </c>
    </row>
    <row r="452" outlineLevel="4">
      <c r="A452" s="5" t="str">
        <v>14.1.2.4</v>
      </c>
      <c r="B452" s="5" t="str">
        <v/>
      </c>
      <c r="C452" s="5" t="str">
        <v>BSKDGNGENGR05</v>
      </c>
      <c r="D452" s="5" t="str">
        <v>BSKDGNGENGR05</v>
      </c>
      <c r="E452" s="19">
        <f>IFERROR(_xlfn.XLOOKUP(F452,Assumptions!B:B,Assumptions!C:C),0)</f>
      </c>
      <c r="F452" s="5" t="str">
        <v>Advanced Payment</v>
      </c>
      <c r="G452" s="5" t="str">
        <v/>
      </c>
      <c r="H452" s="18">
        <f>G451*E452</f>
      </c>
      <c r="I452" s="18">
        <f>H452*(1-0)</f>
      </c>
      <c r="J452" s="18">
        <v>0</v>
      </c>
      <c r="K452" s="18">
        <v>0</v>
      </c>
      <c r="L452" s="18">
        <v>0</v>
      </c>
      <c r="M452" s="18">
        <v>0</v>
      </c>
      <c r="N452" s="18">
        <v>0</v>
      </c>
      <c r="O452" s="18">
        <v>0</v>
      </c>
      <c r="P452" s="18">
        <v>0</v>
      </c>
      <c r="Q452" s="18">
        <v>0</v>
      </c>
      <c r="R452" s="18">
        <v>0</v>
      </c>
      <c r="S452" s="18">
        <v>0</v>
      </c>
      <c r="T452" s="18">
        <v>0</v>
      </c>
      <c r="U452" s="18">
        <v>0</v>
      </c>
      <c r="V452" s="18">
        <v>0</v>
      </c>
      <c r="W452" s="18">
        <v>0</v>
      </c>
      <c r="X452" s="18">
        <v>0</v>
      </c>
      <c r="Y452" s="18">
        <f>SUM(J452:X452)</f>
      </c>
      <c r="Z452" s="18">
        <f>I452-Y452</f>
      </c>
      <c r="AA452" s="20">
        <v>46026</v>
      </c>
      <c r="AB452" s="20">
        <v>46026</v>
      </c>
      <c r="AC452" s="18">
        <f>IFERROR(_xlfn.XLOOKUP(F452,Assumptions!B:B,Assumptions!D:D),0)</f>
      </c>
      <c r="AD452" s="20">
        <f>AA452+AC452</f>
      </c>
      <c r="AE452" s="20">
        <f>AC452+AB452</f>
      </c>
      <c r="AF452" s="5" t="str">
        <v/>
      </c>
      <c r="AG452" s="18">
        <f>IFERROR(_xlfn.BETA.DIST(DATE(YEAR(AG$2),MONTH(AG$2),15),$AD$2,$AE$2,FALSE,DATE(YEAR($AD452),MONTH($AD452),1),DATE(YEAR($AE452),MONTH($AE452),28)),0)</f>
      </c>
      <c r="AH452" s="18">
        <f>IFERROR(_xlfn.BETA.DIST(DATE(YEAR(AH$2),MONTH(AH$2),15),$AD$2,$AE$2,FALSE,DATE(YEAR($AD452),MONTH($AD452),1),DATE(YEAR($AE452),MONTH($AE452),28)),0)</f>
      </c>
      <c r="AI452" s="18">
        <f>IFERROR(_xlfn.BETA.DIST(DATE(YEAR(AI$2),MONTH(AI$2),15),$AD$2,$AE$2,FALSE,DATE(YEAR($AD452),MONTH($AD452),1),DATE(YEAR($AE452),MONTH($AE452),28)),0)</f>
      </c>
      <c r="AJ452" s="18">
        <f>IFERROR(_xlfn.BETA.DIST(DATE(YEAR(AJ$2),MONTH(AJ$2),15),$AD$2,$AE$2,FALSE,DATE(YEAR($AD452),MONTH($AD452),1),DATE(YEAR($AE452),MONTH($AE452),28)),0)</f>
      </c>
      <c r="AK452" s="18">
        <f>IFERROR(_xlfn.BETA.DIST(DATE(YEAR(AK$2),MONTH(AK$2),15),$AD$2,$AE$2,FALSE,DATE(YEAR($AD452),MONTH($AD452),1),DATE(YEAR($AE452),MONTH($AE452),28)),0)</f>
      </c>
      <c r="AL452" s="18">
        <f>IFERROR(_xlfn.BETA.DIST(DATE(YEAR(AL$2),MONTH(AL$2),15),$AD$2,$AE$2,FALSE,DATE(YEAR($AD452),MONTH($AD452),1),DATE(YEAR($AE452),MONTH($AE452),28)),0)</f>
      </c>
      <c r="AM452" s="18">
        <f>IFERROR(_xlfn.BETA.DIST(DATE(YEAR(AM$2),MONTH(AM$2),15),$AD$2,$AE$2,FALSE,DATE(YEAR($AD452),MONTH($AD452),1),DATE(YEAR($AE452),MONTH($AE452),28)),0)</f>
      </c>
      <c r="AN452" s="18">
        <f>IFERROR(_xlfn.BETA.DIST(DATE(YEAR(AN$2),MONTH(AN$2),15),$AD$2,$AE$2,FALSE,DATE(YEAR($AD452),MONTH($AD452),1),DATE(YEAR($AE452),MONTH($AE452),28)),0)</f>
      </c>
      <c r="AO452" s="18">
        <f>IFERROR(_xlfn.BETA.DIST(DATE(YEAR(AO$2),MONTH(AO$2),15),$AD$2,$AE$2,FALSE,DATE(YEAR($AD452),MONTH($AD452),1),DATE(YEAR($AE452),MONTH($AE452),28)),0)</f>
      </c>
      <c r="AP452" s="18">
        <f>IFERROR(_xlfn.BETA.DIST(DATE(YEAR(AP$2),MONTH(AP$2),15),$AD$2,$AE$2,FALSE,DATE(YEAR($AD452),MONTH($AD452),1),DATE(YEAR($AE452),MONTH($AE452),28)),0)</f>
      </c>
      <c r="AQ452" s="18">
        <f>IFERROR(_xlfn.BETA.DIST(DATE(YEAR(AQ$2),MONTH(AQ$2),15),$AD$2,$AE$2,FALSE,DATE(YEAR($AD452),MONTH($AD452),1),DATE(YEAR($AE452),MONTH($AE452),28)),0)</f>
      </c>
      <c r="AR452" s="18">
        <f>IFERROR(_xlfn.BETA.DIST(DATE(YEAR(AR$2),MONTH(AR$2),15),$AD$2,$AE$2,FALSE,DATE(YEAR($AD452),MONTH($AD452),1),DATE(YEAR($AE452),MONTH($AE452),28)),0)</f>
      </c>
      <c r="AS452" s="18">
        <f>IFERROR(_xlfn.BETA.DIST(DATE(YEAR(AS$2),MONTH(AS$2),15),$AD$2,$AE$2,FALSE,DATE(YEAR($AD452),MONTH($AD452),1),DATE(YEAR($AE452),MONTH($AE452),28)),0)</f>
      </c>
      <c r="AT452" s="18">
        <f>IFERROR(_xlfn.BETA.DIST(DATE(YEAR(AT$2),MONTH(AT$2),15),$AD$2,$AE$2,FALSE,DATE(YEAR($AD452),MONTH($AD452),1),DATE(YEAR($AE452),MONTH($AE452),28)),0)</f>
      </c>
      <c r="AU452" s="18">
        <f>IFERROR(_xlfn.BETA.DIST(DATE(YEAR(AU$2),MONTH(AU$2),15),$AD$2,$AE$2,FALSE,DATE(YEAR($AD452),MONTH($AD452),1),DATE(YEAR($AE452),MONTH($AE452),28)),0)</f>
      </c>
      <c r="AV452" s="18">
        <f>SUM(AG452:AU452)</f>
      </c>
      <c r="AW452" s="18">
        <f>IF(J452&lt;&gt;0,J452,IF($AV452=0,0,AG452/$AV452*$Z452))</f>
      </c>
      <c r="AX452" s="18">
        <f>IF(K452&lt;&gt;0,K452,IF($AV452=0,0,AH452/$AV452*$Z452))</f>
      </c>
      <c r="AY452" s="18">
        <f>IF(L452&lt;&gt;0,L452,IF($AV452=0,0,AI452/$AV452*$Z452))</f>
      </c>
      <c r="AZ452" s="18">
        <f>IF(M452&lt;&gt;0,M452,IF($AV452=0,0,AJ452/$AV452*$Z452))</f>
      </c>
      <c r="BA452" s="18">
        <f>IF(N452&lt;&gt;0,N452,IF($AV452=0,0,AK452/$AV452*$Z452))</f>
      </c>
      <c r="BB452" s="18">
        <f>IF(O452&lt;&gt;0,O452,IF($AV452=0,0,AL452/$AV452*$Z452))</f>
      </c>
      <c r="BC452" s="18">
        <f>IF(P452&lt;&gt;0,P452,IF($AV452=0,0,AM452/$AV452*$Z452))</f>
      </c>
      <c r="BD452" s="18">
        <f>IF(Q452&lt;&gt;0,Q452,IF($AV452=0,0,AN452/$AV452*$Z452))</f>
      </c>
      <c r="BE452" s="18">
        <f>IF(R452&lt;&gt;0,R452,IF($AV452=0,0,AO452/$AV452*$Z452))</f>
      </c>
      <c r="BF452" s="18">
        <f>IF(S452&lt;&gt;0,S452,IF($AV452=0,0,AP452/$AV452*$Z452))</f>
      </c>
      <c r="BG452" s="18">
        <f>IF(T452&lt;&gt;0,T452,IF($AV452=0,0,AQ452/$AV452*$Z452))</f>
      </c>
      <c r="BH452" s="18">
        <f>IF(U452&lt;&gt;0,U452,IF($AV452=0,0,AR452/$AV452*$Z452))</f>
      </c>
      <c r="BI452" s="18">
        <f>IF(V452&lt;&gt;0,V452,IF($AV452=0,0,AS452/$AV452*$Z452))</f>
      </c>
      <c r="BJ452" s="18">
        <f>IF(W452&lt;&gt;0,W452,IF($AV452=0,0,AT452/$AV452*$Z452))</f>
      </c>
      <c r="BK452" s="18">
        <f>IF(X452&lt;&gt;0,X452,IF($AV452=0,0,AU452/$AV452*$Z452))</f>
      </c>
      <c r="BL452" s="18">
        <f>SUM(AW452:BK452)</f>
      </c>
      <c r="BM452" s="18">
        <f>I452-BL452</f>
      </c>
    </row>
    <row r="453" outlineLevel="4">
      <c r="A453" s="5" t="str">
        <v>14.1.2.4</v>
      </c>
      <c r="B453" s="5" t="str">
        <v/>
      </c>
      <c r="C453" s="5" t="str">
        <v>BSPRELGENG207</v>
      </c>
      <c r="D453" s="5" t="str">
        <v>BSPRELGENG207</v>
      </c>
      <c r="E453" s="19">
        <f>IFERROR(_xlfn.XLOOKUP(F453,Assumptions!B:B,Assumptions!C:C),0)</f>
      </c>
      <c r="F453" s="5" t="str">
        <v>Site Delivery USD</v>
      </c>
      <c r="G453" s="5" t="str">
        <v/>
      </c>
      <c r="H453" s="18">
        <f>G451*E453</f>
      </c>
      <c r="I453" s="18">
        <f>H453*(1-0)</f>
      </c>
      <c r="J453" s="18">
        <v>0</v>
      </c>
      <c r="K453" s="18">
        <v>0</v>
      </c>
      <c r="L453" s="18">
        <v>0</v>
      </c>
      <c r="M453" s="18">
        <v>0</v>
      </c>
      <c r="N453" s="18">
        <v>0</v>
      </c>
      <c r="O453" s="18">
        <v>0</v>
      </c>
      <c r="P453" s="18">
        <v>0</v>
      </c>
      <c r="Q453" s="18">
        <v>0</v>
      </c>
      <c r="R453" s="18">
        <v>0</v>
      </c>
      <c r="S453" s="18">
        <v>0</v>
      </c>
      <c r="T453" s="18">
        <v>0</v>
      </c>
      <c r="U453" s="18">
        <v>0</v>
      </c>
      <c r="V453" s="18">
        <v>0</v>
      </c>
      <c r="W453" s="18">
        <v>0</v>
      </c>
      <c r="X453" s="18">
        <v>0</v>
      </c>
      <c r="Y453" s="18">
        <f>SUM(J453:X453)</f>
      </c>
      <c r="Z453" s="18">
        <f>I453-Y453</f>
      </c>
      <c r="AA453" s="20">
        <v>46294</v>
      </c>
      <c r="AB453" s="20">
        <v>46294</v>
      </c>
      <c r="AC453" s="18">
        <f>IFERROR(_xlfn.XLOOKUP(F453,Assumptions!B:B,Assumptions!D:D),0)</f>
      </c>
      <c r="AD453" s="20">
        <f>AA453+AC453</f>
      </c>
      <c r="AE453" s="20">
        <f>AC453+AB453</f>
      </c>
      <c r="AF453" s="5" t="str">
        <v/>
      </c>
      <c r="AG453" s="18">
        <f>IFERROR(_xlfn.BETA.DIST(DATE(YEAR(AG$2),MONTH(AG$2),15),$AD$2,$AE$2,FALSE,DATE(YEAR($AD453),MONTH($AD453),1),DATE(YEAR($AE453),MONTH($AE453),28)),0)</f>
      </c>
      <c r="AH453" s="18">
        <f>IFERROR(_xlfn.BETA.DIST(DATE(YEAR(AH$2),MONTH(AH$2),15),$AD$2,$AE$2,FALSE,DATE(YEAR($AD453),MONTH($AD453),1),DATE(YEAR($AE453),MONTH($AE453),28)),0)</f>
      </c>
      <c r="AI453" s="18">
        <f>IFERROR(_xlfn.BETA.DIST(DATE(YEAR(AI$2),MONTH(AI$2),15),$AD$2,$AE$2,FALSE,DATE(YEAR($AD453),MONTH($AD453),1),DATE(YEAR($AE453),MONTH($AE453),28)),0)</f>
      </c>
      <c r="AJ453" s="18">
        <f>IFERROR(_xlfn.BETA.DIST(DATE(YEAR(AJ$2),MONTH(AJ$2),15),$AD$2,$AE$2,FALSE,DATE(YEAR($AD453),MONTH($AD453),1),DATE(YEAR($AE453),MONTH($AE453),28)),0)</f>
      </c>
      <c r="AK453" s="18">
        <f>IFERROR(_xlfn.BETA.DIST(DATE(YEAR(AK$2),MONTH(AK$2),15),$AD$2,$AE$2,FALSE,DATE(YEAR($AD453),MONTH($AD453),1),DATE(YEAR($AE453),MONTH($AE453),28)),0)</f>
      </c>
      <c r="AL453" s="18">
        <f>IFERROR(_xlfn.BETA.DIST(DATE(YEAR(AL$2),MONTH(AL$2),15),$AD$2,$AE$2,FALSE,DATE(YEAR($AD453),MONTH($AD453),1),DATE(YEAR($AE453),MONTH($AE453),28)),0)</f>
      </c>
      <c r="AM453" s="18">
        <f>IFERROR(_xlfn.BETA.DIST(DATE(YEAR(AM$2),MONTH(AM$2),15),$AD$2,$AE$2,FALSE,DATE(YEAR($AD453),MONTH($AD453),1),DATE(YEAR($AE453),MONTH($AE453),28)),0)</f>
      </c>
      <c r="AN453" s="18">
        <f>IFERROR(_xlfn.BETA.DIST(DATE(YEAR(AN$2),MONTH(AN$2),15),$AD$2,$AE$2,FALSE,DATE(YEAR($AD453),MONTH($AD453),1),DATE(YEAR($AE453),MONTH($AE453),28)),0)</f>
      </c>
      <c r="AO453" s="18">
        <f>IFERROR(_xlfn.BETA.DIST(DATE(YEAR(AO$2),MONTH(AO$2),15),$AD$2,$AE$2,FALSE,DATE(YEAR($AD453),MONTH($AD453),1),DATE(YEAR($AE453),MONTH($AE453),28)),0)</f>
      </c>
      <c r="AP453" s="18">
        <f>IFERROR(_xlfn.BETA.DIST(DATE(YEAR(AP$2),MONTH(AP$2),15),$AD$2,$AE$2,FALSE,DATE(YEAR($AD453),MONTH($AD453),1),DATE(YEAR($AE453),MONTH($AE453),28)),0)</f>
      </c>
      <c r="AQ453" s="18">
        <f>IFERROR(_xlfn.BETA.DIST(DATE(YEAR(AQ$2),MONTH(AQ$2),15),$AD$2,$AE$2,FALSE,DATE(YEAR($AD453),MONTH($AD453),1),DATE(YEAR($AE453),MONTH($AE453),28)),0)</f>
      </c>
      <c r="AR453" s="18">
        <f>IFERROR(_xlfn.BETA.DIST(DATE(YEAR(AR$2),MONTH(AR$2),15),$AD$2,$AE$2,FALSE,DATE(YEAR($AD453),MONTH($AD453),1),DATE(YEAR($AE453),MONTH($AE453),28)),0)</f>
      </c>
      <c r="AS453" s="18">
        <f>IFERROR(_xlfn.BETA.DIST(DATE(YEAR(AS$2),MONTH(AS$2),15),$AD$2,$AE$2,FALSE,DATE(YEAR($AD453),MONTH($AD453),1),DATE(YEAR($AE453),MONTH($AE453),28)),0)</f>
      </c>
      <c r="AT453" s="18">
        <f>IFERROR(_xlfn.BETA.DIST(DATE(YEAR(AT$2),MONTH(AT$2),15),$AD$2,$AE$2,FALSE,DATE(YEAR($AD453),MONTH($AD453),1),DATE(YEAR($AE453),MONTH($AE453),28)),0)</f>
      </c>
      <c r="AU453" s="18">
        <f>IFERROR(_xlfn.BETA.DIST(DATE(YEAR(AU$2),MONTH(AU$2),15),$AD$2,$AE$2,FALSE,DATE(YEAR($AD453),MONTH($AD453),1),DATE(YEAR($AE453),MONTH($AE453),28)),0)</f>
      </c>
      <c r="AV453" s="18">
        <f>SUM(AG453:AU453)</f>
      </c>
      <c r="AW453" s="18">
        <f>IF(J453&lt;&gt;0,J453,IF($AV453=0,0,AG453/$AV453*$Z453))</f>
      </c>
      <c r="AX453" s="18">
        <f>IF(K453&lt;&gt;0,K453,IF($AV453=0,0,AH453/$AV453*$Z453))</f>
      </c>
      <c r="AY453" s="18">
        <f>IF(L453&lt;&gt;0,L453,IF($AV453=0,0,AI453/$AV453*$Z453))</f>
      </c>
      <c r="AZ453" s="18">
        <f>IF(M453&lt;&gt;0,M453,IF($AV453=0,0,AJ453/$AV453*$Z453))</f>
      </c>
      <c r="BA453" s="18">
        <f>IF(N453&lt;&gt;0,N453,IF($AV453=0,0,AK453/$AV453*$Z453))</f>
      </c>
      <c r="BB453" s="18">
        <f>IF(O453&lt;&gt;0,O453,IF($AV453=0,0,AL453/$AV453*$Z453))</f>
      </c>
      <c r="BC453" s="18">
        <f>IF(P453&lt;&gt;0,P453,IF($AV453=0,0,AM453/$AV453*$Z453))</f>
      </c>
      <c r="BD453" s="18">
        <f>IF(Q453&lt;&gt;0,Q453,IF($AV453=0,0,AN453/$AV453*$Z453))</f>
      </c>
      <c r="BE453" s="18">
        <f>IF(R453&lt;&gt;0,R453,IF($AV453=0,0,AO453/$AV453*$Z453))</f>
      </c>
      <c r="BF453" s="18">
        <f>IF(S453&lt;&gt;0,S453,IF($AV453=0,0,AP453/$AV453*$Z453))</f>
      </c>
      <c r="BG453" s="18">
        <f>IF(T453&lt;&gt;0,T453,IF($AV453=0,0,AQ453/$AV453*$Z453))</f>
      </c>
      <c r="BH453" s="18">
        <f>IF(U453&lt;&gt;0,U453,IF($AV453=0,0,AR453/$AV453*$Z453))</f>
      </c>
      <c r="BI453" s="18">
        <f>IF(V453&lt;&gt;0,V453,IF($AV453=0,0,AS453/$AV453*$Z453))</f>
      </c>
      <c r="BJ453" s="18">
        <f>IF(W453&lt;&gt;0,W453,IF($AV453=0,0,AT453/$AV453*$Z453))</f>
      </c>
      <c r="BK453" s="18">
        <f>IF(X453&lt;&gt;0,X453,IF($AV453=0,0,AU453/$AV453*$Z453))</f>
      </c>
      <c r="BL453" s="18">
        <f>SUM(AW453:BK453)</f>
      </c>
      <c r="BM453" s="18">
        <f>I453-BL453</f>
      </c>
    </row>
    <row r="454" outlineLevel="4">
      <c r="A454" s="5" t="str">
        <v>14.1.2.4</v>
      </c>
      <c r="B454" s="5" t="str">
        <v/>
      </c>
      <c r="C454" s="5" t="str">
        <v>BSKDGNGENGR07</v>
      </c>
      <c r="D454" s="5" t="str">
        <v>BSKDGNGENGR07</v>
      </c>
      <c r="E454" s="19">
        <f>IFERROR(_xlfn.XLOOKUP(F454,Assumptions!B:B,Assumptions!C:C),0)</f>
      </c>
      <c r="F454" s="5" t="str">
        <v>Retention</v>
      </c>
      <c r="G454" s="5" t="str">
        <v/>
      </c>
      <c r="H454" s="18">
        <f>G451*E454</f>
      </c>
      <c r="I454" s="18">
        <f>H454*(1-0)</f>
      </c>
      <c r="J454" s="18">
        <v>0</v>
      </c>
      <c r="K454" s="18">
        <v>0</v>
      </c>
      <c r="L454" s="18">
        <v>0</v>
      </c>
      <c r="M454" s="18">
        <v>0</v>
      </c>
      <c r="N454" s="18">
        <v>0</v>
      </c>
      <c r="O454" s="18">
        <v>0</v>
      </c>
      <c r="P454" s="18">
        <v>0</v>
      </c>
      <c r="Q454" s="18">
        <v>0</v>
      </c>
      <c r="R454" s="18">
        <v>0</v>
      </c>
      <c r="S454" s="18">
        <v>0</v>
      </c>
      <c r="T454" s="18">
        <v>0</v>
      </c>
      <c r="U454" s="18">
        <v>0</v>
      </c>
      <c r="V454" s="18">
        <v>0</v>
      </c>
      <c r="W454" s="18">
        <v>0</v>
      </c>
      <c r="X454" s="18">
        <v>0</v>
      </c>
      <c r="Y454" s="18">
        <f>SUM(J454:X454)</f>
      </c>
      <c r="Z454" s="18">
        <f>I454-Y454</f>
      </c>
      <c r="AA454" s="20">
        <v>46483</v>
      </c>
      <c r="AB454" s="20">
        <v>46483</v>
      </c>
      <c r="AC454" s="18">
        <f>IFERROR(_xlfn.XLOOKUP(F454,Assumptions!B:B,Assumptions!D:D),0)</f>
      </c>
      <c r="AD454" s="20">
        <f>AA454+AC454</f>
      </c>
      <c r="AE454" s="20">
        <f>AC454+AB454</f>
      </c>
      <c r="AF454" s="5" t="str">
        <v/>
      </c>
      <c r="AG454" s="18">
        <f>IFERROR(_xlfn.BETA.DIST(DATE(YEAR(AG$2),MONTH(AG$2),15),$AD$2,$AE$2,FALSE,DATE(YEAR($AD454),MONTH($AD454),1),DATE(YEAR($AE454),MONTH($AE454),28)),0)</f>
      </c>
      <c r="AH454" s="18">
        <f>IFERROR(_xlfn.BETA.DIST(DATE(YEAR(AH$2),MONTH(AH$2),15),$AD$2,$AE$2,FALSE,DATE(YEAR($AD454),MONTH($AD454),1),DATE(YEAR($AE454),MONTH($AE454),28)),0)</f>
      </c>
      <c r="AI454" s="18">
        <f>IFERROR(_xlfn.BETA.DIST(DATE(YEAR(AI$2),MONTH(AI$2),15),$AD$2,$AE$2,FALSE,DATE(YEAR($AD454),MONTH($AD454),1),DATE(YEAR($AE454),MONTH($AE454),28)),0)</f>
      </c>
      <c r="AJ454" s="18">
        <f>IFERROR(_xlfn.BETA.DIST(DATE(YEAR(AJ$2),MONTH(AJ$2),15),$AD$2,$AE$2,FALSE,DATE(YEAR($AD454),MONTH($AD454),1),DATE(YEAR($AE454),MONTH($AE454),28)),0)</f>
      </c>
      <c r="AK454" s="18">
        <f>IFERROR(_xlfn.BETA.DIST(DATE(YEAR(AK$2),MONTH(AK$2),15),$AD$2,$AE$2,FALSE,DATE(YEAR($AD454),MONTH($AD454),1),DATE(YEAR($AE454),MONTH($AE454),28)),0)</f>
      </c>
      <c r="AL454" s="18">
        <f>IFERROR(_xlfn.BETA.DIST(DATE(YEAR(AL$2),MONTH(AL$2),15),$AD$2,$AE$2,FALSE,DATE(YEAR($AD454),MONTH($AD454),1),DATE(YEAR($AE454),MONTH($AE454),28)),0)</f>
      </c>
      <c r="AM454" s="18">
        <f>IFERROR(_xlfn.BETA.DIST(DATE(YEAR(AM$2),MONTH(AM$2),15),$AD$2,$AE$2,FALSE,DATE(YEAR($AD454),MONTH($AD454),1),DATE(YEAR($AE454),MONTH($AE454),28)),0)</f>
      </c>
      <c r="AN454" s="18">
        <f>IFERROR(_xlfn.BETA.DIST(DATE(YEAR(AN$2),MONTH(AN$2),15),$AD$2,$AE$2,FALSE,DATE(YEAR($AD454),MONTH($AD454),1),DATE(YEAR($AE454),MONTH($AE454),28)),0)</f>
      </c>
      <c r="AO454" s="18">
        <f>IFERROR(_xlfn.BETA.DIST(DATE(YEAR(AO$2),MONTH(AO$2),15),$AD$2,$AE$2,FALSE,DATE(YEAR($AD454),MONTH($AD454),1),DATE(YEAR($AE454),MONTH($AE454),28)),0)</f>
      </c>
      <c r="AP454" s="18">
        <f>IFERROR(_xlfn.BETA.DIST(DATE(YEAR(AP$2),MONTH(AP$2),15),$AD$2,$AE$2,FALSE,DATE(YEAR($AD454),MONTH($AD454),1),DATE(YEAR($AE454),MONTH($AE454),28)),0)</f>
      </c>
      <c r="AQ454" s="18">
        <f>IFERROR(_xlfn.BETA.DIST(DATE(YEAR(AQ$2),MONTH(AQ$2),15),$AD$2,$AE$2,FALSE,DATE(YEAR($AD454),MONTH($AD454),1),DATE(YEAR($AE454),MONTH($AE454),28)),0)</f>
      </c>
      <c r="AR454" s="18">
        <f>IFERROR(_xlfn.BETA.DIST(DATE(YEAR(AR$2),MONTH(AR$2),15),$AD$2,$AE$2,FALSE,DATE(YEAR($AD454),MONTH($AD454),1),DATE(YEAR($AE454),MONTH($AE454),28)),0)</f>
      </c>
      <c r="AS454" s="18">
        <f>IFERROR(_xlfn.BETA.DIST(DATE(YEAR(AS$2),MONTH(AS$2),15),$AD$2,$AE$2,FALSE,DATE(YEAR($AD454),MONTH($AD454),1),DATE(YEAR($AE454),MONTH($AE454),28)),0)</f>
      </c>
      <c r="AT454" s="18">
        <f>IFERROR(_xlfn.BETA.DIST(DATE(YEAR(AT$2),MONTH(AT$2),15),$AD$2,$AE$2,FALSE,DATE(YEAR($AD454),MONTH($AD454),1),DATE(YEAR($AE454),MONTH($AE454),28)),0)</f>
      </c>
      <c r="AU454" s="18">
        <f>IFERROR(_xlfn.BETA.DIST(DATE(YEAR(AU$2),MONTH(AU$2),15),$AD$2,$AE$2,FALSE,DATE(YEAR($AD454),MONTH($AD454),1),DATE(YEAR($AE454),MONTH($AE454),28)),0)</f>
      </c>
      <c r="AV454" s="18">
        <f>SUM(AG454:AU454)</f>
      </c>
      <c r="AW454" s="18">
        <f>IF(J454&lt;&gt;0,J454,IF($AV454=0,0,AG454/$AV454*$Z454))</f>
      </c>
      <c r="AX454" s="18">
        <f>IF(K454&lt;&gt;0,K454,IF($AV454=0,0,AH454/$AV454*$Z454))</f>
      </c>
      <c r="AY454" s="18">
        <f>IF(L454&lt;&gt;0,L454,IF($AV454=0,0,AI454/$AV454*$Z454))</f>
      </c>
      <c r="AZ454" s="18">
        <f>IF(M454&lt;&gt;0,M454,IF($AV454=0,0,AJ454/$AV454*$Z454))</f>
      </c>
      <c r="BA454" s="18">
        <f>IF(N454&lt;&gt;0,N454,IF($AV454=0,0,AK454/$AV454*$Z454))</f>
      </c>
      <c r="BB454" s="18">
        <f>IF(O454&lt;&gt;0,O454,IF($AV454=0,0,AL454/$AV454*$Z454))</f>
      </c>
      <c r="BC454" s="18">
        <f>IF(P454&lt;&gt;0,P454,IF($AV454=0,0,AM454/$AV454*$Z454))</f>
      </c>
      <c r="BD454" s="18">
        <f>IF(Q454&lt;&gt;0,Q454,IF($AV454=0,0,AN454/$AV454*$Z454))</f>
      </c>
      <c r="BE454" s="18">
        <f>IF(R454&lt;&gt;0,R454,IF($AV454=0,0,AO454/$AV454*$Z454))</f>
      </c>
      <c r="BF454" s="18">
        <f>IF(S454&lt;&gt;0,S454,IF($AV454=0,0,AP454/$AV454*$Z454))</f>
      </c>
      <c r="BG454" s="18">
        <f>IF(T454&lt;&gt;0,T454,IF($AV454=0,0,AQ454/$AV454*$Z454))</f>
      </c>
      <c r="BH454" s="18">
        <f>IF(U454&lt;&gt;0,U454,IF($AV454=0,0,AR454/$AV454*$Z454))</f>
      </c>
      <c r="BI454" s="18">
        <f>IF(V454&lt;&gt;0,V454,IF($AV454=0,0,AS454/$AV454*$Z454))</f>
      </c>
      <c r="BJ454" s="18">
        <f>IF(W454&lt;&gt;0,W454,IF($AV454=0,0,AT454/$AV454*$Z454))</f>
      </c>
      <c r="BK454" s="18">
        <f>IF(X454&lt;&gt;0,X454,IF($AV454=0,0,AU454/$AV454*$Z454))</f>
      </c>
      <c r="BL454" s="18">
        <f>SUM(AW454:BK454)</f>
      </c>
      <c r="BM454" s="18">
        <f>I454-BL454</f>
      </c>
    </row>
    <row r="455" outlineLevel="3">
      <c r="A455" s="17" t="str">
        <v>14.1.2.5</v>
      </c>
      <c r="B455" s="17" t="str">
        <v/>
      </c>
      <c r="C455" s="17" t="str">
        <v/>
      </c>
      <c r="D455" s="17" t="str">
        <v/>
      </c>
      <c r="E455" s="17" t="str">
        <v>14.1.2.5</v>
      </c>
      <c r="F455" s="17" t="str">
        <v>Set of opening and closing relays for disconnector and earthing switch.</v>
      </c>
      <c r="G455" s="17">
        <v>6471.2</v>
      </c>
      <c r="H455" s="17" t="str">
        <v/>
      </c>
      <c r="I455" s="17" t="str">
        <v/>
      </c>
      <c r="J455" s="17" t="str">
        <v/>
      </c>
      <c r="K455" s="17" t="str">
        <v/>
      </c>
      <c r="L455" s="17" t="str">
        <v/>
      </c>
      <c r="M455" s="17" t="str">
        <v/>
      </c>
      <c r="N455" s="17" t="str">
        <v/>
      </c>
      <c r="O455" s="17" t="str">
        <v/>
      </c>
      <c r="P455" s="17" t="str">
        <v/>
      </c>
      <c r="Q455" s="17" t="str">
        <v/>
      </c>
      <c r="R455" s="17" t="str">
        <v/>
      </c>
      <c r="S455" s="17" t="str">
        <v/>
      </c>
      <c r="T455" s="17" t="str">
        <v/>
      </c>
      <c r="U455" s="17" t="str">
        <v/>
      </c>
      <c r="V455" s="17" t="str">
        <v/>
      </c>
      <c r="W455" s="17" t="str">
        <v/>
      </c>
      <c r="X455" s="17" t="str">
        <v/>
      </c>
      <c r="Y455" s="17" t="str">
        <v/>
      </c>
      <c r="Z455" s="17" t="str">
        <v/>
      </c>
      <c r="AA455" s="17" t="str">
        <v/>
      </c>
      <c r="AB455" s="17" t="str">
        <v/>
      </c>
      <c r="AC455" s="17" t="str">
        <v/>
      </c>
      <c r="AD455" s="17" t="str">
        <v/>
      </c>
      <c r="AE455" s="17" t="str">
        <v/>
      </c>
      <c r="AF455" s="5" t="str">
        <v/>
      </c>
      <c r="AG455" s="18">
        <f>IFERROR(_xlfn.BETA.DIST(DATE(YEAR(AG$2),MONTH(AG$2),15),$AD$2,$AE$2,FALSE,DATE(YEAR($AD455),MONTH($AD455),1),DATE(YEAR($AE455),MONTH($AE455),28)),0)</f>
      </c>
      <c r="AH455" s="18">
        <f>IFERROR(_xlfn.BETA.DIST(DATE(YEAR(AH$2),MONTH(AH$2),15),$AD$2,$AE$2,FALSE,DATE(YEAR($AD455),MONTH($AD455),1),DATE(YEAR($AE455),MONTH($AE455),28)),0)</f>
      </c>
      <c r="AI455" s="18">
        <f>IFERROR(_xlfn.BETA.DIST(DATE(YEAR(AI$2),MONTH(AI$2),15),$AD$2,$AE$2,FALSE,DATE(YEAR($AD455),MONTH($AD455),1),DATE(YEAR($AE455),MONTH($AE455),28)),0)</f>
      </c>
      <c r="AJ455" s="18">
        <f>IFERROR(_xlfn.BETA.DIST(DATE(YEAR(AJ$2),MONTH(AJ$2),15),$AD$2,$AE$2,FALSE,DATE(YEAR($AD455),MONTH($AD455),1),DATE(YEAR($AE455),MONTH($AE455),28)),0)</f>
      </c>
      <c r="AK455" s="18">
        <f>IFERROR(_xlfn.BETA.DIST(DATE(YEAR(AK$2),MONTH(AK$2),15),$AD$2,$AE$2,FALSE,DATE(YEAR($AD455),MONTH($AD455),1),DATE(YEAR($AE455),MONTH($AE455),28)),0)</f>
      </c>
      <c r="AL455" s="18">
        <f>IFERROR(_xlfn.BETA.DIST(DATE(YEAR(AL$2),MONTH(AL$2),15),$AD$2,$AE$2,FALSE,DATE(YEAR($AD455),MONTH($AD455),1),DATE(YEAR($AE455),MONTH($AE455),28)),0)</f>
      </c>
      <c r="AM455" s="18">
        <f>IFERROR(_xlfn.BETA.DIST(DATE(YEAR(AM$2),MONTH(AM$2),15),$AD$2,$AE$2,FALSE,DATE(YEAR($AD455),MONTH($AD455),1),DATE(YEAR($AE455),MONTH($AE455),28)),0)</f>
      </c>
      <c r="AN455" s="18">
        <f>IFERROR(_xlfn.BETA.DIST(DATE(YEAR(AN$2),MONTH(AN$2),15),$AD$2,$AE$2,FALSE,DATE(YEAR($AD455),MONTH($AD455),1),DATE(YEAR($AE455),MONTH($AE455),28)),0)</f>
      </c>
      <c r="AO455" s="18">
        <f>IFERROR(_xlfn.BETA.DIST(DATE(YEAR(AO$2),MONTH(AO$2),15),$AD$2,$AE$2,FALSE,DATE(YEAR($AD455),MONTH($AD455),1),DATE(YEAR($AE455),MONTH($AE455),28)),0)</f>
      </c>
      <c r="AP455" s="18">
        <f>IFERROR(_xlfn.BETA.DIST(DATE(YEAR(AP$2),MONTH(AP$2),15),$AD$2,$AE$2,FALSE,DATE(YEAR($AD455),MONTH($AD455),1),DATE(YEAR($AE455),MONTH($AE455),28)),0)</f>
      </c>
      <c r="AQ455" s="18">
        <f>IFERROR(_xlfn.BETA.DIST(DATE(YEAR(AQ$2),MONTH(AQ$2),15),$AD$2,$AE$2,FALSE,DATE(YEAR($AD455),MONTH($AD455),1),DATE(YEAR($AE455),MONTH($AE455),28)),0)</f>
      </c>
      <c r="AR455" s="18">
        <f>IFERROR(_xlfn.BETA.DIST(DATE(YEAR(AR$2),MONTH(AR$2),15),$AD$2,$AE$2,FALSE,DATE(YEAR($AD455),MONTH($AD455),1),DATE(YEAR($AE455),MONTH($AE455),28)),0)</f>
      </c>
      <c r="AS455" s="18">
        <f>IFERROR(_xlfn.BETA.DIST(DATE(YEAR(AS$2),MONTH(AS$2),15),$AD$2,$AE$2,FALSE,DATE(YEAR($AD455),MONTH($AD455),1),DATE(YEAR($AE455),MONTH($AE455),28)),0)</f>
      </c>
      <c r="AT455" s="18">
        <f>IFERROR(_xlfn.BETA.DIST(DATE(YEAR(AT$2),MONTH(AT$2),15),$AD$2,$AE$2,FALSE,DATE(YEAR($AD455),MONTH($AD455),1),DATE(YEAR($AE455),MONTH($AE455),28)),0)</f>
      </c>
      <c r="AU455" s="18">
        <f>IFERROR(_xlfn.BETA.DIST(DATE(YEAR(AU$2),MONTH(AU$2),15),$AD$2,$AE$2,FALSE,DATE(YEAR($AD455),MONTH($AD455),1),DATE(YEAR($AE455),MONTH($AE455),28)),0)</f>
      </c>
      <c r="AV455" s="18">
        <f>SUM(AG455:AU455)</f>
      </c>
      <c r="AW455" s="18">
        <f>IF(J455&lt;&gt;0,J455,IF($AV455=0,0,AG455/$AV455*$Z455))</f>
      </c>
      <c r="AX455" s="18">
        <f>IF(K455&lt;&gt;0,K455,IF($AV455=0,0,AH455/$AV455*$Z455))</f>
      </c>
      <c r="AY455" s="18">
        <f>IF(L455&lt;&gt;0,L455,IF($AV455=0,0,AI455/$AV455*$Z455))</f>
      </c>
      <c r="AZ455" s="18">
        <f>IF(M455&lt;&gt;0,M455,IF($AV455=0,0,AJ455/$AV455*$Z455))</f>
      </c>
      <c r="BA455" s="18">
        <f>IF(N455&lt;&gt;0,N455,IF($AV455=0,0,AK455/$AV455*$Z455))</f>
      </c>
      <c r="BB455" s="18">
        <f>IF(O455&lt;&gt;0,O455,IF($AV455=0,0,AL455/$AV455*$Z455))</f>
      </c>
      <c r="BC455" s="18">
        <f>IF(P455&lt;&gt;0,P455,IF($AV455=0,0,AM455/$AV455*$Z455))</f>
      </c>
      <c r="BD455" s="18">
        <f>IF(Q455&lt;&gt;0,Q455,IF($AV455=0,0,AN455/$AV455*$Z455))</f>
      </c>
      <c r="BE455" s="18">
        <f>IF(R455&lt;&gt;0,R455,IF($AV455=0,0,AO455/$AV455*$Z455))</f>
      </c>
      <c r="BF455" s="18">
        <f>IF(S455&lt;&gt;0,S455,IF($AV455=0,0,AP455/$AV455*$Z455))</f>
      </c>
      <c r="BG455" s="18">
        <f>IF(T455&lt;&gt;0,T455,IF($AV455=0,0,AQ455/$AV455*$Z455))</f>
      </c>
      <c r="BH455" s="18">
        <f>IF(U455&lt;&gt;0,U455,IF($AV455=0,0,AR455/$AV455*$Z455))</f>
      </c>
      <c r="BI455" s="18">
        <f>IF(V455&lt;&gt;0,V455,IF($AV455=0,0,AS455/$AV455*$Z455))</f>
      </c>
      <c r="BJ455" s="18">
        <f>IF(W455&lt;&gt;0,W455,IF($AV455=0,0,AT455/$AV455*$Z455))</f>
      </c>
      <c r="BK455" s="18">
        <f>IF(X455&lt;&gt;0,X455,IF($AV455=0,0,AU455/$AV455*$Z455))</f>
      </c>
      <c r="BL455" s="18">
        <f>SUM(AW455:BK455)</f>
      </c>
      <c r="BM455" s="17" t="str">
        <v/>
      </c>
    </row>
    <row r="456" outlineLevel="4">
      <c r="A456" s="5" t="str">
        <v>14.1.2.5</v>
      </c>
      <c r="B456" s="5" t="str">
        <v/>
      </c>
      <c r="C456" s="5" t="str">
        <v>BSKDGNGENGR05</v>
      </c>
      <c r="D456" s="5" t="str">
        <v>BSKDGNGENGR05</v>
      </c>
      <c r="E456" s="19">
        <f>IFERROR(_xlfn.XLOOKUP(F456,Assumptions!B:B,Assumptions!C:C),0)</f>
      </c>
      <c r="F456" s="5" t="str">
        <v>Advanced Payment</v>
      </c>
      <c r="G456" s="5" t="str">
        <v/>
      </c>
      <c r="H456" s="18">
        <f>G455*E456</f>
      </c>
      <c r="I456" s="18">
        <f>H456*(1-0)</f>
      </c>
      <c r="J456" s="18">
        <v>0</v>
      </c>
      <c r="K456" s="18">
        <v>0</v>
      </c>
      <c r="L456" s="18">
        <v>0</v>
      </c>
      <c r="M456" s="18">
        <v>0</v>
      </c>
      <c r="N456" s="18">
        <v>0</v>
      </c>
      <c r="O456" s="18">
        <v>0</v>
      </c>
      <c r="P456" s="18">
        <v>0</v>
      </c>
      <c r="Q456" s="18">
        <v>0</v>
      </c>
      <c r="R456" s="18">
        <v>0</v>
      </c>
      <c r="S456" s="18">
        <v>0</v>
      </c>
      <c r="T456" s="18">
        <v>0</v>
      </c>
      <c r="U456" s="18">
        <v>0</v>
      </c>
      <c r="V456" s="18">
        <v>0</v>
      </c>
      <c r="W456" s="18">
        <v>0</v>
      </c>
      <c r="X456" s="18">
        <v>0</v>
      </c>
      <c r="Y456" s="18">
        <f>SUM(J456:X456)</f>
      </c>
      <c r="Z456" s="18">
        <f>I456-Y456</f>
      </c>
      <c r="AA456" s="20">
        <v>46026</v>
      </c>
      <c r="AB456" s="20">
        <v>46026</v>
      </c>
      <c r="AC456" s="18">
        <f>IFERROR(_xlfn.XLOOKUP(F456,Assumptions!B:B,Assumptions!D:D),0)</f>
      </c>
      <c r="AD456" s="20">
        <f>AA456+AC456</f>
      </c>
      <c r="AE456" s="20">
        <f>AC456+AB456</f>
      </c>
      <c r="AF456" s="5" t="str">
        <v/>
      </c>
      <c r="AG456" s="18">
        <f>IFERROR(_xlfn.BETA.DIST(DATE(YEAR(AG$2),MONTH(AG$2),15),$AD$2,$AE$2,FALSE,DATE(YEAR($AD456),MONTH($AD456),1),DATE(YEAR($AE456),MONTH($AE456),28)),0)</f>
      </c>
      <c r="AH456" s="18">
        <f>IFERROR(_xlfn.BETA.DIST(DATE(YEAR(AH$2),MONTH(AH$2),15),$AD$2,$AE$2,FALSE,DATE(YEAR($AD456),MONTH($AD456),1),DATE(YEAR($AE456),MONTH($AE456),28)),0)</f>
      </c>
      <c r="AI456" s="18">
        <f>IFERROR(_xlfn.BETA.DIST(DATE(YEAR(AI$2),MONTH(AI$2),15),$AD$2,$AE$2,FALSE,DATE(YEAR($AD456),MONTH($AD456),1),DATE(YEAR($AE456),MONTH($AE456),28)),0)</f>
      </c>
      <c r="AJ456" s="18">
        <f>IFERROR(_xlfn.BETA.DIST(DATE(YEAR(AJ$2),MONTH(AJ$2),15),$AD$2,$AE$2,FALSE,DATE(YEAR($AD456),MONTH($AD456),1),DATE(YEAR($AE456),MONTH($AE456),28)),0)</f>
      </c>
      <c r="AK456" s="18">
        <f>IFERROR(_xlfn.BETA.DIST(DATE(YEAR(AK$2),MONTH(AK$2),15),$AD$2,$AE$2,FALSE,DATE(YEAR($AD456),MONTH($AD456),1),DATE(YEAR($AE456),MONTH($AE456),28)),0)</f>
      </c>
      <c r="AL456" s="18">
        <f>IFERROR(_xlfn.BETA.DIST(DATE(YEAR(AL$2),MONTH(AL$2),15),$AD$2,$AE$2,FALSE,DATE(YEAR($AD456),MONTH($AD456),1),DATE(YEAR($AE456),MONTH($AE456),28)),0)</f>
      </c>
      <c r="AM456" s="18">
        <f>IFERROR(_xlfn.BETA.DIST(DATE(YEAR(AM$2),MONTH(AM$2),15),$AD$2,$AE$2,FALSE,DATE(YEAR($AD456),MONTH($AD456),1),DATE(YEAR($AE456),MONTH($AE456),28)),0)</f>
      </c>
      <c r="AN456" s="18">
        <f>IFERROR(_xlfn.BETA.DIST(DATE(YEAR(AN$2),MONTH(AN$2),15),$AD$2,$AE$2,FALSE,DATE(YEAR($AD456),MONTH($AD456),1),DATE(YEAR($AE456),MONTH($AE456),28)),0)</f>
      </c>
      <c r="AO456" s="18">
        <f>IFERROR(_xlfn.BETA.DIST(DATE(YEAR(AO$2),MONTH(AO$2),15),$AD$2,$AE$2,FALSE,DATE(YEAR($AD456),MONTH($AD456),1),DATE(YEAR($AE456),MONTH($AE456),28)),0)</f>
      </c>
      <c r="AP456" s="18">
        <f>IFERROR(_xlfn.BETA.DIST(DATE(YEAR(AP$2),MONTH(AP$2),15),$AD$2,$AE$2,FALSE,DATE(YEAR($AD456),MONTH($AD456),1),DATE(YEAR($AE456),MONTH($AE456),28)),0)</f>
      </c>
      <c r="AQ456" s="18">
        <f>IFERROR(_xlfn.BETA.DIST(DATE(YEAR(AQ$2),MONTH(AQ$2),15),$AD$2,$AE$2,FALSE,DATE(YEAR($AD456),MONTH($AD456),1),DATE(YEAR($AE456),MONTH($AE456),28)),0)</f>
      </c>
      <c r="AR456" s="18">
        <f>IFERROR(_xlfn.BETA.DIST(DATE(YEAR(AR$2),MONTH(AR$2),15),$AD$2,$AE$2,FALSE,DATE(YEAR($AD456),MONTH($AD456),1),DATE(YEAR($AE456),MONTH($AE456),28)),0)</f>
      </c>
      <c r="AS456" s="18">
        <f>IFERROR(_xlfn.BETA.DIST(DATE(YEAR(AS$2),MONTH(AS$2),15),$AD$2,$AE$2,FALSE,DATE(YEAR($AD456),MONTH($AD456),1),DATE(YEAR($AE456),MONTH($AE456),28)),0)</f>
      </c>
      <c r="AT456" s="18">
        <f>IFERROR(_xlfn.BETA.DIST(DATE(YEAR(AT$2),MONTH(AT$2),15),$AD$2,$AE$2,FALSE,DATE(YEAR($AD456),MONTH($AD456),1),DATE(YEAR($AE456),MONTH($AE456),28)),0)</f>
      </c>
      <c r="AU456" s="18">
        <f>IFERROR(_xlfn.BETA.DIST(DATE(YEAR(AU$2),MONTH(AU$2),15),$AD$2,$AE$2,FALSE,DATE(YEAR($AD456),MONTH($AD456),1),DATE(YEAR($AE456),MONTH($AE456),28)),0)</f>
      </c>
      <c r="AV456" s="18">
        <f>SUM(AG456:AU456)</f>
      </c>
      <c r="AW456" s="18">
        <f>IF(J456&lt;&gt;0,J456,IF($AV456=0,0,AG456/$AV456*$Z456))</f>
      </c>
      <c r="AX456" s="18">
        <f>IF(K456&lt;&gt;0,K456,IF($AV456=0,0,AH456/$AV456*$Z456))</f>
      </c>
      <c r="AY456" s="18">
        <f>IF(L456&lt;&gt;0,L456,IF($AV456=0,0,AI456/$AV456*$Z456))</f>
      </c>
      <c r="AZ456" s="18">
        <f>IF(M456&lt;&gt;0,M456,IF($AV456=0,0,AJ456/$AV456*$Z456))</f>
      </c>
      <c r="BA456" s="18">
        <f>IF(N456&lt;&gt;0,N456,IF($AV456=0,0,AK456/$AV456*$Z456))</f>
      </c>
      <c r="BB456" s="18">
        <f>IF(O456&lt;&gt;0,O456,IF($AV456=0,0,AL456/$AV456*$Z456))</f>
      </c>
      <c r="BC456" s="18">
        <f>IF(P456&lt;&gt;0,P456,IF($AV456=0,0,AM456/$AV456*$Z456))</f>
      </c>
      <c r="BD456" s="18">
        <f>IF(Q456&lt;&gt;0,Q456,IF($AV456=0,0,AN456/$AV456*$Z456))</f>
      </c>
      <c r="BE456" s="18">
        <f>IF(R456&lt;&gt;0,R456,IF($AV456=0,0,AO456/$AV456*$Z456))</f>
      </c>
      <c r="BF456" s="18">
        <f>IF(S456&lt;&gt;0,S456,IF($AV456=0,0,AP456/$AV456*$Z456))</f>
      </c>
      <c r="BG456" s="18">
        <f>IF(T456&lt;&gt;0,T456,IF($AV456=0,0,AQ456/$AV456*$Z456))</f>
      </c>
      <c r="BH456" s="18">
        <f>IF(U456&lt;&gt;0,U456,IF($AV456=0,0,AR456/$AV456*$Z456))</f>
      </c>
      <c r="BI456" s="18">
        <f>IF(V456&lt;&gt;0,V456,IF($AV456=0,0,AS456/$AV456*$Z456))</f>
      </c>
      <c r="BJ456" s="18">
        <f>IF(W456&lt;&gt;0,W456,IF($AV456=0,0,AT456/$AV456*$Z456))</f>
      </c>
      <c r="BK456" s="18">
        <f>IF(X456&lt;&gt;0,X456,IF($AV456=0,0,AU456/$AV456*$Z456))</f>
      </c>
      <c r="BL456" s="18">
        <f>SUM(AW456:BK456)</f>
      </c>
      <c r="BM456" s="18">
        <f>I456-BL456</f>
      </c>
    </row>
    <row r="457" outlineLevel="4">
      <c r="A457" s="5" t="str">
        <v>14.1.2.5</v>
      </c>
      <c r="B457" s="5" t="str">
        <v/>
      </c>
      <c r="C457" s="5" t="str">
        <v>BSPRELGENG207</v>
      </c>
      <c r="D457" s="5" t="str">
        <v>BSPRELGENG207</v>
      </c>
      <c r="E457" s="19">
        <f>IFERROR(_xlfn.XLOOKUP(F457,Assumptions!B:B,Assumptions!C:C),0)</f>
      </c>
      <c r="F457" s="5" t="str">
        <v>Site Delivery USD</v>
      </c>
      <c r="G457" s="5" t="str">
        <v/>
      </c>
      <c r="H457" s="18">
        <f>G455*E457</f>
      </c>
      <c r="I457" s="18">
        <f>H457*(1-0)</f>
      </c>
      <c r="J457" s="18">
        <v>0</v>
      </c>
      <c r="K457" s="18">
        <v>0</v>
      </c>
      <c r="L457" s="18">
        <v>0</v>
      </c>
      <c r="M457" s="18">
        <v>0</v>
      </c>
      <c r="N457" s="18">
        <v>0</v>
      </c>
      <c r="O457" s="18">
        <v>0</v>
      </c>
      <c r="P457" s="18">
        <v>0</v>
      </c>
      <c r="Q457" s="18">
        <v>0</v>
      </c>
      <c r="R457" s="18">
        <v>0</v>
      </c>
      <c r="S457" s="18">
        <v>0</v>
      </c>
      <c r="T457" s="18">
        <v>0</v>
      </c>
      <c r="U457" s="18">
        <v>0</v>
      </c>
      <c r="V457" s="18">
        <v>0</v>
      </c>
      <c r="W457" s="18">
        <v>0</v>
      </c>
      <c r="X457" s="18">
        <v>0</v>
      </c>
      <c r="Y457" s="18">
        <f>SUM(J457:X457)</f>
      </c>
      <c r="Z457" s="18">
        <f>I457-Y457</f>
      </c>
      <c r="AA457" s="20">
        <v>46294</v>
      </c>
      <c r="AB457" s="20">
        <v>46294</v>
      </c>
      <c r="AC457" s="18">
        <f>IFERROR(_xlfn.XLOOKUP(F457,Assumptions!B:B,Assumptions!D:D),0)</f>
      </c>
      <c r="AD457" s="20">
        <f>AA457+AC457</f>
      </c>
      <c r="AE457" s="20">
        <f>AC457+AB457</f>
      </c>
      <c r="AF457" s="5" t="str">
        <v/>
      </c>
      <c r="AG457" s="18">
        <f>IFERROR(_xlfn.BETA.DIST(DATE(YEAR(AG$2),MONTH(AG$2),15),$AD$2,$AE$2,FALSE,DATE(YEAR($AD457),MONTH($AD457),1),DATE(YEAR($AE457),MONTH($AE457),28)),0)</f>
      </c>
      <c r="AH457" s="18">
        <f>IFERROR(_xlfn.BETA.DIST(DATE(YEAR(AH$2),MONTH(AH$2),15),$AD$2,$AE$2,FALSE,DATE(YEAR($AD457),MONTH($AD457),1),DATE(YEAR($AE457),MONTH($AE457),28)),0)</f>
      </c>
      <c r="AI457" s="18">
        <f>IFERROR(_xlfn.BETA.DIST(DATE(YEAR(AI$2),MONTH(AI$2),15),$AD$2,$AE$2,FALSE,DATE(YEAR($AD457),MONTH($AD457),1),DATE(YEAR($AE457),MONTH($AE457),28)),0)</f>
      </c>
      <c r="AJ457" s="18">
        <f>IFERROR(_xlfn.BETA.DIST(DATE(YEAR(AJ$2),MONTH(AJ$2),15),$AD$2,$AE$2,FALSE,DATE(YEAR($AD457),MONTH($AD457),1),DATE(YEAR($AE457),MONTH($AE457),28)),0)</f>
      </c>
      <c r="AK457" s="18">
        <f>IFERROR(_xlfn.BETA.DIST(DATE(YEAR(AK$2),MONTH(AK$2),15),$AD$2,$AE$2,FALSE,DATE(YEAR($AD457),MONTH($AD457),1),DATE(YEAR($AE457),MONTH($AE457),28)),0)</f>
      </c>
      <c r="AL457" s="18">
        <f>IFERROR(_xlfn.BETA.DIST(DATE(YEAR(AL$2),MONTH(AL$2),15),$AD$2,$AE$2,FALSE,DATE(YEAR($AD457),MONTH($AD457),1),DATE(YEAR($AE457),MONTH($AE457),28)),0)</f>
      </c>
      <c r="AM457" s="18">
        <f>IFERROR(_xlfn.BETA.DIST(DATE(YEAR(AM$2),MONTH(AM$2),15),$AD$2,$AE$2,FALSE,DATE(YEAR($AD457),MONTH($AD457),1),DATE(YEAR($AE457),MONTH($AE457),28)),0)</f>
      </c>
      <c r="AN457" s="18">
        <f>IFERROR(_xlfn.BETA.DIST(DATE(YEAR(AN$2),MONTH(AN$2),15),$AD$2,$AE$2,FALSE,DATE(YEAR($AD457),MONTH($AD457),1),DATE(YEAR($AE457),MONTH($AE457),28)),0)</f>
      </c>
      <c r="AO457" s="18">
        <f>IFERROR(_xlfn.BETA.DIST(DATE(YEAR(AO$2),MONTH(AO$2),15),$AD$2,$AE$2,FALSE,DATE(YEAR($AD457),MONTH($AD457),1),DATE(YEAR($AE457),MONTH($AE457),28)),0)</f>
      </c>
      <c r="AP457" s="18">
        <f>IFERROR(_xlfn.BETA.DIST(DATE(YEAR(AP$2),MONTH(AP$2),15),$AD$2,$AE$2,FALSE,DATE(YEAR($AD457),MONTH($AD457),1),DATE(YEAR($AE457),MONTH($AE457),28)),0)</f>
      </c>
      <c r="AQ457" s="18">
        <f>IFERROR(_xlfn.BETA.DIST(DATE(YEAR(AQ$2),MONTH(AQ$2),15),$AD$2,$AE$2,FALSE,DATE(YEAR($AD457),MONTH($AD457),1),DATE(YEAR($AE457),MONTH($AE457),28)),0)</f>
      </c>
      <c r="AR457" s="18">
        <f>IFERROR(_xlfn.BETA.DIST(DATE(YEAR(AR$2),MONTH(AR$2),15),$AD$2,$AE$2,FALSE,DATE(YEAR($AD457),MONTH($AD457),1),DATE(YEAR($AE457),MONTH($AE457),28)),0)</f>
      </c>
      <c r="AS457" s="18">
        <f>IFERROR(_xlfn.BETA.DIST(DATE(YEAR(AS$2),MONTH(AS$2),15),$AD$2,$AE$2,FALSE,DATE(YEAR($AD457),MONTH($AD457),1),DATE(YEAR($AE457),MONTH($AE457),28)),0)</f>
      </c>
      <c r="AT457" s="18">
        <f>IFERROR(_xlfn.BETA.DIST(DATE(YEAR(AT$2),MONTH(AT$2),15),$AD$2,$AE$2,FALSE,DATE(YEAR($AD457),MONTH($AD457),1),DATE(YEAR($AE457),MONTH($AE457),28)),0)</f>
      </c>
      <c r="AU457" s="18">
        <f>IFERROR(_xlfn.BETA.DIST(DATE(YEAR(AU$2),MONTH(AU$2),15),$AD$2,$AE$2,FALSE,DATE(YEAR($AD457),MONTH($AD457),1),DATE(YEAR($AE457),MONTH($AE457),28)),0)</f>
      </c>
      <c r="AV457" s="18">
        <f>SUM(AG457:AU457)</f>
      </c>
      <c r="AW457" s="18">
        <f>IF(J457&lt;&gt;0,J457,IF($AV457=0,0,AG457/$AV457*$Z457))</f>
      </c>
      <c r="AX457" s="18">
        <f>IF(K457&lt;&gt;0,K457,IF($AV457=0,0,AH457/$AV457*$Z457))</f>
      </c>
      <c r="AY457" s="18">
        <f>IF(L457&lt;&gt;0,L457,IF($AV457=0,0,AI457/$AV457*$Z457))</f>
      </c>
      <c r="AZ457" s="18">
        <f>IF(M457&lt;&gt;0,M457,IF($AV457=0,0,AJ457/$AV457*$Z457))</f>
      </c>
      <c r="BA457" s="18">
        <f>IF(N457&lt;&gt;0,N457,IF($AV457=0,0,AK457/$AV457*$Z457))</f>
      </c>
      <c r="BB457" s="18">
        <f>IF(O457&lt;&gt;0,O457,IF($AV457=0,0,AL457/$AV457*$Z457))</f>
      </c>
      <c r="BC457" s="18">
        <f>IF(P457&lt;&gt;0,P457,IF($AV457=0,0,AM457/$AV457*$Z457))</f>
      </c>
      <c r="BD457" s="18">
        <f>IF(Q457&lt;&gt;0,Q457,IF($AV457=0,0,AN457/$AV457*$Z457))</f>
      </c>
      <c r="BE457" s="18">
        <f>IF(R457&lt;&gt;0,R457,IF($AV457=0,0,AO457/$AV457*$Z457))</f>
      </c>
      <c r="BF457" s="18">
        <f>IF(S457&lt;&gt;0,S457,IF($AV457=0,0,AP457/$AV457*$Z457))</f>
      </c>
      <c r="BG457" s="18">
        <f>IF(T457&lt;&gt;0,T457,IF($AV457=0,0,AQ457/$AV457*$Z457))</f>
      </c>
      <c r="BH457" s="18">
        <f>IF(U457&lt;&gt;0,U457,IF($AV457=0,0,AR457/$AV457*$Z457))</f>
      </c>
      <c r="BI457" s="18">
        <f>IF(V457&lt;&gt;0,V457,IF($AV457=0,0,AS457/$AV457*$Z457))</f>
      </c>
      <c r="BJ457" s="18">
        <f>IF(W457&lt;&gt;0,W457,IF($AV457=0,0,AT457/$AV457*$Z457))</f>
      </c>
      <c r="BK457" s="18">
        <f>IF(X457&lt;&gt;0,X457,IF($AV457=0,0,AU457/$AV457*$Z457))</f>
      </c>
      <c r="BL457" s="18">
        <f>SUM(AW457:BK457)</f>
      </c>
      <c r="BM457" s="18">
        <f>I457-BL457</f>
      </c>
    </row>
    <row r="458" outlineLevel="4">
      <c r="A458" s="5" t="str">
        <v>14.1.2.5</v>
      </c>
      <c r="B458" s="5" t="str">
        <v/>
      </c>
      <c r="C458" s="5" t="str">
        <v>BSKDGNGENGR07</v>
      </c>
      <c r="D458" s="5" t="str">
        <v>BSKDGNGENGR07</v>
      </c>
      <c r="E458" s="19">
        <f>IFERROR(_xlfn.XLOOKUP(F458,Assumptions!B:B,Assumptions!C:C),0)</f>
      </c>
      <c r="F458" s="5" t="str">
        <v>Retention</v>
      </c>
      <c r="G458" s="5" t="str">
        <v/>
      </c>
      <c r="H458" s="18">
        <f>G455*E458</f>
      </c>
      <c r="I458" s="18">
        <f>H458*(1-0)</f>
      </c>
      <c r="J458" s="18">
        <v>0</v>
      </c>
      <c r="K458" s="18">
        <v>0</v>
      </c>
      <c r="L458" s="18">
        <v>0</v>
      </c>
      <c r="M458" s="18">
        <v>0</v>
      </c>
      <c r="N458" s="18">
        <v>0</v>
      </c>
      <c r="O458" s="18">
        <v>0</v>
      </c>
      <c r="P458" s="18">
        <v>0</v>
      </c>
      <c r="Q458" s="18">
        <v>0</v>
      </c>
      <c r="R458" s="18">
        <v>0</v>
      </c>
      <c r="S458" s="18">
        <v>0</v>
      </c>
      <c r="T458" s="18">
        <v>0</v>
      </c>
      <c r="U458" s="18">
        <v>0</v>
      </c>
      <c r="V458" s="18">
        <v>0</v>
      </c>
      <c r="W458" s="18">
        <v>0</v>
      </c>
      <c r="X458" s="18">
        <v>0</v>
      </c>
      <c r="Y458" s="18">
        <f>SUM(J458:X458)</f>
      </c>
      <c r="Z458" s="18">
        <f>I458-Y458</f>
      </c>
      <c r="AA458" s="20">
        <v>46483</v>
      </c>
      <c r="AB458" s="20">
        <v>46483</v>
      </c>
      <c r="AC458" s="18">
        <f>IFERROR(_xlfn.XLOOKUP(F458,Assumptions!B:B,Assumptions!D:D),0)</f>
      </c>
      <c r="AD458" s="20">
        <f>AA458+AC458</f>
      </c>
      <c r="AE458" s="20">
        <f>AC458+AB458</f>
      </c>
      <c r="AF458" s="5" t="str">
        <v/>
      </c>
      <c r="AG458" s="18">
        <f>IFERROR(_xlfn.BETA.DIST(DATE(YEAR(AG$2),MONTH(AG$2),15),$AD$2,$AE$2,FALSE,DATE(YEAR($AD458),MONTH($AD458),1),DATE(YEAR($AE458),MONTH($AE458),28)),0)</f>
      </c>
      <c r="AH458" s="18">
        <f>IFERROR(_xlfn.BETA.DIST(DATE(YEAR(AH$2),MONTH(AH$2),15),$AD$2,$AE$2,FALSE,DATE(YEAR($AD458),MONTH($AD458),1),DATE(YEAR($AE458),MONTH($AE458),28)),0)</f>
      </c>
      <c r="AI458" s="18">
        <f>IFERROR(_xlfn.BETA.DIST(DATE(YEAR(AI$2),MONTH(AI$2),15),$AD$2,$AE$2,FALSE,DATE(YEAR($AD458),MONTH($AD458),1),DATE(YEAR($AE458),MONTH($AE458),28)),0)</f>
      </c>
      <c r="AJ458" s="18">
        <f>IFERROR(_xlfn.BETA.DIST(DATE(YEAR(AJ$2),MONTH(AJ$2),15),$AD$2,$AE$2,FALSE,DATE(YEAR($AD458),MONTH($AD458),1),DATE(YEAR($AE458),MONTH($AE458),28)),0)</f>
      </c>
      <c r="AK458" s="18">
        <f>IFERROR(_xlfn.BETA.DIST(DATE(YEAR(AK$2),MONTH(AK$2),15),$AD$2,$AE$2,FALSE,DATE(YEAR($AD458),MONTH($AD458),1),DATE(YEAR($AE458),MONTH($AE458),28)),0)</f>
      </c>
      <c r="AL458" s="18">
        <f>IFERROR(_xlfn.BETA.DIST(DATE(YEAR(AL$2),MONTH(AL$2),15),$AD$2,$AE$2,FALSE,DATE(YEAR($AD458),MONTH($AD458),1),DATE(YEAR($AE458),MONTH($AE458),28)),0)</f>
      </c>
      <c r="AM458" s="18">
        <f>IFERROR(_xlfn.BETA.DIST(DATE(YEAR(AM$2),MONTH(AM$2),15),$AD$2,$AE$2,FALSE,DATE(YEAR($AD458),MONTH($AD458),1),DATE(YEAR($AE458),MONTH($AE458),28)),0)</f>
      </c>
      <c r="AN458" s="18">
        <f>IFERROR(_xlfn.BETA.DIST(DATE(YEAR(AN$2),MONTH(AN$2),15),$AD$2,$AE$2,FALSE,DATE(YEAR($AD458),MONTH($AD458),1),DATE(YEAR($AE458),MONTH($AE458),28)),0)</f>
      </c>
      <c r="AO458" s="18">
        <f>IFERROR(_xlfn.BETA.DIST(DATE(YEAR(AO$2),MONTH(AO$2),15),$AD$2,$AE$2,FALSE,DATE(YEAR($AD458),MONTH($AD458),1),DATE(YEAR($AE458),MONTH($AE458),28)),0)</f>
      </c>
      <c r="AP458" s="18">
        <f>IFERROR(_xlfn.BETA.DIST(DATE(YEAR(AP$2),MONTH(AP$2),15),$AD$2,$AE$2,FALSE,DATE(YEAR($AD458),MONTH($AD458),1),DATE(YEAR($AE458),MONTH($AE458),28)),0)</f>
      </c>
      <c r="AQ458" s="18">
        <f>IFERROR(_xlfn.BETA.DIST(DATE(YEAR(AQ$2),MONTH(AQ$2),15),$AD$2,$AE$2,FALSE,DATE(YEAR($AD458),MONTH($AD458),1),DATE(YEAR($AE458),MONTH($AE458),28)),0)</f>
      </c>
      <c r="AR458" s="18">
        <f>IFERROR(_xlfn.BETA.DIST(DATE(YEAR(AR$2),MONTH(AR$2),15),$AD$2,$AE$2,FALSE,DATE(YEAR($AD458),MONTH($AD458),1),DATE(YEAR($AE458),MONTH($AE458),28)),0)</f>
      </c>
      <c r="AS458" s="18">
        <f>IFERROR(_xlfn.BETA.DIST(DATE(YEAR(AS$2),MONTH(AS$2),15),$AD$2,$AE$2,FALSE,DATE(YEAR($AD458),MONTH($AD458),1),DATE(YEAR($AE458),MONTH($AE458),28)),0)</f>
      </c>
      <c r="AT458" s="18">
        <f>IFERROR(_xlfn.BETA.DIST(DATE(YEAR(AT$2),MONTH(AT$2),15),$AD$2,$AE$2,FALSE,DATE(YEAR($AD458),MONTH($AD458),1),DATE(YEAR($AE458),MONTH($AE458),28)),0)</f>
      </c>
      <c r="AU458" s="18">
        <f>IFERROR(_xlfn.BETA.DIST(DATE(YEAR(AU$2),MONTH(AU$2),15),$AD$2,$AE$2,FALSE,DATE(YEAR($AD458),MONTH($AD458),1),DATE(YEAR($AE458),MONTH($AE458),28)),0)</f>
      </c>
      <c r="AV458" s="18">
        <f>SUM(AG458:AU458)</f>
      </c>
      <c r="AW458" s="18">
        <f>IF(J458&lt;&gt;0,J458,IF($AV458=0,0,AG458/$AV458*$Z458))</f>
      </c>
      <c r="AX458" s="18">
        <f>IF(K458&lt;&gt;0,K458,IF($AV458=0,0,AH458/$AV458*$Z458))</f>
      </c>
      <c r="AY458" s="18">
        <f>IF(L458&lt;&gt;0,L458,IF($AV458=0,0,AI458/$AV458*$Z458))</f>
      </c>
      <c r="AZ458" s="18">
        <f>IF(M458&lt;&gt;0,M458,IF($AV458=0,0,AJ458/$AV458*$Z458))</f>
      </c>
      <c r="BA458" s="18">
        <f>IF(N458&lt;&gt;0,N458,IF($AV458=0,0,AK458/$AV458*$Z458))</f>
      </c>
      <c r="BB458" s="18">
        <f>IF(O458&lt;&gt;0,O458,IF($AV458=0,0,AL458/$AV458*$Z458))</f>
      </c>
      <c r="BC458" s="18">
        <f>IF(P458&lt;&gt;0,P458,IF($AV458=0,0,AM458/$AV458*$Z458))</f>
      </c>
      <c r="BD458" s="18">
        <f>IF(Q458&lt;&gt;0,Q458,IF($AV458=0,0,AN458/$AV458*$Z458))</f>
      </c>
      <c r="BE458" s="18">
        <f>IF(R458&lt;&gt;0,R458,IF($AV458=0,0,AO458/$AV458*$Z458))</f>
      </c>
      <c r="BF458" s="18">
        <f>IF(S458&lt;&gt;0,S458,IF($AV458=0,0,AP458/$AV458*$Z458))</f>
      </c>
      <c r="BG458" s="18">
        <f>IF(T458&lt;&gt;0,T458,IF($AV458=0,0,AQ458/$AV458*$Z458))</f>
      </c>
      <c r="BH458" s="18">
        <f>IF(U458&lt;&gt;0,U458,IF($AV458=0,0,AR458/$AV458*$Z458))</f>
      </c>
      <c r="BI458" s="18">
        <f>IF(V458&lt;&gt;0,V458,IF($AV458=0,0,AS458/$AV458*$Z458))</f>
      </c>
      <c r="BJ458" s="18">
        <f>IF(W458&lt;&gt;0,W458,IF($AV458=0,0,AT458/$AV458*$Z458))</f>
      </c>
      <c r="BK458" s="18">
        <f>IF(X458&lt;&gt;0,X458,IF($AV458=0,0,AU458/$AV458*$Z458))</f>
      </c>
      <c r="BL458" s="18">
        <f>SUM(AW458:BK458)</f>
      </c>
      <c r="BM458" s="18">
        <f>I458-BL458</f>
      </c>
    </row>
    <row r="459" outlineLevel="3">
      <c r="A459" s="17" t="str">
        <v>14.1.2.6</v>
      </c>
      <c r="B459" s="17" t="str">
        <v/>
      </c>
      <c r="C459" s="17" t="str">
        <v/>
      </c>
      <c r="D459" s="17" t="str">
        <v/>
      </c>
      <c r="E459" s="17" t="str">
        <v>14.1.2.6</v>
      </c>
      <c r="F459" s="17" t="str">
        <v>Three single phase high speed earthing switch complete with mechanism in enclosure.</v>
      </c>
      <c r="G459" s="17">
        <v>32357.46</v>
      </c>
      <c r="H459" s="17" t="str">
        <v/>
      </c>
      <c r="I459" s="17" t="str">
        <v/>
      </c>
      <c r="J459" s="17" t="str">
        <v/>
      </c>
      <c r="K459" s="17" t="str">
        <v/>
      </c>
      <c r="L459" s="17" t="str">
        <v/>
      </c>
      <c r="M459" s="17" t="str">
        <v/>
      </c>
      <c r="N459" s="17" t="str">
        <v/>
      </c>
      <c r="O459" s="17" t="str">
        <v/>
      </c>
      <c r="P459" s="17" t="str">
        <v/>
      </c>
      <c r="Q459" s="17" t="str">
        <v/>
      </c>
      <c r="R459" s="17" t="str">
        <v/>
      </c>
      <c r="S459" s="17" t="str">
        <v/>
      </c>
      <c r="T459" s="17" t="str">
        <v/>
      </c>
      <c r="U459" s="17" t="str">
        <v/>
      </c>
      <c r="V459" s="17" t="str">
        <v/>
      </c>
      <c r="W459" s="17" t="str">
        <v/>
      </c>
      <c r="X459" s="17" t="str">
        <v/>
      </c>
      <c r="Y459" s="17" t="str">
        <v/>
      </c>
      <c r="Z459" s="17" t="str">
        <v/>
      </c>
      <c r="AA459" s="17" t="str">
        <v/>
      </c>
      <c r="AB459" s="17" t="str">
        <v/>
      </c>
      <c r="AC459" s="17" t="str">
        <v/>
      </c>
      <c r="AD459" s="17" t="str">
        <v/>
      </c>
      <c r="AE459" s="17" t="str">
        <v/>
      </c>
      <c r="AF459" s="5" t="str">
        <v/>
      </c>
      <c r="AG459" s="18">
        <f>IFERROR(_xlfn.BETA.DIST(DATE(YEAR(AG$2),MONTH(AG$2),15),$AD$2,$AE$2,FALSE,DATE(YEAR($AD459),MONTH($AD459),1),DATE(YEAR($AE459),MONTH($AE459),28)),0)</f>
      </c>
      <c r="AH459" s="18">
        <f>IFERROR(_xlfn.BETA.DIST(DATE(YEAR(AH$2),MONTH(AH$2),15),$AD$2,$AE$2,FALSE,DATE(YEAR($AD459),MONTH($AD459),1),DATE(YEAR($AE459),MONTH($AE459),28)),0)</f>
      </c>
      <c r="AI459" s="18">
        <f>IFERROR(_xlfn.BETA.DIST(DATE(YEAR(AI$2),MONTH(AI$2),15),$AD$2,$AE$2,FALSE,DATE(YEAR($AD459),MONTH($AD459),1),DATE(YEAR($AE459),MONTH($AE459),28)),0)</f>
      </c>
      <c r="AJ459" s="18">
        <f>IFERROR(_xlfn.BETA.DIST(DATE(YEAR(AJ$2),MONTH(AJ$2),15),$AD$2,$AE$2,FALSE,DATE(YEAR($AD459),MONTH($AD459),1),DATE(YEAR($AE459),MONTH($AE459),28)),0)</f>
      </c>
      <c r="AK459" s="18">
        <f>IFERROR(_xlfn.BETA.DIST(DATE(YEAR(AK$2),MONTH(AK$2),15),$AD$2,$AE$2,FALSE,DATE(YEAR($AD459),MONTH($AD459),1),DATE(YEAR($AE459),MONTH($AE459),28)),0)</f>
      </c>
      <c r="AL459" s="18">
        <f>IFERROR(_xlfn.BETA.DIST(DATE(YEAR(AL$2),MONTH(AL$2),15),$AD$2,$AE$2,FALSE,DATE(YEAR($AD459),MONTH($AD459),1),DATE(YEAR($AE459),MONTH($AE459),28)),0)</f>
      </c>
      <c r="AM459" s="18">
        <f>IFERROR(_xlfn.BETA.DIST(DATE(YEAR(AM$2),MONTH(AM$2),15),$AD$2,$AE$2,FALSE,DATE(YEAR($AD459),MONTH($AD459),1),DATE(YEAR($AE459),MONTH($AE459),28)),0)</f>
      </c>
      <c r="AN459" s="18">
        <f>IFERROR(_xlfn.BETA.DIST(DATE(YEAR(AN$2),MONTH(AN$2),15),$AD$2,$AE$2,FALSE,DATE(YEAR($AD459),MONTH($AD459),1),DATE(YEAR($AE459),MONTH($AE459),28)),0)</f>
      </c>
      <c r="AO459" s="18">
        <f>IFERROR(_xlfn.BETA.DIST(DATE(YEAR(AO$2),MONTH(AO$2),15),$AD$2,$AE$2,FALSE,DATE(YEAR($AD459),MONTH($AD459),1),DATE(YEAR($AE459),MONTH($AE459),28)),0)</f>
      </c>
      <c r="AP459" s="18">
        <f>IFERROR(_xlfn.BETA.DIST(DATE(YEAR(AP$2),MONTH(AP$2),15),$AD$2,$AE$2,FALSE,DATE(YEAR($AD459),MONTH($AD459),1),DATE(YEAR($AE459),MONTH($AE459),28)),0)</f>
      </c>
      <c r="AQ459" s="18">
        <f>IFERROR(_xlfn.BETA.DIST(DATE(YEAR(AQ$2),MONTH(AQ$2),15),$AD$2,$AE$2,FALSE,DATE(YEAR($AD459),MONTH($AD459),1),DATE(YEAR($AE459),MONTH($AE459),28)),0)</f>
      </c>
      <c r="AR459" s="18">
        <f>IFERROR(_xlfn.BETA.DIST(DATE(YEAR(AR$2),MONTH(AR$2),15),$AD$2,$AE$2,FALSE,DATE(YEAR($AD459),MONTH($AD459),1),DATE(YEAR($AE459),MONTH($AE459),28)),0)</f>
      </c>
      <c r="AS459" s="18">
        <f>IFERROR(_xlfn.BETA.DIST(DATE(YEAR(AS$2),MONTH(AS$2),15),$AD$2,$AE$2,FALSE,DATE(YEAR($AD459),MONTH($AD459),1),DATE(YEAR($AE459),MONTH($AE459),28)),0)</f>
      </c>
      <c r="AT459" s="18">
        <f>IFERROR(_xlfn.BETA.DIST(DATE(YEAR(AT$2),MONTH(AT$2),15),$AD$2,$AE$2,FALSE,DATE(YEAR($AD459),MONTH($AD459),1),DATE(YEAR($AE459),MONTH($AE459),28)),0)</f>
      </c>
      <c r="AU459" s="18">
        <f>IFERROR(_xlfn.BETA.DIST(DATE(YEAR(AU$2),MONTH(AU$2),15),$AD$2,$AE$2,FALSE,DATE(YEAR($AD459),MONTH($AD459),1),DATE(YEAR($AE459),MONTH($AE459),28)),0)</f>
      </c>
      <c r="AV459" s="18">
        <f>SUM(AG459:AU459)</f>
      </c>
      <c r="AW459" s="18">
        <f>IF(J459&lt;&gt;0,J459,IF($AV459=0,0,AG459/$AV459*$Z459))</f>
      </c>
      <c r="AX459" s="18">
        <f>IF(K459&lt;&gt;0,K459,IF($AV459=0,0,AH459/$AV459*$Z459))</f>
      </c>
      <c r="AY459" s="18">
        <f>IF(L459&lt;&gt;0,L459,IF($AV459=0,0,AI459/$AV459*$Z459))</f>
      </c>
      <c r="AZ459" s="18">
        <f>IF(M459&lt;&gt;0,M459,IF($AV459=0,0,AJ459/$AV459*$Z459))</f>
      </c>
      <c r="BA459" s="18">
        <f>IF(N459&lt;&gt;0,N459,IF($AV459=0,0,AK459/$AV459*$Z459))</f>
      </c>
      <c r="BB459" s="18">
        <f>IF(O459&lt;&gt;0,O459,IF($AV459=0,0,AL459/$AV459*$Z459))</f>
      </c>
      <c r="BC459" s="18">
        <f>IF(P459&lt;&gt;0,P459,IF($AV459=0,0,AM459/$AV459*$Z459))</f>
      </c>
      <c r="BD459" s="18">
        <f>IF(Q459&lt;&gt;0,Q459,IF($AV459=0,0,AN459/$AV459*$Z459))</f>
      </c>
      <c r="BE459" s="18">
        <f>IF(R459&lt;&gt;0,R459,IF($AV459=0,0,AO459/$AV459*$Z459))</f>
      </c>
      <c r="BF459" s="18">
        <f>IF(S459&lt;&gt;0,S459,IF($AV459=0,0,AP459/$AV459*$Z459))</f>
      </c>
      <c r="BG459" s="18">
        <f>IF(T459&lt;&gt;0,T459,IF($AV459=0,0,AQ459/$AV459*$Z459))</f>
      </c>
      <c r="BH459" s="18">
        <f>IF(U459&lt;&gt;0,U459,IF($AV459=0,0,AR459/$AV459*$Z459))</f>
      </c>
      <c r="BI459" s="18">
        <f>IF(V459&lt;&gt;0,V459,IF($AV459=0,0,AS459/$AV459*$Z459))</f>
      </c>
      <c r="BJ459" s="18">
        <f>IF(W459&lt;&gt;0,W459,IF($AV459=0,0,AT459/$AV459*$Z459))</f>
      </c>
      <c r="BK459" s="18">
        <f>IF(X459&lt;&gt;0,X459,IF($AV459=0,0,AU459/$AV459*$Z459))</f>
      </c>
      <c r="BL459" s="18">
        <f>SUM(AW459:BK459)</f>
      </c>
      <c r="BM459" s="17" t="str">
        <v/>
      </c>
    </row>
    <row r="460" outlineLevel="4">
      <c r="A460" s="5" t="str">
        <v>14.1.2.6</v>
      </c>
      <c r="B460" s="5" t="str">
        <v/>
      </c>
      <c r="C460" s="5" t="str">
        <v>BSKDGNGENGR05</v>
      </c>
      <c r="D460" s="5" t="str">
        <v>BSKDGNGENGR05</v>
      </c>
      <c r="E460" s="19">
        <f>IFERROR(_xlfn.XLOOKUP(F460,Assumptions!B:B,Assumptions!C:C),0)</f>
      </c>
      <c r="F460" s="5" t="str">
        <v>Advanced Payment</v>
      </c>
      <c r="G460" s="5" t="str">
        <v/>
      </c>
      <c r="H460" s="18">
        <f>G459*E460</f>
      </c>
      <c r="I460" s="18">
        <f>H460*(1-0)</f>
      </c>
      <c r="J460" s="18">
        <v>0</v>
      </c>
      <c r="K460" s="18">
        <v>0</v>
      </c>
      <c r="L460" s="18">
        <v>0</v>
      </c>
      <c r="M460" s="18">
        <v>0</v>
      </c>
      <c r="N460" s="18">
        <v>0</v>
      </c>
      <c r="O460" s="18">
        <v>0</v>
      </c>
      <c r="P460" s="18">
        <v>0</v>
      </c>
      <c r="Q460" s="18">
        <v>0</v>
      </c>
      <c r="R460" s="18">
        <v>0</v>
      </c>
      <c r="S460" s="18">
        <v>0</v>
      </c>
      <c r="T460" s="18">
        <v>0</v>
      </c>
      <c r="U460" s="18">
        <v>0</v>
      </c>
      <c r="V460" s="18">
        <v>0</v>
      </c>
      <c r="W460" s="18">
        <v>0</v>
      </c>
      <c r="X460" s="18">
        <v>0</v>
      </c>
      <c r="Y460" s="18">
        <f>SUM(J460:X460)</f>
      </c>
      <c r="Z460" s="18">
        <f>I460-Y460</f>
      </c>
      <c r="AA460" s="20">
        <v>46026</v>
      </c>
      <c r="AB460" s="20">
        <v>46026</v>
      </c>
      <c r="AC460" s="18">
        <f>IFERROR(_xlfn.XLOOKUP(F460,Assumptions!B:B,Assumptions!D:D),0)</f>
      </c>
      <c r="AD460" s="20">
        <f>AA460+AC460</f>
      </c>
      <c r="AE460" s="20">
        <f>AC460+AB460</f>
      </c>
      <c r="AF460" s="5" t="str">
        <v/>
      </c>
      <c r="AG460" s="18">
        <f>IFERROR(_xlfn.BETA.DIST(DATE(YEAR(AG$2),MONTH(AG$2),15),$AD$2,$AE$2,FALSE,DATE(YEAR($AD460),MONTH($AD460),1),DATE(YEAR($AE460),MONTH($AE460),28)),0)</f>
      </c>
      <c r="AH460" s="18">
        <f>IFERROR(_xlfn.BETA.DIST(DATE(YEAR(AH$2),MONTH(AH$2),15),$AD$2,$AE$2,FALSE,DATE(YEAR($AD460),MONTH($AD460),1),DATE(YEAR($AE460),MONTH($AE460),28)),0)</f>
      </c>
      <c r="AI460" s="18">
        <f>IFERROR(_xlfn.BETA.DIST(DATE(YEAR(AI$2),MONTH(AI$2),15),$AD$2,$AE$2,FALSE,DATE(YEAR($AD460),MONTH($AD460),1),DATE(YEAR($AE460),MONTH($AE460),28)),0)</f>
      </c>
      <c r="AJ460" s="18">
        <f>IFERROR(_xlfn.BETA.DIST(DATE(YEAR(AJ$2),MONTH(AJ$2),15),$AD$2,$AE$2,FALSE,DATE(YEAR($AD460),MONTH($AD460),1),DATE(YEAR($AE460),MONTH($AE460),28)),0)</f>
      </c>
      <c r="AK460" s="18">
        <f>IFERROR(_xlfn.BETA.DIST(DATE(YEAR(AK$2),MONTH(AK$2),15),$AD$2,$AE$2,FALSE,DATE(YEAR($AD460),MONTH($AD460),1),DATE(YEAR($AE460),MONTH($AE460),28)),0)</f>
      </c>
      <c r="AL460" s="18">
        <f>IFERROR(_xlfn.BETA.DIST(DATE(YEAR(AL$2),MONTH(AL$2),15),$AD$2,$AE$2,FALSE,DATE(YEAR($AD460),MONTH($AD460),1),DATE(YEAR($AE460),MONTH($AE460),28)),0)</f>
      </c>
      <c r="AM460" s="18">
        <f>IFERROR(_xlfn.BETA.DIST(DATE(YEAR(AM$2),MONTH(AM$2),15),$AD$2,$AE$2,FALSE,DATE(YEAR($AD460),MONTH($AD460),1),DATE(YEAR($AE460),MONTH($AE460),28)),0)</f>
      </c>
      <c r="AN460" s="18">
        <f>IFERROR(_xlfn.BETA.DIST(DATE(YEAR(AN$2),MONTH(AN$2),15),$AD$2,$AE$2,FALSE,DATE(YEAR($AD460),MONTH($AD460),1),DATE(YEAR($AE460),MONTH($AE460),28)),0)</f>
      </c>
      <c r="AO460" s="18">
        <f>IFERROR(_xlfn.BETA.DIST(DATE(YEAR(AO$2),MONTH(AO$2),15),$AD$2,$AE$2,FALSE,DATE(YEAR($AD460),MONTH($AD460),1),DATE(YEAR($AE460),MONTH($AE460),28)),0)</f>
      </c>
      <c r="AP460" s="18">
        <f>IFERROR(_xlfn.BETA.DIST(DATE(YEAR(AP$2),MONTH(AP$2),15),$AD$2,$AE$2,FALSE,DATE(YEAR($AD460),MONTH($AD460),1),DATE(YEAR($AE460),MONTH($AE460),28)),0)</f>
      </c>
      <c r="AQ460" s="18">
        <f>IFERROR(_xlfn.BETA.DIST(DATE(YEAR(AQ$2),MONTH(AQ$2),15),$AD$2,$AE$2,FALSE,DATE(YEAR($AD460),MONTH($AD460),1),DATE(YEAR($AE460),MONTH($AE460),28)),0)</f>
      </c>
      <c r="AR460" s="18">
        <f>IFERROR(_xlfn.BETA.DIST(DATE(YEAR(AR$2),MONTH(AR$2),15),$AD$2,$AE$2,FALSE,DATE(YEAR($AD460),MONTH($AD460),1),DATE(YEAR($AE460),MONTH($AE460),28)),0)</f>
      </c>
      <c r="AS460" s="18">
        <f>IFERROR(_xlfn.BETA.DIST(DATE(YEAR(AS$2),MONTH(AS$2),15),$AD$2,$AE$2,FALSE,DATE(YEAR($AD460),MONTH($AD460),1),DATE(YEAR($AE460),MONTH($AE460),28)),0)</f>
      </c>
      <c r="AT460" s="18">
        <f>IFERROR(_xlfn.BETA.DIST(DATE(YEAR(AT$2),MONTH(AT$2),15),$AD$2,$AE$2,FALSE,DATE(YEAR($AD460),MONTH($AD460),1),DATE(YEAR($AE460),MONTH($AE460),28)),0)</f>
      </c>
      <c r="AU460" s="18">
        <f>IFERROR(_xlfn.BETA.DIST(DATE(YEAR(AU$2),MONTH(AU$2),15),$AD$2,$AE$2,FALSE,DATE(YEAR($AD460),MONTH($AD460),1),DATE(YEAR($AE460),MONTH($AE460),28)),0)</f>
      </c>
      <c r="AV460" s="18">
        <f>SUM(AG460:AU460)</f>
      </c>
      <c r="AW460" s="18">
        <f>IF(J460&lt;&gt;0,J460,IF($AV460=0,0,AG460/$AV460*$Z460))</f>
      </c>
      <c r="AX460" s="18">
        <f>IF(K460&lt;&gt;0,K460,IF($AV460=0,0,AH460/$AV460*$Z460))</f>
      </c>
      <c r="AY460" s="18">
        <f>IF(L460&lt;&gt;0,L460,IF($AV460=0,0,AI460/$AV460*$Z460))</f>
      </c>
      <c r="AZ460" s="18">
        <f>IF(M460&lt;&gt;0,M460,IF($AV460=0,0,AJ460/$AV460*$Z460))</f>
      </c>
      <c r="BA460" s="18">
        <f>IF(N460&lt;&gt;0,N460,IF($AV460=0,0,AK460/$AV460*$Z460))</f>
      </c>
      <c r="BB460" s="18">
        <f>IF(O460&lt;&gt;0,O460,IF($AV460=0,0,AL460/$AV460*$Z460))</f>
      </c>
      <c r="BC460" s="18">
        <f>IF(P460&lt;&gt;0,P460,IF($AV460=0,0,AM460/$AV460*$Z460))</f>
      </c>
      <c r="BD460" s="18">
        <f>IF(Q460&lt;&gt;0,Q460,IF($AV460=0,0,AN460/$AV460*$Z460))</f>
      </c>
      <c r="BE460" s="18">
        <f>IF(R460&lt;&gt;0,R460,IF($AV460=0,0,AO460/$AV460*$Z460))</f>
      </c>
      <c r="BF460" s="18">
        <f>IF(S460&lt;&gt;0,S460,IF($AV460=0,0,AP460/$AV460*$Z460))</f>
      </c>
      <c r="BG460" s="18">
        <f>IF(T460&lt;&gt;0,T460,IF($AV460=0,0,AQ460/$AV460*$Z460))</f>
      </c>
      <c r="BH460" s="18">
        <f>IF(U460&lt;&gt;0,U460,IF($AV460=0,0,AR460/$AV460*$Z460))</f>
      </c>
      <c r="BI460" s="18">
        <f>IF(V460&lt;&gt;0,V460,IF($AV460=0,0,AS460/$AV460*$Z460))</f>
      </c>
      <c r="BJ460" s="18">
        <f>IF(W460&lt;&gt;0,W460,IF($AV460=0,0,AT460/$AV460*$Z460))</f>
      </c>
      <c r="BK460" s="18">
        <f>IF(X460&lt;&gt;0,X460,IF($AV460=0,0,AU460/$AV460*$Z460))</f>
      </c>
      <c r="BL460" s="18">
        <f>SUM(AW460:BK460)</f>
      </c>
      <c r="BM460" s="18">
        <f>I460-BL460</f>
      </c>
    </row>
    <row r="461" outlineLevel="4">
      <c r="A461" s="5" t="str">
        <v>14.1.2.6</v>
      </c>
      <c r="B461" s="5" t="str">
        <v/>
      </c>
      <c r="C461" s="5" t="str">
        <v>BSPRELGENG207</v>
      </c>
      <c r="D461" s="5" t="str">
        <v>BSPRELGENG207</v>
      </c>
      <c r="E461" s="19">
        <f>IFERROR(_xlfn.XLOOKUP(F461,Assumptions!B:B,Assumptions!C:C),0)</f>
      </c>
      <c r="F461" s="5" t="str">
        <v>Site Delivery USD</v>
      </c>
      <c r="G461" s="5" t="str">
        <v/>
      </c>
      <c r="H461" s="18">
        <f>G459*E461</f>
      </c>
      <c r="I461" s="18">
        <f>H461*(1-0)</f>
      </c>
      <c r="J461" s="18">
        <v>0</v>
      </c>
      <c r="K461" s="18">
        <v>0</v>
      </c>
      <c r="L461" s="18">
        <v>0</v>
      </c>
      <c r="M461" s="18">
        <v>0</v>
      </c>
      <c r="N461" s="18">
        <v>0</v>
      </c>
      <c r="O461" s="18">
        <v>0</v>
      </c>
      <c r="P461" s="18">
        <v>0</v>
      </c>
      <c r="Q461" s="18">
        <v>0</v>
      </c>
      <c r="R461" s="18">
        <v>0</v>
      </c>
      <c r="S461" s="18">
        <v>0</v>
      </c>
      <c r="T461" s="18">
        <v>0</v>
      </c>
      <c r="U461" s="18">
        <v>0</v>
      </c>
      <c r="V461" s="18">
        <v>0</v>
      </c>
      <c r="W461" s="18">
        <v>0</v>
      </c>
      <c r="X461" s="18">
        <v>0</v>
      </c>
      <c r="Y461" s="18">
        <f>SUM(J461:X461)</f>
      </c>
      <c r="Z461" s="18">
        <f>I461-Y461</f>
      </c>
      <c r="AA461" s="20">
        <v>46294</v>
      </c>
      <c r="AB461" s="20">
        <v>46294</v>
      </c>
      <c r="AC461" s="18">
        <f>IFERROR(_xlfn.XLOOKUP(F461,Assumptions!B:B,Assumptions!D:D),0)</f>
      </c>
      <c r="AD461" s="20">
        <f>AA461+AC461</f>
      </c>
      <c r="AE461" s="20">
        <f>AC461+AB461</f>
      </c>
      <c r="AF461" s="5" t="str">
        <v/>
      </c>
      <c r="AG461" s="18">
        <f>IFERROR(_xlfn.BETA.DIST(DATE(YEAR(AG$2),MONTH(AG$2),15),$AD$2,$AE$2,FALSE,DATE(YEAR($AD461),MONTH($AD461),1),DATE(YEAR($AE461),MONTH($AE461),28)),0)</f>
      </c>
      <c r="AH461" s="18">
        <f>IFERROR(_xlfn.BETA.DIST(DATE(YEAR(AH$2),MONTH(AH$2),15),$AD$2,$AE$2,FALSE,DATE(YEAR($AD461),MONTH($AD461),1),DATE(YEAR($AE461),MONTH($AE461),28)),0)</f>
      </c>
      <c r="AI461" s="18">
        <f>IFERROR(_xlfn.BETA.DIST(DATE(YEAR(AI$2),MONTH(AI$2),15),$AD$2,$AE$2,FALSE,DATE(YEAR($AD461),MONTH($AD461),1),DATE(YEAR($AE461),MONTH($AE461),28)),0)</f>
      </c>
      <c r="AJ461" s="18">
        <f>IFERROR(_xlfn.BETA.DIST(DATE(YEAR(AJ$2),MONTH(AJ$2),15),$AD$2,$AE$2,FALSE,DATE(YEAR($AD461),MONTH($AD461),1),DATE(YEAR($AE461),MONTH($AE461),28)),0)</f>
      </c>
      <c r="AK461" s="18">
        <f>IFERROR(_xlfn.BETA.DIST(DATE(YEAR(AK$2),MONTH(AK$2),15),$AD$2,$AE$2,FALSE,DATE(YEAR($AD461),MONTH($AD461),1),DATE(YEAR($AE461),MONTH($AE461),28)),0)</f>
      </c>
      <c r="AL461" s="18">
        <f>IFERROR(_xlfn.BETA.DIST(DATE(YEAR(AL$2),MONTH(AL$2),15),$AD$2,$AE$2,FALSE,DATE(YEAR($AD461),MONTH($AD461),1),DATE(YEAR($AE461),MONTH($AE461),28)),0)</f>
      </c>
      <c r="AM461" s="18">
        <f>IFERROR(_xlfn.BETA.DIST(DATE(YEAR(AM$2),MONTH(AM$2),15),$AD$2,$AE$2,FALSE,DATE(YEAR($AD461),MONTH($AD461),1),DATE(YEAR($AE461),MONTH($AE461),28)),0)</f>
      </c>
      <c r="AN461" s="18">
        <f>IFERROR(_xlfn.BETA.DIST(DATE(YEAR(AN$2),MONTH(AN$2),15),$AD$2,$AE$2,FALSE,DATE(YEAR($AD461),MONTH($AD461),1),DATE(YEAR($AE461),MONTH($AE461),28)),0)</f>
      </c>
      <c r="AO461" s="18">
        <f>IFERROR(_xlfn.BETA.DIST(DATE(YEAR(AO$2),MONTH(AO$2),15),$AD$2,$AE$2,FALSE,DATE(YEAR($AD461),MONTH($AD461),1),DATE(YEAR($AE461),MONTH($AE461),28)),0)</f>
      </c>
      <c r="AP461" s="18">
        <f>IFERROR(_xlfn.BETA.DIST(DATE(YEAR(AP$2),MONTH(AP$2),15),$AD$2,$AE$2,FALSE,DATE(YEAR($AD461),MONTH($AD461),1),DATE(YEAR($AE461),MONTH($AE461),28)),0)</f>
      </c>
      <c r="AQ461" s="18">
        <f>IFERROR(_xlfn.BETA.DIST(DATE(YEAR(AQ$2),MONTH(AQ$2),15),$AD$2,$AE$2,FALSE,DATE(YEAR($AD461),MONTH($AD461),1),DATE(YEAR($AE461),MONTH($AE461),28)),0)</f>
      </c>
      <c r="AR461" s="18">
        <f>IFERROR(_xlfn.BETA.DIST(DATE(YEAR(AR$2),MONTH(AR$2),15),$AD$2,$AE$2,FALSE,DATE(YEAR($AD461),MONTH($AD461),1),DATE(YEAR($AE461),MONTH($AE461),28)),0)</f>
      </c>
      <c r="AS461" s="18">
        <f>IFERROR(_xlfn.BETA.DIST(DATE(YEAR(AS$2),MONTH(AS$2),15),$AD$2,$AE$2,FALSE,DATE(YEAR($AD461),MONTH($AD461),1),DATE(YEAR($AE461),MONTH($AE461),28)),0)</f>
      </c>
      <c r="AT461" s="18">
        <f>IFERROR(_xlfn.BETA.DIST(DATE(YEAR(AT$2),MONTH(AT$2),15),$AD$2,$AE$2,FALSE,DATE(YEAR($AD461),MONTH($AD461),1),DATE(YEAR($AE461),MONTH($AE461),28)),0)</f>
      </c>
      <c r="AU461" s="18">
        <f>IFERROR(_xlfn.BETA.DIST(DATE(YEAR(AU$2),MONTH(AU$2),15),$AD$2,$AE$2,FALSE,DATE(YEAR($AD461),MONTH($AD461),1),DATE(YEAR($AE461),MONTH($AE461),28)),0)</f>
      </c>
      <c r="AV461" s="18">
        <f>SUM(AG461:AU461)</f>
      </c>
      <c r="AW461" s="18">
        <f>IF(J461&lt;&gt;0,J461,IF($AV461=0,0,AG461/$AV461*$Z461))</f>
      </c>
      <c r="AX461" s="18">
        <f>IF(K461&lt;&gt;0,K461,IF($AV461=0,0,AH461/$AV461*$Z461))</f>
      </c>
      <c r="AY461" s="18">
        <f>IF(L461&lt;&gt;0,L461,IF($AV461=0,0,AI461/$AV461*$Z461))</f>
      </c>
      <c r="AZ461" s="18">
        <f>IF(M461&lt;&gt;0,M461,IF($AV461=0,0,AJ461/$AV461*$Z461))</f>
      </c>
      <c r="BA461" s="18">
        <f>IF(N461&lt;&gt;0,N461,IF($AV461=0,0,AK461/$AV461*$Z461))</f>
      </c>
      <c r="BB461" s="18">
        <f>IF(O461&lt;&gt;0,O461,IF($AV461=0,0,AL461/$AV461*$Z461))</f>
      </c>
      <c r="BC461" s="18">
        <f>IF(P461&lt;&gt;0,P461,IF($AV461=0,0,AM461/$AV461*$Z461))</f>
      </c>
      <c r="BD461" s="18">
        <f>IF(Q461&lt;&gt;0,Q461,IF($AV461=0,0,AN461/$AV461*$Z461))</f>
      </c>
      <c r="BE461" s="18">
        <f>IF(R461&lt;&gt;0,R461,IF($AV461=0,0,AO461/$AV461*$Z461))</f>
      </c>
      <c r="BF461" s="18">
        <f>IF(S461&lt;&gt;0,S461,IF($AV461=0,0,AP461/$AV461*$Z461))</f>
      </c>
      <c r="BG461" s="18">
        <f>IF(T461&lt;&gt;0,T461,IF($AV461=0,0,AQ461/$AV461*$Z461))</f>
      </c>
      <c r="BH461" s="18">
        <f>IF(U461&lt;&gt;0,U461,IF($AV461=0,0,AR461/$AV461*$Z461))</f>
      </c>
      <c r="BI461" s="18">
        <f>IF(V461&lt;&gt;0,V461,IF($AV461=0,0,AS461/$AV461*$Z461))</f>
      </c>
      <c r="BJ461" s="18">
        <f>IF(W461&lt;&gt;0,W461,IF($AV461=0,0,AT461/$AV461*$Z461))</f>
      </c>
      <c r="BK461" s="18">
        <f>IF(X461&lt;&gt;0,X461,IF($AV461=0,0,AU461/$AV461*$Z461))</f>
      </c>
      <c r="BL461" s="18">
        <f>SUM(AW461:BK461)</f>
      </c>
      <c r="BM461" s="18">
        <f>I461-BL461</f>
      </c>
    </row>
    <row r="462" outlineLevel="4">
      <c r="A462" s="5" t="str">
        <v>14.1.2.6</v>
      </c>
      <c r="B462" s="5" t="str">
        <v/>
      </c>
      <c r="C462" s="5" t="str">
        <v>BSKDGNGENGR07</v>
      </c>
      <c r="D462" s="5" t="str">
        <v>BSKDGNGENGR07</v>
      </c>
      <c r="E462" s="19">
        <f>IFERROR(_xlfn.XLOOKUP(F462,Assumptions!B:B,Assumptions!C:C),0)</f>
      </c>
      <c r="F462" s="5" t="str">
        <v>Retention</v>
      </c>
      <c r="G462" s="5" t="str">
        <v/>
      </c>
      <c r="H462" s="18">
        <f>G459*E462</f>
      </c>
      <c r="I462" s="18">
        <f>H462*(1-0)</f>
      </c>
      <c r="J462" s="18">
        <v>0</v>
      </c>
      <c r="K462" s="18">
        <v>0</v>
      </c>
      <c r="L462" s="18">
        <v>0</v>
      </c>
      <c r="M462" s="18">
        <v>0</v>
      </c>
      <c r="N462" s="18">
        <v>0</v>
      </c>
      <c r="O462" s="18">
        <v>0</v>
      </c>
      <c r="P462" s="18">
        <v>0</v>
      </c>
      <c r="Q462" s="18">
        <v>0</v>
      </c>
      <c r="R462" s="18">
        <v>0</v>
      </c>
      <c r="S462" s="18">
        <v>0</v>
      </c>
      <c r="T462" s="18">
        <v>0</v>
      </c>
      <c r="U462" s="18">
        <v>0</v>
      </c>
      <c r="V462" s="18">
        <v>0</v>
      </c>
      <c r="W462" s="18">
        <v>0</v>
      </c>
      <c r="X462" s="18">
        <v>0</v>
      </c>
      <c r="Y462" s="18">
        <f>SUM(J462:X462)</f>
      </c>
      <c r="Z462" s="18">
        <f>I462-Y462</f>
      </c>
      <c r="AA462" s="20">
        <v>46483</v>
      </c>
      <c r="AB462" s="20">
        <v>46483</v>
      </c>
      <c r="AC462" s="18">
        <f>IFERROR(_xlfn.XLOOKUP(F462,Assumptions!B:B,Assumptions!D:D),0)</f>
      </c>
      <c r="AD462" s="20">
        <f>AA462+AC462</f>
      </c>
      <c r="AE462" s="20">
        <f>AC462+AB462</f>
      </c>
      <c r="AF462" s="5" t="str">
        <v/>
      </c>
      <c r="AG462" s="18">
        <f>IFERROR(_xlfn.BETA.DIST(DATE(YEAR(AG$2),MONTH(AG$2),15),$AD$2,$AE$2,FALSE,DATE(YEAR($AD462),MONTH($AD462),1),DATE(YEAR($AE462),MONTH($AE462),28)),0)</f>
      </c>
      <c r="AH462" s="18">
        <f>IFERROR(_xlfn.BETA.DIST(DATE(YEAR(AH$2),MONTH(AH$2),15),$AD$2,$AE$2,FALSE,DATE(YEAR($AD462),MONTH($AD462),1),DATE(YEAR($AE462),MONTH($AE462),28)),0)</f>
      </c>
      <c r="AI462" s="18">
        <f>IFERROR(_xlfn.BETA.DIST(DATE(YEAR(AI$2),MONTH(AI$2),15),$AD$2,$AE$2,FALSE,DATE(YEAR($AD462),MONTH($AD462),1),DATE(YEAR($AE462),MONTH($AE462),28)),0)</f>
      </c>
      <c r="AJ462" s="18">
        <f>IFERROR(_xlfn.BETA.DIST(DATE(YEAR(AJ$2),MONTH(AJ$2),15),$AD$2,$AE$2,FALSE,DATE(YEAR($AD462),MONTH($AD462),1),DATE(YEAR($AE462),MONTH($AE462),28)),0)</f>
      </c>
      <c r="AK462" s="18">
        <f>IFERROR(_xlfn.BETA.DIST(DATE(YEAR(AK$2),MONTH(AK$2),15),$AD$2,$AE$2,FALSE,DATE(YEAR($AD462),MONTH($AD462),1),DATE(YEAR($AE462),MONTH($AE462),28)),0)</f>
      </c>
      <c r="AL462" s="18">
        <f>IFERROR(_xlfn.BETA.DIST(DATE(YEAR(AL$2),MONTH(AL$2),15),$AD$2,$AE$2,FALSE,DATE(YEAR($AD462),MONTH($AD462),1),DATE(YEAR($AE462),MONTH($AE462),28)),0)</f>
      </c>
      <c r="AM462" s="18">
        <f>IFERROR(_xlfn.BETA.DIST(DATE(YEAR(AM$2),MONTH(AM$2),15),$AD$2,$AE$2,FALSE,DATE(YEAR($AD462),MONTH($AD462),1),DATE(YEAR($AE462),MONTH($AE462),28)),0)</f>
      </c>
      <c r="AN462" s="18">
        <f>IFERROR(_xlfn.BETA.DIST(DATE(YEAR(AN$2),MONTH(AN$2),15),$AD$2,$AE$2,FALSE,DATE(YEAR($AD462),MONTH($AD462),1),DATE(YEAR($AE462),MONTH($AE462),28)),0)</f>
      </c>
      <c r="AO462" s="18">
        <f>IFERROR(_xlfn.BETA.DIST(DATE(YEAR(AO$2),MONTH(AO$2),15),$AD$2,$AE$2,FALSE,DATE(YEAR($AD462),MONTH($AD462),1),DATE(YEAR($AE462),MONTH($AE462),28)),0)</f>
      </c>
      <c r="AP462" s="18">
        <f>IFERROR(_xlfn.BETA.DIST(DATE(YEAR(AP$2),MONTH(AP$2),15),$AD$2,$AE$2,FALSE,DATE(YEAR($AD462),MONTH($AD462),1),DATE(YEAR($AE462),MONTH($AE462),28)),0)</f>
      </c>
      <c r="AQ462" s="18">
        <f>IFERROR(_xlfn.BETA.DIST(DATE(YEAR(AQ$2),MONTH(AQ$2),15),$AD$2,$AE$2,FALSE,DATE(YEAR($AD462),MONTH($AD462),1),DATE(YEAR($AE462),MONTH($AE462),28)),0)</f>
      </c>
      <c r="AR462" s="18">
        <f>IFERROR(_xlfn.BETA.DIST(DATE(YEAR(AR$2),MONTH(AR$2),15),$AD$2,$AE$2,FALSE,DATE(YEAR($AD462),MONTH($AD462),1),DATE(YEAR($AE462),MONTH($AE462),28)),0)</f>
      </c>
      <c r="AS462" s="18">
        <f>IFERROR(_xlfn.BETA.DIST(DATE(YEAR(AS$2),MONTH(AS$2),15),$AD$2,$AE$2,FALSE,DATE(YEAR($AD462),MONTH($AD462),1),DATE(YEAR($AE462),MONTH($AE462),28)),0)</f>
      </c>
      <c r="AT462" s="18">
        <f>IFERROR(_xlfn.BETA.DIST(DATE(YEAR(AT$2),MONTH(AT$2),15),$AD$2,$AE$2,FALSE,DATE(YEAR($AD462),MONTH($AD462),1),DATE(YEAR($AE462),MONTH($AE462),28)),0)</f>
      </c>
      <c r="AU462" s="18">
        <f>IFERROR(_xlfn.BETA.DIST(DATE(YEAR(AU$2),MONTH(AU$2),15),$AD$2,$AE$2,FALSE,DATE(YEAR($AD462),MONTH($AD462),1),DATE(YEAR($AE462),MONTH($AE462),28)),0)</f>
      </c>
      <c r="AV462" s="18">
        <f>SUM(AG462:AU462)</f>
      </c>
      <c r="AW462" s="18">
        <f>IF(J462&lt;&gt;0,J462,IF($AV462=0,0,AG462/$AV462*$Z462))</f>
      </c>
      <c r="AX462" s="18">
        <f>IF(K462&lt;&gt;0,K462,IF($AV462=0,0,AH462/$AV462*$Z462))</f>
      </c>
      <c r="AY462" s="18">
        <f>IF(L462&lt;&gt;0,L462,IF($AV462=0,0,AI462/$AV462*$Z462))</f>
      </c>
      <c r="AZ462" s="18">
        <f>IF(M462&lt;&gt;0,M462,IF($AV462=0,0,AJ462/$AV462*$Z462))</f>
      </c>
      <c r="BA462" s="18">
        <f>IF(N462&lt;&gt;0,N462,IF($AV462=0,0,AK462/$AV462*$Z462))</f>
      </c>
      <c r="BB462" s="18">
        <f>IF(O462&lt;&gt;0,O462,IF($AV462=0,0,AL462/$AV462*$Z462))</f>
      </c>
      <c r="BC462" s="18">
        <f>IF(P462&lt;&gt;0,P462,IF($AV462=0,0,AM462/$AV462*$Z462))</f>
      </c>
      <c r="BD462" s="18">
        <f>IF(Q462&lt;&gt;0,Q462,IF($AV462=0,0,AN462/$AV462*$Z462))</f>
      </c>
      <c r="BE462" s="18">
        <f>IF(R462&lt;&gt;0,R462,IF($AV462=0,0,AO462/$AV462*$Z462))</f>
      </c>
      <c r="BF462" s="18">
        <f>IF(S462&lt;&gt;0,S462,IF($AV462=0,0,AP462/$AV462*$Z462))</f>
      </c>
      <c r="BG462" s="18">
        <f>IF(T462&lt;&gt;0,T462,IF($AV462=0,0,AQ462/$AV462*$Z462))</f>
      </c>
      <c r="BH462" s="18">
        <f>IF(U462&lt;&gt;0,U462,IF($AV462=0,0,AR462/$AV462*$Z462))</f>
      </c>
      <c r="BI462" s="18">
        <f>IF(V462&lt;&gt;0,V462,IF($AV462=0,0,AS462/$AV462*$Z462))</f>
      </c>
      <c r="BJ462" s="18">
        <f>IF(W462&lt;&gt;0,W462,IF($AV462=0,0,AT462/$AV462*$Z462))</f>
      </c>
      <c r="BK462" s="18">
        <f>IF(X462&lt;&gt;0,X462,IF($AV462=0,0,AU462/$AV462*$Z462))</f>
      </c>
      <c r="BL462" s="18">
        <f>SUM(AW462:BK462)</f>
      </c>
      <c r="BM462" s="18">
        <f>I462-BL462</f>
      </c>
    </row>
    <row r="463" outlineLevel="3">
      <c r="A463" s="17" t="str">
        <v>14.1.4</v>
      </c>
      <c r="B463" s="17" t="str">
        <v/>
      </c>
      <c r="C463" s="17" t="str">
        <v/>
      </c>
      <c r="D463" s="17" t="str">
        <v/>
      </c>
      <c r="E463" s="17" t="str">
        <v>14.1.4</v>
      </c>
      <c r="F463" s="17" t="str">
        <v>Single pole SF6 inductive VT with enclosure.</v>
      </c>
      <c r="G463" s="17">
        <v>16177.99</v>
      </c>
      <c r="H463" s="17" t="str">
        <v/>
      </c>
      <c r="I463" s="17" t="str">
        <v/>
      </c>
      <c r="J463" s="17" t="str">
        <v/>
      </c>
      <c r="K463" s="17" t="str">
        <v/>
      </c>
      <c r="L463" s="17" t="str">
        <v/>
      </c>
      <c r="M463" s="17" t="str">
        <v/>
      </c>
      <c r="N463" s="17" t="str">
        <v/>
      </c>
      <c r="O463" s="17" t="str">
        <v/>
      </c>
      <c r="P463" s="17" t="str">
        <v/>
      </c>
      <c r="Q463" s="17" t="str">
        <v/>
      </c>
      <c r="R463" s="17" t="str">
        <v/>
      </c>
      <c r="S463" s="17" t="str">
        <v/>
      </c>
      <c r="T463" s="17" t="str">
        <v/>
      </c>
      <c r="U463" s="17" t="str">
        <v/>
      </c>
      <c r="V463" s="17" t="str">
        <v/>
      </c>
      <c r="W463" s="17" t="str">
        <v/>
      </c>
      <c r="X463" s="17" t="str">
        <v/>
      </c>
      <c r="Y463" s="17" t="str">
        <v/>
      </c>
      <c r="Z463" s="17" t="str">
        <v/>
      </c>
      <c r="AA463" s="17" t="str">
        <v/>
      </c>
      <c r="AB463" s="17" t="str">
        <v/>
      </c>
      <c r="AC463" s="17" t="str">
        <v/>
      </c>
      <c r="AD463" s="17" t="str">
        <v/>
      </c>
      <c r="AE463" s="17" t="str">
        <v/>
      </c>
      <c r="AF463" s="5" t="str">
        <v/>
      </c>
      <c r="AG463" s="18">
        <f>IFERROR(_xlfn.BETA.DIST(DATE(YEAR(AG$2),MONTH(AG$2),15),$AD$2,$AE$2,FALSE,DATE(YEAR($AD463),MONTH($AD463),1),DATE(YEAR($AE463),MONTH($AE463),28)),0)</f>
      </c>
      <c r="AH463" s="18">
        <f>IFERROR(_xlfn.BETA.DIST(DATE(YEAR(AH$2),MONTH(AH$2),15),$AD$2,$AE$2,FALSE,DATE(YEAR($AD463),MONTH($AD463),1),DATE(YEAR($AE463),MONTH($AE463),28)),0)</f>
      </c>
      <c r="AI463" s="18">
        <f>IFERROR(_xlfn.BETA.DIST(DATE(YEAR(AI$2),MONTH(AI$2),15),$AD$2,$AE$2,FALSE,DATE(YEAR($AD463),MONTH($AD463),1),DATE(YEAR($AE463),MONTH($AE463),28)),0)</f>
      </c>
      <c r="AJ463" s="18">
        <f>IFERROR(_xlfn.BETA.DIST(DATE(YEAR(AJ$2),MONTH(AJ$2),15),$AD$2,$AE$2,FALSE,DATE(YEAR($AD463),MONTH($AD463),1),DATE(YEAR($AE463),MONTH($AE463),28)),0)</f>
      </c>
      <c r="AK463" s="18">
        <f>IFERROR(_xlfn.BETA.DIST(DATE(YEAR(AK$2),MONTH(AK$2),15),$AD$2,$AE$2,FALSE,DATE(YEAR($AD463),MONTH($AD463),1),DATE(YEAR($AE463),MONTH($AE463),28)),0)</f>
      </c>
      <c r="AL463" s="18">
        <f>IFERROR(_xlfn.BETA.DIST(DATE(YEAR(AL$2),MONTH(AL$2),15),$AD$2,$AE$2,FALSE,DATE(YEAR($AD463),MONTH($AD463),1),DATE(YEAR($AE463),MONTH($AE463),28)),0)</f>
      </c>
      <c r="AM463" s="18">
        <f>IFERROR(_xlfn.BETA.DIST(DATE(YEAR(AM$2),MONTH(AM$2),15),$AD$2,$AE$2,FALSE,DATE(YEAR($AD463),MONTH($AD463),1),DATE(YEAR($AE463),MONTH($AE463),28)),0)</f>
      </c>
      <c r="AN463" s="18">
        <f>IFERROR(_xlfn.BETA.DIST(DATE(YEAR(AN$2),MONTH(AN$2),15),$AD$2,$AE$2,FALSE,DATE(YEAR($AD463),MONTH($AD463),1),DATE(YEAR($AE463),MONTH($AE463),28)),0)</f>
      </c>
      <c r="AO463" s="18">
        <f>IFERROR(_xlfn.BETA.DIST(DATE(YEAR(AO$2),MONTH(AO$2),15),$AD$2,$AE$2,FALSE,DATE(YEAR($AD463),MONTH($AD463),1),DATE(YEAR($AE463),MONTH($AE463),28)),0)</f>
      </c>
      <c r="AP463" s="18">
        <f>IFERROR(_xlfn.BETA.DIST(DATE(YEAR(AP$2),MONTH(AP$2),15),$AD$2,$AE$2,FALSE,DATE(YEAR($AD463),MONTH($AD463),1),DATE(YEAR($AE463),MONTH($AE463),28)),0)</f>
      </c>
      <c r="AQ463" s="18">
        <f>IFERROR(_xlfn.BETA.DIST(DATE(YEAR(AQ$2),MONTH(AQ$2),15),$AD$2,$AE$2,FALSE,DATE(YEAR($AD463),MONTH($AD463),1),DATE(YEAR($AE463),MONTH($AE463),28)),0)</f>
      </c>
      <c r="AR463" s="18">
        <f>IFERROR(_xlfn.BETA.DIST(DATE(YEAR(AR$2),MONTH(AR$2),15),$AD$2,$AE$2,FALSE,DATE(YEAR($AD463),MONTH($AD463),1),DATE(YEAR($AE463),MONTH($AE463),28)),0)</f>
      </c>
      <c r="AS463" s="18">
        <f>IFERROR(_xlfn.BETA.DIST(DATE(YEAR(AS$2),MONTH(AS$2),15),$AD$2,$AE$2,FALSE,DATE(YEAR($AD463),MONTH($AD463),1),DATE(YEAR($AE463),MONTH($AE463),28)),0)</f>
      </c>
      <c r="AT463" s="18">
        <f>IFERROR(_xlfn.BETA.DIST(DATE(YEAR(AT$2),MONTH(AT$2),15),$AD$2,$AE$2,FALSE,DATE(YEAR($AD463),MONTH($AD463),1),DATE(YEAR($AE463),MONTH($AE463),28)),0)</f>
      </c>
      <c r="AU463" s="18">
        <f>IFERROR(_xlfn.BETA.DIST(DATE(YEAR(AU$2),MONTH(AU$2),15),$AD$2,$AE$2,FALSE,DATE(YEAR($AD463),MONTH($AD463),1),DATE(YEAR($AE463),MONTH($AE463),28)),0)</f>
      </c>
      <c r="AV463" s="18">
        <f>SUM(AG463:AU463)</f>
      </c>
      <c r="AW463" s="18">
        <f>IF(J463&lt;&gt;0,J463,IF($AV463=0,0,AG463/$AV463*$Z463))</f>
      </c>
      <c r="AX463" s="18">
        <f>IF(K463&lt;&gt;0,K463,IF($AV463=0,0,AH463/$AV463*$Z463))</f>
      </c>
      <c r="AY463" s="18">
        <f>IF(L463&lt;&gt;0,L463,IF($AV463=0,0,AI463/$AV463*$Z463))</f>
      </c>
      <c r="AZ463" s="18">
        <f>IF(M463&lt;&gt;0,M463,IF($AV463=0,0,AJ463/$AV463*$Z463))</f>
      </c>
      <c r="BA463" s="18">
        <f>IF(N463&lt;&gt;0,N463,IF($AV463=0,0,AK463/$AV463*$Z463))</f>
      </c>
      <c r="BB463" s="18">
        <f>IF(O463&lt;&gt;0,O463,IF($AV463=0,0,AL463/$AV463*$Z463))</f>
      </c>
      <c r="BC463" s="18">
        <f>IF(P463&lt;&gt;0,P463,IF($AV463=0,0,AM463/$AV463*$Z463))</f>
      </c>
      <c r="BD463" s="18">
        <f>IF(Q463&lt;&gt;0,Q463,IF($AV463=0,0,AN463/$AV463*$Z463))</f>
      </c>
      <c r="BE463" s="18">
        <f>IF(R463&lt;&gt;0,R463,IF($AV463=0,0,AO463/$AV463*$Z463))</f>
      </c>
      <c r="BF463" s="18">
        <f>IF(S463&lt;&gt;0,S463,IF($AV463=0,0,AP463/$AV463*$Z463))</f>
      </c>
      <c r="BG463" s="18">
        <f>IF(T463&lt;&gt;0,T463,IF($AV463=0,0,AQ463/$AV463*$Z463))</f>
      </c>
      <c r="BH463" s="18">
        <f>IF(U463&lt;&gt;0,U463,IF($AV463=0,0,AR463/$AV463*$Z463))</f>
      </c>
      <c r="BI463" s="18">
        <f>IF(V463&lt;&gt;0,V463,IF($AV463=0,0,AS463/$AV463*$Z463))</f>
      </c>
      <c r="BJ463" s="18">
        <f>IF(W463&lt;&gt;0,W463,IF($AV463=0,0,AT463/$AV463*$Z463))</f>
      </c>
      <c r="BK463" s="18">
        <f>IF(X463&lt;&gt;0,X463,IF($AV463=0,0,AU463/$AV463*$Z463))</f>
      </c>
      <c r="BL463" s="18">
        <f>SUM(AW463:BK463)</f>
      </c>
      <c r="BM463" s="17" t="str">
        <v/>
      </c>
    </row>
    <row r="464" outlineLevel="4">
      <c r="A464" s="5" t="str">
        <v>14.1.4</v>
      </c>
      <c r="B464" s="5" t="str">
        <v/>
      </c>
      <c r="C464" s="5" t="str">
        <v>BSKDGNGENGR05</v>
      </c>
      <c r="D464" s="5" t="str">
        <v>BSKDGNGENGR05</v>
      </c>
      <c r="E464" s="19">
        <f>IFERROR(_xlfn.XLOOKUP(F464,Assumptions!B:B,Assumptions!C:C),0)</f>
      </c>
      <c r="F464" s="5" t="str">
        <v>Advanced Payment</v>
      </c>
      <c r="G464" s="5" t="str">
        <v/>
      </c>
      <c r="H464" s="18">
        <f>G463*E464</f>
      </c>
      <c r="I464" s="18">
        <f>H464*(1-0)</f>
      </c>
      <c r="J464" s="18">
        <v>0</v>
      </c>
      <c r="K464" s="18">
        <v>0</v>
      </c>
      <c r="L464" s="18">
        <v>0</v>
      </c>
      <c r="M464" s="18">
        <v>0</v>
      </c>
      <c r="N464" s="18">
        <v>0</v>
      </c>
      <c r="O464" s="18">
        <v>0</v>
      </c>
      <c r="P464" s="18">
        <v>0</v>
      </c>
      <c r="Q464" s="18">
        <v>0</v>
      </c>
      <c r="R464" s="18">
        <v>0</v>
      </c>
      <c r="S464" s="18">
        <v>0</v>
      </c>
      <c r="T464" s="18">
        <v>0</v>
      </c>
      <c r="U464" s="18">
        <v>0</v>
      </c>
      <c r="V464" s="18">
        <v>0</v>
      </c>
      <c r="W464" s="18">
        <v>0</v>
      </c>
      <c r="X464" s="18">
        <v>0</v>
      </c>
      <c r="Y464" s="18">
        <f>SUM(J464:X464)</f>
      </c>
      <c r="Z464" s="18">
        <f>I464-Y464</f>
      </c>
      <c r="AA464" s="20">
        <v>46026</v>
      </c>
      <c r="AB464" s="20">
        <v>46026</v>
      </c>
      <c r="AC464" s="18">
        <f>IFERROR(_xlfn.XLOOKUP(F464,Assumptions!B:B,Assumptions!D:D),0)</f>
      </c>
      <c r="AD464" s="20">
        <f>AA464+AC464</f>
      </c>
      <c r="AE464" s="20">
        <f>AC464+AB464</f>
      </c>
      <c r="AF464" s="5" t="str">
        <v/>
      </c>
      <c r="AG464" s="18">
        <f>IFERROR(_xlfn.BETA.DIST(DATE(YEAR(AG$2),MONTH(AG$2),15),$AD$2,$AE$2,FALSE,DATE(YEAR($AD464),MONTH($AD464),1),DATE(YEAR($AE464),MONTH($AE464),28)),0)</f>
      </c>
      <c r="AH464" s="18">
        <f>IFERROR(_xlfn.BETA.DIST(DATE(YEAR(AH$2),MONTH(AH$2),15),$AD$2,$AE$2,FALSE,DATE(YEAR($AD464),MONTH($AD464),1),DATE(YEAR($AE464),MONTH($AE464),28)),0)</f>
      </c>
      <c r="AI464" s="18">
        <f>IFERROR(_xlfn.BETA.DIST(DATE(YEAR(AI$2),MONTH(AI$2),15),$AD$2,$AE$2,FALSE,DATE(YEAR($AD464),MONTH($AD464),1),DATE(YEAR($AE464),MONTH($AE464),28)),0)</f>
      </c>
      <c r="AJ464" s="18">
        <f>IFERROR(_xlfn.BETA.DIST(DATE(YEAR(AJ$2),MONTH(AJ$2),15),$AD$2,$AE$2,FALSE,DATE(YEAR($AD464),MONTH($AD464),1),DATE(YEAR($AE464),MONTH($AE464),28)),0)</f>
      </c>
      <c r="AK464" s="18">
        <f>IFERROR(_xlfn.BETA.DIST(DATE(YEAR(AK$2),MONTH(AK$2),15),$AD$2,$AE$2,FALSE,DATE(YEAR($AD464),MONTH($AD464),1),DATE(YEAR($AE464),MONTH($AE464),28)),0)</f>
      </c>
      <c r="AL464" s="18">
        <f>IFERROR(_xlfn.BETA.DIST(DATE(YEAR(AL$2),MONTH(AL$2),15),$AD$2,$AE$2,FALSE,DATE(YEAR($AD464),MONTH($AD464),1),DATE(YEAR($AE464),MONTH($AE464),28)),0)</f>
      </c>
      <c r="AM464" s="18">
        <f>IFERROR(_xlfn.BETA.DIST(DATE(YEAR(AM$2),MONTH(AM$2),15),$AD$2,$AE$2,FALSE,DATE(YEAR($AD464),MONTH($AD464),1),DATE(YEAR($AE464),MONTH($AE464),28)),0)</f>
      </c>
      <c r="AN464" s="18">
        <f>IFERROR(_xlfn.BETA.DIST(DATE(YEAR(AN$2),MONTH(AN$2),15),$AD$2,$AE$2,FALSE,DATE(YEAR($AD464),MONTH($AD464),1),DATE(YEAR($AE464),MONTH($AE464),28)),0)</f>
      </c>
      <c r="AO464" s="18">
        <f>IFERROR(_xlfn.BETA.DIST(DATE(YEAR(AO$2),MONTH(AO$2),15),$AD$2,$AE$2,FALSE,DATE(YEAR($AD464),MONTH($AD464),1),DATE(YEAR($AE464),MONTH($AE464),28)),0)</f>
      </c>
      <c r="AP464" s="18">
        <f>IFERROR(_xlfn.BETA.DIST(DATE(YEAR(AP$2),MONTH(AP$2),15),$AD$2,$AE$2,FALSE,DATE(YEAR($AD464),MONTH($AD464),1),DATE(YEAR($AE464),MONTH($AE464),28)),0)</f>
      </c>
      <c r="AQ464" s="18">
        <f>IFERROR(_xlfn.BETA.DIST(DATE(YEAR(AQ$2),MONTH(AQ$2),15),$AD$2,$AE$2,FALSE,DATE(YEAR($AD464),MONTH($AD464),1),DATE(YEAR($AE464),MONTH($AE464),28)),0)</f>
      </c>
      <c r="AR464" s="18">
        <f>IFERROR(_xlfn.BETA.DIST(DATE(YEAR(AR$2),MONTH(AR$2),15),$AD$2,$AE$2,FALSE,DATE(YEAR($AD464),MONTH($AD464),1),DATE(YEAR($AE464),MONTH($AE464),28)),0)</f>
      </c>
      <c r="AS464" s="18">
        <f>IFERROR(_xlfn.BETA.DIST(DATE(YEAR(AS$2),MONTH(AS$2),15),$AD$2,$AE$2,FALSE,DATE(YEAR($AD464),MONTH($AD464),1),DATE(YEAR($AE464),MONTH($AE464),28)),0)</f>
      </c>
      <c r="AT464" s="18">
        <f>IFERROR(_xlfn.BETA.DIST(DATE(YEAR(AT$2),MONTH(AT$2),15),$AD$2,$AE$2,FALSE,DATE(YEAR($AD464),MONTH($AD464),1),DATE(YEAR($AE464),MONTH($AE464),28)),0)</f>
      </c>
      <c r="AU464" s="18">
        <f>IFERROR(_xlfn.BETA.DIST(DATE(YEAR(AU$2),MONTH(AU$2),15),$AD$2,$AE$2,FALSE,DATE(YEAR($AD464),MONTH($AD464),1),DATE(YEAR($AE464),MONTH($AE464),28)),0)</f>
      </c>
      <c r="AV464" s="18">
        <f>SUM(AG464:AU464)</f>
      </c>
      <c r="AW464" s="18">
        <f>IF(J464&lt;&gt;0,J464,IF($AV464=0,0,AG464/$AV464*$Z464))</f>
      </c>
      <c r="AX464" s="18">
        <f>IF(K464&lt;&gt;0,K464,IF($AV464=0,0,AH464/$AV464*$Z464))</f>
      </c>
      <c r="AY464" s="18">
        <f>IF(L464&lt;&gt;0,L464,IF($AV464=0,0,AI464/$AV464*$Z464))</f>
      </c>
      <c r="AZ464" s="18">
        <f>IF(M464&lt;&gt;0,M464,IF($AV464=0,0,AJ464/$AV464*$Z464))</f>
      </c>
      <c r="BA464" s="18">
        <f>IF(N464&lt;&gt;0,N464,IF($AV464=0,0,AK464/$AV464*$Z464))</f>
      </c>
      <c r="BB464" s="18">
        <f>IF(O464&lt;&gt;0,O464,IF($AV464=0,0,AL464/$AV464*$Z464))</f>
      </c>
      <c r="BC464" s="18">
        <f>IF(P464&lt;&gt;0,P464,IF($AV464=0,0,AM464/$AV464*$Z464))</f>
      </c>
      <c r="BD464" s="18">
        <f>IF(Q464&lt;&gt;0,Q464,IF($AV464=0,0,AN464/$AV464*$Z464))</f>
      </c>
      <c r="BE464" s="18">
        <f>IF(R464&lt;&gt;0,R464,IF($AV464=0,0,AO464/$AV464*$Z464))</f>
      </c>
      <c r="BF464" s="18">
        <f>IF(S464&lt;&gt;0,S464,IF($AV464=0,0,AP464/$AV464*$Z464))</f>
      </c>
      <c r="BG464" s="18">
        <f>IF(T464&lt;&gt;0,T464,IF($AV464=0,0,AQ464/$AV464*$Z464))</f>
      </c>
      <c r="BH464" s="18">
        <f>IF(U464&lt;&gt;0,U464,IF($AV464=0,0,AR464/$AV464*$Z464))</f>
      </c>
      <c r="BI464" s="18">
        <f>IF(V464&lt;&gt;0,V464,IF($AV464=0,0,AS464/$AV464*$Z464))</f>
      </c>
      <c r="BJ464" s="18">
        <f>IF(W464&lt;&gt;0,W464,IF($AV464=0,0,AT464/$AV464*$Z464))</f>
      </c>
      <c r="BK464" s="18">
        <f>IF(X464&lt;&gt;0,X464,IF($AV464=0,0,AU464/$AV464*$Z464))</f>
      </c>
      <c r="BL464" s="18">
        <f>SUM(AW464:BK464)</f>
      </c>
      <c r="BM464" s="18">
        <f>I464-BL464</f>
      </c>
    </row>
    <row r="465" outlineLevel="4">
      <c r="A465" s="5" t="str">
        <v>14.1.4</v>
      </c>
      <c r="B465" s="5" t="str">
        <v/>
      </c>
      <c r="C465" s="5" t="str">
        <v>BSPRELGENG207</v>
      </c>
      <c r="D465" s="5" t="str">
        <v>BSPRELGENG207</v>
      </c>
      <c r="E465" s="19">
        <f>IFERROR(_xlfn.XLOOKUP(F465,Assumptions!B:B,Assumptions!C:C),0)</f>
      </c>
      <c r="F465" s="5" t="str">
        <v>Site Delivery USD</v>
      </c>
      <c r="G465" s="5" t="str">
        <v/>
      </c>
      <c r="H465" s="18">
        <f>G463*E465</f>
      </c>
      <c r="I465" s="18">
        <f>H465*(1-0)</f>
      </c>
      <c r="J465" s="18">
        <v>0</v>
      </c>
      <c r="K465" s="18">
        <v>0</v>
      </c>
      <c r="L465" s="18">
        <v>0</v>
      </c>
      <c r="M465" s="18">
        <v>0</v>
      </c>
      <c r="N465" s="18">
        <v>0</v>
      </c>
      <c r="O465" s="18">
        <v>0</v>
      </c>
      <c r="P465" s="18">
        <v>0</v>
      </c>
      <c r="Q465" s="18">
        <v>0</v>
      </c>
      <c r="R465" s="18">
        <v>0</v>
      </c>
      <c r="S465" s="18">
        <v>0</v>
      </c>
      <c r="T465" s="18">
        <v>0</v>
      </c>
      <c r="U465" s="18">
        <v>0</v>
      </c>
      <c r="V465" s="18">
        <v>0</v>
      </c>
      <c r="W465" s="18">
        <v>0</v>
      </c>
      <c r="X465" s="18">
        <v>0</v>
      </c>
      <c r="Y465" s="18">
        <f>SUM(J465:X465)</f>
      </c>
      <c r="Z465" s="18">
        <f>I465-Y465</f>
      </c>
      <c r="AA465" s="20">
        <v>46294</v>
      </c>
      <c r="AB465" s="20">
        <v>46294</v>
      </c>
      <c r="AC465" s="18">
        <f>IFERROR(_xlfn.XLOOKUP(F465,Assumptions!B:B,Assumptions!D:D),0)</f>
      </c>
      <c r="AD465" s="20">
        <f>AA465+AC465</f>
      </c>
      <c r="AE465" s="20">
        <f>AC465+AB465</f>
      </c>
      <c r="AF465" s="5" t="str">
        <v/>
      </c>
      <c r="AG465" s="18">
        <f>IFERROR(_xlfn.BETA.DIST(DATE(YEAR(AG$2),MONTH(AG$2),15),$AD$2,$AE$2,FALSE,DATE(YEAR($AD465),MONTH($AD465),1),DATE(YEAR($AE465),MONTH($AE465),28)),0)</f>
      </c>
      <c r="AH465" s="18">
        <f>IFERROR(_xlfn.BETA.DIST(DATE(YEAR(AH$2),MONTH(AH$2),15),$AD$2,$AE$2,FALSE,DATE(YEAR($AD465),MONTH($AD465),1),DATE(YEAR($AE465),MONTH($AE465),28)),0)</f>
      </c>
      <c r="AI465" s="18">
        <f>IFERROR(_xlfn.BETA.DIST(DATE(YEAR(AI$2),MONTH(AI$2),15),$AD$2,$AE$2,FALSE,DATE(YEAR($AD465),MONTH($AD465),1),DATE(YEAR($AE465),MONTH($AE465),28)),0)</f>
      </c>
      <c r="AJ465" s="18">
        <f>IFERROR(_xlfn.BETA.DIST(DATE(YEAR(AJ$2),MONTH(AJ$2),15),$AD$2,$AE$2,FALSE,DATE(YEAR($AD465),MONTH($AD465),1),DATE(YEAR($AE465),MONTH($AE465),28)),0)</f>
      </c>
      <c r="AK465" s="18">
        <f>IFERROR(_xlfn.BETA.DIST(DATE(YEAR(AK$2),MONTH(AK$2),15),$AD$2,$AE$2,FALSE,DATE(YEAR($AD465),MONTH($AD465),1),DATE(YEAR($AE465),MONTH($AE465),28)),0)</f>
      </c>
      <c r="AL465" s="18">
        <f>IFERROR(_xlfn.BETA.DIST(DATE(YEAR(AL$2),MONTH(AL$2),15),$AD$2,$AE$2,FALSE,DATE(YEAR($AD465),MONTH($AD465),1),DATE(YEAR($AE465),MONTH($AE465),28)),0)</f>
      </c>
      <c r="AM465" s="18">
        <f>IFERROR(_xlfn.BETA.DIST(DATE(YEAR(AM$2),MONTH(AM$2),15),$AD$2,$AE$2,FALSE,DATE(YEAR($AD465),MONTH($AD465),1),DATE(YEAR($AE465),MONTH($AE465),28)),0)</f>
      </c>
      <c r="AN465" s="18">
        <f>IFERROR(_xlfn.BETA.DIST(DATE(YEAR(AN$2),MONTH(AN$2),15),$AD$2,$AE$2,FALSE,DATE(YEAR($AD465),MONTH($AD465),1),DATE(YEAR($AE465),MONTH($AE465),28)),0)</f>
      </c>
      <c r="AO465" s="18">
        <f>IFERROR(_xlfn.BETA.DIST(DATE(YEAR(AO$2),MONTH(AO$2),15),$AD$2,$AE$2,FALSE,DATE(YEAR($AD465),MONTH($AD465),1),DATE(YEAR($AE465),MONTH($AE465),28)),0)</f>
      </c>
      <c r="AP465" s="18">
        <f>IFERROR(_xlfn.BETA.DIST(DATE(YEAR(AP$2),MONTH(AP$2),15),$AD$2,$AE$2,FALSE,DATE(YEAR($AD465),MONTH($AD465),1),DATE(YEAR($AE465),MONTH($AE465),28)),0)</f>
      </c>
      <c r="AQ465" s="18">
        <f>IFERROR(_xlfn.BETA.DIST(DATE(YEAR(AQ$2),MONTH(AQ$2),15),$AD$2,$AE$2,FALSE,DATE(YEAR($AD465),MONTH($AD465),1),DATE(YEAR($AE465),MONTH($AE465),28)),0)</f>
      </c>
      <c r="AR465" s="18">
        <f>IFERROR(_xlfn.BETA.DIST(DATE(YEAR(AR$2),MONTH(AR$2),15),$AD$2,$AE$2,FALSE,DATE(YEAR($AD465),MONTH($AD465),1),DATE(YEAR($AE465),MONTH($AE465),28)),0)</f>
      </c>
      <c r="AS465" s="18">
        <f>IFERROR(_xlfn.BETA.DIST(DATE(YEAR(AS$2),MONTH(AS$2),15),$AD$2,$AE$2,FALSE,DATE(YEAR($AD465),MONTH($AD465),1),DATE(YEAR($AE465),MONTH($AE465),28)),0)</f>
      </c>
      <c r="AT465" s="18">
        <f>IFERROR(_xlfn.BETA.DIST(DATE(YEAR(AT$2),MONTH(AT$2),15),$AD$2,$AE$2,FALSE,DATE(YEAR($AD465),MONTH($AD465),1),DATE(YEAR($AE465),MONTH($AE465),28)),0)</f>
      </c>
      <c r="AU465" s="18">
        <f>IFERROR(_xlfn.BETA.DIST(DATE(YEAR(AU$2),MONTH(AU$2),15),$AD$2,$AE$2,FALSE,DATE(YEAR($AD465),MONTH($AD465),1),DATE(YEAR($AE465),MONTH($AE465),28)),0)</f>
      </c>
      <c r="AV465" s="18">
        <f>SUM(AG465:AU465)</f>
      </c>
      <c r="AW465" s="18">
        <f>IF(J465&lt;&gt;0,J465,IF($AV465=0,0,AG465/$AV465*$Z465))</f>
      </c>
      <c r="AX465" s="18">
        <f>IF(K465&lt;&gt;0,K465,IF($AV465=0,0,AH465/$AV465*$Z465))</f>
      </c>
      <c r="AY465" s="18">
        <f>IF(L465&lt;&gt;0,L465,IF($AV465=0,0,AI465/$AV465*$Z465))</f>
      </c>
      <c r="AZ465" s="18">
        <f>IF(M465&lt;&gt;0,M465,IF($AV465=0,0,AJ465/$AV465*$Z465))</f>
      </c>
      <c r="BA465" s="18">
        <f>IF(N465&lt;&gt;0,N465,IF($AV465=0,0,AK465/$AV465*$Z465))</f>
      </c>
      <c r="BB465" s="18">
        <f>IF(O465&lt;&gt;0,O465,IF($AV465=0,0,AL465/$AV465*$Z465))</f>
      </c>
      <c r="BC465" s="18">
        <f>IF(P465&lt;&gt;0,P465,IF($AV465=0,0,AM465/$AV465*$Z465))</f>
      </c>
      <c r="BD465" s="18">
        <f>IF(Q465&lt;&gt;0,Q465,IF($AV465=0,0,AN465/$AV465*$Z465))</f>
      </c>
      <c r="BE465" s="18">
        <f>IF(R465&lt;&gt;0,R465,IF($AV465=0,0,AO465/$AV465*$Z465))</f>
      </c>
      <c r="BF465" s="18">
        <f>IF(S465&lt;&gt;0,S465,IF($AV465=0,0,AP465/$AV465*$Z465))</f>
      </c>
      <c r="BG465" s="18">
        <f>IF(T465&lt;&gt;0,T465,IF($AV465=0,0,AQ465/$AV465*$Z465))</f>
      </c>
      <c r="BH465" s="18">
        <f>IF(U465&lt;&gt;0,U465,IF($AV465=0,0,AR465/$AV465*$Z465))</f>
      </c>
      <c r="BI465" s="18">
        <f>IF(V465&lt;&gt;0,V465,IF($AV465=0,0,AS465/$AV465*$Z465))</f>
      </c>
      <c r="BJ465" s="18">
        <f>IF(W465&lt;&gt;0,W465,IF($AV465=0,0,AT465/$AV465*$Z465))</f>
      </c>
      <c r="BK465" s="18">
        <f>IF(X465&lt;&gt;0,X465,IF($AV465=0,0,AU465/$AV465*$Z465))</f>
      </c>
      <c r="BL465" s="18">
        <f>SUM(AW465:BK465)</f>
      </c>
      <c r="BM465" s="18">
        <f>I465-BL465</f>
      </c>
    </row>
    <row r="466" outlineLevel="4">
      <c r="A466" s="5" t="str">
        <v>14.1.4</v>
      </c>
      <c r="B466" s="5" t="str">
        <v/>
      </c>
      <c r="C466" s="5" t="str">
        <v>BSKDGNGENGR07</v>
      </c>
      <c r="D466" s="5" t="str">
        <v>BSKDGNGENGR07</v>
      </c>
      <c r="E466" s="19">
        <f>IFERROR(_xlfn.XLOOKUP(F466,Assumptions!B:B,Assumptions!C:C),0)</f>
      </c>
      <c r="F466" s="5" t="str">
        <v>Retention</v>
      </c>
      <c r="G466" s="5" t="str">
        <v/>
      </c>
      <c r="H466" s="18">
        <f>G463*E466</f>
      </c>
      <c r="I466" s="18">
        <f>H466*(1-0)</f>
      </c>
      <c r="J466" s="18">
        <v>0</v>
      </c>
      <c r="K466" s="18">
        <v>0</v>
      </c>
      <c r="L466" s="18">
        <v>0</v>
      </c>
      <c r="M466" s="18">
        <v>0</v>
      </c>
      <c r="N466" s="18">
        <v>0</v>
      </c>
      <c r="O466" s="18">
        <v>0</v>
      </c>
      <c r="P466" s="18">
        <v>0</v>
      </c>
      <c r="Q466" s="18">
        <v>0</v>
      </c>
      <c r="R466" s="18">
        <v>0</v>
      </c>
      <c r="S466" s="18">
        <v>0</v>
      </c>
      <c r="T466" s="18">
        <v>0</v>
      </c>
      <c r="U466" s="18">
        <v>0</v>
      </c>
      <c r="V466" s="18">
        <v>0</v>
      </c>
      <c r="W466" s="18">
        <v>0</v>
      </c>
      <c r="X466" s="18">
        <v>0</v>
      </c>
      <c r="Y466" s="18">
        <f>SUM(J466:X466)</f>
      </c>
      <c r="Z466" s="18">
        <f>I466-Y466</f>
      </c>
      <c r="AA466" s="20">
        <v>46483</v>
      </c>
      <c r="AB466" s="20">
        <v>46483</v>
      </c>
      <c r="AC466" s="18">
        <f>IFERROR(_xlfn.XLOOKUP(F466,Assumptions!B:B,Assumptions!D:D),0)</f>
      </c>
      <c r="AD466" s="20">
        <f>AA466+AC466</f>
      </c>
      <c r="AE466" s="20">
        <f>AC466+AB466</f>
      </c>
      <c r="AF466" s="5" t="str">
        <v/>
      </c>
      <c r="AG466" s="18">
        <f>IFERROR(_xlfn.BETA.DIST(DATE(YEAR(AG$2),MONTH(AG$2),15),$AD$2,$AE$2,FALSE,DATE(YEAR($AD466),MONTH($AD466),1),DATE(YEAR($AE466),MONTH($AE466),28)),0)</f>
      </c>
      <c r="AH466" s="18">
        <f>IFERROR(_xlfn.BETA.DIST(DATE(YEAR(AH$2),MONTH(AH$2),15),$AD$2,$AE$2,FALSE,DATE(YEAR($AD466),MONTH($AD466),1),DATE(YEAR($AE466),MONTH($AE466),28)),0)</f>
      </c>
      <c r="AI466" s="18">
        <f>IFERROR(_xlfn.BETA.DIST(DATE(YEAR(AI$2),MONTH(AI$2),15),$AD$2,$AE$2,FALSE,DATE(YEAR($AD466),MONTH($AD466),1),DATE(YEAR($AE466),MONTH($AE466),28)),0)</f>
      </c>
      <c r="AJ466" s="18">
        <f>IFERROR(_xlfn.BETA.DIST(DATE(YEAR(AJ$2),MONTH(AJ$2),15),$AD$2,$AE$2,FALSE,DATE(YEAR($AD466),MONTH($AD466),1),DATE(YEAR($AE466),MONTH($AE466),28)),0)</f>
      </c>
      <c r="AK466" s="18">
        <f>IFERROR(_xlfn.BETA.DIST(DATE(YEAR(AK$2),MONTH(AK$2),15),$AD$2,$AE$2,FALSE,DATE(YEAR($AD466),MONTH($AD466),1),DATE(YEAR($AE466),MONTH($AE466),28)),0)</f>
      </c>
      <c r="AL466" s="18">
        <f>IFERROR(_xlfn.BETA.DIST(DATE(YEAR(AL$2),MONTH(AL$2),15),$AD$2,$AE$2,FALSE,DATE(YEAR($AD466),MONTH($AD466),1),DATE(YEAR($AE466),MONTH($AE466),28)),0)</f>
      </c>
      <c r="AM466" s="18">
        <f>IFERROR(_xlfn.BETA.DIST(DATE(YEAR(AM$2),MONTH(AM$2),15),$AD$2,$AE$2,FALSE,DATE(YEAR($AD466),MONTH($AD466),1),DATE(YEAR($AE466),MONTH($AE466),28)),0)</f>
      </c>
      <c r="AN466" s="18">
        <f>IFERROR(_xlfn.BETA.DIST(DATE(YEAR(AN$2),MONTH(AN$2),15),$AD$2,$AE$2,FALSE,DATE(YEAR($AD466),MONTH($AD466),1),DATE(YEAR($AE466),MONTH($AE466),28)),0)</f>
      </c>
      <c r="AO466" s="18">
        <f>IFERROR(_xlfn.BETA.DIST(DATE(YEAR(AO$2),MONTH(AO$2),15),$AD$2,$AE$2,FALSE,DATE(YEAR($AD466),MONTH($AD466),1),DATE(YEAR($AE466),MONTH($AE466),28)),0)</f>
      </c>
      <c r="AP466" s="18">
        <f>IFERROR(_xlfn.BETA.DIST(DATE(YEAR(AP$2),MONTH(AP$2),15),$AD$2,$AE$2,FALSE,DATE(YEAR($AD466),MONTH($AD466),1),DATE(YEAR($AE466),MONTH($AE466),28)),0)</f>
      </c>
      <c r="AQ466" s="18">
        <f>IFERROR(_xlfn.BETA.DIST(DATE(YEAR(AQ$2),MONTH(AQ$2),15),$AD$2,$AE$2,FALSE,DATE(YEAR($AD466),MONTH($AD466),1),DATE(YEAR($AE466),MONTH($AE466),28)),0)</f>
      </c>
      <c r="AR466" s="18">
        <f>IFERROR(_xlfn.BETA.DIST(DATE(YEAR(AR$2),MONTH(AR$2),15),$AD$2,$AE$2,FALSE,DATE(YEAR($AD466),MONTH($AD466),1),DATE(YEAR($AE466),MONTH($AE466),28)),0)</f>
      </c>
      <c r="AS466" s="18">
        <f>IFERROR(_xlfn.BETA.DIST(DATE(YEAR(AS$2),MONTH(AS$2),15),$AD$2,$AE$2,FALSE,DATE(YEAR($AD466),MONTH($AD466),1),DATE(YEAR($AE466),MONTH($AE466),28)),0)</f>
      </c>
      <c r="AT466" s="18">
        <f>IFERROR(_xlfn.BETA.DIST(DATE(YEAR(AT$2),MONTH(AT$2),15),$AD$2,$AE$2,FALSE,DATE(YEAR($AD466),MONTH($AD466),1),DATE(YEAR($AE466),MONTH($AE466),28)),0)</f>
      </c>
      <c r="AU466" s="18">
        <f>IFERROR(_xlfn.BETA.DIST(DATE(YEAR(AU$2),MONTH(AU$2),15),$AD$2,$AE$2,FALSE,DATE(YEAR($AD466),MONTH($AD466),1),DATE(YEAR($AE466),MONTH($AE466),28)),0)</f>
      </c>
      <c r="AV466" s="18">
        <f>SUM(AG466:AU466)</f>
      </c>
      <c r="AW466" s="18">
        <f>IF(J466&lt;&gt;0,J466,IF($AV466=0,0,AG466/$AV466*$Z466))</f>
      </c>
      <c r="AX466" s="18">
        <f>IF(K466&lt;&gt;0,K466,IF($AV466=0,0,AH466/$AV466*$Z466))</f>
      </c>
      <c r="AY466" s="18">
        <f>IF(L466&lt;&gt;0,L466,IF($AV466=0,0,AI466/$AV466*$Z466))</f>
      </c>
      <c r="AZ466" s="18">
        <f>IF(M466&lt;&gt;0,M466,IF($AV466=0,0,AJ466/$AV466*$Z466))</f>
      </c>
      <c r="BA466" s="18">
        <f>IF(N466&lt;&gt;0,N466,IF($AV466=0,0,AK466/$AV466*$Z466))</f>
      </c>
      <c r="BB466" s="18">
        <f>IF(O466&lt;&gt;0,O466,IF($AV466=0,0,AL466/$AV466*$Z466))</f>
      </c>
      <c r="BC466" s="18">
        <f>IF(P466&lt;&gt;0,P466,IF($AV466=0,0,AM466/$AV466*$Z466))</f>
      </c>
      <c r="BD466" s="18">
        <f>IF(Q466&lt;&gt;0,Q466,IF($AV466=0,0,AN466/$AV466*$Z466))</f>
      </c>
      <c r="BE466" s="18">
        <f>IF(R466&lt;&gt;0,R466,IF($AV466=0,0,AO466/$AV466*$Z466))</f>
      </c>
      <c r="BF466" s="18">
        <f>IF(S466&lt;&gt;0,S466,IF($AV466=0,0,AP466/$AV466*$Z466))</f>
      </c>
      <c r="BG466" s="18">
        <f>IF(T466&lt;&gt;0,T466,IF($AV466=0,0,AQ466/$AV466*$Z466))</f>
      </c>
      <c r="BH466" s="18">
        <f>IF(U466&lt;&gt;0,U466,IF($AV466=0,0,AR466/$AV466*$Z466))</f>
      </c>
      <c r="BI466" s="18">
        <f>IF(V466&lt;&gt;0,V466,IF($AV466=0,0,AS466/$AV466*$Z466))</f>
      </c>
      <c r="BJ466" s="18">
        <f>IF(W466&lt;&gt;0,W466,IF($AV466=0,0,AT466/$AV466*$Z466))</f>
      </c>
      <c r="BK466" s="18">
        <f>IF(X466&lt;&gt;0,X466,IF($AV466=0,0,AU466/$AV466*$Z466))</f>
      </c>
      <c r="BL466" s="18">
        <f>SUM(AW466:BK466)</f>
      </c>
      <c r="BM466" s="18">
        <f>I466-BL466</f>
      </c>
    </row>
    <row r="467" outlineLevel="3">
      <c r="A467" s="17" t="str">
        <v>14.1.6.1</v>
      </c>
      <c r="B467" s="17" t="str">
        <v/>
      </c>
      <c r="C467" s="17" t="str">
        <v/>
      </c>
      <c r="D467" s="17" t="str">
        <v/>
      </c>
      <c r="E467" s="17" t="str">
        <v>14.1.6.1</v>
      </c>
      <c r="F467" s="17" t="str">
        <v>Per line bay</v>
      </c>
      <c r="G467" s="17">
        <v>1493.75</v>
      </c>
      <c r="H467" s="17" t="str">
        <v/>
      </c>
      <c r="I467" s="17" t="str">
        <v/>
      </c>
      <c r="J467" s="17" t="str">
        <v/>
      </c>
      <c r="K467" s="17" t="str">
        <v/>
      </c>
      <c r="L467" s="17" t="str">
        <v/>
      </c>
      <c r="M467" s="17" t="str">
        <v/>
      </c>
      <c r="N467" s="17" t="str">
        <v/>
      </c>
      <c r="O467" s="17" t="str">
        <v/>
      </c>
      <c r="P467" s="17" t="str">
        <v/>
      </c>
      <c r="Q467" s="17" t="str">
        <v/>
      </c>
      <c r="R467" s="17" t="str">
        <v/>
      </c>
      <c r="S467" s="17" t="str">
        <v/>
      </c>
      <c r="T467" s="17" t="str">
        <v/>
      </c>
      <c r="U467" s="17" t="str">
        <v/>
      </c>
      <c r="V467" s="17" t="str">
        <v/>
      </c>
      <c r="W467" s="17" t="str">
        <v/>
      </c>
      <c r="X467" s="17" t="str">
        <v/>
      </c>
      <c r="Y467" s="17" t="str">
        <v/>
      </c>
      <c r="Z467" s="17" t="str">
        <v/>
      </c>
      <c r="AA467" s="17" t="str">
        <v/>
      </c>
      <c r="AB467" s="17" t="str">
        <v/>
      </c>
      <c r="AC467" s="17" t="str">
        <v/>
      </c>
      <c r="AD467" s="17" t="str">
        <v/>
      </c>
      <c r="AE467" s="17" t="str">
        <v/>
      </c>
      <c r="AF467" s="5" t="str">
        <v/>
      </c>
      <c r="AG467" s="18">
        <f>IFERROR(_xlfn.BETA.DIST(DATE(YEAR(AG$2),MONTH(AG$2),15),$AD$2,$AE$2,FALSE,DATE(YEAR($AD467),MONTH($AD467),1),DATE(YEAR($AE467),MONTH($AE467),28)),0)</f>
      </c>
      <c r="AH467" s="18">
        <f>IFERROR(_xlfn.BETA.DIST(DATE(YEAR(AH$2),MONTH(AH$2),15),$AD$2,$AE$2,FALSE,DATE(YEAR($AD467),MONTH($AD467),1),DATE(YEAR($AE467),MONTH($AE467),28)),0)</f>
      </c>
      <c r="AI467" s="18">
        <f>IFERROR(_xlfn.BETA.DIST(DATE(YEAR(AI$2),MONTH(AI$2),15),$AD$2,$AE$2,FALSE,DATE(YEAR($AD467),MONTH($AD467),1),DATE(YEAR($AE467),MONTH($AE467),28)),0)</f>
      </c>
      <c r="AJ467" s="18">
        <f>IFERROR(_xlfn.BETA.DIST(DATE(YEAR(AJ$2),MONTH(AJ$2),15),$AD$2,$AE$2,FALSE,DATE(YEAR($AD467),MONTH($AD467),1),DATE(YEAR($AE467),MONTH($AE467),28)),0)</f>
      </c>
      <c r="AK467" s="18">
        <f>IFERROR(_xlfn.BETA.DIST(DATE(YEAR(AK$2),MONTH(AK$2),15),$AD$2,$AE$2,FALSE,DATE(YEAR($AD467),MONTH($AD467),1),DATE(YEAR($AE467),MONTH($AE467),28)),0)</f>
      </c>
      <c r="AL467" s="18">
        <f>IFERROR(_xlfn.BETA.DIST(DATE(YEAR(AL$2),MONTH(AL$2),15),$AD$2,$AE$2,FALSE,DATE(YEAR($AD467),MONTH($AD467),1),DATE(YEAR($AE467),MONTH($AE467),28)),0)</f>
      </c>
      <c r="AM467" s="18">
        <f>IFERROR(_xlfn.BETA.DIST(DATE(YEAR(AM$2),MONTH(AM$2),15),$AD$2,$AE$2,FALSE,DATE(YEAR($AD467),MONTH($AD467),1),DATE(YEAR($AE467),MONTH($AE467),28)),0)</f>
      </c>
      <c r="AN467" s="18">
        <f>IFERROR(_xlfn.BETA.DIST(DATE(YEAR(AN$2),MONTH(AN$2),15),$AD$2,$AE$2,FALSE,DATE(YEAR($AD467),MONTH($AD467),1),DATE(YEAR($AE467),MONTH($AE467),28)),0)</f>
      </c>
      <c r="AO467" s="18">
        <f>IFERROR(_xlfn.BETA.DIST(DATE(YEAR(AO$2),MONTH(AO$2),15),$AD$2,$AE$2,FALSE,DATE(YEAR($AD467),MONTH($AD467),1),DATE(YEAR($AE467),MONTH($AE467),28)),0)</f>
      </c>
      <c r="AP467" s="18">
        <f>IFERROR(_xlfn.BETA.DIST(DATE(YEAR(AP$2),MONTH(AP$2),15),$AD$2,$AE$2,FALSE,DATE(YEAR($AD467),MONTH($AD467),1),DATE(YEAR($AE467),MONTH($AE467),28)),0)</f>
      </c>
      <c r="AQ467" s="18">
        <f>IFERROR(_xlfn.BETA.DIST(DATE(YEAR(AQ$2),MONTH(AQ$2),15),$AD$2,$AE$2,FALSE,DATE(YEAR($AD467),MONTH($AD467),1),DATE(YEAR($AE467),MONTH($AE467),28)),0)</f>
      </c>
      <c r="AR467" s="18">
        <f>IFERROR(_xlfn.BETA.DIST(DATE(YEAR(AR$2),MONTH(AR$2),15),$AD$2,$AE$2,FALSE,DATE(YEAR($AD467),MONTH($AD467),1),DATE(YEAR($AE467),MONTH($AE467),28)),0)</f>
      </c>
      <c r="AS467" s="18">
        <f>IFERROR(_xlfn.BETA.DIST(DATE(YEAR(AS$2),MONTH(AS$2),15),$AD$2,$AE$2,FALSE,DATE(YEAR($AD467),MONTH($AD467),1),DATE(YEAR($AE467),MONTH($AE467),28)),0)</f>
      </c>
      <c r="AT467" s="18">
        <f>IFERROR(_xlfn.BETA.DIST(DATE(YEAR(AT$2),MONTH(AT$2),15),$AD$2,$AE$2,FALSE,DATE(YEAR($AD467),MONTH($AD467),1),DATE(YEAR($AE467),MONTH($AE467),28)),0)</f>
      </c>
      <c r="AU467" s="18">
        <f>IFERROR(_xlfn.BETA.DIST(DATE(YEAR(AU$2),MONTH(AU$2),15),$AD$2,$AE$2,FALSE,DATE(YEAR($AD467),MONTH($AD467),1),DATE(YEAR($AE467),MONTH($AE467),28)),0)</f>
      </c>
      <c r="AV467" s="18">
        <f>SUM(AG467:AU467)</f>
      </c>
      <c r="AW467" s="18">
        <f>IF(J467&lt;&gt;0,J467,IF($AV467=0,0,AG467/$AV467*$Z467))</f>
      </c>
      <c r="AX467" s="18">
        <f>IF(K467&lt;&gt;0,K467,IF($AV467=0,0,AH467/$AV467*$Z467))</f>
      </c>
      <c r="AY467" s="18">
        <f>IF(L467&lt;&gt;0,L467,IF($AV467=0,0,AI467/$AV467*$Z467))</f>
      </c>
      <c r="AZ467" s="18">
        <f>IF(M467&lt;&gt;0,M467,IF($AV467=0,0,AJ467/$AV467*$Z467))</f>
      </c>
      <c r="BA467" s="18">
        <f>IF(N467&lt;&gt;0,N467,IF($AV467=0,0,AK467/$AV467*$Z467))</f>
      </c>
      <c r="BB467" s="18">
        <f>IF(O467&lt;&gt;0,O467,IF($AV467=0,0,AL467/$AV467*$Z467))</f>
      </c>
      <c r="BC467" s="18">
        <f>IF(P467&lt;&gt;0,P467,IF($AV467=0,0,AM467/$AV467*$Z467))</f>
      </c>
      <c r="BD467" s="18">
        <f>IF(Q467&lt;&gt;0,Q467,IF($AV467=0,0,AN467/$AV467*$Z467))</f>
      </c>
      <c r="BE467" s="18">
        <f>IF(R467&lt;&gt;0,R467,IF($AV467=0,0,AO467/$AV467*$Z467))</f>
      </c>
      <c r="BF467" s="18">
        <f>IF(S467&lt;&gt;0,S467,IF($AV467=0,0,AP467/$AV467*$Z467))</f>
      </c>
      <c r="BG467" s="18">
        <f>IF(T467&lt;&gt;0,T467,IF($AV467=0,0,AQ467/$AV467*$Z467))</f>
      </c>
      <c r="BH467" s="18">
        <f>IF(U467&lt;&gt;0,U467,IF($AV467=0,0,AR467/$AV467*$Z467))</f>
      </c>
      <c r="BI467" s="18">
        <f>IF(V467&lt;&gt;0,V467,IF($AV467=0,0,AS467/$AV467*$Z467))</f>
      </c>
      <c r="BJ467" s="18">
        <f>IF(W467&lt;&gt;0,W467,IF($AV467=0,0,AT467/$AV467*$Z467))</f>
      </c>
      <c r="BK467" s="18">
        <f>IF(X467&lt;&gt;0,X467,IF($AV467=0,0,AU467/$AV467*$Z467))</f>
      </c>
      <c r="BL467" s="18">
        <f>SUM(AW467:BK467)</f>
      </c>
      <c r="BM467" s="17" t="str">
        <v/>
      </c>
    </row>
    <row r="468" outlineLevel="4">
      <c r="A468" s="5" t="str">
        <v>14.1.6.1</v>
      </c>
      <c r="B468" s="5" t="str">
        <v/>
      </c>
      <c r="C468" s="5" t="str">
        <v>BSKDGNGENGR05</v>
      </c>
      <c r="D468" s="5" t="str">
        <v>BSKDGNGENGR05</v>
      </c>
      <c r="E468" s="19">
        <f>IFERROR(_xlfn.XLOOKUP(F468,Assumptions!B:B,Assumptions!C:C),0)</f>
      </c>
      <c r="F468" s="5" t="str">
        <v>Advanced Payment</v>
      </c>
      <c r="G468" s="5" t="str">
        <v/>
      </c>
      <c r="H468" s="18">
        <f>G467*E468</f>
      </c>
      <c r="I468" s="18">
        <f>H468*(1-0)</f>
      </c>
      <c r="J468" s="18">
        <v>0</v>
      </c>
      <c r="K468" s="18">
        <v>0</v>
      </c>
      <c r="L468" s="18">
        <v>0</v>
      </c>
      <c r="M468" s="18">
        <v>0</v>
      </c>
      <c r="N468" s="18">
        <v>0</v>
      </c>
      <c r="O468" s="18">
        <v>0</v>
      </c>
      <c r="P468" s="18">
        <v>0</v>
      </c>
      <c r="Q468" s="18">
        <v>0</v>
      </c>
      <c r="R468" s="18">
        <v>0</v>
      </c>
      <c r="S468" s="18">
        <v>0</v>
      </c>
      <c r="T468" s="18">
        <v>0</v>
      </c>
      <c r="U468" s="18">
        <v>0</v>
      </c>
      <c r="V468" s="18">
        <v>0</v>
      </c>
      <c r="W468" s="18">
        <v>0</v>
      </c>
      <c r="X468" s="18">
        <v>0</v>
      </c>
      <c r="Y468" s="18">
        <f>SUM(J468:X468)</f>
      </c>
      <c r="Z468" s="18">
        <f>I468-Y468</f>
      </c>
      <c r="AA468" s="20">
        <v>46026</v>
      </c>
      <c r="AB468" s="20">
        <v>46026</v>
      </c>
      <c r="AC468" s="18">
        <f>IFERROR(_xlfn.XLOOKUP(F468,Assumptions!B:B,Assumptions!D:D),0)</f>
      </c>
      <c r="AD468" s="20">
        <f>AA468+AC468</f>
      </c>
      <c r="AE468" s="20">
        <f>AC468+AB468</f>
      </c>
      <c r="AF468" s="5" t="str">
        <v/>
      </c>
      <c r="AG468" s="18">
        <f>IFERROR(_xlfn.BETA.DIST(DATE(YEAR(AG$2),MONTH(AG$2),15),$AD$2,$AE$2,FALSE,DATE(YEAR($AD468),MONTH($AD468),1),DATE(YEAR($AE468),MONTH($AE468),28)),0)</f>
      </c>
      <c r="AH468" s="18">
        <f>IFERROR(_xlfn.BETA.DIST(DATE(YEAR(AH$2),MONTH(AH$2),15),$AD$2,$AE$2,FALSE,DATE(YEAR($AD468),MONTH($AD468),1),DATE(YEAR($AE468),MONTH($AE468),28)),0)</f>
      </c>
      <c r="AI468" s="18">
        <f>IFERROR(_xlfn.BETA.DIST(DATE(YEAR(AI$2),MONTH(AI$2),15),$AD$2,$AE$2,FALSE,DATE(YEAR($AD468),MONTH($AD468),1),DATE(YEAR($AE468),MONTH($AE468),28)),0)</f>
      </c>
      <c r="AJ468" s="18">
        <f>IFERROR(_xlfn.BETA.DIST(DATE(YEAR(AJ$2),MONTH(AJ$2),15),$AD$2,$AE$2,FALSE,DATE(YEAR($AD468),MONTH($AD468),1),DATE(YEAR($AE468),MONTH($AE468),28)),0)</f>
      </c>
      <c r="AK468" s="18">
        <f>IFERROR(_xlfn.BETA.DIST(DATE(YEAR(AK$2),MONTH(AK$2),15),$AD$2,$AE$2,FALSE,DATE(YEAR($AD468),MONTH($AD468),1),DATE(YEAR($AE468),MONTH($AE468),28)),0)</f>
      </c>
      <c r="AL468" s="18">
        <f>IFERROR(_xlfn.BETA.DIST(DATE(YEAR(AL$2),MONTH(AL$2),15),$AD$2,$AE$2,FALSE,DATE(YEAR($AD468),MONTH($AD468),1),DATE(YEAR($AE468),MONTH($AE468),28)),0)</f>
      </c>
      <c r="AM468" s="18">
        <f>IFERROR(_xlfn.BETA.DIST(DATE(YEAR(AM$2),MONTH(AM$2),15),$AD$2,$AE$2,FALSE,DATE(YEAR($AD468),MONTH($AD468),1),DATE(YEAR($AE468),MONTH($AE468),28)),0)</f>
      </c>
      <c r="AN468" s="18">
        <f>IFERROR(_xlfn.BETA.DIST(DATE(YEAR(AN$2),MONTH(AN$2),15),$AD$2,$AE$2,FALSE,DATE(YEAR($AD468),MONTH($AD468),1),DATE(YEAR($AE468),MONTH($AE468),28)),0)</f>
      </c>
      <c r="AO468" s="18">
        <f>IFERROR(_xlfn.BETA.DIST(DATE(YEAR(AO$2),MONTH(AO$2),15),$AD$2,$AE$2,FALSE,DATE(YEAR($AD468),MONTH($AD468),1),DATE(YEAR($AE468),MONTH($AE468),28)),0)</f>
      </c>
      <c r="AP468" s="18">
        <f>IFERROR(_xlfn.BETA.DIST(DATE(YEAR(AP$2),MONTH(AP$2),15),$AD$2,$AE$2,FALSE,DATE(YEAR($AD468),MONTH($AD468),1),DATE(YEAR($AE468),MONTH($AE468),28)),0)</f>
      </c>
      <c r="AQ468" s="18">
        <f>IFERROR(_xlfn.BETA.DIST(DATE(YEAR(AQ$2),MONTH(AQ$2),15),$AD$2,$AE$2,FALSE,DATE(YEAR($AD468),MONTH($AD468),1),DATE(YEAR($AE468),MONTH($AE468),28)),0)</f>
      </c>
      <c r="AR468" s="18">
        <f>IFERROR(_xlfn.BETA.DIST(DATE(YEAR(AR$2),MONTH(AR$2),15),$AD$2,$AE$2,FALSE,DATE(YEAR($AD468),MONTH($AD468),1),DATE(YEAR($AE468),MONTH($AE468),28)),0)</f>
      </c>
      <c r="AS468" s="18">
        <f>IFERROR(_xlfn.BETA.DIST(DATE(YEAR(AS$2),MONTH(AS$2),15),$AD$2,$AE$2,FALSE,DATE(YEAR($AD468),MONTH($AD468),1),DATE(YEAR($AE468),MONTH($AE468),28)),0)</f>
      </c>
      <c r="AT468" s="18">
        <f>IFERROR(_xlfn.BETA.DIST(DATE(YEAR(AT$2),MONTH(AT$2),15),$AD$2,$AE$2,FALSE,DATE(YEAR($AD468),MONTH($AD468),1),DATE(YEAR($AE468),MONTH($AE468),28)),0)</f>
      </c>
      <c r="AU468" s="18">
        <f>IFERROR(_xlfn.BETA.DIST(DATE(YEAR(AU$2),MONTH(AU$2),15),$AD$2,$AE$2,FALSE,DATE(YEAR($AD468),MONTH($AD468),1),DATE(YEAR($AE468),MONTH($AE468),28)),0)</f>
      </c>
      <c r="AV468" s="18">
        <f>SUM(AG468:AU468)</f>
      </c>
      <c r="AW468" s="18">
        <f>IF(J468&lt;&gt;0,J468,IF($AV468=0,0,AG468/$AV468*$Z468))</f>
      </c>
      <c r="AX468" s="18">
        <f>IF(K468&lt;&gt;0,K468,IF($AV468=0,0,AH468/$AV468*$Z468))</f>
      </c>
      <c r="AY468" s="18">
        <f>IF(L468&lt;&gt;0,L468,IF($AV468=0,0,AI468/$AV468*$Z468))</f>
      </c>
      <c r="AZ468" s="18">
        <f>IF(M468&lt;&gt;0,M468,IF($AV468=0,0,AJ468/$AV468*$Z468))</f>
      </c>
      <c r="BA468" s="18">
        <f>IF(N468&lt;&gt;0,N468,IF($AV468=0,0,AK468/$AV468*$Z468))</f>
      </c>
      <c r="BB468" s="18">
        <f>IF(O468&lt;&gt;0,O468,IF($AV468=0,0,AL468/$AV468*$Z468))</f>
      </c>
      <c r="BC468" s="18">
        <f>IF(P468&lt;&gt;0,P468,IF($AV468=0,0,AM468/$AV468*$Z468))</f>
      </c>
      <c r="BD468" s="18">
        <f>IF(Q468&lt;&gt;0,Q468,IF($AV468=0,0,AN468/$AV468*$Z468))</f>
      </c>
      <c r="BE468" s="18">
        <f>IF(R468&lt;&gt;0,R468,IF($AV468=0,0,AO468/$AV468*$Z468))</f>
      </c>
      <c r="BF468" s="18">
        <f>IF(S468&lt;&gt;0,S468,IF($AV468=0,0,AP468/$AV468*$Z468))</f>
      </c>
      <c r="BG468" s="18">
        <f>IF(T468&lt;&gt;0,T468,IF($AV468=0,0,AQ468/$AV468*$Z468))</f>
      </c>
      <c r="BH468" s="18">
        <f>IF(U468&lt;&gt;0,U468,IF($AV468=0,0,AR468/$AV468*$Z468))</f>
      </c>
      <c r="BI468" s="18">
        <f>IF(V468&lt;&gt;0,V468,IF($AV468=0,0,AS468/$AV468*$Z468))</f>
      </c>
      <c r="BJ468" s="18">
        <f>IF(W468&lt;&gt;0,W468,IF($AV468=0,0,AT468/$AV468*$Z468))</f>
      </c>
      <c r="BK468" s="18">
        <f>IF(X468&lt;&gt;0,X468,IF($AV468=0,0,AU468/$AV468*$Z468))</f>
      </c>
      <c r="BL468" s="18">
        <f>SUM(AW468:BK468)</f>
      </c>
      <c r="BM468" s="18">
        <f>I468-BL468</f>
      </c>
    </row>
    <row r="469" outlineLevel="4">
      <c r="A469" s="5" t="str">
        <v>14.1.6.1</v>
      </c>
      <c r="B469" s="5" t="str">
        <v/>
      </c>
      <c r="C469" s="5" t="str">
        <v>BSPRELGENG207</v>
      </c>
      <c r="D469" s="5" t="str">
        <v>BSPRELGENG207</v>
      </c>
      <c r="E469" s="19">
        <f>IFERROR(_xlfn.XLOOKUP(F469,Assumptions!B:B,Assumptions!C:C),0)</f>
      </c>
      <c r="F469" s="5" t="str">
        <v>Site Delivery USD</v>
      </c>
      <c r="G469" s="5" t="str">
        <v/>
      </c>
      <c r="H469" s="18">
        <f>G467*E469</f>
      </c>
      <c r="I469" s="18">
        <f>H469*(1-0)</f>
      </c>
      <c r="J469" s="18">
        <v>0</v>
      </c>
      <c r="K469" s="18">
        <v>0</v>
      </c>
      <c r="L469" s="18">
        <v>0</v>
      </c>
      <c r="M469" s="18">
        <v>0</v>
      </c>
      <c r="N469" s="18">
        <v>0</v>
      </c>
      <c r="O469" s="18">
        <v>0</v>
      </c>
      <c r="P469" s="18">
        <v>0</v>
      </c>
      <c r="Q469" s="18">
        <v>0</v>
      </c>
      <c r="R469" s="18">
        <v>0</v>
      </c>
      <c r="S469" s="18">
        <v>0</v>
      </c>
      <c r="T469" s="18">
        <v>0</v>
      </c>
      <c r="U469" s="18">
        <v>0</v>
      </c>
      <c r="V469" s="18">
        <v>0</v>
      </c>
      <c r="W469" s="18">
        <v>0</v>
      </c>
      <c r="X469" s="18">
        <v>0</v>
      </c>
      <c r="Y469" s="18">
        <f>SUM(J469:X469)</f>
      </c>
      <c r="Z469" s="18">
        <f>I469-Y469</f>
      </c>
      <c r="AA469" s="20">
        <v>46294</v>
      </c>
      <c r="AB469" s="20">
        <v>46294</v>
      </c>
      <c r="AC469" s="18">
        <f>IFERROR(_xlfn.XLOOKUP(F469,Assumptions!B:B,Assumptions!D:D),0)</f>
      </c>
      <c r="AD469" s="20">
        <f>AA469+AC469</f>
      </c>
      <c r="AE469" s="20">
        <f>AC469+AB469</f>
      </c>
      <c r="AF469" s="5" t="str">
        <v/>
      </c>
      <c r="AG469" s="18">
        <f>IFERROR(_xlfn.BETA.DIST(DATE(YEAR(AG$2),MONTH(AG$2),15),$AD$2,$AE$2,FALSE,DATE(YEAR($AD469),MONTH($AD469),1),DATE(YEAR($AE469),MONTH($AE469),28)),0)</f>
      </c>
      <c r="AH469" s="18">
        <f>IFERROR(_xlfn.BETA.DIST(DATE(YEAR(AH$2),MONTH(AH$2),15),$AD$2,$AE$2,FALSE,DATE(YEAR($AD469),MONTH($AD469),1),DATE(YEAR($AE469),MONTH($AE469),28)),0)</f>
      </c>
      <c r="AI469" s="18">
        <f>IFERROR(_xlfn.BETA.DIST(DATE(YEAR(AI$2),MONTH(AI$2),15),$AD$2,$AE$2,FALSE,DATE(YEAR($AD469),MONTH($AD469),1),DATE(YEAR($AE469),MONTH($AE469),28)),0)</f>
      </c>
      <c r="AJ469" s="18">
        <f>IFERROR(_xlfn.BETA.DIST(DATE(YEAR(AJ$2),MONTH(AJ$2),15),$AD$2,$AE$2,FALSE,DATE(YEAR($AD469),MONTH($AD469),1),DATE(YEAR($AE469),MONTH($AE469),28)),0)</f>
      </c>
      <c r="AK469" s="18">
        <f>IFERROR(_xlfn.BETA.DIST(DATE(YEAR(AK$2),MONTH(AK$2),15),$AD$2,$AE$2,FALSE,DATE(YEAR($AD469),MONTH($AD469),1),DATE(YEAR($AE469),MONTH($AE469),28)),0)</f>
      </c>
      <c r="AL469" s="18">
        <f>IFERROR(_xlfn.BETA.DIST(DATE(YEAR(AL$2),MONTH(AL$2),15),$AD$2,$AE$2,FALSE,DATE(YEAR($AD469),MONTH($AD469),1),DATE(YEAR($AE469),MONTH($AE469),28)),0)</f>
      </c>
      <c r="AM469" s="18">
        <f>IFERROR(_xlfn.BETA.DIST(DATE(YEAR(AM$2),MONTH(AM$2),15),$AD$2,$AE$2,FALSE,DATE(YEAR($AD469),MONTH($AD469),1),DATE(YEAR($AE469),MONTH($AE469),28)),0)</f>
      </c>
      <c r="AN469" s="18">
        <f>IFERROR(_xlfn.BETA.DIST(DATE(YEAR(AN$2),MONTH(AN$2),15),$AD$2,$AE$2,FALSE,DATE(YEAR($AD469),MONTH($AD469),1),DATE(YEAR($AE469),MONTH($AE469),28)),0)</f>
      </c>
      <c r="AO469" s="18">
        <f>IFERROR(_xlfn.BETA.DIST(DATE(YEAR(AO$2),MONTH(AO$2),15),$AD$2,$AE$2,FALSE,DATE(YEAR($AD469),MONTH($AD469),1),DATE(YEAR($AE469),MONTH($AE469),28)),0)</f>
      </c>
      <c r="AP469" s="18">
        <f>IFERROR(_xlfn.BETA.DIST(DATE(YEAR(AP$2),MONTH(AP$2),15),$AD$2,$AE$2,FALSE,DATE(YEAR($AD469),MONTH($AD469),1),DATE(YEAR($AE469),MONTH($AE469),28)),0)</f>
      </c>
      <c r="AQ469" s="18">
        <f>IFERROR(_xlfn.BETA.DIST(DATE(YEAR(AQ$2),MONTH(AQ$2),15),$AD$2,$AE$2,FALSE,DATE(YEAR($AD469),MONTH($AD469),1),DATE(YEAR($AE469),MONTH($AE469),28)),0)</f>
      </c>
      <c r="AR469" s="18">
        <f>IFERROR(_xlfn.BETA.DIST(DATE(YEAR(AR$2),MONTH(AR$2),15),$AD$2,$AE$2,FALSE,DATE(YEAR($AD469),MONTH($AD469),1),DATE(YEAR($AE469),MONTH($AE469),28)),0)</f>
      </c>
      <c r="AS469" s="18">
        <f>IFERROR(_xlfn.BETA.DIST(DATE(YEAR(AS$2),MONTH(AS$2),15),$AD$2,$AE$2,FALSE,DATE(YEAR($AD469),MONTH($AD469),1),DATE(YEAR($AE469),MONTH($AE469),28)),0)</f>
      </c>
      <c r="AT469" s="18">
        <f>IFERROR(_xlfn.BETA.DIST(DATE(YEAR(AT$2),MONTH(AT$2),15),$AD$2,$AE$2,FALSE,DATE(YEAR($AD469),MONTH($AD469),1),DATE(YEAR($AE469),MONTH($AE469),28)),0)</f>
      </c>
      <c r="AU469" s="18">
        <f>IFERROR(_xlfn.BETA.DIST(DATE(YEAR(AU$2),MONTH(AU$2),15),$AD$2,$AE$2,FALSE,DATE(YEAR($AD469),MONTH($AD469),1),DATE(YEAR($AE469),MONTH($AE469),28)),0)</f>
      </c>
      <c r="AV469" s="18">
        <f>SUM(AG469:AU469)</f>
      </c>
      <c r="AW469" s="18">
        <f>IF(J469&lt;&gt;0,J469,IF($AV469=0,0,AG469/$AV469*$Z469))</f>
      </c>
      <c r="AX469" s="18">
        <f>IF(K469&lt;&gt;0,K469,IF($AV469=0,0,AH469/$AV469*$Z469))</f>
      </c>
      <c r="AY469" s="18">
        <f>IF(L469&lt;&gt;0,L469,IF($AV469=0,0,AI469/$AV469*$Z469))</f>
      </c>
      <c r="AZ469" s="18">
        <f>IF(M469&lt;&gt;0,M469,IF($AV469=0,0,AJ469/$AV469*$Z469))</f>
      </c>
      <c r="BA469" s="18">
        <f>IF(N469&lt;&gt;0,N469,IF($AV469=0,0,AK469/$AV469*$Z469))</f>
      </c>
      <c r="BB469" s="18">
        <f>IF(O469&lt;&gt;0,O469,IF($AV469=0,0,AL469/$AV469*$Z469))</f>
      </c>
      <c r="BC469" s="18">
        <f>IF(P469&lt;&gt;0,P469,IF($AV469=0,0,AM469/$AV469*$Z469))</f>
      </c>
      <c r="BD469" s="18">
        <f>IF(Q469&lt;&gt;0,Q469,IF($AV469=0,0,AN469/$AV469*$Z469))</f>
      </c>
      <c r="BE469" s="18">
        <f>IF(R469&lt;&gt;0,R469,IF($AV469=0,0,AO469/$AV469*$Z469))</f>
      </c>
      <c r="BF469" s="18">
        <f>IF(S469&lt;&gt;0,S469,IF($AV469=0,0,AP469/$AV469*$Z469))</f>
      </c>
      <c r="BG469" s="18">
        <f>IF(T469&lt;&gt;0,T469,IF($AV469=0,0,AQ469/$AV469*$Z469))</f>
      </c>
      <c r="BH469" s="18">
        <f>IF(U469&lt;&gt;0,U469,IF($AV469=0,0,AR469/$AV469*$Z469))</f>
      </c>
      <c r="BI469" s="18">
        <f>IF(V469&lt;&gt;0,V469,IF($AV469=0,0,AS469/$AV469*$Z469))</f>
      </c>
      <c r="BJ469" s="18">
        <f>IF(W469&lt;&gt;0,W469,IF($AV469=0,0,AT469/$AV469*$Z469))</f>
      </c>
      <c r="BK469" s="18">
        <f>IF(X469&lt;&gt;0,X469,IF($AV469=0,0,AU469/$AV469*$Z469))</f>
      </c>
      <c r="BL469" s="18">
        <f>SUM(AW469:BK469)</f>
      </c>
      <c r="BM469" s="18">
        <f>I469-BL469</f>
      </c>
    </row>
    <row r="470" outlineLevel="4">
      <c r="A470" s="5" t="str">
        <v>14.1.6.1</v>
      </c>
      <c r="B470" s="5" t="str">
        <v/>
      </c>
      <c r="C470" s="5" t="str">
        <v>BSKDGNGENGR07</v>
      </c>
      <c r="D470" s="5" t="str">
        <v>BSKDGNGENGR07</v>
      </c>
      <c r="E470" s="19">
        <f>IFERROR(_xlfn.XLOOKUP(F470,Assumptions!B:B,Assumptions!C:C),0)</f>
      </c>
      <c r="F470" s="5" t="str">
        <v>Retention</v>
      </c>
      <c r="G470" s="5" t="str">
        <v/>
      </c>
      <c r="H470" s="18">
        <f>G467*E470</f>
      </c>
      <c r="I470" s="18">
        <f>H470*(1-0)</f>
      </c>
      <c r="J470" s="18">
        <v>0</v>
      </c>
      <c r="K470" s="18">
        <v>0</v>
      </c>
      <c r="L470" s="18">
        <v>0</v>
      </c>
      <c r="M470" s="18">
        <v>0</v>
      </c>
      <c r="N470" s="18">
        <v>0</v>
      </c>
      <c r="O470" s="18">
        <v>0</v>
      </c>
      <c r="P470" s="18">
        <v>0</v>
      </c>
      <c r="Q470" s="18">
        <v>0</v>
      </c>
      <c r="R470" s="18">
        <v>0</v>
      </c>
      <c r="S470" s="18">
        <v>0</v>
      </c>
      <c r="T470" s="18">
        <v>0</v>
      </c>
      <c r="U470" s="18">
        <v>0</v>
      </c>
      <c r="V470" s="18">
        <v>0</v>
      </c>
      <c r="W470" s="18">
        <v>0</v>
      </c>
      <c r="X470" s="18">
        <v>0</v>
      </c>
      <c r="Y470" s="18">
        <f>SUM(J470:X470)</f>
      </c>
      <c r="Z470" s="18">
        <f>I470-Y470</f>
      </c>
      <c r="AA470" s="20">
        <v>46483</v>
      </c>
      <c r="AB470" s="20">
        <v>46483</v>
      </c>
      <c r="AC470" s="18">
        <f>IFERROR(_xlfn.XLOOKUP(F470,Assumptions!B:B,Assumptions!D:D),0)</f>
      </c>
      <c r="AD470" s="20">
        <f>AA470+AC470</f>
      </c>
      <c r="AE470" s="20">
        <f>AC470+AB470</f>
      </c>
      <c r="AF470" s="5" t="str">
        <v/>
      </c>
      <c r="AG470" s="18">
        <f>IFERROR(_xlfn.BETA.DIST(DATE(YEAR(AG$2),MONTH(AG$2),15),$AD$2,$AE$2,FALSE,DATE(YEAR($AD470),MONTH($AD470),1),DATE(YEAR($AE470),MONTH($AE470),28)),0)</f>
      </c>
      <c r="AH470" s="18">
        <f>IFERROR(_xlfn.BETA.DIST(DATE(YEAR(AH$2),MONTH(AH$2),15),$AD$2,$AE$2,FALSE,DATE(YEAR($AD470),MONTH($AD470),1),DATE(YEAR($AE470),MONTH($AE470),28)),0)</f>
      </c>
      <c r="AI470" s="18">
        <f>IFERROR(_xlfn.BETA.DIST(DATE(YEAR(AI$2),MONTH(AI$2),15),$AD$2,$AE$2,FALSE,DATE(YEAR($AD470),MONTH($AD470),1),DATE(YEAR($AE470),MONTH($AE470),28)),0)</f>
      </c>
      <c r="AJ470" s="18">
        <f>IFERROR(_xlfn.BETA.DIST(DATE(YEAR(AJ$2),MONTH(AJ$2),15),$AD$2,$AE$2,FALSE,DATE(YEAR($AD470),MONTH($AD470),1),DATE(YEAR($AE470),MONTH($AE470),28)),0)</f>
      </c>
      <c r="AK470" s="18">
        <f>IFERROR(_xlfn.BETA.DIST(DATE(YEAR(AK$2),MONTH(AK$2),15),$AD$2,$AE$2,FALSE,DATE(YEAR($AD470),MONTH($AD470),1),DATE(YEAR($AE470),MONTH($AE470),28)),0)</f>
      </c>
      <c r="AL470" s="18">
        <f>IFERROR(_xlfn.BETA.DIST(DATE(YEAR(AL$2),MONTH(AL$2),15),$AD$2,$AE$2,FALSE,DATE(YEAR($AD470),MONTH($AD470),1),DATE(YEAR($AE470),MONTH($AE470),28)),0)</f>
      </c>
      <c r="AM470" s="18">
        <f>IFERROR(_xlfn.BETA.DIST(DATE(YEAR(AM$2),MONTH(AM$2),15),$AD$2,$AE$2,FALSE,DATE(YEAR($AD470),MONTH($AD470),1),DATE(YEAR($AE470),MONTH($AE470),28)),0)</f>
      </c>
      <c r="AN470" s="18">
        <f>IFERROR(_xlfn.BETA.DIST(DATE(YEAR(AN$2),MONTH(AN$2),15),$AD$2,$AE$2,FALSE,DATE(YEAR($AD470),MONTH($AD470),1),DATE(YEAR($AE470),MONTH($AE470),28)),0)</f>
      </c>
      <c r="AO470" s="18">
        <f>IFERROR(_xlfn.BETA.DIST(DATE(YEAR(AO$2),MONTH(AO$2),15),$AD$2,$AE$2,FALSE,DATE(YEAR($AD470),MONTH($AD470),1),DATE(YEAR($AE470),MONTH($AE470),28)),0)</f>
      </c>
      <c r="AP470" s="18">
        <f>IFERROR(_xlfn.BETA.DIST(DATE(YEAR(AP$2),MONTH(AP$2),15),$AD$2,$AE$2,FALSE,DATE(YEAR($AD470),MONTH($AD470),1),DATE(YEAR($AE470),MONTH($AE470),28)),0)</f>
      </c>
      <c r="AQ470" s="18">
        <f>IFERROR(_xlfn.BETA.DIST(DATE(YEAR(AQ$2),MONTH(AQ$2),15),$AD$2,$AE$2,FALSE,DATE(YEAR($AD470),MONTH($AD470),1),DATE(YEAR($AE470),MONTH($AE470),28)),0)</f>
      </c>
      <c r="AR470" s="18">
        <f>IFERROR(_xlfn.BETA.DIST(DATE(YEAR(AR$2),MONTH(AR$2),15),$AD$2,$AE$2,FALSE,DATE(YEAR($AD470),MONTH($AD470),1),DATE(YEAR($AE470),MONTH($AE470),28)),0)</f>
      </c>
      <c r="AS470" s="18">
        <f>IFERROR(_xlfn.BETA.DIST(DATE(YEAR(AS$2),MONTH(AS$2),15),$AD$2,$AE$2,FALSE,DATE(YEAR($AD470),MONTH($AD470),1),DATE(YEAR($AE470),MONTH($AE470),28)),0)</f>
      </c>
      <c r="AT470" s="18">
        <f>IFERROR(_xlfn.BETA.DIST(DATE(YEAR(AT$2),MONTH(AT$2),15),$AD$2,$AE$2,FALSE,DATE(YEAR($AD470),MONTH($AD470),1),DATE(YEAR($AE470),MONTH($AE470),28)),0)</f>
      </c>
      <c r="AU470" s="18">
        <f>IFERROR(_xlfn.BETA.DIST(DATE(YEAR(AU$2),MONTH(AU$2),15),$AD$2,$AE$2,FALSE,DATE(YEAR($AD470),MONTH($AD470),1),DATE(YEAR($AE470),MONTH($AE470),28)),0)</f>
      </c>
      <c r="AV470" s="18">
        <f>SUM(AG470:AU470)</f>
      </c>
      <c r="AW470" s="18">
        <f>IF(J470&lt;&gt;0,J470,IF($AV470=0,0,AG470/$AV470*$Z470))</f>
      </c>
      <c r="AX470" s="18">
        <f>IF(K470&lt;&gt;0,K470,IF($AV470=0,0,AH470/$AV470*$Z470))</f>
      </c>
      <c r="AY470" s="18">
        <f>IF(L470&lt;&gt;0,L470,IF($AV470=0,0,AI470/$AV470*$Z470))</f>
      </c>
      <c r="AZ470" s="18">
        <f>IF(M470&lt;&gt;0,M470,IF($AV470=0,0,AJ470/$AV470*$Z470))</f>
      </c>
      <c r="BA470" s="18">
        <f>IF(N470&lt;&gt;0,N470,IF($AV470=0,0,AK470/$AV470*$Z470))</f>
      </c>
      <c r="BB470" s="18">
        <f>IF(O470&lt;&gt;0,O470,IF($AV470=0,0,AL470/$AV470*$Z470))</f>
      </c>
      <c r="BC470" s="18">
        <f>IF(P470&lt;&gt;0,P470,IF($AV470=0,0,AM470/$AV470*$Z470))</f>
      </c>
      <c r="BD470" s="18">
        <f>IF(Q470&lt;&gt;0,Q470,IF($AV470=0,0,AN470/$AV470*$Z470))</f>
      </c>
      <c r="BE470" s="18">
        <f>IF(R470&lt;&gt;0,R470,IF($AV470=0,0,AO470/$AV470*$Z470))</f>
      </c>
      <c r="BF470" s="18">
        <f>IF(S470&lt;&gt;0,S470,IF($AV470=0,0,AP470/$AV470*$Z470))</f>
      </c>
      <c r="BG470" s="18">
        <f>IF(T470&lt;&gt;0,T470,IF($AV470=0,0,AQ470/$AV470*$Z470))</f>
      </c>
      <c r="BH470" s="18">
        <f>IF(U470&lt;&gt;0,U470,IF($AV470=0,0,AR470/$AV470*$Z470))</f>
      </c>
      <c r="BI470" s="18">
        <f>IF(V470&lt;&gt;0,V470,IF($AV470=0,0,AS470/$AV470*$Z470))</f>
      </c>
      <c r="BJ470" s="18">
        <f>IF(W470&lt;&gt;0,W470,IF($AV470=0,0,AT470/$AV470*$Z470))</f>
      </c>
      <c r="BK470" s="18">
        <f>IF(X470&lt;&gt;0,X470,IF($AV470=0,0,AU470/$AV470*$Z470))</f>
      </c>
      <c r="BL470" s="18">
        <f>SUM(AW470:BK470)</f>
      </c>
      <c r="BM470" s="18">
        <f>I470-BL470</f>
      </c>
    </row>
    <row r="471" outlineLevel="3">
      <c r="A471" s="17" t="str">
        <v>14.1.6.2</v>
      </c>
      <c r="B471" s="17" t="str">
        <v/>
      </c>
      <c r="C471" s="17" t="str">
        <v/>
      </c>
      <c r="D471" s="17" t="str">
        <v/>
      </c>
      <c r="E471" s="17" t="str">
        <v>14.1.6.2</v>
      </c>
      <c r="F471" s="17" t="str">
        <v>Per coupler.</v>
      </c>
      <c r="G471" s="17">
        <v>1493.75</v>
      </c>
      <c r="H471" s="17" t="str">
        <v/>
      </c>
      <c r="I471" s="17" t="str">
        <v/>
      </c>
      <c r="J471" s="17" t="str">
        <v/>
      </c>
      <c r="K471" s="17" t="str">
        <v/>
      </c>
      <c r="L471" s="17" t="str">
        <v/>
      </c>
      <c r="M471" s="17" t="str">
        <v/>
      </c>
      <c r="N471" s="17" t="str">
        <v/>
      </c>
      <c r="O471" s="17" t="str">
        <v/>
      </c>
      <c r="P471" s="17" t="str">
        <v/>
      </c>
      <c r="Q471" s="17" t="str">
        <v/>
      </c>
      <c r="R471" s="17" t="str">
        <v/>
      </c>
      <c r="S471" s="17" t="str">
        <v/>
      </c>
      <c r="T471" s="17" t="str">
        <v/>
      </c>
      <c r="U471" s="17" t="str">
        <v/>
      </c>
      <c r="V471" s="17" t="str">
        <v/>
      </c>
      <c r="W471" s="17" t="str">
        <v/>
      </c>
      <c r="X471" s="17" t="str">
        <v/>
      </c>
      <c r="Y471" s="17" t="str">
        <v/>
      </c>
      <c r="Z471" s="17" t="str">
        <v/>
      </c>
      <c r="AA471" s="17" t="str">
        <v/>
      </c>
      <c r="AB471" s="17" t="str">
        <v/>
      </c>
      <c r="AC471" s="17" t="str">
        <v/>
      </c>
      <c r="AD471" s="17" t="str">
        <v/>
      </c>
      <c r="AE471" s="17" t="str">
        <v/>
      </c>
      <c r="AF471" s="5" t="str">
        <v/>
      </c>
      <c r="AG471" s="18">
        <f>IFERROR(_xlfn.BETA.DIST(DATE(YEAR(AG$2),MONTH(AG$2),15),$AD$2,$AE$2,FALSE,DATE(YEAR($AD471),MONTH($AD471),1),DATE(YEAR($AE471),MONTH($AE471),28)),0)</f>
      </c>
      <c r="AH471" s="18">
        <f>IFERROR(_xlfn.BETA.DIST(DATE(YEAR(AH$2),MONTH(AH$2),15),$AD$2,$AE$2,FALSE,DATE(YEAR($AD471),MONTH($AD471),1),DATE(YEAR($AE471),MONTH($AE471),28)),0)</f>
      </c>
      <c r="AI471" s="18">
        <f>IFERROR(_xlfn.BETA.DIST(DATE(YEAR(AI$2),MONTH(AI$2),15),$AD$2,$AE$2,FALSE,DATE(YEAR($AD471),MONTH($AD471),1),DATE(YEAR($AE471),MONTH($AE471),28)),0)</f>
      </c>
      <c r="AJ471" s="18">
        <f>IFERROR(_xlfn.BETA.DIST(DATE(YEAR(AJ$2),MONTH(AJ$2),15),$AD$2,$AE$2,FALSE,DATE(YEAR($AD471),MONTH($AD471),1),DATE(YEAR($AE471),MONTH($AE471),28)),0)</f>
      </c>
      <c r="AK471" s="18">
        <f>IFERROR(_xlfn.BETA.DIST(DATE(YEAR(AK$2),MONTH(AK$2),15),$AD$2,$AE$2,FALSE,DATE(YEAR($AD471),MONTH($AD471),1),DATE(YEAR($AE471),MONTH($AE471),28)),0)</f>
      </c>
      <c r="AL471" s="18">
        <f>IFERROR(_xlfn.BETA.DIST(DATE(YEAR(AL$2),MONTH(AL$2),15),$AD$2,$AE$2,FALSE,DATE(YEAR($AD471),MONTH($AD471),1),DATE(YEAR($AE471),MONTH($AE471),28)),0)</f>
      </c>
      <c r="AM471" s="18">
        <f>IFERROR(_xlfn.BETA.DIST(DATE(YEAR(AM$2),MONTH(AM$2),15),$AD$2,$AE$2,FALSE,DATE(YEAR($AD471),MONTH($AD471),1),DATE(YEAR($AE471),MONTH($AE471),28)),0)</f>
      </c>
      <c r="AN471" s="18">
        <f>IFERROR(_xlfn.BETA.DIST(DATE(YEAR(AN$2),MONTH(AN$2),15),$AD$2,$AE$2,FALSE,DATE(YEAR($AD471),MONTH($AD471),1),DATE(YEAR($AE471),MONTH($AE471),28)),0)</f>
      </c>
      <c r="AO471" s="18">
        <f>IFERROR(_xlfn.BETA.DIST(DATE(YEAR(AO$2),MONTH(AO$2),15),$AD$2,$AE$2,FALSE,DATE(YEAR($AD471),MONTH($AD471),1),DATE(YEAR($AE471),MONTH($AE471),28)),0)</f>
      </c>
      <c r="AP471" s="18">
        <f>IFERROR(_xlfn.BETA.DIST(DATE(YEAR(AP$2),MONTH(AP$2),15),$AD$2,$AE$2,FALSE,DATE(YEAR($AD471),MONTH($AD471),1),DATE(YEAR($AE471),MONTH($AE471),28)),0)</f>
      </c>
      <c r="AQ471" s="18">
        <f>IFERROR(_xlfn.BETA.DIST(DATE(YEAR(AQ$2),MONTH(AQ$2),15),$AD$2,$AE$2,FALSE,DATE(YEAR($AD471),MONTH($AD471),1),DATE(YEAR($AE471),MONTH($AE471),28)),0)</f>
      </c>
      <c r="AR471" s="18">
        <f>IFERROR(_xlfn.BETA.DIST(DATE(YEAR(AR$2),MONTH(AR$2),15),$AD$2,$AE$2,FALSE,DATE(YEAR($AD471),MONTH($AD471),1),DATE(YEAR($AE471),MONTH($AE471),28)),0)</f>
      </c>
      <c r="AS471" s="18">
        <f>IFERROR(_xlfn.BETA.DIST(DATE(YEAR(AS$2),MONTH(AS$2),15),$AD$2,$AE$2,FALSE,DATE(YEAR($AD471),MONTH($AD471),1),DATE(YEAR($AE471),MONTH($AE471),28)),0)</f>
      </c>
      <c r="AT471" s="18">
        <f>IFERROR(_xlfn.BETA.DIST(DATE(YEAR(AT$2),MONTH(AT$2),15),$AD$2,$AE$2,FALSE,DATE(YEAR($AD471),MONTH($AD471),1),DATE(YEAR($AE471),MONTH($AE471),28)),0)</f>
      </c>
      <c r="AU471" s="18">
        <f>IFERROR(_xlfn.BETA.DIST(DATE(YEAR(AU$2),MONTH(AU$2),15),$AD$2,$AE$2,FALSE,DATE(YEAR($AD471),MONTH($AD471),1),DATE(YEAR($AE471),MONTH($AE471),28)),0)</f>
      </c>
      <c r="AV471" s="18">
        <f>SUM(AG471:AU471)</f>
      </c>
      <c r="AW471" s="18">
        <f>IF(J471&lt;&gt;0,J471,IF($AV471=0,0,AG471/$AV471*$Z471))</f>
      </c>
      <c r="AX471" s="18">
        <f>IF(K471&lt;&gt;0,K471,IF($AV471=0,0,AH471/$AV471*$Z471))</f>
      </c>
      <c r="AY471" s="18">
        <f>IF(L471&lt;&gt;0,L471,IF($AV471=0,0,AI471/$AV471*$Z471))</f>
      </c>
      <c r="AZ471" s="18">
        <f>IF(M471&lt;&gt;0,M471,IF($AV471=0,0,AJ471/$AV471*$Z471))</f>
      </c>
      <c r="BA471" s="18">
        <f>IF(N471&lt;&gt;0,N471,IF($AV471=0,0,AK471/$AV471*$Z471))</f>
      </c>
      <c r="BB471" s="18">
        <f>IF(O471&lt;&gt;0,O471,IF($AV471=0,0,AL471/$AV471*$Z471))</f>
      </c>
      <c r="BC471" s="18">
        <f>IF(P471&lt;&gt;0,P471,IF($AV471=0,0,AM471/$AV471*$Z471))</f>
      </c>
      <c r="BD471" s="18">
        <f>IF(Q471&lt;&gt;0,Q471,IF($AV471=0,0,AN471/$AV471*$Z471))</f>
      </c>
      <c r="BE471" s="18">
        <f>IF(R471&lt;&gt;0,R471,IF($AV471=0,0,AO471/$AV471*$Z471))</f>
      </c>
      <c r="BF471" s="18">
        <f>IF(S471&lt;&gt;0,S471,IF($AV471=0,0,AP471/$AV471*$Z471))</f>
      </c>
      <c r="BG471" s="18">
        <f>IF(T471&lt;&gt;0,T471,IF($AV471=0,0,AQ471/$AV471*$Z471))</f>
      </c>
      <c r="BH471" s="18">
        <f>IF(U471&lt;&gt;0,U471,IF($AV471=0,0,AR471/$AV471*$Z471))</f>
      </c>
      <c r="BI471" s="18">
        <f>IF(V471&lt;&gt;0,V471,IF($AV471=0,0,AS471/$AV471*$Z471))</f>
      </c>
      <c r="BJ471" s="18">
        <f>IF(W471&lt;&gt;0,W471,IF($AV471=0,0,AT471/$AV471*$Z471))</f>
      </c>
      <c r="BK471" s="18">
        <f>IF(X471&lt;&gt;0,X471,IF($AV471=0,0,AU471/$AV471*$Z471))</f>
      </c>
      <c r="BL471" s="18">
        <f>SUM(AW471:BK471)</f>
      </c>
      <c r="BM471" s="17" t="str">
        <v/>
      </c>
    </row>
    <row r="472" outlineLevel="4">
      <c r="A472" s="5" t="str">
        <v>14.1.6.2</v>
      </c>
      <c r="B472" s="5" t="str">
        <v/>
      </c>
      <c r="C472" s="5" t="str">
        <v>BSKDGNGENGR05</v>
      </c>
      <c r="D472" s="5" t="str">
        <v>BSKDGNGENGR05</v>
      </c>
      <c r="E472" s="19">
        <f>IFERROR(_xlfn.XLOOKUP(F472,Assumptions!B:B,Assumptions!C:C),0)</f>
      </c>
      <c r="F472" s="5" t="str">
        <v>Advanced Payment</v>
      </c>
      <c r="G472" s="5" t="str">
        <v/>
      </c>
      <c r="H472" s="18">
        <f>G471*E472</f>
      </c>
      <c r="I472" s="18">
        <f>H472*(1-0)</f>
      </c>
      <c r="J472" s="18">
        <v>0</v>
      </c>
      <c r="K472" s="18">
        <v>0</v>
      </c>
      <c r="L472" s="18">
        <v>0</v>
      </c>
      <c r="M472" s="18">
        <v>0</v>
      </c>
      <c r="N472" s="18">
        <v>0</v>
      </c>
      <c r="O472" s="18">
        <v>0</v>
      </c>
      <c r="P472" s="18">
        <v>0</v>
      </c>
      <c r="Q472" s="18">
        <v>0</v>
      </c>
      <c r="R472" s="18">
        <v>0</v>
      </c>
      <c r="S472" s="18">
        <v>0</v>
      </c>
      <c r="T472" s="18">
        <v>0</v>
      </c>
      <c r="U472" s="18">
        <v>0</v>
      </c>
      <c r="V472" s="18">
        <v>0</v>
      </c>
      <c r="W472" s="18">
        <v>0</v>
      </c>
      <c r="X472" s="18">
        <v>0</v>
      </c>
      <c r="Y472" s="18">
        <f>SUM(J472:X472)</f>
      </c>
      <c r="Z472" s="18">
        <f>I472-Y472</f>
      </c>
      <c r="AA472" s="20">
        <v>46026</v>
      </c>
      <c r="AB472" s="20">
        <v>46026</v>
      </c>
      <c r="AC472" s="18">
        <f>IFERROR(_xlfn.XLOOKUP(F472,Assumptions!B:B,Assumptions!D:D),0)</f>
      </c>
      <c r="AD472" s="20">
        <f>AA472+AC472</f>
      </c>
      <c r="AE472" s="20">
        <f>AC472+AB472</f>
      </c>
      <c r="AF472" s="5" t="str">
        <v/>
      </c>
      <c r="AG472" s="18">
        <f>IFERROR(_xlfn.BETA.DIST(DATE(YEAR(AG$2),MONTH(AG$2),15),$AD$2,$AE$2,FALSE,DATE(YEAR($AD472),MONTH($AD472),1),DATE(YEAR($AE472),MONTH($AE472),28)),0)</f>
      </c>
      <c r="AH472" s="18">
        <f>IFERROR(_xlfn.BETA.DIST(DATE(YEAR(AH$2),MONTH(AH$2),15),$AD$2,$AE$2,FALSE,DATE(YEAR($AD472),MONTH($AD472),1),DATE(YEAR($AE472),MONTH($AE472),28)),0)</f>
      </c>
      <c r="AI472" s="18">
        <f>IFERROR(_xlfn.BETA.DIST(DATE(YEAR(AI$2),MONTH(AI$2),15),$AD$2,$AE$2,FALSE,DATE(YEAR($AD472),MONTH($AD472),1),DATE(YEAR($AE472),MONTH($AE472),28)),0)</f>
      </c>
      <c r="AJ472" s="18">
        <f>IFERROR(_xlfn.BETA.DIST(DATE(YEAR(AJ$2),MONTH(AJ$2),15),$AD$2,$AE$2,FALSE,DATE(YEAR($AD472),MONTH($AD472),1),DATE(YEAR($AE472),MONTH($AE472),28)),0)</f>
      </c>
      <c r="AK472" s="18">
        <f>IFERROR(_xlfn.BETA.DIST(DATE(YEAR(AK$2),MONTH(AK$2),15),$AD$2,$AE$2,FALSE,DATE(YEAR($AD472),MONTH($AD472),1),DATE(YEAR($AE472),MONTH($AE472),28)),0)</f>
      </c>
      <c r="AL472" s="18">
        <f>IFERROR(_xlfn.BETA.DIST(DATE(YEAR(AL$2),MONTH(AL$2),15),$AD$2,$AE$2,FALSE,DATE(YEAR($AD472),MONTH($AD472),1),DATE(YEAR($AE472),MONTH($AE472),28)),0)</f>
      </c>
      <c r="AM472" s="18">
        <f>IFERROR(_xlfn.BETA.DIST(DATE(YEAR(AM$2),MONTH(AM$2),15),$AD$2,$AE$2,FALSE,DATE(YEAR($AD472),MONTH($AD472),1),DATE(YEAR($AE472),MONTH($AE472),28)),0)</f>
      </c>
      <c r="AN472" s="18">
        <f>IFERROR(_xlfn.BETA.DIST(DATE(YEAR(AN$2),MONTH(AN$2),15),$AD$2,$AE$2,FALSE,DATE(YEAR($AD472),MONTH($AD472),1),DATE(YEAR($AE472),MONTH($AE472),28)),0)</f>
      </c>
      <c r="AO472" s="18">
        <f>IFERROR(_xlfn.BETA.DIST(DATE(YEAR(AO$2),MONTH(AO$2),15),$AD$2,$AE$2,FALSE,DATE(YEAR($AD472),MONTH($AD472),1),DATE(YEAR($AE472),MONTH($AE472),28)),0)</f>
      </c>
      <c r="AP472" s="18">
        <f>IFERROR(_xlfn.BETA.DIST(DATE(YEAR(AP$2),MONTH(AP$2),15),$AD$2,$AE$2,FALSE,DATE(YEAR($AD472),MONTH($AD472),1),DATE(YEAR($AE472),MONTH($AE472),28)),0)</f>
      </c>
      <c r="AQ472" s="18">
        <f>IFERROR(_xlfn.BETA.DIST(DATE(YEAR(AQ$2),MONTH(AQ$2),15),$AD$2,$AE$2,FALSE,DATE(YEAR($AD472),MONTH($AD472),1),DATE(YEAR($AE472),MONTH($AE472),28)),0)</f>
      </c>
      <c r="AR472" s="18">
        <f>IFERROR(_xlfn.BETA.DIST(DATE(YEAR(AR$2),MONTH(AR$2),15),$AD$2,$AE$2,FALSE,DATE(YEAR($AD472),MONTH($AD472),1),DATE(YEAR($AE472),MONTH($AE472),28)),0)</f>
      </c>
      <c r="AS472" s="18">
        <f>IFERROR(_xlfn.BETA.DIST(DATE(YEAR(AS$2),MONTH(AS$2),15),$AD$2,$AE$2,FALSE,DATE(YEAR($AD472),MONTH($AD472),1),DATE(YEAR($AE472),MONTH($AE472),28)),0)</f>
      </c>
      <c r="AT472" s="18">
        <f>IFERROR(_xlfn.BETA.DIST(DATE(YEAR(AT$2),MONTH(AT$2),15),$AD$2,$AE$2,FALSE,DATE(YEAR($AD472),MONTH($AD472),1),DATE(YEAR($AE472),MONTH($AE472),28)),0)</f>
      </c>
      <c r="AU472" s="18">
        <f>IFERROR(_xlfn.BETA.DIST(DATE(YEAR(AU$2),MONTH(AU$2),15),$AD$2,$AE$2,FALSE,DATE(YEAR($AD472),MONTH($AD472),1),DATE(YEAR($AE472),MONTH($AE472),28)),0)</f>
      </c>
      <c r="AV472" s="18">
        <f>SUM(AG472:AU472)</f>
      </c>
      <c r="AW472" s="18">
        <f>IF(J472&lt;&gt;0,J472,IF($AV472=0,0,AG472/$AV472*$Z472))</f>
      </c>
      <c r="AX472" s="18">
        <f>IF(K472&lt;&gt;0,K472,IF($AV472=0,0,AH472/$AV472*$Z472))</f>
      </c>
      <c r="AY472" s="18">
        <f>IF(L472&lt;&gt;0,L472,IF($AV472=0,0,AI472/$AV472*$Z472))</f>
      </c>
      <c r="AZ472" s="18">
        <f>IF(M472&lt;&gt;0,M472,IF($AV472=0,0,AJ472/$AV472*$Z472))</f>
      </c>
      <c r="BA472" s="18">
        <f>IF(N472&lt;&gt;0,N472,IF($AV472=0,0,AK472/$AV472*$Z472))</f>
      </c>
      <c r="BB472" s="18">
        <f>IF(O472&lt;&gt;0,O472,IF($AV472=0,0,AL472/$AV472*$Z472))</f>
      </c>
      <c r="BC472" s="18">
        <f>IF(P472&lt;&gt;0,P472,IF($AV472=0,0,AM472/$AV472*$Z472))</f>
      </c>
      <c r="BD472" s="18">
        <f>IF(Q472&lt;&gt;0,Q472,IF($AV472=0,0,AN472/$AV472*$Z472))</f>
      </c>
      <c r="BE472" s="18">
        <f>IF(R472&lt;&gt;0,R472,IF($AV472=0,0,AO472/$AV472*$Z472))</f>
      </c>
      <c r="BF472" s="18">
        <f>IF(S472&lt;&gt;0,S472,IF($AV472=0,0,AP472/$AV472*$Z472))</f>
      </c>
      <c r="BG472" s="18">
        <f>IF(T472&lt;&gt;0,T472,IF($AV472=0,0,AQ472/$AV472*$Z472))</f>
      </c>
      <c r="BH472" s="18">
        <f>IF(U472&lt;&gt;0,U472,IF($AV472=0,0,AR472/$AV472*$Z472))</f>
      </c>
      <c r="BI472" s="18">
        <f>IF(V472&lt;&gt;0,V472,IF($AV472=0,0,AS472/$AV472*$Z472))</f>
      </c>
      <c r="BJ472" s="18">
        <f>IF(W472&lt;&gt;0,W472,IF($AV472=0,0,AT472/$AV472*$Z472))</f>
      </c>
      <c r="BK472" s="18">
        <f>IF(X472&lt;&gt;0,X472,IF($AV472=0,0,AU472/$AV472*$Z472))</f>
      </c>
      <c r="BL472" s="18">
        <f>SUM(AW472:BK472)</f>
      </c>
      <c r="BM472" s="18">
        <f>I472-BL472</f>
      </c>
    </row>
    <row r="473" outlineLevel="4">
      <c r="A473" s="5" t="str">
        <v>14.1.6.2</v>
      </c>
      <c r="B473" s="5" t="str">
        <v/>
      </c>
      <c r="C473" s="5" t="str">
        <v>BSPRELGENG207</v>
      </c>
      <c r="D473" s="5" t="str">
        <v>BSPRELGENG207</v>
      </c>
      <c r="E473" s="19">
        <f>IFERROR(_xlfn.XLOOKUP(F473,Assumptions!B:B,Assumptions!C:C),0)</f>
      </c>
      <c r="F473" s="5" t="str">
        <v>Site Delivery USD</v>
      </c>
      <c r="G473" s="5" t="str">
        <v/>
      </c>
      <c r="H473" s="18">
        <f>G471*E473</f>
      </c>
      <c r="I473" s="18">
        <f>H473*(1-0)</f>
      </c>
      <c r="J473" s="18">
        <v>0</v>
      </c>
      <c r="K473" s="18">
        <v>0</v>
      </c>
      <c r="L473" s="18">
        <v>0</v>
      </c>
      <c r="M473" s="18">
        <v>0</v>
      </c>
      <c r="N473" s="18">
        <v>0</v>
      </c>
      <c r="O473" s="18">
        <v>0</v>
      </c>
      <c r="P473" s="18">
        <v>0</v>
      </c>
      <c r="Q473" s="18">
        <v>0</v>
      </c>
      <c r="R473" s="18">
        <v>0</v>
      </c>
      <c r="S473" s="18">
        <v>0</v>
      </c>
      <c r="T473" s="18">
        <v>0</v>
      </c>
      <c r="U473" s="18">
        <v>0</v>
      </c>
      <c r="V473" s="18">
        <v>0</v>
      </c>
      <c r="W473" s="18">
        <v>0</v>
      </c>
      <c r="X473" s="18">
        <v>0</v>
      </c>
      <c r="Y473" s="18">
        <f>SUM(J473:X473)</f>
      </c>
      <c r="Z473" s="18">
        <f>I473-Y473</f>
      </c>
      <c r="AA473" s="20">
        <v>46294</v>
      </c>
      <c r="AB473" s="20">
        <v>46294</v>
      </c>
      <c r="AC473" s="18">
        <f>IFERROR(_xlfn.XLOOKUP(F473,Assumptions!B:B,Assumptions!D:D),0)</f>
      </c>
      <c r="AD473" s="20">
        <f>AA473+AC473</f>
      </c>
      <c r="AE473" s="20">
        <f>AC473+AB473</f>
      </c>
      <c r="AF473" s="5" t="str">
        <v/>
      </c>
      <c r="AG473" s="18">
        <f>IFERROR(_xlfn.BETA.DIST(DATE(YEAR(AG$2),MONTH(AG$2),15),$AD$2,$AE$2,FALSE,DATE(YEAR($AD473),MONTH($AD473),1),DATE(YEAR($AE473),MONTH($AE473),28)),0)</f>
      </c>
      <c r="AH473" s="18">
        <f>IFERROR(_xlfn.BETA.DIST(DATE(YEAR(AH$2),MONTH(AH$2),15),$AD$2,$AE$2,FALSE,DATE(YEAR($AD473),MONTH($AD473),1),DATE(YEAR($AE473),MONTH($AE473),28)),0)</f>
      </c>
      <c r="AI473" s="18">
        <f>IFERROR(_xlfn.BETA.DIST(DATE(YEAR(AI$2),MONTH(AI$2),15),$AD$2,$AE$2,FALSE,DATE(YEAR($AD473),MONTH($AD473),1),DATE(YEAR($AE473),MONTH($AE473),28)),0)</f>
      </c>
      <c r="AJ473" s="18">
        <f>IFERROR(_xlfn.BETA.DIST(DATE(YEAR(AJ$2),MONTH(AJ$2),15),$AD$2,$AE$2,FALSE,DATE(YEAR($AD473),MONTH($AD473),1),DATE(YEAR($AE473),MONTH($AE473),28)),0)</f>
      </c>
      <c r="AK473" s="18">
        <f>IFERROR(_xlfn.BETA.DIST(DATE(YEAR(AK$2),MONTH(AK$2),15),$AD$2,$AE$2,FALSE,DATE(YEAR($AD473),MONTH($AD473),1),DATE(YEAR($AE473),MONTH($AE473),28)),0)</f>
      </c>
      <c r="AL473" s="18">
        <f>IFERROR(_xlfn.BETA.DIST(DATE(YEAR(AL$2),MONTH(AL$2),15),$AD$2,$AE$2,FALSE,DATE(YEAR($AD473),MONTH($AD473),1),DATE(YEAR($AE473),MONTH($AE473),28)),0)</f>
      </c>
      <c r="AM473" s="18">
        <f>IFERROR(_xlfn.BETA.DIST(DATE(YEAR(AM$2),MONTH(AM$2),15),$AD$2,$AE$2,FALSE,DATE(YEAR($AD473),MONTH($AD473),1),DATE(YEAR($AE473),MONTH($AE473),28)),0)</f>
      </c>
      <c r="AN473" s="18">
        <f>IFERROR(_xlfn.BETA.DIST(DATE(YEAR(AN$2),MONTH(AN$2),15),$AD$2,$AE$2,FALSE,DATE(YEAR($AD473),MONTH($AD473),1),DATE(YEAR($AE473),MONTH($AE473),28)),0)</f>
      </c>
      <c r="AO473" s="18">
        <f>IFERROR(_xlfn.BETA.DIST(DATE(YEAR(AO$2),MONTH(AO$2),15),$AD$2,$AE$2,FALSE,DATE(YEAR($AD473),MONTH($AD473),1),DATE(YEAR($AE473),MONTH($AE473),28)),0)</f>
      </c>
      <c r="AP473" s="18">
        <f>IFERROR(_xlfn.BETA.DIST(DATE(YEAR(AP$2),MONTH(AP$2),15),$AD$2,$AE$2,FALSE,DATE(YEAR($AD473),MONTH($AD473),1),DATE(YEAR($AE473),MONTH($AE473),28)),0)</f>
      </c>
      <c r="AQ473" s="18">
        <f>IFERROR(_xlfn.BETA.DIST(DATE(YEAR(AQ$2),MONTH(AQ$2),15),$AD$2,$AE$2,FALSE,DATE(YEAR($AD473),MONTH($AD473),1),DATE(YEAR($AE473),MONTH($AE473),28)),0)</f>
      </c>
      <c r="AR473" s="18">
        <f>IFERROR(_xlfn.BETA.DIST(DATE(YEAR(AR$2),MONTH(AR$2),15),$AD$2,$AE$2,FALSE,DATE(YEAR($AD473),MONTH($AD473),1),DATE(YEAR($AE473),MONTH($AE473),28)),0)</f>
      </c>
      <c r="AS473" s="18">
        <f>IFERROR(_xlfn.BETA.DIST(DATE(YEAR(AS$2),MONTH(AS$2),15),$AD$2,$AE$2,FALSE,DATE(YEAR($AD473),MONTH($AD473),1),DATE(YEAR($AE473),MONTH($AE473),28)),0)</f>
      </c>
      <c r="AT473" s="18">
        <f>IFERROR(_xlfn.BETA.DIST(DATE(YEAR(AT$2),MONTH(AT$2),15),$AD$2,$AE$2,FALSE,DATE(YEAR($AD473),MONTH($AD473),1),DATE(YEAR($AE473),MONTH($AE473),28)),0)</f>
      </c>
      <c r="AU473" s="18">
        <f>IFERROR(_xlfn.BETA.DIST(DATE(YEAR(AU$2),MONTH(AU$2),15),$AD$2,$AE$2,FALSE,DATE(YEAR($AD473),MONTH($AD473),1),DATE(YEAR($AE473),MONTH($AE473),28)),0)</f>
      </c>
      <c r="AV473" s="18">
        <f>SUM(AG473:AU473)</f>
      </c>
      <c r="AW473" s="18">
        <f>IF(J473&lt;&gt;0,J473,IF($AV473=0,0,AG473/$AV473*$Z473))</f>
      </c>
      <c r="AX473" s="18">
        <f>IF(K473&lt;&gt;0,K473,IF($AV473=0,0,AH473/$AV473*$Z473))</f>
      </c>
      <c r="AY473" s="18">
        <f>IF(L473&lt;&gt;0,L473,IF($AV473=0,0,AI473/$AV473*$Z473))</f>
      </c>
      <c r="AZ473" s="18">
        <f>IF(M473&lt;&gt;0,M473,IF($AV473=0,0,AJ473/$AV473*$Z473))</f>
      </c>
      <c r="BA473" s="18">
        <f>IF(N473&lt;&gt;0,N473,IF($AV473=0,0,AK473/$AV473*$Z473))</f>
      </c>
      <c r="BB473" s="18">
        <f>IF(O473&lt;&gt;0,O473,IF($AV473=0,0,AL473/$AV473*$Z473))</f>
      </c>
      <c r="BC473" s="18">
        <f>IF(P473&lt;&gt;0,P473,IF($AV473=0,0,AM473/$AV473*$Z473))</f>
      </c>
      <c r="BD473" s="18">
        <f>IF(Q473&lt;&gt;0,Q473,IF($AV473=0,0,AN473/$AV473*$Z473))</f>
      </c>
      <c r="BE473" s="18">
        <f>IF(R473&lt;&gt;0,R473,IF($AV473=0,0,AO473/$AV473*$Z473))</f>
      </c>
      <c r="BF473" s="18">
        <f>IF(S473&lt;&gt;0,S473,IF($AV473=0,0,AP473/$AV473*$Z473))</f>
      </c>
      <c r="BG473" s="18">
        <f>IF(T473&lt;&gt;0,T473,IF($AV473=0,0,AQ473/$AV473*$Z473))</f>
      </c>
      <c r="BH473" s="18">
        <f>IF(U473&lt;&gt;0,U473,IF($AV473=0,0,AR473/$AV473*$Z473))</f>
      </c>
      <c r="BI473" s="18">
        <f>IF(V473&lt;&gt;0,V473,IF($AV473=0,0,AS473/$AV473*$Z473))</f>
      </c>
      <c r="BJ473" s="18">
        <f>IF(W473&lt;&gt;0,W473,IF($AV473=0,0,AT473/$AV473*$Z473))</f>
      </c>
      <c r="BK473" s="18">
        <f>IF(X473&lt;&gt;0,X473,IF($AV473=0,0,AU473/$AV473*$Z473))</f>
      </c>
      <c r="BL473" s="18">
        <f>SUM(AW473:BK473)</f>
      </c>
      <c r="BM473" s="18">
        <f>I473-BL473</f>
      </c>
    </row>
    <row r="474" outlineLevel="4">
      <c r="A474" s="5" t="str">
        <v>14.1.6.2</v>
      </c>
      <c r="B474" s="5" t="str">
        <v/>
      </c>
      <c r="C474" s="5" t="str">
        <v>BSKDGNGENGR07</v>
      </c>
      <c r="D474" s="5" t="str">
        <v>BSKDGNGENGR07</v>
      </c>
      <c r="E474" s="19">
        <f>IFERROR(_xlfn.XLOOKUP(F474,Assumptions!B:B,Assumptions!C:C),0)</f>
      </c>
      <c r="F474" s="5" t="str">
        <v>Retention</v>
      </c>
      <c r="G474" s="5" t="str">
        <v/>
      </c>
      <c r="H474" s="18">
        <f>G471*E474</f>
      </c>
      <c r="I474" s="18">
        <f>H474*(1-0)</f>
      </c>
      <c r="J474" s="18">
        <v>0</v>
      </c>
      <c r="K474" s="18">
        <v>0</v>
      </c>
      <c r="L474" s="18">
        <v>0</v>
      </c>
      <c r="M474" s="18">
        <v>0</v>
      </c>
      <c r="N474" s="18">
        <v>0</v>
      </c>
      <c r="O474" s="18">
        <v>0</v>
      </c>
      <c r="P474" s="18">
        <v>0</v>
      </c>
      <c r="Q474" s="18">
        <v>0</v>
      </c>
      <c r="R474" s="18">
        <v>0</v>
      </c>
      <c r="S474" s="18">
        <v>0</v>
      </c>
      <c r="T474" s="18">
        <v>0</v>
      </c>
      <c r="U474" s="18">
        <v>0</v>
      </c>
      <c r="V474" s="18">
        <v>0</v>
      </c>
      <c r="W474" s="18">
        <v>0</v>
      </c>
      <c r="X474" s="18">
        <v>0</v>
      </c>
      <c r="Y474" s="18">
        <f>SUM(J474:X474)</f>
      </c>
      <c r="Z474" s="18">
        <f>I474-Y474</f>
      </c>
      <c r="AA474" s="20">
        <v>46483</v>
      </c>
      <c r="AB474" s="20">
        <v>46483</v>
      </c>
      <c r="AC474" s="18">
        <f>IFERROR(_xlfn.XLOOKUP(F474,Assumptions!B:B,Assumptions!D:D),0)</f>
      </c>
      <c r="AD474" s="20">
        <f>AA474+AC474</f>
      </c>
      <c r="AE474" s="20">
        <f>AC474+AB474</f>
      </c>
      <c r="AF474" s="5" t="str">
        <v/>
      </c>
      <c r="AG474" s="18">
        <f>IFERROR(_xlfn.BETA.DIST(DATE(YEAR(AG$2),MONTH(AG$2),15),$AD$2,$AE$2,FALSE,DATE(YEAR($AD474),MONTH($AD474),1),DATE(YEAR($AE474),MONTH($AE474),28)),0)</f>
      </c>
      <c r="AH474" s="18">
        <f>IFERROR(_xlfn.BETA.DIST(DATE(YEAR(AH$2),MONTH(AH$2),15),$AD$2,$AE$2,FALSE,DATE(YEAR($AD474),MONTH($AD474),1),DATE(YEAR($AE474),MONTH($AE474),28)),0)</f>
      </c>
      <c r="AI474" s="18">
        <f>IFERROR(_xlfn.BETA.DIST(DATE(YEAR(AI$2),MONTH(AI$2),15),$AD$2,$AE$2,FALSE,DATE(YEAR($AD474),MONTH($AD474),1),DATE(YEAR($AE474),MONTH($AE474),28)),0)</f>
      </c>
      <c r="AJ474" s="18">
        <f>IFERROR(_xlfn.BETA.DIST(DATE(YEAR(AJ$2),MONTH(AJ$2),15),$AD$2,$AE$2,FALSE,DATE(YEAR($AD474),MONTH($AD474),1),DATE(YEAR($AE474),MONTH($AE474),28)),0)</f>
      </c>
      <c r="AK474" s="18">
        <f>IFERROR(_xlfn.BETA.DIST(DATE(YEAR(AK$2),MONTH(AK$2),15),$AD$2,$AE$2,FALSE,DATE(YEAR($AD474),MONTH($AD474),1),DATE(YEAR($AE474),MONTH($AE474),28)),0)</f>
      </c>
      <c r="AL474" s="18">
        <f>IFERROR(_xlfn.BETA.DIST(DATE(YEAR(AL$2),MONTH(AL$2),15),$AD$2,$AE$2,FALSE,DATE(YEAR($AD474),MONTH($AD474),1),DATE(YEAR($AE474),MONTH($AE474),28)),0)</f>
      </c>
      <c r="AM474" s="18">
        <f>IFERROR(_xlfn.BETA.DIST(DATE(YEAR(AM$2),MONTH(AM$2),15),$AD$2,$AE$2,FALSE,DATE(YEAR($AD474),MONTH($AD474),1),DATE(YEAR($AE474),MONTH($AE474),28)),0)</f>
      </c>
      <c r="AN474" s="18">
        <f>IFERROR(_xlfn.BETA.DIST(DATE(YEAR(AN$2),MONTH(AN$2),15),$AD$2,$AE$2,FALSE,DATE(YEAR($AD474),MONTH($AD474),1),DATE(YEAR($AE474),MONTH($AE474),28)),0)</f>
      </c>
      <c r="AO474" s="18">
        <f>IFERROR(_xlfn.BETA.DIST(DATE(YEAR(AO$2),MONTH(AO$2),15),$AD$2,$AE$2,FALSE,DATE(YEAR($AD474),MONTH($AD474),1),DATE(YEAR($AE474),MONTH($AE474),28)),0)</f>
      </c>
      <c r="AP474" s="18">
        <f>IFERROR(_xlfn.BETA.DIST(DATE(YEAR(AP$2),MONTH(AP$2),15),$AD$2,$AE$2,FALSE,DATE(YEAR($AD474),MONTH($AD474),1),DATE(YEAR($AE474),MONTH($AE474),28)),0)</f>
      </c>
      <c r="AQ474" s="18">
        <f>IFERROR(_xlfn.BETA.DIST(DATE(YEAR(AQ$2),MONTH(AQ$2),15),$AD$2,$AE$2,FALSE,DATE(YEAR($AD474),MONTH($AD474),1),DATE(YEAR($AE474),MONTH($AE474),28)),0)</f>
      </c>
      <c r="AR474" s="18">
        <f>IFERROR(_xlfn.BETA.DIST(DATE(YEAR(AR$2),MONTH(AR$2),15),$AD$2,$AE$2,FALSE,DATE(YEAR($AD474),MONTH($AD474),1),DATE(YEAR($AE474),MONTH($AE474),28)),0)</f>
      </c>
      <c r="AS474" s="18">
        <f>IFERROR(_xlfn.BETA.DIST(DATE(YEAR(AS$2),MONTH(AS$2),15),$AD$2,$AE$2,FALSE,DATE(YEAR($AD474),MONTH($AD474),1),DATE(YEAR($AE474),MONTH($AE474),28)),0)</f>
      </c>
      <c r="AT474" s="18">
        <f>IFERROR(_xlfn.BETA.DIST(DATE(YEAR(AT$2),MONTH(AT$2),15),$AD$2,$AE$2,FALSE,DATE(YEAR($AD474),MONTH($AD474),1),DATE(YEAR($AE474),MONTH($AE474),28)),0)</f>
      </c>
      <c r="AU474" s="18">
        <f>IFERROR(_xlfn.BETA.DIST(DATE(YEAR(AU$2),MONTH(AU$2),15),$AD$2,$AE$2,FALSE,DATE(YEAR($AD474),MONTH($AD474),1),DATE(YEAR($AE474),MONTH($AE474),28)),0)</f>
      </c>
      <c r="AV474" s="18">
        <f>SUM(AG474:AU474)</f>
      </c>
      <c r="AW474" s="18">
        <f>IF(J474&lt;&gt;0,J474,IF($AV474=0,0,AG474/$AV474*$Z474))</f>
      </c>
      <c r="AX474" s="18">
        <f>IF(K474&lt;&gt;0,K474,IF($AV474=0,0,AH474/$AV474*$Z474))</f>
      </c>
      <c r="AY474" s="18">
        <f>IF(L474&lt;&gt;0,L474,IF($AV474=0,0,AI474/$AV474*$Z474))</f>
      </c>
      <c r="AZ474" s="18">
        <f>IF(M474&lt;&gt;0,M474,IF($AV474=0,0,AJ474/$AV474*$Z474))</f>
      </c>
      <c r="BA474" s="18">
        <f>IF(N474&lt;&gt;0,N474,IF($AV474=0,0,AK474/$AV474*$Z474))</f>
      </c>
      <c r="BB474" s="18">
        <f>IF(O474&lt;&gt;0,O474,IF($AV474=0,0,AL474/$AV474*$Z474))</f>
      </c>
      <c r="BC474" s="18">
        <f>IF(P474&lt;&gt;0,P474,IF($AV474=0,0,AM474/$AV474*$Z474))</f>
      </c>
      <c r="BD474" s="18">
        <f>IF(Q474&lt;&gt;0,Q474,IF($AV474=0,0,AN474/$AV474*$Z474))</f>
      </c>
      <c r="BE474" s="18">
        <f>IF(R474&lt;&gt;0,R474,IF($AV474=0,0,AO474/$AV474*$Z474))</f>
      </c>
      <c r="BF474" s="18">
        <f>IF(S474&lt;&gt;0,S474,IF($AV474=0,0,AP474/$AV474*$Z474))</f>
      </c>
      <c r="BG474" s="18">
        <f>IF(T474&lt;&gt;0,T474,IF($AV474=0,0,AQ474/$AV474*$Z474))</f>
      </c>
      <c r="BH474" s="18">
        <f>IF(U474&lt;&gt;0,U474,IF($AV474=0,0,AR474/$AV474*$Z474))</f>
      </c>
      <c r="BI474" s="18">
        <f>IF(V474&lt;&gt;0,V474,IF($AV474=0,0,AS474/$AV474*$Z474))</f>
      </c>
      <c r="BJ474" s="18">
        <f>IF(W474&lt;&gt;0,W474,IF($AV474=0,0,AT474/$AV474*$Z474))</f>
      </c>
      <c r="BK474" s="18">
        <f>IF(X474&lt;&gt;0,X474,IF($AV474=0,0,AU474/$AV474*$Z474))</f>
      </c>
      <c r="BL474" s="18">
        <f>SUM(AW474:BK474)</f>
      </c>
      <c r="BM474" s="18">
        <f>I474-BL474</f>
      </c>
    </row>
    <row r="475" outlineLevel="3">
      <c r="A475" s="17" t="str">
        <v>14.1.6.3</v>
      </c>
      <c r="B475" s="17" t="str">
        <v/>
      </c>
      <c r="C475" s="17" t="str">
        <v/>
      </c>
      <c r="D475" s="17" t="str">
        <v/>
      </c>
      <c r="E475" s="17" t="str">
        <v>14.1.6.3</v>
      </c>
      <c r="F475" s="17" t="str">
        <v>Per transformer bay</v>
      </c>
      <c r="G475" s="17">
        <v>1493.75</v>
      </c>
      <c r="H475" s="17" t="str">
        <v/>
      </c>
      <c r="I475" s="17" t="str">
        <v/>
      </c>
      <c r="J475" s="17" t="str">
        <v/>
      </c>
      <c r="K475" s="17" t="str">
        <v/>
      </c>
      <c r="L475" s="17" t="str">
        <v/>
      </c>
      <c r="M475" s="17" t="str">
        <v/>
      </c>
      <c r="N475" s="17" t="str">
        <v/>
      </c>
      <c r="O475" s="17" t="str">
        <v/>
      </c>
      <c r="P475" s="17" t="str">
        <v/>
      </c>
      <c r="Q475" s="17" t="str">
        <v/>
      </c>
      <c r="R475" s="17" t="str">
        <v/>
      </c>
      <c r="S475" s="17" t="str">
        <v/>
      </c>
      <c r="T475" s="17" t="str">
        <v/>
      </c>
      <c r="U475" s="17" t="str">
        <v/>
      </c>
      <c r="V475" s="17" t="str">
        <v/>
      </c>
      <c r="W475" s="17" t="str">
        <v/>
      </c>
      <c r="X475" s="17" t="str">
        <v/>
      </c>
      <c r="Y475" s="17" t="str">
        <v/>
      </c>
      <c r="Z475" s="17" t="str">
        <v/>
      </c>
      <c r="AA475" s="17" t="str">
        <v/>
      </c>
      <c r="AB475" s="17" t="str">
        <v/>
      </c>
      <c r="AC475" s="17" t="str">
        <v/>
      </c>
      <c r="AD475" s="17" t="str">
        <v/>
      </c>
      <c r="AE475" s="17" t="str">
        <v/>
      </c>
      <c r="AF475" s="5" t="str">
        <v/>
      </c>
      <c r="AG475" s="18">
        <f>IFERROR(_xlfn.BETA.DIST(DATE(YEAR(AG$2),MONTH(AG$2),15),$AD$2,$AE$2,FALSE,DATE(YEAR($AD475),MONTH($AD475),1),DATE(YEAR($AE475),MONTH($AE475),28)),0)</f>
      </c>
      <c r="AH475" s="18">
        <f>IFERROR(_xlfn.BETA.DIST(DATE(YEAR(AH$2),MONTH(AH$2),15),$AD$2,$AE$2,FALSE,DATE(YEAR($AD475),MONTH($AD475),1),DATE(YEAR($AE475),MONTH($AE475),28)),0)</f>
      </c>
      <c r="AI475" s="18">
        <f>IFERROR(_xlfn.BETA.DIST(DATE(YEAR(AI$2),MONTH(AI$2),15),$AD$2,$AE$2,FALSE,DATE(YEAR($AD475),MONTH($AD475),1),DATE(YEAR($AE475),MONTH($AE475),28)),0)</f>
      </c>
      <c r="AJ475" s="18">
        <f>IFERROR(_xlfn.BETA.DIST(DATE(YEAR(AJ$2),MONTH(AJ$2),15),$AD$2,$AE$2,FALSE,DATE(YEAR($AD475),MONTH($AD475),1),DATE(YEAR($AE475),MONTH($AE475),28)),0)</f>
      </c>
      <c r="AK475" s="18">
        <f>IFERROR(_xlfn.BETA.DIST(DATE(YEAR(AK$2),MONTH(AK$2),15),$AD$2,$AE$2,FALSE,DATE(YEAR($AD475),MONTH($AD475),1),DATE(YEAR($AE475),MONTH($AE475),28)),0)</f>
      </c>
      <c r="AL475" s="18">
        <f>IFERROR(_xlfn.BETA.DIST(DATE(YEAR(AL$2),MONTH(AL$2),15),$AD$2,$AE$2,FALSE,DATE(YEAR($AD475),MONTH($AD475),1),DATE(YEAR($AE475),MONTH($AE475),28)),0)</f>
      </c>
      <c r="AM475" s="18">
        <f>IFERROR(_xlfn.BETA.DIST(DATE(YEAR(AM$2),MONTH(AM$2),15),$AD$2,$AE$2,FALSE,DATE(YEAR($AD475),MONTH($AD475),1),DATE(YEAR($AE475),MONTH($AE475),28)),0)</f>
      </c>
      <c r="AN475" s="18">
        <f>IFERROR(_xlfn.BETA.DIST(DATE(YEAR(AN$2),MONTH(AN$2),15),$AD$2,$AE$2,FALSE,DATE(YEAR($AD475),MONTH($AD475),1),DATE(YEAR($AE475),MONTH($AE475),28)),0)</f>
      </c>
      <c r="AO475" s="18">
        <f>IFERROR(_xlfn.BETA.DIST(DATE(YEAR(AO$2),MONTH(AO$2),15),$AD$2,$AE$2,FALSE,DATE(YEAR($AD475),MONTH($AD475),1),DATE(YEAR($AE475),MONTH($AE475),28)),0)</f>
      </c>
      <c r="AP475" s="18">
        <f>IFERROR(_xlfn.BETA.DIST(DATE(YEAR(AP$2),MONTH(AP$2),15),$AD$2,$AE$2,FALSE,DATE(YEAR($AD475),MONTH($AD475),1),DATE(YEAR($AE475),MONTH($AE475),28)),0)</f>
      </c>
      <c r="AQ475" s="18">
        <f>IFERROR(_xlfn.BETA.DIST(DATE(YEAR(AQ$2),MONTH(AQ$2),15),$AD$2,$AE$2,FALSE,DATE(YEAR($AD475),MONTH($AD475),1),DATE(YEAR($AE475),MONTH($AE475),28)),0)</f>
      </c>
      <c r="AR475" s="18">
        <f>IFERROR(_xlfn.BETA.DIST(DATE(YEAR(AR$2),MONTH(AR$2),15),$AD$2,$AE$2,FALSE,DATE(YEAR($AD475),MONTH($AD475),1),DATE(YEAR($AE475),MONTH($AE475),28)),0)</f>
      </c>
      <c r="AS475" s="18">
        <f>IFERROR(_xlfn.BETA.DIST(DATE(YEAR(AS$2),MONTH(AS$2),15),$AD$2,$AE$2,FALSE,DATE(YEAR($AD475),MONTH($AD475),1),DATE(YEAR($AE475),MONTH($AE475),28)),0)</f>
      </c>
      <c r="AT475" s="18">
        <f>IFERROR(_xlfn.BETA.DIST(DATE(YEAR(AT$2),MONTH(AT$2),15),$AD$2,$AE$2,FALSE,DATE(YEAR($AD475),MONTH($AD475),1),DATE(YEAR($AE475),MONTH($AE475),28)),0)</f>
      </c>
      <c r="AU475" s="18">
        <f>IFERROR(_xlfn.BETA.DIST(DATE(YEAR(AU$2),MONTH(AU$2),15),$AD$2,$AE$2,FALSE,DATE(YEAR($AD475),MONTH($AD475),1),DATE(YEAR($AE475),MONTH($AE475),28)),0)</f>
      </c>
      <c r="AV475" s="18">
        <f>SUM(AG475:AU475)</f>
      </c>
      <c r="AW475" s="18">
        <f>IF(J475&lt;&gt;0,J475,IF($AV475=0,0,AG475/$AV475*$Z475))</f>
      </c>
      <c r="AX475" s="18">
        <f>IF(K475&lt;&gt;0,K475,IF($AV475=0,0,AH475/$AV475*$Z475))</f>
      </c>
      <c r="AY475" s="18">
        <f>IF(L475&lt;&gt;0,L475,IF($AV475=0,0,AI475/$AV475*$Z475))</f>
      </c>
      <c r="AZ475" s="18">
        <f>IF(M475&lt;&gt;0,M475,IF($AV475=0,0,AJ475/$AV475*$Z475))</f>
      </c>
      <c r="BA475" s="18">
        <f>IF(N475&lt;&gt;0,N475,IF($AV475=0,0,AK475/$AV475*$Z475))</f>
      </c>
      <c r="BB475" s="18">
        <f>IF(O475&lt;&gt;0,O475,IF($AV475=0,0,AL475/$AV475*$Z475))</f>
      </c>
      <c r="BC475" s="18">
        <f>IF(P475&lt;&gt;0,P475,IF($AV475=0,0,AM475/$AV475*$Z475))</f>
      </c>
      <c r="BD475" s="18">
        <f>IF(Q475&lt;&gt;0,Q475,IF($AV475=0,0,AN475/$AV475*$Z475))</f>
      </c>
      <c r="BE475" s="18">
        <f>IF(R475&lt;&gt;0,R475,IF($AV475=0,0,AO475/$AV475*$Z475))</f>
      </c>
      <c r="BF475" s="18">
        <f>IF(S475&lt;&gt;0,S475,IF($AV475=0,0,AP475/$AV475*$Z475))</f>
      </c>
      <c r="BG475" s="18">
        <f>IF(T475&lt;&gt;0,T475,IF($AV475=0,0,AQ475/$AV475*$Z475))</f>
      </c>
      <c r="BH475" s="18">
        <f>IF(U475&lt;&gt;0,U475,IF($AV475=0,0,AR475/$AV475*$Z475))</f>
      </c>
      <c r="BI475" s="18">
        <f>IF(V475&lt;&gt;0,V475,IF($AV475=0,0,AS475/$AV475*$Z475))</f>
      </c>
      <c r="BJ475" s="18">
        <f>IF(W475&lt;&gt;0,W475,IF($AV475=0,0,AT475/$AV475*$Z475))</f>
      </c>
      <c r="BK475" s="18">
        <f>IF(X475&lt;&gt;0,X475,IF($AV475=0,0,AU475/$AV475*$Z475))</f>
      </c>
      <c r="BL475" s="18">
        <f>SUM(AW475:BK475)</f>
      </c>
      <c r="BM475" s="17" t="str">
        <v/>
      </c>
    </row>
    <row r="476" outlineLevel="4">
      <c r="A476" s="5" t="str">
        <v>14.1.6.3</v>
      </c>
      <c r="B476" s="5" t="str">
        <v/>
      </c>
      <c r="C476" s="5" t="str">
        <v>BSKDGNGENGR05</v>
      </c>
      <c r="D476" s="5" t="str">
        <v>BSKDGNGENGR05</v>
      </c>
      <c r="E476" s="19">
        <f>IFERROR(_xlfn.XLOOKUP(F476,Assumptions!B:B,Assumptions!C:C),0)</f>
      </c>
      <c r="F476" s="5" t="str">
        <v>Advanced Payment</v>
      </c>
      <c r="G476" s="5" t="str">
        <v/>
      </c>
      <c r="H476" s="18">
        <f>G475*E476</f>
      </c>
      <c r="I476" s="18">
        <f>H476*(1-0)</f>
      </c>
      <c r="J476" s="18">
        <v>0</v>
      </c>
      <c r="K476" s="18">
        <v>0</v>
      </c>
      <c r="L476" s="18">
        <v>0</v>
      </c>
      <c r="M476" s="18">
        <v>0</v>
      </c>
      <c r="N476" s="18">
        <v>0</v>
      </c>
      <c r="O476" s="18">
        <v>0</v>
      </c>
      <c r="P476" s="18">
        <v>0</v>
      </c>
      <c r="Q476" s="18">
        <v>0</v>
      </c>
      <c r="R476" s="18">
        <v>0</v>
      </c>
      <c r="S476" s="18">
        <v>0</v>
      </c>
      <c r="T476" s="18">
        <v>0</v>
      </c>
      <c r="U476" s="18">
        <v>0</v>
      </c>
      <c r="V476" s="18">
        <v>0</v>
      </c>
      <c r="W476" s="18">
        <v>0</v>
      </c>
      <c r="X476" s="18">
        <v>0</v>
      </c>
      <c r="Y476" s="18">
        <f>SUM(J476:X476)</f>
      </c>
      <c r="Z476" s="18">
        <f>I476-Y476</f>
      </c>
      <c r="AA476" s="20">
        <v>46026</v>
      </c>
      <c r="AB476" s="20">
        <v>46026</v>
      </c>
      <c r="AC476" s="18">
        <f>IFERROR(_xlfn.XLOOKUP(F476,Assumptions!B:B,Assumptions!D:D),0)</f>
      </c>
      <c r="AD476" s="20">
        <f>AA476+AC476</f>
      </c>
      <c r="AE476" s="20">
        <f>AC476+AB476</f>
      </c>
      <c r="AF476" s="5" t="str">
        <v/>
      </c>
      <c r="AG476" s="18">
        <f>IFERROR(_xlfn.BETA.DIST(DATE(YEAR(AG$2),MONTH(AG$2),15),$AD$2,$AE$2,FALSE,DATE(YEAR($AD476),MONTH($AD476),1),DATE(YEAR($AE476),MONTH($AE476),28)),0)</f>
      </c>
      <c r="AH476" s="18">
        <f>IFERROR(_xlfn.BETA.DIST(DATE(YEAR(AH$2),MONTH(AH$2),15),$AD$2,$AE$2,FALSE,DATE(YEAR($AD476),MONTH($AD476),1),DATE(YEAR($AE476),MONTH($AE476),28)),0)</f>
      </c>
      <c r="AI476" s="18">
        <f>IFERROR(_xlfn.BETA.DIST(DATE(YEAR(AI$2),MONTH(AI$2),15),$AD$2,$AE$2,FALSE,DATE(YEAR($AD476),MONTH($AD476),1),DATE(YEAR($AE476),MONTH($AE476),28)),0)</f>
      </c>
      <c r="AJ476" s="18">
        <f>IFERROR(_xlfn.BETA.DIST(DATE(YEAR(AJ$2),MONTH(AJ$2),15),$AD$2,$AE$2,FALSE,DATE(YEAR($AD476),MONTH($AD476),1),DATE(YEAR($AE476),MONTH($AE476),28)),0)</f>
      </c>
      <c r="AK476" s="18">
        <f>IFERROR(_xlfn.BETA.DIST(DATE(YEAR(AK$2),MONTH(AK$2),15),$AD$2,$AE$2,FALSE,DATE(YEAR($AD476),MONTH($AD476),1),DATE(YEAR($AE476),MONTH($AE476),28)),0)</f>
      </c>
      <c r="AL476" s="18">
        <f>IFERROR(_xlfn.BETA.DIST(DATE(YEAR(AL$2),MONTH(AL$2),15),$AD$2,$AE$2,FALSE,DATE(YEAR($AD476),MONTH($AD476),1),DATE(YEAR($AE476),MONTH($AE476),28)),0)</f>
      </c>
      <c r="AM476" s="18">
        <f>IFERROR(_xlfn.BETA.DIST(DATE(YEAR(AM$2),MONTH(AM$2),15),$AD$2,$AE$2,FALSE,DATE(YEAR($AD476),MONTH($AD476),1),DATE(YEAR($AE476),MONTH($AE476),28)),0)</f>
      </c>
      <c r="AN476" s="18">
        <f>IFERROR(_xlfn.BETA.DIST(DATE(YEAR(AN$2),MONTH(AN$2),15),$AD$2,$AE$2,FALSE,DATE(YEAR($AD476),MONTH($AD476),1),DATE(YEAR($AE476),MONTH($AE476),28)),0)</f>
      </c>
      <c r="AO476" s="18">
        <f>IFERROR(_xlfn.BETA.DIST(DATE(YEAR(AO$2),MONTH(AO$2),15),$AD$2,$AE$2,FALSE,DATE(YEAR($AD476),MONTH($AD476),1),DATE(YEAR($AE476),MONTH($AE476),28)),0)</f>
      </c>
      <c r="AP476" s="18">
        <f>IFERROR(_xlfn.BETA.DIST(DATE(YEAR(AP$2),MONTH(AP$2),15),$AD$2,$AE$2,FALSE,DATE(YEAR($AD476),MONTH($AD476),1),DATE(YEAR($AE476),MONTH($AE476),28)),0)</f>
      </c>
      <c r="AQ476" s="18">
        <f>IFERROR(_xlfn.BETA.DIST(DATE(YEAR(AQ$2),MONTH(AQ$2),15),$AD$2,$AE$2,FALSE,DATE(YEAR($AD476),MONTH($AD476),1),DATE(YEAR($AE476),MONTH($AE476),28)),0)</f>
      </c>
      <c r="AR476" s="18">
        <f>IFERROR(_xlfn.BETA.DIST(DATE(YEAR(AR$2),MONTH(AR$2),15),$AD$2,$AE$2,FALSE,DATE(YEAR($AD476),MONTH($AD476),1),DATE(YEAR($AE476),MONTH($AE476),28)),0)</f>
      </c>
      <c r="AS476" s="18">
        <f>IFERROR(_xlfn.BETA.DIST(DATE(YEAR(AS$2),MONTH(AS$2),15),$AD$2,$AE$2,FALSE,DATE(YEAR($AD476),MONTH($AD476),1),DATE(YEAR($AE476),MONTH($AE476),28)),0)</f>
      </c>
      <c r="AT476" s="18">
        <f>IFERROR(_xlfn.BETA.DIST(DATE(YEAR(AT$2),MONTH(AT$2),15),$AD$2,$AE$2,FALSE,DATE(YEAR($AD476),MONTH($AD476),1),DATE(YEAR($AE476),MONTH($AE476),28)),0)</f>
      </c>
      <c r="AU476" s="18">
        <f>IFERROR(_xlfn.BETA.DIST(DATE(YEAR(AU$2),MONTH(AU$2),15),$AD$2,$AE$2,FALSE,DATE(YEAR($AD476),MONTH($AD476),1),DATE(YEAR($AE476),MONTH($AE476),28)),0)</f>
      </c>
      <c r="AV476" s="18">
        <f>SUM(AG476:AU476)</f>
      </c>
      <c r="AW476" s="18">
        <f>IF(J476&lt;&gt;0,J476,IF($AV476=0,0,AG476/$AV476*$Z476))</f>
      </c>
      <c r="AX476" s="18">
        <f>IF(K476&lt;&gt;0,K476,IF($AV476=0,0,AH476/$AV476*$Z476))</f>
      </c>
      <c r="AY476" s="18">
        <f>IF(L476&lt;&gt;0,L476,IF($AV476=0,0,AI476/$AV476*$Z476))</f>
      </c>
      <c r="AZ476" s="18">
        <f>IF(M476&lt;&gt;0,M476,IF($AV476=0,0,AJ476/$AV476*$Z476))</f>
      </c>
      <c r="BA476" s="18">
        <f>IF(N476&lt;&gt;0,N476,IF($AV476=0,0,AK476/$AV476*$Z476))</f>
      </c>
      <c r="BB476" s="18">
        <f>IF(O476&lt;&gt;0,O476,IF($AV476=0,0,AL476/$AV476*$Z476))</f>
      </c>
      <c r="BC476" s="18">
        <f>IF(P476&lt;&gt;0,P476,IF($AV476=0,0,AM476/$AV476*$Z476))</f>
      </c>
      <c r="BD476" s="18">
        <f>IF(Q476&lt;&gt;0,Q476,IF($AV476=0,0,AN476/$AV476*$Z476))</f>
      </c>
      <c r="BE476" s="18">
        <f>IF(R476&lt;&gt;0,R476,IF($AV476=0,0,AO476/$AV476*$Z476))</f>
      </c>
      <c r="BF476" s="18">
        <f>IF(S476&lt;&gt;0,S476,IF($AV476=0,0,AP476/$AV476*$Z476))</f>
      </c>
      <c r="BG476" s="18">
        <f>IF(T476&lt;&gt;0,T476,IF($AV476=0,0,AQ476/$AV476*$Z476))</f>
      </c>
      <c r="BH476" s="18">
        <f>IF(U476&lt;&gt;0,U476,IF($AV476=0,0,AR476/$AV476*$Z476))</f>
      </c>
      <c r="BI476" s="18">
        <f>IF(V476&lt;&gt;0,V476,IF($AV476=0,0,AS476/$AV476*$Z476))</f>
      </c>
      <c r="BJ476" s="18">
        <f>IF(W476&lt;&gt;0,W476,IF($AV476=0,0,AT476/$AV476*$Z476))</f>
      </c>
      <c r="BK476" s="18">
        <f>IF(X476&lt;&gt;0,X476,IF($AV476=0,0,AU476/$AV476*$Z476))</f>
      </c>
      <c r="BL476" s="18">
        <f>SUM(AW476:BK476)</f>
      </c>
      <c r="BM476" s="18">
        <f>I476-BL476</f>
      </c>
    </row>
    <row r="477" outlineLevel="4">
      <c r="A477" s="5" t="str">
        <v>14.1.6.3</v>
      </c>
      <c r="B477" s="5" t="str">
        <v/>
      </c>
      <c r="C477" s="5" t="str">
        <v>BSPRELGENG207</v>
      </c>
      <c r="D477" s="5" t="str">
        <v>BSPRELGENG207</v>
      </c>
      <c r="E477" s="19">
        <f>IFERROR(_xlfn.XLOOKUP(F477,Assumptions!B:B,Assumptions!C:C),0)</f>
      </c>
      <c r="F477" s="5" t="str">
        <v>Site Delivery USD</v>
      </c>
      <c r="G477" s="5" t="str">
        <v/>
      </c>
      <c r="H477" s="18">
        <f>G475*E477</f>
      </c>
      <c r="I477" s="18">
        <f>H477*(1-0)</f>
      </c>
      <c r="J477" s="18">
        <v>0</v>
      </c>
      <c r="K477" s="18">
        <v>0</v>
      </c>
      <c r="L477" s="18">
        <v>0</v>
      </c>
      <c r="M477" s="18">
        <v>0</v>
      </c>
      <c r="N477" s="18">
        <v>0</v>
      </c>
      <c r="O477" s="18">
        <v>0</v>
      </c>
      <c r="P477" s="18">
        <v>0</v>
      </c>
      <c r="Q477" s="18">
        <v>0</v>
      </c>
      <c r="R477" s="18">
        <v>0</v>
      </c>
      <c r="S477" s="18">
        <v>0</v>
      </c>
      <c r="T477" s="18">
        <v>0</v>
      </c>
      <c r="U477" s="18">
        <v>0</v>
      </c>
      <c r="V477" s="18">
        <v>0</v>
      </c>
      <c r="W477" s="18">
        <v>0</v>
      </c>
      <c r="X477" s="18">
        <v>0</v>
      </c>
      <c r="Y477" s="18">
        <f>SUM(J477:X477)</f>
      </c>
      <c r="Z477" s="18">
        <f>I477-Y477</f>
      </c>
      <c r="AA477" s="20">
        <v>46294</v>
      </c>
      <c r="AB477" s="20">
        <v>46294</v>
      </c>
      <c r="AC477" s="18">
        <f>IFERROR(_xlfn.XLOOKUP(F477,Assumptions!B:B,Assumptions!D:D),0)</f>
      </c>
      <c r="AD477" s="20">
        <f>AA477+AC477</f>
      </c>
      <c r="AE477" s="20">
        <f>AC477+AB477</f>
      </c>
      <c r="AF477" s="5" t="str">
        <v/>
      </c>
      <c r="AG477" s="18">
        <f>IFERROR(_xlfn.BETA.DIST(DATE(YEAR(AG$2),MONTH(AG$2),15),$AD$2,$AE$2,FALSE,DATE(YEAR($AD477),MONTH($AD477),1),DATE(YEAR($AE477),MONTH($AE477),28)),0)</f>
      </c>
      <c r="AH477" s="18">
        <f>IFERROR(_xlfn.BETA.DIST(DATE(YEAR(AH$2),MONTH(AH$2),15),$AD$2,$AE$2,FALSE,DATE(YEAR($AD477),MONTH($AD477),1),DATE(YEAR($AE477),MONTH($AE477),28)),0)</f>
      </c>
      <c r="AI477" s="18">
        <f>IFERROR(_xlfn.BETA.DIST(DATE(YEAR(AI$2),MONTH(AI$2),15),$AD$2,$AE$2,FALSE,DATE(YEAR($AD477),MONTH($AD477),1),DATE(YEAR($AE477),MONTH($AE477),28)),0)</f>
      </c>
      <c r="AJ477" s="18">
        <f>IFERROR(_xlfn.BETA.DIST(DATE(YEAR(AJ$2),MONTH(AJ$2),15),$AD$2,$AE$2,FALSE,DATE(YEAR($AD477),MONTH($AD477),1),DATE(YEAR($AE477),MONTH($AE477),28)),0)</f>
      </c>
      <c r="AK477" s="18">
        <f>IFERROR(_xlfn.BETA.DIST(DATE(YEAR(AK$2),MONTH(AK$2),15),$AD$2,$AE$2,FALSE,DATE(YEAR($AD477),MONTH($AD477),1),DATE(YEAR($AE477),MONTH($AE477),28)),0)</f>
      </c>
      <c r="AL477" s="18">
        <f>IFERROR(_xlfn.BETA.DIST(DATE(YEAR(AL$2),MONTH(AL$2),15),$AD$2,$AE$2,FALSE,DATE(YEAR($AD477),MONTH($AD477),1),DATE(YEAR($AE477),MONTH($AE477),28)),0)</f>
      </c>
      <c r="AM477" s="18">
        <f>IFERROR(_xlfn.BETA.DIST(DATE(YEAR(AM$2),MONTH(AM$2),15),$AD$2,$AE$2,FALSE,DATE(YEAR($AD477),MONTH($AD477),1),DATE(YEAR($AE477),MONTH($AE477),28)),0)</f>
      </c>
      <c r="AN477" s="18">
        <f>IFERROR(_xlfn.BETA.DIST(DATE(YEAR(AN$2),MONTH(AN$2),15),$AD$2,$AE$2,FALSE,DATE(YEAR($AD477),MONTH($AD477),1),DATE(YEAR($AE477),MONTH($AE477),28)),0)</f>
      </c>
      <c r="AO477" s="18">
        <f>IFERROR(_xlfn.BETA.DIST(DATE(YEAR(AO$2),MONTH(AO$2),15),$AD$2,$AE$2,FALSE,DATE(YEAR($AD477),MONTH($AD477),1),DATE(YEAR($AE477),MONTH($AE477),28)),0)</f>
      </c>
      <c r="AP477" s="18">
        <f>IFERROR(_xlfn.BETA.DIST(DATE(YEAR(AP$2),MONTH(AP$2),15),$AD$2,$AE$2,FALSE,DATE(YEAR($AD477),MONTH($AD477),1),DATE(YEAR($AE477),MONTH($AE477),28)),0)</f>
      </c>
      <c r="AQ477" s="18">
        <f>IFERROR(_xlfn.BETA.DIST(DATE(YEAR(AQ$2),MONTH(AQ$2),15),$AD$2,$AE$2,FALSE,DATE(YEAR($AD477),MONTH($AD477),1),DATE(YEAR($AE477),MONTH($AE477),28)),0)</f>
      </c>
      <c r="AR477" s="18">
        <f>IFERROR(_xlfn.BETA.DIST(DATE(YEAR(AR$2),MONTH(AR$2),15),$AD$2,$AE$2,FALSE,DATE(YEAR($AD477),MONTH($AD477),1),DATE(YEAR($AE477),MONTH($AE477),28)),0)</f>
      </c>
      <c r="AS477" s="18">
        <f>IFERROR(_xlfn.BETA.DIST(DATE(YEAR(AS$2),MONTH(AS$2),15),$AD$2,$AE$2,FALSE,DATE(YEAR($AD477),MONTH($AD477),1),DATE(YEAR($AE477),MONTH($AE477),28)),0)</f>
      </c>
      <c r="AT477" s="18">
        <f>IFERROR(_xlfn.BETA.DIST(DATE(YEAR(AT$2),MONTH(AT$2),15),$AD$2,$AE$2,FALSE,DATE(YEAR($AD477),MONTH($AD477),1),DATE(YEAR($AE477),MONTH($AE477),28)),0)</f>
      </c>
      <c r="AU477" s="18">
        <f>IFERROR(_xlfn.BETA.DIST(DATE(YEAR(AU$2),MONTH(AU$2),15),$AD$2,$AE$2,FALSE,DATE(YEAR($AD477),MONTH($AD477),1),DATE(YEAR($AE477),MONTH($AE477),28)),0)</f>
      </c>
      <c r="AV477" s="18">
        <f>SUM(AG477:AU477)</f>
      </c>
      <c r="AW477" s="18">
        <f>IF(J477&lt;&gt;0,J477,IF($AV477=0,0,AG477/$AV477*$Z477))</f>
      </c>
      <c r="AX477" s="18">
        <f>IF(K477&lt;&gt;0,K477,IF($AV477=0,0,AH477/$AV477*$Z477))</f>
      </c>
      <c r="AY477" s="18">
        <f>IF(L477&lt;&gt;0,L477,IF($AV477=0,0,AI477/$AV477*$Z477))</f>
      </c>
      <c r="AZ477" s="18">
        <f>IF(M477&lt;&gt;0,M477,IF($AV477=0,0,AJ477/$AV477*$Z477))</f>
      </c>
      <c r="BA477" s="18">
        <f>IF(N477&lt;&gt;0,N477,IF($AV477=0,0,AK477/$AV477*$Z477))</f>
      </c>
      <c r="BB477" s="18">
        <f>IF(O477&lt;&gt;0,O477,IF($AV477=0,0,AL477/$AV477*$Z477))</f>
      </c>
      <c r="BC477" s="18">
        <f>IF(P477&lt;&gt;0,P477,IF($AV477=0,0,AM477/$AV477*$Z477))</f>
      </c>
      <c r="BD477" s="18">
        <f>IF(Q477&lt;&gt;0,Q477,IF($AV477=0,0,AN477/$AV477*$Z477))</f>
      </c>
      <c r="BE477" s="18">
        <f>IF(R477&lt;&gt;0,R477,IF($AV477=0,0,AO477/$AV477*$Z477))</f>
      </c>
      <c r="BF477" s="18">
        <f>IF(S477&lt;&gt;0,S477,IF($AV477=0,0,AP477/$AV477*$Z477))</f>
      </c>
      <c r="BG477" s="18">
        <f>IF(T477&lt;&gt;0,T477,IF($AV477=0,0,AQ477/$AV477*$Z477))</f>
      </c>
      <c r="BH477" s="18">
        <f>IF(U477&lt;&gt;0,U477,IF($AV477=0,0,AR477/$AV477*$Z477))</f>
      </c>
      <c r="BI477" s="18">
        <f>IF(V477&lt;&gt;0,V477,IF($AV477=0,0,AS477/$AV477*$Z477))</f>
      </c>
      <c r="BJ477" s="18">
        <f>IF(W477&lt;&gt;0,W477,IF($AV477=0,0,AT477/$AV477*$Z477))</f>
      </c>
      <c r="BK477" s="18">
        <f>IF(X477&lt;&gt;0,X477,IF($AV477=0,0,AU477/$AV477*$Z477))</f>
      </c>
      <c r="BL477" s="18">
        <f>SUM(AW477:BK477)</f>
      </c>
      <c r="BM477" s="18">
        <f>I477-BL477</f>
      </c>
    </row>
    <row r="478" outlineLevel="4">
      <c r="A478" s="5" t="str">
        <v>14.1.6.3</v>
      </c>
      <c r="B478" s="5" t="str">
        <v/>
      </c>
      <c r="C478" s="5" t="str">
        <v>BSKDGNGENGR07</v>
      </c>
      <c r="D478" s="5" t="str">
        <v>BSKDGNGENGR07</v>
      </c>
      <c r="E478" s="19">
        <f>IFERROR(_xlfn.XLOOKUP(F478,Assumptions!B:B,Assumptions!C:C),0)</f>
      </c>
      <c r="F478" s="5" t="str">
        <v>Retention</v>
      </c>
      <c r="G478" s="5" t="str">
        <v/>
      </c>
      <c r="H478" s="18">
        <f>G475*E478</f>
      </c>
      <c r="I478" s="18">
        <f>H478*(1-0)</f>
      </c>
      <c r="J478" s="18">
        <v>0</v>
      </c>
      <c r="K478" s="18">
        <v>0</v>
      </c>
      <c r="L478" s="18">
        <v>0</v>
      </c>
      <c r="M478" s="18">
        <v>0</v>
      </c>
      <c r="N478" s="18">
        <v>0</v>
      </c>
      <c r="O478" s="18">
        <v>0</v>
      </c>
      <c r="P478" s="18">
        <v>0</v>
      </c>
      <c r="Q478" s="18">
        <v>0</v>
      </c>
      <c r="R478" s="18">
        <v>0</v>
      </c>
      <c r="S478" s="18">
        <v>0</v>
      </c>
      <c r="T478" s="18">
        <v>0</v>
      </c>
      <c r="U478" s="18">
        <v>0</v>
      </c>
      <c r="V478" s="18">
        <v>0</v>
      </c>
      <c r="W478" s="18">
        <v>0</v>
      </c>
      <c r="X478" s="18">
        <v>0</v>
      </c>
      <c r="Y478" s="18">
        <f>SUM(J478:X478)</f>
      </c>
      <c r="Z478" s="18">
        <f>I478-Y478</f>
      </c>
      <c r="AA478" s="20">
        <v>46483</v>
      </c>
      <c r="AB478" s="20">
        <v>46483</v>
      </c>
      <c r="AC478" s="18">
        <f>IFERROR(_xlfn.XLOOKUP(F478,Assumptions!B:B,Assumptions!D:D),0)</f>
      </c>
      <c r="AD478" s="20">
        <f>AA478+AC478</f>
      </c>
      <c r="AE478" s="20">
        <f>AC478+AB478</f>
      </c>
      <c r="AF478" s="5" t="str">
        <v/>
      </c>
      <c r="AG478" s="18">
        <f>IFERROR(_xlfn.BETA.DIST(DATE(YEAR(AG$2),MONTH(AG$2),15),$AD$2,$AE$2,FALSE,DATE(YEAR($AD478),MONTH($AD478),1),DATE(YEAR($AE478),MONTH($AE478),28)),0)</f>
      </c>
      <c r="AH478" s="18">
        <f>IFERROR(_xlfn.BETA.DIST(DATE(YEAR(AH$2),MONTH(AH$2),15),$AD$2,$AE$2,FALSE,DATE(YEAR($AD478),MONTH($AD478),1),DATE(YEAR($AE478),MONTH($AE478),28)),0)</f>
      </c>
      <c r="AI478" s="18">
        <f>IFERROR(_xlfn.BETA.DIST(DATE(YEAR(AI$2),MONTH(AI$2),15),$AD$2,$AE$2,FALSE,DATE(YEAR($AD478),MONTH($AD478),1),DATE(YEAR($AE478),MONTH($AE478),28)),0)</f>
      </c>
      <c r="AJ478" s="18">
        <f>IFERROR(_xlfn.BETA.DIST(DATE(YEAR(AJ$2),MONTH(AJ$2),15),$AD$2,$AE$2,FALSE,DATE(YEAR($AD478),MONTH($AD478),1),DATE(YEAR($AE478),MONTH($AE478),28)),0)</f>
      </c>
      <c r="AK478" s="18">
        <f>IFERROR(_xlfn.BETA.DIST(DATE(YEAR(AK$2),MONTH(AK$2),15),$AD$2,$AE$2,FALSE,DATE(YEAR($AD478),MONTH($AD478),1),DATE(YEAR($AE478),MONTH($AE478),28)),0)</f>
      </c>
      <c r="AL478" s="18">
        <f>IFERROR(_xlfn.BETA.DIST(DATE(YEAR(AL$2),MONTH(AL$2),15),$AD$2,$AE$2,FALSE,DATE(YEAR($AD478),MONTH($AD478),1),DATE(YEAR($AE478),MONTH($AE478),28)),0)</f>
      </c>
      <c r="AM478" s="18">
        <f>IFERROR(_xlfn.BETA.DIST(DATE(YEAR(AM$2),MONTH(AM$2),15),$AD$2,$AE$2,FALSE,DATE(YEAR($AD478),MONTH($AD478),1),DATE(YEAR($AE478),MONTH($AE478),28)),0)</f>
      </c>
      <c r="AN478" s="18">
        <f>IFERROR(_xlfn.BETA.DIST(DATE(YEAR(AN$2),MONTH(AN$2),15),$AD$2,$AE$2,FALSE,DATE(YEAR($AD478),MONTH($AD478),1),DATE(YEAR($AE478),MONTH($AE478),28)),0)</f>
      </c>
      <c r="AO478" s="18">
        <f>IFERROR(_xlfn.BETA.DIST(DATE(YEAR(AO$2),MONTH(AO$2),15),$AD$2,$AE$2,FALSE,DATE(YEAR($AD478),MONTH($AD478),1),DATE(YEAR($AE478),MONTH($AE478),28)),0)</f>
      </c>
      <c r="AP478" s="18">
        <f>IFERROR(_xlfn.BETA.DIST(DATE(YEAR(AP$2),MONTH(AP$2),15),$AD$2,$AE$2,FALSE,DATE(YEAR($AD478),MONTH($AD478),1),DATE(YEAR($AE478),MONTH($AE478),28)),0)</f>
      </c>
      <c r="AQ478" s="18">
        <f>IFERROR(_xlfn.BETA.DIST(DATE(YEAR(AQ$2),MONTH(AQ$2),15),$AD$2,$AE$2,FALSE,DATE(YEAR($AD478),MONTH($AD478),1),DATE(YEAR($AE478),MONTH($AE478),28)),0)</f>
      </c>
      <c r="AR478" s="18">
        <f>IFERROR(_xlfn.BETA.DIST(DATE(YEAR(AR$2),MONTH(AR$2),15),$AD$2,$AE$2,FALSE,DATE(YEAR($AD478),MONTH($AD478),1),DATE(YEAR($AE478),MONTH($AE478),28)),0)</f>
      </c>
      <c r="AS478" s="18">
        <f>IFERROR(_xlfn.BETA.DIST(DATE(YEAR(AS$2),MONTH(AS$2),15),$AD$2,$AE$2,FALSE,DATE(YEAR($AD478),MONTH($AD478),1),DATE(YEAR($AE478),MONTH($AE478),28)),0)</f>
      </c>
      <c r="AT478" s="18">
        <f>IFERROR(_xlfn.BETA.DIST(DATE(YEAR(AT$2),MONTH(AT$2),15),$AD$2,$AE$2,FALSE,DATE(YEAR($AD478),MONTH($AD478),1),DATE(YEAR($AE478),MONTH($AE478),28)),0)</f>
      </c>
      <c r="AU478" s="18">
        <f>IFERROR(_xlfn.BETA.DIST(DATE(YEAR(AU$2),MONTH(AU$2),15),$AD$2,$AE$2,FALSE,DATE(YEAR($AD478),MONTH($AD478),1),DATE(YEAR($AE478),MONTH($AE478),28)),0)</f>
      </c>
      <c r="AV478" s="18">
        <f>SUM(AG478:AU478)</f>
      </c>
      <c r="AW478" s="18">
        <f>IF(J478&lt;&gt;0,J478,IF($AV478=0,0,AG478/$AV478*$Z478))</f>
      </c>
      <c r="AX478" s="18">
        <f>IF(K478&lt;&gt;0,K478,IF($AV478=0,0,AH478/$AV478*$Z478))</f>
      </c>
      <c r="AY478" s="18">
        <f>IF(L478&lt;&gt;0,L478,IF($AV478=0,0,AI478/$AV478*$Z478))</f>
      </c>
      <c r="AZ478" s="18">
        <f>IF(M478&lt;&gt;0,M478,IF($AV478=0,0,AJ478/$AV478*$Z478))</f>
      </c>
      <c r="BA478" s="18">
        <f>IF(N478&lt;&gt;0,N478,IF($AV478=0,0,AK478/$AV478*$Z478))</f>
      </c>
      <c r="BB478" s="18">
        <f>IF(O478&lt;&gt;0,O478,IF($AV478=0,0,AL478/$AV478*$Z478))</f>
      </c>
      <c r="BC478" s="18">
        <f>IF(P478&lt;&gt;0,P478,IF($AV478=0,0,AM478/$AV478*$Z478))</f>
      </c>
      <c r="BD478" s="18">
        <f>IF(Q478&lt;&gt;0,Q478,IF($AV478=0,0,AN478/$AV478*$Z478))</f>
      </c>
      <c r="BE478" s="18">
        <f>IF(R478&lt;&gt;0,R478,IF($AV478=0,0,AO478/$AV478*$Z478))</f>
      </c>
      <c r="BF478" s="18">
        <f>IF(S478&lt;&gt;0,S478,IF($AV478=0,0,AP478/$AV478*$Z478))</f>
      </c>
      <c r="BG478" s="18">
        <f>IF(T478&lt;&gt;0,T478,IF($AV478=0,0,AQ478/$AV478*$Z478))</f>
      </c>
      <c r="BH478" s="18">
        <f>IF(U478&lt;&gt;0,U478,IF($AV478=0,0,AR478/$AV478*$Z478))</f>
      </c>
      <c r="BI478" s="18">
        <f>IF(V478&lt;&gt;0,V478,IF($AV478=0,0,AS478/$AV478*$Z478))</f>
      </c>
      <c r="BJ478" s="18">
        <f>IF(W478&lt;&gt;0,W478,IF($AV478=0,0,AT478/$AV478*$Z478))</f>
      </c>
      <c r="BK478" s="18">
        <f>IF(X478&lt;&gt;0,X478,IF($AV478=0,0,AU478/$AV478*$Z478))</f>
      </c>
      <c r="BL478" s="18">
        <f>SUM(AW478:BK478)</f>
      </c>
      <c r="BM478" s="18">
        <f>I478-BL478</f>
      </c>
    </row>
    <row r="479" outlineLevel="3">
      <c r="A479" s="17" t="str">
        <v>14.1.6.4</v>
      </c>
      <c r="B479" s="17" t="str">
        <v/>
      </c>
      <c r="C479" s="17" t="str">
        <v/>
      </c>
      <c r="D479" s="17" t="str">
        <v/>
      </c>
      <c r="E479" s="17" t="str">
        <v>14.1.6.4</v>
      </c>
      <c r="F479" s="17" t="str">
        <v>Per bus bar section</v>
      </c>
      <c r="G479" s="17">
        <v>1493.75</v>
      </c>
      <c r="H479" s="17" t="str">
        <v/>
      </c>
      <c r="I479" s="17" t="str">
        <v/>
      </c>
      <c r="J479" s="17" t="str">
        <v/>
      </c>
      <c r="K479" s="17" t="str">
        <v/>
      </c>
      <c r="L479" s="17" t="str">
        <v/>
      </c>
      <c r="M479" s="17" t="str">
        <v/>
      </c>
      <c r="N479" s="17" t="str">
        <v/>
      </c>
      <c r="O479" s="17" t="str">
        <v/>
      </c>
      <c r="P479" s="17" t="str">
        <v/>
      </c>
      <c r="Q479" s="17" t="str">
        <v/>
      </c>
      <c r="R479" s="17" t="str">
        <v/>
      </c>
      <c r="S479" s="17" t="str">
        <v/>
      </c>
      <c r="T479" s="17" t="str">
        <v/>
      </c>
      <c r="U479" s="17" t="str">
        <v/>
      </c>
      <c r="V479" s="17" t="str">
        <v/>
      </c>
      <c r="W479" s="17" t="str">
        <v/>
      </c>
      <c r="X479" s="17" t="str">
        <v/>
      </c>
      <c r="Y479" s="17" t="str">
        <v/>
      </c>
      <c r="Z479" s="17" t="str">
        <v/>
      </c>
      <c r="AA479" s="17" t="str">
        <v/>
      </c>
      <c r="AB479" s="17" t="str">
        <v/>
      </c>
      <c r="AC479" s="17" t="str">
        <v/>
      </c>
      <c r="AD479" s="17" t="str">
        <v/>
      </c>
      <c r="AE479" s="17" t="str">
        <v/>
      </c>
      <c r="AF479" s="5" t="str">
        <v/>
      </c>
      <c r="AG479" s="18">
        <f>IFERROR(_xlfn.BETA.DIST(DATE(YEAR(AG$2),MONTH(AG$2),15),$AD$2,$AE$2,FALSE,DATE(YEAR($AD479),MONTH($AD479),1),DATE(YEAR($AE479),MONTH($AE479),28)),0)</f>
      </c>
      <c r="AH479" s="18">
        <f>IFERROR(_xlfn.BETA.DIST(DATE(YEAR(AH$2),MONTH(AH$2),15),$AD$2,$AE$2,FALSE,DATE(YEAR($AD479),MONTH($AD479),1),DATE(YEAR($AE479),MONTH($AE479),28)),0)</f>
      </c>
      <c r="AI479" s="18">
        <f>IFERROR(_xlfn.BETA.DIST(DATE(YEAR(AI$2),MONTH(AI$2),15),$AD$2,$AE$2,FALSE,DATE(YEAR($AD479),MONTH($AD479),1),DATE(YEAR($AE479),MONTH($AE479),28)),0)</f>
      </c>
      <c r="AJ479" s="18">
        <f>IFERROR(_xlfn.BETA.DIST(DATE(YEAR(AJ$2),MONTH(AJ$2),15),$AD$2,$AE$2,FALSE,DATE(YEAR($AD479),MONTH($AD479),1),DATE(YEAR($AE479),MONTH($AE479),28)),0)</f>
      </c>
      <c r="AK479" s="18">
        <f>IFERROR(_xlfn.BETA.DIST(DATE(YEAR(AK$2),MONTH(AK$2),15),$AD$2,$AE$2,FALSE,DATE(YEAR($AD479),MONTH($AD479),1),DATE(YEAR($AE479),MONTH($AE479),28)),0)</f>
      </c>
      <c r="AL479" s="18">
        <f>IFERROR(_xlfn.BETA.DIST(DATE(YEAR(AL$2),MONTH(AL$2),15),$AD$2,$AE$2,FALSE,DATE(YEAR($AD479),MONTH($AD479),1),DATE(YEAR($AE479),MONTH($AE479),28)),0)</f>
      </c>
      <c r="AM479" s="18">
        <f>IFERROR(_xlfn.BETA.DIST(DATE(YEAR(AM$2),MONTH(AM$2),15),$AD$2,$AE$2,FALSE,DATE(YEAR($AD479),MONTH($AD479),1),DATE(YEAR($AE479),MONTH($AE479),28)),0)</f>
      </c>
      <c r="AN479" s="18">
        <f>IFERROR(_xlfn.BETA.DIST(DATE(YEAR(AN$2),MONTH(AN$2),15),$AD$2,$AE$2,FALSE,DATE(YEAR($AD479),MONTH($AD479),1),DATE(YEAR($AE479),MONTH($AE479),28)),0)</f>
      </c>
      <c r="AO479" s="18">
        <f>IFERROR(_xlfn.BETA.DIST(DATE(YEAR(AO$2),MONTH(AO$2),15),$AD$2,$AE$2,FALSE,DATE(YEAR($AD479),MONTH($AD479),1),DATE(YEAR($AE479),MONTH($AE479),28)),0)</f>
      </c>
      <c r="AP479" s="18">
        <f>IFERROR(_xlfn.BETA.DIST(DATE(YEAR(AP$2),MONTH(AP$2),15),$AD$2,$AE$2,FALSE,DATE(YEAR($AD479),MONTH($AD479),1),DATE(YEAR($AE479),MONTH($AE479),28)),0)</f>
      </c>
      <c r="AQ479" s="18">
        <f>IFERROR(_xlfn.BETA.DIST(DATE(YEAR(AQ$2),MONTH(AQ$2),15),$AD$2,$AE$2,FALSE,DATE(YEAR($AD479),MONTH($AD479),1),DATE(YEAR($AE479),MONTH($AE479),28)),0)</f>
      </c>
      <c r="AR479" s="18">
        <f>IFERROR(_xlfn.BETA.DIST(DATE(YEAR(AR$2),MONTH(AR$2),15),$AD$2,$AE$2,FALSE,DATE(YEAR($AD479),MONTH($AD479),1),DATE(YEAR($AE479),MONTH($AE479),28)),0)</f>
      </c>
      <c r="AS479" s="18">
        <f>IFERROR(_xlfn.BETA.DIST(DATE(YEAR(AS$2),MONTH(AS$2),15),$AD$2,$AE$2,FALSE,DATE(YEAR($AD479),MONTH($AD479),1),DATE(YEAR($AE479),MONTH($AE479),28)),0)</f>
      </c>
      <c r="AT479" s="18">
        <f>IFERROR(_xlfn.BETA.DIST(DATE(YEAR(AT$2),MONTH(AT$2),15),$AD$2,$AE$2,FALSE,DATE(YEAR($AD479),MONTH($AD479),1),DATE(YEAR($AE479),MONTH($AE479),28)),0)</f>
      </c>
      <c r="AU479" s="18">
        <f>IFERROR(_xlfn.BETA.DIST(DATE(YEAR(AU$2),MONTH(AU$2),15),$AD$2,$AE$2,FALSE,DATE(YEAR($AD479),MONTH($AD479),1),DATE(YEAR($AE479),MONTH($AE479),28)),0)</f>
      </c>
      <c r="AV479" s="18">
        <f>SUM(AG479:AU479)</f>
      </c>
      <c r="AW479" s="18">
        <f>IF(J479&lt;&gt;0,J479,IF($AV479=0,0,AG479/$AV479*$Z479))</f>
      </c>
      <c r="AX479" s="18">
        <f>IF(K479&lt;&gt;0,K479,IF($AV479=0,0,AH479/$AV479*$Z479))</f>
      </c>
      <c r="AY479" s="18">
        <f>IF(L479&lt;&gt;0,L479,IF($AV479=0,0,AI479/$AV479*$Z479))</f>
      </c>
      <c r="AZ479" s="18">
        <f>IF(M479&lt;&gt;0,M479,IF($AV479=0,0,AJ479/$AV479*$Z479))</f>
      </c>
      <c r="BA479" s="18">
        <f>IF(N479&lt;&gt;0,N479,IF($AV479=0,0,AK479/$AV479*$Z479))</f>
      </c>
      <c r="BB479" s="18">
        <f>IF(O479&lt;&gt;0,O479,IF($AV479=0,0,AL479/$AV479*$Z479))</f>
      </c>
      <c r="BC479" s="18">
        <f>IF(P479&lt;&gt;0,P479,IF($AV479=0,0,AM479/$AV479*$Z479))</f>
      </c>
      <c r="BD479" s="18">
        <f>IF(Q479&lt;&gt;0,Q479,IF($AV479=0,0,AN479/$AV479*$Z479))</f>
      </c>
      <c r="BE479" s="18">
        <f>IF(R479&lt;&gt;0,R479,IF($AV479=0,0,AO479/$AV479*$Z479))</f>
      </c>
      <c r="BF479" s="18">
        <f>IF(S479&lt;&gt;0,S479,IF($AV479=0,0,AP479/$AV479*$Z479))</f>
      </c>
      <c r="BG479" s="18">
        <f>IF(T479&lt;&gt;0,T479,IF($AV479=0,0,AQ479/$AV479*$Z479))</f>
      </c>
      <c r="BH479" s="18">
        <f>IF(U479&lt;&gt;0,U479,IF($AV479=0,0,AR479/$AV479*$Z479))</f>
      </c>
      <c r="BI479" s="18">
        <f>IF(V479&lt;&gt;0,V479,IF($AV479=0,0,AS479/$AV479*$Z479))</f>
      </c>
      <c r="BJ479" s="18">
        <f>IF(W479&lt;&gt;0,W479,IF($AV479=0,0,AT479/$AV479*$Z479))</f>
      </c>
      <c r="BK479" s="18">
        <f>IF(X479&lt;&gt;0,X479,IF($AV479=0,0,AU479/$AV479*$Z479))</f>
      </c>
      <c r="BL479" s="18">
        <f>SUM(AW479:BK479)</f>
      </c>
      <c r="BM479" s="17" t="str">
        <v/>
      </c>
    </row>
    <row r="480" outlineLevel="4">
      <c r="A480" s="5" t="str">
        <v>14.1.6.4</v>
      </c>
      <c r="B480" s="5" t="str">
        <v/>
      </c>
      <c r="C480" s="5" t="str">
        <v>BSKDGNGENGR05</v>
      </c>
      <c r="D480" s="5" t="str">
        <v>BSKDGNGENGR05</v>
      </c>
      <c r="E480" s="19">
        <f>IFERROR(_xlfn.XLOOKUP(F480,Assumptions!B:B,Assumptions!C:C),0)</f>
      </c>
      <c r="F480" s="5" t="str">
        <v>Advanced Payment</v>
      </c>
      <c r="G480" s="5" t="str">
        <v/>
      </c>
      <c r="H480" s="18">
        <f>G479*E480</f>
      </c>
      <c r="I480" s="18">
        <f>H480*(1-0)</f>
      </c>
      <c r="J480" s="18">
        <v>0</v>
      </c>
      <c r="K480" s="18">
        <v>0</v>
      </c>
      <c r="L480" s="18">
        <v>0</v>
      </c>
      <c r="M480" s="18">
        <v>0</v>
      </c>
      <c r="N480" s="18">
        <v>0</v>
      </c>
      <c r="O480" s="18">
        <v>0</v>
      </c>
      <c r="P480" s="18">
        <v>0</v>
      </c>
      <c r="Q480" s="18">
        <v>0</v>
      </c>
      <c r="R480" s="18">
        <v>0</v>
      </c>
      <c r="S480" s="18">
        <v>0</v>
      </c>
      <c r="T480" s="18">
        <v>0</v>
      </c>
      <c r="U480" s="18">
        <v>0</v>
      </c>
      <c r="V480" s="18">
        <v>0</v>
      </c>
      <c r="W480" s="18">
        <v>0</v>
      </c>
      <c r="X480" s="18">
        <v>0</v>
      </c>
      <c r="Y480" s="18">
        <f>SUM(J480:X480)</f>
      </c>
      <c r="Z480" s="18">
        <f>I480-Y480</f>
      </c>
      <c r="AA480" s="20">
        <v>46026</v>
      </c>
      <c r="AB480" s="20">
        <v>46026</v>
      </c>
      <c r="AC480" s="18">
        <f>IFERROR(_xlfn.XLOOKUP(F480,Assumptions!B:B,Assumptions!D:D),0)</f>
      </c>
      <c r="AD480" s="20">
        <f>AA480+AC480</f>
      </c>
      <c r="AE480" s="20">
        <f>AC480+AB480</f>
      </c>
      <c r="AF480" s="5" t="str">
        <v/>
      </c>
      <c r="AG480" s="18">
        <f>IFERROR(_xlfn.BETA.DIST(DATE(YEAR(AG$2),MONTH(AG$2),15),$AD$2,$AE$2,FALSE,DATE(YEAR($AD480),MONTH($AD480),1),DATE(YEAR($AE480),MONTH($AE480),28)),0)</f>
      </c>
      <c r="AH480" s="18">
        <f>IFERROR(_xlfn.BETA.DIST(DATE(YEAR(AH$2),MONTH(AH$2),15),$AD$2,$AE$2,FALSE,DATE(YEAR($AD480),MONTH($AD480),1),DATE(YEAR($AE480),MONTH($AE480),28)),0)</f>
      </c>
      <c r="AI480" s="18">
        <f>IFERROR(_xlfn.BETA.DIST(DATE(YEAR(AI$2),MONTH(AI$2),15),$AD$2,$AE$2,FALSE,DATE(YEAR($AD480),MONTH($AD480),1),DATE(YEAR($AE480),MONTH($AE480),28)),0)</f>
      </c>
      <c r="AJ480" s="18">
        <f>IFERROR(_xlfn.BETA.DIST(DATE(YEAR(AJ$2),MONTH(AJ$2),15),$AD$2,$AE$2,FALSE,DATE(YEAR($AD480),MONTH($AD480),1),DATE(YEAR($AE480),MONTH($AE480),28)),0)</f>
      </c>
      <c r="AK480" s="18">
        <f>IFERROR(_xlfn.BETA.DIST(DATE(YEAR(AK$2),MONTH(AK$2),15),$AD$2,$AE$2,FALSE,DATE(YEAR($AD480),MONTH($AD480),1),DATE(YEAR($AE480),MONTH($AE480),28)),0)</f>
      </c>
      <c r="AL480" s="18">
        <f>IFERROR(_xlfn.BETA.DIST(DATE(YEAR(AL$2),MONTH(AL$2),15),$AD$2,$AE$2,FALSE,DATE(YEAR($AD480),MONTH($AD480),1),DATE(YEAR($AE480),MONTH($AE480),28)),0)</f>
      </c>
      <c r="AM480" s="18">
        <f>IFERROR(_xlfn.BETA.DIST(DATE(YEAR(AM$2),MONTH(AM$2),15),$AD$2,$AE$2,FALSE,DATE(YEAR($AD480),MONTH($AD480),1),DATE(YEAR($AE480),MONTH($AE480),28)),0)</f>
      </c>
      <c r="AN480" s="18">
        <f>IFERROR(_xlfn.BETA.DIST(DATE(YEAR(AN$2),MONTH(AN$2),15),$AD$2,$AE$2,FALSE,DATE(YEAR($AD480),MONTH($AD480),1),DATE(YEAR($AE480),MONTH($AE480),28)),0)</f>
      </c>
      <c r="AO480" s="18">
        <f>IFERROR(_xlfn.BETA.DIST(DATE(YEAR(AO$2),MONTH(AO$2),15),$AD$2,$AE$2,FALSE,DATE(YEAR($AD480),MONTH($AD480),1),DATE(YEAR($AE480),MONTH($AE480),28)),0)</f>
      </c>
      <c r="AP480" s="18">
        <f>IFERROR(_xlfn.BETA.DIST(DATE(YEAR(AP$2),MONTH(AP$2),15),$AD$2,$AE$2,FALSE,DATE(YEAR($AD480),MONTH($AD480),1),DATE(YEAR($AE480),MONTH($AE480),28)),0)</f>
      </c>
      <c r="AQ480" s="18">
        <f>IFERROR(_xlfn.BETA.DIST(DATE(YEAR(AQ$2),MONTH(AQ$2),15),$AD$2,$AE$2,FALSE,DATE(YEAR($AD480),MONTH($AD480),1),DATE(YEAR($AE480),MONTH($AE480),28)),0)</f>
      </c>
      <c r="AR480" s="18">
        <f>IFERROR(_xlfn.BETA.DIST(DATE(YEAR(AR$2),MONTH(AR$2),15),$AD$2,$AE$2,FALSE,DATE(YEAR($AD480),MONTH($AD480),1),DATE(YEAR($AE480),MONTH($AE480),28)),0)</f>
      </c>
      <c r="AS480" s="18">
        <f>IFERROR(_xlfn.BETA.DIST(DATE(YEAR(AS$2),MONTH(AS$2),15),$AD$2,$AE$2,FALSE,DATE(YEAR($AD480),MONTH($AD480),1),DATE(YEAR($AE480),MONTH($AE480),28)),0)</f>
      </c>
      <c r="AT480" s="18">
        <f>IFERROR(_xlfn.BETA.DIST(DATE(YEAR(AT$2),MONTH(AT$2),15),$AD$2,$AE$2,FALSE,DATE(YEAR($AD480),MONTH($AD480),1),DATE(YEAR($AE480),MONTH($AE480),28)),0)</f>
      </c>
      <c r="AU480" s="18">
        <f>IFERROR(_xlfn.BETA.DIST(DATE(YEAR(AU$2),MONTH(AU$2),15),$AD$2,$AE$2,FALSE,DATE(YEAR($AD480),MONTH($AD480),1),DATE(YEAR($AE480),MONTH($AE480),28)),0)</f>
      </c>
      <c r="AV480" s="18">
        <f>SUM(AG480:AU480)</f>
      </c>
      <c r="AW480" s="18">
        <f>IF(J480&lt;&gt;0,J480,IF($AV480=0,0,AG480/$AV480*$Z480))</f>
      </c>
      <c r="AX480" s="18">
        <f>IF(K480&lt;&gt;0,K480,IF($AV480=0,0,AH480/$AV480*$Z480))</f>
      </c>
      <c r="AY480" s="18">
        <f>IF(L480&lt;&gt;0,L480,IF($AV480=0,0,AI480/$AV480*$Z480))</f>
      </c>
      <c r="AZ480" s="18">
        <f>IF(M480&lt;&gt;0,M480,IF($AV480=0,0,AJ480/$AV480*$Z480))</f>
      </c>
      <c r="BA480" s="18">
        <f>IF(N480&lt;&gt;0,N480,IF($AV480=0,0,AK480/$AV480*$Z480))</f>
      </c>
      <c r="BB480" s="18">
        <f>IF(O480&lt;&gt;0,O480,IF($AV480=0,0,AL480/$AV480*$Z480))</f>
      </c>
      <c r="BC480" s="18">
        <f>IF(P480&lt;&gt;0,P480,IF($AV480=0,0,AM480/$AV480*$Z480))</f>
      </c>
      <c r="BD480" s="18">
        <f>IF(Q480&lt;&gt;0,Q480,IF($AV480=0,0,AN480/$AV480*$Z480))</f>
      </c>
      <c r="BE480" s="18">
        <f>IF(R480&lt;&gt;0,R480,IF($AV480=0,0,AO480/$AV480*$Z480))</f>
      </c>
      <c r="BF480" s="18">
        <f>IF(S480&lt;&gt;0,S480,IF($AV480=0,0,AP480/$AV480*$Z480))</f>
      </c>
      <c r="BG480" s="18">
        <f>IF(T480&lt;&gt;0,T480,IF($AV480=0,0,AQ480/$AV480*$Z480))</f>
      </c>
      <c r="BH480" s="18">
        <f>IF(U480&lt;&gt;0,U480,IF($AV480=0,0,AR480/$AV480*$Z480))</f>
      </c>
      <c r="BI480" s="18">
        <f>IF(V480&lt;&gt;0,V480,IF($AV480=0,0,AS480/$AV480*$Z480))</f>
      </c>
      <c r="BJ480" s="18">
        <f>IF(W480&lt;&gt;0,W480,IF($AV480=0,0,AT480/$AV480*$Z480))</f>
      </c>
      <c r="BK480" s="18">
        <f>IF(X480&lt;&gt;0,X480,IF($AV480=0,0,AU480/$AV480*$Z480))</f>
      </c>
      <c r="BL480" s="18">
        <f>SUM(AW480:BK480)</f>
      </c>
      <c r="BM480" s="18">
        <f>I480-BL480</f>
      </c>
    </row>
    <row r="481" outlineLevel="4">
      <c r="A481" s="5" t="str">
        <v>14.1.6.4</v>
      </c>
      <c r="B481" s="5" t="str">
        <v/>
      </c>
      <c r="C481" s="5" t="str">
        <v>BSPRELGENG207</v>
      </c>
      <c r="D481" s="5" t="str">
        <v>BSPRELGENG207</v>
      </c>
      <c r="E481" s="19">
        <f>IFERROR(_xlfn.XLOOKUP(F481,Assumptions!B:B,Assumptions!C:C),0)</f>
      </c>
      <c r="F481" s="5" t="str">
        <v>Site Delivery USD</v>
      </c>
      <c r="G481" s="5" t="str">
        <v/>
      </c>
      <c r="H481" s="18">
        <f>G479*E481</f>
      </c>
      <c r="I481" s="18">
        <f>H481*(1-0)</f>
      </c>
      <c r="J481" s="18">
        <v>0</v>
      </c>
      <c r="K481" s="18">
        <v>0</v>
      </c>
      <c r="L481" s="18">
        <v>0</v>
      </c>
      <c r="M481" s="18">
        <v>0</v>
      </c>
      <c r="N481" s="18">
        <v>0</v>
      </c>
      <c r="O481" s="18">
        <v>0</v>
      </c>
      <c r="P481" s="18">
        <v>0</v>
      </c>
      <c r="Q481" s="18">
        <v>0</v>
      </c>
      <c r="R481" s="18">
        <v>0</v>
      </c>
      <c r="S481" s="18">
        <v>0</v>
      </c>
      <c r="T481" s="18">
        <v>0</v>
      </c>
      <c r="U481" s="18">
        <v>0</v>
      </c>
      <c r="V481" s="18">
        <v>0</v>
      </c>
      <c r="W481" s="18">
        <v>0</v>
      </c>
      <c r="X481" s="18">
        <v>0</v>
      </c>
      <c r="Y481" s="18">
        <f>SUM(J481:X481)</f>
      </c>
      <c r="Z481" s="18">
        <f>I481-Y481</f>
      </c>
      <c r="AA481" s="20">
        <v>46294</v>
      </c>
      <c r="AB481" s="20">
        <v>46294</v>
      </c>
      <c r="AC481" s="18">
        <f>IFERROR(_xlfn.XLOOKUP(F481,Assumptions!B:B,Assumptions!D:D),0)</f>
      </c>
      <c r="AD481" s="20">
        <f>AA481+AC481</f>
      </c>
      <c r="AE481" s="20">
        <f>AC481+AB481</f>
      </c>
      <c r="AF481" s="5" t="str">
        <v/>
      </c>
      <c r="AG481" s="18">
        <f>IFERROR(_xlfn.BETA.DIST(DATE(YEAR(AG$2),MONTH(AG$2),15),$AD$2,$AE$2,FALSE,DATE(YEAR($AD481),MONTH($AD481),1),DATE(YEAR($AE481),MONTH($AE481),28)),0)</f>
      </c>
      <c r="AH481" s="18">
        <f>IFERROR(_xlfn.BETA.DIST(DATE(YEAR(AH$2),MONTH(AH$2),15),$AD$2,$AE$2,FALSE,DATE(YEAR($AD481),MONTH($AD481),1),DATE(YEAR($AE481),MONTH($AE481),28)),0)</f>
      </c>
      <c r="AI481" s="18">
        <f>IFERROR(_xlfn.BETA.DIST(DATE(YEAR(AI$2),MONTH(AI$2),15),$AD$2,$AE$2,FALSE,DATE(YEAR($AD481),MONTH($AD481),1),DATE(YEAR($AE481),MONTH($AE481),28)),0)</f>
      </c>
      <c r="AJ481" s="18">
        <f>IFERROR(_xlfn.BETA.DIST(DATE(YEAR(AJ$2),MONTH(AJ$2),15),$AD$2,$AE$2,FALSE,DATE(YEAR($AD481),MONTH($AD481),1),DATE(YEAR($AE481),MONTH($AE481),28)),0)</f>
      </c>
      <c r="AK481" s="18">
        <f>IFERROR(_xlfn.BETA.DIST(DATE(YEAR(AK$2),MONTH(AK$2),15),$AD$2,$AE$2,FALSE,DATE(YEAR($AD481),MONTH($AD481),1),DATE(YEAR($AE481),MONTH($AE481),28)),0)</f>
      </c>
      <c r="AL481" s="18">
        <f>IFERROR(_xlfn.BETA.DIST(DATE(YEAR(AL$2),MONTH(AL$2),15),$AD$2,$AE$2,FALSE,DATE(YEAR($AD481),MONTH($AD481),1),DATE(YEAR($AE481),MONTH($AE481),28)),0)</f>
      </c>
      <c r="AM481" s="18">
        <f>IFERROR(_xlfn.BETA.DIST(DATE(YEAR(AM$2),MONTH(AM$2),15),$AD$2,$AE$2,FALSE,DATE(YEAR($AD481),MONTH($AD481),1),DATE(YEAR($AE481),MONTH($AE481),28)),0)</f>
      </c>
      <c r="AN481" s="18">
        <f>IFERROR(_xlfn.BETA.DIST(DATE(YEAR(AN$2),MONTH(AN$2),15),$AD$2,$AE$2,FALSE,DATE(YEAR($AD481),MONTH($AD481),1),DATE(YEAR($AE481),MONTH($AE481),28)),0)</f>
      </c>
      <c r="AO481" s="18">
        <f>IFERROR(_xlfn.BETA.DIST(DATE(YEAR(AO$2),MONTH(AO$2),15),$AD$2,$AE$2,FALSE,DATE(YEAR($AD481),MONTH($AD481),1),DATE(YEAR($AE481),MONTH($AE481),28)),0)</f>
      </c>
      <c r="AP481" s="18">
        <f>IFERROR(_xlfn.BETA.DIST(DATE(YEAR(AP$2),MONTH(AP$2),15),$AD$2,$AE$2,FALSE,DATE(YEAR($AD481),MONTH($AD481),1),DATE(YEAR($AE481),MONTH($AE481),28)),0)</f>
      </c>
      <c r="AQ481" s="18">
        <f>IFERROR(_xlfn.BETA.DIST(DATE(YEAR(AQ$2),MONTH(AQ$2),15),$AD$2,$AE$2,FALSE,DATE(YEAR($AD481),MONTH($AD481),1),DATE(YEAR($AE481),MONTH($AE481),28)),0)</f>
      </c>
      <c r="AR481" s="18">
        <f>IFERROR(_xlfn.BETA.DIST(DATE(YEAR(AR$2),MONTH(AR$2),15),$AD$2,$AE$2,FALSE,DATE(YEAR($AD481),MONTH($AD481),1),DATE(YEAR($AE481),MONTH($AE481),28)),0)</f>
      </c>
      <c r="AS481" s="18">
        <f>IFERROR(_xlfn.BETA.DIST(DATE(YEAR(AS$2),MONTH(AS$2),15),$AD$2,$AE$2,FALSE,DATE(YEAR($AD481),MONTH($AD481),1),DATE(YEAR($AE481),MONTH($AE481),28)),0)</f>
      </c>
      <c r="AT481" s="18">
        <f>IFERROR(_xlfn.BETA.DIST(DATE(YEAR(AT$2),MONTH(AT$2),15),$AD$2,$AE$2,FALSE,DATE(YEAR($AD481),MONTH($AD481),1),DATE(YEAR($AE481),MONTH($AE481),28)),0)</f>
      </c>
      <c r="AU481" s="18">
        <f>IFERROR(_xlfn.BETA.DIST(DATE(YEAR(AU$2),MONTH(AU$2),15),$AD$2,$AE$2,FALSE,DATE(YEAR($AD481),MONTH($AD481),1),DATE(YEAR($AE481),MONTH($AE481),28)),0)</f>
      </c>
      <c r="AV481" s="18">
        <f>SUM(AG481:AU481)</f>
      </c>
      <c r="AW481" s="18">
        <f>IF(J481&lt;&gt;0,J481,IF($AV481=0,0,AG481/$AV481*$Z481))</f>
      </c>
      <c r="AX481" s="18">
        <f>IF(K481&lt;&gt;0,K481,IF($AV481=0,0,AH481/$AV481*$Z481))</f>
      </c>
      <c r="AY481" s="18">
        <f>IF(L481&lt;&gt;0,L481,IF($AV481=0,0,AI481/$AV481*$Z481))</f>
      </c>
      <c r="AZ481" s="18">
        <f>IF(M481&lt;&gt;0,M481,IF($AV481=0,0,AJ481/$AV481*$Z481))</f>
      </c>
      <c r="BA481" s="18">
        <f>IF(N481&lt;&gt;0,N481,IF($AV481=0,0,AK481/$AV481*$Z481))</f>
      </c>
      <c r="BB481" s="18">
        <f>IF(O481&lt;&gt;0,O481,IF($AV481=0,0,AL481/$AV481*$Z481))</f>
      </c>
      <c r="BC481" s="18">
        <f>IF(P481&lt;&gt;0,P481,IF($AV481=0,0,AM481/$AV481*$Z481))</f>
      </c>
      <c r="BD481" s="18">
        <f>IF(Q481&lt;&gt;0,Q481,IF($AV481=0,0,AN481/$AV481*$Z481))</f>
      </c>
      <c r="BE481" s="18">
        <f>IF(R481&lt;&gt;0,R481,IF($AV481=0,0,AO481/$AV481*$Z481))</f>
      </c>
      <c r="BF481" s="18">
        <f>IF(S481&lt;&gt;0,S481,IF($AV481=0,0,AP481/$AV481*$Z481))</f>
      </c>
      <c r="BG481" s="18">
        <f>IF(T481&lt;&gt;0,T481,IF($AV481=0,0,AQ481/$AV481*$Z481))</f>
      </c>
      <c r="BH481" s="18">
        <f>IF(U481&lt;&gt;0,U481,IF($AV481=0,0,AR481/$AV481*$Z481))</f>
      </c>
      <c r="BI481" s="18">
        <f>IF(V481&lt;&gt;0,V481,IF($AV481=0,0,AS481/$AV481*$Z481))</f>
      </c>
      <c r="BJ481" s="18">
        <f>IF(W481&lt;&gt;0,W481,IF($AV481=0,0,AT481/$AV481*$Z481))</f>
      </c>
      <c r="BK481" s="18">
        <f>IF(X481&lt;&gt;0,X481,IF($AV481=0,0,AU481/$AV481*$Z481))</f>
      </c>
      <c r="BL481" s="18">
        <f>SUM(AW481:BK481)</f>
      </c>
      <c r="BM481" s="18">
        <f>I481-BL481</f>
      </c>
    </row>
    <row r="482" outlineLevel="4">
      <c r="A482" s="5" t="str">
        <v>14.1.6.4</v>
      </c>
      <c r="B482" s="5" t="str">
        <v/>
      </c>
      <c r="C482" s="5" t="str">
        <v>BSKDGNGENGR07</v>
      </c>
      <c r="D482" s="5" t="str">
        <v>BSKDGNGENGR07</v>
      </c>
      <c r="E482" s="19">
        <f>IFERROR(_xlfn.XLOOKUP(F482,Assumptions!B:B,Assumptions!C:C),0)</f>
      </c>
      <c r="F482" s="5" t="str">
        <v>Retention</v>
      </c>
      <c r="G482" s="5" t="str">
        <v/>
      </c>
      <c r="H482" s="18">
        <f>G479*E482</f>
      </c>
      <c r="I482" s="18">
        <f>H482*(1-0)</f>
      </c>
      <c r="J482" s="18">
        <v>0</v>
      </c>
      <c r="K482" s="18">
        <v>0</v>
      </c>
      <c r="L482" s="18">
        <v>0</v>
      </c>
      <c r="M482" s="18">
        <v>0</v>
      </c>
      <c r="N482" s="18">
        <v>0</v>
      </c>
      <c r="O482" s="18">
        <v>0</v>
      </c>
      <c r="P482" s="18">
        <v>0</v>
      </c>
      <c r="Q482" s="18">
        <v>0</v>
      </c>
      <c r="R482" s="18">
        <v>0</v>
      </c>
      <c r="S482" s="18">
        <v>0</v>
      </c>
      <c r="T482" s="18">
        <v>0</v>
      </c>
      <c r="U482" s="18">
        <v>0</v>
      </c>
      <c r="V482" s="18">
        <v>0</v>
      </c>
      <c r="W482" s="18">
        <v>0</v>
      </c>
      <c r="X482" s="18">
        <v>0</v>
      </c>
      <c r="Y482" s="18">
        <f>SUM(J482:X482)</f>
      </c>
      <c r="Z482" s="18">
        <f>I482-Y482</f>
      </c>
      <c r="AA482" s="20">
        <v>46483</v>
      </c>
      <c r="AB482" s="20">
        <v>46483</v>
      </c>
      <c r="AC482" s="18">
        <f>IFERROR(_xlfn.XLOOKUP(F482,Assumptions!B:B,Assumptions!D:D),0)</f>
      </c>
      <c r="AD482" s="20">
        <f>AA482+AC482</f>
      </c>
      <c r="AE482" s="20">
        <f>AC482+AB482</f>
      </c>
      <c r="AF482" s="5" t="str">
        <v/>
      </c>
      <c r="AG482" s="18">
        <f>IFERROR(_xlfn.BETA.DIST(DATE(YEAR(AG$2),MONTH(AG$2),15),$AD$2,$AE$2,FALSE,DATE(YEAR($AD482),MONTH($AD482),1),DATE(YEAR($AE482),MONTH($AE482),28)),0)</f>
      </c>
      <c r="AH482" s="18">
        <f>IFERROR(_xlfn.BETA.DIST(DATE(YEAR(AH$2),MONTH(AH$2),15),$AD$2,$AE$2,FALSE,DATE(YEAR($AD482),MONTH($AD482),1),DATE(YEAR($AE482),MONTH($AE482),28)),0)</f>
      </c>
      <c r="AI482" s="18">
        <f>IFERROR(_xlfn.BETA.DIST(DATE(YEAR(AI$2),MONTH(AI$2),15),$AD$2,$AE$2,FALSE,DATE(YEAR($AD482),MONTH($AD482),1),DATE(YEAR($AE482),MONTH($AE482),28)),0)</f>
      </c>
      <c r="AJ482" s="18">
        <f>IFERROR(_xlfn.BETA.DIST(DATE(YEAR(AJ$2),MONTH(AJ$2),15),$AD$2,$AE$2,FALSE,DATE(YEAR($AD482),MONTH($AD482),1),DATE(YEAR($AE482),MONTH($AE482),28)),0)</f>
      </c>
      <c r="AK482" s="18">
        <f>IFERROR(_xlfn.BETA.DIST(DATE(YEAR(AK$2),MONTH(AK$2),15),$AD$2,$AE$2,FALSE,DATE(YEAR($AD482),MONTH($AD482),1),DATE(YEAR($AE482),MONTH($AE482),28)),0)</f>
      </c>
      <c r="AL482" s="18">
        <f>IFERROR(_xlfn.BETA.DIST(DATE(YEAR(AL$2),MONTH(AL$2),15),$AD$2,$AE$2,FALSE,DATE(YEAR($AD482),MONTH($AD482),1),DATE(YEAR($AE482),MONTH($AE482),28)),0)</f>
      </c>
      <c r="AM482" s="18">
        <f>IFERROR(_xlfn.BETA.DIST(DATE(YEAR(AM$2),MONTH(AM$2),15),$AD$2,$AE$2,FALSE,DATE(YEAR($AD482),MONTH($AD482),1),DATE(YEAR($AE482),MONTH($AE482),28)),0)</f>
      </c>
      <c r="AN482" s="18">
        <f>IFERROR(_xlfn.BETA.DIST(DATE(YEAR(AN$2),MONTH(AN$2),15),$AD$2,$AE$2,FALSE,DATE(YEAR($AD482),MONTH($AD482),1),DATE(YEAR($AE482),MONTH($AE482),28)),0)</f>
      </c>
      <c r="AO482" s="18">
        <f>IFERROR(_xlfn.BETA.DIST(DATE(YEAR(AO$2),MONTH(AO$2),15),$AD$2,$AE$2,FALSE,DATE(YEAR($AD482),MONTH($AD482),1),DATE(YEAR($AE482),MONTH($AE482),28)),0)</f>
      </c>
      <c r="AP482" s="18">
        <f>IFERROR(_xlfn.BETA.DIST(DATE(YEAR(AP$2),MONTH(AP$2),15),$AD$2,$AE$2,FALSE,DATE(YEAR($AD482),MONTH($AD482),1),DATE(YEAR($AE482),MONTH($AE482),28)),0)</f>
      </c>
      <c r="AQ482" s="18">
        <f>IFERROR(_xlfn.BETA.DIST(DATE(YEAR(AQ$2),MONTH(AQ$2),15),$AD$2,$AE$2,FALSE,DATE(YEAR($AD482),MONTH($AD482),1),DATE(YEAR($AE482),MONTH($AE482),28)),0)</f>
      </c>
      <c r="AR482" s="18">
        <f>IFERROR(_xlfn.BETA.DIST(DATE(YEAR(AR$2),MONTH(AR$2),15),$AD$2,$AE$2,FALSE,DATE(YEAR($AD482),MONTH($AD482),1),DATE(YEAR($AE482),MONTH($AE482),28)),0)</f>
      </c>
      <c r="AS482" s="18">
        <f>IFERROR(_xlfn.BETA.DIST(DATE(YEAR(AS$2),MONTH(AS$2),15),$AD$2,$AE$2,FALSE,DATE(YEAR($AD482),MONTH($AD482),1),DATE(YEAR($AE482),MONTH($AE482),28)),0)</f>
      </c>
      <c r="AT482" s="18">
        <f>IFERROR(_xlfn.BETA.DIST(DATE(YEAR(AT$2),MONTH(AT$2),15),$AD$2,$AE$2,FALSE,DATE(YEAR($AD482),MONTH($AD482),1),DATE(YEAR($AE482),MONTH($AE482),28)),0)</f>
      </c>
      <c r="AU482" s="18">
        <f>IFERROR(_xlfn.BETA.DIST(DATE(YEAR(AU$2),MONTH(AU$2),15),$AD$2,$AE$2,FALSE,DATE(YEAR($AD482),MONTH($AD482),1),DATE(YEAR($AE482),MONTH($AE482),28)),0)</f>
      </c>
      <c r="AV482" s="18">
        <f>SUM(AG482:AU482)</f>
      </c>
      <c r="AW482" s="18">
        <f>IF(J482&lt;&gt;0,J482,IF($AV482=0,0,AG482/$AV482*$Z482))</f>
      </c>
      <c r="AX482" s="18">
        <f>IF(K482&lt;&gt;0,K482,IF($AV482=0,0,AH482/$AV482*$Z482))</f>
      </c>
      <c r="AY482" s="18">
        <f>IF(L482&lt;&gt;0,L482,IF($AV482=0,0,AI482/$AV482*$Z482))</f>
      </c>
      <c r="AZ482" s="18">
        <f>IF(M482&lt;&gt;0,M482,IF($AV482=0,0,AJ482/$AV482*$Z482))</f>
      </c>
      <c r="BA482" s="18">
        <f>IF(N482&lt;&gt;0,N482,IF($AV482=0,0,AK482/$AV482*$Z482))</f>
      </c>
      <c r="BB482" s="18">
        <f>IF(O482&lt;&gt;0,O482,IF($AV482=0,0,AL482/$AV482*$Z482))</f>
      </c>
      <c r="BC482" s="18">
        <f>IF(P482&lt;&gt;0,P482,IF($AV482=0,0,AM482/$AV482*$Z482))</f>
      </c>
      <c r="BD482" s="18">
        <f>IF(Q482&lt;&gt;0,Q482,IF($AV482=0,0,AN482/$AV482*$Z482))</f>
      </c>
      <c r="BE482" s="18">
        <f>IF(R482&lt;&gt;0,R482,IF($AV482=0,0,AO482/$AV482*$Z482))</f>
      </c>
      <c r="BF482" s="18">
        <f>IF(S482&lt;&gt;0,S482,IF($AV482=0,0,AP482/$AV482*$Z482))</f>
      </c>
      <c r="BG482" s="18">
        <f>IF(T482&lt;&gt;0,T482,IF($AV482=0,0,AQ482/$AV482*$Z482))</f>
      </c>
      <c r="BH482" s="18">
        <f>IF(U482&lt;&gt;0,U482,IF($AV482=0,0,AR482/$AV482*$Z482))</f>
      </c>
      <c r="BI482" s="18">
        <f>IF(V482&lt;&gt;0,V482,IF($AV482=0,0,AS482/$AV482*$Z482))</f>
      </c>
      <c r="BJ482" s="18">
        <f>IF(W482&lt;&gt;0,W482,IF($AV482=0,0,AT482/$AV482*$Z482))</f>
      </c>
      <c r="BK482" s="18">
        <f>IF(X482&lt;&gt;0,X482,IF($AV482=0,0,AU482/$AV482*$Z482))</f>
      </c>
      <c r="BL482" s="18">
        <f>SUM(AW482:BK482)</f>
      </c>
      <c r="BM482" s="18">
        <f>I482-BL482</f>
      </c>
    </row>
    <row r="483" outlineLevel="3">
      <c r="A483" s="17" t="str">
        <v>14.1.6.5</v>
      </c>
      <c r="B483" s="17" t="str">
        <v/>
      </c>
      <c r="C483" s="17" t="str">
        <v/>
      </c>
      <c r="D483" s="17" t="str">
        <v/>
      </c>
      <c r="E483" s="17" t="str">
        <v>14.1.6.5</v>
      </c>
      <c r="F483" s="17" t="str">
        <v>Per connecting bus bar</v>
      </c>
      <c r="G483" s="17">
        <v>1493.75</v>
      </c>
      <c r="H483" s="17" t="str">
        <v/>
      </c>
      <c r="I483" s="17" t="str">
        <v/>
      </c>
      <c r="J483" s="17" t="str">
        <v/>
      </c>
      <c r="K483" s="17" t="str">
        <v/>
      </c>
      <c r="L483" s="17" t="str">
        <v/>
      </c>
      <c r="M483" s="17" t="str">
        <v/>
      </c>
      <c r="N483" s="17" t="str">
        <v/>
      </c>
      <c r="O483" s="17" t="str">
        <v/>
      </c>
      <c r="P483" s="17" t="str">
        <v/>
      </c>
      <c r="Q483" s="17" t="str">
        <v/>
      </c>
      <c r="R483" s="17" t="str">
        <v/>
      </c>
      <c r="S483" s="17" t="str">
        <v/>
      </c>
      <c r="T483" s="17" t="str">
        <v/>
      </c>
      <c r="U483" s="17" t="str">
        <v/>
      </c>
      <c r="V483" s="17" t="str">
        <v/>
      </c>
      <c r="W483" s="17" t="str">
        <v/>
      </c>
      <c r="X483" s="17" t="str">
        <v/>
      </c>
      <c r="Y483" s="17" t="str">
        <v/>
      </c>
      <c r="Z483" s="17" t="str">
        <v/>
      </c>
      <c r="AA483" s="17" t="str">
        <v/>
      </c>
      <c r="AB483" s="17" t="str">
        <v/>
      </c>
      <c r="AC483" s="17" t="str">
        <v/>
      </c>
      <c r="AD483" s="17" t="str">
        <v/>
      </c>
      <c r="AE483" s="17" t="str">
        <v/>
      </c>
      <c r="AF483" s="5" t="str">
        <v/>
      </c>
      <c r="AG483" s="18">
        <f>IFERROR(_xlfn.BETA.DIST(DATE(YEAR(AG$2),MONTH(AG$2),15),$AD$2,$AE$2,FALSE,DATE(YEAR($AD483),MONTH($AD483),1),DATE(YEAR($AE483),MONTH($AE483),28)),0)</f>
      </c>
      <c r="AH483" s="18">
        <f>IFERROR(_xlfn.BETA.DIST(DATE(YEAR(AH$2),MONTH(AH$2),15),$AD$2,$AE$2,FALSE,DATE(YEAR($AD483),MONTH($AD483),1),DATE(YEAR($AE483),MONTH($AE483),28)),0)</f>
      </c>
      <c r="AI483" s="18">
        <f>IFERROR(_xlfn.BETA.DIST(DATE(YEAR(AI$2),MONTH(AI$2),15),$AD$2,$AE$2,FALSE,DATE(YEAR($AD483),MONTH($AD483),1),DATE(YEAR($AE483),MONTH($AE483),28)),0)</f>
      </c>
      <c r="AJ483" s="18">
        <f>IFERROR(_xlfn.BETA.DIST(DATE(YEAR(AJ$2),MONTH(AJ$2),15),$AD$2,$AE$2,FALSE,DATE(YEAR($AD483),MONTH($AD483),1),DATE(YEAR($AE483),MONTH($AE483),28)),0)</f>
      </c>
      <c r="AK483" s="18">
        <f>IFERROR(_xlfn.BETA.DIST(DATE(YEAR(AK$2),MONTH(AK$2),15),$AD$2,$AE$2,FALSE,DATE(YEAR($AD483),MONTH($AD483),1),DATE(YEAR($AE483),MONTH($AE483),28)),0)</f>
      </c>
      <c r="AL483" s="18">
        <f>IFERROR(_xlfn.BETA.DIST(DATE(YEAR(AL$2),MONTH(AL$2),15),$AD$2,$AE$2,FALSE,DATE(YEAR($AD483),MONTH($AD483),1),DATE(YEAR($AE483),MONTH($AE483),28)),0)</f>
      </c>
      <c r="AM483" s="18">
        <f>IFERROR(_xlfn.BETA.DIST(DATE(YEAR(AM$2),MONTH(AM$2),15),$AD$2,$AE$2,FALSE,DATE(YEAR($AD483),MONTH($AD483),1),DATE(YEAR($AE483),MONTH($AE483),28)),0)</f>
      </c>
      <c r="AN483" s="18">
        <f>IFERROR(_xlfn.BETA.DIST(DATE(YEAR(AN$2),MONTH(AN$2),15),$AD$2,$AE$2,FALSE,DATE(YEAR($AD483),MONTH($AD483),1),DATE(YEAR($AE483),MONTH($AE483),28)),0)</f>
      </c>
      <c r="AO483" s="18">
        <f>IFERROR(_xlfn.BETA.DIST(DATE(YEAR(AO$2),MONTH(AO$2),15),$AD$2,$AE$2,FALSE,DATE(YEAR($AD483),MONTH($AD483),1),DATE(YEAR($AE483),MONTH($AE483),28)),0)</f>
      </c>
      <c r="AP483" s="18">
        <f>IFERROR(_xlfn.BETA.DIST(DATE(YEAR(AP$2),MONTH(AP$2),15),$AD$2,$AE$2,FALSE,DATE(YEAR($AD483),MONTH($AD483),1),DATE(YEAR($AE483),MONTH($AE483),28)),0)</f>
      </c>
      <c r="AQ483" s="18">
        <f>IFERROR(_xlfn.BETA.DIST(DATE(YEAR(AQ$2),MONTH(AQ$2),15),$AD$2,$AE$2,FALSE,DATE(YEAR($AD483),MONTH($AD483),1),DATE(YEAR($AE483),MONTH($AE483),28)),0)</f>
      </c>
      <c r="AR483" s="18">
        <f>IFERROR(_xlfn.BETA.DIST(DATE(YEAR(AR$2),MONTH(AR$2),15),$AD$2,$AE$2,FALSE,DATE(YEAR($AD483),MONTH($AD483),1),DATE(YEAR($AE483),MONTH($AE483),28)),0)</f>
      </c>
      <c r="AS483" s="18">
        <f>IFERROR(_xlfn.BETA.DIST(DATE(YEAR(AS$2),MONTH(AS$2),15),$AD$2,$AE$2,FALSE,DATE(YEAR($AD483),MONTH($AD483),1),DATE(YEAR($AE483),MONTH($AE483),28)),0)</f>
      </c>
      <c r="AT483" s="18">
        <f>IFERROR(_xlfn.BETA.DIST(DATE(YEAR(AT$2),MONTH(AT$2),15),$AD$2,$AE$2,FALSE,DATE(YEAR($AD483),MONTH($AD483),1),DATE(YEAR($AE483),MONTH($AE483),28)),0)</f>
      </c>
      <c r="AU483" s="18">
        <f>IFERROR(_xlfn.BETA.DIST(DATE(YEAR(AU$2),MONTH(AU$2),15),$AD$2,$AE$2,FALSE,DATE(YEAR($AD483),MONTH($AD483),1),DATE(YEAR($AE483),MONTH($AE483),28)),0)</f>
      </c>
      <c r="AV483" s="18">
        <f>SUM(AG483:AU483)</f>
      </c>
      <c r="AW483" s="18">
        <f>IF(J483&lt;&gt;0,J483,IF($AV483=0,0,AG483/$AV483*$Z483))</f>
      </c>
      <c r="AX483" s="18">
        <f>IF(K483&lt;&gt;0,K483,IF($AV483=0,0,AH483/$AV483*$Z483))</f>
      </c>
      <c r="AY483" s="18">
        <f>IF(L483&lt;&gt;0,L483,IF($AV483=0,0,AI483/$AV483*$Z483))</f>
      </c>
      <c r="AZ483" s="18">
        <f>IF(M483&lt;&gt;0,M483,IF($AV483=0,0,AJ483/$AV483*$Z483))</f>
      </c>
      <c r="BA483" s="18">
        <f>IF(N483&lt;&gt;0,N483,IF($AV483=0,0,AK483/$AV483*$Z483))</f>
      </c>
      <c r="BB483" s="18">
        <f>IF(O483&lt;&gt;0,O483,IF($AV483=0,0,AL483/$AV483*$Z483))</f>
      </c>
      <c r="BC483" s="18">
        <f>IF(P483&lt;&gt;0,P483,IF($AV483=0,0,AM483/$AV483*$Z483))</f>
      </c>
      <c r="BD483" s="18">
        <f>IF(Q483&lt;&gt;0,Q483,IF($AV483=0,0,AN483/$AV483*$Z483))</f>
      </c>
      <c r="BE483" s="18">
        <f>IF(R483&lt;&gt;0,R483,IF($AV483=0,0,AO483/$AV483*$Z483))</f>
      </c>
      <c r="BF483" s="18">
        <f>IF(S483&lt;&gt;0,S483,IF($AV483=0,0,AP483/$AV483*$Z483))</f>
      </c>
      <c r="BG483" s="18">
        <f>IF(T483&lt;&gt;0,T483,IF($AV483=0,0,AQ483/$AV483*$Z483))</f>
      </c>
      <c r="BH483" s="18">
        <f>IF(U483&lt;&gt;0,U483,IF($AV483=0,0,AR483/$AV483*$Z483))</f>
      </c>
      <c r="BI483" s="18">
        <f>IF(V483&lt;&gt;0,V483,IF($AV483=0,0,AS483/$AV483*$Z483))</f>
      </c>
      <c r="BJ483" s="18">
        <f>IF(W483&lt;&gt;0,W483,IF($AV483=0,0,AT483/$AV483*$Z483))</f>
      </c>
      <c r="BK483" s="18">
        <f>IF(X483&lt;&gt;0,X483,IF($AV483=0,0,AU483/$AV483*$Z483))</f>
      </c>
      <c r="BL483" s="18">
        <f>SUM(AW483:BK483)</f>
      </c>
      <c r="BM483" s="17" t="str">
        <v/>
      </c>
    </row>
    <row r="484" outlineLevel="4">
      <c r="A484" s="5" t="str">
        <v>14.1.6.5</v>
      </c>
      <c r="B484" s="5" t="str">
        <v/>
      </c>
      <c r="C484" s="5" t="str">
        <v>BSKDGNGENGR05</v>
      </c>
      <c r="D484" s="5" t="str">
        <v>BSKDGNGENGR05</v>
      </c>
      <c r="E484" s="19">
        <f>IFERROR(_xlfn.XLOOKUP(F484,Assumptions!B:B,Assumptions!C:C),0)</f>
      </c>
      <c r="F484" s="5" t="str">
        <v>Advanced Payment</v>
      </c>
      <c r="G484" s="5" t="str">
        <v/>
      </c>
      <c r="H484" s="18">
        <f>G483*E484</f>
      </c>
      <c r="I484" s="18">
        <f>H484*(1-0)</f>
      </c>
      <c r="J484" s="18">
        <v>0</v>
      </c>
      <c r="K484" s="18">
        <v>0</v>
      </c>
      <c r="L484" s="18">
        <v>0</v>
      </c>
      <c r="M484" s="18">
        <v>0</v>
      </c>
      <c r="N484" s="18">
        <v>0</v>
      </c>
      <c r="O484" s="18">
        <v>0</v>
      </c>
      <c r="P484" s="18">
        <v>0</v>
      </c>
      <c r="Q484" s="18">
        <v>0</v>
      </c>
      <c r="R484" s="18">
        <v>0</v>
      </c>
      <c r="S484" s="18">
        <v>0</v>
      </c>
      <c r="T484" s="18">
        <v>0</v>
      </c>
      <c r="U484" s="18">
        <v>0</v>
      </c>
      <c r="V484" s="18">
        <v>0</v>
      </c>
      <c r="W484" s="18">
        <v>0</v>
      </c>
      <c r="X484" s="18">
        <v>0</v>
      </c>
      <c r="Y484" s="18">
        <f>SUM(J484:X484)</f>
      </c>
      <c r="Z484" s="18">
        <f>I484-Y484</f>
      </c>
      <c r="AA484" s="20">
        <v>46026</v>
      </c>
      <c r="AB484" s="20">
        <v>46026</v>
      </c>
      <c r="AC484" s="18">
        <f>IFERROR(_xlfn.XLOOKUP(F484,Assumptions!B:B,Assumptions!D:D),0)</f>
      </c>
      <c r="AD484" s="20">
        <f>AA484+AC484</f>
      </c>
      <c r="AE484" s="20">
        <f>AC484+AB484</f>
      </c>
      <c r="AF484" s="5" t="str">
        <v/>
      </c>
      <c r="AG484" s="18">
        <f>IFERROR(_xlfn.BETA.DIST(DATE(YEAR(AG$2),MONTH(AG$2),15),$AD$2,$AE$2,FALSE,DATE(YEAR($AD484),MONTH($AD484),1),DATE(YEAR($AE484),MONTH($AE484),28)),0)</f>
      </c>
      <c r="AH484" s="18">
        <f>IFERROR(_xlfn.BETA.DIST(DATE(YEAR(AH$2),MONTH(AH$2),15),$AD$2,$AE$2,FALSE,DATE(YEAR($AD484),MONTH($AD484),1),DATE(YEAR($AE484),MONTH($AE484),28)),0)</f>
      </c>
      <c r="AI484" s="18">
        <f>IFERROR(_xlfn.BETA.DIST(DATE(YEAR(AI$2),MONTH(AI$2),15),$AD$2,$AE$2,FALSE,DATE(YEAR($AD484),MONTH($AD484),1),DATE(YEAR($AE484),MONTH($AE484),28)),0)</f>
      </c>
      <c r="AJ484" s="18">
        <f>IFERROR(_xlfn.BETA.DIST(DATE(YEAR(AJ$2),MONTH(AJ$2),15),$AD$2,$AE$2,FALSE,DATE(YEAR($AD484),MONTH($AD484),1),DATE(YEAR($AE484),MONTH($AE484),28)),0)</f>
      </c>
      <c r="AK484" s="18">
        <f>IFERROR(_xlfn.BETA.DIST(DATE(YEAR(AK$2),MONTH(AK$2),15),$AD$2,$AE$2,FALSE,DATE(YEAR($AD484),MONTH($AD484),1),DATE(YEAR($AE484),MONTH($AE484),28)),0)</f>
      </c>
      <c r="AL484" s="18">
        <f>IFERROR(_xlfn.BETA.DIST(DATE(YEAR(AL$2),MONTH(AL$2),15),$AD$2,$AE$2,FALSE,DATE(YEAR($AD484),MONTH($AD484),1),DATE(YEAR($AE484),MONTH($AE484),28)),0)</f>
      </c>
      <c r="AM484" s="18">
        <f>IFERROR(_xlfn.BETA.DIST(DATE(YEAR(AM$2),MONTH(AM$2),15),$AD$2,$AE$2,FALSE,DATE(YEAR($AD484),MONTH($AD484),1),DATE(YEAR($AE484),MONTH($AE484),28)),0)</f>
      </c>
      <c r="AN484" s="18">
        <f>IFERROR(_xlfn.BETA.DIST(DATE(YEAR(AN$2),MONTH(AN$2),15),$AD$2,$AE$2,FALSE,DATE(YEAR($AD484),MONTH($AD484),1),DATE(YEAR($AE484),MONTH($AE484),28)),0)</f>
      </c>
      <c r="AO484" s="18">
        <f>IFERROR(_xlfn.BETA.DIST(DATE(YEAR(AO$2),MONTH(AO$2),15),$AD$2,$AE$2,FALSE,DATE(YEAR($AD484),MONTH($AD484),1),DATE(YEAR($AE484),MONTH($AE484),28)),0)</f>
      </c>
      <c r="AP484" s="18">
        <f>IFERROR(_xlfn.BETA.DIST(DATE(YEAR(AP$2),MONTH(AP$2),15),$AD$2,$AE$2,FALSE,DATE(YEAR($AD484),MONTH($AD484),1),DATE(YEAR($AE484),MONTH($AE484),28)),0)</f>
      </c>
      <c r="AQ484" s="18">
        <f>IFERROR(_xlfn.BETA.DIST(DATE(YEAR(AQ$2),MONTH(AQ$2),15),$AD$2,$AE$2,FALSE,DATE(YEAR($AD484),MONTH($AD484),1),DATE(YEAR($AE484),MONTH($AE484),28)),0)</f>
      </c>
      <c r="AR484" s="18">
        <f>IFERROR(_xlfn.BETA.DIST(DATE(YEAR(AR$2),MONTH(AR$2),15),$AD$2,$AE$2,FALSE,DATE(YEAR($AD484),MONTH($AD484),1),DATE(YEAR($AE484),MONTH($AE484),28)),0)</f>
      </c>
      <c r="AS484" s="18">
        <f>IFERROR(_xlfn.BETA.DIST(DATE(YEAR(AS$2),MONTH(AS$2),15),$AD$2,$AE$2,FALSE,DATE(YEAR($AD484),MONTH($AD484),1),DATE(YEAR($AE484),MONTH($AE484),28)),0)</f>
      </c>
      <c r="AT484" s="18">
        <f>IFERROR(_xlfn.BETA.DIST(DATE(YEAR(AT$2),MONTH(AT$2),15),$AD$2,$AE$2,FALSE,DATE(YEAR($AD484),MONTH($AD484),1),DATE(YEAR($AE484),MONTH($AE484),28)),0)</f>
      </c>
      <c r="AU484" s="18">
        <f>IFERROR(_xlfn.BETA.DIST(DATE(YEAR(AU$2),MONTH(AU$2),15),$AD$2,$AE$2,FALSE,DATE(YEAR($AD484),MONTH($AD484),1),DATE(YEAR($AE484),MONTH($AE484),28)),0)</f>
      </c>
      <c r="AV484" s="18">
        <f>SUM(AG484:AU484)</f>
      </c>
      <c r="AW484" s="18">
        <f>IF(J484&lt;&gt;0,J484,IF($AV484=0,0,AG484/$AV484*$Z484))</f>
      </c>
      <c r="AX484" s="18">
        <f>IF(K484&lt;&gt;0,K484,IF($AV484=0,0,AH484/$AV484*$Z484))</f>
      </c>
      <c r="AY484" s="18">
        <f>IF(L484&lt;&gt;0,L484,IF($AV484=0,0,AI484/$AV484*$Z484))</f>
      </c>
      <c r="AZ484" s="18">
        <f>IF(M484&lt;&gt;0,M484,IF($AV484=0,0,AJ484/$AV484*$Z484))</f>
      </c>
      <c r="BA484" s="18">
        <f>IF(N484&lt;&gt;0,N484,IF($AV484=0,0,AK484/$AV484*$Z484))</f>
      </c>
      <c r="BB484" s="18">
        <f>IF(O484&lt;&gt;0,O484,IF($AV484=0,0,AL484/$AV484*$Z484))</f>
      </c>
      <c r="BC484" s="18">
        <f>IF(P484&lt;&gt;0,P484,IF($AV484=0,0,AM484/$AV484*$Z484))</f>
      </c>
      <c r="BD484" s="18">
        <f>IF(Q484&lt;&gt;0,Q484,IF($AV484=0,0,AN484/$AV484*$Z484))</f>
      </c>
      <c r="BE484" s="18">
        <f>IF(R484&lt;&gt;0,R484,IF($AV484=0,0,AO484/$AV484*$Z484))</f>
      </c>
      <c r="BF484" s="18">
        <f>IF(S484&lt;&gt;0,S484,IF($AV484=0,0,AP484/$AV484*$Z484))</f>
      </c>
      <c r="BG484" s="18">
        <f>IF(T484&lt;&gt;0,T484,IF($AV484=0,0,AQ484/$AV484*$Z484))</f>
      </c>
      <c r="BH484" s="18">
        <f>IF(U484&lt;&gt;0,U484,IF($AV484=0,0,AR484/$AV484*$Z484))</f>
      </c>
      <c r="BI484" s="18">
        <f>IF(V484&lt;&gt;0,V484,IF($AV484=0,0,AS484/$AV484*$Z484))</f>
      </c>
      <c r="BJ484" s="18">
        <f>IF(W484&lt;&gt;0,W484,IF($AV484=0,0,AT484/$AV484*$Z484))</f>
      </c>
      <c r="BK484" s="18">
        <f>IF(X484&lt;&gt;0,X484,IF($AV484=0,0,AU484/$AV484*$Z484))</f>
      </c>
      <c r="BL484" s="18">
        <f>SUM(AW484:BK484)</f>
      </c>
      <c r="BM484" s="18">
        <f>I484-BL484</f>
      </c>
    </row>
    <row r="485" outlineLevel="4">
      <c r="A485" s="5" t="str">
        <v>14.1.6.5</v>
      </c>
      <c r="B485" s="5" t="str">
        <v/>
      </c>
      <c r="C485" s="5" t="str">
        <v>BSPRELGENG207</v>
      </c>
      <c r="D485" s="5" t="str">
        <v>BSPRELGENG207</v>
      </c>
      <c r="E485" s="19">
        <f>IFERROR(_xlfn.XLOOKUP(F485,Assumptions!B:B,Assumptions!C:C),0)</f>
      </c>
      <c r="F485" s="5" t="str">
        <v>Site Delivery USD</v>
      </c>
      <c r="G485" s="5" t="str">
        <v/>
      </c>
      <c r="H485" s="18">
        <f>G483*E485</f>
      </c>
      <c r="I485" s="18">
        <f>H485*(1-0)</f>
      </c>
      <c r="J485" s="18">
        <v>0</v>
      </c>
      <c r="K485" s="18">
        <v>0</v>
      </c>
      <c r="L485" s="18">
        <v>0</v>
      </c>
      <c r="M485" s="18">
        <v>0</v>
      </c>
      <c r="N485" s="18">
        <v>0</v>
      </c>
      <c r="O485" s="18">
        <v>0</v>
      </c>
      <c r="P485" s="18">
        <v>0</v>
      </c>
      <c r="Q485" s="18">
        <v>0</v>
      </c>
      <c r="R485" s="18">
        <v>0</v>
      </c>
      <c r="S485" s="18">
        <v>0</v>
      </c>
      <c r="T485" s="18">
        <v>0</v>
      </c>
      <c r="U485" s="18">
        <v>0</v>
      </c>
      <c r="V485" s="18">
        <v>0</v>
      </c>
      <c r="W485" s="18">
        <v>0</v>
      </c>
      <c r="X485" s="18">
        <v>0</v>
      </c>
      <c r="Y485" s="18">
        <f>SUM(J485:X485)</f>
      </c>
      <c r="Z485" s="18">
        <f>I485-Y485</f>
      </c>
      <c r="AA485" s="20">
        <v>46294</v>
      </c>
      <c r="AB485" s="20">
        <v>46294</v>
      </c>
      <c r="AC485" s="18">
        <f>IFERROR(_xlfn.XLOOKUP(F485,Assumptions!B:B,Assumptions!D:D),0)</f>
      </c>
      <c r="AD485" s="20">
        <f>AA485+AC485</f>
      </c>
      <c r="AE485" s="20">
        <f>AC485+AB485</f>
      </c>
      <c r="AF485" s="5" t="str">
        <v/>
      </c>
      <c r="AG485" s="18">
        <f>IFERROR(_xlfn.BETA.DIST(DATE(YEAR(AG$2),MONTH(AG$2),15),$AD$2,$AE$2,FALSE,DATE(YEAR($AD485),MONTH($AD485),1),DATE(YEAR($AE485),MONTH($AE485),28)),0)</f>
      </c>
      <c r="AH485" s="18">
        <f>IFERROR(_xlfn.BETA.DIST(DATE(YEAR(AH$2),MONTH(AH$2),15),$AD$2,$AE$2,FALSE,DATE(YEAR($AD485),MONTH($AD485),1),DATE(YEAR($AE485),MONTH($AE485),28)),0)</f>
      </c>
      <c r="AI485" s="18">
        <f>IFERROR(_xlfn.BETA.DIST(DATE(YEAR(AI$2),MONTH(AI$2),15),$AD$2,$AE$2,FALSE,DATE(YEAR($AD485),MONTH($AD485),1),DATE(YEAR($AE485),MONTH($AE485),28)),0)</f>
      </c>
      <c r="AJ485" s="18">
        <f>IFERROR(_xlfn.BETA.DIST(DATE(YEAR(AJ$2),MONTH(AJ$2),15),$AD$2,$AE$2,FALSE,DATE(YEAR($AD485),MONTH($AD485),1),DATE(YEAR($AE485),MONTH($AE485),28)),0)</f>
      </c>
      <c r="AK485" s="18">
        <f>IFERROR(_xlfn.BETA.DIST(DATE(YEAR(AK$2),MONTH(AK$2),15),$AD$2,$AE$2,FALSE,DATE(YEAR($AD485),MONTH($AD485),1),DATE(YEAR($AE485),MONTH($AE485),28)),0)</f>
      </c>
      <c r="AL485" s="18">
        <f>IFERROR(_xlfn.BETA.DIST(DATE(YEAR(AL$2),MONTH(AL$2),15),$AD$2,$AE$2,FALSE,DATE(YEAR($AD485),MONTH($AD485),1),DATE(YEAR($AE485),MONTH($AE485),28)),0)</f>
      </c>
      <c r="AM485" s="18">
        <f>IFERROR(_xlfn.BETA.DIST(DATE(YEAR(AM$2),MONTH(AM$2),15),$AD$2,$AE$2,FALSE,DATE(YEAR($AD485),MONTH($AD485),1),DATE(YEAR($AE485),MONTH($AE485),28)),0)</f>
      </c>
      <c r="AN485" s="18">
        <f>IFERROR(_xlfn.BETA.DIST(DATE(YEAR(AN$2),MONTH(AN$2),15),$AD$2,$AE$2,FALSE,DATE(YEAR($AD485),MONTH($AD485),1),DATE(YEAR($AE485),MONTH($AE485),28)),0)</f>
      </c>
      <c r="AO485" s="18">
        <f>IFERROR(_xlfn.BETA.DIST(DATE(YEAR(AO$2),MONTH(AO$2),15),$AD$2,$AE$2,FALSE,DATE(YEAR($AD485),MONTH($AD485),1),DATE(YEAR($AE485),MONTH($AE485),28)),0)</f>
      </c>
      <c r="AP485" s="18">
        <f>IFERROR(_xlfn.BETA.DIST(DATE(YEAR(AP$2),MONTH(AP$2),15),$AD$2,$AE$2,FALSE,DATE(YEAR($AD485),MONTH($AD485),1),DATE(YEAR($AE485),MONTH($AE485),28)),0)</f>
      </c>
      <c r="AQ485" s="18">
        <f>IFERROR(_xlfn.BETA.DIST(DATE(YEAR(AQ$2),MONTH(AQ$2),15),$AD$2,$AE$2,FALSE,DATE(YEAR($AD485),MONTH($AD485),1),DATE(YEAR($AE485),MONTH($AE485),28)),0)</f>
      </c>
      <c r="AR485" s="18">
        <f>IFERROR(_xlfn.BETA.DIST(DATE(YEAR(AR$2),MONTH(AR$2),15),$AD$2,$AE$2,FALSE,DATE(YEAR($AD485),MONTH($AD485),1),DATE(YEAR($AE485),MONTH($AE485),28)),0)</f>
      </c>
      <c r="AS485" s="18">
        <f>IFERROR(_xlfn.BETA.DIST(DATE(YEAR(AS$2),MONTH(AS$2),15),$AD$2,$AE$2,FALSE,DATE(YEAR($AD485),MONTH($AD485),1),DATE(YEAR($AE485),MONTH($AE485),28)),0)</f>
      </c>
      <c r="AT485" s="18">
        <f>IFERROR(_xlfn.BETA.DIST(DATE(YEAR(AT$2),MONTH(AT$2),15),$AD$2,$AE$2,FALSE,DATE(YEAR($AD485),MONTH($AD485),1),DATE(YEAR($AE485),MONTH($AE485),28)),0)</f>
      </c>
      <c r="AU485" s="18">
        <f>IFERROR(_xlfn.BETA.DIST(DATE(YEAR(AU$2),MONTH(AU$2),15),$AD$2,$AE$2,FALSE,DATE(YEAR($AD485),MONTH($AD485),1),DATE(YEAR($AE485),MONTH($AE485),28)),0)</f>
      </c>
      <c r="AV485" s="18">
        <f>SUM(AG485:AU485)</f>
      </c>
      <c r="AW485" s="18">
        <f>IF(J485&lt;&gt;0,J485,IF($AV485=0,0,AG485/$AV485*$Z485))</f>
      </c>
      <c r="AX485" s="18">
        <f>IF(K485&lt;&gt;0,K485,IF($AV485=0,0,AH485/$AV485*$Z485))</f>
      </c>
      <c r="AY485" s="18">
        <f>IF(L485&lt;&gt;0,L485,IF($AV485=0,0,AI485/$AV485*$Z485))</f>
      </c>
      <c r="AZ485" s="18">
        <f>IF(M485&lt;&gt;0,M485,IF($AV485=0,0,AJ485/$AV485*$Z485))</f>
      </c>
      <c r="BA485" s="18">
        <f>IF(N485&lt;&gt;0,N485,IF($AV485=0,0,AK485/$AV485*$Z485))</f>
      </c>
      <c r="BB485" s="18">
        <f>IF(O485&lt;&gt;0,O485,IF($AV485=0,0,AL485/$AV485*$Z485))</f>
      </c>
      <c r="BC485" s="18">
        <f>IF(P485&lt;&gt;0,P485,IF($AV485=0,0,AM485/$AV485*$Z485))</f>
      </c>
      <c r="BD485" s="18">
        <f>IF(Q485&lt;&gt;0,Q485,IF($AV485=0,0,AN485/$AV485*$Z485))</f>
      </c>
      <c r="BE485" s="18">
        <f>IF(R485&lt;&gt;0,R485,IF($AV485=0,0,AO485/$AV485*$Z485))</f>
      </c>
      <c r="BF485" s="18">
        <f>IF(S485&lt;&gt;0,S485,IF($AV485=0,0,AP485/$AV485*$Z485))</f>
      </c>
      <c r="BG485" s="18">
        <f>IF(T485&lt;&gt;0,T485,IF($AV485=0,0,AQ485/$AV485*$Z485))</f>
      </c>
      <c r="BH485" s="18">
        <f>IF(U485&lt;&gt;0,U485,IF($AV485=0,0,AR485/$AV485*$Z485))</f>
      </c>
      <c r="BI485" s="18">
        <f>IF(V485&lt;&gt;0,V485,IF($AV485=0,0,AS485/$AV485*$Z485))</f>
      </c>
      <c r="BJ485" s="18">
        <f>IF(W485&lt;&gt;0,W485,IF($AV485=0,0,AT485/$AV485*$Z485))</f>
      </c>
      <c r="BK485" s="18">
        <f>IF(X485&lt;&gt;0,X485,IF($AV485=0,0,AU485/$AV485*$Z485))</f>
      </c>
      <c r="BL485" s="18">
        <f>SUM(AW485:BK485)</f>
      </c>
      <c r="BM485" s="18">
        <f>I485-BL485</f>
      </c>
    </row>
    <row r="486" outlineLevel="4">
      <c r="A486" s="5" t="str">
        <v>14.1.6.5</v>
      </c>
      <c r="B486" s="5" t="str">
        <v/>
      </c>
      <c r="C486" s="5" t="str">
        <v>BSKDGNGENGR07</v>
      </c>
      <c r="D486" s="5" t="str">
        <v>BSKDGNGENGR07</v>
      </c>
      <c r="E486" s="19">
        <f>IFERROR(_xlfn.XLOOKUP(F486,Assumptions!B:B,Assumptions!C:C),0)</f>
      </c>
      <c r="F486" s="5" t="str">
        <v>Retention</v>
      </c>
      <c r="G486" s="5" t="str">
        <v/>
      </c>
      <c r="H486" s="18">
        <f>G483*E486</f>
      </c>
      <c r="I486" s="18">
        <f>H486*(1-0)</f>
      </c>
      <c r="J486" s="18">
        <v>0</v>
      </c>
      <c r="K486" s="18">
        <v>0</v>
      </c>
      <c r="L486" s="18">
        <v>0</v>
      </c>
      <c r="M486" s="18">
        <v>0</v>
      </c>
      <c r="N486" s="18">
        <v>0</v>
      </c>
      <c r="O486" s="18">
        <v>0</v>
      </c>
      <c r="P486" s="18">
        <v>0</v>
      </c>
      <c r="Q486" s="18">
        <v>0</v>
      </c>
      <c r="R486" s="18">
        <v>0</v>
      </c>
      <c r="S486" s="18">
        <v>0</v>
      </c>
      <c r="T486" s="18">
        <v>0</v>
      </c>
      <c r="U486" s="18">
        <v>0</v>
      </c>
      <c r="V486" s="18">
        <v>0</v>
      </c>
      <c r="W486" s="18">
        <v>0</v>
      </c>
      <c r="X486" s="18">
        <v>0</v>
      </c>
      <c r="Y486" s="18">
        <f>SUM(J486:X486)</f>
      </c>
      <c r="Z486" s="18">
        <f>I486-Y486</f>
      </c>
      <c r="AA486" s="20">
        <v>46483</v>
      </c>
      <c r="AB486" s="20">
        <v>46483</v>
      </c>
      <c r="AC486" s="18">
        <f>IFERROR(_xlfn.XLOOKUP(F486,Assumptions!B:B,Assumptions!D:D),0)</f>
      </c>
      <c r="AD486" s="20">
        <f>AA486+AC486</f>
      </c>
      <c r="AE486" s="20">
        <f>AC486+AB486</f>
      </c>
      <c r="AF486" s="5" t="str">
        <v/>
      </c>
      <c r="AG486" s="18">
        <f>IFERROR(_xlfn.BETA.DIST(DATE(YEAR(AG$2),MONTH(AG$2),15),$AD$2,$AE$2,FALSE,DATE(YEAR($AD486),MONTH($AD486),1),DATE(YEAR($AE486),MONTH($AE486),28)),0)</f>
      </c>
      <c r="AH486" s="18">
        <f>IFERROR(_xlfn.BETA.DIST(DATE(YEAR(AH$2),MONTH(AH$2),15),$AD$2,$AE$2,FALSE,DATE(YEAR($AD486),MONTH($AD486),1),DATE(YEAR($AE486),MONTH($AE486),28)),0)</f>
      </c>
      <c r="AI486" s="18">
        <f>IFERROR(_xlfn.BETA.DIST(DATE(YEAR(AI$2),MONTH(AI$2),15),$AD$2,$AE$2,FALSE,DATE(YEAR($AD486),MONTH($AD486),1),DATE(YEAR($AE486),MONTH($AE486),28)),0)</f>
      </c>
      <c r="AJ486" s="18">
        <f>IFERROR(_xlfn.BETA.DIST(DATE(YEAR(AJ$2),MONTH(AJ$2),15),$AD$2,$AE$2,FALSE,DATE(YEAR($AD486),MONTH($AD486),1),DATE(YEAR($AE486),MONTH($AE486),28)),0)</f>
      </c>
      <c r="AK486" s="18">
        <f>IFERROR(_xlfn.BETA.DIST(DATE(YEAR(AK$2),MONTH(AK$2),15),$AD$2,$AE$2,FALSE,DATE(YEAR($AD486),MONTH($AD486),1),DATE(YEAR($AE486),MONTH($AE486),28)),0)</f>
      </c>
      <c r="AL486" s="18">
        <f>IFERROR(_xlfn.BETA.DIST(DATE(YEAR(AL$2),MONTH(AL$2),15),$AD$2,$AE$2,FALSE,DATE(YEAR($AD486),MONTH($AD486),1),DATE(YEAR($AE486),MONTH($AE486),28)),0)</f>
      </c>
      <c r="AM486" s="18">
        <f>IFERROR(_xlfn.BETA.DIST(DATE(YEAR(AM$2),MONTH(AM$2),15),$AD$2,$AE$2,FALSE,DATE(YEAR($AD486),MONTH($AD486),1),DATE(YEAR($AE486),MONTH($AE486),28)),0)</f>
      </c>
      <c r="AN486" s="18">
        <f>IFERROR(_xlfn.BETA.DIST(DATE(YEAR(AN$2),MONTH(AN$2),15),$AD$2,$AE$2,FALSE,DATE(YEAR($AD486),MONTH($AD486),1),DATE(YEAR($AE486),MONTH($AE486),28)),0)</f>
      </c>
      <c r="AO486" s="18">
        <f>IFERROR(_xlfn.BETA.DIST(DATE(YEAR(AO$2),MONTH(AO$2),15),$AD$2,$AE$2,FALSE,DATE(YEAR($AD486),MONTH($AD486),1),DATE(YEAR($AE486),MONTH($AE486),28)),0)</f>
      </c>
      <c r="AP486" s="18">
        <f>IFERROR(_xlfn.BETA.DIST(DATE(YEAR(AP$2),MONTH(AP$2),15),$AD$2,$AE$2,FALSE,DATE(YEAR($AD486),MONTH($AD486),1),DATE(YEAR($AE486),MONTH($AE486),28)),0)</f>
      </c>
      <c r="AQ486" s="18">
        <f>IFERROR(_xlfn.BETA.DIST(DATE(YEAR(AQ$2),MONTH(AQ$2),15),$AD$2,$AE$2,FALSE,DATE(YEAR($AD486),MONTH($AD486),1),DATE(YEAR($AE486),MONTH($AE486),28)),0)</f>
      </c>
      <c r="AR486" s="18">
        <f>IFERROR(_xlfn.BETA.DIST(DATE(YEAR(AR$2),MONTH(AR$2),15),$AD$2,$AE$2,FALSE,DATE(YEAR($AD486),MONTH($AD486),1),DATE(YEAR($AE486),MONTH($AE486),28)),0)</f>
      </c>
      <c r="AS486" s="18">
        <f>IFERROR(_xlfn.BETA.DIST(DATE(YEAR(AS$2),MONTH(AS$2),15),$AD$2,$AE$2,FALSE,DATE(YEAR($AD486),MONTH($AD486),1),DATE(YEAR($AE486),MONTH($AE486),28)),0)</f>
      </c>
      <c r="AT486" s="18">
        <f>IFERROR(_xlfn.BETA.DIST(DATE(YEAR(AT$2),MONTH(AT$2),15),$AD$2,$AE$2,FALSE,DATE(YEAR($AD486),MONTH($AD486),1),DATE(YEAR($AE486),MONTH($AE486),28)),0)</f>
      </c>
      <c r="AU486" s="18">
        <f>IFERROR(_xlfn.BETA.DIST(DATE(YEAR(AU$2),MONTH(AU$2),15),$AD$2,$AE$2,FALSE,DATE(YEAR($AD486),MONTH($AD486),1),DATE(YEAR($AE486),MONTH($AE486),28)),0)</f>
      </c>
      <c r="AV486" s="18">
        <f>SUM(AG486:AU486)</f>
      </c>
      <c r="AW486" s="18">
        <f>IF(J486&lt;&gt;0,J486,IF($AV486=0,0,AG486/$AV486*$Z486))</f>
      </c>
      <c r="AX486" s="18">
        <f>IF(K486&lt;&gt;0,K486,IF($AV486=0,0,AH486/$AV486*$Z486))</f>
      </c>
      <c r="AY486" s="18">
        <f>IF(L486&lt;&gt;0,L486,IF($AV486=0,0,AI486/$AV486*$Z486))</f>
      </c>
      <c r="AZ486" s="18">
        <f>IF(M486&lt;&gt;0,M486,IF($AV486=0,0,AJ486/$AV486*$Z486))</f>
      </c>
      <c r="BA486" s="18">
        <f>IF(N486&lt;&gt;0,N486,IF($AV486=0,0,AK486/$AV486*$Z486))</f>
      </c>
      <c r="BB486" s="18">
        <f>IF(O486&lt;&gt;0,O486,IF($AV486=0,0,AL486/$AV486*$Z486))</f>
      </c>
      <c r="BC486" s="18">
        <f>IF(P486&lt;&gt;0,P486,IF($AV486=0,0,AM486/$AV486*$Z486))</f>
      </c>
      <c r="BD486" s="18">
        <f>IF(Q486&lt;&gt;0,Q486,IF($AV486=0,0,AN486/$AV486*$Z486))</f>
      </c>
      <c r="BE486" s="18">
        <f>IF(R486&lt;&gt;0,R486,IF($AV486=0,0,AO486/$AV486*$Z486))</f>
      </c>
      <c r="BF486" s="18">
        <f>IF(S486&lt;&gt;0,S486,IF($AV486=0,0,AP486/$AV486*$Z486))</f>
      </c>
      <c r="BG486" s="18">
        <f>IF(T486&lt;&gt;0,T486,IF($AV486=0,0,AQ486/$AV486*$Z486))</f>
      </c>
      <c r="BH486" s="18">
        <f>IF(U486&lt;&gt;0,U486,IF($AV486=0,0,AR486/$AV486*$Z486))</f>
      </c>
      <c r="BI486" s="18">
        <f>IF(V486&lt;&gt;0,V486,IF($AV486=0,0,AS486/$AV486*$Z486))</f>
      </c>
      <c r="BJ486" s="18">
        <f>IF(W486&lt;&gt;0,W486,IF($AV486=0,0,AT486/$AV486*$Z486))</f>
      </c>
      <c r="BK486" s="18">
        <f>IF(X486&lt;&gt;0,X486,IF($AV486=0,0,AU486/$AV486*$Z486))</f>
      </c>
      <c r="BL486" s="18">
        <f>SUM(AW486:BK486)</f>
      </c>
      <c r="BM486" s="18">
        <f>I486-BL486</f>
      </c>
    </row>
    <row r="487" outlineLevel="3">
      <c r="A487" s="17" t="str">
        <v>14.1.7</v>
      </c>
      <c r="B487" s="17" t="str">
        <v/>
      </c>
      <c r="C487" s="17" t="str">
        <v/>
      </c>
      <c r="D487" s="17" t="str">
        <v/>
      </c>
      <c r="E487" s="17" t="str">
        <v>14.1.7</v>
      </c>
      <c r="F487" s="17" t="str">
        <v>Set gas barriers complete with connections.</v>
      </c>
      <c r="G487" s="17">
        <v>2668.72</v>
      </c>
      <c r="H487" s="17" t="str">
        <v/>
      </c>
      <c r="I487" s="17" t="str">
        <v/>
      </c>
      <c r="J487" s="17" t="str">
        <v/>
      </c>
      <c r="K487" s="17" t="str">
        <v/>
      </c>
      <c r="L487" s="17" t="str">
        <v/>
      </c>
      <c r="M487" s="17" t="str">
        <v/>
      </c>
      <c r="N487" s="17" t="str">
        <v/>
      </c>
      <c r="O487" s="17" t="str">
        <v/>
      </c>
      <c r="P487" s="17" t="str">
        <v/>
      </c>
      <c r="Q487" s="17" t="str">
        <v/>
      </c>
      <c r="R487" s="17" t="str">
        <v/>
      </c>
      <c r="S487" s="17" t="str">
        <v/>
      </c>
      <c r="T487" s="17" t="str">
        <v/>
      </c>
      <c r="U487" s="17" t="str">
        <v/>
      </c>
      <c r="V487" s="17" t="str">
        <v/>
      </c>
      <c r="W487" s="17" t="str">
        <v/>
      </c>
      <c r="X487" s="17" t="str">
        <v/>
      </c>
      <c r="Y487" s="17" t="str">
        <v/>
      </c>
      <c r="Z487" s="17" t="str">
        <v/>
      </c>
      <c r="AA487" s="17" t="str">
        <v/>
      </c>
      <c r="AB487" s="17" t="str">
        <v/>
      </c>
      <c r="AC487" s="17" t="str">
        <v/>
      </c>
      <c r="AD487" s="17" t="str">
        <v/>
      </c>
      <c r="AE487" s="17" t="str">
        <v/>
      </c>
      <c r="AF487" s="5" t="str">
        <v/>
      </c>
      <c r="AG487" s="18">
        <f>IFERROR(_xlfn.BETA.DIST(DATE(YEAR(AG$2),MONTH(AG$2),15),$AD$2,$AE$2,FALSE,DATE(YEAR($AD487),MONTH($AD487),1),DATE(YEAR($AE487),MONTH($AE487),28)),0)</f>
      </c>
      <c r="AH487" s="18">
        <f>IFERROR(_xlfn.BETA.DIST(DATE(YEAR(AH$2),MONTH(AH$2),15),$AD$2,$AE$2,FALSE,DATE(YEAR($AD487),MONTH($AD487),1),DATE(YEAR($AE487),MONTH($AE487),28)),0)</f>
      </c>
      <c r="AI487" s="18">
        <f>IFERROR(_xlfn.BETA.DIST(DATE(YEAR(AI$2),MONTH(AI$2),15),$AD$2,$AE$2,FALSE,DATE(YEAR($AD487),MONTH($AD487),1),DATE(YEAR($AE487),MONTH($AE487),28)),0)</f>
      </c>
      <c r="AJ487" s="18">
        <f>IFERROR(_xlfn.BETA.DIST(DATE(YEAR(AJ$2),MONTH(AJ$2),15),$AD$2,$AE$2,FALSE,DATE(YEAR($AD487),MONTH($AD487),1),DATE(YEAR($AE487),MONTH($AE487),28)),0)</f>
      </c>
      <c r="AK487" s="18">
        <f>IFERROR(_xlfn.BETA.DIST(DATE(YEAR(AK$2),MONTH(AK$2),15),$AD$2,$AE$2,FALSE,DATE(YEAR($AD487),MONTH($AD487),1),DATE(YEAR($AE487),MONTH($AE487),28)),0)</f>
      </c>
      <c r="AL487" s="18">
        <f>IFERROR(_xlfn.BETA.DIST(DATE(YEAR(AL$2),MONTH(AL$2),15),$AD$2,$AE$2,FALSE,DATE(YEAR($AD487),MONTH($AD487),1),DATE(YEAR($AE487),MONTH($AE487),28)),0)</f>
      </c>
      <c r="AM487" s="18">
        <f>IFERROR(_xlfn.BETA.DIST(DATE(YEAR(AM$2),MONTH(AM$2),15),$AD$2,$AE$2,FALSE,DATE(YEAR($AD487),MONTH($AD487),1),DATE(YEAR($AE487),MONTH($AE487),28)),0)</f>
      </c>
      <c r="AN487" s="18">
        <f>IFERROR(_xlfn.BETA.DIST(DATE(YEAR(AN$2),MONTH(AN$2),15),$AD$2,$AE$2,FALSE,DATE(YEAR($AD487),MONTH($AD487),1),DATE(YEAR($AE487),MONTH($AE487),28)),0)</f>
      </c>
      <c r="AO487" s="18">
        <f>IFERROR(_xlfn.BETA.DIST(DATE(YEAR(AO$2),MONTH(AO$2),15),$AD$2,$AE$2,FALSE,DATE(YEAR($AD487),MONTH($AD487),1),DATE(YEAR($AE487),MONTH($AE487),28)),0)</f>
      </c>
      <c r="AP487" s="18">
        <f>IFERROR(_xlfn.BETA.DIST(DATE(YEAR(AP$2),MONTH(AP$2),15),$AD$2,$AE$2,FALSE,DATE(YEAR($AD487),MONTH($AD487),1),DATE(YEAR($AE487),MONTH($AE487),28)),0)</f>
      </c>
      <c r="AQ487" s="18">
        <f>IFERROR(_xlfn.BETA.DIST(DATE(YEAR(AQ$2),MONTH(AQ$2),15),$AD$2,$AE$2,FALSE,DATE(YEAR($AD487),MONTH($AD487),1),DATE(YEAR($AE487),MONTH($AE487),28)),0)</f>
      </c>
      <c r="AR487" s="18">
        <f>IFERROR(_xlfn.BETA.DIST(DATE(YEAR(AR$2),MONTH(AR$2),15),$AD$2,$AE$2,FALSE,DATE(YEAR($AD487),MONTH($AD487),1),DATE(YEAR($AE487),MONTH($AE487),28)),0)</f>
      </c>
      <c r="AS487" s="18">
        <f>IFERROR(_xlfn.BETA.DIST(DATE(YEAR(AS$2),MONTH(AS$2),15),$AD$2,$AE$2,FALSE,DATE(YEAR($AD487),MONTH($AD487),1),DATE(YEAR($AE487),MONTH($AE487),28)),0)</f>
      </c>
      <c r="AT487" s="18">
        <f>IFERROR(_xlfn.BETA.DIST(DATE(YEAR(AT$2),MONTH(AT$2),15),$AD$2,$AE$2,FALSE,DATE(YEAR($AD487),MONTH($AD487),1),DATE(YEAR($AE487),MONTH($AE487),28)),0)</f>
      </c>
      <c r="AU487" s="18">
        <f>IFERROR(_xlfn.BETA.DIST(DATE(YEAR(AU$2),MONTH(AU$2),15),$AD$2,$AE$2,FALSE,DATE(YEAR($AD487),MONTH($AD487),1),DATE(YEAR($AE487),MONTH($AE487),28)),0)</f>
      </c>
      <c r="AV487" s="18">
        <f>SUM(AG487:AU487)</f>
      </c>
      <c r="AW487" s="18">
        <f>IF(J487&lt;&gt;0,J487,IF($AV487=0,0,AG487/$AV487*$Z487))</f>
      </c>
      <c r="AX487" s="18">
        <f>IF(K487&lt;&gt;0,K487,IF($AV487=0,0,AH487/$AV487*$Z487))</f>
      </c>
      <c r="AY487" s="18">
        <f>IF(L487&lt;&gt;0,L487,IF($AV487=0,0,AI487/$AV487*$Z487))</f>
      </c>
      <c r="AZ487" s="18">
        <f>IF(M487&lt;&gt;0,M487,IF($AV487=0,0,AJ487/$AV487*$Z487))</f>
      </c>
      <c r="BA487" s="18">
        <f>IF(N487&lt;&gt;0,N487,IF($AV487=0,0,AK487/$AV487*$Z487))</f>
      </c>
      <c r="BB487" s="18">
        <f>IF(O487&lt;&gt;0,O487,IF($AV487=0,0,AL487/$AV487*$Z487))</f>
      </c>
      <c r="BC487" s="18">
        <f>IF(P487&lt;&gt;0,P487,IF($AV487=0,0,AM487/$AV487*$Z487))</f>
      </c>
      <c r="BD487" s="18">
        <f>IF(Q487&lt;&gt;0,Q487,IF($AV487=0,0,AN487/$AV487*$Z487))</f>
      </c>
      <c r="BE487" s="18">
        <f>IF(R487&lt;&gt;0,R487,IF($AV487=0,0,AO487/$AV487*$Z487))</f>
      </c>
      <c r="BF487" s="18">
        <f>IF(S487&lt;&gt;0,S487,IF($AV487=0,0,AP487/$AV487*$Z487))</f>
      </c>
      <c r="BG487" s="18">
        <f>IF(T487&lt;&gt;0,T487,IF($AV487=0,0,AQ487/$AV487*$Z487))</f>
      </c>
      <c r="BH487" s="18">
        <f>IF(U487&lt;&gt;0,U487,IF($AV487=0,0,AR487/$AV487*$Z487))</f>
      </c>
      <c r="BI487" s="18">
        <f>IF(V487&lt;&gt;0,V487,IF($AV487=0,0,AS487/$AV487*$Z487))</f>
      </c>
      <c r="BJ487" s="18">
        <f>IF(W487&lt;&gt;0,W487,IF($AV487=0,0,AT487/$AV487*$Z487))</f>
      </c>
      <c r="BK487" s="18">
        <f>IF(X487&lt;&gt;0,X487,IF($AV487=0,0,AU487/$AV487*$Z487))</f>
      </c>
      <c r="BL487" s="18">
        <f>SUM(AW487:BK487)</f>
      </c>
      <c r="BM487" s="17" t="str">
        <v/>
      </c>
    </row>
    <row r="488" outlineLevel="4">
      <c r="A488" s="5" t="str">
        <v>14.1.7</v>
      </c>
      <c r="B488" s="5" t="str">
        <v/>
      </c>
      <c r="C488" s="5" t="str">
        <v>BSKDGNGENGR05</v>
      </c>
      <c r="D488" s="5" t="str">
        <v>BSKDGNGENGR05</v>
      </c>
      <c r="E488" s="19">
        <f>IFERROR(_xlfn.XLOOKUP(F488,Assumptions!B:B,Assumptions!C:C),0)</f>
      </c>
      <c r="F488" s="5" t="str">
        <v>Advanced Payment</v>
      </c>
      <c r="G488" s="5" t="str">
        <v/>
      </c>
      <c r="H488" s="18">
        <f>G487*E488</f>
      </c>
      <c r="I488" s="18">
        <f>H488*(1-0)</f>
      </c>
      <c r="J488" s="18">
        <v>0</v>
      </c>
      <c r="K488" s="18">
        <v>0</v>
      </c>
      <c r="L488" s="18">
        <v>0</v>
      </c>
      <c r="M488" s="18">
        <v>0</v>
      </c>
      <c r="N488" s="18">
        <v>0</v>
      </c>
      <c r="O488" s="18">
        <v>0</v>
      </c>
      <c r="P488" s="18">
        <v>0</v>
      </c>
      <c r="Q488" s="18">
        <v>0</v>
      </c>
      <c r="R488" s="18">
        <v>0</v>
      </c>
      <c r="S488" s="18">
        <v>0</v>
      </c>
      <c r="T488" s="18">
        <v>0</v>
      </c>
      <c r="U488" s="18">
        <v>0</v>
      </c>
      <c r="V488" s="18">
        <v>0</v>
      </c>
      <c r="W488" s="18">
        <v>0</v>
      </c>
      <c r="X488" s="18">
        <v>0</v>
      </c>
      <c r="Y488" s="18">
        <f>SUM(J488:X488)</f>
      </c>
      <c r="Z488" s="18">
        <f>I488-Y488</f>
      </c>
      <c r="AA488" s="20">
        <v>46026</v>
      </c>
      <c r="AB488" s="20">
        <v>46026</v>
      </c>
      <c r="AC488" s="18">
        <f>IFERROR(_xlfn.XLOOKUP(F488,Assumptions!B:B,Assumptions!D:D),0)</f>
      </c>
      <c r="AD488" s="20">
        <f>AA488+AC488</f>
      </c>
      <c r="AE488" s="20">
        <f>AC488+AB488</f>
      </c>
      <c r="AF488" s="5" t="str">
        <v/>
      </c>
      <c r="AG488" s="18">
        <f>IFERROR(_xlfn.BETA.DIST(DATE(YEAR(AG$2),MONTH(AG$2),15),$AD$2,$AE$2,FALSE,DATE(YEAR($AD488),MONTH($AD488),1),DATE(YEAR($AE488),MONTH($AE488),28)),0)</f>
      </c>
      <c r="AH488" s="18">
        <f>IFERROR(_xlfn.BETA.DIST(DATE(YEAR(AH$2),MONTH(AH$2),15),$AD$2,$AE$2,FALSE,DATE(YEAR($AD488),MONTH($AD488),1),DATE(YEAR($AE488),MONTH($AE488),28)),0)</f>
      </c>
      <c r="AI488" s="18">
        <f>IFERROR(_xlfn.BETA.DIST(DATE(YEAR(AI$2),MONTH(AI$2),15),$AD$2,$AE$2,FALSE,DATE(YEAR($AD488),MONTH($AD488),1),DATE(YEAR($AE488),MONTH($AE488),28)),0)</f>
      </c>
      <c r="AJ488" s="18">
        <f>IFERROR(_xlfn.BETA.DIST(DATE(YEAR(AJ$2),MONTH(AJ$2),15),$AD$2,$AE$2,FALSE,DATE(YEAR($AD488),MONTH($AD488),1),DATE(YEAR($AE488),MONTH($AE488),28)),0)</f>
      </c>
      <c r="AK488" s="18">
        <f>IFERROR(_xlfn.BETA.DIST(DATE(YEAR(AK$2),MONTH(AK$2),15),$AD$2,$AE$2,FALSE,DATE(YEAR($AD488),MONTH($AD488),1),DATE(YEAR($AE488),MONTH($AE488),28)),0)</f>
      </c>
      <c r="AL488" s="18">
        <f>IFERROR(_xlfn.BETA.DIST(DATE(YEAR(AL$2),MONTH(AL$2),15),$AD$2,$AE$2,FALSE,DATE(YEAR($AD488),MONTH($AD488),1),DATE(YEAR($AE488),MONTH($AE488),28)),0)</f>
      </c>
      <c r="AM488" s="18">
        <f>IFERROR(_xlfn.BETA.DIST(DATE(YEAR(AM$2),MONTH(AM$2),15),$AD$2,$AE$2,FALSE,DATE(YEAR($AD488),MONTH($AD488),1),DATE(YEAR($AE488),MONTH($AE488),28)),0)</f>
      </c>
      <c r="AN488" s="18">
        <f>IFERROR(_xlfn.BETA.DIST(DATE(YEAR(AN$2),MONTH(AN$2),15),$AD$2,$AE$2,FALSE,DATE(YEAR($AD488),MONTH($AD488),1),DATE(YEAR($AE488),MONTH($AE488),28)),0)</f>
      </c>
      <c r="AO488" s="18">
        <f>IFERROR(_xlfn.BETA.DIST(DATE(YEAR(AO$2),MONTH(AO$2),15),$AD$2,$AE$2,FALSE,DATE(YEAR($AD488),MONTH($AD488),1),DATE(YEAR($AE488),MONTH($AE488),28)),0)</f>
      </c>
      <c r="AP488" s="18">
        <f>IFERROR(_xlfn.BETA.DIST(DATE(YEAR(AP$2),MONTH(AP$2),15),$AD$2,$AE$2,FALSE,DATE(YEAR($AD488),MONTH($AD488),1),DATE(YEAR($AE488),MONTH($AE488),28)),0)</f>
      </c>
      <c r="AQ488" s="18">
        <f>IFERROR(_xlfn.BETA.DIST(DATE(YEAR(AQ$2),MONTH(AQ$2),15),$AD$2,$AE$2,FALSE,DATE(YEAR($AD488),MONTH($AD488),1),DATE(YEAR($AE488),MONTH($AE488),28)),0)</f>
      </c>
      <c r="AR488" s="18">
        <f>IFERROR(_xlfn.BETA.DIST(DATE(YEAR(AR$2),MONTH(AR$2),15),$AD$2,$AE$2,FALSE,DATE(YEAR($AD488),MONTH($AD488),1),DATE(YEAR($AE488),MONTH($AE488),28)),0)</f>
      </c>
      <c r="AS488" s="18">
        <f>IFERROR(_xlfn.BETA.DIST(DATE(YEAR(AS$2),MONTH(AS$2),15),$AD$2,$AE$2,FALSE,DATE(YEAR($AD488),MONTH($AD488),1),DATE(YEAR($AE488),MONTH($AE488),28)),0)</f>
      </c>
      <c r="AT488" s="18">
        <f>IFERROR(_xlfn.BETA.DIST(DATE(YEAR(AT$2),MONTH(AT$2),15),$AD$2,$AE$2,FALSE,DATE(YEAR($AD488),MONTH($AD488),1),DATE(YEAR($AE488),MONTH($AE488),28)),0)</f>
      </c>
      <c r="AU488" s="18">
        <f>IFERROR(_xlfn.BETA.DIST(DATE(YEAR(AU$2),MONTH(AU$2),15),$AD$2,$AE$2,FALSE,DATE(YEAR($AD488),MONTH($AD488),1),DATE(YEAR($AE488),MONTH($AE488),28)),0)</f>
      </c>
      <c r="AV488" s="18">
        <f>SUM(AG488:AU488)</f>
      </c>
      <c r="AW488" s="18">
        <f>IF(J488&lt;&gt;0,J488,IF($AV488=0,0,AG488/$AV488*$Z488))</f>
      </c>
      <c r="AX488" s="18">
        <f>IF(K488&lt;&gt;0,K488,IF($AV488=0,0,AH488/$AV488*$Z488))</f>
      </c>
      <c r="AY488" s="18">
        <f>IF(L488&lt;&gt;0,L488,IF($AV488=0,0,AI488/$AV488*$Z488))</f>
      </c>
      <c r="AZ488" s="18">
        <f>IF(M488&lt;&gt;0,M488,IF($AV488=0,0,AJ488/$AV488*$Z488))</f>
      </c>
      <c r="BA488" s="18">
        <f>IF(N488&lt;&gt;0,N488,IF($AV488=0,0,AK488/$AV488*$Z488))</f>
      </c>
      <c r="BB488" s="18">
        <f>IF(O488&lt;&gt;0,O488,IF($AV488=0,0,AL488/$AV488*$Z488))</f>
      </c>
      <c r="BC488" s="18">
        <f>IF(P488&lt;&gt;0,P488,IF($AV488=0,0,AM488/$AV488*$Z488))</f>
      </c>
      <c r="BD488" s="18">
        <f>IF(Q488&lt;&gt;0,Q488,IF($AV488=0,0,AN488/$AV488*$Z488))</f>
      </c>
      <c r="BE488" s="18">
        <f>IF(R488&lt;&gt;0,R488,IF($AV488=0,0,AO488/$AV488*$Z488))</f>
      </c>
      <c r="BF488" s="18">
        <f>IF(S488&lt;&gt;0,S488,IF($AV488=0,0,AP488/$AV488*$Z488))</f>
      </c>
      <c r="BG488" s="18">
        <f>IF(T488&lt;&gt;0,T488,IF($AV488=0,0,AQ488/$AV488*$Z488))</f>
      </c>
      <c r="BH488" s="18">
        <f>IF(U488&lt;&gt;0,U488,IF($AV488=0,0,AR488/$AV488*$Z488))</f>
      </c>
      <c r="BI488" s="18">
        <f>IF(V488&lt;&gt;0,V488,IF($AV488=0,0,AS488/$AV488*$Z488))</f>
      </c>
      <c r="BJ488" s="18">
        <f>IF(W488&lt;&gt;0,W488,IF($AV488=0,0,AT488/$AV488*$Z488))</f>
      </c>
      <c r="BK488" s="18">
        <f>IF(X488&lt;&gt;0,X488,IF($AV488=0,0,AU488/$AV488*$Z488))</f>
      </c>
      <c r="BL488" s="18">
        <f>SUM(AW488:BK488)</f>
      </c>
      <c r="BM488" s="18">
        <f>I488-BL488</f>
      </c>
    </row>
    <row r="489" outlineLevel="4">
      <c r="A489" s="5" t="str">
        <v>14.1.7</v>
      </c>
      <c r="B489" s="5" t="str">
        <v/>
      </c>
      <c r="C489" s="5" t="str">
        <v>BSPRELGENG207</v>
      </c>
      <c r="D489" s="5" t="str">
        <v>BSPRELGENG207</v>
      </c>
      <c r="E489" s="19">
        <f>IFERROR(_xlfn.XLOOKUP(F489,Assumptions!B:B,Assumptions!C:C),0)</f>
      </c>
      <c r="F489" s="5" t="str">
        <v>Site Delivery USD</v>
      </c>
      <c r="G489" s="5" t="str">
        <v/>
      </c>
      <c r="H489" s="18">
        <f>G487*E489</f>
      </c>
      <c r="I489" s="18">
        <f>H489*(1-0)</f>
      </c>
      <c r="J489" s="18">
        <v>0</v>
      </c>
      <c r="K489" s="18">
        <v>0</v>
      </c>
      <c r="L489" s="18">
        <v>0</v>
      </c>
      <c r="M489" s="18">
        <v>0</v>
      </c>
      <c r="N489" s="18">
        <v>0</v>
      </c>
      <c r="O489" s="18">
        <v>0</v>
      </c>
      <c r="P489" s="18">
        <v>0</v>
      </c>
      <c r="Q489" s="18">
        <v>0</v>
      </c>
      <c r="R489" s="18">
        <v>0</v>
      </c>
      <c r="S489" s="18">
        <v>0</v>
      </c>
      <c r="T489" s="18">
        <v>0</v>
      </c>
      <c r="U489" s="18">
        <v>0</v>
      </c>
      <c r="V489" s="18">
        <v>0</v>
      </c>
      <c r="W489" s="18">
        <v>0</v>
      </c>
      <c r="X489" s="18">
        <v>0</v>
      </c>
      <c r="Y489" s="18">
        <f>SUM(J489:X489)</f>
      </c>
      <c r="Z489" s="18">
        <f>I489-Y489</f>
      </c>
      <c r="AA489" s="20">
        <v>46294</v>
      </c>
      <c r="AB489" s="20">
        <v>46294</v>
      </c>
      <c r="AC489" s="18">
        <f>IFERROR(_xlfn.XLOOKUP(F489,Assumptions!B:B,Assumptions!D:D),0)</f>
      </c>
      <c r="AD489" s="20">
        <f>AA489+AC489</f>
      </c>
      <c r="AE489" s="20">
        <f>AC489+AB489</f>
      </c>
      <c r="AF489" s="5" t="str">
        <v/>
      </c>
      <c r="AG489" s="18">
        <f>IFERROR(_xlfn.BETA.DIST(DATE(YEAR(AG$2),MONTH(AG$2),15),$AD$2,$AE$2,FALSE,DATE(YEAR($AD489),MONTH($AD489),1),DATE(YEAR($AE489),MONTH($AE489),28)),0)</f>
      </c>
      <c r="AH489" s="18">
        <f>IFERROR(_xlfn.BETA.DIST(DATE(YEAR(AH$2),MONTH(AH$2),15),$AD$2,$AE$2,FALSE,DATE(YEAR($AD489),MONTH($AD489),1),DATE(YEAR($AE489),MONTH($AE489),28)),0)</f>
      </c>
      <c r="AI489" s="18">
        <f>IFERROR(_xlfn.BETA.DIST(DATE(YEAR(AI$2),MONTH(AI$2),15),$AD$2,$AE$2,FALSE,DATE(YEAR($AD489),MONTH($AD489),1),DATE(YEAR($AE489),MONTH($AE489),28)),0)</f>
      </c>
      <c r="AJ489" s="18">
        <f>IFERROR(_xlfn.BETA.DIST(DATE(YEAR(AJ$2),MONTH(AJ$2),15),$AD$2,$AE$2,FALSE,DATE(YEAR($AD489),MONTH($AD489),1),DATE(YEAR($AE489),MONTH($AE489),28)),0)</f>
      </c>
      <c r="AK489" s="18">
        <f>IFERROR(_xlfn.BETA.DIST(DATE(YEAR(AK$2),MONTH(AK$2),15),$AD$2,$AE$2,FALSE,DATE(YEAR($AD489),MONTH($AD489),1),DATE(YEAR($AE489),MONTH($AE489),28)),0)</f>
      </c>
      <c r="AL489" s="18">
        <f>IFERROR(_xlfn.BETA.DIST(DATE(YEAR(AL$2),MONTH(AL$2),15),$AD$2,$AE$2,FALSE,DATE(YEAR($AD489),MONTH($AD489),1),DATE(YEAR($AE489),MONTH($AE489),28)),0)</f>
      </c>
      <c r="AM489" s="18">
        <f>IFERROR(_xlfn.BETA.DIST(DATE(YEAR(AM$2),MONTH(AM$2),15),$AD$2,$AE$2,FALSE,DATE(YEAR($AD489),MONTH($AD489),1),DATE(YEAR($AE489),MONTH($AE489),28)),0)</f>
      </c>
      <c r="AN489" s="18">
        <f>IFERROR(_xlfn.BETA.DIST(DATE(YEAR(AN$2),MONTH(AN$2),15),$AD$2,$AE$2,FALSE,DATE(YEAR($AD489),MONTH($AD489),1),DATE(YEAR($AE489),MONTH($AE489),28)),0)</f>
      </c>
      <c r="AO489" s="18">
        <f>IFERROR(_xlfn.BETA.DIST(DATE(YEAR(AO$2),MONTH(AO$2),15),$AD$2,$AE$2,FALSE,DATE(YEAR($AD489),MONTH($AD489),1),DATE(YEAR($AE489),MONTH($AE489),28)),0)</f>
      </c>
      <c r="AP489" s="18">
        <f>IFERROR(_xlfn.BETA.DIST(DATE(YEAR(AP$2),MONTH(AP$2),15),$AD$2,$AE$2,FALSE,DATE(YEAR($AD489),MONTH($AD489),1),DATE(YEAR($AE489),MONTH($AE489),28)),0)</f>
      </c>
      <c r="AQ489" s="18">
        <f>IFERROR(_xlfn.BETA.DIST(DATE(YEAR(AQ$2),MONTH(AQ$2),15),$AD$2,$AE$2,FALSE,DATE(YEAR($AD489),MONTH($AD489),1),DATE(YEAR($AE489),MONTH($AE489),28)),0)</f>
      </c>
      <c r="AR489" s="18">
        <f>IFERROR(_xlfn.BETA.DIST(DATE(YEAR(AR$2),MONTH(AR$2),15),$AD$2,$AE$2,FALSE,DATE(YEAR($AD489),MONTH($AD489),1),DATE(YEAR($AE489),MONTH($AE489),28)),0)</f>
      </c>
      <c r="AS489" s="18">
        <f>IFERROR(_xlfn.BETA.DIST(DATE(YEAR(AS$2),MONTH(AS$2),15),$AD$2,$AE$2,FALSE,DATE(YEAR($AD489),MONTH($AD489),1),DATE(YEAR($AE489),MONTH($AE489),28)),0)</f>
      </c>
      <c r="AT489" s="18">
        <f>IFERROR(_xlfn.BETA.DIST(DATE(YEAR(AT$2),MONTH(AT$2),15),$AD$2,$AE$2,FALSE,DATE(YEAR($AD489),MONTH($AD489),1),DATE(YEAR($AE489),MONTH($AE489),28)),0)</f>
      </c>
      <c r="AU489" s="18">
        <f>IFERROR(_xlfn.BETA.DIST(DATE(YEAR(AU$2),MONTH(AU$2),15),$AD$2,$AE$2,FALSE,DATE(YEAR($AD489),MONTH($AD489),1),DATE(YEAR($AE489),MONTH($AE489),28)),0)</f>
      </c>
      <c r="AV489" s="18">
        <f>SUM(AG489:AU489)</f>
      </c>
      <c r="AW489" s="18">
        <f>IF(J489&lt;&gt;0,J489,IF($AV489=0,0,AG489/$AV489*$Z489))</f>
      </c>
      <c r="AX489" s="18">
        <f>IF(K489&lt;&gt;0,K489,IF($AV489=0,0,AH489/$AV489*$Z489))</f>
      </c>
      <c r="AY489" s="18">
        <f>IF(L489&lt;&gt;0,L489,IF($AV489=0,0,AI489/$AV489*$Z489))</f>
      </c>
      <c r="AZ489" s="18">
        <f>IF(M489&lt;&gt;0,M489,IF($AV489=0,0,AJ489/$AV489*$Z489))</f>
      </c>
      <c r="BA489" s="18">
        <f>IF(N489&lt;&gt;0,N489,IF($AV489=0,0,AK489/$AV489*$Z489))</f>
      </c>
      <c r="BB489" s="18">
        <f>IF(O489&lt;&gt;0,O489,IF($AV489=0,0,AL489/$AV489*$Z489))</f>
      </c>
      <c r="BC489" s="18">
        <f>IF(P489&lt;&gt;0,P489,IF($AV489=0,0,AM489/$AV489*$Z489))</f>
      </c>
      <c r="BD489" s="18">
        <f>IF(Q489&lt;&gt;0,Q489,IF($AV489=0,0,AN489/$AV489*$Z489))</f>
      </c>
      <c r="BE489" s="18">
        <f>IF(R489&lt;&gt;0,R489,IF($AV489=0,0,AO489/$AV489*$Z489))</f>
      </c>
      <c r="BF489" s="18">
        <f>IF(S489&lt;&gt;0,S489,IF($AV489=0,0,AP489/$AV489*$Z489))</f>
      </c>
      <c r="BG489" s="18">
        <f>IF(T489&lt;&gt;0,T489,IF($AV489=0,0,AQ489/$AV489*$Z489))</f>
      </c>
      <c r="BH489" s="18">
        <f>IF(U489&lt;&gt;0,U489,IF($AV489=0,0,AR489/$AV489*$Z489))</f>
      </c>
      <c r="BI489" s="18">
        <f>IF(V489&lt;&gt;0,V489,IF($AV489=0,0,AS489/$AV489*$Z489))</f>
      </c>
      <c r="BJ489" s="18">
        <f>IF(W489&lt;&gt;0,W489,IF($AV489=0,0,AT489/$AV489*$Z489))</f>
      </c>
      <c r="BK489" s="18">
        <f>IF(X489&lt;&gt;0,X489,IF($AV489=0,0,AU489/$AV489*$Z489))</f>
      </c>
      <c r="BL489" s="18">
        <f>SUM(AW489:BK489)</f>
      </c>
      <c r="BM489" s="18">
        <f>I489-BL489</f>
      </c>
    </row>
    <row r="490" outlineLevel="4">
      <c r="A490" s="5" t="str">
        <v>14.1.7</v>
      </c>
      <c r="B490" s="5" t="str">
        <v/>
      </c>
      <c r="C490" s="5" t="str">
        <v>BSKDGNGENGR07</v>
      </c>
      <c r="D490" s="5" t="str">
        <v>BSKDGNGENGR07</v>
      </c>
      <c r="E490" s="19">
        <f>IFERROR(_xlfn.XLOOKUP(F490,Assumptions!B:B,Assumptions!C:C),0)</f>
      </c>
      <c r="F490" s="5" t="str">
        <v>Retention</v>
      </c>
      <c r="G490" s="5" t="str">
        <v/>
      </c>
      <c r="H490" s="18">
        <f>G487*E490</f>
      </c>
      <c r="I490" s="18">
        <f>H490*(1-0)</f>
      </c>
      <c r="J490" s="18">
        <v>0</v>
      </c>
      <c r="K490" s="18">
        <v>0</v>
      </c>
      <c r="L490" s="18">
        <v>0</v>
      </c>
      <c r="M490" s="18">
        <v>0</v>
      </c>
      <c r="N490" s="18">
        <v>0</v>
      </c>
      <c r="O490" s="18">
        <v>0</v>
      </c>
      <c r="P490" s="18">
        <v>0</v>
      </c>
      <c r="Q490" s="18">
        <v>0</v>
      </c>
      <c r="R490" s="18">
        <v>0</v>
      </c>
      <c r="S490" s="18">
        <v>0</v>
      </c>
      <c r="T490" s="18">
        <v>0</v>
      </c>
      <c r="U490" s="18">
        <v>0</v>
      </c>
      <c r="V490" s="18">
        <v>0</v>
      </c>
      <c r="W490" s="18">
        <v>0</v>
      </c>
      <c r="X490" s="18">
        <v>0</v>
      </c>
      <c r="Y490" s="18">
        <f>SUM(J490:X490)</f>
      </c>
      <c r="Z490" s="18">
        <f>I490-Y490</f>
      </c>
      <c r="AA490" s="20">
        <v>46483</v>
      </c>
      <c r="AB490" s="20">
        <v>46483</v>
      </c>
      <c r="AC490" s="18">
        <f>IFERROR(_xlfn.XLOOKUP(F490,Assumptions!B:B,Assumptions!D:D),0)</f>
      </c>
      <c r="AD490" s="20">
        <f>AA490+AC490</f>
      </c>
      <c r="AE490" s="20">
        <f>AC490+AB490</f>
      </c>
      <c r="AF490" s="5" t="str">
        <v/>
      </c>
      <c r="AG490" s="18">
        <f>IFERROR(_xlfn.BETA.DIST(DATE(YEAR(AG$2),MONTH(AG$2),15),$AD$2,$AE$2,FALSE,DATE(YEAR($AD490),MONTH($AD490),1),DATE(YEAR($AE490),MONTH($AE490),28)),0)</f>
      </c>
      <c r="AH490" s="18">
        <f>IFERROR(_xlfn.BETA.DIST(DATE(YEAR(AH$2),MONTH(AH$2),15),$AD$2,$AE$2,FALSE,DATE(YEAR($AD490),MONTH($AD490),1),DATE(YEAR($AE490),MONTH($AE490),28)),0)</f>
      </c>
      <c r="AI490" s="18">
        <f>IFERROR(_xlfn.BETA.DIST(DATE(YEAR(AI$2),MONTH(AI$2),15),$AD$2,$AE$2,FALSE,DATE(YEAR($AD490),MONTH($AD490),1),DATE(YEAR($AE490),MONTH($AE490),28)),0)</f>
      </c>
      <c r="AJ490" s="18">
        <f>IFERROR(_xlfn.BETA.DIST(DATE(YEAR(AJ$2),MONTH(AJ$2),15),$AD$2,$AE$2,FALSE,DATE(YEAR($AD490),MONTH($AD490),1),DATE(YEAR($AE490),MONTH($AE490),28)),0)</f>
      </c>
      <c r="AK490" s="18">
        <f>IFERROR(_xlfn.BETA.DIST(DATE(YEAR(AK$2),MONTH(AK$2),15),$AD$2,$AE$2,FALSE,DATE(YEAR($AD490),MONTH($AD490),1),DATE(YEAR($AE490),MONTH($AE490),28)),0)</f>
      </c>
      <c r="AL490" s="18">
        <f>IFERROR(_xlfn.BETA.DIST(DATE(YEAR(AL$2),MONTH(AL$2),15),$AD$2,$AE$2,FALSE,DATE(YEAR($AD490),MONTH($AD490),1),DATE(YEAR($AE490),MONTH($AE490),28)),0)</f>
      </c>
      <c r="AM490" s="18">
        <f>IFERROR(_xlfn.BETA.DIST(DATE(YEAR(AM$2),MONTH(AM$2),15),$AD$2,$AE$2,FALSE,DATE(YEAR($AD490),MONTH($AD490),1),DATE(YEAR($AE490),MONTH($AE490),28)),0)</f>
      </c>
      <c r="AN490" s="18">
        <f>IFERROR(_xlfn.BETA.DIST(DATE(YEAR(AN$2),MONTH(AN$2),15),$AD$2,$AE$2,FALSE,DATE(YEAR($AD490),MONTH($AD490),1),DATE(YEAR($AE490),MONTH($AE490),28)),0)</f>
      </c>
      <c r="AO490" s="18">
        <f>IFERROR(_xlfn.BETA.DIST(DATE(YEAR(AO$2),MONTH(AO$2),15),$AD$2,$AE$2,FALSE,DATE(YEAR($AD490),MONTH($AD490),1),DATE(YEAR($AE490),MONTH($AE490),28)),0)</f>
      </c>
      <c r="AP490" s="18">
        <f>IFERROR(_xlfn.BETA.DIST(DATE(YEAR(AP$2),MONTH(AP$2),15),$AD$2,$AE$2,FALSE,DATE(YEAR($AD490),MONTH($AD490),1),DATE(YEAR($AE490),MONTH($AE490),28)),0)</f>
      </c>
      <c r="AQ490" s="18">
        <f>IFERROR(_xlfn.BETA.DIST(DATE(YEAR(AQ$2),MONTH(AQ$2),15),$AD$2,$AE$2,FALSE,DATE(YEAR($AD490),MONTH($AD490),1),DATE(YEAR($AE490),MONTH($AE490),28)),0)</f>
      </c>
      <c r="AR490" s="18">
        <f>IFERROR(_xlfn.BETA.DIST(DATE(YEAR(AR$2),MONTH(AR$2),15),$AD$2,$AE$2,FALSE,DATE(YEAR($AD490),MONTH($AD490),1),DATE(YEAR($AE490),MONTH($AE490),28)),0)</f>
      </c>
      <c r="AS490" s="18">
        <f>IFERROR(_xlfn.BETA.DIST(DATE(YEAR(AS$2),MONTH(AS$2),15),$AD$2,$AE$2,FALSE,DATE(YEAR($AD490),MONTH($AD490),1),DATE(YEAR($AE490),MONTH($AE490),28)),0)</f>
      </c>
      <c r="AT490" s="18">
        <f>IFERROR(_xlfn.BETA.DIST(DATE(YEAR(AT$2),MONTH(AT$2),15),$AD$2,$AE$2,FALSE,DATE(YEAR($AD490),MONTH($AD490),1),DATE(YEAR($AE490),MONTH($AE490),28)),0)</f>
      </c>
      <c r="AU490" s="18">
        <f>IFERROR(_xlfn.BETA.DIST(DATE(YEAR(AU$2),MONTH(AU$2),15),$AD$2,$AE$2,FALSE,DATE(YEAR($AD490),MONTH($AD490),1),DATE(YEAR($AE490),MONTH($AE490),28)),0)</f>
      </c>
      <c r="AV490" s="18">
        <f>SUM(AG490:AU490)</f>
      </c>
      <c r="AW490" s="18">
        <f>IF(J490&lt;&gt;0,J490,IF($AV490=0,0,AG490/$AV490*$Z490))</f>
      </c>
      <c r="AX490" s="18">
        <f>IF(K490&lt;&gt;0,K490,IF($AV490=0,0,AH490/$AV490*$Z490))</f>
      </c>
      <c r="AY490" s="18">
        <f>IF(L490&lt;&gt;0,L490,IF($AV490=0,0,AI490/$AV490*$Z490))</f>
      </c>
      <c r="AZ490" s="18">
        <f>IF(M490&lt;&gt;0,M490,IF($AV490=0,0,AJ490/$AV490*$Z490))</f>
      </c>
      <c r="BA490" s="18">
        <f>IF(N490&lt;&gt;0,N490,IF($AV490=0,0,AK490/$AV490*$Z490))</f>
      </c>
      <c r="BB490" s="18">
        <f>IF(O490&lt;&gt;0,O490,IF($AV490=0,0,AL490/$AV490*$Z490))</f>
      </c>
      <c r="BC490" s="18">
        <f>IF(P490&lt;&gt;0,P490,IF($AV490=0,0,AM490/$AV490*$Z490))</f>
      </c>
      <c r="BD490" s="18">
        <f>IF(Q490&lt;&gt;0,Q490,IF($AV490=0,0,AN490/$AV490*$Z490))</f>
      </c>
      <c r="BE490" s="18">
        <f>IF(R490&lt;&gt;0,R490,IF($AV490=0,0,AO490/$AV490*$Z490))</f>
      </c>
      <c r="BF490" s="18">
        <f>IF(S490&lt;&gt;0,S490,IF($AV490=0,0,AP490/$AV490*$Z490))</f>
      </c>
      <c r="BG490" s="18">
        <f>IF(T490&lt;&gt;0,T490,IF($AV490=0,0,AQ490/$AV490*$Z490))</f>
      </c>
      <c r="BH490" s="18">
        <f>IF(U490&lt;&gt;0,U490,IF($AV490=0,0,AR490/$AV490*$Z490))</f>
      </c>
      <c r="BI490" s="18">
        <f>IF(V490&lt;&gt;0,V490,IF($AV490=0,0,AS490/$AV490*$Z490))</f>
      </c>
      <c r="BJ490" s="18">
        <f>IF(W490&lt;&gt;0,W490,IF($AV490=0,0,AT490/$AV490*$Z490))</f>
      </c>
      <c r="BK490" s="18">
        <f>IF(X490&lt;&gt;0,X490,IF($AV490=0,0,AU490/$AV490*$Z490))</f>
      </c>
      <c r="BL490" s="18">
        <f>SUM(AW490:BK490)</f>
      </c>
      <c r="BM490" s="18">
        <f>I490-BL490</f>
      </c>
    </row>
    <row r="491" outlineLevel="3">
      <c r="A491" s="17" t="str">
        <v>14.1.8</v>
      </c>
      <c r="B491" s="17" t="str">
        <v/>
      </c>
      <c r="C491" s="17" t="str">
        <v/>
      </c>
      <c r="D491" s="17" t="str">
        <v/>
      </c>
      <c r="E491" s="17" t="str">
        <v>14.1.8</v>
      </c>
      <c r="F491" s="17" t="str">
        <v>Set of enclosure gaskets</v>
      </c>
      <c r="G491" s="17">
        <v>5336.71</v>
      </c>
      <c r="H491" s="17" t="str">
        <v/>
      </c>
      <c r="I491" s="17" t="str">
        <v/>
      </c>
      <c r="J491" s="17" t="str">
        <v/>
      </c>
      <c r="K491" s="17" t="str">
        <v/>
      </c>
      <c r="L491" s="17" t="str">
        <v/>
      </c>
      <c r="M491" s="17" t="str">
        <v/>
      </c>
      <c r="N491" s="17" t="str">
        <v/>
      </c>
      <c r="O491" s="17" t="str">
        <v/>
      </c>
      <c r="P491" s="17" t="str">
        <v/>
      </c>
      <c r="Q491" s="17" t="str">
        <v/>
      </c>
      <c r="R491" s="17" t="str">
        <v/>
      </c>
      <c r="S491" s="17" t="str">
        <v/>
      </c>
      <c r="T491" s="17" t="str">
        <v/>
      </c>
      <c r="U491" s="17" t="str">
        <v/>
      </c>
      <c r="V491" s="17" t="str">
        <v/>
      </c>
      <c r="W491" s="17" t="str">
        <v/>
      </c>
      <c r="X491" s="17" t="str">
        <v/>
      </c>
      <c r="Y491" s="17" t="str">
        <v/>
      </c>
      <c r="Z491" s="17" t="str">
        <v/>
      </c>
      <c r="AA491" s="17" t="str">
        <v/>
      </c>
      <c r="AB491" s="17" t="str">
        <v/>
      </c>
      <c r="AC491" s="17" t="str">
        <v/>
      </c>
      <c r="AD491" s="17" t="str">
        <v/>
      </c>
      <c r="AE491" s="17" t="str">
        <v/>
      </c>
      <c r="AF491" s="5" t="str">
        <v/>
      </c>
      <c r="AG491" s="18">
        <f>IFERROR(_xlfn.BETA.DIST(DATE(YEAR(AG$2),MONTH(AG$2),15),$AD$2,$AE$2,FALSE,DATE(YEAR($AD491),MONTH($AD491),1),DATE(YEAR($AE491),MONTH($AE491),28)),0)</f>
      </c>
      <c r="AH491" s="18">
        <f>IFERROR(_xlfn.BETA.DIST(DATE(YEAR(AH$2),MONTH(AH$2),15),$AD$2,$AE$2,FALSE,DATE(YEAR($AD491),MONTH($AD491),1),DATE(YEAR($AE491),MONTH($AE491),28)),0)</f>
      </c>
      <c r="AI491" s="18">
        <f>IFERROR(_xlfn.BETA.DIST(DATE(YEAR(AI$2),MONTH(AI$2),15),$AD$2,$AE$2,FALSE,DATE(YEAR($AD491),MONTH($AD491),1),DATE(YEAR($AE491),MONTH($AE491),28)),0)</f>
      </c>
      <c r="AJ491" s="18">
        <f>IFERROR(_xlfn.BETA.DIST(DATE(YEAR(AJ$2),MONTH(AJ$2),15),$AD$2,$AE$2,FALSE,DATE(YEAR($AD491),MONTH($AD491),1),DATE(YEAR($AE491),MONTH($AE491),28)),0)</f>
      </c>
      <c r="AK491" s="18">
        <f>IFERROR(_xlfn.BETA.DIST(DATE(YEAR(AK$2),MONTH(AK$2),15),$AD$2,$AE$2,FALSE,DATE(YEAR($AD491),MONTH($AD491),1),DATE(YEAR($AE491),MONTH($AE491),28)),0)</f>
      </c>
      <c r="AL491" s="18">
        <f>IFERROR(_xlfn.BETA.DIST(DATE(YEAR(AL$2),MONTH(AL$2),15),$AD$2,$AE$2,FALSE,DATE(YEAR($AD491),MONTH($AD491),1),DATE(YEAR($AE491),MONTH($AE491),28)),0)</f>
      </c>
      <c r="AM491" s="18">
        <f>IFERROR(_xlfn.BETA.DIST(DATE(YEAR(AM$2),MONTH(AM$2),15),$AD$2,$AE$2,FALSE,DATE(YEAR($AD491),MONTH($AD491),1),DATE(YEAR($AE491),MONTH($AE491),28)),0)</f>
      </c>
      <c r="AN491" s="18">
        <f>IFERROR(_xlfn.BETA.DIST(DATE(YEAR(AN$2),MONTH(AN$2),15),$AD$2,$AE$2,FALSE,DATE(YEAR($AD491),MONTH($AD491),1),DATE(YEAR($AE491),MONTH($AE491),28)),0)</f>
      </c>
      <c r="AO491" s="18">
        <f>IFERROR(_xlfn.BETA.DIST(DATE(YEAR(AO$2),MONTH(AO$2),15),$AD$2,$AE$2,FALSE,DATE(YEAR($AD491),MONTH($AD491),1),DATE(YEAR($AE491),MONTH($AE491),28)),0)</f>
      </c>
      <c r="AP491" s="18">
        <f>IFERROR(_xlfn.BETA.DIST(DATE(YEAR(AP$2),MONTH(AP$2),15),$AD$2,$AE$2,FALSE,DATE(YEAR($AD491),MONTH($AD491),1),DATE(YEAR($AE491),MONTH($AE491),28)),0)</f>
      </c>
      <c r="AQ491" s="18">
        <f>IFERROR(_xlfn.BETA.DIST(DATE(YEAR(AQ$2),MONTH(AQ$2),15),$AD$2,$AE$2,FALSE,DATE(YEAR($AD491),MONTH($AD491),1),DATE(YEAR($AE491),MONTH($AE491),28)),0)</f>
      </c>
      <c r="AR491" s="18">
        <f>IFERROR(_xlfn.BETA.DIST(DATE(YEAR(AR$2),MONTH(AR$2),15),$AD$2,$AE$2,FALSE,DATE(YEAR($AD491),MONTH($AD491),1),DATE(YEAR($AE491),MONTH($AE491),28)),0)</f>
      </c>
      <c r="AS491" s="18">
        <f>IFERROR(_xlfn.BETA.DIST(DATE(YEAR(AS$2),MONTH(AS$2),15),$AD$2,$AE$2,FALSE,DATE(YEAR($AD491),MONTH($AD491),1),DATE(YEAR($AE491),MONTH($AE491),28)),0)</f>
      </c>
      <c r="AT491" s="18">
        <f>IFERROR(_xlfn.BETA.DIST(DATE(YEAR(AT$2),MONTH(AT$2),15),$AD$2,$AE$2,FALSE,DATE(YEAR($AD491),MONTH($AD491),1),DATE(YEAR($AE491),MONTH($AE491),28)),0)</f>
      </c>
      <c r="AU491" s="18">
        <f>IFERROR(_xlfn.BETA.DIST(DATE(YEAR(AU$2),MONTH(AU$2),15),$AD$2,$AE$2,FALSE,DATE(YEAR($AD491),MONTH($AD491),1),DATE(YEAR($AE491),MONTH($AE491),28)),0)</f>
      </c>
      <c r="AV491" s="18">
        <f>SUM(AG491:AU491)</f>
      </c>
      <c r="AW491" s="18">
        <f>IF(J491&lt;&gt;0,J491,IF($AV491=0,0,AG491/$AV491*$Z491))</f>
      </c>
      <c r="AX491" s="18">
        <f>IF(K491&lt;&gt;0,K491,IF($AV491=0,0,AH491/$AV491*$Z491))</f>
      </c>
      <c r="AY491" s="18">
        <f>IF(L491&lt;&gt;0,L491,IF($AV491=0,0,AI491/$AV491*$Z491))</f>
      </c>
      <c r="AZ491" s="18">
        <f>IF(M491&lt;&gt;0,M491,IF($AV491=0,0,AJ491/$AV491*$Z491))</f>
      </c>
      <c r="BA491" s="18">
        <f>IF(N491&lt;&gt;0,N491,IF($AV491=0,0,AK491/$AV491*$Z491))</f>
      </c>
      <c r="BB491" s="18">
        <f>IF(O491&lt;&gt;0,O491,IF($AV491=0,0,AL491/$AV491*$Z491))</f>
      </c>
      <c r="BC491" s="18">
        <f>IF(P491&lt;&gt;0,P491,IF($AV491=0,0,AM491/$AV491*$Z491))</f>
      </c>
      <c r="BD491" s="18">
        <f>IF(Q491&lt;&gt;0,Q491,IF($AV491=0,0,AN491/$AV491*$Z491))</f>
      </c>
      <c r="BE491" s="18">
        <f>IF(R491&lt;&gt;0,R491,IF($AV491=0,0,AO491/$AV491*$Z491))</f>
      </c>
      <c r="BF491" s="18">
        <f>IF(S491&lt;&gt;0,S491,IF($AV491=0,0,AP491/$AV491*$Z491))</f>
      </c>
      <c r="BG491" s="18">
        <f>IF(T491&lt;&gt;0,T491,IF($AV491=0,0,AQ491/$AV491*$Z491))</f>
      </c>
      <c r="BH491" s="18">
        <f>IF(U491&lt;&gt;0,U491,IF($AV491=0,0,AR491/$AV491*$Z491))</f>
      </c>
      <c r="BI491" s="18">
        <f>IF(V491&lt;&gt;0,V491,IF($AV491=0,0,AS491/$AV491*$Z491))</f>
      </c>
      <c r="BJ491" s="18">
        <f>IF(W491&lt;&gt;0,W491,IF($AV491=0,0,AT491/$AV491*$Z491))</f>
      </c>
      <c r="BK491" s="18">
        <f>IF(X491&lt;&gt;0,X491,IF($AV491=0,0,AU491/$AV491*$Z491))</f>
      </c>
      <c r="BL491" s="18">
        <f>SUM(AW491:BK491)</f>
      </c>
      <c r="BM491" s="17" t="str">
        <v/>
      </c>
    </row>
    <row r="492" outlineLevel="4">
      <c r="A492" s="5" t="str">
        <v>14.1.8</v>
      </c>
      <c r="B492" s="5" t="str">
        <v/>
      </c>
      <c r="C492" s="5" t="str">
        <v>BSKDGNGENGR05</v>
      </c>
      <c r="D492" s="5" t="str">
        <v>BSKDGNGENGR05</v>
      </c>
      <c r="E492" s="19">
        <f>IFERROR(_xlfn.XLOOKUP(F492,Assumptions!B:B,Assumptions!C:C),0)</f>
      </c>
      <c r="F492" s="5" t="str">
        <v>Advanced Payment</v>
      </c>
      <c r="G492" s="5" t="str">
        <v/>
      </c>
      <c r="H492" s="18">
        <f>G491*E492</f>
      </c>
      <c r="I492" s="18">
        <f>H492*(1-0)</f>
      </c>
      <c r="J492" s="18">
        <v>0</v>
      </c>
      <c r="K492" s="18">
        <v>0</v>
      </c>
      <c r="L492" s="18">
        <v>0</v>
      </c>
      <c r="M492" s="18">
        <v>0</v>
      </c>
      <c r="N492" s="18">
        <v>0</v>
      </c>
      <c r="O492" s="18">
        <v>0</v>
      </c>
      <c r="P492" s="18">
        <v>0</v>
      </c>
      <c r="Q492" s="18">
        <v>0</v>
      </c>
      <c r="R492" s="18">
        <v>0</v>
      </c>
      <c r="S492" s="18">
        <v>0</v>
      </c>
      <c r="T492" s="18">
        <v>0</v>
      </c>
      <c r="U492" s="18">
        <v>0</v>
      </c>
      <c r="V492" s="18">
        <v>0</v>
      </c>
      <c r="W492" s="18">
        <v>0</v>
      </c>
      <c r="X492" s="18">
        <v>0</v>
      </c>
      <c r="Y492" s="18">
        <f>SUM(J492:X492)</f>
      </c>
      <c r="Z492" s="18">
        <f>I492-Y492</f>
      </c>
      <c r="AA492" s="20">
        <v>46026</v>
      </c>
      <c r="AB492" s="20">
        <v>46026</v>
      </c>
      <c r="AC492" s="18">
        <f>IFERROR(_xlfn.XLOOKUP(F492,Assumptions!B:B,Assumptions!D:D),0)</f>
      </c>
      <c r="AD492" s="20">
        <f>AA492+AC492</f>
      </c>
      <c r="AE492" s="20">
        <f>AC492+AB492</f>
      </c>
      <c r="AF492" s="5" t="str">
        <v/>
      </c>
      <c r="AG492" s="18">
        <f>IFERROR(_xlfn.BETA.DIST(DATE(YEAR(AG$2),MONTH(AG$2),15),$AD$2,$AE$2,FALSE,DATE(YEAR($AD492),MONTH($AD492),1),DATE(YEAR($AE492),MONTH($AE492),28)),0)</f>
      </c>
      <c r="AH492" s="18">
        <f>IFERROR(_xlfn.BETA.DIST(DATE(YEAR(AH$2),MONTH(AH$2),15),$AD$2,$AE$2,FALSE,DATE(YEAR($AD492),MONTH($AD492),1),DATE(YEAR($AE492),MONTH($AE492),28)),0)</f>
      </c>
      <c r="AI492" s="18">
        <f>IFERROR(_xlfn.BETA.DIST(DATE(YEAR(AI$2),MONTH(AI$2),15),$AD$2,$AE$2,FALSE,DATE(YEAR($AD492),MONTH($AD492),1),DATE(YEAR($AE492),MONTH($AE492),28)),0)</f>
      </c>
      <c r="AJ492" s="18">
        <f>IFERROR(_xlfn.BETA.DIST(DATE(YEAR(AJ$2),MONTH(AJ$2),15),$AD$2,$AE$2,FALSE,DATE(YEAR($AD492),MONTH($AD492),1),DATE(YEAR($AE492),MONTH($AE492),28)),0)</f>
      </c>
      <c r="AK492" s="18">
        <f>IFERROR(_xlfn.BETA.DIST(DATE(YEAR(AK$2),MONTH(AK$2),15),$AD$2,$AE$2,FALSE,DATE(YEAR($AD492),MONTH($AD492),1),DATE(YEAR($AE492),MONTH($AE492),28)),0)</f>
      </c>
      <c r="AL492" s="18">
        <f>IFERROR(_xlfn.BETA.DIST(DATE(YEAR(AL$2),MONTH(AL$2),15),$AD$2,$AE$2,FALSE,DATE(YEAR($AD492),MONTH($AD492),1),DATE(YEAR($AE492),MONTH($AE492),28)),0)</f>
      </c>
      <c r="AM492" s="18">
        <f>IFERROR(_xlfn.BETA.DIST(DATE(YEAR(AM$2),MONTH(AM$2),15),$AD$2,$AE$2,FALSE,DATE(YEAR($AD492),MONTH($AD492),1),DATE(YEAR($AE492),MONTH($AE492),28)),0)</f>
      </c>
      <c r="AN492" s="18">
        <f>IFERROR(_xlfn.BETA.DIST(DATE(YEAR(AN$2),MONTH(AN$2),15),$AD$2,$AE$2,FALSE,DATE(YEAR($AD492),MONTH($AD492),1),DATE(YEAR($AE492),MONTH($AE492),28)),0)</f>
      </c>
      <c r="AO492" s="18">
        <f>IFERROR(_xlfn.BETA.DIST(DATE(YEAR(AO$2),MONTH(AO$2),15),$AD$2,$AE$2,FALSE,DATE(YEAR($AD492),MONTH($AD492),1),DATE(YEAR($AE492),MONTH($AE492),28)),0)</f>
      </c>
      <c r="AP492" s="18">
        <f>IFERROR(_xlfn.BETA.DIST(DATE(YEAR(AP$2),MONTH(AP$2),15),$AD$2,$AE$2,FALSE,DATE(YEAR($AD492),MONTH($AD492),1),DATE(YEAR($AE492),MONTH($AE492),28)),0)</f>
      </c>
      <c r="AQ492" s="18">
        <f>IFERROR(_xlfn.BETA.DIST(DATE(YEAR(AQ$2),MONTH(AQ$2),15),$AD$2,$AE$2,FALSE,DATE(YEAR($AD492),MONTH($AD492),1),DATE(YEAR($AE492),MONTH($AE492),28)),0)</f>
      </c>
      <c r="AR492" s="18">
        <f>IFERROR(_xlfn.BETA.DIST(DATE(YEAR(AR$2),MONTH(AR$2),15),$AD$2,$AE$2,FALSE,DATE(YEAR($AD492),MONTH($AD492),1),DATE(YEAR($AE492),MONTH($AE492),28)),0)</f>
      </c>
      <c r="AS492" s="18">
        <f>IFERROR(_xlfn.BETA.DIST(DATE(YEAR(AS$2),MONTH(AS$2),15),$AD$2,$AE$2,FALSE,DATE(YEAR($AD492),MONTH($AD492),1),DATE(YEAR($AE492),MONTH($AE492),28)),0)</f>
      </c>
      <c r="AT492" s="18">
        <f>IFERROR(_xlfn.BETA.DIST(DATE(YEAR(AT$2),MONTH(AT$2),15),$AD$2,$AE$2,FALSE,DATE(YEAR($AD492),MONTH($AD492),1),DATE(YEAR($AE492),MONTH($AE492),28)),0)</f>
      </c>
      <c r="AU492" s="18">
        <f>IFERROR(_xlfn.BETA.DIST(DATE(YEAR(AU$2),MONTH(AU$2),15),$AD$2,$AE$2,FALSE,DATE(YEAR($AD492),MONTH($AD492),1),DATE(YEAR($AE492),MONTH($AE492),28)),0)</f>
      </c>
      <c r="AV492" s="18">
        <f>SUM(AG492:AU492)</f>
      </c>
      <c r="AW492" s="18">
        <f>IF(J492&lt;&gt;0,J492,IF($AV492=0,0,AG492/$AV492*$Z492))</f>
      </c>
      <c r="AX492" s="18">
        <f>IF(K492&lt;&gt;0,K492,IF($AV492=0,0,AH492/$AV492*$Z492))</f>
      </c>
      <c r="AY492" s="18">
        <f>IF(L492&lt;&gt;0,L492,IF($AV492=0,0,AI492/$AV492*$Z492))</f>
      </c>
      <c r="AZ492" s="18">
        <f>IF(M492&lt;&gt;0,M492,IF($AV492=0,0,AJ492/$AV492*$Z492))</f>
      </c>
      <c r="BA492" s="18">
        <f>IF(N492&lt;&gt;0,N492,IF($AV492=0,0,AK492/$AV492*$Z492))</f>
      </c>
      <c r="BB492" s="18">
        <f>IF(O492&lt;&gt;0,O492,IF($AV492=0,0,AL492/$AV492*$Z492))</f>
      </c>
      <c r="BC492" s="18">
        <f>IF(P492&lt;&gt;0,P492,IF($AV492=0,0,AM492/$AV492*$Z492))</f>
      </c>
      <c r="BD492" s="18">
        <f>IF(Q492&lt;&gt;0,Q492,IF($AV492=0,0,AN492/$AV492*$Z492))</f>
      </c>
      <c r="BE492" s="18">
        <f>IF(R492&lt;&gt;0,R492,IF($AV492=0,0,AO492/$AV492*$Z492))</f>
      </c>
      <c r="BF492" s="18">
        <f>IF(S492&lt;&gt;0,S492,IF($AV492=0,0,AP492/$AV492*$Z492))</f>
      </c>
      <c r="BG492" s="18">
        <f>IF(T492&lt;&gt;0,T492,IF($AV492=0,0,AQ492/$AV492*$Z492))</f>
      </c>
      <c r="BH492" s="18">
        <f>IF(U492&lt;&gt;0,U492,IF($AV492=0,0,AR492/$AV492*$Z492))</f>
      </c>
      <c r="BI492" s="18">
        <f>IF(V492&lt;&gt;0,V492,IF($AV492=0,0,AS492/$AV492*$Z492))</f>
      </c>
      <c r="BJ492" s="18">
        <f>IF(W492&lt;&gt;0,W492,IF($AV492=0,0,AT492/$AV492*$Z492))</f>
      </c>
      <c r="BK492" s="18">
        <f>IF(X492&lt;&gt;0,X492,IF($AV492=0,0,AU492/$AV492*$Z492))</f>
      </c>
      <c r="BL492" s="18">
        <f>SUM(AW492:BK492)</f>
      </c>
      <c r="BM492" s="18">
        <f>I492-BL492</f>
      </c>
    </row>
    <row r="493" outlineLevel="4">
      <c r="A493" s="5" t="str">
        <v>14.1.8</v>
      </c>
      <c r="B493" s="5" t="str">
        <v/>
      </c>
      <c r="C493" s="5" t="str">
        <v>BSPRELGENG207</v>
      </c>
      <c r="D493" s="5" t="str">
        <v>BSPRELGENG207</v>
      </c>
      <c r="E493" s="19">
        <f>IFERROR(_xlfn.XLOOKUP(F493,Assumptions!B:B,Assumptions!C:C),0)</f>
      </c>
      <c r="F493" s="5" t="str">
        <v>Site Delivery USD</v>
      </c>
      <c r="G493" s="5" t="str">
        <v/>
      </c>
      <c r="H493" s="18">
        <f>G491*E493</f>
      </c>
      <c r="I493" s="18">
        <f>H493*(1-0)</f>
      </c>
      <c r="J493" s="18">
        <v>0</v>
      </c>
      <c r="K493" s="18">
        <v>0</v>
      </c>
      <c r="L493" s="18">
        <v>0</v>
      </c>
      <c r="M493" s="18">
        <v>0</v>
      </c>
      <c r="N493" s="18">
        <v>0</v>
      </c>
      <c r="O493" s="18">
        <v>0</v>
      </c>
      <c r="P493" s="18">
        <v>0</v>
      </c>
      <c r="Q493" s="18">
        <v>0</v>
      </c>
      <c r="R493" s="18">
        <v>0</v>
      </c>
      <c r="S493" s="18">
        <v>0</v>
      </c>
      <c r="T493" s="18">
        <v>0</v>
      </c>
      <c r="U493" s="18">
        <v>0</v>
      </c>
      <c r="V493" s="18">
        <v>0</v>
      </c>
      <c r="W493" s="18">
        <v>0</v>
      </c>
      <c r="X493" s="18">
        <v>0</v>
      </c>
      <c r="Y493" s="18">
        <f>SUM(J493:X493)</f>
      </c>
      <c r="Z493" s="18">
        <f>I493-Y493</f>
      </c>
      <c r="AA493" s="20">
        <v>46294</v>
      </c>
      <c r="AB493" s="20">
        <v>46294</v>
      </c>
      <c r="AC493" s="18">
        <f>IFERROR(_xlfn.XLOOKUP(F493,Assumptions!B:B,Assumptions!D:D),0)</f>
      </c>
      <c r="AD493" s="20">
        <f>AA493+AC493</f>
      </c>
      <c r="AE493" s="20">
        <f>AC493+AB493</f>
      </c>
      <c r="AF493" s="5" t="str">
        <v/>
      </c>
      <c r="AG493" s="18">
        <f>IFERROR(_xlfn.BETA.DIST(DATE(YEAR(AG$2),MONTH(AG$2),15),$AD$2,$AE$2,FALSE,DATE(YEAR($AD493),MONTH($AD493),1),DATE(YEAR($AE493),MONTH($AE493),28)),0)</f>
      </c>
      <c r="AH493" s="18">
        <f>IFERROR(_xlfn.BETA.DIST(DATE(YEAR(AH$2),MONTH(AH$2),15),$AD$2,$AE$2,FALSE,DATE(YEAR($AD493),MONTH($AD493),1),DATE(YEAR($AE493),MONTH($AE493),28)),0)</f>
      </c>
      <c r="AI493" s="18">
        <f>IFERROR(_xlfn.BETA.DIST(DATE(YEAR(AI$2),MONTH(AI$2),15),$AD$2,$AE$2,FALSE,DATE(YEAR($AD493),MONTH($AD493),1),DATE(YEAR($AE493),MONTH($AE493),28)),0)</f>
      </c>
      <c r="AJ493" s="18">
        <f>IFERROR(_xlfn.BETA.DIST(DATE(YEAR(AJ$2),MONTH(AJ$2),15),$AD$2,$AE$2,FALSE,DATE(YEAR($AD493),MONTH($AD493),1),DATE(YEAR($AE493),MONTH($AE493),28)),0)</f>
      </c>
      <c r="AK493" s="18">
        <f>IFERROR(_xlfn.BETA.DIST(DATE(YEAR(AK$2),MONTH(AK$2),15),$AD$2,$AE$2,FALSE,DATE(YEAR($AD493),MONTH($AD493),1),DATE(YEAR($AE493),MONTH($AE493),28)),0)</f>
      </c>
      <c r="AL493" s="18">
        <f>IFERROR(_xlfn.BETA.DIST(DATE(YEAR(AL$2),MONTH(AL$2),15),$AD$2,$AE$2,FALSE,DATE(YEAR($AD493),MONTH($AD493),1),DATE(YEAR($AE493),MONTH($AE493),28)),0)</f>
      </c>
      <c r="AM493" s="18">
        <f>IFERROR(_xlfn.BETA.DIST(DATE(YEAR(AM$2),MONTH(AM$2),15),$AD$2,$AE$2,FALSE,DATE(YEAR($AD493),MONTH($AD493),1),DATE(YEAR($AE493),MONTH($AE493),28)),0)</f>
      </c>
      <c r="AN493" s="18">
        <f>IFERROR(_xlfn.BETA.DIST(DATE(YEAR(AN$2),MONTH(AN$2),15),$AD$2,$AE$2,FALSE,DATE(YEAR($AD493),MONTH($AD493),1),DATE(YEAR($AE493),MONTH($AE493),28)),0)</f>
      </c>
      <c r="AO493" s="18">
        <f>IFERROR(_xlfn.BETA.DIST(DATE(YEAR(AO$2),MONTH(AO$2),15),$AD$2,$AE$2,FALSE,DATE(YEAR($AD493),MONTH($AD493),1),DATE(YEAR($AE493),MONTH($AE493),28)),0)</f>
      </c>
      <c r="AP493" s="18">
        <f>IFERROR(_xlfn.BETA.DIST(DATE(YEAR(AP$2),MONTH(AP$2),15),$AD$2,$AE$2,FALSE,DATE(YEAR($AD493),MONTH($AD493),1),DATE(YEAR($AE493),MONTH($AE493),28)),0)</f>
      </c>
      <c r="AQ493" s="18">
        <f>IFERROR(_xlfn.BETA.DIST(DATE(YEAR(AQ$2),MONTH(AQ$2),15),$AD$2,$AE$2,FALSE,DATE(YEAR($AD493),MONTH($AD493),1),DATE(YEAR($AE493),MONTH($AE493),28)),0)</f>
      </c>
      <c r="AR493" s="18">
        <f>IFERROR(_xlfn.BETA.DIST(DATE(YEAR(AR$2),MONTH(AR$2),15),$AD$2,$AE$2,FALSE,DATE(YEAR($AD493),MONTH($AD493),1),DATE(YEAR($AE493),MONTH($AE493),28)),0)</f>
      </c>
      <c r="AS493" s="18">
        <f>IFERROR(_xlfn.BETA.DIST(DATE(YEAR(AS$2),MONTH(AS$2),15),$AD$2,$AE$2,FALSE,DATE(YEAR($AD493),MONTH($AD493),1),DATE(YEAR($AE493),MONTH($AE493),28)),0)</f>
      </c>
      <c r="AT493" s="18">
        <f>IFERROR(_xlfn.BETA.DIST(DATE(YEAR(AT$2),MONTH(AT$2),15),$AD$2,$AE$2,FALSE,DATE(YEAR($AD493),MONTH($AD493),1),DATE(YEAR($AE493),MONTH($AE493),28)),0)</f>
      </c>
      <c r="AU493" s="18">
        <f>IFERROR(_xlfn.BETA.DIST(DATE(YEAR(AU$2),MONTH(AU$2),15),$AD$2,$AE$2,FALSE,DATE(YEAR($AD493),MONTH($AD493),1),DATE(YEAR($AE493),MONTH($AE493),28)),0)</f>
      </c>
      <c r="AV493" s="18">
        <f>SUM(AG493:AU493)</f>
      </c>
      <c r="AW493" s="18">
        <f>IF(J493&lt;&gt;0,J493,IF($AV493=0,0,AG493/$AV493*$Z493))</f>
      </c>
      <c r="AX493" s="18">
        <f>IF(K493&lt;&gt;0,K493,IF($AV493=0,0,AH493/$AV493*$Z493))</f>
      </c>
      <c r="AY493" s="18">
        <f>IF(L493&lt;&gt;0,L493,IF($AV493=0,0,AI493/$AV493*$Z493))</f>
      </c>
      <c r="AZ493" s="18">
        <f>IF(M493&lt;&gt;0,M493,IF($AV493=0,0,AJ493/$AV493*$Z493))</f>
      </c>
      <c r="BA493" s="18">
        <f>IF(N493&lt;&gt;0,N493,IF($AV493=0,0,AK493/$AV493*$Z493))</f>
      </c>
      <c r="BB493" s="18">
        <f>IF(O493&lt;&gt;0,O493,IF($AV493=0,0,AL493/$AV493*$Z493))</f>
      </c>
      <c r="BC493" s="18">
        <f>IF(P493&lt;&gt;0,P493,IF($AV493=0,0,AM493/$AV493*$Z493))</f>
      </c>
      <c r="BD493" s="18">
        <f>IF(Q493&lt;&gt;0,Q493,IF($AV493=0,0,AN493/$AV493*$Z493))</f>
      </c>
      <c r="BE493" s="18">
        <f>IF(R493&lt;&gt;0,R493,IF($AV493=0,0,AO493/$AV493*$Z493))</f>
      </c>
      <c r="BF493" s="18">
        <f>IF(S493&lt;&gt;0,S493,IF($AV493=0,0,AP493/$AV493*$Z493))</f>
      </c>
      <c r="BG493" s="18">
        <f>IF(T493&lt;&gt;0,T493,IF($AV493=0,0,AQ493/$AV493*$Z493))</f>
      </c>
      <c r="BH493" s="18">
        <f>IF(U493&lt;&gt;0,U493,IF($AV493=0,0,AR493/$AV493*$Z493))</f>
      </c>
      <c r="BI493" s="18">
        <f>IF(V493&lt;&gt;0,V493,IF($AV493=0,0,AS493/$AV493*$Z493))</f>
      </c>
      <c r="BJ493" s="18">
        <f>IF(W493&lt;&gt;0,W493,IF($AV493=0,0,AT493/$AV493*$Z493))</f>
      </c>
      <c r="BK493" s="18">
        <f>IF(X493&lt;&gt;0,X493,IF($AV493=0,0,AU493/$AV493*$Z493))</f>
      </c>
      <c r="BL493" s="18">
        <f>SUM(AW493:BK493)</f>
      </c>
      <c r="BM493" s="18">
        <f>I493-BL493</f>
      </c>
    </row>
    <row r="494" outlineLevel="4">
      <c r="A494" s="5" t="str">
        <v>14.1.8</v>
      </c>
      <c r="B494" s="5" t="str">
        <v/>
      </c>
      <c r="C494" s="5" t="str">
        <v>BSKDGNGENGR07</v>
      </c>
      <c r="D494" s="5" t="str">
        <v>BSKDGNGENGR07</v>
      </c>
      <c r="E494" s="19">
        <f>IFERROR(_xlfn.XLOOKUP(F494,Assumptions!B:B,Assumptions!C:C),0)</f>
      </c>
      <c r="F494" s="5" t="str">
        <v>Retention</v>
      </c>
      <c r="G494" s="5" t="str">
        <v/>
      </c>
      <c r="H494" s="18">
        <f>G491*E494</f>
      </c>
      <c r="I494" s="18">
        <f>H494*(1-0)</f>
      </c>
      <c r="J494" s="18">
        <v>0</v>
      </c>
      <c r="K494" s="18">
        <v>0</v>
      </c>
      <c r="L494" s="18">
        <v>0</v>
      </c>
      <c r="M494" s="18">
        <v>0</v>
      </c>
      <c r="N494" s="18">
        <v>0</v>
      </c>
      <c r="O494" s="18">
        <v>0</v>
      </c>
      <c r="P494" s="18">
        <v>0</v>
      </c>
      <c r="Q494" s="18">
        <v>0</v>
      </c>
      <c r="R494" s="18">
        <v>0</v>
      </c>
      <c r="S494" s="18">
        <v>0</v>
      </c>
      <c r="T494" s="18">
        <v>0</v>
      </c>
      <c r="U494" s="18">
        <v>0</v>
      </c>
      <c r="V494" s="18">
        <v>0</v>
      </c>
      <c r="W494" s="18">
        <v>0</v>
      </c>
      <c r="X494" s="18">
        <v>0</v>
      </c>
      <c r="Y494" s="18">
        <f>SUM(J494:X494)</f>
      </c>
      <c r="Z494" s="18">
        <f>I494-Y494</f>
      </c>
      <c r="AA494" s="20">
        <v>46483</v>
      </c>
      <c r="AB494" s="20">
        <v>46483</v>
      </c>
      <c r="AC494" s="18">
        <f>IFERROR(_xlfn.XLOOKUP(F494,Assumptions!B:B,Assumptions!D:D),0)</f>
      </c>
      <c r="AD494" s="20">
        <f>AA494+AC494</f>
      </c>
      <c r="AE494" s="20">
        <f>AC494+AB494</f>
      </c>
      <c r="AF494" s="5" t="str">
        <v/>
      </c>
      <c r="AG494" s="18">
        <f>IFERROR(_xlfn.BETA.DIST(DATE(YEAR(AG$2),MONTH(AG$2),15),$AD$2,$AE$2,FALSE,DATE(YEAR($AD494),MONTH($AD494),1),DATE(YEAR($AE494),MONTH($AE494),28)),0)</f>
      </c>
      <c r="AH494" s="18">
        <f>IFERROR(_xlfn.BETA.DIST(DATE(YEAR(AH$2),MONTH(AH$2),15),$AD$2,$AE$2,FALSE,DATE(YEAR($AD494),MONTH($AD494),1),DATE(YEAR($AE494),MONTH($AE494),28)),0)</f>
      </c>
      <c r="AI494" s="18">
        <f>IFERROR(_xlfn.BETA.DIST(DATE(YEAR(AI$2),MONTH(AI$2),15),$AD$2,$AE$2,FALSE,DATE(YEAR($AD494),MONTH($AD494),1),DATE(YEAR($AE494),MONTH($AE494),28)),0)</f>
      </c>
      <c r="AJ494" s="18">
        <f>IFERROR(_xlfn.BETA.DIST(DATE(YEAR(AJ$2),MONTH(AJ$2),15),$AD$2,$AE$2,FALSE,DATE(YEAR($AD494),MONTH($AD494),1),DATE(YEAR($AE494),MONTH($AE494),28)),0)</f>
      </c>
      <c r="AK494" s="18">
        <f>IFERROR(_xlfn.BETA.DIST(DATE(YEAR(AK$2),MONTH(AK$2),15),$AD$2,$AE$2,FALSE,DATE(YEAR($AD494),MONTH($AD494),1),DATE(YEAR($AE494),MONTH($AE494),28)),0)</f>
      </c>
      <c r="AL494" s="18">
        <f>IFERROR(_xlfn.BETA.DIST(DATE(YEAR(AL$2),MONTH(AL$2),15),$AD$2,$AE$2,FALSE,DATE(YEAR($AD494),MONTH($AD494),1),DATE(YEAR($AE494),MONTH($AE494),28)),0)</f>
      </c>
      <c r="AM494" s="18">
        <f>IFERROR(_xlfn.BETA.DIST(DATE(YEAR(AM$2),MONTH(AM$2),15),$AD$2,$AE$2,FALSE,DATE(YEAR($AD494),MONTH($AD494),1),DATE(YEAR($AE494),MONTH($AE494),28)),0)</f>
      </c>
      <c r="AN494" s="18">
        <f>IFERROR(_xlfn.BETA.DIST(DATE(YEAR(AN$2),MONTH(AN$2),15),$AD$2,$AE$2,FALSE,DATE(YEAR($AD494),MONTH($AD494),1),DATE(YEAR($AE494),MONTH($AE494),28)),0)</f>
      </c>
      <c r="AO494" s="18">
        <f>IFERROR(_xlfn.BETA.DIST(DATE(YEAR(AO$2),MONTH(AO$2),15),$AD$2,$AE$2,FALSE,DATE(YEAR($AD494),MONTH($AD494),1),DATE(YEAR($AE494),MONTH($AE494),28)),0)</f>
      </c>
      <c r="AP494" s="18">
        <f>IFERROR(_xlfn.BETA.DIST(DATE(YEAR(AP$2),MONTH(AP$2),15),$AD$2,$AE$2,FALSE,DATE(YEAR($AD494),MONTH($AD494),1),DATE(YEAR($AE494),MONTH($AE494),28)),0)</f>
      </c>
      <c r="AQ494" s="18">
        <f>IFERROR(_xlfn.BETA.DIST(DATE(YEAR(AQ$2),MONTH(AQ$2),15),$AD$2,$AE$2,FALSE,DATE(YEAR($AD494),MONTH($AD494),1),DATE(YEAR($AE494),MONTH($AE494),28)),0)</f>
      </c>
      <c r="AR494" s="18">
        <f>IFERROR(_xlfn.BETA.DIST(DATE(YEAR(AR$2),MONTH(AR$2),15),$AD$2,$AE$2,FALSE,DATE(YEAR($AD494),MONTH($AD494),1),DATE(YEAR($AE494),MONTH($AE494),28)),0)</f>
      </c>
      <c r="AS494" s="18">
        <f>IFERROR(_xlfn.BETA.DIST(DATE(YEAR(AS$2),MONTH(AS$2),15),$AD$2,$AE$2,FALSE,DATE(YEAR($AD494),MONTH($AD494),1),DATE(YEAR($AE494),MONTH($AE494),28)),0)</f>
      </c>
      <c r="AT494" s="18">
        <f>IFERROR(_xlfn.BETA.DIST(DATE(YEAR(AT$2),MONTH(AT$2),15),$AD$2,$AE$2,FALSE,DATE(YEAR($AD494),MONTH($AD494),1),DATE(YEAR($AE494),MONTH($AE494),28)),0)</f>
      </c>
      <c r="AU494" s="18">
        <f>IFERROR(_xlfn.BETA.DIST(DATE(YEAR(AU$2),MONTH(AU$2),15),$AD$2,$AE$2,FALSE,DATE(YEAR($AD494),MONTH($AD494),1),DATE(YEAR($AE494),MONTH($AE494),28)),0)</f>
      </c>
      <c r="AV494" s="18">
        <f>SUM(AG494:AU494)</f>
      </c>
      <c r="AW494" s="18">
        <f>IF(J494&lt;&gt;0,J494,IF($AV494=0,0,AG494/$AV494*$Z494))</f>
      </c>
      <c r="AX494" s="18">
        <f>IF(K494&lt;&gt;0,K494,IF($AV494=0,0,AH494/$AV494*$Z494))</f>
      </c>
      <c r="AY494" s="18">
        <f>IF(L494&lt;&gt;0,L494,IF($AV494=0,0,AI494/$AV494*$Z494))</f>
      </c>
      <c r="AZ494" s="18">
        <f>IF(M494&lt;&gt;0,M494,IF($AV494=0,0,AJ494/$AV494*$Z494))</f>
      </c>
      <c r="BA494" s="18">
        <f>IF(N494&lt;&gt;0,N494,IF($AV494=0,0,AK494/$AV494*$Z494))</f>
      </c>
      <c r="BB494" s="18">
        <f>IF(O494&lt;&gt;0,O494,IF($AV494=0,0,AL494/$AV494*$Z494))</f>
      </c>
      <c r="BC494" s="18">
        <f>IF(P494&lt;&gt;0,P494,IF($AV494=0,0,AM494/$AV494*$Z494))</f>
      </c>
      <c r="BD494" s="18">
        <f>IF(Q494&lt;&gt;0,Q494,IF($AV494=0,0,AN494/$AV494*$Z494))</f>
      </c>
      <c r="BE494" s="18">
        <f>IF(R494&lt;&gt;0,R494,IF($AV494=0,0,AO494/$AV494*$Z494))</f>
      </c>
      <c r="BF494" s="18">
        <f>IF(S494&lt;&gt;0,S494,IF($AV494=0,0,AP494/$AV494*$Z494))</f>
      </c>
      <c r="BG494" s="18">
        <f>IF(T494&lt;&gt;0,T494,IF($AV494=0,0,AQ494/$AV494*$Z494))</f>
      </c>
      <c r="BH494" s="18">
        <f>IF(U494&lt;&gt;0,U494,IF($AV494=0,0,AR494/$AV494*$Z494))</f>
      </c>
      <c r="BI494" s="18">
        <f>IF(V494&lt;&gt;0,V494,IF($AV494=0,0,AS494/$AV494*$Z494))</f>
      </c>
      <c r="BJ494" s="18">
        <f>IF(W494&lt;&gt;0,W494,IF($AV494=0,0,AT494/$AV494*$Z494))</f>
      </c>
      <c r="BK494" s="18">
        <f>IF(X494&lt;&gt;0,X494,IF($AV494=0,0,AU494/$AV494*$Z494))</f>
      </c>
      <c r="BL494" s="18">
        <f>SUM(AW494:BK494)</f>
      </c>
      <c r="BM494" s="18">
        <f>I494-BL494</f>
      </c>
    </row>
    <row r="495" outlineLevel="3">
      <c r="A495" s="17" t="str">
        <v>14.1.9</v>
      </c>
      <c r="B495" s="17" t="str">
        <v/>
      </c>
      <c r="C495" s="17" t="str">
        <v/>
      </c>
      <c r="D495" s="17" t="str">
        <v/>
      </c>
      <c r="E495" s="17" t="str">
        <v>14.1.9</v>
      </c>
      <c r="F495" s="17" t="str">
        <v>Single phase SF6 air bushing complete with enclosure.</v>
      </c>
      <c r="G495" s="17">
        <v>5392.66</v>
      </c>
      <c r="H495" s="17" t="str">
        <v/>
      </c>
      <c r="I495" s="17" t="str">
        <v/>
      </c>
      <c r="J495" s="17" t="str">
        <v/>
      </c>
      <c r="K495" s="17" t="str">
        <v/>
      </c>
      <c r="L495" s="17" t="str">
        <v/>
      </c>
      <c r="M495" s="17" t="str">
        <v/>
      </c>
      <c r="N495" s="17" t="str">
        <v/>
      </c>
      <c r="O495" s="17" t="str">
        <v/>
      </c>
      <c r="P495" s="17" t="str">
        <v/>
      </c>
      <c r="Q495" s="17" t="str">
        <v/>
      </c>
      <c r="R495" s="17" t="str">
        <v/>
      </c>
      <c r="S495" s="17" t="str">
        <v/>
      </c>
      <c r="T495" s="17" t="str">
        <v/>
      </c>
      <c r="U495" s="17" t="str">
        <v/>
      </c>
      <c r="V495" s="17" t="str">
        <v/>
      </c>
      <c r="W495" s="17" t="str">
        <v/>
      </c>
      <c r="X495" s="17" t="str">
        <v/>
      </c>
      <c r="Y495" s="17" t="str">
        <v/>
      </c>
      <c r="Z495" s="17" t="str">
        <v/>
      </c>
      <c r="AA495" s="17" t="str">
        <v/>
      </c>
      <c r="AB495" s="17" t="str">
        <v/>
      </c>
      <c r="AC495" s="17" t="str">
        <v/>
      </c>
      <c r="AD495" s="17" t="str">
        <v/>
      </c>
      <c r="AE495" s="17" t="str">
        <v/>
      </c>
      <c r="AF495" s="5" t="str">
        <v/>
      </c>
      <c r="AG495" s="18">
        <f>IFERROR(_xlfn.BETA.DIST(DATE(YEAR(AG$2),MONTH(AG$2),15),$AD$2,$AE$2,FALSE,DATE(YEAR($AD495),MONTH($AD495),1),DATE(YEAR($AE495),MONTH($AE495),28)),0)</f>
      </c>
      <c r="AH495" s="18">
        <f>IFERROR(_xlfn.BETA.DIST(DATE(YEAR(AH$2),MONTH(AH$2),15),$AD$2,$AE$2,FALSE,DATE(YEAR($AD495),MONTH($AD495),1),DATE(YEAR($AE495),MONTH($AE495),28)),0)</f>
      </c>
      <c r="AI495" s="18">
        <f>IFERROR(_xlfn.BETA.DIST(DATE(YEAR(AI$2),MONTH(AI$2),15),$AD$2,$AE$2,FALSE,DATE(YEAR($AD495),MONTH($AD495),1),DATE(YEAR($AE495),MONTH($AE495),28)),0)</f>
      </c>
      <c r="AJ495" s="18">
        <f>IFERROR(_xlfn.BETA.DIST(DATE(YEAR(AJ$2),MONTH(AJ$2),15),$AD$2,$AE$2,FALSE,DATE(YEAR($AD495),MONTH($AD495),1),DATE(YEAR($AE495),MONTH($AE495),28)),0)</f>
      </c>
      <c r="AK495" s="18">
        <f>IFERROR(_xlfn.BETA.DIST(DATE(YEAR(AK$2),MONTH(AK$2),15),$AD$2,$AE$2,FALSE,DATE(YEAR($AD495),MONTH($AD495),1),DATE(YEAR($AE495),MONTH($AE495),28)),0)</f>
      </c>
      <c r="AL495" s="18">
        <f>IFERROR(_xlfn.BETA.DIST(DATE(YEAR(AL$2),MONTH(AL$2),15),$AD$2,$AE$2,FALSE,DATE(YEAR($AD495),MONTH($AD495),1),DATE(YEAR($AE495),MONTH($AE495),28)),0)</f>
      </c>
      <c r="AM495" s="18">
        <f>IFERROR(_xlfn.BETA.DIST(DATE(YEAR(AM$2),MONTH(AM$2),15),$AD$2,$AE$2,FALSE,DATE(YEAR($AD495),MONTH($AD495),1),DATE(YEAR($AE495),MONTH($AE495),28)),0)</f>
      </c>
      <c r="AN495" s="18">
        <f>IFERROR(_xlfn.BETA.DIST(DATE(YEAR(AN$2),MONTH(AN$2),15),$AD$2,$AE$2,FALSE,DATE(YEAR($AD495),MONTH($AD495),1),DATE(YEAR($AE495),MONTH($AE495),28)),0)</f>
      </c>
      <c r="AO495" s="18">
        <f>IFERROR(_xlfn.BETA.DIST(DATE(YEAR(AO$2),MONTH(AO$2),15),$AD$2,$AE$2,FALSE,DATE(YEAR($AD495),MONTH($AD495),1),DATE(YEAR($AE495),MONTH($AE495),28)),0)</f>
      </c>
      <c r="AP495" s="18">
        <f>IFERROR(_xlfn.BETA.DIST(DATE(YEAR(AP$2),MONTH(AP$2),15),$AD$2,$AE$2,FALSE,DATE(YEAR($AD495),MONTH($AD495),1),DATE(YEAR($AE495),MONTH($AE495),28)),0)</f>
      </c>
      <c r="AQ495" s="18">
        <f>IFERROR(_xlfn.BETA.DIST(DATE(YEAR(AQ$2),MONTH(AQ$2),15),$AD$2,$AE$2,FALSE,DATE(YEAR($AD495),MONTH($AD495),1),DATE(YEAR($AE495),MONTH($AE495),28)),0)</f>
      </c>
      <c r="AR495" s="18">
        <f>IFERROR(_xlfn.BETA.DIST(DATE(YEAR(AR$2),MONTH(AR$2),15),$AD$2,$AE$2,FALSE,DATE(YEAR($AD495),MONTH($AD495),1),DATE(YEAR($AE495),MONTH($AE495),28)),0)</f>
      </c>
      <c r="AS495" s="18">
        <f>IFERROR(_xlfn.BETA.DIST(DATE(YEAR(AS$2),MONTH(AS$2),15),$AD$2,$AE$2,FALSE,DATE(YEAR($AD495),MONTH($AD495),1),DATE(YEAR($AE495),MONTH($AE495),28)),0)</f>
      </c>
      <c r="AT495" s="18">
        <f>IFERROR(_xlfn.BETA.DIST(DATE(YEAR(AT$2),MONTH(AT$2),15),$AD$2,$AE$2,FALSE,DATE(YEAR($AD495),MONTH($AD495),1),DATE(YEAR($AE495),MONTH($AE495),28)),0)</f>
      </c>
      <c r="AU495" s="18">
        <f>IFERROR(_xlfn.BETA.DIST(DATE(YEAR(AU$2),MONTH(AU$2),15),$AD$2,$AE$2,FALSE,DATE(YEAR($AD495),MONTH($AD495),1),DATE(YEAR($AE495),MONTH($AE495),28)),0)</f>
      </c>
      <c r="AV495" s="18">
        <f>SUM(AG495:AU495)</f>
      </c>
      <c r="AW495" s="18">
        <f>IF(J495&lt;&gt;0,J495,IF($AV495=0,0,AG495/$AV495*$Z495))</f>
      </c>
      <c r="AX495" s="18">
        <f>IF(K495&lt;&gt;0,K495,IF($AV495=0,0,AH495/$AV495*$Z495))</f>
      </c>
      <c r="AY495" s="18">
        <f>IF(L495&lt;&gt;0,L495,IF($AV495=0,0,AI495/$AV495*$Z495))</f>
      </c>
      <c r="AZ495" s="18">
        <f>IF(M495&lt;&gt;0,M495,IF($AV495=0,0,AJ495/$AV495*$Z495))</f>
      </c>
      <c r="BA495" s="18">
        <f>IF(N495&lt;&gt;0,N495,IF($AV495=0,0,AK495/$AV495*$Z495))</f>
      </c>
      <c r="BB495" s="18">
        <f>IF(O495&lt;&gt;0,O495,IF($AV495=0,0,AL495/$AV495*$Z495))</f>
      </c>
      <c r="BC495" s="18">
        <f>IF(P495&lt;&gt;0,P495,IF($AV495=0,0,AM495/$AV495*$Z495))</f>
      </c>
      <c r="BD495" s="18">
        <f>IF(Q495&lt;&gt;0,Q495,IF($AV495=0,0,AN495/$AV495*$Z495))</f>
      </c>
      <c r="BE495" s="18">
        <f>IF(R495&lt;&gt;0,R495,IF($AV495=0,0,AO495/$AV495*$Z495))</f>
      </c>
      <c r="BF495" s="18">
        <f>IF(S495&lt;&gt;0,S495,IF($AV495=0,0,AP495/$AV495*$Z495))</f>
      </c>
      <c r="BG495" s="18">
        <f>IF(T495&lt;&gt;0,T495,IF($AV495=0,0,AQ495/$AV495*$Z495))</f>
      </c>
      <c r="BH495" s="18">
        <f>IF(U495&lt;&gt;0,U495,IF($AV495=0,0,AR495/$AV495*$Z495))</f>
      </c>
      <c r="BI495" s="18">
        <f>IF(V495&lt;&gt;0,V495,IF($AV495=0,0,AS495/$AV495*$Z495))</f>
      </c>
      <c r="BJ495" s="18">
        <f>IF(W495&lt;&gt;0,W495,IF($AV495=0,0,AT495/$AV495*$Z495))</f>
      </c>
      <c r="BK495" s="18">
        <f>IF(X495&lt;&gt;0,X495,IF($AV495=0,0,AU495/$AV495*$Z495))</f>
      </c>
      <c r="BL495" s="18">
        <f>SUM(AW495:BK495)</f>
      </c>
      <c r="BM495" s="17" t="str">
        <v/>
      </c>
    </row>
    <row r="496" outlineLevel="4">
      <c r="A496" s="5" t="str">
        <v>14.1.9</v>
      </c>
      <c r="B496" s="5" t="str">
        <v/>
      </c>
      <c r="C496" s="5" t="str">
        <v>BSKDGNGENGR05</v>
      </c>
      <c r="D496" s="5" t="str">
        <v>BSKDGNGENGR05</v>
      </c>
      <c r="E496" s="19">
        <f>IFERROR(_xlfn.XLOOKUP(F496,Assumptions!B:B,Assumptions!C:C),0)</f>
      </c>
      <c r="F496" s="5" t="str">
        <v>Advanced Payment</v>
      </c>
      <c r="G496" s="5" t="str">
        <v/>
      </c>
      <c r="H496" s="18">
        <f>G495*E496</f>
      </c>
      <c r="I496" s="18">
        <f>H496*(1-0)</f>
      </c>
      <c r="J496" s="18">
        <v>0</v>
      </c>
      <c r="K496" s="18">
        <v>0</v>
      </c>
      <c r="L496" s="18">
        <v>0</v>
      </c>
      <c r="M496" s="18">
        <v>0</v>
      </c>
      <c r="N496" s="18">
        <v>0</v>
      </c>
      <c r="O496" s="18">
        <v>0</v>
      </c>
      <c r="P496" s="18">
        <v>0</v>
      </c>
      <c r="Q496" s="18">
        <v>0</v>
      </c>
      <c r="R496" s="18">
        <v>0</v>
      </c>
      <c r="S496" s="18">
        <v>0</v>
      </c>
      <c r="T496" s="18">
        <v>0</v>
      </c>
      <c r="U496" s="18">
        <v>0</v>
      </c>
      <c r="V496" s="18">
        <v>0</v>
      </c>
      <c r="W496" s="18">
        <v>0</v>
      </c>
      <c r="X496" s="18">
        <v>0</v>
      </c>
      <c r="Y496" s="18">
        <f>SUM(J496:X496)</f>
      </c>
      <c r="Z496" s="18">
        <f>I496-Y496</f>
      </c>
      <c r="AA496" s="20">
        <v>46026</v>
      </c>
      <c r="AB496" s="20">
        <v>46026</v>
      </c>
      <c r="AC496" s="18">
        <f>IFERROR(_xlfn.XLOOKUP(F496,Assumptions!B:B,Assumptions!D:D),0)</f>
      </c>
      <c r="AD496" s="20">
        <f>AA496+AC496</f>
      </c>
      <c r="AE496" s="20">
        <f>AC496+AB496</f>
      </c>
      <c r="AF496" s="5" t="str">
        <v/>
      </c>
      <c r="AG496" s="18">
        <f>IFERROR(_xlfn.BETA.DIST(DATE(YEAR(AG$2),MONTH(AG$2),15),$AD$2,$AE$2,FALSE,DATE(YEAR($AD496),MONTH($AD496),1),DATE(YEAR($AE496),MONTH($AE496),28)),0)</f>
      </c>
      <c r="AH496" s="18">
        <f>IFERROR(_xlfn.BETA.DIST(DATE(YEAR(AH$2),MONTH(AH$2),15),$AD$2,$AE$2,FALSE,DATE(YEAR($AD496),MONTH($AD496),1),DATE(YEAR($AE496),MONTH($AE496),28)),0)</f>
      </c>
      <c r="AI496" s="18">
        <f>IFERROR(_xlfn.BETA.DIST(DATE(YEAR(AI$2),MONTH(AI$2),15),$AD$2,$AE$2,FALSE,DATE(YEAR($AD496),MONTH($AD496),1),DATE(YEAR($AE496),MONTH($AE496),28)),0)</f>
      </c>
      <c r="AJ496" s="18">
        <f>IFERROR(_xlfn.BETA.DIST(DATE(YEAR(AJ$2),MONTH(AJ$2),15),$AD$2,$AE$2,FALSE,DATE(YEAR($AD496),MONTH($AD496),1),DATE(YEAR($AE496),MONTH($AE496),28)),0)</f>
      </c>
      <c r="AK496" s="18">
        <f>IFERROR(_xlfn.BETA.DIST(DATE(YEAR(AK$2),MONTH(AK$2),15),$AD$2,$AE$2,FALSE,DATE(YEAR($AD496),MONTH($AD496),1),DATE(YEAR($AE496),MONTH($AE496),28)),0)</f>
      </c>
      <c r="AL496" s="18">
        <f>IFERROR(_xlfn.BETA.DIST(DATE(YEAR(AL$2),MONTH(AL$2),15),$AD$2,$AE$2,FALSE,DATE(YEAR($AD496),MONTH($AD496),1),DATE(YEAR($AE496),MONTH($AE496),28)),0)</f>
      </c>
      <c r="AM496" s="18">
        <f>IFERROR(_xlfn.BETA.DIST(DATE(YEAR(AM$2),MONTH(AM$2),15),$AD$2,$AE$2,FALSE,DATE(YEAR($AD496),MONTH($AD496),1),DATE(YEAR($AE496),MONTH($AE496),28)),0)</f>
      </c>
      <c r="AN496" s="18">
        <f>IFERROR(_xlfn.BETA.DIST(DATE(YEAR(AN$2),MONTH(AN$2),15),$AD$2,$AE$2,FALSE,DATE(YEAR($AD496),MONTH($AD496),1),DATE(YEAR($AE496),MONTH($AE496),28)),0)</f>
      </c>
      <c r="AO496" s="18">
        <f>IFERROR(_xlfn.BETA.DIST(DATE(YEAR(AO$2),MONTH(AO$2),15),$AD$2,$AE$2,FALSE,DATE(YEAR($AD496),MONTH($AD496),1),DATE(YEAR($AE496),MONTH($AE496),28)),0)</f>
      </c>
      <c r="AP496" s="18">
        <f>IFERROR(_xlfn.BETA.DIST(DATE(YEAR(AP$2),MONTH(AP$2),15),$AD$2,$AE$2,FALSE,DATE(YEAR($AD496),MONTH($AD496),1),DATE(YEAR($AE496),MONTH($AE496),28)),0)</f>
      </c>
      <c r="AQ496" s="18">
        <f>IFERROR(_xlfn.BETA.DIST(DATE(YEAR(AQ$2),MONTH(AQ$2),15),$AD$2,$AE$2,FALSE,DATE(YEAR($AD496),MONTH($AD496),1),DATE(YEAR($AE496),MONTH($AE496),28)),0)</f>
      </c>
      <c r="AR496" s="18">
        <f>IFERROR(_xlfn.BETA.DIST(DATE(YEAR(AR$2),MONTH(AR$2),15),$AD$2,$AE$2,FALSE,DATE(YEAR($AD496),MONTH($AD496),1),DATE(YEAR($AE496),MONTH($AE496),28)),0)</f>
      </c>
      <c r="AS496" s="18">
        <f>IFERROR(_xlfn.BETA.DIST(DATE(YEAR(AS$2),MONTH(AS$2),15),$AD$2,$AE$2,FALSE,DATE(YEAR($AD496),MONTH($AD496),1),DATE(YEAR($AE496),MONTH($AE496),28)),0)</f>
      </c>
      <c r="AT496" s="18">
        <f>IFERROR(_xlfn.BETA.DIST(DATE(YEAR(AT$2),MONTH(AT$2),15),$AD$2,$AE$2,FALSE,DATE(YEAR($AD496),MONTH($AD496),1),DATE(YEAR($AE496),MONTH($AE496),28)),0)</f>
      </c>
      <c r="AU496" s="18">
        <f>IFERROR(_xlfn.BETA.DIST(DATE(YEAR(AU$2),MONTH(AU$2),15),$AD$2,$AE$2,FALSE,DATE(YEAR($AD496),MONTH($AD496),1),DATE(YEAR($AE496),MONTH($AE496),28)),0)</f>
      </c>
      <c r="AV496" s="18">
        <f>SUM(AG496:AU496)</f>
      </c>
      <c r="AW496" s="18">
        <f>IF(J496&lt;&gt;0,J496,IF($AV496=0,0,AG496/$AV496*$Z496))</f>
      </c>
      <c r="AX496" s="18">
        <f>IF(K496&lt;&gt;0,K496,IF($AV496=0,0,AH496/$AV496*$Z496))</f>
      </c>
      <c r="AY496" s="18">
        <f>IF(L496&lt;&gt;0,L496,IF($AV496=0,0,AI496/$AV496*$Z496))</f>
      </c>
      <c r="AZ496" s="18">
        <f>IF(M496&lt;&gt;0,M496,IF($AV496=0,0,AJ496/$AV496*$Z496))</f>
      </c>
      <c r="BA496" s="18">
        <f>IF(N496&lt;&gt;0,N496,IF($AV496=0,0,AK496/$AV496*$Z496))</f>
      </c>
      <c r="BB496" s="18">
        <f>IF(O496&lt;&gt;0,O496,IF($AV496=0,0,AL496/$AV496*$Z496))</f>
      </c>
      <c r="BC496" s="18">
        <f>IF(P496&lt;&gt;0,P496,IF($AV496=0,0,AM496/$AV496*$Z496))</f>
      </c>
      <c r="BD496" s="18">
        <f>IF(Q496&lt;&gt;0,Q496,IF($AV496=0,0,AN496/$AV496*$Z496))</f>
      </c>
      <c r="BE496" s="18">
        <f>IF(R496&lt;&gt;0,R496,IF($AV496=0,0,AO496/$AV496*$Z496))</f>
      </c>
      <c r="BF496" s="18">
        <f>IF(S496&lt;&gt;0,S496,IF($AV496=0,0,AP496/$AV496*$Z496))</f>
      </c>
      <c r="BG496" s="18">
        <f>IF(T496&lt;&gt;0,T496,IF($AV496=0,0,AQ496/$AV496*$Z496))</f>
      </c>
      <c r="BH496" s="18">
        <f>IF(U496&lt;&gt;0,U496,IF($AV496=0,0,AR496/$AV496*$Z496))</f>
      </c>
      <c r="BI496" s="18">
        <f>IF(V496&lt;&gt;0,V496,IF($AV496=0,0,AS496/$AV496*$Z496))</f>
      </c>
      <c r="BJ496" s="18">
        <f>IF(W496&lt;&gt;0,W496,IF($AV496=0,0,AT496/$AV496*$Z496))</f>
      </c>
      <c r="BK496" s="18">
        <f>IF(X496&lt;&gt;0,X496,IF($AV496=0,0,AU496/$AV496*$Z496))</f>
      </c>
      <c r="BL496" s="18">
        <f>SUM(AW496:BK496)</f>
      </c>
      <c r="BM496" s="18">
        <f>I496-BL496</f>
      </c>
    </row>
    <row r="497" outlineLevel="4">
      <c r="A497" s="5" t="str">
        <v>14.1.9</v>
      </c>
      <c r="B497" s="5" t="str">
        <v/>
      </c>
      <c r="C497" s="5" t="str">
        <v>BSPRELGENG207</v>
      </c>
      <c r="D497" s="5" t="str">
        <v>BSPRELGENG207</v>
      </c>
      <c r="E497" s="19">
        <f>IFERROR(_xlfn.XLOOKUP(F497,Assumptions!B:B,Assumptions!C:C),0)</f>
      </c>
      <c r="F497" s="5" t="str">
        <v>Site Delivery USD</v>
      </c>
      <c r="G497" s="5" t="str">
        <v/>
      </c>
      <c r="H497" s="18">
        <f>G495*E497</f>
      </c>
      <c r="I497" s="18">
        <f>H497*(1-0)</f>
      </c>
      <c r="J497" s="18">
        <v>0</v>
      </c>
      <c r="K497" s="18">
        <v>0</v>
      </c>
      <c r="L497" s="18">
        <v>0</v>
      </c>
      <c r="M497" s="18">
        <v>0</v>
      </c>
      <c r="N497" s="18">
        <v>0</v>
      </c>
      <c r="O497" s="18">
        <v>0</v>
      </c>
      <c r="P497" s="18">
        <v>0</v>
      </c>
      <c r="Q497" s="18">
        <v>0</v>
      </c>
      <c r="R497" s="18">
        <v>0</v>
      </c>
      <c r="S497" s="18">
        <v>0</v>
      </c>
      <c r="T497" s="18">
        <v>0</v>
      </c>
      <c r="U497" s="18">
        <v>0</v>
      </c>
      <c r="V497" s="18">
        <v>0</v>
      </c>
      <c r="W497" s="18">
        <v>0</v>
      </c>
      <c r="X497" s="18">
        <v>0</v>
      </c>
      <c r="Y497" s="18">
        <f>SUM(J497:X497)</f>
      </c>
      <c r="Z497" s="18">
        <f>I497-Y497</f>
      </c>
      <c r="AA497" s="20">
        <v>46294</v>
      </c>
      <c r="AB497" s="20">
        <v>46294</v>
      </c>
      <c r="AC497" s="18">
        <f>IFERROR(_xlfn.XLOOKUP(F497,Assumptions!B:B,Assumptions!D:D),0)</f>
      </c>
      <c r="AD497" s="20">
        <f>AA497+AC497</f>
      </c>
      <c r="AE497" s="20">
        <f>AC497+AB497</f>
      </c>
      <c r="AF497" s="5" t="str">
        <v/>
      </c>
      <c r="AG497" s="18">
        <f>IFERROR(_xlfn.BETA.DIST(DATE(YEAR(AG$2),MONTH(AG$2),15),$AD$2,$AE$2,FALSE,DATE(YEAR($AD497),MONTH($AD497),1),DATE(YEAR($AE497),MONTH($AE497),28)),0)</f>
      </c>
      <c r="AH497" s="18">
        <f>IFERROR(_xlfn.BETA.DIST(DATE(YEAR(AH$2),MONTH(AH$2),15),$AD$2,$AE$2,FALSE,DATE(YEAR($AD497),MONTH($AD497),1),DATE(YEAR($AE497),MONTH($AE497),28)),0)</f>
      </c>
      <c r="AI497" s="18">
        <f>IFERROR(_xlfn.BETA.DIST(DATE(YEAR(AI$2),MONTH(AI$2),15),$AD$2,$AE$2,FALSE,DATE(YEAR($AD497),MONTH($AD497),1),DATE(YEAR($AE497),MONTH($AE497),28)),0)</f>
      </c>
      <c r="AJ497" s="18">
        <f>IFERROR(_xlfn.BETA.DIST(DATE(YEAR(AJ$2),MONTH(AJ$2),15),$AD$2,$AE$2,FALSE,DATE(YEAR($AD497),MONTH($AD497),1),DATE(YEAR($AE497),MONTH($AE497),28)),0)</f>
      </c>
      <c r="AK497" s="18">
        <f>IFERROR(_xlfn.BETA.DIST(DATE(YEAR(AK$2),MONTH(AK$2),15),$AD$2,$AE$2,FALSE,DATE(YEAR($AD497),MONTH($AD497),1),DATE(YEAR($AE497),MONTH($AE497),28)),0)</f>
      </c>
      <c r="AL497" s="18">
        <f>IFERROR(_xlfn.BETA.DIST(DATE(YEAR(AL$2),MONTH(AL$2),15),$AD$2,$AE$2,FALSE,DATE(YEAR($AD497),MONTH($AD497),1),DATE(YEAR($AE497),MONTH($AE497),28)),0)</f>
      </c>
      <c r="AM497" s="18">
        <f>IFERROR(_xlfn.BETA.DIST(DATE(YEAR(AM$2),MONTH(AM$2),15),$AD$2,$AE$2,FALSE,DATE(YEAR($AD497),MONTH($AD497),1),DATE(YEAR($AE497),MONTH($AE497),28)),0)</f>
      </c>
      <c r="AN497" s="18">
        <f>IFERROR(_xlfn.BETA.DIST(DATE(YEAR(AN$2),MONTH(AN$2),15),$AD$2,$AE$2,FALSE,DATE(YEAR($AD497),MONTH($AD497),1),DATE(YEAR($AE497),MONTH($AE497),28)),0)</f>
      </c>
      <c r="AO497" s="18">
        <f>IFERROR(_xlfn.BETA.DIST(DATE(YEAR(AO$2),MONTH(AO$2),15),$AD$2,$AE$2,FALSE,DATE(YEAR($AD497),MONTH($AD497),1),DATE(YEAR($AE497),MONTH($AE497),28)),0)</f>
      </c>
      <c r="AP497" s="18">
        <f>IFERROR(_xlfn.BETA.DIST(DATE(YEAR(AP$2),MONTH(AP$2),15),$AD$2,$AE$2,FALSE,DATE(YEAR($AD497),MONTH($AD497),1),DATE(YEAR($AE497),MONTH($AE497),28)),0)</f>
      </c>
      <c r="AQ497" s="18">
        <f>IFERROR(_xlfn.BETA.DIST(DATE(YEAR(AQ$2),MONTH(AQ$2),15),$AD$2,$AE$2,FALSE,DATE(YEAR($AD497),MONTH($AD497),1),DATE(YEAR($AE497),MONTH($AE497),28)),0)</f>
      </c>
      <c r="AR497" s="18">
        <f>IFERROR(_xlfn.BETA.DIST(DATE(YEAR(AR$2),MONTH(AR$2),15),$AD$2,$AE$2,FALSE,DATE(YEAR($AD497),MONTH($AD497),1),DATE(YEAR($AE497),MONTH($AE497),28)),0)</f>
      </c>
      <c r="AS497" s="18">
        <f>IFERROR(_xlfn.BETA.DIST(DATE(YEAR(AS$2),MONTH(AS$2),15),$AD$2,$AE$2,FALSE,DATE(YEAR($AD497),MONTH($AD497),1),DATE(YEAR($AE497),MONTH($AE497),28)),0)</f>
      </c>
      <c r="AT497" s="18">
        <f>IFERROR(_xlfn.BETA.DIST(DATE(YEAR(AT$2),MONTH(AT$2),15),$AD$2,$AE$2,FALSE,DATE(YEAR($AD497),MONTH($AD497),1),DATE(YEAR($AE497),MONTH($AE497),28)),0)</f>
      </c>
      <c r="AU497" s="18">
        <f>IFERROR(_xlfn.BETA.DIST(DATE(YEAR(AU$2),MONTH(AU$2),15),$AD$2,$AE$2,FALSE,DATE(YEAR($AD497),MONTH($AD497),1),DATE(YEAR($AE497),MONTH($AE497),28)),0)</f>
      </c>
      <c r="AV497" s="18">
        <f>SUM(AG497:AU497)</f>
      </c>
      <c r="AW497" s="18">
        <f>IF(J497&lt;&gt;0,J497,IF($AV497=0,0,AG497/$AV497*$Z497))</f>
      </c>
      <c r="AX497" s="18">
        <f>IF(K497&lt;&gt;0,K497,IF($AV497=0,0,AH497/$AV497*$Z497))</f>
      </c>
      <c r="AY497" s="18">
        <f>IF(L497&lt;&gt;0,L497,IF($AV497=0,0,AI497/$AV497*$Z497))</f>
      </c>
      <c r="AZ497" s="18">
        <f>IF(M497&lt;&gt;0,M497,IF($AV497=0,0,AJ497/$AV497*$Z497))</f>
      </c>
      <c r="BA497" s="18">
        <f>IF(N497&lt;&gt;0,N497,IF($AV497=0,0,AK497/$AV497*$Z497))</f>
      </c>
      <c r="BB497" s="18">
        <f>IF(O497&lt;&gt;0,O497,IF($AV497=0,0,AL497/$AV497*$Z497))</f>
      </c>
      <c r="BC497" s="18">
        <f>IF(P497&lt;&gt;0,P497,IF($AV497=0,0,AM497/$AV497*$Z497))</f>
      </c>
      <c r="BD497" s="18">
        <f>IF(Q497&lt;&gt;0,Q497,IF($AV497=0,0,AN497/$AV497*$Z497))</f>
      </c>
      <c r="BE497" s="18">
        <f>IF(R497&lt;&gt;0,R497,IF($AV497=0,0,AO497/$AV497*$Z497))</f>
      </c>
      <c r="BF497" s="18">
        <f>IF(S497&lt;&gt;0,S497,IF($AV497=0,0,AP497/$AV497*$Z497))</f>
      </c>
      <c r="BG497" s="18">
        <f>IF(T497&lt;&gt;0,T497,IF($AV497=0,0,AQ497/$AV497*$Z497))</f>
      </c>
      <c r="BH497" s="18">
        <f>IF(U497&lt;&gt;0,U497,IF($AV497=0,0,AR497/$AV497*$Z497))</f>
      </c>
      <c r="BI497" s="18">
        <f>IF(V497&lt;&gt;0,V497,IF($AV497=0,0,AS497/$AV497*$Z497))</f>
      </c>
      <c r="BJ497" s="18">
        <f>IF(W497&lt;&gt;0,W497,IF($AV497=0,0,AT497/$AV497*$Z497))</f>
      </c>
      <c r="BK497" s="18">
        <f>IF(X497&lt;&gt;0,X497,IF($AV497=0,0,AU497/$AV497*$Z497))</f>
      </c>
      <c r="BL497" s="18">
        <f>SUM(AW497:BK497)</f>
      </c>
      <c r="BM497" s="18">
        <f>I497-BL497</f>
      </c>
    </row>
    <row r="498" outlineLevel="4">
      <c r="A498" s="5" t="str">
        <v>14.1.9</v>
      </c>
      <c r="B498" s="5" t="str">
        <v/>
      </c>
      <c r="C498" s="5" t="str">
        <v>BSKDGNGENGR07</v>
      </c>
      <c r="D498" s="5" t="str">
        <v>BSKDGNGENGR07</v>
      </c>
      <c r="E498" s="19">
        <f>IFERROR(_xlfn.XLOOKUP(F498,Assumptions!B:B,Assumptions!C:C),0)</f>
      </c>
      <c r="F498" s="5" t="str">
        <v>Retention</v>
      </c>
      <c r="G498" s="5" t="str">
        <v/>
      </c>
      <c r="H498" s="18">
        <f>G495*E498</f>
      </c>
      <c r="I498" s="18">
        <f>H498*(1-0)</f>
      </c>
      <c r="J498" s="18">
        <v>0</v>
      </c>
      <c r="K498" s="18">
        <v>0</v>
      </c>
      <c r="L498" s="18">
        <v>0</v>
      </c>
      <c r="M498" s="18">
        <v>0</v>
      </c>
      <c r="N498" s="18">
        <v>0</v>
      </c>
      <c r="O498" s="18">
        <v>0</v>
      </c>
      <c r="P498" s="18">
        <v>0</v>
      </c>
      <c r="Q498" s="18">
        <v>0</v>
      </c>
      <c r="R498" s="18">
        <v>0</v>
      </c>
      <c r="S498" s="18">
        <v>0</v>
      </c>
      <c r="T498" s="18">
        <v>0</v>
      </c>
      <c r="U498" s="18">
        <v>0</v>
      </c>
      <c r="V498" s="18">
        <v>0</v>
      </c>
      <c r="W498" s="18">
        <v>0</v>
      </c>
      <c r="X498" s="18">
        <v>0</v>
      </c>
      <c r="Y498" s="18">
        <f>SUM(J498:X498)</f>
      </c>
      <c r="Z498" s="18">
        <f>I498-Y498</f>
      </c>
      <c r="AA498" s="20">
        <v>46483</v>
      </c>
      <c r="AB498" s="20">
        <v>46483</v>
      </c>
      <c r="AC498" s="18">
        <f>IFERROR(_xlfn.XLOOKUP(F498,Assumptions!B:B,Assumptions!D:D),0)</f>
      </c>
      <c r="AD498" s="20">
        <f>AA498+AC498</f>
      </c>
      <c r="AE498" s="20">
        <f>AC498+AB498</f>
      </c>
      <c r="AF498" s="5" t="str">
        <v/>
      </c>
      <c r="AG498" s="18">
        <f>IFERROR(_xlfn.BETA.DIST(DATE(YEAR(AG$2),MONTH(AG$2),15),$AD$2,$AE$2,FALSE,DATE(YEAR($AD498),MONTH($AD498),1),DATE(YEAR($AE498),MONTH($AE498),28)),0)</f>
      </c>
      <c r="AH498" s="18">
        <f>IFERROR(_xlfn.BETA.DIST(DATE(YEAR(AH$2),MONTH(AH$2),15),$AD$2,$AE$2,FALSE,DATE(YEAR($AD498),MONTH($AD498),1),DATE(YEAR($AE498),MONTH($AE498),28)),0)</f>
      </c>
      <c r="AI498" s="18">
        <f>IFERROR(_xlfn.BETA.DIST(DATE(YEAR(AI$2),MONTH(AI$2),15),$AD$2,$AE$2,FALSE,DATE(YEAR($AD498),MONTH($AD498),1),DATE(YEAR($AE498),MONTH($AE498),28)),0)</f>
      </c>
      <c r="AJ498" s="18">
        <f>IFERROR(_xlfn.BETA.DIST(DATE(YEAR(AJ$2),MONTH(AJ$2),15),$AD$2,$AE$2,FALSE,DATE(YEAR($AD498),MONTH($AD498),1),DATE(YEAR($AE498),MONTH($AE498),28)),0)</f>
      </c>
      <c r="AK498" s="18">
        <f>IFERROR(_xlfn.BETA.DIST(DATE(YEAR(AK$2),MONTH(AK$2),15),$AD$2,$AE$2,FALSE,DATE(YEAR($AD498),MONTH($AD498),1),DATE(YEAR($AE498),MONTH($AE498),28)),0)</f>
      </c>
      <c r="AL498" s="18">
        <f>IFERROR(_xlfn.BETA.DIST(DATE(YEAR(AL$2),MONTH(AL$2),15),$AD$2,$AE$2,FALSE,DATE(YEAR($AD498),MONTH($AD498),1),DATE(YEAR($AE498),MONTH($AE498),28)),0)</f>
      </c>
      <c r="AM498" s="18">
        <f>IFERROR(_xlfn.BETA.DIST(DATE(YEAR(AM$2),MONTH(AM$2),15),$AD$2,$AE$2,FALSE,DATE(YEAR($AD498),MONTH($AD498),1),DATE(YEAR($AE498),MONTH($AE498),28)),0)</f>
      </c>
      <c r="AN498" s="18">
        <f>IFERROR(_xlfn.BETA.DIST(DATE(YEAR(AN$2),MONTH(AN$2),15),$AD$2,$AE$2,FALSE,DATE(YEAR($AD498),MONTH($AD498),1),DATE(YEAR($AE498),MONTH($AE498),28)),0)</f>
      </c>
      <c r="AO498" s="18">
        <f>IFERROR(_xlfn.BETA.DIST(DATE(YEAR(AO$2),MONTH(AO$2),15),$AD$2,$AE$2,FALSE,DATE(YEAR($AD498),MONTH($AD498),1),DATE(YEAR($AE498),MONTH($AE498),28)),0)</f>
      </c>
      <c r="AP498" s="18">
        <f>IFERROR(_xlfn.BETA.DIST(DATE(YEAR(AP$2),MONTH(AP$2),15),$AD$2,$AE$2,FALSE,DATE(YEAR($AD498),MONTH($AD498),1),DATE(YEAR($AE498),MONTH($AE498),28)),0)</f>
      </c>
      <c r="AQ498" s="18">
        <f>IFERROR(_xlfn.BETA.DIST(DATE(YEAR(AQ$2),MONTH(AQ$2),15),$AD$2,$AE$2,FALSE,DATE(YEAR($AD498),MONTH($AD498),1),DATE(YEAR($AE498),MONTH($AE498),28)),0)</f>
      </c>
      <c r="AR498" s="18">
        <f>IFERROR(_xlfn.BETA.DIST(DATE(YEAR(AR$2),MONTH(AR$2),15),$AD$2,$AE$2,FALSE,DATE(YEAR($AD498),MONTH($AD498),1),DATE(YEAR($AE498),MONTH($AE498),28)),0)</f>
      </c>
      <c r="AS498" s="18">
        <f>IFERROR(_xlfn.BETA.DIST(DATE(YEAR(AS$2),MONTH(AS$2),15),$AD$2,$AE$2,FALSE,DATE(YEAR($AD498),MONTH($AD498),1),DATE(YEAR($AE498),MONTH($AE498),28)),0)</f>
      </c>
      <c r="AT498" s="18">
        <f>IFERROR(_xlfn.BETA.DIST(DATE(YEAR(AT$2),MONTH(AT$2),15),$AD$2,$AE$2,FALSE,DATE(YEAR($AD498),MONTH($AD498),1),DATE(YEAR($AE498),MONTH($AE498),28)),0)</f>
      </c>
      <c r="AU498" s="18">
        <f>IFERROR(_xlfn.BETA.DIST(DATE(YEAR(AU$2),MONTH(AU$2),15),$AD$2,$AE$2,FALSE,DATE(YEAR($AD498),MONTH($AD498),1),DATE(YEAR($AE498),MONTH($AE498),28)),0)</f>
      </c>
      <c r="AV498" s="18">
        <f>SUM(AG498:AU498)</f>
      </c>
      <c r="AW498" s="18">
        <f>IF(J498&lt;&gt;0,J498,IF($AV498=0,0,AG498/$AV498*$Z498))</f>
      </c>
      <c r="AX498" s="18">
        <f>IF(K498&lt;&gt;0,K498,IF($AV498=0,0,AH498/$AV498*$Z498))</f>
      </c>
      <c r="AY498" s="18">
        <f>IF(L498&lt;&gt;0,L498,IF($AV498=0,0,AI498/$AV498*$Z498))</f>
      </c>
      <c r="AZ498" s="18">
        <f>IF(M498&lt;&gt;0,M498,IF($AV498=0,0,AJ498/$AV498*$Z498))</f>
      </c>
      <c r="BA498" s="18">
        <f>IF(N498&lt;&gt;0,N498,IF($AV498=0,0,AK498/$AV498*$Z498))</f>
      </c>
      <c r="BB498" s="18">
        <f>IF(O498&lt;&gt;0,O498,IF($AV498=0,0,AL498/$AV498*$Z498))</f>
      </c>
      <c r="BC498" s="18">
        <f>IF(P498&lt;&gt;0,P498,IF($AV498=0,0,AM498/$AV498*$Z498))</f>
      </c>
      <c r="BD498" s="18">
        <f>IF(Q498&lt;&gt;0,Q498,IF($AV498=0,0,AN498/$AV498*$Z498))</f>
      </c>
      <c r="BE498" s="18">
        <f>IF(R498&lt;&gt;0,R498,IF($AV498=0,0,AO498/$AV498*$Z498))</f>
      </c>
      <c r="BF498" s="18">
        <f>IF(S498&lt;&gt;0,S498,IF($AV498=0,0,AP498/$AV498*$Z498))</f>
      </c>
      <c r="BG498" s="18">
        <f>IF(T498&lt;&gt;0,T498,IF($AV498=0,0,AQ498/$AV498*$Z498))</f>
      </c>
      <c r="BH498" s="18">
        <f>IF(U498&lt;&gt;0,U498,IF($AV498=0,0,AR498/$AV498*$Z498))</f>
      </c>
      <c r="BI498" s="18">
        <f>IF(V498&lt;&gt;0,V498,IF($AV498=0,0,AS498/$AV498*$Z498))</f>
      </c>
      <c r="BJ498" s="18">
        <f>IF(W498&lt;&gt;0,W498,IF($AV498=0,0,AT498/$AV498*$Z498))</f>
      </c>
      <c r="BK498" s="18">
        <f>IF(X498&lt;&gt;0,X498,IF($AV498=0,0,AU498/$AV498*$Z498))</f>
      </c>
      <c r="BL498" s="18">
        <f>SUM(AW498:BK498)</f>
      </c>
      <c r="BM498" s="18">
        <f>I498-BL498</f>
      </c>
    </row>
    <row r="499" outlineLevel="3">
      <c r="A499" s="17" t="str">
        <v>14.1.01</v>
      </c>
      <c r="B499" s="17" t="str">
        <v/>
      </c>
      <c r="C499" s="17" t="str">
        <v/>
      </c>
      <c r="D499" s="17" t="str">
        <v/>
      </c>
      <c r="E499" s="17" t="str">
        <v>14.1.01</v>
      </c>
      <c r="F499" s="17" t="str">
        <v>Single phase cable box for SF6 XLPE cable sealing end.</v>
      </c>
      <c r="G499" s="17">
        <v>22086</v>
      </c>
      <c r="H499" s="17" t="str">
        <v/>
      </c>
      <c r="I499" s="17" t="str">
        <v/>
      </c>
      <c r="J499" s="17" t="str">
        <v/>
      </c>
      <c r="K499" s="17" t="str">
        <v/>
      </c>
      <c r="L499" s="17" t="str">
        <v/>
      </c>
      <c r="M499" s="17" t="str">
        <v/>
      </c>
      <c r="N499" s="17" t="str">
        <v/>
      </c>
      <c r="O499" s="17" t="str">
        <v/>
      </c>
      <c r="P499" s="17" t="str">
        <v/>
      </c>
      <c r="Q499" s="17" t="str">
        <v/>
      </c>
      <c r="R499" s="17" t="str">
        <v/>
      </c>
      <c r="S499" s="17" t="str">
        <v/>
      </c>
      <c r="T499" s="17" t="str">
        <v/>
      </c>
      <c r="U499" s="17" t="str">
        <v/>
      </c>
      <c r="V499" s="17" t="str">
        <v/>
      </c>
      <c r="W499" s="17" t="str">
        <v/>
      </c>
      <c r="X499" s="17" t="str">
        <v/>
      </c>
      <c r="Y499" s="17" t="str">
        <v/>
      </c>
      <c r="Z499" s="17" t="str">
        <v/>
      </c>
      <c r="AA499" s="17" t="str">
        <v/>
      </c>
      <c r="AB499" s="17" t="str">
        <v/>
      </c>
      <c r="AC499" s="17" t="str">
        <v/>
      </c>
      <c r="AD499" s="17" t="str">
        <v/>
      </c>
      <c r="AE499" s="17" t="str">
        <v/>
      </c>
      <c r="AF499" s="5" t="str">
        <v/>
      </c>
      <c r="AG499" s="18">
        <f>IFERROR(_xlfn.BETA.DIST(DATE(YEAR(AG$2),MONTH(AG$2),15),$AD$2,$AE$2,FALSE,DATE(YEAR($AD499),MONTH($AD499),1),DATE(YEAR($AE499),MONTH($AE499),28)),0)</f>
      </c>
      <c r="AH499" s="18">
        <f>IFERROR(_xlfn.BETA.DIST(DATE(YEAR(AH$2),MONTH(AH$2),15),$AD$2,$AE$2,FALSE,DATE(YEAR($AD499),MONTH($AD499),1),DATE(YEAR($AE499),MONTH($AE499),28)),0)</f>
      </c>
      <c r="AI499" s="18">
        <f>IFERROR(_xlfn.BETA.DIST(DATE(YEAR(AI$2),MONTH(AI$2),15),$AD$2,$AE$2,FALSE,DATE(YEAR($AD499),MONTH($AD499),1),DATE(YEAR($AE499),MONTH($AE499),28)),0)</f>
      </c>
      <c r="AJ499" s="18">
        <f>IFERROR(_xlfn.BETA.DIST(DATE(YEAR(AJ$2),MONTH(AJ$2),15),$AD$2,$AE$2,FALSE,DATE(YEAR($AD499),MONTH($AD499),1),DATE(YEAR($AE499),MONTH($AE499),28)),0)</f>
      </c>
      <c r="AK499" s="18">
        <f>IFERROR(_xlfn.BETA.DIST(DATE(YEAR(AK$2),MONTH(AK$2),15),$AD$2,$AE$2,FALSE,DATE(YEAR($AD499),MONTH($AD499),1),DATE(YEAR($AE499),MONTH($AE499),28)),0)</f>
      </c>
      <c r="AL499" s="18">
        <f>IFERROR(_xlfn.BETA.DIST(DATE(YEAR(AL$2),MONTH(AL$2),15),$AD$2,$AE$2,FALSE,DATE(YEAR($AD499),MONTH($AD499),1),DATE(YEAR($AE499),MONTH($AE499),28)),0)</f>
      </c>
      <c r="AM499" s="18">
        <f>IFERROR(_xlfn.BETA.DIST(DATE(YEAR(AM$2),MONTH(AM$2),15),$AD$2,$AE$2,FALSE,DATE(YEAR($AD499),MONTH($AD499),1),DATE(YEAR($AE499),MONTH($AE499),28)),0)</f>
      </c>
      <c r="AN499" s="18">
        <f>IFERROR(_xlfn.BETA.DIST(DATE(YEAR(AN$2),MONTH(AN$2),15),$AD$2,$AE$2,FALSE,DATE(YEAR($AD499),MONTH($AD499),1),DATE(YEAR($AE499),MONTH($AE499),28)),0)</f>
      </c>
      <c r="AO499" s="18">
        <f>IFERROR(_xlfn.BETA.DIST(DATE(YEAR(AO$2),MONTH(AO$2),15),$AD$2,$AE$2,FALSE,DATE(YEAR($AD499),MONTH($AD499),1),DATE(YEAR($AE499),MONTH($AE499),28)),0)</f>
      </c>
      <c r="AP499" s="18">
        <f>IFERROR(_xlfn.BETA.DIST(DATE(YEAR(AP$2),MONTH(AP$2),15),$AD$2,$AE$2,FALSE,DATE(YEAR($AD499),MONTH($AD499),1),DATE(YEAR($AE499),MONTH($AE499),28)),0)</f>
      </c>
      <c r="AQ499" s="18">
        <f>IFERROR(_xlfn.BETA.DIST(DATE(YEAR(AQ$2),MONTH(AQ$2),15),$AD$2,$AE$2,FALSE,DATE(YEAR($AD499),MONTH($AD499),1),DATE(YEAR($AE499),MONTH($AE499),28)),0)</f>
      </c>
      <c r="AR499" s="18">
        <f>IFERROR(_xlfn.BETA.DIST(DATE(YEAR(AR$2),MONTH(AR$2),15),$AD$2,$AE$2,FALSE,DATE(YEAR($AD499),MONTH($AD499),1),DATE(YEAR($AE499),MONTH($AE499),28)),0)</f>
      </c>
      <c r="AS499" s="18">
        <f>IFERROR(_xlfn.BETA.DIST(DATE(YEAR(AS$2),MONTH(AS$2),15),$AD$2,$AE$2,FALSE,DATE(YEAR($AD499),MONTH($AD499),1),DATE(YEAR($AE499),MONTH($AE499),28)),0)</f>
      </c>
      <c r="AT499" s="18">
        <f>IFERROR(_xlfn.BETA.DIST(DATE(YEAR(AT$2),MONTH(AT$2),15),$AD$2,$AE$2,FALSE,DATE(YEAR($AD499),MONTH($AD499),1),DATE(YEAR($AE499),MONTH($AE499),28)),0)</f>
      </c>
      <c r="AU499" s="18">
        <f>IFERROR(_xlfn.BETA.DIST(DATE(YEAR(AU$2),MONTH(AU$2),15),$AD$2,$AE$2,FALSE,DATE(YEAR($AD499),MONTH($AD499),1),DATE(YEAR($AE499),MONTH($AE499),28)),0)</f>
      </c>
      <c r="AV499" s="18">
        <f>SUM(AG499:AU499)</f>
      </c>
      <c r="AW499" s="18">
        <f>IF(J499&lt;&gt;0,J499,IF($AV499=0,0,AG499/$AV499*$Z499))</f>
      </c>
      <c r="AX499" s="18">
        <f>IF(K499&lt;&gt;0,K499,IF($AV499=0,0,AH499/$AV499*$Z499))</f>
      </c>
      <c r="AY499" s="18">
        <f>IF(L499&lt;&gt;0,L499,IF($AV499=0,0,AI499/$AV499*$Z499))</f>
      </c>
      <c r="AZ499" s="18">
        <f>IF(M499&lt;&gt;0,M499,IF($AV499=0,0,AJ499/$AV499*$Z499))</f>
      </c>
      <c r="BA499" s="18">
        <f>IF(N499&lt;&gt;0,N499,IF($AV499=0,0,AK499/$AV499*$Z499))</f>
      </c>
      <c r="BB499" s="18">
        <f>IF(O499&lt;&gt;0,O499,IF($AV499=0,0,AL499/$AV499*$Z499))</f>
      </c>
      <c r="BC499" s="18">
        <f>IF(P499&lt;&gt;0,P499,IF($AV499=0,0,AM499/$AV499*$Z499))</f>
      </c>
      <c r="BD499" s="18">
        <f>IF(Q499&lt;&gt;0,Q499,IF($AV499=0,0,AN499/$AV499*$Z499))</f>
      </c>
      <c r="BE499" s="18">
        <f>IF(R499&lt;&gt;0,R499,IF($AV499=0,0,AO499/$AV499*$Z499))</f>
      </c>
      <c r="BF499" s="18">
        <f>IF(S499&lt;&gt;0,S499,IF($AV499=0,0,AP499/$AV499*$Z499))</f>
      </c>
      <c r="BG499" s="18">
        <f>IF(T499&lt;&gt;0,T499,IF($AV499=0,0,AQ499/$AV499*$Z499))</f>
      </c>
      <c r="BH499" s="18">
        <f>IF(U499&lt;&gt;0,U499,IF($AV499=0,0,AR499/$AV499*$Z499))</f>
      </c>
      <c r="BI499" s="18">
        <f>IF(V499&lt;&gt;0,V499,IF($AV499=0,0,AS499/$AV499*$Z499))</f>
      </c>
      <c r="BJ499" s="18">
        <f>IF(W499&lt;&gt;0,W499,IF($AV499=0,0,AT499/$AV499*$Z499))</f>
      </c>
      <c r="BK499" s="18">
        <f>IF(X499&lt;&gt;0,X499,IF($AV499=0,0,AU499/$AV499*$Z499))</f>
      </c>
      <c r="BL499" s="18">
        <f>SUM(AW499:BK499)</f>
      </c>
      <c r="BM499" s="17" t="str">
        <v/>
      </c>
    </row>
    <row r="500" outlineLevel="4">
      <c r="A500" s="5" t="str">
        <v>14.1.01</v>
      </c>
      <c r="B500" s="5" t="str">
        <v/>
      </c>
      <c r="C500" s="5" t="str">
        <v>BSKDGNGENGR05</v>
      </c>
      <c r="D500" s="5" t="str">
        <v>BSKDGNGENGR05</v>
      </c>
      <c r="E500" s="19">
        <f>IFERROR(_xlfn.XLOOKUP(F500,Assumptions!B:B,Assumptions!C:C),0)</f>
      </c>
      <c r="F500" s="5" t="str">
        <v>Advanced Payment</v>
      </c>
      <c r="G500" s="5" t="str">
        <v/>
      </c>
      <c r="H500" s="18">
        <f>G499*E500</f>
      </c>
      <c r="I500" s="18">
        <f>H500*(1-0)</f>
      </c>
      <c r="J500" s="18">
        <v>0</v>
      </c>
      <c r="K500" s="18">
        <v>0</v>
      </c>
      <c r="L500" s="18">
        <v>0</v>
      </c>
      <c r="M500" s="18">
        <v>0</v>
      </c>
      <c r="N500" s="18">
        <v>0</v>
      </c>
      <c r="O500" s="18">
        <v>0</v>
      </c>
      <c r="P500" s="18">
        <v>0</v>
      </c>
      <c r="Q500" s="18">
        <v>0</v>
      </c>
      <c r="R500" s="18">
        <v>0</v>
      </c>
      <c r="S500" s="18">
        <v>0</v>
      </c>
      <c r="T500" s="18">
        <v>0</v>
      </c>
      <c r="U500" s="18">
        <v>0</v>
      </c>
      <c r="V500" s="18">
        <v>0</v>
      </c>
      <c r="W500" s="18">
        <v>0</v>
      </c>
      <c r="X500" s="18">
        <v>0</v>
      </c>
      <c r="Y500" s="18">
        <f>SUM(J500:X500)</f>
      </c>
      <c r="Z500" s="18">
        <f>I500-Y500</f>
      </c>
      <c r="AA500" s="20">
        <v>46026</v>
      </c>
      <c r="AB500" s="20">
        <v>46026</v>
      </c>
      <c r="AC500" s="18">
        <f>IFERROR(_xlfn.XLOOKUP(F500,Assumptions!B:B,Assumptions!D:D),0)</f>
      </c>
      <c r="AD500" s="20">
        <f>AA500+AC500</f>
      </c>
      <c r="AE500" s="20">
        <f>AC500+AB500</f>
      </c>
      <c r="AF500" s="5" t="str">
        <v/>
      </c>
      <c r="AG500" s="18">
        <f>IFERROR(_xlfn.BETA.DIST(DATE(YEAR(AG$2),MONTH(AG$2),15),$AD$2,$AE$2,FALSE,DATE(YEAR($AD500),MONTH($AD500),1),DATE(YEAR($AE500),MONTH($AE500),28)),0)</f>
      </c>
      <c r="AH500" s="18">
        <f>IFERROR(_xlfn.BETA.DIST(DATE(YEAR(AH$2),MONTH(AH$2),15),$AD$2,$AE$2,FALSE,DATE(YEAR($AD500),MONTH($AD500),1),DATE(YEAR($AE500),MONTH($AE500),28)),0)</f>
      </c>
      <c r="AI500" s="18">
        <f>IFERROR(_xlfn.BETA.DIST(DATE(YEAR(AI$2),MONTH(AI$2),15),$AD$2,$AE$2,FALSE,DATE(YEAR($AD500),MONTH($AD500),1),DATE(YEAR($AE500),MONTH($AE500),28)),0)</f>
      </c>
      <c r="AJ500" s="18">
        <f>IFERROR(_xlfn.BETA.DIST(DATE(YEAR(AJ$2),MONTH(AJ$2),15),$AD$2,$AE$2,FALSE,DATE(YEAR($AD500),MONTH($AD500),1),DATE(YEAR($AE500),MONTH($AE500),28)),0)</f>
      </c>
      <c r="AK500" s="18">
        <f>IFERROR(_xlfn.BETA.DIST(DATE(YEAR(AK$2),MONTH(AK$2),15),$AD$2,$AE$2,FALSE,DATE(YEAR($AD500),MONTH($AD500),1),DATE(YEAR($AE500),MONTH($AE500),28)),0)</f>
      </c>
      <c r="AL500" s="18">
        <f>IFERROR(_xlfn.BETA.DIST(DATE(YEAR(AL$2),MONTH(AL$2),15),$AD$2,$AE$2,FALSE,DATE(YEAR($AD500),MONTH($AD500),1),DATE(YEAR($AE500),MONTH($AE500),28)),0)</f>
      </c>
      <c r="AM500" s="18">
        <f>IFERROR(_xlfn.BETA.DIST(DATE(YEAR(AM$2),MONTH(AM$2),15),$AD$2,$AE$2,FALSE,DATE(YEAR($AD500),MONTH($AD500),1),DATE(YEAR($AE500),MONTH($AE500),28)),0)</f>
      </c>
      <c r="AN500" s="18">
        <f>IFERROR(_xlfn.BETA.DIST(DATE(YEAR(AN$2),MONTH(AN$2),15),$AD$2,$AE$2,FALSE,DATE(YEAR($AD500),MONTH($AD500),1),DATE(YEAR($AE500),MONTH($AE500),28)),0)</f>
      </c>
      <c r="AO500" s="18">
        <f>IFERROR(_xlfn.BETA.DIST(DATE(YEAR(AO$2),MONTH(AO$2),15),$AD$2,$AE$2,FALSE,DATE(YEAR($AD500),MONTH($AD500),1),DATE(YEAR($AE500),MONTH($AE500),28)),0)</f>
      </c>
      <c r="AP500" s="18">
        <f>IFERROR(_xlfn.BETA.DIST(DATE(YEAR(AP$2),MONTH(AP$2),15),$AD$2,$AE$2,FALSE,DATE(YEAR($AD500),MONTH($AD500),1),DATE(YEAR($AE500),MONTH($AE500),28)),0)</f>
      </c>
      <c r="AQ500" s="18">
        <f>IFERROR(_xlfn.BETA.DIST(DATE(YEAR(AQ$2),MONTH(AQ$2),15),$AD$2,$AE$2,FALSE,DATE(YEAR($AD500),MONTH($AD500),1),DATE(YEAR($AE500),MONTH($AE500),28)),0)</f>
      </c>
      <c r="AR500" s="18">
        <f>IFERROR(_xlfn.BETA.DIST(DATE(YEAR(AR$2),MONTH(AR$2),15),$AD$2,$AE$2,FALSE,DATE(YEAR($AD500),MONTH($AD500),1),DATE(YEAR($AE500),MONTH($AE500),28)),0)</f>
      </c>
      <c r="AS500" s="18">
        <f>IFERROR(_xlfn.BETA.DIST(DATE(YEAR(AS$2),MONTH(AS$2),15),$AD$2,$AE$2,FALSE,DATE(YEAR($AD500),MONTH($AD500),1),DATE(YEAR($AE500),MONTH($AE500),28)),0)</f>
      </c>
      <c r="AT500" s="18">
        <f>IFERROR(_xlfn.BETA.DIST(DATE(YEAR(AT$2),MONTH(AT$2),15),$AD$2,$AE$2,FALSE,DATE(YEAR($AD500),MONTH($AD500),1),DATE(YEAR($AE500),MONTH($AE500),28)),0)</f>
      </c>
      <c r="AU500" s="18">
        <f>IFERROR(_xlfn.BETA.DIST(DATE(YEAR(AU$2),MONTH(AU$2),15),$AD$2,$AE$2,FALSE,DATE(YEAR($AD500),MONTH($AD500),1),DATE(YEAR($AE500),MONTH($AE500),28)),0)</f>
      </c>
      <c r="AV500" s="18">
        <f>SUM(AG500:AU500)</f>
      </c>
      <c r="AW500" s="18">
        <f>IF(J500&lt;&gt;0,J500,IF($AV500=0,0,AG500/$AV500*$Z500))</f>
      </c>
      <c r="AX500" s="18">
        <f>IF(K500&lt;&gt;0,K500,IF($AV500=0,0,AH500/$AV500*$Z500))</f>
      </c>
      <c r="AY500" s="18">
        <f>IF(L500&lt;&gt;0,L500,IF($AV500=0,0,AI500/$AV500*$Z500))</f>
      </c>
      <c r="AZ500" s="18">
        <f>IF(M500&lt;&gt;0,M500,IF($AV500=0,0,AJ500/$AV500*$Z500))</f>
      </c>
      <c r="BA500" s="18">
        <f>IF(N500&lt;&gt;0,N500,IF($AV500=0,0,AK500/$AV500*$Z500))</f>
      </c>
      <c r="BB500" s="18">
        <f>IF(O500&lt;&gt;0,O500,IF($AV500=0,0,AL500/$AV500*$Z500))</f>
      </c>
      <c r="BC500" s="18">
        <f>IF(P500&lt;&gt;0,P500,IF($AV500=0,0,AM500/$AV500*$Z500))</f>
      </c>
      <c r="BD500" s="18">
        <f>IF(Q500&lt;&gt;0,Q500,IF($AV500=0,0,AN500/$AV500*$Z500))</f>
      </c>
      <c r="BE500" s="18">
        <f>IF(R500&lt;&gt;0,R500,IF($AV500=0,0,AO500/$AV500*$Z500))</f>
      </c>
      <c r="BF500" s="18">
        <f>IF(S500&lt;&gt;0,S500,IF($AV500=0,0,AP500/$AV500*$Z500))</f>
      </c>
      <c r="BG500" s="18">
        <f>IF(T500&lt;&gt;0,T500,IF($AV500=0,0,AQ500/$AV500*$Z500))</f>
      </c>
      <c r="BH500" s="18">
        <f>IF(U500&lt;&gt;0,U500,IF($AV500=0,0,AR500/$AV500*$Z500))</f>
      </c>
      <c r="BI500" s="18">
        <f>IF(V500&lt;&gt;0,V500,IF($AV500=0,0,AS500/$AV500*$Z500))</f>
      </c>
      <c r="BJ500" s="18">
        <f>IF(W500&lt;&gt;0,W500,IF($AV500=0,0,AT500/$AV500*$Z500))</f>
      </c>
      <c r="BK500" s="18">
        <f>IF(X500&lt;&gt;0,X500,IF($AV500=0,0,AU500/$AV500*$Z500))</f>
      </c>
      <c r="BL500" s="18">
        <f>SUM(AW500:BK500)</f>
      </c>
      <c r="BM500" s="18">
        <f>I500-BL500</f>
      </c>
    </row>
    <row r="501" outlineLevel="4">
      <c r="A501" s="5" t="str">
        <v>14.1.01</v>
      </c>
      <c r="B501" s="5" t="str">
        <v/>
      </c>
      <c r="C501" s="5" t="str">
        <v>BSPRELGENG207</v>
      </c>
      <c r="D501" s="5" t="str">
        <v>BSPRELGENG207</v>
      </c>
      <c r="E501" s="19">
        <f>IFERROR(_xlfn.XLOOKUP(F501,Assumptions!B:B,Assumptions!C:C),0)</f>
      </c>
      <c r="F501" s="5" t="str">
        <v>Site Delivery USD</v>
      </c>
      <c r="G501" s="5" t="str">
        <v/>
      </c>
      <c r="H501" s="18">
        <f>G499*E501</f>
      </c>
      <c r="I501" s="18">
        <f>H501*(1-0)</f>
      </c>
      <c r="J501" s="18">
        <v>0</v>
      </c>
      <c r="K501" s="18">
        <v>0</v>
      </c>
      <c r="L501" s="18">
        <v>0</v>
      </c>
      <c r="M501" s="18">
        <v>0</v>
      </c>
      <c r="N501" s="18">
        <v>0</v>
      </c>
      <c r="O501" s="18">
        <v>0</v>
      </c>
      <c r="P501" s="18">
        <v>0</v>
      </c>
      <c r="Q501" s="18">
        <v>0</v>
      </c>
      <c r="R501" s="18">
        <v>0</v>
      </c>
      <c r="S501" s="18">
        <v>0</v>
      </c>
      <c r="T501" s="18">
        <v>0</v>
      </c>
      <c r="U501" s="18">
        <v>0</v>
      </c>
      <c r="V501" s="18">
        <v>0</v>
      </c>
      <c r="W501" s="18">
        <v>0</v>
      </c>
      <c r="X501" s="18">
        <v>0</v>
      </c>
      <c r="Y501" s="18">
        <f>SUM(J501:X501)</f>
      </c>
      <c r="Z501" s="18">
        <f>I501-Y501</f>
      </c>
      <c r="AA501" s="20">
        <v>46294</v>
      </c>
      <c r="AB501" s="20">
        <v>46294</v>
      </c>
      <c r="AC501" s="18">
        <f>IFERROR(_xlfn.XLOOKUP(F501,Assumptions!B:B,Assumptions!D:D),0)</f>
      </c>
      <c r="AD501" s="20">
        <f>AA501+AC501</f>
      </c>
      <c r="AE501" s="20">
        <f>AC501+AB501</f>
      </c>
      <c r="AF501" s="5" t="str">
        <v/>
      </c>
      <c r="AG501" s="18">
        <f>IFERROR(_xlfn.BETA.DIST(DATE(YEAR(AG$2),MONTH(AG$2),15),$AD$2,$AE$2,FALSE,DATE(YEAR($AD501),MONTH($AD501),1),DATE(YEAR($AE501),MONTH($AE501),28)),0)</f>
      </c>
      <c r="AH501" s="18">
        <f>IFERROR(_xlfn.BETA.DIST(DATE(YEAR(AH$2),MONTH(AH$2),15),$AD$2,$AE$2,FALSE,DATE(YEAR($AD501),MONTH($AD501),1),DATE(YEAR($AE501),MONTH($AE501),28)),0)</f>
      </c>
      <c r="AI501" s="18">
        <f>IFERROR(_xlfn.BETA.DIST(DATE(YEAR(AI$2),MONTH(AI$2),15),$AD$2,$AE$2,FALSE,DATE(YEAR($AD501),MONTH($AD501),1),DATE(YEAR($AE501),MONTH($AE501),28)),0)</f>
      </c>
      <c r="AJ501" s="18">
        <f>IFERROR(_xlfn.BETA.DIST(DATE(YEAR(AJ$2),MONTH(AJ$2),15),$AD$2,$AE$2,FALSE,DATE(YEAR($AD501),MONTH($AD501),1),DATE(YEAR($AE501),MONTH($AE501),28)),0)</f>
      </c>
      <c r="AK501" s="18">
        <f>IFERROR(_xlfn.BETA.DIST(DATE(YEAR(AK$2),MONTH(AK$2),15),$AD$2,$AE$2,FALSE,DATE(YEAR($AD501),MONTH($AD501),1),DATE(YEAR($AE501),MONTH($AE501),28)),0)</f>
      </c>
      <c r="AL501" s="18">
        <f>IFERROR(_xlfn.BETA.DIST(DATE(YEAR(AL$2),MONTH(AL$2),15),$AD$2,$AE$2,FALSE,DATE(YEAR($AD501),MONTH($AD501),1),DATE(YEAR($AE501),MONTH($AE501),28)),0)</f>
      </c>
      <c r="AM501" s="18">
        <f>IFERROR(_xlfn.BETA.DIST(DATE(YEAR(AM$2),MONTH(AM$2),15),$AD$2,$AE$2,FALSE,DATE(YEAR($AD501),MONTH($AD501),1),DATE(YEAR($AE501),MONTH($AE501),28)),0)</f>
      </c>
      <c r="AN501" s="18">
        <f>IFERROR(_xlfn.BETA.DIST(DATE(YEAR(AN$2),MONTH(AN$2),15),$AD$2,$AE$2,FALSE,DATE(YEAR($AD501),MONTH($AD501),1),DATE(YEAR($AE501),MONTH($AE501),28)),0)</f>
      </c>
      <c r="AO501" s="18">
        <f>IFERROR(_xlfn.BETA.DIST(DATE(YEAR(AO$2),MONTH(AO$2),15),$AD$2,$AE$2,FALSE,DATE(YEAR($AD501),MONTH($AD501),1),DATE(YEAR($AE501),MONTH($AE501),28)),0)</f>
      </c>
      <c r="AP501" s="18">
        <f>IFERROR(_xlfn.BETA.DIST(DATE(YEAR(AP$2),MONTH(AP$2),15),$AD$2,$AE$2,FALSE,DATE(YEAR($AD501),MONTH($AD501),1),DATE(YEAR($AE501),MONTH($AE501),28)),0)</f>
      </c>
      <c r="AQ501" s="18">
        <f>IFERROR(_xlfn.BETA.DIST(DATE(YEAR(AQ$2),MONTH(AQ$2),15),$AD$2,$AE$2,FALSE,DATE(YEAR($AD501),MONTH($AD501),1),DATE(YEAR($AE501),MONTH($AE501),28)),0)</f>
      </c>
      <c r="AR501" s="18">
        <f>IFERROR(_xlfn.BETA.DIST(DATE(YEAR(AR$2),MONTH(AR$2),15),$AD$2,$AE$2,FALSE,DATE(YEAR($AD501),MONTH($AD501),1),DATE(YEAR($AE501),MONTH($AE501),28)),0)</f>
      </c>
      <c r="AS501" s="18">
        <f>IFERROR(_xlfn.BETA.DIST(DATE(YEAR(AS$2),MONTH(AS$2),15),$AD$2,$AE$2,FALSE,DATE(YEAR($AD501),MONTH($AD501),1),DATE(YEAR($AE501),MONTH($AE501),28)),0)</f>
      </c>
      <c r="AT501" s="18">
        <f>IFERROR(_xlfn.BETA.DIST(DATE(YEAR(AT$2),MONTH(AT$2),15),$AD$2,$AE$2,FALSE,DATE(YEAR($AD501),MONTH($AD501),1),DATE(YEAR($AE501),MONTH($AE501),28)),0)</f>
      </c>
      <c r="AU501" s="18">
        <f>IFERROR(_xlfn.BETA.DIST(DATE(YEAR(AU$2),MONTH(AU$2),15),$AD$2,$AE$2,FALSE,DATE(YEAR($AD501),MONTH($AD501),1),DATE(YEAR($AE501),MONTH($AE501),28)),0)</f>
      </c>
      <c r="AV501" s="18">
        <f>SUM(AG501:AU501)</f>
      </c>
      <c r="AW501" s="18">
        <f>IF(J501&lt;&gt;0,J501,IF($AV501=0,0,AG501/$AV501*$Z501))</f>
      </c>
      <c r="AX501" s="18">
        <f>IF(K501&lt;&gt;0,K501,IF($AV501=0,0,AH501/$AV501*$Z501))</f>
      </c>
      <c r="AY501" s="18">
        <f>IF(L501&lt;&gt;0,L501,IF($AV501=0,0,AI501/$AV501*$Z501))</f>
      </c>
      <c r="AZ501" s="18">
        <f>IF(M501&lt;&gt;0,M501,IF($AV501=0,0,AJ501/$AV501*$Z501))</f>
      </c>
      <c r="BA501" s="18">
        <f>IF(N501&lt;&gt;0,N501,IF($AV501=0,0,AK501/$AV501*$Z501))</f>
      </c>
      <c r="BB501" s="18">
        <f>IF(O501&lt;&gt;0,O501,IF($AV501=0,0,AL501/$AV501*$Z501))</f>
      </c>
      <c r="BC501" s="18">
        <f>IF(P501&lt;&gt;0,P501,IF($AV501=0,0,AM501/$AV501*$Z501))</f>
      </c>
      <c r="BD501" s="18">
        <f>IF(Q501&lt;&gt;0,Q501,IF($AV501=0,0,AN501/$AV501*$Z501))</f>
      </c>
      <c r="BE501" s="18">
        <f>IF(R501&lt;&gt;0,R501,IF($AV501=0,0,AO501/$AV501*$Z501))</f>
      </c>
      <c r="BF501" s="18">
        <f>IF(S501&lt;&gt;0,S501,IF($AV501=0,0,AP501/$AV501*$Z501))</f>
      </c>
      <c r="BG501" s="18">
        <f>IF(T501&lt;&gt;0,T501,IF($AV501=0,0,AQ501/$AV501*$Z501))</f>
      </c>
      <c r="BH501" s="18">
        <f>IF(U501&lt;&gt;0,U501,IF($AV501=0,0,AR501/$AV501*$Z501))</f>
      </c>
      <c r="BI501" s="18">
        <f>IF(V501&lt;&gt;0,V501,IF($AV501=0,0,AS501/$AV501*$Z501))</f>
      </c>
      <c r="BJ501" s="18">
        <f>IF(W501&lt;&gt;0,W501,IF($AV501=0,0,AT501/$AV501*$Z501))</f>
      </c>
      <c r="BK501" s="18">
        <f>IF(X501&lt;&gt;0,X501,IF($AV501=0,0,AU501/$AV501*$Z501))</f>
      </c>
      <c r="BL501" s="18">
        <f>SUM(AW501:BK501)</f>
      </c>
      <c r="BM501" s="18">
        <f>I501-BL501</f>
      </c>
    </row>
    <row r="502" outlineLevel="4">
      <c r="A502" s="5" t="str">
        <v>14.1.01</v>
      </c>
      <c r="B502" s="5" t="str">
        <v/>
      </c>
      <c r="C502" s="5" t="str">
        <v>BSKDGNGENGR07</v>
      </c>
      <c r="D502" s="5" t="str">
        <v>BSKDGNGENGR07</v>
      </c>
      <c r="E502" s="19">
        <f>IFERROR(_xlfn.XLOOKUP(F502,Assumptions!B:B,Assumptions!C:C),0)</f>
      </c>
      <c r="F502" s="5" t="str">
        <v>Retention</v>
      </c>
      <c r="G502" s="5" t="str">
        <v/>
      </c>
      <c r="H502" s="18">
        <f>G499*E502</f>
      </c>
      <c r="I502" s="18">
        <f>H502*(1-0)</f>
      </c>
      <c r="J502" s="18">
        <v>0</v>
      </c>
      <c r="K502" s="18">
        <v>0</v>
      </c>
      <c r="L502" s="18">
        <v>0</v>
      </c>
      <c r="M502" s="18">
        <v>0</v>
      </c>
      <c r="N502" s="18">
        <v>0</v>
      </c>
      <c r="O502" s="18">
        <v>0</v>
      </c>
      <c r="P502" s="18">
        <v>0</v>
      </c>
      <c r="Q502" s="18">
        <v>0</v>
      </c>
      <c r="R502" s="18">
        <v>0</v>
      </c>
      <c r="S502" s="18">
        <v>0</v>
      </c>
      <c r="T502" s="18">
        <v>0</v>
      </c>
      <c r="U502" s="18">
        <v>0</v>
      </c>
      <c r="V502" s="18">
        <v>0</v>
      </c>
      <c r="W502" s="18">
        <v>0</v>
      </c>
      <c r="X502" s="18">
        <v>0</v>
      </c>
      <c r="Y502" s="18">
        <f>SUM(J502:X502)</f>
      </c>
      <c r="Z502" s="18">
        <f>I502-Y502</f>
      </c>
      <c r="AA502" s="20">
        <v>46483</v>
      </c>
      <c r="AB502" s="20">
        <v>46483</v>
      </c>
      <c r="AC502" s="18">
        <f>IFERROR(_xlfn.XLOOKUP(F502,Assumptions!B:B,Assumptions!D:D),0)</f>
      </c>
      <c r="AD502" s="20">
        <f>AA502+AC502</f>
      </c>
      <c r="AE502" s="20">
        <f>AC502+AB502</f>
      </c>
      <c r="AF502" s="5" t="str">
        <v/>
      </c>
      <c r="AG502" s="18">
        <f>IFERROR(_xlfn.BETA.DIST(DATE(YEAR(AG$2),MONTH(AG$2),15),$AD$2,$AE$2,FALSE,DATE(YEAR($AD502),MONTH($AD502),1),DATE(YEAR($AE502),MONTH($AE502),28)),0)</f>
      </c>
      <c r="AH502" s="18">
        <f>IFERROR(_xlfn.BETA.DIST(DATE(YEAR(AH$2),MONTH(AH$2),15),$AD$2,$AE$2,FALSE,DATE(YEAR($AD502),MONTH($AD502),1),DATE(YEAR($AE502),MONTH($AE502),28)),0)</f>
      </c>
      <c r="AI502" s="18">
        <f>IFERROR(_xlfn.BETA.DIST(DATE(YEAR(AI$2),MONTH(AI$2),15),$AD$2,$AE$2,FALSE,DATE(YEAR($AD502),MONTH($AD502),1),DATE(YEAR($AE502),MONTH($AE502),28)),0)</f>
      </c>
      <c r="AJ502" s="18">
        <f>IFERROR(_xlfn.BETA.DIST(DATE(YEAR(AJ$2),MONTH(AJ$2),15),$AD$2,$AE$2,FALSE,DATE(YEAR($AD502),MONTH($AD502),1),DATE(YEAR($AE502),MONTH($AE502),28)),0)</f>
      </c>
      <c r="AK502" s="18">
        <f>IFERROR(_xlfn.BETA.DIST(DATE(YEAR(AK$2),MONTH(AK$2),15),$AD$2,$AE$2,FALSE,DATE(YEAR($AD502),MONTH($AD502),1),DATE(YEAR($AE502),MONTH($AE502),28)),0)</f>
      </c>
      <c r="AL502" s="18">
        <f>IFERROR(_xlfn.BETA.DIST(DATE(YEAR(AL$2),MONTH(AL$2),15),$AD$2,$AE$2,FALSE,DATE(YEAR($AD502),MONTH($AD502),1),DATE(YEAR($AE502),MONTH($AE502),28)),0)</f>
      </c>
      <c r="AM502" s="18">
        <f>IFERROR(_xlfn.BETA.DIST(DATE(YEAR(AM$2),MONTH(AM$2),15),$AD$2,$AE$2,FALSE,DATE(YEAR($AD502),MONTH($AD502),1),DATE(YEAR($AE502),MONTH($AE502),28)),0)</f>
      </c>
      <c r="AN502" s="18">
        <f>IFERROR(_xlfn.BETA.DIST(DATE(YEAR(AN$2),MONTH(AN$2),15),$AD$2,$AE$2,FALSE,DATE(YEAR($AD502),MONTH($AD502),1),DATE(YEAR($AE502),MONTH($AE502),28)),0)</f>
      </c>
      <c r="AO502" s="18">
        <f>IFERROR(_xlfn.BETA.DIST(DATE(YEAR(AO$2),MONTH(AO$2),15),$AD$2,$AE$2,FALSE,DATE(YEAR($AD502),MONTH($AD502),1),DATE(YEAR($AE502),MONTH($AE502),28)),0)</f>
      </c>
      <c r="AP502" s="18">
        <f>IFERROR(_xlfn.BETA.DIST(DATE(YEAR(AP$2),MONTH(AP$2),15),$AD$2,$AE$2,FALSE,DATE(YEAR($AD502),MONTH($AD502),1),DATE(YEAR($AE502),MONTH($AE502),28)),0)</f>
      </c>
      <c r="AQ502" s="18">
        <f>IFERROR(_xlfn.BETA.DIST(DATE(YEAR(AQ$2),MONTH(AQ$2),15),$AD$2,$AE$2,FALSE,DATE(YEAR($AD502),MONTH($AD502),1),DATE(YEAR($AE502),MONTH($AE502),28)),0)</f>
      </c>
      <c r="AR502" s="18">
        <f>IFERROR(_xlfn.BETA.DIST(DATE(YEAR(AR$2),MONTH(AR$2),15),$AD$2,$AE$2,FALSE,DATE(YEAR($AD502),MONTH($AD502),1),DATE(YEAR($AE502),MONTH($AE502),28)),0)</f>
      </c>
      <c r="AS502" s="18">
        <f>IFERROR(_xlfn.BETA.DIST(DATE(YEAR(AS$2),MONTH(AS$2),15),$AD$2,$AE$2,FALSE,DATE(YEAR($AD502),MONTH($AD502),1),DATE(YEAR($AE502),MONTH($AE502),28)),0)</f>
      </c>
      <c r="AT502" s="18">
        <f>IFERROR(_xlfn.BETA.DIST(DATE(YEAR(AT$2),MONTH(AT$2),15),$AD$2,$AE$2,FALSE,DATE(YEAR($AD502),MONTH($AD502),1),DATE(YEAR($AE502),MONTH($AE502),28)),0)</f>
      </c>
      <c r="AU502" s="18">
        <f>IFERROR(_xlfn.BETA.DIST(DATE(YEAR(AU$2),MONTH(AU$2),15),$AD$2,$AE$2,FALSE,DATE(YEAR($AD502),MONTH($AD502),1),DATE(YEAR($AE502),MONTH($AE502),28)),0)</f>
      </c>
      <c r="AV502" s="18">
        <f>SUM(AG502:AU502)</f>
      </c>
      <c r="AW502" s="18">
        <f>IF(J502&lt;&gt;0,J502,IF($AV502=0,0,AG502/$AV502*$Z502))</f>
      </c>
      <c r="AX502" s="18">
        <f>IF(K502&lt;&gt;0,K502,IF($AV502=0,0,AH502/$AV502*$Z502))</f>
      </c>
      <c r="AY502" s="18">
        <f>IF(L502&lt;&gt;0,L502,IF($AV502=0,0,AI502/$AV502*$Z502))</f>
      </c>
      <c r="AZ502" s="18">
        <f>IF(M502&lt;&gt;0,M502,IF($AV502=0,0,AJ502/$AV502*$Z502))</f>
      </c>
      <c r="BA502" s="18">
        <f>IF(N502&lt;&gt;0,N502,IF($AV502=0,0,AK502/$AV502*$Z502))</f>
      </c>
      <c r="BB502" s="18">
        <f>IF(O502&lt;&gt;0,O502,IF($AV502=0,0,AL502/$AV502*$Z502))</f>
      </c>
      <c r="BC502" s="18">
        <f>IF(P502&lt;&gt;0,P502,IF($AV502=0,0,AM502/$AV502*$Z502))</f>
      </c>
      <c r="BD502" s="18">
        <f>IF(Q502&lt;&gt;0,Q502,IF($AV502=0,0,AN502/$AV502*$Z502))</f>
      </c>
      <c r="BE502" s="18">
        <f>IF(R502&lt;&gt;0,R502,IF($AV502=0,0,AO502/$AV502*$Z502))</f>
      </c>
      <c r="BF502" s="18">
        <f>IF(S502&lt;&gt;0,S502,IF($AV502=0,0,AP502/$AV502*$Z502))</f>
      </c>
      <c r="BG502" s="18">
        <f>IF(T502&lt;&gt;0,T502,IF($AV502=0,0,AQ502/$AV502*$Z502))</f>
      </c>
      <c r="BH502" s="18">
        <f>IF(U502&lt;&gt;0,U502,IF($AV502=0,0,AR502/$AV502*$Z502))</f>
      </c>
      <c r="BI502" s="18">
        <f>IF(V502&lt;&gt;0,V502,IF($AV502=0,0,AS502/$AV502*$Z502))</f>
      </c>
      <c r="BJ502" s="18">
        <f>IF(W502&lt;&gt;0,W502,IF($AV502=0,0,AT502/$AV502*$Z502))</f>
      </c>
      <c r="BK502" s="18">
        <f>IF(X502&lt;&gt;0,X502,IF($AV502=0,0,AU502/$AV502*$Z502))</f>
      </c>
      <c r="BL502" s="18">
        <f>SUM(AW502:BK502)</f>
      </c>
      <c r="BM502" s="18">
        <f>I502-BL502</f>
      </c>
    </row>
    <row r="503" outlineLevel="3">
      <c r="A503" s="17" t="str">
        <v>14.1.11</v>
      </c>
      <c r="B503" s="17" t="str">
        <v/>
      </c>
      <c r="C503" s="17" t="str">
        <v/>
      </c>
      <c r="D503" s="17" t="str">
        <v/>
      </c>
      <c r="E503" s="17" t="str">
        <v>14.1.11</v>
      </c>
      <c r="F503" s="17" t="str">
        <v>Single phase GIS surge Arresters</v>
      </c>
      <c r="G503" s="17">
        <v>5889.6</v>
      </c>
      <c r="H503" s="17" t="str">
        <v/>
      </c>
      <c r="I503" s="17" t="str">
        <v/>
      </c>
      <c r="J503" s="17" t="str">
        <v/>
      </c>
      <c r="K503" s="17" t="str">
        <v/>
      </c>
      <c r="L503" s="17" t="str">
        <v/>
      </c>
      <c r="M503" s="17" t="str">
        <v/>
      </c>
      <c r="N503" s="17" t="str">
        <v/>
      </c>
      <c r="O503" s="17" t="str">
        <v/>
      </c>
      <c r="P503" s="17" t="str">
        <v/>
      </c>
      <c r="Q503" s="17" t="str">
        <v/>
      </c>
      <c r="R503" s="17" t="str">
        <v/>
      </c>
      <c r="S503" s="17" t="str">
        <v/>
      </c>
      <c r="T503" s="17" t="str">
        <v/>
      </c>
      <c r="U503" s="17" t="str">
        <v/>
      </c>
      <c r="V503" s="17" t="str">
        <v/>
      </c>
      <c r="W503" s="17" t="str">
        <v/>
      </c>
      <c r="X503" s="17" t="str">
        <v/>
      </c>
      <c r="Y503" s="17" t="str">
        <v/>
      </c>
      <c r="Z503" s="17" t="str">
        <v/>
      </c>
      <c r="AA503" s="17" t="str">
        <v/>
      </c>
      <c r="AB503" s="17" t="str">
        <v/>
      </c>
      <c r="AC503" s="17" t="str">
        <v/>
      </c>
      <c r="AD503" s="17" t="str">
        <v/>
      </c>
      <c r="AE503" s="17" t="str">
        <v/>
      </c>
      <c r="AF503" s="5" t="str">
        <v/>
      </c>
      <c r="AG503" s="18">
        <f>IFERROR(_xlfn.BETA.DIST(DATE(YEAR(AG$2),MONTH(AG$2),15),$AD$2,$AE$2,FALSE,DATE(YEAR($AD503),MONTH($AD503),1),DATE(YEAR($AE503),MONTH($AE503),28)),0)</f>
      </c>
      <c r="AH503" s="18">
        <f>IFERROR(_xlfn.BETA.DIST(DATE(YEAR(AH$2),MONTH(AH$2),15),$AD$2,$AE$2,FALSE,DATE(YEAR($AD503),MONTH($AD503),1),DATE(YEAR($AE503),MONTH($AE503),28)),0)</f>
      </c>
      <c r="AI503" s="18">
        <f>IFERROR(_xlfn.BETA.DIST(DATE(YEAR(AI$2),MONTH(AI$2),15),$AD$2,$AE$2,FALSE,DATE(YEAR($AD503),MONTH($AD503),1),DATE(YEAR($AE503),MONTH($AE503),28)),0)</f>
      </c>
      <c r="AJ503" s="18">
        <f>IFERROR(_xlfn.BETA.DIST(DATE(YEAR(AJ$2),MONTH(AJ$2),15),$AD$2,$AE$2,FALSE,DATE(YEAR($AD503),MONTH($AD503),1),DATE(YEAR($AE503),MONTH($AE503),28)),0)</f>
      </c>
      <c r="AK503" s="18">
        <f>IFERROR(_xlfn.BETA.DIST(DATE(YEAR(AK$2),MONTH(AK$2),15),$AD$2,$AE$2,FALSE,DATE(YEAR($AD503),MONTH($AD503),1),DATE(YEAR($AE503),MONTH($AE503),28)),0)</f>
      </c>
      <c r="AL503" s="18">
        <f>IFERROR(_xlfn.BETA.DIST(DATE(YEAR(AL$2),MONTH(AL$2),15),$AD$2,$AE$2,FALSE,DATE(YEAR($AD503),MONTH($AD503),1),DATE(YEAR($AE503),MONTH($AE503),28)),0)</f>
      </c>
      <c r="AM503" s="18">
        <f>IFERROR(_xlfn.BETA.DIST(DATE(YEAR(AM$2),MONTH(AM$2),15),$AD$2,$AE$2,FALSE,DATE(YEAR($AD503),MONTH($AD503),1),DATE(YEAR($AE503),MONTH($AE503),28)),0)</f>
      </c>
      <c r="AN503" s="18">
        <f>IFERROR(_xlfn.BETA.DIST(DATE(YEAR(AN$2),MONTH(AN$2),15),$AD$2,$AE$2,FALSE,DATE(YEAR($AD503),MONTH($AD503),1),DATE(YEAR($AE503),MONTH($AE503),28)),0)</f>
      </c>
      <c r="AO503" s="18">
        <f>IFERROR(_xlfn.BETA.DIST(DATE(YEAR(AO$2),MONTH(AO$2),15),$AD$2,$AE$2,FALSE,DATE(YEAR($AD503),MONTH($AD503),1),DATE(YEAR($AE503),MONTH($AE503),28)),0)</f>
      </c>
      <c r="AP503" s="18">
        <f>IFERROR(_xlfn.BETA.DIST(DATE(YEAR(AP$2),MONTH(AP$2),15),$AD$2,$AE$2,FALSE,DATE(YEAR($AD503),MONTH($AD503),1),DATE(YEAR($AE503),MONTH($AE503),28)),0)</f>
      </c>
      <c r="AQ503" s="18">
        <f>IFERROR(_xlfn.BETA.DIST(DATE(YEAR(AQ$2),MONTH(AQ$2),15),$AD$2,$AE$2,FALSE,DATE(YEAR($AD503),MONTH($AD503),1),DATE(YEAR($AE503),MONTH($AE503),28)),0)</f>
      </c>
      <c r="AR503" s="18">
        <f>IFERROR(_xlfn.BETA.DIST(DATE(YEAR(AR$2),MONTH(AR$2),15),$AD$2,$AE$2,FALSE,DATE(YEAR($AD503),MONTH($AD503),1),DATE(YEAR($AE503),MONTH($AE503),28)),0)</f>
      </c>
      <c r="AS503" s="18">
        <f>IFERROR(_xlfn.BETA.DIST(DATE(YEAR(AS$2),MONTH(AS$2),15),$AD$2,$AE$2,FALSE,DATE(YEAR($AD503),MONTH($AD503),1),DATE(YEAR($AE503),MONTH($AE503),28)),0)</f>
      </c>
      <c r="AT503" s="18">
        <f>IFERROR(_xlfn.BETA.DIST(DATE(YEAR(AT$2),MONTH(AT$2),15),$AD$2,$AE$2,FALSE,DATE(YEAR($AD503),MONTH($AD503),1),DATE(YEAR($AE503),MONTH($AE503),28)),0)</f>
      </c>
      <c r="AU503" s="18">
        <f>IFERROR(_xlfn.BETA.DIST(DATE(YEAR(AU$2),MONTH(AU$2),15),$AD$2,$AE$2,FALSE,DATE(YEAR($AD503),MONTH($AD503),1),DATE(YEAR($AE503),MONTH($AE503),28)),0)</f>
      </c>
      <c r="AV503" s="18">
        <f>SUM(AG503:AU503)</f>
      </c>
      <c r="AW503" s="18">
        <f>IF(J503&lt;&gt;0,J503,IF($AV503=0,0,AG503/$AV503*$Z503))</f>
      </c>
      <c r="AX503" s="18">
        <f>IF(K503&lt;&gt;0,K503,IF($AV503=0,0,AH503/$AV503*$Z503))</f>
      </c>
      <c r="AY503" s="18">
        <f>IF(L503&lt;&gt;0,L503,IF($AV503=0,0,AI503/$AV503*$Z503))</f>
      </c>
      <c r="AZ503" s="18">
        <f>IF(M503&lt;&gt;0,M503,IF($AV503=0,0,AJ503/$AV503*$Z503))</f>
      </c>
      <c r="BA503" s="18">
        <f>IF(N503&lt;&gt;0,N503,IF($AV503=0,0,AK503/$AV503*$Z503))</f>
      </c>
      <c r="BB503" s="18">
        <f>IF(O503&lt;&gt;0,O503,IF($AV503=0,0,AL503/$AV503*$Z503))</f>
      </c>
      <c r="BC503" s="18">
        <f>IF(P503&lt;&gt;0,P503,IF($AV503=0,0,AM503/$AV503*$Z503))</f>
      </c>
      <c r="BD503" s="18">
        <f>IF(Q503&lt;&gt;0,Q503,IF($AV503=0,0,AN503/$AV503*$Z503))</f>
      </c>
      <c r="BE503" s="18">
        <f>IF(R503&lt;&gt;0,R503,IF($AV503=0,0,AO503/$AV503*$Z503))</f>
      </c>
      <c r="BF503" s="18">
        <f>IF(S503&lt;&gt;0,S503,IF($AV503=0,0,AP503/$AV503*$Z503))</f>
      </c>
      <c r="BG503" s="18">
        <f>IF(T503&lt;&gt;0,T503,IF($AV503=0,0,AQ503/$AV503*$Z503))</f>
      </c>
      <c r="BH503" s="18">
        <f>IF(U503&lt;&gt;0,U503,IF($AV503=0,0,AR503/$AV503*$Z503))</f>
      </c>
      <c r="BI503" s="18">
        <f>IF(V503&lt;&gt;0,V503,IF($AV503=0,0,AS503/$AV503*$Z503))</f>
      </c>
      <c r="BJ503" s="18">
        <f>IF(W503&lt;&gt;0,W503,IF($AV503=0,0,AT503/$AV503*$Z503))</f>
      </c>
      <c r="BK503" s="18">
        <f>IF(X503&lt;&gt;0,X503,IF($AV503=0,0,AU503/$AV503*$Z503))</f>
      </c>
      <c r="BL503" s="18">
        <f>SUM(AW503:BK503)</f>
      </c>
      <c r="BM503" s="17" t="str">
        <v/>
      </c>
    </row>
    <row r="504" outlineLevel="4">
      <c r="A504" s="5" t="str">
        <v>14.1.11</v>
      </c>
      <c r="B504" s="5" t="str">
        <v/>
      </c>
      <c r="C504" s="5" t="str">
        <v>BSKDGNGENGR05</v>
      </c>
      <c r="D504" s="5" t="str">
        <v>BSKDGNGENGR05</v>
      </c>
      <c r="E504" s="19">
        <f>IFERROR(_xlfn.XLOOKUP(F504,Assumptions!B:B,Assumptions!C:C),0)</f>
      </c>
      <c r="F504" s="5" t="str">
        <v>Advanced Payment</v>
      </c>
      <c r="G504" s="5" t="str">
        <v/>
      </c>
      <c r="H504" s="18">
        <f>G503*E504</f>
      </c>
      <c r="I504" s="18">
        <f>H504*(1-0)</f>
      </c>
      <c r="J504" s="18">
        <v>0</v>
      </c>
      <c r="K504" s="18">
        <v>0</v>
      </c>
      <c r="L504" s="18">
        <v>0</v>
      </c>
      <c r="M504" s="18">
        <v>0</v>
      </c>
      <c r="N504" s="18">
        <v>0</v>
      </c>
      <c r="O504" s="18">
        <v>0</v>
      </c>
      <c r="P504" s="18">
        <v>0</v>
      </c>
      <c r="Q504" s="18">
        <v>0</v>
      </c>
      <c r="R504" s="18">
        <v>0</v>
      </c>
      <c r="S504" s="18">
        <v>0</v>
      </c>
      <c r="T504" s="18">
        <v>0</v>
      </c>
      <c r="U504" s="18">
        <v>0</v>
      </c>
      <c r="V504" s="18">
        <v>0</v>
      </c>
      <c r="W504" s="18">
        <v>0</v>
      </c>
      <c r="X504" s="18">
        <v>0</v>
      </c>
      <c r="Y504" s="18">
        <f>SUM(J504:X504)</f>
      </c>
      <c r="Z504" s="18">
        <f>I504-Y504</f>
      </c>
      <c r="AA504" s="20">
        <v>46026</v>
      </c>
      <c r="AB504" s="20">
        <v>46026</v>
      </c>
      <c r="AC504" s="18">
        <f>IFERROR(_xlfn.XLOOKUP(F504,Assumptions!B:B,Assumptions!D:D),0)</f>
      </c>
      <c r="AD504" s="20">
        <f>AA504+AC504</f>
      </c>
      <c r="AE504" s="20">
        <f>AC504+AB504</f>
      </c>
      <c r="AF504" s="5" t="str">
        <v/>
      </c>
      <c r="AG504" s="18">
        <f>IFERROR(_xlfn.BETA.DIST(DATE(YEAR(AG$2),MONTH(AG$2),15),$AD$2,$AE$2,FALSE,DATE(YEAR($AD504),MONTH($AD504),1),DATE(YEAR($AE504),MONTH($AE504),28)),0)</f>
      </c>
      <c r="AH504" s="18">
        <f>IFERROR(_xlfn.BETA.DIST(DATE(YEAR(AH$2),MONTH(AH$2),15),$AD$2,$AE$2,FALSE,DATE(YEAR($AD504),MONTH($AD504),1),DATE(YEAR($AE504),MONTH($AE504),28)),0)</f>
      </c>
      <c r="AI504" s="18">
        <f>IFERROR(_xlfn.BETA.DIST(DATE(YEAR(AI$2),MONTH(AI$2),15),$AD$2,$AE$2,FALSE,DATE(YEAR($AD504),MONTH($AD504),1),DATE(YEAR($AE504),MONTH($AE504),28)),0)</f>
      </c>
      <c r="AJ504" s="18">
        <f>IFERROR(_xlfn.BETA.DIST(DATE(YEAR(AJ$2),MONTH(AJ$2),15),$AD$2,$AE$2,FALSE,DATE(YEAR($AD504),MONTH($AD504),1),DATE(YEAR($AE504),MONTH($AE504),28)),0)</f>
      </c>
      <c r="AK504" s="18">
        <f>IFERROR(_xlfn.BETA.DIST(DATE(YEAR(AK$2),MONTH(AK$2),15),$AD$2,$AE$2,FALSE,DATE(YEAR($AD504),MONTH($AD504),1),DATE(YEAR($AE504),MONTH($AE504),28)),0)</f>
      </c>
      <c r="AL504" s="18">
        <f>IFERROR(_xlfn.BETA.DIST(DATE(YEAR(AL$2),MONTH(AL$2),15),$AD$2,$AE$2,FALSE,DATE(YEAR($AD504),MONTH($AD504),1),DATE(YEAR($AE504),MONTH($AE504),28)),0)</f>
      </c>
      <c r="AM504" s="18">
        <f>IFERROR(_xlfn.BETA.DIST(DATE(YEAR(AM$2),MONTH(AM$2),15),$AD$2,$AE$2,FALSE,DATE(YEAR($AD504),MONTH($AD504),1),DATE(YEAR($AE504),MONTH($AE504),28)),0)</f>
      </c>
      <c r="AN504" s="18">
        <f>IFERROR(_xlfn.BETA.DIST(DATE(YEAR(AN$2),MONTH(AN$2),15),$AD$2,$AE$2,FALSE,DATE(YEAR($AD504),MONTH($AD504),1),DATE(YEAR($AE504),MONTH($AE504),28)),0)</f>
      </c>
      <c r="AO504" s="18">
        <f>IFERROR(_xlfn.BETA.DIST(DATE(YEAR(AO$2),MONTH(AO$2),15),$AD$2,$AE$2,FALSE,DATE(YEAR($AD504),MONTH($AD504),1),DATE(YEAR($AE504),MONTH($AE504),28)),0)</f>
      </c>
      <c r="AP504" s="18">
        <f>IFERROR(_xlfn.BETA.DIST(DATE(YEAR(AP$2),MONTH(AP$2),15),$AD$2,$AE$2,FALSE,DATE(YEAR($AD504),MONTH($AD504),1),DATE(YEAR($AE504),MONTH($AE504),28)),0)</f>
      </c>
      <c r="AQ504" s="18">
        <f>IFERROR(_xlfn.BETA.DIST(DATE(YEAR(AQ$2),MONTH(AQ$2),15),$AD$2,$AE$2,FALSE,DATE(YEAR($AD504),MONTH($AD504),1),DATE(YEAR($AE504),MONTH($AE504),28)),0)</f>
      </c>
      <c r="AR504" s="18">
        <f>IFERROR(_xlfn.BETA.DIST(DATE(YEAR(AR$2),MONTH(AR$2),15),$AD$2,$AE$2,FALSE,DATE(YEAR($AD504),MONTH($AD504),1),DATE(YEAR($AE504),MONTH($AE504),28)),0)</f>
      </c>
      <c r="AS504" s="18">
        <f>IFERROR(_xlfn.BETA.DIST(DATE(YEAR(AS$2),MONTH(AS$2),15),$AD$2,$AE$2,FALSE,DATE(YEAR($AD504),MONTH($AD504),1),DATE(YEAR($AE504),MONTH($AE504),28)),0)</f>
      </c>
      <c r="AT504" s="18">
        <f>IFERROR(_xlfn.BETA.DIST(DATE(YEAR(AT$2),MONTH(AT$2),15),$AD$2,$AE$2,FALSE,DATE(YEAR($AD504),MONTH($AD504),1),DATE(YEAR($AE504),MONTH($AE504),28)),0)</f>
      </c>
      <c r="AU504" s="18">
        <f>IFERROR(_xlfn.BETA.DIST(DATE(YEAR(AU$2),MONTH(AU$2),15),$AD$2,$AE$2,FALSE,DATE(YEAR($AD504),MONTH($AD504),1),DATE(YEAR($AE504),MONTH($AE504),28)),0)</f>
      </c>
      <c r="AV504" s="18">
        <f>SUM(AG504:AU504)</f>
      </c>
      <c r="AW504" s="18">
        <f>IF(J504&lt;&gt;0,J504,IF($AV504=0,0,AG504/$AV504*$Z504))</f>
      </c>
      <c r="AX504" s="18">
        <f>IF(K504&lt;&gt;0,K504,IF($AV504=0,0,AH504/$AV504*$Z504))</f>
      </c>
      <c r="AY504" s="18">
        <f>IF(L504&lt;&gt;0,L504,IF($AV504=0,0,AI504/$AV504*$Z504))</f>
      </c>
      <c r="AZ504" s="18">
        <f>IF(M504&lt;&gt;0,M504,IF($AV504=0,0,AJ504/$AV504*$Z504))</f>
      </c>
      <c r="BA504" s="18">
        <f>IF(N504&lt;&gt;0,N504,IF($AV504=0,0,AK504/$AV504*$Z504))</f>
      </c>
      <c r="BB504" s="18">
        <f>IF(O504&lt;&gt;0,O504,IF($AV504=0,0,AL504/$AV504*$Z504))</f>
      </c>
      <c r="BC504" s="18">
        <f>IF(P504&lt;&gt;0,P504,IF($AV504=0,0,AM504/$AV504*$Z504))</f>
      </c>
      <c r="BD504" s="18">
        <f>IF(Q504&lt;&gt;0,Q504,IF($AV504=0,0,AN504/$AV504*$Z504))</f>
      </c>
      <c r="BE504" s="18">
        <f>IF(R504&lt;&gt;0,R504,IF($AV504=0,0,AO504/$AV504*$Z504))</f>
      </c>
      <c r="BF504" s="18">
        <f>IF(S504&lt;&gt;0,S504,IF($AV504=0,0,AP504/$AV504*$Z504))</f>
      </c>
      <c r="BG504" s="18">
        <f>IF(T504&lt;&gt;0,T504,IF($AV504=0,0,AQ504/$AV504*$Z504))</f>
      </c>
      <c r="BH504" s="18">
        <f>IF(U504&lt;&gt;0,U504,IF($AV504=0,0,AR504/$AV504*$Z504))</f>
      </c>
      <c r="BI504" s="18">
        <f>IF(V504&lt;&gt;0,V504,IF($AV504=0,0,AS504/$AV504*$Z504))</f>
      </c>
      <c r="BJ504" s="18">
        <f>IF(W504&lt;&gt;0,W504,IF($AV504=0,0,AT504/$AV504*$Z504))</f>
      </c>
      <c r="BK504" s="18">
        <f>IF(X504&lt;&gt;0,X504,IF($AV504=0,0,AU504/$AV504*$Z504))</f>
      </c>
      <c r="BL504" s="18">
        <f>SUM(AW504:BK504)</f>
      </c>
      <c r="BM504" s="18">
        <f>I504-BL504</f>
      </c>
    </row>
    <row r="505" outlineLevel="4">
      <c r="A505" s="5" t="str">
        <v>14.1.11</v>
      </c>
      <c r="B505" s="5" t="str">
        <v/>
      </c>
      <c r="C505" s="5" t="str">
        <v>BSPRELGENG207</v>
      </c>
      <c r="D505" s="5" t="str">
        <v>BSPRELGENG207</v>
      </c>
      <c r="E505" s="19">
        <f>IFERROR(_xlfn.XLOOKUP(F505,Assumptions!B:B,Assumptions!C:C),0)</f>
      </c>
      <c r="F505" s="5" t="str">
        <v>Site Delivery USD</v>
      </c>
      <c r="G505" s="5" t="str">
        <v/>
      </c>
      <c r="H505" s="18">
        <f>G503*E505</f>
      </c>
      <c r="I505" s="18">
        <f>H505*(1-0)</f>
      </c>
      <c r="J505" s="18">
        <v>0</v>
      </c>
      <c r="K505" s="18">
        <v>0</v>
      </c>
      <c r="L505" s="18">
        <v>0</v>
      </c>
      <c r="M505" s="18">
        <v>0</v>
      </c>
      <c r="N505" s="18">
        <v>0</v>
      </c>
      <c r="O505" s="18">
        <v>0</v>
      </c>
      <c r="P505" s="18">
        <v>0</v>
      </c>
      <c r="Q505" s="18">
        <v>0</v>
      </c>
      <c r="R505" s="18">
        <v>0</v>
      </c>
      <c r="S505" s="18">
        <v>0</v>
      </c>
      <c r="T505" s="18">
        <v>0</v>
      </c>
      <c r="U505" s="18">
        <v>0</v>
      </c>
      <c r="V505" s="18">
        <v>0</v>
      </c>
      <c r="W505" s="18">
        <v>0</v>
      </c>
      <c r="X505" s="18">
        <v>0</v>
      </c>
      <c r="Y505" s="18">
        <f>SUM(J505:X505)</f>
      </c>
      <c r="Z505" s="18">
        <f>I505-Y505</f>
      </c>
      <c r="AA505" s="20">
        <v>46294</v>
      </c>
      <c r="AB505" s="20">
        <v>46294</v>
      </c>
      <c r="AC505" s="18">
        <f>IFERROR(_xlfn.XLOOKUP(F505,Assumptions!B:B,Assumptions!D:D),0)</f>
      </c>
      <c r="AD505" s="20">
        <f>AA505+AC505</f>
      </c>
      <c r="AE505" s="20">
        <f>AC505+AB505</f>
      </c>
      <c r="AF505" s="5" t="str">
        <v/>
      </c>
      <c r="AG505" s="18">
        <f>IFERROR(_xlfn.BETA.DIST(DATE(YEAR(AG$2),MONTH(AG$2),15),$AD$2,$AE$2,FALSE,DATE(YEAR($AD505),MONTH($AD505),1),DATE(YEAR($AE505),MONTH($AE505),28)),0)</f>
      </c>
      <c r="AH505" s="18">
        <f>IFERROR(_xlfn.BETA.DIST(DATE(YEAR(AH$2),MONTH(AH$2),15),$AD$2,$AE$2,FALSE,DATE(YEAR($AD505),MONTH($AD505),1),DATE(YEAR($AE505),MONTH($AE505),28)),0)</f>
      </c>
      <c r="AI505" s="18">
        <f>IFERROR(_xlfn.BETA.DIST(DATE(YEAR(AI$2),MONTH(AI$2),15),$AD$2,$AE$2,FALSE,DATE(YEAR($AD505),MONTH($AD505),1),DATE(YEAR($AE505),MONTH($AE505),28)),0)</f>
      </c>
      <c r="AJ505" s="18">
        <f>IFERROR(_xlfn.BETA.DIST(DATE(YEAR(AJ$2),MONTH(AJ$2),15),$AD$2,$AE$2,FALSE,DATE(YEAR($AD505),MONTH($AD505),1),DATE(YEAR($AE505),MONTH($AE505),28)),0)</f>
      </c>
      <c r="AK505" s="18">
        <f>IFERROR(_xlfn.BETA.DIST(DATE(YEAR(AK$2),MONTH(AK$2),15),$AD$2,$AE$2,FALSE,DATE(YEAR($AD505),MONTH($AD505),1),DATE(YEAR($AE505),MONTH($AE505),28)),0)</f>
      </c>
      <c r="AL505" s="18">
        <f>IFERROR(_xlfn.BETA.DIST(DATE(YEAR(AL$2),MONTH(AL$2),15),$AD$2,$AE$2,FALSE,DATE(YEAR($AD505),MONTH($AD505),1),DATE(YEAR($AE505),MONTH($AE505),28)),0)</f>
      </c>
      <c r="AM505" s="18">
        <f>IFERROR(_xlfn.BETA.DIST(DATE(YEAR(AM$2),MONTH(AM$2),15),$AD$2,$AE$2,FALSE,DATE(YEAR($AD505),MONTH($AD505),1),DATE(YEAR($AE505),MONTH($AE505),28)),0)</f>
      </c>
      <c r="AN505" s="18">
        <f>IFERROR(_xlfn.BETA.DIST(DATE(YEAR(AN$2),MONTH(AN$2),15),$AD$2,$AE$2,FALSE,DATE(YEAR($AD505),MONTH($AD505),1),DATE(YEAR($AE505),MONTH($AE505),28)),0)</f>
      </c>
      <c r="AO505" s="18">
        <f>IFERROR(_xlfn.BETA.DIST(DATE(YEAR(AO$2),MONTH(AO$2),15),$AD$2,$AE$2,FALSE,DATE(YEAR($AD505),MONTH($AD505),1),DATE(YEAR($AE505),MONTH($AE505),28)),0)</f>
      </c>
      <c r="AP505" s="18">
        <f>IFERROR(_xlfn.BETA.DIST(DATE(YEAR(AP$2),MONTH(AP$2),15),$AD$2,$AE$2,FALSE,DATE(YEAR($AD505),MONTH($AD505),1),DATE(YEAR($AE505),MONTH($AE505),28)),0)</f>
      </c>
      <c r="AQ505" s="18">
        <f>IFERROR(_xlfn.BETA.DIST(DATE(YEAR(AQ$2),MONTH(AQ$2),15),$AD$2,$AE$2,FALSE,DATE(YEAR($AD505),MONTH($AD505),1),DATE(YEAR($AE505),MONTH($AE505),28)),0)</f>
      </c>
      <c r="AR505" s="18">
        <f>IFERROR(_xlfn.BETA.DIST(DATE(YEAR(AR$2),MONTH(AR$2),15),$AD$2,$AE$2,FALSE,DATE(YEAR($AD505),MONTH($AD505),1),DATE(YEAR($AE505),MONTH($AE505),28)),0)</f>
      </c>
      <c r="AS505" s="18">
        <f>IFERROR(_xlfn.BETA.DIST(DATE(YEAR(AS$2),MONTH(AS$2),15),$AD$2,$AE$2,FALSE,DATE(YEAR($AD505),MONTH($AD505),1),DATE(YEAR($AE505),MONTH($AE505),28)),0)</f>
      </c>
      <c r="AT505" s="18">
        <f>IFERROR(_xlfn.BETA.DIST(DATE(YEAR(AT$2),MONTH(AT$2),15),$AD$2,$AE$2,FALSE,DATE(YEAR($AD505),MONTH($AD505),1),DATE(YEAR($AE505),MONTH($AE505),28)),0)</f>
      </c>
      <c r="AU505" s="18">
        <f>IFERROR(_xlfn.BETA.DIST(DATE(YEAR(AU$2),MONTH(AU$2),15),$AD$2,$AE$2,FALSE,DATE(YEAR($AD505),MONTH($AD505),1),DATE(YEAR($AE505),MONTH($AE505),28)),0)</f>
      </c>
      <c r="AV505" s="18">
        <f>SUM(AG505:AU505)</f>
      </c>
      <c r="AW505" s="18">
        <f>IF(J505&lt;&gt;0,J505,IF($AV505=0,0,AG505/$AV505*$Z505))</f>
      </c>
      <c r="AX505" s="18">
        <f>IF(K505&lt;&gt;0,K505,IF($AV505=0,0,AH505/$AV505*$Z505))</f>
      </c>
      <c r="AY505" s="18">
        <f>IF(L505&lt;&gt;0,L505,IF($AV505=0,0,AI505/$AV505*$Z505))</f>
      </c>
      <c r="AZ505" s="18">
        <f>IF(M505&lt;&gt;0,M505,IF($AV505=0,0,AJ505/$AV505*$Z505))</f>
      </c>
      <c r="BA505" s="18">
        <f>IF(N505&lt;&gt;0,N505,IF($AV505=0,0,AK505/$AV505*$Z505))</f>
      </c>
      <c r="BB505" s="18">
        <f>IF(O505&lt;&gt;0,O505,IF($AV505=0,0,AL505/$AV505*$Z505))</f>
      </c>
      <c r="BC505" s="18">
        <f>IF(P505&lt;&gt;0,P505,IF($AV505=0,0,AM505/$AV505*$Z505))</f>
      </c>
      <c r="BD505" s="18">
        <f>IF(Q505&lt;&gt;0,Q505,IF($AV505=0,0,AN505/$AV505*$Z505))</f>
      </c>
      <c r="BE505" s="18">
        <f>IF(R505&lt;&gt;0,R505,IF($AV505=0,0,AO505/$AV505*$Z505))</f>
      </c>
      <c r="BF505" s="18">
        <f>IF(S505&lt;&gt;0,S505,IF($AV505=0,0,AP505/$AV505*$Z505))</f>
      </c>
      <c r="BG505" s="18">
        <f>IF(T505&lt;&gt;0,T505,IF($AV505=0,0,AQ505/$AV505*$Z505))</f>
      </c>
      <c r="BH505" s="18">
        <f>IF(U505&lt;&gt;0,U505,IF($AV505=0,0,AR505/$AV505*$Z505))</f>
      </c>
      <c r="BI505" s="18">
        <f>IF(V505&lt;&gt;0,V505,IF($AV505=0,0,AS505/$AV505*$Z505))</f>
      </c>
      <c r="BJ505" s="18">
        <f>IF(W505&lt;&gt;0,W505,IF($AV505=0,0,AT505/$AV505*$Z505))</f>
      </c>
      <c r="BK505" s="18">
        <f>IF(X505&lt;&gt;0,X505,IF($AV505=0,0,AU505/$AV505*$Z505))</f>
      </c>
      <c r="BL505" s="18">
        <f>SUM(AW505:BK505)</f>
      </c>
      <c r="BM505" s="18">
        <f>I505-BL505</f>
      </c>
    </row>
    <row r="506" outlineLevel="4">
      <c r="A506" s="5" t="str">
        <v>14.1.11</v>
      </c>
      <c r="B506" s="5" t="str">
        <v/>
      </c>
      <c r="C506" s="5" t="str">
        <v>BSKDGNGENGR07</v>
      </c>
      <c r="D506" s="5" t="str">
        <v>BSKDGNGENGR07</v>
      </c>
      <c r="E506" s="19">
        <f>IFERROR(_xlfn.XLOOKUP(F506,Assumptions!B:B,Assumptions!C:C),0)</f>
      </c>
      <c r="F506" s="5" t="str">
        <v>Retention</v>
      </c>
      <c r="G506" s="5" t="str">
        <v/>
      </c>
      <c r="H506" s="18">
        <f>G503*E506</f>
      </c>
      <c r="I506" s="18">
        <f>H506*(1-0)</f>
      </c>
      <c r="J506" s="18">
        <v>0</v>
      </c>
      <c r="K506" s="18">
        <v>0</v>
      </c>
      <c r="L506" s="18">
        <v>0</v>
      </c>
      <c r="M506" s="18">
        <v>0</v>
      </c>
      <c r="N506" s="18">
        <v>0</v>
      </c>
      <c r="O506" s="18">
        <v>0</v>
      </c>
      <c r="P506" s="18">
        <v>0</v>
      </c>
      <c r="Q506" s="18">
        <v>0</v>
      </c>
      <c r="R506" s="18">
        <v>0</v>
      </c>
      <c r="S506" s="18">
        <v>0</v>
      </c>
      <c r="T506" s="18">
        <v>0</v>
      </c>
      <c r="U506" s="18">
        <v>0</v>
      </c>
      <c r="V506" s="18">
        <v>0</v>
      </c>
      <c r="W506" s="18">
        <v>0</v>
      </c>
      <c r="X506" s="18">
        <v>0</v>
      </c>
      <c r="Y506" s="18">
        <f>SUM(J506:X506)</f>
      </c>
      <c r="Z506" s="18">
        <f>I506-Y506</f>
      </c>
      <c r="AA506" s="20">
        <v>46483</v>
      </c>
      <c r="AB506" s="20">
        <v>46483</v>
      </c>
      <c r="AC506" s="18">
        <f>IFERROR(_xlfn.XLOOKUP(F506,Assumptions!B:B,Assumptions!D:D),0)</f>
      </c>
      <c r="AD506" s="20">
        <f>AA506+AC506</f>
      </c>
      <c r="AE506" s="20">
        <f>AC506+AB506</f>
      </c>
      <c r="AF506" s="5" t="str">
        <v/>
      </c>
      <c r="AG506" s="18">
        <f>IFERROR(_xlfn.BETA.DIST(DATE(YEAR(AG$2),MONTH(AG$2),15),$AD$2,$AE$2,FALSE,DATE(YEAR($AD506),MONTH($AD506),1),DATE(YEAR($AE506),MONTH($AE506),28)),0)</f>
      </c>
      <c r="AH506" s="18">
        <f>IFERROR(_xlfn.BETA.DIST(DATE(YEAR(AH$2),MONTH(AH$2),15),$AD$2,$AE$2,FALSE,DATE(YEAR($AD506),MONTH($AD506),1),DATE(YEAR($AE506),MONTH($AE506),28)),0)</f>
      </c>
      <c r="AI506" s="18">
        <f>IFERROR(_xlfn.BETA.DIST(DATE(YEAR(AI$2),MONTH(AI$2),15),$AD$2,$AE$2,FALSE,DATE(YEAR($AD506),MONTH($AD506),1),DATE(YEAR($AE506),MONTH($AE506),28)),0)</f>
      </c>
      <c r="AJ506" s="18">
        <f>IFERROR(_xlfn.BETA.DIST(DATE(YEAR(AJ$2),MONTH(AJ$2),15),$AD$2,$AE$2,FALSE,DATE(YEAR($AD506),MONTH($AD506),1),DATE(YEAR($AE506),MONTH($AE506),28)),0)</f>
      </c>
      <c r="AK506" s="18">
        <f>IFERROR(_xlfn.BETA.DIST(DATE(YEAR(AK$2),MONTH(AK$2),15),$AD$2,$AE$2,FALSE,DATE(YEAR($AD506),MONTH($AD506),1),DATE(YEAR($AE506),MONTH($AE506),28)),0)</f>
      </c>
      <c r="AL506" s="18">
        <f>IFERROR(_xlfn.BETA.DIST(DATE(YEAR(AL$2),MONTH(AL$2),15),$AD$2,$AE$2,FALSE,DATE(YEAR($AD506),MONTH($AD506),1),DATE(YEAR($AE506),MONTH($AE506),28)),0)</f>
      </c>
      <c r="AM506" s="18">
        <f>IFERROR(_xlfn.BETA.DIST(DATE(YEAR(AM$2),MONTH(AM$2),15),$AD$2,$AE$2,FALSE,DATE(YEAR($AD506),MONTH($AD506),1),DATE(YEAR($AE506),MONTH($AE506),28)),0)</f>
      </c>
      <c r="AN506" s="18">
        <f>IFERROR(_xlfn.BETA.DIST(DATE(YEAR(AN$2),MONTH(AN$2),15),$AD$2,$AE$2,FALSE,DATE(YEAR($AD506),MONTH($AD506),1),DATE(YEAR($AE506),MONTH($AE506),28)),0)</f>
      </c>
      <c r="AO506" s="18">
        <f>IFERROR(_xlfn.BETA.DIST(DATE(YEAR(AO$2),MONTH(AO$2),15),$AD$2,$AE$2,FALSE,DATE(YEAR($AD506),MONTH($AD506),1),DATE(YEAR($AE506),MONTH($AE506),28)),0)</f>
      </c>
      <c r="AP506" s="18">
        <f>IFERROR(_xlfn.BETA.DIST(DATE(YEAR(AP$2),MONTH(AP$2),15),$AD$2,$AE$2,FALSE,DATE(YEAR($AD506),MONTH($AD506),1),DATE(YEAR($AE506),MONTH($AE506),28)),0)</f>
      </c>
      <c r="AQ506" s="18">
        <f>IFERROR(_xlfn.BETA.DIST(DATE(YEAR(AQ$2),MONTH(AQ$2),15),$AD$2,$AE$2,FALSE,DATE(YEAR($AD506),MONTH($AD506),1),DATE(YEAR($AE506),MONTH($AE506),28)),0)</f>
      </c>
      <c r="AR506" s="18">
        <f>IFERROR(_xlfn.BETA.DIST(DATE(YEAR(AR$2),MONTH(AR$2),15),$AD$2,$AE$2,FALSE,DATE(YEAR($AD506),MONTH($AD506),1),DATE(YEAR($AE506),MONTH($AE506),28)),0)</f>
      </c>
      <c r="AS506" s="18">
        <f>IFERROR(_xlfn.BETA.DIST(DATE(YEAR(AS$2),MONTH(AS$2),15),$AD$2,$AE$2,FALSE,DATE(YEAR($AD506),MONTH($AD506),1),DATE(YEAR($AE506),MONTH($AE506),28)),0)</f>
      </c>
      <c r="AT506" s="18">
        <f>IFERROR(_xlfn.BETA.DIST(DATE(YEAR(AT$2),MONTH(AT$2),15),$AD$2,$AE$2,FALSE,DATE(YEAR($AD506),MONTH($AD506),1),DATE(YEAR($AE506),MONTH($AE506),28)),0)</f>
      </c>
      <c r="AU506" s="18">
        <f>IFERROR(_xlfn.BETA.DIST(DATE(YEAR(AU$2),MONTH(AU$2),15),$AD$2,$AE$2,FALSE,DATE(YEAR($AD506),MONTH($AD506),1),DATE(YEAR($AE506),MONTH($AE506),28)),0)</f>
      </c>
      <c r="AV506" s="18">
        <f>SUM(AG506:AU506)</f>
      </c>
      <c r="AW506" s="18">
        <f>IF(J506&lt;&gt;0,J506,IF($AV506=0,0,AG506/$AV506*$Z506))</f>
      </c>
      <c r="AX506" s="18">
        <f>IF(K506&lt;&gt;0,K506,IF($AV506=0,0,AH506/$AV506*$Z506))</f>
      </c>
      <c r="AY506" s="18">
        <f>IF(L506&lt;&gt;0,L506,IF($AV506=0,0,AI506/$AV506*$Z506))</f>
      </c>
      <c r="AZ506" s="18">
        <f>IF(M506&lt;&gt;0,M506,IF($AV506=0,0,AJ506/$AV506*$Z506))</f>
      </c>
      <c r="BA506" s="18">
        <f>IF(N506&lt;&gt;0,N506,IF($AV506=0,0,AK506/$AV506*$Z506))</f>
      </c>
      <c r="BB506" s="18">
        <f>IF(O506&lt;&gt;0,O506,IF($AV506=0,0,AL506/$AV506*$Z506))</f>
      </c>
      <c r="BC506" s="18">
        <f>IF(P506&lt;&gt;0,P506,IF($AV506=0,0,AM506/$AV506*$Z506))</f>
      </c>
      <c r="BD506" s="18">
        <f>IF(Q506&lt;&gt;0,Q506,IF($AV506=0,0,AN506/$AV506*$Z506))</f>
      </c>
      <c r="BE506" s="18">
        <f>IF(R506&lt;&gt;0,R506,IF($AV506=0,0,AO506/$AV506*$Z506))</f>
      </c>
      <c r="BF506" s="18">
        <f>IF(S506&lt;&gt;0,S506,IF($AV506=0,0,AP506/$AV506*$Z506))</f>
      </c>
      <c r="BG506" s="18">
        <f>IF(T506&lt;&gt;0,T506,IF($AV506=0,0,AQ506/$AV506*$Z506))</f>
      </c>
      <c r="BH506" s="18">
        <f>IF(U506&lt;&gt;0,U506,IF($AV506=0,0,AR506/$AV506*$Z506))</f>
      </c>
      <c r="BI506" s="18">
        <f>IF(V506&lt;&gt;0,V506,IF($AV506=0,0,AS506/$AV506*$Z506))</f>
      </c>
      <c r="BJ506" s="18">
        <f>IF(W506&lt;&gt;0,W506,IF($AV506=0,0,AT506/$AV506*$Z506))</f>
      </c>
      <c r="BK506" s="18">
        <f>IF(X506&lt;&gt;0,X506,IF($AV506=0,0,AU506/$AV506*$Z506))</f>
      </c>
      <c r="BL506" s="18">
        <f>SUM(AW506:BK506)</f>
      </c>
      <c r="BM506" s="18">
        <f>I506-BL506</f>
      </c>
    </row>
    <row r="507" outlineLevel="3">
      <c r="A507" s="17" t="str">
        <v>14.1.12</v>
      </c>
      <c r="B507" s="17" t="str">
        <v/>
      </c>
      <c r="C507" s="17" t="str">
        <v/>
      </c>
      <c r="D507" s="17" t="str">
        <v/>
      </c>
      <c r="E507" s="17" t="str">
        <v>14.1.12</v>
      </c>
      <c r="F507" s="17" t="str">
        <v>Set of temperature compensating bellows.</v>
      </c>
      <c r="G507" s="17">
        <v>1778.66</v>
      </c>
      <c r="H507" s="17" t="str">
        <v/>
      </c>
      <c r="I507" s="17" t="str">
        <v/>
      </c>
      <c r="J507" s="17" t="str">
        <v/>
      </c>
      <c r="K507" s="17" t="str">
        <v/>
      </c>
      <c r="L507" s="17" t="str">
        <v/>
      </c>
      <c r="M507" s="17" t="str">
        <v/>
      </c>
      <c r="N507" s="17" t="str">
        <v/>
      </c>
      <c r="O507" s="17" t="str">
        <v/>
      </c>
      <c r="P507" s="17" t="str">
        <v/>
      </c>
      <c r="Q507" s="17" t="str">
        <v/>
      </c>
      <c r="R507" s="17" t="str">
        <v/>
      </c>
      <c r="S507" s="17" t="str">
        <v/>
      </c>
      <c r="T507" s="17" t="str">
        <v/>
      </c>
      <c r="U507" s="17" t="str">
        <v/>
      </c>
      <c r="V507" s="17" t="str">
        <v/>
      </c>
      <c r="W507" s="17" t="str">
        <v/>
      </c>
      <c r="X507" s="17" t="str">
        <v/>
      </c>
      <c r="Y507" s="17" t="str">
        <v/>
      </c>
      <c r="Z507" s="17" t="str">
        <v/>
      </c>
      <c r="AA507" s="17" t="str">
        <v/>
      </c>
      <c r="AB507" s="17" t="str">
        <v/>
      </c>
      <c r="AC507" s="17" t="str">
        <v/>
      </c>
      <c r="AD507" s="17" t="str">
        <v/>
      </c>
      <c r="AE507" s="17" t="str">
        <v/>
      </c>
      <c r="AF507" s="5" t="str">
        <v/>
      </c>
      <c r="AG507" s="18">
        <f>IFERROR(_xlfn.BETA.DIST(DATE(YEAR(AG$2),MONTH(AG$2),15),$AD$2,$AE$2,FALSE,DATE(YEAR($AD507),MONTH($AD507),1),DATE(YEAR($AE507),MONTH($AE507),28)),0)</f>
      </c>
      <c r="AH507" s="18">
        <f>IFERROR(_xlfn.BETA.DIST(DATE(YEAR(AH$2),MONTH(AH$2),15),$AD$2,$AE$2,FALSE,DATE(YEAR($AD507),MONTH($AD507),1),DATE(YEAR($AE507),MONTH($AE507),28)),0)</f>
      </c>
      <c r="AI507" s="18">
        <f>IFERROR(_xlfn.BETA.DIST(DATE(YEAR(AI$2),MONTH(AI$2),15),$AD$2,$AE$2,FALSE,DATE(YEAR($AD507),MONTH($AD507),1),DATE(YEAR($AE507),MONTH($AE507),28)),0)</f>
      </c>
      <c r="AJ507" s="18">
        <f>IFERROR(_xlfn.BETA.DIST(DATE(YEAR(AJ$2),MONTH(AJ$2),15),$AD$2,$AE$2,FALSE,DATE(YEAR($AD507),MONTH($AD507),1),DATE(YEAR($AE507),MONTH($AE507),28)),0)</f>
      </c>
      <c r="AK507" s="18">
        <f>IFERROR(_xlfn.BETA.DIST(DATE(YEAR(AK$2),MONTH(AK$2),15),$AD$2,$AE$2,FALSE,DATE(YEAR($AD507),MONTH($AD507),1),DATE(YEAR($AE507),MONTH($AE507),28)),0)</f>
      </c>
      <c r="AL507" s="18">
        <f>IFERROR(_xlfn.BETA.DIST(DATE(YEAR(AL$2),MONTH(AL$2),15),$AD$2,$AE$2,FALSE,DATE(YEAR($AD507),MONTH($AD507),1),DATE(YEAR($AE507),MONTH($AE507),28)),0)</f>
      </c>
      <c r="AM507" s="18">
        <f>IFERROR(_xlfn.BETA.DIST(DATE(YEAR(AM$2),MONTH(AM$2),15),$AD$2,$AE$2,FALSE,DATE(YEAR($AD507),MONTH($AD507),1),DATE(YEAR($AE507),MONTH($AE507),28)),0)</f>
      </c>
      <c r="AN507" s="18">
        <f>IFERROR(_xlfn.BETA.DIST(DATE(YEAR(AN$2),MONTH(AN$2),15),$AD$2,$AE$2,FALSE,DATE(YEAR($AD507),MONTH($AD507),1),DATE(YEAR($AE507),MONTH($AE507),28)),0)</f>
      </c>
      <c r="AO507" s="18">
        <f>IFERROR(_xlfn.BETA.DIST(DATE(YEAR(AO$2),MONTH(AO$2),15),$AD$2,$AE$2,FALSE,DATE(YEAR($AD507),MONTH($AD507),1),DATE(YEAR($AE507),MONTH($AE507),28)),0)</f>
      </c>
      <c r="AP507" s="18">
        <f>IFERROR(_xlfn.BETA.DIST(DATE(YEAR(AP$2),MONTH(AP$2),15),$AD$2,$AE$2,FALSE,DATE(YEAR($AD507),MONTH($AD507),1),DATE(YEAR($AE507),MONTH($AE507),28)),0)</f>
      </c>
      <c r="AQ507" s="18">
        <f>IFERROR(_xlfn.BETA.DIST(DATE(YEAR(AQ$2),MONTH(AQ$2),15),$AD$2,$AE$2,FALSE,DATE(YEAR($AD507),MONTH($AD507),1),DATE(YEAR($AE507),MONTH($AE507),28)),0)</f>
      </c>
      <c r="AR507" s="18">
        <f>IFERROR(_xlfn.BETA.DIST(DATE(YEAR(AR$2),MONTH(AR$2),15),$AD$2,$AE$2,FALSE,DATE(YEAR($AD507),MONTH($AD507),1),DATE(YEAR($AE507),MONTH($AE507),28)),0)</f>
      </c>
      <c r="AS507" s="18">
        <f>IFERROR(_xlfn.BETA.DIST(DATE(YEAR(AS$2),MONTH(AS$2),15),$AD$2,$AE$2,FALSE,DATE(YEAR($AD507),MONTH($AD507),1),DATE(YEAR($AE507),MONTH($AE507),28)),0)</f>
      </c>
      <c r="AT507" s="18">
        <f>IFERROR(_xlfn.BETA.DIST(DATE(YEAR(AT$2),MONTH(AT$2),15),$AD$2,$AE$2,FALSE,DATE(YEAR($AD507),MONTH($AD507),1),DATE(YEAR($AE507),MONTH($AE507),28)),0)</f>
      </c>
      <c r="AU507" s="18">
        <f>IFERROR(_xlfn.BETA.DIST(DATE(YEAR(AU$2),MONTH(AU$2),15),$AD$2,$AE$2,FALSE,DATE(YEAR($AD507),MONTH($AD507),1),DATE(YEAR($AE507),MONTH($AE507),28)),0)</f>
      </c>
      <c r="AV507" s="18">
        <f>SUM(AG507:AU507)</f>
      </c>
      <c r="AW507" s="18">
        <f>IF(J507&lt;&gt;0,J507,IF($AV507=0,0,AG507/$AV507*$Z507))</f>
      </c>
      <c r="AX507" s="18">
        <f>IF(K507&lt;&gt;0,K507,IF($AV507=0,0,AH507/$AV507*$Z507))</f>
      </c>
      <c r="AY507" s="18">
        <f>IF(L507&lt;&gt;0,L507,IF($AV507=0,0,AI507/$AV507*$Z507))</f>
      </c>
      <c r="AZ507" s="18">
        <f>IF(M507&lt;&gt;0,M507,IF($AV507=0,0,AJ507/$AV507*$Z507))</f>
      </c>
      <c r="BA507" s="18">
        <f>IF(N507&lt;&gt;0,N507,IF($AV507=0,0,AK507/$AV507*$Z507))</f>
      </c>
      <c r="BB507" s="18">
        <f>IF(O507&lt;&gt;0,O507,IF($AV507=0,0,AL507/$AV507*$Z507))</f>
      </c>
      <c r="BC507" s="18">
        <f>IF(P507&lt;&gt;0,P507,IF($AV507=0,0,AM507/$AV507*$Z507))</f>
      </c>
      <c r="BD507" s="18">
        <f>IF(Q507&lt;&gt;0,Q507,IF($AV507=0,0,AN507/$AV507*$Z507))</f>
      </c>
      <c r="BE507" s="18">
        <f>IF(R507&lt;&gt;0,R507,IF($AV507=0,0,AO507/$AV507*$Z507))</f>
      </c>
      <c r="BF507" s="18">
        <f>IF(S507&lt;&gt;0,S507,IF($AV507=0,0,AP507/$AV507*$Z507))</f>
      </c>
      <c r="BG507" s="18">
        <f>IF(T507&lt;&gt;0,T507,IF($AV507=0,0,AQ507/$AV507*$Z507))</f>
      </c>
      <c r="BH507" s="18">
        <f>IF(U507&lt;&gt;0,U507,IF($AV507=0,0,AR507/$AV507*$Z507))</f>
      </c>
      <c r="BI507" s="18">
        <f>IF(V507&lt;&gt;0,V507,IF($AV507=0,0,AS507/$AV507*$Z507))</f>
      </c>
      <c r="BJ507" s="18">
        <f>IF(W507&lt;&gt;0,W507,IF($AV507=0,0,AT507/$AV507*$Z507))</f>
      </c>
      <c r="BK507" s="18">
        <f>IF(X507&lt;&gt;0,X507,IF($AV507=0,0,AU507/$AV507*$Z507))</f>
      </c>
      <c r="BL507" s="18">
        <f>SUM(AW507:BK507)</f>
      </c>
      <c r="BM507" s="17" t="str">
        <v/>
      </c>
    </row>
    <row r="508" outlineLevel="4">
      <c r="A508" s="5" t="str">
        <v>14.1.12</v>
      </c>
      <c r="B508" s="5" t="str">
        <v/>
      </c>
      <c r="C508" s="5" t="str">
        <v>BSKDGNGENGR05</v>
      </c>
      <c r="D508" s="5" t="str">
        <v>BSKDGNGENGR05</v>
      </c>
      <c r="E508" s="19">
        <f>IFERROR(_xlfn.XLOOKUP(F508,Assumptions!B:B,Assumptions!C:C),0)</f>
      </c>
      <c r="F508" s="5" t="str">
        <v>Advanced Payment</v>
      </c>
      <c r="G508" s="5" t="str">
        <v/>
      </c>
      <c r="H508" s="18">
        <f>G507*E508</f>
      </c>
      <c r="I508" s="18">
        <f>H508*(1-0)</f>
      </c>
      <c r="J508" s="18">
        <v>0</v>
      </c>
      <c r="K508" s="18">
        <v>0</v>
      </c>
      <c r="L508" s="18">
        <v>0</v>
      </c>
      <c r="M508" s="18">
        <v>0</v>
      </c>
      <c r="N508" s="18">
        <v>0</v>
      </c>
      <c r="O508" s="18">
        <v>0</v>
      </c>
      <c r="P508" s="18">
        <v>0</v>
      </c>
      <c r="Q508" s="18">
        <v>0</v>
      </c>
      <c r="R508" s="18">
        <v>0</v>
      </c>
      <c r="S508" s="18">
        <v>0</v>
      </c>
      <c r="T508" s="18">
        <v>0</v>
      </c>
      <c r="U508" s="18">
        <v>0</v>
      </c>
      <c r="V508" s="18">
        <v>0</v>
      </c>
      <c r="W508" s="18">
        <v>0</v>
      </c>
      <c r="X508" s="18">
        <v>0</v>
      </c>
      <c r="Y508" s="18">
        <f>SUM(J508:X508)</f>
      </c>
      <c r="Z508" s="18">
        <f>I508-Y508</f>
      </c>
      <c r="AA508" s="20">
        <v>46026</v>
      </c>
      <c r="AB508" s="20">
        <v>46026</v>
      </c>
      <c r="AC508" s="18">
        <f>IFERROR(_xlfn.XLOOKUP(F508,Assumptions!B:B,Assumptions!D:D),0)</f>
      </c>
      <c r="AD508" s="20">
        <f>AA508+AC508</f>
      </c>
      <c r="AE508" s="20">
        <f>AC508+AB508</f>
      </c>
      <c r="AF508" s="5" t="str">
        <v/>
      </c>
      <c r="AG508" s="18">
        <f>IFERROR(_xlfn.BETA.DIST(DATE(YEAR(AG$2),MONTH(AG$2),15),$AD$2,$AE$2,FALSE,DATE(YEAR($AD508),MONTH($AD508),1),DATE(YEAR($AE508),MONTH($AE508),28)),0)</f>
      </c>
      <c r="AH508" s="18">
        <f>IFERROR(_xlfn.BETA.DIST(DATE(YEAR(AH$2),MONTH(AH$2),15),$AD$2,$AE$2,FALSE,DATE(YEAR($AD508),MONTH($AD508),1),DATE(YEAR($AE508),MONTH($AE508),28)),0)</f>
      </c>
      <c r="AI508" s="18">
        <f>IFERROR(_xlfn.BETA.DIST(DATE(YEAR(AI$2),MONTH(AI$2),15),$AD$2,$AE$2,FALSE,DATE(YEAR($AD508),MONTH($AD508),1),DATE(YEAR($AE508),MONTH($AE508),28)),0)</f>
      </c>
      <c r="AJ508" s="18">
        <f>IFERROR(_xlfn.BETA.DIST(DATE(YEAR(AJ$2),MONTH(AJ$2),15),$AD$2,$AE$2,FALSE,DATE(YEAR($AD508),MONTH($AD508),1),DATE(YEAR($AE508),MONTH($AE508),28)),0)</f>
      </c>
      <c r="AK508" s="18">
        <f>IFERROR(_xlfn.BETA.DIST(DATE(YEAR(AK$2),MONTH(AK$2),15),$AD$2,$AE$2,FALSE,DATE(YEAR($AD508),MONTH($AD508),1),DATE(YEAR($AE508),MONTH($AE508),28)),0)</f>
      </c>
      <c r="AL508" s="18">
        <f>IFERROR(_xlfn.BETA.DIST(DATE(YEAR(AL$2),MONTH(AL$2),15),$AD$2,$AE$2,FALSE,DATE(YEAR($AD508),MONTH($AD508),1),DATE(YEAR($AE508),MONTH($AE508),28)),0)</f>
      </c>
      <c r="AM508" s="18">
        <f>IFERROR(_xlfn.BETA.DIST(DATE(YEAR(AM$2),MONTH(AM$2),15),$AD$2,$AE$2,FALSE,DATE(YEAR($AD508),MONTH($AD508),1),DATE(YEAR($AE508),MONTH($AE508),28)),0)</f>
      </c>
      <c r="AN508" s="18">
        <f>IFERROR(_xlfn.BETA.DIST(DATE(YEAR(AN$2),MONTH(AN$2),15),$AD$2,$AE$2,FALSE,DATE(YEAR($AD508),MONTH($AD508),1),DATE(YEAR($AE508),MONTH($AE508),28)),0)</f>
      </c>
      <c r="AO508" s="18">
        <f>IFERROR(_xlfn.BETA.DIST(DATE(YEAR(AO$2),MONTH(AO$2),15),$AD$2,$AE$2,FALSE,DATE(YEAR($AD508),MONTH($AD508),1),DATE(YEAR($AE508),MONTH($AE508),28)),0)</f>
      </c>
      <c r="AP508" s="18">
        <f>IFERROR(_xlfn.BETA.DIST(DATE(YEAR(AP$2),MONTH(AP$2),15),$AD$2,$AE$2,FALSE,DATE(YEAR($AD508),MONTH($AD508),1),DATE(YEAR($AE508),MONTH($AE508),28)),0)</f>
      </c>
      <c r="AQ508" s="18">
        <f>IFERROR(_xlfn.BETA.DIST(DATE(YEAR(AQ$2),MONTH(AQ$2),15),$AD$2,$AE$2,FALSE,DATE(YEAR($AD508),MONTH($AD508),1),DATE(YEAR($AE508),MONTH($AE508),28)),0)</f>
      </c>
      <c r="AR508" s="18">
        <f>IFERROR(_xlfn.BETA.DIST(DATE(YEAR(AR$2),MONTH(AR$2),15),$AD$2,$AE$2,FALSE,DATE(YEAR($AD508),MONTH($AD508),1),DATE(YEAR($AE508),MONTH($AE508),28)),0)</f>
      </c>
      <c r="AS508" s="18">
        <f>IFERROR(_xlfn.BETA.DIST(DATE(YEAR(AS$2),MONTH(AS$2),15),$AD$2,$AE$2,FALSE,DATE(YEAR($AD508),MONTH($AD508),1),DATE(YEAR($AE508),MONTH($AE508),28)),0)</f>
      </c>
      <c r="AT508" s="18">
        <f>IFERROR(_xlfn.BETA.DIST(DATE(YEAR(AT$2),MONTH(AT$2),15),$AD$2,$AE$2,FALSE,DATE(YEAR($AD508),MONTH($AD508),1),DATE(YEAR($AE508),MONTH($AE508),28)),0)</f>
      </c>
      <c r="AU508" s="18">
        <f>IFERROR(_xlfn.BETA.DIST(DATE(YEAR(AU$2),MONTH(AU$2),15),$AD$2,$AE$2,FALSE,DATE(YEAR($AD508),MONTH($AD508),1),DATE(YEAR($AE508),MONTH($AE508),28)),0)</f>
      </c>
      <c r="AV508" s="18">
        <f>SUM(AG508:AU508)</f>
      </c>
      <c r="AW508" s="18">
        <f>IF(J508&lt;&gt;0,J508,IF($AV508=0,0,AG508/$AV508*$Z508))</f>
      </c>
      <c r="AX508" s="18">
        <f>IF(K508&lt;&gt;0,K508,IF($AV508=0,0,AH508/$AV508*$Z508))</f>
      </c>
      <c r="AY508" s="18">
        <f>IF(L508&lt;&gt;0,L508,IF($AV508=0,0,AI508/$AV508*$Z508))</f>
      </c>
      <c r="AZ508" s="18">
        <f>IF(M508&lt;&gt;0,M508,IF($AV508=0,0,AJ508/$AV508*$Z508))</f>
      </c>
      <c r="BA508" s="18">
        <f>IF(N508&lt;&gt;0,N508,IF($AV508=0,0,AK508/$AV508*$Z508))</f>
      </c>
      <c r="BB508" s="18">
        <f>IF(O508&lt;&gt;0,O508,IF($AV508=0,0,AL508/$AV508*$Z508))</f>
      </c>
      <c r="BC508" s="18">
        <f>IF(P508&lt;&gt;0,P508,IF($AV508=0,0,AM508/$AV508*$Z508))</f>
      </c>
      <c r="BD508" s="18">
        <f>IF(Q508&lt;&gt;0,Q508,IF($AV508=0,0,AN508/$AV508*$Z508))</f>
      </c>
      <c r="BE508" s="18">
        <f>IF(R508&lt;&gt;0,R508,IF($AV508=0,0,AO508/$AV508*$Z508))</f>
      </c>
      <c r="BF508" s="18">
        <f>IF(S508&lt;&gt;0,S508,IF($AV508=0,0,AP508/$AV508*$Z508))</f>
      </c>
      <c r="BG508" s="18">
        <f>IF(T508&lt;&gt;0,T508,IF($AV508=0,0,AQ508/$AV508*$Z508))</f>
      </c>
      <c r="BH508" s="18">
        <f>IF(U508&lt;&gt;0,U508,IF($AV508=0,0,AR508/$AV508*$Z508))</f>
      </c>
      <c r="BI508" s="18">
        <f>IF(V508&lt;&gt;0,V508,IF($AV508=0,0,AS508/$AV508*$Z508))</f>
      </c>
      <c r="BJ508" s="18">
        <f>IF(W508&lt;&gt;0,W508,IF($AV508=0,0,AT508/$AV508*$Z508))</f>
      </c>
      <c r="BK508" s="18">
        <f>IF(X508&lt;&gt;0,X508,IF($AV508=0,0,AU508/$AV508*$Z508))</f>
      </c>
      <c r="BL508" s="18">
        <f>SUM(AW508:BK508)</f>
      </c>
      <c r="BM508" s="18">
        <f>I508-BL508</f>
      </c>
    </row>
    <row r="509" outlineLevel="4">
      <c r="A509" s="5" t="str">
        <v>14.1.12</v>
      </c>
      <c r="B509" s="5" t="str">
        <v/>
      </c>
      <c r="C509" s="5" t="str">
        <v>BSPRELGENG207</v>
      </c>
      <c r="D509" s="5" t="str">
        <v>BSPRELGENG207</v>
      </c>
      <c r="E509" s="19">
        <f>IFERROR(_xlfn.XLOOKUP(F509,Assumptions!B:B,Assumptions!C:C),0)</f>
      </c>
      <c r="F509" s="5" t="str">
        <v>Site Delivery USD</v>
      </c>
      <c r="G509" s="5" t="str">
        <v/>
      </c>
      <c r="H509" s="18">
        <f>G507*E509</f>
      </c>
      <c r="I509" s="18">
        <f>H509*(1-0)</f>
      </c>
      <c r="J509" s="18">
        <v>0</v>
      </c>
      <c r="K509" s="18">
        <v>0</v>
      </c>
      <c r="L509" s="18">
        <v>0</v>
      </c>
      <c r="M509" s="18">
        <v>0</v>
      </c>
      <c r="N509" s="18">
        <v>0</v>
      </c>
      <c r="O509" s="18">
        <v>0</v>
      </c>
      <c r="P509" s="18">
        <v>0</v>
      </c>
      <c r="Q509" s="18">
        <v>0</v>
      </c>
      <c r="R509" s="18">
        <v>0</v>
      </c>
      <c r="S509" s="18">
        <v>0</v>
      </c>
      <c r="T509" s="18">
        <v>0</v>
      </c>
      <c r="U509" s="18">
        <v>0</v>
      </c>
      <c r="V509" s="18">
        <v>0</v>
      </c>
      <c r="W509" s="18">
        <v>0</v>
      </c>
      <c r="X509" s="18">
        <v>0</v>
      </c>
      <c r="Y509" s="18">
        <f>SUM(J509:X509)</f>
      </c>
      <c r="Z509" s="18">
        <f>I509-Y509</f>
      </c>
      <c r="AA509" s="20">
        <v>46294</v>
      </c>
      <c r="AB509" s="20">
        <v>46294</v>
      </c>
      <c r="AC509" s="18">
        <f>IFERROR(_xlfn.XLOOKUP(F509,Assumptions!B:B,Assumptions!D:D),0)</f>
      </c>
      <c r="AD509" s="20">
        <f>AA509+AC509</f>
      </c>
      <c r="AE509" s="20">
        <f>AC509+AB509</f>
      </c>
      <c r="AF509" s="5" t="str">
        <v/>
      </c>
      <c r="AG509" s="18">
        <f>IFERROR(_xlfn.BETA.DIST(DATE(YEAR(AG$2),MONTH(AG$2),15),$AD$2,$AE$2,FALSE,DATE(YEAR($AD509),MONTH($AD509),1),DATE(YEAR($AE509),MONTH($AE509),28)),0)</f>
      </c>
      <c r="AH509" s="18">
        <f>IFERROR(_xlfn.BETA.DIST(DATE(YEAR(AH$2),MONTH(AH$2),15),$AD$2,$AE$2,FALSE,DATE(YEAR($AD509),MONTH($AD509),1),DATE(YEAR($AE509),MONTH($AE509),28)),0)</f>
      </c>
      <c r="AI509" s="18">
        <f>IFERROR(_xlfn.BETA.DIST(DATE(YEAR(AI$2),MONTH(AI$2),15),$AD$2,$AE$2,FALSE,DATE(YEAR($AD509),MONTH($AD509),1),DATE(YEAR($AE509),MONTH($AE509),28)),0)</f>
      </c>
      <c r="AJ509" s="18">
        <f>IFERROR(_xlfn.BETA.DIST(DATE(YEAR(AJ$2),MONTH(AJ$2),15),$AD$2,$AE$2,FALSE,DATE(YEAR($AD509),MONTH($AD509),1),DATE(YEAR($AE509),MONTH($AE509),28)),0)</f>
      </c>
      <c r="AK509" s="18">
        <f>IFERROR(_xlfn.BETA.DIST(DATE(YEAR(AK$2),MONTH(AK$2),15),$AD$2,$AE$2,FALSE,DATE(YEAR($AD509),MONTH($AD509),1),DATE(YEAR($AE509),MONTH($AE509),28)),0)</f>
      </c>
      <c r="AL509" s="18">
        <f>IFERROR(_xlfn.BETA.DIST(DATE(YEAR(AL$2),MONTH(AL$2),15),$AD$2,$AE$2,FALSE,DATE(YEAR($AD509),MONTH($AD509),1),DATE(YEAR($AE509),MONTH($AE509),28)),0)</f>
      </c>
      <c r="AM509" s="18">
        <f>IFERROR(_xlfn.BETA.DIST(DATE(YEAR(AM$2),MONTH(AM$2),15),$AD$2,$AE$2,FALSE,DATE(YEAR($AD509),MONTH($AD509),1),DATE(YEAR($AE509),MONTH($AE509),28)),0)</f>
      </c>
      <c r="AN509" s="18">
        <f>IFERROR(_xlfn.BETA.DIST(DATE(YEAR(AN$2),MONTH(AN$2),15),$AD$2,$AE$2,FALSE,DATE(YEAR($AD509),MONTH($AD509),1),DATE(YEAR($AE509),MONTH($AE509),28)),0)</f>
      </c>
      <c r="AO509" s="18">
        <f>IFERROR(_xlfn.BETA.DIST(DATE(YEAR(AO$2),MONTH(AO$2),15),$AD$2,$AE$2,FALSE,DATE(YEAR($AD509),MONTH($AD509),1),DATE(YEAR($AE509),MONTH($AE509),28)),0)</f>
      </c>
      <c r="AP509" s="18">
        <f>IFERROR(_xlfn.BETA.DIST(DATE(YEAR(AP$2),MONTH(AP$2),15),$AD$2,$AE$2,FALSE,DATE(YEAR($AD509),MONTH($AD509),1),DATE(YEAR($AE509),MONTH($AE509),28)),0)</f>
      </c>
      <c r="AQ509" s="18">
        <f>IFERROR(_xlfn.BETA.DIST(DATE(YEAR(AQ$2),MONTH(AQ$2),15),$AD$2,$AE$2,FALSE,DATE(YEAR($AD509),MONTH($AD509),1),DATE(YEAR($AE509),MONTH($AE509),28)),0)</f>
      </c>
      <c r="AR509" s="18">
        <f>IFERROR(_xlfn.BETA.DIST(DATE(YEAR(AR$2),MONTH(AR$2),15),$AD$2,$AE$2,FALSE,DATE(YEAR($AD509),MONTH($AD509),1),DATE(YEAR($AE509),MONTH($AE509),28)),0)</f>
      </c>
      <c r="AS509" s="18">
        <f>IFERROR(_xlfn.BETA.DIST(DATE(YEAR(AS$2),MONTH(AS$2),15),$AD$2,$AE$2,FALSE,DATE(YEAR($AD509),MONTH($AD509),1),DATE(YEAR($AE509),MONTH($AE509),28)),0)</f>
      </c>
      <c r="AT509" s="18">
        <f>IFERROR(_xlfn.BETA.DIST(DATE(YEAR(AT$2),MONTH(AT$2),15),$AD$2,$AE$2,FALSE,DATE(YEAR($AD509),MONTH($AD509),1),DATE(YEAR($AE509),MONTH($AE509),28)),0)</f>
      </c>
      <c r="AU509" s="18">
        <f>IFERROR(_xlfn.BETA.DIST(DATE(YEAR(AU$2),MONTH(AU$2),15),$AD$2,$AE$2,FALSE,DATE(YEAR($AD509),MONTH($AD509),1),DATE(YEAR($AE509),MONTH($AE509),28)),0)</f>
      </c>
      <c r="AV509" s="18">
        <f>SUM(AG509:AU509)</f>
      </c>
      <c r="AW509" s="18">
        <f>IF(J509&lt;&gt;0,J509,IF($AV509=0,0,AG509/$AV509*$Z509))</f>
      </c>
      <c r="AX509" s="18">
        <f>IF(K509&lt;&gt;0,K509,IF($AV509=0,0,AH509/$AV509*$Z509))</f>
      </c>
      <c r="AY509" s="18">
        <f>IF(L509&lt;&gt;0,L509,IF($AV509=0,0,AI509/$AV509*$Z509))</f>
      </c>
      <c r="AZ509" s="18">
        <f>IF(M509&lt;&gt;0,M509,IF($AV509=0,0,AJ509/$AV509*$Z509))</f>
      </c>
      <c r="BA509" s="18">
        <f>IF(N509&lt;&gt;0,N509,IF($AV509=0,0,AK509/$AV509*$Z509))</f>
      </c>
      <c r="BB509" s="18">
        <f>IF(O509&lt;&gt;0,O509,IF($AV509=0,0,AL509/$AV509*$Z509))</f>
      </c>
      <c r="BC509" s="18">
        <f>IF(P509&lt;&gt;0,P509,IF($AV509=0,0,AM509/$AV509*$Z509))</f>
      </c>
      <c r="BD509" s="18">
        <f>IF(Q509&lt;&gt;0,Q509,IF($AV509=0,0,AN509/$AV509*$Z509))</f>
      </c>
      <c r="BE509" s="18">
        <f>IF(R509&lt;&gt;0,R509,IF($AV509=0,0,AO509/$AV509*$Z509))</f>
      </c>
      <c r="BF509" s="18">
        <f>IF(S509&lt;&gt;0,S509,IF($AV509=0,0,AP509/$AV509*$Z509))</f>
      </c>
      <c r="BG509" s="18">
        <f>IF(T509&lt;&gt;0,T509,IF($AV509=0,0,AQ509/$AV509*$Z509))</f>
      </c>
      <c r="BH509" s="18">
        <f>IF(U509&lt;&gt;0,U509,IF($AV509=0,0,AR509/$AV509*$Z509))</f>
      </c>
      <c r="BI509" s="18">
        <f>IF(V509&lt;&gt;0,V509,IF($AV509=0,0,AS509/$AV509*$Z509))</f>
      </c>
      <c r="BJ509" s="18">
        <f>IF(W509&lt;&gt;0,W509,IF($AV509=0,0,AT509/$AV509*$Z509))</f>
      </c>
      <c r="BK509" s="18">
        <f>IF(X509&lt;&gt;0,X509,IF($AV509=0,0,AU509/$AV509*$Z509))</f>
      </c>
      <c r="BL509" s="18">
        <f>SUM(AW509:BK509)</f>
      </c>
      <c r="BM509" s="18">
        <f>I509-BL509</f>
      </c>
    </row>
    <row r="510" outlineLevel="4">
      <c r="A510" s="5" t="str">
        <v>14.1.12</v>
      </c>
      <c r="B510" s="5" t="str">
        <v/>
      </c>
      <c r="C510" s="5" t="str">
        <v>BSKDGNGENGR07</v>
      </c>
      <c r="D510" s="5" t="str">
        <v>BSKDGNGENGR07</v>
      </c>
      <c r="E510" s="19">
        <f>IFERROR(_xlfn.XLOOKUP(F510,Assumptions!B:B,Assumptions!C:C),0)</f>
      </c>
      <c r="F510" s="5" t="str">
        <v>Retention</v>
      </c>
      <c r="G510" s="5" t="str">
        <v/>
      </c>
      <c r="H510" s="18">
        <f>G507*E510</f>
      </c>
      <c r="I510" s="18">
        <f>H510*(1-0)</f>
      </c>
      <c r="J510" s="18">
        <v>0</v>
      </c>
      <c r="K510" s="18">
        <v>0</v>
      </c>
      <c r="L510" s="18">
        <v>0</v>
      </c>
      <c r="M510" s="18">
        <v>0</v>
      </c>
      <c r="N510" s="18">
        <v>0</v>
      </c>
      <c r="O510" s="18">
        <v>0</v>
      </c>
      <c r="P510" s="18">
        <v>0</v>
      </c>
      <c r="Q510" s="18">
        <v>0</v>
      </c>
      <c r="R510" s="18">
        <v>0</v>
      </c>
      <c r="S510" s="18">
        <v>0</v>
      </c>
      <c r="T510" s="18">
        <v>0</v>
      </c>
      <c r="U510" s="18">
        <v>0</v>
      </c>
      <c r="V510" s="18">
        <v>0</v>
      </c>
      <c r="W510" s="18">
        <v>0</v>
      </c>
      <c r="X510" s="18">
        <v>0</v>
      </c>
      <c r="Y510" s="18">
        <f>SUM(J510:X510)</f>
      </c>
      <c r="Z510" s="18">
        <f>I510-Y510</f>
      </c>
      <c r="AA510" s="20">
        <v>46483</v>
      </c>
      <c r="AB510" s="20">
        <v>46483</v>
      </c>
      <c r="AC510" s="18">
        <f>IFERROR(_xlfn.XLOOKUP(F510,Assumptions!B:B,Assumptions!D:D),0)</f>
      </c>
      <c r="AD510" s="20">
        <f>AA510+AC510</f>
      </c>
      <c r="AE510" s="20">
        <f>AC510+AB510</f>
      </c>
      <c r="AF510" s="5" t="str">
        <v/>
      </c>
      <c r="AG510" s="18">
        <f>IFERROR(_xlfn.BETA.DIST(DATE(YEAR(AG$2),MONTH(AG$2),15),$AD$2,$AE$2,FALSE,DATE(YEAR($AD510),MONTH($AD510),1),DATE(YEAR($AE510),MONTH($AE510),28)),0)</f>
      </c>
      <c r="AH510" s="18">
        <f>IFERROR(_xlfn.BETA.DIST(DATE(YEAR(AH$2),MONTH(AH$2),15),$AD$2,$AE$2,FALSE,DATE(YEAR($AD510),MONTH($AD510),1),DATE(YEAR($AE510),MONTH($AE510),28)),0)</f>
      </c>
      <c r="AI510" s="18">
        <f>IFERROR(_xlfn.BETA.DIST(DATE(YEAR(AI$2),MONTH(AI$2),15),$AD$2,$AE$2,FALSE,DATE(YEAR($AD510),MONTH($AD510),1),DATE(YEAR($AE510),MONTH($AE510),28)),0)</f>
      </c>
      <c r="AJ510" s="18">
        <f>IFERROR(_xlfn.BETA.DIST(DATE(YEAR(AJ$2),MONTH(AJ$2),15),$AD$2,$AE$2,FALSE,DATE(YEAR($AD510),MONTH($AD510),1),DATE(YEAR($AE510),MONTH($AE510),28)),0)</f>
      </c>
      <c r="AK510" s="18">
        <f>IFERROR(_xlfn.BETA.DIST(DATE(YEAR(AK$2),MONTH(AK$2),15),$AD$2,$AE$2,FALSE,DATE(YEAR($AD510),MONTH($AD510),1),DATE(YEAR($AE510),MONTH($AE510),28)),0)</f>
      </c>
      <c r="AL510" s="18">
        <f>IFERROR(_xlfn.BETA.DIST(DATE(YEAR(AL$2),MONTH(AL$2),15),$AD$2,$AE$2,FALSE,DATE(YEAR($AD510),MONTH($AD510),1),DATE(YEAR($AE510),MONTH($AE510),28)),0)</f>
      </c>
      <c r="AM510" s="18">
        <f>IFERROR(_xlfn.BETA.DIST(DATE(YEAR(AM$2),MONTH(AM$2),15),$AD$2,$AE$2,FALSE,DATE(YEAR($AD510),MONTH($AD510),1),DATE(YEAR($AE510),MONTH($AE510),28)),0)</f>
      </c>
      <c r="AN510" s="18">
        <f>IFERROR(_xlfn.BETA.DIST(DATE(YEAR(AN$2),MONTH(AN$2),15),$AD$2,$AE$2,FALSE,DATE(YEAR($AD510),MONTH($AD510),1),DATE(YEAR($AE510),MONTH($AE510),28)),0)</f>
      </c>
      <c r="AO510" s="18">
        <f>IFERROR(_xlfn.BETA.DIST(DATE(YEAR(AO$2),MONTH(AO$2),15),$AD$2,$AE$2,FALSE,DATE(YEAR($AD510),MONTH($AD510),1),DATE(YEAR($AE510),MONTH($AE510),28)),0)</f>
      </c>
      <c r="AP510" s="18">
        <f>IFERROR(_xlfn.BETA.DIST(DATE(YEAR(AP$2),MONTH(AP$2),15),$AD$2,$AE$2,FALSE,DATE(YEAR($AD510),MONTH($AD510),1),DATE(YEAR($AE510),MONTH($AE510),28)),0)</f>
      </c>
      <c r="AQ510" s="18">
        <f>IFERROR(_xlfn.BETA.DIST(DATE(YEAR(AQ$2),MONTH(AQ$2),15),$AD$2,$AE$2,FALSE,DATE(YEAR($AD510),MONTH($AD510),1),DATE(YEAR($AE510),MONTH($AE510),28)),0)</f>
      </c>
      <c r="AR510" s="18">
        <f>IFERROR(_xlfn.BETA.DIST(DATE(YEAR(AR$2),MONTH(AR$2),15),$AD$2,$AE$2,FALSE,DATE(YEAR($AD510),MONTH($AD510),1),DATE(YEAR($AE510),MONTH($AE510),28)),0)</f>
      </c>
      <c r="AS510" s="18">
        <f>IFERROR(_xlfn.BETA.DIST(DATE(YEAR(AS$2),MONTH(AS$2),15),$AD$2,$AE$2,FALSE,DATE(YEAR($AD510),MONTH($AD510),1),DATE(YEAR($AE510),MONTH($AE510),28)),0)</f>
      </c>
      <c r="AT510" s="18">
        <f>IFERROR(_xlfn.BETA.DIST(DATE(YEAR(AT$2),MONTH(AT$2),15),$AD$2,$AE$2,FALSE,DATE(YEAR($AD510),MONTH($AD510),1),DATE(YEAR($AE510),MONTH($AE510),28)),0)</f>
      </c>
      <c r="AU510" s="18">
        <f>IFERROR(_xlfn.BETA.DIST(DATE(YEAR(AU$2),MONTH(AU$2),15),$AD$2,$AE$2,FALSE,DATE(YEAR($AD510),MONTH($AD510),1),DATE(YEAR($AE510),MONTH($AE510),28)),0)</f>
      </c>
      <c r="AV510" s="18">
        <f>SUM(AG510:AU510)</f>
      </c>
      <c r="AW510" s="18">
        <f>IF(J510&lt;&gt;0,J510,IF($AV510=0,0,AG510/$AV510*$Z510))</f>
      </c>
      <c r="AX510" s="18">
        <f>IF(K510&lt;&gt;0,K510,IF($AV510=0,0,AH510/$AV510*$Z510))</f>
      </c>
      <c r="AY510" s="18">
        <f>IF(L510&lt;&gt;0,L510,IF($AV510=0,0,AI510/$AV510*$Z510))</f>
      </c>
      <c r="AZ510" s="18">
        <f>IF(M510&lt;&gt;0,M510,IF($AV510=0,0,AJ510/$AV510*$Z510))</f>
      </c>
      <c r="BA510" s="18">
        <f>IF(N510&lt;&gt;0,N510,IF($AV510=0,0,AK510/$AV510*$Z510))</f>
      </c>
      <c r="BB510" s="18">
        <f>IF(O510&lt;&gt;0,O510,IF($AV510=0,0,AL510/$AV510*$Z510))</f>
      </c>
      <c r="BC510" s="18">
        <f>IF(P510&lt;&gt;0,P510,IF($AV510=0,0,AM510/$AV510*$Z510))</f>
      </c>
      <c r="BD510" s="18">
        <f>IF(Q510&lt;&gt;0,Q510,IF($AV510=0,0,AN510/$AV510*$Z510))</f>
      </c>
      <c r="BE510" s="18">
        <f>IF(R510&lt;&gt;0,R510,IF($AV510=0,0,AO510/$AV510*$Z510))</f>
      </c>
      <c r="BF510" s="18">
        <f>IF(S510&lt;&gt;0,S510,IF($AV510=0,0,AP510/$AV510*$Z510))</f>
      </c>
      <c r="BG510" s="18">
        <f>IF(T510&lt;&gt;0,T510,IF($AV510=0,0,AQ510/$AV510*$Z510))</f>
      </c>
      <c r="BH510" s="18">
        <f>IF(U510&lt;&gt;0,U510,IF($AV510=0,0,AR510/$AV510*$Z510))</f>
      </c>
      <c r="BI510" s="18">
        <f>IF(V510&lt;&gt;0,V510,IF($AV510=0,0,AS510/$AV510*$Z510))</f>
      </c>
      <c r="BJ510" s="18">
        <f>IF(W510&lt;&gt;0,W510,IF($AV510=0,0,AT510/$AV510*$Z510))</f>
      </c>
      <c r="BK510" s="18">
        <f>IF(X510&lt;&gt;0,X510,IF($AV510=0,0,AU510/$AV510*$Z510))</f>
      </c>
      <c r="BL510" s="18">
        <f>SUM(AW510:BK510)</f>
      </c>
      <c r="BM510" s="18">
        <f>I510-BL510</f>
      </c>
    </row>
    <row r="511" outlineLevel="3">
      <c r="A511" s="17" t="str">
        <v>14.2.13</v>
      </c>
      <c r="B511" s="17" t="str">
        <v/>
      </c>
      <c r="C511" s="17" t="str">
        <v/>
      </c>
      <c r="D511" s="17" t="str">
        <v/>
      </c>
      <c r="E511" s="17" t="str">
        <v>14.2.13</v>
      </c>
      <c r="F511" s="17" t="str">
        <v>Set of gas filler for one bay</v>
      </c>
      <c r="G511" s="17">
        <v>889.33</v>
      </c>
      <c r="H511" s="17" t="str">
        <v/>
      </c>
      <c r="I511" s="17" t="str">
        <v/>
      </c>
      <c r="J511" s="17" t="str">
        <v/>
      </c>
      <c r="K511" s="17" t="str">
        <v/>
      </c>
      <c r="L511" s="17" t="str">
        <v/>
      </c>
      <c r="M511" s="17" t="str">
        <v/>
      </c>
      <c r="N511" s="17" t="str">
        <v/>
      </c>
      <c r="O511" s="17" t="str">
        <v/>
      </c>
      <c r="P511" s="17" t="str">
        <v/>
      </c>
      <c r="Q511" s="17" t="str">
        <v/>
      </c>
      <c r="R511" s="17" t="str">
        <v/>
      </c>
      <c r="S511" s="17" t="str">
        <v/>
      </c>
      <c r="T511" s="17" t="str">
        <v/>
      </c>
      <c r="U511" s="17" t="str">
        <v/>
      </c>
      <c r="V511" s="17" t="str">
        <v/>
      </c>
      <c r="W511" s="17" t="str">
        <v/>
      </c>
      <c r="X511" s="17" t="str">
        <v/>
      </c>
      <c r="Y511" s="17" t="str">
        <v/>
      </c>
      <c r="Z511" s="17" t="str">
        <v/>
      </c>
      <c r="AA511" s="17" t="str">
        <v/>
      </c>
      <c r="AB511" s="17" t="str">
        <v/>
      </c>
      <c r="AC511" s="17" t="str">
        <v/>
      </c>
      <c r="AD511" s="17" t="str">
        <v/>
      </c>
      <c r="AE511" s="17" t="str">
        <v/>
      </c>
      <c r="AF511" s="5" t="str">
        <v/>
      </c>
      <c r="AG511" s="18">
        <f>IFERROR(_xlfn.BETA.DIST(DATE(YEAR(AG$2),MONTH(AG$2),15),$AD$2,$AE$2,FALSE,DATE(YEAR($AD511),MONTH($AD511),1),DATE(YEAR($AE511),MONTH($AE511),28)),0)</f>
      </c>
      <c r="AH511" s="18">
        <f>IFERROR(_xlfn.BETA.DIST(DATE(YEAR(AH$2),MONTH(AH$2),15),$AD$2,$AE$2,FALSE,DATE(YEAR($AD511),MONTH($AD511),1),DATE(YEAR($AE511),MONTH($AE511),28)),0)</f>
      </c>
      <c r="AI511" s="18">
        <f>IFERROR(_xlfn.BETA.DIST(DATE(YEAR(AI$2),MONTH(AI$2),15),$AD$2,$AE$2,FALSE,DATE(YEAR($AD511),MONTH($AD511),1),DATE(YEAR($AE511),MONTH($AE511),28)),0)</f>
      </c>
      <c r="AJ511" s="18">
        <f>IFERROR(_xlfn.BETA.DIST(DATE(YEAR(AJ$2),MONTH(AJ$2),15),$AD$2,$AE$2,FALSE,DATE(YEAR($AD511),MONTH($AD511),1),DATE(YEAR($AE511),MONTH($AE511),28)),0)</f>
      </c>
      <c r="AK511" s="18">
        <f>IFERROR(_xlfn.BETA.DIST(DATE(YEAR(AK$2),MONTH(AK$2),15),$AD$2,$AE$2,FALSE,DATE(YEAR($AD511),MONTH($AD511),1),DATE(YEAR($AE511),MONTH($AE511),28)),0)</f>
      </c>
      <c r="AL511" s="18">
        <f>IFERROR(_xlfn.BETA.DIST(DATE(YEAR(AL$2),MONTH(AL$2),15),$AD$2,$AE$2,FALSE,DATE(YEAR($AD511),MONTH($AD511),1),DATE(YEAR($AE511),MONTH($AE511),28)),0)</f>
      </c>
      <c r="AM511" s="18">
        <f>IFERROR(_xlfn.BETA.DIST(DATE(YEAR(AM$2),MONTH(AM$2),15),$AD$2,$AE$2,FALSE,DATE(YEAR($AD511),MONTH($AD511),1),DATE(YEAR($AE511),MONTH($AE511),28)),0)</f>
      </c>
      <c r="AN511" s="18">
        <f>IFERROR(_xlfn.BETA.DIST(DATE(YEAR(AN$2),MONTH(AN$2),15),$AD$2,$AE$2,FALSE,DATE(YEAR($AD511),MONTH($AD511),1),DATE(YEAR($AE511),MONTH($AE511),28)),0)</f>
      </c>
      <c r="AO511" s="18">
        <f>IFERROR(_xlfn.BETA.DIST(DATE(YEAR(AO$2),MONTH(AO$2),15),$AD$2,$AE$2,FALSE,DATE(YEAR($AD511),MONTH($AD511),1),DATE(YEAR($AE511),MONTH($AE511),28)),0)</f>
      </c>
      <c r="AP511" s="18">
        <f>IFERROR(_xlfn.BETA.DIST(DATE(YEAR(AP$2),MONTH(AP$2),15),$AD$2,$AE$2,FALSE,DATE(YEAR($AD511),MONTH($AD511),1),DATE(YEAR($AE511),MONTH($AE511),28)),0)</f>
      </c>
      <c r="AQ511" s="18">
        <f>IFERROR(_xlfn.BETA.DIST(DATE(YEAR(AQ$2),MONTH(AQ$2),15),$AD$2,$AE$2,FALSE,DATE(YEAR($AD511),MONTH($AD511),1),DATE(YEAR($AE511),MONTH($AE511),28)),0)</f>
      </c>
      <c r="AR511" s="18">
        <f>IFERROR(_xlfn.BETA.DIST(DATE(YEAR(AR$2),MONTH(AR$2),15),$AD$2,$AE$2,FALSE,DATE(YEAR($AD511),MONTH($AD511),1),DATE(YEAR($AE511),MONTH($AE511),28)),0)</f>
      </c>
      <c r="AS511" s="18">
        <f>IFERROR(_xlfn.BETA.DIST(DATE(YEAR(AS$2),MONTH(AS$2),15),$AD$2,$AE$2,FALSE,DATE(YEAR($AD511),MONTH($AD511),1),DATE(YEAR($AE511),MONTH($AE511),28)),0)</f>
      </c>
      <c r="AT511" s="18">
        <f>IFERROR(_xlfn.BETA.DIST(DATE(YEAR(AT$2),MONTH(AT$2),15),$AD$2,$AE$2,FALSE,DATE(YEAR($AD511),MONTH($AD511),1),DATE(YEAR($AE511),MONTH($AE511),28)),0)</f>
      </c>
      <c r="AU511" s="18">
        <f>IFERROR(_xlfn.BETA.DIST(DATE(YEAR(AU$2),MONTH(AU$2),15),$AD$2,$AE$2,FALSE,DATE(YEAR($AD511),MONTH($AD511),1),DATE(YEAR($AE511),MONTH($AE511),28)),0)</f>
      </c>
      <c r="AV511" s="18">
        <f>SUM(AG511:AU511)</f>
      </c>
      <c r="AW511" s="18">
        <f>IF(J511&lt;&gt;0,J511,IF($AV511=0,0,AG511/$AV511*$Z511))</f>
      </c>
      <c r="AX511" s="18">
        <f>IF(K511&lt;&gt;0,K511,IF($AV511=0,0,AH511/$AV511*$Z511))</f>
      </c>
      <c r="AY511" s="18">
        <f>IF(L511&lt;&gt;0,L511,IF($AV511=0,0,AI511/$AV511*$Z511))</f>
      </c>
      <c r="AZ511" s="18">
        <f>IF(M511&lt;&gt;0,M511,IF($AV511=0,0,AJ511/$AV511*$Z511))</f>
      </c>
      <c r="BA511" s="18">
        <f>IF(N511&lt;&gt;0,N511,IF($AV511=0,0,AK511/$AV511*$Z511))</f>
      </c>
      <c r="BB511" s="18">
        <f>IF(O511&lt;&gt;0,O511,IF($AV511=0,0,AL511/$AV511*$Z511))</f>
      </c>
      <c r="BC511" s="18">
        <f>IF(P511&lt;&gt;0,P511,IF($AV511=0,0,AM511/$AV511*$Z511))</f>
      </c>
      <c r="BD511" s="18">
        <f>IF(Q511&lt;&gt;0,Q511,IF($AV511=0,0,AN511/$AV511*$Z511))</f>
      </c>
      <c r="BE511" s="18">
        <f>IF(R511&lt;&gt;0,R511,IF($AV511=0,0,AO511/$AV511*$Z511))</f>
      </c>
      <c r="BF511" s="18">
        <f>IF(S511&lt;&gt;0,S511,IF($AV511=0,0,AP511/$AV511*$Z511))</f>
      </c>
      <c r="BG511" s="18">
        <f>IF(T511&lt;&gt;0,T511,IF($AV511=0,0,AQ511/$AV511*$Z511))</f>
      </c>
      <c r="BH511" s="18">
        <f>IF(U511&lt;&gt;0,U511,IF($AV511=0,0,AR511/$AV511*$Z511))</f>
      </c>
      <c r="BI511" s="18">
        <f>IF(V511&lt;&gt;0,V511,IF($AV511=0,0,AS511/$AV511*$Z511))</f>
      </c>
      <c r="BJ511" s="18">
        <f>IF(W511&lt;&gt;0,W511,IF($AV511=0,0,AT511/$AV511*$Z511))</f>
      </c>
      <c r="BK511" s="18">
        <f>IF(X511&lt;&gt;0,X511,IF($AV511=0,0,AU511/$AV511*$Z511))</f>
      </c>
      <c r="BL511" s="18">
        <f>SUM(AW511:BK511)</f>
      </c>
      <c r="BM511" s="17" t="str">
        <v/>
      </c>
    </row>
    <row r="512" outlineLevel="4">
      <c r="A512" s="5" t="str">
        <v>14.2.13</v>
      </c>
      <c r="B512" s="5" t="str">
        <v/>
      </c>
      <c r="C512" s="5" t="str">
        <v>BSKDGNGENGR05</v>
      </c>
      <c r="D512" s="5" t="str">
        <v>BSKDGNGENGR05</v>
      </c>
      <c r="E512" s="19">
        <f>IFERROR(_xlfn.XLOOKUP(F512,Assumptions!B:B,Assumptions!C:C),0)</f>
      </c>
      <c r="F512" s="5" t="str">
        <v>Advanced Payment</v>
      </c>
      <c r="G512" s="5" t="str">
        <v/>
      </c>
      <c r="H512" s="18">
        <f>G511*E512</f>
      </c>
      <c r="I512" s="18">
        <f>H512*(1-0)</f>
      </c>
      <c r="J512" s="18">
        <v>0</v>
      </c>
      <c r="K512" s="18">
        <v>0</v>
      </c>
      <c r="L512" s="18">
        <v>0</v>
      </c>
      <c r="M512" s="18">
        <v>0</v>
      </c>
      <c r="N512" s="18">
        <v>0</v>
      </c>
      <c r="O512" s="18">
        <v>0</v>
      </c>
      <c r="P512" s="18">
        <v>0</v>
      </c>
      <c r="Q512" s="18">
        <v>0</v>
      </c>
      <c r="R512" s="18">
        <v>0</v>
      </c>
      <c r="S512" s="18">
        <v>0</v>
      </c>
      <c r="T512" s="18">
        <v>0</v>
      </c>
      <c r="U512" s="18">
        <v>0</v>
      </c>
      <c r="V512" s="18">
        <v>0</v>
      </c>
      <c r="W512" s="18">
        <v>0</v>
      </c>
      <c r="X512" s="18">
        <v>0</v>
      </c>
      <c r="Y512" s="18">
        <f>SUM(J512:X512)</f>
      </c>
      <c r="Z512" s="18">
        <f>I512-Y512</f>
      </c>
      <c r="AA512" s="20">
        <v>46026</v>
      </c>
      <c r="AB512" s="20">
        <v>46026</v>
      </c>
      <c r="AC512" s="18">
        <f>IFERROR(_xlfn.XLOOKUP(F512,Assumptions!B:B,Assumptions!D:D),0)</f>
      </c>
      <c r="AD512" s="20">
        <f>AA512+AC512</f>
      </c>
      <c r="AE512" s="20">
        <f>AC512+AB512</f>
      </c>
      <c r="AF512" s="5" t="str">
        <v/>
      </c>
      <c r="AG512" s="18">
        <f>IFERROR(_xlfn.BETA.DIST(DATE(YEAR(AG$2),MONTH(AG$2),15),$AD$2,$AE$2,FALSE,DATE(YEAR($AD512),MONTH($AD512),1),DATE(YEAR($AE512),MONTH($AE512),28)),0)</f>
      </c>
      <c r="AH512" s="18">
        <f>IFERROR(_xlfn.BETA.DIST(DATE(YEAR(AH$2),MONTH(AH$2),15),$AD$2,$AE$2,FALSE,DATE(YEAR($AD512),MONTH($AD512),1),DATE(YEAR($AE512),MONTH($AE512),28)),0)</f>
      </c>
      <c r="AI512" s="18">
        <f>IFERROR(_xlfn.BETA.DIST(DATE(YEAR(AI$2),MONTH(AI$2),15),$AD$2,$AE$2,FALSE,DATE(YEAR($AD512),MONTH($AD512),1),DATE(YEAR($AE512),MONTH($AE512),28)),0)</f>
      </c>
      <c r="AJ512" s="18">
        <f>IFERROR(_xlfn.BETA.DIST(DATE(YEAR(AJ$2),MONTH(AJ$2),15),$AD$2,$AE$2,FALSE,DATE(YEAR($AD512),MONTH($AD512),1),DATE(YEAR($AE512),MONTH($AE512),28)),0)</f>
      </c>
      <c r="AK512" s="18">
        <f>IFERROR(_xlfn.BETA.DIST(DATE(YEAR(AK$2),MONTH(AK$2),15),$AD$2,$AE$2,FALSE,DATE(YEAR($AD512),MONTH($AD512),1),DATE(YEAR($AE512),MONTH($AE512),28)),0)</f>
      </c>
      <c r="AL512" s="18">
        <f>IFERROR(_xlfn.BETA.DIST(DATE(YEAR(AL$2),MONTH(AL$2),15),$AD$2,$AE$2,FALSE,DATE(YEAR($AD512),MONTH($AD512),1),DATE(YEAR($AE512),MONTH($AE512),28)),0)</f>
      </c>
      <c r="AM512" s="18">
        <f>IFERROR(_xlfn.BETA.DIST(DATE(YEAR(AM$2),MONTH(AM$2),15),$AD$2,$AE$2,FALSE,DATE(YEAR($AD512),MONTH($AD512),1),DATE(YEAR($AE512),MONTH($AE512),28)),0)</f>
      </c>
      <c r="AN512" s="18">
        <f>IFERROR(_xlfn.BETA.DIST(DATE(YEAR(AN$2),MONTH(AN$2),15),$AD$2,$AE$2,FALSE,DATE(YEAR($AD512),MONTH($AD512),1),DATE(YEAR($AE512),MONTH($AE512),28)),0)</f>
      </c>
      <c r="AO512" s="18">
        <f>IFERROR(_xlfn.BETA.DIST(DATE(YEAR(AO$2),MONTH(AO$2),15),$AD$2,$AE$2,FALSE,DATE(YEAR($AD512),MONTH($AD512),1),DATE(YEAR($AE512),MONTH($AE512),28)),0)</f>
      </c>
      <c r="AP512" s="18">
        <f>IFERROR(_xlfn.BETA.DIST(DATE(YEAR(AP$2),MONTH(AP$2),15),$AD$2,$AE$2,FALSE,DATE(YEAR($AD512),MONTH($AD512),1),DATE(YEAR($AE512),MONTH($AE512),28)),0)</f>
      </c>
      <c r="AQ512" s="18">
        <f>IFERROR(_xlfn.BETA.DIST(DATE(YEAR(AQ$2),MONTH(AQ$2),15),$AD$2,$AE$2,FALSE,DATE(YEAR($AD512),MONTH($AD512),1),DATE(YEAR($AE512),MONTH($AE512),28)),0)</f>
      </c>
      <c r="AR512" s="18">
        <f>IFERROR(_xlfn.BETA.DIST(DATE(YEAR(AR$2),MONTH(AR$2),15),$AD$2,$AE$2,FALSE,DATE(YEAR($AD512),MONTH($AD512),1),DATE(YEAR($AE512),MONTH($AE512),28)),0)</f>
      </c>
      <c r="AS512" s="18">
        <f>IFERROR(_xlfn.BETA.DIST(DATE(YEAR(AS$2),MONTH(AS$2),15),$AD$2,$AE$2,FALSE,DATE(YEAR($AD512),MONTH($AD512),1),DATE(YEAR($AE512),MONTH($AE512),28)),0)</f>
      </c>
      <c r="AT512" s="18">
        <f>IFERROR(_xlfn.BETA.DIST(DATE(YEAR(AT$2),MONTH(AT$2),15),$AD$2,$AE$2,FALSE,DATE(YEAR($AD512),MONTH($AD512),1),DATE(YEAR($AE512),MONTH($AE512),28)),0)</f>
      </c>
      <c r="AU512" s="18">
        <f>IFERROR(_xlfn.BETA.DIST(DATE(YEAR(AU$2),MONTH(AU$2),15),$AD$2,$AE$2,FALSE,DATE(YEAR($AD512),MONTH($AD512),1),DATE(YEAR($AE512),MONTH($AE512),28)),0)</f>
      </c>
      <c r="AV512" s="18">
        <f>SUM(AG512:AU512)</f>
      </c>
      <c r="AW512" s="18">
        <f>IF(J512&lt;&gt;0,J512,IF($AV512=0,0,AG512/$AV512*$Z512))</f>
      </c>
      <c r="AX512" s="18">
        <f>IF(K512&lt;&gt;0,K512,IF($AV512=0,0,AH512/$AV512*$Z512))</f>
      </c>
      <c r="AY512" s="18">
        <f>IF(L512&lt;&gt;0,L512,IF($AV512=0,0,AI512/$AV512*$Z512))</f>
      </c>
      <c r="AZ512" s="18">
        <f>IF(M512&lt;&gt;0,M512,IF($AV512=0,0,AJ512/$AV512*$Z512))</f>
      </c>
      <c r="BA512" s="18">
        <f>IF(N512&lt;&gt;0,N512,IF($AV512=0,0,AK512/$AV512*$Z512))</f>
      </c>
      <c r="BB512" s="18">
        <f>IF(O512&lt;&gt;0,O512,IF($AV512=0,0,AL512/$AV512*$Z512))</f>
      </c>
      <c r="BC512" s="18">
        <f>IF(P512&lt;&gt;0,P512,IF($AV512=0,0,AM512/$AV512*$Z512))</f>
      </c>
      <c r="BD512" s="18">
        <f>IF(Q512&lt;&gt;0,Q512,IF($AV512=0,0,AN512/$AV512*$Z512))</f>
      </c>
      <c r="BE512" s="18">
        <f>IF(R512&lt;&gt;0,R512,IF($AV512=0,0,AO512/$AV512*$Z512))</f>
      </c>
      <c r="BF512" s="18">
        <f>IF(S512&lt;&gt;0,S512,IF($AV512=0,0,AP512/$AV512*$Z512))</f>
      </c>
      <c r="BG512" s="18">
        <f>IF(T512&lt;&gt;0,T512,IF($AV512=0,0,AQ512/$AV512*$Z512))</f>
      </c>
      <c r="BH512" s="18">
        <f>IF(U512&lt;&gt;0,U512,IF($AV512=0,0,AR512/$AV512*$Z512))</f>
      </c>
      <c r="BI512" s="18">
        <f>IF(V512&lt;&gt;0,V512,IF($AV512=0,0,AS512/$AV512*$Z512))</f>
      </c>
      <c r="BJ512" s="18">
        <f>IF(W512&lt;&gt;0,W512,IF($AV512=0,0,AT512/$AV512*$Z512))</f>
      </c>
      <c r="BK512" s="18">
        <f>IF(X512&lt;&gt;0,X512,IF($AV512=0,0,AU512/$AV512*$Z512))</f>
      </c>
      <c r="BL512" s="18">
        <f>SUM(AW512:BK512)</f>
      </c>
      <c r="BM512" s="18">
        <f>I512-BL512</f>
      </c>
    </row>
    <row r="513" outlineLevel="4">
      <c r="A513" s="5" t="str">
        <v>14.2.13</v>
      </c>
      <c r="B513" s="5" t="str">
        <v/>
      </c>
      <c r="C513" s="5" t="str">
        <v>BSPRELGENG207</v>
      </c>
      <c r="D513" s="5" t="str">
        <v>BSPRELGENG207</v>
      </c>
      <c r="E513" s="19">
        <f>IFERROR(_xlfn.XLOOKUP(F513,Assumptions!B:B,Assumptions!C:C),0)</f>
      </c>
      <c r="F513" s="5" t="str">
        <v>Site Delivery USD</v>
      </c>
      <c r="G513" s="5" t="str">
        <v/>
      </c>
      <c r="H513" s="18">
        <f>G511*E513</f>
      </c>
      <c r="I513" s="18">
        <f>H513*(1-0)</f>
      </c>
      <c r="J513" s="18">
        <v>0</v>
      </c>
      <c r="K513" s="18">
        <v>0</v>
      </c>
      <c r="L513" s="18">
        <v>0</v>
      </c>
      <c r="M513" s="18">
        <v>0</v>
      </c>
      <c r="N513" s="18">
        <v>0</v>
      </c>
      <c r="O513" s="18">
        <v>0</v>
      </c>
      <c r="P513" s="18">
        <v>0</v>
      </c>
      <c r="Q513" s="18">
        <v>0</v>
      </c>
      <c r="R513" s="18">
        <v>0</v>
      </c>
      <c r="S513" s="18">
        <v>0</v>
      </c>
      <c r="T513" s="18">
        <v>0</v>
      </c>
      <c r="U513" s="18">
        <v>0</v>
      </c>
      <c r="V513" s="18">
        <v>0</v>
      </c>
      <c r="W513" s="18">
        <v>0</v>
      </c>
      <c r="X513" s="18">
        <v>0</v>
      </c>
      <c r="Y513" s="18">
        <f>SUM(J513:X513)</f>
      </c>
      <c r="Z513" s="18">
        <f>I513-Y513</f>
      </c>
      <c r="AA513" s="20">
        <v>46294</v>
      </c>
      <c r="AB513" s="20">
        <v>46294</v>
      </c>
      <c r="AC513" s="18">
        <f>IFERROR(_xlfn.XLOOKUP(F513,Assumptions!B:B,Assumptions!D:D),0)</f>
      </c>
      <c r="AD513" s="20">
        <f>AA513+AC513</f>
      </c>
      <c r="AE513" s="20">
        <f>AC513+AB513</f>
      </c>
      <c r="AF513" s="5" t="str">
        <v/>
      </c>
      <c r="AG513" s="18">
        <f>IFERROR(_xlfn.BETA.DIST(DATE(YEAR(AG$2),MONTH(AG$2),15),$AD$2,$AE$2,FALSE,DATE(YEAR($AD513),MONTH($AD513),1),DATE(YEAR($AE513),MONTH($AE513),28)),0)</f>
      </c>
      <c r="AH513" s="18">
        <f>IFERROR(_xlfn.BETA.DIST(DATE(YEAR(AH$2),MONTH(AH$2),15),$AD$2,$AE$2,FALSE,DATE(YEAR($AD513),MONTH($AD513),1),DATE(YEAR($AE513),MONTH($AE513),28)),0)</f>
      </c>
      <c r="AI513" s="18">
        <f>IFERROR(_xlfn.BETA.DIST(DATE(YEAR(AI$2),MONTH(AI$2),15),$AD$2,$AE$2,FALSE,DATE(YEAR($AD513),MONTH($AD513),1),DATE(YEAR($AE513),MONTH($AE513),28)),0)</f>
      </c>
      <c r="AJ513" s="18">
        <f>IFERROR(_xlfn.BETA.DIST(DATE(YEAR(AJ$2),MONTH(AJ$2),15),$AD$2,$AE$2,FALSE,DATE(YEAR($AD513),MONTH($AD513),1),DATE(YEAR($AE513),MONTH($AE513),28)),0)</f>
      </c>
      <c r="AK513" s="18">
        <f>IFERROR(_xlfn.BETA.DIST(DATE(YEAR(AK$2),MONTH(AK$2),15),$AD$2,$AE$2,FALSE,DATE(YEAR($AD513),MONTH($AD513),1),DATE(YEAR($AE513),MONTH($AE513),28)),0)</f>
      </c>
      <c r="AL513" s="18">
        <f>IFERROR(_xlfn.BETA.DIST(DATE(YEAR(AL$2),MONTH(AL$2),15),$AD$2,$AE$2,FALSE,DATE(YEAR($AD513),MONTH($AD513),1),DATE(YEAR($AE513),MONTH($AE513),28)),0)</f>
      </c>
      <c r="AM513" s="18">
        <f>IFERROR(_xlfn.BETA.DIST(DATE(YEAR(AM$2),MONTH(AM$2),15),$AD$2,$AE$2,FALSE,DATE(YEAR($AD513),MONTH($AD513),1),DATE(YEAR($AE513),MONTH($AE513),28)),0)</f>
      </c>
      <c r="AN513" s="18">
        <f>IFERROR(_xlfn.BETA.DIST(DATE(YEAR(AN$2),MONTH(AN$2),15),$AD$2,$AE$2,FALSE,DATE(YEAR($AD513),MONTH($AD513),1),DATE(YEAR($AE513),MONTH($AE513),28)),0)</f>
      </c>
      <c r="AO513" s="18">
        <f>IFERROR(_xlfn.BETA.DIST(DATE(YEAR(AO$2),MONTH(AO$2),15),$AD$2,$AE$2,FALSE,DATE(YEAR($AD513),MONTH($AD513),1),DATE(YEAR($AE513),MONTH($AE513),28)),0)</f>
      </c>
      <c r="AP513" s="18">
        <f>IFERROR(_xlfn.BETA.DIST(DATE(YEAR(AP$2),MONTH(AP$2),15),$AD$2,$AE$2,FALSE,DATE(YEAR($AD513),MONTH($AD513),1),DATE(YEAR($AE513),MONTH($AE513),28)),0)</f>
      </c>
      <c r="AQ513" s="18">
        <f>IFERROR(_xlfn.BETA.DIST(DATE(YEAR(AQ$2),MONTH(AQ$2),15),$AD$2,$AE$2,FALSE,DATE(YEAR($AD513),MONTH($AD513),1),DATE(YEAR($AE513),MONTH($AE513),28)),0)</f>
      </c>
      <c r="AR513" s="18">
        <f>IFERROR(_xlfn.BETA.DIST(DATE(YEAR(AR$2),MONTH(AR$2),15),$AD$2,$AE$2,FALSE,DATE(YEAR($AD513),MONTH($AD513),1),DATE(YEAR($AE513),MONTH($AE513),28)),0)</f>
      </c>
      <c r="AS513" s="18">
        <f>IFERROR(_xlfn.BETA.DIST(DATE(YEAR(AS$2),MONTH(AS$2),15),$AD$2,$AE$2,FALSE,DATE(YEAR($AD513),MONTH($AD513),1),DATE(YEAR($AE513),MONTH($AE513),28)),0)</f>
      </c>
      <c r="AT513" s="18">
        <f>IFERROR(_xlfn.BETA.DIST(DATE(YEAR(AT$2),MONTH(AT$2),15),$AD$2,$AE$2,FALSE,DATE(YEAR($AD513),MONTH($AD513),1),DATE(YEAR($AE513),MONTH($AE513),28)),0)</f>
      </c>
      <c r="AU513" s="18">
        <f>IFERROR(_xlfn.BETA.DIST(DATE(YEAR(AU$2),MONTH(AU$2),15),$AD$2,$AE$2,FALSE,DATE(YEAR($AD513),MONTH($AD513),1),DATE(YEAR($AE513),MONTH($AE513),28)),0)</f>
      </c>
      <c r="AV513" s="18">
        <f>SUM(AG513:AU513)</f>
      </c>
      <c r="AW513" s="18">
        <f>IF(J513&lt;&gt;0,J513,IF($AV513=0,0,AG513/$AV513*$Z513))</f>
      </c>
      <c r="AX513" s="18">
        <f>IF(K513&lt;&gt;0,K513,IF($AV513=0,0,AH513/$AV513*$Z513))</f>
      </c>
      <c r="AY513" s="18">
        <f>IF(L513&lt;&gt;0,L513,IF($AV513=0,0,AI513/$AV513*$Z513))</f>
      </c>
      <c r="AZ513" s="18">
        <f>IF(M513&lt;&gt;0,M513,IF($AV513=0,0,AJ513/$AV513*$Z513))</f>
      </c>
      <c r="BA513" s="18">
        <f>IF(N513&lt;&gt;0,N513,IF($AV513=0,0,AK513/$AV513*$Z513))</f>
      </c>
      <c r="BB513" s="18">
        <f>IF(O513&lt;&gt;0,O513,IF($AV513=0,0,AL513/$AV513*$Z513))</f>
      </c>
      <c r="BC513" s="18">
        <f>IF(P513&lt;&gt;0,P513,IF($AV513=0,0,AM513/$AV513*$Z513))</f>
      </c>
      <c r="BD513" s="18">
        <f>IF(Q513&lt;&gt;0,Q513,IF($AV513=0,0,AN513/$AV513*$Z513))</f>
      </c>
      <c r="BE513" s="18">
        <f>IF(R513&lt;&gt;0,R513,IF($AV513=0,0,AO513/$AV513*$Z513))</f>
      </c>
      <c r="BF513" s="18">
        <f>IF(S513&lt;&gt;0,S513,IF($AV513=0,0,AP513/$AV513*$Z513))</f>
      </c>
      <c r="BG513" s="18">
        <f>IF(T513&lt;&gt;0,T513,IF($AV513=0,0,AQ513/$AV513*$Z513))</f>
      </c>
      <c r="BH513" s="18">
        <f>IF(U513&lt;&gt;0,U513,IF($AV513=0,0,AR513/$AV513*$Z513))</f>
      </c>
      <c r="BI513" s="18">
        <f>IF(V513&lt;&gt;0,V513,IF($AV513=0,0,AS513/$AV513*$Z513))</f>
      </c>
      <c r="BJ513" s="18">
        <f>IF(W513&lt;&gt;0,W513,IF($AV513=0,0,AT513/$AV513*$Z513))</f>
      </c>
      <c r="BK513" s="18">
        <f>IF(X513&lt;&gt;0,X513,IF($AV513=0,0,AU513/$AV513*$Z513))</f>
      </c>
      <c r="BL513" s="18">
        <f>SUM(AW513:BK513)</f>
      </c>
      <c r="BM513" s="18">
        <f>I513-BL513</f>
      </c>
    </row>
    <row r="514" outlineLevel="4">
      <c r="A514" s="5" t="str">
        <v>14.2.13</v>
      </c>
      <c r="B514" s="5" t="str">
        <v/>
      </c>
      <c r="C514" s="5" t="str">
        <v>BSKDGNGENGR07</v>
      </c>
      <c r="D514" s="5" t="str">
        <v>BSKDGNGENGR07</v>
      </c>
      <c r="E514" s="19">
        <f>IFERROR(_xlfn.XLOOKUP(F514,Assumptions!B:B,Assumptions!C:C),0)</f>
      </c>
      <c r="F514" s="5" t="str">
        <v>Retention</v>
      </c>
      <c r="G514" s="5" t="str">
        <v/>
      </c>
      <c r="H514" s="18">
        <f>G511*E514</f>
      </c>
      <c r="I514" s="18">
        <f>H514*(1-0)</f>
      </c>
      <c r="J514" s="18">
        <v>0</v>
      </c>
      <c r="K514" s="18">
        <v>0</v>
      </c>
      <c r="L514" s="18">
        <v>0</v>
      </c>
      <c r="M514" s="18">
        <v>0</v>
      </c>
      <c r="N514" s="18">
        <v>0</v>
      </c>
      <c r="O514" s="18">
        <v>0</v>
      </c>
      <c r="P514" s="18">
        <v>0</v>
      </c>
      <c r="Q514" s="18">
        <v>0</v>
      </c>
      <c r="R514" s="18">
        <v>0</v>
      </c>
      <c r="S514" s="18">
        <v>0</v>
      </c>
      <c r="T514" s="18">
        <v>0</v>
      </c>
      <c r="U514" s="18">
        <v>0</v>
      </c>
      <c r="V514" s="18">
        <v>0</v>
      </c>
      <c r="W514" s="18">
        <v>0</v>
      </c>
      <c r="X514" s="18">
        <v>0</v>
      </c>
      <c r="Y514" s="18">
        <f>SUM(J514:X514)</f>
      </c>
      <c r="Z514" s="18">
        <f>I514-Y514</f>
      </c>
      <c r="AA514" s="20">
        <v>46483</v>
      </c>
      <c r="AB514" s="20">
        <v>46483</v>
      </c>
      <c r="AC514" s="18">
        <f>IFERROR(_xlfn.XLOOKUP(F514,Assumptions!B:B,Assumptions!D:D),0)</f>
      </c>
      <c r="AD514" s="20">
        <f>AA514+AC514</f>
      </c>
      <c r="AE514" s="20">
        <f>AC514+AB514</f>
      </c>
      <c r="AF514" s="5" t="str">
        <v/>
      </c>
      <c r="AG514" s="18">
        <f>IFERROR(_xlfn.BETA.DIST(DATE(YEAR(AG$2),MONTH(AG$2),15),$AD$2,$AE$2,FALSE,DATE(YEAR($AD514),MONTH($AD514),1),DATE(YEAR($AE514),MONTH($AE514),28)),0)</f>
      </c>
      <c r="AH514" s="18">
        <f>IFERROR(_xlfn.BETA.DIST(DATE(YEAR(AH$2),MONTH(AH$2),15),$AD$2,$AE$2,FALSE,DATE(YEAR($AD514),MONTH($AD514),1),DATE(YEAR($AE514),MONTH($AE514),28)),0)</f>
      </c>
      <c r="AI514" s="18">
        <f>IFERROR(_xlfn.BETA.DIST(DATE(YEAR(AI$2),MONTH(AI$2),15),$AD$2,$AE$2,FALSE,DATE(YEAR($AD514),MONTH($AD514),1),DATE(YEAR($AE514),MONTH($AE514),28)),0)</f>
      </c>
      <c r="AJ514" s="18">
        <f>IFERROR(_xlfn.BETA.DIST(DATE(YEAR(AJ$2),MONTH(AJ$2),15),$AD$2,$AE$2,FALSE,DATE(YEAR($AD514),MONTH($AD514),1),DATE(YEAR($AE514),MONTH($AE514),28)),0)</f>
      </c>
      <c r="AK514" s="18">
        <f>IFERROR(_xlfn.BETA.DIST(DATE(YEAR(AK$2),MONTH(AK$2),15),$AD$2,$AE$2,FALSE,DATE(YEAR($AD514),MONTH($AD514),1),DATE(YEAR($AE514),MONTH($AE514),28)),0)</f>
      </c>
      <c r="AL514" s="18">
        <f>IFERROR(_xlfn.BETA.DIST(DATE(YEAR(AL$2),MONTH(AL$2),15),$AD$2,$AE$2,FALSE,DATE(YEAR($AD514),MONTH($AD514),1),DATE(YEAR($AE514),MONTH($AE514),28)),0)</f>
      </c>
      <c r="AM514" s="18">
        <f>IFERROR(_xlfn.BETA.DIST(DATE(YEAR(AM$2),MONTH(AM$2),15),$AD$2,$AE$2,FALSE,DATE(YEAR($AD514),MONTH($AD514),1),DATE(YEAR($AE514),MONTH($AE514),28)),0)</f>
      </c>
      <c r="AN514" s="18">
        <f>IFERROR(_xlfn.BETA.DIST(DATE(YEAR(AN$2),MONTH(AN$2),15),$AD$2,$AE$2,FALSE,DATE(YEAR($AD514),MONTH($AD514),1),DATE(YEAR($AE514),MONTH($AE514),28)),0)</f>
      </c>
      <c r="AO514" s="18">
        <f>IFERROR(_xlfn.BETA.DIST(DATE(YEAR(AO$2),MONTH(AO$2),15),$AD$2,$AE$2,FALSE,DATE(YEAR($AD514),MONTH($AD514),1),DATE(YEAR($AE514),MONTH($AE514),28)),0)</f>
      </c>
      <c r="AP514" s="18">
        <f>IFERROR(_xlfn.BETA.DIST(DATE(YEAR(AP$2),MONTH(AP$2),15),$AD$2,$AE$2,FALSE,DATE(YEAR($AD514),MONTH($AD514),1),DATE(YEAR($AE514),MONTH($AE514),28)),0)</f>
      </c>
      <c r="AQ514" s="18">
        <f>IFERROR(_xlfn.BETA.DIST(DATE(YEAR(AQ$2),MONTH(AQ$2),15),$AD$2,$AE$2,FALSE,DATE(YEAR($AD514),MONTH($AD514),1),DATE(YEAR($AE514),MONTH($AE514),28)),0)</f>
      </c>
      <c r="AR514" s="18">
        <f>IFERROR(_xlfn.BETA.DIST(DATE(YEAR(AR$2),MONTH(AR$2),15),$AD$2,$AE$2,FALSE,DATE(YEAR($AD514),MONTH($AD514),1),DATE(YEAR($AE514),MONTH($AE514),28)),0)</f>
      </c>
      <c r="AS514" s="18">
        <f>IFERROR(_xlfn.BETA.DIST(DATE(YEAR(AS$2),MONTH(AS$2),15),$AD$2,$AE$2,FALSE,DATE(YEAR($AD514),MONTH($AD514),1),DATE(YEAR($AE514),MONTH($AE514),28)),0)</f>
      </c>
      <c r="AT514" s="18">
        <f>IFERROR(_xlfn.BETA.DIST(DATE(YEAR(AT$2),MONTH(AT$2),15),$AD$2,$AE$2,FALSE,DATE(YEAR($AD514),MONTH($AD514),1),DATE(YEAR($AE514),MONTH($AE514),28)),0)</f>
      </c>
      <c r="AU514" s="18">
        <f>IFERROR(_xlfn.BETA.DIST(DATE(YEAR(AU$2),MONTH(AU$2),15),$AD$2,$AE$2,FALSE,DATE(YEAR($AD514),MONTH($AD514),1),DATE(YEAR($AE514),MONTH($AE514),28)),0)</f>
      </c>
      <c r="AV514" s="18">
        <f>SUM(AG514:AU514)</f>
      </c>
      <c r="AW514" s="18">
        <f>IF(J514&lt;&gt;0,J514,IF($AV514=0,0,AG514/$AV514*$Z514))</f>
      </c>
      <c r="AX514" s="18">
        <f>IF(K514&lt;&gt;0,K514,IF($AV514=0,0,AH514/$AV514*$Z514))</f>
      </c>
      <c r="AY514" s="18">
        <f>IF(L514&lt;&gt;0,L514,IF($AV514=0,0,AI514/$AV514*$Z514))</f>
      </c>
      <c r="AZ514" s="18">
        <f>IF(M514&lt;&gt;0,M514,IF($AV514=0,0,AJ514/$AV514*$Z514))</f>
      </c>
      <c r="BA514" s="18">
        <f>IF(N514&lt;&gt;0,N514,IF($AV514=0,0,AK514/$AV514*$Z514))</f>
      </c>
      <c r="BB514" s="18">
        <f>IF(O514&lt;&gt;0,O514,IF($AV514=0,0,AL514/$AV514*$Z514))</f>
      </c>
      <c r="BC514" s="18">
        <f>IF(P514&lt;&gt;0,P514,IF($AV514=0,0,AM514/$AV514*$Z514))</f>
      </c>
      <c r="BD514" s="18">
        <f>IF(Q514&lt;&gt;0,Q514,IF($AV514=0,0,AN514/$AV514*$Z514))</f>
      </c>
      <c r="BE514" s="18">
        <f>IF(R514&lt;&gt;0,R514,IF($AV514=0,0,AO514/$AV514*$Z514))</f>
      </c>
      <c r="BF514" s="18">
        <f>IF(S514&lt;&gt;0,S514,IF($AV514=0,0,AP514/$AV514*$Z514))</f>
      </c>
      <c r="BG514" s="18">
        <f>IF(T514&lt;&gt;0,T514,IF($AV514=0,0,AQ514/$AV514*$Z514))</f>
      </c>
      <c r="BH514" s="18">
        <f>IF(U514&lt;&gt;0,U514,IF($AV514=0,0,AR514/$AV514*$Z514))</f>
      </c>
      <c r="BI514" s="18">
        <f>IF(V514&lt;&gt;0,V514,IF($AV514=0,0,AS514/$AV514*$Z514))</f>
      </c>
      <c r="BJ514" s="18">
        <f>IF(W514&lt;&gt;0,W514,IF($AV514=0,0,AT514/$AV514*$Z514))</f>
      </c>
      <c r="BK514" s="18">
        <f>IF(X514&lt;&gt;0,X514,IF($AV514=0,0,AU514/$AV514*$Z514))</f>
      </c>
      <c r="BL514" s="18">
        <f>SUM(AW514:BK514)</f>
      </c>
      <c r="BM514" s="18">
        <f>I514-BL514</f>
      </c>
    </row>
    <row r="515" outlineLevel="3">
      <c r="A515" s="17" t="str">
        <v>14.1.14</v>
      </c>
      <c r="B515" s="17" t="str">
        <v/>
      </c>
      <c r="C515" s="17" t="str">
        <v/>
      </c>
      <c r="D515" s="17" t="str">
        <v/>
      </c>
      <c r="E515" s="17" t="str">
        <v>14.1.14</v>
      </c>
      <c r="F515" s="17" t="str">
        <v>Set of pressure relief devices.</v>
      </c>
      <c r="G515" s="17">
        <v>533.75</v>
      </c>
      <c r="H515" s="17" t="str">
        <v/>
      </c>
      <c r="I515" s="17" t="str">
        <v/>
      </c>
      <c r="J515" s="17" t="str">
        <v/>
      </c>
      <c r="K515" s="17" t="str">
        <v/>
      </c>
      <c r="L515" s="17" t="str">
        <v/>
      </c>
      <c r="M515" s="17" t="str">
        <v/>
      </c>
      <c r="N515" s="17" t="str">
        <v/>
      </c>
      <c r="O515" s="17" t="str">
        <v/>
      </c>
      <c r="P515" s="17" t="str">
        <v/>
      </c>
      <c r="Q515" s="17" t="str">
        <v/>
      </c>
      <c r="R515" s="17" t="str">
        <v/>
      </c>
      <c r="S515" s="17" t="str">
        <v/>
      </c>
      <c r="T515" s="17" t="str">
        <v/>
      </c>
      <c r="U515" s="17" t="str">
        <v/>
      </c>
      <c r="V515" s="17" t="str">
        <v/>
      </c>
      <c r="W515" s="17" t="str">
        <v/>
      </c>
      <c r="X515" s="17" t="str">
        <v/>
      </c>
      <c r="Y515" s="17" t="str">
        <v/>
      </c>
      <c r="Z515" s="17" t="str">
        <v/>
      </c>
      <c r="AA515" s="17" t="str">
        <v/>
      </c>
      <c r="AB515" s="17" t="str">
        <v/>
      </c>
      <c r="AC515" s="17" t="str">
        <v/>
      </c>
      <c r="AD515" s="17" t="str">
        <v/>
      </c>
      <c r="AE515" s="17" t="str">
        <v/>
      </c>
      <c r="AF515" s="5" t="str">
        <v/>
      </c>
      <c r="AG515" s="18">
        <f>IFERROR(_xlfn.BETA.DIST(DATE(YEAR(AG$2),MONTH(AG$2),15),$AD$2,$AE$2,FALSE,DATE(YEAR($AD515),MONTH($AD515),1),DATE(YEAR($AE515),MONTH($AE515),28)),0)</f>
      </c>
      <c r="AH515" s="18">
        <f>IFERROR(_xlfn.BETA.DIST(DATE(YEAR(AH$2),MONTH(AH$2),15),$AD$2,$AE$2,FALSE,DATE(YEAR($AD515),MONTH($AD515),1),DATE(YEAR($AE515),MONTH($AE515),28)),0)</f>
      </c>
      <c r="AI515" s="18">
        <f>IFERROR(_xlfn.BETA.DIST(DATE(YEAR(AI$2),MONTH(AI$2),15),$AD$2,$AE$2,FALSE,DATE(YEAR($AD515),MONTH($AD515),1),DATE(YEAR($AE515),MONTH($AE515),28)),0)</f>
      </c>
      <c r="AJ515" s="18">
        <f>IFERROR(_xlfn.BETA.DIST(DATE(YEAR(AJ$2),MONTH(AJ$2),15),$AD$2,$AE$2,FALSE,DATE(YEAR($AD515),MONTH($AD515),1),DATE(YEAR($AE515),MONTH($AE515),28)),0)</f>
      </c>
      <c r="AK515" s="18">
        <f>IFERROR(_xlfn.BETA.DIST(DATE(YEAR(AK$2),MONTH(AK$2),15),$AD$2,$AE$2,FALSE,DATE(YEAR($AD515),MONTH($AD515),1),DATE(YEAR($AE515),MONTH($AE515),28)),0)</f>
      </c>
      <c r="AL515" s="18">
        <f>IFERROR(_xlfn.BETA.DIST(DATE(YEAR(AL$2),MONTH(AL$2),15),$AD$2,$AE$2,FALSE,DATE(YEAR($AD515),MONTH($AD515),1),DATE(YEAR($AE515),MONTH($AE515),28)),0)</f>
      </c>
      <c r="AM515" s="18">
        <f>IFERROR(_xlfn.BETA.DIST(DATE(YEAR(AM$2),MONTH(AM$2),15),$AD$2,$AE$2,FALSE,DATE(YEAR($AD515),MONTH($AD515),1),DATE(YEAR($AE515),MONTH($AE515),28)),0)</f>
      </c>
      <c r="AN515" s="18">
        <f>IFERROR(_xlfn.BETA.DIST(DATE(YEAR(AN$2),MONTH(AN$2),15),$AD$2,$AE$2,FALSE,DATE(YEAR($AD515),MONTH($AD515),1),DATE(YEAR($AE515),MONTH($AE515),28)),0)</f>
      </c>
      <c r="AO515" s="18">
        <f>IFERROR(_xlfn.BETA.DIST(DATE(YEAR(AO$2),MONTH(AO$2),15),$AD$2,$AE$2,FALSE,DATE(YEAR($AD515),MONTH($AD515),1),DATE(YEAR($AE515),MONTH($AE515),28)),0)</f>
      </c>
      <c r="AP515" s="18">
        <f>IFERROR(_xlfn.BETA.DIST(DATE(YEAR(AP$2),MONTH(AP$2),15),$AD$2,$AE$2,FALSE,DATE(YEAR($AD515),MONTH($AD515),1),DATE(YEAR($AE515),MONTH($AE515),28)),0)</f>
      </c>
      <c r="AQ515" s="18">
        <f>IFERROR(_xlfn.BETA.DIST(DATE(YEAR(AQ$2),MONTH(AQ$2),15),$AD$2,$AE$2,FALSE,DATE(YEAR($AD515),MONTH($AD515),1),DATE(YEAR($AE515),MONTH($AE515),28)),0)</f>
      </c>
      <c r="AR515" s="18">
        <f>IFERROR(_xlfn.BETA.DIST(DATE(YEAR(AR$2),MONTH(AR$2),15),$AD$2,$AE$2,FALSE,DATE(YEAR($AD515),MONTH($AD515),1),DATE(YEAR($AE515),MONTH($AE515),28)),0)</f>
      </c>
      <c r="AS515" s="18">
        <f>IFERROR(_xlfn.BETA.DIST(DATE(YEAR(AS$2),MONTH(AS$2),15),$AD$2,$AE$2,FALSE,DATE(YEAR($AD515),MONTH($AD515),1),DATE(YEAR($AE515),MONTH($AE515),28)),0)</f>
      </c>
      <c r="AT515" s="18">
        <f>IFERROR(_xlfn.BETA.DIST(DATE(YEAR(AT$2),MONTH(AT$2),15),$AD$2,$AE$2,FALSE,DATE(YEAR($AD515),MONTH($AD515),1),DATE(YEAR($AE515),MONTH($AE515),28)),0)</f>
      </c>
      <c r="AU515" s="18">
        <f>IFERROR(_xlfn.BETA.DIST(DATE(YEAR(AU$2),MONTH(AU$2),15),$AD$2,$AE$2,FALSE,DATE(YEAR($AD515),MONTH($AD515),1),DATE(YEAR($AE515),MONTH($AE515),28)),0)</f>
      </c>
      <c r="AV515" s="18">
        <f>SUM(AG515:AU515)</f>
      </c>
      <c r="AW515" s="18">
        <f>IF(J515&lt;&gt;0,J515,IF($AV515=0,0,AG515/$AV515*$Z515))</f>
      </c>
      <c r="AX515" s="18">
        <f>IF(K515&lt;&gt;0,K515,IF($AV515=0,0,AH515/$AV515*$Z515))</f>
      </c>
      <c r="AY515" s="18">
        <f>IF(L515&lt;&gt;0,L515,IF($AV515=0,0,AI515/$AV515*$Z515))</f>
      </c>
      <c r="AZ515" s="18">
        <f>IF(M515&lt;&gt;0,M515,IF($AV515=0,0,AJ515/$AV515*$Z515))</f>
      </c>
      <c r="BA515" s="18">
        <f>IF(N515&lt;&gt;0,N515,IF($AV515=0,0,AK515/$AV515*$Z515))</f>
      </c>
      <c r="BB515" s="18">
        <f>IF(O515&lt;&gt;0,O515,IF($AV515=0,0,AL515/$AV515*$Z515))</f>
      </c>
      <c r="BC515" s="18">
        <f>IF(P515&lt;&gt;0,P515,IF($AV515=0,0,AM515/$AV515*$Z515))</f>
      </c>
      <c r="BD515" s="18">
        <f>IF(Q515&lt;&gt;0,Q515,IF($AV515=0,0,AN515/$AV515*$Z515))</f>
      </c>
      <c r="BE515" s="18">
        <f>IF(R515&lt;&gt;0,R515,IF($AV515=0,0,AO515/$AV515*$Z515))</f>
      </c>
      <c r="BF515" s="18">
        <f>IF(S515&lt;&gt;0,S515,IF($AV515=0,0,AP515/$AV515*$Z515))</f>
      </c>
      <c r="BG515" s="18">
        <f>IF(T515&lt;&gt;0,T515,IF($AV515=0,0,AQ515/$AV515*$Z515))</f>
      </c>
      <c r="BH515" s="18">
        <f>IF(U515&lt;&gt;0,U515,IF($AV515=0,0,AR515/$AV515*$Z515))</f>
      </c>
      <c r="BI515" s="18">
        <f>IF(V515&lt;&gt;0,V515,IF($AV515=0,0,AS515/$AV515*$Z515))</f>
      </c>
      <c r="BJ515" s="18">
        <f>IF(W515&lt;&gt;0,W515,IF($AV515=0,0,AT515/$AV515*$Z515))</f>
      </c>
      <c r="BK515" s="18">
        <f>IF(X515&lt;&gt;0,X515,IF($AV515=0,0,AU515/$AV515*$Z515))</f>
      </c>
      <c r="BL515" s="18">
        <f>SUM(AW515:BK515)</f>
      </c>
      <c r="BM515" s="17" t="str">
        <v/>
      </c>
    </row>
    <row r="516" outlineLevel="4">
      <c r="A516" s="5" t="str">
        <v>14.1.14</v>
      </c>
      <c r="B516" s="5" t="str">
        <v/>
      </c>
      <c r="C516" s="5" t="str">
        <v>BSKDGNGENGR05</v>
      </c>
      <c r="D516" s="5" t="str">
        <v>BSKDGNGENGR05</v>
      </c>
      <c r="E516" s="19">
        <f>IFERROR(_xlfn.XLOOKUP(F516,Assumptions!B:B,Assumptions!C:C),0)</f>
      </c>
      <c r="F516" s="5" t="str">
        <v>Advanced Payment</v>
      </c>
      <c r="G516" s="5" t="str">
        <v/>
      </c>
      <c r="H516" s="18">
        <f>G515*E516</f>
      </c>
      <c r="I516" s="18">
        <f>H516*(1-0)</f>
      </c>
      <c r="J516" s="18">
        <v>0</v>
      </c>
      <c r="K516" s="18">
        <v>0</v>
      </c>
      <c r="L516" s="18">
        <v>0</v>
      </c>
      <c r="M516" s="18">
        <v>0</v>
      </c>
      <c r="N516" s="18">
        <v>0</v>
      </c>
      <c r="O516" s="18">
        <v>0</v>
      </c>
      <c r="P516" s="18">
        <v>0</v>
      </c>
      <c r="Q516" s="18">
        <v>0</v>
      </c>
      <c r="R516" s="18">
        <v>0</v>
      </c>
      <c r="S516" s="18">
        <v>0</v>
      </c>
      <c r="T516" s="18">
        <v>0</v>
      </c>
      <c r="U516" s="18">
        <v>0</v>
      </c>
      <c r="V516" s="18">
        <v>0</v>
      </c>
      <c r="W516" s="18">
        <v>0</v>
      </c>
      <c r="X516" s="18">
        <v>0</v>
      </c>
      <c r="Y516" s="18">
        <f>SUM(J516:X516)</f>
      </c>
      <c r="Z516" s="18">
        <f>I516-Y516</f>
      </c>
      <c r="AA516" s="20">
        <v>46026</v>
      </c>
      <c r="AB516" s="20">
        <v>46026</v>
      </c>
      <c r="AC516" s="18">
        <f>IFERROR(_xlfn.XLOOKUP(F516,Assumptions!B:B,Assumptions!D:D),0)</f>
      </c>
      <c r="AD516" s="20">
        <f>AA516+AC516</f>
      </c>
      <c r="AE516" s="20">
        <f>AC516+AB516</f>
      </c>
      <c r="AF516" s="5" t="str">
        <v/>
      </c>
      <c r="AG516" s="18">
        <f>IFERROR(_xlfn.BETA.DIST(DATE(YEAR(AG$2),MONTH(AG$2),15),$AD$2,$AE$2,FALSE,DATE(YEAR($AD516),MONTH($AD516),1),DATE(YEAR($AE516),MONTH($AE516),28)),0)</f>
      </c>
      <c r="AH516" s="18">
        <f>IFERROR(_xlfn.BETA.DIST(DATE(YEAR(AH$2),MONTH(AH$2),15),$AD$2,$AE$2,FALSE,DATE(YEAR($AD516),MONTH($AD516),1),DATE(YEAR($AE516),MONTH($AE516),28)),0)</f>
      </c>
      <c r="AI516" s="18">
        <f>IFERROR(_xlfn.BETA.DIST(DATE(YEAR(AI$2),MONTH(AI$2),15),$AD$2,$AE$2,FALSE,DATE(YEAR($AD516),MONTH($AD516),1),DATE(YEAR($AE516),MONTH($AE516),28)),0)</f>
      </c>
      <c r="AJ516" s="18">
        <f>IFERROR(_xlfn.BETA.DIST(DATE(YEAR(AJ$2),MONTH(AJ$2),15),$AD$2,$AE$2,FALSE,DATE(YEAR($AD516),MONTH($AD516),1),DATE(YEAR($AE516),MONTH($AE516),28)),0)</f>
      </c>
      <c r="AK516" s="18">
        <f>IFERROR(_xlfn.BETA.DIST(DATE(YEAR(AK$2),MONTH(AK$2),15),$AD$2,$AE$2,FALSE,DATE(YEAR($AD516),MONTH($AD516),1),DATE(YEAR($AE516),MONTH($AE516),28)),0)</f>
      </c>
      <c r="AL516" s="18">
        <f>IFERROR(_xlfn.BETA.DIST(DATE(YEAR(AL$2),MONTH(AL$2),15),$AD$2,$AE$2,FALSE,DATE(YEAR($AD516),MONTH($AD516),1),DATE(YEAR($AE516),MONTH($AE516),28)),0)</f>
      </c>
      <c r="AM516" s="18">
        <f>IFERROR(_xlfn.BETA.DIST(DATE(YEAR(AM$2),MONTH(AM$2),15),$AD$2,$AE$2,FALSE,DATE(YEAR($AD516),MONTH($AD516),1),DATE(YEAR($AE516),MONTH($AE516),28)),0)</f>
      </c>
      <c r="AN516" s="18">
        <f>IFERROR(_xlfn.BETA.DIST(DATE(YEAR(AN$2),MONTH(AN$2),15),$AD$2,$AE$2,FALSE,DATE(YEAR($AD516),MONTH($AD516),1),DATE(YEAR($AE516),MONTH($AE516),28)),0)</f>
      </c>
      <c r="AO516" s="18">
        <f>IFERROR(_xlfn.BETA.DIST(DATE(YEAR(AO$2),MONTH(AO$2),15),$AD$2,$AE$2,FALSE,DATE(YEAR($AD516),MONTH($AD516),1),DATE(YEAR($AE516),MONTH($AE516),28)),0)</f>
      </c>
      <c r="AP516" s="18">
        <f>IFERROR(_xlfn.BETA.DIST(DATE(YEAR(AP$2),MONTH(AP$2),15),$AD$2,$AE$2,FALSE,DATE(YEAR($AD516),MONTH($AD516),1),DATE(YEAR($AE516),MONTH($AE516),28)),0)</f>
      </c>
      <c r="AQ516" s="18">
        <f>IFERROR(_xlfn.BETA.DIST(DATE(YEAR(AQ$2),MONTH(AQ$2),15),$AD$2,$AE$2,FALSE,DATE(YEAR($AD516),MONTH($AD516),1),DATE(YEAR($AE516),MONTH($AE516),28)),0)</f>
      </c>
      <c r="AR516" s="18">
        <f>IFERROR(_xlfn.BETA.DIST(DATE(YEAR(AR$2),MONTH(AR$2),15),$AD$2,$AE$2,FALSE,DATE(YEAR($AD516),MONTH($AD516),1),DATE(YEAR($AE516),MONTH($AE516),28)),0)</f>
      </c>
      <c r="AS516" s="18">
        <f>IFERROR(_xlfn.BETA.DIST(DATE(YEAR(AS$2),MONTH(AS$2),15),$AD$2,$AE$2,FALSE,DATE(YEAR($AD516),MONTH($AD516),1),DATE(YEAR($AE516),MONTH($AE516),28)),0)</f>
      </c>
      <c r="AT516" s="18">
        <f>IFERROR(_xlfn.BETA.DIST(DATE(YEAR(AT$2),MONTH(AT$2),15),$AD$2,$AE$2,FALSE,DATE(YEAR($AD516),MONTH($AD516),1),DATE(YEAR($AE516),MONTH($AE516),28)),0)</f>
      </c>
      <c r="AU516" s="18">
        <f>IFERROR(_xlfn.BETA.DIST(DATE(YEAR(AU$2),MONTH(AU$2),15),$AD$2,$AE$2,FALSE,DATE(YEAR($AD516),MONTH($AD516),1),DATE(YEAR($AE516),MONTH($AE516),28)),0)</f>
      </c>
      <c r="AV516" s="18">
        <f>SUM(AG516:AU516)</f>
      </c>
      <c r="AW516" s="18">
        <f>IF(J516&lt;&gt;0,J516,IF($AV516=0,0,AG516/$AV516*$Z516))</f>
      </c>
      <c r="AX516" s="18">
        <f>IF(K516&lt;&gt;0,K516,IF($AV516=0,0,AH516/$AV516*$Z516))</f>
      </c>
      <c r="AY516" s="18">
        <f>IF(L516&lt;&gt;0,L516,IF($AV516=0,0,AI516/$AV516*$Z516))</f>
      </c>
      <c r="AZ516" s="18">
        <f>IF(M516&lt;&gt;0,M516,IF($AV516=0,0,AJ516/$AV516*$Z516))</f>
      </c>
      <c r="BA516" s="18">
        <f>IF(N516&lt;&gt;0,N516,IF($AV516=0,0,AK516/$AV516*$Z516))</f>
      </c>
      <c r="BB516" s="18">
        <f>IF(O516&lt;&gt;0,O516,IF($AV516=0,0,AL516/$AV516*$Z516))</f>
      </c>
      <c r="BC516" s="18">
        <f>IF(P516&lt;&gt;0,P516,IF($AV516=0,0,AM516/$AV516*$Z516))</f>
      </c>
      <c r="BD516" s="18">
        <f>IF(Q516&lt;&gt;0,Q516,IF($AV516=0,0,AN516/$AV516*$Z516))</f>
      </c>
      <c r="BE516" s="18">
        <f>IF(R516&lt;&gt;0,R516,IF($AV516=0,0,AO516/$AV516*$Z516))</f>
      </c>
      <c r="BF516" s="18">
        <f>IF(S516&lt;&gt;0,S516,IF($AV516=0,0,AP516/$AV516*$Z516))</f>
      </c>
      <c r="BG516" s="18">
        <f>IF(T516&lt;&gt;0,T516,IF($AV516=0,0,AQ516/$AV516*$Z516))</f>
      </c>
      <c r="BH516" s="18">
        <f>IF(U516&lt;&gt;0,U516,IF($AV516=0,0,AR516/$AV516*$Z516))</f>
      </c>
      <c r="BI516" s="18">
        <f>IF(V516&lt;&gt;0,V516,IF($AV516=0,0,AS516/$AV516*$Z516))</f>
      </c>
      <c r="BJ516" s="18">
        <f>IF(W516&lt;&gt;0,W516,IF($AV516=0,0,AT516/$AV516*$Z516))</f>
      </c>
      <c r="BK516" s="18">
        <f>IF(X516&lt;&gt;0,X516,IF($AV516=0,0,AU516/$AV516*$Z516))</f>
      </c>
      <c r="BL516" s="18">
        <f>SUM(AW516:BK516)</f>
      </c>
      <c r="BM516" s="18">
        <f>I516-BL516</f>
      </c>
    </row>
    <row r="517" outlineLevel="4">
      <c r="A517" s="5" t="str">
        <v>14.1.14</v>
      </c>
      <c r="B517" s="5" t="str">
        <v/>
      </c>
      <c r="C517" s="5" t="str">
        <v>BSPRELGENG207</v>
      </c>
      <c r="D517" s="5" t="str">
        <v>BSPRELGENG207</v>
      </c>
      <c r="E517" s="19">
        <f>IFERROR(_xlfn.XLOOKUP(F517,Assumptions!B:B,Assumptions!C:C),0)</f>
      </c>
      <c r="F517" s="5" t="str">
        <v>Site Delivery USD</v>
      </c>
      <c r="G517" s="5" t="str">
        <v/>
      </c>
      <c r="H517" s="18">
        <f>G515*E517</f>
      </c>
      <c r="I517" s="18">
        <f>H517*(1-0)</f>
      </c>
      <c r="J517" s="18">
        <v>0</v>
      </c>
      <c r="K517" s="18">
        <v>0</v>
      </c>
      <c r="L517" s="18">
        <v>0</v>
      </c>
      <c r="M517" s="18">
        <v>0</v>
      </c>
      <c r="N517" s="18">
        <v>0</v>
      </c>
      <c r="O517" s="18">
        <v>0</v>
      </c>
      <c r="P517" s="18">
        <v>0</v>
      </c>
      <c r="Q517" s="18">
        <v>0</v>
      </c>
      <c r="R517" s="18">
        <v>0</v>
      </c>
      <c r="S517" s="18">
        <v>0</v>
      </c>
      <c r="T517" s="18">
        <v>0</v>
      </c>
      <c r="U517" s="18">
        <v>0</v>
      </c>
      <c r="V517" s="18">
        <v>0</v>
      </c>
      <c r="W517" s="18">
        <v>0</v>
      </c>
      <c r="X517" s="18">
        <v>0</v>
      </c>
      <c r="Y517" s="18">
        <f>SUM(J517:X517)</f>
      </c>
      <c r="Z517" s="18">
        <f>I517-Y517</f>
      </c>
      <c r="AA517" s="20">
        <v>46294</v>
      </c>
      <c r="AB517" s="20">
        <v>46294</v>
      </c>
      <c r="AC517" s="18">
        <f>IFERROR(_xlfn.XLOOKUP(F517,Assumptions!B:B,Assumptions!D:D),0)</f>
      </c>
      <c r="AD517" s="20">
        <f>AA517+AC517</f>
      </c>
      <c r="AE517" s="20">
        <f>AC517+AB517</f>
      </c>
      <c r="AF517" s="5" t="str">
        <v/>
      </c>
      <c r="AG517" s="18">
        <f>IFERROR(_xlfn.BETA.DIST(DATE(YEAR(AG$2),MONTH(AG$2),15),$AD$2,$AE$2,FALSE,DATE(YEAR($AD517),MONTH($AD517),1),DATE(YEAR($AE517),MONTH($AE517),28)),0)</f>
      </c>
      <c r="AH517" s="18">
        <f>IFERROR(_xlfn.BETA.DIST(DATE(YEAR(AH$2),MONTH(AH$2),15),$AD$2,$AE$2,FALSE,DATE(YEAR($AD517),MONTH($AD517),1),DATE(YEAR($AE517),MONTH($AE517),28)),0)</f>
      </c>
      <c r="AI517" s="18">
        <f>IFERROR(_xlfn.BETA.DIST(DATE(YEAR(AI$2),MONTH(AI$2),15),$AD$2,$AE$2,FALSE,DATE(YEAR($AD517),MONTH($AD517),1),DATE(YEAR($AE517),MONTH($AE517),28)),0)</f>
      </c>
      <c r="AJ517" s="18">
        <f>IFERROR(_xlfn.BETA.DIST(DATE(YEAR(AJ$2),MONTH(AJ$2),15),$AD$2,$AE$2,FALSE,DATE(YEAR($AD517),MONTH($AD517),1),DATE(YEAR($AE517),MONTH($AE517),28)),0)</f>
      </c>
      <c r="AK517" s="18">
        <f>IFERROR(_xlfn.BETA.DIST(DATE(YEAR(AK$2),MONTH(AK$2),15),$AD$2,$AE$2,FALSE,DATE(YEAR($AD517),MONTH($AD517),1),DATE(YEAR($AE517),MONTH($AE517),28)),0)</f>
      </c>
      <c r="AL517" s="18">
        <f>IFERROR(_xlfn.BETA.DIST(DATE(YEAR(AL$2),MONTH(AL$2),15),$AD$2,$AE$2,FALSE,DATE(YEAR($AD517),MONTH($AD517),1),DATE(YEAR($AE517),MONTH($AE517),28)),0)</f>
      </c>
      <c r="AM517" s="18">
        <f>IFERROR(_xlfn.BETA.DIST(DATE(YEAR(AM$2),MONTH(AM$2),15),$AD$2,$AE$2,FALSE,DATE(YEAR($AD517),MONTH($AD517),1),DATE(YEAR($AE517),MONTH($AE517),28)),0)</f>
      </c>
      <c r="AN517" s="18">
        <f>IFERROR(_xlfn.BETA.DIST(DATE(YEAR(AN$2),MONTH(AN$2),15),$AD$2,$AE$2,FALSE,DATE(YEAR($AD517),MONTH($AD517),1),DATE(YEAR($AE517),MONTH($AE517),28)),0)</f>
      </c>
      <c r="AO517" s="18">
        <f>IFERROR(_xlfn.BETA.DIST(DATE(YEAR(AO$2),MONTH(AO$2),15),$AD$2,$AE$2,FALSE,DATE(YEAR($AD517),MONTH($AD517),1),DATE(YEAR($AE517),MONTH($AE517),28)),0)</f>
      </c>
      <c r="AP517" s="18">
        <f>IFERROR(_xlfn.BETA.DIST(DATE(YEAR(AP$2),MONTH(AP$2),15),$AD$2,$AE$2,FALSE,DATE(YEAR($AD517),MONTH($AD517),1),DATE(YEAR($AE517),MONTH($AE517),28)),0)</f>
      </c>
      <c r="AQ517" s="18">
        <f>IFERROR(_xlfn.BETA.DIST(DATE(YEAR(AQ$2),MONTH(AQ$2),15),$AD$2,$AE$2,FALSE,DATE(YEAR($AD517),MONTH($AD517),1),DATE(YEAR($AE517),MONTH($AE517),28)),0)</f>
      </c>
      <c r="AR517" s="18">
        <f>IFERROR(_xlfn.BETA.DIST(DATE(YEAR(AR$2),MONTH(AR$2),15),$AD$2,$AE$2,FALSE,DATE(YEAR($AD517),MONTH($AD517),1),DATE(YEAR($AE517),MONTH($AE517),28)),0)</f>
      </c>
      <c r="AS517" s="18">
        <f>IFERROR(_xlfn.BETA.DIST(DATE(YEAR(AS$2),MONTH(AS$2),15),$AD$2,$AE$2,FALSE,DATE(YEAR($AD517),MONTH($AD517),1),DATE(YEAR($AE517),MONTH($AE517),28)),0)</f>
      </c>
      <c r="AT517" s="18">
        <f>IFERROR(_xlfn.BETA.DIST(DATE(YEAR(AT$2),MONTH(AT$2),15),$AD$2,$AE$2,FALSE,DATE(YEAR($AD517),MONTH($AD517),1),DATE(YEAR($AE517),MONTH($AE517),28)),0)</f>
      </c>
      <c r="AU517" s="18">
        <f>IFERROR(_xlfn.BETA.DIST(DATE(YEAR(AU$2),MONTH(AU$2),15),$AD$2,$AE$2,FALSE,DATE(YEAR($AD517),MONTH($AD517),1),DATE(YEAR($AE517),MONTH($AE517),28)),0)</f>
      </c>
      <c r="AV517" s="18">
        <f>SUM(AG517:AU517)</f>
      </c>
      <c r="AW517" s="18">
        <f>IF(J517&lt;&gt;0,J517,IF($AV517=0,0,AG517/$AV517*$Z517))</f>
      </c>
      <c r="AX517" s="18">
        <f>IF(K517&lt;&gt;0,K517,IF($AV517=0,0,AH517/$AV517*$Z517))</f>
      </c>
      <c r="AY517" s="18">
        <f>IF(L517&lt;&gt;0,L517,IF($AV517=0,0,AI517/$AV517*$Z517))</f>
      </c>
      <c r="AZ517" s="18">
        <f>IF(M517&lt;&gt;0,M517,IF($AV517=0,0,AJ517/$AV517*$Z517))</f>
      </c>
      <c r="BA517" s="18">
        <f>IF(N517&lt;&gt;0,N517,IF($AV517=0,0,AK517/$AV517*$Z517))</f>
      </c>
      <c r="BB517" s="18">
        <f>IF(O517&lt;&gt;0,O517,IF($AV517=0,0,AL517/$AV517*$Z517))</f>
      </c>
      <c r="BC517" s="18">
        <f>IF(P517&lt;&gt;0,P517,IF($AV517=0,0,AM517/$AV517*$Z517))</f>
      </c>
      <c r="BD517" s="18">
        <f>IF(Q517&lt;&gt;0,Q517,IF($AV517=0,0,AN517/$AV517*$Z517))</f>
      </c>
      <c r="BE517" s="18">
        <f>IF(R517&lt;&gt;0,R517,IF($AV517=0,0,AO517/$AV517*$Z517))</f>
      </c>
      <c r="BF517" s="18">
        <f>IF(S517&lt;&gt;0,S517,IF($AV517=0,0,AP517/$AV517*$Z517))</f>
      </c>
      <c r="BG517" s="18">
        <f>IF(T517&lt;&gt;0,T517,IF($AV517=0,0,AQ517/$AV517*$Z517))</f>
      </c>
      <c r="BH517" s="18">
        <f>IF(U517&lt;&gt;0,U517,IF($AV517=0,0,AR517/$AV517*$Z517))</f>
      </c>
      <c r="BI517" s="18">
        <f>IF(V517&lt;&gt;0,V517,IF($AV517=0,0,AS517/$AV517*$Z517))</f>
      </c>
      <c r="BJ517" s="18">
        <f>IF(W517&lt;&gt;0,W517,IF($AV517=0,0,AT517/$AV517*$Z517))</f>
      </c>
      <c r="BK517" s="18">
        <f>IF(X517&lt;&gt;0,X517,IF($AV517=0,0,AU517/$AV517*$Z517))</f>
      </c>
      <c r="BL517" s="18">
        <f>SUM(AW517:BK517)</f>
      </c>
      <c r="BM517" s="18">
        <f>I517-BL517</f>
      </c>
    </row>
    <row r="518" outlineLevel="4">
      <c r="A518" s="5" t="str">
        <v>14.1.14</v>
      </c>
      <c r="B518" s="5" t="str">
        <v/>
      </c>
      <c r="C518" s="5" t="str">
        <v>BSKDGNGENGR07</v>
      </c>
      <c r="D518" s="5" t="str">
        <v>BSKDGNGENGR07</v>
      </c>
      <c r="E518" s="19">
        <f>IFERROR(_xlfn.XLOOKUP(F518,Assumptions!B:B,Assumptions!C:C),0)</f>
      </c>
      <c r="F518" s="5" t="str">
        <v>Retention</v>
      </c>
      <c r="G518" s="5" t="str">
        <v/>
      </c>
      <c r="H518" s="18">
        <f>G515*E518</f>
      </c>
      <c r="I518" s="18">
        <f>H518*(1-0)</f>
      </c>
      <c r="J518" s="18">
        <v>0</v>
      </c>
      <c r="K518" s="18">
        <v>0</v>
      </c>
      <c r="L518" s="18">
        <v>0</v>
      </c>
      <c r="M518" s="18">
        <v>0</v>
      </c>
      <c r="N518" s="18">
        <v>0</v>
      </c>
      <c r="O518" s="18">
        <v>0</v>
      </c>
      <c r="P518" s="18">
        <v>0</v>
      </c>
      <c r="Q518" s="18">
        <v>0</v>
      </c>
      <c r="R518" s="18">
        <v>0</v>
      </c>
      <c r="S518" s="18">
        <v>0</v>
      </c>
      <c r="T518" s="18">
        <v>0</v>
      </c>
      <c r="U518" s="18">
        <v>0</v>
      </c>
      <c r="V518" s="18">
        <v>0</v>
      </c>
      <c r="W518" s="18">
        <v>0</v>
      </c>
      <c r="X518" s="18">
        <v>0</v>
      </c>
      <c r="Y518" s="18">
        <f>SUM(J518:X518)</f>
      </c>
      <c r="Z518" s="18">
        <f>I518-Y518</f>
      </c>
      <c r="AA518" s="20">
        <v>46483</v>
      </c>
      <c r="AB518" s="20">
        <v>46483</v>
      </c>
      <c r="AC518" s="18">
        <f>IFERROR(_xlfn.XLOOKUP(F518,Assumptions!B:B,Assumptions!D:D),0)</f>
      </c>
      <c r="AD518" s="20">
        <f>AA518+AC518</f>
      </c>
      <c r="AE518" s="20">
        <f>AC518+AB518</f>
      </c>
      <c r="AF518" s="5" t="str">
        <v/>
      </c>
      <c r="AG518" s="18">
        <f>IFERROR(_xlfn.BETA.DIST(DATE(YEAR(AG$2),MONTH(AG$2),15),$AD$2,$AE$2,FALSE,DATE(YEAR($AD518),MONTH($AD518),1),DATE(YEAR($AE518),MONTH($AE518),28)),0)</f>
      </c>
      <c r="AH518" s="18">
        <f>IFERROR(_xlfn.BETA.DIST(DATE(YEAR(AH$2),MONTH(AH$2),15),$AD$2,$AE$2,FALSE,DATE(YEAR($AD518),MONTH($AD518),1),DATE(YEAR($AE518),MONTH($AE518),28)),0)</f>
      </c>
      <c r="AI518" s="18">
        <f>IFERROR(_xlfn.BETA.DIST(DATE(YEAR(AI$2),MONTH(AI$2),15),$AD$2,$AE$2,FALSE,DATE(YEAR($AD518),MONTH($AD518),1),DATE(YEAR($AE518),MONTH($AE518),28)),0)</f>
      </c>
      <c r="AJ518" s="18">
        <f>IFERROR(_xlfn.BETA.DIST(DATE(YEAR(AJ$2),MONTH(AJ$2),15),$AD$2,$AE$2,FALSE,DATE(YEAR($AD518),MONTH($AD518),1),DATE(YEAR($AE518),MONTH($AE518),28)),0)</f>
      </c>
      <c r="AK518" s="18">
        <f>IFERROR(_xlfn.BETA.DIST(DATE(YEAR(AK$2),MONTH(AK$2),15),$AD$2,$AE$2,FALSE,DATE(YEAR($AD518),MONTH($AD518),1),DATE(YEAR($AE518),MONTH($AE518),28)),0)</f>
      </c>
      <c r="AL518" s="18">
        <f>IFERROR(_xlfn.BETA.DIST(DATE(YEAR(AL$2),MONTH(AL$2),15),$AD$2,$AE$2,FALSE,DATE(YEAR($AD518),MONTH($AD518),1),DATE(YEAR($AE518),MONTH($AE518),28)),0)</f>
      </c>
      <c r="AM518" s="18">
        <f>IFERROR(_xlfn.BETA.DIST(DATE(YEAR(AM$2),MONTH(AM$2),15),$AD$2,$AE$2,FALSE,DATE(YEAR($AD518),MONTH($AD518),1),DATE(YEAR($AE518),MONTH($AE518),28)),0)</f>
      </c>
      <c r="AN518" s="18">
        <f>IFERROR(_xlfn.BETA.DIST(DATE(YEAR(AN$2),MONTH(AN$2),15),$AD$2,$AE$2,FALSE,DATE(YEAR($AD518),MONTH($AD518),1),DATE(YEAR($AE518),MONTH($AE518),28)),0)</f>
      </c>
      <c r="AO518" s="18">
        <f>IFERROR(_xlfn.BETA.DIST(DATE(YEAR(AO$2),MONTH(AO$2),15),$AD$2,$AE$2,FALSE,DATE(YEAR($AD518),MONTH($AD518),1),DATE(YEAR($AE518),MONTH($AE518),28)),0)</f>
      </c>
      <c r="AP518" s="18">
        <f>IFERROR(_xlfn.BETA.DIST(DATE(YEAR(AP$2),MONTH(AP$2),15),$AD$2,$AE$2,FALSE,DATE(YEAR($AD518),MONTH($AD518),1),DATE(YEAR($AE518),MONTH($AE518),28)),0)</f>
      </c>
      <c r="AQ518" s="18">
        <f>IFERROR(_xlfn.BETA.DIST(DATE(YEAR(AQ$2),MONTH(AQ$2),15),$AD$2,$AE$2,FALSE,DATE(YEAR($AD518),MONTH($AD518),1),DATE(YEAR($AE518),MONTH($AE518),28)),0)</f>
      </c>
      <c r="AR518" s="18">
        <f>IFERROR(_xlfn.BETA.DIST(DATE(YEAR(AR$2),MONTH(AR$2),15),$AD$2,$AE$2,FALSE,DATE(YEAR($AD518),MONTH($AD518),1),DATE(YEAR($AE518),MONTH($AE518),28)),0)</f>
      </c>
      <c r="AS518" s="18">
        <f>IFERROR(_xlfn.BETA.DIST(DATE(YEAR(AS$2),MONTH(AS$2),15),$AD$2,$AE$2,FALSE,DATE(YEAR($AD518),MONTH($AD518),1),DATE(YEAR($AE518),MONTH($AE518),28)),0)</f>
      </c>
      <c r="AT518" s="18">
        <f>IFERROR(_xlfn.BETA.DIST(DATE(YEAR(AT$2),MONTH(AT$2),15),$AD$2,$AE$2,FALSE,DATE(YEAR($AD518),MONTH($AD518),1),DATE(YEAR($AE518),MONTH($AE518),28)),0)</f>
      </c>
      <c r="AU518" s="18">
        <f>IFERROR(_xlfn.BETA.DIST(DATE(YEAR(AU$2),MONTH(AU$2),15),$AD$2,$AE$2,FALSE,DATE(YEAR($AD518),MONTH($AD518),1),DATE(YEAR($AE518),MONTH($AE518),28)),0)</f>
      </c>
      <c r="AV518" s="18">
        <f>SUM(AG518:AU518)</f>
      </c>
      <c r="AW518" s="18">
        <f>IF(J518&lt;&gt;0,J518,IF($AV518=0,0,AG518/$AV518*$Z518))</f>
      </c>
      <c r="AX518" s="18">
        <f>IF(K518&lt;&gt;0,K518,IF($AV518=0,0,AH518/$AV518*$Z518))</f>
      </c>
      <c r="AY518" s="18">
        <f>IF(L518&lt;&gt;0,L518,IF($AV518=0,0,AI518/$AV518*$Z518))</f>
      </c>
      <c r="AZ518" s="18">
        <f>IF(M518&lt;&gt;0,M518,IF($AV518=0,0,AJ518/$AV518*$Z518))</f>
      </c>
      <c r="BA518" s="18">
        <f>IF(N518&lt;&gt;0,N518,IF($AV518=0,0,AK518/$AV518*$Z518))</f>
      </c>
      <c r="BB518" s="18">
        <f>IF(O518&lt;&gt;0,O518,IF($AV518=0,0,AL518/$AV518*$Z518))</f>
      </c>
      <c r="BC518" s="18">
        <f>IF(P518&lt;&gt;0,P518,IF($AV518=0,0,AM518/$AV518*$Z518))</f>
      </c>
      <c r="BD518" s="18">
        <f>IF(Q518&lt;&gt;0,Q518,IF($AV518=0,0,AN518/$AV518*$Z518))</f>
      </c>
      <c r="BE518" s="18">
        <f>IF(R518&lt;&gt;0,R518,IF($AV518=0,0,AO518/$AV518*$Z518))</f>
      </c>
      <c r="BF518" s="18">
        <f>IF(S518&lt;&gt;0,S518,IF($AV518=0,0,AP518/$AV518*$Z518))</f>
      </c>
      <c r="BG518" s="18">
        <f>IF(T518&lt;&gt;0,T518,IF($AV518=0,0,AQ518/$AV518*$Z518))</f>
      </c>
      <c r="BH518" s="18">
        <f>IF(U518&lt;&gt;0,U518,IF($AV518=0,0,AR518/$AV518*$Z518))</f>
      </c>
      <c r="BI518" s="18">
        <f>IF(V518&lt;&gt;0,V518,IF($AV518=0,0,AS518/$AV518*$Z518))</f>
      </c>
      <c r="BJ518" s="18">
        <f>IF(W518&lt;&gt;0,W518,IF($AV518=0,0,AT518/$AV518*$Z518))</f>
      </c>
      <c r="BK518" s="18">
        <f>IF(X518&lt;&gt;0,X518,IF($AV518=0,0,AU518/$AV518*$Z518))</f>
      </c>
      <c r="BL518" s="18">
        <f>SUM(AW518:BK518)</f>
      </c>
      <c r="BM518" s="18">
        <f>I518-BL518</f>
      </c>
    </row>
    <row r="519" outlineLevel="3">
      <c r="A519" s="17" t="str">
        <v>14.1.15</v>
      </c>
      <c r="B519" s="17" t="str">
        <v/>
      </c>
      <c r="C519" s="17" t="str">
        <v/>
      </c>
      <c r="D519" s="17" t="str">
        <v/>
      </c>
      <c r="E519" s="17" t="str">
        <v>14.1.15</v>
      </c>
      <c r="F519" s="17" t="str">
        <v>Set of SF6 pipes per bay.</v>
      </c>
      <c r="G519" s="17">
        <v>4447.38</v>
      </c>
      <c r="H519" s="17" t="str">
        <v/>
      </c>
      <c r="I519" s="17" t="str">
        <v/>
      </c>
      <c r="J519" s="17" t="str">
        <v/>
      </c>
      <c r="K519" s="17" t="str">
        <v/>
      </c>
      <c r="L519" s="17" t="str">
        <v/>
      </c>
      <c r="M519" s="17" t="str">
        <v/>
      </c>
      <c r="N519" s="17" t="str">
        <v/>
      </c>
      <c r="O519" s="17" t="str">
        <v/>
      </c>
      <c r="P519" s="17" t="str">
        <v/>
      </c>
      <c r="Q519" s="17" t="str">
        <v/>
      </c>
      <c r="R519" s="17" t="str">
        <v/>
      </c>
      <c r="S519" s="17" t="str">
        <v/>
      </c>
      <c r="T519" s="17" t="str">
        <v/>
      </c>
      <c r="U519" s="17" t="str">
        <v/>
      </c>
      <c r="V519" s="17" t="str">
        <v/>
      </c>
      <c r="W519" s="17" t="str">
        <v/>
      </c>
      <c r="X519" s="17" t="str">
        <v/>
      </c>
      <c r="Y519" s="17" t="str">
        <v/>
      </c>
      <c r="Z519" s="17" t="str">
        <v/>
      </c>
      <c r="AA519" s="17" t="str">
        <v/>
      </c>
      <c r="AB519" s="17" t="str">
        <v/>
      </c>
      <c r="AC519" s="17" t="str">
        <v/>
      </c>
      <c r="AD519" s="17" t="str">
        <v/>
      </c>
      <c r="AE519" s="17" t="str">
        <v/>
      </c>
      <c r="AF519" s="5" t="str">
        <v/>
      </c>
      <c r="AG519" s="18">
        <f>IFERROR(_xlfn.BETA.DIST(DATE(YEAR(AG$2),MONTH(AG$2),15),$AD$2,$AE$2,FALSE,DATE(YEAR($AD519),MONTH($AD519),1),DATE(YEAR($AE519),MONTH($AE519),28)),0)</f>
      </c>
      <c r="AH519" s="18">
        <f>IFERROR(_xlfn.BETA.DIST(DATE(YEAR(AH$2),MONTH(AH$2),15),$AD$2,$AE$2,FALSE,DATE(YEAR($AD519),MONTH($AD519),1),DATE(YEAR($AE519),MONTH($AE519),28)),0)</f>
      </c>
      <c r="AI519" s="18">
        <f>IFERROR(_xlfn.BETA.DIST(DATE(YEAR(AI$2),MONTH(AI$2),15),$AD$2,$AE$2,FALSE,DATE(YEAR($AD519),MONTH($AD519),1),DATE(YEAR($AE519),MONTH($AE519),28)),0)</f>
      </c>
      <c r="AJ519" s="18">
        <f>IFERROR(_xlfn.BETA.DIST(DATE(YEAR(AJ$2),MONTH(AJ$2),15),$AD$2,$AE$2,FALSE,DATE(YEAR($AD519),MONTH($AD519),1),DATE(YEAR($AE519),MONTH($AE519),28)),0)</f>
      </c>
      <c r="AK519" s="18">
        <f>IFERROR(_xlfn.BETA.DIST(DATE(YEAR(AK$2),MONTH(AK$2),15),$AD$2,$AE$2,FALSE,DATE(YEAR($AD519),MONTH($AD519),1),DATE(YEAR($AE519),MONTH($AE519),28)),0)</f>
      </c>
      <c r="AL519" s="18">
        <f>IFERROR(_xlfn.BETA.DIST(DATE(YEAR(AL$2),MONTH(AL$2),15),$AD$2,$AE$2,FALSE,DATE(YEAR($AD519),MONTH($AD519),1),DATE(YEAR($AE519),MONTH($AE519),28)),0)</f>
      </c>
      <c r="AM519" s="18">
        <f>IFERROR(_xlfn.BETA.DIST(DATE(YEAR(AM$2),MONTH(AM$2),15),$AD$2,$AE$2,FALSE,DATE(YEAR($AD519),MONTH($AD519),1),DATE(YEAR($AE519),MONTH($AE519),28)),0)</f>
      </c>
      <c r="AN519" s="18">
        <f>IFERROR(_xlfn.BETA.DIST(DATE(YEAR(AN$2),MONTH(AN$2),15),$AD$2,$AE$2,FALSE,DATE(YEAR($AD519),MONTH($AD519),1),DATE(YEAR($AE519),MONTH($AE519),28)),0)</f>
      </c>
      <c r="AO519" s="18">
        <f>IFERROR(_xlfn.BETA.DIST(DATE(YEAR(AO$2),MONTH(AO$2),15),$AD$2,$AE$2,FALSE,DATE(YEAR($AD519),MONTH($AD519),1),DATE(YEAR($AE519),MONTH($AE519),28)),0)</f>
      </c>
      <c r="AP519" s="18">
        <f>IFERROR(_xlfn.BETA.DIST(DATE(YEAR(AP$2),MONTH(AP$2),15),$AD$2,$AE$2,FALSE,DATE(YEAR($AD519),MONTH($AD519),1),DATE(YEAR($AE519),MONTH($AE519),28)),0)</f>
      </c>
      <c r="AQ519" s="18">
        <f>IFERROR(_xlfn.BETA.DIST(DATE(YEAR(AQ$2),MONTH(AQ$2),15),$AD$2,$AE$2,FALSE,DATE(YEAR($AD519),MONTH($AD519),1),DATE(YEAR($AE519),MONTH($AE519),28)),0)</f>
      </c>
      <c r="AR519" s="18">
        <f>IFERROR(_xlfn.BETA.DIST(DATE(YEAR(AR$2),MONTH(AR$2),15),$AD$2,$AE$2,FALSE,DATE(YEAR($AD519),MONTH($AD519),1),DATE(YEAR($AE519),MONTH($AE519),28)),0)</f>
      </c>
      <c r="AS519" s="18">
        <f>IFERROR(_xlfn.BETA.DIST(DATE(YEAR(AS$2),MONTH(AS$2),15),$AD$2,$AE$2,FALSE,DATE(YEAR($AD519),MONTH($AD519),1),DATE(YEAR($AE519),MONTH($AE519),28)),0)</f>
      </c>
      <c r="AT519" s="18">
        <f>IFERROR(_xlfn.BETA.DIST(DATE(YEAR(AT$2),MONTH(AT$2),15),$AD$2,$AE$2,FALSE,DATE(YEAR($AD519),MONTH($AD519),1),DATE(YEAR($AE519),MONTH($AE519),28)),0)</f>
      </c>
      <c r="AU519" s="18">
        <f>IFERROR(_xlfn.BETA.DIST(DATE(YEAR(AU$2),MONTH(AU$2),15),$AD$2,$AE$2,FALSE,DATE(YEAR($AD519),MONTH($AD519),1),DATE(YEAR($AE519),MONTH($AE519),28)),0)</f>
      </c>
      <c r="AV519" s="18">
        <f>SUM(AG519:AU519)</f>
      </c>
      <c r="AW519" s="18">
        <f>IF(J519&lt;&gt;0,J519,IF($AV519=0,0,AG519/$AV519*$Z519))</f>
      </c>
      <c r="AX519" s="18">
        <f>IF(K519&lt;&gt;0,K519,IF($AV519=0,0,AH519/$AV519*$Z519))</f>
      </c>
      <c r="AY519" s="18">
        <f>IF(L519&lt;&gt;0,L519,IF($AV519=0,0,AI519/$AV519*$Z519))</f>
      </c>
      <c r="AZ519" s="18">
        <f>IF(M519&lt;&gt;0,M519,IF($AV519=0,0,AJ519/$AV519*$Z519))</f>
      </c>
      <c r="BA519" s="18">
        <f>IF(N519&lt;&gt;0,N519,IF($AV519=0,0,AK519/$AV519*$Z519))</f>
      </c>
      <c r="BB519" s="18">
        <f>IF(O519&lt;&gt;0,O519,IF($AV519=0,0,AL519/$AV519*$Z519))</f>
      </c>
      <c r="BC519" s="18">
        <f>IF(P519&lt;&gt;0,P519,IF($AV519=0,0,AM519/$AV519*$Z519))</f>
      </c>
      <c r="BD519" s="18">
        <f>IF(Q519&lt;&gt;0,Q519,IF($AV519=0,0,AN519/$AV519*$Z519))</f>
      </c>
      <c r="BE519" s="18">
        <f>IF(R519&lt;&gt;0,R519,IF($AV519=0,0,AO519/$AV519*$Z519))</f>
      </c>
      <c r="BF519" s="18">
        <f>IF(S519&lt;&gt;0,S519,IF($AV519=0,0,AP519/$AV519*$Z519))</f>
      </c>
      <c r="BG519" s="18">
        <f>IF(T519&lt;&gt;0,T519,IF($AV519=0,0,AQ519/$AV519*$Z519))</f>
      </c>
      <c r="BH519" s="18">
        <f>IF(U519&lt;&gt;0,U519,IF($AV519=0,0,AR519/$AV519*$Z519))</f>
      </c>
      <c r="BI519" s="18">
        <f>IF(V519&lt;&gt;0,V519,IF($AV519=0,0,AS519/$AV519*$Z519))</f>
      </c>
      <c r="BJ519" s="18">
        <f>IF(W519&lt;&gt;0,W519,IF($AV519=0,0,AT519/$AV519*$Z519))</f>
      </c>
      <c r="BK519" s="18">
        <f>IF(X519&lt;&gt;0,X519,IF($AV519=0,0,AU519/$AV519*$Z519))</f>
      </c>
      <c r="BL519" s="18">
        <f>SUM(AW519:BK519)</f>
      </c>
      <c r="BM519" s="17" t="str">
        <v/>
      </c>
    </row>
    <row r="520" outlineLevel="4">
      <c r="A520" s="5" t="str">
        <v>14.1.15</v>
      </c>
      <c r="B520" s="5" t="str">
        <v/>
      </c>
      <c r="C520" s="5" t="str">
        <v>BSKDGNGENGR05</v>
      </c>
      <c r="D520" s="5" t="str">
        <v>BSKDGNGENGR05</v>
      </c>
      <c r="E520" s="19">
        <f>IFERROR(_xlfn.XLOOKUP(F520,Assumptions!B:B,Assumptions!C:C),0)</f>
      </c>
      <c r="F520" s="5" t="str">
        <v>Advanced Payment</v>
      </c>
      <c r="G520" s="5" t="str">
        <v/>
      </c>
      <c r="H520" s="18">
        <f>G519*E520</f>
      </c>
      <c r="I520" s="18">
        <f>H520*(1-0)</f>
      </c>
      <c r="J520" s="18">
        <v>0</v>
      </c>
      <c r="K520" s="18">
        <v>0</v>
      </c>
      <c r="L520" s="18">
        <v>0</v>
      </c>
      <c r="M520" s="18">
        <v>0</v>
      </c>
      <c r="N520" s="18">
        <v>0</v>
      </c>
      <c r="O520" s="18">
        <v>0</v>
      </c>
      <c r="P520" s="18">
        <v>0</v>
      </c>
      <c r="Q520" s="18">
        <v>0</v>
      </c>
      <c r="R520" s="18">
        <v>0</v>
      </c>
      <c r="S520" s="18">
        <v>0</v>
      </c>
      <c r="T520" s="18">
        <v>0</v>
      </c>
      <c r="U520" s="18">
        <v>0</v>
      </c>
      <c r="V520" s="18">
        <v>0</v>
      </c>
      <c r="W520" s="18">
        <v>0</v>
      </c>
      <c r="X520" s="18">
        <v>0</v>
      </c>
      <c r="Y520" s="18">
        <f>SUM(J520:X520)</f>
      </c>
      <c r="Z520" s="18">
        <f>I520-Y520</f>
      </c>
      <c r="AA520" s="20">
        <v>46026</v>
      </c>
      <c r="AB520" s="20">
        <v>46026</v>
      </c>
      <c r="AC520" s="18">
        <f>IFERROR(_xlfn.XLOOKUP(F520,Assumptions!B:B,Assumptions!D:D),0)</f>
      </c>
      <c r="AD520" s="20">
        <f>AA520+AC520</f>
      </c>
      <c r="AE520" s="20">
        <f>AC520+AB520</f>
      </c>
      <c r="AF520" s="5" t="str">
        <v/>
      </c>
      <c r="AG520" s="18">
        <f>IFERROR(_xlfn.BETA.DIST(DATE(YEAR(AG$2),MONTH(AG$2),15),$AD$2,$AE$2,FALSE,DATE(YEAR($AD520),MONTH($AD520),1),DATE(YEAR($AE520),MONTH($AE520),28)),0)</f>
      </c>
      <c r="AH520" s="18">
        <f>IFERROR(_xlfn.BETA.DIST(DATE(YEAR(AH$2),MONTH(AH$2),15),$AD$2,$AE$2,FALSE,DATE(YEAR($AD520),MONTH($AD520),1),DATE(YEAR($AE520),MONTH($AE520),28)),0)</f>
      </c>
      <c r="AI520" s="18">
        <f>IFERROR(_xlfn.BETA.DIST(DATE(YEAR(AI$2),MONTH(AI$2),15),$AD$2,$AE$2,FALSE,DATE(YEAR($AD520),MONTH($AD520),1),DATE(YEAR($AE520),MONTH($AE520),28)),0)</f>
      </c>
      <c r="AJ520" s="18">
        <f>IFERROR(_xlfn.BETA.DIST(DATE(YEAR(AJ$2),MONTH(AJ$2),15),$AD$2,$AE$2,FALSE,DATE(YEAR($AD520),MONTH($AD520),1),DATE(YEAR($AE520),MONTH($AE520),28)),0)</f>
      </c>
      <c r="AK520" s="18">
        <f>IFERROR(_xlfn.BETA.DIST(DATE(YEAR(AK$2),MONTH(AK$2),15),$AD$2,$AE$2,FALSE,DATE(YEAR($AD520),MONTH($AD520),1),DATE(YEAR($AE520),MONTH($AE520),28)),0)</f>
      </c>
      <c r="AL520" s="18">
        <f>IFERROR(_xlfn.BETA.DIST(DATE(YEAR(AL$2),MONTH(AL$2),15),$AD$2,$AE$2,FALSE,DATE(YEAR($AD520),MONTH($AD520),1),DATE(YEAR($AE520),MONTH($AE520),28)),0)</f>
      </c>
      <c r="AM520" s="18">
        <f>IFERROR(_xlfn.BETA.DIST(DATE(YEAR(AM$2),MONTH(AM$2),15),$AD$2,$AE$2,FALSE,DATE(YEAR($AD520),MONTH($AD520),1),DATE(YEAR($AE520),MONTH($AE520),28)),0)</f>
      </c>
      <c r="AN520" s="18">
        <f>IFERROR(_xlfn.BETA.DIST(DATE(YEAR(AN$2),MONTH(AN$2),15),$AD$2,$AE$2,FALSE,DATE(YEAR($AD520),MONTH($AD520),1),DATE(YEAR($AE520),MONTH($AE520),28)),0)</f>
      </c>
      <c r="AO520" s="18">
        <f>IFERROR(_xlfn.BETA.DIST(DATE(YEAR(AO$2),MONTH(AO$2),15),$AD$2,$AE$2,FALSE,DATE(YEAR($AD520),MONTH($AD520),1),DATE(YEAR($AE520),MONTH($AE520),28)),0)</f>
      </c>
      <c r="AP520" s="18">
        <f>IFERROR(_xlfn.BETA.DIST(DATE(YEAR(AP$2),MONTH(AP$2),15),$AD$2,$AE$2,FALSE,DATE(YEAR($AD520),MONTH($AD520),1),DATE(YEAR($AE520),MONTH($AE520),28)),0)</f>
      </c>
      <c r="AQ520" s="18">
        <f>IFERROR(_xlfn.BETA.DIST(DATE(YEAR(AQ$2),MONTH(AQ$2),15),$AD$2,$AE$2,FALSE,DATE(YEAR($AD520),MONTH($AD520),1),DATE(YEAR($AE520),MONTH($AE520),28)),0)</f>
      </c>
      <c r="AR520" s="18">
        <f>IFERROR(_xlfn.BETA.DIST(DATE(YEAR(AR$2),MONTH(AR$2),15),$AD$2,$AE$2,FALSE,DATE(YEAR($AD520),MONTH($AD520),1),DATE(YEAR($AE520),MONTH($AE520),28)),0)</f>
      </c>
      <c r="AS520" s="18">
        <f>IFERROR(_xlfn.BETA.DIST(DATE(YEAR(AS$2),MONTH(AS$2),15),$AD$2,$AE$2,FALSE,DATE(YEAR($AD520),MONTH($AD520),1),DATE(YEAR($AE520),MONTH($AE520),28)),0)</f>
      </c>
      <c r="AT520" s="18">
        <f>IFERROR(_xlfn.BETA.DIST(DATE(YEAR(AT$2),MONTH(AT$2),15),$AD$2,$AE$2,FALSE,DATE(YEAR($AD520),MONTH($AD520),1),DATE(YEAR($AE520),MONTH($AE520),28)),0)</f>
      </c>
      <c r="AU520" s="18">
        <f>IFERROR(_xlfn.BETA.DIST(DATE(YEAR(AU$2),MONTH(AU$2),15),$AD$2,$AE$2,FALSE,DATE(YEAR($AD520),MONTH($AD520),1),DATE(YEAR($AE520),MONTH($AE520),28)),0)</f>
      </c>
      <c r="AV520" s="18">
        <f>SUM(AG520:AU520)</f>
      </c>
      <c r="AW520" s="18">
        <f>IF(J520&lt;&gt;0,J520,IF($AV520=0,0,AG520/$AV520*$Z520))</f>
      </c>
      <c r="AX520" s="18">
        <f>IF(K520&lt;&gt;0,K520,IF($AV520=0,0,AH520/$AV520*$Z520))</f>
      </c>
      <c r="AY520" s="18">
        <f>IF(L520&lt;&gt;0,L520,IF($AV520=0,0,AI520/$AV520*$Z520))</f>
      </c>
      <c r="AZ520" s="18">
        <f>IF(M520&lt;&gt;0,M520,IF($AV520=0,0,AJ520/$AV520*$Z520))</f>
      </c>
      <c r="BA520" s="18">
        <f>IF(N520&lt;&gt;0,N520,IF($AV520=0,0,AK520/$AV520*$Z520))</f>
      </c>
      <c r="BB520" s="18">
        <f>IF(O520&lt;&gt;0,O520,IF($AV520=0,0,AL520/$AV520*$Z520))</f>
      </c>
      <c r="BC520" s="18">
        <f>IF(P520&lt;&gt;0,P520,IF($AV520=0,0,AM520/$AV520*$Z520))</f>
      </c>
      <c r="BD520" s="18">
        <f>IF(Q520&lt;&gt;0,Q520,IF($AV520=0,0,AN520/$AV520*$Z520))</f>
      </c>
      <c r="BE520" s="18">
        <f>IF(R520&lt;&gt;0,R520,IF($AV520=0,0,AO520/$AV520*$Z520))</f>
      </c>
      <c r="BF520" s="18">
        <f>IF(S520&lt;&gt;0,S520,IF($AV520=0,0,AP520/$AV520*$Z520))</f>
      </c>
      <c r="BG520" s="18">
        <f>IF(T520&lt;&gt;0,T520,IF($AV520=0,0,AQ520/$AV520*$Z520))</f>
      </c>
      <c r="BH520" s="18">
        <f>IF(U520&lt;&gt;0,U520,IF($AV520=0,0,AR520/$AV520*$Z520))</f>
      </c>
      <c r="BI520" s="18">
        <f>IF(V520&lt;&gt;0,V520,IF($AV520=0,0,AS520/$AV520*$Z520))</f>
      </c>
      <c r="BJ520" s="18">
        <f>IF(W520&lt;&gt;0,W520,IF($AV520=0,0,AT520/$AV520*$Z520))</f>
      </c>
      <c r="BK520" s="18">
        <f>IF(X520&lt;&gt;0,X520,IF($AV520=0,0,AU520/$AV520*$Z520))</f>
      </c>
      <c r="BL520" s="18">
        <f>SUM(AW520:BK520)</f>
      </c>
      <c r="BM520" s="18">
        <f>I520-BL520</f>
      </c>
    </row>
    <row r="521" outlineLevel="4">
      <c r="A521" s="5" t="str">
        <v>14.1.15</v>
      </c>
      <c r="B521" s="5" t="str">
        <v/>
      </c>
      <c r="C521" s="5" t="str">
        <v>BSPRELGENG207</v>
      </c>
      <c r="D521" s="5" t="str">
        <v>BSPRELGENG207</v>
      </c>
      <c r="E521" s="19">
        <f>IFERROR(_xlfn.XLOOKUP(F521,Assumptions!B:B,Assumptions!C:C),0)</f>
      </c>
      <c r="F521" s="5" t="str">
        <v>Site Delivery USD</v>
      </c>
      <c r="G521" s="5" t="str">
        <v/>
      </c>
      <c r="H521" s="18">
        <f>G519*E521</f>
      </c>
      <c r="I521" s="18">
        <f>H521*(1-0)</f>
      </c>
      <c r="J521" s="18">
        <v>0</v>
      </c>
      <c r="K521" s="18">
        <v>0</v>
      </c>
      <c r="L521" s="18">
        <v>0</v>
      </c>
      <c r="M521" s="18">
        <v>0</v>
      </c>
      <c r="N521" s="18">
        <v>0</v>
      </c>
      <c r="O521" s="18">
        <v>0</v>
      </c>
      <c r="P521" s="18">
        <v>0</v>
      </c>
      <c r="Q521" s="18">
        <v>0</v>
      </c>
      <c r="R521" s="18">
        <v>0</v>
      </c>
      <c r="S521" s="18">
        <v>0</v>
      </c>
      <c r="T521" s="18">
        <v>0</v>
      </c>
      <c r="U521" s="18">
        <v>0</v>
      </c>
      <c r="V521" s="18">
        <v>0</v>
      </c>
      <c r="W521" s="18">
        <v>0</v>
      </c>
      <c r="X521" s="18">
        <v>0</v>
      </c>
      <c r="Y521" s="18">
        <f>SUM(J521:X521)</f>
      </c>
      <c r="Z521" s="18">
        <f>I521-Y521</f>
      </c>
      <c r="AA521" s="20">
        <v>46294</v>
      </c>
      <c r="AB521" s="20">
        <v>46294</v>
      </c>
      <c r="AC521" s="18">
        <f>IFERROR(_xlfn.XLOOKUP(F521,Assumptions!B:B,Assumptions!D:D),0)</f>
      </c>
      <c r="AD521" s="20">
        <f>AA521+AC521</f>
      </c>
      <c r="AE521" s="20">
        <f>AC521+AB521</f>
      </c>
      <c r="AF521" s="5" t="str">
        <v/>
      </c>
      <c r="AG521" s="18">
        <f>IFERROR(_xlfn.BETA.DIST(DATE(YEAR(AG$2),MONTH(AG$2),15),$AD$2,$AE$2,FALSE,DATE(YEAR($AD521),MONTH($AD521),1),DATE(YEAR($AE521),MONTH($AE521),28)),0)</f>
      </c>
      <c r="AH521" s="18">
        <f>IFERROR(_xlfn.BETA.DIST(DATE(YEAR(AH$2),MONTH(AH$2),15),$AD$2,$AE$2,FALSE,DATE(YEAR($AD521),MONTH($AD521),1),DATE(YEAR($AE521),MONTH($AE521),28)),0)</f>
      </c>
      <c r="AI521" s="18">
        <f>IFERROR(_xlfn.BETA.DIST(DATE(YEAR(AI$2),MONTH(AI$2),15),$AD$2,$AE$2,FALSE,DATE(YEAR($AD521),MONTH($AD521),1),DATE(YEAR($AE521),MONTH($AE521),28)),0)</f>
      </c>
      <c r="AJ521" s="18">
        <f>IFERROR(_xlfn.BETA.DIST(DATE(YEAR(AJ$2),MONTH(AJ$2),15),$AD$2,$AE$2,FALSE,DATE(YEAR($AD521),MONTH($AD521),1),DATE(YEAR($AE521),MONTH($AE521),28)),0)</f>
      </c>
      <c r="AK521" s="18">
        <f>IFERROR(_xlfn.BETA.DIST(DATE(YEAR(AK$2),MONTH(AK$2),15),$AD$2,$AE$2,FALSE,DATE(YEAR($AD521),MONTH($AD521),1),DATE(YEAR($AE521),MONTH($AE521),28)),0)</f>
      </c>
      <c r="AL521" s="18">
        <f>IFERROR(_xlfn.BETA.DIST(DATE(YEAR(AL$2),MONTH(AL$2),15),$AD$2,$AE$2,FALSE,DATE(YEAR($AD521),MONTH($AD521),1),DATE(YEAR($AE521),MONTH($AE521),28)),0)</f>
      </c>
      <c r="AM521" s="18">
        <f>IFERROR(_xlfn.BETA.DIST(DATE(YEAR(AM$2),MONTH(AM$2),15),$AD$2,$AE$2,FALSE,DATE(YEAR($AD521),MONTH($AD521),1),DATE(YEAR($AE521),MONTH($AE521),28)),0)</f>
      </c>
      <c r="AN521" s="18">
        <f>IFERROR(_xlfn.BETA.DIST(DATE(YEAR(AN$2),MONTH(AN$2),15),$AD$2,$AE$2,FALSE,DATE(YEAR($AD521),MONTH($AD521),1),DATE(YEAR($AE521),MONTH($AE521),28)),0)</f>
      </c>
      <c r="AO521" s="18">
        <f>IFERROR(_xlfn.BETA.DIST(DATE(YEAR(AO$2),MONTH(AO$2),15),$AD$2,$AE$2,FALSE,DATE(YEAR($AD521),MONTH($AD521),1),DATE(YEAR($AE521),MONTH($AE521),28)),0)</f>
      </c>
      <c r="AP521" s="18">
        <f>IFERROR(_xlfn.BETA.DIST(DATE(YEAR(AP$2),MONTH(AP$2),15),$AD$2,$AE$2,FALSE,DATE(YEAR($AD521),MONTH($AD521),1),DATE(YEAR($AE521),MONTH($AE521),28)),0)</f>
      </c>
      <c r="AQ521" s="18">
        <f>IFERROR(_xlfn.BETA.DIST(DATE(YEAR(AQ$2),MONTH(AQ$2),15),$AD$2,$AE$2,FALSE,DATE(YEAR($AD521),MONTH($AD521),1),DATE(YEAR($AE521),MONTH($AE521),28)),0)</f>
      </c>
      <c r="AR521" s="18">
        <f>IFERROR(_xlfn.BETA.DIST(DATE(YEAR(AR$2),MONTH(AR$2),15),$AD$2,$AE$2,FALSE,DATE(YEAR($AD521),MONTH($AD521),1),DATE(YEAR($AE521),MONTH($AE521),28)),0)</f>
      </c>
      <c r="AS521" s="18">
        <f>IFERROR(_xlfn.BETA.DIST(DATE(YEAR(AS$2),MONTH(AS$2),15),$AD$2,$AE$2,FALSE,DATE(YEAR($AD521),MONTH($AD521),1),DATE(YEAR($AE521),MONTH($AE521),28)),0)</f>
      </c>
      <c r="AT521" s="18">
        <f>IFERROR(_xlfn.BETA.DIST(DATE(YEAR(AT$2),MONTH(AT$2),15),$AD$2,$AE$2,FALSE,DATE(YEAR($AD521),MONTH($AD521),1),DATE(YEAR($AE521),MONTH($AE521),28)),0)</f>
      </c>
      <c r="AU521" s="18">
        <f>IFERROR(_xlfn.BETA.DIST(DATE(YEAR(AU$2),MONTH(AU$2),15),$AD$2,$AE$2,FALSE,DATE(YEAR($AD521),MONTH($AD521),1),DATE(YEAR($AE521),MONTH($AE521),28)),0)</f>
      </c>
      <c r="AV521" s="18">
        <f>SUM(AG521:AU521)</f>
      </c>
      <c r="AW521" s="18">
        <f>IF(J521&lt;&gt;0,J521,IF($AV521=0,0,AG521/$AV521*$Z521))</f>
      </c>
      <c r="AX521" s="18">
        <f>IF(K521&lt;&gt;0,K521,IF($AV521=0,0,AH521/$AV521*$Z521))</f>
      </c>
      <c r="AY521" s="18">
        <f>IF(L521&lt;&gt;0,L521,IF($AV521=0,0,AI521/$AV521*$Z521))</f>
      </c>
      <c r="AZ521" s="18">
        <f>IF(M521&lt;&gt;0,M521,IF($AV521=0,0,AJ521/$AV521*$Z521))</f>
      </c>
      <c r="BA521" s="18">
        <f>IF(N521&lt;&gt;0,N521,IF($AV521=0,0,AK521/$AV521*$Z521))</f>
      </c>
      <c r="BB521" s="18">
        <f>IF(O521&lt;&gt;0,O521,IF($AV521=0,0,AL521/$AV521*$Z521))</f>
      </c>
      <c r="BC521" s="18">
        <f>IF(P521&lt;&gt;0,P521,IF($AV521=0,0,AM521/$AV521*$Z521))</f>
      </c>
      <c r="BD521" s="18">
        <f>IF(Q521&lt;&gt;0,Q521,IF($AV521=0,0,AN521/$AV521*$Z521))</f>
      </c>
      <c r="BE521" s="18">
        <f>IF(R521&lt;&gt;0,R521,IF($AV521=0,0,AO521/$AV521*$Z521))</f>
      </c>
      <c r="BF521" s="18">
        <f>IF(S521&lt;&gt;0,S521,IF($AV521=0,0,AP521/$AV521*$Z521))</f>
      </c>
      <c r="BG521" s="18">
        <f>IF(T521&lt;&gt;0,T521,IF($AV521=0,0,AQ521/$AV521*$Z521))</f>
      </c>
      <c r="BH521" s="18">
        <f>IF(U521&lt;&gt;0,U521,IF($AV521=0,0,AR521/$AV521*$Z521))</f>
      </c>
      <c r="BI521" s="18">
        <f>IF(V521&lt;&gt;0,V521,IF($AV521=0,0,AS521/$AV521*$Z521))</f>
      </c>
      <c r="BJ521" s="18">
        <f>IF(W521&lt;&gt;0,W521,IF($AV521=0,0,AT521/$AV521*$Z521))</f>
      </c>
      <c r="BK521" s="18">
        <f>IF(X521&lt;&gt;0,X521,IF($AV521=0,0,AU521/$AV521*$Z521))</f>
      </c>
      <c r="BL521" s="18">
        <f>SUM(AW521:BK521)</f>
      </c>
      <c r="BM521" s="18">
        <f>I521-BL521</f>
      </c>
    </row>
    <row r="522" outlineLevel="4">
      <c r="A522" s="5" t="str">
        <v>14.1.15</v>
      </c>
      <c r="B522" s="5" t="str">
        <v/>
      </c>
      <c r="C522" s="5" t="str">
        <v>BSKDGNGENGR07</v>
      </c>
      <c r="D522" s="5" t="str">
        <v>BSKDGNGENGR07</v>
      </c>
      <c r="E522" s="19">
        <f>IFERROR(_xlfn.XLOOKUP(F522,Assumptions!B:B,Assumptions!C:C),0)</f>
      </c>
      <c r="F522" s="5" t="str">
        <v>Retention</v>
      </c>
      <c r="G522" s="5" t="str">
        <v/>
      </c>
      <c r="H522" s="18">
        <f>G519*E522</f>
      </c>
      <c r="I522" s="18">
        <f>H522*(1-0)</f>
      </c>
      <c r="J522" s="18">
        <v>0</v>
      </c>
      <c r="K522" s="18">
        <v>0</v>
      </c>
      <c r="L522" s="18">
        <v>0</v>
      </c>
      <c r="M522" s="18">
        <v>0</v>
      </c>
      <c r="N522" s="18">
        <v>0</v>
      </c>
      <c r="O522" s="18">
        <v>0</v>
      </c>
      <c r="P522" s="18">
        <v>0</v>
      </c>
      <c r="Q522" s="18">
        <v>0</v>
      </c>
      <c r="R522" s="18">
        <v>0</v>
      </c>
      <c r="S522" s="18">
        <v>0</v>
      </c>
      <c r="T522" s="18">
        <v>0</v>
      </c>
      <c r="U522" s="18">
        <v>0</v>
      </c>
      <c r="V522" s="18">
        <v>0</v>
      </c>
      <c r="W522" s="18">
        <v>0</v>
      </c>
      <c r="X522" s="18">
        <v>0</v>
      </c>
      <c r="Y522" s="18">
        <f>SUM(J522:X522)</f>
      </c>
      <c r="Z522" s="18">
        <f>I522-Y522</f>
      </c>
      <c r="AA522" s="20">
        <v>46483</v>
      </c>
      <c r="AB522" s="20">
        <v>46483</v>
      </c>
      <c r="AC522" s="18">
        <f>IFERROR(_xlfn.XLOOKUP(F522,Assumptions!B:B,Assumptions!D:D),0)</f>
      </c>
      <c r="AD522" s="20">
        <f>AA522+AC522</f>
      </c>
      <c r="AE522" s="20">
        <f>AC522+AB522</f>
      </c>
      <c r="AF522" s="5" t="str">
        <v/>
      </c>
      <c r="AG522" s="18">
        <f>IFERROR(_xlfn.BETA.DIST(DATE(YEAR(AG$2),MONTH(AG$2),15),$AD$2,$AE$2,FALSE,DATE(YEAR($AD522),MONTH($AD522),1),DATE(YEAR($AE522),MONTH($AE522),28)),0)</f>
      </c>
      <c r="AH522" s="18">
        <f>IFERROR(_xlfn.BETA.DIST(DATE(YEAR(AH$2),MONTH(AH$2),15),$AD$2,$AE$2,FALSE,DATE(YEAR($AD522),MONTH($AD522),1),DATE(YEAR($AE522),MONTH($AE522),28)),0)</f>
      </c>
      <c r="AI522" s="18">
        <f>IFERROR(_xlfn.BETA.DIST(DATE(YEAR(AI$2),MONTH(AI$2),15),$AD$2,$AE$2,FALSE,DATE(YEAR($AD522),MONTH($AD522),1),DATE(YEAR($AE522),MONTH($AE522),28)),0)</f>
      </c>
      <c r="AJ522" s="18">
        <f>IFERROR(_xlfn.BETA.DIST(DATE(YEAR(AJ$2),MONTH(AJ$2),15),$AD$2,$AE$2,FALSE,DATE(YEAR($AD522),MONTH($AD522),1),DATE(YEAR($AE522),MONTH($AE522),28)),0)</f>
      </c>
      <c r="AK522" s="18">
        <f>IFERROR(_xlfn.BETA.DIST(DATE(YEAR(AK$2),MONTH(AK$2),15),$AD$2,$AE$2,FALSE,DATE(YEAR($AD522),MONTH($AD522),1),DATE(YEAR($AE522),MONTH($AE522),28)),0)</f>
      </c>
      <c r="AL522" s="18">
        <f>IFERROR(_xlfn.BETA.DIST(DATE(YEAR(AL$2),MONTH(AL$2),15),$AD$2,$AE$2,FALSE,DATE(YEAR($AD522),MONTH($AD522),1),DATE(YEAR($AE522),MONTH($AE522),28)),0)</f>
      </c>
      <c r="AM522" s="18">
        <f>IFERROR(_xlfn.BETA.DIST(DATE(YEAR(AM$2),MONTH(AM$2),15),$AD$2,$AE$2,FALSE,DATE(YEAR($AD522),MONTH($AD522),1),DATE(YEAR($AE522),MONTH($AE522),28)),0)</f>
      </c>
      <c r="AN522" s="18">
        <f>IFERROR(_xlfn.BETA.DIST(DATE(YEAR(AN$2),MONTH(AN$2),15),$AD$2,$AE$2,FALSE,DATE(YEAR($AD522),MONTH($AD522),1),DATE(YEAR($AE522),MONTH($AE522),28)),0)</f>
      </c>
      <c r="AO522" s="18">
        <f>IFERROR(_xlfn.BETA.DIST(DATE(YEAR(AO$2),MONTH(AO$2),15),$AD$2,$AE$2,FALSE,DATE(YEAR($AD522),MONTH($AD522),1),DATE(YEAR($AE522),MONTH($AE522),28)),0)</f>
      </c>
      <c r="AP522" s="18">
        <f>IFERROR(_xlfn.BETA.DIST(DATE(YEAR(AP$2),MONTH(AP$2),15),$AD$2,$AE$2,FALSE,DATE(YEAR($AD522),MONTH($AD522),1),DATE(YEAR($AE522),MONTH($AE522),28)),0)</f>
      </c>
      <c r="AQ522" s="18">
        <f>IFERROR(_xlfn.BETA.DIST(DATE(YEAR(AQ$2),MONTH(AQ$2),15),$AD$2,$AE$2,FALSE,DATE(YEAR($AD522),MONTH($AD522),1),DATE(YEAR($AE522),MONTH($AE522),28)),0)</f>
      </c>
      <c r="AR522" s="18">
        <f>IFERROR(_xlfn.BETA.DIST(DATE(YEAR(AR$2),MONTH(AR$2),15),$AD$2,$AE$2,FALSE,DATE(YEAR($AD522),MONTH($AD522),1),DATE(YEAR($AE522),MONTH($AE522),28)),0)</f>
      </c>
      <c r="AS522" s="18">
        <f>IFERROR(_xlfn.BETA.DIST(DATE(YEAR(AS$2),MONTH(AS$2),15),$AD$2,$AE$2,FALSE,DATE(YEAR($AD522),MONTH($AD522),1),DATE(YEAR($AE522),MONTH($AE522),28)),0)</f>
      </c>
      <c r="AT522" s="18">
        <f>IFERROR(_xlfn.BETA.DIST(DATE(YEAR(AT$2),MONTH(AT$2),15),$AD$2,$AE$2,FALSE,DATE(YEAR($AD522),MONTH($AD522),1),DATE(YEAR($AE522),MONTH($AE522),28)),0)</f>
      </c>
      <c r="AU522" s="18">
        <f>IFERROR(_xlfn.BETA.DIST(DATE(YEAR(AU$2),MONTH(AU$2),15),$AD$2,$AE$2,FALSE,DATE(YEAR($AD522),MONTH($AD522),1),DATE(YEAR($AE522),MONTH($AE522),28)),0)</f>
      </c>
      <c r="AV522" s="18">
        <f>SUM(AG522:AU522)</f>
      </c>
      <c r="AW522" s="18">
        <f>IF(J522&lt;&gt;0,J522,IF($AV522=0,0,AG522/$AV522*$Z522))</f>
      </c>
      <c r="AX522" s="18">
        <f>IF(K522&lt;&gt;0,K522,IF($AV522=0,0,AH522/$AV522*$Z522))</f>
      </c>
      <c r="AY522" s="18">
        <f>IF(L522&lt;&gt;0,L522,IF($AV522=0,0,AI522/$AV522*$Z522))</f>
      </c>
      <c r="AZ522" s="18">
        <f>IF(M522&lt;&gt;0,M522,IF($AV522=0,0,AJ522/$AV522*$Z522))</f>
      </c>
      <c r="BA522" s="18">
        <f>IF(N522&lt;&gt;0,N522,IF($AV522=0,0,AK522/$AV522*$Z522))</f>
      </c>
      <c r="BB522" s="18">
        <f>IF(O522&lt;&gt;0,O522,IF($AV522=0,0,AL522/$AV522*$Z522))</f>
      </c>
      <c r="BC522" s="18">
        <f>IF(P522&lt;&gt;0,P522,IF($AV522=0,0,AM522/$AV522*$Z522))</f>
      </c>
      <c r="BD522" s="18">
        <f>IF(Q522&lt;&gt;0,Q522,IF($AV522=0,0,AN522/$AV522*$Z522))</f>
      </c>
      <c r="BE522" s="18">
        <f>IF(R522&lt;&gt;0,R522,IF($AV522=0,0,AO522/$AV522*$Z522))</f>
      </c>
      <c r="BF522" s="18">
        <f>IF(S522&lt;&gt;0,S522,IF($AV522=0,0,AP522/$AV522*$Z522))</f>
      </c>
      <c r="BG522" s="18">
        <f>IF(T522&lt;&gt;0,T522,IF($AV522=0,0,AQ522/$AV522*$Z522))</f>
      </c>
      <c r="BH522" s="18">
        <f>IF(U522&lt;&gt;0,U522,IF($AV522=0,0,AR522/$AV522*$Z522))</f>
      </c>
      <c r="BI522" s="18">
        <f>IF(V522&lt;&gt;0,V522,IF($AV522=0,0,AS522/$AV522*$Z522))</f>
      </c>
      <c r="BJ522" s="18">
        <f>IF(W522&lt;&gt;0,W522,IF($AV522=0,0,AT522/$AV522*$Z522))</f>
      </c>
      <c r="BK522" s="18">
        <f>IF(X522&lt;&gt;0,X522,IF($AV522=0,0,AU522/$AV522*$Z522))</f>
      </c>
      <c r="BL522" s="18">
        <f>SUM(AW522:BK522)</f>
      </c>
      <c r="BM522" s="18">
        <f>I522-BL522</f>
      </c>
    </row>
    <row r="523" outlineLevel="3">
      <c r="A523" s="17" t="str">
        <v>14.1.16</v>
      </c>
      <c r="B523" s="17" t="str">
        <v/>
      </c>
      <c r="C523" s="17" t="str">
        <v/>
      </c>
      <c r="D523" s="17" t="str">
        <v/>
      </c>
      <c r="E523" s="17" t="str">
        <v>14.1.16</v>
      </c>
      <c r="F523" s="17" t="str">
        <v>SF6 gas bottles of 40 kg. size.</v>
      </c>
      <c r="G523" s="17">
        <v>8894.77</v>
      </c>
      <c r="H523" s="17" t="str">
        <v/>
      </c>
      <c r="I523" s="17" t="str">
        <v/>
      </c>
      <c r="J523" s="17" t="str">
        <v/>
      </c>
      <c r="K523" s="17" t="str">
        <v/>
      </c>
      <c r="L523" s="17" t="str">
        <v/>
      </c>
      <c r="M523" s="17" t="str">
        <v/>
      </c>
      <c r="N523" s="17" t="str">
        <v/>
      </c>
      <c r="O523" s="17" t="str">
        <v/>
      </c>
      <c r="P523" s="17" t="str">
        <v/>
      </c>
      <c r="Q523" s="17" t="str">
        <v/>
      </c>
      <c r="R523" s="17" t="str">
        <v/>
      </c>
      <c r="S523" s="17" t="str">
        <v/>
      </c>
      <c r="T523" s="17" t="str">
        <v/>
      </c>
      <c r="U523" s="17" t="str">
        <v/>
      </c>
      <c r="V523" s="17" t="str">
        <v/>
      </c>
      <c r="W523" s="17" t="str">
        <v/>
      </c>
      <c r="X523" s="17" t="str">
        <v/>
      </c>
      <c r="Y523" s="17" t="str">
        <v/>
      </c>
      <c r="Z523" s="17" t="str">
        <v/>
      </c>
      <c r="AA523" s="17" t="str">
        <v/>
      </c>
      <c r="AB523" s="17" t="str">
        <v/>
      </c>
      <c r="AC523" s="17" t="str">
        <v/>
      </c>
      <c r="AD523" s="17" t="str">
        <v/>
      </c>
      <c r="AE523" s="17" t="str">
        <v/>
      </c>
      <c r="AF523" s="5" t="str">
        <v/>
      </c>
      <c r="AG523" s="18">
        <f>IFERROR(_xlfn.BETA.DIST(DATE(YEAR(AG$2),MONTH(AG$2),15),$AD$2,$AE$2,FALSE,DATE(YEAR($AD523),MONTH($AD523),1),DATE(YEAR($AE523),MONTH($AE523),28)),0)</f>
      </c>
      <c r="AH523" s="18">
        <f>IFERROR(_xlfn.BETA.DIST(DATE(YEAR(AH$2),MONTH(AH$2),15),$AD$2,$AE$2,FALSE,DATE(YEAR($AD523),MONTH($AD523),1),DATE(YEAR($AE523),MONTH($AE523),28)),0)</f>
      </c>
      <c r="AI523" s="18">
        <f>IFERROR(_xlfn.BETA.DIST(DATE(YEAR(AI$2),MONTH(AI$2),15),$AD$2,$AE$2,FALSE,DATE(YEAR($AD523),MONTH($AD523),1),DATE(YEAR($AE523),MONTH($AE523),28)),0)</f>
      </c>
      <c r="AJ523" s="18">
        <f>IFERROR(_xlfn.BETA.DIST(DATE(YEAR(AJ$2),MONTH(AJ$2),15),$AD$2,$AE$2,FALSE,DATE(YEAR($AD523),MONTH($AD523),1),DATE(YEAR($AE523),MONTH($AE523),28)),0)</f>
      </c>
      <c r="AK523" s="18">
        <f>IFERROR(_xlfn.BETA.DIST(DATE(YEAR(AK$2),MONTH(AK$2),15),$AD$2,$AE$2,FALSE,DATE(YEAR($AD523),MONTH($AD523),1),DATE(YEAR($AE523),MONTH($AE523),28)),0)</f>
      </c>
      <c r="AL523" s="18">
        <f>IFERROR(_xlfn.BETA.DIST(DATE(YEAR(AL$2),MONTH(AL$2),15),$AD$2,$AE$2,FALSE,DATE(YEAR($AD523),MONTH($AD523),1),DATE(YEAR($AE523),MONTH($AE523),28)),0)</f>
      </c>
      <c r="AM523" s="18">
        <f>IFERROR(_xlfn.BETA.DIST(DATE(YEAR(AM$2),MONTH(AM$2),15),$AD$2,$AE$2,FALSE,DATE(YEAR($AD523),MONTH($AD523),1),DATE(YEAR($AE523),MONTH($AE523),28)),0)</f>
      </c>
      <c r="AN523" s="18">
        <f>IFERROR(_xlfn.BETA.DIST(DATE(YEAR(AN$2),MONTH(AN$2),15),$AD$2,$AE$2,FALSE,DATE(YEAR($AD523),MONTH($AD523),1),DATE(YEAR($AE523),MONTH($AE523),28)),0)</f>
      </c>
      <c r="AO523" s="18">
        <f>IFERROR(_xlfn.BETA.DIST(DATE(YEAR(AO$2),MONTH(AO$2),15),$AD$2,$AE$2,FALSE,DATE(YEAR($AD523),MONTH($AD523),1),DATE(YEAR($AE523),MONTH($AE523),28)),0)</f>
      </c>
      <c r="AP523" s="18">
        <f>IFERROR(_xlfn.BETA.DIST(DATE(YEAR(AP$2),MONTH(AP$2),15),$AD$2,$AE$2,FALSE,DATE(YEAR($AD523),MONTH($AD523),1),DATE(YEAR($AE523),MONTH($AE523),28)),0)</f>
      </c>
      <c r="AQ523" s="18">
        <f>IFERROR(_xlfn.BETA.DIST(DATE(YEAR(AQ$2),MONTH(AQ$2),15),$AD$2,$AE$2,FALSE,DATE(YEAR($AD523),MONTH($AD523),1),DATE(YEAR($AE523),MONTH($AE523),28)),0)</f>
      </c>
      <c r="AR523" s="18">
        <f>IFERROR(_xlfn.BETA.DIST(DATE(YEAR(AR$2),MONTH(AR$2),15),$AD$2,$AE$2,FALSE,DATE(YEAR($AD523),MONTH($AD523),1),DATE(YEAR($AE523),MONTH($AE523),28)),0)</f>
      </c>
      <c r="AS523" s="18">
        <f>IFERROR(_xlfn.BETA.DIST(DATE(YEAR(AS$2),MONTH(AS$2),15),$AD$2,$AE$2,FALSE,DATE(YEAR($AD523),MONTH($AD523),1),DATE(YEAR($AE523),MONTH($AE523),28)),0)</f>
      </c>
      <c r="AT523" s="18">
        <f>IFERROR(_xlfn.BETA.DIST(DATE(YEAR(AT$2),MONTH(AT$2),15),$AD$2,$AE$2,FALSE,DATE(YEAR($AD523),MONTH($AD523),1),DATE(YEAR($AE523),MONTH($AE523),28)),0)</f>
      </c>
      <c r="AU523" s="18">
        <f>IFERROR(_xlfn.BETA.DIST(DATE(YEAR(AU$2),MONTH(AU$2),15),$AD$2,$AE$2,FALSE,DATE(YEAR($AD523),MONTH($AD523),1),DATE(YEAR($AE523),MONTH($AE523),28)),0)</f>
      </c>
      <c r="AV523" s="18">
        <f>SUM(AG523:AU523)</f>
      </c>
      <c r="AW523" s="18">
        <f>IF(J523&lt;&gt;0,J523,IF($AV523=0,0,AG523/$AV523*$Z523))</f>
      </c>
      <c r="AX523" s="18">
        <f>IF(K523&lt;&gt;0,K523,IF($AV523=0,0,AH523/$AV523*$Z523))</f>
      </c>
      <c r="AY523" s="18">
        <f>IF(L523&lt;&gt;0,L523,IF($AV523=0,0,AI523/$AV523*$Z523))</f>
      </c>
      <c r="AZ523" s="18">
        <f>IF(M523&lt;&gt;0,M523,IF($AV523=0,0,AJ523/$AV523*$Z523))</f>
      </c>
      <c r="BA523" s="18">
        <f>IF(N523&lt;&gt;0,N523,IF($AV523=0,0,AK523/$AV523*$Z523))</f>
      </c>
      <c r="BB523" s="18">
        <f>IF(O523&lt;&gt;0,O523,IF($AV523=0,0,AL523/$AV523*$Z523))</f>
      </c>
      <c r="BC523" s="18">
        <f>IF(P523&lt;&gt;0,P523,IF($AV523=0,0,AM523/$AV523*$Z523))</f>
      </c>
      <c r="BD523" s="18">
        <f>IF(Q523&lt;&gt;0,Q523,IF($AV523=0,0,AN523/$AV523*$Z523))</f>
      </c>
      <c r="BE523" s="18">
        <f>IF(R523&lt;&gt;0,R523,IF($AV523=0,0,AO523/$AV523*$Z523))</f>
      </c>
      <c r="BF523" s="18">
        <f>IF(S523&lt;&gt;0,S523,IF($AV523=0,0,AP523/$AV523*$Z523))</f>
      </c>
      <c r="BG523" s="18">
        <f>IF(T523&lt;&gt;0,T523,IF($AV523=0,0,AQ523/$AV523*$Z523))</f>
      </c>
      <c r="BH523" s="18">
        <f>IF(U523&lt;&gt;0,U523,IF($AV523=0,0,AR523/$AV523*$Z523))</f>
      </c>
      <c r="BI523" s="18">
        <f>IF(V523&lt;&gt;0,V523,IF($AV523=0,0,AS523/$AV523*$Z523))</f>
      </c>
      <c r="BJ523" s="18">
        <f>IF(W523&lt;&gt;0,W523,IF($AV523=0,0,AT523/$AV523*$Z523))</f>
      </c>
      <c r="BK523" s="18">
        <f>IF(X523&lt;&gt;0,X523,IF($AV523=0,0,AU523/$AV523*$Z523))</f>
      </c>
      <c r="BL523" s="18">
        <f>SUM(AW523:BK523)</f>
      </c>
      <c r="BM523" s="17" t="str">
        <v/>
      </c>
    </row>
    <row r="524" outlineLevel="4">
      <c r="A524" s="5" t="str">
        <v>14.1.16</v>
      </c>
      <c r="B524" s="5" t="str">
        <v/>
      </c>
      <c r="C524" s="5" t="str">
        <v>BSKDGNGENGR05</v>
      </c>
      <c r="D524" s="5" t="str">
        <v>BSKDGNGENGR05</v>
      </c>
      <c r="E524" s="19">
        <f>IFERROR(_xlfn.XLOOKUP(F524,Assumptions!B:B,Assumptions!C:C),0)</f>
      </c>
      <c r="F524" s="5" t="str">
        <v>Advanced Payment</v>
      </c>
      <c r="G524" s="5" t="str">
        <v/>
      </c>
      <c r="H524" s="18">
        <f>G523*E524</f>
      </c>
      <c r="I524" s="18">
        <f>H524*(1-0)</f>
      </c>
      <c r="J524" s="18">
        <v>0</v>
      </c>
      <c r="K524" s="18">
        <v>0</v>
      </c>
      <c r="L524" s="18">
        <v>0</v>
      </c>
      <c r="M524" s="18">
        <v>0</v>
      </c>
      <c r="N524" s="18">
        <v>0</v>
      </c>
      <c r="O524" s="18">
        <v>0</v>
      </c>
      <c r="P524" s="18">
        <v>0</v>
      </c>
      <c r="Q524" s="18">
        <v>0</v>
      </c>
      <c r="R524" s="18">
        <v>0</v>
      </c>
      <c r="S524" s="18">
        <v>0</v>
      </c>
      <c r="T524" s="18">
        <v>0</v>
      </c>
      <c r="U524" s="18">
        <v>0</v>
      </c>
      <c r="V524" s="18">
        <v>0</v>
      </c>
      <c r="W524" s="18">
        <v>0</v>
      </c>
      <c r="X524" s="18">
        <v>0</v>
      </c>
      <c r="Y524" s="18">
        <f>SUM(J524:X524)</f>
      </c>
      <c r="Z524" s="18">
        <f>I524-Y524</f>
      </c>
      <c r="AA524" s="20">
        <v>46026</v>
      </c>
      <c r="AB524" s="20">
        <v>46026</v>
      </c>
      <c r="AC524" s="18">
        <f>IFERROR(_xlfn.XLOOKUP(F524,Assumptions!B:B,Assumptions!D:D),0)</f>
      </c>
      <c r="AD524" s="20">
        <f>AA524+AC524</f>
      </c>
      <c r="AE524" s="20">
        <f>AC524+AB524</f>
      </c>
      <c r="AF524" s="5" t="str">
        <v/>
      </c>
      <c r="AG524" s="18">
        <f>IFERROR(_xlfn.BETA.DIST(DATE(YEAR(AG$2),MONTH(AG$2),15),$AD$2,$AE$2,FALSE,DATE(YEAR($AD524),MONTH($AD524),1),DATE(YEAR($AE524),MONTH($AE524),28)),0)</f>
      </c>
      <c r="AH524" s="18">
        <f>IFERROR(_xlfn.BETA.DIST(DATE(YEAR(AH$2),MONTH(AH$2),15),$AD$2,$AE$2,FALSE,DATE(YEAR($AD524),MONTH($AD524),1),DATE(YEAR($AE524),MONTH($AE524),28)),0)</f>
      </c>
      <c r="AI524" s="18">
        <f>IFERROR(_xlfn.BETA.DIST(DATE(YEAR(AI$2),MONTH(AI$2),15),$AD$2,$AE$2,FALSE,DATE(YEAR($AD524),MONTH($AD524),1),DATE(YEAR($AE524),MONTH($AE524),28)),0)</f>
      </c>
      <c r="AJ524" s="18">
        <f>IFERROR(_xlfn.BETA.DIST(DATE(YEAR(AJ$2),MONTH(AJ$2),15),$AD$2,$AE$2,FALSE,DATE(YEAR($AD524),MONTH($AD524),1),DATE(YEAR($AE524),MONTH($AE524),28)),0)</f>
      </c>
      <c r="AK524" s="18">
        <f>IFERROR(_xlfn.BETA.DIST(DATE(YEAR(AK$2),MONTH(AK$2),15),$AD$2,$AE$2,FALSE,DATE(YEAR($AD524),MONTH($AD524),1),DATE(YEAR($AE524),MONTH($AE524),28)),0)</f>
      </c>
      <c r="AL524" s="18">
        <f>IFERROR(_xlfn.BETA.DIST(DATE(YEAR(AL$2),MONTH(AL$2),15),$AD$2,$AE$2,FALSE,DATE(YEAR($AD524),MONTH($AD524),1),DATE(YEAR($AE524),MONTH($AE524),28)),0)</f>
      </c>
      <c r="AM524" s="18">
        <f>IFERROR(_xlfn.BETA.DIST(DATE(YEAR(AM$2),MONTH(AM$2),15),$AD$2,$AE$2,FALSE,DATE(YEAR($AD524),MONTH($AD524),1),DATE(YEAR($AE524),MONTH($AE524),28)),0)</f>
      </c>
      <c r="AN524" s="18">
        <f>IFERROR(_xlfn.BETA.DIST(DATE(YEAR(AN$2),MONTH(AN$2),15),$AD$2,$AE$2,FALSE,DATE(YEAR($AD524),MONTH($AD524),1),DATE(YEAR($AE524),MONTH($AE524),28)),0)</f>
      </c>
      <c r="AO524" s="18">
        <f>IFERROR(_xlfn.BETA.DIST(DATE(YEAR(AO$2),MONTH(AO$2),15),$AD$2,$AE$2,FALSE,DATE(YEAR($AD524),MONTH($AD524),1),DATE(YEAR($AE524),MONTH($AE524),28)),0)</f>
      </c>
      <c r="AP524" s="18">
        <f>IFERROR(_xlfn.BETA.DIST(DATE(YEAR(AP$2),MONTH(AP$2),15),$AD$2,$AE$2,FALSE,DATE(YEAR($AD524),MONTH($AD524),1),DATE(YEAR($AE524),MONTH($AE524),28)),0)</f>
      </c>
      <c r="AQ524" s="18">
        <f>IFERROR(_xlfn.BETA.DIST(DATE(YEAR(AQ$2),MONTH(AQ$2),15),$AD$2,$AE$2,FALSE,DATE(YEAR($AD524),MONTH($AD524),1),DATE(YEAR($AE524),MONTH($AE524),28)),0)</f>
      </c>
      <c r="AR524" s="18">
        <f>IFERROR(_xlfn.BETA.DIST(DATE(YEAR(AR$2),MONTH(AR$2),15),$AD$2,$AE$2,FALSE,DATE(YEAR($AD524),MONTH($AD524),1),DATE(YEAR($AE524),MONTH($AE524),28)),0)</f>
      </c>
      <c r="AS524" s="18">
        <f>IFERROR(_xlfn.BETA.DIST(DATE(YEAR(AS$2),MONTH(AS$2),15),$AD$2,$AE$2,FALSE,DATE(YEAR($AD524),MONTH($AD524),1),DATE(YEAR($AE524),MONTH($AE524),28)),0)</f>
      </c>
      <c r="AT524" s="18">
        <f>IFERROR(_xlfn.BETA.DIST(DATE(YEAR(AT$2),MONTH(AT$2),15),$AD$2,$AE$2,FALSE,DATE(YEAR($AD524),MONTH($AD524),1),DATE(YEAR($AE524),MONTH($AE524),28)),0)</f>
      </c>
      <c r="AU524" s="18">
        <f>IFERROR(_xlfn.BETA.DIST(DATE(YEAR(AU$2),MONTH(AU$2),15),$AD$2,$AE$2,FALSE,DATE(YEAR($AD524),MONTH($AD524),1),DATE(YEAR($AE524),MONTH($AE524),28)),0)</f>
      </c>
      <c r="AV524" s="18">
        <f>SUM(AG524:AU524)</f>
      </c>
      <c r="AW524" s="18">
        <f>IF(J524&lt;&gt;0,J524,IF($AV524=0,0,AG524/$AV524*$Z524))</f>
      </c>
      <c r="AX524" s="18">
        <f>IF(K524&lt;&gt;0,K524,IF($AV524=0,0,AH524/$AV524*$Z524))</f>
      </c>
      <c r="AY524" s="18">
        <f>IF(L524&lt;&gt;0,L524,IF($AV524=0,0,AI524/$AV524*$Z524))</f>
      </c>
      <c r="AZ524" s="18">
        <f>IF(M524&lt;&gt;0,M524,IF($AV524=0,0,AJ524/$AV524*$Z524))</f>
      </c>
      <c r="BA524" s="18">
        <f>IF(N524&lt;&gt;0,N524,IF($AV524=0,0,AK524/$AV524*$Z524))</f>
      </c>
      <c r="BB524" s="18">
        <f>IF(O524&lt;&gt;0,O524,IF($AV524=0,0,AL524/$AV524*$Z524))</f>
      </c>
      <c r="BC524" s="18">
        <f>IF(P524&lt;&gt;0,P524,IF($AV524=0,0,AM524/$AV524*$Z524))</f>
      </c>
      <c r="BD524" s="18">
        <f>IF(Q524&lt;&gt;0,Q524,IF($AV524=0,0,AN524/$AV524*$Z524))</f>
      </c>
      <c r="BE524" s="18">
        <f>IF(R524&lt;&gt;0,R524,IF($AV524=0,0,AO524/$AV524*$Z524))</f>
      </c>
      <c r="BF524" s="18">
        <f>IF(S524&lt;&gt;0,S524,IF($AV524=0,0,AP524/$AV524*$Z524))</f>
      </c>
      <c r="BG524" s="18">
        <f>IF(T524&lt;&gt;0,T524,IF($AV524=0,0,AQ524/$AV524*$Z524))</f>
      </c>
      <c r="BH524" s="18">
        <f>IF(U524&lt;&gt;0,U524,IF($AV524=0,0,AR524/$AV524*$Z524))</f>
      </c>
      <c r="BI524" s="18">
        <f>IF(V524&lt;&gt;0,V524,IF($AV524=0,0,AS524/$AV524*$Z524))</f>
      </c>
      <c r="BJ524" s="18">
        <f>IF(W524&lt;&gt;0,W524,IF($AV524=0,0,AT524/$AV524*$Z524))</f>
      </c>
      <c r="BK524" s="18">
        <f>IF(X524&lt;&gt;0,X524,IF($AV524=0,0,AU524/$AV524*$Z524))</f>
      </c>
      <c r="BL524" s="18">
        <f>SUM(AW524:BK524)</f>
      </c>
      <c r="BM524" s="18">
        <f>I524-BL524</f>
      </c>
    </row>
    <row r="525" outlineLevel="4">
      <c r="A525" s="5" t="str">
        <v>14.1.16</v>
      </c>
      <c r="B525" s="5" t="str">
        <v/>
      </c>
      <c r="C525" s="5" t="str">
        <v>BSPRELGENG207</v>
      </c>
      <c r="D525" s="5" t="str">
        <v>BSPRELGENG207</v>
      </c>
      <c r="E525" s="19">
        <f>IFERROR(_xlfn.XLOOKUP(F525,Assumptions!B:B,Assumptions!C:C),0)</f>
      </c>
      <c r="F525" s="5" t="str">
        <v>Site Delivery USD</v>
      </c>
      <c r="G525" s="5" t="str">
        <v/>
      </c>
      <c r="H525" s="18">
        <f>G523*E525</f>
      </c>
      <c r="I525" s="18">
        <f>H525*(1-0)</f>
      </c>
      <c r="J525" s="18">
        <v>0</v>
      </c>
      <c r="K525" s="18">
        <v>0</v>
      </c>
      <c r="L525" s="18">
        <v>0</v>
      </c>
      <c r="M525" s="18">
        <v>0</v>
      </c>
      <c r="N525" s="18">
        <v>0</v>
      </c>
      <c r="O525" s="18">
        <v>0</v>
      </c>
      <c r="P525" s="18">
        <v>0</v>
      </c>
      <c r="Q525" s="18">
        <v>0</v>
      </c>
      <c r="R525" s="18">
        <v>0</v>
      </c>
      <c r="S525" s="18">
        <v>0</v>
      </c>
      <c r="T525" s="18">
        <v>0</v>
      </c>
      <c r="U525" s="18">
        <v>0</v>
      </c>
      <c r="V525" s="18">
        <v>0</v>
      </c>
      <c r="W525" s="18">
        <v>0</v>
      </c>
      <c r="X525" s="18">
        <v>0</v>
      </c>
      <c r="Y525" s="18">
        <f>SUM(J525:X525)</f>
      </c>
      <c r="Z525" s="18">
        <f>I525-Y525</f>
      </c>
      <c r="AA525" s="20">
        <v>46294</v>
      </c>
      <c r="AB525" s="20">
        <v>46294</v>
      </c>
      <c r="AC525" s="18">
        <f>IFERROR(_xlfn.XLOOKUP(F525,Assumptions!B:B,Assumptions!D:D),0)</f>
      </c>
      <c r="AD525" s="20">
        <f>AA525+AC525</f>
      </c>
      <c r="AE525" s="20">
        <f>AC525+AB525</f>
      </c>
      <c r="AF525" s="5" t="str">
        <v/>
      </c>
      <c r="AG525" s="18">
        <f>IFERROR(_xlfn.BETA.DIST(DATE(YEAR(AG$2),MONTH(AG$2),15),$AD$2,$AE$2,FALSE,DATE(YEAR($AD525),MONTH($AD525),1),DATE(YEAR($AE525),MONTH($AE525),28)),0)</f>
      </c>
      <c r="AH525" s="18">
        <f>IFERROR(_xlfn.BETA.DIST(DATE(YEAR(AH$2),MONTH(AH$2),15),$AD$2,$AE$2,FALSE,DATE(YEAR($AD525),MONTH($AD525),1),DATE(YEAR($AE525),MONTH($AE525),28)),0)</f>
      </c>
      <c r="AI525" s="18">
        <f>IFERROR(_xlfn.BETA.DIST(DATE(YEAR(AI$2),MONTH(AI$2),15),$AD$2,$AE$2,FALSE,DATE(YEAR($AD525),MONTH($AD525),1),DATE(YEAR($AE525),MONTH($AE525),28)),0)</f>
      </c>
      <c r="AJ525" s="18">
        <f>IFERROR(_xlfn.BETA.DIST(DATE(YEAR(AJ$2),MONTH(AJ$2),15),$AD$2,$AE$2,FALSE,DATE(YEAR($AD525),MONTH($AD525),1),DATE(YEAR($AE525),MONTH($AE525),28)),0)</f>
      </c>
      <c r="AK525" s="18">
        <f>IFERROR(_xlfn.BETA.DIST(DATE(YEAR(AK$2),MONTH(AK$2),15),$AD$2,$AE$2,FALSE,DATE(YEAR($AD525),MONTH($AD525),1),DATE(YEAR($AE525),MONTH($AE525),28)),0)</f>
      </c>
      <c r="AL525" s="18">
        <f>IFERROR(_xlfn.BETA.DIST(DATE(YEAR(AL$2),MONTH(AL$2),15),$AD$2,$AE$2,FALSE,DATE(YEAR($AD525),MONTH($AD525),1),DATE(YEAR($AE525),MONTH($AE525),28)),0)</f>
      </c>
      <c r="AM525" s="18">
        <f>IFERROR(_xlfn.BETA.DIST(DATE(YEAR(AM$2),MONTH(AM$2),15),$AD$2,$AE$2,FALSE,DATE(YEAR($AD525),MONTH($AD525),1),DATE(YEAR($AE525),MONTH($AE525),28)),0)</f>
      </c>
      <c r="AN525" s="18">
        <f>IFERROR(_xlfn.BETA.DIST(DATE(YEAR(AN$2),MONTH(AN$2),15),$AD$2,$AE$2,FALSE,DATE(YEAR($AD525),MONTH($AD525),1),DATE(YEAR($AE525),MONTH($AE525),28)),0)</f>
      </c>
      <c r="AO525" s="18">
        <f>IFERROR(_xlfn.BETA.DIST(DATE(YEAR(AO$2),MONTH(AO$2),15),$AD$2,$AE$2,FALSE,DATE(YEAR($AD525),MONTH($AD525),1),DATE(YEAR($AE525),MONTH($AE525),28)),0)</f>
      </c>
      <c r="AP525" s="18">
        <f>IFERROR(_xlfn.BETA.DIST(DATE(YEAR(AP$2),MONTH(AP$2),15),$AD$2,$AE$2,FALSE,DATE(YEAR($AD525),MONTH($AD525),1),DATE(YEAR($AE525),MONTH($AE525),28)),0)</f>
      </c>
      <c r="AQ525" s="18">
        <f>IFERROR(_xlfn.BETA.DIST(DATE(YEAR(AQ$2),MONTH(AQ$2),15),$AD$2,$AE$2,FALSE,DATE(YEAR($AD525),MONTH($AD525),1),DATE(YEAR($AE525),MONTH($AE525),28)),0)</f>
      </c>
      <c r="AR525" s="18">
        <f>IFERROR(_xlfn.BETA.DIST(DATE(YEAR(AR$2),MONTH(AR$2),15),$AD$2,$AE$2,FALSE,DATE(YEAR($AD525),MONTH($AD525),1),DATE(YEAR($AE525),MONTH($AE525),28)),0)</f>
      </c>
      <c r="AS525" s="18">
        <f>IFERROR(_xlfn.BETA.DIST(DATE(YEAR(AS$2),MONTH(AS$2),15),$AD$2,$AE$2,FALSE,DATE(YEAR($AD525),MONTH($AD525),1),DATE(YEAR($AE525),MONTH($AE525),28)),0)</f>
      </c>
      <c r="AT525" s="18">
        <f>IFERROR(_xlfn.BETA.DIST(DATE(YEAR(AT$2),MONTH(AT$2),15),$AD$2,$AE$2,FALSE,DATE(YEAR($AD525),MONTH($AD525),1),DATE(YEAR($AE525),MONTH($AE525),28)),0)</f>
      </c>
      <c r="AU525" s="18">
        <f>IFERROR(_xlfn.BETA.DIST(DATE(YEAR(AU$2),MONTH(AU$2),15),$AD$2,$AE$2,FALSE,DATE(YEAR($AD525),MONTH($AD525),1),DATE(YEAR($AE525),MONTH($AE525),28)),0)</f>
      </c>
      <c r="AV525" s="18">
        <f>SUM(AG525:AU525)</f>
      </c>
      <c r="AW525" s="18">
        <f>IF(J525&lt;&gt;0,J525,IF($AV525=0,0,AG525/$AV525*$Z525))</f>
      </c>
      <c r="AX525" s="18">
        <f>IF(K525&lt;&gt;0,K525,IF($AV525=0,0,AH525/$AV525*$Z525))</f>
      </c>
      <c r="AY525" s="18">
        <f>IF(L525&lt;&gt;0,L525,IF($AV525=0,0,AI525/$AV525*$Z525))</f>
      </c>
      <c r="AZ525" s="18">
        <f>IF(M525&lt;&gt;0,M525,IF($AV525=0,0,AJ525/$AV525*$Z525))</f>
      </c>
      <c r="BA525" s="18">
        <f>IF(N525&lt;&gt;0,N525,IF($AV525=0,0,AK525/$AV525*$Z525))</f>
      </c>
      <c r="BB525" s="18">
        <f>IF(O525&lt;&gt;0,O525,IF($AV525=0,0,AL525/$AV525*$Z525))</f>
      </c>
      <c r="BC525" s="18">
        <f>IF(P525&lt;&gt;0,P525,IF($AV525=0,0,AM525/$AV525*$Z525))</f>
      </c>
      <c r="BD525" s="18">
        <f>IF(Q525&lt;&gt;0,Q525,IF($AV525=0,0,AN525/$AV525*$Z525))</f>
      </c>
      <c r="BE525" s="18">
        <f>IF(R525&lt;&gt;0,R525,IF($AV525=0,0,AO525/$AV525*$Z525))</f>
      </c>
      <c r="BF525" s="18">
        <f>IF(S525&lt;&gt;0,S525,IF($AV525=0,0,AP525/$AV525*$Z525))</f>
      </c>
      <c r="BG525" s="18">
        <f>IF(T525&lt;&gt;0,T525,IF($AV525=0,0,AQ525/$AV525*$Z525))</f>
      </c>
      <c r="BH525" s="18">
        <f>IF(U525&lt;&gt;0,U525,IF($AV525=0,0,AR525/$AV525*$Z525))</f>
      </c>
      <c r="BI525" s="18">
        <f>IF(V525&lt;&gt;0,V525,IF($AV525=0,0,AS525/$AV525*$Z525))</f>
      </c>
      <c r="BJ525" s="18">
        <f>IF(W525&lt;&gt;0,W525,IF($AV525=0,0,AT525/$AV525*$Z525))</f>
      </c>
      <c r="BK525" s="18">
        <f>IF(X525&lt;&gt;0,X525,IF($AV525=0,0,AU525/$AV525*$Z525))</f>
      </c>
      <c r="BL525" s="18">
        <f>SUM(AW525:BK525)</f>
      </c>
      <c r="BM525" s="18">
        <f>I525-BL525</f>
      </c>
    </row>
    <row r="526" outlineLevel="4">
      <c r="A526" s="5" t="str">
        <v>14.1.16</v>
      </c>
      <c r="B526" s="5" t="str">
        <v/>
      </c>
      <c r="C526" s="5" t="str">
        <v>BSKDGNGENGR07</v>
      </c>
      <c r="D526" s="5" t="str">
        <v>BSKDGNGENGR07</v>
      </c>
      <c r="E526" s="19">
        <f>IFERROR(_xlfn.XLOOKUP(F526,Assumptions!B:B,Assumptions!C:C),0)</f>
      </c>
      <c r="F526" s="5" t="str">
        <v>Retention</v>
      </c>
      <c r="G526" s="5" t="str">
        <v/>
      </c>
      <c r="H526" s="18">
        <f>G523*E526</f>
      </c>
      <c r="I526" s="18">
        <f>H526*(1-0)</f>
      </c>
      <c r="J526" s="18">
        <v>0</v>
      </c>
      <c r="K526" s="18">
        <v>0</v>
      </c>
      <c r="L526" s="18">
        <v>0</v>
      </c>
      <c r="M526" s="18">
        <v>0</v>
      </c>
      <c r="N526" s="18">
        <v>0</v>
      </c>
      <c r="O526" s="18">
        <v>0</v>
      </c>
      <c r="P526" s="18">
        <v>0</v>
      </c>
      <c r="Q526" s="18">
        <v>0</v>
      </c>
      <c r="R526" s="18">
        <v>0</v>
      </c>
      <c r="S526" s="18">
        <v>0</v>
      </c>
      <c r="T526" s="18">
        <v>0</v>
      </c>
      <c r="U526" s="18">
        <v>0</v>
      </c>
      <c r="V526" s="18">
        <v>0</v>
      </c>
      <c r="W526" s="18">
        <v>0</v>
      </c>
      <c r="X526" s="18">
        <v>0</v>
      </c>
      <c r="Y526" s="18">
        <f>SUM(J526:X526)</f>
      </c>
      <c r="Z526" s="18">
        <f>I526-Y526</f>
      </c>
      <c r="AA526" s="20">
        <v>46483</v>
      </c>
      <c r="AB526" s="20">
        <v>46483</v>
      </c>
      <c r="AC526" s="18">
        <f>IFERROR(_xlfn.XLOOKUP(F526,Assumptions!B:B,Assumptions!D:D),0)</f>
      </c>
      <c r="AD526" s="20">
        <f>AA526+AC526</f>
      </c>
      <c r="AE526" s="20">
        <f>AC526+AB526</f>
      </c>
      <c r="AF526" s="5" t="str">
        <v/>
      </c>
      <c r="AG526" s="18">
        <f>IFERROR(_xlfn.BETA.DIST(DATE(YEAR(AG$2),MONTH(AG$2),15),$AD$2,$AE$2,FALSE,DATE(YEAR($AD526),MONTH($AD526),1),DATE(YEAR($AE526),MONTH($AE526),28)),0)</f>
      </c>
      <c r="AH526" s="18">
        <f>IFERROR(_xlfn.BETA.DIST(DATE(YEAR(AH$2),MONTH(AH$2),15),$AD$2,$AE$2,FALSE,DATE(YEAR($AD526),MONTH($AD526),1),DATE(YEAR($AE526),MONTH($AE526),28)),0)</f>
      </c>
      <c r="AI526" s="18">
        <f>IFERROR(_xlfn.BETA.DIST(DATE(YEAR(AI$2),MONTH(AI$2),15),$AD$2,$AE$2,FALSE,DATE(YEAR($AD526),MONTH($AD526),1),DATE(YEAR($AE526),MONTH($AE526),28)),0)</f>
      </c>
      <c r="AJ526" s="18">
        <f>IFERROR(_xlfn.BETA.DIST(DATE(YEAR(AJ$2),MONTH(AJ$2),15),$AD$2,$AE$2,FALSE,DATE(YEAR($AD526),MONTH($AD526),1),DATE(YEAR($AE526),MONTH($AE526),28)),0)</f>
      </c>
      <c r="AK526" s="18">
        <f>IFERROR(_xlfn.BETA.DIST(DATE(YEAR(AK$2),MONTH(AK$2),15),$AD$2,$AE$2,FALSE,DATE(YEAR($AD526),MONTH($AD526),1),DATE(YEAR($AE526),MONTH($AE526),28)),0)</f>
      </c>
      <c r="AL526" s="18">
        <f>IFERROR(_xlfn.BETA.DIST(DATE(YEAR(AL$2),MONTH(AL$2),15),$AD$2,$AE$2,FALSE,DATE(YEAR($AD526),MONTH($AD526),1),DATE(YEAR($AE526),MONTH($AE526),28)),0)</f>
      </c>
      <c r="AM526" s="18">
        <f>IFERROR(_xlfn.BETA.DIST(DATE(YEAR(AM$2),MONTH(AM$2),15),$AD$2,$AE$2,FALSE,DATE(YEAR($AD526),MONTH($AD526),1),DATE(YEAR($AE526),MONTH($AE526),28)),0)</f>
      </c>
      <c r="AN526" s="18">
        <f>IFERROR(_xlfn.BETA.DIST(DATE(YEAR(AN$2),MONTH(AN$2),15),$AD$2,$AE$2,FALSE,DATE(YEAR($AD526),MONTH($AD526),1),DATE(YEAR($AE526),MONTH($AE526),28)),0)</f>
      </c>
      <c r="AO526" s="18">
        <f>IFERROR(_xlfn.BETA.DIST(DATE(YEAR(AO$2),MONTH(AO$2),15),$AD$2,$AE$2,FALSE,DATE(YEAR($AD526),MONTH($AD526),1),DATE(YEAR($AE526),MONTH($AE526),28)),0)</f>
      </c>
      <c r="AP526" s="18">
        <f>IFERROR(_xlfn.BETA.DIST(DATE(YEAR(AP$2),MONTH(AP$2),15),$AD$2,$AE$2,FALSE,DATE(YEAR($AD526),MONTH($AD526),1),DATE(YEAR($AE526),MONTH($AE526),28)),0)</f>
      </c>
      <c r="AQ526" s="18">
        <f>IFERROR(_xlfn.BETA.DIST(DATE(YEAR(AQ$2),MONTH(AQ$2),15),$AD$2,$AE$2,FALSE,DATE(YEAR($AD526),MONTH($AD526),1),DATE(YEAR($AE526),MONTH($AE526),28)),0)</f>
      </c>
      <c r="AR526" s="18">
        <f>IFERROR(_xlfn.BETA.DIST(DATE(YEAR(AR$2),MONTH(AR$2),15),$AD$2,$AE$2,FALSE,DATE(YEAR($AD526),MONTH($AD526),1),DATE(YEAR($AE526),MONTH($AE526),28)),0)</f>
      </c>
      <c r="AS526" s="18">
        <f>IFERROR(_xlfn.BETA.DIST(DATE(YEAR(AS$2),MONTH(AS$2),15),$AD$2,$AE$2,FALSE,DATE(YEAR($AD526),MONTH($AD526),1),DATE(YEAR($AE526),MONTH($AE526),28)),0)</f>
      </c>
      <c r="AT526" s="18">
        <f>IFERROR(_xlfn.BETA.DIST(DATE(YEAR(AT$2),MONTH(AT$2),15),$AD$2,$AE$2,FALSE,DATE(YEAR($AD526),MONTH($AD526),1),DATE(YEAR($AE526),MONTH($AE526),28)),0)</f>
      </c>
      <c r="AU526" s="18">
        <f>IFERROR(_xlfn.BETA.DIST(DATE(YEAR(AU$2),MONTH(AU$2),15),$AD$2,$AE$2,FALSE,DATE(YEAR($AD526),MONTH($AD526),1),DATE(YEAR($AE526),MONTH($AE526),28)),0)</f>
      </c>
      <c r="AV526" s="18">
        <f>SUM(AG526:AU526)</f>
      </c>
      <c r="AW526" s="18">
        <f>IF(J526&lt;&gt;0,J526,IF($AV526=0,0,AG526/$AV526*$Z526))</f>
      </c>
      <c r="AX526" s="18">
        <f>IF(K526&lt;&gt;0,K526,IF($AV526=0,0,AH526/$AV526*$Z526))</f>
      </c>
      <c r="AY526" s="18">
        <f>IF(L526&lt;&gt;0,L526,IF($AV526=0,0,AI526/$AV526*$Z526))</f>
      </c>
      <c r="AZ526" s="18">
        <f>IF(M526&lt;&gt;0,M526,IF($AV526=0,0,AJ526/$AV526*$Z526))</f>
      </c>
      <c r="BA526" s="18">
        <f>IF(N526&lt;&gt;0,N526,IF($AV526=0,0,AK526/$AV526*$Z526))</f>
      </c>
      <c r="BB526" s="18">
        <f>IF(O526&lt;&gt;0,O526,IF($AV526=0,0,AL526/$AV526*$Z526))</f>
      </c>
      <c r="BC526" s="18">
        <f>IF(P526&lt;&gt;0,P526,IF($AV526=0,0,AM526/$AV526*$Z526))</f>
      </c>
      <c r="BD526" s="18">
        <f>IF(Q526&lt;&gt;0,Q526,IF($AV526=0,0,AN526/$AV526*$Z526))</f>
      </c>
      <c r="BE526" s="18">
        <f>IF(R526&lt;&gt;0,R526,IF($AV526=0,0,AO526/$AV526*$Z526))</f>
      </c>
      <c r="BF526" s="18">
        <f>IF(S526&lt;&gt;0,S526,IF($AV526=0,0,AP526/$AV526*$Z526))</f>
      </c>
      <c r="BG526" s="18">
        <f>IF(T526&lt;&gt;0,T526,IF($AV526=0,0,AQ526/$AV526*$Z526))</f>
      </c>
      <c r="BH526" s="18">
        <f>IF(U526&lt;&gt;0,U526,IF($AV526=0,0,AR526/$AV526*$Z526))</f>
      </c>
      <c r="BI526" s="18">
        <f>IF(V526&lt;&gt;0,V526,IF($AV526=0,0,AS526/$AV526*$Z526))</f>
      </c>
      <c r="BJ526" s="18">
        <f>IF(W526&lt;&gt;0,W526,IF($AV526=0,0,AT526/$AV526*$Z526))</f>
      </c>
      <c r="BK526" s="18">
        <f>IF(X526&lt;&gt;0,X526,IF($AV526=0,0,AU526/$AV526*$Z526))</f>
      </c>
      <c r="BL526" s="18">
        <f>SUM(AW526:BK526)</f>
      </c>
      <c r="BM526" s="18">
        <f>I526-BL526</f>
      </c>
    </row>
    <row r="527" outlineLevel="3">
      <c r="A527" s="17" t="str">
        <v>14.1.17</v>
      </c>
      <c r="B527" s="17" t="str">
        <v/>
      </c>
      <c r="C527" s="17" t="str">
        <v/>
      </c>
      <c r="D527" s="17" t="str">
        <v/>
      </c>
      <c r="E527" s="17" t="str">
        <v>14.1.17</v>
      </c>
      <c r="F527" s="17" t="str">
        <v>Single phase SF6 surge arresters complete (as applicable).</v>
      </c>
      <c r="G527" s="17">
        <v>5889.6</v>
      </c>
      <c r="H527" s="17" t="str">
        <v/>
      </c>
      <c r="I527" s="17" t="str">
        <v/>
      </c>
      <c r="J527" s="17" t="str">
        <v/>
      </c>
      <c r="K527" s="17" t="str">
        <v/>
      </c>
      <c r="L527" s="17" t="str">
        <v/>
      </c>
      <c r="M527" s="17" t="str">
        <v/>
      </c>
      <c r="N527" s="17" t="str">
        <v/>
      </c>
      <c r="O527" s="17" t="str">
        <v/>
      </c>
      <c r="P527" s="17" t="str">
        <v/>
      </c>
      <c r="Q527" s="17" t="str">
        <v/>
      </c>
      <c r="R527" s="17" t="str">
        <v/>
      </c>
      <c r="S527" s="17" t="str">
        <v/>
      </c>
      <c r="T527" s="17" t="str">
        <v/>
      </c>
      <c r="U527" s="17" t="str">
        <v/>
      </c>
      <c r="V527" s="17" t="str">
        <v/>
      </c>
      <c r="W527" s="17" t="str">
        <v/>
      </c>
      <c r="X527" s="17" t="str">
        <v/>
      </c>
      <c r="Y527" s="17" t="str">
        <v/>
      </c>
      <c r="Z527" s="17" t="str">
        <v/>
      </c>
      <c r="AA527" s="17" t="str">
        <v/>
      </c>
      <c r="AB527" s="17" t="str">
        <v/>
      </c>
      <c r="AC527" s="17" t="str">
        <v/>
      </c>
      <c r="AD527" s="17" t="str">
        <v/>
      </c>
      <c r="AE527" s="17" t="str">
        <v/>
      </c>
      <c r="AF527" s="5" t="str">
        <v/>
      </c>
      <c r="AG527" s="18">
        <f>IFERROR(_xlfn.BETA.DIST(DATE(YEAR(AG$2),MONTH(AG$2),15),$AD$2,$AE$2,FALSE,DATE(YEAR($AD527),MONTH($AD527),1),DATE(YEAR($AE527),MONTH($AE527),28)),0)</f>
      </c>
      <c r="AH527" s="18">
        <f>IFERROR(_xlfn.BETA.DIST(DATE(YEAR(AH$2),MONTH(AH$2),15),$AD$2,$AE$2,FALSE,DATE(YEAR($AD527),MONTH($AD527),1),DATE(YEAR($AE527),MONTH($AE527),28)),0)</f>
      </c>
      <c r="AI527" s="18">
        <f>IFERROR(_xlfn.BETA.DIST(DATE(YEAR(AI$2),MONTH(AI$2),15),$AD$2,$AE$2,FALSE,DATE(YEAR($AD527),MONTH($AD527),1),DATE(YEAR($AE527),MONTH($AE527),28)),0)</f>
      </c>
      <c r="AJ527" s="18">
        <f>IFERROR(_xlfn.BETA.DIST(DATE(YEAR(AJ$2),MONTH(AJ$2),15),$AD$2,$AE$2,FALSE,DATE(YEAR($AD527),MONTH($AD527),1),DATE(YEAR($AE527),MONTH($AE527),28)),0)</f>
      </c>
      <c r="AK527" s="18">
        <f>IFERROR(_xlfn.BETA.DIST(DATE(YEAR(AK$2),MONTH(AK$2),15),$AD$2,$AE$2,FALSE,DATE(YEAR($AD527),MONTH($AD527),1),DATE(YEAR($AE527),MONTH($AE527),28)),0)</f>
      </c>
      <c r="AL527" s="18">
        <f>IFERROR(_xlfn.BETA.DIST(DATE(YEAR(AL$2),MONTH(AL$2),15),$AD$2,$AE$2,FALSE,DATE(YEAR($AD527),MONTH($AD527),1),DATE(YEAR($AE527),MONTH($AE527),28)),0)</f>
      </c>
      <c r="AM527" s="18">
        <f>IFERROR(_xlfn.BETA.DIST(DATE(YEAR(AM$2),MONTH(AM$2),15),$AD$2,$AE$2,FALSE,DATE(YEAR($AD527),MONTH($AD527),1),DATE(YEAR($AE527),MONTH($AE527),28)),0)</f>
      </c>
      <c r="AN527" s="18">
        <f>IFERROR(_xlfn.BETA.DIST(DATE(YEAR(AN$2),MONTH(AN$2),15),$AD$2,$AE$2,FALSE,DATE(YEAR($AD527),MONTH($AD527),1),DATE(YEAR($AE527),MONTH($AE527),28)),0)</f>
      </c>
      <c r="AO527" s="18">
        <f>IFERROR(_xlfn.BETA.DIST(DATE(YEAR(AO$2),MONTH(AO$2),15),$AD$2,$AE$2,FALSE,DATE(YEAR($AD527),MONTH($AD527),1),DATE(YEAR($AE527),MONTH($AE527),28)),0)</f>
      </c>
      <c r="AP527" s="18">
        <f>IFERROR(_xlfn.BETA.DIST(DATE(YEAR(AP$2),MONTH(AP$2),15),$AD$2,$AE$2,FALSE,DATE(YEAR($AD527),MONTH($AD527),1),DATE(YEAR($AE527),MONTH($AE527),28)),0)</f>
      </c>
      <c r="AQ527" s="18">
        <f>IFERROR(_xlfn.BETA.DIST(DATE(YEAR(AQ$2),MONTH(AQ$2),15),$AD$2,$AE$2,FALSE,DATE(YEAR($AD527),MONTH($AD527),1),DATE(YEAR($AE527),MONTH($AE527),28)),0)</f>
      </c>
      <c r="AR527" s="18">
        <f>IFERROR(_xlfn.BETA.DIST(DATE(YEAR(AR$2),MONTH(AR$2),15),$AD$2,$AE$2,FALSE,DATE(YEAR($AD527),MONTH($AD527),1),DATE(YEAR($AE527),MONTH($AE527),28)),0)</f>
      </c>
      <c r="AS527" s="18">
        <f>IFERROR(_xlfn.BETA.DIST(DATE(YEAR(AS$2),MONTH(AS$2),15),$AD$2,$AE$2,FALSE,DATE(YEAR($AD527),MONTH($AD527),1),DATE(YEAR($AE527),MONTH($AE527),28)),0)</f>
      </c>
      <c r="AT527" s="18">
        <f>IFERROR(_xlfn.BETA.DIST(DATE(YEAR(AT$2),MONTH(AT$2),15),$AD$2,$AE$2,FALSE,DATE(YEAR($AD527),MONTH($AD527),1),DATE(YEAR($AE527),MONTH($AE527),28)),0)</f>
      </c>
      <c r="AU527" s="18">
        <f>IFERROR(_xlfn.BETA.DIST(DATE(YEAR(AU$2),MONTH(AU$2),15),$AD$2,$AE$2,FALSE,DATE(YEAR($AD527),MONTH($AD527),1),DATE(YEAR($AE527),MONTH($AE527),28)),0)</f>
      </c>
      <c r="AV527" s="18">
        <f>SUM(AG527:AU527)</f>
      </c>
      <c r="AW527" s="18">
        <f>IF(J527&lt;&gt;0,J527,IF($AV527=0,0,AG527/$AV527*$Z527))</f>
      </c>
      <c r="AX527" s="18">
        <f>IF(K527&lt;&gt;0,K527,IF($AV527=0,0,AH527/$AV527*$Z527))</f>
      </c>
      <c r="AY527" s="18">
        <f>IF(L527&lt;&gt;0,L527,IF($AV527=0,0,AI527/$AV527*$Z527))</f>
      </c>
      <c r="AZ527" s="18">
        <f>IF(M527&lt;&gt;0,M527,IF($AV527=0,0,AJ527/$AV527*$Z527))</f>
      </c>
      <c r="BA527" s="18">
        <f>IF(N527&lt;&gt;0,N527,IF($AV527=0,0,AK527/$AV527*$Z527))</f>
      </c>
      <c r="BB527" s="18">
        <f>IF(O527&lt;&gt;0,O527,IF($AV527=0,0,AL527/$AV527*$Z527))</f>
      </c>
      <c r="BC527" s="18">
        <f>IF(P527&lt;&gt;0,P527,IF($AV527=0,0,AM527/$AV527*$Z527))</f>
      </c>
      <c r="BD527" s="18">
        <f>IF(Q527&lt;&gt;0,Q527,IF($AV527=0,0,AN527/$AV527*$Z527))</f>
      </c>
      <c r="BE527" s="18">
        <f>IF(R527&lt;&gt;0,R527,IF($AV527=0,0,AO527/$AV527*$Z527))</f>
      </c>
      <c r="BF527" s="18">
        <f>IF(S527&lt;&gt;0,S527,IF($AV527=0,0,AP527/$AV527*$Z527))</f>
      </c>
      <c r="BG527" s="18">
        <f>IF(T527&lt;&gt;0,T527,IF($AV527=0,0,AQ527/$AV527*$Z527))</f>
      </c>
      <c r="BH527" s="18">
        <f>IF(U527&lt;&gt;0,U527,IF($AV527=0,0,AR527/$AV527*$Z527))</f>
      </c>
      <c r="BI527" s="18">
        <f>IF(V527&lt;&gt;0,V527,IF($AV527=0,0,AS527/$AV527*$Z527))</f>
      </c>
      <c r="BJ527" s="18">
        <f>IF(W527&lt;&gt;0,W527,IF($AV527=0,0,AT527/$AV527*$Z527))</f>
      </c>
      <c r="BK527" s="18">
        <f>IF(X527&lt;&gt;0,X527,IF($AV527=0,0,AU527/$AV527*$Z527))</f>
      </c>
      <c r="BL527" s="18">
        <f>SUM(AW527:BK527)</f>
      </c>
      <c r="BM527" s="17" t="str">
        <v/>
      </c>
    </row>
    <row r="528" outlineLevel="4">
      <c r="A528" s="5" t="str">
        <v>14.1.17</v>
      </c>
      <c r="B528" s="5" t="str">
        <v/>
      </c>
      <c r="C528" s="5" t="str">
        <v>BSKDGNGENGR05</v>
      </c>
      <c r="D528" s="5" t="str">
        <v>BSKDGNGENGR05</v>
      </c>
      <c r="E528" s="19">
        <f>IFERROR(_xlfn.XLOOKUP(F528,Assumptions!B:B,Assumptions!C:C),0)</f>
      </c>
      <c r="F528" s="5" t="str">
        <v>Advanced Payment</v>
      </c>
      <c r="G528" s="5" t="str">
        <v/>
      </c>
      <c r="H528" s="18">
        <f>G527*E528</f>
      </c>
      <c r="I528" s="18">
        <f>H528*(1-0)</f>
      </c>
      <c r="J528" s="18">
        <v>0</v>
      </c>
      <c r="K528" s="18">
        <v>0</v>
      </c>
      <c r="L528" s="18">
        <v>0</v>
      </c>
      <c r="M528" s="18">
        <v>0</v>
      </c>
      <c r="N528" s="18">
        <v>0</v>
      </c>
      <c r="O528" s="18">
        <v>0</v>
      </c>
      <c r="P528" s="18">
        <v>0</v>
      </c>
      <c r="Q528" s="18">
        <v>0</v>
      </c>
      <c r="R528" s="18">
        <v>0</v>
      </c>
      <c r="S528" s="18">
        <v>0</v>
      </c>
      <c r="T528" s="18">
        <v>0</v>
      </c>
      <c r="U528" s="18">
        <v>0</v>
      </c>
      <c r="V528" s="18">
        <v>0</v>
      </c>
      <c r="W528" s="18">
        <v>0</v>
      </c>
      <c r="X528" s="18">
        <v>0</v>
      </c>
      <c r="Y528" s="18">
        <f>SUM(J528:X528)</f>
      </c>
      <c r="Z528" s="18">
        <f>I528-Y528</f>
      </c>
      <c r="AA528" s="20">
        <v>46026</v>
      </c>
      <c r="AB528" s="20">
        <v>46026</v>
      </c>
      <c r="AC528" s="18">
        <f>IFERROR(_xlfn.XLOOKUP(F528,Assumptions!B:B,Assumptions!D:D),0)</f>
      </c>
      <c r="AD528" s="20">
        <f>AA528+AC528</f>
      </c>
      <c r="AE528" s="20">
        <f>AC528+AB528</f>
      </c>
      <c r="AF528" s="5" t="str">
        <v/>
      </c>
      <c r="AG528" s="18">
        <f>IFERROR(_xlfn.BETA.DIST(DATE(YEAR(AG$2),MONTH(AG$2),15),$AD$2,$AE$2,FALSE,DATE(YEAR($AD528),MONTH($AD528),1),DATE(YEAR($AE528),MONTH($AE528),28)),0)</f>
      </c>
      <c r="AH528" s="18">
        <f>IFERROR(_xlfn.BETA.DIST(DATE(YEAR(AH$2),MONTH(AH$2),15),$AD$2,$AE$2,FALSE,DATE(YEAR($AD528),MONTH($AD528),1),DATE(YEAR($AE528),MONTH($AE528),28)),0)</f>
      </c>
      <c r="AI528" s="18">
        <f>IFERROR(_xlfn.BETA.DIST(DATE(YEAR(AI$2),MONTH(AI$2),15),$AD$2,$AE$2,FALSE,DATE(YEAR($AD528),MONTH($AD528),1),DATE(YEAR($AE528),MONTH($AE528),28)),0)</f>
      </c>
      <c r="AJ528" s="18">
        <f>IFERROR(_xlfn.BETA.DIST(DATE(YEAR(AJ$2),MONTH(AJ$2),15),$AD$2,$AE$2,FALSE,DATE(YEAR($AD528),MONTH($AD528),1),DATE(YEAR($AE528),MONTH($AE528),28)),0)</f>
      </c>
      <c r="AK528" s="18">
        <f>IFERROR(_xlfn.BETA.DIST(DATE(YEAR(AK$2),MONTH(AK$2),15),$AD$2,$AE$2,FALSE,DATE(YEAR($AD528),MONTH($AD528),1),DATE(YEAR($AE528),MONTH($AE528),28)),0)</f>
      </c>
      <c r="AL528" s="18">
        <f>IFERROR(_xlfn.BETA.DIST(DATE(YEAR(AL$2),MONTH(AL$2),15),$AD$2,$AE$2,FALSE,DATE(YEAR($AD528),MONTH($AD528),1),DATE(YEAR($AE528),MONTH($AE528),28)),0)</f>
      </c>
      <c r="AM528" s="18">
        <f>IFERROR(_xlfn.BETA.DIST(DATE(YEAR(AM$2),MONTH(AM$2),15),$AD$2,$AE$2,FALSE,DATE(YEAR($AD528),MONTH($AD528),1),DATE(YEAR($AE528),MONTH($AE528),28)),0)</f>
      </c>
      <c r="AN528" s="18">
        <f>IFERROR(_xlfn.BETA.DIST(DATE(YEAR(AN$2),MONTH(AN$2),15),$AD$2,$AE$2,FALSE,DATE(YEAR($AD528),MONTH($AD528),1),DATE(YEAR($AE528),MONTH($AE528),28)),0)</f>
      </c>
      <c r="AO528" s="18">
        <f>IFERROR(_xlfn.BETA.DIST(DATE(YEAR(AO$2),MONTH(AO$2),15),$AD$2,$AE$2,FALSE,DATE(YEAR($AD528),MONTH($AD528),1),DATE(YEAR($AE528),MONTH($AE528),28)),0)</f>
      </c>
      <c r="AP528" s="18">
        <f>IFERROR(_xlfn.BETA.DIST(DATE(YEAR(AP$2),MONTH(AP$2),15),$AD$2,$AE$2,FALSE,DATE(YEAR($AD528),MONTH($AD528),1),DATE(YEAR($AE528),MONTH($AE528),28)),0)</f>
      </c>
      <c r="AQ528" s="18">
        <f>IFERROR(_xlfn.BETA.DIST(DATE(YEAR(AQ$2),MONTH(AQ$2),15),$AD$2,$AE$2,FALSE,DATE(YEAR($AD528),MONTH($AD528),1),DATE(YEAR($AE528),MONTH($AE528),28)),0)</f>
      </c>
      <c r="AR528" s="18">
        <f>IFERROR(_xlfn.BETA.DIST(DATE(YEAR(AR$2),MONTH(AR$2),15),$AD$2,$AE$2,FALSE,DATE(YEAR($AD528),MONTH($AD528),1),DATE(YEAR($AE528),MONTH($AE528),28)),0)</f>
      </c>
      <c r="AS528" s="18">
        <f>IFERROR(_xlfn.BETA.DIST(DATE(YEAR(AS$2),MONTH(AS$2),15),$AD$2,$AE$2,FALSE,DATE(YEAR($AD528),MONTH($AD528),1),DATE(YEAR($AE528),MONTH($AE528),28)),0)</f>
      </c>
      <c r="AT528" s="18">
        <f>IFERROR(_xlfn.BETA.DIST(DATE(YEAR(AT$2),MONTH(AT$2),15),$AD$2,$AE$2,FALSE,DATE(YEAR($AD528),MONTH($AD528),1),DATE(YEAR($AE528),MONTH($AE528),28)),0)</f>
      </c>
      <c r="AU528" s="18">
        <f>IFERROR(_xlfn.BETA.DIST(DATE(YEAR(AU$2),MONTH(AU$2),15),$AD$2,$AE$2,FALSE,DATE(YEAR($AD528),MONTH($AD528),1),DATE(YEAR($AE528),MONTH($AE528),28)),0)</f>
      </c>
      <c r="AV528" s="18">
        <f>SUM(AG528:AU528)</f>
      </c>
      <c r="AW528" s="18">
        <f>IF(J528&lt;&gt;0,J528,IF($AV528=0,0,AG528/$AV528*$Z528))</f>
      </c>
      <c r="AX528" s="18">
        <f>IF(K528&lt;&gt;0,K528,IF($AV528=0,0,AH528/$AV528*$Z528))</f>
      </c>
      <c r="AY528" s="18">
        <f>IF(L528&lt;&gt;0,L528,IF($AV528=0,0,AI528/$AV528*$Z528))</f>
      </c>
      <c r="AZ528" s="18">
        <f>IF(M528&lt;&gt;0,M528,IF($AV528=0,0,AJ528/$AV528*$Z528))</f>
      </c>
      <c r="BA528" s="18">
        <f>IF(N528&lt;&gt;0,N528,IF($AV528=0,0,AK528/$AV528*$Z528))</f>
      </c>
      <c r="BB528" s="18">
        <f>IF(O528&lt;&gt;0,O528,IF($AV528=0,0,AL528/$AV528*$Z528))</f>
      </c>
      <c r="BC528" s="18">
        <f>IF(P528&lt;&gt;0,P528,IF($AV528=0,0,AM528/$AV528*$Z528))</f>
      </c>
      <c r="BD528" s="18">
        <f>IF(Q528&lt;&gt;0,Q528,IF($AV528=0,0,AN528/$AV528*$Z528))</f>
      </c>
      <c r="BE528" s="18">
        <f>IF(R528&lt;&gt;0,R528,IF($AV528=0,0,AO528/$AV528*$Z528))</f>
      </c>
      <c r="BF528" s="18">
        <f>IF(S528&lt;&gt;0,S528,IF($AV528=0,0,AP528/$AV528*$Z528))</f>
      </c>
      <c r="BG528" s="18">
        <f>IF(T528&lt;&gt;0,T528,IF($AV528=0,0,AQ528/$AV528*$Z528))</f>
      </c>
      <c r="BH528" s="18">
        <f>IF(U528&lt;&gt;0,U528,IF($AV528=0,0,AR528/$AV528*$Z528))</f>
      </c>
      <c r="BI528" s="18">
        <f>IF(V528&lt;&gt;0,V528,IF($AV528=0,0,AS528/$AV528*$Z528))</f>
      </c>
      <c r="BJ528" s="18">
        <f>IF(W528&lt;&gt;0,W528,IF($AV528=0,0,AT528/$AV528*$Z528))</f>
      </c>
      <c r="BK528" s="18">
        <f>IF(X528&lt;&gt;0,X528,IF($AV528=0,0,AU528/$AV528*$Z528))</f>
      </c>
      <c r="BL528" s="18">
        <f>SUM(AW528:BK528)</f>
      </c>
      <c r="BM528" s="18">
        <f>I528-BL528</f>
      </c>
    </row>
    <row r="529" outlineLevel="4">
      <c r="A529" s="5" t="str">
        <v>14.1.17</v>
      </c>
      <c r="B529" s="5" t="str">
        <v/>
      </c>
      <c r="C529" s="5" t="str">
        <v>BSPRELGENG207</v>
      </c>
      <c r="D529" s="5" t="str">
        <v>BSPRELGENG207</v>
      </c>
      <c r="E529" s="19">
        <f>IFERROR(_xlfn.XLOOKUP(F529,Assumptions!B:B,Assumptions!C:C),0)</f>
      </c>
      <c r="F529" s="5" t="str">
        <v>Site Delivery USD</v>
      </c>
      <c r="G529" s="5" t="str">
        <v/>
      </c>
      <c r="H529" s="18">
        <f>G527*E529</f>
      </c>
      <c r="I529" s="18">
        <f>H529*(1-0)</f>
      </c>
      <c r="J529" s="18">
        <v>0</v>
      </c>
      <c r="K529" s="18">
        <v>0</v>
      </c>
      <c r="L529" s="18">
        <v>0</v>
      </c>
      <c r="M529" s="18">
        <v>0</v>
      </c>
      <c r="N529" s="18">
        <v>0</v>
      </c>
      <c r="O529" s="18">
        <v>0</v>
      </c>
      <c r="P529" s="18">
        <v>0</v>
      </c>
      <c r="Q529" s="18">
        <v>0</v>
      </c>
      <c r="R529" s="18">
        <v>0</v>
      </c>
      <c r="S529" s="18">
        <v>0</v>
      </c>
      <c r="T529" s="18">
        <v>0</v>
      </c>
      <c r="U529" s="18">
        <v>0</v>
      </c>
      <c r="V529" s="18">
        <v>0</v>
      </c>
      <c r="W529" s="18">
        <v>0</v>
      </c>
      <c r="X529" s="18">
        <v>0</v>
      </c>
      <c r="Y529" s="18">
        <f>SUM(J529:X529)</f>
      </c>
      <c r="Z529" s="18">
        <f>I529-Y529</f>
      </c>
      <c r="AA529" s="20">
        <v>46294</v>
      </c>
      <c r="AB529" s="20">
        <v>46294</v>
      </c>
      <c r="AC529" s="18">
        <f>IFERROR(_xlfn.XLOOKUP(F529,Assumptions!B:B,Assumptions!D:D),0)</f>
      </c>
      <c r="AD529" s="20">
        <f>AA529+AC529</f>
      </c>
      <c r="AE529" s="20">
        <f>AC529+AB529</f>
      </c>
      <c r="AF529" s="5" t="str">
        <v/>
      </c>
      <c r="AG529" s="18">
        <f>IFERROR(_xlfn.BETA.DIST(DATE(YEAR(AG$2),MONTH(AG$2),15),$AD$2,$AE$2,FALSE,DATE(YEAR($AD529),MONTH($AD529),1),DATE(YEAR($AE529),MONTH($AE529),28)),0)</f>
      </c>
      <c r="AH529" s="18">
        <f>IFERROR(_xlfn.BETA.DIST(DATE(YEAR(AH$2),MONTH(AH$2),15),$AD$2,$AE$2,FALSE,DATE(YEAR($AD529),MONTH($AD529),1),DATE(YEAR($AE529),MONTH($AE529),28)),0)</f>
      </c>
      <c r="AI529" s="18">
        <f>IFERROR(_xlfn.BETA.DIST(DATE(YEAR(AI$2),MONTH(AI$2),15),$AD$2,$AE$2,FALSE,DATE(YEAR($AD529),MONTH($AD529),1),DATE(YEAR($AE529),MONTH($AE529),28)),0)</f>
      </c>
      <c r="AJ529" s="18">
        <f>IFERROR(_xlfn.BETA.DIST(DATE(YEAR(AJ$2),MONTH(AJ$2),15),$AD$2,$AE$2,FALSE,DATE(YEAR($AD529),MONTH($AD529),1),DATE(YEAR($AE529),MONTH($AE529),28)),0)</f>
      </c>
      <c r="AK529" s="18">
        <f>IFERROR(_xlfn.BETA.DIST(DATE(YEAR(AK$2),MONTH(AK$2),15),$AD$2,$AE$2,FALSE,DATE(YEAR($AD529),MONTH($AD529),1),DATE(YEAR($AE529),MONTH($AE529),28)),0)</f>
      </c>
      <c r="AL529" s="18">
        <f>IFERROR(_xlfn.BETA.DIST(DATE(YEAR(AL$2),MONTH(AL$2),15),$AD$2,$AE$2,FALSE,DATE(YEAR($AD529),MONTH($AD529),1),DATE(YEAR($AE529),MONTH($AE529),28)),0)</f>
      </c>
      <c r="AM529" s="18">
        <f>IFERROR(_xlfn.BETA.DIST(DATE(YEAR(AM$2),MONTH(AM$2),15),$AD$2,$AE$2,FALSE,DATE(YEAR($AD529),MONTH($AD529),1),DATE(YEAR($AE529),MONTH($AE529),28)),0)</f>
      </c>
      <c r="AN529" s="18">
        <f>IFERROR(_xlfn.BETA.DIST(DATE(YEAR(AN$2),MONTH(AN$2),15),$AD$2,$AE$2,FALSE,DATE(YEAR($AD529),MONTH($AD529),1),DATE(YEAR($AE529),MONTH($AE529),28)),0)</f>
      </c>
      <c r="AO529" s="18">
        <f>IFERROR(_xlfn.BETA.DIST(DATE(YEAR(AO$2),MONTH(AO$2),15),$AD$2,$AE$2,FALSE,DATE(YEAR($AD529),MONTH($AD529),1),DATE(YEAR($AE529),MONTH($AE529),28)),0)</f>
      </c>
      <c r="AP529" s="18">
        <f>IFERROR(_xlfn.BETA.DIST(DATE(YEAR(AP$2),MONTH(AP$2),15),$AD$2,$AE$2,FALSE,DATE(YEAR($AD529),MONTH($AD529),1),DATE(YEAR($AE529),MONTH($AE529),28)),0)</f>
      </c>
      <c r="AQ529" s="18">
        <f>IFERROR(_xlfn.BETA.DIST(DATE(YEAR(AQ$2),MONTH(AQ$2),15),$AD$2,$AE$2,FALSE,DATE(YEAR($AD529),MONTH($AD529),1),DATE(YEAR($AE529),MONTH($AE529),28)),0)</f>
      </c>
      <c r="AR529" s="18">
        <f>IFERROR(_xlfn.BETA.DIST(DATE(YEAR(AR$2),MONTH(AR$2),15),$AD$2,$AE$2,FALSE,DATE(YEAR($AD529),MONTH($AD529),1),DATE(YEAR($AE529),MONTH($AE529),28)),0)</f>
      </c>
      <c r="AS529" s="18">
        <f>IFERROR(_xlfn.BETA.DIST(DATE(YEAR(AS$2),MONTH(AS$2),15),$AD$2,$AE$2,FALSE,DATE(YEAR($AD529),MONTH($AD529),1),DATE(YEAR($AE529),MONTH($AE529),28)),0)</f>
      </c>
      <c r="AT529" s="18">
        <f>IFERROR(_xlfn.BETA.DIST(DATE(YEAR(AT$2),MONTH(AT$2),15),$AD$2,$AE$2,FALSE,DATE(YEAR($AD529),MONTH($AD529),1),DATE(YEAR($AE529),MONTH($AE529),28)),0)</f>
      </c>
      <c r="AU529" s="18">
        <f>IFERROR(_xlfn.BETA.DIST(DATE(YEAR(AU$2),MONTH(AU$2),15),$AD$2,$AE$2,FALSE,DATE(YEAR($AD529),MONTH($AD529),1),DATE(YEAR($AE529),MONTH($AE529),28)),0)</f>
      </c>
      <c r="AV529" s="18">
        <f>SUM(AG529:AU529)</f>
      </c>
      <c r="AW529" s="18">
        <f>IF(J529&lt;&gt;0,J529,IF($AV529=0,0,AG529/$AV529*$Z529))</f>
      </c>
      <c r="AX529" s="18">
        <f>IF(K529&lt;&gt;0,K529,IF($AV529=0,0,AH529/$AV529*$Z529))</f>
      </c>
      <c r="AY529" s="18">
        <f>IF(L529&lt;&gt;0,L529,IF($AV529=0,0,AI529/$AV529*$Z529))</f>
      </c>
      <c r="AZ529" s="18">
        <f>IF(M529&lt;&gt;0,M529,IF($AV529=0,0,AJ529/$AV529*$Z529))</f>
      </c>
      <c r="BA529" s="18">
        <f>IF(N529&lt;&gt;0,N529,IF($AV529=0,0,AK529/$AV529*$Z529))</f>
      </c>
      <c r="BB529" s="18">
        <f>IF(O529&lt;&gt;0,O529,IF($AV529=0,0,AL529/$AV529*$Z529))</f>
      </c>
      <c r="BC529" s="18">
        <f>IF(P529&lt;&gt;0,P529,IF($AV529=0,0,AM529/$AV529*$Z529))</f>
      </c>
      <c r="BD529" s="18">
        <f>IF(Q529&lt;&gt;0,Q529,IF($AV529=0,0,AN529/$AV529*$Z529))</f>
      </c>
      <c r="BE529" s="18">
        <f>IF(R529&lt;&gt;0,R529,IF($AV529=0,0,AO529/$AV529*$Z529))</f>
      </c>
      <c r="BF529" s="18">
        <f>IF(S529&lt;&gt;0,S529,IF($AV529=0,0,AP529/$AV529*$Z529))</f>
      </c>
      <c r="BG529" s="18">
        <f>IF(T529&lt;&gt;0,T529,IF($AV529=0,0,AQ529/$AV529*$Z529))</f>
      </c>
      <c r="BH529" s="18">
        <f>IF(U529&lt;&gt;0,U529,IF($AV529=0,0,AR529/$AV529*$Z529))</f>
      </c>
      <c r="BI529" s="18">
        <f>IF(V529&lt;&gt;0,V529,IF($AV529=0,0,AS529/$AV529*$Z529))</f>
      </c>
      <c r="BJ529" s="18">
        <f>IF(W529&lt;&gt;0,W529,IF($AV529=0,0,AT529/$AV529*$Z529))</f>
      </c>
      <c r="BK529" s="18">
        <f>IF(X529&lt;&gt;0,X529,IF($AV529=0,0,AU529/$AV529*$Z529))</f>
      </c>
      <c r="BL529" s="18">
        <f>SUM(AW529:BK529)</f>
      </c>
      <c r="BM529" s="18">
        <f>I529-BL529</f>
      </c>
    </row>
    <row r="530" outlineLevel="4">
      <c r="A530" s="5" t="str">
        <v>14.1.17</v>
      </c>
      <c r="B530" s="5" t="str">
        <v/>
      </c>
      <c r="C530" s="5" t="str">
        <v>BSKDGNGENGR07</v>
      </c>
      <c r="D530" s="5" t="str">
        <v>BSKDGNGENGR07</v>
      </c>
      <c r="E530" s="19">
        <f>IFERROR(_xlfn.XLOOKUP(F530,Assumptions!B:B,Assumptions!C:C),0)</f>
      </c>
      <c r="F530" s="5" t="str">
        <v>Retention</v>
      </c>
      <c r="G530" s="5" t="str">
        <v/>
      </c>
      <c r="H530" s="18">
        <f>G527*E530</f>
      </c>
      <c r="I530" s="18">
        <f>H530*(1-0)</f>
      </c>
      <c r="J530" s="18">
        <v>0</v>
      </c>
      <c r="K530" s="18">
        <v>0</v>
      </c>
      <c r="L530" s="18">
        <v>0</v>
      </c>
      <c r="M530" s="18">
        <v>0</v>
      </c>
      <c r="N530" s="18">
        <v>0</v>
      </c>
      <c r="O530" s="18">
        <v>0</v>
      </c>
      <c r="P530" s="18">
        <v>0</v>
      </c>
      <c r="Q530" s="18">
        <v>0</v>
      </c>
      <c r="R530" s="18">
        <v>0</v>
      </c>
      <c r="S530" s="18">
        <v>0</v>
      </c>
      <c r="T530" s="18">
        <v>0</v>
      </c>
      <c r="U530" s="18">
        <v>0</v>
      </c>
      <c r="V530" s="18">
        <v>0</v>
      </c>
      <c r="W530" s="18">
        <v>0</v>
      </c>
      <c r="X530" s="18">
        <v>0</v>
      </c>
      <c r="Y530" s="18">
        <f>SUM(J530:X530)</f>
      </c>
      <c r="Z530" s="18">
        <f>I530-Y530</f>
      </c>
      <c r="AA530" s="20">
        <v>46483</v>
      </c>
      <c r="AB530" s="20">
        <v>46483</v>
      </c>
      <c r="AC530" s="18">
        <f>IFERROR(_xlfn.XLOOKUP(F530,Assumptions!B:B,Assumptions!D:D),0)</f>
      </c>
      <c r="AD530" s="20">
        <f>AA530+AC530</f>
      </c>
      <c r="AE530" s="20">
        <f>AC530+AB530</f>
      </c>
      <c r="AF530" s="5" t="str">
        <v/>
      </c>
      <c r="AG530" s="18">
        <f>IFERROR(_xlfn.BETA.DIST(DATE(YEAR(AG$2),MONTH(AG$2),15),$AD$2,$AE$2,FALSE,DATE(YEAR($AD530),MONTH($AD530),1),DATE(YEAR($AE530),MONTH($AE530),28)),0)</f>
      </c>
      <c r="AH530" s="18">
        <f>IFERROR(_xlfn.BETA.DIST(DATE(YEAR(AH$2),MONTH(AH$2),15),$AD$2,$AE$2,FALSE,DATE(YEAR($AD530),MONTH($AD530),1),DATE(YEAR($AE530),MONTH($AE530),28)),0)</f>
      </c>
      <c r="AI530" s="18">
        <f>IFERROR(_xlfn.BETA.DIST(DATE(YEAR(AI$2),MONTH(AI$2),15),$AD$2,$AE$2,FALSE,DATE(YEAR($AD530),MONTH($AD530),1),DATE(YEAR($AE530),MONTH($AE530),28)),0)</f>
      </c>
      <c r="AJ530" s="18">
        <f>IFERROR(_xlfn.BETA.DIST(DATE(YEAR(AJ$2),MONTH(AJ$2),15),$AD$2,$AE$2,FALSE,DATE(YEAR($AD530),MONTH($AD530),1),DATE(YEAR($AE530),MONTH($AE530),28)),0)</f>
      </c>
      <c r="AK530" s="18">
        <f>IFERROR(_xlfn.BETA.DIST(DATE(YEAR(AK$2),MONTH(AK$2),15),$AD$2,$AE$2,FALSE,DATE(YEAR($AD530),MONTH($AD530),1),DATE(YEAR($AE530),MONTH($AE530),28)),0)</f>
      </c>
      <c r="AL530" s="18">
        <f>IFERROR(_xlfn.BETA.DIST(DATE(YEAR(AL$2),MONTH(AL$2),15),$AD$2,$AE$2,FALSE,DATE(YEAR($AD530),MONTH($AD530),1),DATE(YEAR($AE530),MONTH($AE530),28)),0)</f>
      </c>
      <c r="AM530" s="18">
        <f>IFERROR(_xlfn.BETA.DIST(DATE(YEAR(AM$2),MONTH(AM$2),15),$AD$2,$AE$2,FALSE,DATE(YEAR($AD530),MONTH($AD530),1),DATE(YEAR($AE530),MONTH($AE530),28)),0)</f>
      </c>
      <c r="AN530" s="18">
        <f>IFERROR(_xlfn.BETA.DIST(DATE(YEAR(AN$2),MONTH(AN$2),15),$AD$2,$AE$2,FALSE,DATE(YEAR($AD530),MONTH($AD530),1),DATE(YEAR($AE530),MONTH($AE530),28)),0)</f>
      </c>
      <c r="AO530" s="18">
        <f>IFERROR(_xlfn.BETA.DIST(DATE(YEAR(AO$2),MONTH(AO$2),15),$AD$2,$AE$2,FALSE,DATE(YEAR($AD530),MONTH($AD530),1),DATE(YEAR($AE530),MONTH($AE530),28)),0)</f>
      </c>
      <c r="AP530" s="18">
        <f>IFERROR(_xlfn.BETA.DIST(DATE(YEAR(AP$2),MONTH(AP$2),15),$AD$2,$AE$2,FALSE,DATE(YEAR($AD530),MONTH($AD530),1),DATE(YEAR($AE530),MONTH($AE530),28)),0)</f>
      </c>
      <c r="AQ530" s="18">
        <f>IFERROR(_xlfn.BETA.DIST(DATE(YEAR(AQ$2),MONTH(AQ$2),15),$AD$2,$AE$2,FALSE,DATE(YEAR($AD530),MONTH($AD530),1),DATE(YEAR($AE530),MONTH($AE530),28)),0)</f>
      </c>
      <c r="AR530" s="18">
        <f>IFERROR(_xlfn.BETA.DIST(DATE(YEAR(AR$2),MONTH(AR$2),15),$AD$2,$AE$2,FALSE,DATE(YEAR($AD530),MONTH($AD530),1),DATE(YEAR($AE530),MONTH($AE530),28)),0)</f>
      </c>
      <c r="AS530" s="18">
        <f>IFERROR(_xlfn.BETA.DIST(DATE(YEAR(AS$2),MONTH(AS$2),15),$AD$2,$AE$2,FALSE,DATE(YEAR($AD530),MONTH($AD530),1),DATE(YEAR($AE530),MONTH($AE530),28)),0)</f>
      </c>
      <c r="AT530" s="18">
        <f>IFERROR(_xlfn.BETA.DIST(DATE(YEAR(AT$2),MONTH(AT$2),15),$AD$2,$AE$2,FALSE,DATE(YEAR($AD530),MONTH($AD530),1),DATE(YEAR($AE530),MONTH($AE530),28)),0)</f>
      </c>
      <c r="AU530" s="18">
        <f>IFERROR(_xlfn.BETA.DIST(DATE(YEAR(AU$2),MONTH(AU$2),15),$AD$2,$AE$2,FALSE,DATE(YEAR($AD530),MONTH($AD530),1),DATE(YEAR($AE530),MONTH($AE530),28)),0)</f>
      </c>
      <c r="AV530" s="18">
        <f>SUM(AG530:AU530)</f>
      </c>
      <c r="AW530" s="18">
        <f>IF(J530&lt;&gt;0,J530,IF($AV530=0,0,AG530/$AV530*$Z530))</f>
      </c>
      <c r="AX530" s="18">
        <f>IF(K530&lt;&gt;0,K530,IF($AV530=0,0,AH530/$AV530*$Z530))</f>
      </c>
      <c r="AY530" s="18">
        <f>IF(L530&lt;&gt;0,L530,IF($AV530=0,0,AI530/$AV530*$Z530))</f>
      </c>
      <c r="AZ530" s="18">
        <f>IF(M530&lt;&gt;0,M530,IF($AV530=0,0,AJ530/$AV530*$Z530))</f>
      </c>
      <c r="BA530" s="18">
        <f>IF(N530&lt;&gt;0,N530,IF($AV530=0,0,AK530/$AV530*$Z530))</f>
      </c>
      <c r="BB530" s="18">
        <f>IF(O530&lt;&gt;0,O530,IF($AV530=0,0,AL530/$AV530*$Z530))</f>
      </c>
      <c r="BC530" s="18">
        <f>IF(P530&lt;&gt;0,P530,IF($AV530=0,0,AM530/$AV530*$Z530))</f>
      </c>
      <c r="BD530" s="18">
        <f>IF(Q530&lt;&gt;0,Q530,IF($AV530=0,0,AN530/$AV530*$Z530))</f>
      </c>
      <c r="BE530" s="18">
        <f>IF(R530&lt;&gt;0,R530,IF($AV530=0,0,AO530/$AV530*$Z530))</f>
      </c>
      <c r="BF530" s="18">
        <f>IF(S530&lt;&gt;0,S530,IF($AV530=0,0,AP530/$AV530*$Z530))</f>
      </c>
      <c r="BG530" s="18">
        <f>IF(T530&lt;&gt;0,T530,IF($AV530=0,0,AQ530/$AV530*$Z530))</f>
      </c>
      <c r="BH530" s="18">
        <f>IF(U530&lt;&gt;0,U530,IF($AV530=0,0,AR530/$AV530*$Z530))</f>
      </c>
      <c r="BI530" s="18">
        <f>IF(V530&lt;&gt;0,V530,IF($AV530=0,0,AS530/$AV530*$Z530))</f>
      </c>
      <c r="BJ530" s="18">
        <f>IF(W530&lt;&gt;0,W530,IF($AV530=0,0,AT530/$AV530*$Z530))</f>
      </c>
      <c r="BK530" s="18">
        <f>IF(X530&lt;&gt;0,X530,IF($AV530=0,0,AU530/$AV530*$Z530))</f>
      </c>
      <c r="BL530" s="18">
        <f>SUM(AW530:BK530)</f>
      </c>
      <c r="BM530" s="18">
        <f>I530-BL530</f>
      </c>
    </row>
    <row r="531" outlineLevel="2">
      <c r="A531" s="15" t="str">
        <v/>
      </c>
      <c r="B531" s="15" t="str">
        <v/>
      </c>
      <c r="C531" s="15" t="str">
        <v/>
      </c>
      <c r="D531" s="15" t="str">
        <v/>
      </c>
      <c r="E531" s="15" t="str">
        <v/>
      </c>
      <c r="F531" s="15" t="str">
        <v>GIS - 66KV</v>
      </c>
      <c r="G531" s="15">
        <v>134605.34000000003</v>
      </c>
      <c r="H531" s="15" t="str">
        <v/>
      </c>
      <c r="I531" s="15" t="str">
        <v/>
      </c>
      <c r="J531" s="15" t="str">
        <v/>
      </c>
      <c r="K531" s="15" t="str">
        <v/>
      </c>
      <c r="L531" s="15" t="str">
        <v/>
      </c>
      <c r="M531" s="15" t="str">
        <v/>
      </c>
      <c r="N531" s="15" t="str">
        <v/>
      </c>
      <c r="O531" s="15" t="str">
        <v/>
      </c>
      <c r="P531" s="15" t="str">
        <v/>
      </c>
      <c r="Q531" s="15" t="str">
        <v/>
      </c>
      <c r="R531" s="15" t="str">
        <v/>
      </c>
      <c r="S531" s="15" t="str">
        <v/>
      </c>
      <c r="T531" s="15" t="str">
        <v/>
      </c>
      <c r="U531" s="15" t="str">
        <v/>
      </c>
      <c r="V531" s="15" t="str">
        <v/>
      </c>
      <c r="W531" s="15" t="str">
        <v/>
      </c>
      <c r="X531" s="15" t="str">
        <v/>
      </c>
      <c r="Y531" s="15" t="str">
        <v/>
      </c>
      <c r="Z531" s="15" t="str">
        <v/>
      </c>
      <c r="AA531" s="15" t="str">
        <v/>
      </c>
      <c r="AB531" s="15" t="str">
        <v/>
      </c>
      <c r="AC531" s="15" t="str">
        <v/>
      </c>
      <c r="AD531" s="15" t="str">
        <v/>
      </c>
      <c r="AE531" s="15" t="str">
        <v/>
      </c>
      <c r="AF531" s="5" t="str">
        <v/>
      </c>
      <c r="AG531" s="15" t="str">
        <v/>
      </c>
      <c r="AH531" s="15" t="str">
        <v/>
      </c>
      <c r="AI531" s="15" t="str">
        <v/>
      </c>
      <c r="AJ531" s="15" t="str">
        <v/>
      </c>
      <c r="AK531" s="15" t="str">
        <v/>
      </c>
      <c r="AL531" s="15" t="str">
        <v/>
      </c>
      <c r="AM531" s="15" t="str">
        <v/>
      </c>
      <c r="AN531" s="15" t="str">
        <v/>
      </c>
      <c r="AO531" s="15" t="str">
        <v/>
      </c>
      <c r="AP531" s="15" t="str">
        <v/>
      </c>
      <c r="AQ531" s="15" t="str">
        <v/>
      </c>
      <c r="AR531" s="15" t="str">
        <v/>
      </c>
      <c r="AS531" s="15" t="str">
        <v/>
      </c>
      <c r="AT531" s="15" t="str">
        <v/>
      </c>
      <c r="AU531" s="15" t="str">
        <v/>
      </c>
      <c r="AV531" s="15" t="str">
        <v/>
      </c>
      <c r="AW531" s="15" t="str">
        <v/>
      </c>
      <c r="AX531" s="15" t="str">
        <v/>
      </c>
      <c r="AY531" s="15" t="str">
        <v/>
      </c>
      <c r="AZ531" s="15" t="str">
        <v/>
      </c>
      <c r="BA531" s="15" t="str">
        <v/>
      </c>
      <c r="BB531" s="15" t="str">
        <v/>
      </c>
      <c r="BC531" s="15" t="str">
        <v/>
      </c>
      <c r="BD531" s="15" t="str">
        <v/>
      </c>
      <c r="BE531" s="15" t="str">
        <v/>
      </c>
      <c r="BF531" s="15" t="str">
        <v/>
      </c>
      <c r="BG531" s="15" t="str">
        <v/>
      </c>
      <c r="BH531" s="15" t="str">
        <v/>
      </c>
      <c r="BI531" s="15" t="str">
        <v/>
      </c>
      <c r="BJ531" s="15" t="str">
        <v/>
      </c>
      <c r="BK531" s="15" t="str">
        <v/>
      </c>
      <c r="BL531" s="15" t="str">
        <v/>
      </c>
      <c r="BM531" s="15" t="str">
        <v/>
      </c>
    </row>
    <row r="532" outlineLevel="3">
      <c r="A532" s="17" t="str">
        <v>14.2.1.1</v>
      </c>
      <c r="B532" s="17" t="str">
        <v/>
      </c>
      <c r="C532" s="17" t="str">
        <v/>
      </c>
      <c r="D532" s="17" t="str">
        <v/>
      </c>
      <c r="E532" s="17" t="str">
        <v>14.2.1.1</v>
      </c>
      <c r="F532" s="17" t="str">
        <v>Three phase circuit breaker complete with mechanism in enclosure of each rating.</v>
      </c>
      <c r="G532" s="17">
        <v>33025.2</v>
      </c>
      <c r="H532" s="17" t="str">
        <v/>
      </c>
      <c r="I532" s="17" t="str">
        <v/>
      </c>
      <c r="J532" s="17" t="str">
        <v/>
      </c>
      <c r="K532" s="17" t="str">
        <v/>
      </c>
      <c r="L532" s="17" t="str">
        <v/>
      </c>
      <c r="M532" s="17" t="str">
        <v/>
      </c>
      <c r="N532" s="17" t="str">
        <v/>
      </c>
      <c r="O532" s="17" t="str">
        <v/>
      </c>
      <c r="P532" s="17" t="str">
        <v/>
      </c>
      <c r="Q532" s="17" t="str">
        <v/>
      </c>
      <c r="R532" s="17" t="str">
        <v/>
      </c>
      <c r="S532" s="17" t="str">
        <v/>
      </c>
      <c r="T532" s="17" t="str">
        <v/>
      </c>
      <c r="U532" s="17" t="str">
        <v/>
      </c>
      <c r="V532" s="17" t="str">
        <v/>
      </c>
      <c r="W532" s="17" t="str">
        <v/>
      </c>
      <c r="X532" s="17" t="str">
        <v/>
      </c>
      <c r="Y532" s="17" t="str">
        <v/>
      </c>
      <c r="Z532" s="17" t="str">
        <v/>
      </c>
      <c r="AA532" s="17" t="str">
        <v/>
      </c>
      <c r="AB532" s="17" t="str">
        <v/>
      </c>
      <c r="AC532" s="17" t="str">
        <v/>
      </c>
      <c r="AD532" s="17" t="str">
        <v/>
      </c>
      <c r="AE532" s="17" t="str">
        <v/>
      </c>
      <c r="AF532" s="5" t="str">
        <v/>
      </c>
      <c r="AG532" s="18">
        <f>IFERROR(_xlfn.BETA.DIST(DATE(YEAR(AG$2),MONTH(AG$2),15),$AD$2,$AE$2,FALSE,DATE(YEAR($AD532),MONTH($AD532),1),DATE(YEAR($AE532),MONTH($AE532),28)),0)</f>
      </c>
      <c r="AH532" s="18">
        <f>IFERROR(_xlfn.BETA.DIST(DATE(YEAR(AH$2),MONTH(AH$2),15),$AD$2,$AE$2,FALSE,DATE(YEAR($AD532),MONTH($AD532),1),DATE(YEAR($AE532),MONTH($AE532),28)),0)</f>
      </c>
      <c r="AI532" s="18">
        <f>IFERROR(_xlfn.BETA.DIST(DATE(YEAR(AI$2),MONTH(AI$2),15),$AD$2,$AE$2,FALSE,DATE(YEAR($AD532),MONTH($AD532),1),DATE(YEAR($AE532),MONTH($AE532),28)),0)</f>
      </c>
      <c r="AJ532" s="18">
        <f>IFERROR(_xlfn.BETA.DIST(DATE(YEAR(AJ$2),MONTH(AJ$2),15),$AD$2,$AE$2,FALSE,DATE(YEAR($AD532),MONTH($AD532),1),DATE(YEAR($AE532),MONTH($AE532),28)),0)</f>
      </c>
      <c r="AK532" s="18">
        <f>IFERROR(_xlfn.BETA.DIST(DATE(YEAR(AK$2),MONTH(AK$2),15),$AD$2,$AE$2,FALSE,DATE(YEAR($AD532),MONTH($AD532),1),DATE(YEAR($AE532),MONTH($AE532),28)),0)</f>
      </c>
      <c r="AL532" s="18">
        <f>IFERROR(_xlfn.BETA.DIST(DATE(YEAR(AL$2),MONTH(AL$2),15),$AD$2,$AE$2,FALSE,DATE(YEAR($AD532),MONTH($AD532),1),DATE(YEAR($AE532),MONTH($AE532),28)),0)</f>
      </c>
      <c r="AM532" s="18">
        <f>IFERROR(_xlfn.BETA.DIST(DATE(YEAR(AM$2),MONTH(AM$2),15),$AD$2,$AE$2,FALSE,DATE(YEAR($AD532),MONTH($AD532),1),DATE(YEAR($AE532),MONTH($AE532),28)),0)</f>
      </c>
      <c r="AN532" s="18">
        <f>IFERROR(_xlfn.BETA.DIST(DATE(YEAR(AN$2),MONTH(AN$2),15),$AD$2,$AE$2,FALSE,DATE(YEAR($AD532),MONTH($AD532),1),DATE(YEAR($AE532),MONTH($AE532),28)),0)</f>
      </c>
      <c r="AO532" s="18">
        <f>IFERROR(_xlfn.BETA.DIST(DATE(YEAR(AO$2),MONTH(AO$2),15),$AD$2,$AE$2,FALSE,DATE(YEAR($AD532),MONTH($AD532),1),DATE(YEAR($AE532),MONTH($AE532),28)),0)</f>
      </c>
      <c r="AP532" s="18">
        <f>IFERROR(_xlfn.BETA.DIST(DATE(YEAR(AP$2),MONTH(AP$2),15),$AD$2,$AE$2,FALSE,DATE(YEAR($AD532),MONTH($AD532),1),DATE(YEAR($AE532),MONTH($AE532),28)),0)</f>
      </c>
      <c r="AQ532" s="18">
        <f>IFERROR(_xlfn.BETA.DIST(DATE(YEAR(AQ$2),MONTH(AQ$2),15),$AD$2,$AE$2,FALSE,DATE(YEAR($AD532),MONTH($AD532),1),DATE(YEAR($AE532),MONTH($AE532),28)),0)</f>
      </c>
      <c r="AR532" s="18">
        <f>IFERROR(_xlfn.BETA.DIST(DATE(YEAR(AR$2),MONTH(AR$2),15),$AD$2,$AE$2,FALSE,DATE(YEAR($AD532),MONTH($AD532),1),DATE(YEAR($AE532),MONTH($AE532),28)),0)</f>
      </c>
      <c r="AS532" s="18">
        <f>IFERROR(_xlfn.BETA.DIST(DATE(YEAR(AS$2),MONTH(AS$2),15),$AD$2,$AE$2,FALSE,DATE(YEAR($AD532),MONTH($AD532),1),DATE(YEAR($AE532),MONTH($AE532),28)),0)</f>
      </c>
      <c r="AT532" s="18">
        <f>IFERROR(_xlfn.BETA.DIST(DATE(YEAR(AT$2),MONTH(AT$2),15),$AD$2,$AE$2,FALSE,DATE(YEAR($AD532),MONTH($AD532),1),DATE(YEAR($AE532),MONTH($AE532),28)),0)</f>
      </c>
      <c r="AU532" s="18">
        <f>IFERROR(_xlfn.BETA.DIST(DATE(YEAR(AU$2),MONTH(AU$2),15),$AD$2,$AE$2,FALSE,DATE(YEAR($AD532),MONTH($AD532),1),DATE(YEAR($AE532),MONTH($AE532),28)),0)</f>
      </c>
      <c r="AV532" s="18">
        <f>SUM(AG532:AU532)</f>
      </c>
      <c r="AW532" s="18">
        <f>IF(J532&lt;&gt;0,J532,IF($AV532=0,0,AG532/$AV532*$Z532))</f>
      </c>
      <c r="AX532" s="18">
        <f>IF(K532&lt;&gt;0,K532,IF($AV532=0,0,AH532/$AV532*$Z532))</f>
      </c>
      <c r="AY532" s="18">
        <f>IF(L532&lt;&gt;0,L532,IF($AV532=0,0,AI532/$AV532*$Z532))</f>
      </c>
      <c r="AZ532" s="18">
        <f>IF(M532&lt;&gt;0,M532,IF($AV532=0,0,AJ532/$AV532*$Z532))</f>
      </c>
      <c r="BA532" s="18">
        <f>IF(N532&lt;&gt;0,N532,IF($AV532=0,0,AK532/$AV532*$Z532))</f>
      </c>
      <c r="BB532" s="18">
        <f>IF(O532&lt;&gt;0,O532,IF($AV532=0,0,AL532/$AV532*$Z532))</f>
      </c>
      <c r="BC532" s="18">
        <f>IF(P532&lt;&gt;0,P532,IF($AV532=0,0,AM532/$AV532*$Z532))</f>
      </c>
      <c r="BD532" s="18">
        <f>IF(Q532&lt;&gt;0,Q532,IF($AV532=0,0,AN532/$AV532*$Z532))</f>
      </c>
      <c r="BE532" s="18">
        <f>IF(R532&lt;&gt;0,R532,IF($AV532=0,0,AO532/$AV532*$Z532))</f>
      </c>
      <c r="BF532" s="18">
        <f>IF(S532&lt;&gt;0,S532,IF($AV532=0,0,AP532/$AV532*$Z532))</f>
      </c>
      <c r="BG532" s="18">
        <f>IF(T532&lt;&gt;0,T532,IF($AV532=0,0,AQ532/$AV532*$Z532))</f>
      </c>
      <c r="BH532" s="18">
        <f>IF(U532&lt;&gt;0,U532,IF($AV532=0,0,AR532/$AV532*$Z532))</f>
      </c>
      <c r="BI532" s="18">
        <f>IF(V532&lt;&gt;0,V532,IF($AV532=0,0,AS532/$AV532*$Z532))</f>
      </c>
      <c r="BJ532" s="18">
        <f>IF(W532&lt;&gt;0,W532,IF($AV532=0,0,AT532/$AV532*$Z532))</f>
      </c>
      <c r="BK532" s="18">
        <f>IF(X532&lt;&gt;0,X532,IF($AV532=0,0,AU532/$AV532*$Z532))</f>
      </c>
      <c r="BL532" s="18">
        <f>SUM(AW532:BK532)</f>
      </c>
      <c r="BM532" s="17" t="str">
        <v/>
      </c>
    </row>
    <row r="533" outlineLevel="4">
      <c r="A533" s="5" t="str">
        <v>14.2.1.1</v>
      </c>
      <c r="B533" s="5" t="str">
        <v/>
      </c>
      <c r="C533" s="5" t="str">
        <v>BSKDGNGENGR05</v>
      </c>
      <c r="D533" s="5" t="str">
        <v>BSKDGNGENGR05</v>
      </c>
      <c r="E533" s="19">
        <f>IFERROR(_xlfn.XLOOKUP(F533,Assumptions!B:B,Assumptions!C:C),0)</f>
      </c>
      <c r="F533" s="5" t="str">
        <v>Advanced Payment</v>
      </c>
      <c r="G533" s="5" t="str">
        <v/>
      </c>
      <c r="H533" s="18">
        <f>G532*E533</f>
      </c>
      <c r="I533" s="18">
        <f>H533*(1-0)</f>
      </c>
      <c r="J533" s="18">
        <v>0</v>
      </c>
      <c r="K533" s="18">
        <v>0</v>
      </c>
      <c r="L533" s="18">
        <v>0</v>
      </c>
      <c r="M533" s="18">
        <v>0</v>
      </c>
      <c r="N533" s="18">
        <v>0</v>
      </c>
      <c r="O533" s="18">
        <v>0</v>
      </c>
      <c r="P533" s="18">
        <v>0</v>
      </c>
      <c r="Q533" s="18">
        <v>0</v>
      </c>
      <c r="R533" s="18">
        <v>0</v>
      </c>
      <c r="S533" s="18">
        <v>0</v>
      </c>
      <c r="T533" s="18">
        <v>0</v>
      </c>
      <c r="U533" s="18">
        <v>0</v>
      </c>
      <c r="V533" s="18">
        <v>0</v>
      </c>
      <c r="W533" s="18">
        <v>0</v>
      </c>
      <c r="X533" s="18">
        <v>0</v>
      </c>
      <c r="Y533" s="18">
        <f>SUM(J533:X533)</f>
      </c>
      <c r="Z533" s="18">
        <f>I533-Y533</f>
      </c>
      <c r="AA533" s="20">
        <v>46026</v>
      </c>
      <c r="AB533" s="20">
        <v>46026</v>
      </c>
      <c r="AC533" s="18">
        <f>IFERROR(_xlfn.XLOOKUP(F533,Assumptions!B:B,Assumptions!D:D),0)</f>
      </c>
      <c r="AD533" s="20">
        <f>AA533+AC533</f>
      </c>
      <c r="AE533" s="20">
        <f>AC533+AB533</f>
      </c>
      <c r="AF533" s="5" t="str">
        <v/>
      </c>
      <c r="AG533" s="18">
        <f>IFERROR(_xlfn.BETA.DIST(DATE(YEAR(AG$2),MONTH(AG$2),15),$AD$2,$AE$2,FALSE,DATE(YEAR($AD533),MONTH($AD533),1),DATE(YEAR($AE533),MONTH($AE533),28)),0)</f>
      </c>
      <c r="AH533" s="18">
        <f>IFERROR(_xlfn.BETA.DIST(DATE(YEAR(AH$2),MONTH(AH$2),15),$AD$2,$AE$2,FALSE,DATE(YEAR($AD533),MONTH($AD533),1),DATE(YEAR($AE533),MONTH($AE533),28)),0)</f>
      </c>
      <c r="AI533" s="18">
        <f>IFERROR(_xlfn.BETA.DIST(DATE(YEAR(AI$2),MONTH(AI$2),15),$AD$2,$AE$2,FALSE,DATE(YEAR($AD533),MONTH($AD533),1),DATE(YEAR($AE533),MONTH($AE533),28)),0)</f>
      </c>
      <c r="AJ533" s="18">
        <f>IFERROR(_xlfn.BETA.DIST(DATE(YEAR(AJ$2),MONTH(AJ$2),15),$AD$2,$AE$2,FALSE,DATE(YEAR($AD533),MONTH($AD533),1),DATE(YEAR($AE533),MONTH($AE533),28)),0)</f>
      </c>
      <c r="AK533" s="18">
        <f>IFERROR(_xlfn.BETA.DIST(DATE(YEAR(AK$2),MONTH(AK$2),15),$AD$2,$AE$2,FALSE,DATE(YEAR($AD533),MONTH($AD533),1),DATE(YEAR($AE533),MONTH($AE533),28)),0)</f>
      </c>
      <c r="AL533" s="18">
        <f>IFERROR(_xlfn.BETA.DIST(DATE(YEAR(AL$2),MONTH(AL$2),15),$AD$2,$AE$2,FALSE,DATE(YEAR($AD533),MONTH($AD533),1),DATE(YEAR($AE533),MONTH($AE533),28)),0)</f>
      </c>
      <c r="AM533" s="18">
        <f>IFERROR(_xlfn.BETA.DIST(DATE(YEAR(AM$2),MONTH(AM$2),15),$AD$2,$AE$2,FALSE,DATE(YEAR($AD533),MONTH($AD533),1),DATE(YEAR($AE533),MONTH($AE533),28)),0)</f>
      </c>
      <c r="AN533" s="18">
        <f>IFERROR(_xlfn.BETA.DIST(DATE(YEAR(AN$2),MONTH(AN$2),15),$AD$2,$AE$2,FALSE,DATE(YEAR($AD533),MONTH($AD533),1),DATE(YEAR($AE533),MONTH($AE533),28)),0)</f>
      </c>
      <c r="AO533" s="18">
        <f>IFERROR(_xlfn.BETA.DIST(DATE(YEAR(AO$2),MONTH(AO$2),15),$AD$2,$AE$2,FALSE,DATE(YEAR($AD533),MONTH($AD533),1),DATE(YEAR($AE533),MONTH($AE533),28)),0)</f>
      </c>
      <c r="AP533" s="18">
        <f>IFERROR(_xlfn.BETA.DIST(DATE(YEAR(AP$2),MONTH(AP$2),15),$AD$2,$AE$2,FALSE,DATE(YEAR($AD533),MONTH($AD533),1),DATE(YEAR($AE533),MONTH($AE533),28)),0)</f>
      </c>
      <c r="AQ533" s="18">
        <f>IFERROR(_xlfn.BETA.DIST(DATE(YEAR(AQ$2),MONTH(AQ$2),15),$AD$2,$AE$2,FALSE,DATE(YEAR($AD533),MONTH($AD533),1),DATE(YEAR($AE533),MONTH($AE533),28)),0)</f>
      </c>
      <c r="AR533" s="18">
        <f>IFERROR(_xlfn.BETA.DIST(DATE(YEAR(AR$2),MONTH(AR$2),15),$AD$2,$AE$2,FALSE,DATE(YEAR($AD533),MONTH($AD533),1),DATE(YEAR($AE533),MONTH($AE533),28)),0)</f>
      </c>
      <c r="AS533" s="18">
        <f>IFERROR(_xlfn.BETA.DIST(DATE(YEAR(AS$2),MONTH(AS$2),15),$AD$2,$AE$2,FALSE,DATE(YEAR($AD533),MONTH($AD533),1),DATE(YEAR($AE533),MONTH($AE533),28)),0)</f>
      </c>
      <c r="AT533" s="18">
        <f>IFERROR(_xlfn.BETA.DIST(DATE(YEAR(AT$2),MONTH(AT$2),15),$AD$2,$AE$2,FALSE,DATE(YEAR($AD533),MONTH($AD533),1),DATE(YEAR($AE533),MONTH($AE533),28)),0)</f>
      </c>
      <c r="AU533" s="18">
        <f>IFERROR(_xlfn.BETA.DIST(DATE(YEAR(AU$2),MONTH(AU$2),15),$AD$2,$AE$2,FALSE,DATE(YEAR($AD533),MONTH($AD533),1),DATE(YEAR($AE533),MONTH($AE533),28)),0)</f>
      </c>
      <c r="AV533" s="18">
        <f>SUM(AG533:AU533)</f>
      </c>
      <c r="AW533" s="18">
        <f>IF(J533&lt;&gt;0,J533,IF($AV533=0,0,AG533/$AV533*$Z533))</f>
      </c>
      <c r="AX533" s="18">
        <f>IF(K533&lt;&gt;0,K533,IF($AV533=0,0,AH533/$AV533*$Z533))</f>
      </c>
      <c r="AY533" s="18">
        <f>IF(L533&lt;&gt;0,L533,IF($AV533=0,0,AI533/$AV533*$Z533))</f>
      </c>
      <c r="AZ533" s="18">
        <f>IF(M533&lt;&gt;0,M533,IF($AV533=0,0,AJ533/$AV533*$Z533))</f>
      </c>
      <c r="BA533" s="18">
        <f>IF(N533&lt;&gt;0,N533,IF($AV533=0,0,AK533/$AV533*$Z533))</f>
      </c>
      <c r="BB533" s="18">
        <f>IF(O533&lt;&gt;0,O533,IF($AV533=0,0,AL533/$AV533*$Z533))</f>
      </c>
      <c r="BC533" s="18">
        <f>IF(P533&lt;&gt;0,P533,IF($AV533=0,0,AM533/$AV533*$Z533))</f>
      </c>
      <c r="BD533" s="18">
        <f>IF(Q533&lt;&gt;0,Q533,IF($AV533=0,0,AN533/$AV533*$Z533))</f>
      </c>
      <c r="BE533" s="18">
        <f>IF(R533&lt;&gt;0,R533,IF($AV533=0,0,AO533/$AV533*$Z533))</f>
      </c>
      <c r="BF533" s="18">
        <f>IF(S533&lt;&gt;0,S533,IF($AV533=0,0,AP533/$AV533*$Z533))</f>
      </c>
      <c r="BG533" s="18">
        <f>IF(T533&lt;&gt;0,T533,IF($AV533=0,0,AQ533/$AV533*$Z533))</f>
      </c>
      <c r="BH533" s="18">
        <f>IF(U533&lt;&gt;0,U533,IF($AV533=0,0,AR533/$AV533*$Z533))</f>
      </c>
      <c r="BI533" s="18">
        <f>IF(V533&lt;&gt;0,V533,IF($AV533=0,0,AS533/$AV533*$Z533))</f>
      </c>
      <c r="BJ533" s="18">
        <f>IF(W533&lt;&gt;0,W533,IF($AV533=0,0,AT533/$AV533*$Z533))</f>
      </c>
      <c r="BK533" s="18">
        <f>IF(X533&lt;&gt;0,X533,IF($AV533=0,0,AU533/$AV533*$Z533))</f>
      </c>
      <c r="BL533" s="18">
        <f>SUM(AW533:BK533)</f>
      </c>
      <c r="BM533" s="18">
        <f>I533-BL533</f>
      </c>
    </row>
    <row r="534" outlineLevel="4">
      <c r="A534" s="5" t="str">
        <v>14.2.1.1</v>
      </c>
      <c r="B534" s="5" t="str">
        <v/>
      </c>
      <c r="C534" s="5" t="str">
        <v>BSPRELGENG107</v>
      </c>
      <c r="D534" s="5" t="str">
        <v>BSPRELGENG107</v>
      </c>
      <c r="E534" s="19">
        <f>IFERROR(_xlfn.XLOOKUP(F534,Assumptions!B:B,Assumptions!C:C),0)</f>
      </c>
      <c r="F534" s="5" t="str">
        <v>Site Delivery USD</v>
      </c>
      <c r="G534" s="5" t="str">
        <v/>
      </c>
      <c r="H534" s="18">
        <f>G532*E534</f>
      </c>
      <c r="I534" s="18">
        <f>H534*(1-0)</f>
      </c>
      <c r="J534" s="18">
        <v>0</v>
      </c>
      <c r="K534" s="18">
        <v>0</v>
      </c>
      <c r="L534" s="18">
        <v>0</v>
      </c>
      <c r="M534" s="18">
        <v>0</v>
      </c>
      <c r="N534" s="18">
        <v>0</v>
      </c>
      <c r="O534" s="18">
        <v>0</v>
      </c>
      <c r="P534" s="18">
        <v>0</v>
      </c>
      <c r="Q534" s="18">
        <v>0</v>
      </c>
      <c r="R534" s="18">
        <v>0</v>
      </c>
      <c r="S534" s="18">
        <v>0</v>
      </c>
      <c r="T534" s="18">
        <v>0</v>
      </c>
      <c r="U534" s="18">
        <v>0</v>
      </c>
      <c r="V534" s="18">
        <v>0</v>
      </c>
      <c r="W534" s="18">
        <v>0</v>
      </c>
      <c r="X534" s="18">
        <v>0</v>
      </c>
      <c r="Y534" s="18">
        <f>SUM(J534:X534)</f>
      </c>
      <c r="Z534" s="18">
        <f>I534-Y534</f>
      </c>
      <c r="AA534" s="20">
        <v>46294</v>
      </c>
      <c r="AB534" s="20">
        <v>46294</v>
      </c>
      <c r="AC534" s="18">
        <f>IFERROR(_xlfn.XLOOKUP(F534,Assumptions!B:B,Assumptions!D:D),0)</f>
      </c>
      <c r="AD534" s="20">
        <f>AA534+AC534</f>
      </c>
      <c r="AE534" s="20">
        <f>AC534+AB534</f>
      </c>
      <c r="AF534" s="5" t="str">
        <v/>
      </c>
      <c r="AG534" s="18">
        <f>IFERROR(_xlfn.BETA.DIST(DATE(YEAR(AG$2),MONTH(AG$2),15),$AD$2,$AE$2,FALSE,DATE(YEAR($AD534),MONTH($AD534),1),DATE(YEAR($AE534),MONTH($AE534),28)),0)</f>
      </c>
      <c r="AH534" s="18">
        <f>IFERROR(_xlfn.BETA.DIST(DATE(YEAR(AH$2),MONTH(AH$2),15),$AD$2,$AE$2,FALSE,DATE(YEAR($AD534),MONTH($AD534),1),DATE(YEAR($AE534),MONTH($AE534),28)),0)</f>
      </c>
      <c r="AI534" s="18">
        <f>IFERROR(_xlfn.BETA.DIST(DATE(YEAR(AI$2),MONTH(AI$2),15),$AD$2,$AE$2,FALSE,DATE(YEAR($AD534),MONTH($AD534),1),DATE(YEAR($AE534),MONTH($AE534),28)),0)</f>
      </c>
      <c r="AJ534" s="18">
        <f>IFERROR(_xlfn.BETA.DIST(DATE(YEAR(AJ$2),MONTH(AJ$2),15),$AD$2,$AE$2,FALSE,DATE(YEAR($AD534),MONTH($AD534),1),DATE(YEAR($AE534),MONTH($AE534),28)),0)</f>
      </c>
      <c r="AK534" s="18">
        <f>IFERROR(_xlfn.BETA.DIST(DATE(YEAR(AK$2),MONTH(AK$2),15),$AD$2,$AE$2,FALSE,DATE(YEAR($AD534),MONTH($AD534),1),DATE(YEAR($AE534),MONTH($AE534),28)),0)</f>
      </c>
      <c r="AL534" s="18">
        <f>IFERROR(_xlfn.BETA.DIST(DATE(YEAR(AL$2),MONTH(AL$2),15),$AD$2,$AE$2,FALSE,DATE(YEAR($AD534),MONTH($AD534),1),DATE(YEAR($AE534),MONTH($AE534),28)),0)</f>
      </c>
      <c r="AM534" s="18">
        <f>IFERROR(_xlfn.BETA.DIST(DATE(YEAR(AM$2),MONTH(AM$2),15),$AD$2,$AE$2,FALSE,DATE(YEAR($AD534),MONTH($AD534),1),DATE(YEAR($AE534),MONTH($AE534),28)),0)</f>
      </c>
      <c r="AN534" s="18">
        <f>IFERROR(_xlfn.BETA.DIST(DATE(YEAR(AN$2),MONTH(AN$2),15),$AD$2,$AE$2,FALSE,DATE(YEAR($AD534),MONTH($AD534),1),DATE(YEAR($AE534),MONTH($AE534),28)),0)</f>
      </c>
      <c r="AO534" s="18">
        <f>IFERROR(_xlfn.BETA.DIST(DATE(YEAR(AO$2),MONTH(AO$2),15),$AD$2,$AE$2,FALSE,DATE(YEAR($AD534),MONTH($AD534),1),DATE(YEAR($AE534),MONTH($AE534),28)),0)</f>
      </c>
      <c r="AP534" s="18">
        <f>IFERROR(_xlfn.BETA.DIST(DATE(YEAR(AP$2),MONTH(AP$2),15),$AD$2,$AE$2,FALSE,DATE(YEAR($AD534),MONTH($AD534),1),DATE(YEAR($AE534),MONTH($AE534),28)),0)</f>
      </c>
      <c r="AQ534" s="18">
        <f>IFERROR(_xlfn.BETA.DIST(DATE(YEAR(AQ$2),MONTH(AQ$2),15),$AD$2,$AE$2,FALSE,DATE(YEAR($AD534),MONTH($AD534),1),DATE(YEAR($AE534),MONTH($AE534),28)),0)</f>
      </c>
      <c r="AR534" s="18">
        <f>IFERROR(_xlfn.BETA.DIST(DATE(YEAR(AR$2),MONTH(AR$2),15),$AD$2,$AE$2,FALSE,DATE(YEAR($AD534),MONTH($AD534),1),DATE(YEAR($AE534),MONTH($AE534),28)),0)</f>
      </c>
      <c r="AS534" s="18">
        <f>IFERROR(_xlfn.BETA.DIST(DATE(YEAR(AS$2),MONTH(AS$2),15),$AD$2,$AE$2,FALSE,DATE(YEAR($AD534),MONTH($AD534),1),DATE(YEAR($AE534),MONTH($AE534),28)),0)</f>
      </c>
      <c r="AT534" s="18">
        <f>IFERROR(_xlfn.BETA.DIST(DATE(YEAR(AT$2),MONTH(AT$2),15),$AD$2,$AE$2,FALSE,DATE(YEAR($AD534),MONTH($AD534),1),DATE(YEAR($AE534),MONTH($AE534),28)),0)</f>
      </c>
      <c r="AU534" s="18">
        <f>IFERROR(_xlfn.BETA.DIST(DATE(YEAR(AU$2),MONTH(AU$2),15),$AD$2,$AE$2,FALSE,DATE(YEAR($AD534),MONTH($AD534),1),DATE(YEAR($AE534),MONTH($AE534),28)),0)</f>
      </c>
      <c r="AV534" s="18">
        <f>SUM(AG534:AU534)</f>
      </c>
      <c r="AW534" s="18">
        <f>IF(J534&lt;&gt;0,J534,IF($AV534=0,0,AG534/$AV534*$Z534))</f>
      </c>
      <c r="AX534" s="18">
        <f>IF(K534&lt;&gt;0,K534,IF($AV534=0,0,AH534/$AV534*$Z534))</f>
      </c>
      <c r="AY534" s="18">
        <f>IF(L534&lt;&gt;0,L534,IF($AV534=0,0,AI534/$AV534*$Z534))</f>
      </c>
      <c r="AZ534" s="18">
        <f>IF(M534&lt;&gt;0,M534,IF($AV534=0,0,AJ534/$AV534*$Z534))</f>
      </c>
      <c r="BA534" s="18">
        <f>IF(N534&lt;&gt;0,N534,IF($AV534=0,0,AK534/$AV534*$Z534))</f>
      </c>
      <c r="BB534" s="18">
        <f>IF(O534&lt;&gt;0,O534,IF($AV534=0,0,AL534/$AV534*$Z534))</f>
      </c>
      <c r="BC534" s="18">
        <f>IF(P534&lt;&gt;0,P534,IF($AV534=0,0,AM534/$AV534*$Z534))</f>
      </c>
      <c r="BD534" s="18">
        <f>IF(Q534&lt;&gt;0,Q534,IF($AV534=0,0,AN534/$AV534*$Z534))</f>
      </c>
      <c r="BE534" s="18">
        <f>IF(R534&lt;&gt;0,R534,IF($AV534=0,0,AO534/$AV534*$Z534))</f>
      </c>
      <c r="BF534" s="18">
        <f>IF(S534&lt;&gt;0,S534,IF($AV534=0,0,AP534/$AV534*$Z534))</f>
      </c>
      <c r="BG534" s="18">
        <f>IF(T534&lt;&gt;0,T534,IF($AV534=0,0,AQ534/$AV534*$Z534))</f>
      </c>
      <c r="BH534" s="18">
        <f>IF(U534&lt;&gt;0,U534,IF($AV534=0,0,AR534/$AV534*$Z534))</f>
      </c>
      <c r="BI534" s="18">
        <f>IF(V534&lt;&gt;0,V534,IF($AV534=0,0,AS534/$AV534*$Z534))</f>
      </c>
      <c r="BJ534" s="18">
        <f>IF(W534&lt;&gt;0,W534,IF($AV534=0,0,AT534/$AV534*$Z534))</f>
      </c>
      <c r="BK534" s="18">
        <f>IF(X534&lt;&gt;0,X534,IF($AV534=0,0,AU534/$AV534*$Z534))</f>
      </c>
      <c r="BL534" s="18">
        <f>SUM(AW534:BK534)</f>
      </c>
      <c r="BM534" s="18">
        <f>I534-BL534</f>
      </c>
    </row>
    <row r="535" outlineLevel="4">
      <c r="A535" s="5" t="str">
        <v>14.2.1.1</v>
      </c>
      <c r="B535" s="5" t="str">
        <v/>
      </c>
      <c r="C535" s="5" t="str">
        <v>BSKDGNGENGR07</v>
      </c>
      <c r="D535" s="5" t="str">
        <v>BSKDGNGENGR07</v>
      </c>
      <c r="E535" s="19">
        <f>IFERROR(_xlfn.XLOOKUP(F535,Assumptions!B:B,Assumptions!C:C),0)</f>
      </c>
      <c r="F535" s="5" t="str">
        <v>Retention</v>
      </c>
      <c r="G535" s="5" t="str">
        <v/>
      </c>
      <c r="H535" s="18">
        <f>G532*E535</f>
      </c>
      <c r="I535" s="18">
        <f>H535*(1-0)</f>
      </c>
      <c r="J535" s="18">
        <v>0</v>
      </c>
      <c r="K535" s="18">
        <v>0</v>
      </c>
      <c r="L535" s="18">
        <v>0</v>
      </c>
      <c r="M535" s="18">
        <v>0</v>
      </c>
      <c r="N535" s="18">
        <v>0</v>
      </c>
      <c r="O535" s="18">
        <v>0</v>
      </c>
      <c r="P535" s="18">
        <v>0</v>
      </c>
      <c r="Q535" s="18">
        <v>0</v>
      </c>
      <c r="R535" s="18">
        <v>0</v>
      </c>
      <c r="S535" s="18">
        <v>0</v>
      </c>
      <c r="T535" s="18">
        <v>0</v>
      </c>
      <c r="U535" s="18">
        <v>0</v>
      </c>
      <c r="V535" s="18">
        <v>0</v>
      </c>
      <c r="W535" s="18">
        <v>0</v>
      </c>
      <c r="X535" s="18">
        <v>0</v>
      </c>
      <c r="Y535" s="18">
        <f>SUM(J535:X535)</f>
      </c>
      <c r="Z535" s="18">
        <f>I535-Y535</f>
      </c>
      <c r="AA535" s="20">
        <v>46483</v>
      </c>
      <c r="AB535" s="20">
        <v>46483</v>
      </c>
      <c r="AC535" s="18">
        <f>IFERROR(_xlfn.XLOOKUP(F535,Assumptions!B:B,Assumptions!D:D),0)</f>
      </c>
      <c r="AD535" s="20">
        <f>AA535+AC535</f>
      </c>
      <c r="AE535" s="20">
        <f>AC535+AB535</f>
      </c>
      <c r="AF535" s="5" t="str">
        <v/>
      </c>
      <c r="AG535" s="18">
        <f>IFERROR(_xlfn.BETA.DIST(DATE(YEAR(AG$2),MONTH(AG$2),15),$AD$2,$AE$2,FALSE,DATE(YEAR($AD535),MONTH($AD535),1),DATE(YEAR($AE535),MONTH($AE535),28)),0)</f>
      </c>
      <c r="AH535" s="18">
        <f>IFERROR(_xlfn.BETA.DIST(DATE(YEAR(AH$2),MONTH(AH$2),15),$AD$2,$AE$2,FALSE,DATE(YEAR($AD535),MONTH($AD535),1),DATE(YEAR($AE535),MONTH($AE535),28)),0)</f>
      </c>
      <c r="AI535" s="18">
        <f>IFERROR(_xlfn.BETA.DIST(DATE(YEAR(AI$2),MONTH(AI$2),15),$AD$2,$AE$2,FALSE,DATE(YEAR($AD535),MONTH($AD535),1),DATE(YEAR($AE535),MONTH($AE535),28)),0)</f>
      </c>
      <c r="AJ535" s="18">
        <f>IFERROR(_xlfn.BETA.DIST(DATE(YEAR(AJ$2),MONTH(AJ$2),15),$AD$2,$AE$2,FALSE,DATE(YEAR($AD535),MONTH($AD535),1),DATE(YEAR($AE535),MONTH($AE535),28)),0)</f>
      </c>
      <c r="AK535" s="18">
        <f>IFERROR(_xlfn.BETA.DIST(DATE(YEAR(AK$2),MONTH(AK$2),15),$AD$2,$AE$2,FALSE,DATE(YEAR($AD535),MONTH($AD535),1),DATE(YEAR($AE535),MONTH($AE535),28)),0)</f>
      </c>
      <c r="AL535" s="18">
        <f>IFERROR(_xlfn.BETA.DIST(DATE(YEAR(AL$2),MONTH(AL$2),15),$AD$2,$AE$2,FALSE,DATE(YEAR($AD535),MONTH($AD535),1),DATE(YEAR($AE535),MONTH($AE535),28)),0)</f>
      </c>
      <c r="AM535" s="18">
        <f>IFERROR(_xlfn.BETA.DIST(DATE(YEAR(AM$2),MONTH(AM$2),15),$AD$2,$AE$2,FALSE,DATE(YEAR($AD535),MONTH($AD535),1),DATE(YEAR($AE535),MONTH($AE535),28)),0)</f>
      </c>
      <c r="AN535" s="18">
        <f>IFERROR(_xlfn.BETA.DIST(DATE(YEAR(AN$2),MONTH(AN$2),15),$AD$2,$AE$2,FALSE,DATE(YEAR($AD535),MONTH($AD535),1),DATE(YEAR($AE535),MONTH($AE535),28)),0)</f>
      </c>
      <c r="AO535" s="18">
        <f>IFERROR(_xlfn.BETA.DIST(DATE(YEAR(AO$2),MONTH(AO$2),15),$AD$2,$AE$2,FALSE,DATE(YEAR($AD535),MONTH($AD535),1),DATE(YEAR($AE535),MONTH($AE535),28)),0)</f>
      </c>
      <c r="AP535" s="18">
        <f>IFERROR(_xlfn.BETA.DIST(DATE(YEAR(AP$2),MONTH(AP$2),15),$AD$2,$AE$2,FALSE,DATE(YEAR($AD535),MONTH($AD535),1),DATE(YEAR($AE535),MONTH($AE535),28)),0)</f>
      </c>
      <c r="AQ535" s="18">
        <f>IFERROR(_xlfn.BETA.DIST(DATE(YEAR(AQ$2),MONTH(AQ$2),15),$AD$2,$AE$2,FALSE,DATE(YEAR($AD535),MONTH($AD535),1),DATE(YEAR($AE535),MONTH($AE535),28)),0)</f>
      </c>
      <c r="AR535" s="18">
        <f>IFERROR(_xlfn.BETA.DIST(DATE(YEAR(AR$2),MONTH(AR$2),15),$AD$2,$AE$2,FALSE,DATE(YEAR($AD535),MONTH($AD535),1),DATE(YEAR($AE535),MONTH($AE535),28)),0)</f>
      </c>
      <c r="AS535" s="18">
        <f>IFERROR(_xlfn.BETA.DIST(DATE(YEAR(AS$2),MONTH(AS$2),15),$AD$2,$AE$2,FALSE,DATE(YEAR($AD535),MONTH($AD535),1),DATE(YEAR($AE535),MONTH($AE535),28)),0)</f>
      </c>
      <c r="AT535" s="18">
        <f>IFERROR(_xlfn.BETA.DIST(DATE(YEAR(AT$2),MONTH(AT$2),15),$AD$2,$AE$2,FALSE,DATE(YEAR($AD535),MONTH($AD535),1),DATE(YEAR($AE535),MONTH($AE535),28)),0)</f>
      </c>
      <c r="AU535" s="18">
        <f>IFERROR(_xlfn.BETA.DIST(DATE(YEAR(AU$2),MONTH(AU$2),15),$AD$2,$AE$2,FALSE,DATE(YEAR($AD535),MONTH($AD535),1),DATE(YEAR($AE535),MONTH($AE535),28)),0)</f>
      </c>
      <c r="AV535" s="18">
        <f>SUM(AG535:AU535)</f>
      </c>
      <c r="AW535" s="18">
        <f>IF(J535&lt;&gt;0,J535,IF($AV535=0,0,AG535/$AV535*$Z535))</f>
      </c>
      <c r="AX535" s="18">
        <f>IF(K535&lt;&gt;0,K535,IF($AV535=0,0,AH535/$AV535*$Z535))</f>
      </c>
      <c r="AY535" s="18">
        <f>IF(L535&lt;&gt;0,L535,IF($AV535=0,0,AI535/$AV535*$Z535))</f>
      </c>
      <c r="AZ535" s="18">
        <f>IF(M535&lt;&gt;0,M535,IF($AV535=0,0,AJ535/$AV535*$Z535))</f>
      </c>
      <c r="BA535" s="18">
        <f>IF(N535&lt;&gt;0,N535,IF($AV535=0,0,AK535/$AV535*$Z535))</f>
      </c>
      <c r="BB535" s="18">
        <f>IF(O535&lt;&gt;0,O535,IF($AV535=0,0,AL535/$AV535*$Z535))</f>
      </c>
      <c r="BC535" s="18">
        <f>IF(P535&lt;&gt;0,P535,IF($AV535=0,0,AM535/$AV535*$Z535))</f>
      </c>
      <c r="BD535" s="18">
        <f>IF(Q535&lt;&gt;0,Q535,IF($AV535=0,0,AN535/$AV535*$Z535))</f>
      </c>
      <c r="BE535" s="18">
        <f>IF(R535&lt;&gt;0,R535,IF($AV535=0,0,AO535/$AV535*$Z535))</f>
      </c>
      <c r="BF535" s="18">
        <f>IF(S535&lt;&gt;0,S535,IF($AV535=0,0,AP535/$AV535*$Z535))</f>
      </c>
      <c r="BG535" s="18">
        <f>IF(T535&lt;&gt;0,T535,IF($AV535=0,0,AQ535/$AV535*$Z535))</f>
      </c>
      <c r="BH535" s="18">
        <f>IF(U535&lt;&gt;0,U535,IF($AV535=0,0,AR535/$AV535*$Z535))</f>
      </c>
      <c r="BI535" s="18">
        <f>IF(V535&lt;&gt;0,V535,IF($AV535=0,0,AS535/$AV535*$Z535))</f>
      </c>
      <c r="BJ535" s="18">
        <f>IF(W535&lt;&gt;0,W535,IF($AV535=0,0,AT535/$AV535*$Z535))</f>
      </c>
      <c r="BK535" s="18">
        <f>IF(X535&lt;&gt;0,X535,IF($AV535=0,0,AU535/$AV535*$Z535))</f>
      </c>
      <c r="BL535" s="18">
        <f>SUM(AW535:BK535)</f>
      </c>
      <c r="BM535" s="18">
        <f>I535-BL535</f>
      </c>
    </row>
    <row r="536" outlineLevel="3">
      <c r="A536" s="17" t="str">
        <v>14.1.1.2</v>
      </c>
      <c r="B536" s="17" t="str">
        <v/>
      </c>
      <c r="C536" s="17" t="str">
        <v/>
      </c>
      <c r="D536" s="17" t="str">
        <v/>
      </c>
      <c r="E536" s="17" t="str">
        <v>14.1.1.2</v>
      </c>
      <c r="F536" s="17" t="str">
        <v>Set of gaskets for three pole CB mechanism</v>
      </c>
      <c r="G536" s="17">
        <v>3202.47</v>
      </c>
      <c r="H536" s="17" t="str">
        <v/>
      </c>
      <c r="I536" s="17" t="str">
        <v/>
      </c>
      <c r="J536" s="17" t="str">
        <v/>
      </c>
      <c r="K536" s="17" t="str">
        <v/>
      </c>
      <c r="L536" s="17" t="str">
        <v/>
      </c>
      <c r="M536" s="17" t="str">
        <v/>
      </c>
      <c r="N536" s="17" t="str">
        <v/>
      </c>
      <c r="O536" s="17" t="str">
        <v/>
      </c>
      <c r="P536" s="17" t="str">
        <v/>
      </c>
      <c r="Q536" s="17" t="str">
        <v/>
      </c>
      <c r="R536" s="17" t="str">
        <v/>
      </c>
      <c r="S536" s="17" t="str">
        <v/>
      </c>
      <c r="T536" s="17" t="str">
        <v/>
      </c>
      <c r="U536" s="17" t="str">
        <v/>
      </c>
      <c r="V536" s="17" t="str">
        <v/>
      </c>
      <c r="W536" s="17" t="str">
        <v/>
      </c>
      <c r="X536" s="17" t="str">
        <v/>
      </c>
      <c r="Y536" s="17" t="str">
        <v/>
      </c>
      <c r="Z536" s="17" t="str">
        <v/>
      </c>
      <c r="AA536" s="17" t="str">
        <v/>
      </c>
      <c r="AB536" s="17" t="str">
        <v/>
      </c>
      <c r="AC536" s="17" t="str">
        <v/>
      </c>
      <c r="AD536" s="17" t="str">
        <v/>
      </c>
      <c r="AE536" s="17" t="str">
        <v/>
      </c>
      <c r="AF536" s="5" t="str">
        <v/>
      </c>
      <c r="AG536" s="18">
        <f>IFERROR(_xlfn.BETA.DIST(DATE(YEAR(AG$2),MONTH(AG$2),15),$AD$2,$AE$2,FALSE,DATE(YEAR($AD536),MONTH($AD536),1),DATE(YEAR($AE536),MONTH($AE536),28)),0)</f>
      </c>
      <c r="AH536" s="18">
        <f>IFERROR(_xlfn.BETA.DIST(DATE(YEAR(AH$2),MONTH(AH$2),15),$AD$2,$AE$2,FALSE,DATE(YEAR($AD536),MONTH($AD536),1),DATE(YEAR($AE536),MONTH($AE536),28)),0)</f>
      </c>
      <c r="AI536" s="18">
        <f>IFERROR(_xlfn.BETA.DIST(DATE(YEAR(AI$2),MONTH(AI$2),15),$AD$2,$AE$2,FALSE,DATE(YEAR($AD536),MONTH($AD536),1),DATE(YEAR($AE536),MONTH($AE536),28)),0)</f>
      </c>
      <c r="AJ536" s="18">
        <f>IFERROR(_xlfn.BETA.DIST(DATE(YEAR(AJ$2),MONTH(AJ$2),15),$AD$2,$AE$2,FALSE,DATE(YEAR($AD536),MONTH($AD536),1),DATE(YEAR($AE536),MONTH($AE536),28)),0)</f>
      </c>
      <c r="AK536" s="18">
        <f>IFERROR(_xlfn.BETA.DIST(DATE(YEAR(AK$2),MONTH(AK$2),15),$AD$2,$AE$2,FALSE,DATE(YEAR($AD536),MONTH($AD536),1),DATE(YEAR($AE536),MONTH($AE536),28)),0)</f>
      </c>
      <c r="AL536" s="18">
        <f>IFERROR(_xlfn.BETA.DIST(DATE(YEAR(AL$2),MONTH(AL$2),15),$AD$2,$AE$2,FALSE,DATE(YEAR($AD536),MONTH($AD536),1),DATE(YEAR($AE536),MONTH($AE536),28)),0)</f>
      </c>
      <c r="AM536" s="18">
        <f>IFERROR(_xlfn.BETA.DIST(DATE(YEAR(AM$2),MONTH(AM$2),15),$AD$2,$AE$2,FALSE,DATE(YEAR($AD536),MONTH($AD536),1),DATE(YEAR($AE536),MONTH($AE536),28)),0)</f>
      </c>
      <c r="AN536" s="18">
        <f>IFERROR(_xlfn.BETA.DIST(DATE(YEAR(AN$2),MONTH(AN$2),15),$AD$2,$AE$2,FALSE,DATE(YEAR($AD536),MONTH($AD536),1),DATE(YEAR($AE536),MONTH($AE536),28)),0)</f>
      </c>
      <c r="AO536" s="18">
        <f>IFERROR(_xlfn.BETA.DIST(DATE(YEAR(AO$2),MONTH(AO$2),15),$AD$2,$AE$2,FALSE,DATE(YEAR($AD536),MONTH($AD536),1),DATE(YEAR($AE536),MONTH($AE536),28)),0)</f>
      </c>
      <c r="AP536" s="18">
        <f>IFERROR(_xlfn.BETA.DIST(DATE(YEAR(AP$2),MONTH(AP$2),15),$AD$2,$AE$2,FALSE,DATE(YEAR($AD536),MONTH($AD536),1),DATE(YEAR($AE536),MONTH($AE536),28)),0)</f>
      </c>
      <c r="AQ536" s="18">
        <f>IFERROR(_xlfn.BETA.DIST(DATE(YEAR(AQ$2),MONTH(AQ$2),15),$AD$2,$AE$2,FALSE,DATE(YEAR($AD536),MONTH($AD536),1),DATE(YEAR($AE536),MONTH($AE536),28)),0)</f>
      </c>
      <c r="AR536" s="18">
        <f>IFERROR(_xlfn.BETA.DIST(DATE(YEAR(AR$2),MONTH(AR$2),15),$AD$2,$AE$2,FALSE,DATE(YEAR($AD536),MONTH($AD536),1),DATE(YEAR($AE536),MONTH($AE536),28)),0)</f>
      </c>
      <c r="AS536" s="18">
        <f>IFERROR(_xlfn.BETA.DIST(DATE(YEAR(AS$2),MONTH(AS$2),15),$AD$2,$AE$2,FALSE,DATE(YEAR($AD536),MONTH($AD536),1),DATE(YEAR($AE536),MONTH($AE536),28)),0)</f>
      </c>
      <c r="AT536" s="18">
        <f>IFERROR(_xlfn.BETA.DIST(DATE(YEAR(AT$2),MONTH(AT$2),15),$AD$2,$AE$2,FALSE,DATE(YEAR($AD536),MONTH($AD536),1),DATE(YEAR($AE536),MONTH($AE536),28)),0)</f>
      </c>
      <c r="AU536" s="18">
        <f>IFERROR(_xlfn.BETA.DIST(DATE(YEAR(AU$2),MONTH(AU$2),15),$AD$2,$AE$2,FALSE,DATE(YEAR($AD536),MONTH($AD536),1),DATE(YEAR($AE536),MONTH($AE536),28)),0)</f>
      </c>
      <c r="AV536" s="18">
        <f>SUM(AG536:AU536)</f>
      </c>
      <c r="AW536" s="18">
        <f>IF(J536&lt;&gt;0,J536,IF($AV536=0,0,AG536/$AV536*$Z536))</f>
      </c>
      <c r="AX536" s="18">
        <f>IF(K536&lt;&gt;0,K536,IF($AV536=0,0,AH536/$AV536*$Z536))</f>
      </c>
      <c r="AY536" s="18">
        <f>IF(L536&lt;&gt;0,L536,IF($AV536=0,0,AI536/$AV536*$Z536))</f>
      </c>
      <c r="AZ536" s="18">
        <f>IF(M536&lt;&gt;0,M536,IF($AV536=0,0,AJ536/$AV536*$Z536))</f>
      </c>
      <c r="BA536" s="18">
        <f>IF(N536&lt;&gt;0,N536,IF($AV536=0,0,AK536/$AV536*$Z536))</f>
      </c>
      <c r="BB536" s="18">
        <f>IF(O536&lt;&gt;0,O536,IF($AV536=0,0,AL536/$AV536*$Z536))</f>
      </c>
      <c r="BC536" s="18">
        <f>IF(P536&lt;&gt;0,P536,IF($AV536=0,0,AM536/$AV536*$Z536))</f>
      </c>
      <c r="BD536" s="18">
        <f>IF(Q536&lt;&gt;0,Q536,IF($AV536=0,0,AN536/$AV536*$Z536))</f>
      </c>
      <c r="BE536" s="18">
        <f>IF(R536&lt;&gt;0,R536,IF($AV536=0,0,AO536/$AV536*$Z536))</f>
      </c>
      <c r="BF536" s="18">
        <f>IF(S536&lt;&gt;0,S536,IF($AV536=0,0,AP536/$AV536*$Z536))</f>
      </c>
      <c r="BG536" s="18">
        <f>IF(T536&lt;&gt;0,T536,IF($AV536=0,0,AQ536/$AV536*$Z536))</f>
      </c>
      <c r="BH536" s="18">
        <f>IF(U536&lt;&gt;0,U536,IF($AV536=0,0,AR536/$AV536*$Z536))</f>
      </c>
      <c r="BI536" s="18">
        <f>IF(V536&lt;&gt;0,V536,IF($AV536=0,0,AS536/$AV536*$Z536))</f>
      </c>
      <c r="BJ536" s="18">
        <f>IF(W536&lt;&gt;0,W536,IF($AV536=0,0,AT536/$AV536*$Z536))</f>
      </c>
      <c r="BK536" s="18">
        <f>IF(X536&lt;&gt;0,X536,IF($AV536=0,0,AU536/$AV536*$Z536))</f>
      </c>
      <c r="BL536" s="18">
        <f>SUM(AW536:BK536)</f>
      </c>
      <c r="BM536" s="17" t="str">
        <v/>
      </c>
    </row>
    <row r="537" outlineLevel="4">
      <c r="A537" s="5" t="str">
        <v>14.1.1.2</v>
      </c>
      <c r="B537" s="5" t="str">
        <v/>
      </c>
      <c r="C537" s="5" t="str">
        <v>BSKDGNGENGR05</v>
      </c>
      <c r="D537" s="5" t="str">
        <v>BSKDGNGENGR05</v>
      </c>
      <c r="E537" s="19">
        <f>IFERROR(_xlfn.XLOOKUP(F537,Assumptions!B:B,Assumptions!C:C),0)</f>
      </c>
      <c r="F537" s="5" t="str">
        <v>Advanced Payment</v>
      </c>
      <c r="G537" s="5" t="str">
        <v/>
      </c>
      <c r="H537" s="18">
        <f>G536*E537</f>
      </c>
      <c r="I537" s="18">
        <f>H537*(1-0)</f>
      </c>
      <c r="J537" s="18">
        <v>0</v>
      </c>
      <c r="K537" s="18">
        <v>0</v>
      </c>
      <c r="L537" s="18">
        <v>0</v>
      </c>
      <c r="M537" s="18">
        <v>0</v>
      </c>
      <c r="N537" s="18">
        <v>0</v>
      </c>
      <c r="O537" s="18">
        <v>0</v>
      </c>
      <c r="P537" s="18">
        <v>0</v>
      </c>
      <c r="Q537" s="18">
        <v>0</v>
      </c>
      <c r="R537" s="18">
        <v>0</v>
      </c>
      <c r="S537" s="18">
        <v>0</v>
      </c>
      <c r="T537" s="18">
        <v>0</v>
      </c>
      <c r="U537" s="18">
        <v>0</v>
      </c>
      <c r="V537" s="18">
        <v>0</v>
      </c>
      <c r="W537" s="18">
        <v>0</v>
      </c>
      <c r="X537" s="18">
        <v>0</v>
      </c>
      <c r="Y537" s="18">
        <f>SUM(J537:X537)</f>
      </c>
      <c r="Z537" s="18">
        <f>I537-Y537</f>
      </c>
      <c r="AA537" s="20">
        <v>46026</v>
      </c>
      <c r="AB537" s="20">
        <v>46026</v>
      </c>
      <c r="AC537" s="18">
        <f>IFERROR(_xlfn.XLOOKUP(F537,Assumptions!B:B,Assumptions!D:D),0)</f>
      </c>
      <c r="AD537" s="20">
        <f>AA537+AC537</f>
      </c>
      <c r="AE537" s="20">
        <f>AC537+AB537</f>
      </c>
      <c r="AF537" s="5" t="str">
        <v/>
      </c>
      <c r="AG537" s="18">
        <f>IFERROR(_xlfn.BETA.DIST(DATE(YEAR(AG$2),MONTH(AG$2),15),$AD$2,$AE$2,FALSE,DATE(YEAR($AD537),MONTH($AD537),1),DATE(YEAR($AE537),MONTH($AE537),28)),0)</f>
      </c>
      <c r="AH537" s="18">
        <f>IFERROR(_xlfn.BETA.DIST(DATE(YEAR(AH$2),MONTH(AH$2),15),$AD$2,$AE$2,FALSE,DATE(YEAR($AD537),MONTH($AD537),1),DATE(YEAR($AE537),MONTH($AE537),28)),0)</f>
      </c>
      <c r="AI537" s="18">
        <f>IFERROR(_xlfn.BETA.DIST(DATE(YEAR(AI$2),MONTH(AI$2),15),$AD$2,$AE$2,FALSE,DATE(YEAR($AD537),MONTH($AD537),1),DATE(YEAR($AE537),MONTH($AE537),28)),0)</f>
      </c>
      <c r="AJ537" s="18">
        <f>IFERROR(_xlfn.BETA.DIST(DATE(YEAR(AJ$2),MONTH(AJ$2),15),$AD$2,$AE$2,FALSE,DATE(YEAR($AD537),MONTH($AD537),1),DATE(YEAR($AE537),MONTH($AE537),28)),0)</f>
      </c>
      <c r="AK537" s="18">
        <f>IFERROR(_xlfn.BETA.DIST(DATE(YEAR(AK$2),MONTH(AK$2),15),$AD$2,$AE$2,FALSE,DATE(YEAR($AD537),MONTH($AD537),1),DATE(YEAR($AE537),MONTH($AE537),28)),0)</f>
      </c>
      <c r="AL537" s="18">
        <f>IFERROR(_xlfn.BETA.DIST(DATE(YEAR(AL$2),MONTH(AL$2),15),$AD$2,$AE$2,FALSE,DATE(YEAR($AD537),MONTH($AD537),1),DATE(YEAR($AE537),MONTH($AE537),28)),0)</f>
      </c>
      <c r="AM537" s="18">
        <f>IFERROR(_xlfn.BETA.DIST(DATE(YEAR(AM$2),MONTH(AM$2),15),$AD$2,$AE$2,FALSE,DATE(YEAR($AD537),MONTH($AD537),1),DATE(YEAR($AE537),MONTH($AE537),28)),0)</f>
      </c>
      <c r="AN537" s="18">
        <f>IFERROR(_xlfn.BETA.DIST(DATE(YEAR(AN$2),MONTH(AN$2),15),$AD$2,$AE$2,FALSE,DATE(YEAR($AD537),MONTH($AD537),1),DATE(YEAR($AE537),MONTH($AE537),28)),0)</f>
      </c>
      <c r="AO537" s="18">
        <f>IFERROR(_xlfn.BETA.DIST(DATE(YEAR(AO$2),MONTH(AO$2),15),$AD$2,$AE$2,FALSE,DATE(YEAR($AD537),MONTH($AD537),1),DATE(YEAR($AE537),MONTH($AE537),28)),0)</f>
      </c>
      <c r="AP537" s="18">
        <f>IFERROR(_xlfn.BETA.DIST(DATE(YEAR(AP$2),MONTH(AP$2),15),$AD$2,$AE$2,FALSE,DATE(YEAR($AD537),MONTH($AD537),1),DATE(YEAR($AE537),MONTH($AE537),28)),0)</f>
      </c>
      <c r="AQ537" s="18">
        <f>IFERROR(_xlfn.BETA.DIST(DATE(YEAR(AQ$2),MONTH(AQ$2),15),$AD$2,$AE$2,FALSE,DATE(YEAR($AD537),MONTH($AD537),1),DATE(YEAR($AE537),MONTH($AE537),28)),0)</f>
      </c>
      <c r="AR537" s="18">
        <f>IFERROR(_xlfn.BETA.DIST(DATE(YEAR(AR$2),MONTH(AR$2),15),$AD$2,$AE$2,FALSE,DATE(YEAR($AD537),MONTH($AD537),1),DATE(YEAR($AE537),MONTH($AE537),28)),0)</f>
      </c>
      <c r="AS537" s="18">
        <f>IFERROR(_xlfn.BETA.DIST(DATE(YEAR(AS$2),MONTH(AS$2),15),$AD$2,$AE$2,FALSE,DATE(YEAR($AD537),MONTH($AD537),1),DATE(YEAR($AE537),MONTH($AE537),28)),0)</f>
      </c>
      <c r="AT537" s="18">
        <f>IFERROR(_xlfn.BETA.DIST(DATE(YEAR(AT$2),MONTH(AT$2),15),$AD$2,$AE$2,FALSE,DATE(YEAR($AD537),MONTH($AD537),1),DATE(YEAR($AE537),MONTH($AE537),28)),0)</f>
      </c>
      <c r="AU537" s="18">
        <f>IFERROR(_xlfn.BETA.DIST(DATE(YEAR(AU$2),MONTH(AU$2),15),$AD$2,$AE$2,FALSE,DATE(YEAR($AD537),MONTH($AD537),1),DATE(YEAR($AE537),MONTH($AE537),28)),0)</f>
      </c>
      <c r="AV537" s="18">
        <f>SUM(AG537:AU537)</f>
      </c>
      <c r="AW537" s="18">
        <f>IF(J537&lt;&gt;0,J537,IF($AV537=0,0,AG537/$AV537*$Z537))</f>
      </c>
      <c r="AX537" s="18">
        <f>IF(K537&lt;&gt;0,K537,IF($AV537=0,0,AH537/$AV537*$Z537))</f>
      </c>
      <c r="AY537" s="18">
        <f>IF(L537&lt;&gt;0,L537,IF($AV537=0,0,AI537/$AV537*$Z537))</f>
      </c>
      <c r="AZ537" s="18">
        <f>IF(M537&lt;&gt;0,M537,IF($AV537=0,0,AJ537/$AV537*$Z537))</f>
      </c>
      <c r="BA537" s="18">
        <f>IF(N537&lt;&gt;0,N537,IF($AV537=0,0,AK537/$AV537*$Z537))</f>
      </c>
      <c r="BB537" s="18">
        <f>IF(O537&lt;&gt;0,O537,IF($AV537=0,0,AL537/$AV537*$Z537))</f>
      </c>
      <c r="BC537" s="18">
        <f>IF(P537&lt;&gt;0,P537,IF($AV537=0,0,AM537/$AV537*$Z537))</f>
      </c>
      <c r="BD537" s="18">
        <f>IF(Q537&lt;&gt;0,Q537,IF($AV537=0,0,AN537/$AV537*$Z537))</f>
      </c>
      <c r="BE537" s="18">
        <f>IF(R537&lt;&gt;0,R537,IF($AV537=0,0,AO537/$AV537*$Z537))</f>
      </c>
      <c r="BF537" s="18">
        <f>IF(S537&lt;&gt;0,S537,IF($AV537=0,0,AP537/$AV537*$Z537))</f>
      </c>
      <c r="BG537" s="18">
        <f>IF(T537&lt;&gt;0,T537,IF($AV537=0,0,AQ537/$AV537*$Z537))</f>
      </c>
      <c r="BH537" s="18">
        <f>IF(U537&lt;&gt;0,U537,IF($AV537=0,0,AR537/$AV537*$Z537))</f>
      </c>
      <c r="BI537" s="18">
        <f>IF(V537&lt;&gt;0,V537,IF($AV537=0,0,AS537/$AV537*$Z537))</f>
      </c>
      <c r="BJ537" s="18">
        <f>IF(W537&lt;&gt;0,W537,IF($AV537=0,0,AT537/$AV537*$Z537))</f>
      </c>
      <c r="BK537" s="18">
        <f>IF(X537&lt;&gt;0,X537,IF($AV537=0,0,AU537/$AV537*$Z537))</f>
      </c>
      <c r="BL537" s="18">
        <f>SUM(AW537:BK537)</f>
      </c>
      <c r="BM537" s="18">
        <f>I537-BL537</f>
      </c>
    </row>
    <row r="538" outlineLevel="4">
      <c r="A538" s="5" t="str">
        <v>14.1.1.2</v>
      </c>
      <c r="B538" s="5" t="str">
        <v/>
      </c>
      <c r="C538" s="5" t="str">
        <v>BSPRELGENG107</v>
      </c>
      <c r="D538" s="5" t="str">
        <v>BSPRELGENG107</v>
      </c>
      <c r="E538" s="19">
        <f>IFERROR(_xlfn.XLOOKUP(F538,Assumptions!B:B,Assumptions!C:C),0)</f>
      </c>
      <c r="F538" s="5" t="str">
        <v>Site Delivery USD</v>
      </c>
      <c r="G538" s="5" t="str">
        <v/>
      </c>
      <c r="H538" s="18">
        <f>G536*E538</f>
      </c>
      <c r="I538" s="18">
        <f>H538*(1-0)</f>
      </c>
      <c r="J538" s="18">
        <v>0</v>
      </c>
      <c r="K538" s="18">
        <v>0</v>
      </c>
      <c r="L538" s="18">
        <v>0</v>
      </c>
      <c r="M538" s="18">
        <v>0</v>
      </c>
      <c r="N538" s="18">
        <v>0</v>
      </c>
      <c r="O538" s="18">
        <v>0</v>
      </c>
      <c r="P538" s="18">
        <v>0</v>
      </c>
      <c r="Q538" s="18">
        <v>0</v>
      </c>
      <c r="R538" s="18">
        <v>0</v>
      </c>
      <c r="S538" s="18">
        <v>0</v>
      </c>
      <c r="T538" s="18">
        <v>0</v>
      </c>
      <c r="U538" s="18">
        <v>0</v>
      </c>
      <c r="V538" s="18">
        <v>0</v>
      </c>
      <c r="W538" s="18">
        <v>0</v>
      </c>
      <c r="X538" s="18">
        <v>0</v>
      </c>
      <c r="Y538" s="18">
        <f>SUM(J538:X538)</f>
      </c>
      <c r="Z538" s="18">
        <f>I538-Y538</f>
      </c>
      <c r="AA538" s="20">
        <v>46294</v>
      </c>
      <c r="AB538" s="20">
        <v>46294</v>
      </c>
      <c r="AC538" s="18">
        <f>IFERROR(_xlfn.XLOOKUP(F538,Assumptions!B:B,Assumptions!D:D),0)</f>
      </c>
      <c r="AD538" s="20">
        <f>AA538+AC538</f>
      </c>
      <c r="AE538" s="20">
        <f>AC538+AB538</f>
      </c>
      <c r="AF538" s="5" t="str">
        <v/>
      </c>
      <c r="AG538" s="18">
        <f>IFERROR(_xlfn.BETA.DIST(DATE(YEAR(AG$2),MONTH(AG$2),15),$AD$2,$AE$2,FALSE,DATE(YEAR($AD538),MONTH($AD538),1),DATE(YEAR($AE538),MONTH($AE538),28)),0)</f>
      </c>
      <c r="AH538" s="18">
        <f>IFERROR(_xlfn.BETA.DIST(DATE(YEAR(AH$2),MONTH(AH$2),15),$AD$2,$AE$2,FALSE,DATE(YEAR($AD538),MONTH($AD538),1),DATE(YEAR($AE538),MONTH($AE538),28)),0)</f>
      </c>
      <c r="AI538" s="18">
        <f>IFERROR(_xlfn.BETA.DIST(DATE(YEAR(AI$2),MONTH(AI$2),15),$AD$2,$AE$2,FALSE,DATE(YEAR($AD538),MONTH($AD538),1),DATE(YEAR($AE538),MONTH($AE538),28)),0)</f>
      </c>
      <c r="AJ538" s="18">
        <f>IFERROR(_xlfn.BETA.DIST(DATE(YEAR(AJ$2),MONTH(AJ$2),15),$AD$2,$AE$2,FALSE,DATE(YEAR($AD538),MONTH($AD538),1),DATE(YEAR($AE538),MONTH($AE538),28)),0)</f>
      </c>
      <c r="AK538" s="18">
        <f>IFERROR(_xlfn.BETA.DIST(DATE(YEAR(AK$2),MONTH(AK$2),15),$AD$2,$AE$2,FALSE,DATE(YEAR($AD538),MONTH($AD538),1),DATE(YEAR($AE538),MONTH($AE538),28)),0)</f>
      </c>
      <c r="AL538" s="18">
        <f>IFERROR(_xlfn.BETA.DIST(DATE(YEAR(AL$2),MONTH(AL$2),15),$AD$2,$AE$2,FALSE,DATE(YEAR($AD538),MONTH($AD538),1),DATE(YEAR($AE538),MONTH($AE538),28)),0)</f>
      </c>
      <c r="AM538" s="18">
        <f>IFERROR(_xlfn.BETA.DIST(DATE(YEAR(AM$2),MONTH(AM$2),15),$AD$2,$AE$2,FALSE,DATE(YEAR($AD538),MONTH($AD538),1),DATE(YEAR($AE538),MONTH($AE538),28)),0)</f>
      </c>
      <c r="AN538" s="18">
        <f>IFERROR(_xlfn.BETA.DIST(DATE(YEAR(AN$2),MONTH(AN$2),15),$AD$2,$AE$2,FALSE,DATE(YEAR($AD538),MONTH($AD538),1),DATE(YEAR($AE538),MONTH($AE538),28)),0)</f>
      </c>
      <c r="AO538" s="18">
        <f>IFERROR(_xlfn.BETA.DIST(DATE(YEAR(AO$2),MONTH(AO$2),15),$AD$2,$AE$2,FALSE,DATE(YEAR($AD538),MONTH($AD538),1),DATE(YEAR($AE538),MONTH($AE538),28)),0)</f>
      </c>
      <c r="AP538" s="18">
        <f>IFERROR(_xlfn.BETA.DIST(DATE(YEAR(AP$2),MONTH(AP$2),15),$AD$2,$AE$2,FALSE,DATE(YEAR($AD538),MONTH($AD538),1),DATE(YEAR($AE538),MONTH($AE538),28)),0)</f>
      </c>
      <c r="AQ538" s="18">
        <f>IFERROR(_xlfn.BETA.DIST(DATE(YEAR(AQ$2),MONTH(AQ$2),15),$AD$2,$AE$2,FALSE,DATE(YEAR($AD538),MONTH($AD538),1),DATE(YEAR($AE538),MONTH($AE538),28)),0)</f>
      </c>
      <c r="AR538" s="18">
        <f>IFERROR(_xlfn.BETA.DIST(DATE(YEAR(AR$2),MONTH(AR$2),15),$AD$2,$AE$2,FALSE,DATE(YEAR($AD538),MONTH($AD538),1),DATE(YEAR($AE538),MONTH($AE538),28)),0)</f>
      </c>
      <c r="AS538" s="18">
        <f>IFERROR(_xlfn.BETA.DIST(DATE(YEAR(AS$2),MONTH(AS$2),15),$AD$2,$AE$2,FALSE,DATE(YEAR($AD538),MONTH($AD538),1),DATE(YEAR($AE538),MONTH($AE538),28)),0)</f>
      </c>
      <c r="AT538" s="18">
        <f>IFERROR(_xlfn.BETA.DIST(DATE(YEAR(AT$2),MONTH(AT$2),15),$AD$2,$AE$2,FALSE,DATE(YEAR($AD538),MONTH($AD538),1),DATE(YEAR($AE538),MONTH($AE538),28)),0)</f>
      </c>
      <c r="AU538" s="18">
        <f>IFERROR(_xlfn.BETA.DIST(DATE(YEAR(AU$2),MONTH(AU$2),15),$AD$2,$AE$2,FALSE,DATE(YEAR($AD538),MONTH($AD538),1),DATE(YEAR($AE538),MONTH($AE538),28)),0)</f>
      </c>
      <c r="AV538" s="18">
        <f>SUM(AG538:AU538)</f>
      </c>
      <c r="AW538" s="18">
        <f>IF(J538&lt;&gt;0,J538,IF($AV538=0,0,AG538/$AV538*$Z538))</f>
      </c>
      <c r="AX538" s="18">
        <f>IF(K538&lt;&gt;0,K538,IF($AV538=0,0,AH538/$AV538*$Z538))</f>
      </c>
      <c r="AY538" s="18">
        <f>IF(L538&lt;&gt;0,L538,IF($AV538=0,0,AI538/$AV538*$Z538))</f>
      </c>
      <c r="AZ538" s="18">
        <f>IF(M538&lt;&gt;0,M538,IF($AV538=0,0,AJ538/$AV538*$Z538))</f>
      </c>
      <c r="BA538" s="18">
        <f>IF(N538&lt;&gt;0,N538,IF($AV538=0,0,AK538/$AV538*$Z538))</f>
      </c>
      <c r="BB538" s="18">
        <f>IF(O538&lt;&gt;0,O538,IF($AV538=0,0,AL538/$AV538*$Z538))</f>
      </c>
      <c r="BC538" s="18">
        <f>IF(P538&lt;&gt;0,P538,IF($AV538=0,0,AM538/$AV538*$Z538))</f>
      </c>
      <c r="BD538" s="18">
        <f>IF(Q538&lt;&gt;0,Q538,IF($AV538=0,0,AN538/$AV538*$Z538))</f>
      </c>
      <c r="BE538" s="18">
        <f>IF(R538&lt;&gt;0,R538,IF($AV538=0,0,AO538/$AV538*$Z538))</f>
      </c>
      <c r="BF538" s="18">
        <f>IF(S538&lt;&gt;0,S538,IF($AV538=0,0,AP538/$AV538*$Z538))</f>
      </c>
      <c r="BG538" s="18">
        <f>IF(T538&lt;&gt;0,T538,IF($AV538=0,0,AQ538/$AV538*$Z538))</f>
      </c>
      <c r="BH538" s="18">
        <f>IF(U538&lt;&gt;0,U538,IF($AV538=0,0,AR538/$AV538*$Z538))</f>
      </c>
      <c r="BI538" s="18">
        <f>IF(V538&lt;&gt;0,V538,IF($AV538=0,0,AS538/$AV538*$Z538))</f>
      </c>
      <c r="BJ538" s="18">
        <f>IF(W538&lt;&gt;0,W538,IF($AV538=0,0,AT538/$AV538*$Z538))</f>
      </c>
      <c r="BK538" s="18">
        <f>IF(X538&lt;&gt;0,X538,IF($AV538=0,0,AU538/$AV538*$Z538))</f>
      </c>
      <c r="BL538" s="18">
        <f>SUM(AW538:BK538)</f>
      </c>
      <c r="BM538" s="18">
        <f>I538-BL538</f>
      </c>
    </row>
    <row r="539" outlineLevel="4">
      <c r="A539" s="5" t="str">
        <v>14.1.1.2</v>
      </c>
      <c r="B539" s="5" t="str">
        <v/>
      </c>
      <c r="C539" s="5" t="str">
        <v>BSKDGNGENGR07</v>
      </c>
      <c r="D539" s="5" t="str">
        <v>BSKDGNGENGR07</v>
      </c>
      <c r="E539" s="19">
        <f>IFERROR(_xlfn.XLOOKUP(F539,Assumptions!B:B,Assumptions!C:C),0)</f>
      </c>
      <c r="F539" s="5" t="str">
        <v>Retention</v>
      </c>
      <c r="G539" s="5" t="str">
        <v/>
      </c>
      <c r="H539" s="18">
        <f>G536*E539</f>
      </c>
      <c r="I539" s="18">
        <f>H539*(1-0)</f>
      </c>
      <c r="J539" s="18">
        <v>0</v>
      </c>
      <c r="K539" s="18">
        <v>0</v>
      </c>
      <c r="L539" s="18">
        <v>0</v>
      </c>
      <c r="M539" s="18">
        <v>0</v>
      </c>
      <c r="N539" s="18">
        <v>0</v>
      </c>
      <c r="O539" s="18">
        <v>0</v>
      </c>
      <c r="P539" s="18">
        <v>0</v>
      </c>
      <c r="Q539" s="18">
        <v>0</v>
      </c>
      <c r="R539" s="18">
        <v>0</v>
      </c>
      <c r="S539" s="18">
        <v>0</v>
      </c>
      <c r="T539" s="18">
        <v>0</v>
      </c>
      <c r="U539" s="18">
        <v>0</v>
      </c>
      <c r="V539" s="18">
        <v>0</v>
      </c>
      <c r="W539" s="18">
        <v>0</v>
      </c>
      <c r="X539" s="18">
        <v>0</v>
      </c>
      <c r="Y539" s="18">
        <f>SUM(J539:X539)</f>
      </c>
      <c r="Z539" s="18">
        <f>I539-Y539</f>
      </c>
      <c r="AA539" s="20">
        <v>46483</v>
      </c>
      <c r="AB539" s="20">
        <v>46483</v>
      </c>
      <c r="AC539" s="18">
        <f>IFERROR(_xlfn.XLOOKUP(F539,Assumptions!B:B,Assumptions!D:D),0)</f>
      </c>
      <c r="AD539" s="20">
        <f>AA539+AC539</f>
      </c>
      <c r="AE539" s="20">
        <f>AC539+AB539</f>
      </c>
      <c r="AF539" s="5" t="str">
        <v/>
      </c>
      <c r="AG539" s="18">
        <f>IFERROR(_xlfn.BETA.DIST(DATE(YEAR(AG$2),MONTH(AG$2),15),$AD$2,$AE$2,FALSE,DATE(YEAR($AD539),MONTH($AD539),1),DATE(YEAR($AE539),MONTH($AE539),28)),0)</f>
      </c>
      <c r="AH539" s="18">
        <f>IFERROR(_xlfn.BETA.DIST(DATE(YEAR(AH$2),MONTH(AH$2),15),$AD$2,$AE$2,FALSE,DATE(YEAR($AD539),MONTH($AD539),1),DATE(YEAR($AE539),MONTH($AE539),28)),0)</f>
      </c>
      <c r="AI539" s="18">
        <f>IFERROR(_xlfn.BETA.DIST(DATE(YEAR(AI$2),MONTH(AI$2),15),$AD$2,$AE$2,FALSE,DATE(YEAR($AD539),MONTH($AD539),1),DATE(YEAR($AE539),MONTH($AE539),28)),0)</f>
      </c>
      <c r="AJ539" s="18">
        <f>IFERROR(_xlfn.BETA.DIST(DATE(YEAR(AJ$2),MONTH(AJ$2),15),$AD$2,$AE$2,FALSE,DATE(YEAR($AD539),MONTH($AD539),1),DATE(YEAR($AE539),MONTH($AE539),28)),0)</f>
      </c>
      <c r="AK539" s="18">
        <f>IFERROR(_xlfn.BETA.DIST(DATE(YEAR(AK$2),MONTH(AK$2),15),$AD$2,$AE$2,FALSE,DATE(YEAR($AD539),MONTH($AD539),1),DATE(YEAR($AE539),MONTH($AE539),28)),0)</f>
      </c>
      <c r="AL539" s="18">
        <f>IFERROR(_xlfn.BETA.DIST(DATE(YEAR(AL$2),MONTH(AL$2),15),$AD$2,$AE$2,FALSE,DATE(YEAR($AD539),MONTH($AD539),1),DATE(YEAR($AE539),MONTH($AE539),28)),0)</f>
      </c>
      <c r="AM539" s="18">
        <f>IFERROR(_xlfn.BETA.DIST(DATE(YEAR(AM$2),MONTH(AM$2),15),$AD$2,$AE$2,FALSE,DATE(YEAR($AD539),MONTH($AD539),1),DATE(YEAR($AE539),MONTH($AE539),28)),0)</f>
      </c>
      <c r="AN539" s="18">
        <f>IFERROR(_xlfn.BETA.DIST(DATE(YEAR(AN$2),MONTH(AN$2),15),$AD$2,$AE$2,FALSE,DATE(YEAR($AD539),MONTH($AD539),1),DATE(YEAR($AE539),MONTH($AE539),28)),0)</f>
      </c>
      <c r="AO539" s="18">
        <f>IFERROR(_xlfn.BETA.DIST(DATE(YEAR(AO$2),MONTH(AO$2),15),$AD$2,$AE$2,FALSE,DATE(YEAR($AD539),MONTH($AD539),1),DATE(YEAR($AE539),MONTH($AE539),28)),0)</f>
      </c>
      <c r="AP539" s="18">
        <f>IFERROR(_xlfn.BETA.DIST(DATE(YEAR(AP$2),MONTH(AP$2),15),$AD$2,$AE$2,FALSE,DATE(YEAR($AD539),MONTH($AD539),1),DATE(YEAR($AE539),MONTH($AE539),28)),0)</f>
      </c>
      <c r="AQ539" s="18">
        <f>IFERROR(_xlfn.BETA.DIST(DATE(YEAR(AQ$2),MONTH(AQ$2),15),$AD$2,$AE$2,FALSE,DATE(YEAR($AD539),MONTH($AD539),1),DATE(YEAR($AE539),MONTH($AE539),28)),0)</f>
      </c>
      <c r="AR539" s="18">
        <f>IFERROR(_xlfn.BETA.DIST(DATE(YEAR(AR$2),MONTH(AR$2),15),$AD$2,$AE$2,FALSE,DATE(YEAR($AD539),MONTH($AD539),1),DATE(YEAR($AE539),MONTH($AE539),28)),0)</f>
      </c>
      <c r="AS539" s="18">
        <f>IFERROR(_xlfn.BETA.DIST(DATE(YEAR(AS$2),MONTH(AS$2),15),$AD$2,$AE$2,FALSE,DATE(YEAR($AD539),MONTH($AD539),1),DATE(YEAR($AE539),MONTH($AE539),28)),0)</f>
      </c>
      <c r="AT539" s="18">
        <f>IFERROR(_xlfn.BETA.DIST(DATE(YEAR(AT$2),MONTH(AT$2),15),$AD$2,$AE$2,FALSE,DATE(YEAR($AD539),MONTH($AD539),1),DATE(YEAR($AE539),MONTH($AE539),28)),0)</f>
      </c>
      <c r="AU539" s="18">
        <f>IFERROR(_xlfn.BETA.DIST(DATE(YEAR(AU$2),MONTH(AU$2),15),$AD$2,$AE$2,FALSE,DATE(YEAR($AD539),MONTH($AD539),1),DATE(YEAR($AE539),MONTH($AE539),28)),0)</f>
      </c>
      <c r="AV539" s="18">
        <f>SUM(AG539:AU539)</f>
      </c>
      <c r="AW539" s="18">
        <f>IF(J539&lt;&gt;0,J539,IF($AV539=0,0,AG539/$AV539*$Z539))</f>
      </c>
      <c r="AX539" s="18">
        <f>IF(K539&lt;&gt;0,K539,IF($AV539=0,0,AH539/$AV539*$Z539))</f>
      </c>
      <c r="AY539" s="18">
        <f>IF(L539&lt;&gt;0,L539,IF($AV539=0,0,AI539/$AV539*$Z539))</f>
      </c>
      <c r="AZ539" s="18">
        <f>IF(M539&lt;&gt;0,M539,IF($AV539=0,0,AJ539/$AV539*$Z539))</f>
      </c>
      <c r="BA539" s="18">
        <f>IF(N539&lt;&gt;0,N539,IF($AV539=0,0,AK539/$AV539*$Z539))</f>
      </c>
      <c r="BB539" s="18">
        <f>IF(O539&lt;&gt;0,O539,IF($AV539=0,0,AL539/$AV539*$Z539))</f>
      </c>
      <c r="BC539" s="18">
        <f>IF(P539&lt;&gt;0,P539,IF($AV539=0,0,AM539/$AV539*$Z539))</f>
      </c>
      <c r="BD539" s="18">
        <f>IF(Q539&lt;&gt;0,Q539,IF($AV539=0,0,AN539/$AV539*$Z539))</f>
      </c>
      <c r="BE539" s="18">
        <f>IF(R539&lt;&gt;0,R539,IF($AV539=0,0,AO539/$AV539*$Z539))</f>
      </c>
      <c r="BF539" s="18">
        <f>IF(S539&lt;&gt;0,S539,IF($AV539=0,0,AP539/$AV539*$Z539))</f>
      </c>
      <c r="BG539" s="18">
        <f>IF(T539&lt;&gt;0,T539,IF($AV539=0,0,AQ539/$AV539*$Z539))</f>
      </c>
      <c r="BH539" s="18">
        <f>IF(U539&lt;&gt;0,U539,IF($AV539=0,0,AR539/$AV539*$Z539))</f>
      </c>
      <c r="BI539" s="18">
        <f>IF(V539&lt;&gt;0,V539,IF($AV539=0,0,AS539/$AV539*$Z539))</f>
      </c>
      <c r="BJ539" s="18">
        <f>IF(W539&lt;&gt;0,W539,IF($AV539=0,0,AT539/$AV539*$Z539))</f>
      </c>
      <c r="BK539" s="18">
        <f>IF(X539&lt;&gt;0,X539,IF($AV539=0,0,AU539/$AV539*$Z539))</f>
      </c>
      <c r="BL539" s="18">
        <f>SUM(AW539:BK539)</f>
      </c>
      <c r="BM539" s="18">
        <f>I539-BL539</f>
      </c>
    </row>
    <row r="540" outlineLevel="3">
      <c r="A540" s="17" t="str">
        <v>14.1.1.3</v>
      </c>
      <c r="B540" s="17" t="str">
        <v/>
      </c>
      <c r="C540" s="17" t="str">
        <v/>
      </c>
      <c r="D540" s="17" t="str">
        <v/>
      </c>
      <c r="E540" s="17" t="str">
        <v>14.1.1.3</v>
      </c>
      <c r="F540" s="17" t="str">
        <v>Set of tripping and closing coils per mechanism.</v>
      </c>
      <c r="G540" s="17">
        <v>3532.29</v>
      </c>
      <c r="H540" s="17" t="str">
        <v/>
      </c>
      <c r="I540" s="17" t="str">
        <v/>
      </c>
      <c r="J540" s="17" t="str">
        <v/>
      </c>
      <c r="K540" s="17" t="str">
        <v/>
      </c>
      <c r="L540" s="17" t="str">
        <v/>
      </c>
      <c r="M540" s="17" t="str">
        <v/>
      </c>
      <c r="N540" s="17" t="str">
        <v/>
      </c>
      <c r="O540" s="17" t="str">
        <v/>
      </c>
      <c r="P540" s="17" t="str">
        <v/>
      </c>
      <c r="Q540" s="17" t="str">
        <v/>
      </c>
      <c r="R540" s="17" t="str">
        <v/>
      </c>
      <c r="S540" s="17" t="str">
        <v/>
      </c>
      <c r="T540" s="17" t="str">
        <v/>
      </c>
      <c r="U540" s="17" t="str">
        <v/>
      </c>
      <c r="V540" s="17" t="str">
        <v/>
      </c>
      <c r="W540" s="17" t="str">
        <v/>
      </c>
      <c r="X540" s="17" t="str">
        <v/>
      </c>
      <c r="Y540" s="17" t="str">
        <v/>
      </c>
      <c r="Z540" s="17" t="str">
        <v/>
      </c>
      <c r="AA540" s="17" t="str">
        <v/>
      </c>
      <c r="AB540" s="17" t="str">
        <v/>
      </c>
      <c r="AC540" s="17" t="str">
        <v/>
      </c>
      <c r="AD540" s="17" t="str">
        <v/>
      </c>
      <c r="AE540" s="17" t="str">
        <v/>
      </c>
      <c r="AF540" s="5" t="str">
        <v/>
      </c>
      <c r="AG540" s="18">
        <f>IFERROR(_xlfn.BETA.DIST(DATE(YEAR(AG$2),MONTH(AG$2),15),$AD$2,$AE$2,FALSE,DATE(YEAR($AD540),MONTH($AD540),1),DATE(YEAR($AE540),MONTH($AE540),28)),0)</f>
      </c>
      <c r="AH540" s="18">
        <f>IFERROR(_xlfn.BETA.DIST(DATE(YEAR(AH$2),MONTH(AH$2),15),$AD$2,$AE$2,FALSE,DATE(YEAR($AD540),MONTH($AD540),1),DATE(YEAR($AE540),MONTH($AE540),28)),0)</f>
      </c>
      <c r="AI540" s="18">
        <f>IFERROR(_xlfn.BETA.DIST(DATE(YEAR(AI$2),MONTH(AI$2),15),$AD$2,$AE$2,FALSE,DATE(YEAR($AD540),MONTH($AD540),1),DATE(YEAR($AE540),MONTH($AE540),28)),0)</f>
      </c>
      <c r="AJ540" s="18">
        <f>IFERROR(_xlfn.BETA.DIST(DATE(YEAR(AJ$2),MONTH(AJ$2),15),$AD$2,$AE$2,FALSE,DATE(YEAR($AD540),MONTH($AD540),1),DATE(YEAR($AE540),MONTH($AE540),28)),0)</f>
      </c>
      <c r="AK540" s="18">
        <f>IFERROR(_xlfn.BETA.DIST(DATE(YEAR(AK$2),MONTH(AK$2),15),$AD$2,$AE$2,FALSE,DATE(YEAR($AD540),MONTH($AD540),1),DATE(YEAR($AE540),MONTH($AE540),28)),0)</f>
      </c>
      <c r="AL540" s="18">
        <f>IFERROR(_xlfn.BETA.DIST(DATE(YEAR(AL$2),MONTH(AL$2),15),$AD$2,$AE$2,FALSE,DATE(YEAR($AD540),MONTH($AD540),1),DATE(YEAR($AE540),MONTH($AE540),28)),0)</f>
      </c>
      <c r="AM540" s="18">
        <f>IFERROR(_xlfn.BETA.DIST(DATE(YEAR(AM$2),MONTH(AM$2),15),$AD$2,$AE$2,FALSE,DATE(YEAR($AD540),MONTH($AD540),1),DATE(YEAR($AE540),MONTH($AE540),28)),0)</f>
      </c>
      <c r="AN540" s="18">
        <f>IFERROR(_xlfn.BETA.DIST(DATE(YEAR(AN$2),MONTH(AN$2),15),$AD$2,$AE$2,FALSE,DATE(YEAR($AD540),MONTH($AD540),1),DATE(YEAR($AE540),MONTH($AE540),28)),0)</f>
      </c>
      <c r="AO540" s="18">
        <f>IFERROR(_xlfn.BETA.DIST(DATE(YEAR(AO$2),MONTH(AO$2),15),$AD$2,$AE$2,FALSE,DATE(YEAR($AD540),MONTH($AD540),1),DATE(YEAR($AE540),MONTH($AE540),28)),0)</f>
      </c>
      <c r="AP540" s="18">
        <f>IFERROR(_xlfn.BETA.DIST(DATE(YEAR(AP$2),MONTH(AP$2),15),$AD$2,$AE$2,FALSE,DATE(YEAR($AD540),MONTH($AD540),1),DATE(YEAR($AE540),MONTH($AE540),28)),0)</f>
      </c>
      <c r="AQ540" s="18">
        <f>IFERROR(_xlfn.BETA.DIST(DATE(YEAR(AQ$2),MONTH(AQ$2),15),$AD$2,$AE$2,FALSE,DATE(YEAR($AD540),MONTH($AD540),1),DATE(YEAR($AE540),MONTH($AE540),28)),0)</f>
      </c>
      <c r="AR540" s="18">
        <f>IFERROR(_xlfn.BETA.DIST(DATE(YEAR(AR$2),MONTH(AR$2),15),$AD$2,$AE$2,FALSE,DATE(YEAR($AD540),MONTH($AD540),1),DATE(YEAR($AE540),MONTH($AE540),28)),0)</f>
      </c>
      <c r="AS540" s="18">
        <f>IFERROR(_xlfn.BETA.DIST(DATE(YEAR(AS$2),MONTH(AS$2),15),$AD$2,$AE$2,FALSE,DATE(YEAR($AD540),MONTH($AD540),1),DATE(YEAR($AE540),MONTH($AE540),28)),0)</f>
      </c>
      <c r="AT540" s="18">
        <f>IFERROR(_xlfn.BETA.DIST(DATE(YEAR(AT$2),MONTH(AT$2),15),$AD$2,$AE$2,FALSE,DATE(YEAR($AD540),MONTH($AD540),1),DATE(YEAR($AE540),MONTH($AE540),28)),0)</f>
      </c>
      <c r="AU540" s="18">
        <f>IFERROR(_xlfn.BETA.DIST(DATE(YEAR(AU$2),MONTH(AU$2),15),$AD$2,$AE$2,FALSE,DATE(YEAR($AD540),MONTH($AD540),1),DATE(YEAR($AE540),MONTH($AE540),28)),0)</f>
      </c>
      <c r="AV540" s="18">
        <f>SUM(AG540:AU540)</f>
      </c>
      <c r="AW540" s="18">
        <f>IF(J540&lt;&gt;0,J540,IF($AV540=0,0,AG540/$AV540*$Z540))</f>
      </c>
      <c r="AX540" s="18">
        <f>IF(K540&lt;&gt;0,K540,IF($AV540=0,0,AH540/$AV540*$Z540))</f>
      </c>
      <c r="AY540" s="18">
        <f>IF(L540&lt;&gt;0,L540,IF($AV540=0,0,AI540/$AV540*$Z540))</f>
      </c>
      <c r="AZ540" s="18">
        <f>IF(M540&lt;&gt;0,M540,IF($AV540=0,0,AJ540/$AV540*$Z540))</f>
      </c>
      <c r="BA540" s="18">
        <f>IF(N540&lt;&gt;0,N540,IF($AV540=0,0,AK540/$AV540*$Z540))</f>
      </c>
      <c r="BB540" s="18">
        <f>IF(O540&lt;&gt;0,O540,IF($AV540=0,0,AL540/$AV540*$Z540))</f>
      </c>
      <c r="BC540" s="18">
        <f>IF(P540&lt;&gt;0,P540,IF($AV540=0,0,AM540/$AV540*$Z540))</f>
      </c>
      <c r="BD540" s="18">
        <f>IF(Q540&lt;&gt;0,Q540,IF($AV540=0,0,AN540/$AV540*$Z540))</f>
      </c>
      <c r="BE540" s="18">
        <f>IF(R540&lt;&gt;0,R540,IF($AV540=0,0,AO540/$AV540*$Z540))</f>
      </c>
      <c r="BF540" s="18">
        <f>IF(S540&lt;&gt;0,S540,IF($AV540=0,0,AP540/$AV540*$Z540))</f>
      </c>
      <c r="BG540" s="18">
        <f>IF(T540&lt;&gt;0,T540,IF($AV540=0,0,AQ540/$AV540*$Z540))</f>
      </c>
      <c r="BH540" s="18">
        <f>IF(U540&lt;&gt;0,U540,IF($AV540=0,0,AR540/$AV540*$Z540))</f>
      </c>
      <c r="BI540" s="18">
        <f>IF(V540&lt;&gt;0,V540,IF($AV540=0,0,AS540/$AV540*$Z540))</f>
      </c>
      <c r="BJ540" s="18">
        <f>IF(W540&lt;&gt;0,W540,IF($AV540=0,0,AT540/$AV540*$Z540))</f>
      </c>
      <c r="BK540" s="18">
        <f>IF(X540&lt;&gt;0,X540,IF($AV540=0,0,AU540/$AV540*$Z540))</f>
      </c>
      <c r="BL540" s="18">
        <f>SUM(AW540:BK540)</f>
      </c>
      <c r="BM540" s="17" t="str">
        <v/>
      </c>
    </row>
    <row r="541" outlineLevel="4">
      <c r="A541" s="5" t="str">
        <v>14.1.1.3</v>
      </c>
      <c r="B541" s="5" t="str">
        <v/>
      </c>
      <c r="C541" s="5" t="str">
        <v>BSKDGNGENGR05</v>
      </c>
      <c r="D541" s="5" t="str">
        <v>BSKDGNGENGR05</v>
      </c>
      <c r="E541" s="19">
        <f>IFERROR(_xlfn.XLOOKUP(F541,Assumptions!B:B,Assumptions!C:C),0)</f>
      </c>
      <c r="F541" s="5" t="str">
        <v>Advanced Payment</v>
      </c>
      <c r="G541" s="5" t="str">
        <v/>
      </c>
      <c r="H541" s="18">
        <f>G540*E541</f>
      </c>
      <c r="I541" s="18">
        <f>H541*(1-0)</f>
      </c>
      <c r="J541" s="18">
        <v>0</v>
      </c>
      <c r="K541" s="18">
        <v>0</v>
      </c>
      <c r="L541" s="18">
        <v>0</v>
      </c>
      <c r="M541" s="18">
        <v>0</v>
      </c>
      <c r="N541" s="18">
        <v>0</v>
      </c>
      <c r="O541" s="18">
        <v>0</v>
      </c>
      <c r="P541" s="18">
        <v>0</v>
      </c>
      <c r="Q541" s="18">
        <v>0</v>
      </c>
      <c r="R541" s="18">
        <v>0</v>
      </c>
      <c r="S541" s="18">
        <v>0</v>
      </c>
      <c r="T541" s="18">
        <v>0</v>
      </c>
      <c r="U541" s="18">
        <v>0</v>
      </c>
      <c r="V541" s="18">
        <v>0</v>
      </c>
      <c r="W541" s="18">
        <v>0</v>
      </c>
      <c r="X541" s="18">
        <v>0</v>
      </c>
      <c r="Y541" s="18">
        <f>SUM(J541:X541)</f>
      </c>
      <c r="Z541" s="18">
        <f>I541-Y541</f>
      </c>
      <c r="AA541" s="20">
        <v>46026</v>
      </c>
      <c r="AB541" s="20">
        <v>46026</v>
      </c>
      <c r="AC541" s="18">
        <f>IFERROR(_xlfn.XLOOKUP(F541,Assumptions!B:B,Assumptions!D:D),0)</f>
      </c>
      <c r="AD541" s="20">
        <f>AA541+AC541</f>
      </c>
      <c r="AE541" s="20">
        <f>AC541+AB541</f>
      </c>
      <c r="AF541" s="5" t="str">
        <v/>
      </c>
      <c r="AG541" s="18">
        <f>IFERROR(_xlfn.BETA.DIST(DATE(YEAR(AG$2),MONTH(AG$2),15),$AD$2,$AE$2,FALSE,DATE(YEAR($AD541),MONTH($AD541),1),DATE(YEAR($AE541),MONTH($AE541),28)),0)</f>
      </c>
      <c r="AH541" s="18">
        <f>IFERROR(_xlfn.BETA.DIST(DATE(YEAR(AH$2),MONTH(AH$2),15),$AD$2,$AE$2,FALSE,DATE(YEAR($AD541),MONTH($AD541),1),DATE(YEAR($AE541),MONTH($AE541),28)),0)</f>
      </c>
      <c r="AI541" s="18">
        <f>IFERROR(_xlfn.BETA.DIST(DATE(YEAR(AI$2),MONTH(AI$2),15),$AD$2,$AE$2,FALSE,DATE(YEAR($AD541),MONTH($AD541),1),DATE(YEAR($AE541),MONTH($AE541),28)),0)</f>
      </c>
      <c r="AJ541" s="18">
        <f>IFERROR(_xlfn.BETA.DIST(DATE(YEAR(AJ$2),MONTH(AJ$2),15),$AD$2,$AE$2,FALSE,DATE(YEAR($AD541),MONTH($AD541),1),DATE(YEAR($AE541),MONTH($AE541),28)),0)</f>
      </c>
      <c r="AK541" s="18">
        <f>IFERROR(_xlfn.BETA.DIST(DATE(YEAR(AK$2),MONTH(AK$2),15),$AD$2,$AE$2,FALSE,DATE(YEAR($AD541),MONTH($AD541),1),DATE(YEAR($AE541),MONTH($AE541),28)),0)</f>
      </c>
      <c r="AL541" s="18">
        <f>IFERROR(_xlfn.BETA.DIST(DATE(YEAR(AL$2),MONTH(AL$2),15),$AD$2,$AE$2,FALSE,DATE(YEAR($AD541),MONTH($AD541),1),DATE(YEAR($AE541),MONTH($AE541),28)),0)</f>
      </c>
      <c r="AM541" s="18">
        <f>IFERROR(_xlfn.BETA.DIST(DATE(YEAR(AM$2),MONTH(AM$2),15),$AD$2,$AE$2,FALSE,DATE(YEAR($AD541),MONTH($AD541),1),DATE(YEAR($AE541),MONTH($AE541),28)),0)</f>
      </c>
      <c r="AN541" s="18">
        <f>IFERROR(_xlfn.BETA.DIST(DATE(YEAR(AN$2),MONTH(AN$2),15),$AD$2,$AE$2,FALSE,DATE(YEAR($AD541),MONTH($AD541),1),DATE(YEAR($AE541),MONTH($AE541),28)),0)</f>
      </c>
      <c r="AO541" s="18">
        <f>IFERROR(_xlfn.BETA.DIST(DATE(YEAR(AO$2),MONTH(AO$2),15),$AD$2,$AE$2,FALSE,DATE(YEAR($AD541),MONTH($AD541),1),DATE(YEAR($AE541),MONTH($AE541),28)),0)</f>
      </c>
      <c r="AP541" s="18">
        <f>IFERROR(_xlfn.BETA.DIST(DATE(YEAR(AP$2),MONTH(AP$2),15),$AD$2,$AE$2,FALSE,DATE(YEAR($AD541),MONTH($AD541),1),DATE(YEAR($AE541),MONTH($AE541),28)),0)</f>
      </c>
      <c r="AQ541" s="18">
        <f>IFERROR(_xlfn.BETA.DIST(DATE(YEAR(AQ$2),MONTH(AQ$2),15),$AD$2,$AE$2,FALSE,DATE(YEAR($AD541),MONTH($AD541),1),DATE(YEAR($AE541),MONTH($AE541),28)),0)</f>
      </c>
      <c r="AR541" s="18">
        <f>IFERROR(_xlfn.BETA.DIST(DATE(YEAR(AR$2),MONTH(AR$2),15),$AD$2,$AE$2,FALSE,DATE(YEAR($AD541),MONTH($AD541),1),DATE(YEAR($AE541),MONTH($AE541),28)),0)</f>
      </c>
      <c r="AS541" s="18">
        <f>IFERROR(_xlfn.BETA.DIST(DATE(YEAR(AS$2),MONTH(AS$2),15),$AD$2,$AE$2,FALSE,DATE(YEAR($AD541),MONTH($AD541),1),DATE(YEAR($AE541),MONTH($AE541),28)),0)</f>
      </c>
      <c r="AT541" s="18">
        <f>IFERROR(_xlfn.BETA.DIST(DATE(YEAR(AT$2),MONTH(AT$2),15),$AD$2,$AE$2,FALSE,DATE(YEAR($AD541),MONTH($AD541),1),DATE(YEAR($AE541),MONTH($AE541),28)),0)</f>
      </c>
      <c r="AU541" s="18">
        <f>IFERROR(_xlfn.BETA.DIST(DATE(YEAR(AU$2),MONTH(AU$2),15),$AD$2,$AE$2,FALSE,DATE(YEAR($AD541),MONTH($AD541),1),DATE(YEAR($AE541),MONTH($AE541),28)),0)</f>
      </c>
      <c r="AV541" s="18">
        <f>SUM(AG541:AU541)</f>
      </c>
      <c r="AW541" s="18">
        <f>IF(J541&lt;&gt;0,J541,IF($AV541=0,0,AG541/$AV541*$Z541))</f>
      </c>
      <c r="AX541" s="18">
        <f>IF(K541&lt;&gt;0,K541,IF($AV541=0,0,AH541/$AV541*$Z541))</f>
      </c>
      <c r="AY541" s="18">
        <f>IF(L541&lt;&gt;0,L541,IF($AV541=0,0,AI541/$AV541*$Z541))</f>
      </c>
      <c r="AZ541" s="18">
        <f>IF(M541&lt;&gt;0,M541,IF($AV541=0,0,AJ541/$AV541*$Z541))</f>
      </c>
      <c r="BA541" s="18">
        <f>IF(N541&lt;&gt;0,N541,IF($AV541=0,0,AK541/$AV541*$Z541))</f>
      </c>
      <c r="BB541" s="18">
        <f>IF(O541&lt;&gt;0,O541,IF($AV541=0,0,AL541/$AV541*$Z541))</f>
      </c>
      <c r="BC541" s="18">
        <f>IF(P541&lt;&gt;0,P541,IF($AV541=0,0,AM541/$AV541*$Z541))</f>
      </c>
      <c r="BD541" s="18">
        <f>IF(Q541&lt;&gt;0,Q541,IF($AV541=0,0,AN541/$AV541*$Z541))</f>
      </c>
      <c r="BE541" s="18">
        <f>IF(R541&lt;&gt;0,R541,IF($AV541=0,0,AO541/$AV541*$Z541))</f>
      </c>
      <c r="BF541" s="18">
        <f>IF(S541&lt;&gt;0,S541,IF($AV541=0,0,AP541/$AV541*$Z541))</f>
      </c>
      <c r="BG541" s="18">
        <f>IF(T541&lt;&gt;0,T541,IF($AV541=0,0,AQ541/$AV541*$Z541))</f>
      </c>
      <c r="BH541" s="18">
        <f>IF(U541&lt;&gt;0,U541,IF($AV541=0,0,AR541/$AV541*$Z541))</f>
      </c>
      <c r="BI541" s="18">
        <f>IF(V541&lt;&gt;0,V541,IF($AV541=0,0,AS541/$AV541*$Z541))</f>
      </c>
      <c r="BJ541" s="18">
        <f>IF(W541&lt;&gt;0,W541,IF($AV541=0,0,AT541/$AV541*$Z541))</f>
      </c>
      <c r="BK541" s="18">
        <f>IF(X541&lt;&gt;0,X541,IF($AV541=0,0,AU541/$AV541*$Z541))</f>
      </c>
      <c r="BL541" s="18">
        <f>SUM(AW541:BK541)</f>
      </c>
      <c r="BM541" s="18">
        <f>I541-BL541</f>
      </c>
    </row>
    <row r="542" outlineLevel="4">
      <c r="A542" s="5" t="str">
        <v>14.1.1.3</v>
      </c>
      <c r="B542" s="5" t="str">
        <v/>
      </c>
      <c r="C542" s="5" t="str">
        <v>BSPRELGENG107</v>
      </c>
      <c r="D542" s="5" t="str">
        <v>BSPRELGENG107</v>
      </c>
      <c r="E542" s="19">
        <f>IFERROR(_xlfn.XLOOKUP(F542,Assumptions!B:B,Assumptions!C:C),0)</f>
      </c>
      <c r="F542" s="5" t="str">
        <v>Site Delivery USD</v>
      </c>
      <c r="G542" s="5" t="str">
        <v/>
      </c>
      <c r="H542" s="18">
        <f>G540*E542</f>
      </c>
      <c r="I542" s="18">
        <f>H542*(1-0)</f>
      </c>
      <c r="J542" s="18">
        <v>0</v>
      </c>
      <c r="K542" s="18">
        <v>0</v>
      </c>
      <c r="L542" s="18">
        <v>0</v>
      </c>
      <c r="M542" s="18">
        <v>0</v>
      </c>
      <c r="N542" s="18">
        <v>0</v>
      </c>
      <c r="O542" s="18">
        <v>0</v>
      </c>
      <c r="P542" s="18">
        <v>0</v>
      </c>
      <c r="Q542" s="18">
        <v>0</v>
      </c>
      <c r="R542" s="18">
        <v>0</v>
      </c>
      <c r="S542" s="18">
        <v>0</v>
      </c>
      <c r="T542" s="18">
        <v>0</v>
      </c>
      <c r="U542" s="18">
        <v>0</v>
      </c>
      <c r="V542" s="18">
        <v>0</v>
      </c>
      <c r="W542" s="18">
        <v>0</v>
      </c>
      <c r="X542" s="18">
        <v>0</v>
      </c>
      <c r="Y542" s="18">
        <f>SUM(J542:X542)</f>
      </c>
      <c r="Z542" s="18">
        <f>I542-Y542</f>
      </c>
      <c r="AA542" s="20">
        <v>46294</v>
      </c>
      <c r="AB542" s="20">
        <v>46294</v>
      </c>
      <c r="AC542" s="18">
        <f>IFERROR(_xlfn.XLOOKUP(F542,Assumptions!B:B,Assumptions!D:D),0)</f>
      </c>
      <c r="AD542" s="20">
        <f>AA542+AC542</f>
      </c>
      <c r="AE542" s="20">
        <f>AC542+AB542</f>
      </c>
      <c r="AF542" s="5" t="str">
        <v/>
      </c>
      <c r="AG542" s="18">
        <f>IFERROR(_xlfn.BETA.DIST(DATE(YEAR(AG$2),MONTH(AG$2),15),$AD$2,$AE$2,FALSE,DATE(YEAR($AD542),MONTH($AD542),1),DATE(YEAR($AE542),MONTH($AE542),28)),0)</f>
      </c>
      <c r="AH542" s="18">
        <f>IFERROR(_xlfn.BETA.DIST(DATE(YEAR(AH$2),MONTH(AH$2),15),$AD$2,$AE$2,FALSE,DATE(YEAR($AD542),MONTH($AD542),1),DATE(YEAR($AE542),MONTH($AE542),28)),0)</f>
      </c>
      <c r="AI542" s="18">
        <f>IFERROR(_xlfn.BETA.DIST(DATE(YEAR(AI$2),MONTH(AI$2),15),$AD$2,$AE$2,FALSE,DATE(YEAR($AD542),MONTH($AD542),1),DATE(YEAR($AE542),MONTH($AE542),28)),0)</f>
      </c>
      <c r="AJ542" s="18">
        <f>IFERROR(_xlfn.BETA.DIST(DATE(YEAR(AJ$2),MONTH(AJ$2),15),$AD$2,$AE$2,FALSE,DATE(YEAR($AD542),MONTH($AD542),1),DATE(YEAR($AE542),MONTH($AE542),28)),0)</f>
      </c>
      <c r="AK542" s="18">
        <f>IFERROR(_xlfn.BETA.DIST(DATE(YEAR(AK$2),MONTH(AK$2),15),$AD$2,$AE$2,FALSE,DATE(YEAR($AD542),MONTH($AD542),1),DATE(YEAR($AE542),MONTH($AE542),28)),0)</f>
      </c>
      <c r="AL542" s="18">
        <f>IFERROR(_xlfn.BETA.DIST(DATE(YEAR(AL$2),MONTH(AL$2),15),$AD$2,$AE$2,FALSE,DATE(YEAR($AD542),MONTH($AD542),1),DATE(YEAR($AE542),MONTH($AE542),28)),0)</f>
      </c>
      <c r="AM542" s="18">
        <f>IFERROR(_xlfn.BETA.DIST(DATE(YEAR(AM$2),MONTH(AM$2),15),$AD$2,$AE$2,FALSE,DATE(YEAR($AD542),MONTH($AD542),1),DATE(YEAR($AE542),MONTH($AE542),28)),0)</f>
      </c>
      <c r="AN542" s="18">
        <f>IFERROR(_xlfn.BETA.DIST(DATE(YEAR(AN$2),MONTH(AN$2),15),$AD$2,$AE$2,FALSE,DATE(YEAR($AD542),MONTH($AD542),1),DATE(YEAR($AE542),MONTH($AE542),28)),0)</f>
      </c>
      <c r="AO542" s="18">
        <f>IFERROR(_xlfn.BETA.DIST(DATE(YEAR(AO$2),MONTH(AO$2),15),$AD$2,$AE$2,FALSE,DATE(YEAR($AD542),MONTH($AD542),1),DATE(YEAR($AE542),MONTH($AE542),28)),0)</f>
      </c>
      <c r="AP542" s="18">
        <f>IFERROR(_xlfn.BETA.DIST(DATE(YEAR(AP$2),MONTH(AP$2),15),$AD$2,$AE$2,FALSE,DATE(YEAR($AD542),MONTH($AD542),1),DATE(YEAR($AE542),MONTH($AE542),28)),0)</f>
      </c>
      <c r="AQ542" s="18">
        <f>IFERROR(_xlfn.BETA.DIST(DATE(YEAR(AQ$2),MONTH(AQ$2),15),$AD$2,$AE$2,FALSE,DATE(YEAR($AD542),MONTH($AD542),1),DATE(YEAR($AE542),MONTH($AE542),28)),0)</f>
      </c>
      <c r="AR542" s="18">
        <f>IFERROR(_xlfn.BETA.DIST(DATE(YEAR(AR$2),MONTH(AR$2),15),$AD$2,$AE$2,FALSE,DATE(YEAR($AD542),MONTH($AD542),1),DATE(YEAR($AE542),MONTH($AE542),28)),0)</f>
      </c>
      <c r="AS542" s="18">
        <f>IFERROR(_xlfn.BETA.DIST(DATE(YEAR(AS$2),MONTH(AS$2),15),$AD$2,$AE$2,FALSE,DATE(YEAR($AD542),MONTH($AD542),1),DATE(YEAR($AE542),MONTH($AE542),28)),0)</f>
      </c>
      <c r="AT542" s="18">
        <f>IFERROR(_xlfn.BETA.DIST(DATE(YEAR(AT$2),MONTH(AT$2),15),$AD$2,$AE$2,FALSE,DATE(YEAR($AD542),MONTH($AD542),1),DATE(YEAR($AE542),MONTH($AE542),28)),0)</f>
      </c>
      <c r="AU542" s="18">
        <f>IFERROR(_xlfn.BETA.DIST(DATE(YEAR(AU$2),MONTH(AU$2),15),$AD$2,$AE$2,FALSE,DATE(YEAR($AD542),MONTH($AD542),1),DATE(YEAR($AE542),MONTH($AE542),28)),0)</f>
      </c>
      <c r="AV542" s="18">
        <f>SUM(AG542:AU542)</f>
      </c>
      <c r="AW542" s="18">
        <f>IF(J542&lt;&gt;0,J542,IF($AV542=0,0,AG542/$AV542*$Z542))</f>
      </c>
      <c r="AX542" s="18">
        <f>IF(K542&lt;&gt;0,K542,IF($AV542=0,0,AH542/$AV542*$Z542))</f>
      </c>
      <c r="AY542" s="18">
        <f>IF(L542&lt;&gt;0,L542,IF($AV542=0,0,AI542/$AV542*$Z542))</f>
      </c>
      <c r="AZ542" s="18">
        <f>IF(M542&lt;&gt;0,M542,IF($AV542=0,0,AJ542/$AV542*$Z542))</f>
      </c>
      <c r="BA542" s="18">
        <f>IF(N542&lt;&gt;0,N542,IF($AV542=0,0,AK542/$AV542*$Z542))</f>
      </c>
      <c r="BB542" s="18">
        <f>IF(O542&lt;&gt;0,O542,IF($AV542=0,0,AL542/$AV542*$Z542))</f>
      </c>
      <c r="BC542" s="18">
        <f>IF(P542&lt;&gt;0,P542,IF($AV542=0,0,AM542/$AV542*$Z542))</f>
      </c>
      <c r="BD542" s="18">
        <f>IF(Q542&lt;&gt;0,Q542,IF($AV542=0,0,AN542/$AV542*$Z542))</f>
      </c>
      <c r="BE542" s="18">
        <f>IF(R542&lt;&gt;0,R542,IF($AV542=0,0,AO542/$AV542*$Z542))</f>
      </c>
      <c r="BF542" s="18">
        <f>IF(S542&lt;&gt;0,S542,IF($AV542=0,0,AP542/$AV542*$Z542))</f>
      </c>
      <c r="BG542" s="18">
        <f>IF(T542&lt;&gt;0,T542,IF($AV542=0,0,AQ542/$AV542*$Z542))</f>
      </c>
      <c r="BH542" s="18">
        <f>IF(U542&lt;&gt;0,U542,IF($AV542=0,0,AR542/$AV542*$Z542))</f>
      </c>
      <c r="BI542" s="18">
        <f>IF(V542&lt;&gt;0,V542,IF($AV542=0,0,AS542/$AV542*$Z542))</f>
      </c>
      <c r="BJ542" s="18">
        <f>IF(W542&lt;&gt;0,W542,IF($AV542=0,0,AT542/$AV542*$Z542))</f>
      </c>
      <c r="BK542" s="18">
        <f>IF(X542&lt;&gt;0,X542,IF($AV542=0,0,AU542/$AV542*$Z542))</f>
      </c>
      <c r="BL542" s="18">
        <f>SUM(AW542:BK542)</f>
      </c>
      <c r="BM542" s="18">
        <f>I542-BL542</f>
      </c>
    </row>
    <row r="543" outlineLevel="4">
      <c r="A543" s="5" t="str">
        <v>14.1.1.3</v>
      </c>
      <c r="B543" s="5" t="str">
        <v/>
      </c>
      <c r="C543" s="5" t="str">
        <v>BSKDGNGENGR07</v>
      </c>
      <c r="D543" s="5" t="str">
        <v>BSKDGNGENGR07</v>
      </c>
      <c r="E543" s="19">
        <f>IFERROR(_xlfn.XLOOKUP(F543,Assumptions!B:B,Assumptions!C:C),0)</f>
      </c>
      <c r="F543" s="5" t="str">
        <v>Retention</v>
      </c>
      <c r="G543" s="5" t="str">
        <v/>
      </c>
      <c r="H543" s="18">
        <f>G540*E543</f>
      </c>
      <c r="I543" s="18">
        <f>H543*(1-0)</f>
      </c>
      <c r="J543" s="18">
        <v>0</v>
      </c>
      <c r="K543" s="18">
        <v>0</v>
      </c>
      <c r="L543" s="18">
        <v>0</v>
      </c>
      <c r="M543" s="18">
        <v>0</v>
      </c>
      <c r="N543" s="18">
        <v>0</v>
      </c>
      <c r="O543" s="18">
        <v>0</v>
      </c>
      <c r="P543" s="18">
        <v>0</v>
      </c>
      <c r="Q543" s="18">
        <v>0</v>
      </c>
      <c r="R543" s="18">
        <v>0</v>
      </c>
      <c r="S543" s="18">
        <v>0</v>
      </c>
      <c r="T543" s="18">
        <v>0</v>
      </c>
      <c r="U543" s="18">
        <v>0</v>
      </c>
      <c r="V543" s="18">
        <v>0</v>
      </c>
      <c r="W543" s="18">
        <v>0</v>
      </c>
      <c r="X543" s="18">
        <v>0</v>
      </c>
      <c r="Y543" s="18">
        <f>SUM(J543:X543)</f>
      </c>
      <c r="Z543" s="18">
        <f>I543-Y543</f>
      </c>
      <c r="AA543" s="20">
        <v>46483</v>
      </c>
      <c r="AB543" s="20">
        <v>46483</v>
      </c>
      <c r="AC543" s="18">
        <f>IFERROR(_xlfn.XLOOKUP(F543,Assumptions!B:B,Assumptions!D:D),0)</f>
      </c>
      <c r="AD543" s="20">
        <f>AA543+AC543</f>
      </c>
      <c r="AE543" s="20">
        <f>AC543+AB543</f>
      </c>
      <c r="AF543" s="5" t="str">
        <v/>
      </c>
      <c r="AG543" s="18">
        <f>IFERROR(_xlfn.BETA.DIST(DATE(YEAR(AG$2),MONTH(AG$2),15),$AD$2,$AE$2,FALSE,DATE(YEAR($AD543),MONTH($AD543),1),DATE(YEAR($AE543),MONTH($AE543),28)),0)</f>
      </c>
      <c r="AH543" s="18">
        <f>IFERROR(_xlfn.BETA.DIST(DATE(YEAR(AH$2),MONTH(AH$2),15),$AD$2,$AE$2,FALSE,DATE(YEAR($AD543),MONTH($AD543),1),DATE(YEAR($AE543),MONTH($AE543),28)),0)</f>
      </c>
      <c r="AI543" s="18">
        <f>IFERROR(_xlfn.BETA.DIST(DATE(YEAR(AI$2),MONTH(AI$2),15),$AD$2,$AE$2,FALSE,DATE(YEAR($AD543),MONTH($AD543),1),DATE(YEAR($AE543),MONTH($AE543),28)),0)</f>
      </c>
      <c r="AJ543" s="18">
        <f>IFERROR(_xlfn.BETA.DIST(DATE(YEAR(AJ$2),MONTH(AJ$2),15),$AD$2,$AE$2,FALSE,DATE(YEAR($AD543),MONTH($AD543),1),DATE(YEAR($AE543),MONTH($AE543),28)),0)</f>
      </c>
      <c r="AK543" s="18">
        <f>IFERROR(_xlfn.BETA.DIST(DATE(YEAR(AK$2),MONTH(AK$2),15),$AD$2,$AE$2,FALSE,DATE(YEAR($AD543),MONTH($AD543),1),DATE(YEAR($AE543),MONTH($AE543),28)),0)</f>
      </c>
      <c r="AL543" s="18">
        <f>IFERROR(_xlfn.BETA.DIST(DATE(YEAR(AL$2),MONTH(AL$2),15),$AD$2,$AE$2,FALSE,DATE(YEAR($AD543),MONTH($AD543),1),DATE(YEAR($AE543),MONTH($AE543),28)),0)</f>
      </c>
      <c r="AM543" s="18">
        <f>IFERROR(_xlfn.BETA.DIST(DATE(YEAR(AM$2),MONTH(AM$2),15),$AD$2,$AE$2,FALSE,DATE(YEAR($AD543),MONTH($AD543),1),DATE(YEAR($AE543),MONTH($AE543),28)),0)</f>
      </c>
      <c r="AN543" s="18">
        <f>IFERROR(_xlfn.BETA.DIST(DATE(YEAR(AN$2),MONTH(AN$2),15),$AD$2,$AE$2,FALSE,DATE(YEAR($AD543),MONTH($AD543),1),DATE(YEAR($AE543),MONTH($AE543),28)),0)</f>
      </c>
      <c r="AO543" s="18">
        <f>IFERROR(_xlfn.BETA.DIST(DATE(YEAR(AO$2),MONTH(AO$2),15),$AD$2,$AE$2,FALSE,DATE(YEAR($AD543),MONTH($AD543),1),DATE(YEAR($AE543),MONTH($AE543),28)),0)</f>
      </c>
      <c r="AP543" s="18">
        <f>IFERROR(_xlfn.BETA.DIST(DATE(YEAR(AP$2),MONTH(AP$2),15),$AD$2,$AE$2,FALSE,DATE(YEAR($AD543),MONTH($AD543),1),DATE(YEAR($AE543),MONTH($AE543),28)),0)</f>
      </c>
      <c r="AQ543" s="18">
        <f>IFERROR(_xlfn.BETA.DIST(DATE(YEAR(AQ$2),MONTH(AQ$2),15),$AD$2,$AE$2,FALSE,DATE(YEAR($AD543),MONTH($AD543),1),DATE(YEAR($AE543),MONTH($AE543),28)),0)</f>
      </c>
      <c r="AR543" s="18">
        <f>IFERROR(_xlfn.BETA.DIST(DATE(YEAR(AR$2),MONTH(AR$2),15),$AD$2,$AE$2,FALSE,DATE(YEAR($AD543),MONTH($AD543),1),DATE(YEAR($AE543),MONTH($AE543),28)),0)</f>
      </c>
      <c r="AS543" s="18">
        <f>IFERROR(_xlfn.BETA.DIST(DATE(YEAR(AS$2),MONTH(AS$2),15),$AD$2,$AE$2,FALSE,DATE(YEAR($AD543),MONTH($AD543),1),DATE(YEAR($AE543),MONTH($AE543),28)),0)</f>
      </c>
      <c r="AT543" s="18">
        <f>IFERROR(_xlfn.BETA.DIST(DATE(YEAR(AT$2),MONTH(AT$2),15),$AD$2,$AE$2,FALSE,DATE(YEAR($AD543),MONTH($AD543),1),DATE(YEAR($AE543),MONTH($AE543),28)),0)</f>
      </c>
      <c r="AU543" s="18">
        <f>IFERROR(_xlfn.BETA.DIST(DATE(YEAR(AU$2),MONTH(AU$2),15),$AD$2,$AE$2,FALSE,DATE(YEAR($AD543),MONTH($AD543),1),DATE(YEAR($AE543),MONTH($AE543),28)),0)</f>
      </c>
      <c r="AV543" s="18">
        <f>SUM(AG543:AU543)</f>
      </c>
      <c r="AW543" s="18">
        <f>IF(J543&lt;&gt;0,J543,IF($AV543=0,0,AG543/$AV543*$Z543))</f>
      </c>
      <c r="AX543" s="18">
        <f>IF(K543&lt;&gt;0,K543,IF($AV543=0,0,AH543/$AV543*$Z543))</f>
      </c>
      <c r="AY543" s="18">
        <f>IF(L543&lt;&gt;0,L543,IF($AV543=0,0,AI543/$AV543*$Z543))</f>
      </c>
      <c r="AZ543" s="18">
        <f>IF(M543&lt;&gt;0,M543,IF($AV543=0,0,AJ543/$AV543*$Z543))</f>
      </c>
      <c r="BA543" s="18">
        <f>IF(N543&lt;&gt;0,N543,IF($AV543=0,0,AK543/$AV543*$Z543))</f>
      </c>
      <c r="BB543" s="18">
        <f>IF(O543&lt;&gt;0,O543,IF($AV543=0,0,AL543/$AV543*$Z543))</f>
      </c>
      <c r="BC543" s="18">
        <f>IF(P543&lt;&gt;0,P543,IF($AV543=0,0,AM543/$AV543*$Z543))</f>
      </c>
      <c r="BD543" s="18">
        <f>IF(Q543&lt;&gt;0,Q543,IF($AV543=0,0,AN543/$AV543*$Z543))</f>
      </c>
      <c r="BE543" s="18">
        <f>IF(R543&lt;&gt;0,R543,IF($AV543=0,0,AO543/$AV543*$Z543))</f>
      </c>
      <c r="BF543" s="18">
        <f>IF(S543&lt;&gt;0,S543,IF($AV543=0,0,AP543/$AV543*$Z543))</f>
      </c>
      <c r="BG543" s="18">
        <f>IF(T543&lt;&gt;0,T543,IF($AV543=0,0,AQ543/$AV543*$Z543))</f>
      </c>
      <c r="BH543" s="18">
        <f>IF(U543&lt;&gt;0,U543,IF($AV543=0,0,AR543/$AV543*$Z543))</f>
      </c>
      <c r="BI543" s="18">
        <f>IF(V543&lt;&gt;0,V543,IF($AV543=0,0,AS543/$AV543*$Z543))</f>
      </c>
      <c r="BJ543" s="18">
        <f>IF(W543&lt;&gt;0,W543,IF($AV543=0,0,AT543/$AV543*$Z543))</f>
      </c>
      <c r="BK543" s="18">
        <f>IF(X543&lt;&gt;0,X543,IF($AV543=0,0,AU543/$AV543*$Z543))</f>
      </c>
      <c r="BL543" s="18">
        <f>SUM(AW543:BK543)</f>
      </c>
      <c r="BM543" s="18">
        <f>I543-BL543</f>
      </c>
    </row>
    <row r="544" outlineLevel="3">
      <c r="A544" s="17" t="str">
        <v>14.1.1.4</v>
      </c>
      <c r="B544" s="17" t="str">
        <v/>
      </c>
      <c r="C544" s="17" t="str">
        <v/>
      </c>
      <c r="D544" s="17" t="str">
        <v/>
      </c>
      <c r="E544" s="17" t="str">
        <v>14.1.1.4</v>
      </c>
      <c r="F544" s="17" t="str">
        <v>Sets of Aux. Switches for CB</v>
      </c>
      <c r="G544" s="17">
        <v>4013.76</v>
      </c>
      <c r="H544" s="17" t="str">
        <v/>
      </c>
      <c r="I544" s="17" t="str">
        <v/>
      </c>
      <c r="J544" s="17" t="str">
        <v/>
      </c>
      <c r="K544" s="17" t="str">
        <v/>
      </c>
      <c r="L544" s="17" t="str">
        <v/>
      </c>
      <c r="M544" s="17" t="str">
        <v/>
      </c>
      <c r="N544" s="17" t="str">
        <v/>
      </c>
      <c r="O544" s="17" t="str">
        <v/>
      </c>
      <c r="P544" s="17" t="str">
        <v/>
      </c>
      <c r="Q544" s="17" t="str">
        <v/>
      </c>
      <c r="R544" s="17" t="str">
        <v/>
      </c>
      <c r="S544" s="17" t="str">
        <v/>
      </c>
      <c r="T544" s="17" t="str">
        <v/>
      </c>
      <c r="U544" s="17" t="str">
        <v/>
      </c>
      <c r="V544" s="17" t="str">
        <v/>
      </c>
      <c r="W544" s="17" t="str">
        <v/>
      </c>
      <c r="X544" s="17" t="str">
        <v/>
      </c>
      <c r="Y544" s="17" t="str">
        <v/>
      </c>
      <c r="Z544" s="17" t="str">
        <v/>
      </c>
      <c r="AA544" s="17" t="str">
        <v/>
      </c>
      <c r="AB544" s="17" t="str">
        <v/>
      </c>
      <c r="AC544" s="17" t="str">
        <v/>
      </c>
      <c r="AD544" s="17" t="str">
        <v/>
      </c>
      <c r="AE544" s="17" t="str">
        <v/>
      </c>
      <c r="AF544" s="5" t="str">
        <v/>
      </c>
      <c r="AG544" s="18">
        <f>IFERROR(_xlfn.BETA.DIST(DATE(YEAR(AG$2),MONTH(AG$2),15),$AD$2,$AE$2,FALSE,DATE(YEAR($AD544),MONTH($AD544),1),DATE(YEAR($AE544),MONTH($AE544),28)),0)</f>
      </c>
      <c r="AH544" s="18">
        <f>IFERROR(_xlfn.BETA.DIST(DATE(YEAR(AH$2),MONTH(AH$2),15),$AD$2,$AE$2,FALSE,DATE(YEAR($AD544),MONTH($AD544),1),DATE(YEAR($AE544),MONTH($AE544),28)),0)</f>
      </c>
      <c r="AI544" s="18">
        <f>IFERROR(_xlfn.BETA.DIST(DATE(YEAR(AI$2),MONTH(AI$2),15),$AD$2,$AE$2,FALSE,DATE(YEAR($AD544),MONTH($AD544),1),DATE(YEAR($AE544),MONTH($AE544),28)),0)</f>
      </c>
      <c r="AJ544" s="18">
        <f>IFERROR(_xlfn.BETA.DIST(DATE(YEAR(AJ$2),MONTH(AJ$2),15),$AD$2,$AE$2,FALSE,DATE(YEAR($AD544),MONTH($AD544),1),DATE(YEAR($AE544),MONTH($AE544),28)),0)</f>
      </c>
      <c r="AK544" s="18">
        <f>IFERROR(_xlfn.BETA.DIST(DATE(YEAR(AK$2),MONTH(AK$2),15),$AD$2,$AE$2,FALSE,DATE(YEAR($AD544),MONTH($AD544),1),DATE(YEAR($AE544),MONTH($AE544),28)),0)</f>
      </c>
      <c r="AL544" s="18">
        <f>IFERROR(_xlfn.BETA.DIST(DATE(YEAR(AL$2),MONTH(AL$2),15),$AD$2,$AE$2,FALSE,DATE(YEAR($AD544),MONTH($AD544),1),DATE(YEAR($AE544),MONTH($AE544),28)),0)</f>
      </c>
      <c r="AM544" s="18">
        <f>IFERROR(_xlfn.BETA.DIST(DATE(YEAR(AM$2),MONTH(AM$2),15),$AD$2,$AE$2,FALSE,DATE(YEAR($AD544),MONTH($AD544),1),DATE(YEAR($AE544),MONTH($AE544),28)),0)</f>
      </c>
      <c r="AN544" s="18">
        <f>IFERROR(_xlfn.BETA.DIST(DATE(YEAR(AN$2),MONTH(AN$2),15),$AD$2,$AE$2,FALSE,DATE(YEAR($AD544),MONTH($AD544),1),DATE(YEAR($AE544),MONTH($AE544),28)),0)</f>
      </c>
      <c r="AO544" s="18">
        <f>IFERROR(_xlfn.BETA.DIST(DATE(YEAR(AO$2),MONTH(AO$2),15),$AD$2,$AE$2,FALSE,DATE(YEAR($AD544),MONTH($AD544),1),DATE(YEAR($AE544),MONTH($AE544),28)),0)</f>
      </c>
      <c r="AP544" s="18">
        <f>IFERROR(_xlfn.BETA.DIST(DATE(YEAR(AP$2),MONTH(AP$2),15),$AD$2,$AE$2,FALSE,DATE(YEAR($AD544),MONTH($AD544),1),DATE(YEAR($AE544),MONTH($AE544),28)),0)</f>
      </c>
      <c r="AQ544" s="18">
        <f>IFERROR(_xlfn.BETA.DIST(DATE(YEAR(AQ$2),MONTH(AQ$2),15),$AD$2,$AE$2,FALSE,DATE(YEAR($AD544),MONTH($AD544),1),DATE(YEAR($AE544),MONTH($AE544),28)),0)</f>
      </c>
      <c r="AR544" s="18">
        <f>IFERROR(_xlfn.BETA.DIST(DATE(YEAR(AR$2),MONTH(AR$2),15),$AD$2,$AE$2,FALSE,DATE(YEAR($AD544),MONTH($AD544),1),DATE(YEAR($AE544),MONTH($AE544),28)),0)</f>
      </c>
      <c r="AS544" s="18">
        <f>IFERROR(_xlfn.BETA.DIST(DATE(YEAR(AS$2),MONTH(AS$2),15),$AD$2,$AE$2,FALSE,DATE(YEAR($AD544),MONTH($AD544),1),DATE(YEAR($AE544),MONTH($AE544),28)),0)</f>
      </c>
      <c r="AT544" s="18">
        <f>IFERROR(_xlfn.BETA.DIST(DATE(YEAR(AT$2),MONTH(AT$2),15),$AD$2,$AE$2,FALSE,DATE(YEAR($AD544),MONTH($AD544),1),DATE(YEAR($AE544),MONTH($AE544),28)),0)</f>
      </c>
      <c r="AU544" s="18">
        <f>IFERROR(_xlfn.BETA.DIST(DATE(YEAR(AU$2),MONTH(AU$2),15),$AD$2,$AE$2,FALSE,DATE(YEAR($AD544),MONTH($AD544),1),DATE(YEAR($AE544),MONTH($AE544),28)),0)</f>
      </c>
      <c r="AV544" s="18">
        <f>SUM(AG544:AU544)</f>
      </c>
      <c r="AW544" s="18">
        <f>IF(J544&lt;&gt;0,J544,IF($AV544=0,0,AG544/$AV544*$Z544))</f>
      </c>
      <c r="AX544" s="18">
        <f>IF(K544&lt;&gt;0,K544,IF($AV544=0,0,AH544/$AV544*$Z544))</f>
      </c>
      <c r="AY544" s="18">
        <f>IF(L544&lt;&gt;0,L544,IF($AV544=0,0,AI544/$AV544*$Z544))</f>
      </c>
      <c r="AZ544" s="18">
        <f>IF(M544&lt;&gt;0,M544,IF($AV544=0,0,AJ544/$AV544*$Z544))</f>
      </c>
      <c r="BA544" s="18">
        <f>IF(N544&lt;&gt;0,N544,IF($AV544=0,0,AK544/$AV544*$Z544))</f>
      </c>
      <c r="BB544" s="18">
        <f>IF(O544&lt;&gt;0,O544,IF($AV544=0,0,AL544/$AV544*$Z544))</f>
      </c>
      <c r="BC544" s="18">
        <f>IF(P544&lt;&gt;0,P544,IF($AV544=0,0,AM544/$AV544*$Z544))</f>
      </c>
      <c r="BD544" s="18">
        <f>IF(Q544&lt;&gt;0,Q544,IF($AV544=0,0,AN544/$AV544*$Z544))</f>
      </c>
      <c r="BE544" s="18">
        <f>IF(R544&lt;&gt;0,R544,IF($AV544=0,0,AO544/$AV544*$Z544))</f>
      </c>
      <c r="BF544" s="18">
        <f>IF(S544&lt;&gt;0,S544,IF($AV544=0,0,AP544/$AV544*$Z544))</f>
      </c>
      <c r="BG544" s="18">
        <f>IF(T544&lt;&gt;0,T544,IF($AV544=0,0,AQ544/$AV544*$Z544))</f>
      </c>
      <c r="BH544" s="18">
        <f>IF(U544&lt;&gt;0,U544,IF($AV544=0,0,AR544/$AV544*$Z544))</f>
      </c>
      <c r="BI544" s="18">
        <f>IF(V544&lt;&gt;0,V544,IF($AV544=0,0,AS544/$AV544*$Z544))</f>
      </c>
      <c r="BJ544" s="18">
        <f>IF(W544&lt;&gt;0,W544,IF($AV544=0,0,AT544/$AV544*$Z544))</f>
      </c>
      <c r="BK544" s="18">
        <f>IF(X544&lt;&gt;0,X544,IF($AV544=0,0,AU544/$AV544*$Z544))</f>
      </c>
      <c r="BL544" s="18">
        <f>SUM(AW544:BK544)</f>
      </c>
      <c r="BM544" s="17" t="str">
        <v/>
      </c>
    </row>
    <row r="545" outlineLevel="4">
      <c r="A545" s="5" t="str">
        <v>14.1.1.4</v>
      </c>
      <c r="B545" s="5" t="str">
        <v/>
      </c>
      <c r="C545" s="5" t="str">
        <v>BSKDGNGENGR05</v>
      </c>
      <c r="D545" s="5" t="str">
        <v>BSKDGNGENGR05</v>
      </c>
      <c r="E545" s="19">
        <f>IFERROR(_xlfn.XLOOKUP(F545,Assumptions!B:B,Assumptions!C:C),0)</f>
      </c>
      <c r="F545" s="5" t="str">
        <v>Advanced Payment</v>
      </c>
      <c r="G545" s="5" t="str">
        <v/>
      </c>
      <c r="H545" s="18">
        <f>G544*E545</f>
      </c>
      <c r="I545" s="18">
        <f>H545*(1-0)</f>
      </c>
      <c r="J545" s="18">
        <v>0</v>
      </c>
      <c r="K545" s="18">
        <v>0</v>
      </c>
      <c r="L545" s="18">
        <v>0</v>
      </c>
      <c r="M545" s="18">
        <v>0</v>
      </c>
      <c r="N545" s="18">
        <v>0</v>
      </c>
      <c r="O545" s="18">
        <v>0</v>
      </c>
      <c r="P545" s="18">
        <v>0</v>
      </c>
      <c r="Q545" s="18">
        <v>0</v>
      </c>
      <c r="R545" s="18">
        <v>0</v>
      </c>
      <c r="S545" s="18">
        <v>0</v>
      </c>
      <c r="T545" s="18">
        <v>0</v>
      </c>
      <c r="U545" s="18">
        <v>0</v>
      </c>
      <c r="V545" s="18">
        <v>0</v>
      </c>
      <c r="W545" s="18">
        <v>0</v>
      </c>
      <c r="X545" s="18">
        <v>0</v>
      </c>
      <c r="Y545" s="18">
        <f>SUM(J545:X545)</f>
      </c>
      <c r="Z545" s="18">
        <f>I545-Y545</f>
      </c>
      <c r="AA545" s="20">
        <v>46026</v>
      </c>
      <c r="AB545" s="20">
        <v>46026</v>
      </c>
      <c r="AC545" s="18">
        <f>IFERROR(_xlfn.XLOOKUP(F545,Assumptions!B:B,Assumptions!D:D),0)</f>
      </c>
      <c r="AD545" s="20">
        <f>AA545+AC545</f>
      </c>
      <c r="AE545" s="20">
        <f>AC545+AB545</f>
      </c>
      <c r="AF545" s="5" t="str">
        <v/>
      </c>
      <c r="AG545" s="18">
        <f>IFERROR(_xlfn.BETA.DIST(DATE(YEAR(AG$2),MONTH(AG$2),15),$AD$2,$AE$2,FALSE,DATE(YEAR($AD545),MONTH($AD545),1),DATE(YEAR($AE545),MONTH($AE545),28)),0)</f>
      </c>
      <c r="AH545" s="18">
        <f>IFERROR(_xlfn.BETA.DIST(DATE(YEAR(AH$2),MONTH(AH$2),15),$AD$2,$AE$2,FALSE,DATE(YEAR($AD545),MONTH($AD545),1),DATE(YEAR($AE545),MONTH($AE545),28)),0)</f>
      </c>
      <c r="AI545" s="18">
        <f>IFERROR(_xlfn.BETA.DIST(DATE(YEAR(AI$2),MONTH(AI$2),15),$AD$2,$AE$2,FALSE,DATE(YEAR($AD545),MONTH($AD545),1),DATE(YEAR($AE545),MONTH($AE545),28)),0)</f>
      </c>
      <c r="AJ545" s="18">
        <f>IFERROR(_xlfn.BETA.DIST(DATE(YEAR(AJ$2),MONTH(AJ$2),15),$AD$2,$AE$2,FALSE,DATE(YEAR($AD545),MONTH($AD545),1),DATE(YEAR($AE545),MONTH($AE545),28)),0)</f>
      </c>
      <c r="AK545" s="18">
        <f>IFERROR(_xlfn.BETA.DIST(DATE(YEAR(AK$2),MONTH(AK$2),15),$AD$2,$AE$2,FALSE,DATE(YEAR($AD545),MONTH($AD545),1),DATE(YEAR($AE545),MONTH($AE545),28)),0)</f>
      </c>
      <c r="AL545" s="18">
        <f>IFERROR(_xlfn.BETA.DIST(DATE(YEAR(AL$2),MONTH(AL$2),15),$AD$2,$AE$2,FALSE,DATE(YEAR($AD545),MONTH($AD545),1),DATE(YEAR($AE545),MONTH($AE545),28)),0)</f>
      </c>
      <c r="AM545" s="18">
        <f>IFERROR(_xlfn.BETA.DIST(DATE(YEAR(AM$2),MONTH(AM$2),15),$AD$2,$AE$2,FALSE,DATE(YEAR($AD545),MONTH($AD545),1),DATE(YEAR($AE545),MONTH($AE545),28)),0)</f>
      </c>
      <c r="AN545" s="18">
        <f>IFERROR(_xlfn.BETA.DIST(DATE(YEAR(AN$2),MONTH(AN$2),15),$AD$2,$AE$2,FALSE,DATE(YEAR($AD545),MONTH($AD545),1),DATE(YEAR($AE545),MONTH($AE545),28)),0)</f>
      </c>
      <c r="AO545" s="18">
        <f>IFERROR(_xlfn.BETA.DIST(DATE(YEAR(AO$2),MONTH(AO$2),15),$AD$2,$AE$2,FALSE,DATE(YEAR($AD545),MONTH($AD545),1),DATE(YEAR($AE545),MONTH($AE545),28)),0)</f>
      </c>
      <c r="AP545" s="18">
        <f>IFERROR(_xlfn.BETA.DIST(DATE(YEAR(AP$2),MONTH(AP$2),15),$AD$2,$AE$2,FALSE,DATE(YEAR($AD545),MONTH($AD545),1),DATE(YEAR($AE545),MONTH($AE545),28)),0)</f>
      </c>
      <c r="AQ545" s="18">
        <f>IFERROR(_xlfn.BETA.DIST(DATE(YEAR(AQ$2),MONTH(AQ$2),15),$AD$2,$AE$2,FALSE,DATE(YEAR($AD545),MONTH($AD545),1),DATE(YEAR($AE545),MONTH($AE545),28)),0)</f>
      </c>
      <c r="AR545" s="18">
        <f>IFERROR(_xlfn.BETA.DIST(DATE(YEAR(AR$2),MONTH(AR$2),15),$AD$2,$AE$2,FALSE,DATE(YEAR($AD545),MONTH($AD545),1),DATE(YEAR($AE545),MONTH($AE545),28)),0)</f>
      </c>
      <c r="AS545" s="18">
        <f>IFERROR(_xlfn.BETA.DIST(DATE(YEAR(AS$2),MONTH(AS$2),15),$AD$2,$AE$2,FALSE,DATE(YEAR($AD545),MONTH($AD545),1),DATE(YEAR($AE545),MONTH($AE545),28)),0)</f>
      </c>
      <c r="AT545" s="18">
        <f>IFERROR(_xlfn.BETA.DIST(DATE(YEAR(AT$2),MONTH(AT$2),15),$AD$2,$AE$2,FALSE,DATE(YEAR($AD545),MONTH($AD545),1),DATE(YEAR($AE545),MONTH($AE545),28)),0)</f>
      </c>
      <c r="AU545" s="18">
        <f>IFERROR(_xlfn.BETA.DIST(DATE(YEAR(AU$2),MONTH(AU$2),15),$AD$2,$AE$2,FALSE,DATE(YEAR($AD545),MONTH($AD545),1),DATE(YEAR($AE545),MONTH($AE545),28)),0)</f>
      </c>
      <c r="AV545" s="18">
        <f>SUM(AG545:AU545)</f>
      </c>
      <c r="AW545" s="18">
        <f>IF(J545&lt;&gt;0,J545,IF($AV545=0,0,AG545/$AV545*$Z545))</f>
      </c>
      <c r="AX545" s="18">
        <f>IF(K545&lt;&gt;0,K545,IF($AV545=0,0,AH545/$AV545*$Z545))</f>
      </c>
      <c r="AY545" s="18">
        <f>IF(L545&lt;&gt;0,L545,IF($AV545=0,0,AI545/$AV545*$Z545))</f>
      </c>
      <c r="AZ545" s="18">
        <f>IF(M545&lt;&gt;0,M545,IF($AV545=0,0,AJ545/$AV545*$Z545))</f>
      </c>
      <c r="BA545" s="18">
        <f>IF(N545&lt;&gt;0,N545,IF($AV545=0,0,AK545/$AV545*$Z545))</f>
      </c>
      <c r="BB545" s="18">
        <f>IF(O545&lt;&gt;0,O545,IF($AV545=0,0,AL545/$AV545*$Z545))</f>
      </c>
      <c r="BC545" s="18">
        <f>IF(P545&lt;&gt;0,P545,IF($AV545=0,0,AM545/$AV545*$Z545))</f>
      </c>
      <c r="BD545" s="18">
        <f>IF(Q545&lt;&gt;0,Q545,IF($AV545=0,0,AN545/$AV545*$Z545))</f>
      </c>
      <c r="BE545" s="18">
        <f>IF(R545&lt;&gt;0,R545,IF($AV545=0,0,AO545/$AV545*$Z545))</f>
      </c>
      <c r="BF545" s="18">
        <f>IF(S545&lt;&gt;0,S545,IF($AV545=0,0,AP545/$AV545*$Z545))</f>
      </c>
      <c r="BG545" s="18">
        <f>IF(T545&lt;&gt;0,T545,IF($AV545=0,0,AQ545/$AV545*$Z545))</f>
      </c>
      <c r="BH545" s="18">
        <f>IF(U545&lt;&gt;0,U545,IF($AV545=0,0,AR545/$AV545*$Z545))</f>
      </c>
      <c r="BI545" s="18">
        <f>IF(V545&lt;&gt;0,V545,IF($AV545=0,0,AS545/$AV545*$Z545))</f>
      </c>
      <c r="BJ545" s="18">
        <f>IF(W545&lt;&gt;0,W545,IF($AV545=0,0,AT545/$AV545*$Z545))</f>
      </c>
      <c r="BK545" s="18">
        <f>IF(X545&lt;&gt;0,X545,IF($AV545=0,0,AU545/$AV545*$Z545))</f>
      </c>
      <c r="BL545" s="18">
        <f>SUM(AW545:BK545)</f>
      </c>
      <c r="BM545" s="18">
        <f>I545-BL545</f>
      </c>
    </row>
    <row r="546" outlineLevel="4">
      <c r="A546" s="5" t="str">
        <v>14.1.1.4</v>
      </c>
      <c r="B546" s="5" t="str">
        <v/>
      </c>
      <c r="C546" s="5" t="str">
        <v>BSPRELGENG107</v>
      </c>
      <c r="D546" s="5" t="str">
        <v>BSPRELGENG107</v>
      </c>
      <c r="E546" s="19">
        <f>IFERROR(_xlfn.XLOOKUP(F546,Assumptions!B:B,Assumptions!C:C),0)</f>
      </c>
      <c r="F546" s="5" t="str">
        <v>Site Delivery USD</v>
      </c>
      <c r="G546" s="5" t="str">
        <v/>
      </c>
      <c r="H546" s="18">
        <f>G544*E546</f>
      </c>
      <c r="I546" s="18">
        <f>H546*(1-0)</f>
      </c>
      <c r="J546" s="18">
        <v>0</v>
      </c>
      <c r="K546" s="18">
        <v>0</v>
      </c>
      <c r="L546" s="18">
        <v>0</v>
      </c>
      <c r="M546" s="18">
        <v>0</v>
      </c>
      <c r="N546" s="18">
        <v>0</v>
      </c>
      <c r="O546" s="18">
        <v>0</v>
      </c>
      <c r="P546" s="18">
        <v>0</v>
      </c>
      <c r="Q546" s="18">
        <v>0</v>
      </c>
      <c r="R546" s="18">
        <v>0</v>
      </c>
      <c r="S546" s="18">
        <v>0</v>
      </c>
      <c r="T546" s="18">
        <v>0</v>
      </c>
      <c r="U546" s="18">
        <v>0</v>
      </c>
      <c r="V546" s="18">
        <v>0</v>
      </c>
      <c r="W546" s="18">
        <v>0</v>
      </c>
      <c r="X546" s="18">
        <v>0</v>
      </c>
      <c r="Y546" s="18">
        <f>SUM(J546:X546)</f>
      </c>
      <c r="Z546" s="18">
        <f>I546-Y546</f>
      </c>
      <c r="AA546" s="20">
        <v>46294</v>
      </c>
      <c r="AB546" s="20">
        <v>46294</v>
      </c>
      <c r="AC546" s="18">
        <f>IFERROR(_xlfn.XLOOKUP(F546,Assumptions!B:B,Assumptions!D:D),0)</f>
      </c>
      <c r="AD546" s="20">
        <f>AA546+AC546</f>
      </c>
      <c r="AE546" s="20">
        <f>AC546+AB546</f>
      </c>
      <c r="AF546" s="5" t="str">
        <v/>
      </c>
      <c r="AG546" s="18">
        <f>IFERROR(_xlfn.BETA.DIST(DATE(YEAR(AG$2),MONTH(AG$2),15),$AD$2,$AE$2,FALSE,DATE(YEAR($AD546),MONTH($AD546),1),DATE(YEAR($AE546),MONTH($AE546),28)),0)</f>
      </c>
      <c r="AH546" s="18">
        <f>IFERROR(_xlfn.BETA.DIST(DATE(YEAR(AH$2),MONTH(AH$2),15),$AD$2,$AE$2,FALSE,DATE(YEAR($AD546),MONTH($AD546),1),DATE(YEAR($AE546),MONTH($AE546),28)),0)</f>
      </c>
      <c r="AI546" s="18">
        <f>IFERROR(_xlfn.BETA.DIST(DATE(YEAR(AI$2),MONTH(AI$2),15),$AD$2,$AE$2,FALSE,DATE(YEAR($AD546),MONTH($AD546),1),DATE(YEAR($AE546),MONTH($AE546),28)),0)</f>
      </c>
      <c r="AJ546" s="18">
        <f>IFERROR(_xlfn.BETA.DIST(DATE(YEAR(AJ$2),MONTH(AJ$2),15),$AD$2,$AE$2,FALSE,DATE(YEAR($AD546),MONTH($AD546),1),DATE(YEAR($AE546),MONTH($AE546),28)),0)</f>
      </c>
      <c r="AK546" s="18">
        <f>IFERROR(_xlfn.BETA.DIST(DATE(YEAR(AK$2),MONTH(AK$2),15),$AD$2,$AE$2,FALSE,DATE(YEAR($AD546),MONTH($AD546),1),DATE(YEAR($AE546),MONTH($AE546),28)),0)</f>
      </c>
      <c r="AL546" s="18">
        <f>IFERROR(_xlfn.BETA.DIST(DATE(YEAR(AL$2),MONTH(AL$2),15),$AD$2,$AE$2,FALSE,DATE(YEAR($AD546),MONTH($AD546),1),DATE(YEAR($AE546),MONTH($AE546),28)),0)</f>
      </c>
      <c r="AM546" s="18">
        <f>IFERROR(_xlfn.BETA.DIST(DATE(YEAR(AM$2),MONTH(AM$2),15),$AD$2,$AE$2,FALSE,DATE(YEAR($AD546),MONTH($AD546),1),DATE(YEAR($AE546),MONTH($AE546),28)),0)</f>
      </c>
      <c r="AN546" s="18">
        <f>IFERROR(_xlfn.BETA.DIST(DATE(YEAR(AN$2),MONTH(AN$2),15),$AD$2,$AE$2,FALSE,DATE(YEAR($AD546),MONTH($AD546),1),DATE(YEAR($AE546),MONTH($AE546),28)),0)</f>
      </c>
      <c r="AO546" s="18">
        <f>IFERROR(_xlfn.BETA.DIST(DATE(YEAR(AO$2),MONTH(AO$2),15),$AD$2,$AE$2,FALSE,DATE(YEAR($AD546),MONTH($AD546),1),DATE(YEAR($AE546),MONTH($AE546),28)),0)</f>
      </c>
      <c r="AP546" s="18">
        <f>IFERROR(_xlfn.BETA.DIST(DATE(YEAR(AP$2),MONTH(AP$2),15),$AD$2,$AE$2,FALSE,DATE(YEAR($AD546),MONTH($AD546),1),DATE(YEAR($AE546),MONTH($AE546),28)),0)</f>
      </c>
      <c r="AQ546" s="18">
        <f>IFERROR(_xlfn.BETA.DIST(DATE(YEAR(AQ$2),MONTH(AQ$2),15),$AD$2,$AE$2,FALSE,DATE(YEAR($AD546),MONTH($AD546),1),DATE(YEAR($AE546),MONTH($AE546),28)),0)</f>
      </c>
      <c r="AR546" s="18">
        <f>IFERROR(_xlfn.BETA.DIST(DATE(YEAR(AR$2),MONTH(AR$2),15),$AD$2,$AE$2,FALSE,DATE(YEAR($AD546),MONTH($AD546),1),DATE(YEAR($AE546),MONTH($AE546),28)),0)</f>
      </c>
      <c r="AS546" s="18">
        <f>IFERROR(_xlfn.BETA.DIST(DATE(YEAR(AS$2),MONTH(AS$2),15),$AD$2,$AE$2,FALSE,DATE(YEAR($AD546),MONTH($AD546),1),DATE(YEAR($AE546),MONTH($AE546),28)),0)</f>
      </c>
      <c r="AT546" s="18">
        <f>IFERROR(_xlfn.BETA.DIST(DATE(YEAR(AT$2),MONTH(AT$2),15),$AD$2,$AE$2,FALSE,DATE(YEAR($AD546),MONTH($AD546),1),DATE(YEAR($AE546),MONTH($AE546),28)),0)</f>
      </c>
      <c r="AU546" s="18">
        <f>IFERROR(_xlfn.BETA.DIST(DATE(YEAR(AU$2),MONTH(AU$2),15),$AD$2,$AE$2,FALSE,DATE(YEAR($AD546),MONTH($AD546),1),DATE(YEAR($AE546),MONTH($AE546),28)),0)</f>
      </c>
      <c r="AV546" s="18">
        <f>SUM(AG546:AU546)</f>
      </c>
      <c r="AW546" s="18">
        <f>IF(J546&lt;&gt;0,J546,IF($AV546=0,0,AG546/$AV546*$Z546))</f>
      </c>
      <c r="AX546" s="18">
        <f>IF(K546&lt;&gt;0,K546,IF($AV546=0,0,AH546/$AV546*$Z546))</f>
      </c>
      <c r="AY546" s="18">
        <f>IF(L546&lt;&gt;0,L546,IF($AV546=0,0,AI546/$AV546*$Z546))</f>
      </c>
      <c r="AZ546" s="18">
        <f>IF(M546&lt;&gt;0,M546,IF($AV546=0,0,AJ546/$AV546*$Z546))</f>
      </c>
      <c r="BA546" s="18">
        <f>IF(N546&lt;&gt;0,N546,IF($AV546=0,0,AK546/$AV546*$Z546))</f>
      </c>
      <c r="BB546" s="18">
        <f>IF(O546&lt;&gt;0,O546,IF($AV546=0,0,AL546/$AV546*$Z546))</f>
      </c>
      <c r="BC546" s="18">
        <f>IF(P546&lt;&gt;0,P546,IF($AV546=0,0,AM546/$AV546*$Z546))</f>
      </c>
      <c r="BD546" s="18">
        <f>IF(Q546&lt;&gt;0,Q546,IF($AV546=0,0,AN546/$AV546*$Z546))</f>
      </c>
      <c r="BE546" s="18">
        <f>IF(R546&lt;&gt;0,R546,IF($AV546=0,0,AO546/$AV546*$Z546))</f>
      </c>
      <c r="BF546" s="18">
        <f>IF(S546&lt;&gt;0,S546,IF($AV546=0,0,AP546/$AV546*$Z546))</f>
      </c>
      <c r="BG546" s="18">
        <f>IF(T546&lt;&gt;0,T546,IF($AV546=0,0,AQ546/$AV546*$Z546))</f>
      </c>
      <c r="BH546" s="18">
        <f>IF(U546&lt;&gt;0,U546,IF($AV546=0,0,AR546/$AV546*$Z546))</f>
      </c>
      <c r="BI546" s="18">
        <f>IF(V546&lt;&gt;0,V546,IF($AV546=0,0,AS546/$AV546*$Z546))</f>
      </c>
      <c r="BJ546" s="18">
        <f>IF(W546&lt;&gt;0,W546,IF($AV546=0,0,AT546/$AV546*$Z546))</f>
      </c>
      <c r="BK546" s="18">
        <f>IF(X546&lt;&gt;0,X546,IF($AV546=0,0,AU546/$AV546*$Z546))</f>
      </c>
      <c r="BL546" s="18">
        <f>SUM(AW546:BK546)</f>
      </c>
      <c r="BM546" s="18">
        <f>I546-BL546</f>
      </c>
    </row>
    <row r="547" outlineLevel="4">
      <c r="A547" s="5" t="str">
        <v>14.1.1.4</v>
      </c>
      <c r="B547" s="5" t="str">
        <v/>
      </c>
      <c r="C547" s="5" t="str">
        <v>BSKDGNGENGR07</v>
      </c>
      <c r="D547" s="5" t="str">
        <v>BSKDGNGENGR07</v>
      </c>
      <c r="E547" s="19">
        <f>IFERROR(_xlfn.XLOOKUP(F547,Assumptions!B:B,Assumptions!C:C),0)</f>
      </c>
      <c r="F547" s="5" t="str">
        <v>Retention</v>
      </c>
      <c r="G547" s="5" t="str">
        <v/>
      </c>
      <c r="H547" s="18">
        <f>G544*E547</f>
      </c>
      <c r="I547" s="18">
        <f>H547*(1-0)</f>
      </c>
      <c r="J547" s="18">
        <v>0</v>
      </c>
      <c r="K547" s="18">
        <v>0</v>
      </c>
      <c r="L547" s="18">
        <v>0</v>
      </c>
      <c r="M547" s="18">
        <v>0</v>
      </c>
      <c r="N547" s="18">
        <v>0</v>
      </c>
      <c r="O547" s="18">
        <v>0</v>
      </c>
      <c r="P547" s="18">
        <v>0</v>
      </c>
      <c r="Q547" s="18">
        <v>0</v>
      </c>
      <c r="R547" s="18">
        <v>0</v>
      </c>
      <c r="S547" s="18">
        <v>0</v>
      </c>
      <c r="T547" s="18">
        <v>0</v>
      </c>
      <c r="U547" s="18">
        <v>0</v>
      </c>
      <c r="V547" s="18">
        <v>0</v>
      </c>
      <c r="W547" s="18">
        <v>0</v>
      </c>
      <c r="X547" s="18">
        <v>0</v>
      </c>
      <c r="Y547" s="18">
        <f>SUM(J547:X547)</f>
      </c>
      <c r="Z547" s="18">
        <f>I547-Y547</f>
      </c>
      <c r="AA547" s="20">
        <v>46483</v>
      </c>
      <c r="AB547" s="20">
        <v>46483</v>
      </c>
      <c r="AC547" s="18">
        <f>IFERROR(_xlfn.XLOOKUP(F547,Assumptions!B:B,Assumptions!D:D),0)</f>
      </c>
      <c r="AD547" s="20">
        <f>AA547+AC547</f>
      </c>
      <c r="AE547" s="20">
        <f>AC547+AB547</f>
      </c>
      <c r="AF547" s="5" t="str">
        <v/>
      </c>
      <c r="AG547" s="18">
        <f>IFERROR(_xlfn.BETA.DIST(DATE(YEAR(AG$2),MONTH(AG$2),15),$AD$2,$AE$2,FALSE,DATE(YEAR($AD547),MONTH($AD547),1),DATE(YEAR($AE547),MONTH($AE547),28)),0)</f>
      </c>
      <c r="AH547" s="18">
        <f>IFERROR(_xlfn.BETA.DIST(DATE(YEAR(AH$2),MONTH(AH$2),15),$AD$2,$AE$2,FALSE,DATE(YEAR($AD547),MONTH($AD547),1),DATE(YEAR($AE547),MONTH($AE547),28)),0)</f>
      </c>
      <c r="AI547" s="18">
        <f>IFERROR(_xlfn.BETA.DIST(DATE(YEAR(AI$2),MONTH(AI$2),15),$AD$2,$AE$2,FALSE,DATE(YEAR($AD547),MONTH($AD547),1),DATE(YEAR($AE547),MONTH($AE547),28)),0)</f>
      </c>
      <c r="AJ547" s="18">
        <f>IFERROR(_xlfn.BETA.DIST(DATE(YEAR(AJ$2),MONTH(AJ$2),15),$AD$2,$AE$2,FALSE,DATE(YEAR($AD547),MONTH($AD547),1),DATE(YEAR($AE547),MONTH($AE547),28)),0)</f>
      </c>
      <c r="AK547" s="18">
        <f>IFERROR(_xlfn.BETA.DIST(DATE(YEAR(AK$2),MONTH(AK$2),15),$AD$2,$AE$2,FALSE,DATE(YEAR($AD547),MONTH($AD547),1),DATE(YEAR($AE547),MONTH($AE547),28)),0)</f>
      </c>
      <c r="AL547" s="18">
        <f>IFERROR(_xlfn.BETA.DIST(DATE(YEAR(AL$2),MONTH(AL$2),15),$AD$2,$AE$2,FALSE,DATE(YEAR($AD547),MONTH($AD547),1),DATE(YEAR($AE547),MONTH($AE547),28)),0)</f>
      </c>
      <c r="AM547" s="18">
        <f>IFERROR(_xlfn.BETA.DIST(DATE(YEAR(AM$2),MONTH(AM$2),15),$AD$2,$AE$2,FALSE,DATE(YEAR($AD547),MONTH($AD547),1),DATE(YEAR($AE547),MONTH($AE547),28)),0)</f>
      </c>
      <c r="AN547" s="18">
        <f>IFERROR(_xlfn.BETA.DIST(DATE(YEAR(AN$2),MONTH(AN$2),15),$AD$2,$AE$2,FALSE,DATE(YEAR($AD547),MONTH($AD547),1),DATE(YEAR($AE547),MONTH($AE547),28)),0)</f>
      </c>
      <c r="AO547" s="18">
        <f>IFERROR(_xlfn.BETA.DIST(DATE(YEAR(AO$2),MONTH(AO$2),15),$AD$2,$AE$2,FALSE,DATE(YEAR($AD547),MONTH($AD547),1),DATE(YEAR($AE547),MONTH($AE547),28)),0)</f>
      </c>
      <c r="AP547" s="18">
        <f>IFERROR(_xlfn.BETA.DIST(DATE(YEAR(AP$2),MONTH(AP$2),15),$AD$2,$AE$2,FALSE,DATE(YEAR($AD547),MONTH($AD547),1),DATE(YEAR($AE547),MONTH($AE547),28)),0)</f>
      </c>
      <c r="AQ547" s="18">
        <f>IFERROR(_xlfn.BETA.DIST(DATE(YEAR(AQ$2),MONTH(AQ$2),15),$AD$2,$AE$2,FALSE,DATE(YEAR($AD547),MONTH($AD547),1),DATE(YEAR($AE547),MONTH($AE547),28)),0)</f>
      </c>
      <c r="AR547" s="18">
        <f>IFERROR(_xlfn.BETA.DIST(DATE(YEAR(AR$2),MONTH(AR$2),15),$AD$2,$AE$2,FALSE,DATE(YEAR($AD547),MONTH($AD547),1),DATE(YEAR($AE547),MONTH($AE547),28)),0)</f>
      </c>
      <c r="AS547" s="18">
        <f>IFERROR(_xlfn.BETA.DIST(DATE(YEAR(AS$2),MONTH(AS$2),15),$AD$2,$AE$2,FALSE,DATE(YEAR($AD547),MONTH($AD547),1),DATE(YEAR($AE547),MONTH($AE547),28)),0)</f>
      </c>
      <c r="AT547" s="18">
        <f>IFERROR(_xlfn.BETA.DIST(DATE(YEAR(AT$2),MONTH(AT$2),15),$AD$2,$AE$2,FALSE,DATE(YEAR($AD547),MONTH($AD547),1),DATE(YEAR($AE547),MONTH($AE547),28)),0)</f>
      </c>
      <c r="AU547" s="18">
        <f>IFERROR(_xlfn.BETA.DIST(DATE(YEAR(AU$2),MONTH(AU$2),15),$AD$2,$AE$2,FALSE,DATE(YEAR($AD547),MONTH($AD547),1),DATE(YEAR($AE547),MONTH($AE547),28)),0)</f>
      </c>
      <c r="AV547" s="18">
        <f>SUM(AG547:AU547)</f>
      </c>
      <c r="AW547" s="18">
        <f>IF(J547&lt;&gt;0,J547,IF($AV547=0,0,AG547/$AV547*$Z547))</f>
      </c>
      <c r="AX547" s="18">
        <f>IF(K547&lt;&gt;0,K547,IF($AV547=0,0,AH547/$AV547*$Z547))</f>
      </c>
      <c r="AY547" s="18">
        <f>IF(L547&lt;&gt;0,L547,IF($AV547=0,0,AI547/$AV547*$Z547))</f>
      </c>
      <c r="AZ547" s="18">
        <f>IF(M547&lt;&gt;0,M547,IF($AV547=0,0,AJ547/$AV547*$Z547))</f>
      </c>
      <c r="BA547" s="18">
        <f>IF(N547&lt;&gt;0,N547,IF($AV547=0,0,AK547/$AV547*$Z547))</f>
      </c>
      <c r="BB547" s="18">
        <f>IF(O547&lt;&gt;0,O547,IF($AV547=0,0,AL547/$AV547*$Z547))</f>
      </c>
      <c r="BC547" s="18">
        <f>IF(P547&lt;&gt;0,P547,IF($AV547=0,0,AM547/$AV547*$Z547))</f>
      </c>
      <c r="BD547" s="18">
        <f>IF(Q547&lt;&gt;0,Q547,IF($AV547=0,0,AN547/$AV547*$Z547))</f>
      </c>
      <c r="BE547" s="18">
        <f>IF(R547&lt;&gt;0,R547,IF($AV547=0,0,AO547/$AV547*$Z547))</f>
      </c>
      <c r="BF547" s="18">
        <f>IF(S547&lt;&gt;0,S547,IF($AV547=0,0,AP547/$AV547*$Z547))</f>
      </c>
      <c r="BG547" s="18">
        <f>IF(T547&lt;&gt;0,T547,IF($AV547=0,0,AQ547/$AV547*$Z547))</f>
      </c>
      <c r="BH547" s="18">
        <f>IF(U547&lt;&gt;0,U547,IF($AV547=0,0,AR547/$AV547*$Z547))</f>
      </c>
      <c r="BI547" s="18">
        <f>IF(V547&lt;&gt;0,V547,IF($AV547=0,0,AS547/$AV547*$Z547))</f>
      </c>
      <c r="BJ547" s="18">
        <f>IF(W547&lt;&gt;0,W547,IF($AV547=0,0,AT547/$AV547*$Z547))</f>
      </c>
      <c r="BK547" s="18">
        <f>IF(X547&lt;&gt;0,X547,IF($AV547=0,0,AU547/$AV547*$Z547))</f>
      </c>
      <c r="BL547" s="18">
        <f>SUM(AW547:BK547)</f>
      </c>
      <c r="BM547" s="18">
        <f>I547-BL547</f>
      </c>
    </row>
    <row r="548" outlineLevel="3">
      <c r="A548" s="17" t="str">
        <v>14.1.1.6</v>
      </c>
      <c r="B548" s="17" t="str">
        <v/>
      </c>
      <c r="C548" s="17" t="str">
        <v/>
      </c>
      <c r="D548" s="17" t="str">
        <v/>
      </c>
      <c r="E548" s="17" t="str">
        <v>14.1.1.6</v>
      </c>
      <c r="F548" s="17" t="str">
        <v>Complete three phase motor spring mechanism for motor spring operating mechanism C.B</v>
      </c>
      <c r="G548" s="17">
        <v>4013.76</v>
      </c>
      <c r="H548" s="17" t="str">
        <v/>
      </c>
      <c r="I548" s="17" t="str">
        <v/>
      </c>
      <c r="J548" s="17" t="str">
        <v/>
      </c>
      <c r="K548" s="17" t="str">
        <v/>
      </c>
      <c r="L548" s="17" t="str">
        <v/>
      </c>
      <c r="M548" s="17" t="str">
        <v/>
      </c>
      <c r="N548" s="17" t="str">
        <v/>
      </c>
      <c r="O548" s="17" t="str">
        <v/>
      </c>
      <c r="P548" s="17" t="str">
        <v/>
      </c>
      <c r="Q548" s="17" t="str">
        <v/>
      </c>
      <c r="R548" s="17" t="str">
        <v/>
      </c>
      <c r="S548" s="17" t="str">
        <v/>
      </c>
      <c r="T548" s="17" t="str">
        <v/>
      </c>
      <c r="U548" s="17" t="str">
        <v/>
      </c>
      <c r="V548" s="17" t="str">
        <v/>
      </c>
      <c r="W548" s="17" t="str">
        <v/>
      </c>
      <c r="X548" s="17" t="str">
        <v/>
      </c>
      <c r="Y548" s="17" t="str">
        <v/>
      </c>
      <c r="Z548" s="17" t="str">
        <v/>
      </c>
      <c r="AA548" s="17" t="str">
        <v/>
      </c>
      <c r="AB548" s="17" t="str">
        <v/>
      </c>
      <c r="AC548" s="17" t="str">
        <v/>
      </c>
      <c r="AD548" s="17" t="str">
        <v/>
      </c>
      <c r="AE548" s="17" t="str">
        <v/>
      </c>
      <c r="AF548" s="5" t="str">
        <v/>
      </c>
      <c r="AG548" s="18">
        <f>IFERROR(_xlfn.BETA.DIST(DATE(YEAR(AG$2),MONTH(AG$2),15),$AD$2,$AE$2,FALSE,DATE(YEAR($AD548),MONTH($AD548),1),DATE(YEAR($AE548),MONTH($AE548),28)),0)</f>
      </c>
      <c r="AH548" s="18">
        <f>IFERROR(_xlfn.BETA.DIST(DATE(YEAR(AH$2),MONTH(AH$2),15),$AD$2,$AE$2,FALSE,DATE(YEAR($AD548),MONTH($AD548),1),DATE(YEAR($AE548),MONTH($AE548),28)),0)</f>
      </c>
      <c r="AI548" s="18">
        <f>IFERROR(_xlfn.BETA.DIST(DATE(YEAR(AI$2),MONTH(AI$2),15),$AD$2,$AE$2,FALSE,DATE(YEAR($AD548),MONTH($AD548),1),DATE(YEAR($AE548),MONTH($AE548),28)),0)</f>
      </c>
      <c r="AJ548" s="18">
        <f>IFERROR(_xlfn.BETA.DIST(DATE(YEAR(AJ$2),MONTH(AJ$2),15),$AD$2,$AE$2,FALSE,DATE(YEAR($AD548),MONTH($AD548),1),DATE(YEAR($AE548),MONTH($AE548),28)),0)</f>
      </c>
      <c r="AK548" s="18">
        <f>IFERROR(_xlfn.BETA.DIST(DATE(YEAR(AK$2),MONTH(AK$2),15),$AD$2,$AE$2,FALSE,DATE(YEAR($AD548),MONTH($AD548),1),DATE(YEAR($AE548),MONTH($AE548),28)),0)</f>
      </c>
      <c r="AL548" s="18">
        <f>IFERROR(_xlfn.BETA.DIST(DATE(YEAR(AL$2),MONTH(AL$2),15),$AD$2,$AE$2,FALSE,DATE(YEAR($AD548),MONTH($AD548),1),DATE(YEAR($AE548),MONTH($AE548),28)),0)</f>
      </c>
      <c r="AM548" s="18">
        <f>IFERROR(_xlfn.BETA.DIST(DATE(YEAR(AM$2),MONTH(AM$2),15),$AD$2,$AE$2,FALSE,DATE(YEAR($AD548),MONTH($AD548),1),DATE(YEAR($AE548),MONTH($AE548),28)),0)</f>
      </c>
      <c r="AN548" s="18">
        <f>IFERROR(_xlfn.BETA.DIST(DATE(YEAR(AN$2),MONTH(AN$2),15),$AD$2,$AE$2,FALSE,DATE(YEAR($AD548),MONTH($AD548),1),DATE(YEAR($AE548),MONTH($AE548),28)),0)</f>
      </c>
      <c r="AO548" s="18">
        <f>IFERROR(_xlfn.BETA.DIST(DATE(YEAR(AO$2),MONTH(AO$2),15),$AD$2,$AE$2,FALSE,DATE(YEAR($AD548),MONTH($AD548),1),DATE(YEAR($AE548),MONTH($AE548),28)),0)</f>
      </c>
      <c r="AP548" s="18">
        <f>IFERROR(_xlfn.BETA.DIST(DATE(YEAR(AP$2),MONTH(AP$2),15),$AD$2,$AE$2,FALSE,DATE(YEAR($AD548),MONTH($AD548),1),DATE(YEAR($AE548),MONTH($AE548),28)),0)</f>
      </c>
      <c r="AQ548" s="18">
        <f>IFERROR(_xlfn.BETA.DIST(DATE(YEAR(AQ$2),MONTH(AQ$2),15),$AD$2,$AE$2,FALSE,DATE(YEAR($AD548),MONTH($AD548),1),DATE(YEAR($AE548),MONTH($AE548),28)),0)</f>
      </c>
      <c r="AR548" s="18">
        <f>IFERROR(_xlfn.BETA.DIST(DATE(YEAR(AR$2),MONTH(AR$2),15),$AD$2,$AE$2,FALSE,DATE(YEAR($AD548),MONTH($AD548),1),DATE(YEAR($AE548),MONTH($AE548),28)),0)</f>
      </c>
      <c r="AS548" s="18">
        <f>IFERROR(_xlfn.BETA.DIST(DATE(YEAR(AS$2),MONTH(AS$2),15),$AD$2,$AE$2,FALSE,DATE(YEAR($AD548),MONTH($AD548),1),DATE(YEAR($AE548),MONTH($AE548),28)),0)</f>
      </c>
      <c r="AT548" s="18">
        <f>IFERROR(_xlfn.BETA.DIST(DATE(YEAR(AT$2),MONTH(AT$2),15),$AD$2,$AE$2,FALSE,DATE(YEAR($AD548),MONTH($AD548),1),DATE(YEAR($AE548),MONTH($AE548),28)),0)</f>
      </c>
      <c r="AU548" s="18">
        <f>IFERROR(_xlfn.BETA.DIST(DATE(YEAR(AU$2),MONTH(AU$2),15),$AD$2,$AE$2,FALSE,DATE(YEAR($AD548),MONTH($AD548),1),DATE(YEAR($AE548),MONTH($AE548),28)),0)</f>
      </c>
      <c r="AV548" s="18">
        <f>SUM(AG548:AU548)</f>
      </c>
      <c r="AW548" s="18">
        <f>IF(J548&lt;&gt;0,J548,IF($AV548=0,0,AG548/$AV548*$Z548))</f>
      </c>
      <c r="AX548" s="18">
        <f>IF(K548&lt;&gt;0,K548,IF($AV548=0,0,AH548/$AV548*$Z548))</f>
      </c>
      <c r="AY548" s="18">
        <f>IF(L548&lt;&gt;0,L548,IF($AV548=0,0,AI548/$AV548*$Z548))</f>
      </c>
      <c r="AZ548" s="18">
        <f>IF(M548&lt;&gt;0,M548,IF($AV548=0,0,AJ548/$AV548*$Z548))</f>
      </c>
      <c r="BA548" s="18">
        <f>IF(N548&lt;&gt;0,N548,IF($AV548=0,0,AK548/$AV548*$Z548))</f>
      </c>
      <c r="BB548" s="18">
        <f>IF(O548&lt;&gt;0,O548,IF($AV548=0,0,AL548/$AV548*$Z548))</f>
      </c>
      <c r="BC548" s="18">
        <f>IF(P548&lt;&gt;0,P548,IF($AV548=0,0,AM548/$AV548*$Z548))</f>
      </c>
      <c r="BD548" s="18">
        <f>IF(Q548&lt;&gt;0,Q548,IF($AV548=0,0,AN548/$AV548*$Z548))</f>
      </c>
      <c r="BE548" s="18">
        <f>IF(R548&lt;&gt;0,R548,IF($AV548=0,0,AO548/$AV548*$Z548))</f>
      </c>
      <c r="BF548" s="18">
        <f>IF(S548&lt;&gt;0,S548,IF($AV548=0,0,AP548/$AV548*$Z548))</f>
      </c>
      <c r="BG548" s="18">
        <f>IF(T548&lt;&gt;0,T548,IF($AV548=0,0,AQ548/$AV548*$Z548))</f>
      </c>
      <c r="BH548" s="18">
        <f>IF(U548&lt;&gt;0,U548,IF($AV548=0,0,AR548/$AV548*$Z548))</f>
      </c>
      <c r="BI548" s="18">
        <f>IF(V548&lt;&gt;0,V548,IF($AV548=0,0,AS548/$AV548*$Z548))</f>
      </c>
      <c r="BJ548" s="18">
        <f>IF(W548&lt;&gt;0,W548,IF($AV548=0,0,AT548/$AV548*$Z548))</f>
      </c>
      <c r="BK548" s="18">
        <f>IF(X548&lt;&gt;0,X548,IF($AV548=0,0,AU548/$AV548*$Z548))</f>
      </c>
      <c r="BL548" s="18">
        <f>SUM(AW548:BK548)</f>
      </c>
      <c r="BM548" s="17" t="str">
        <v/>
      </c>
    </row>
    <row r="549" outlineLevel="4">
      <c r="A549" s="5" t="str">
        <v>14.1.1.6</v>
      </c>
      <c r="B549" s="5" t="str">
        <v/>
      </c>
      <c r="C549" s="5" t="str">
        <v>BSKDGNGENGR05</v>
      </c>
      <c r="D549" s="5" t="str">
        <v>BSKDGNGENGR05</v>
      </c>
      <c r="E549" s="19">
        <f>IFERROR(_xlfn.XLOOKUP(F549,Assumptions!B:B,Assumptions!C:C),0)</f>
      </c>
      <c r="F549" s="5" t="str">
        <v>Advanced Payment</v>
      </c>
      <c r="G549" s="5" t="str">
        <v/>
      </c>
      <c r="H549" s="18">
        <f>G548*E549</f>
      </c>
      <c r="I549" s="18">
        <f>H549*(1-0)</f>
      </c>
      <c r="J549" s="18">
        <v>0</v>
      </c>
      <c r="K549" s="18">
        <v>0</v>
      </c>
      <c r="L549" s="18">
        <v>0</v>
      </c>
      <c r="M549" s="18">
        <v>0</v>
      </c>
      <c r="N549" s="18">
        <v>0</v>
      </c>
      <c r="O549" s="18">
        <v>0</v>
      </c>
      <c r="P549" s="18">
        <v>0</v>
      </c>
      <c r="Q549" s="18">
        <v>0</v>
      </c>
      <c r="R549" s="18">
        <v>0</v>
      </c>
      <c r="S549" s="18">
        <v>0</v>
      </c>
      <c r="T549" s="18">
        <v>0</v>
      </c>
      <c r="U549" s="18">
        <v>0</v>
      </c>
      <c r="V549" s="18">
        <v>0</v>
      </c>
      <c r="W549" s="18">
        <v>0</v>
      </c>
      <c r="X549" s="18">
        <v>0</v>
      </c>
      <c r="Y549" s="18">
        <f>SUM(J549:X549)</f>
      </c>
      <c r="Z549" s="18">
        <f>I549-Y549</f>
      </c>
      <c r="AA549" s="20">
        <v>46026</v>
      </c>
      <c r="AB549" s="20">
        <v>46026</v>
      </c>
      <c r="AC549" s="18">
        <f>IFERROR(_xlfn.XLOOKUP(F549,Assumptions!B:B,Assumptions!D:D),0)</f>
      </c>
      <c r="AD549" s="20">
        <f>AA549+AC549</f>
      </c>
      <c r="AE549" s="20">
        <f>AC549+AB549</f>
      </c>
      <c r="AF549" s="5" t="str">
        <v/>
      </c>
      <c r="AG549" s="18">
        <f>IFERROR(_xlfn.BETA.DIST(DATE(YEAR(AG$2),MONTH(AG$2),15),$AD$2,$AE$2,FALSE,DATE(YEAR($AD549),MONTH($AD549),1),DATE(YEAR($AE549),MONTH($AE549),28)),0)</f>
      </c>
      <c r="AH549" s="18">
        <f>IFERROR(_xlfn.BETA.DIST(DATE(YEAR(AH$2),MONTH(AH$2),15),$AD$2,$AE$2,FALSE,DATE(YEAR($AD549),MONTH($AD549),1),DATE(YEAR($AE549),MONTH($AE549),28)),0)</f>
      </c>
      <c r="AI549" s="18">
        <f>IFERROR(_xlfn.BETA.DIST(DATE(YEAR(AI$2),MONTH(AI$2),15),$AD$2,$AE$2,FALSE,DATE(YEAR($AD549),MONTH($AD549),1),DATE(YEAR($AE549),MONTH($AE549),28)),0)</f>
      </c>
      <c r="AJ549" s="18">
        <f>IFERROR(_xlfn.BETA.DIST(DATE(YEAR(AJ$2),MONTH(AJ$2),15),$AD$2,$AE$2,FALSE,DATE(YEAR($AD549),MONTH($AD549),1),DATE(YEAR($AE549),MONTH($AE549),28)),0)</f>
      </c>
      <c r="AK549" s="18">
        <f>IFERROR(_xlfn.BETA.DIST(DATE(YEAR(AK$2),MONTH(AK$2),15),$AD$2,$AE$2,FALSE,DATE(YEAR($AD549),MONTH($AD549),1),DATE(YEAR($AE549),MONTH($AE549),28)),0)</f>
      </c>
      <c r="AL549" s="18">
        <f>IFERROR(_xlfn.BETA.DIST(DATE(YEAR(AL$2),MONTH(AL$2),15),$AD$2,$AE$2,FALSE,DATE(YEAR($AD549),MONTH($AD549),1),DATE(YEAR($AE549),MONTH($AE549),28)),0)</f>
      </c>
      <c r="AM549" s="18">
        <f>IFERROR(_xlfn.BETA.DIST(DATE(YEAR(AM$2),MONTH(AM$2),15),$AD$2,$AE$2,FALSE,DATE(YEAR($AD549),MONTH($AD549),1),DATE(YEAR($AE549),MONTH($AE549),28)),0)</f>
      </c>
      <c r="AN549" s="18">
        <f>IFERROR(_xlfn.BETA.DIST(DATE(YEAR(AN$2),MONTH(AN$2),15),$AD$2,$AE$2,FALSE,DATE(YEAR($AD549),MONTH($AD549),1),DATE(YEAR($AE549),MONTH($AE549),28)),0)</f>
      </c>
      <c r="AO549" s="18">
        <f>IFERROR(_xlfn.BETA.DIST(DATE(YEAR(AO$2),MONTH(AO$2),15),$AD$2,$AE$2,FALSE,DATE(YEAR($AD549),MONTH($AD549),1),DATE(YEAR($AE549),MONTH($AE549),28)),0)</f>
      </c>
      <c r="AP549" s="18">
        <f>IFERROR(_xlfn.BETA.DIST(DATE(YEAR(AP$2),MONTH(AP$2),15),$AD$2,$AE$2,FALSE,DATE(YEAR($AD549),MONTH($AD549),1),DATE(YEAR($AE549),MONTH($AE549),28)),0)</f>
      </c>
      <c r="AQ549" s="18">
        <f>IFERROR(_xlfn.BETA.DIST(DATE(YEAR(AQ$2),MONTH(AQ$2),15),$AD$2,$AE$2,FALSE,DATE(YEAR($AD549),MONTH($AD549),1),DATE(YEAR($AE549),MONTH($AE549),28)),0)</f>
      </c>
      <c r="AR549" s="18">
        <f>IFERROR(_xlfn.BETA.DIST(DATE(YEAR(AR$2),MONTH(AR$2),15),$AD$2,$AE$2,FALSE,DATE(YEAR($AD549),MONTH($AD549),1),DATE(YEAR($AE549),MONTH($AE549),28)),0)</f>
      </c>
      <c r="AS549" s="18">
        <f>IFERROR(_xlfn.BETA.DIST(DATE(YEAR(AS$2),MONTH(AS$2),15),$AD$2,$AE$2,FALSE,DATE(YEAR($AD549),MONTH($AD549),1),DATE(YEAR($AE549),MONTH($AE549),28)),0)</f>
      </c>
      <c r="AT549" s="18">
        <f>IFERROR(_xlfn.BETA.DIST(DATE(YEAR(AT$2),MONTH(AT$2),15),$AD$2,$AE$2,FALSE,DATE(YEAR($AD549),MONTH($AD549),1),DATE(YEAR($AE549),MONTH($AE549),28)),0)</f>
      </c>
      <c r="AU549" s="18">
        <f>IFERROR(_xlfn.BETA.DIST(DATE(YEAR(AU$2),MONTH(AU$2),15),$AD$2,$AE$2,FALSE,DATE(YEAR($AD549),MONTH($AD549),1),DATE(YEAR($AE549),MONTH($AE549),28)),0)</f>
      </c>
      <c r="AV549" s="18">
        <f>SUM(AG549:AU549)</f>
      </c>
      <c r="AW549" s="18">
        <f>IF(J549&lt;&gt;0,J549,IF($AV549=0,0,AG549/$AV549*$Z549))</f>
      </c>
      <c r="AX549" s="18">
        <f>IF(K549&lt;&gt;0,K549,IF($AV549=0,0,AH549/$AV549*$Z549))</f>
      </c>
      <c r="AY549" s="18">
        <f>IF(L549&lt;&gt;0,L549,IF($AV549=0,0,AI549/$AV549*$Z549))</f>
      </c>
      <c r="AZ549" s="18">
        <f>IF(M549&lt;&gt;0,M549,IF($AV549=0,0,AJ549/$AV549*$Z549))</f>
      </c>
      <c r="BA549" s="18">
        <f>IF(N549&lt;&gt;0,N549,IF($AV549=0,0,AK549/$AV549*$Z549))</f>
      </c>
      <c r="BB549" s="18">
        <f>IF(O549&lt;&gt;0,O549,IF($AV549=0,0,AL549/$AV549*$Z549))</f>
      </c>
      <c r="BC549" s="18">
        <f>IF(P549&lt;&gt;0,P549,IF($AV549=0,0,AM549/$AV549*$Z549))</f>
      </c>
      <c r="BD549" s="18">
        <f>IF(Q549&lt;&gt;0,Q549,IF($AV549=0,0,AN549/$AV549*$Z549))</f>
      </c>
      <c r="BE549" s="18">
        <f>IF(R549&lt;&gt;0,R549,IF($AV549=0,0,AO549/$AV549*$Z549))</f>
      </c>
      <c r="BF549" s="18">
        <f>IF(S549&lt;&gt;0,S549,IF($AV549=0,0,AP549/$AV549*$Z549))</f>
      </c>
      <c r="BG549" s="18">
        <f>IF(T549&lt;&gt;0,T549,IF($AV549=0,0,AQ549/$AV549*$Z549))</f>
      </c>
      <c r="BH549" s="18">
        <f>IF(U549&lt;&gt;0,U549,IF($AV549=0,0,AR549/$AV549*$Z549))</f>
      </c>
      <c r="BI549" s="18">
        <f>IF(V549&lt;&gt;0,V549,IF($AV549=0,0,AS549/$AV549*$Z549))</f>
      </c>
      <c r="BJ549" s="18">
        <f>IF(W549&lt;&gt;0,W549,IF($AV549=0,0,AT549/$AV549*$Z549))</f>
      </c>
      <c r="BK549" s="18">
        <f>IF(X549&lt;&gt;0,X549,IF($AV549=0,0,AU549/$AV549*$Z549))</f>
      </c>
      <c r="BL549" s="18">
        <f>SUM(AW549:BK549)</f>
      </c>
      <c r="BM549" s="18">
        <f>I549-BL549</f>
      </c>
    </row>
    <row r="550" outlineLevel="4">
      <c r="A550" s="5" t="str">
        <v>14.1.1.6</v>
      </c>
      <c r="B550" s="5" t="str">
        <v/>
      </c>
      <c r="C550" s="5" t="str">
        <v>BSPRELGENG107</v>
      </c>
      <c r="D550" s="5" t="str">
        <v>BSPRELGENG107</v>
      </c>
      <c r="E550" s="19">
        <f>IFERROR(_xlfn.XLOOKUP(F550,Assumptions!B:B,Assumptions!C:C),0)</f>
      </c>
      <c r="F550" s="5" t="str">
        <v>Site Delivery USD</v>
      </c>
      <c r="G550" s="5" t="str">
        <v/>
      </c>
      <c r="H550" s="18">
        <f>G548*E550</f>
      </c>
      <c r="I550" s="18">
        <f>H550*(1-0)</f>
      </c>
      <c r="J550" s="18">
        <v>0</v>
      </c>
      <c r="K550" s="18">
        <v>0</v>
      </c>
      <c r="L550" s="18">
        <v>0</v>
      </c>
      <c r="M550" s="18">
        <v>0</v>
      </c>
      <c r="N550" s="18">
        <v>0</v>
      </c>
      <c r="O550" s="18">
        <v>0</v>
      </c>
      <c r="P550" s="18">
        <v>0</v>
      </c>
      <c r="Q550" s="18">
        <v>0</v>
      </c>
      <c r="R550" s="18">
        <v>0</v>
      </c>
      <c r="S550" s="18">
        <v>0</v>
      </c>
      <c r="T550" s="18">
        <v>0</v>
      </c>
      <c r="U550" s="18">
        <v>0</v>
      </c>
      <c r="V550" s="18">
        <v>0</v>
      </c>
      <c r="W550" s="18">
        <v>0</v>
      </c>
      <c r="X550" s="18">
        <v>0</v>
      </c>
      <c r="Y550" s="18">
        <f>SUM(J550:X550)</f>
      </c>
      <c r="Z550" s="18">
        <f>I550-Y550</f>
      </c>
      <c r="AA550" s="20">
        <v>46294</v>
      </c>
      <c r="AB550" s="20">
        <v>46294</v>
      </c>
      <c r="AC550" s="18">
        <f>IFERROR(_xlfn.XLOOKUP(F550,Assumptions!B:B,Assumptions!D:D),0)</f>
      </c>
      <c r="AD550" s="20">
        <f>AA550+AC550</f>
      </c>
      <c r="AE550" s="20">
        <f>AC550+AB550</f>
      </c>
      <c r="AF550" s="5" t="str">
        <v/>
      </c>
      <c r="AG550" s="18">
        <f>IFERROR(_xlfn.BETA.DIST(DATE(YEAR(AG$2),MONTH(AG$2),15),$AD$2,$AE$2,FALSE,DATE(YEAR($AD550),MONTH($AD550),1),DATE(YEAR($AE550),MONTH($AE550),28)),0)</f>
      </c>
      <c r="AH550" s="18">
        <f>IFERROR(_xlfn.BETA.DIST(DATE(YEAR(AH$2),MONTH(AH$2),15),$AD$2,$AE$2,FALSE,DATE(YEAR($AD550),MONTH($AD550),1),DATE(YEAR($AE550),MONTH($AE550),28)),0)</f>
      </c>
      <c r="AI550" s="18">
        <f>IFERROR(_xlfn.BETA.DIST(DATE(YEAR(AI$2),MONTH(AI$2),15),$AD$2,$AE$2,FALSE,DATE(YEAR($AD550),MONTH($AD550),1),DATE(YEAR($AE550),MONTH($AE550),28)),0)</f>
      </c>
      <c r="AJ550" s="18">
        <f>IFERROR(_xlfn.BETA.DIST(DATE(YEAR(AJ$2),MONTH(AJ$2),15),$AD$2,$AE$2,FALSE,DATE(YEAR($AD550),MONTH($AD550),1),DATE(YEAR($AE550),MONTH($AE550),28)),0)</f>
      </c>
      <c r="AK550" s="18">
        <f>IFERROR(_xlfn.BETA.DIST(DATE(YEAR(AK$2),MONTH(AK$2),15),$AD$2,$AE$2,FALSE,DATE(YEAR($AD550),MONTH($AD550),1),DATE(YEAR($AE550),MONTH($AE550),28)),0)</f>
      </c>
      <c r="AL550" s="18">
        <f>IFERROR(_xlfn.BETA.DIST(DATE(YEAR(AL$2),MONTH(AL$2),15),$AD$2,$AE$2,FALSE,DATE(YEAR($AD550),MONTH($AD550),1),DATE(YEAR($AE550),MONTH($AE550),28)),0)</f>
      </c>
      <c r="AM550" s="18">
        <f>IFERROR(_xlfn.BETA.DIST(DATE(YEAR(AM$2),MONTH(AM$2),15),$AD$2,$AE$2,FALSE,DATE(YEAR($AD550),MONTH($AD550),1),DATE(YEAR($AE550),MONTH($AE550),28)),0)</f>
      </c>
      <c r="AN550" s="18">
        <f>IFERROR(_xlfn.BETA.DIST(DATE(YEAR(AN$2),MONTH(AN$2),15),$AD$2,$AE$2,FALSE,DATE(YEAR($AD550),MONTH($AD550),1),DATE(YEAR($AE550),MONTH($AE550),28)),0)</f>
      </c>
      <c r="AO550" s="18">
        <f>IFERROR(_xlfn.BETA.DIST(DATE(YEAR(AO$2),MONTH(AO$2),15),$AD$2,$AE$2,FALSE,DATE(YEAR($AD550),MONTH($AD550),1),DATE(YEAR($AE550),MONTH($AE550),28)),0)</f>
      </c>
      <c r="AP550" s="18">
        <f>IFERROR(_xlfn.BETA.DIST(DATE(YEAR(AP$2),MONTH(AP$2),15),$AD$2,$AE$2,FALSE,DATE(YEAR($AD550),MONTH($AD550),1),DATE(YEAR($AE550),MONTH($AE550),28)),0)</f>
      </c>
      <c r="AQ550" s="18">
        <f>IFERROR(_xlfn.BETA.DIST(DATE(YEAR(AQ$2),MONTH(AQ$2),15),$AD$2,$AE$2,FALSE,DATE(YEAR($AD550),MONTH($AD550),1),DATE(YEAR($AE550),MONTH($AE550),28)),0)</f>
      </c>
      <c r="AR550" s="18">
        <f>IFERROR(_xlfn.BETA.DIST(DATE(YEAR(AR$2),MONTH(AR$2),15),$AD$2,$AE$2,FALSE,DATE(YEAR($AD550),MONTH($AD550),1),DATE(YEAR($AE550),MONTH($AE550),28)),0)</f>
      </c>
      <c r="AS550" s="18">
        <f>IFERROR(_xlfn.BETA.DIST(DATE(YEAR(AS$2),MONTH(AS$2),15),$AD$2,$AE$2,FALSE,DATE(YEAR($AD550),MONTH($AD550),1),DATE(YEAR($AE550),MONTH($AE550),28)),0)</f>
      </c>
      <c r="AT550" s="18">
        <f>IFERROR(_xlfn.BETA.DIST(DATE(YEAR(AT$2),MONTH(AT$2),15),$AD$2,$AE$2,FALSE,DATE(YEAR($AD550),MONTH($AD550),1),DATE(YEAR($AE550),MONTH($AE550),28)),0)</f>
      </c>
      <c r="AU550" s="18">
        <f>IFERROR(_xlfn.BETA.DIST(DATE(YEAR(AU$2),MONTH(AU$2),15),$AD$2,$AE$2,FALSE,DATE(YEAR($AD550),MONTH($AD550),1),DATE(YEAR($AE550),MONTH($AE550),28)),0)</f>
      </c>
      <c r="AV550" s="18">
        <f>SUM(AG550:AU550)</f>
      </c>
      <c r="AW550" s="18">
        <f>IF(J550&lt;&gt;0,J550,IF($AV550=0,0,AG550/$AV550*$Z550))</f>
      </c>
      <c r="AX550" s="18">
        <f>IF(K550&lt;&gt;0,K550,IF($AV550=0,0,AH550/$AV550*$Z550))</f>
      </c>
      <c r="AY550" s="18">
        <f>IF(L550&lt;&gt;0,L550,IF($AV550=0,0,AI550/$AV550*$Z550))</f>
      </c>
      <c r="AZ550" s="18">
        <f>IF(M550&lt;&gt;0,M550,IF($AV550=0,0,AJ550/$AV550*$Z550))</f>
      </c>
      <c r="BA550" s="18">
        <f>IF(N550&lt;&gt;0,N550,IF($AV550=0,0,AK550/$AV550*$Z550))</f>
      </c>
      <c r="BB550" s="18">
        <f>IF(O550&lt;&gt;0,O550,IF($AV550=0,0,AL550/$AV550*$Z550))</f>
      </c>
      <c r="BC550" s="18">
        <f>IF(P550&lt;&gt;0,P550,IF($AV550=0,0,AM550/$AV550*$Z550))</f>
      </c>
      <c r="BD550" s="18">
        <f>IF(Q550&lt;&gt;0,Q550,IF($AV550=0,0,AN550/$AV550*$Z550))</f>
      </c>
      <c r="BE550" s="18">
        <f>IF(R550&lt;&gt;0,R550,IF($AV550=0,0,AO550/$AV550*$Z550))</f>
      </c>
      <c r="BF550" s="18">
        <f>IF(S550&lt;&gt;0,S550,IF($AV550=0,0,AP550/$AV550*$Z550))</f>
      </c>
      <c r="BG550" s="18">
        <f>IF(T550&lt;&gt;0,T550,IF($AV550=0,0,AQ550/$AV550*$Z550))</f>
      </c>
      <c r="BH550" s="18">
        <f>IF(U550&lt;&gt;0,U550,IF($AV550=0,0,AR550/$AV550*$Z550))</f>
      </c>
      <c r="BI550" s="18">
        <f>IF(V550&lt;&gt;0,V550,IF($AV550=0,0,AS550/$AV550*$Z550))</f>
      </c>
      <c r="BJ550" s="18">
        <f>IF(W550&lt;&gt;0,W550,IF($AV550=0,0,AT550/$AV550*$Z550))</f>
      </c>
      <c r="BK550" s="18">
        <f>IF(X550&lt;&gt;0,X550,IF($AV550=0,0,AU550/$AV550*$Z550))</f>
      </c>
      <c r="BL550" s="18">
        <f>SUM(AW550:BK550)</f>
      </c>
      <c r="BM550" s="18">
        <f>I550-BL550</f>
      </c>
    </row>
    <row r="551" outlineLevel="4">
      <c r="A551" s="5" t="str">
        <v>14.1.1.6</v>
      </c>
      <c r="B551" s="5" t="str">
        <v/>
      </c>
      <c r="C551" s="5" t="str">
        <v>BSKDGNGENGR07</v>
      </c>
      <c r="D551" s="5" t="str">
        <v>BSKDGNGENGR07</v>
      </c>
      <c r="E551" s="19">
        <f>IFERROR(_xlfn.XLOOKUP(F551,Assumptions!B:B,Assumptions!C:C),0)</f>
      </c>
      <c r="F551" s="5" t="str">
        <v>Retention</v>
      </c>
      <c r="G551" s="5" t="str">
        <v/>
      </c>
      <c r="H551" s="18">
        <f>G548*E551</f>
      </c>
      <c r="I551" s="18">
        <f>H551*(1-0)</f>
      </c>
      <c r="J551" s="18">
        <v>0</v>
      </c>
      <c r="K551" s="18">
        <v>0</v>
      </c>
      <c r="L551" s="18">
        <v>0</v>
      </c>
      <c r="M551" s="18">
        <v>0</v>
      </c>
      <c r="N551" s="18">
        <v>0</v>
      </c>
      <c r="O551" s="18">
        <v>0</v>
      </c>
      <c r="P551" s="18">
        <v>0</v>
      </c>
      <c r="Q551" s="18">
        <v>0</v>
      </c>
      <c r="R551" s="18">
        <v>0</v>
      </c>
      <c r="S551" s="18">
        <v>0</v>
      </c>
      <c r="T551" s="18">
        <v>0</v>
      </c>
      <c r="U551" s="18">
        <v>0</v>
      </c>
      <c r="V551" s="18">
        <v>0</v>
      </c>
      <c r="W551" s="18">
        <v>0</v>
      </c>
      <c r="X551" s="18">
        <v>0</v>
      </c>
      <c r="Y551" s="18">
        <f>SUM(J551:X551)</f>
      </c>
      <c r="Z551" s="18">
        <f>I551-Y551</f>
      </c>
      <c r="AA551" s="20">
        <v>46483</v>
      </c>
      <c r="AB551" s="20">
        <v>46483</v>
      </c>
      <c r="AC551" s="18">
        <f>IFERROR(_xlfn.XLOOKUP(F551,Assumptions!B:B,Assumptions!D:D),0)</f>
      </c>
      <c r="AD551" s="20">
        <f>AA551+AC551</f>
      </c>
      <c r="AE551" s="20">
        <f>AC551+AB551</f>
      </c>
      <c r="AF551" s="5" t="str">
        <v/>
      </c>
      <c r="AG551" s="18">
        <f>IFERROR(_xlfn.BETA.DIST(DATE(YEAR(AG$2),MONTH(AG$2),15),$AD$2,$AE$2,FALSE,DATE(YEAR($AD551),MONTH($AD551),1),DATE(YEAR($AE551),MONTH($AE551),28)),0)</f>
      </c>
      <c r="AH551" s="18">
        <f>IFERROR(_xlfn.BETA.DIST(DATE(YEAR(AH$2),MONTH(AH$2),15),$AD$2,$AE$2,FALSE,DATE(YEAR($AD551),MONTH($AD551),1),DATE(YEAR($AE551),MONTH($AE551),28)),0)</f>
      </c>
      <c r="AI551" s="18">
        <f>IFERROR(_xlfn.BETA.DIST(DATE(YEAR(AI$2),MONTH(AI$2),15),$AD$2,$AE$2,FALSE,DATE(YEAR($AD551),MONTH($AD551),1),DATE(YEAR($AE551),MONTH($AE551),28)),0)</f>
      </c>
      <c r="AJ551" s="18">
        <f>IFERROR(_xlfn.BETA.DIST(DATE(YEAR(AJ$2),MONTH(AJ$2),15),$AD$2,$AE$2,FALSE,DATE(YEAR($AD551),MONTH($AD551),1),DATE(YEAR($AE551),MONTH($AE551),28)),0)</f>
      </c>
      <c r="AK551" s="18">
        <f>IFERROR(_xlfn.BETA.DIST(DATE(YEAR(AK$2),MONTH(AK$2),15),$AD$2,$AE$2,FALSE,DATE(YEAR($AD551),MONTH($AD551),1),DATE(YEAR($AE551),MONTH($AE551),28)),0)</f>
      </c>
      <c r="AL551" s="18">
        <f>IFERROR(_xlfn.BETA.DIST(DATE(YEAR(AL$2),MONTH(AL$2),15),$AD$2,$AE$2,FALSE,DATE(YEAR($AD551),MONTH($AD551),1),DATE(YEAR($AE551),MONTH($AE551),28)),0)</f>
      </c>
      <c r="AM551" s="18">
        <f>IFERROR(_xlfn.BETA.DIST(DATE(YEAR(AM$2),MONTH(AM$2),15),$AD$2,$AE$2,FALSE,DATE(YEAR($AD551),MONTH($AD551),1),DATE(YEAR($AE551),MONTH($AE551),28)),0)</f>
      </c>
      <c r="AN551" s="18">
        <f>IFERROR(_xlfn.BETA.DIST(DATE(YEAR(AN$2),MONTH(AN$2),15),$AD$2,$AE$2,FALSE,DATE(YEAR($AD551),MONTH($AD551),1),DATE(YEAR($AE551),MONTH($AE551),28)),0)</f>
      </c>
      <c r="AO551" s="18">
        <f>IFERROR(_xlfn.BETA.DIST(DATE(YEAR(AO$2),MONTH(AO$2),15),$AD$2,$AE$2,FALSE,DATE(YEAR($AD551),MONTH($AD551),1),DATE(YEAR($AE551),MONTH($AE551),28)),0)</f>
      </c>
      <c r="AP551" s="18">
        <f>IFERROR(_xlfn.BETA.DIST(DATE(YEAR(AP$2),MONTH(AP$2),15),$AD$2,$AE$2,FALSE,DATE(YEAR($AD551),MONTH($AD551),1),DATE(YEAR($AE551),MONTH($AE551),28)),0)</f>
      </c>
      <c r="AQ551" s="18">
        <f>IFERROR(_xlfn.BETA.DIST(DATE(YEAR(AQ$2),MONTH(AQ$2),15),$AD$2,$AE$2,FALSE,DATE(YEAR($AD551),MONTH($AD551),1),DATE(YEAR($AE551),MONTH($AE551),28)),0)</f>
      </c>
      <c r="AR551" s="18">
        <f>IFERROR(_xlfn.BETA.DIST(DATE(YEAR(AR$2),MONTH(AR$2),15),$AD$2,$AE$2,FALSE,DATE(YEAR($AD551),MONTH($AD551),1),DATE(YEAR($AE551),MONTH($AE551),28)),0)</f>
      </c>
      <c r="AS551" s="18">
        <f>IFERROR(_xlfn.BETA.DIST(DATE(YEAR(AS$2),MONTH(AS$2),15),$AD$2,$AE$2,FALSE,DATE(YEAR($AD551),MONTH($AD551),1),DATE(YEAR($AE551),MONTH($AE551),28)),0)</f>
      </c>
      <c r="AT551" s="18">
        <f>IFERROR(_xlfn.BETA.DIST(DATE(YEAR(AT$2),MONTH(AT$2),15),$AD$2,$AE$2,FALSE,DATE(YEAR($AD551),MONTH($AD551),1),DATE(YEAR($AE551),MONTH($AE551),28)),0)</f>
      </c>
      <c r="AU551" s="18">
        <f>IFERROR(_xlfn.BETA.DIST(DATE(YEAR(AU$2),MONTH(AU$2),15),$AD$2,$AE$2,FALSE,DATE(YEAR($AD551),MONTH($AD551),1),DATE(YEAR($AE551),MONTH($AE551),28)),0)</f>
      </c>
      <c r="AV551" s="18">
        <f>SUM(AG551:AU551)</f>
      </c>
      <c r="AW551" s="18">
        <f>IF(J551&lt;&gt;0,J551,IF($AV551=0,0,AG551/$AV551*$Z551))</f>
      </c>
      <c r="AX551" s="18">
        <f>IF(K551&lt;&gt;0,K551,IF($AV551=0,0,AH551/$AV551*$Z551))</f>
      </c>
      <c r="AY551" s="18">
        <f>IF(L551&lt;&gt;0,L551,IF($AV551=0,0,AI551/$AV551*$Z551))</f>
      </c>
      <c r="AZ551" s="18">
        <f>IF(M551&lt;&gt;0,M551,IF($AV551=0,0,AJ551/$AV551*$Z551))</f>
      </c>
      <c r="BA551" s="18">
        <f>IF(N551&lt;&gt;0,N551,IF($AV551=0,0,AK551/$AV551*$Z551))</f>
      </c>
      <c r="BB551" s="18">
        <f>IF(O551&lt;&gt;0,O551,IF($AV551=0,0,AL551/$AV551*$Z551))</f>
      </c>
      <c r="BC551" s="18">
        <f>IF(P551&lt;&gt;0,P551,IF($AV551=0,0,AM551/$AV551*$Z551))</f>
      </c>
      <c r="BD551" s="18">
        <f>IF(Q551&lt;&gt;0,Q551,IF($AV551=0,0,AN551/$AV551*$Z551))</f>
      </c>
      <c r="BE551" s="18">
        <f>IF(R551&lt;&gt;0,R551,IF($AV551=0,0,AO551/$AV551*$Z551))</f>
      </c>
      <c r="BF551" s="18">
        <f>IF(S551&lt;&gt;0,S551,IF($AV551=0,0,AP551/$AV551*$Z551))</f>
      </c>
      <c r="BG551" s="18">
        <f>IF(T551&lt;&gt;0,T551,IF($AV551=0,0,AQ551/$AV551*$Z551))</f>
      </c>
      <c r="BH551" s="18">
        <f>IF(U551&lt;&gt;0,U551,IF($AV551=0,0,AR551/$AV551*$Z551))</f>
      </c>
      <c r="BI551" s="18">
        <f>IF(V551&lt;&gt;0,V551,IF($AV551=0,0,AS551/$AV551*$Z551))</f>
      </c>
      <c r="BJ551" s="18">
        <f>IF(W551&lt;&gt;0,W551,IF($AV551=0,0,AT551/$AV551*$Z551))</f>
      </c>
      <c r="BK551" s="18">
        <f>IF(X551&lt;&gt;0,X551,IF($AV551=0,0,AU551/$AV551*$Z551))</f>
      </c>
      <c r="BL551" s="18">
        <f>SUM(AW551:BK551)</f>
      </c>
      <c r="BM551" s="18">
        <f>I551-BL551</f>
      </c>
    </row>
    <row r="552" outlineLevel="3">
      <c r="A552" s="17" t="str">
        <v>14.1.2.1</v>
      </c>
      <c r="B552" s="17" t="str">
        <v/>
      </c>
      <c r="C552" s="17" t="str">
        <v/>
      </c>
      <c r="D552" s="17" t="str">
        <v/>
      </c>
      <c r="E552" s="17" t="str">
        <v>14.1.2.1</v>
      </c>
      <c r="F552" s="17" t="str">
        <v>Three single pole disconnector switch complete with mechanism in enclosure from each type.</v>
      </c>
      <c r="G552" s="17">
        <v>7770.59</v>
      </c>
      <c r="H552" s="17" t="str">
        <v/>
      </c>
      <c r="I552" s="17" t="str">
        <v/>
      </c>
      <c r="J552" s="17" t="str">
        <v/>
      </c>
      <c r="K552" s="17" t="str">
        <v/>
      </c>
      <c r="L552" s="17" t="str">
        <v/>
      </c>
      <c r="M552" s="17" t="str">
        <v/>
      </c>
      <c r="N552" s="17" t="str">
        <v/>
      </c>
      <c r="O552" s="17" t="str">
        <v/>
      </c>
      <c r="P552" s="17" t="str">
        <v/>
      </c>
      <c r="Q552" s="17" t="str">
        <v/>
      </c>
      <c r="R552" s="17" t="str">
        <v/>
      </c>
      <c r="S552" s="17" t="str">
        <v/>
      </c>
      <c r="T552" s="17" t="str">
        <v/>
      </c>
      <c r="U552" s="17" t="str">
        <v/>
      </c>
      <c r="V552" s="17" t="str">
        <v/>
      </c>
      <c r="W552" s="17" t="str">
        <v/>
      </c>
      <c r="X552" s="17" t="str">
        <v/>
      </c>
      <c r="Y552" s="17" t="str">
        <v/>
      </c>
      <c r="Z552" s="17" t="str">
        <v/>
      </c>
      <c r="AA552" s="17" t="str">
        <v/>
      </c>
      <c r="AB552" s="17" t="str">
        <v/>
      </c>
      <c r="AC552" s="17" t="str">
        <v/>
      </c>
      <c r="AD552" s="17" t="str">
        <v/>
      </c>
      <c r="AE552" s="17" t="str">
        <v/>
      </c>
      <c r="AF552" s="5" t="str">
        <v/>
      </c>
      <c r="AG552" s="18">
        <f>IFERROR(_xlfn.BETA.DIST(DATE(YEAR(AG$2),MONTH(AG$2),15),$AD$2,$AE$2,FALSE,DATE(YEAR($AD552),MONTH($AD552),1),DATE(YEAR($AE552),MONTH($AE552),28)),0)</f>
      </c>
      <c r="AH552" s="18">
        <f>IFERROR(_xlfn.BETA.DIST(DATE(YEAR(AH$2),MONTH(AH$2),15),$AD$2,$AE$2,FALSE,DATE(YEAR($AD552),MONTH($AD552),1),DATE(YEAR($AE552),MONTH($AE552),28)),0)</f>
      </c>
      <c r="AI552" s="18">
        <f>IFERROR(_xlfn.BETA.DIST(DATE(YEAR(AI$2),MONTH(AI$2),15),$AD$2,$AE$2,FALSE,DATE(YEAR($AD552),MONTH($AD552),1),DATE(YEAR($AE552),MONTH($AE552),28)),0)</f>
      </c>
      <c r="AJ552" s="18">
        <f>IFERROR(_xlfn.BETA.DIST(DATE(YEAR(AJ$2),MONTH(AJ$2),15),$AD$2,$AE$2,FALSE,DATE(YEAR($AD552),MONTH($AD552),1),DATE(YEAR($AE552),MONTH($AE552),28)),0)</f>
      </c>
      <c r="AK552" s="18">
        <f>IFERROR(_xlfn.BETA.DIST(DATE(YEAR(AK$2),MONTH(AK$2),15),$AD$2,$AE$2,FALSE,DATE(YEAR($AD552),MONTH($AD552),1),DATE(YEAR($AE552),MONTH($AE552),28)),0)</f>
      </c>
      <c r="AL552" s="18">
        <f>IFERROR(_xlfn.BETA.DIST(DATE(YEAR(AL$2),MONTH(AL$2),15),$AD$2,$AE$2,FALSE,DATE(YEAR($AD552),MONTH($AD552),1),DATE(YEAR($AE552),MONTH($AE552),28)),0)</f>
      </c>
      <c r="AM552" s="18">
        <f>IFERROR(_xlfn.BETA.DIST(DATE(YEAR(AM$2),MONTH(AM$2),15),$AD$2,$AE$2,FALSE,DATE(YEAR($AD552),MONTH($AD552),1),DATE(YEAR($AE552),MONTH($AE552),28)),0)</f>
      </c>
      <c r="AN552" s="18">
        <f>IFERROR(_xlfn.BETA.DIST(DATE(YEAR(AN$2),MONTH(AN$2),15),$AD$2,$AE$2,FALSE,DATE(YEAR($AD552),MONTH($AD552),1),DATE(YEAR($AE552),MONTH($AE552),28)),0)</f>
      </c>
      <c r="AO552" s="18">
        <f>IFERROR(_xlfn.BETA.DIST(DATE(YEAR(AO$2),MONTH(AO$2),15),$AD$2,$AE$2,FALSE,DATE(YEAR($AD552),MONTH($AD552),1),DATE(YEAR($AE552),MONTH($AE552),28)),0)</f>
      </c>
      <c r="AP552" s="18">
        <f>IFERROR(_xlfn.BETA.DIST(DATE(YEAR(AP$2),MONTH(AP$2),15),$AD$2,$AE$2,FALSE,DATE(YEAR($AD552),MONTH($AD552),1),DATE(YEAR($AE552),MONTH($AE552),28)),0)</f>
      </c>
      <c r="AQ552" s="18">
        <f>IFERROR(_xlfn.BETA.DIST(DATE(YEAR(AQ$2),MONTH(AQ$2),15),$AD$2,$AE$2,FALSE,DATE(YEAR($AD552),MONTH($AD552),1),DATE(YEAR($AE552),MONTH($AE552),28)),0)</f>
      </c>
      <c r="AR552" s="18">
        <f>IFERROR(_xlfn.BETA.DIST(DATE(YEAR(AR$2),MONTH(AR$2),15),$AD$2,$AE$2,FALSE,DATE(YEAR($AD552),MONTH($AD552),1),DATE(YEAR($AE552),MONTH($AE552),28)),0)</f>
      </c>
      <c r="AS552" s="18">
        <f>IFERROR(_xlfn.BETA.DIST(DATE(YEAR(AS$2),MONTH(AS$2),15),$AD$2,$AE$2,FALSE,DATE(YEAR($AD552),MONTH($AD552),1),DATE(YEAR($AE552),MONTH($AE552),28)),0)</f>
      </c>
      <c r="AT552" s="18">
        <f>IFERROR(_xlfn.BETA.DIST(DATE(YEAR(AT$2),MONTH(AT$2),15),$AD$2,$AE$2,FALSE,DATE(YEAR($AD552),MONTH($AD552),1),DATE(YEAR($AE552),MONTH($AE552),28)),0)</f>
      </c>
      <c r="AU552" s="18">
        <f>IFERROR(_xlfn.BETA.DIST(DATE(YEAR(AU$2),MONTH(AU$2),15),$AD$2,$AE$2,FALSE,DATE(YEAR($AD552),MONTH($AD552),1),DATE(YEAR($AE552),MONTH($AE552),28)),0)</f>
      </c>
      <c r="AV552" s="18">
        <f>SUM(AG552:AU552)</f>
      </c>
      <c r="AW552" s="18">
        <f>IF(J552&lt;&gt;0,J552,IF($AV552=0,0,AG552/$AV552*$Z552))</f>
      </c>
      <c r="AX552" s="18">
        <f>IF(K552&lt;&gt;0,K552,IF($AV552=0,0,AH552/$AV552*$Z552))</f>
      </c>
      <c r="AY552" s="18">
        <f>IF(L552&lt;&gt;0,L552,IF($AV552=0,0,AI552/$AV552*$Z552))</f>
      </c>
      <c r="AZ552" s="18">
        <f>IF(M552&lt;&gt;0,M552,IF($AV552=0,0,AJ552/$AV552*$Z552))</f>
      </c>
      <c r="BA552" s="18">
        <f>IF(N552&lt;&gt;0,N552,IF($AV552=0,0,AK552/$AV552*$Z552))</f>
      </c>
      <c r="BB552" s="18">
        <f>IF(O552&lt;&gt;0,O552,IF($AV552=0,0,AL552/$AV552*$Z552))</f>
      </c>
      <c r="BC552" s="18">
        <f>IF(P552&lt;&gt;0,P552,IF($AV552=0,0,AM552/$AV552*$Z552))</f>
      </c>
      <c r="BD552" s="18">
        <f>IF(Q552&lt;&gt;0,Q552,IF($AV552=0,0,AN552/$AV552*$Z552))</f>
      </c>
      <c r="BE552" s="18">
        <f>IF(R552&lt;&gt;0,R552,IF($AV552=0,0,AO552/$AV552*$Z552))</f>
      </c>
      <c r="BF552" s="18">
        <f>IF(S552&lt;&gt;0,S552,IF($AV552=0,0,AP552/$AV552*$Z552))</f>
      </c>
      <c r="BG552" s="18">
        <f>IF(T552&lt;&gt;0,T552,IF($AV552=0,0,AQ552/$AV552*$Z552))</f>
      </c>
      <c r="BH552" s="18">
        <f>IF(U552&lt;&gt;0,U552,IF($AV552=0,0,AR552/$AV552*$Z552))</f>
      </c>
      <c r="BI552" s="18">
        <f>IF(V552&lt;&gt;0,V552,IF($AV552=0,0,AS552/$AV552*$Z552))</f>
      </c>
      <c r="BJ552" s="18">
        <f>IF(W552&lt;&gt;0,W552,IF($AV552=0,0,AT552/$AV552*$Z552))</f>
      </c>
      <c r="BK552" s="18">
        <f>IF(X552&lt;&gt;0,X552,IF($AV552=0,0,AU552/$AV552*$Z552))</f>
      </c>
      <c r="BL552" s="18">
        <f>SUM(AW552:BK552)</f>
      </c>
      <c r="BM552" s="17" t="str">
        <v/>
      </c>
    </row>
    <row r="553" outlineLevel="4">
      <c r="A553" s="5" t="str">
        <v>14.1.2.1</v>
      </c>
      <c r="B553" s="5" t="str">
        <v/>
      </c>
      <c r="C553" s="5" t="str">
        <v>BSKDGNGENGR05</v>
      </c>
      <c r="D553" s="5" t="str">
        <v>BSKDGNGENGR05</v>
      </c>
      <c r="E553" s="19">
        <f>IFERROR(_xlfn.XLOOKUP(F553,Assumptions!B:B,Assumptions!C:C),0)</f>
      </c>
      <c r="F553" s="5" t="str">
        <v>Advanced Payment</v>
      </c>
      <c r="G553" s="5" t="str">
        <v/>
      </c>
      <c r="H553" s="18">
        <f>G552*E553</f>
      </c>
      <c r="I553" s="18">
        <f>H553*(1-0)</f>
      </c>
      <c r="J553" s="18">
        <v>0</v>
      </c>
      <c r="K553" s="18">
        <v>0</v>
      </c>
      <c r="L553" s="18">
        <v>0</v>
      </c>
      <c r="M553" s="18">
        <v>0</v>
      </c>
      <c r="N553" s="18">
        <v>0</v>
      </c>
      <c r="O553" s="18">
        <v>0</v>
      </c>
      <c r="P553" s="18">
        <v>0</v>
      </c>
      <c r="Q553" s="18">
        <v>0</v>
      </c>
      <c r="R553" s="18">
        <v>0</v>
      </c>
      <c r="S553" s="18">
        <v>0</v>
      </c>
      <c r="T553" s="18">
        <v>0</v>
      </c>
      <c r="U553" s="18">
        <v>0</v>
      </c>
      <c r="V553" s="18">
        <v>0</v>
      </c>
      <c r="W553" s="18">
        <v>0</v>
      </c>
      <c r="X553" s="18">
        <v>0</v>
      </c>
      <c r="Y553" s="18">
        <f>SUM(J553:X553)</f>
      </c>
      <c r="Z553" s="18">
        <f>I553-Y553</f>
      </c>
      <c r="AA553" s="20">
        <v>46026</v>
      </c>
      <c r="AB553" s="20">
        <v>46026</v>
      </c>
      <c r="AC553" s="18">
        <f>IFERROR(_xlfn.XLOOKUP(F553,Assumptions!B:B,Assumptions!D:D),0)</f>
      </c>
      <c r="AD553" s="20">
        <f>AA553+AC553</f>
      </c>
      <c r="AE553" s="20">
        <f>AC553+AB553</f>
      </c>
      <c r="AF553" s="5" t="str">
        <v/>
      </c>
      <c r="AG553" s="18">
        <f>IFERROR(_xlfn.BETA.DIST(DATE(YEAR(AG$2),MONTH(AG$2),15),$AD$2,$AE$2,FALSE,DATE(YEAR($AD553),MONTH($AD553),1),DATE(YEAR($AE553),MONTH($AE553),28)),0)</f>
      </c>
      <c r="AH553" s="18">
        <f>IFERROR(_xlfn.BETA.DIST(DATE(YEAR(AH$2),MONTH(AH$2),15),$AD$2,$AE$2,FALSE,DATE(YEAR($AD553),MONTH($AD553),1),DATE(YEAR($AE553),MONTH($AE553),28)),0)</f>
      </c>
      <c r="AI553" s="18">
        <f>IFERROR(_xlfn.BETA.DIST(DATE(YEAR(AI$2),MONTH(AI$2),15),$AD$2,$AE$2,FALSE,DATE(YEAR($AD553),MONTH($AD553),1),DATE(YEAR($AE553),MONTH($AE553),28)),0)</f>
      </c>
      <c r="AJ553" s="18">
        <f>IFERROR(_xlfn.BETA.DIST(DATE(YEAR(AJ$2),MONTH(AJ$2),15),$AD$2,$AE$2,FALSE,DATE(YEAR($AD553),MONTH($AD553),1),DATE(YEAR($AE553),MONTH($AE553),28)),0)</f>
      </c>
      <c r="AK553" s="18">
        <f>IFERROR(_xlfn.BETA.DIST(DATE(YEAR(AK$2),MONTH(AK$2),15),$AD$2,$AE$2,FALSE,DATE(YEAR($AD553),MONTH($AD553),1),DATE(YEAR($AE553),MONTH($AE553),28)),0)</f>
      </c>
      <c r="AL553" s="18">
        <f>IFERROR(_xlfn.BETA.DIST(DATE(YEAR(AL$2),MONTH(AL$2),15),$AD$2,$AE$2,FALSE,DATE(YEAR($AD553),MONTH($AD553),1),DATE(YEAR($AE553),MONTH($AE553),28)),0)</f>
      </c>
      <c r="AM553" s="18">
        <f>IFERROR(_xlfn.BETA.DIST(DATE(YEAR(AM$2),MONTH(AM$2),15),$AD$2,$AE$2,FALSE,DATE(YEAR($AD553),MONTH($AD553),1),DATE(YEAR($AE553),MONTH($AE553),28)),0)</f>
      </c>
      <c r="AN553" s="18">
        <f>IFERROR(_xlfn.BETA.DIST(DATE(YEAR(AN$2),MONTH(AN$2),15),$AD$2,$AE$2,FALSE,DATE(YEAR($AD553),MONTH($AD553),1),DATE(YEAR($AE553),MONTH($AE553),28)),0)</f>
      </c>
      <c r="AO553" s="18">
        <f>IFERROR(_xlfn.BETA.DIST(DATE(YEAR(AO$2),MONTH(AO$2),15),$AD$2,$AE$2,FALSE,DATE(YEAR($AD553),MONTH($AD553),1),DATE(YEAR($AE553),MONTH($AE553),28)),0)</f>
      </c>
      <c r="AP553" s="18">
        <f>IFERROR(_xlfn.BETA.DIST(DATE(YEAR(AP$2),MONTH(AP$2),15),$AD$2,$AE$2,FALSE,DATE(YEAR($AD553),MONTH($AD553),1),DATE(YEAR($AE553),MONTH($AE553),28)),0)</f>
      </c>
      <c r="AQ553" s="18">
        <f>IFERROR(_xlfn.BETA.DIST(DATE(YEAR(AQ$2),MONTH(AQ$2),15),$AD$2,$AE$2,FALSE,DATE(YEAR($AD553),MONTH($AD553),1),DATE(YEAR($AE553),MONTH($AE553),28)),0)</f>
      </c>
      <c r="AR553" s="18">
        <f>IFERROR(_xlfn.BETA.DIST(DATE(YEAR(AR$2),MONTH(AR$2),15),$AD$2,$AE$2,FALSE,DATE(YEAR($AD553),MONTH($AD553),1),DATE(YEAR($AE553),MONTH($AE553),28)),0)</f>
      </c>
      <c r="AS553" s="18">
        <f>IFERROR(_xlfn.BETA.DIST(DATE(YEAR(AS$2),MONTH(AS$2),15),$AD$2,$AE$2,FALSE,DATE(YEAR($AD553),MONTH($AD553),1),DATE(YEAR($AE553),MONTH($AE553),28)),0)</f>
      </c>
      <c r="AT553" s="18">
        <f>IFERROR(_xlfn.BETA.DIST(DATE(YEAR(AT$2),MONTH(AT$2),15),$AD$2,$AE$2,FALSE,DATE(YEAR($AD553),MONTH($AD553),1),DATE(YEAR($AE553),MONTH($AE553),28)),0)</f>
      </c>
      <c r="AU553" s="18">
        <f>IFERROR(_xlfn.BETA.DIST(DATE(YEAR(AU$2),MONTH(AU$2),15),$AD$2,$AE$2,FALSE,DATE(YEAR($AD553),MONTH($AD553),1),DATE(YEAR($AE553),MONTH($AE553),28)),0)</f>
      </c>
      <c r="AV553" s="18">
        <f>SUM(AG553:AU553)</f>
      </c>
      <c r="AW553" s="18">
        <f>IF(J553&lt;&gt;0,J553,IF($AV553=0,0,AG553/$AV553*$Z553))</f>
      </c>
      <c r="AX553" s="18">
        <f>IF(K553&lt;&gt;0,K553,IF($AV553=0,0,AH553/$AV553*$Z553))</f>
      </c>
      <c r="AY553" s="18">
        <f>IF(L553&lt;&gt;0,L553,IF($AV553=0,0,AI553/$AV553*$Z553))</f>
      </c>
      <c r="AZ553" s="18">
        <f>IF(M553&lt;&gt;0,M553,IF($AV553=0,0,AJ553/$AV553*$Z553))</f>
      </c>
      <c r="BA553" s="18">
        <f>IF(N553&lt;&gt;0,N553,IF($AV553=0,0,AK553/$AV553*$Z553))</f>
      </c>
      <c r="BB553" s="18">
        <f>IF(O553&lt;&gt;0,O553,IF($AV553=0,0,AL553/$AV553*$Z553))</f>
      </c>
      <c r="BC553" s="18">
        <f>IF(P553&lt;&gt;0,P553,IF($AV553=0,0,AM553/$AV553*$Z553))</f>
      </c>
      <c r="BD553" s="18">
        <f>IF(Q553&lt;&gt;0,Q553,IF($AV553=0,0,AN553/$AV553*$Z553))</f>
      </c>
      <c r="BE553" s="18">
        <f>IF(R553&lt;&gt;0,R553,IF($AV553=0,0,AO553/$AV553*$Z553))</f>
      </c>
      <c r="BF553" s="18">
        <f>IF(S553&lt;&gt;0,S553,IF($AV553=0,0,AP553/$AV553*$Z553))</f>
      </c>
      <c r="BG553" s="18">
        <f>IF(T553&lt;&gt;0,T553,IF($AV553=0,0,AQ553/$AV553*$Z553))</f>
      </c>
      <c r="BH553" s="18">
        <f>IF(U553&lt;&gt;0,U553,IF($AV553=0,0,AR553/$AV553*$Z553))</f>
      </c>
      <c r="BI553" s="18">
        <f>IF(V553&lt;&gt;0,V553,IF($AV553=0,0,AS553/$AV553*$Z553))</f>
      </c>
      <c r="BJ553" s="18">
        <f>IF(W553&lt;&gt;0,W553,IF($AV553=0,0,AT553/$AV553*$Z553))</f>
      </c>
      <c r="BK553" s="18">
        <f>IF(X553&lt;&gt;0,X553,IF($AV553=0,0,AU553/$AV553*$Z553))</f>
      </c>
      <c r="BL553" s="18">
        <f>SUM(AW553:BK553)</f>
      </c>
      <c r="BM553" s="18">
        <f>I553-BL553</f>
      </c>
    </row>
    <row r="554" outlineLevel="4">
      <c r="A554" s="5" t="str">
        <v>14.1.2.1</v>
      </c>
      <c r="B554" s="5" t="str">
        <v/>
      </c>
      <c r="C554" s="5" t="str">
        <v>BSPRELGENG107</v>
      </c>
      <c r="D554" s="5" t="str">
        <v>BSPRELGENG107</v>
      </c>
      <c r="E554" s="19">
        <f>IFERROR(_xlfn.XLOOKUP(F554,Assumptions!B:B,Assumptions!C:C),0)</f>
      </c>
      <c r="F554" s="5" t="str">
        <v>Site Delivery USD</v>
      </c>
      <c r="G554" s="5" t="str">
        <v/>
      </c>
      <c r="H554" s="18">
        <f>G552*E554</f>
      </c>
      <c r="I554" s="18">
        <f>H554*(1-0)</f>
      </c>
      <c r="J554" s="18">
        <v>0</v>
      </c>
      <c r="K554" s="18">
        <v>0</v>
      </c>
      <c r="L554" s="18">
        <v>0</v>
      </c>
      <c r="M554" s="18">
        <v>0</v>
      </c>
      <c r="N554" s="18">
        <v>0</v>
      </c>
      <c r="O554" s="18">
        <v>0</v>
      </c>
      <c r="P554" s="18">
        <v>0</v>
      </c>
      <c r="Q554" s="18">
        <v>0</v>
      </c>
      <c r="R554" s="18">
        <v>0</v>
      </c>
      <c r="S554" s="18">
        <v>0</v>
      </c>
      <c r="T554" s="18">
        <v>0</v>
      </c>
      <c r="U554" s="18">
        <v>0</v>
      </c>
      <c r="V554" s="18">
        <v>0</v>
      </c>
      <c r="W554" s="18">
        <v>0</v>
      </c>
      <c r="X554" s="18">
        <v>0</v>
      </c>
      <c r="Y554" s="18">
        <f>SUM(J554:X554)</f>
      </c>
      <c r="Z554" s="18">
        <f>I554-Y554</f>
      </c>
      <c r="AA554" s="20">
        <v>46294</v>
      </c>
      <c r="AB554" s="20">
        <v>46294</v>
      </c>
      <c r="AC554" s="18">
        <f>IFERROR(_xlfn.XLOOKUP(F554,Assumptions!B:B,Assumptions!D:D),0)</f>
      </c>
      <c r="AD554" s="20">
        <f>AA554+AC554</f>
      </c>
      <c r="AE554" s="20">
        <f>AC554+AB554</f>
      </c>
      <c r="AF554" s="5" t="str">
        <v/>
      </c>
      <c r="AG554" s="18">
        <f>IFERROR(_xlfn.BETA.DIST(DATE(YEAR(AG$2),MONTH(AG$2),15),$AD$2,$AE$2,FALSE,DATE(YEAR($AD554),MONTH($AD554),1),DATE(YEAR($AE554),MONTH($AE554),28)),0)</f>
      </c>
      <c r="AH554" s="18">
        <f>IFERROR(_xlfn.BETA.DIST(DATE(YEAR(AH$2),MONTH(AH$2),15),$AD$2,$AE$2,FALSE,DATE(YEAR($AD554),MONTH($AD554),1),DATE(YEAR($AE554),MONTH($AE554),28)),0)</f>
      </c>
      <c r="AI554" s="18">
        <f>IFERROR(_xlfn.BETA.DIST(DATE(YEAR(AI$2),MONTH(AI$2),15),$AD$2,$AE$2,FALSE,DATE(YEAR($AD554),MONTH($AD554),1),DATE(YEAR($AE554),MONTH($AE554),28)),0)</f>
      </c>
      <c r="AJ554" s="18">
        <f>IFERROR(_xlfn.BETA.DIST(DATE(YEAR(AJ$2),MONTH(AJ$2),15),$AD$2,$AE$2,FALSE,DATE(YEAR($AD554),MONTH($AD554),1),DATE(YEAR($AE554),MONTH($AE554),28)),0)</f>
      </c>
      <c r="AK554" s="18">
        <f>IFERROR(_xlfn.BETA.DIST(DATE(YEAR(AK$2),MONTH(AK$2),15),$AD$2,$AE$2,FALSE,DATE(YEAR($AD554),MONTH($AD554),1),DATE(YEAR($AE554),MONTH($AE554),28)),0)</f>
      </c>
      <c r="AL554" s="18">
        <f>IFERROR(_xlfn.BETA.DIST(DATE(YEAR(AL$2),MONTH(AL$2),15),$AD$2,$AE$2,FALSE,DATE(YEAR($AD554),MONTH($AD554),1),DATE(YEAR($AE554),MONTH($AE554),28)),0)</f>
      </c>
      <c r="AM554" s="18">
        <f>IFERROR(_xlfn.BETA.DIST(DATE(YEAR(AM$2),MONTH(AM$2),15),$AD$2,$AE$2,FALSE,DATE(YEAR($AD554),MONTH($AD554),1),DATE(YEAR($AE554),MONTH($AE554),28)),0)</f>
      </c>
      <c r="AN554" s="18">
        <f>IFERROR(_xlfn.BETA.DIST(DATE(YEAR(AN$2),MONTH(AN$2),15),$AD$2,$AE$2,FALSE,DATE(YEAR($AD554),MONTH($AD554),1),DATE(YEAR($AE554),MONTH($AE554),28)),0)</f>
      </c>
      <c r="AO554" s="18">
        <f>IFERROR(_xlfn.BETA.DIST(DATE(YEAR(AO$2),MONTH(AO$2),15),$AD$2,$AE$2,FALSE,DATE(YEAR($AD554),MONTH($AD554),1),DATE(YEAR($AE554),MONTH($AE554),28)),0)</f>
      </c>
      <c r="AP554" s="18">
        <f>IFERROR(_xlfn.BETA.DIST(DATE(YEAR(AP$2),MONTH(AP$2),15),$AD$2,$AE$2,FALSE,DATE(YEAR($AD554),MONTH($AD554),1),DATE(YEAR($AE554),MONTH($AE554),28)),0)</f>
      </c>
      <c r="AQ554" s="18">
        <f>IFERROR(_xlfn.BETA.DIST(DATE(YEAR(AQ$2),MONTH(AQ$2),15),$AD$2,$AE$2,FALSE,DATE(YEAR($AD554),MONTH($AD554),1),DATE(YEAR($AE554),MONTH($AE554),28)),0)</f>
      </c>
      <c r="AR554" s="18">
        <f>IFERROR(_xlfn.BETA.DIST(DATE(YEAR(AR$2),MONTH(AR$2),15),$AD$2,$AE$2,FALSE,DATE(YEAR($AD554),MONTH($AD554),1),DATE(YEAR($AE554),MONTH($AE554),28)),0)</f>
      </c>
      <c r="AS554" s="18">
        <f>IFERROR(_xlfn.BETA.DIST(DATE(YEAR(AS$2),MONTH(AS$2),15),$AD$2,$AE$2,FALSE,DATE(YEAR($AD554),MONTH($AD554),1),DATE(YEAR($AE554),MONTH($AE554),28)),0)</f>
      </c>
      <c r="AT554" s="18">
        <f>IFERROR(_xlfn.BETA.DIST(DATE(YEAR(AT$2),MONTH(AT$2),15),$AD$2,$AE$2,FALSE,DATE(YEAR($AD554),MONTH($AD554),1),DATE(YEAR($AE554),MONTH($AE554),28)),0)</f>
      </c>
      <c r="AU554" s="18">
        <f>IFERROR(_xlfn.BETA.DIST(DATE(YEAR(AU$2),MONTH(AU$2),15),$AD$2,$AE$2,FALSE,DATE(YEAR($AD554),MONTH($AD554),1),DATE(YEAR($AE554),MONTH($AE554),28)),0)</f>
      </c>
      <c r="AV554" s="18">
        <f>SUM(AG554:AU554)</f>
      </c>
      <c r="AW554" s="18">
        <f>IF(J554&lt;&gt;0,J554,IF($AV554=0,0,AG554/$AV554*$Z554))</f>
      </c>
      <c r="AX554" s="18">
        <f>IF(K554&lt;&gt;0,K554,IF($AV554=0,0,AH554/$AV554*$Z554))</f>
      </c>
      <c r="AY554" s="18">
        <f>IF(L554&lt;&gt;0,L554,IF($AV554=0,0,AI554/$AV554*$Z554))</f>
      </c>
      <c r="AZ554" s="18">
        <f>IF(M554&lt;&gt;0,M554,IF($AV554=0,0,AJ554/$AV554*$Z554))</f>
      </c>
      <c r="BA554" s="18">
        <f>IF(N554&lt;&gt;0,N554,IF($AV554=0,0,AK554/$AV554*$Z554))</f>
      </c>
      <c r="BB554" s="18">
        <f>IF(O554&lt;&gt;0,O554,IF($AV554=0,0,AL554/$AV554*$Z554))</f>
      </c>
      <c r="BC554" s="18">
        <f>IF(P554&lt;&gt;0,P554,IF($AV554=0,0,AM554/$AV554*$Z554))</f>
      </c>
      <c r="BD554" s="18">
        <f>IF(Q554&lt;&gt;0,Q554,IF($AV554=0,0,AN554/$AV554*$Z554))</f>
      </c>
      <c r="BE554" s="18">
        <f>IF(R554&lt;&gt;0,R554,IF($AV554=0,0,AO554/$AV554*$Z554))</f>
      </c>
      <c r="BF554" s="18">
        <f>IF(S554&lt;&gt;0,S554,IF($AV554=0,0,AP554/$AV554*$Z554))</f>
      </c>
      <c r="BG554" s="18">
        <f>IF(T554&lt;&gt;0,T554,IF($AV554=0,0,AQ554/$AV554*$Z554))</f>
      </c>
      <c r="BH554" s="18">
        <f>IF(U554&lt;&gt;0,U554,IF($AV554=0,0,AR554/$AV554*$Z554))</f>
      </c>
      <c r="BI554" s="18">
        <f>IF(V554&lt;&gt;0,V554,IF($AV554=0,0,AS554/$AV554*$Z554))</f>
      </c>
      <c r="BJ554" s="18">
        <f>IF(W554&lt;&gt;0,W554,IF($AV554=0,0,AT554/$AV554*$Z554))</f>
      </c>
      <c r="BK554" s="18">
        <f>IF(X554&lt;&gt;0,X554,IF($AV554=0,0,AU554/$AV554*$Z554))</f>
      </c>
      <c r="BL554" s="18">
        <f>SUM(AW554:BK554)</f>
      </c>
      <c r="BM554" s="18">
        <f>I554-BL554</f>
      </c>
    </row>
    <row r="555" outlineLevel="4">
      <c r="A555" s="5" t="str">
        <v>14.1.2.1</v>
      </c>
      <c r="B555" s="5" t="str">
        <v/>
      </c>
      <c r="C555" s="5" t="str">
        <v>BSKDGNGENGR07</v>
      </c>
      <c r="D555" s="5" t="str">
        <v>BSKDGNGENGR07</v>
      </c>
      <c r="E555" s="19">
        <f>IFERROR(_xlfn.XLOOKUP(F555,Assumptions!B:B,Assumptions!C:C),0)</f>
      </c>
      <c r="F555" s="5" t="str">
        <v>Retention</v>
      </c>
      <c r="G555" s="5" t="str">
        <v/>
      </c>
      <c r="H555" s="18">
        <f>G552*E555</f>
      </c>
      <c r="I555" s="18">
        <f>H555*(1-0)</f>
      </c>
      <c r="J555" s="18">
        <v>0</v>
      </c>
      <c r="K555" s="18">
        <v>0</v>
      </c>
      <c r="L555" s="18">
        <v>0</v>
      </c>
      <c r="M555" s="18">
        <v>0</v>
      </c>
      <c r="N555" s="18">
        <v>0</v>
      </c>
      <c r="O555" s="18">
        <v>0</v>
      </c>
      <c r="P555" s="18">
        <v>0</v>
      </c>
      <c r="Q555" s="18">
        <v>0</v>
      </c>
      <c r="R555" s="18">
        <v>0</v>
      </c>
      <c r="S555" s="18">
        <v>0</v>
      </c>
      <c r="T555" s="18">
        <v>0</v>
      </c>
      <c r="U555" s="18">
        <v>0</v>
      </c>
      <c r="V555" s="18">
        <v>0</v>
      </c>
      <c r="W555" s="18">
        <v>0</v>
      </c>
      <c r="X555" s="18">
        <v>0</v>
      </c>
      <c r="Y555" s="18">
        <f>SUM(J555:X555)</f>
      </c>
      <c r="Z555" s="18">
        <f>I555-Y555</f>
      </c>
      <c r="AA555" s="20">
        <v>46483</v>
      </c>
      <c r="AB555" s="20">
        <v>46483</v>
      </c>
      <c r="AC555" s="18">
        <f>IFERROR(_xlfn.XLOOKUP(F555,Assumptions!B:B,Assumptions!D:D),0)</f>
      </c>
      <c r="AD555" s="20">
        <f>AA555+AC555</f>
      </c>
      <c r="AE555" s="20">
        <f>AC555+AB555</f>
      </c>
      <c r="AF555" s="5" t="str">
        <v/>
      </c>
      <c r="AG555" s="18">
        <f>IFERROR(_xlfn.BETA.DIST(DATE(YEAR(AG$2),MONTH(AG$2),15),$AD$2,$AE$2,FALSE,DATE(YEAR($AD555),MONTH($AD555),1),DATE(YEAR($AE555),MONTH($AE555),28)),0)</f>
      </c>
      <c r="AH555" s="18">
        <f>IFERROR(_xlfn.BETA.DIST(DATE(YEAR(AH$2),MONTH(AH$2),15),$AD$2,$AE$2,FALSE,DATE(YEAR($AD555),MONTH($AD555),1),DATE(YEAR($AE555),MONTH($AE555),28)),0)</f>
      </c>
      <c r="AI555" s="18">
        <f>IFERROR(_xlfn.BETA.DIST(DATE(YEAR(AI$2),MONTH(AI$2),15),$AD$2,$AE$2,FALSE,DATE(YEAR($AD555),MONTH($AD555),1),DATE(YEAR($AE555),MONTH($AE555),28)),0)</f>
      </c>
      <c r="AJ555" s="18">
        <f>IFERROR(_xlfn.BETA.DIST(DATE(YEAR(AJ$2),MONTH(AJ$2),15),$AD$2,$AE$2,FALSE,DATE(YEAR($AD555),MONTH($AD555),1),DATE(YEAR($AE555),MONTH($AE555),28)),0)</f>
      </c>
      <c r="AK555" s="18">
        <f>IFERROR(_xlfn.BETA.DIST(DATE(YEAR(AK$2),MONTH(AK$2),15),$AD$2,$AE$2,FALSE,DATE(YEAR($AD555),MONTH($AD555),1),DATE(YEAR($AE555),MONTH($AE555),28)),0)</f>
      </c>
      <c r="AL555" s="18">
        <f>IFERROR(_xlfn.BETA.DIST(DATE(YEAR(AL$2),MONTH(AL$2),15),$AD$2,$AE$2,FALSE,DATE(YEAR($AD555),MONTH($AD555),1),DATE(YEAR($AE555),MONTH($AE555),28)),0)</f>
      </c>
      <c r="AM555" s="18">
        <f>IFERROR(_xlfn.BETA.DIST(DATE(YEAR(AM$2),MONTH(AM$2),15),$AD$2,$AE$2,FALSE,DATE(YEAR($AD555),MONTH($AD555),1),DATE(YEAR($AE555),MONTH($AE555),28)),0)</f>
      </c>
      <c r="AN555" s="18">
        <f>IFERROR(_xlfn.BETA.DIST(DATE(YEAR(AN$2),MONTH(AN$2),15),$AD$2,$AE$2,FALSE,DATE(YEAR($AD555),MONTH($AD555),1),DATE(YEAR($AE555),MONTH($AE555),28)),0)</f>
      </c>
      <c r="AO555" s="18">
        <f>IFERROR(_xlfn.BETA.DIST(DATE(YEAR(AO$2),MONTH(AO$2),15),$AD$2,$AE$2,FALSE,DATE(YEAR($AD555),MONTH($AD555),1),DATE(YEAR($AE555),MONTH($AE555),28)),0)</f>
      </c>
      <c r="AP555" s="18">
        <f>IFERROR(_xlfn.BETA.DIST(DATE(YEAR(AP$2),MONTH(AP$2),15),$AD$2,$AE$2,FALSE,DATE(YEAR($AD555),MONTH($AD555),1),DATE(YEAR($AE555),MONTH($AE555),28)),0)</f>
      </c>
      <c r="AQ555" s="18">
        <f>IFERROR(_xlfn.BETA.DIST(DATE(YEAR(AQ$2),MONTH(AQ$2),15),$AD$2,$AE$2,FALSE,DATE(YEAR($AD555),MONTH($AD555),1),DATE(YEAR($AE555),MONTH($AE555),28)),0)</f>
      </c>
      <c r="AR555" s="18">
        <f>IFERROR(_xlfn.BETA.DIST(DATE(YEAR(AR$2),MONTH(AR$2),15),$AD$2,$AE$2,FALSE,DATE(YEAR($AD555),MONTH($AD555),1),DATE(YEAR($AE555),MONTH($AE555),28)),0)</f>
      </c>
      <c r="AS555" s="18">
        <f>IFERROR(_xlfn.BETA.DIST(DATE(YEAR(AS$2),MONTH(AS$2),15),$AD$2,$AE$2,FALSE,DATE(YEAR($AD555),MONTH($AD555),1),DATE(YEAR($AE555),MONTH($AE555),28)),0)</f>
      </c>
      <c r="AT555" s="18">
        <f>IFERROR(_xlfn.BETA.DIST(DATE(YEAR(AT$2),MONTH(AT$2),15),$AD$2,$AE$2,FALSE,DATE(YEAR($AD555),MONTH($AD555),1),DATE(YEAR($AE555),MONTH($AE555),28)),0)</f>
      </c>
      <c r="AU555" s="18">
        <f>IFERROR(_xlfn.BETA.DIST(DATE(YEAR(AU$2),MONTH(AU$2),15),$AD$2,$AE$2,FALSE,DATE(YEAR($AD555),MONTH($AD555),1),DATE(YEAR($AE555),MONTH($AE555),28)),0)</f>
      </c>
      <c r="AV555" s="18">
        <f>SUM(AG555:AU555)</f>
      </c>
      <c r="AW555" s="18">
        <f>IF(J555&lt;&gt;0,J555,IF($AV555=0,0,AG555/$AV555*$Z555))</f>
      </c>
      <c r="AX555" s="18">
        <f>IF(K555&lt;&gt;0,K555,IF($AV555=0,0,AH555/$AV555*$Z555))</f>
      </c>
      <c r="AY555" s="18">
        <f>IF(L555&lt;&gt;0,L555,IF($AV555=0,0,AI555/$AV555*$Z555))</f>
      </c>
      <c r="AZ555" s="18">
        <f>IF(M555&lt;&gt;0,M555,IF($AV555=0,0,AJ555/$AV555*$Z555))</f>
      </c>
      <c r="BA555" s="18">
        <f>IF(N555&lt;&gt;0,N555,IF($AV555=0,0,AK555/$AV555*$Z555))</f>
      </c>
      <c r="BB555" s="18">
        <f>IF(O555&lt;&gt;0,O555,IF($AV555=0,0,AL555/$AV555*$Z555))</f>
      </c>
      <c r="BC555" s="18">
        <f>IF(P555&lt;&gt;0,P555,IF($AV555=0,0,AM555/$AV555*$Z555))</f>
      </c>
      <c r="BD555" s="18">
        <f>IF(Q555&lt;&gt;0,Q555,IF($AV555=0,0,AN555/$AV555*$Z555))</f>
      </c>
      <c r="BE555" s="18">
        <f>IF(R555&lt;&gt;0,R555,IF($AV555=0,0,AO555/$AV555*$Z555))</f>
      </c>
      <c r="BF555" s="18">
        <f>IF(S555&lt;&gt;0,S555,IF($AV555=0,0,AP555/$AV555*$Z555))</f>
      </c>
      <c r="BG555" s="18">
        <f>IF(T555&lt;&gt;0,T555,IF($AV555=0,0,AQ555/$AV555*$Z555))</f>
      </c>
      <c r="BH555" s="18">
        <f>IF(U555&lt;&gt;0,U555,IF($AV555=0,0,AR555/$AV555*$Z555))</f>
      </c>
      <c r="BI555" s="18">
        <f>IF(V555&lt;&gt;0,V555,IF($AV555=0,0,AS555/$AV555*$Z555))</f>
      </c>
      <c r="BJ555" s="18">
        <f>IF(W555&lt;&gt;0,W555,IF($AV555=0,0,AT555/$AV555*$Z555))</f>
      </c>
      <c r="BK555" s="18">
        <f>IF(X555&lt;&gt;0,X555,IF($AV555=0,0,AU555/$AV555*$Z555))</f>
      </c>
      <c r="BL555" s="18">
        <f>SUM(AW555:BK555)</f>
      </c>
      <c r="BM555" s="18">
        <f>I555-BL555</f>
      </c>
    </row>
    <row r="556" outlineLevel="3">
      <c r="A556" s="17" t="str">
        <v>14.1.2.2</v>
      </c>
      <c r="B556" s="17" t="str">
        <v/>
      </c>
      <c r="C556" s="17" t="str">
        <v/>
      </c>
      <c r="D556" s="17" t="str">
        <v/>
      </c>
      <c r="E556" s="17" t="str">
        <v>14.1.2.2</v>
      </c>
      <c r="F556" s="17" t="str">
        <v>Three pole maintenance earthing switch complete with mechanism in enclosure from each type.</v>
      </c>
      <c r="G556" s="17">
        <v>4856.71</v>
      </c>
      <c r="H556" s="17" t="str">
        <v/>
      </c>
      <c r="I556" s="17" t="str">
        <v/>
      </c>
      <c r="J556" s="17" t="str">
        <v/>
      </c>
      <c r="K556" s="17" t="str">
        <v/>
      </c>
      <c r="L556" s="17" t="str">
        <v/>
      </c>
      <c r="M556" s="17" t="str">
        <v/>
      </c>
      <c r="N556" s="17" t="str">
        <v/>
      </c>
      <c r="O556" s="17" t="str">
        <v/>
      </c>
      <c r="P556" s="17" t="str">
        <v/>
      </c>
      <c r="Q556" s="17" t="str">
        <v/>
      </c>
      <c r="R556" s="17" t="str">
        <v/>
      </c>
      <c r="S556" s="17" t="str">
        <v/>
      </c>
      <c r="T556" s="17" t="str">
        <v/>
      </c>
      <c r="U556" s="17" t="str">
        <v/>
      </c>
      <c r="V556" s="17" t="str">
        <v/>
      </c>
      <c r="W556" s="17" t="str">
        <v/>
      </c>
      <c r="X556" s="17" t="str">
        <v/>
      </c>
      <c r="Y556" s="17" t="str">
        <v/>
      </c>
      <c r="Z556" s="17" t="str">
        <v/>
      </c>
      <c r="AA556" s="17" t="str">
        <v/>
      </c>
      <c r="AB556" s="17" t="str">
        <v/>
      </c>
      <c r="AC556" s="17" t="str">
        <v/>
      </c>
      <c r="AD556" s="17" t="str">
        <v/>
      </c>
      <c r="AE556" s="17" t="str">
        <v/>
      </c>
      <c r="AF556" s="5" t="str">
        <v/>
      </c>
      <c r="AG556" s="18">
        <f>IFERROR(_xlfn.BETA.DIST(DATE(YEAR(AG$2),MONTH(AG$2),15),$AD$2,$AE$2,FALSE,DATE(YEAR($AD556),MONTH($AD556),1),DATE(YEAR($AE556),MONTH($AE556),28)),0)</f>
      </c>
      <c r="AH556" s="18">
        <f>IFERROR(_xlfn.BETA.DIST(DATE(YEAR(AH$2),MONTH(AH$2),15),$AD$2,$AE$2,FALSE,DATE(YEAR($AD556),MONTH($AD556),1),DATE(YEAR($AE556),MONTH($AE556),28)),0)</f>
      </c>
      <c r="AI556" s="18">
        <f>IFERROR(_xlfn.BETA.DIST(DATE(YEAR(AI$2),MONTH(AI$2),15),$AD$2,$AE$2,FALSE,DATE(YEAR($AD556),MONTH($AD556),1),DATE(YEAR($AE556),MONTH($AE556),28)),0)</f>
      </c>
      <c r="AJ556" s="18">
        <f>IFERROR(_xlfn.BETA.DIST(DATE(YEAR(AJ$2),MONTH(AJ$2),15),$AD$2,$AE$2,FALSE,DATE(YEAR($AD556),MONTH($AD556),1),DATE(YEAR($AE556),MONTH($AE556),28)),0)</f>
      </c>
      <c r="AK556" s="18">
        <f>IFERROR(_xlfn.BETA.DIST(DATE(YEAR(AK$2),MONTH(AK$2),15),$AD$2,$AE$2,FALSE,DATE(YEAR($AD556),MONTH($AD556),1),DATE(YEAR($AE556),MONTH($AE556),28)),0)</f>
      </c>
      <c r="AL556" s="18">
        <f>IFERROR(_xlfn.BETA.DIST(DATE(YEAR(AL$2),MONTH(AL$2),15),$AD$2,$AE$2,FALSE,DATE(YEAR($AD556),MONTH($AD556),1),DATE(YEAR($AE556),MONTH($AE556),28)),0)</f>
      </c>
      <c r="AM556" s="18">
        <f>IFERROR(_xlfn.BETA.DIST(DATE(YEAR(AM$2),MONTH(AM$2),15),$AD$2,$AE$2,FALSE,DATE(YEAR($AD556),MONTH($AD556),1),DATE(YEAR($AE556),MONTH($AE556),28)),0)</f>
      </c>
      <c r="AN556" s="18">
        <f>IFERROR(_xlfn.BETA.DIST(DATE(YEAR(AN$2),MONTH(AN$2),15),$AD$2,$AE$2,FALSE,DATE(YEAR($AD556),MONTH($AD556),1),DATE(YEAR($AE556),MONTH($AE556),28)),0)</f>
      </c>
      <c r="AO556" s="18">
        <f>IFERROR(_xlfn.BETA.DIST(DATE(YEAR(AO$2),MONTH(AO$2),15),$AD$2,$AE$2,FALSE,DATE(YEAR($AD556),MONTH($AD556),1),DATE(YEAR($AE556),MONTH($AE556),28)),0)</f>
      </c>
      <c r="AP556" s="18">
        <f>IFERROR(_xlfn.BETA.DIST(DATE(YEAR(AP$2),MONTH(AP$2),15),$AD$2,$AE$2,FALSE,DATE(YEAR($AD556),MONTH($AD556),1),DATE(YEAR($AE556),MONTH($AE556),28)),0)</f>
      </c>
      <c r="AQ556" s="18">
        <f>IFERROR(_xlfn.BETA.DIST(DATE(YEAR(AQ$2),MONTH(AQ$2),15),$AD$2,$AE$2,FALSE,DATE(YEAR($AD556),MONTH($AD556),1),DATE(YEAR($AE556),MONTH($AE556),28)),0)</f>
      </c>
      <c r="AR556" s="18">
        <f>IFERROR(_xlfn.BETA.DIST(DATE(YEAR(AR$2),MONTH(AR$2),15),$AD$2,$AE$2,FALSE,DATE(YEAR($AD556),MONTH($AD556),1),DATE(YEAR($AE556),MONTH($AE556),28)),0)</f>
      </c>
      <c r="AS556" s="18">
        <f>IFERROR(_xlfn.BETA.DIST(DATE(YEAR(AS$2),MONTH(AS$2),15),$AD$2,$AE$2,FALSE,DATE(YEAR($AD556),MONTH($AD556),1),DATE(YEAR($AE556),MONTH($AE556),28)),0)</f>
      </c>
      <c r="AT556" s="18">
        <f>IFERROR(_xlfn.BETA.DIST(DATE(YEAR(AT$2),MONTH(AT$2),15),$AD$2,$AE$2,FALSE,DATE(YEAR($AD556),MONTH($AD556),1),DATE(YEAR($AE556),MONTH($AE556),28)),0)</f>
      </c>
      <c r="AU556" s="18">
        <f>IFERROR(_xlfn.BETA.DIST(DATE(YEAR(AU$2),MONTH(AU$2),15),$AD$2,$AE$2,FALSE,DATE(YEAR($AD556),MONTH($AD556),1),DATE(YEAR($AE556),MONTH($AE556),28)),0)</f>
      </c>
      <c r="AV556" s="18">
        <f>SUM(AG556:AU556)</f>
      </c>
      <c r="AW556" s="18">
        <f>IF(J556&lt;&gt;0,J556,IF($AV556=0,0,AG556/$AV556*$Z556))</f>
      </c>
      <c r="AX556" s="18">
        <f>IF(K556&lt;&gt;0,K556,IF($AV556=0,0,AH556/$AV556*$Z556))</f>
      </c>
      <c r="AY556" s="18">
        <f>IF(L556&lt;&gt;0,L556,IF($AV556=0,0,AI556/$AV556*$Z556))</f>
      </c>
      <c r="AZ556" s="18">
        <f>IF(M556&lt;&gt;0,M556,IF($AV556=0,0,AJ556/$AV556*$Z556))</f>
      </c>
      <c r="BA556" s="18">
        <f>IF(N556&lt;&gt;0,N556,IF($AV556=0,0,AK556/$AV556*$Z556))</f>
      </c>
      <c r="BB556" s="18">
        <f>IF(O556&lt;&gt;0,O556,IF($AV556=0,0,AL556/$AV556*$Z556))</f>
      </c>
      <c r="BC556" s="18">
        <f>IF(P556&lt;&gt;0,P556,IF($AV556=0,0,AM556/$AV556*$Z556))</f>
      </c>
      <c r="BD556" s="18">
        <f>IF(Q556&lt;&gt;0,Q556,IF($AV556=0,0,AN556/$AV556*$Z556))</f>
      </c>
      <c r="BE556" s="18">
        <f>IF(R556&lt;&gt;0,R556,IF($AV556=0,0,AO556/$AV556*$Z556))</f>
      </c>
      <c r="BF556" s="18">
        <f>IF(S556&lt;&gt;0,S556,IF($AV556=0,0,AP556/$AV556*$Z556))</f>
      </c>
      <c r="BG556" s="18">
        <f>IF(T556&lt;&gt;0,T556,IF($AV556=0,0,AQ556/$AV556*$Z556))</f>
      </c>
      <c r="BH556" s="18">
        <f>IF(U556&lt;&gt;0,U556,IF($AV556=0,0,AR556/$AV556*$Z556))</f>
      </c>
      <c r="BI556" s="18">
        <f>IF(V556&lt;&gt;0,V556,IF($AV556=0,0,AS556/$AV556*$Z556))</f>
      </c>
      <c r="BJ556" s="18">
        <f>IF(W556&lt;&gt;0,W556,IF($AV556=0,0,AT556/$AV556*$Z556))</f>
      </c>
      <c r="BK556" s="18">
        <f>IF(X556&lt;&gt;0,X556,IF($AV556=0,0,AU556/$AV556*$Z556))</f>
      </c>
      <c r="BL556" s="18">
        <f>SUM(AW556:BK556)</f>
      </c>
      <c r="BM556" s="17" t="str">
        <v/>
      </c>
    </row>
    <row r="557" outlineLevel="4">
      <c r="A557" s="5" t="str">
        <v>14.1.2.2</v>
      </c>
      <c r="B557" s="5" t="str">
        <v/>
      </c>
      <c r="C557" s="5" t="str">
        <v>BSKDGNGENGR05</v>
      </c>
      <c r="D557" s="5" t="str">
        <v>BSKDGNGENGR05</v>
      </c>
      <c r="E557" s="19">
        <f>IFERROR(_xlfn.XLOOKUP(F557,Assumptions!B:B,Assumptions!C:C),0)</f>
      </c>
      <c r="F557" s="5" t="str">
        <v>Advanced Payment</v>
      </c>
      <c r="G557" s="5" t="str">
        <v/>
      </c>
      <c r="H557" s="18">
        <f>G556*E557</f>
      </c>
      <c r="I557" s="18">
        <f>H557*(1-0)</f>
      </c>
      <c r="J557" s="18">
        <v>0</v>
      </c>
      <c r="K557" s="18">
        <v>0</v>
      </c>
      <c r="L557" s="18">
        <v>0</v>
      </c>
      <c r="M557" s="18">
        <v>0</v>
      </c>
      <c r="N557" s="18">
        <v>0</v>
      </c>
      <c r="O557" s="18">
        <v>0</v>
      </c>
      <c r="P557" s="18">
        <v>0</v>
      </c>
      <c r="Q557" s="18">
        <v>0</v>
      </c>
      <c r="R557" s="18">
        <v>0</v>
      </c>
      <c r="S557" s="18">
        <v>0</v>
      </c>
      <c r="T557" s="18">
        <v>0</v>
      </c>
      <c r="U557" s="18">
        <v>0</v>
      </c>
      <c r="V557" s="18">
        <v>0</v>
      </c>
      <c r="W557" s="18">
        <v>0</v>
      </c>
      <c r="X557" s="18">
        <v>0</v>
      </c>
      <c r="Y557" s="18">
        <f>SUM(J557:X557)</f>
      </c>
      <c r="Z557" s="18">
        <f>I557-Y557</f>
      </c>
      <c r="AA557" s="20">
        <v>46026</v>
      </c>
      <c r="AB557" s="20">
        <v>46026</v>
      </c>
      <c r="AC557" s="18">
        <f>IFERROR(_xlfn.XLOOKUP(F557,Assumptions!B:B,Assumptions!D:D),0)</f>
      </c>
      <c r="AD557" s="20">
        <f>AA557+AC557</f>
      </c>
      <c r="AE557" s="20">
        <f>AC557+AB557</f>
      </c>
      <c r="AF557" s="5" t="str">
        <v/>
      </c>
      <c r="AG557" s="18">
        <f>IFERROR(_xlfn.BETA.DIST(DATE(YEAR(AG$2),MONTH(AG$2),15),$AD$2,$AE$2,FALSE,DATE(YEAR($AD557),MONTH($AD557),1),DATE(YEAR($AE557),MONTH($AE557),28)),0)</f>
      </c>
      <c r="AH557" s="18">
        <f>IFERROR(_xlfn.BETA.DIST(DATE(YEAR(AH$2),MONTH(AH$2),15),$AD$2,$AE$2,FALSE,DATE(YEAR($AD557),MONTH($AD557),1),DATE(YEAR($AE557),MONTH($AE557),28)),0)</f>
      </c>
      <c r="AI557" s="18">
        <f>IFERROR(_xlfn.BETA.DIST(DATE(YEAR(AI$2),MONTH(AI$2),15),$AD$2,$AE$2,FALSE,DATE(YEAR($AD557),MONTH($AD557),1),DATE(YEAR($AE557),MONTH($AE557),28)),0)</f>
      </c>
      <c r="AJ557" s="18">
        <f>IFERROR(_xlfn.BETA.DIST(DATE(YEAR(AJ$2),MONTH(AJ$2),15),$AD$2,$AE$2,FALSE,DATE(YEAR($AD557),MONTH($AD557),1),DATE(YEAR($AE557),MONTH($AE557),28)),0)</f>
      </c>
      <c r="AK557" s="18">
        <f>IFERROR(_xlfn.BETA.DIST(DATE(YEAR(AK$2),MONTH(AK$2),15),$AD$2,$AE$2,FALSE,DATE(YEAR($AD557),MONTH($AD557),1),DATE(YEAR($AE557),MONTH($AE557),28)),0)</f>
      </c>
      <c r="AL557" s="18">
        <f>IFERROR(_xlfn.BETA.DIST(DATE(YEAR(AL$2),MONTH(AL$2),15),$AD$2,$AE$2,FALSE,DATE(YEAR($AD557),MONTH($AD557),1),DATE(YEAR($AE557),MONTH($AE557),28)),0)</f>
      </c>
      <c r="AM557" s="18">
        <f>IFERROR(_xlfn.BETA.DIST(DATE(YEAR(AM$2),MONTH(AM$2),15),$AD$2,$AE$2,FALSE,DATE(YEAR($AD557),MONTH($AD557),1),DATE(YEAR($AE557),MONTH($AE557),28)),0)</f>
      </c>
      <c r="AN557" s="18">
        <f>IFERROR(_xlfn.BETA.DIST(DATE(YEAR(AN$2),MONTH(AN$2),15),$AD$2,$AE$2,FALSE,DATE(YEAR($AD557),MONTH($AD557),1),DATE(YEAR($AE557),MONTH($AE557),28)),0)</f>
      </c>
      <c r="AO557" s="18">
        <f>IFERROR(_xlfn.BETA.DIST(DATE(YEAR(AO$2),MONTH(AO$2),15),$AD$2,$AE$2,FALSE,DATE(YEAR($AD557),MONTH($AD557),1),DATE(YEAR($AE557),MONTH($AE557),28)),0)</f>
      </c>
      <c r="AP557" s="18">
        <f>IFERROR(_xlfn.BETA.DIST(DATE(YEAR(AP$2),MONTH(AP$2),15),$AD$2,$AE$2,FALSE,DATE(YEAR($AD557),MONTH($AD557),1),DATE(YEAR($AE557),MONTH($AE557),28)),0)</f>
      </c>
      <c r="AQ557" s="18">
        <f>IFERROR(_xlfn.BETA.DIST(DATE(YEAR(AQ$2),MONTH(AQ$2),15),$AD$2,$AE$2,FALSE,DATE(YEAR($AD557),MONTH($AD557),1),DATE(YEAR($AE557),MONTH($AE557),28)),0)</f>
      </c>
      <c r="AR557" s="18">
        <f>IFERROR(_xlfn.BETA.DIST(DATE(YEAR(AR$2),MONTH(AR$2),15),$AD$2,$AE$2,FALSE,DATE(YEAR($AD557),MONTH($AD557),1),DATE(YEAR($AE557),MONTH($AE557),28)),0)</f>
      </c>
      <c r="AS557" s="18">
        <f>IFERROR(_xlfn.BETA.DIST(DATE(YEAR(AS$2),MONTH(AS$2),15),$AD$2,$AE$2,FALSE,DATE(YEAR($AD557),MONTH($AD557),1),DATE(YEAR($AE557),MONTH($AE557),28)),0)</f>
      </c>
      <c r="AT557" s="18">
        <f>IFERROR(_xlfn.BETA.DIST(DATE(YEAR(AT$2),MONTH(AT$2),15),$AD$2,$AE$2,FALSE,DATE(YEAR($AD557),MONTH($AD557),1),DATE(YEAR($AE557),MONTH($AE557),28)),0)</f>
      </c>
      <c r="AU557" s="18">
        <f>IFERROR(_xlfn.BETA.DIST(DATE(YEAR(AU$2),MONTH(AU$2),15),$AD$2,$AE$2,FALSE,DATE(YEAR($AD557),MONTH($AD557),1),DATE(YEAR($AE557),MONTH($AE557),28)),0)</f>
      </c>
      <c r="AV557" s="18">
        <f>SUM(AG557:AU557)</f>
      </c>
      <c r="AW557" s="18">
        <f>IF(J557&lt;&gt;0,J557,IF($AV557=0,0,AG557/$AV557*$Z557))</f>
      </c>
      <c r="AX557" s="18">
        <f>IF(K557&lt;&gt;0,K557,IF($AV557=0,0,AH557/$AV557*$Z557))</f>
      </c>
      <c r="AY557" s="18">
        <f>IF(L557&lt;&gt;0,L557,IF($AV557=0,0,AI557/$AV557*$Z557))</f>
      </c>
      <c r="AZ557" s="18">
        <f>IF(M557&lt;&gt;0,M557,IF($AV557=0,0,AJ557/$AV557*$Z557))</f>
      </c>
      <c r="BA557" s="18">
        <f>IF(N557&lt;&gt;0,N557,IF($AV557=0,0,AK557/$AV557*$Z557))</f>
      </c>
      <c r="BB557" s="18">
        <f>IF(O557&lt;&gt;0,O557,IF($AV557=0,0,AL557/$AV557*$Z557))</f>
      </c>
      <c r="BC557" s="18">
        <f>IF(P557&lt;&gt;0,P557,IF($AV557=0,0,AM557/$AV557*$Z557))</f>
      </c>
      <c r="BD557" s="18">
        <f>IF(Q557&lt;&gt;0,Q557,IF($AV557=0,0,AN557/$AV557*$Z557))</f>
      </c>
      <c r="BE557" s="18">
        <f>IF(R557&lt;&gt;0,R557,IF($AV557=0,0,AO557/$AV557*$Z557))</f>
      </c>
      <c r="BF557" s="18">
        <f>IF(S557&lt;&gt;0,S557,IF($AV557=0,0,AP557/$AV557*$Z557))</f>
      </c>
      <c r="BG557" s="18">
        <f>IF(T557&lt;&gt;0,T557,IF($AV557=0,0,AQ557/$AV557*$Z557))</f>
      </c>
      <c r="BH557" s="18">
        <f>IF(U557&lt;&gt;0,U557,IF($AV557=0,0,AR557/$AV557*$Z557))</f>
      </c>
      <c r="BI557" s="18">
        <f>IF(V557&lt;&gt;0,V557,IF($AV557=0,0,AS557/$AV557*$Z557))</f>
      </c>
      <c r="BJ557" s="18">
        <f>IF(W557&lt;&gt;0,W557,IF($AV557=0,0,AT557/$AV557*$Z557))</f>
      </c>
      <c r="BK557" s="18">
        <f>IF(X557&lt;&gt;0,X557,IF($AV557=0,0,AU557/$AV557*$Z557))</f>
      </c>
      <c r="BL557" s="18">
        <f>SUM(AW557:BK557)</f>
      </c>
      <c r="BM557" s="18">
        <f>I557-BL557</f>
      </c>
    </row>
    <row r="558" outlineLevel="4">
      <c r="A558" s="5" t="str">
        <v>14.1.2.2</v>
      </c>
      <c r="B558" s="5" t="str">
        <v/>
      </c>
      <c r="C558" s="5" t="str">
        <v>BSPRELGENG107</v>
      </c>
      <c r="D558" s="5" t="str">
        <v>BSPRELGENG107</v>
      </c>
      <c r="E558" s="19">
        <f>IFERROR(_xlfn.XLOOKUP(F558,Assumptions!B:B,Assumptions!C:C),0)</f>
      </c>
      <c r="F558" s="5" t="str">
        <v>Site Delivery USD</v>
      </c>
      <c r="G558" s="5" t="str">
        <v/>
      </c>
      <c r="H558" s="18">
        <f>G556*E558</f>
      </c>
      <c r="I558" s="18">
        <f>H558*(1-0)</f>
      </c>
      <c r="J558" s="18">
        <v>0</v>
      </c>
      <c r="K558" s="18">
        <v>0</v>
      </c>
      <c r="L558" s="18">
        <v>0</v>
      </c>
      <c r="M558" s="18">
        <v>0</v>
      </c>
      <c r="N558" s="18">
        <v>0</v>
      </c>
      <c r="O558" s="18">
        <v>0</v>
      </c>
      <c r="P558" s="18">
        <v>0</v>
      </c>
      <c r="Q558" s="18">
        <v>0</v>
      </c>
      <c r="R558" s="18">
        <v>0</v>
      </c>
      <c r="S558" s="18">
        <v>0</v>
      </c>
      <c r="T558" s="18">
        <v>0</v>
      </c>
      <c r="U558" s="18">
        <v>0</v>
      </c>
      <c r="V558" s="18">
        <v>0</v>
      </c>
      <c r="W558" s="18">
        <v>0</v>
      </c>
      <c r="X558" s="18">
        <v>0</v>
      </c>
      <c r="Y558" s="18">
        <f>SUM(J558:X558)</f>
      </c>
      <c r="Z558" s="18">
        <f>I558-Y558</f>
      </c>
      <c r="AA558" s="20">
        <v>46294</v>
      </c>
      <c r="AB558" s="20">
        <v>46294</v>
      </c>
      <c r="AC558" s="18">
        <f>IFERROR(_xlfn.XLOOKUP(F558,Assumptions!B:B,Assumptions!D:D),0)</f>
      </c>
      <c r="AD558" s="20">
        <f>AA558+AC558</f>
      </c>
      <c r="AE558" s="20">
        <f>AC558+AB558</f>
      </c>
      <c r="AF558" s="5" t="str">
        <v/>
      </c>
      <c r="AG558" s="18">
        <f>IFERROR(_xlfn.BETA.DIST(DATE(YEAR(AG$2),MONTH(AG$2),15),$AD$2,$AE$2,FALSE,DATE(YEAR($AD558),MONTH($AD558),1),DATE(YEAR($AE558),MONTH($AE558),28)),0)</f>
      </c>
      <c r="AH558" s="18">
        <f>IFERROR(_xlfn.BETA.DIST(DATE(YEAR(AH$2),MONTH(AH$2),15),$AD$2,$AE$2,FALSE,DATE(YEAR($AD558),MONTH($AD558),1),DATE(YEAR($AE558),MONTH($AE558),28)),0)</f>
      </c>
      <c r="AI558" s="18">
        <f>IFERROR(_xlfn.BETA.DIST(DATE(YEAR(AI$2),MONTH(AI$2),15),$AD$2,$AE$2,FALSE,DATE(YEAR($AD558),MONTH($AD558),1),DATE(YEAR($AE558),MONTH($AE558),28)),0)</f>
      </c>
      <c r="AJ558" s="18">
        <f>IFERROR(_xlfn.BETA.DIST(DATE(YEAR(AJ$2),MONTH(AJ$2),15),$AD$2,$AE$2,FALSE,DATE(YEAR($AD558),MONTH($AD558),1),DATE(YEAR($AE558),MONTH($AE558),28)),0)</f>
      </c>
      <c r="AK558" s="18">
        <f>IFERROR(_xlfn.BETA.DIST(DATE(YEAR(AK$2),MONTH(AK$2),15),$AD$2,$AE$2,FALSE,DATE(YEAR($AD558),MONTH($AD558),1),DATE(YEAR($AE558),MONTH($AE558),28)),0)</f>
      </c>
      <c r="AL558" s="18">
        <f>IFERROR(_xlfn.BETA.DIST(DATE(YEAR(AL$2),MONTH(AL$2),15),$AD$2,$AE$2,FALSE,DATE(YEAR($AD558),MONTH($AD558),1),DATE(YEAR($AE558),MONTH($AE558),28)),0)</f>
      </c>
      <c r="AM558" s="18">
        <f>IFERROR(_xlfn.BETA.DIST(DATE(YEAR(AM$2),MONTH(AM$2),15),$AD$2,$AE$2,FALSE,DATE(YEAR($AD558),MONTH($AD558),1),DATE(YEAR($AE558),MONTH($AE558),28)),0)</f>
      </c>
      <c r="AN558" s="18">
        <f>IFERROR(_xlfn.BETA.DIST(DATE(YEAR(AN$2),MONTH(AN$2),15),$AD$2,$AE$2,FALSE,DATE(YEAR($AD558),MONTH($AD558),1),DATE(YEAR($AE558),MONTH($AE558),28)),0)</f>
      </c>
      <c r="AO558" s="18">
        <f>IFERROR(_xlfn.BETA.DIST(DATE(YEAR(AO$2),MONTH(AO$2),15),$AD$2,$AE$2,FALSE,DATE(YEAR($AD558),MONTH($AD558),1),DATE(YEAR($AE558),MONTH($AE558),28)),0)</f>
      </c>
      <c r="AP558" s="18">
        <f>IFERROR(_xlfn.BETA.DIST(DATE(YEAR(AP$2),MONTH(AP$2),15),$AD$2,$AE$2,FALSE,DATE(YEAR($AD558),MONTH($AD558),1),DATE(YEAR($AE558),MONTH($AE558),28)),0)</f>
      </c>
      <c r="AQ558" s="18">
        <f>IFERROR(_xlfn.BETA.DIST(DATE(YEAR(AQ$2),MONTH(AQ$2),15),$AD$2,$AE$2,FALSE,DATE(YEAR($AD558),MONTH($AD558),1),DATE(YEAR($AE558),MONTH($AE558),28)),0)</f>
      </c>
      <c r="AR558" s="18">
        <f>IFERROR(_xlfn.BETA.DIST(DATE(YEAR(AR$2),MONTH(AR$2),15),$AD$2,$AE$2,FALSE,DATE(YEAR($AD558),MONTH($AD558),1),DATE(YEAR($AE558),MONTH($AE558),28)),0)</f>
      </c>
      <c r="AS558" s="18">
        <f>IFERROR(_xlfn.BETA.DIST(DATE(YEAR(AS$2),MONTH(AS$2),15),$AD$2,$AE$2,FALSE,DATE(YEAR($AD558),MONTH($AD558),1),DATE(YEAR($AE558),MONTH($AE558),28)),0)</f>
      </c>
      <c r="AT558" s="18">
        <f>IFERROR(_xlfn.BETA.DIST(DATE(YEAR(AT$2),MONTH(AT$2),15),$AD$2,$AE$2,FALSE,DATE(YEAR($AD558),MONTH($AD558),1),DATE(YEAR($AE558),MONTH($AE558),28)),0)</f>
      </c>
      <c r="AU558" s="18">
        <f>IFERROR(_xlfn.BETA.DIST(DATE(YEAR(AU$2),MONTH(AU$2),15),$AD$2,$AE$2,FALSE,DATE(YEAR($AD558),MONTH($AD558),1),DATE(YEAR($AE558),MONTH($AE558),28)),0)</f>
      </c>
      <c r="AV558" s="18">
        <f>SUM(AG558:AU558)</f>
      </c>
      <c r="AW558" s="18">
        <f>IF(J558&lt;&gt;0,J558,IF($AV558=0,0,AG558/$AV558*$Z558))</f>
      </c>
      <c r="AX558" s="18">
        <f>IF(K558&lt;&gt;0,K558,IF($AV558=0,0,AH558/$AV558*$Z558))</f>
      </c>
      <c r="AY558" s="18">
        <f>IF(L558&lt;&gt;0,L558,IF($AV558=0,0,AI558/$AV558*$Z558))</f>
      </c>
      <c r="AZ558" s="18">
        <f>IF(M558&lt;&gt;0,M558,IF($AV558=0,0,AJ558/$AV558*$Z558))</f>
      </c>
      <c r="BA558" s="18">
        <f>IF(N558&lt;&gt;0,N558,IF($AV558=0,0,AK558/$AV558*$Z558))</f>
      </c>
      <c r="BB558" s="18">
        <f>IF(O558&lt;&gt;0,O558,IF($AV558=0,0,AL558/$AV558*$Z558))</f>
      </c>
      <c r="BC558" s="18">
        <f>IF(P558&lt;&gt;0,P558,IF($AV558=0,0,AM558/$AV558*$Z558))</f>
      </c>
      <c r="BD558" s="18">
        <f>IF(Q558&lt;&gt;0,Q558,IF($AV558=0,0,AN558/$AV558*$Z558))</f>
      </c>
      <c r="BE558" s="18">
        <f>IF(R558&lt;&gt;0,R558,IF($AV558=0,0,AO558/$AV558*$Z558))</f>
      </c>
      <c r="BF558" s="18">
        <f>IF(S558&lt;&gt;0,S558,IF($AV558=0,0,AP558/$AV558*$Z558))</f>
      </c>
      <c r="BG558" s="18">
        <f>IF(T558&lt;&gt;0,T558,IF($AV558=0,0,AQ558/$AV558*$Z558))</f>
      </c>
      <c r="BH558" s="18">
        <f>IF(U558&lt;&gt;0,U558,IF($AV558=0,0,AR558/$AV558*$Z558))</f>
      </c>
      <c r="BI558" s="18">
        <f>IF(V558&lt;&gt;0,V558,IF($AV558=0,0,AS558/$AV558*$Z558))</f>
      </c>
      <c r="BJ558" s="18">
        <f>IF(W558&lt;&gt;0,W558,IF($AV558=0,0,AT558/$AV558*$Z558))</f>
      </c>
      <c r="BK558" s="18">
        <f>IF(X558&lt;&gt;0,X558,IF($AV558=0,0,AU558/$AV558*$Z558))</f>
      </c>
      <c r="BL558" s="18">
        <f>SUM(AW558:BK558)</f>
      </c>
      <c r="BM558" s="18">
        <f>I558-BL558</f>
      </c>
    </row>
    <row r="559" outlineLevel="4">
      <c r="A559" s="5" t="str">
        <v>14.1.2.2</v>
      </c>
      <c r="B559" s="5" t="str">
        <v/>
      </c>
      <c r="C559" s="5" t="str">
        <v>BSKDGNGENGR07</v>
      </c>
      <c r="D559" s="5" t="str">
        <v>BSKDGNGENGR07</v>
      </c>
      <c r="E559" s="19">
        <f>IFERROR(_xlfn.XLOOKUP(F559,Assumptions!B:B,Assumptions!C:C),0)</f>
      </c>
      <c r="F559" s="5" t="str">
        <v>Retention</v>
      </c>
      <c r="G559" s="5" t="str">
        <v/>
      </c>
      <c r="H559" s="18">
        <f>G556*E559</f>
      </c>
      <c r="I559" s="18">
        <f>H559*(1-0)</f>
      </c>
      <c r="J559" s="18">
        <v>0</v>
      </c>
      <c r="K559" s="18">
        <v>0</v>
      </c>
      <c r="L559" s="18">
        <v>0</v>
      </c>
      <c r="M559" s="18">
        <v>0</v>
      </c>
      <c r="N559" s="18">
        <v>0</v>
      </c>
      <c r="O559" s="18">
        <v>0</v>
      </c>
      <c r="P559" s="18">
        <v>0</v>
      </c>
      <c r="Q559" s="18">
        <v>0</v>
      </c>
      <c r="R559" s="18">
        <v>0</v>
      </c>
      <c r="S559" s="18">
        <v>0</v>
      </c>
      <c r="T559" s="18">
        <v>0</v>
      </c>
      <c r="U559" s="18">
        <v>0</v>
      </c>
      <c r="V559" s="18">
        <v>0</v>
      </c>
      <c r="W559" s="18">
        <v>0</v>
      </c>
      <c r="X559" s="18">
        <v>0</v>
      </c>
      <c r="Y559" s="18">
        <f>SUM(J559:X559)</f>
      </c>
      <c r="Z559" s="18">
        <f>I559-Y559</f>
      </c>
      <c r="AA559" s="20">
        <v>46483</v>
      </c>
      <c r="AB559" s="20">
        <v>46483</v>
      </c>
      <c r="AC559" s="18">
        <f>IFERROR(_xlfn.XLOOKUP(F559,Assumptions!B:B,Assumptions!D:D),0)</f>
      </c>
      <c r="AD559" s="20">
        <f>AA559+AC559</f>
      </c>
      <c r="AE559" s="20">
        <f>AC559+AB559</f>
      </c>
      <c r="AF559" s="5" t="str">
        <v/>
      </c>
      <c r="AG559" s="18">
        <f>IFERROR(_xlfn.BETA.DIST(DATE(YEAR(AG$2),MONTH(AG$2),15),$AD$2,$AE$2,FALSE,DATE(YEAR($AD559),MONTH($AD559),1),DATE(YEAR($AE559),MONTH($AE559),28)),0)</f>
      </c>
      <c r="AH559" s="18">
        <f>IFERROR(_xlfn.BETA.DIST(DATE(YEAR(AH$2),MONTH(AH$2),15),$AD$2,$AE$2,FALSE,DATE(YEAR($AD559),MONTH($AD559),1),DATE(YEAR($AE559),MONTH($AE559),28)),0)</f>
      </c>
      <c r="AI559" s="18">
        <f>IFERROR(_xlfn.BETA.DIST(DATE(YEAR(AI$2),MONTH(AI$2),15),$AD$2,$AE$2,FALSE,DATE(YEAR($AD559),MONTH($AD559),1),DATE(YEAR($AE559),MONTH($AE559),28)),0)</f>
      </c>
      <c r="AJ559" s="18">
        <f>IFERROR(_xlfn.BETA.DIST(DATE(YEAR(AJ$2),MONTH(AJ$2),15),$AD$2,$AE$2,FALSE,DATE(YEAR($AD559),MONTH($AD559),1),DATE(YEAR($AE559),MONTH($AE559),28)),0)</f>
      </c>
      <c r="AK559" s="18">
        <f>IFERROR(_xlfn.BETA.DIST(DATE(YEAR(AK$2),MONTH(AK$2),15),$AD$2,$AE$2,FALSE,DATE(YEAR($AD559),MONTH($AD559),1),DATE(YEAR($AE559),MONTH($AE559),28)),0)</f>
      </c>
      <c r="AL559" s="18">
        <f>IFERROR(_xlfn.BETA.DIST(DATE(YEAR(AL$2),MONTH(AL$2),15),$AD$2,$AE$2,FALSE,DATE(YEAR($AD559),MONTH($AD559),1),DATE(YEAR($AE559),MONTH($AE559),28)),0)</f>
      </c>
      <c r="AM559" s="18">
        <f>IFERROR(_xlfn.BETA.DIST(DATE(YEAR(AM$2),MONTH(AM$2),15),$AD$2,$AE$2,FALSE,DATE(YEAR($AD559),MONTH($AD559),1),DATE(YEAR($AE559),MONTH($AE559),28)),0)</f>
      </c>
      <c r="AN559" s="18">
        <f>IFERROR(_xlfn.BETA.DIST(DATE(YEAR(AN$2),MONTH(AN$2),15),$AD$2,$AE$2,FALSE,DATE(YEAR($AD559),MONTH($AD559),1),DATE(YEAR($AE559),MONTH($AE559),28)),0)</f>
      </c>
      <c r="AO559" s="18">
        <f>IFERROR(_xlfn.BETA.DIST(DATE(YEAR(AO$2),MONTH(AO$2),15),$AD$2,$AE$2,FALSE,DATE(YEAR($AD559),MONTH($AD559),1),DATE(YEAR($AE559),MONTH($AE559),28)),0)</f>
      </c>
      <c r="AP559" s="18">
        <f>IFERROR(_xlfn.BETA.DIST(DATE(YEAR(AP$2),MONTH(AP$2),15),$AD$2,$AE$2,FALSE,DATE(YEAR($AD559),MONTH($AD559),1),DATE(YEAR($AE559),MONTH($AE559),28)),0)</f>
      </c>
      <c r="AQ559" s="18">
        <f>IFERROR(_xlfn.BETA.DIST(DATE(YEAR(AQ$2),MONTH(AQ$2),15),$AD$2,$AE$2,FALSE,DATE(YEAR($AD559),MONTH($AD559),1),DATE(YEAR($AE559),MONTH($AE559),28)),0)</f>
      </c>
      <c r="AR559" s="18">
        <f>IFERROR(_xlfn.BETA.DIST(DATE(YEAR(AR$2),MONTH(AR$2),15),$AD$2,$AE$2,FALSE,DATE(YEAR($AD559),MONTH($AD559),1),DATE(YEAR($AE559),MONTH($AE559),28)),0)</f>
      </c>
      <c r="AS559" s="18">
        <f>IFERROR(_xlfn.BETA.DIST(DATE(YEAR(AS$2),MONTH(AS$2),15),$AD$2,$AE$2,FALSE,DATE(YEAR($AD559),MONTH($AD559),1),DATE(YEAR($AE559),MONTH($AE559),28)),0)</f>
      </c>
      <c r="AT559" s="18">
        <f>IFERROR(_xlfn.BETA.DIST(DATE(YEAR(AT$2),MONTH(AT$2),15),$AD$2,$AE$2,FALSE,DATE(YEAR($AD559),MONTH($AD559),1),DATE(YEAR($AE559),MONTH($AE559),28)),0)</f>
      </c>
      <c r="AU559" s="18">
        <f>IFERROR(_xlfn.BETA.DIST(DATE(YEAR(AU$2),MONTH(AU$2),15),$AD$2,$AE$2,FALSE,DATE(YEAR($AD559),MONTH($AD559),1),DATE(YEAR($AE559),MONTH($AE559),28)),0)</f>
      </c>
      <c r="AV559" s="18">
        <f>SUM(AG559:AU559)</f>
      </c>
      <c r="AW559" s="18">
        <f>IF(J559&lt;&gt;0,J559,IF($AV559=0,0,AG559/$AV559*$Z559))</f>
      </c>
      <c r="AX559" s="18">
        <f>IF(K559&lt;&gt;0,K559,IF($AV559=0,0,AH559/$AV559*$Z559))</f>
      </c>
      <c r="AY559" s="18">
        <f>IF(L559&lt;&gt;0,L559,IF($AV559=0,0,AI559/$AV559*$Z559))</f>
      </c>
      <c r="AZ559" s="18">
        <f>IF(M559&lt;&gt;0,M559,IF($AV559=0,0,AJ559/$AV559*$Z559))</f>
      </c>
      <c r="BA559" s="18">
        <f>IF(N559&lt;&gt;0,N559,IF($AV559=0,0,AK559/$AV559*$Z559))</f>
      </c>
      <c r="BB559" s="18">
        <f>IF(O559&lt;&gt;0,O559,IF($AV559=0,0,AL559/$AV559*$Z559))</f>
      </c>
      <c r="BC559" s="18">
        <f>IF(P559&lt;&gt;0,P559,IF($AV559=0,0,AM559/$AV559*$Z559))</f>
      </c>
      <c r="BD559" s="18">
        <f>IF(Q559&lt;&gt;0,Q559,IF($AV559=0,0,AN559/$AV559*$Z559))</f>
      </c>
      <c r="BE559" s="18">
        <f>IF(R559&lt;&gt;0,R559,IF($AV559=0,0,AO559/$AV559*$Z559))</f>
      </c>
      <c r="BF559" s="18">
        <f>IF(S559&lt;&gt;0,S559,IF($AV559=0,0,AP559/$AV559*$Z559))</f>
      </c>
      <c r="BG559" s="18">
        <f>IF(T559&lt;&gt;0,T559,IF($AV559=0,0,AQ559/$AV559*$Z559))</f>
      </c>
      <c r="BH559" s="18">
        <f>IF(U559&lt;&gt;0,U559,IF($AV559=0,0,AR559/$AV559*$Z559))</f>
      </c>
      <c r="BI559" s="18">
        <f>IF(V559&lt;&gt;0,V559,IF($AV559=0,0,AS559/$AV559*$Z559))</f>
      </c>
      <c r="BJ559" s="18">
        <f>IF(W559&lt;&gt;0,W559,IF($AV559=0,0,AT559/$AV559*$Z559))</f>
      </c>
      <c r="BK559" s="18">
        <f>IF(X559&lt;&gt;0,X559,IF($AV559=0,0,AU559/$AV559*$Z559))</f>
      </c>
      <c r="BL559" s="18">
        <f>SUM(AW559:BK559)</f>
      </c>
      <c r="BM559" s="18">
        <f>I559-BL559</f>
      </c>
    </row>
    <row r="560" outlineLevel="3">
      <c r="A560" s="17" t="str">
        <v>14.1.2.3</v>
      </c>
      <c r="B560" s="17" t="str">
        <v/>
      </c>
      <c r="C560" s="17" t="str">
        <v/>
      </c>
      <c r="D560" s="17" t="str">
        <v/>
      </c>
      <c r="E560" s="17" t="str">
        <v>14.1.2.3</v>
      </c>
      <c r="F560" s="17" t="str">
        <v>Set of Aux. Switches for disconnector and earthing switches.</v>
      </c>
      <c r="G560" s="17">
        <v>8027.52</v>
      </c>
      <c r="H560" s="17" t="str">
        <v/>
      </c>
      <c r="I560" s="17" t="str">
        <v/>
      </c>
      <c r="J560" s="17" t="str">
        <v/>
      </c>
      <c r="K560" s="17" t="str">
        <v/>
      </c>
      <c r="L560" s="17" t="str">
        <v/>
      </c>
      <c r="M560" s="17" t="str">
        <v/>
      </c>
      <c r="N560" s="17" t="str">
        <v/>
      </c>
      <c r="O560" s="17" t="str">
        <v/>
      </c>
      <c r="P560" s="17" t="str">
        <v/>
      </c>
      <c r="Q560" s="17" t="str">
        <v/>
      </c>
      <c r="R560" s="17" t="str">
        <v/>
      </c>
      <c r="S560" s="17" t="str">
        <v/>
      </c>
      <c r="T560" s="17" t="str">
        <v/>
      </c>
      <c r="U560" s="17" t="str">
        <v/>
      </c>
      <c r="V560" s="17" t="str">
        <v/>
      </c>
      <c r="W560" s="17" t="str">
        <v/>
      </c>
      <c r="X560" s="17" t="str">
        <v/>
      </c>
      <c r="Y560" s="17" t="str">
        <v/>
      </c>
      <c r="Z560" s="17" t="str">
        <v/>
      </c>
      <c r="AA560" s="17" t="str">
        <v/>
      </c>
      <c r="AB560" s="17" t="str">
        <v/>
      </c>
      <c r="AC560" s="17" t="str">
        <v/>
      </c>
      <c r="AD560" s="17" t="str">
        <v/>
      </c>
      <c r="AE560" s="17" t="str">
        <v/>
      </c>
      <c r="AF560" s="5" t="str">
        <v/>
      </c>
      <c r="AG560" s="18">
        <f>IFERROR(_xlfn.BETA.DIST(DATE(YEAR(AG$2),MONTH(AG$2),15),$AD$2,$AE$2,FALSE,DATE(YEAR($AD560),MONTH($AD560),1),DATE(YEAR($AE560),MONTH($AE560),28)),0)</f>
      </c>
      <c r="AH560" s="18">
        <f>IFERROR(_xlfn.BETA.DIST(DATE(YEAR(AH$2),MONTH(AH$2),15),$AD$2,$AE$2,FALSE,DATE(YEAR($AD560),MONTH($AD560),1),DATE(YEAR($AE560),MONTH($AE560),28)),0)</f>
      </c>
      <c r="AI560" s="18">
        <f>IFERROR(_xlfn.BETA.DIST(DATE(YEAR(AI$2),MONTH(AI$2),15),$AD$2,$AE$2,FALSE,DATE(YEAR($AD560),MONTH($AD560),1),DATE(YEAR($AE560),MONTH($AE560),28)),0)</f>
      </c>
      <c r="AJ560" s="18">
        <f>IFERROR(_xlfn.BETA.DIST(DATE(YEAR(AJ$2),MONTH(AJ$2),15),$AD$2,$AE$2,FALSE,DATE(YEAR($AD560),MONTH($AD560),1),DATE(YEAR($AE560),MONTH($AE560),28)),0)</f>
      </c>
      <c r="AK560" s="18">
        <f>IFERROR(_xlfn.BETA.DIST(DATE(YEAR(AK$2),MONTH(AK$2),15),$AD$2,$AE$2,FALSE,DATE(YEAR($AD560),MONTH($AD560),1),DATE(YEAR($AE560),MONTH($AE560),28)),0)</f>
      </c>
      <c r="AL560" s="18">
        <f>IFERROR(_xlfn.BETA.DIST(DATE(YEAR(AL$2),MONTH(AL$2),15),$AD$2,$AE$2,FALSE,DATE(YEAR($AD560),MONTH($AD560),1),DATE(YEAR($AE560),MONTH($AE560),28)),0)</f>
      </c>
      <c r="AM560" s="18">
        <f>IFERROR(_xlfn.BETA.DIST(DATE(YEAR(AM$2),MONTH(AM$2),15),$AD$2,$AE$2,FALSE,DATE(YEAR($AD560),MONTH($AD560),1),DATE(YEAR($AE560),MONTH($AE560),28)),0)</f>
      </c>
      <c r="AN560" s="18">
        <f>IFERROR(_xlfn.BETA.DIST(DATE(YEAR(AN$2),MONTH(AN$2),15),$AD$2,$AE$2,FALSE,DATE(YEAR($AD560),MONTH($AD560),1),DATE(YEAR($AE560),MONTH($AE560),28)),0)</f>
      </c>
      <c r="AO560" s="18">
        <f>IFERROR(_xlfn.BETA.DIST(DATE(YEAR(AO$2),MONTH(AO$2),15),$AD$2,$AE$2,FALSE,DATE(YEAR($AD560),MONTH($AD560),1),DATE(YEAR($AE560),MONTH($AE560),28)),0)</f>
      </c>
      <c r="AP560" s="18">
        <f>IFERROR(_xlfn.BETA.DIST(DATE(YEAR(AP$2),MONTH(AP$2),15),$AD$2,$AE$2,FALSE,DATE(YEAR($AD560),MONTH($AD560),1),DATE(YEAR($AE560),MONTH($AE560),28)),0)</f>
      </c>
      <c r="AQ560" s="18">
        <f>IFERROR(_xlfn.BETA.DIST(DATE(YEAR(AQ$2),MONTH(AQ$2),15),$AD$2,$AE$2,FALSE,DATE(YEAR($AD560),MONTH($AD560),1),DATE(YEAR($AE560),MONTH($AE560),28)),0)</f>
      </c>
      <c r="AR560" s="18">
        <f>IFERROR(_xlfn.BETA.DIST(DATE(YEAR(AR$2),MONTH(AR$2),15),$AD$2,$AE$2,FALSE,DATE(YEAR($AD560),MONTH($AD560),1),DATE(YEAR($AE560),MONTH($AE560),28)),0)</f>
      </c>
      <c r="AS560" s="18">
        <f>IFERROR(_xlfn.BETA.DIST(DATE(YEAR(AS$2),MONTH(AS$2),15),$AD$2,$AE$2,FALSE,DATE(YEAR($AD560),MONTH($AD560),1),DATE(YEAR($AE560),MONTH($AE560),28)),0)</f>
      </c>
      <c r="AT560" s="18">
        <f>IFERROR(_xlfn.BETA.DIST(DATE(YEAR(AT$2),MONTH(AT$2),15),$AD$2,$AE$2,FALSE,DATE(YEAR($AD560),MONTH($AD560),1),DATE(YEAR($AE560),MONTH($AE560),28)),0)</f>
      </c>
      <c r="AU560" s="18">
        <f>IFERROR(_xlfn.BETA.DIST(DATE(YEAR(AU$2),MONTH(AU$2),15),$AD$2,$AE$2,FALSE,DATE(YEAR($AD560),MONTH($AD560),1),DATE(YEAR($AE560),MONTH($AE560),28)),0)</f>
      </c>
      <c r="AV560" s="18">
        <f>SUM(AG560:AU560)</f>
      </c>
      <c r="AW560" s="18">
        <f>IF(J560&lt;&gt;0,J560,IF($AV560=0,0,AG560/$AV560*$Z560))</f>
      </c>
      <c r="AX560" s="18">
        <f>IF(K560&lt;&gt;0,K560,IF($AV560=0,0,AH560/$AV560*$Z560))</f>
      </c>
      <c r="AY560" s="18">
        <f>IF(L560&lt;&gt;0,L560,IF($AV560=0,0,AI560/$AV560*$Z560))</f>
      </c>
      <c r="AZ560" s="18">
        <f>IF(M560&lt;&gt;0,M560,IF($AV560=0,0,AJ560/$AV560*$Z560))</f>
      </c>
      <c r="BA560" s="18">
        <f>IF(N560&lt;&gt;0,N560,IF($AV560=0,0,AK560/$AV560*$Z560))</f>
      </c>
      <c r="BB560" s="18">
        <f>IF(O560&lt;&gt;0,O560,IF($AV560=0,0,AL560/$AV560*$Z560))</f>
      </c>
      <c r="BC560" s="18">
        <f>IF(P560&lt;&gt;0,P560,IF($AV560=0,0,AM560/$AV560*$Z560))</f>
      </c>
      <c r="BD560" s="18">
        <f>IF(Q560&lt;&gt;0,Q560,IF($AV560=0,0,AN560/$AV560*$Z560))</f>
      </c>
      <c r="BE560" s="18">
        <f>IF(R560&lt;&gt;0,R560,IF($AV560=0,0,AO560/$AV560*$Z560))</f>
      </c>
      <c r="BF560" s="18">
        <f>IF(S560&lt;&gt;0,S560,IF($AV560=0,0,AP560/$AV560*$Z560))</f>
      </c>
      <c r="BG560" s="18">
        <f>IF(T560&lt;&gt;0,T560,IF($AV560=0,0,AQ560/$AV560*$Z560))</f>
      </c>
      <c r="BH560" s="18">
        <f>IF(U560&lt;&gt;0,U560,IF($AV560=0,0,AR560/$AV560*$Z560))</f>
      </c>
      <c r="BI560" s="18">
        <f>IF(V560&lt;&gt;0,V560,IF($AV560=0,0,AS560/$AV560*$Z560))</f>
      </c>
      <c r="BJ560" s="18">
        <f>IF(W560&lt;&gt;0,W560,IF($AV560=0,0,AT560/$AV560*$Z560))</f>
      </c>
      <c r="BK560" s="18">
        <f>IF(X560&lt;&gt;0,X560,IF($AV560=0,0,AU560/$AV560*$Z560))</f>
      </c>
      <c r="BL560" s="18">
        <f>SUM(AW560:BK560)</f>
      </c>
      <c r="BM560" s="17" t="str">
        <v/>
      </c>
    </row>
    <row r="561" outlineLevel="4">
      <c r="A561" s="5" t="str">
        <v>14.1.2.3</v>
      </c>
      <c r="B561" s="5" t="str">
        <v/>
      </c>
      <c r="C561" s="5" t="str">
        <v>BSKDGNGENGR05</v>
      </c>
      <c r="D561" s="5" t="str">
        <v>BSKDGNGENGR05</v>
      </c>
      <c r="E561" s="19">
        <f>IFERROR(_xlfn.XLOOKUP(F561,Assumptions!B:B,Assumptions!C:C),0)</f>
      </c>
      <c r="F561" s="5" t="str">
        <v>Advanced Payment</v>
      </c>
      <c r="G561" s="5" t="str">
        <v/>
      </c>
      <c r="H561" s="18">
        <f>G560*E561</f>
      </c>
      <c r="I561" s="18">
        <f>H561*(1-0)</f>
      </c>
      <c r="J561" s="18">
        <v>0</v>
      </c>
      <c r="K561" s="18">
        <v>0</v>
      </c>
      <c r="L561" s="18">
        <v>0</v>
      </c>
      <c r="M561" s="18">
        <v>0</v>
      </c>
      <c r="N561" s="18">
        <v>0</v>
      </c>
      <c r="O561" s="18">
        <v>0</v>
      </c>
      <c r="P561" s="18">
        <v>0</v>
      </c>
      <c r="Q561" s="18">
        <v>0</v>
      </c>
      <c r="R561" s="18">
        <v>0</v>
      </c>
      <c r="S561" s="18">
        <v>0</v>
      </c>
      <c r="T561" s="18">
        <v>0</v>
      </c>
      <c r="U561" s="18">
        <v>0</v>
      </c>
      <c r="V561" s="18">
        <v>0</v>
      </c>
      <c r="W561" s="18">
        <v>0</v>
      </c>
      <c r="X561" s="18">
        <v>0</v>
      </c>
      <c r="Y561" s="18">
        <f>SUM(J561:X561)</f>
      </c>
      <c r="Z561" s="18">
        <f>I561-Y561</f>
      </c>
      <c r="AA561" s="20">
        <v>46026</v>
      </c>
      <c r="AB561" s="20">
        <v>46026</v>
      </c>
      <c r="AC561" s="18">
        <f>IFERROR(_xlfn.XLOOKUP(F561,Assumptions!B:B,Assumptions!D:D),0)</f>
      </c>
      <c r="AD561" s="20">
        <f>AA561+AC561</f>
      </c>
      <c r="AE561" s="20">
        <f>AC561+AB561</f>
      </c>
      <c r="AF561" s="5" t="str">
        <v/>
      </c>
      <c r="AG561" s="18">
        <f>IFERROR(_xlfn.BETA.DIST(DATE(YEAR(AG$2),MONTH(AG$2),15),$AD$2,$AE$2,FALSE,DATE(YEAR($AD561),MONTH($AD561),1),DATE(YEAR($AE561),MONTH($AE561),28)),0)</f>
      </c>
      <c r="AH561" s="18">
        <f>IFERROR(_xlfn.BETA.DIST(DATE(YEAR(AH$2),MONTH(AH$2),15),$AD$2,$AE$2,FALSE,DATE(YEAR($AD561),MONTH($AD561),1),DATE(YEAR($AE561),MONTH($AE561),28)),0)</f>
      </c>
      <c r="AI561" s="18">
        <f>IFERROR(_xlfn.BETA.DIST(DATE(YEAR(AI$2),MONTH(AI$2),15),$AD$2,$AE$2,FALSE,DATE(YEAR($AD561),MONTH($AD561),1),DATE(YEAR($AE561),MONTH($AE561),28)),0)</f>
      </c>
      <c r="AJ561" s="18">
        <f>IFERROR(_xlfn.BETA.DIST(DATE(YEAR(AJ$2),MONTH(AJ$2),15),$AD$2,$AE$2,FALSE,DATE(YEAR($AD561),MONTH($AD561),1),DATE(YEAR($AE561),MONTH($AE561),28)),0)</f>
      </c>
      <c r="AK561" s="18">
        <f>IFERROR(_xlfn.BETA.DIST(DATE(YEAR(AK$2),MONTH(AK$2),15),$AD$2,$AE$2,FALSE,DATE(YEAR($AD561),MONTH($AD561),1),DATE(YEAR($AE561),MONTH($AE561),28)),0)</f>
      </c>
      <c r="AL561" s="18">
        <f>IFERROR(_xlfn.BETA.DIST(DATE(YEAR(AL$2),MONTH(AL$2),15),$AD$2,$AE$2,FALSE,DATE(YEAR($AD561),MONTH($AD561),1),DATE(YEAR($AE561),MONTH($AE561),28)),0)</f>
      </c>
      <c r="AM561" s="18">
        <f>IFERROR(_xlfn.BETA.DIST(DATE(YEAR(AM$2),MONTH(AM$2),15),$AD$2,$AE$2,FALSE,DATE(YEAR($AD561),MONTH($AD561),1),DATE(YEAR($AE561),MONTH($AE561),28)),0)</f>
      </c>
      <c r="AN561" s="18">
        <f>IFERROR(_xlfn.BETA.DIST(DATE(YEAR(AN$2),MONTH(AN$2),15),$AD$2,$AE$2,FALSE,DATE(YEAR($AD561),MONTH($AD561),1),DATE(YEAR($AE561),MONTH($AE561),28)),0)</f>
      </c>
      <c r="AO561" s="18">
        <f>IFERROR(_xlfn.BETA.DIST(DATE(YEAR(AO$2),MONTH(AO$2),15),$AD$2,$AE$2,FALSE,DATE(YEAR($AD561),MONTH($AD561),1),DATE(YEAR($AE561),MONTH($AE561),28)),0)</f>
      </c>
      <c r="AP561" s="18">
        <f>IFERROR(_xlfn.BETA.DIST(DATE(YEAR(AP$2),MONTH(AP$2),15),$AD$2,$AE$2,FALSE,DATE(YEAR($AD561),MONTH($AD561),1),DATE(YEAR($AE561),MONTH($AE561),28)),0)</f>
      </c>
      <c r="AQ561" s="18">
        <f>IFERROR(_xlfn.BETA.DIST(DATE(YEAR(AQ$2),MONTH(AQ$2),15),$AD$2,$AE$2,FALSE,DATE(YEAR($AD561),MONTH($AD561),1),DATE(YEAR($AE561),MONTH($AE561),28)),0)</f>
      </c>
      <c r="AR561" s="18">
        <f>IFERROR(_xlfn.BETA.DIST(DATE(YEAR(AR$2),MONTH(AR$2),15),$AD$2,$AE$2,FALSE,DATE(YEAR($AD561),MONTH($AD561),1),DATE(YEAR($AE561),MONTH($AE561),28)),0)</f>
      </c>
      <c r="AS561" s="18">
        <f>IFERROR(_xlfn.BETA.DIST(DATE(YEAR(AS$2),MONTH(AS$2),15),$AD$2,$AE$2,FALSE,DATE(YEAR($AD561),MONTH($AD561),1),DATE(YEAR($AE561),MONTH($AE561),28)),0)</f>
      </c>
      <c r="AT561" s="18">
        <f>IFERROR(_xlfn.BETA.DIST(DATE(YEAR(AT$2),MONTH(AT$2),15),$AD$2,$AE$2,FALSE,DATE(YEAR($AD561),MONTH($AD561),1),DATE(YEAR($AE561),MONTH($AE561),28)),0)</f>
      </c>
      <c r="AU561" s="18">
        <f>IFERROR(_xlfn.BETA.DIST(DATE(YEAR(AU$2),MONTH(AU$2),15),$AD$2,$AE$2,FALSE,DATE(YEAR($AD561),MONTH($AD561),1),DATE(YEAR($AE561),MONTH($AE561),28)),0)</f>
      </c>
      <c r="AV561" s="18">
        <f>SUM(AG561:AU561)</f>
      </c>
      <c r="AW561" s="18">
        <f>IF(J561&lt;&gt;0,J561,IF($AV561=0,0,AG561/$AV561*$Z561))</f>
      </c>
      <c r="AX561" s="18">
        <f>IF(K561&lt;&gt;0,K561,IF($AV561=0,0,AH561/$AV561*$Z561))</f>
      </c>
      <c r="AY561" s="18">
        <f>IF(L561&lt;&gt;0,L561,IF($AV561=0,0,AI561/$AV561*$Z561))</f>
      </c>
      <c r="AZ561" s="18">
        <f>IF(M561&lt;&gt;0,M561,IF($AV561=0,0,AJ561/$AV561*$Z561))</f>
      </c>
      <c r="BA561" s="18">
        <f>IF(N561&lt;&gt;0,N561,IF($AV561=0,0,AK561/$AV561*$Z561))</f>
      </c>
      <c r="BB561" s="18">
        <f>IF(O561&lt;&gt;0,O561,IF($AV561=0,0,AL561/$AV561*$Z561))</f>
      </c>
      <c r="BC561" s="18">
        <f>IF(P561&lt;&gt;0,P561,IF($AV561=0,0,AM561/$AV561*$Z561))</f>
      </c>
      <c r="BD561" s="18">
        <f>IF(Q561&lt;&gt;0,Q561,IF($AV561=0,0,AN561/$AV561*$Z561))</f>
      </c>
      <c r="BE561" s="18">
        <f>IF(R561&lt;&gt;0,R561,IF($AV561=0,0,AO561/$AV561*$Z561))</f>
      </c>
      <c r="BF561" s="18">
        <f>IF(S561&lt;&gt;0,S561,IF($AV561=0,0,AP561/$AV561*$Z561))</f>
      </c>
      <c r="BG561" s="18">
        <f>IF(T561&lt;&gt;0,T561,IF($AV561=0,0,AQ561/$AV561*$Z561))</f>
      </c>
      <c r="BH561" s="18">
        <f>IF(U561&lt;&gt;0,U561,IF($AV561=0,0,AR561/$AV561*$Z561))</f>
      </c>
      <c r="BI561" s="18">
        <f>IF(V561&lt;&gt;0,V561,IF($AV561=0,0,AS561/$AV561*$Z561))</f>
      </c>
      <c r="BJ561" s="18">
        <f>IF(W561&lt;&gt;0,W561,IF($AV561=0,0,AT561/$AV561*$Z561))</f>
      </c>
      <c r="BK561" s="18">
        <f>IF(X561&lt;&gt;0,X561,IF($AV561=0,0,AU561/$AV561*$Z561))</f>
      </c>
      <c r="BL561" s="18">
        <f>SUM(AW561:BK561)</f>
      </c>
      <c r="BM561" s="18">
        <f>I561-BL561</f>
      </c>
    </row>
    <row r="562" outlineLevel="4">
      <c r="A562" s="5" t="str">
        <v>14.1.2.3</v>
      </c>
      <c r="B562" s="5" t="str">
        <v/>
      </c>
      <c r="C562" s="5" t="str">
        <v>BSPRELGENG107</v>
      </c>
      <c r="D562" s="5" t="str">
        <v>BSPRELGENG107</v>
      </c>
      <c r="E562" s="19">
        <f>IFERROR(_xlfn.XLOOKUP(F562,Assumptions!B:B,Assumptions!C:C),0)</f>
      </c>
      <c r="F562" s="5" t="str">
        <v>Site Delivery USD</v>
      </c>
      <c r="G562" s="5" t="str">
        <v/>
      </c>
      <c r="H562" s="18">
        <f>G560*E562</f>
      </c>
      <c r="I562" s="18">
        <f>H562*(1-0)</f>
      </c>
      <c r="J562" s="18">
        <v>0</v>
      </c>
      <c r="K562" s="18">
        <v>0</v>
      </c>
      <c r="L562" s="18">
        <v>0</v>
      </c>
      <c r="M562" s="18">
        <v>0</v>
      </c>
      <c r="N562" s="18">
        <v>0</v>
      </c>
      <c r="O562" s="18">
        <v>0</v>
      </c>
      <c r="P562" s="18">
        <v>0</v>
      </c>
      <c r="Q562" s="18">
        <v>0</v>
      </c>
      <c r="R562" s="18">
        <v>0</v>
      </c>
      <c r="S562" s="18">
        <v>0</v>
      </c>
      <c r="T562" s="18">
        <v>0</v>
      </c>
      <c r="U562" s="18">
        <v>0</v>
      </c>
      <c r="V562" s="18">
        <v>0</v>
      </c>
      <c r="W562" s="18">
        <v>0</v>
      </c>
      <c r="X562" s="18">
        <v>0</v>
      </c>
      <c r="Y562" s="18">
        <f>SUM(J562:X562)</f>
      </c>
      <c r="Z562" s="18">
        <f>I562-Y562</f>
      </c>
      <c r="AA562" s="20">
        <v>46294</v>
      </c>
      <c r="AB562" s="20">
        <v>46294</v>
      </c>
      <c r="AC562" s="18">
        <f>IFERROR(_xlfn.XLOOKUP(F562,Assumptions!B:B,Assumptions!D:D),0)</f>
      </c>
      <c r="AD562" s="20">
        <f>AA562+AC562</f>
      </c>
      <c r="AE562" s="20">
        <f>AC562+AB562</f>
      </c>
      <c r="AF562" s="5" t="str">
        <v/>
      </c>
      <c r="AG562" s="18">
        <f>IFERROR(_xlfn.BETA.DIST(DATE(YEAR(AG$2),MONTH(AG$2),15),$AD$2,$AE$2,FALSE,DATE(YEAR($AD562),MONTH($AD562),1),DATE(YEAR($AE562),MONTH($AE562),28)),0)</f>
      </c>
      <c r="AH562" s="18">
        <f>IFERROR(_xlfn.BETA.DIST(DATE(YEAR(AH$2),MONTH(AH$2),15),$AD$2,$AE$2,FALSE,DATE(YEAR($AD562),MONTH($AD562),1),DATE(YEAR($AE562),MONTH($AE562),28)),0)</f>
      </c>
      <c r="AI562" s="18">
        <f>IFERROR(_xlfn.BETA.DIST(DATE(YEAR(AI$2),MONTH(AI$2),15),$AD$2,$AE$2,FALSE,DATE(YEAR($AD562),MONTH($AD562),1),DATE(YEAR($AE562),MONTH($AE562),28)),0)</f>
      </c>
      <c r="AJ562" s="18">
        <f>IFERROR(_xlfn.BETA.DIST(DATE(YEAR(AJ$2),MONTH(AJ$2),15),$AD$2,$AE$2,FALSE,DATE(YEAR($AD562),MONTH($AD562),1),DATE(YEAR($AE562),MONTH($AE562),28)),0)</f>
      </c>
      <c r="AK562" s="18">
        <f>IFERROR(_xlfn.BETA.DIST(DATE(YEAR(AK$2),MONTH(AK$2),15),$AD$2,$AE$2,FALSE,DATE(YEAR($AD562),MONTH($AD562),1),DATE(YEAR($AE562),MONTH($AE562),28)),0)</f>
      </c>
      <c r="AL562" s="18">
        <f>IFERROR(_xlfn.BETA.DIST(DATE(YEAR(AL$2),MONTH(AL$2),15),$AD$2,$AE$2,FALSE,DATE(YEAR($AD562),MONTH($AD562),1),DATE(YEAR($AE562),MONTH($AE562),28)),0)</f>
      </c>
      <c r="AM562" s="18">
        <f>IFERROR(_xlfn.BETA.DIST(DATE(YEAR(AM$2),MONTH(AM$2),15),$AD$2,$AE$2,FALSE,DATE(YEAR($AD562),MONTH($AD562),1),DATE(YEAR($AE562),MONTH($AE562),28)),0)</f>
      </c>
      <c r="AN562" s="18">
        <f>IFERROR(_xlfn.BETA.DIST(DATE(YEAR(AN$2),MONTH(AN$2),15),$AD$2,$AE$2,FALSE,DATE(YEAR($AD562),MONTH($AD562),1),DATE(YEAR($AE562),MONTH($AE562),28)),0)</f>
      </c>
      <c r="AO562" s="18">
        <f>IFERROR(_xlfn.BETA.DIST(DATE(YEAR(AO$2),MONTH(AO$2),15),$AD$2,$AE$2,FALSE,DATE(YEAR($AD562),MONTH($AD562),1),DATE(YEAR($AE562),MONTH($AE562),28)),0)</f>
      </c>
      <c r="AP562" s="18">
        <f>IFERROR(_xlfn.BETA.DIST(DATE(YEAR(AP$2),MONTH(AP$2),15),$AD$2,$AE$2,FALSE,DATE(YEAR($AD562),MONTH($AD562),1),DATE(YEAR($AE562),MONTH($AE562),28)),0)</f>
      </c>
      <c r="AQ562" s="18">
        <f>IFERROR(_xlfn.BETA.DIST(DATE(YEAR(AQ$2),MONTH(AQ$2),15),$AD$2,$AE$2,FALSE,DATE(YEAR($AD562),MONTH($AD562),1),DATE(YEAR($AE562),MONTH($AE562),28)),0)</f>
      </c>
      <c r="AR562" s="18">
        <f>IFERROR(_xlfn.BETA.DIST(DATE(YEAR(AR$2),MONTH(AR$2),15),$AD$2,$AE$2,FALSE,DATE(YEAR($AD562),MONTH($AD562),1),DATE(YEAR($AE562),MONTH($AE562),28)),0)</f>
      </c>
      <c r="AS562" s="18">
        <f>IFERROR(_xlfn.BETA.DIST(DATE(YEAR(AS$2),MONTH(AS$2),15),$AD$2,$AE$2,FALSE,DATE(YEAR($AD562),MONTH($AD562),1),DATE(YEAR($AE562),MONTH($AE562),28)),0)</f>
      </c>
      <c r="AT562" s="18">
        <f>IFERROR(_xlfn.BETA.DIST(DATE(YEAR(AT$2),MONTH(AT$2),15),$AD$2,$AE$2,FALSE,DATE(YEAR($AD562),MONTH($AD562),1),DATE(YEAR($AE562),MONTH($AE562),28)),0)</f>
      </c>
      <c r="AU562" s="18">
        <f>IFERROR(_xlfn.BETA.DIST(DATE(YEAR(AU$2),MONTH(AU$2),15),$AD$2,$AE$2,FALSE,DATE(YEAR($AD562),MONTH($AD562),1),DATE(YEAR($AE562),MONTH($AE562),28)),0)</f>
      </c>
      <c r="AV562" s="18">
        <f>SUM(AG562:AU562)</f>
      </c>
      <c r="AW562" s="18">
        <f>IF(J562&lt;&gt;0,J562,IF($AV562=0,0,AG562/$AV562*$Z562))</f>
      </c>
      <c r="AX562" s="18">
        <f>IF(K562&lt;&gt;0,K562,IF($AV562=0,0,AH562/$AV562*$Z562))</f>
      </c>
      <c r="AY562" s="18">
        <f>IF(L562&lt;&gt;0,L562,IF($AV562=0,0,AI562/$AV562*$Z562))</f>
      </c>
      <c r="AZ562" s="18">
        <f>IF(M562&lt;&gt;0,M562,IF($AV562=0,0,AJ562/$AV562*$Z562))</f>
      </c>
      <c r="BA562" s="18">
        <f>IF(N562&lt;&gt;0,N562,IF($AV562=0,0,AK562/$AV562*$Z562))</f>
      </c>
      <c r="BB562" s="18">
        <f>IF(O562&lt;&gt;0,O562,IF($AV562=0,0,AL562/$AV562*$Z562))</f>
      </c>
      <c r="BC562" s="18">
        <f>IF(P562&lt;&gt;0,P562,IF($AV562=0,0,AM562/$AV562*$Z562))</f>
      </c>
      <c r="BD562" s="18">
        <f>IF(Q562&lt;&gt;0,Q562,IF($AV562=0,0,AN562/$AV562*$Z562))</f>
      </c>
      <c r="BE562" s="18">
        <f>IF(R562&lt;&gt;0,R562,IF($AV562=0,0,AO562/$AV562*$Z562))</f>
      </c>
      <c r="BF562" s="18">
        <f>IF(S562&lt;&gt;0,S562,IF($AV562=0,0,AP562/$AV562*$Z562))</f>
      </c>
      <c r="BG562" s="18">
        <f>IF(T562&lt;&gt;0,T562,IF($AV562=0,0,AQ562/$AV562*$Z562))</f>
      </c>
      <c r="BH562" s="18">
        <f>IF(U562&lt;&gt;0,U562,IF($AV562=0,0,AR562/$AV562*$Z562))</f>
      </c>
      <c r="BI562" s="18">
        <f>IF(V562&lt;&gt;0,V562,IF($AV562=0,0,AS562/$AV562*$Z562))</f>
      </c>
      <c r="BJ562" s="18">
        <f>IF(W562&lt;&gt;0,W562,IF($AV562=0,0,AT562/$AV562*$Z562))</f>
      </c>
      <c r="BK562" s="18">
        <f>IF(X562&lt;&gt;0,X562,IF($AV562=0,0,AU562/$AV562*$Z562))</f>
      </c>
      <c r="BL562" s="18">
        <f>SUM(AW562:BK562)</f>
      </c>
      <c r="BM562" s="18">
        <f>I562-BL562</f>
      </c>
    </row>
    <row r="563" outlineLevel="4">
      <c r="A563" s="5" t="str">
        <v>14.1.2.3</v>
      </c>
      <c r="B563" s="5" t="str">
        <v/>
      </c>
      <c r="C563" s="5" t="str">
        <v>BSKDGNGENGR07</v>
      </c>
      <c r="D563" s="5" t="str">
        <v>BSKDGNGENGR07</v>
      </c>
      <c r="E563" s="19">
        <f>IFERROR(_xlfn.XLOOKUP(F563,Assumptions!B:B,Assumptions!C:C),0)</f>
      </c>
      <c r="F563" s="5" t="str">
        <v>Retention</v>
      </c>
      <c r="G563" s="5" t="str">
        <v/>
      </c>
      <c r="H563" s="18">
        <f>G560*E563</f>
      </c>
      <c r="I563" s="18">
        <f>H563*(1-0)</f>
      </c>
      <c r="J563" s="18">
        <v>0</v>
      </c>
      <c r="K563" s="18">
        <v>0</v>
      </c>
      <c r="L563" s="18">
        <v>0</v>
      </c>
      <c r="M563" s="18">
        <v>0</v>
      </c>
      <c r="N563" s="18">
        <v>0</v>
      </c>
      <c r="O563" s="18">
        <v>0</v>
      </c>
      <c r="P563" s="18">
        <v>0</v>
      </c>
      <c r="Q563" s="18">
        <v>0</v>
      </c>
      <c r="R563" s="18">
        <v>0</v>
      </c>
      <c r="S563" s="18">
        <v>0</v>
      </c>
      <c r="T563" s="18">
        <v>0</v>
      </c>
      <c r="U563" s="18">
        <v>0</v>
      </c>
      <c r="V563" s="18">
        <v>0</v>
      </c>
      <c r="W563" s="18">
        <v>0</v>
      </c>
      <c r="X563" s="18">
        <v>0</v>
      </c>
      <c r="Y563" s="18">
        <f>SUM(J563:X563)</f>
      </c>
      <c r="Z563" s="18">
        <f>I563-Y563</f>
      </c>
      <c r="AA563" s="20">
        <v>46483</v>
      </c>
      <c r="AB563" s="20">
        <v>46483</v>
      </c>
      <c r="AC563" s="18">
        <f>IFERROR(_xlfn.XLOOKUP(F563,Assumptions!B:B,Assumptions!D:D),0)</f>
      </c>
      <c r="AD563" s="20">
        <f>AA563+AC563</f>
      </c>
      <c r="AE563" s="20">
        <f>AC563+AB563</f>
      </c>
      <c r="AF563" s="5" t="str">
        <v/>
      </c>
      <c r="AG563" s="18">
        <f>IFERROR(_xlfn.BETA.DIST(DATE(YEAR(AG$2),MONTH(AG$2),15),$AD$2,$AE$2,FALSE,DATE(YEAR($AD563),MONTH($AD563),1),DATE(YEAR($AE563),MONTH($AE563),28)),0)</f>
      </c>
      <c r="AH563" s="18">
        <f>IFERROR(_xlfn.BETA.DIST(DATE(YEAR(AH$2),MONTH(AH$2),15),$AD$2,$AE$2,FALSE,DATE(YEAR($AD563),MONTH($AD563),1),DATE(YEAR($AE563),MONTH($AE563),28)),0)</f>
      </c>
      <c r="AI563" s="18">
        <f>IFERROR(_xlfn.BETA.DIST(DATE(YEAR(AI$2),MONTH(AI$2),15),$AD$2,$AE$2,FALSE,DATE(YEAR($AD563),MONTH($AD563),1),DATE(YEAR($AE563),MONTH($AE563),28)),0)</f>
      </c>
      <c r="AJ563" s="18">
        <f>IFERROR(_xlfn.BETA.DIST(DATE(YEAR(AJ$2),MONTH(AJ$2),15),$AD$2,$AE$2,FALSE,DATE(YEAR($AD563),MONTH($AD563),1),DATE(YEAR($AE563),MONTH($AE563),28)),0)</f>
      </c>
      <c r="AK563" s="18">
        <f>IFERROR(_xlfn.BETA.DIST(DATE(YEAR(AK$2),MONTH(AK$2),15),$AD$2,$AE$2,FALSE,DATE(YEAR($AD563),MONTH($AD563),1),DATE(YEAR($AE563),MONTH($AE563),28)),0)</f>
      </c>
      <c r="AL563" s="18">
        <f>IFERROR(_xlfn.BETA.DIST(DATE(YEAR(AL$2),MONTH(AL$2),15),$AD$2,$AE$2,FALSE,DATE(YEAR($AD563),MONTH($AD563),1),DATE(YEAR($AE563),MONTH($AE563),28)),0)</f>
      </c>
      <c r="AM563" s="18">
        <f>IFERROR(_xlfn.BETA.DIST(DATE(YEAR(AM$2),MONTH(AM$2),15),$AD$2,$AE$2,FALSE,DATE(YEAR($AD563),MONTH($AD563),1),DATE(YEAR($AE563),MONTH($AE563),28)),0)</f>
      </c>
      <c r="AN563" s="18">
        <f>IFERROR(_xlfn.BETA.DIST(DATE(YEAR(AN$2),MONTH(AN$2),15),$AD$2,$AE$2,FALSE,DATE(YEAR($AD563),MONTH($AD563),1),DATE(YEAR($AE563),MONTH($AE563),28)),0)</f>
      </c>
      <c r="AO563" s="18">
        <f>IFERROR(_xlfn.BETA.DIST(DATE(YEAR(AO$2),MONTH(AO$2),15),$AD$2,$AE$2,FALSE,DATE(YEAR($AD563),MONTH($AD563),1),DATE(YEAR($AE563),MONTH($AE563),28)),0)</f>
      </c>
      <c r="AP563" s="18">
        <f>IFERROR(_xlfn.BETA.DIST(DATE(YEAR(AP$2),MONTH(AP$2),15),$AD$2,$AE$2,FALSE,DATE(YEAR($AD563),MONTH($AD563),1),DATE(YEAR($AE563),MONTH($AE563),28)),0)</f>
      </c>
      <c r="AQ563" s="18">
        <f>IFERROR(_xlfn.BETA.DIST(DATE(YEAR(AQ$2),MONTH(AQ$2),15),$AD$2,$AE$2,FALSE,DATE(YEAR($AD563),MONTH($AD563),1),DATE(YEAR($AE563),MONTH($AE563),28)),0)</f>
      </c>
      <c r="AR563" s="18">
        <f>IFERROR(_xlfn.BETA.DIST(DATE(YEAR(AR$2),MONTH(AR$2),15),$AD$2,$AE$2,FALSE,DATE(YEAR($AD563),MONTH($AD563),1),DATE(YEAR($AE563),MONTH($AE563),28)),0)</f>
      </c>
      <c r="AS563" s="18">
        <f>IFERROR(_xlfn.BETA.DIST(DATE(YEAR(AS$2),MONTH(AS$2),15),$AD$2,$AE$2,FALSE,DATE(YEAR($AD563),MONTH($AD563),1),DATE(YEAR($AE563),MONTH($AE563),28)),0)</f>
      </c>
      <c r="AT563" s="18">
        <f>IFERROR(_xlfn.BETA.DIST(DATE(YEAR(AT$2),MONTH(AT$2),15),$AD$2,$AE$2,FALSE,DATE(YEAR($AD563),MONTH($AD563),1),DATE(YEAR($AE563),MONTH($AE563),28)),0)</f>
      </c>
      <c r="AU563" s="18">
        <f>IFERROR(_xlfn.BETA.DIST(DATE(YEAR(AU$2),MONTH(AU$2),15),$AD$2,$AE$2,FALSE,DATE(YEAR($AD563),MONTH($AD563),1),DATE(YEAR($AE563),MONTH($AE563),28)),0)</f>
      </c>
      <c r="AV563" s="18">
        <f>SUM(AG563:AU563)</f>
      </c>
      <c r="AW563" s="18">
        <f>IF(J563&lt;&gt;0,J563,IF($AV563=0,0,AG563/$AV563*$Z563))</f>
      </c>
      <c r="AX563" s="18">
        <f>IF(K563&lt;&gt;0,K563,IF($AV563=0,0,AH563/$AV563*$Z563))</f>
      </c>
      <c r="AY563" s="18">
        <f>IF(L563&lt;&gt;0,L563,IF($AV563=0,0,AI563/$AV563*$Z563))</f>
      </c>
      <c r="AZ563" s="18">
        <f>IF(M563&lt;&gt;0,M563,IF($AV563=0,0,AJ563/$AV563*$Z563))</f>
      </c>
      <c r="BA563" s="18">
        <f>IF(N563&lt;&gt;0,N563,IF($AV563=0,0,AK563/$AV563*$Z563))</f>
      </c>
      <c r="BB563" s="18">
        <f>IF(O563&lt;&gt;0,O563,IF($AV563=0,0,AL563/$AV563*$Z563))</f>
      </c>
      <c r="BC563" s="18">
        <f>IF(P563&lt;&gt;0,P563,IF($AV563=0,0,AM563/$AV563*$Z563))</f>
      </c>
      <c r="BD563" s="18">
        <f>IF(Q563&lt;&gt;0,Q563,IF($AV563=0,0,AN563/$AV563*$Z563))</f>
      </c>
      <c r="BE563" s="18">
        <f>IF(R563&lt;&gt;0,R563,IF($AV563=0,0,AO563/$AV563*$Z563))</f>
      </c>
      <c r="BF563" s="18">
        <f>IF(S563&lt;&gt;0,S563,IF($AV563=0,0,AP563/$AV563*$Z563))</f>
      </c>
      <c r="BG563" s="18">
        <f>IF(T563&lt;&gt;0,T563,IF($AV563=0,0,AQ563/$AV563*$Z563))</f>
      </c>
      <c r="BH563" s="18">
        <f>IF(U563&lt;&gt;0,U563,IF($AV563=0,0,AR563/$AV563*$Z563))</f>
      </c>
      <c r="BI563" s="18">
        <f>IF(V563&lt;&gt;0,V563,IF($AV563=0,0,AS563/$AV563*$Z563))</f>
      </c>
      <c r="BJ563" s="18">
        <f>IF(W563&lt;&gt;0,W563,IF($AV563=0,0,AT563/$AV563*$Z563))</f>
      </c>
      <c r="BK563" s="18">
        <f>IF(X563&lt;&gt;0,X563,IF($AV563=0,0,AU563/$AV563*$Z563))</f>
      </c>
      <c r="BL563" s="18">
        <f>SUM(AW563:BK563)</f>
      </c>
      <c r="BM563" s="18">
        <f>I563-BL563</f>
      </c>
    </row>
    <row r="564" outlineLevel="3">
      <c r="A564" s="17" t="str">
        <v>14.1.2.4</v>
      </c>
      <c r="B564" s="17" t="str">
        <v/>
      </c>
      <c r="C564" s="17" t="str">
        <v/>
      </c>
      <c r="D564" s="17" t="str">
        <v/>
      </c>
      <c r="E564" s="17" t="str">
        <v>14.1.2.4</v>
      </c>
      <c r="F564" s="17" t="str">
        <v>Motor for operating mechanism for disconnector and earthing switch.</v>
      </c>
      <c r="G564" s="17">
        <v>6421.14</v>
      </c>
      <c r="H564" s="17" t="str">
        <v/>
      </c>
      <c r="I564" s="17" t="str">
        <v/>
      </c>
      <c r="J564" s="17" t="str">
        <v/>
      </c>
      <c r="K564" s="17" t="str">
        <v/>
      </c>
      <c r="L564" s="17" t="str">
        <v/>
      </c>
      <c r="M564" s="17" t="str">
        <v/>
      </c>
      <c r="N564" s="17" t="str">
        <v/>
      </c>
      <c r="O564" s="17" t="str">
        <v/>
      </c>
      <c r="P564" s="17" t="str">
        <v/>
      </c>
      <c r="Q564" s="17" t="str">
        <v/>
      </c>
      <c r="R564" s="17" t="str">
        <v/>
      </c>
      <c r="S564" s="17" t="str">
        <v/>
      </c>
      <c r="T564" s="17" t="str">
        <v/>
      </c>
      <c r="U564" s="17" t="str">
        <v/>
      </c>
      <c r="V564" s="17" t="str">
        <v/>
      </c>
      <c r="W564" s="17" t="str">
        <v/>
      </c>
      <c r="X564" s="17" t="str">
        <v/>
      </c>
      <c r="Y564" s="17" t="str">
        <v/>
      </c>
      <c r="Z564" s="17" t="str">
        <v/>
      </c>
      <c r="AA564" s="17" t="str">
        <v/>
      </c>
      <c r="AB564" s="17" t="str">
        <v/>
      </c>
      <c r="AC564" s="17" t="str">
        <v/>
      </c>
      <c r="AD564" s="17" t="str">
        <v/>
      </c>
      <c r="AE564" s="17" t="str">
        <v/>
      </c>
      <c r="AF564" s="5" t="str">
        <v/>
      </c>
      <c r="AG564" s="18">
        <f>IFERROR(_xlfn.BETA.DIST(DATE(YEAR(AG$2),MONTH(AG$2),15),$AD$2,$AE$2,FALSE,DATE(YEAR($AD564),MONTH($AD564),1),DATE(YEAR($AE564),MONTH($AE564),28)),0)</f>
      </c>
      <c r="AH564" s="18">
        <f>IFERROR(_xlfn.BETA.DIST(DATE(YEAR(AH$2),MONTH(AH$2),15),$AD$2,$AE$2,FALSE,DATE(YEAR($AD564),MONTH($AD564),1),DATE(YEAR($AE564),MONTH($AE564),28)),0)</f>
      </c>
      <c r="AI564" s="18">
        <f>IFERROR(_xlfn.BETA.DIST(DATE(YEAR(AI$2),MONTH(AI$2),15),$AD$2,$AE$2,FALSE,DATE(YEAR($AD564),MONTH($AD564),1),DATE(YEAR($AE564),MONTH($AE564),28)),0)</f>
      </c>
      <c r="AJ564" s="18">
        <f>IFERROR(_xlfn.BETA.DIST(DATE(YEAR(AJ$2),MONTH(AJ$2),15),$AD$2,$AE$2,FALSE,DATE(YEAR($AD564),MONTH($AD564),1),DATE(YEAR($AE564),MONTH($AE564),28)),0)</f>
      </c>
      <c r="AK564" s="18">
        <f>IFERROR(_xlfn.BETA.DIST(DATE(YEAR(AK$2),MONTH(AK$2),15),$AD$2,$AE$2,FALSE,DATE(YEAR($AD564),MONTH($AD564),1),DATE(YEAR($AE564),MONTH($AE564),28)),0)</f>
      </c>
      <c r="AL564" s="18">
        <f>IFERROR(_xlfn.BETA.DIST(DATE(YEAR(AL$2),MONTH(AL$2),15),$AD$2,$AE$2,FALSE,DATE(YEAR($AD564),MONTH($AD564),1),DATE(YEAR($AE564),MONTH($AE564),28)),0)</f>
      </c>
      <c r="AM564" s="18">
        <f>IFERROR(_xlfn.BETA.DIST(DATE(YEAR(AM$2),MONTH(AM$2),15),$AD$2,$AE$2,FALSE,DATE(YEAR($AD564),MONTH($AD564),1),DATE(YEAR($AE564),MONTH($AE564),28)),0)</f>
      </c>
      <c r="AN564" s="18">
        <f>IFERROR(_xlfn.BETA.DIST(DATE(YEAR(AN$2),MONTH(AN$2),15),$AD$2,$AE$2,FALSE,DATE(YEAR($AD564),MONTH($AD564),1),DATE(YEAR($AE564),MONTH($AE564),28)),0)</f>
      </c>
      <c r="AO564" s="18">
        <f>IFERROR(_xlfn.BETA.DIST(DATE(YEAR(AO$2),MONTH(AO$2),15),$AD$2,$AE$2,FALSE,DATE(YEAR($AD564),MONTH($AD564),1),DATE(YEAR($AE564),MONTH($AE564),28)),0)</f>
      </c>
      <c r="AP564" s="18">
        <f>IFERROR(_xlfn.BETA.DIST(DATE(YEAR(AP$2),MONTH(AP$2),15),$AD$2,$AE$2,FALSE,DATE(YEAR($AD564),MONTH($AD564),1),DATE(YEAR($AE564),MONTH($AE564),28)),0)</f>
      </c>
      <c r="AQ564" s="18">
        <f>IFERROR(_xlfn.BETA.DIST(DATE(YEAR(AQ$2),MONTH(AQ$2),15),$AD$2,$AE$2,FALSE,DATE(YEAR($AD564),MONTH($AD564),1),DATE(YEAR($AE564),MONTH($AE564),28)),0)</f>
      </c>
      <c r="AR564" s="18">
        <f>IFERROR(_xlfn.BETA.DIST(DATE(YEAR(AR$2),MONTH(AR$2),15),$AD$2,$AE$2,FALSE,DATE(YEAR($AD564),MONTH($AD564),1),DATE(YEAR($AE564),MONTH($AE564),28)),0)</f>
      </c>
      <c r="AS564" s="18">
        <f>IFERROR(_xlfn.BETA.DIST(DATE(YEAR(AS$2),MONTH(AS$2),15),$AD$2,$AE$2,FALSE,DATE(YEAR($AD564),MONTH($AD564),1),DATE(YEAR($AE564),MONTH($AE564),28)),0)</f>
      </c>
      <c r="AT564" s="18">
        <f>IFERROR(_xlfn.BETA.DIST(DATE(YEAR(AT$2),MONTH(AT$2),15),$AD$2,$AE$2,FALSE,DATE(YEAR($AD564),MONTH($AD564),1),DATE(YEAR($AE564),MONTH($AE564),28)),0)</f>
      </c>
      <c r="AU564" s="18">
        <f>IFERROR(_xlfn.BETA.DIST(DATE(YEAR(AU$2),MONTH(AU$2),15),$AD$2,$AE$2,FALSE,DATE(YEAR($AD564),MONTH($AD564),1),DATE(YEAR($AE564),MONTH($AE564),28)),0)</f>
      </c>
      <c r="AV564" s="18">
        <f>SUM(AG564:AU564)</f>
      </c>
      <c r="AW564" s="18">
        <f>IF(J564&lt;&gt;0,J564,IF($AV564=0,0,AG564/$AV564*$Z564))</f>
      </c>
      <c r="AX564" s="18">
        <f>IF(K564&lt;&gt;0,K564,IF($AV564=0,0,AH564/$AV564*$Z564))</f>
      </c>
      <c r="AY564" s="18">
        <f>IF(L564&lt;&gt;0,L564,IF($AV564=0,0,AI564/$AV564*$Z564))</f>
      </c>
      <c r="AZ564" s="18">
        <f>IF(M564&lt;&gt;0,M564,IF($AV564=0,0,AJ564/$AV564*$Z564))</f>
      </c>
      <c r="BA564" s="18">
        <f>IF(N564&lt;&gt;0,N564,IF($AV564=0,0,AK564/$AV564*$Z564))</f>
      </c>
      <c r="BB564" s="18">
        <f>IF(O564&lt;&gt;0,O564,IF($AV564=0,0,AL564/$AV564*$Z564))</f>
      </c>
      <c r="BC564" s="18">
        <f>IF(P564&lt;&gt;0,P564,IF($AV564=0,0,AM564/$AV564*$Z564))</f>
      </c>
      <c r="BD564" s="18">
        <f>IF(Q564&lt;&gt;0,Q564,IF($AV564=0,0,AN564/$AV564*$Z564))</f>
      </c>
      <c r="BE564" s="18">
        <f>IF(R564&lt;&gt;0,R564,IF($AV564=0,0,AO564/$AV564*$Z564))</f>
      </c>
      <c r="BF564" s="18">
        <f>IF(S564&lt;&gt;0,S564,IF($AV564=0,0,AP564/$AV564*$Z564))</f>
      </c>
      <c r="BG564" s="18">
        <f>IF(T564&lt;&gt;0,T564,IF($AV564=0,0,AQ564/$AV564*$Z564))</f>
      </c>
      <c r="BH564" s="18">
        <f>IF(U564&lt;&gt;0,U564,IF($AV564=0,0,AR564/$AV564*$Z564))</f>
      </c>
      <c r="BI564" s="18">
        <f>IF(V564&lt;&gt;0,V564,IF($AV564=0,0,AS564/$AV564*$Z564))</f>
      </c>
      <c r="BJ564" s="18">
        <f>IF(W564&lt;&gt;0,W564,IF($AV564=0,0,AT564/$AV564*$Z564))</f>
      </c>
      <c r="BK564" s="18">
        <f>IF(X564&lt;&gt;0,X564,IF($AV564=0,0,AU564/$AV564*$Z564))</f>
      </c>
      <c r="BL564" s="18">
        <f>SUM(AW564:BK564)</f>
      </c>
      <c r="BM564" s="17" t="str">
        <v/>
      </c>
    </row>
    <row r="565" outlineLevel="4">
      <c r="A565" s="5" t="str">
        <v>14.1.2.4</v>
      </c>
      <c r="B565" s="5" t="str">
        <v/>
      </c>
      <c r="C565" s="5" t="str">
        <v>BSKDGNGENGR05</v>
      </c>
      <c r="D565" s="5" t="str">
        <v>BSKDGNGENGR05</v>
      </c>
      <c r="E565" s="19">
        <f>IFERROR(_xlfn.XLOOKUP(F565,Assumptions!B:B,Assumptions!C:C),0)</f>
      </c>
      <c r="F565" s="5" t="str">
        <v>Advanced Payment</v>
      </c>
      <c r="G565" s="5" t="str">
        <v/>
      </c>
      <c r="H565" s="18">
        <f>G564*E565</f>
      </c>
      <c r="I565" s="18">
        <f>H565*(1-0)</f>
      </c>
      <c r="J565" s="18">
        <v>0</v>
      </c>
      <c r="K565" s="18">
        <v>0</v>
      </c>
      <c r="L565" s="18">
        <v>0</v>
      </c>
      <c r="M565" s="18">
        <v>0</v>
      </c>
      <c r="N565" s="18">
        <v>0</v>
      </c>
      <c r="O565" s="18">
        <v>0</v>
      </c>
      <c r="P565" s="18">
        <v>0</v>
      </c>
      <c r="Q565" s="18">
        <v>0</v>
      </c>
      <c r="R565" s="18">
        <v>0</v>
      </c>
      <c r="S565" s="18">
        <v>0</v>
      </c>
      <c r="T565" s="18">
        <v>0</v>
      </c>
      <c r="U565" s="18">
        <v>0</v>
      </c>
      <c r="V565" s="18">
        <v>0</v>
      </c>
      <c r="W565" s="18">
        <v>0</v>
      </c>
      <c r="X565" s="18">
        <v>0</v>
      </c>
      <c r="Y565" s="18">
        <f>SUM(J565:X565)</f>
      </c>
      <c r="Z565" s="18">
        <f>I565-Y565</f>
      </c>
      <c r="AA565" s="20">
        <v>46026</v>
      </c>
      <c r="AB565" s="20">
        <v>46026</v>
      </c>
      <c r="AC565" s="18">
        <f>IFERROR(_xlfn.XLOOKUP(F565,Assumptions!B:B,Assumptions!D:D),0)</f>
      </c>
      <c r="AD565" s="20">
        <f>AA565+AC565</f>
      </c>
      <c r="AE565" s="20">
        <f>AC565+AB565</f>
      </c>
      <c r="AF565" s="5" t="str">
        <v/>
      </c>
      <c r="AG565" s="18">
        <f>IFERROR(_xlfn.BETA.DIST(DATE(YEAR(AG$2),MONTH(AG$2),15),$AD$2,$AE$2,FALSE,DATE(YEAR($AD565),MONTH($AD565),1),DATE(YEAR($AE565),MONTH($AE565),28)),0)</f>
      </c>
      <c r="AH565" s="18">
        <f>IFERROR(_xlfn.BETA.DIST(DATE(YEAR(AH$2),MONTH(AH$2),15),$AD$2,$AE$2,FALSE,DATE(YEAR($AD565),MONTH($AD565),1),DATE(YEAR($AE565),MONTH($AE565),28)),0)</f>
      </c>
      <c r="AI565" s="18">
        <f>IFERROR(_xlfn.BETA.DIST(DATE(YEAR(AI$2),MONTH(AI$2),15),$AD$2,$AE$2,FALSE,DATE(YEAR($AD565),MONTH($AD565),1),DATE(YEAR($AE565),MONTH($AE565),28)),0)</f>
      </c>
      <c r="AJ565" s="18">
        <f>IFERROR(_xlfn.BETA.DIST(DATE(YEAR(AJ$2),MONTH(AJ$2),15),$AD$2,$AE$2,FALSE,DATE(YEAR($AD565),MONTH($AD565),1),DATE(YEAR($AE565),MONTH($AE565),28)),0)</f>
      </c>
      <c r="AK565" s="18">
        <f>IFERROR(_xlfn.BETA.DIST(DATE(YEAR(AK$2),MONTH(AK$2),15),$AD$2,$AE$2,FALSE,DATE(YEAR($AD565),MONTH($AD565),1),DATE(YEAR($AE565),MONTH($AE565),28)),0)</f>
      </c>
      <c r="AL565" s="18">
        <f>IFERROR(_xlfn.BETA.DIST(DATE(YEAR(AL$2),MONTH(AL$2),15),$AD$2,$AE$2,FALSE,DATE(YEAR($AD565),MONTH($AD565),1),DATE(YEAR($AE565),MONTH($AE565),28)),0)</f>
      </c>
      <c r="AM565" s="18">
        <f>IFERROR(_xlfn.BETA.DIST(DATE(YEAR(AM$2),MONTH(AM$2),15),$AD$2,$AE$2,FALSE,DATE(YEAR($AD565),MONTH($AD565),1),DATE(YEAR($AE565),MONTH($AE565),28)),0)</f>
      </c>
      <c r="AN565" s="18">
        <f>IFERROR(_xlfn.BETA.DIST(DATE(YEAR(AN$2),MONTH(AN$2),15),$AD$2,$AE$2,FALSE,DATE(YEAR($AD565),MONTH($AD565),1),DATE(YEAR($AE565),MONTH($AE565),28)),0)</f>
      </c>
      <c r="AO565" s="18">
        <f>IFERROR(_xlfn.BETA.DIST(DATE(YEAR(AO$2),MONTH(AO$2),15),$AD$2,$AE$2,FALSE,DATE(YEAR($AD565),MONTH($AD565),1),DATE(YEAR($AE565),MONTH($AE565),28)),0)</f>
      </c>
      <c r="AP565" s="18">
        <f>IFERROR(_xlfn.BETA.DIST(DATE(YEAR(AP$2),MONTH(AP$2),15),$AD$2,$AE$2,FALSE,DATE(YEAR($AD565),MONTH($AD565),1),DATE(YEAR($AE565),MONTH($AE565),28)),0)</f>
      </c>
      <c r="AQ565" s="18">
        <f>IFERROR(_xlfn.BETA.DIST(DATE(YEAR(AQ$2),MONTH(AQ$2),15),$AD$2,$AE$2,FALSE,DATE(YEAR($AD565),MONTH($AD565),1),DATE(YEAR($AE565),MONTH($AE565),28)),0)</f>
      </c>
      <c r="AR565" s="18">
        <f>IFERROR(_xlfn.BETA.DIST(DATE(YEAR(AR$2),MONTH(AR$2),15),$AD$2,$AE$2,FALSE,DATE(YEAR($AD565),MONTH($AD565),1),DATE(YEAR($AE565),MONTH($AE565),28)),0)</f>
      </c>
      <c r="AS565" s="18">
        <f>IFERROR(_xlfn.BETA.DIST(DATE(YEAR(AS$2),MONTH(AS$2),15),$AD$2,$AE$2,FALSE,DATE(YEAR($AD565),MONTH($AD565),1),DATE(YEAR($AE565),MONTH($AE565),28)),0)</f>
      </c>
      <c r="AT565" s="18">
        <f>IFERROR(_xlfn.BETA.DIST(DATE(YEAR(AT$2),MONTH(AT$2),15),$AD$2,$AE$2,FALSE,DATE(YEAR($AD565),MONTH($AD565),1),DATE(YEAR($AE565),MONTH($AE565),28)),0)</f>
      </c>
      <c r="AU565" s="18">
        <f>IFERROR(_xlfn.BETA.DIST(DATE(YEAR(AU$2),MONTH(AU$2),15),$AD$2,$AE$2,FALSE,DATE(YEAR($AD565),MONTH($AD565),1),DATE(YEAR($AE565),MONTH($AE565),28)),0)</f>
      </c>
      <c r="AV565" s="18">
        <f>SUM(AG565:AU565)</f>
      </c>
      <c r="AW565" s="18">
        <f>IF(J565&lt;&gt;0,J565,IF($AV565=0,0,AG565/$AV565*$Z565))</f>
      </c>
      <c r="AX565" s="18">
        <f>IF(K565&lt;&gt;0,K565,IF($AV565=0,0,AH565/$AV565*$Z565))</f>
      </c>
      <c r="AY565" s="18">
        <f>IF(L565&lt;&gt;0,L565,IF($AV565=0,0,AI565/$AV565*$Z565))</f>
      </c>
      <c r="AZ565" s="18">
        <f>IF(M565&lt;&gt;0,M565,IF($AV565=0,0,AJ565/$AV565*$Z565))</f>
      </c>
      <c r="BA565" s="18">
        <f>IF(N565&lt;&gt;0,N565,IF($AV565=0,0,AK565/$AV565*$Z565))</f>
      </c>
      <c r="BB565" s="18">
        <f>IF(O565&lt;&gt;0,O565,IF($AV565=0,0,AL565/$AV565*$Z565))</f>
      </c>
      <c r="BC565" s="18">
        <f>IF(P565&lt;&gt;0,P565,IF($AV565=0,0,AM565/$AV565*$Z565))</f>
      </c>
      <c r="BD565" s="18">
        <f>IF(Q565&lt;&gt;0,Q565,IF($AV565=0,0,AN565/$AV565*$Z565))</f>
      </c>
      <c r="BE565" s="18">
        <f>IF(R565&lt;&gt;0,R565,IF($AV565=0,0,AO565/$AV565*$Z565))</f>
      </c>
      <c r="BF565" s="18">
        <f>IF(S565&lt;&gt;0,S565,IF($AV565=0,0,AP565/$AV565*$Z565))</f>
      </c>
      <c r="BG565" s="18">
        <f>IF(T565&lt;&gt;0,T565,IF($AV565=0,0,AQ565/$AV565*$Z565))</f>
      </c>
      <c r="BH565" s="18">
        <f>IF(U565&lt;&gt;0,U565,IF($AV565=0,0,AR565/$AV565*$Z565))</f>
      </c>
      <c r="BI565" s="18">
        <f>IF(V565&lt;&gt;0,V565,IF($AV565=0,0,AS565/$AV565*$Z565))</f>
      </c>
      <c r="BJ565" s="18">
        <f>IF(W565&lt;&gt;0,W565,IF($AV565=0,0,AT565/$AV565*$Z565))</f>
      </c>
      <c r="BK565" s="18">
        <f>IF(X565&lt;&gt;0,X565,IF($AV565=0,0,AU565/$AV565*$Z565))</f>
      </c>
      <c r="BL565" s="18">
        <f>SUM(AW565:BK565)</f>
      </c>
      <c r="BM565" s="18">
        <f>I565-BL565</f>
      </c>
    </row>
    <row r="566" outlineLevel="4">
      <c r="A566" s="5" t="str">
        <v>14.1.2.4</v>
      </c>
      <c r="B566" s="5" t="str">
        <v/>
      </c>
      <c r="C566" s="5" t="str">
        <v>BSPRELGENG107</v>
      </c>
      <c r="D566" s="5" t="str">
        <v>BSPRELGENG107</v>
      </c>
      <c r="E566" s="19">
        <f>IFERROR(_xlfn.XLOOKUP(F566,Assumptions!B:B,Assumptions!C:C),0)</f>
      </c>
      <c r="F566" s="5" t="str">
        <v>Site Delivery USD</v>
      </c>
      <c r="G566" s="5" t="str">
        <v/>
      </c>
      <c r="H566" s="18">
        <f>G564*E566</f>
      </c>
      <c r="I566" s="18">
        <f>H566*(1-0)</f>
      </c>
      <c r="J566" s="18">
        <v>0</v>
      </c>
      <c r="K566" s="18">
        <v>0</v>
      </c>
      <c r="L566" s="18">
        <v>0</v>
      </c>
      <c r="M566" s="18">
        <v>0</v>
      </c>
      <c r="N566" s="18">
        <v>0</v>
      </c>
      <c r="O566" s="18">
        <v>0</v>
      </c>
      <c r="P566" s="18">
        <v>0</v>
      </c>
      <c r="Q566" s="18">
        <v>0</v>
      </c>
      <c r="R566" s="18">
        <v>0</v>
      </c>
      <c r="S566" s="18">
        <v>0</v>
      </c>
      <c r="T566" s="18">
        <v>0</v>
      </c>
      <c r="U566" s="18">
        <v>0</v>
      </c>
      <c r="V566" s="18">
        <v>0</v>
      </c>
      <c r="W566" s="18">
        <v>0</v>
      </c>
      <c r="X566" s="18">
        <v>0</v>
      </c>
      <c r="Y566" s="18">
        <f>SUM(J566:X566)</f>
      </c>
      <c r="Z566" s="18">
        <f>I566-Y566</f>
      </c>
      <c r="AA566" s="20">
        <v>46294</v>
      </c>
      <c r="AB566" s="20">
        <v>46294</v>
      </c>
      <c r="AC566" s="18">
        <f>IFERROR(_xlfn.XLOOKUP(F566,Assumptions!B:B,Assumptions!D:D),0)</f>
      </c>
      <c r="AD566" s="20">
        <f>AA566+AC566</f>
      </c>
      <c r="AE566" s="20">
        <f>AC566+AB566</f>
      </c>
      <c r="AF566" s="5" t="str">
        <v/>
      </c>
      <c r="AG566" s="18">
        <f>IFERROR(_xlfn.BETA.DIST(DATE(YEAR(AG$2),MONTH(AG$2),15),$AD$2,$AE$2,FALSE,DATE(YEAR($AD566),MONTH($AD566),1),DATE(YEAR($AE566),MONTH($AE566),28)),0)</f>
      </c>
      <c r="AH566" s="18">
        <f>IFERROR(_xlfn.BETA.DIST(DATE(YEAR(AH$2),MONTH(AH$2),15),$AD$2,$AE$2,FALSE,DATE(YEAR($AD566),MONTH($AD566),1),DATE(YEAR($AE566),MONTH($AE566),28)),0)</f>
      </c>
      <c r="AI566" s="18">
        <f>IFERROR(_xlfn.BETA.DIST(DATE(YEAR(AI$2),MONTH(AI$2),15),$AD$2,$AE$2,FALSE,DATE(YEAR($AD566),MONTH($AD566),1),DATE(YEAR($AE566),MONTH($AE566),28)),0)</f>
      </c>
      <c r="AJ566" s="18">
        <f>IFERROR(_xlfn.BETA.DIST(DATE(YEAR(AJ$2),MONTH(AJ$2),15),$AD$2,$AE$2,FALSE,DATE(YEAR($AD566),MONTH($AD566),1),DATE(YEAR($AE566),MONTH($AE566),28)),0)</f>
      </c>
      <c r="AK566" s="18">
        <f>IFERROR(_xlfn.BETA.DIST(DATE(YEAR(AK$2),MONTH(AK$2),15),$AD$2,$AE$2,FALSE,DATE(YEAR($AD566),MONTH($AD566),1),DATE(YEAR($AE566),MONTH($AE566),28)),0)</f>
      </c>
      <c r="AL566" s="18">
        <f>IFERROR(_xlfn.BETA.DIST(DATE(YEAR(AL$2),MONTH(AL$2),15),$AD$2,$AE$2,FALSE,DATE(YEAR($AD566),MONTH($AD566),1),DATE(YEAR($AE566),MONTH($AE566),28)),0)</f>
      </c>
      <c r="AM566" s="18">
        <f>IFERROR(_xlfn.BETA.DIST(DATE(YEAR(AM$2),MONTH(AM$2),15),$AD$2,$AE$2,FALSE,DATE(YEAR($AD566),MONTH($AD566),1),DATE(YEAR($AE566),MONTH($AE566),28)),0)</f>
      </c>
      <c r="AN566" s="18">
        <f>IFERROR(_xlfn.BETA.DIST(DATE(YEAR(AN$2),MONTH(AN$2),15),$AD$2,$AE$2,FALSE,DATE(YEAR($AD566),MONTH($AD566),1),DATE(YEAR($AE566),MONTH($AE566),28)),0)</f>
      </c>
      <c r="AO566" s="18">
        <f>IFERROR(_xlfn.BETA.DIST(DATE(YEAR(AO$2),MONTH(AO$2),15),$AD$2,$AE$2,FALSE,DATE(YEAR($AD566),MONTH($AD566),1),DATE(YEAR($AE566),MONTH($AE566),28)),0)</f>
      </c>
      <c r="AP566" s="18">
        <f>IFERROR(_xlfn.BETA.DIST(DATE(YEAR(AP$2),MONTH(AP$2),15),$AD$2,$AE$2,FALSE,DATE(YEAR($AD566),MONTH($AD566),1),DATE(YEAR($AE566),MONTH($AE566),28)),0)</f>
      </c>
      <c r="AQ566" s="18">
        <f>IFERROR(_xlfn.BETA.DIST(DATE(YEAR(AQ$2),MONTH(AQ$2),15),$AD$2,$AE$2,FALSE,DATE(YEAR($AD566),MONTH($AD566),1),DATE(YEAR($AE566),MONTH($AE566),28)),0)</f>
      </c>
      <c r="AR566" s="18">
        <f>IFERROR(_xlfn.BETA.DIST(DATE(YEAR(AR$2),MONTH(AR$2),15),$AD$2,$AE$2,FALSE,DATE(YEAR($AD566),MONTH($AD566),1),DATE(YEAR($AE566),MONTH($AE566),28)),0)</f>
      </c>
      <c r="AS566" s="18">
        <f>IFERROR(_xlfn.BETA.DIST(DATE(YEAR(AS$2),MONTH(AS$2),15),$AD$2,$AE$2,FALSE,DATE(YEAR($AD566),MONTH($AD566),1),DATE(YEAR($AE566),MONTH($AE566),28)),0)</f>
      </c>
      <c r="AT566" s="18">
        <f>IFERROR(_xlfn.BETA.DIST(DATE(YEAR(AT$2),MONTH(AT$2),15),$AD$2,$AE$2,FALSE,DATE(YEAR($AD566),MONTH($AD566),1),DATE(YEAR($AE566),MONTH($AE566),28)),0)</f>
      </c>
      <c r="AU566" s="18">
        <f>IFERROR(_xlfn.BETA.DIST(DATE(YEAR(AU$2),MONTH(AU$2),15),$AD$2,$AE$2,FALSE,DATE(YEAR($AD566),MONTH($AD566),1),DATE(YEAR($AE566),MONTH($AE566),28)),0)</f>
      </c>
      <c r="AV566" s="18">
        <f>SUM(AG566:AU566)</f>
      </c>
      <c r="AW566" s="18">
        <f>IF(J566&lt;&gt;0,J566,IF($AV566=0,0,AG566/$AV566*$Z566))</f>
      </c>
      <c r="AX566" s="18">
        <f>IF(K566&lt;&gt;0,K566,IF($AV566=0,0,AH566/$AV566*$Z566))</f>
      </c>
      <c r="AY566" s="18">
        <f>IF(L566&lt;&gt;0,L566,IF($AV566=0,0,AI566/$AV566*$Z566))</f>
      </c>
      <c r="AZ566" s="18">
        <f>IF(M566&lt;&gt;0,M566,IF($AV566=0,0,AJ566/$AV566*$Z566))</f>
      </c>
      <c r="BA566" s="18">
        <f>IF(N566&lt;&gt;0,N566,IF($AV566=0,0,AK566/$AV566*$Z566))</f>
      </c>
      <c r="BB566" s="18">
        <f>IF(O566&lt;&gt;0,O566,IF($AV566=0,0,AL566/$AV566*$Z566))</f>
      </c>
      <c r="BC566" s="18">
        <f>IF(P566&lt;&gt;0,P566,IF($AV566=0,0,AM566/$AV566*$Z566))</f>
      </c>
      <c r="BD566" s="18">
        <f>IF(Q566&lt;&gt;0,Q566,IF($AV566=0,0,AN566/$AV566*$Z566))</f>
      </c>
      <c r="BE566" s="18">
        <f>IF(R566&lt;&gt;0,R566,IF($AV566=0,0,AO566/$AV566*$Z566))</f>
      </c>
      <c r="BF566" s="18">
        <f>IF(S566&lt;&gt;0,S566,IF($AV566=0,0,AP566/$AV566*$Z566))</f>
      </c>
      <c r="BG566" s="18">
        <f>IF(T566&lt;&gt;0,T566,IF($AV566=0,0,AQ566/$AV566*$Z566))</f>
      </c>
      <c r="BH566" s="18">
        <f>IF(U566&lt;&gt;0,U566,IF($AV566=0,0,AR566/$AV566*$Z566))</f>
      </c>
      <c r="BI566" s="18">
        <f>IF(V566&lt;&gt;0,V566,IF($AV566=0,0,AS566/$AV566*$Z566))</f>
      </c>
      <c r="BJ566" s="18">
        <f>IF(W566&lt;&gt;0,W566,IF($AV566=0,0,AT566/$AV566*$Z566))</f>
      </c>
      <c r="BK566" s="18">
        <f>IF(X566&lt;&gt;0,X566,IF($AV566=0,0,AU566/$AV566*$Z566))</f>
      </c>
      <c r="BL566" s="18">
        <f>SUM(AW566:BK566)</f>
      </c>
      <c r="BM566" s="18">
        <f>I566-BL566</f>
      </c>
    </row>
    <row r="567" outlineLevel="4">
      <c r="A567" s="5" t="str">
        <v>14.1.2.4</v>
      </c>
      <c r="B567" s="5" t="str">
        <v/>
      </c>
      <c r="C567" s="5" t="str">
        <v>BSKDGNGENGR07</v>
      </c>
      <c r="D567" s="5" t="str">
        <v>BSKDGNGENGR07</v>
      </c>
      <c r="E567" s="19">
        <f>IFERROR(_xlfn.XLOOKUP(F567,Assumptions!B:B,Assumptions!C:C),0)</f>
      </c>
      <c r="F567" s="5" t="str">
        <v>Retention</v>
      </c>
      <c r="G567" s="5" t="str">
        <v/>
      </c>
      <c r="H567" s="18">
        <f>G564*E567</f>
      </c>
      <c r="I567" s="18">
        <f>H567*(1-0)</f>
      </c>
      <c r="J567" s="18">
        <v>0</v>
      </c>
      <c r="K567" s="18">
        <v>0</v>
      </c>
      <c r="L567" s="18">
        <v>0</v>
      </c>
      <c r="M567" s="18">
        <v>0</v>
      </c>
      <c r="N567" s="18">
        <v>0</v>
      </c>
      <c r="O567" s="18">
        <v>0</v>
      </c>
      <c r="P567" s="18">
        <v>0</v>
      </c>
      <c r="Q567" s="18">
        <v>0</v>
      </c>
      <c r="R567" s="18">
        <v>0</v>
      </c>
      <c r="S567" s="18">
        <v>0</v>
      </c>
      <c r="T567" s="18">
        <v>0</v>
      </c>
      <c r="U567" s="18">
        <v>0</v>
      </c>
      <c r="V567" s="18">
        <v>0</v>
      </c>
      <c r="W567" s="18">
        <v>0</v>
      </c>
      <c r="X567" s="18">
        <v>0</v>
      </c>
      <c r="Y567" s="18">
        <f>SUM(J567:X567)</f>
      </c>
      <c r="Z567" s="18">
        <f>I567-Y567</f>
      </c>
      <c r="AA567" s="20">
        <v>46483</v>
      </c>
      <c r="AB567" s="20">
        <v>46483</v>
      </c>
      <c r="AC567" s="18">
        <f>IFERROR(_xlfn.XLOOKUP(F567,Assumptions!B:B,Assumptions!D:D),0)</f>
      </c>
      <c r="AD567" s="20">
        <f>AA567+AC567</f>
      </c>
      <c r="AE567" s="20">
        <f>AC567+AB567</f>
      </c>
      <c r="AF567" s="5" t="str">
        <v/>
      </c>
      <c r="AG567" s="18">
        <f>IFERROR(_xlfn.BETA.DIST(DATE(YEAR(AG$2),MONTH(AG$2),15),$AD$2,$AE$2,FALSE,DATE(YEAR($AD567),MONTH($AD567),1),DATE(YEAR($AE567),MONTH($AE567),28)),0)</f>
      </c>
      <c r="AH567" s="18">
        <f>IFERROR(_xlfn.BETA.DIST(DATE(YEAR(AH$2),MONTH(AH$2),15),$AD$2,$AE$2,FALSE,DATE(YEAR($AD567),MONTH($AD567),1),DATE(YEAR($AE567),MONTH($AE567),28)),0)</f>
      </c>
      <c r="AI567" s="18">
        <f>IFERROR(_xlfn.BETA.DIST(DATE(YEAR(AI$2),MONTH(AI$2),15),$AD$2,$AE$2,FALSE,DATE(YEAR($AD567),MONTH($AD567),1),DATE(YEAR($AE567),MONTH($AE567),28)),0)</f>
      </c>
      <c r="AJ567" s="18">
        <f>IFERROR(_xlfn.BETA.DIST(DATE(YEAR(AJ$2),MONTH(AJ$2),15),$AD$2,$AE$2,FALSE,DATE(YEAR($AD567),MONTH($AD567),1),DATE(YEAR($AE567),MONTH($AE567),28)),0)</f>
      </c>
      <c r="AK567" s="18">
        <f>IFERROR(_xlfn.BETA.DIST(DATE(YEAR(AK$2),MONTH(AK$2),15),$AD$2,$AE$2,FALSE,DATE(YEAR($AD567),MONTH($AD567),1),DATE(YEAR($AE567),MONTH($AE567),28)),0)</f>
      </c>
      <c r="AL567" s="18">
        <f>IFERROR(_xlfn.BETA.DIST(DATE(YEAR(AL$2),MONTH(AL$2),15),$AD$2,$AE$2,FALSE,DATE(YEAR($AD567),MONTH($AD567),1),DATE(YEAR($AE567),MONTH($AE567),28)),0)</f>
      </c>
      <c r="AM567" s="18">
        <f>IFERROR(_xlfn.BETA.DIST(DATE(YEAR(AM$2),MONTH(AM$2),15),$AD$2,$AE$2,FALSE,DATE(YEAR($AD567),MONTH($AD567),1),DATE(YEAR($AE567),MONTH($AE567),28)),0)</f>
      </c>
      <c r="AN567" s="18">
        <f>IFERROR(_xlfn.BETA.DIST(DATE(YEAR(AN$2),MONTH(AN$2),15),$AD$2,$AE$2,FALSE,DATE(YEAR($AD567),MONTH($AD567),1),DATE(YEAR($AE567),MONTH($AE567),28)),0)</f>
      </c>
      <c r="AO567" s="18">
        <f>IFERROR(_xlfn.BETA.DIST(DATE(YEAR(AO$2),MONTH(AO$2),15),$AD$2,$AE$2,FALSE,DATE(YEAR($AD567),MONTH($AD567),1),DATE(YEAR($AE567),MONTH($AE567),28)),0)</f>
      </c>
      <c r="AP567" s="18">
        <f>IFERROR(_xlfn.BETA.DIST(DATE(YEAR(AP$2),MONTH(AP$2),15),$AD$2,$AE$2,FALSE,DATE(YEAR($AD567),MONTH($AD567),1),DATE(YEAR($AE567),MONTH($AE567),28)),0)</f>
      </c>
      <c r="AQ567" s="18">
        <f>IFERROR(_xlfn.BETA.DIST(DATE(YEAR(AQ$2),MONTH(AQ$2),15),$AD$2,$AE$2,FALSE,DATE(YEAR($AD567),MONTH($AD567),1),DATE(YEAR($AE567),MONTH($AE567),28)),0)</f>
      </c>
      <c r="AR567" s="18">
        <f>IFERROR(_xlfn.BETA.DIST(DATE(YEAR(AR$2),MONTH(AR$2),15),$AD$2,$AE$2,FALSE,DATE(YEAR($AD567),MONTH($AD567),1),DATE(YEAR($AE567),MONTH($AE567),28)),0)</f>
      </c>
      <c r="AS567" s="18">
        <f>IFERROR(_xlfn.BETA.DIST(DATE(YEAR(AS$2),MONTH(AS$2),15),$AD$2,$AE$2,FALSE,DATE(YEAR($AD567),MONTH($AD567),1),DATE(YEAR($AE567),MONTH($AE567),28)),0)</f>
      </c>
      <c r="AT567" s="18">
        <f>IFERROR(_xlfn.BETA.DIST(DATE(YEAR(AT$2),MONTH(AT$2),15),$AD$2,$AE$2,FALSE,DATE(YEAR($AD567),MONTH($AD567),1),DATE(YEAR($AE567),MONTH($AE567),28)),0)</f>
      </c>
      <c r="AU567" s="18">
        <f>IFERROR(_xlfn.BETA.DIST(DATE(YEAR(AU$2),MONTH(AU$2),15),$AD$2,$AE$2,FALSE,DATE(YEAR($AD567),MONTH($AD567),1),DATE(YEAR($AE567),MONTH($AE567),28)),0)</f>
      </c>
      <c r="AV567" s="18">
        <f>SUM(AG567:AU567)</f>
      </c>
      <c r="AW567" s="18">
        <f>IF(J567&lt;&gt;0,J567,IF($AV567=0,0,AG567/$AV567*$Z567))</f>
      </c>
      <c r="AX567" s="18">
        <f>IF(K567&lt;&gt;0,K567,IF($AV567=0,0,AH567/$AV567*$Z567))</f>
      </c>
      <c r="AY567" s="18">
        <f>IF(L567&lt;&gt;0,L567,IF($AV567=0,0,AI567/$AV567*$Z567))</f>
      </c>
      <c r="AZ567" s="18">
        <f>IF(M567&lt;&gt;0,M567,IF($AV567=0,0,AJ567/$AV567*$Z567))</f>
      </c>
      <c r="BA567" s="18">
        <f>IF(N567&lt;&gt;0,N567,IF($AV567=0,0,AK567/$AV567*$Z567))</f>
      </c>
      <c r="BB567" s="18">
        <f>IF(O567&lt;&gt;0,O567,IF($AV567=0,0,AL567/$AV567*$Z567))</f>
      </c>
      <c r="BC567" s="18">
        <f>IF(P567&lt;&gt;0,P567,IF($AV567=0,0,AM567/$AV567*$Z567))</f>
      </c>
      <c r="BD567" s="18">
        <f>IF(Q567&lt;&gt;0,Q567,IF($AV567=0,0,AN567/$AV567*$Z567))</f>
      </c>
      <c r="BE567" s="18">
        <f>IF(R567&lt;&gt;0,R567,IF($AV567=0,0,AO567/$AV567*$Z567))</f>
      </c>
      <c r="BF567" s="18">
        <f>IF(S567&lt;&gt;0,S567,IF($AV567=0,0,AP567/$AV567*$Z567))</f>
      </c>
      <c r="BG567" s="18">
        <f>IF(T567&lt;&gt;0,T567,IF($AV567=0,0,AQ567/$AV567*$Z567))</f>
      </c>
      <c r="BH567" s="18">
        <f>IF(U567&lt;&gt;0,U567,IF($AV567=0,0,AR567/$AV567*$Z567))</f>
      </c>
      <c r="BI567" s="18">
        <f>IF(V567&lt;&gt;0,V567,IF($AV567=0,0,AS567/$AV567*$Z567))</f>
      </c>
      <c r="BJ567" s="18">
        <f>IF(W567&lt;&gt;0,W567,IF($AV567=0,0,AT567/$AV567*$Z567))</f>
      </c>
      <c r="BK567" s="18">
        <f>IF(X567&lt;&gt;0,X567,IF($AV567=0,0,AU567/$AV567*$Z567))</f>
      </c>
      <c r="BL567" s="18">
        <f>SUM(AW567:BK567)</f>
      </c>
      <c r="BM567" s="18">
        <f>I567-BL567</f>
      </c>
    </row>
    <row r="568" outlineLevel="3">
      <c r="A568" s="17" t="str">
        <v>14.1.2.5</v>
      </c>
      <c r="B568" s="17" t="str">
        <v/>
      </c>
      <c r="C568" s="17" t="str">
        <v/>
      </c>
      <c r="D568" s="17" t="str">
        <v/>
      </c>
      <c r="E568" s="17" t="str">
        <v>14.1.2.5</v>
      </c>
      <c r="F568" s="17" t="str">
        <v>Set of opening and closing relays for disconnector and earthing switch.</v>
      </c>
      <c r="G568" s="17">
        <v>2825.54</v>
      </c>
      <c r="H568" s="17" t="str">
        <v/>
      </c>
      <c r="I568" s="17" t="str">
        <v/>
      </c>
      <c r="J568" s="17" t="str">
        <v/>
      </c>
      <c r="K568" s="17" t="str">
        <v/>
      </c>
      <c r="L568" s="17" t="str">
        <v/>
      </c>
      <c r="M568" s="17" t="str">
        <v/>
      </c>
      <c r="N568" s="17" t="str">
        <v/>
      </c>
      <c r="O568" s="17" t="str">
        <v/>
      </c>
      <c r="P568" s="17" t="str">
        <v/>
      </c>
      <c r="Q568" s="17" t="str">
        <v/>
      </c>
      <c r="R568" s="17" t="str">
        <v/>
      </c>
      <c r="S568" s="17" t="str">
        <v/>
      </c>
      <c r="T568" s="17" t="str">
        <v/>
      </c>
      <c r="U568" s="17" t="str">
        <v/>
      </c>
      <c r="V568" s="17" t="str">
        <v/>
      </c>
      <c r="W568" s="17" t="str">
        <v/>
      </c>
      <c r="X568" s="17" t="str">
        <v/>
      </c>
      <c r="Y568" s="17" t="str">
        <v/>
      </c>
      <c r="Z568" s="17" t="str">
        <v/>
      </c>
      <c r="AA568" s="17" t="str">
        <v/>
      </c>
      <c r="AB568" s="17" t="str">
        <v/>
      </c>
      <c r="AC568" s="17" t="str">
        <v/>
      </c>
      <c r="AD568" s="17" t="str">
        <v/>
      </c>
      <c r="AE568" s="17" t="str">
        <v/>
      </c>
      <c r="AF568" s="5" t="str">
        <v/>
      </c>
      <c r="AG568" s="18">
        <f>IFERROR(_xlfn.BETA.DIST(DATE(YEAR(AG$2),MONTH(AG$2),15),$AD$2,$AE$2,FALSE,DATE(YEAR($AD568),MONTH($AD568),1),DATE(YEAR($AE568),MONTH($AE568),28)),0)</f>
      </c>
      <c r="AH568" s="18">
        <f>IFERROR(_xlfn.BETA.DIST(DATE(YEAR(AH$2),MONTH(AH$2),15),$AD$2,$AE$2,FALSE,DATE(YEAR($AD568),MONTH($AD568),1),DATE(YEAR($AE568),MONTH($AE568),28)),0)</f>
      </c>
      <c r="AI568" s="18">
        <f>IFERROR(_xlfn.BETA.DIST(DATE(YEAR(AI$2),MONTH(AI$2),15),$AD$2,$AE$2,FALSE,DATE(YEAR($AD568),MONTH($AD568),1),DATE(YEAR($AE568),MONTH($AE568),28)),0)</f>
      </c>
      <c r="AJ568" s="18">
        <f>IFERROR(_xlfn.BETA.DIST(DATE(YEAR(AJ$2),MONTH(AJ$2),15),$AD$2,$AE$2,FALSE,DATE(YEAR($AD568),MONTH($AD568),1),DATE(YEAR($AE568),MONTH($AE568),28)),0)</f>
      </c>
      <c r="AK568" s="18">
        <f>IFERROR(_xlfn.BETA.DIST(DATE(YEAR(AK$2),MONTH(AK$2),15),$AD$2,$AE$2,FALSE,DATE(YEAR($AD568),MONTH($AD568),1),DATE(YEAR($AE568),MONTH($AE568),28)),0)</f>
      </c>
      <c r="AL568" s="18">
        <f>IFERROR(_xlfn.BETA.DIST(DATE(YEAR(AL$2),MONTH(AL$2),15),$AD$2,$AE$2,FALSE,DATE(YEAR($AD568),MONTH($AD568),1),DATE(YEAR($AE568),MONTH($AE568),28)),0)</f>
      </c>
      <c r="AM568" s="18">
        <f>IFERROR(_xlfn.BETA.DIST(DATE(YEAR(AM$2),MONTH(AM$2),15),$AD$2,$AE$2,FALSE,DATE(YEAR($AD568),MONTH($AD568),1),DATE(YEAR($AE568),MONTH($AE568),28)),0)</f>
      </c>
      <c r="AN568" s="18">
        <f>IFERROR(_xlfn.BETA.DIST(DATE(YEAR(AN$2),MONTH(AN$2),15),$AD$2,$AE$2,FALSE,DATE(YEAR($AD568),MONTH($AD568),1),DATE(YEAR($AE568),MONTH($AE568),28)),0)</f>
      </c>
      <c r="AO568" s="18">
        <f>IFERROR(_xlfn.BETA.DIST(DATE(YEAR(AO$2),MONTH(AO$2),15),$AD$2,$AE$2,FALSE,DATE(YEAR($AD568),MONTH($AD568),1),DATE(YEAR($AE568),MONTH($AE568),28)),0)</f>
      </c>
      <c r="AP568" s="18">
        <f>IFERROR(_xlfn.BETA.DIST(DATE(YEAR(AP$2),MONTH(AP$2),15),$AD$2,$AE$2,FALSE,DATE(YEAR($AD568),MONTH($AD568),1),DATE(YEAR($AE568),MONTH($AE568),28)),0)</f>
      </c>
      <c r="AQ568" s="18">
        <f>IFERROR(_xlfn.BETA.DIST(DATE(YEAR(AQ$2),MONTH(AQ$2),15),$AD$2,$AE$2,FALSE,DATE(YEAR($AD568),MONTH($AD568),1),DATE(YEAR($AE568),MONTH($AE568),28)),0)</f>
      </c>
      <c r="AR568" s="18">
        <f>IFERROR(_xlfn.BETA.DIST(DATE(YEAR(AR$2),MONTH(AR$2),15),$AD$2,$AE$2,FALSE,DATE(YEAR($AD568),MONTH($AD568),1),DATE(YEAR($AE568),MONTH($AE568),28)),0)</f>
      </c>
      <c r="AS568" s="18">
        <f>IFERROR(_xlfn.BETA.DIST(DATE(YEAR(AS$2),MONTH(AS$2),15),$AD$2,$AE$2,FALSE,DATE(YEAR($AD568),MONTH($AD568),1),DATE(YEAR($AE568),MONTH($AE568),28)),0)</f>
      </c>
      <c r="AT568" s="18">
        <f>IFERROR(_xlfn.BETA.DIST(DATE(YEAR(AT$2),MONTH(AT$2),15),$AD$2,$AE$2,FALSE,DATE(YEAR($AD568),MONTH($AD568),1),DATE(YEAR($AE568),MONTH($AE568),28)),0)</f>
      </c>
      <c r="AU568" s="18">
        <f>IFERROR(_xlfn.BETA.DIST(DATE(YEAR(AU$2),MONTH(AU$2),15),$AD$2,$AE$2,FALSE,DATE(YEAR($AD568),MONTH($AD568),1),DATE(YEAR($AE568),MONTH($AE568),28)),0)</f>
      </c>
      <c r="AV568" s="18">
        <f>SUM(AG568:AU568)</f>
      </c>
      <c r="AW568" s="18">
        <f>IF(J568&lt;&gt;0,J568,IF($AV568=0,0,AG568/$AV568*$Z568))</f>
      </c>
      <c r="AX568" s="18">
        <f>IF(K568&lt;&gt;0,K568,IF($AV568=0,0,AH568/$AV568*$Z568))</f>
      </c>
      <c r="AY568" s="18">
        <f>IF(L568&lt;&gt;0,L568,IF($AV568=0,0,AI568/$AV568*$Z568))</f>
      </c>
      <c r="AZ568" s="18">
        <f>IF(M568&lt;&gt;0,M568,IF($AV568=0,0,AJ568/$AV568*$Z568))</f>
      </c>
      <c r="BA568" s="18">
        <f>IF(N568&lt;&gt;0,N568,IF($AV568=0,0,AK568/$AV568*$Z568))</f>
      </c>
      <c r="BB568" s="18">
        <f>IF(O568&lt;&gt;0,O568,IF($AV568=0,0,AL568/$AV568*$Z568))</f>
      </c>
      <c r="BC568" s="18">
        <f>IF(P568&lt;&gt;0,P568,IF($AV568=0,0,AM568/$AV568*$Z568))</f>
      </c>
      <c r="BD568" s="18">
        <f>IF(Q568&lt;&gt;0,Q568,IF($AV568=0,0,AN568/$AV568*$Z568))</f>
      </c>
      <c r="BE568" s="18">
        <f>IF(R568&lt;&gt;0,R568,IF($AV568=0,0,AO568/$AV568*$Z568))</f>
      </c>
      <c r="BF568" s="18">
        <f>IF(S568&lt;&gt;0,S568,IF($AV568=0,0,AP568/$AV568*$Z568))</f>
      </c>
      <c r="BG568" s="18">
        <f>IF(T568&lt;&gt;0,T568,IF($AV568=0,0,AQ568/$AV568*$Z568))</f>
      </c>
      <c r="BH568" s="18">
        <f>IF(U568&lt;&gt;0,U568,IF($AV568=0,0,AR568/$AV568*$Z568))</f>
      </c>
      <c r="BI568" s="18">
        <f>IF(V568&lt;&gt;0,V568,IF($AV568=0,0,AS568/$AV568*$Z568))</f>
      </c>
      <c r="BJ568" s="18">
        <f>IF(W568&lt;&gt;0,W568,IF($AV568=0,0,AT568/$AV568*$Z568))</f>
      </c>
      <c r="BK568" s="18">
        <f>IF(X568&lt;&gt;0,X568,IF($AV568=0,0,AU568/$AV568*$Z568))</f>
      </c>
      <c r="BL568" s="18">
        <f>SUM(AW568:BK568)</f>
      </c>
      <c r="BM568" s="17" t="str">
        <v/>
      </c>
    </row>
    <row r="569" outlineLevel="4">
      <c r="A569" s="5" t="str">
        <v>14.1.2.5</v>
      </c>
      <c r="B569" s="5" t="str">
        <v/>
      </c>
      <c r="C569" s="5" t="str">
        <v>BSKDGNGENGR05</v>
      </c>
      <c r="D569" s="5" t="str">
        <v>BSKDGNGENGR05</v>
      </c>
      <c r="E569" s="19">
        <f>IFERROR(_xlfn.XLOOKUP(F569,Assumptions!B:B,Assumptions!C:C),0)</f>
      </c>
      <c r="F569" s="5" t="str">
        <v>Advanced Payment</v>
      </c>
      <c r="G569" s="5" t="str">
        <v/>
      </c>
      <c r="H569" s="18">
        <f>G568*E569</f>
      </c>
      <c r="I569" s="18">
        <f>H569*(1-0)</f>
      </c>
      <c r="J569" s="18">
        <v>0</v>
      </c>
      <c r="K569" s="18">
        <v>0</v>
      </c>
      <c r="L569" s="18">
        <v>0</v>
      </c>
      <c r="M569" s="18">
        <v>0</v>
      </c>
      <c r="N569" s="18">
        <v>0</v>
      </c>
      <c r="O569" s="18">
        <v>0</v>
      </c>
      <c r="P569" s="18">
        <v>0</v>
      </c>
      <c r="Q569" s="18">
        <v>0</v>
      </c>
      <c r="R569" s="18">
        <v>0</v>
      </c>
      <c r="S569" s="18">
        <v>0</v>
      </c>
      <c r="T569" s="18">
        <v>0</v>
      </c>
      <c r="U569" s="18">
        <v>0</v>
      </c>
      <c r="V569" s="18">
        <v>0</v>
      </c>
      <c r="W569" s="18">
        <v>0</v>
      </c>
      <c r="X569" s="18">
        <v>0</v>
      </c>
      <c r="Y569" s="18">
        <f>SUM(J569:X569)</f>
      </c>
      <c r="Z569" s="18">
        <f>I569-Y569</f>
      </c>
      <c r="AA569" s="20">
        <v>46026</v>
      </c>
      <c r="AB569" s="20">
        <v>46026</v>
      </c>
      <c r="AC569" s="18">
        <f>IFERROR(_xlfn.XLOOKUP(F569,Assumptions!B:B,Assumptions!D:D),0)</f>
      </c>
      <c r="AD569" s="20">
        <f>AA569+AC569</f>
      </c>
      <c r="AE569" s="20">
        <f>AC569+AB569</f>
      </c>
      <c r="AF569" s="5" t="str">
        <v/>
      </c>
      <c r="AG569" s="18">
        <f>IFERROR(_xlfn.BETA.DIST(DATE(YEAR(AG$2),MONTH(AG$2),15),$AD$2,$AE$2,FALSE,DATE(YEAR($AD569),MONTH($AD569),1),DATE(YEAR($AE569),MONTH($AE569),28)),0)</f>
      </c>
      <c r="AH569" s="18">
        <f>IFERROR(_xlfn.BETA.DIST(DATE(YEAR(AH$2),MONTH(AH$2),15),$AD$2,$AE$2,FALSE,DATE(YEAR($AD569),MONTH($AD569),1),DATE(YEAR($AE569),MONTH($AE569),28)),0)</f>
      </c>
      <c r="AI569" s="18">
        <f>IFERROR(_xlfn.BETA.DIST(DATE(YEAR(AI$2),MONTH(AI$2),15),$AD$2,$AE$2,FALSE,DATE(YEAR($AD569),MONTH($AD569),1),DATE(YEAR($AE569),MONTH($AE569),28)),0)</f>
      </c>
      <c r="AJ569" s="18">
        <f>IFERROR(_xlfn.BETA.DIST(DATE(YEAR(AJ$2),MONTH(AJ$2),15),$AD$2,$AE$2,FALSE,DATE(YEAR($AD569),MONTH($AD569),1),DATE(YEAR($AE569),MONTH($AE569),28)),0)</f>
      </c>
      <c r="AK569" s="18">
        <f>IFERROR(_xlfn.BETA.DIST(DATE(YEAR(AK$2),MONTH(AK$2),15),$AD$2,$AE$2,FALSE,DATE(YEAR($AD569),MONTH($AD569),1),DATE(YEAR($AE569),MONTH($AE569),28)),0)</f>
      </c>
      <c r="AL569" s="18">
        <f>IFERROR(_xlfn.BETA.DIST(DATE(YEAR(AL$2),MONTH(AL$2),15),$AD$2,$AE$2,FALSE,DATE(YEAR($AD569),MONTH($AD569),1),DATE(YEAR($AE569),MONTH($AE569),28)),0)</f>
      </c>
      <c r="AM569" s="18">
        <f>IFERROR(_xlfn.BETA.DIST(DATE(YEAR(AM$2),MONTH(AM$2),15),$AD$2,$AE$2,FALSE,DATE(YEAR($AD569),MONTH($AD569),1),DATE(YEAR($AE569),MONTH($AE569),28)),0)</f>
      </c>
      <c r="AN569" s="18">
        <f>IFERROR(_xlfn.BETA.DIST(DATE(YEAR(AN$2),MONTH(AN$2),15),$AD$2,$AE$2,FALSE,DATE(YEAR($AD569),MONTH($AD569),1),DATE(YEAR($AE569),MONTH($AE569),28)),0)</f>
      </c>
      <c r="AO569" s="18">
        <f>IFERROR(_xlfn.BETA.DIST(DATE(YEAR(AO$2),MONTH(AO$2),15),$AD$2,$AE$2,FALSE,DATE(YEAR($AD569),MONTH($AD569),1),DATE(YEAR($AE569),MONTH($AE569),28)),0)</f>
      </c>
      <c r="AP569" s="18">
        <f>IFERROR(_xlfn.BETA.DIST(DATE(YEAR(AP$2),MONTH(AP$2),15),$AD$2,$AE$2,FALSE,DATE(YEAR($AD569),MONTH($AD569),1),DATE(YEAR($AE569),MONTH($AE569),28)),0)</f>
      </c>
      <c r="AQ569" s="18">
        <f>IFERROR(_xlfn.BETA.DIST(DATE(YEAR(AQ$2),MONTH(AQ$2),15),$AD$2,$AE$2,FALSE,DATE(YEAR($AD569),MONTH($AD569),1),DATE(YEAR($AE569),MONTH($AE569),28)),0)</f>
      </c>
      <c r="AR569" s="18">
        <f>IFERROR(_xlfn.BETA.DIST(DATE(YEAR(AR$2),MONTH(AR$2),15),$AD$2,$AE$2,FALSE,DATE(YEAR($AD569),MONTH($AD569),1),DATE(YEAR($AE569),MONTH($AE569),28)),0)</f>
      </c>
      <c r="AS569" s="18">
        <f>IFERROR(_xlfn.BETA.DIST(DATE(YEAR(AS$2),MONTH(AS$2),15),$AD$2,$AE$2,FALSE,DATE(YEAR($AD569),MONTH($AD569),1),DATE(YEAR($AE569),MONTH($AE569),28)),0)</f>
      </c>
      <c r="AT569" s="18">
        <f>IFERROR(_xlfn.BETA.DIST(DATE(YEAR(AT$2),MONTH(AT$2),15),$AD$2,$AE$2,FALSE,DATE(YEAR($AD569),MONTH($AD569),1),DATE(YEAR($AE569),MONTH($AE569),28)),0)</f>
      </c>
      <c r="AU569" s="18">
        <f>IFERROR(_xlfn.BETA.DIST(DATE(YEAR(AU$2),MONTH(AU$2),15),$AD$2,$AE$2,FALSE,DATE(YEAR($AD569),MONTH($AD569),1),DATE(YEAR($AE569),MONTH($AE569),28)),0)</f>
      </c>
      <c r="AV569" s="18">
        <f>SUM(AG569:AU569)</f>
      </c>
      <c r="AW569" s="18">
        <f>IF(J569&lt;&gt;0,J569,IF($AV569=0,0,AG569/$AV569*$Z569))</f>
      </c>
      <c r="AX569" s="18">
        <f>IF(K569&lt;&gt;0,K569,IF($AV569=0,0,AH569/$AV569*$Z569))</f>
      </c>
      <c r="AY569" s="18">
        <f>IF(L569&lt;&gt;0,L569,IF($AV569=0,0,AI569/$AV569*$Z569))</f>
      </c>
      <c r="AZ569" s="18">
        <f>IF(M569&lt;&gt;0,M569,IF($AV569=0,0,AJ569/$AV569*$Z569))</f>
      </c>
      <c r="BA569" s="18">
        <f>IF(N569&lt;&gt;0,N569,IF($AV569=0,0,AK569/$AV569*$Z569))</f>
      </c>
      <c r="BB569" s="18">
        <f>IF(O569&lt;&gt;0,O569,IF($AV569=0,0,AL569/$AV569*$Z569))</f>
      </c>
      <c r="BC569" s="18">
        <f>IF(P569&lt;&gt;0,P569,IF($AV569=0,0,AM569/$AV569*$Z569))</f>
      </c>
      <c r="BD569" s="18">
        <f>IF(Q569&lt;&gt;0,Q569,IF($AV569=0,0,AN569/$AV569*$Z569))</f>
      </c>
      <c r="BE569" s="18">
        <f>IF(R569&lt;&gt;0,R569,IF($AV569=0,0,AO569/$AV569*$Z569))</f>
      </c>
      <c r="BF569" s="18">
        <f>IF(S569&lt;&gt;0,S569,IF($AV569=0,0,AP569/$AV569*$Z569))</f>
      </c>
      <c r="BG569" s="18">
        <f>IF(T569&lt;&gt;0,T569,IF($AV569=0,0,AQ569/$AV569*$Z569))</f>
      </c>
      <c r="BH569" s="18">
        <f>IF(U569&lt;&gt;0,U569,IF($AV569=0,0,AR569/$AV569*$Z569))</f>
      </c>
      <c r="BI569" s="18">
        <f>IF(V569&lt;&gt;0,V569,IF($AV569=0,0,AS569/$AV569*$Z569))</f>
      </c>
      <c r="BJ569" s="18">
        <f>IF(W569&lt;&gt;0,W569,IF($AV569=0,0,AT569/$AV569*$Z569))</f>
      </c>
      <c r="BK569" s="18">
        <f>IF(X569&lt;&gt;0,X569,IF($AV569=0,0,AU569/$AV569*$Z569))</f>
      </c>
      <c r="BL569" s="18">
        <f>SUM(AW569:BK569)</f>
      </c>
      <c r="BM569" s="18">
        <f>I569-BL569</f>
      </c>
    </row>
    <row r="570" outlineLevel="4">
      <c r="A570" s="5" t="str">
        <v>14.1.2.5</v>
      </c>
      <c r="B570" s="5" t="str">
        <v/>
      </c>
      <c r="C570" s="5" t="str">
        <v>BSPRELGENG107</v>
      </c>
      <c r="D570" s="5" t="str">
        <v>BSPRELGENG107</v>
      </c>
      <c r="E570" s="19">
        <f>IFERROR(_xlfn.XLOOKUP(F570,Assumptions!B:B,Assumptions!C:C),0)</f>
      </c>
      <c r="F570" s="5" t="str">
        <v>Site Delivery USD</v>
      </c>
      <c r="G570" s="5" t="str">
        <v/>
      </c>
      <c r="H570" s="18">
        <f>G568*E570</f>
      </c>
      <c r="I570" s="18">
        <f>H570*(1-0)</f>
      </c>
      <c r="J570" s="18">
        <v>0</v>
      </c>
      <c r="K570" s="18">
        <v>0</v>
      </c>
      <c r="L570" s="18">
        <v>0</v>
      </c>
      <c r="M570" s="18">
        <v>0</v>
      </c>
      <c r="N570" s="18">
        <v>0</v>
      </c>
      <c r="O570" s="18">
        <v>0</v>
      </c>
      <c r="P570" s="18">
        <v>0</v>
      </c>
      <c r="Q570" s="18">
        <v>0</v>
      </c>
      <c r="R570" s="18">
        <v>0</v>
      </c>
      <c r="S570" s="18">
        <v>0</v>
      </c>
      <c r="T570" s="18">
        <v>0</v>
      </c>
      <c r="U570" s="18">
        <v>0</v>
      </c>
      <c r="V570" s="18">
        <v>0</v>
      </c>
      <c r="W570" s="18">
        <v>0</v>
      </c>
      <c r="X570" s="18">
        <v>0</v>
      </c>
      <c r="Y570" s="18">
        <f>SUM(J570:X570)</f>
      </c>
      <c r="Z570" s="18">
        <f>I570-Y570</f>
      </c>
      <c r="AA570" s="20">
        <v>46294</v>
      </c>
      <c r="AB570" s="20">
        <v>46294</v>
      </c>
      <c r="AC570" s="18">
        <f>IFERROR(_xlfn.XLOOKUP(F570,Assumptions!B:B,Assumptions!D:D),0)</f>
      </c>
      <c r="AD570" s="20">
        <f>AA570+AC570</f>
      </c>
      <c r="AE570" s="20">
        <f>AC570+AB570</f>
      </c>
      <c r="AF570" s="5" t="str">
        <v/>
      </c>
      <c r="AG570" s="18">
        <f>IFERROR(_xlfn.BETA.DIST(DATE(YEAR(AG$2),MONTH(AG$2),15),$AD$2,$AE$2,FALSE,DATE(YEAR($AD570),MONTH($AD570),1),DATE(YEAR($AE570),MONTH($AE570),28)),0)</f>
      </c>
      <c r="AH570" s="18">
        <f>IFERROR(_xlfn.BETA.DIST(DATE(YEAR(AH$2),MONTH(AH$2),15),$AD$2,$AE$2,FALSE,DATE(YEAR($AD570),MONTH($AD570),1),DATE(YEAR($AE570),MONTH($AE570),28)),0)</f>
      </c>
      <c r="AI570" s="18">
        <f>IFERROR(_xlfn.BETA.DIST(DATE(YEAR(AI$2),MONTH(AI$2),15),$AD$2,$AE$2,FALSE,DATE(YEAR($AD570),MONTH($AD570),1),DATE(YEAR($AE570),MONTH($AE570),28)),0)</f>
      </c>
      <c r="AJ570" s="18">
        <f>IFERROR(_xlfn.BETA.DIST(DATE(YEAR(AJ$2),MONTH(AJ$2),15),$AD$2,$AE$2,FALSE,DATE(YEAR($AD570),MONTH($AD570),1),DATE(YEAR($AE570),MONTH($AE570),28)),0)</f>
      </c>
      <c r="AK570" s="18">
        <f>IFERROR(_xlfn.BETA.DIST(DATE(YEAR(AK$2),MONTH(AK$2),15),$AD$2,$AE$2,FALSE,DATE(YEAR($AD570),MONTH($AD570),1),DATE(YEAR($AE570),MONTH($AE570),28)),0)</f>
      </c>
      <c r="AL570" s="18">
        <f>IFERROR(_xlfn.BETA.DIST(DATE(YEAR(AL$2),MONTH(AL$2),15),$AD$2,$AE$2,FALSE,DATE(YEAR($AD570),MONTH($AD570),1),DATE(YEAR($AE570),MONTH($AE570),28)),0)</f>
      </c>
      <c r="AM570" s="18">
        <f>IFERROR(_xlfn.BETA.DIST(DATE(YEAR(AM$2),MONTH(AM$2),15),$AD$2,$AE$2,FALSE,DATE(YEAR($AD570),MONTH($AD570),1),DATE(YEAR($AE570),MONTH($AE570),28)),0)</f>
      </c>
      <c r="AN570" s="18">
        <f>IFERROR(_xlfn.BETA.DIST(DATE(YEAR(AN$2),MONTH(AN$2),15),$AD$2,$AE$2,FALSE,DATE(YEAR($AD570),MONTH($AD570),1),DATE(YEAR($AE570),MONTH($AE570),28)),0)</f>
      </c>
      <c r="AO570" s="18">
        <f>IFERROR(_xlfn.BETA.DIST(DATE(YEAR(AO$2),MONTH(AO$2),15),$AD$2,$AE$2,FALSE,DATE(YEAR($AD570),MONTH($AD570),1),DATE(YEAR($AE570),MONTH($AE570),28)),0)</f>
      </c>
      <c r="AP570" s="18">
        <f>IFERROR(_xlfn.BETA.DIST(DATE(YEAR(AP$2),MONTH(AP$2),15),$AD$2,$AE$2,FALSE,DATE(YEAR($AD570),MONTH($AD570),1),DATE(YEAR($AE570),MONTH($AE570),28)),0)</f>
      </c>
      <c r="AQ570" s="18">
        <f>IFERROR(_xlfn.BETA.DIST(DATE(YEAR(AQ$2),MONTH(AQ$2),15),$AD$2,$AE$2,FALSE,DATE(YEAR($AD570),MONTH($AD570),1),DATE(YEAR($AE570),MONTH($AE570),28)),0)</f>
      </c>
      <c r="AR570" s="18">
        <f>IFERROR(_xlfn.BETA.DIST(DATE(YEAR(AR$2),MONTH(AR$2),15),$AD$2,$AE$2,FALSE,DATE(YEAR($AD570),MONTH($AD570),1),DATE(YEAR($AE570),MONTH($AE570),28)),0)</f>
      </c>
      <c r="AS570" s="18">
        <f>IFERROR(_xlfn.BETA.DIST(DATE(YEAR(AS$2),MONTH(AS$2),15),$AD$2,$AE$2,FALSE,DATE(YEAR($AD570),MONTH($AD570),1),DATE(YEAR($AE570),MONTH($AE570),28)),0)</f>
      </c>
      <c r="AT570" s="18">
        <f>IFERROR(_xlfn.BETA.DIST(DATE(YEAR(AT$2),MONTH(AT$2),15),$AD$2,$AE$2,FALSE,DATE(YEAR($AD570),MONTH($AD570),1),DATE(YEAR($AE570),MONTH($AE570),28)),0)</f>
      </c>
      <c r="AU570" s="18">
        <f>IFERROR(_xlfn.BETA.DIST(DATE(YEAR(AU$2),MONTH(AU$2),15),$AD$2,$AE$2,FALSE,DATE(YEAR($AD570),MONTH($AD570),1),DATE(YEAR($AE570),MONTH($AE570),28)),0)</f>
      </c>
      <c r="AV570" s="18">
        <f>SUM(AG570:AU570)</f>
      </c>
      <c r="AW570" s="18">
        <f>IF(J570&lt;&gt;0,J570,IF($AV570=0,0,AG570/$AV570*$Z570))</f>
      </c>
      <c r="AX570" s="18">
        <f>IF(K570&lt;&gt;0,K570,IF($AV570=0,0,AH570/$AV570*$Z570))</f>
      </c>
      <c r="AY570" s="18">
        <f>IF(L570&lt;&gt;0,L570,IF($AV570=0,0,AI570/$AV570*$Z570))</f>
      </c>
      <c r="AZ570" s="18">
        <f>IF(M570&lt;&gt;0,M570,IF($AV570=0,0,AJ570/$AV570*$Z570))</f>
      </c>
      <c r="BA570" s="18">
        <f>IF(N570&lt;&gt;0,N570,IF($AV570=0,0,AK570/$AV570*$Z570))</f>
      </c>
      <c r="BB570" s="18">
        <f>IF(O570&lt;&gt;0,O570,IF($AV570=0,0,AL570/$AV570*$Z570))</f>
      </c>
      <c r="BC570" s="18">
        <f>IF(P570&lt;&gt;0,P570,IF($AV570=0,0,AM570/$AV570*$Z570))</f>
      </c>
      <c r="BD570" s="18">
        <f>IF(Q570&lt;&gt;0,Q570,IF($AV570=0,0,AN570/$AV570*$Z570))</f>
      </c>
      <c r="BE570" s="18">
        <f>IF(R570&lt;&gt;0,R570,IF($AV570=0,0,AO570/$AV570*$Z570))</f>
      </c>
      <c r="BF570" s="18">
        <f>IF(S570&lt;&gt;0,S570,IF($AV570=0,0,AP570/$AV570*$Z570))</f>
      </c>
      <c r="BG570" s="18">
        <f>IF(T570&lt;&gt;0,T570,IF($AV570=0,0,AQ570/$AV570*$Z570))</f>
      </c>
      <c r="BH570" s="18">
        <f>IF(U570&lt;&gt;0,U570,IF($AV570=0,0,AR570/$AV570*$Z570))</f>
      </c>
      <c r="BI570" s="18">
        <f>IF(V570&lt;&gt;0,V570,IF($AV570=0,0,AS570/$AV570*$Z570))</f>
      </c>
      <c r="BJ570" s="18">
        <f>IF(W570&lt;&gt;0,W570,IF($AV570=0,0,AT570/$AV570*$Z570))</f>
      </c>
      <c r="BK570" s="18">
        <f>IF(X570&lt;&gt;0,X570,IF($AV570=0,0,AU570/$AV570*$Z570))</f>
      </c>
      <c r="BL570" s="18">
        <f>SUM(AW570:BK570)</f>
      </c>
      <c r="BM570" s="18">
        <f>I570-BL570</f>
      </c>
    </row>
    <row r="571" outlineLevel="4">
      <c r="A571" s="5" t="str">
        <v>14.1.2.5</v>
      </c>
      <c r="B571" s="5" t="str">
        <v/>
      </c>
      <c r="C571" s="5" t="str">
        <v>BSKDGNGENGR07</v>
      </c>
      <c r="D571" s="5" t="str">
        <v>BSKDGNGENGR07</v>
      </c>
      <c r="E571" s="19">
        <f>IFERROR(_xlfn.XLOOKUP(F571,Assumptions!B:B,Assumptions!C:C),0)</f>
      </c>
      <c r="F571" s="5" t="str">
        <v>Retention</v>
      </c>
      <c r="G571" s="5" t="str">
        <v/>
      </c>
      <c r="H571" s="18">
        <f>G568*E571</f>
      </c>
      <c r="I571" s="18">
        <f>H571*(1-0)</f>
      </c>
      <c r="J571" s="18">
        <v>0</v>
      </c>
      <c r="K571" s="18">
        <v>0</v>
      </c>
      <c r="L571" s="18">
        <v>0</v>
      </c>
      <c r="M571" s="18">
        <v>0</v>
      </c>
      <c r="N571" s="18">
        <v>0</v>
      </c>
      <c r="O571" s="18">
        <v>0</v>
      </c>
      <c r="P571" s="18">
        <v>0</v>
      </c>
      <c r="Q571" s="18">
        <v>0</v>
      </c>
      <c r="R571" s="18">
        <v>0</v>
      </c>
      <c r="S571" s="18">
        <v>0</v>
      </c>
      <c r="T571" s="18">
        <v>0</v>
      </c>
      <c r="U571" s="18">
        <v>0</v>
      </c>
      <c r="V571" s="18">
        <v>0</v>
      </c>
      <c r="W571" s="18">
        <v>0</v>
      </c>
      <c r="X571" s="18">
        <v>0</v>
      </c>
      <c r="Y571" s="18">
        <f>SUM(J571:X571)</f>
      </c>
      <c r="Z571" s="18">
        <f>I571-Y571</f>
      </c>
      <c r="AA571" s="20">
        <v>46483</v>
      </c>
      <c r="AB571" s="20">
        <v>46483</v>
      </c>
      <c r="AC571" s="18">
        <f>IFERROR(_xlfn.XLOOKUP(F571,Assumptions!B:B,Assumptions!D:D),0)</f>
      </c>
      <c r="AD571" s="20">
        <f>AA571+AC571</f>
      </c>
      <c r="AE571" s="20">
        <f>AC571+AB571</f>
      </c>
      <c r="AF571" s="5" t="str">
        <v/>
      </c>
      <c r="AG571" s="18">
        <f>IFERROR(_xlfn.BETA.DIST(DATE(YEAR(AG$2),MONTH(AG$2),15),$AD$2,$AE$2,FALSE,DATE(YEAR($AD571),MONTH($AD571),1),DATE(YEAR($AE571),MONTH($AE571),28)),0)</f>
      </c>
      <c r="AH571" s="18">
        <f>IFERROR(_xlfn.BETA.DIST(DATE(YEAR(AH$2),MONTH(AH$2),15),$AD$2,$AE$2,FALSE,DATE(YEAR($AD571),MONTH($AD571),1),DATE(YEAR($AE571),MONTH($AE571),28)),0)</f>
      </c>
      <c r="AI571" s="18">
        <f>IFERROR(_xlfn.BETA.DIST(DATE(YEAR(AI$2),MONTH(AI$2),15),$AD$2,$AE$2,FALSE,DATE(YEAR($AD571),MONTH($AD571),1),DATE(YEAR($AE571),MONTH($AE571),28)),0)</f>
      </c>
      <c r="AJ571" s="18">
        <f>IFERROR(_xlfn.BETA.DIST(DATE(YEAR(AJ$2),MONTH(AJ$2),15),$AD$2,$AE$2,FALSE,DATE(YEAR($AD571),MONTH($AD571),1),DATE(YEAR($AE571),MONTH($AE571),28)),0)</f>
      </c>
      <c r="AK571" s="18">
        <f>IFERROR(_xlfn.BETA.DIST(DATE(YEAR(AK$2),MONTH(AK$2),15),$AD$2,$AE$2,FALSE,DATE(YEAR($AD571),MONTH($AD571),1),DATE(YEAR($AE571),MONTH($AE571),28)),0)</f>
      </c>
      <c r="AL571" s="18">
        <f>IFERROR(_xlfn.BETA.DIST(DATE(YEAR(AL$2),MONTH(AL$2),15),$AD$2,$AE$2,FALSE,DATE(YEAR($AD571),MONTH($AD571),1),DATE(YEAR($AE571),MONTH($AE571),28)),0)</f>
      </c>
      <c r="AM571" s="18">
        <f>IFERROR(_xlfn.BETA.DIST(DATE(YEAR(AM$2),MONTH(AM$2),15),$AD$2,$AE$2,FALSE,DATE(YEAR($AD571),MONTH($AD571),1),DATE(YEAR($AE571),MONTH($AE571),28)),0)</f>
      </c>
      <c r="AN571" s="18">
        <f>IFERROR(_xlfn.BETA.DIST(DATE(YEAR(AN$2),MONTH(AN$2),15),$AD$2,$AE$2,FALSE,DATE(YEAR($AD571),MONTH($AD571),1),DATE(YEAR($AE571),MONTH($AE571),28)),0)</f>
      </c>
      <c r="AO571" s="18">
        <f>IFERROR(_xlfn.BETA.DIST(DATE(YEAR(AO$2),MONTH(AO$2),15),$AD$2,$AE$2,FALSE,DATE(YEAR($AD571),MONTH($AD571),1),DATE(YEAR($AE571),MONTH($AE571),28)),0)</f>
      </c>
      <c r="AP571" s="18">
        <f>IFERROR(_xlfn.BETA.DIST(DATE(YEAR(AP$2),MONTH(AP$2),15),$AD$2,$AE$2,FALSE,DATE(YEAR($AD571),MONTH($AD571),1),DATE(YEAR($AE571),MONTH($AE571),28)),0)</f>
      </c>
      <c r="AQ571" s="18">
        <f>IFERROR(_xlfn.BETA.DIST(DATE(YEAR(AQ$2),MONTH(AQ$2),15),$AD$2,$AE$2,FALSE,DATE(YEAR($AD571),MONTH($AD571),1),DATE(YEAR($AE571),MONTH($AE571),28)),0)</f>
      </c>
      <c r="AR571" s="18">
        <f>IFERROR(_xlfn.BETA.DIST(DATE(YEAR(AR$2),MONTH(AR$2),15),$AD$2,$AE$2,FALSE,DATE(YEAR($AD571),MONTH($AD571),1),DATE(YEAR($AE571),MONTH($AE571),28)),0)</f>
      </c>
      <c r="AS571" s="18">
        <f>IFERROR(_xlfn.BETA.DIST(DATE(YEAR(AS$2),MONTH(AS$2),15),$AD$2,$AE$2,FALSE,DATE(YEAR($AD571),MONTH($AD571),1),DATE(YEAR($AE571),MONTH($AE571),28)),0)</f>
      </c>
      <c r="AT571" s="18">
        <f>IFERROR(_xlfn.BETA.DIST(DATE(YEAR(AT$2),MONTH(AT$2),15),$AD$2,$AE$2,FALSE,DATE(YEAR($AD571),MONTH($AD571),1),DATE(YEAR($AE571),MONTH($AE571),28)),0)</f>
      </c>
      <c r="AU571" s="18">
        <f>IFERROR(_xlfn.BETA.DIST(DATE(YEAR(AU$2),MONTH(AU$2),15),$AD$2,$AE$2,FALSE,DATE(YEAR($AD571),MONTH($AD571),1),DATE(YEAR($AE571),MONTH($AE571),28)),0)</f>
      </c>
      <c r="AV571" s="18">
        <f>SUM(AG571:AU571)</f>
      </c>
      <c r="AW571" s="18">
        <f>IF(J571&lt;&gt;0,J571,IF($AV571=0,0,AG571/$AV571*$Z571))</f>
      </c>
      <c r="AX571" s="18">
        <f>IF(K571&lt;&gt;0,K571,IF($AV571=0,0,AH571/$AV571*$Z571))</f>
      </c>
      <c r="AY571" s="18">
        <f>IF(L571&lt;&gt;0,L571,IF($AV571=0,0,AI571/$AV571*$Z571))</f>
      </c>
      <c r="AZ571" s="18">
        <f>IF(M571&lt;&gt;0,M571,IF($AV571=0,0,AJ571/$AV571*$Z571))</f>
      </c>
      <c r="BA571" s="18">
        <f>IF(N571&lt;&gt;0,N571,IF($AV571=0,0,AK571/$AV571*$Z571))</f>
      </c>
      <c r="BB571" s="18">
        <f>IF(O571&lt;&gt;0,O571,IF($AV571=0,0,AL571/$AV571*$Z571))</f>
      </c>
      <c r="BC571" s="18">
        <f>IF(P571&lt;&gt;0,P571,IF($AV571=0,0,AM571/$AV571*$Z571))</f>
      </c>
      <c r="BD571" s="18">
        <f>IF(Q571&lt;&gt;0,Q571,IF($AV571=0,0,AN571/$AV571*$Z571))</f>
      </c>
      <c r="BE571" s="18">
        <f>IF(R571&lt;&gt;0,R571,IF($AV571=0,0,AO571/$AV571*$Z571))</f>
      </c>
      <c r="BF571" s="18">
        <f>IF(S571&lt;&gt;0,S571,IF($AV571=0,0,AP571/$AV571*$Z571))</f>
      </c>
      <c r="BG571" s="18">
        <f>IF(T571&lt;&gt;0,T571,IF($AV571=0,0,AQ571/$AV571*$Z571))</f>
      </c>
      <c r="BH571" s="18">
        <f>IF(U571&lt;&gt;0,U571,IF($AV571=0,0,AR571/$AV571*$Z571))</f>
      </c>
      <c r="BI571" s="18">
        <f>IF(V571&lt;&gt;0,V571,IF($AV571=0,0,AS571/$AV571*$Z571))</f>
      </c>
      <c r="BJ571" s="18">
        <f>IF(W571&lt;&gt;0,W571,IF($AV571=0,0,AT571/$AV571*$Z571))</f>
      </c>
      <c r="BK571" s="18">
        <f>IF(X571&lt;&gt;0,X571,IF($AV571=0,0,AU571/$AV571*$Z571))</f>
      </c>
      <c r="BL571" s="18">
        <f>SUM(AW571:BK571)</f>
      </c>
      <c r="BM571" s="18">
        <f>I571-BL571</f>
      </c>
    </row>
    <row r="572" outlineLevel="3">
      <c r="A572" s="17" t="str">
        <v>14.1.2.6</v>
      </c>
      <c r="B572" s="17" t="str">
        <v/>
      </c>
      <c r="C572" s="17" t="str">
        <v/>
      </c>
      <c r="D572" s="17" t="str">
        <v/>
      </c>
      <c r="E572" s="17" t="str">
        <v>14.1.2.6</v>
      </c>
      <c r="F572" s="17" t="str">
        <v>Three single phase high speed earthing switch complete with mechanism in enclosure.</v>
      </c>
      <c r="G572" s="17">
        <v>4856.71</v>
      </c>
      <c r="H572" s="17" t="str">
        <v/>
      </c>
      <c r="I572" s="17" t="str">
        <v/>
      </c>
      <c r="J572" s="17" t="str">
        <v/>
      </c>
      <c r="K572" s="17" t="str">
        <v/>
      </c>
      <c r="L572" s="17" t="str">
        <v/>
      </c>
      <c r="M572" s="17" t="str">
        <v/>
      </c>
      <c r="N572" s="17" t="str">
        <v/>
      </c>
      <c r="O572" s="17" t="str">
        <v/>
      </c>
      <c r="P572" s="17" t="str">
        <v/>
      </c>
      <c r="Q572" s="17" t="str">
        <v/>
      </c>
      <c r="R572" s="17" t="str">
        <v/>
      </c>
      <c r="S572" s="17" t="str">
        <v/>
      </c>
      <c r="T572" s="17" t="str">
        <v/>
      </c>
      <c r="U572" s="17" t="str">
        <v/>
      </c>
      <c r="V572" s="17" t="str">
        <v/>
      </c>
      <c r="W572" s="17" t="str">
        <v/>
      </c>
      <c r="X572" s="17" t="str">
        <v/>
      </c>
      <c r="Y572" s="17" t="str">
        <v/>
      </c>
      <c r="Z572" s="17" t="str">
        <v/>
      </c>
      <c r="AA572" s="17" t="str">
        <v/>
      </c>
      <c r="AB572" s="17" t="str">
        <v/>
      </c>
      <c r="AC572" s="17" t="str">
        <v/>
      </c>
      <c r="AD572" s="17" t="str">
        <v/>
      </c>
      <c r="AE572" s="17" t="str">
        <v/>
      </c>
      <c r="AF572" s="5" t="str">
        <v/>
      </c>
      <c r="AG572" s="18">
        <f>IFERROR(_xlfn.BETA.DIST(DATE(YEAR(AG$2),MONTH(AG$2),15),$AD$2,$AE$2,FALSE,DATE(YEAR($AD572),MONTH($AD572),1),DATE(YEAR($AE572),MONTH($AE572),28)),0)</f>
      </c>
      <c r="AH572" s="18">
        <f>IFERROR(_xlfn.BETA.DIST(DATE(YEAR(AH$2),MONTH(AH$2),15),$AD$2,$AE$2,FALSE,DATE(YEAR($AD572),MONTH($AD572),1),DATE(YEAR($AE572),MONTH($AE572),28)),0)</f>
      </c>
      <c r="AI572" s="18">
        <f>IFERROR(_xlfn.BETA.DIST(DATE(YEAR(AI$2),MONTH(AI$2),15),$AD$2,$AE$2,FALSE,DATE(YEAR($AD572),MONTH($AD572),1),DATE(YEAR($AE572),MONTH($AE572),28)),0)</f>
      </c>
      <c r="AJ572" s="18">
        <f>IFERROR(_xlfn.BETA.DIST(DATE(YEAR(AJ$2),MONTH(AJ$2),15),$AD$2,$AE$2,FALSE,DATE(YEAR($AD572),MONTH($AD572),1),DATE(YEAR($AE572),MONTH($AE572),28)),0)</f>
      </c>
      <c r="AK572" s="18">
        <f>IFERROR(_xlfn.BETA.DIST(DATE(YEAR(AK$2),MONTH(AK$2),15),$AD$2,$AE$2,FALSE,DATE(YEAR($AD572),MONTH($AD572),1),DATE(YEAR($AE572),MONTH($AE572),28)),0)</f>
      </c>
      <c r="AL572" s="18">
        <f>IFERROR(_xlfn.BETA.DIST(DATE(YEAR(AL$2),MONTH(AL$2),15),$AD$2,$AE$2,FALSE,DATE(YEAR($AD572),MONTH($AD572),1),DATE(YEAR($AE572),MONTH($AE572),28)),0)</f>
      </c>
      <c r="AM572" s="18">
        <f>IFERROR(_xlfn.BETA.DIST(DATE(YEAR(AM$2),MONTH(AM$2),15),$AD$2,$AE$2,FALSE,DATE(YEAR($AD572),MONTH($AD572),1),DATE(YEAR($AE572),MONTH($AE572),28)),0)</f>
      </c>
      <c r="AN572" s="18">
        <f>IFERROR(_xlfn.BETA.DIST(DATE(YEAR(AN$2),MONTH(AN$2),15),$AD$2,$AE$2,FALSE,DATE(YEAR($AD572),MONTH($AD572),1),DATE(YEAR($AE572),MONTH($AE572),28)),0)</f>
      </c>
      <c r="AO572" s="18">
        <f>IFERROR(_xlfn.BETA.DIST(DATE(YEAR(AO$2),MONTH(AO$2),15),$AD$2,$AE$2,FALSE,DATE(YEAR($AD572),MONTH($AD572),1),DATE(YEAR($AE572),MONTH($AE572),28)),0)</f>
      </c>
      <c r="AP572" s="18">
        <f>IFERROR(_xlfn.BETA.DIST(DATE(YEAR(AP$2),MONTH(AP$2),15),$AD$2,$AE$2,FALSE,DATE(YEAR($AD572),MONTH($AD572),1),DATE(YEAR($AE572),MONTH($AE572),28)),0)</f>
      </c>
      <c r="AQ572" s="18">
        <f>IFERROR(_xlfn.BETA.DIST(DATE(YEAR(AQ$2),MONTH(AQ$2),15),$AD$2,$AE$2,FALSE,DATE(YEAR($AD572),MONTH($AD572),1),DATE(YEAR($AE572),MONTH($AE572),28)),0)</f>
      </c>
      <c r="AR572" s="18">
        <f>IFERROR(_xlfn.BETA.DIST(DATE(YEAR(AR$2),MONTH(AR$2),15),$AD$2,$AE$2,FALSE,DATE(YEAR($AD572),MONTH($AD572),1),DATE(YEAR($AE572),MONTH($AE572),28)),0)</f>
      </c>
      <c r="AS572" s="18">
        <f>IFERROR(_xlfn.BETA.DIST(DATE(YEAR(AS$2),MONTH(AS$2),15),$AD$2,$AE$2,FALSE,DATE(YEAR($AD572),MONTH($AD572),1),DATE(YEAR($AE572),MONTH($AE572),28)),0)</f>
      </c>
      <c r="AT572" s="18">
        <f>IFERROR(_xlfn.BETA.DIST(DATE(YEAR(AT$2),MONTH(AT$2),15),$AD$2,$AE$2,FALSE,DATE(YEAR($AD572),MONTH($AD572),1),DATE(YEAR($AE572),MONTH($AE572),28)),0)</f>
      </c>
      <c r="AU572" s="18">
        <f>IFERROR(_xlfn.BETA.DIST(DATE(YEAR(AU$2),MONTH(AU$2),15),$AD$2,$AE$2,FALSE,DATE(YEAR($AD572),MONTH($AD572),1),DATE(YEAR($AE572),MONTH($AE572),28)),0)</f>
      </c>
      <c r="AV572" s="18">
        <f>SUM(AG572:AU572)</f>
      </c>
      <c r="AW572" s="18">
        <f>IF(J572&lt;&gt;0,J572,IF($AV572=0,0,AG572/$AV572*$Z572))</f>
      </c>
      <c r="AX572" s="18">
        <f>IF(K572&lt;&gt;0,K572,IF($AV572=0,0,AH572/$AV572*$Z572))</f>
      </c>
      <c r="AY572" s="18">
        <f>IF(L572&lt;&gt;0,L572,IF($AV572=0,0,AI572/$AV572*$Z572))</f>
      </c>
      <c r="AZ572" s="18">
        <f>IF(M572&lt;&gt;0,M572,IF($AV572=0,0,AJ572/$AV572*$Z572))</f>
      </c>
      <c r="BA572" s="18">
        <f>IF(N572&lt;&gt;0,N572,IF($AV572=0,0,AK572/$AV572*$Z572))</f>
      </c>
      <c r="BB572" s="18">
        <f>IF(O572&lt;&gt;0,O572,IF($AV572=0,0,AL572/$AV572*$Z572))</f>
      </c>
      <c r="BC572" s="18">
        <f>IF(P572&lt;&gt;0,P572,IF($AV572=0,0,AM572/$AV572*$Z572))</f>
      </c>
      <c r="BD572" s="18">
        <f>IF(Q572&lt;&gt;0,Q572,IF($AV572=0,0,AN572/$AV572*$Z572))</f>
      </c>
      <c r="BE572" s="18">
        <f>IF(R572&lt;&gt;0,R572,IF($AV572=0,0,AO572/$AV572*$Z572))</f>
      </c>
      <c r="BF572" s="18">
        <f>IF(S572&lt;&gt;0,S572,IF($AV572=0,0,AP572/$AV572*$Z572))</f>
      </c>
      <c r="BG572" s="18">
        <f>IF(T572&lt;&gt;0,T572,IF($AV572=0,0,AQ572/$AV572*$Z572))</f>
      </c>
      <c r="BH572" s="18">
        <f>IF(U572&lt;&gt;0,U572,IF($AV572=0,0,AR572/$AV572*$Z572))</f>
      </c>
      <c r="BI572" s="18">
        <f>IF(V572&lt;&gt;0,V572,IF($AV572=0,0,AS572/$AV572*$Z572))</f>
      </c>
      <c r="BJ572" s="18">
        <f>IF(W572&lt;&gt;0,W572,IF($AV572=0,0,AT572/$AV572*$Z572))</f>
      </c>
      <c r="BK572" s="18">
        <f>IF(X572&lt;&gt;0,X572,IF($AV572=0,0,AU572/$AV572*$Z572))</f>
      </c>
      <c r="BL572" s="18">
        <f>SUM(AW572:BK572)</f>
      </c>
      <c r="BM572" s="17" t="str">
        <v/>
      </c>
    </row>
    <row r="573" outlineLevel="4">
      <c r="A573" s="5" t="str">
        <v>14.1.2.6</v>
      </c>
      <c r="B573" s="5" t="str">
        <v/>
      </c>
      <c r="C573" s="5" t="str">
        <v>BSKDGNGENGR05</v>
      </c>
      <c r="D573" s="5" t="str">
        <v>BSKDGNGENGR05</v>
      </c>
      <c r="E573" s="19">
        <f>IFERROR(_xlfn.XLOOKUP(F573,Assumptions!B:B,Assumptions!C:C),0)</f>
      </c>
      <c r="F573" s="5" t="str">
        <v>Advanced Payment</v>
      </c>
      <c r="G573" s="5" t="str">
        <v/>
      </c>
      <c r="H573" s="18">
        <f>G572*E573</f>
      </c>
      <c r="I573" s="18">
        <f>H573*(1-0)</f>
      </c>
      <c r="J573" s="18">
        <v>0</v>
      </c>
      <c r="K573" s="18">
        <v>0</v>
      </c>
      <c r="L573" s="18">
        <v>0</v>
      </c>
      <c r="M573" s="18">
        <v>0</v>
      </c>
      <c r="N573" s="18">
        <v>0</v>
      </c>
      <c r="O573" s="18">
        <v>0</v>
      </c>
      <c r="P573" s="18">
        <v>0</v>
      </c>
      <c r="Q573" s="18">
        <v>0</v>
      </c>
      <c r="R573" s="18">
        <v>0</v>
      </c>
      <c r="S573" s="18">
        <v>0</v>
      </c>
      <c r="T573" s="18">
        <v>0</v>
      </c>
      <c r="U573" s="18">
        <v>0</v>
      </c>
      <c r="V573" s="18">
        <v>0</v>
      </c>
      <c r="W573" s="18">
        <v>0</v>
      </c>
      <c r="X573" s="18">
        <v>0</v>
      </c>
      <c r="Y573" s="18">
        <f>SUM(J573:X573)</f>
      </c>
      <c r="Z573" s="18">
        <f>I573-Y573</f>
      </c>
      <c r="AA573" s="20">
        <v>46026</v>
      </c>
      <c r="AB573" s="20">
        <v>46026</v>
      </c>
      <c r="AC573" s="18">
        <f>IFERROR(_xlfn.XLOOKUP(F573,Assumptions!B:B,Assumptions!D:D),0)</f>
      </c>
      <c r="AD573" s="20">
        <f>AA573+AC573</f>
      </c>
      <c r="AE573" s="20">
        <f>AC573+AB573</f>
      </c>
      <c r="AF573" s="5" t="str">
        <v/>
      </c>
      <c r="AG573" s="18">
        <f>IFERROR(_xlfn.BETA.DIST(DATE(YEAR(AG$2),MONTH(AG$2),15),$AD$2,$AE$2,FALSE,DATE(YEAR($AD573),MONTH($AD573),1),DATE(YEAR($AE573),MONTH($AE573),28)),0)</f>
      </c>
      <c r="AH573" s="18">
        <f>IFERROR(_xlfn.BETA.DIST(DATE(YEAR(AH$2),MONTH(AH$2),15),$AD$2,$AE$2,FALSE,DATE(YEAR($AD573),MONTH($AD573),1),DATE(YEAR($AE573),MONTH($AE573),28)),0)</f>
      </c>
      <c r="AI573" s="18">
        <f>IFERROR(_xlfn.BETA.DIST(DATE(YEAR(AI$2),MONTH(AI$2),15),$AD$2,$AE$2,FALSE,DATE(YEAR($AD573),MONTH($AD573),1),DATE(YEAR($AE573),MONTH($AE573),28)),0)</f>
      </c>
      <c r="AJ573" s="18">
        <f>IFERROR(_xlfn.BETA.DIST(DATE(YEAR(AJ$2),MONTH(AJ$2),15),$AD$2,$AE$2,FALSE,DATE(YEAR($AD573),MONTH($AD573),1),DATE(YEAR($AE573),MONTH($AE573),28)),0)</f>
      </c>
      <c r="AK573" s="18">
        <f>IFERROR(_xlfn.BETA.DIST(DATE(YEAR(AK$2),MONTH(AK$2),15),$AD$2,$AE$2,FALSE,DATE(YEAR($AD573),MONTH($AD573),1),DATE(YEAR($AE573),MONTH($AE573),28)),0)</f>
      </c>
      <c r="AL573" s="18">
        <f>IFERROR(_xlfn.BETA.DIST(DATE(YEAR(AL$2),MONTH(AL$2),15),$AD$2,$AE$2,FALSE,DATE(YEAR($AD573),MONTH($AD573),1),DATE(YEAR($AE573),MONTH($AE573),28)),0)</f>
      </c>
      <c r="AM573" s="18">
        <f>IFERROR(_xlfn.BETA.DIST(DATE(YEAR(AM$2),MONTH(AM$2),15),$AD$2,$AE$2,FALSE,DATE(YEAR($AD573),MONTH($AD573),1),DATE(YEAR($AE573),MONTH($AE573),28)),0)</f>
      </c>
      <c r="AN573" s="18">
        <f>IFERROR(_xlfn.BETA.DIST(DATE(YEAR(AN$2),MONTH(AN$2),15),$AD$2,$AE$2,FALSE,DATE(YEAR($AD573),MONTH($AD573),1),DATE(YEAR($AE573),MONTH($AE573),28)),0)</f>
      </c>
      <c r="AO573" s="18">
        <f>IFERROR(_xlfn.BETA.DIST(DATE(YEAR(AO$2),MONTH(AO$2),15),$AD$2,$AE$2,FALSE,DATE(YEAR($AD573),MONTH($AD573),1),DATE(YEAR($AE573),MONTH($AE573),28)),0)</f>
      </c>
      <c r="AP573" s="18">
        <f>IFERROR(_xlfn.BETA.DIST(DATE(YEAR(AP$2),MONTH(AP$2),15),$AD$2,$AE$2,FALSE,DATE(YEAR($AD573),MONTH($AD573),1),DATE(YEAR($AE573),MONTH($AE573),28)),0)</f>
      </c>
      <c r="AQ573" s="18">
        <f>IFERROR(_xlfn.BETA.DIST(DATE(YEAR(AQ$2),MONTH(AQ$2),15),$AD$2,$AE$2,FALSE,DATE(YEAR($AD573),MONTH($AD573),1),DATE(YEAR($AE573),MONTH($AE573),28)),0)</f>
      </c>
      <c r="AR573" s="18">
        <f>IFERROR(_xlfn.BETA.DIST(DATE(YEAR(AR$2),MONTH(AR$2),15),$AD$2,$AE$2,FALSE,DATE(YEAR($AD573),MONTH($AD573),1),DATE(YEAR($AE573),MONTH($AE573),28)),0)</f>
      </c>
      <c r="AS573" s="18">
        <f>IFERROR(_xlfn.BETA.DIST(DATE(YEAR(AS$2),MONTH(AS$2),15),$AD$2,$AE$2,FALSE,DATE(YEAR($AD573),MONTH($AD573),1),DATE(YEAR($AE573),MONTH($AE573),28)),0)</f>
      </c>
      <c r="AT573" s="18">
        <f>IFERROR(_xlfn.BETA.DIST(DATE(YEAR(AT$2),MONTH(AT$2),15),$AD$2,$AE$2,FALSE,DATE(YEAR($AD573),MONTH($AD573),1),DATE(YEAR($AE573),MONTH($AE573),28)),0)</f>
      </c>
      <c r="AU573" s="18">
        <f>IFERROR(_xlfn.BETA.DIST(DATE(YEAR(AU$2),MONTH(AU$2),15),$AD$2,$AE$2,FALSE,DATE(YEAR($AD573),MONTH($AD573),1),DATE(YEAR($AE573),MONTH($AE573),28)),0)</f>
      </c>
      <c r="AV573" s="18">
        <f>SUM(AG573:AU573)</f>
      </c>
      <c r="AW573" s="18">
        <f>IF(J573&lt;&gt;0,J573,IF($AV573=0,0,AG573/$AV573*$Z573))</f>
      </c>
      <c r="AX573" s="18">
        <f>IF(K573&lt;&gt;0,K573,IF($AV573=0,0,AH573/$AV573*$Z573))</f>
      </c>
      <c r="AY573" s="18">
        <f>IF(L573&lt;&gt;0,L573,IF($AV573=0,0,AI573/$AV573*$Z573))</f>
      </c>
      <c r="AZ573" s="18">
        <f>IF(M573&lt;&gt;0,M573,IF($AV573=0,0,AJ573/$AV573*$Z573))</f>
      </c>
      <c r="BA573" s="18">
        <f>IF(N573&lt;&gt;0,N573,IF($AV573=0,0,AK573/$AV573*$Z573))</f>
      </c>
      <c r="BB573" s="18">
        <f>IF(O573&lt;&gt;0,O573,IF($AV573=0,0,AL573/$AV573*$Z573))</f>
      </c>
      <c r="BC573" s="18">
        <f>IF(P573&lt;&gt;0,P573,IF($AV573=0,0,AM573/$AV573*$Z573))</f>
      </c>
      <c r="BD573" s="18">
        <f>IF(Q573&lt;&gt;0,Q573,IF($AV573=0,0,AN573/$AV573*$Z573))</f>
      </c>
      <c r="BE573" s="18">
        <f>IF(R573&lt;&gt;0,R573,IF($AV573=0,0,AO573/$AV573*$Z573))</f>
      </c>
      <c r="BF573" s="18">
        <f>IF(S573&lt;&gt;0,S573,IF($AV573=0,0,AP573/$AV573*$Z573))</f>
      </c>
      <c r="BG573" s="18">
        <f>IF(T573&lt;&gt;0,T573,IF($AV573=0,0,AQ573/$AV573*$Z573))</f>
      </c>
      <c r="BH573" s="18">
        <f>IF(U573&lt;&gt;0,U573,IF($AV573=0,0,AR573/$AV573*$Z573))</f>
      </c>
      <c r="BI573" s="18">
        <f>IF(V573&lt;&gt;0,V573,IF($AV573=0,0,AS573/$AV573*$Z573))</f>
      </c>
      <c r="BJ573" s="18">
        <f>IF(W573&lt;&gt;0,W573,IF($AV573=0,0,AT573/$AV573*$Z573))</f>
      </c>
      <c r="BK573" s="18">
        <f>IF(X573&lt;&gt;0,X573,IF($AV573=0,0,AU573/$AV573*$Z573))</f>
      </c>
      <c r="BL573" s="18">
        <f>SUM(AW573:BK573)</f>
      </c>
      <c r="BM573" s="18">
        <f>I573-BL573</f>
      </c>
    </row>
    <row r="574" outlineLevel="4">
      <c r="A574" s="5" t="str">
        <v>14.1.2.6</v>
      </c>
      <c r="B574" s="5" t="str">
        <v/>
      </c>
      <c r="C574" s="5" t="str">
        <v>BSPRELGENG107</v>
      </c>
      <c r="D574" s="5" t="str">
        <v>BSPRELGENG107</v>
      </c>
      <c r="E574" s="19">
        <f>IFERROR(_xlfn.XLOOKUP(F574,Assumptions!B:B,Assumptions!C:C),0)</f>
      </c>
      <c r="F574" s="5" t="str">
        <v>Site Delivery USD</v>
      </c>
      <c r="G574" s="5" t="str">
        <v/>
      </c>
      <c r="H574" s="18">
        <f>G572*E574</f>
      </c>
      <c r="I574" s="18">
        <f>H574*(1-0)</f>
      </c>
      <c r="J574" s="18">
        <v>0</v>
      </c>
      <c r="K574" s="18">
        <v>0</v>
      </c>
      <c r="L574" s="18">
        <v>0</v>
      </c>
      <c r="M574" s="18">
        <v>0</v>
      </c>
      <c r="N574" s="18">
        <v>0</v>
      </c>
      <c r="O574" s="18">
        <v>0</v>
      </c>
      <c r="P574" s="18">
        <v>0</v>
      </c>
      <c r="Q574" s="18">
        <v>0</v>
      </c>
      <c r="R574" s="18">
        <v>0</v>
      </c>
      <c r="S574" s="18">
        <v>0</v>
      </c>
      <c r="T574" s="18">
        <v>0</v>
      </c>
      <c r="U574" s="18">
        <v>0</v>
      </c>
      <c r="V574" s="18">
        <v>0</v>
      </c>
      <c r="W574" s="18">
        <v>0</v>
      </c>
      <c r="X574" s="18">
        <v>0</v>
      </c>
      <c r="Y574" s="18">
        <f>SUM(J574:X574)</f>
      </c>
      <c r="Z574" s="18">
        <f>I574-Y574</f>
      </c>
      <c r="AA574" s="20">
        <v>46294</v>
      </c>
      <c r="AB574" s="20">
        <v>46294</v>
      </c>
      <c r="AC574" s="18">
        <f>IFERROR(_xlfn.XLOOKUP(F574,Assumptions!B:B,Assumptions!D:D),0)</f>
      </c>
      <c r="AD574" s="20">
        <f>AA574+AC574</f>
      </c>
      <c r="AE574" s="20">
        <f>AC574+AB574</f>
      </c>
      <c r="AF574" s="5" t="str">
        <v/>
      </c>
      <c r="AG574" s="18">
        <f>IFERROR(_xlfn.BETA.DIST(DATE(YEAR(AG$2),MONTH(AG$2),15),$AD$2,$AE$2,FALSE,DATE(YEAR($AD574),MONTH($AD574),1),DATE(YEAR($AE574),MONTH($AE574),28)),0)</f>
      </c>
      <c r="AH574" s="18">
        <f>IFERROR(_xlfn.BETA.DIST(DATE(YEAR(AH$2),MONTH(AH$2),15),$AD$2,$AE$2,FALSE,DATE(YEAR($AD574),MONTH($AD574),1),DATE(YEAR($AE574),MONTH($AE574),28)),0)</f>
      </c>
      <c r="AI574" s="18">
        <f>IFERROR(_xlfn.BETA.DIST(DATE(YEAR(AI$2),MONTH(AI$2),15),$AD$2,$AE$2,FALSE,DATE(YEAR($AD574),MONTH($AD574),1),DATE(YEAR($AE574),MONTH($AE574),28)),0)</f>
      </c>
      <c r="AJ574" s="18">
        <f>IFERROR(_xlfn.BETA.DIST(DATE(YEAR(AJ$2),MONTH(AJ$2),15),$AD$2,$AE$2,FALSE,DATE(YEAR($AD574),MONTH($AD574),1),DATE(YEAR($AE574),MONTH($AE574),28)),0)</f>
      </c>
      <c r="AK574" s="18">
        <f>IFERROR(_xlfn.BETA.DIST(DATE(YEAR(AK$2),MONTH(AK$2),15),$AD$2,$AE$2,FALSE,DATE(YEAR($AD574),MONTH($AD574),1),DATE(YEAR($AE574),MONTH($AE574),28)),0)</f>
      </c>
      <c r="AL574" s="18">
        <f>IFERROR(_xlfn.BETA.DIST(DATE(YEAR(AL$2),MONTH(AL$2),15),$AD$2,$AE$2,FALSE,DATE(YEAR($AD574),MONTH($AD574),1),DATE(YEAR($AE574),MONTH($AE574),28)),0)</f>
      </c>
      <c r="AM574" s="18">
        <f>IFERROR(_xlfn.BETA.DIST(DATE(YEAR(AM$2),MONTH(AM$2),15),$AD$2,$AE$2,FALSE,DATE(YEAR($AD574),MONTH($AD574),1),DATE(YEAR($AE574),MONTH($AE574),28)),0)</f>
      </c>
      <c r="AN574" s="18">
        <f>IFERROR(_xlfn.BETA.DIST(DATE(YEAR(AN$2),MONTH(AN$2),15),$AD$2,$AE$2,FALSE,DATE(YEAR($AD574),MONTH($AD574),1),DATE(YEAR($AE574),MONTH($AE574),28)),0)</f>
      </c>
      <c r="AO574" s="18">
        <f>IFERROR(_xlfn.BETA.DIST(DATE(YEAR(AO$2),MONTH(AO$2),15),$AD$2,$AE$2,FALSE,DATE(YEAR($AD574),MONTH($AD574),1),DATE(YEAR($AE574),MONTH($AE574),28)),0)</f>
      </c>
      <c r="AP574" s="18">
        <f>IFERROR(_xlfn.BETA.DIST(DATE(YEAR(AP$2),MONTH(AP$2),15),$AD$2,$AE$2,FALSE,DATE(YEAR($AD574),MONTH($AD574),1),DATE(YEAR($AE574),MONTH($AE574),28)),0)</f>
      </c>
      <c r="AQ574" s="18">
        <f>IFERROR(_xlfn.BETA.DIST(DATE(YEAR(AQ$2),MONTH(AQ$2),15),$AD$2,$AE$2,FALSE,DATE(YEAR($AD574),MONTH($AD574),1),DATE(YEAR($AE574),MONTH($AE574),28)),0)</f>
      </c>
      <c r="AR574" s="18">
        <f>IFERROR(_xlfn.BETA.DIST(DATE(YEAR(AR$2),MONTH(AR$2),15),$AD$2,$AE$2,FALSE,DATE(YEAR($AD574),MONTH($AD574),1),DATE(YEAR($AE574),MONTH($AE574),28)),0)</f>
      </c>
      <c r="AS574" s="18">
        <f>IFERROR(_xlfn.BETA.DIST(DATE(YEAR(AS$2),MONTH(AS$2),15),$AD$2,$AE$2,FALSE,DATE(YEAR($AD574),MONTH($AD574),1),DATE(YEAR($AE574),MONTH($AE574),28)),0)</f>
      </c>
      <c r="AT574" s="18">
        <f>IFERROR(_xlfn.BETA.DIST(DATE(YEAR(AT$2),MONTH(AT$2),15),$AD$2,$AE$2,FALSE,DATE(YEAR($AD574),MONTH($AD574),1),DATE(YEAR($AE574),MONTH($AE574),28)),0)</f>
      </c>
      <c r="AU574" s="18">
        <f>IFERROR(_xlfn.BETA.DIST(DATE(YEAR(AU$2),MONTH(AU$2),15),$AD$2,$AE$2,FALSE,DATE(YEAR($AD574),MONTH($AD574),1),DATE(YEAR($AE574),MONTH($AE574),28)),0)</f>
      </c>
      <c r="AV574" s="18">
        <f>SUM(AG574:AU574)</f>
      </c>
      <c r="AW574" s="18">
        <f>IF(J574&lt;&gt;0,J574,IF($AV574=0,0,AG574/$AV574*$Z574))</f>
      </c>
      <c r="AX574" s="18">
        <f>IF(K574&lt;&gt;0,K574,IF($AV574=0,0,AH574/$AV574*$Z574))</f>
      </c>
      <c r="AY574" s="18">
        <f>IF(L574&lt;&gt;0,L574,IF($AV574=0,0,AI574/$AV574*$Z574))</f>
      </c>
      <c r="AZ574" s="18">
        <f>IF(M574&lt;&gt;0,M574,IF($AV574=0,0,AJ574/$AV574*$Z574))</f>
      </c>
      <c r="BA574" s="18">
        <f>IF(N574&lt;&gt;0,N574,IF($AV574=0,0,AK574/$AV574*$Z574))</f>
      </c>
      <c r="BB574" s="18">
        <f>IF(O574&lt;&gt;0,O574,IF($AV574=0,0,AL574/$AV574*$Z574))</f>
      </c>
      <c r="BC574" s="18">
        <f>IF(P574&lt;&gt;0,P574,IF($AV574=0,0,AM574/$AV574*$Z574))</f>
      </c>
      <c r="BD574" s="18">
        <f>IF(Q574&lt;&gt;0,Q574,IF($AV574=0,0,AN574/$AV574*$Z574))</f>
      </c>
      <c r="BE574" s="18">
        <f>IF(R574&lt;&gt;0,R574,IF($AV574=0,0,AO574/$AV574*$Z574))</f>
      </c>
      <c r="BF574" s="18">
        <f>IF(S574&lt;&gt;0,S574,IF($AV574=0,0,AP574/$AV574*$Z574))</f>
      </c>
      <c r="BG574" s="18">
        <f>IF(T574&lt;&gt;0,T574,IF($AV574=0,0,AQ574/$AV574*$Z574))</f>
      </c>
      <c r="BH574" s="18">
        <f>IF(U574&lt;&gt;0,U574,IF($AV574=0,0,AR574/$AV574*$Z574))</f>
      </c>
      <c r="BI574" s="18">
        <f>IF(V574&lt;&gt;0,V574,IF($AV574=0,0,AS574/$AV574*$Z574))</f>
      </c>
      <c r="BJ574" s="18">
        <f>IF(W574&lt;&gt;0,W574,IF($AV574=0,0,AT574/$AV574*$Z574))</f>
      </c>
      <c r="BK574" s="18">
        <f>IF(X574&lt;&gt;0,X574,IF($AV574=0,0,AU574/$AV574*$Z574))</f>
      </c>
      <c r="BL574" s="18">
        <f>SUM(AW574:BK574)</f>
      </c>
      <c r="BM574" s="18">
        <f>I574-BL574</f>
      </c>
    </row>
    <row r="575" outlineLevel="4">
      <c r="A575" s="5" t="str">
        <v>14.1.2.6</v>
      </c>
      <c r="B575" s="5" t="str">
        <v/>
      </c>
      <c r="C575" s="5" t="str">
        <v>BSKDGNGENGR07</v>
      </c>
      <c r="D575" s="5" t="str">
        <v>BSKDGNGENGR07</v>
      </c>
      <c r="E575" s="19">
        <f>IFERROR(_xlfn.XLOOKUP(F575,Assumptions!B:B,Assumptions!C:C),0)</f>
      </c>
      <c r="F575" s="5" t="str">
        <v>Retention</v>
      </c>
      <c r="G575" s="5" t="str">
        <v/>
      </c>
      <c r="H575" s="18">
        <f>G572*E575</f>
      </c>
      <c r="I575" s="18">
        <f>H575*(1-0)</f>
      </c>
      <c r="J575" s="18">
        <v>0</v>
      </c>
      <c r="K575" s="18">
        <v>0</v>
      </c>
      <c r="L575" s="18">
        <v>0</v>
      </c>
      <c r="M575" s="18">
        <v>0</v>
      </c>
      <c r="N575" s="18">
        <v>0</v>
      </c>
      <c r="O575" s="18">
        <v>0</v>
      </c>
      <c r="P575" s="18">
        <v>0</v>
      </c>
      <c r="Q575" s="18">
        <v>0</v>
      </c>
      <c r="R575" s="18">
        <v>0</v>
      </c>
      <c r="S575" s="18">
        <v>0</v>
      </c>
      <c r="T575" s="18">
        <v>0</v>
      </c>
      <c r="U575" s="18">
        <v>0</v>
      </c>
      <c r="V575" s="18">
        <v>0</v>
      </c>
      <c r="W575" s="18">
        <v>0</v>
      </c>
      <c r="X575" s="18">
        <v>0</v>
      </c>
      <c r="Y575" s="18">
        <f>SUM(J575:X575)</f>
      </c>
      <c r="Z575" s="18">
        <f>I575-Y575</f>
      </c>
      <c r="AA575" s="20">
        <v>46483</v>
      </c>
      <c r="AB575" s="20">
        <v>46483</v>
      </c>
      <c r="AC575" s="18">
        <f>IFERROR(_xlfn.XLOOKUP(F575,Assumptions!B:B,Assumptions!D:D),0)</f>
      </c>
      <c r="AD575" s="20">
        <f>AA575+AC575</f>
      </c>
      <c r="AE575" s="20">
        <f>AC575+AB575</f>
      </c>
      <c r="AF575" s="5" t="str">
        <v/>
      </c>
      <c r="AG575" s="18">
        <f>IFERROR(_xlfn.BETA.DIST(DATE(YEAR(AG$2),MONTH(AG$2),15),$AD$2,$AE$2,FALSE,DATE(YEAR($AD575),MONTH($AD575),1),DATE(YEAR($AE575),MONTH($AE575),28)),0)</f>
      </c>
      <c r="AH575" s="18">
        <f>IFERROR(_xlfn.BETA.DIST(DATE(YEAR(AH$2),MONTH(AH$2),15),$AD$2,$AE$2,FALSE,DATE(YEAR($AD575),MONTH($AD575),1),DATE(YEAR($AE575),MONTH($AE575),28)),0)</f>
      </c>
      <c r="AI575" s="18">
        <f>IFERROR(_xlfn.BETA.DIST(DATE(YEAR(AI$2),MONTH(AI$2),15),$AD$2,$AE$2,FALSE,DATE(YEAR($AD575),MONTH($AD575),1),DATE(YEAR($AE575),MONTH($AE575),28)),0)</f>
      </c>
      <c r="AJ575" s="18">
        <f>IFERROR(_xlfn.BETA.DIST(DATE(YEAR(AJ$2),MONTH(AJ$2),15),$AD$2,$AE$2,FALSE,DATE(YEAR($AD575),MONTH($AD575),1),DATE(YEAR($AE575),MONTH($AE575),28)),0)</f>
      </c>
      <c r="AK575" s="18">
        <f>IFERROR(_xlfn.BETA.DIST(DATE(YEAR(AK$2),MONTH(AK$2),15),$AD$2,$AE$2,FALSE,DATE(YEAR($AD575),MONTH($AD575),1),DATE(YEAR($AE575),MONTH($AE575),28)),0)</f>
      </c>
      <c r="AL575" s="18">
        <f>IFERROR(_xlfn.BETA.DIST(DATE(YEAR(AL$2),MONTH(AL$2),15),$AD$2,$AE$2,FALSE,DATE(YEAR($AD575),MONTH($AD575),1),DATE(YEAR($AE575),MONTH($AE575),28)),0)</f>
      </c>
      <c r="AM575" s="18">
        <f>IFERROR(_xlfn.BETA.DIST(DATE(YEAR(AM$2),MONTH(AM$2),15),$AD$2,$AE$2,FALSE,DATE(YEAR($AD575),MONTH($AD575),1),DATE(YEAR($AE575),MONTH($AE575),28)),0)</f>
      </c>
      <c r="AN575" s="18">
        <f>IFERROR(_xlfn.BETA.DIST(DATE(YEAR(AN$2),MONTH(AN$2),15),$AD$2,$AE$2,FALSE,DATE(YEAR($AD575),MONTH($AD575),1),DATE(YEAR($AE575),MONTH($AE575),28)),0)</f>
      </c>
      <c r="AO575" s="18">
        <f>IFERROR(_xlfn.BETA.DIST(DATE(YEAR(AO$2),MONTH(AO$2),15),$AD$2,$AE$2,FALSE,DATE(YEAR($AD575),MONTH($AD575),1),DATE(YEAR($AE575),MONTH($AE575),28)),0)</f>
      </c>
      <c r="AP575" s="18">
        <f>IFERROR(_xlfn.BETA.DIST(DATE(YEAR(AP$2),MONTH(AP$2),15),$AD$2,$AE$2,FALSE,DATE(YEAR($AD575),MONTH($AD575),1),DATE(YEAR($AE575),MONTH($AE575),28)),0)</f>
      </c>
      <c r="AQ575" s="18">
        <f>IFERROR(_xlfn.BETA.DIST(DATE(YEAR(AQ$2),MONTH(AQ$2),15),$AD$2,$AE$2,FALSE,DATE(YEAR($AD575),MONTH($AD575),1),DATE(YEAR($AE575),MONTH($AE575),28)),0)</f>
      </c>
      <c r="AR575" s="18">
        <f>IFERROR(_xlfn.BETA.DIST(DATE(YEAR(AR$2),MONTH(AR$2),15),$AD$2,$AE$2,FALSE,DATE(YEAR($AD575),MONTH($AD575),1),DATE(YEAR($AE575),MONTH($AE575),28)),0)</f>
      </c>
      <c r="AS575" s="18">
        <f>IFERROR(_xlfn.BETA.DIST(DATE(YEAR(AS$2),MONTH(AS$2),15),$AD$2,$AE$2,FALSE,DATE(YEAR($AD575),MONTH($AD575),1),DATE(YEAR($AE575),MONTH($AE575),28)),0)</f>
      </c>
      <c r="AT575" s="18">
        <f>IFERROR(_xlfn.BETA.DIST(DATE(YEAR(AT$2),MONTH(AT$2),15),$AD$2,$AE$2,FALSE,DATE(YEAR($AD575),MONTH($AD575),1),DATE(YEAR($AE575),MONTH($AE575),28)),0)</f>
      </c>
      <c r="AU575" s="18">
        <f>IFERROR(_xlfn.BETA.DIST(DATE(YEAR(AU$2),MONTH(AU$2),15),$AD$2,$AE$2,FALSE,DATE(YEAR($AD575),MONTH($AD575),1),DATE(YEAR($AE575),MONTH($AE575),28)),0)</f>
      </c>
      <c r="AV575" s="18">
        <f>SUM(AG575:AU575)</f>
      </c>
      <c r="AW575" s="18">
        <f>IF(J575&lt;&gt;0,J575,IF($AV575=0,0,AG575/$AV575*$Z575))</f>
      </c>
      <c r="AX575" s="18">
        <f>IF(K575&lt;&gt;0,K575,IF($AV575=0,0,AH575/$AV575*$Z575))</f>
      </c>
      <c r="AY575" s="18">
        <f>IF(L575&lt;&gt;0,L575,IF($AV575=0,0,AI575/$AV575*$Z575))</f>
      </c>
      <c r="AZ575" s="18">
        <f>IF(M575&lt;&gt;0,M575,IF($AV575=0,0,AJ575/$AV575*$Z575))</f>
      </c>
      <c r="BA575" s="18">
        <f>IF(N575&lt;&gt;0,N575,IF($AV575=0,0,AK575/$AV575*$Z575))</f>
      </c>
      <c r="BB575" s="18">
        <f>IF(O575&lt;&gt;0,O575,IF($AV575=0,0,AL575/$AV575*$Z575))</f>
      </c>
      <c r="BC575" s="18">
        <f>IF(P575&lt;&gt;0,P575,IF($AV575=0,0,AM575/$AV575*$Z575))</f>
      </c>
      <c r="BD575" s="18">
        <f>IF(Q575&lt;&gt;0,Q575,IF($AV575=0,0,AN575/$AV575*$Z575))</f>
      </c>
      <c r="BE575" s="18">
        <f>IF(R575&lt;&gt;0,R575,IF($AV575=0,0,AO575/$AV575*$Z575))</f>
      </c>
      <c r="BF575" s="18">
        <f>IF(S575&lt;&gt;0,S575,IF($AV575=0,0,AP575/$AV575*$Z575))</f>
      </c>
      <c r="BG575" s="18">
        <f>IF(T575&lt;&gt;0,T575,IF($AV575=0,0,AQ575/$AV575*$Z575))</f>
      </c>
      <c r="BH575" s="18">
        <f>IF(U575&lt;&gt;0,U575,IF($AV575=0,0,AR575/$AV575*$Z575))</f>
      </c>
      <c r="BI575" s="18">
        <f>IF(V575&lt;&gt;0,V575,IF($AV575=0,0,AS575/$AV575*$Z575))</f>
      </c>
      <c r="BJ575" s="18">
        <f>IF(W575&lt;&gt;0,W575,IF($AV575=0,0,AT575/$AV575*$Z575))</f>
      </c>
      <c r="BK575" s="18">
        <f>IF(X575&lt;&gt;0,X575,IF($AV575=0,0,AU575/$AV575*$Z575))</f>
      </c>
      <c r="BL575" s="18">
        <f>SUM(AW575:BK575)</f>
      </c>
      <c r="BM575" s="18">
        <f>I575-BL575</f>
      </c>
    </row>
    <row r="576" outlineLevel="3">
      <c r="A576" s="17" t="str">
        <v>14.2.3</v>
      </c>
      <c r="B576" s="17" t="str">
        <v/>
      </c>
      <c r="C576" s="17" t="str">
        <v/>
      </c>
      <c r="D576" s="17" t="str">
        <v/>
      </c>
      <c r="E576" s="17" t="str">
        <v>14.2.3</v>
      </c>
      <c r="F576" s="17" t="str">
        <v>Single phase current transformer (one of each ratio) with enclosure.</v>
      </c>
      <c r="G576" s="17">
        <v>7770.59</v>
      </c>
      <c r="H576" s="17" t="str">
        <v/>
      </c>
      <c r="I576" s="17" t="str">
        <v/>
      </c>
      <c r="J576" s="17" t="str">
        <v/>
      </c>
      <c r="K576" s="17" t="str">
        <v/>
      </c>
      <c r="L576" s="17" t="str">
        <v/>
      </c>
      <c r="M576" s="17" t="str">
        <v/>
      </c>
      <c r="N576" s="17" t="str">
        <v/>
      </c>
      <c r="O576" s="17" t="str">
        <v/>
      </c>
      <c r="P576" s="17" t="str">
        <v/>
      </c>
      <c r="Q576" s="17" t="str">
        <v/>
      </c>
      <c r="R576" s="17" t="str">
        <v/>
      </c>
      <c r="S576" s="17" t="str">
        <v/>
      </c>
      <c r="T576" s="17" t="str">
        <v/>
      </c>
      <c r="U576" s="17" t="str">
        <v/>
      </c>
      <c r="V576" s="17" t="str">
        <v/>
      </c>
      <c r="W576" s="17" t="str">
        <v/>
      </c>
      <c r="X576" s="17" t="str">
        <v/>
      </c>
      <c r="Y576" s="17" t="str">
        <v/>
      </c>
      <c r="Z576" s="17" t="str">
        <v/>
      </c>
      <c r="AA576" s="17" t="str">
        <v/>
      </c>
      <c r="AB576" s="17" t="str">
        <v/>
      </c>
      <c r="AC576" s="17" t="str">
        <v/>
      </c>
      <c r="AD576" s="17" t="str">
        <v/>
      </c>
      <c r="AE576" s="17" t="str">
        <v/>
      </c>
      <c r="AF576" s="5" t="str">
        <v/>
      </c>
      <c r="AG576" s="18">
        <f>IFERROR(_xlfn.BETA.DIST(DATE(YEAR(AG$2),MONTH(AG$2),15),$AD$2,$AE$2,FALSE,DATE(YEAR($AD576),MONTH($AD576),1),DATE(YEAR($AE576),MONTH($AE576),28)),0)</f>
      </c>
      <c r="AH576" s="18">
        <f>IFERROR(_xlfn.BETA.DIST(DATE(YEAR(AH$2),MONTH(AH$2),15),$AD$2,$AE$2,FALSE,DATE(YEAR($AD576),MONTH($AD576),1),DATE(YEAR($AE576),MONTH($AE576),28)),0)</f>
      </c>
      <c r="AI576" s="18">
        <f>IFERROR(_xlfn.BETA.DIST(DATE(YEAR(AI$2),MONTH(AI$2),15),$AD$2,$AE$2,FALSE,DATE(YEAR($AD576),MONTH($AD576),1),DATE(YEAR($AE576),MONTH($AE576),28)),0)</f>
      </c>
      <c r="AJ576" s="18">
        <f>IFERROR(_xlfn.BETA.DIST(DATE(YEAR(AJ$2),MONTH(AJ$2),15),$AD$2,$AE$2,FALSE,DATE(YEAR($AD576),MONTH($AD576),1),DATE(YEAR($AE576),MONTH($AE576),28)),0)</f>
      </c>
      <c r="AK576" s="18">
        <f>IFERROR(_xlfn.BETA.DIST(DATE(YEAR(AK$2),MONTH(AK$2),15),$AD$2,$AE$2,FALSE,DATE(YEAR($AD576),MONTH($AD576),1),DATE(YEAR($AE576),MONTH($AE576),28)),0)</f>
      </c>
      <c r="AL576" s="18">
        <f>IFERROR(_xlfn.BETA.DIST(DATE(YEAR(AL$2),MONTH(AL$2),15),$AD$2,$AE$2,FALSE,DATE(YEAR($AD576),MONTH($AD576),1),DATE(YEAR($AE576),MONTH($AE576),28)),0)</f>
      </c>
      <c r="AM576" s="18">
        <f>IFERROR(_xlfn.BETA.DIST(DATE(YEAR(AM$2),MONTH(AM$2),15),$AD$2,$AE$2,FALSE,DATE(YEAR($AD576),MONTH($AD576),1),DATE(YEAR($AE576),MONTH($AE576),28)),0)</f>
      </c>
      <c r="AN576" s="18">
        <f>IFERROR(_xlfn.BETA.DIST(DATE(YEAR(AN$2),MONTH(AN$2),15),$AD$2,$AE$2,FALSE,DATE(YEAR($AD576),MONTH($AD576),1),DATE(YEAR($AE576),MONTH($AE576),28)),0)</f>
      </c>
      <c r="AO576" s="18">
        <f>IFERROR(_xlfn.BETA.DIST(DATE(YEAR(AO$2),MONTH(AO$2),15),$AD$2,$AE$2,FALSE,DATE(YEAR($AD576),MONTH($AD576),1),DATE(YEAR($AE576),MONTH($AE576),28)),0)</f>
      </c>
      <c r="AP576" s="18">
        <f>IFERROR(_xlfn.BETA.DIST(DATE(YEAR(AP$2),MONTH(AP$2),15),$AD$2,$AE$2,FALSE,DATE(YEAR($AD576),MONTH($AD576),1),DATE(YEAR($AE576),MONTH($AE576),28)),0)</f>
      </c>
      <c r="AQ576" s="18">
        <f>IFERROR(_xlfn.BETA.DIST(DATE(YEAR(AQ$2),MONTH(AQ$2),15),$AD$2,$AE$2,FALSE,DATE(YEAR($AD576),MONTH($AD576),1),DATE(YEAR($AE576),MONTH($AE576),28)),0)</f>
      </c>
      <c r="AR576" s="18">
        <f>IFERROR(_xlfn.BETA.DIST(DATE(YEAR(AR$2),MONTH(AR$2),15),$AD$2,$AE$2,FALSE,DATE(YEAR($AD576),MONTH($AD576),1),DATE(YEAR($AE576),MONTH($AE576),28)),0)</f>
      </c>
      <c r="AS576" s="18">
        <f>IFERROR(_xlfn.BETA.DIST(DATE(YEAR(AS$2),MONTH(AS$2),15),$AD$2,$AE$2,FALSE,DATE(YEAR($AD576),MONTH($AD576),1),DATE(YEAR($AE576),MONTH($AE576),28)),0)</f>
      </c>
      <c r="AT576" s="18">
        <f>IFERROR(_xlfn.BETA.DIST(DATE(YEAR(AT$2),MONTH(AT$2),15),$AD$2,$AE$2,FALSE,DATE(YEAR($AD576),MONTH($AD576),1),DATE(YEAR($AE576),MONTH($AE576),28)),0)</f>
      </c>
      <c r="AU576" s="18">
        <f>IFERROR(_xlfn.BETA.DIST(DATE(YEAR(AU$2),MONTH(AU$2),15),$AD$2,$AE$2,FALSE,DATE(YEAR($AD576),MONTH($AD576),1),DATE(YEAR($AE576),MONTH($AE576),28)),0)</f>
      </c>
      <c r="AV576" s="18">
        <f>SUM(AG576:AU576)</f>
      </c>
      <c r="AW576" s="18">
        <f>IF(J576&lt;&gt;0,J576,IF($AV576=0,0,AG576/$AV576*$Z576))</f>
      </c>
      <c r="AX576" s="18">
        <f>IF(K576&lt;&gt;0,K576,IF($AV576=0,0,AH576/$AV576*$Z576))</f>
      </c>
      <c r="AY576" s="18">
        <f>IF(L576&lt;&gt;0,L576,IF($AV576=0,0,AI576/$AV576*$Z576))</f>
      </c>
      <c r="AZ576" s="18">
        <f>IF(M576&lt;&gt;0,M576,IF($AV576=0,0,AJ576/$AV576*$Z576))</f>
      </c>
      <c r="BA576" s="18">
        <f>IF(N576&lt;&gt;0,N576,IF($AV576=0,0,AK576/$AV576*$Z576))</f>
      </c>
      <c r="BB576" s="18">
        <f>IF(O576&lt;&gt;0,O576,IF($AV576=0,0,AL576/$AV576*$Z576))</f>
      </c>
      <c r="BC576" s="18">
        <f>IF(P576&lt;&gt;0,P576,IF($AV576=0,0,AM576/$AV576*$Z576))</f>
      </c>
      <c r="BD576" s="18">
        <f>IF(Q576&lt;&gt;0,Q576,IF($AV576=0,0,AN576/$AV576*$Z576))</f>
      </c>
      <c r="BE576" s="18">
        <f>IF(R576&lt;&gt;0,R576,IF($AV576=0,0,AO576/$AV576*$Z576))</f>
      </c>
      <c r="BF576" s="18">
        <f>IF(S576&lt;&gt;0,S576,IF($AV576=0,0,AP576/$AV576*$Z576))</f>
      </c>
      <c r="BG576" s="18">
        <f>IF(T576&lt;&gt;0,T576,IF($AV576=0,0,AQ576/$AV576*$Z576))</f>
      </c>
      <c r="BH576" s="18">
        <f>IF(U576&lt;&gt;0,U576,IF($AV576=0,0,AR576/$AV576*$Z576))</f>
      </c>
      <c r="BI576" s="18">
        <f>IF(V576&lt;&gt;0,V576,IF($AV576=0,0,AS576/$AV576*$Z576))</f>
      </c>
      <c r="BJ576" s="18">
        <f>IF(W576&lt;&gt;0,W576,IF($AV576=0,0,AT576/$AV576*$Z576))</f>
      </c>
      <c r="BK576" s="18">
        <f>IF(X576&lt;&gt;0,X576,IF($AV576=0,0,AU576/$AV576*$Z576))</f>
      </c>
      <c r="BL576" s="18">
        <f>SUM(AW576:BK576)</f>
      </c>
      <c r="BM576" s="17" t="str">
        <v/>
      </c>
    </row>
    <row r="577" outlineLevel="4">
      <c r="A577" s="5" t="str">
        <v>14.2.3</v>
      </c>
      <c r="B577" s="5" t="str">
        <v/>
      </c>
      <c r="C577" s="5" t="str">
        <v>BSKDGNGENGR05</v>
      </c>
      <c r="D577" s="5" t="str">
        <v>BSKDGNGENGR05</v>
      </c>
      <c r="E577" s="19">
        <f>IFERROR(_xlfn.XLOOKUP(F577,Assumptions!B:B,Assumptions!C:C),0)</f>
      </c>
      <c r="F577" s="5" t="str">
        <v>Advanced Payment</v>
      </c>
      <c r="G577" s="5" t="str">
        <v/>
      </c>
      <c r="H577" s="18">
        <f>G576*E577</f>
      </c>
      <c r="I577" s="18">
        <f>H577*(1-0)</f>
      </c>
      <c r="J577" s="18">
        <v>0</v>
      </c>
      <c r="K577" s="18">
        <v>0</v>
      </c>
      <c r="L577" s="18">
        <v>0</v>
      </c>
      <c r="M577" s="18">
        <v>0</v>
      </c>
      <c r="N577" s="18">
        <v>0</v>
      </c>
      <c r="O577" s="18">
        <v>0</v>
      </c>
      <c r="P577" s="18">
        <v>0</v>
      </c>
      <c r="Q577" s="18">
        <v>0</v>
      </c>
      <c r="R577" s="18">
        <v>0</v>
      </c>
      <c r="S577" s="18">
        <v>0</v>
      </c>
      <c r="T577" s="18">
        <v>0</v>
      </c>
      <c r="U577" s="18">
        <v>0</v>
      </c>
      <c r="V577" s="18">
        <v>0</v>
      </c>
      <c r="W577" s="18">
        <v>0</v>
      </c>
      <c r="X577" s="18">
        <v>0</v>
      </c>
      <c r="Y577" s="18">
        <f>SUM(J577:X577)</f>
      </c>
      <c r="Z577" s="18">
        <f>I577-Y577</f>
      </c>
      <c r="AA577" s="20">
        <v>46026</v>
      </c>
      <c r="AB577" s="20">
        <v>46026</v>
      </c>
      <c r="AC577" s="18">
        <f>IFERROR(_xlfn.XLOOKUP(F577,Assumptions!B:B,Assumptions!D:D),0)</f>
      </c>
      <c r="AD577" s="20">
        <f>AA577+AC577</f>
      </c>
      <c r="AE577" s="20">
        <f>AC577+AB577</f>
      </c>
      <c r="AF577" s="5" t="str">
        <v/>
      </c>
      <c r="AG577" s="18">
        <f>IFERROR(_xlfn.BETA.DIST(DATE(YEAR(AG$2),MONTH(AG$2),15),$AD$2,$AE$2,FALSE,DATE(YEAR($AD577),MONTH($AD577),1),DATE(YEAR($AE577),MONTH($AE577),28)),0)</f>
      </c>
      <c r="AH577" s="18">
        <f>IFERROR(_xlfn.BETA.DIST(DATE(YEAR(AH$2),MONTH(AH$2),15),$AD$2,$AE$2,FALSE,DATE(YEAR($AD577),MONTH($AD577),1),DATE(YEAR($AE577),MONTH($AE577),28)),0)</f>
      </c>
      <c r="AI577" s="18">
        <f>IFERROR(_xlfn.BETA.DIST(DATE(YEAR(AI$2),MONTH(AI$2),15),$AD$2,$AE$2,FALSE,DATE(YEAR($AD577),MONTH($AD577),1),DATE(YEAR($AE577),MONTH($AE577),28)),0)</f>
      </c>
      <c r="AJ577" s="18">
        <f>IFERROR(_xlfn.BETA.DIST(DATE(YEAR(AJ$2),MONTH(AJ$2),15),$AD$2,$AE$2,FALSE,DATE(YEAR($AD577),MONTH($AD577),1),DATE(YEAR($AE577),MONTH($AE577),28)),0)</f>
      </c>
      <c r="AK577" s="18">
        <f>IFERROR(_xlfn.BETA.DIST(DATE(YEAR(AK$2),MONTH(AK$2),15),$AD$2,$AE$2,FALSE,DATE(YEAR($AD577),MONTH($AD577),1),DATE(YEAR($AE577),MONTH($AE577),28)),0)</f>
      </c>
      <c r="AL577" s="18">
        <f>IFERROR(_xlfn.BETA.DIST(DATE(YEAR(AL$2),MONTH(AL$2),15),$AD$2,$AE$2,FALSE,DATE(YEAR($AD577),MONTH($AD577),1),DATE(YEAR($AE577),MONTH($AE577),28)),0)</f>
      </c>
      <c r="AM577" s="18">
        <f>IFERROR(_xlfn.BETA.DIST(DATE(YEAR(AM$2),MONTH(AM$2),15),$AD$2,$AE$2,FALSE,DATE(YEAR($AD577),MONTH($AD577),1),DATE(YEAR($AE577),MONTH($AE577),28)),0)</f>
      </c>
      <c r="AN577" s="18">
        <f>IFERROR(_xlfn.BETA.DIST(DATE(YEAR(AN$2),MONTH(AN$2),15),$AD$2,$AE$2,FALSE,DATE(YEAR($AD577),MONTH($AD577),1),DATE(YEAR($AE577),MONTH($AE577),28)),0)</f>
      </c>
      <c r="AO577" s="18">
        <f>IFERROR(_xlfn.BETA.DIST(DATE(YEAR(AO$2),MONTH(AO$2),15),$AD$2,$AE$2,FALSE,DATE(YEAR($AD577),MONTH($AD577),1),DATE(YEAR($AE577),MONTH($AE577),28)),0)</f>
      </c>
      <c r="AP577" s="18">
        <f>IFERROR(_xlfn.BETA.DIST(DATE(YEAR(AP$2),MONTH(AP$2),15),$AD$2,$AE$2,FALSE,DATE(YEAR($AD577),MONTH($AD577),1),DATE(YEAR($AE577),MONTH($AE577),28)),0)</f>
      </c>
      <c r="AQ577" s="18">
        <f>IFERROR(_xlfn.BETA.DIST(DATE(YEAR(AQ$2),MONTH(AQ$2),15),$AD$2,$AE$2,FALSE,DATE(YEAR($AD577),MONTH($AD577),1),DATE(YEAR($AE577),MONTH($AE577),28)),0)</f>
      </c>
      <c r="AR577" s="18">
        <f>IFERROR(_xlfn.BETA.DIST(DATE(YEAR(AR$2),MONTH(AR$2),15),$AD$2,$AE$2,FALSE,DATE(YEAR($AD577),MONTH($AD577),1),DATE(YEAR($AE577),MONTH($AE577),28)),0)</f>
      </c>
      <c r="AS577" s="18">
        <f>IFERROR(_xlfn.BETA.DIST(DATE(YEAR(AS$2),MONTH(AS$2),15),$AD$2,$AE$2,FALSE,DATE(YEAR($AD577),MONTH($AD577),1),DATE(YEAR($AE577),MONTH($AE577),28)),0)</f>
      </c>
      <c r="AT577" s="18">
        <f>IFERROR(_xlfn.BETA.DIST(DATE(YEAR(AT$2),MONTH(AT$2),15),$AD$2,$AE$2,FALSE,DATE(YEAR($AD577),MONTH($AD577),1),DATE(YEAR($AE577),MONTH($AE577),28)),0)</f>
      </c>
      <c r="AU577" s="18">
        <f>IFERROR(_xlfn.BETA.DIST(DATE(YEAR(AU$2),MONTH(AU$2),15),$AD$2,$AE$2,FALSE,DATE(YEAR($AD577),MONTH($AD577),1),DATE(YEAR($AE577),MONTH($AE577),28)),0)</f>
      </c>
      <c r="AV577" s="18">
        <f>SUM(AG577:AU577)</f>
      </c>
      <c r="AW577" s="18">
        <f>IF(J577&lt;&gt;0,J577,IF($AV577=0,0,AG577/$AV577*$Z577))</f>
      </c>
      <c r="AX577" s="18">
        <f>IF(K577&lt;&gt;0,K577,IF($AV577=0,0,AH577/$AV577*$Z577))</f>
      </c>
      <c r="AY577" s="18">
        <f>IF(L577&lt;&gt;0,L577,IF($AV577=0,0,AI577/$AV577*$Z577))</f>
      </c>
      <c r="AZ577" s="18">
        <f>IF(M577&lt;&gt;0,M577,IF($AV577=0,0,AJ577/$AV577*$Z577))</f>
      </c>
      <c r="BA577" s="18">
        <f>IF(N577&lt;&gt;0,N577,IF($AV577=0,0,AK577/$AV577*$Z577))</f>
      </c>
      <c r="BB577" s="18">
        <f>IF(O577&lt;&gt;0,O577,IF($AV577=0,0,AL577/$AV577*$Z577))</f>
      </c>
      <c r="BC577" s="18">
        <f>IF(P577&lt;&gt;0,P577,IF($AV577=0,0,AM577/$AV577*$Z577))</f>
      </c>
      <c r="BD577" s="18">
        <f>IF(Q577&lt;&gt;0,Q577,IF($AV577=0,0,AN577/$AV577*$Z577))</f>
      </c>
      <c r="BE577" s="18">
        <f>IF(R577&lt;&gt;0,R577,IF($AV577=0,0,AO577/$AV577*$Z577))</f>
      </c>
      <c r="BF577" s="18">
        <f>IF(S577&lt;&gt;0,S577,IF($AV577=0,0,AP577/$AV577*$Z577))</f>
      </c>
      <c r="BG577" s="18">
        <f>IF(T577&lt;&gt;0,T577,IF($AV577=0,0,AQ577/$AV577*$Z577))</f>
      </c>
      <c r="BH577" s="18">
        <f>IF(U577&lt;&gt;0,U577,IF($AV577=0,0,AR577/$AV577*$Z577))</f>
      </c>
      <c r="BI577" s="18">
        <f>IF(V577&lt;&gt;0,V577,IF($AV577=0,0,AS577/$AV577*$Z577))</f>
      </c>
      <c r="BJ577" s="18">
        <f>IF(W577&lt;&gt;0,W577,IF($AV577=0,0,AT577/$AV577*$Z577))</f>
      </c>
      <c r="BK577" s="18">
        <f>IF(X577&lt;&gt;0,X577,IF($AV577=0,0,AU577/$AV577*$Z577))</f>
      </c>
      <c r="BL577" s="18">
        <f>SUM(AW577:BK577)</f>
      </c>
      <c r="BM577" s="18">
        <f>I577-BL577</f>
      </c>
    </row>
    <row r="578" outlineLevel="4">
      <c r="A578" s="5" t="str">
        <v>14.2.3</v>
      </c>
      <c r="B578" s="5" t="str">
        <v/>
      </c>
      <c r="C578" s="5" t="str">
        <v>BSPRELGENG107</v>
      </c>
      <c r="D578" s="5" t="str">
        <v>BSPRELGENG107</v>
      </c>
      <c r="E578" s="19">
        <f>IFERROR(_xlfn.XLOOKUP(F578,Assumptions!B:B,Assumptions!C:C),0)</f>
      </c>
      <c r="F578" s="5" t="str">
        <v>Site Delivery USD</v>
      </c>
      <c r="G578" s="5" t="str">
        <v/>
      </c>
      <c r="H578" s="18">
        <f>G576*E578</f>
      </c>
      <c r="I578" s="18">
        <f>H578*(1-0)</f>
      </c>
      <c r="J578" s="18">
        <v>0</v>
      </c>
      <c r="K578" s="18">
        <v>0</v>
      </c>
      <c r="L578" s="18">
        <v>0</v>
      </c>
      <c r="M578" s="18">
        <v>0</v>
      </c>
      <c r="N578" s="18">
        <v>0</v>
      </c>
      <c r="O578" s="18">
        <v>0</v>
      </c>
      <c r="P578" s="18">
        <v>0</v>
      </c>
      <c r="Q578" s="18">
        <v>0</v>
      </c>
      <c r="R578" s="18">
        <v>0</v>
      </c>
      <c r="S578" s="18">
        <v>0</v>
      </c>
      <c r="T578" s="18">
        <v>0</v>
      </c>
      <c r="U578" s="18">
        <v>0</v>
      </c>
      <c r="V578" s="18">
        <v>0</v>
      </c>
      <c r="W578" s="18">
        <v>0</v>
      </c>
      <c r="X578" s="18">
        <v>0</v>
      </c>
      <c r="Y578" s="18">
        <f>SUM(J578:X578)</f>
      </c>
      <c r="Z578" s="18">
        <f>I578-Y578</f>
      </c>
      <c r="AA578" s="20">
        <v>46294</v>
      </c>
      <c r="AB578" s="20">
        <v>46294</v>
      </c>
      <c r="AC578" s="18">
        <f>IFERROR(_xlfn.XLOOKUP(F578,Assumptions!B:B,Assumptions!D:D),0)</f>
      </c>
      <c r="AD578" s="20">
        <f>AA578+AC578</f>
      </c>
      <c r="AE578" s="20">
        <f>AC578+AB578</f>
      </c>
      <c r="AF578" s="5" t="str">
        <v/>
      </c>
      <c r="AG578" s="18">
        <f>IFERROR(_xlfn.BETA.DIST(DATE(YEAR(AG$2),MONTH(AG$2),15),$AD$2,$AE$2,FALSE,DATE(YEAR($AD578),MONTH($AD578),1),DATE(YEAR($AE578),MONTH($AE578),28)),0)</f>
      </c>
      <c r="AH578" s="18">
        <f>IFERROR(_xlfn.BETA.DIST(DATE(YEAR(AH$2),MONTH(AH$2),15),$AD$2,$AE$2,FALSE,DATE(YEAR($AD578),MONTH($AD578),1),DATE(YEAR($AE578),MONTH($AE578),28)),0)</f>
      </c>
      <c r="AI578" s="18">
        <f>IFERROR(_xlfn.BETA.DIST(DATE(YEAR(AI$2),MONTH(AI$2),15),$AD$2,$AE$2,FALSE,DATE(YEAR($AD578),MONTH($AD578),1),DATE(YEAR($AE578),MONTH($AE578),28)),0)</f>
      </c>
      <c r="AJ578" s="18">
        <f>IFERROR(_xlfn.BETA.DIST(DATE(YEAR(AJ$2),MONTH(AJ$2),15),$AD$2,$AE$2,FALSE,DATE(YEAR($AD578),MONTH($AD578),1),DATE(YEAR($AE578),MONTH($AE578),28)),0)</f>
      </c>
      <c r="AK578" s="18">
        <f>IFERROR(_xlfn.BETA.DIST(DATE(YEAR(AK$2),MONTH(AK$2),15),$AD$2,$AE$2,FALSE,DATE(YEAR($AD578),MONTH($AD578),1),DATE(YEAR($AE578),MONTH($AE578),28)),0)</f>
      </c>
      <c r="AL578" s="18">
        <f>IFERROR(_xlfn.BETA.DIST(DATE(YEAR(AL$2),MONTH(AL$2),15),$AD$2,$AE$2,FALSE,DATE(YEAR($AD578),MONTH($AD578),1),DATE(YEAR($AE578),MONTH($AE578),28)),0)</f>
      </c>
      <c r="AM578" s="18">
        <f>IFERROR(_xlfn.BETA.DIST(DATE(YEAR(AM$2),MONTH(AM$2),15),$AD$2,$AE$2,FALSE,DATE(YEAR($AD578),MONTH($AD578),1),DATE(YEAR($AE578),MONTH($AE578),28)),0)</f>
      </c>
      <c r="AN578" s="18">
        <f>IFERROR(_xlfn.BETA.DIST(DATE(YEAR(AN$2),MONTH(AN$2),15),$AD$2,$AE$2,FALSE,DATE(YEAR($AD578),MONTH($AD578),1),DATE(YEAR($AE578),MONTH($AE578),28)),0)</f>
      </c>
      <c r="AO578" s="18">
        <f>IFERROR(_xlfn.BETA.DIST(DATE(YEAR(AO$2),MONTH(AO$2),15),$AD$2,$AE$2,FALSE,DATE(YEAR($AD578),MONTH($AD578),1),DATE(YEAR($AE578),MONTH($AE578),28)),0)</f>
      </c>
      <c r="AP578" s="18">
        <f>IFERROR(_xlfn.BETA.DIST(DATE(YEAR(AP$2),MONTH(AP$2),15),$AD$2,$AE$2,FALSE,DATE(YEAR($AD578),MONTH($AD578),1),DATE(YEAR($AE578),MONTH($AE578),28)),0)</f>
      </c>
      <c r="AQ578" s="18">
        <f>IFERROR(_xlfn.BETA.DIST(DATE(YEAR(AQ$2),MONTH(AQ$2),15),$AD$2,$AE$2,FALSE,DATE(YEAR($AD578),MONTH($AD578),1),DATE(YEAR($AE578),MONTH($AE578),28)),0)</f>
      </c>
      <c r="AR578" s="18">
        <f>IFERROR(_xlfn.BETA.DIST(DATE(YEAR(AR$2),MONTH(AR$2),15),$AD$2,$AE$2,FALSE,DATE(YEAR($AD578),MONTH($AD578),1),DATE(YEAR($AE578),MONTH($AE578),28)),0)</f>
      </c>
      <c r="AS578" s="18">
        <f>IFERROR(_xlfn.BETA.DIST(DATE(YEAR(AS$2),MONTH(AS$2),15),$AD$2,$AE$2,FALSE,DATE(YEAR($AD578),MONTH($AD578),1),DATE(YEAR($AE578),MONTH($AE578),28)),0)</f>
      </c>
      <c r="AT578" s="18">
        <f>IFERROR(_xlfn.BETA.DIST(DATE(YEAR(AT$2),MONTH(AT$2),15),$AD$2,$AE$2,FALSE,DATE(YEAR($AD578),MONTH($AD578),1),DATE(YEAR($AE578),MONTH($AE578),28)),0)</f>
      </c>
      <c r="AU578" s="18">
        <f>IFERROR(_xlfn.BETA.DIST(DATE(YEAR(AU$2),MONTH(AU$2),15),$AD$2,$AE$2,FALSE,DATE(YEAR($AD578),MONTH($AD578),1),DATE(YEAR($AE578),MONTH($AE578),28)),0)</f>
      </c>
      <c r="AV578" s="18">
        <f>SUM(AG578:AU578)</f>
      </c>
      <c r="AW578" s="18">
        <f>IF(J578&lt;&gt;0,J578,IF($AV578=0,0,AG578/$AV578*$Z578))</f>
      </c>
      <c r="AX578" s="18">
        <f>IF(K578&lt;&gt;0,K578,IF($AV578=0,0,AH578/$AV578*$Z578))</f>
      </c>
      <c r="AY578" s="18">
        <f>IF(L578&lt;&gt;0,L578,IF($AV578=0,0,AI578/$AV578*$Z578))</f>
      </c>
      <c r="AZ578" s="18">
        <f>IF(M578&lt;&gt;0,M578,IF($AV578=0,0,AJ578/$AV578*$Z578))</f>
      </c>
      <c r="BA578" s="18">
        <f>IF(N578&lt;&gt;0,N578,IF($AV578=0,0,AK578/$AV578*$Z578))</f>
      </c>
      <c r="BB578" s="18">
        <f>IF(O578&lt;&gt;0,O578,IF($AV578=0,0,AL578/$AV578*$Z578))</f>
      </c>
      <c r="BC578" s="18">
        <f>IF(P578&lt;&gt;0,P578,IF($AV578=0,0,AM578/$AV578*$Z578))</f>
      </c>
      <c r="BD578" s="18">
        <f>IF(Q578&lt;&gt;0,Q578,IF($AV578=0,0,AN578/$AV578*$Z578))</f>
      </c>
      <c r="BE578" s="18">
        <f>IF(R578&lt;&gt;0,R578,IF($AV578=0,0,AO578/$AV578*$Z578))</f>
      </c>
      <c r="BF578" s="18">
        <f>IF(S578&lt;&gt;0,S578,IF($AV578=0,0,AP578/$AV578*$Z578))</f>
      </c>
      <c r="BG578" s="18">
        <f>IF(T578&lt;&gt;0,T578,IF($AV578=0,0,AQ578/$AV578*$Z578))</f>
      </c>
      <c r="BH578" s="18">
        <f>IF(U578&lt;&gt;0,U578,IF($AV578=0,0,AR578/$AV578*$Z578))</f>
      </c>
      <c r="BI578" s="18">
        <f>IF(V578&lt;&gt;0,V578,IF($AV578=0,0,AS578/$AV578*$Z578))</f>
      </c>
      <c r="BJ578" s="18">
        <f>IF(W578&lt;&gt;0,W578,IF($AV578=0,0,AT578/$AV578*$Z578))</f>
      </c>
      <c r="BK578" s="18">
        <f>IF(X578&lt;&gt;0,X578,IF($AV578=0,0,AU578/$AV578*$Z578))</f>
      </c>
      <c r="BL578" s="18">
        <f>SUM(AW578:BK578)</f>
      </c>
      <c r="BM578" s="18">
        <f>I578-BL578</f>
      </c>
    </row>
    <row r="579" outlineLevel="4">
      <c r="A579" s="5" t="str">
        <v>14.2.3</v>
      </c>
      <c r="B579" s="5" t="str">
        <v/>
      </c>
      <c r="C579" s="5" t="str">
        <v>BSKDGNGENGR07</v>
      </c>
      <c r="D579" s="5" t="str">
        <v>BSKDGNGENGR07</v>
      </c>
      <c r="E579" s="19">
        <f>IFERROR(_xlfn.XLOOKUP(F579,Assumptions!B:B,Assumptions!C:C),0)</f>
      </c>
      <c r="F579" s="5" t="str">
        <v>Retention</v>
      </c>
      <c r="G579" s="5" t="str">
        <v/>
      </c>
      <c r="H579" s="18">
        <f>G576*E579</f>
      </c>
      <c r="I579" s="18">
        <f>H579*(1-0)</f>
      </c>
      <c r="J579" s="18">
        <v>0</v>
      </c>
      <c r="K579" s="18">
        <v>0</v>
      </c>
      <c r="L579" s="18">
        <v>0</v>
      </c>
      <c r="M579" s="18">
        <v>0</v>
      </c>
      <c r="N579" s="18">
        <v>0</v>
      </c>
      <c r="O579" s="18">
        <v>0</v>
      </c>
      <c r="P579" s="18">
        <v>0</v>
      </c>
      <c r="Q579" s="18">
        <v>0</v>
      </c>
      <c r="R579" s="18">
        <v>0</v>
      </c>
      <c r="S579" s="18">
        <v>0</v>
      </c>
      <c r="T579" s="18">
        <v>0</v>
      </c>
      <c r="U579" s="18">
        <v>0</v>
      </c>
      <c r="V579" s="18">
        <v>0</v>
      </c>
      <c r="W579" s="18">
        <v>0</v>
      </c>
      <c r="X579" s="18">
        <v>0</v>
      </c>
      <c r="Y579" s="18">
        <f>SUM(J579:X579)</f>
      </c>
      <c r="Z579" s="18">
        <f>I579-Y579</f>
      </c>
      <c r="AA579" s="20">
        <v>46483</v>
      </c>
      <c r="AB579" s="20">
        <v>46483</v>
      </c>
      <c r="AC579" s="18">
        <f>IFERROR(_xlfn.XLOOKUP(F579,Assumptions!B:B,Assumptions!D:D),0)</f>
      </c>
      <c r="AD579" s="20">
        <f>AA579+AC579</f>
      </c>
      <c r="AE579" s="20">
        <f>AC579+AB579</f>
      </c>
      <c r="AF579" s="5" t="str">
        <v/>
      </c>
      <c r="AG579" s="18">
        <f>IFERROR(_xlfn.BETA.DIST(DATE(YEAR(AG$2),MONTH(AG$2),15),$AD$2,$AE$2,FALSE,DATE(YEAR($AD579),MONTH($AD579),1),DATE(YEAR($AE579),MONTH($AE579),28)),0)</f>
      </c>
      <c r="AH579" s="18">
        <f>IFERROR(_xlfn.BETA.DIST(DATE(YEAR(AH$2),MONTH(AH$2),15),$AD$2,$AE$2,FALSE,DATE(YEAR($AD579),MONTH($AD579),1),DATE(YEAR($AE579),MONTH($AE579),28)),0)</f>
      </c>
      <c r="AI579" s="18">
        <f>IFERROR(_xlfn.BETA.DIST(DATE(YEAR(AI$2),MONTH(AI$2),15),$AD$2,$AE$2,FALSE,DATE(YEAR($AD579),MONTH($AD579),1),DATE(YEAR($AE579),MONTH($AE579),28)),0)</f>
      </c>
      <c r="AJ579" s="18">
        <f>IFERROR(_xlfn.BETA.DIST(DATE(YEAR(AJ$2),MONTH(AJ$2),15),$AD$2,$AE$2,FALSE,DATE(YEAR($AD579),MONTH($AD579),1),DATE(YEAR($AE579),MONTH($AE579),28)),0)</f>
      </c>
      <c r="AK579" s="18">
        <f>IFERROR(_xlfn.BETA.DIST(DATE(YEAR(AK$2),MONTH(AK$2),15),$AD$2,$AE$2,FALSE,DATE(YEAR($AD579),MONTH($AD579),1),DATE(YEAR($AE579),MONTH($AE579),28)),0)</f>
      </c>
      <c r="AL579" s="18">
        <f>IFERROR(_xlfn.BETA.DIST(DATE(YEAR(AL$2),MONTH(AL$2),15),$AD$2,$AE$2,FALSE,DATE(YEAR($AD579),MONTH($AD579),1),DATE(YEAR($AE579),MONTH($AE579),28)),0)</f>
      </c>
      <c r="AM579" s="18">
        <f>IFERROR(_xlfn.BETA.DIST(DATE(YEAR(AM$2),MONTH(AM$2),15),$AD$2,$AE$2,FALSE,DATE(YEAR($AD579),MONTH($AD579),1),DATE(YEAR($AE579),MONTH($AE579),28)),0)</f>
      </c>
      <c r="AN579" s="18">
        <f>IFERROR(_xlfn.BETA.DIST(DATE(YEAR(AN$2),MONTH(AN$2),15),$AD$2,$AE$2,FALSE,DATE(YEAR($AD579),MONTH($AD579),1),DATE(YEAR($AE579),MONTH($AE579),28)),0)</f>
      </c>
      <c r="AO579" s="18">
        <f>IFERROR(_xlfn.BETA.DIST(DATE(YEAR(AO$2),MONTH(AO$2),15),$AD$2,$AE$2,FALSE,DATE(YEAR($AD579),MONTH($AD579),1),DATE(YEAR($AE579),MONTH($AE579),28)),0)</f>
      </c>
      <c r="AP579" s="18">
        <f>IFERROR(_xlfn.BETA.DIST(DATE(YEAR(AP$2),MONTH(AP$2),15),$AD$2,$AE$2,FALSE,DATE(YEAR($AD579),MONTH($AD579),1),DATE(YEAR($AE579),MONTH($AE579),28)),0)</f>
      </c>
      <c r="AQ579" s="18">
        <f>IFERROR(_xlfn.BETA.DIST(DATE(YEAR(AQ$2),MONTH(AQ$2),15),$AD$2,$AE$2,FALSE,DATE(YEAR($AD579),MONTH($AD579),1),DATE(YEAR($AE579),MONTH($AE579),28)),0)</f>
      </c>
      <c r="AR579" s="18">
        <f>IFERROR(_xlfn.BETA.DIST(DATE(YEAR(AR$2),MONTH(AR$2),15),$AD$2,$AE$2,FALSE,DATE(YEAR($AD579),MONTH($AD579),1),DATE(YEAR($AE579),MONTH($AE579),28)),0)</f>
      </c>
      <c r="AS579" s="18">
        <f>IFERROR(_xlfn.BETA.DIST(DATE(YEAR(AS$2),MONTH(AS$2),15),$AD$2,$AE$2,FALSE,DATE(YEAR($AD579),MONTH($AD579),1),DATE(YEAR($AE579),MONTH($AE579),28)),0)</f>
      </c>
      <c r="AT579" s="18">
        <f>IFERROR(_xlfn.BETA.DIST(DATE(YEAR(AT$2),MONTH(AT$2),15),$AD$2,$AE$2,FALSE,DATE(YEAR($AD579),MONTH($AD579),1),DATE(YEAR($AE579),MONTH($AE579),28)),0)</f>
      </c>
      <c r="AU579" s="18">
        <f>IFERROR(_xlfn.BETA.DIST(DATE(YEAR(AU$2),MONTH(AU$2),15),$AD$2,$AE$2,FALSE,DATE(YEAR($AD579),MONTH($AD579),1),DATE(YEAR($AE579),MONTH($AE579),28)),0)</f>
      </c>
      <c r="AV579" s="18">
        <f>SUM(AG579:AU579)</f>
      </c>
      <c r="AW579" s="18">
        <f>IF(J579&lt;&gt;0,J579,IF($AV579=0,0,AG579/$AV579*$Z579))</f>
      </c>
      <c r="AX579" s="18">
        <f>IF(K579&lt;&gt;0,K579,IF($AV579=0,0,AH579/$AV579*$Z579))</f>
      </c>
      <c r="AY579" s="18">
        <f>IF(L579&lt;&gt;0,L579,IF($AV579=0,0,AI579/$AV579*$Z579))</f>
      </c>
      <c r="AZ579" s="18">
        <f>IF(M579&lt;&gt;0,M579,IF($AV579=0,0,AJ579/$AV579*$Z579))</f>
      </c>
      <c r="BA579" s="18">
        <f>IF(N579&lt;&gt;0,N579,IF($AV579=0,0,AK579/$AV579*$Z579))</f>
      </c>
      <c r="BB579" s="18">
        <f>IF(O579&lt;&gt;0,O579,IF($AV579=0,0,AL579/$AV579*$Z579))</f>
      </c>
      <c r="BC579" s="18">
        <f>IF(P579&lt;&gt;0,P579,IF($AV579=0,0,AM579/$AV579*$Z579))</f>
      </c>
      <c r="BD579" s="18">
        <f>IF(Q579&lt;&gt;0,Q579,IF($AV579=0,0,AN579/$AV579*$Z579))</f>
      </c>
      <c r="BE579" s="18">
        <f>IF(R579&lt;&gt;0,R579,IF($AV579=0,0,AO579/$AV579*$Z579))</f>
      </c>
      <c r="BF579" s="18">
        <f>IF(S579&lt;&gt;0,S579,IF($AV579=0,0,AP579/$AV579*$Z579))</f>
      </c>
      <c r="BG579" s="18">
        <f>IF(T579&lt;&gt;0,T579,IF($AV579=0,0,AQ579/$AV579*$Z579))</f>
      </c>
      <c r="BH579" s="18">
        <f>IF(U579&lt;&gt;0,U579,IF($AV579=0,0,AR579/$AV579*$Z579))</f>
      </c>
      <c r="BI579" s="18">
        <f>IF(V579&lt;&gt;0,V579,IF($AV579=0,0,AS579/$AV579*$Z579))</f>
      </c>
      <c r="BJ579" s="18">
        <f>IF(W579&lt;&gt;0,W579,IF($AV579=0,0,AT579/$AV579*$Z579))</f>
      </c>
      <c r="BK579" s="18">
        <f>IF(X579&lt;&gt;0,X579,IF($AV579=0,0,AU579/$AV579*$Z579))</f>
      </c>
      <c r="BL579" s="18">
        <f>SUM(AW579:BK579)</f>
      </c>
      <c r="BM579" s="18">
        <f>I579-BL579</f>
      </c>
    </row>
    <row r="580" outlineLevel="3">
      <c r="A580" s="17" t="str">
        <v>14.2.4</v>
      </c>
      <c r="B580" s="17" t="str">
        <v/>
      </c>
      <c r="C580" s="17" t="str">
        <v/>
      </c>
      <c r="D580" s="17" t="str">
        <v/>
      </c>
      <c r="E580" s="17" t="str">
        <v>14.2.4</v>
      </c>
      <c r="F580" s="17" t="str">
        <v>Single pole SF6 inductive VT with enclosure.</v>
      </c>
      <c r="G580" s="17">
        <v>5828.5</v>
      </c>
      <c r="H580" s="17" t="str">
        <v/>
      </c>
      <c r="I580" s="17" t="str">
        <v/>
      </c>
      <c r="J580" s="17" t="str">
        <v/>
      </c>
      <c r="K580" s="17" t="str">
        <v/>
      </c>
      <c r="L580" s="17" t="str">
        <v/>
      </c>
      <c r="M580" s="17" t="str">
        <v/>
      </c>
      <c r="N580" s="17" t="str">
        <v/>
      </c>
      <c r="O580" s="17" t="str">
        <v/>
      </c>
      <c r="P580" s="17" t="str">
        <v/>
      </c>
      <c r="Q580" s="17" t="str">
        <v/>
      </c>
      <c r="R580" s="17" t="str">
        <v/>
      </c>
      <c r="S580" s="17" t="str">
        <v/>
      </c>
      <c r="T580" s="17" t="str">
        <v/>
      </c>
      <c r="U580" s="17" t="str">
        <v/>
      </c>
      <c r="V580" s="17" t="str">
        <v/>
      </c>
      <c r="W580" s="17" t="str">
        <v/>
      </c>
      <c r="X580" s="17" t="str">
        <v/>
      </c>
      <c r="Y580" s="17" t="str">
        <v/>
      </c>
      <c r="Z580" s="17" t="str">
        <v/>
      </c>
      <c r="AA580" s="17" t="str">
        <v/>
      </c>
      <c r="AB580" s="17" t="str">
        <v/>
      </c>
      <c r="AC580" s="17" t="str">
        <v/>
      </c>
      <c r="AD580" s="17" t="str">
        <v/>
      </c>
      <c r="AE580" s="17" t="str">
        <v/>
      </c>
      <c r="AF580" s="5" t="str">
        <v/>
      </c>
      <c r="AG580" s="18">
        <f>IFERROR(_xlfn.BETA.DIST(DATE(YEAR(AG$2),MONTH(AG$2),15),$AD$2,$AE$2,FALSE,DATE(YEAR($AD580),MONTH($AD580),1),DATE(YEAR($AE580),MONTH($AE580),28)),0)</f>
      </c>
      <c r="AH580" s="18">
        <f>IFERROR(_xlfn.BETA.DIST(DATE(YEAR(AH$2),MONTH(AH$2),15),$AD$2,$AE$2,FALSE,DATE(YEAR($AD580),MONTH($AD580),1),DATE(YEAR($AE580),MONTH($AE580),28)),0)</f>
      </c>
      <c r="AI580" s="18">
        <f>IFERROR(_xlfn.BETA.DIST(DATE(YEAR(AI$2),MONTH(AI$2),15),$AD$2,$AE$2,FALSE,DATE(YEAR($AD580),MONTH($AD580),1),DATE(YEAR($AE580),MONTH($AE580),28)),0)</f>
      </c>
      <c r="AJ580" s="18">
        <f>IFERROR(_xlfn.BETA.DIST(DATE(YEAR(AJ$2),MONTH(AJ$2),15),$AD$2,$AE$2,FALSE,DATE(YEAR($AD580),MONTH($AD580),1),DATE(YEAR($AE580),MONTH($AE580),28)),0)</f>
      </c>
      <c r="AK580" s="18">
        <f>IFERROR(_xlfn.BETA.DIST(DATE(YEAR(AK$2),MONTH(AK$2),15),$AD$2,$AE$2,FALSE,DATE(YEAR($AD580),MONTH($AD580),1),DATE(YEAR($AE580),MONTH($AE580),28)),0)</f>
      </c>
      <c r="AL580" s="18">
        <f>IFERROR(_xlfn.BETA.DIST(DATE(YEAR(AL$2),MONTH(AL$2),15),$AD$2,$AE$2,FALSE,DATE(YEAR($AD580),MONTH($AD580),1),DATE(YEAR($AE580),MONTH($AE580),28)),0)</f>
      </c>
      <c r="AM580" s="18">
        <f>IFERROR(_xlfn.BETA.DIST(DATE(YEAR(AM$2),MONTH(AM$2),15),$AD$2,$AE$2,FALSE,DATE(YEAR($AD580),MONTH($AD580),1),DATE(YEAR($AE580),MONTH($AE580),28)),0)</f>
      </c>
      <c r="AN580" s="18">
        <f>IFERROR(_xlfn.BETA.DIST(DATE(YEAR(AN$2),MONTH(AN$2),15),$AD$2,$AE$2,FALSE,DATE(YEAR($AD580),MONTH($AD580),1),DATE(YEAR($AE580),MONTH($AE580),28)),0)</f>
      </c>
      <c r="AO580" s="18">
        <f>IFERROR(_xlfn.BETA.DIST(DATE(YEAR(AO$2),MONTH(AO$2),15),$AD$2,$AE$2,FALSE,DATE(YEAR($AD580),MONTH($AD580),1),DATE(YEAR($AE580),MONTH($AE580),28)),0)</f>
      </c>
      <c r="AP580" s="18">
        <f>IFERROR(_xlfn.BETA.DIST(DATE(YEAR(AP$2),MONTH(AP$2),15),$AD$2,$AE$2,FALSE,DATE(YEAR($AD580),MONTH($AD580),1),DATE(YEAR($AE580),MONTH($AE580),28)),0)</f>
      </c>
      <c r="AQ580" s="18">
        <f>IFERROR(_xlfn.BETA.DIST(DATE(YEAR(AQ$2),MONTH(AQ$2),15),$AD$2,$AE$2,FALSE,DATE(YEAR($AD580),MONTH($AD580),1),DATE(YEAR($AE580),MONTH($AE580),28)),0)</f>
      </c>
      <c r="AR580" s="18">
        <f>IFERROR(_xlfn.BETA.DIST(DATE(YEAR(AR$2),MONTH(AR$2),15),$AD$2,$AE$2,FALSE,DATE(YEAR($AD580),MONTH($AD580),1),DATE(YEAR($AE580),MONTH($AE580),28)),0)</f>
      </c>
      <c r="AS580" s="18">
        <f>IFERROR(_xlfn.BETA.DIST(DATE(YEAR(AS$2),MONTH(AS$2),15),$AD$2,$AE$2,FALSE,DATE(YEAR($AD580),MONTH($AD580),1),DATE(YEAR($AE580),MONTH($AE580),28)),0)</f>
      </c>
      <c r="AT580" s="18">
        <f>IFERROR(_xlfn.BETA.DIST(DATE(YEAR(AT$2),MONTH(AT$2),15),$AD$2,$AE$2,FALSE,DATE(YEAR($AD580),MONTH($AD580),1),DATE(YEAR($AE580),MONTH($AE580),28)),0)</f>
      </c>
      <c r="AU580" s="18">
        <f>IFERROR(_xlfn.BETA.DIST(DATE(YEAR(AU$2),MONTH(AU$2),15),$AD$2,$AE$2,FALSE,DATE(YEAR($AD580),MONTH($AD580),1),DATE(YEAR($AE580),MONTH($AE580),28)),0)</f>
      </c>
      <c r="AV580" s="18">
        <f>SUM(AG580:AU580)</f>
      </c>
      <c r="AW580" s="18">
        <f>IF(J580&lt;&gt;0,J580,IF($AV580=0,0,AG580/$AV580*$Z580))</f>
      </c>
      <c r="AX580" s="18">
        <f>IF(K580&lt;&gt;0,K580,IF($AV580=0,0,AH580/$AV580*$Z580))</f>
      </c>
      <c r="AY580" s="18">
        <f>IF(L580&lt;&gt;0,L580,IF($AV580=0,0,AI580/$AV580*$Z580))</f>
      </c>
      <c r="AZ580" s="18">
        <f>IF(M580&lt;&gt;0,M580,IF($AV580=0,0,AJ580/$AV580*$Z580))</f>
      </c>
      <c r="BA580" s="18">
        <f>IF(N580&lt;&gt;0,N580,IF($AV580=0,0,AK580/$AV580*$Z580))</f>
      </c>
      <c r="BB580" s="18">
        <f>IF(O580&lt;&gt;0,O580,IF($AV580=0,0,AL580/$AV580*$Z580))</f>
      </c>
      <c r="BC580" s="18">
        <f>IF(P580&lt;&gt;0,P580,IF($AV580=0,0,AM580/$AV580*$Z580))</f>
      </c>
      <c r="BD580" s="18">
        <f>IF(Q580&lt;&gt;0,Q580,IF($AV580=0,0,AN580/$AV580*$Z580))</f>
      </c>
      <c r="BE580" s="18">
        <f>IF(R580&lt;&gt;0,R580,IF($AV580=0,0,AO580/$AV580*$Z580))</f>
      </c>
      <c r="BF580" s="18">
        <f>IF(S580&lt;&gt;0,S580,IF($AV580=0,0,AP580/$AV580*$Z580))</f>
      </c>
      <c r="BG580" s="18">
        <f>IF(T580&lt;&gt;0,T580,IF($AV580=0,0,AQ580/$AV580*$Z580))</f>
      </c>
      <c r="BH580" s="18">
        <f>IF(U580&lt;&gt;0,U580,IF($AV580=0,0,AR580/$AV580*$Z580))</f>
      </c>
      <c r="BI580" s="18">
        <f>IF(V580&lt;&gt;0,V580,IF($AV580=0,0,AS580/$AV580*$Z580))</f>
      </c>
      <c r="BJ580" s="18">
        <f>IF(W580&lt;&gt;0,W580,IF($AV580=0,0,AT580/$AV580*$Z580))</f>
      </c>
      <c r="BK580" s="18">
        <f>IF(X580&lt;&gt;0,X580,IF($AV580=0,0,AU580/$AV580*$Z580))</f>
      </c>
      <c r="BL580" s="18">
        <f>SUM(AW580:BK580)</f>
      </c>
      <c r="BM580" s="17" t="str">
        <v/>
      </c>
    </row>
    <row r="581" outlineLevel="4">
      <c r="A581" s="5" t="str">
        <v>14.2.4</v>
      </c>
      <c r="B581" s="5" t="str">
        <v/>
      </c>
      <c r="C581" s="5" t="str">
        <v>BSKDGNGENGR05</v>
      </c>
      <c r="D581" s="5" t="str">
        <v>BSKDGNGENGR05</v>
      </c>
      <c r="E581" s="19">
        <f>IFERROR(_xlfn.XLOOKUP(F581,Assumptions!B:B,Assumptions!C:C),0)</f>
      </c>
      <c r="F581" s="5" t="str">
        <v>Advanced Payment</v>
      </c>
      <c r="G581" s="5" t="str">
        <v/>
      </c>
      <c r="H581" s="18">
        <f>G580*E581</f>
      </c>
      <c r="I581" s="18">
        <f>H581*(1-0)</f>
      </c>
      <c r="J581" s="18">
        <v>0</v>
      </c>
      <c r="K581" s="18">
        <v>0</v>
      </c>
      <c r="L581" s="18">
        <v>0</v>
      </c>
      <c r="M581" s="18">
        <v>0</v>
      </c>
      <c r="N581" s="18">
        <v>0</v>
      </c>
      <c r="O581" s="18">
        <v>0</v>
      </c>
      <c r="P581" s="18">
        <v>0</v>
      </c>
      <c r="Q581" s="18">
        <v>0</v>
      </c>
      <c r="R581" s="18">
        <v>0</v>
      </c>
      <c r="S581" s="18">
        <v>0</v>
      </c>
      <c r="T581" s="18">
        <v>0</v>
      </c>
      <c r="U581" s="18">
        <v>0</v>
      </c>
      <c r="V581" s="18">
        <v>0</v>
      </c>
      <c r="W581" s="18">
        <v>0</v>
      </c>
      <c r="X581" s="18">
        <v>0</v>
      </c>
      <c r="Y581" s="18">
        <f>SUM(J581:X581)</f>
      </c>
      <c r="Z581" s="18">
        <f>I581-Y581</f>
      </c>
      <c r="AA581" s="20">
        <v>46026</v>
      </c>
      <c r="AB581" s="20">
        <v>46026</v>
      </c>
      <c r="AC581" s="18">
        <f>IFERROR(_xlfn.XLOOKUP(F581,Assumptions!B:B,Assumptions!D:D),0)</f>
      </c>
      <c r="AD581" s="20">
        <f>AA581+AC581</f>
      </c>
      <c r="AE581" s="20">
        <f>AC581+AB581</f>
      </c>
      <c r="AF581" s="5" t="str">
        <v/>
      </c>
      <c r="AG581" s="18">
        <f>IFERROR(_xlfn.BETA.DIST(DATE(YEAR(AG$2),MONTH(AG$2),15),$AD$2,$AE$2,FALSE,DATE(YEAR($AD581),MONTH($AD581),1),DATE(YEAR($AE581),MONTH($AE581),28)),0)</f>
      </c>
      <c r="AH581" s="18">
        <f>IFERROR(_xlfn.BETA.DIST(DATE(YEAR(AH$2),MONTH(AH$2),15),$AD$2,$AE$2,FALSE,DATE(YEAR($AD581),MONTH($AD581),1),DATE(YEAR($AE581),MONTH($AE581),28)),0)</f>
      </c>
      <c r="AI581" s="18">
        <f>IFERROR(_xlfn.BETA.DIST(DATE(YEAR(AI$2),MONTH(AI$2),15),$AD$2,$AE$2,FALSE,DATE(YEAR($AD581),MONTH($AD581),1),DATE(YEAR($AE581),MONTH($AE581),28)),0)</f>
      </c>
      <c r="AJ581" s="18">
        <f>IFERROR(_xlfn.BETA.DIST(DATE(YEAR(AJ$2),MONTH(AJ$2),15),$AD$2,$AE$2,FALSE,DATE(YEAR($AD581),MONTH($AD581),1),DATE(YEAR($AE581),MONTH($AE581),28)),0)</f>
      </c>
      <c r="AK581" s="18">
        <f>IFERROR(_xlfn.BETA.DIST(DATE(YEAR(AK$2),MONTH(AK$2),15),$AD$2,$AE$2,FALSE,DATE(YEAR($AD581),MONTH($AD581),1),DATE(YEAR($AE581),MONTH($AE581),28)),0)</f>
      </c>
      <c r="AL581" s="18">
        <f>IFERROR(_xlfn.BETA.DIST(DATE(YEAR(AL$2),MONTH(AL$2),15),$AD$2,$AE$2,FALSE,DATE(YEAR($AD581),MONTH($AD581),1),DATE(YEAR($AE581),MONTH($AE581),28)),0)</f>
      </c>
      <c r="AM581" s="18">
        <f>IFERROR(_xlfn.BETA.DIST(DATE(YEAR(AM$2),MONTH(AM$2),15),$AD$2,$AE$2,FALSE,DATE(YEAR($AD581),MONTH($AD581),1),DATE(YEAR($AE581),MONTH($AE581),28)),0)</f>
      </c>
      <c r="AN581" s="18">
        <f>IFERROR(_xlfn.BETA.DIST(DATE(YEAR(AN$2),MONTH(AN$2),15),$AD$2,$AE$2,FALSE,DATE(YEAR($AD581),MONTH($AD581),1),DATE(YEAR($AE581),MONTH($AE581),28)),0)</f>
      </c>
      <c r="AO581" s="18">
        <f>IFERROR(_xlfn.BETA.DIST(DATE(YEAR(AO$2),MONTH(AO$2),15),$AD$2,$AE$2,FALSE,DATE(YEAR($AD581),MONTH($AD581),1),DATE(YEAR($AE581),MONTH($AE581),28)),0)</f>
      </c>
      <c r="AP581" s="18">
        <f>IFERROR(_xlfn.BETA.DIST(DATE(YEAR(AP$2),MONTH(AP$2),15),$AD$2,$AE$2,FALSE,DATE(YEAR($AD581),MONTH($AD581),1),DATE(YEAR($AE581),MONTH($AE581),28)),0)</f>
      </c>
      <c r="AQ581" s="18">
        <f>IFERROR(_xlfn.BETA.DIST(DATE(YEAR(AQ$2),MONTH(AQ$2),15),$AD$2,$AE$2,FALSE,DATE(YEAR($AD581),MONTH($AD581),1),DATE(YEAR($AE581),MONTH($AE581),28)),0)</f>
      </c>
      <c r="AR581" s="18">
        <f>IFERROR(_xlfn.BETA.DIST(DATE(YEAR(AR$2),MONTH(AR$2),15),$AD$2,$AE$2,FALSE,DATE(YEAR($AD581),MONTH($AD581),1),DATE(YEAR($AE581),MONTH($AE581),28)),0)</f>
      </c>
      <c r="AS581" s="18">
        <f>IFERROR(_xlfn.BETA.DIST(DATE(YEAR(AS$2),MONTH(AS$2),15),$AD$2,$AE$2,FALSE,DATE(YEAR($AD581),MONTH($AD581),1),DATE(YEAR($AE581),MONTH($AE581),28)),0)</f>
      </c>
      <c r="AT581" s="18">
        <f>IFERROR(_xlfn.BETA.DIST(DATE(YEAR(AT$2),MONTH(AT$2),15),$AD$2,$AE$2,FALSE,DATE(YEAR($AD581),MONTH($AD581),1),DATE(YEAR($AE581),MONTH($AE581),28)),0)</f>
      </c>
      <c r="AU581" s="18">
        <f>IFERROR(_xlfn.BETA.DIST(DATE(YEAR(AU$2),MONTH(AU$2),15),$AD$2,$AE$2,FALSE,DATE(YEAR($AD581),MONTH($AD581),1),DATE(YEAR($AE581),MONTH($AE581),28)),0)</f>
      </c>
      <c r="AV581" s="18">
        <f>SUM(AG581:AU581)</f>
      </c>
      <c r="AW581" s="18">
        <f>IF(J581&lt;&gt;0,J581,IF($AV581=0,0,AG581/$AV581*$Z581))</f>
      </c>
      <c r="AX581" s="18">
        <f>IF(K581&lt;&gt;0,K581,IF($AV581=0,0,AH581/$AV581*$Z581))</f>
      </c>
      <c r="AY581" s="18">
        <f>IF(L581&lt;&gt;0,L581,IF($AV581=0,0,AI581/$AV581*$Z581))</f>
      </c>
      <c r="AZ581" s="18">
        <f>IF(M581&lt;&gt;0,M581,IF($AV581=0,0,AJ581/$AV581*$Z581))</f>
      </c>
      <c r="BA581" s="18">
        <f>IF(N581&lt;&gt;0,N581,IF($AV581=0,0,AK581/$AV581*$Z581))</f>
      </c>
      <c r="BB581" s="18">
        <f>IF(O581&lt;&gt;0,O581,IF($AV581=0,0,AL581/$AV581*$Z581))</f>
      </c>
      <c r="BC581" s="18">
        <f>IF(P581&lt;&gt;0,P581,IF($AV581=0,0,AM581/$AV581*$Z581))</f>
      </c>
      <c r="BD581" s="18">
        <f>IF(Q581&lt;&gt;0,Q581,IF($AV581=0,0,AN581/$AV581*$Z581))</f>
      </c>
      <c r="BE581" s="18">
        <f>IF(R581&lt;&gt;0,R581,IF($AV581=0,0,AO581/$AV581*$Z581))</f>
      </c>
      <c r="BF581" s="18">
        <f>IF(S581&lt;&gt;0,S581,IF($AV581=0,0,AP581/$AV581*$Z581))</f>
      </c>
      <c r="BG581" s="18">
        <f>IF(T581&lt;&gt;0,T581,IF($AV581=0,0,AQ581/$AV581*$Z581))</f>
      </c>
      <c r="BH581" s="18">
        <f>IF(U581&lt;&gt;0,U581,IF($AV581=0,0,AR581/$AV581*$Z581))</f>
      </c>
      <c r="BI581" s="18">
        <f>IF(V581&lt;&gt;0,V581,IF($AV581=0,0,AS581/$AV581*$Z581))</f>
      </c>
      <c r="BJ581" s="18">
        <f>IF(W581&lt;&gt;0,W581,IF($AV581=0,0,AT581/$AV581*$Z581))</f>
      </c>
      <c r="BK581" s="18">
        <f>IF(X581&lt;&gt;0,X581,IF($AV581=0,0,AU581/$AV581*$Z581))</f>
      </c>
      <c r="BL581" s="18">
        <f>SUM(AW581:BK581)</f>
      </c>
      <c r="BM581" s="18">
        <f>I581-BL581</f>
      </c>
    </row>
    <row r="582" outlineLevel="4">
      <c r="A582" s="5" t="str">
        <v>14.2.4</v>
      </c>
      <c r="B582" s="5" t="str">
        <v/>
      </c>
      <c r="C582" s="5" t="str">
        <v>BSPRELGENG107</v>
      </c>
      <c r="D582" s="5" t="str">
        <v>BSPRELGENG107</v>
      </c>
      <c r="E582" s="19">
        <f>IFERROR(_xlfn.XLOOKUP(F582,Assumptions!B:B,Assumptions!C:C),0)</f>
      </c>
      <c r="F582" s="5" t="str">
        <v>Site Delivery USD</v>
      </c>
      <c r="G582" s="5" t="str">
        <v/>
      </c>
      <c r="H582" s="18">
        <f>G580*E582</f>
      </c>
      <c r="I582" s="18">
        <f>H582*(1-0)</f>
      </c>
      <c r="J582" s="18">
        <v>0</v>
      </c>
      <c r="K582" s="18">
        <v>0</v>
      </c>
      <c r="L582" s="18">
        <v>0</v>
      </c>
      <c r="M582" s="18">
        <v>0</v>
      </c>
      <c r="N582" s="18">
        <v>0</v>
      </c>
      <c r="O582" s="18">
        <v>0</v>
      </c>
      <c r="P582" s="18">
        <v>0</v>
      </c>
      <c r="Q582" s="18">
        <v>0</v>
      </c>
      <c r="R582" s="18">
        <v>0</v>
      </c>
      <c r="S582" s="18">
        <v>0</v>
      </c>
      <c r="T582" s="18">
        <v>0</v>
      </c>
      <c r="U582" s="18">
        <v>0</v>
      </c>
      <c r="V582" s="18">
        <v>0</v>
      </c>
      <c r="W582" s="18">
        <v>0</v>
      </c>
      <c r="X582" s="18">
        <v>0</v>
      </c>
      <c r="Y582" s="18">
        <f>SUM(J582:X582)</f>
      </c>
      <c r="Z582" s="18">
        <f>I582-Y582</f>
      </c>
      <c r="AA582" s="20">
        <v>46294</v>
      </c>
      <c r="AB582" s="20">
        <v>46294</v>
      </c>
      <c r="AC582" s="18">
        <f>IFERROR(_xlfn.XLOOKUP(F582,Assumptions!B:B,Assumptions!D:D),0)</f>
      </c>
      <c r="AD582" s="20">
        <f>AA582+AC582</f>
      </c>
      <c r="AE582" s="20">
        <f>AC582+AB582</f>
      </c>
      <c r="AF582" s="5" t="str">
        <v/>
      </c>
      <c r="AG582" s="18">
        <f>IFERROR(_xlfn.BETA.DIST(DATE(YEAR(AG$2),MONTH(AG$2),15),$AD$2,$AE$2,FALSE,DATE(YEAR($AD582),MONTH($AD582),1),DATE(YEAR($AE582),MONTH($AE582),28)),0)</f>
      </c>
      <c r="AH582" s="18">
        <f>IFERROR(_xlfn.BETA.DIST(DATE(YEAR(AH$2),MONTH(AH$2),15),$AD$2,$AE$2,FALSE,DATE(YEAR($AD582),MONTH($AD582),1),DATE(YEAR($AE582),MONTH($AE582),28)),0)</f>
      </c>
      <c r="AI582" s="18">
        <f>IFERROR(_xlfn.BETA.DIST(DATE(YEAR(AI$2),MONTH(AI$2),15),$AD$2,$AE$2,FALSE,DATE(YEAR($AD582),MONTH($AD582),1),DATE(YEAR($AE582),MONTH($AE582),28)),0)</f>
      </c>
      <c r="AJ582" s="18">
        <f>IFERROR(_xlfn.BETA.DIST(DATE(YEAR(AJ$2),MONTH(AJ$2),15),$AD$2,$AE$2,FALSE,DATE(YEAR($AD582),MONTH($AD582),1),DATE(YEAR($AE582),MONTH($AE582),28)),0)</f>
      </c>
      <c r="AK582" s="18">
        <f>IFERROR(_xlfn.BETA.DIST(DATE(YEAR(AK$2),MONTH(AK$2),15),$AD$2,$AE$2,FALSE,DATE(YEAR($AD582),MONTH($AD582),1),DATE(YEAR($AE582),MONTH($AE582),28)),0)</f>
      </c>
      <c r="AL582" s="18">
        <f>IFERROR(_xlfn.BETA.DIST(DATE(YEAR(AL$2),MONTH(AL$2),15),$AD$2,$AE$2,FALSE,DATE(YEAR($AD582),MONTH($AD582),1),DATE(YEAR($AE582),MONTH($AE582),28)),0)</f>
      </c>
      <c r="AM582" s="18">
        <f>IFERROR(_xlfn.BETA.DIST(DATE(YEAR(AM$2),MONTH(AM$2),15),$AD$2,$AE$2,FALSE,DATE(YEAR($AD582),MONTH($AD582),1),DATE(YEAR($AE582),MONTH($AE582),28)),0)</f>
      </c>
      <c r="AN582" s="18">
        <f>IFERROR(_xlfn.BETA.DIST(DATE(YEAR(AN$2),MONTH(AN$2),15),$AD$2,$AE$2,FALSE,DATE(YEAR($AD582),MONTH($AD582),1),DATE(YEAR($AE582),MONTH($AE582),28)),0)</f>
      </c>
      <c r="AO582" s="18">
        <f>IFERROR(_xlfn.BETA.DIST(DATE(YEAR(AO$2),MONTH(AO$2),15),$AD$2,$AE$2,FALSE,DATE(YEAR($AD582),MONTH($AD582),1),DATE(YEAR($AE582),MONTH($AE582),28)),0)</f>
      </c>
      <c r="AP582" s="18">
        <f>IFERROR(_xlfn.BETA.DIST(DATE(YEAR(AP$2),MONTH(AP$2),15),$AD$2,$AE$2,FALSE,DATE(YEAR($AD582),MONTH($AD582),1),DATE(YEAR($AE582),MONTH($AE582),28)),0)</f>
      </c>
      <c r="AQ582" s="18">
        <f>IFERROR(_xlfn.BETA.DIST(DATE(YEAR(AQ$2),MONTH(AQ$2),15),$AD$2,$AE$2,FALSE,DATE(YEAR($AD582),MONTH($AD582),1),DATE(YEAR($AE582),MONTH($AE582),28)),0)</f>
      </c>
      <c r="AR582" s="18">
        <f>IFERROR(_xlfn.BETA.DIST(DATE(YEAR(AR$2),MONTH(AR$2),15),$AD$2,$AE$2,FALSE,DATE(YEAR($AD582),MONTH($AD582),1),DATE(YEAR($AE582),MONTH($AE582),28)),0)</f>
      </c>
      <c r="AS582" s="18">
        <f>IFERROR(_xlfn.BETA.DIST(DATE(YEAR(AS$2),MONTH(AS$2),15),$AD$2,$AE$2,FALSE,DATE(YEAR($AD582),MONTH($AD582),1),DATE(YEAR($AE582),MONTH($AE582),28)),0)</f>
      </c>
      <c r="AT582" s="18">
        <f>IFERROR(_xlfn.BETA.DIST(DATE(YEAR(AT$2),MONTH(AT$2),15),$AD$2,$AE$2,FALSE,DATE(YEAR($AD582),MONTH($AD582),1),DATE(YEAR($AE582),MONTH($AE582),28)),0)</f>
      </c>
      <c r="AU582" s="18">
        <f>IFERROR(_xlfn.BETA.DIST(DATE(YEAR(AU$2),MONTH(AU$2),15),$AD$2,$AE$2,FALSE,DATE(YEAR($AD582),MONTH($AD582),1),DATE(YEAR($AE582),MONTH($AE582),28)),0)</f>
      </c>
      <c r="AV582" s="18">
        <f>SUM(AG582:AU582)</f>
      </c>
      <c r="AW582" s="18">
        <f>IF(J582&lt;&gt;0,J582,IF($AV582=0,0,AG582/$AV582*$Z582))</f>
      </c>
      <c r="AX582" s="18">
        <f>IF(K582&lt;&gt;0,K582,IF($AV582=0,0,AH582/$AV582*$Z582))</f>
      </c>
      <c r="AY582" s="18">
        <f>IF(L582&lt;&gt;0,L582,IF($AV582=0,0,AI582/$AV582*$Z582))</f>
      </c>
      <c r="AZ582" s="18">
        <f>IF(M582&lt;&gt;0,M582,IF($AV582=0,0,AJ582/$AV582*$Z582))</f>
      </c>
      <c r="BA582" s="18">
        <f>IF(N582&lt;&gt;0,N582,IF($AV582=0,0,AK582/$AV582*$Z582))</f>
      </c>
      <c r="BB582" s="18">
        <f>IF(O582&lt;&gt;0,O582,IF($AV582=0,0,AL582/$AV582*$Z582))</f>
      </c>
      <c r="BC582" s="18">
        <f>IF(P582&lt;&gt;0,P582,IF($AV582=0,0,AM582/$AV582*$Z582))</f>
      </c>
      <c r="BD582" s="18">
        <f>IF(Q582&lt;&gt;0,Q582,IF($AV582=0,0,AN582/$AV582*$Z582))</f>
      </c>
      <c r="BE582" s="18">
        <f>IF(R582&lt;&gt;0,R582,IF($AV582=0,0,AO582/$AV582*$Z582))</f>
      </c>
      <c r="BF582" s="18">
        <f>IF(S582&lt;&gt;0,S582,IF($AV582=0,0,AP582/$AV582*$Z582))</f>
      </c>
      <c r="BG582" s="18">
        <f>IF(T582&lt;&gt;0,T582,IF($AV582=0,0,AQ582/$AV582*$Z582))</f>
      </c>
      <c r="BH582" s="18">
        <f>IF(U582&lt;&gt;0,U582,IF($AV582=0,0,AR582/$AV582*$Z582))</f>
      </c>
      <c r="BI582" s="18">
        <f>IF(V582&lt;&gt;0,V582,IF($AV582=0,0,AS582/$AV582*$Z582))</f>
      </c>
      <c r="BJ582" s="18">
        <f>IF(W582&lt;&gt;0,W582,IF($AV582=0,0,AT582/$AV582*$Z582))</f>
      </c>
      <c r="BK582" s="18">
        <f>IF(X582&lt;&gt;0,X582,IF($AV582=0,0,AU582/$AV582*$Z582))</f>
      </c>
      <c r="BL582" s="18">
        <f>SUM(AW582:BK582)</f>
      </c>
      <c r="BM582" s="18">
        <f>I582-BL582</f>
      </c>
    </row>
    <row r="583" outlineLevel="4">
      <c r="A583" s="5" t="str">
        <v>14.2.4</v>
      </c>
      <c r="B583" s="5" t="str">
        <v/>
      </c>
      <c r="C583" s="5" t="str">
        <v>BSKDGNGENGR07</v>
      </c>
      <c r="D583" s="5" t="str">
        <v>BSKDGNGENGR07</v>
      </c>
      <c r="E583" s="19">
        <f>IFERROR(_xlfn.XLOOKUP(F583,Assumptions!B:B,Assumptions!C:C),0)</f>
      </c>
      <c r="F583" s="5" t="str">
        <v>Retention</v>
      </c>
      <c r="G583" s="5" t="str">
        <v/>
      </c>
      <c r="H583" s="18">
        <f>G580*E583</f>
      </c>
      <c r="I583" s="18">
        <f>H583*(1-0)</f>
      </c>
      <c r="J583" s="18">
        <v>0</v>
      </c>
      <c r="K583" s="18">
        <v>0</v>
      </c>
      <c r="L583" s="18">
        <v>0</v>
      </c>
      <c r="M583" s="18">
        <v>0</v>
      </c>
      <c r="N583" s="18">
        <v>0</v>
      </c>
      <c r="O583" s="18">
        <v>0</v>
      </c>
      <c r="P583" s="18">
        <v>0</v>
      </c>
      <c r="Q583" s="18">
        <v>0</v>
      </c>
      <c r="R583" s="18">
        <v>0</v>
      </c>
      <c r="S583" s="18">
        <v>0</v>
      </c>
      <c r="T583" s="18">
        <v>0</v>
      </c>
      <c r="U583" s="18">
        <v>0</v>
      </c>
      <c r="V583" s="18">
        <v>0</v>
      </c>
      <c r="W583" s="18">
        <v>0</v>
      </c>
      <c r="X583" s="18">
        <v>0</v>
      </c>
      <c r="Y583" s="18">
        <f>SUM(J583:X583)</f>
      </c>
      <c r="Z583" s="18">
        <f>I583-Y583</f>
      </c>
      <c r="AA583" s="20">
        <v>46483</v>
      </c>
      <c r="AB583" s="20">
        <v>46483</v>
      </c>
      <c r="AC583" s="18">
        <f>IFERROR(_xlfn.XLOOKUP(F583,Assumptions!B:B,Assumptions!D:D),0)</f>
      </c>
      <c r="AD583" s="20">
        <f>AA583+AC583</f>
      </c>
      <c r="AE583" s="20">
        <f>AC583+AB583</f>
      </c>
      <c r="AF583" s="5" t="str">
        <v/>
      </c>
      <c r="AG583" s="18">
        <f>IFERROR(_xlfn.BETA.DIST(DATE(YEAR(AG$2),MONTH(AG$2),15),$AD$2,$AE$2,FALSE,DATE(YEAR($AD583),MONTH($AD583),1),DATE(YEAR($AE583),MONTH($AE583),28)),0)</f>
      </c>
      <c r="AH583" s="18">
        <f>IFERROR(_xlfn.BETA.DIST(DATE(YEAR(AH$2),MONTH(AH$2),15),$AD$2,$AE$2,FALSE,DATE(YEAR($AD583),MONTH($AD583),1),DATE(YEAR($AE583),MONTH($AE583),28)),0)</f>
      </c>
      <c r="AI583" s="18">
        <f>IFERROR(_xlfn.BETA.DIST(DATE(YEAR(AI$2),MONTH(AI$2),15),$AD$2,$AE$2,FALSE,DATE(YEAR($AD583),MONTH($AD583),1),DATE(YEAR($AE583),MONTH($AE583),28)),0)</f>
      </c>
      <c r="AJ583" s="18">
        <f>IFERROR(_xlfn.BETA.DIST(DATE(YEAR(AJ$2),MONTH(AJ$2),15),$AD$2,$AE$2,FALSE,DATE(YEAR($AD583),MONTH($AD583),1),DATE(YEAR($AE583),MONTH($AE583),28)),0)</f>
      </c>
      <c r="AK583" s="18">
        <f>IFERROR(_xlfn.BETA.DIST(DATE(YEAR(AK$2),MONTH(AK$2),15),$AD$2,$AE$2,FALSE,DATE(YEAR($AD583),MONTH($AD583),1),DATE(YEAR($AE583),MONTH($AE583),28)),0)</f>
      </c>
      <c r="AL583" s="18">
        <f>IFERROR(_xlfn.BETA.DIST(DATE(YEAR(AL$2),MONTH(AL$2),15),$AD$2,$AE$2,FALSE,DATE(YEAR($AD583),MONTH($AD583),1),DATE(YEAR($AE583),MONTH($AE583),28)),0)</f>
      </c>
      <c r="AM583" s="18">
        <f>IFERROR(_xlfn.BETA.DIST(DATE(YEAR(AM$2),MONTH(AM$2),15),$AD$2,$AE$2,FALSE,DATE(YEAR($AD583),MONTH($AD583),1),DATE(YEAR($AE583),MONTH($AE583),28)),0)</f>
      </c>
      <c r="AN583" s="18">
        <f>IFERROR(_xlfn.BETA.DIST(DATE(YEAR(AN$2),MONTH(AN$2),15),$AD$2,$AE$2,FALSE,DATE(YEAR($AD583),MONTH($AD583),1),DATE(YEAR($AE583),MONTH($AE583),28)),0)</f>
      </c>
      <c r="AO583" s="18">
        <f>IFERROR(_xlfn.BETA.DIST(DATE(YEAR(AO$2),MONTH(AO$2),15),$AD$2,$AE$2,FALSE,DATE(YEAR($AD583),MONTH($AD583),1),DATE(YEAR($AE583),MONTH($AE583),28)),0)</f>
      </c>
      <c r="AP583" s="18">
        <f>IFERROR(_xlfn.BETA.DIST(DATE(YEAR(AP$2),MONTH(AP$2),15),$AD$2,$AE$2,FALSE,DATE(YEAR($AD583),MONTH($AD583),1),DATE(YEAR($AE583),MONTH($AE583),28)),0)</f>
      </c>
      <c r="AQ583" s="18">
        <f>IFERROR(_xlfn.BETA.DIST(DATE(YEAR(AQ$2),MONTH(AQ$2),15),$AD$2,$AE$2,FALSE,DATE(YEAR($AD583),MONTH($AD583),1),DATE(YEAR($AE583),MONTH($AE583),28)),0)</f>
      </c>
      <c r="AR583" s="18">
        <f>IFERROR(_xlfn.BETA.DIST(DATE(YEAR(AR$2),MONTH(AR$2),15),$AD$2,$AE$2,FALSE,DATE(YEAR($AD583),MONTH($AD583),1),DATE(YEAR($AE583),MONTH($AE583),28)),0)</f>
      </c>
      <c r="AS583" s="18">
        <f>IFERROR(_xlfn.BETA.DIST(DATE(YEAR(AS$2),MONTH(AS$2),15),$AD$2,$AE$2,FALSE,DATE(YEAR($AD583),MONTH($AD583),1),DATE(YEAR($AE583),MONTH($AE583),28)),0)</f>
      </c>
      <c r="AT583" s="18">
        <f>IFERROR(_xlfn.BETA.DIST(DATE(YEAR(AT$2),MONTH(AT$2),15),$AD$2,$AE$2,FALSE,DATE(YEAR($AD583),MONTH($AD583),1),DATE(YEAR($AE583),MONTH($AE583),28)),0)</f>
      </c>
      <c r="AU583" s="18">
        <f>IFERROR(_xlfn.BETA.DIST(DATE(YEAR(AU$2),MONTH(AU$2),15),$AD$2,$AE$2,FALSE,DATE(YEAR($AD583),MONTH($AD583),1),DATE(YEAR($AE583),MONTH($AE583),28)),0)</f>
      </c>
      <c r="AV583" s="18">
        <f>SUM(AG583:AU583)</f>
      </c>
      <c r="AW583" s="18">
        <f>IF(J583&lt;&gt;0,J583,IF($AV583=0,0,AG583/$AV583*$Z583))</f>
      </c>
      <c r="AX583" s="18">
        <f>IF(K583&lt;&gt;0,K583,IF($AV583=0,0,AH583/$AV583*$Z583))</f>
      </c>
      <c r="AY583" s="18">
        <f>IF(L583&lt;&gt;0,L583,IF($AV583=0,0,AI583/$AV583*$Z583))</f>
      </c>
      <c r="AZ583" s="18">
        <f>IF(M583&lt;&gt;0,M583,IF($AV583=0,0,AJ583/$AV583*$Z583))</f>
      </c>
      <c r="BA583" s="18">
        <f>IF(N583&lt;&gt;0,N583,IF($AV583=0,0,AK583/$AV583*$Z583))</f>
      </c>
      <c r="BB583" s="18">
        <f>IF(O583&lt;&gt;0,O583,IF($AV583=0,0,AL583/$AV583*$Z583))</f>
      </c>
      <c r="BC583" s="18">
        <f>IF(P583&lt;&gt;0,P583,IF($AV583=0,0,AM583/$AV583*$Z583))</f>
      </c>
      <c r="BD583" s="18">
        <f>IF(Q583&lt;&gt;0,Q583,IF($AV583=0,0,AN583/$AV583*$Z583))</f>
      </c>
      <c r="BE583" s="18">
        <f>IF(R583&lt;&gt;0,R583,IF($AV583=0,0,AO583/$AV583*$Z583))</f>
      </c>
      <c r="BF583" s="18">
        <f>IF(S583&lt;&gt;0,S583,IF($AV583=0,0,AP583/$AV583*$Z583))</f>
      </c>
      <c r="BG583" s="18">
        <f>IF(T583&lt;&gt;0,T583,IF($AV583=0,0,AQ583/$AV583*$Z583))</f>
      </c>
      <c r="BH583" s="18">
        <f>IF(U583&lt;&gt;0,U583,IF($AV583=0,0,AR583/$AV583*$Z583))</f>
      </c>
      <c r="BI583" s="18">
        <f>IF(V583&lt;&gt;0,V583,IF($AV583=0,0,AS583/$AV583*$Z583))</f>
      </c>
      <c r="BJ583" s="18">
        <f>IF(W583&lt;&gt;0,W583,IF($AV583=0,0,AT583/$AV583*$Z583))</f>
      </c>
      <c r="BK583" s="18">
        <f>IF(X583&lt;&gt;0,X583,IF($AV583=0,0,AU583/$AV583*$Z583))</f>
      </c>
      <c r="BL583" s="18">
        <f>SUM(AW583:BK583)</f>
      </c>
      <c r="BM583" s="18">
        <f>I583-BL583</f>
      </c>
    </row>
    <row r="584" outlineLevel="3">
      <c r="A584" s="17" t="str">
        <v>14.2.7</v>
      </c>
      <c r="B584" s="17" t="str">
        <v/>
      </c>
      <c r="C584" s="17" t="str">
        <v/>
      </c>
      <c r="D584" s="17" t="str">
        <v/>
      </c>
      <c r="E584" s="17" t="str">
        <v>14.2.7</v>
      </c>
      <c r="F584" s="17" t="str">
        <v>Set gas barriers complete with connections.</v>
      </c>
      <c r="G584" s="17">
        <v>2134.98</v>
      </c>
      <c r="H584" s="17" t="str">
        <v/>
      </c>
      <c r="I584" s="17" t="str">
        <v/>
      </c>
      <c r="J584" s="17" t="str">
        <v/>
      </c>
      <c r="K584" s="17" t="str">
        <v/>
      </c>
      <c r="L584" s="17" t="str">
        <v/>
      </c>
      <c r="M584" s="17" t="str">
        <v/>
      </c>
      <c r="N584" s="17" t="str">
        <v/>
      </c>
      <c r="O584" s="17" t="str">
        <v/>
      </c>
      <c r="P584" s="17" t="str">
        <v/>
      </c>
      <c r="Q584" s="17" t="str">
        <v/>
      </c>
      <c r="R584" s="17" t="str">
        <v/>
      </c>
      <c r="S584" s="17" t="str">
        <v/>
      </c>
      <c r="T584" s="17" t="str">
        <v/>
      </c>
      <c r="U584" s="17" t="str">
        <v/>
      </c>
      <c r="V584" s="17" t="str">
        <v/>
      </c>
      <c r="W584" s="17" t="str">
        <v/>
      </c>
      <c r="X584" s="17" t="str">
        <v/>
      </c>
      <c r="Y584" s="17" t="str">
        <v/>
      </c>
      <c r="Z584" s="17" t="str">
        <v/>
      </c>
      <c r="AA584" s="17" t="str">
        <v/>
      </c>
      <c r="AB584" s="17" t="str">
        <v/>
      </c>
      <c r="AC584" s="17" t="str">
        <v/>
      </c>
      <c r="AD584" s="17" t="str">
        <v/>
      </c>
      <c r="AE584" s="17" t="str">
        <v/>
      </c>
      <c r="AF584" s="5" t="str">
        <v/>
      </c>
      <c r="AG584" s="18">
        <f>IFERROR(_xlfn.BETA.DIST(DATE(YEAR(AG$2),MONTH(AG$2),15),$AD$2,$AE$2,FALSE,DATE(YEAR($AD584),MONTH($AD584),1),DATE(YEAR($AE584),MONTH($AE584),28)),0)</f>
      </c>
      <c r="AH584" s="18">
        <f>IFERROR(_xlfn.BETA.DIST(DATE(YEAR(AH$2),MONTH(AH$2),15),$AD$2,$AE$2,FALSE,DATE(YEAR($AD584),MONTH($AD584),1),DATE(YEAR($AE584),MONTH($AE584),28)),0)</f>
      </c>
      <c r="AI584" s="18">
        <f>IFERROR(_xlfn.BETA.DIST(DATE(YEAR(AI$2),MONTH(AI$2),15),$AD$2,$AE$2,FALSE,DATE(YEAR($AD584),MONTH($AD584),1),DATE(YEAR($AE584),MONTH($AE584),28)),0)</f>
      </c>
      <c r="AJ584" s="18">
        <f>IFERROR(_xlfn.BETA.DIST(DATE(YEAR(AJ$2),MONTH(AJ$2),15),$AD$2,$AE$2,FALSE,DATE(YEAR($AD584),MONTH($AD584),1),DATE(YEAR($AE584),MONTH($AE584),28)),0)</f>
      </c>
      <c r="AK584" s="18">
        <f>IFERROR(_xlfn.BETA.DIST(DATE(YEAR(AK$2),MONTH(AK$2),15),$AD$2,$AE$2,FALSE,DATE(YEAR($AD584),MONTH($AD584),1),DATE(YEAR($AE584),MONTH($AE584),28)),0)</f>
      </c>
      <c r="AL584" s="18">
        <f>IFERROR(_xlfn.BETA.DIST(DATE(YEAR(AL$2),MONTH(AL$2),15),$AD$2,$AE$2,FALSE,DATE(YEAR($AD584),MONTH($AD584),1),DATE(YEAR($AE584),MONTH($AE584),28)),0)</f>
      </c>
      <c r="AM584" s="18">
        <f>IFERROR(_xlfn.BETA.DIST(DATE(YEAR(AM$2),MONTH(AM$2),15),$AD$2,$AE$2,FALSE,DATE(YEAR($AD584),MONTH($AD584),1),DATE(YEAR($AE584),MONTH($AE584),28)),0)</f>
      </c>
      <c r="AN584" s="18">
        <f>IFERROR(_xlfn.BETA.DIST(DATE(YEAR(AN$2),MONTH(AN$2),15),$AD$2,$AE$2,FALSE,DATE(YEAR($AD584),MONTH($AD584),1),DATE(YEAR($AE584),MONTH($AE584),28)),0)</f>
      </c>
      <c r="AO584" s="18">
        <f>IFERROR(_xlfn.BETA.DIST(DATE(YEAR(AO$2),MONTH(AO$2),15),$AD$2,$AE$2,FALSE,DATE(YEAR($AD584),MONTH($AD584),1),DATE(YEAR($AE584),MONTH($AE584),28)),0)</f>
      </c>
      <c r="AP584" s="18">
        <f>IFERROR(_xlfn.BETA.DIST(DATE(YEAR(AP$2),MONTH(AP$2),15),$AD$2,$AE$2,FALSE,DATE(YEAR($AD584),MONTH($AD584),1),DATE(YEAR($AE584),MONTH($AE584),28)),0)</f>
      </c>
      <c r="AQ584" s="18">
        <f>IFERROR(_xlfn.BETA.DIST(DATE(YEAR(AQ$2),MONTH(AQ$2),15),$AD$2,$AE$2,FALSE,DATE(YEAR($AD584),MONTH($AD584),1),DATE(YEAR($AE584),MONTH($AE584),28)),0)</f>
      </c>
      <c r="AR584" s="18">
        <f>IFERROR(_xlfn.BETA.DIST(DATE(YEAR(AR$2),MONTH(AR$2),15),$AD$2,$AE$2,FALSE,DATE(YEAR($AD584),MONTH($AD584),1),DATE(YEAR($AE584),MONTH($AE584),28)),0)</f>
      </c>
      <c r="AS584" s="18">
        <f>IFERROR(_xlfn.BETA.DIST(DATE(YEAR(AS$2),MONTH(AS$2),15),$AD$2,$AE$2,FALSE,DATE(YEAR($AD584),MONTH($AD584),1),DATE(YEAR($AE584),MONTH($AE584),28)),0)</f>
      </c>
      <c r="AT584" s="18">
        <f>IFERROR(_xlfn.BETA.DIST(DATE(YEAR(AT$2),MONTH(AT$2),15),$AD$2,$AE$2,FALSE,DATE(YEAR($AD584),MONTH($AD584),1),DATE(YEAR($AE584),MONTH($AE584),28)),0)</f>
      </c>
      <c r="AU584" s="18">
        <f>IFERROR(_xlfn.BETA.DIST(DATE(YEAR(AU$2),MONTH(AU$2),15),$AD$2,$AE$2,FALSE,DATE(YEAR($AD584),MONTH($AD584),1),DATE(YEAR($AE584),MONTH($AE584),28)),0)</f>
      </c>
      <c r="AV584" s="18">
        <f>SUM(AG584:AU584)</f>
      </c>
      <c r="AW584" s="18">
        <f>IF(J584&lt;&gt;0,J584,IF($AV584=0,0,AG584/$AV584*$Z584))</f>
      </c>
      <c r="AX584" s="18">
        <f>IF(K584&lt;&gt;0,K584,IF($AV584=0,0,AH584/$AV584*$Z584))</f>
      </c>
      <c r="AY584" s="18">
        <f>IF(L584&lt;&gt;0,L584,IF($AV584=0,0,AI584/$AV584*$Z584))</f>
      </c>
      <c r="AZ584" s="18">
        <f>IF(M584&lt;&gt;0,M584,IF($AV584=0,0,AJ584/$AV584*$Z584))</f>
      </c>
      <c r="BA584" s="18">
        <f>IF(N584&lt;&gt;0,N584,IF($AV584=0,0,AK584/$AV584*$Z584))</f>
      </c>
      <c r="BB584" s="18">
        <f>IF(O584&lt;&gt;0,O584,IF($AV584=0,0,AL584/$AV584*$Z584))</f>
      </c>
      <c r="BC584" s="18">
        <f>IF(P584&lt;&gt;0,P584,IF($AV584=0,0,AM584/$AV584*$Z584))</f>
      </c>
      <c r="BD584" s="18">
        <f>IF(Q584&lt;&gt;0,Q584,IF($AV584=0,0,AN584/$AV584*$Z584))</f>
      </c>
      <c r="BE584" s="18">
        <f>IF(R584&lt;&gt;0,R584,IF($AV584=0,0,AO584/$AV584*$Z584))</f>
      </c>
      <c r="BF584" s="18">
        <f>IF(S584&lt;&gt;0,S584,IF($AV584=0,0,AP584/$AV584*$Z584))</f>
      </c>
      <c r="BG584" s="18">
        <f>IF(T584&lt;&gt;0,T584,IF($AV584=0,0,AQ584/$AV584*$Z584))</f>
      </c>
      <c r="BH584" s="18">
        <f>IF(U584&lt;&gt;0,U584,IF($AV584=0,0,AR584/$AV584*$Z584))</f>
      </c>
      <c r="BI584" s="18">
        <f>IF(V584&lt;&gt;0,V584,IF($AV584=0,0,AS584/$AV584*$Z584))</f>
      </c>
      <c r="BJ584" s="18">
        <f>IF(W584&lt;&gt;0,W584,IF($AV584=0,0,AT584/$AV584*$Z584))</f>
      </c>
      <c r="BK584" s="18">
        <f>IF(X584&lt;&gt;0,X584,IF($AV584=0,0,AU584/$AV584*$Z584))</f>
      </c>
      <c r="BL584" s="18">
        <f>SUM(AW584:BK584)</f>
      </c>
      <c r="BM584" s="17" t="str">
        <v/>
      </c>
    </row>
    <row r="585" outlineLevel="4">
      <c r="A585" s="5" t="str">
        <v>14.2.7</v>
      </c>
      <c r="B585" s="5" t="str">
        <v/>
      </c>
      <c r="C585" s="5" t="str">
        <v>BSKDGNGENGR05</v>
      </c>
      <c r="D585" s="5" t="str">
        <v>BSKDGNGENGR05</v>
      </c>
      <c r="E585" s="19">
        <f>IFERROR(_xlfn.XLOOKUP(F585,Assumptions!B:B,Assumptions!C:C),0)</f>
      </c>
      <c r="F585" s="5" t="str">
        <v>Advanced Payment</v>
      </c>
      <c r="G585" s="5" t="str">
        <v/>
      </c>
      <c r="H585" s="18">
        <f>G584*E585</f>
      </c>
      <c r="I585" s="18">
        <f>H585*(1-0)</f>
      </c>
      <c r="J585" s="18">
        <v>0</v>
      </c>
      <c r="K585" s="18">
        <v>0</v>
      </c>
      <c r="L585" s="18">
        <v>0</v>
      </c>
      <c r="M585" s="18">
        <v>0</v>
      </c>
      <c r="N585" s="18">
        <v>0</v>
      </c>
      <c r="O585" s="18">
        <v>0</v>
      </c>
      <c r="P585" s="18">
        <v>0</v>
      </c>
      <c r="Q585" s="18">
        <v>0</v>
      </c>
      <c r="R585" s="18">
        <v>0</v>
      </c>
      <c r="S585" s="18">
        <v>0</v>
      </c>
      <c r="T585" s="18">
        <v>0</v>
      </c>
      <c r="U585" s="18">
        <v>0</v>
      </c>
      <c r="V585" s="18">
        <v>0</v>
      </c>
      <c r="W585" s="18">
        <v>0</v>
      </c>
      <c r="X585" s="18">
        <v>0</v>
      </c>
      <c r="Y585" s="18">
        <f>SUM(J585:X585)</f>
      </c>
      <c r="Z585" s="18">
        <f>I585-Y585</f>
      </c>
      <c r="AA585" s="20">
        <v>46026</v>
      </c>
      <c r="AB585" s="20">
        <v>46026</v>
      </c>
      <c r="AC585" s="18">
        <f>IFERROR(_xlfn.XLOOKUP(F585,Assumptions!B:B,Assumptions!D:D),0)</f>
      </c>
      <c r="AD585" s="20">
        <f>AA585+AC585</f>
      </c>
      <c r="AE585" s="20">
        <f>AC585+AB585</f>
      </c>
      <c r="AF585" s="5" t="str">
        <v/>
      </c>
      <c r="AG585" s="18">
        <f>IFERROR(_xlfn.BETA.DIST(DATE(YEAR(AG$2),MONTH(AG$2),15),$AD$2,$AE$2,FALSE,DATE(YEAR($AD585),MONTH($AD585),1),DATE(YEAR($AE585),MONTH($AE585),28)),0)</f>
      </c>
      <c r="AH585" s="18">
        <f>IFERROR(_xlfn.BETA.DIST(DATE(YEAR(AH$2),MONTH(AH$2),15),$AD$2,$AE$2,FALSE,DATE(YEAR($AD585),MONTH($AD585),1),DATE(YEAR($AE585),MONTH($AE585),28)),0)</f>
      </c>
      <c r="AI585" s="18">
        <f>IFERROR(_xlfn.BETA.DIST(DATE(YEAR(AI$2),MONTH(AI$2),15),$AD$2,$AE$2,FALSE,DATE(YEAR($AD585),MONTH($AD585),1),DATE(YEAR($AE585),MONTH($AE585),28)),0)</f>
      </c>
      <c r="AJ585" s="18">
        <f>IFERROR(_xlfn.BETA.DIST(DATE(YEAR(AJ$2),MONTH(AJ$2),15),$AD$2,$AE$2,FALSE,DATE(YEAR($AD585),MONTH($AD585),1),DATE(YEAR($AE585),MONTH($AE585),28)),0)</f>
      </c>
      <c r="AK585" s="18">
        <f>IFERROR(_xlfn.BETA.DIST(DATE(YEAR(AK$2),MONTH(AK$2),15),$AD$2,$AE$2,FALSE,DATE(YEAR($AD585),MONTH($AD585),1),DATE(YEAR($AE585),MONTH($AE585),28)),0)</f>
      </c>
      <c r="AL585" s="18">
        <f>IFERROR(_xlfn.BETA.DIST(DATE(YEAR(AL$2),MONTH(AL$2),15),$AD$2,$AE$2,FALSE,DATE(YEAR($AD585),MONTH($AD585),1),DATE(YEAR($AE585),MONTH($AE585),28)),0)</f>
      </c>
      <c r="AM585" s="18">
        <f>IFERROR(_xlfn.BETA.DIST(DATE(YEAR(AM$2),MONTH(AM$2),15),$AD$2,$AE$2,FALSE,DATE(YEAR($AD585),MONTH($AD585),1),DATE(YEAR($AE585),MONTH($AE585),28)),0)</f>
      </c>
      <c r="AN585" s="18">
        <f>IFERROR(_xlfn.BETA.DIST(DATE(YEAR(AN$2),MONTH(AN$2),15),$AD$2,$AE$2,FALSE,DATE(YEAR($AD585),MONTH($AD585),1),DATE(YEAR($AE585),MONTH($AE585),28)),0)</f>
      </c>
      <c r="AO585" s="18">
        <f>IFERROR(_xlfn.BETA.DIST(DATE(YEAR(AO$2),MONTH(AO$2),15),$AD$2,$AE$2,FALSE,DATE(YEAR($AD585),MONTH($AD585),1),DATE(YEAR($AE585),MONTH($AE585),28)),0)</f>
      </c>
      <c r="AP585" s="18">
        <f>IFERROR(_xlfn.BETA.DIST(DATE(YEAR(AP$2),MONTH(AP$2),15),$AD$2,$AE$2,FALSE,DATE(YEAR($AD585),MONTH($AD585),1),DATE(YEAR($AE585),MONTH($AE585),28)),0)</f>
      </c>
      <c r="AQ585" s="18">
        <f>IFERROR(_xlfn.BETA.DIST(DATE(YEAR(AQ$2),MONTH(AQ$2),15),$AD$2,$AE$2,FALSE,DATE(YEAR($AD585),MONTH($AD585),1),DATE(YEAR($AE585),MONTH($AE585),28)),0)</f>
      </c>
      <c r="AR585" s="18">
        <f>IFERROR(_xlfn.BETA.DIST(DATE(YEAR(AR$2),MONTH(AR$2),15),$AD$2,$AE$2,FALSE,DATE(YEAR($AD585),MONTH($AD585),1),DATE(YEAR($AE585),MONTH($AE585),28)),0)</f>
      </c>
      <c r="AS585" s="18">
        <f>IFERROR(_xlfn.BETA.DIST(DATE(YEAR(AS$2),MONTH(AS$2),15),$AD$2,$AE$2,FALSE,DATE(YEAR($AD585),MONTH($AD585),1),DATE(YEAR($AE585),MONTH($AE585),28)),0)</f>
      </c>
      <c r="AT585" s="18">
        <f>IFERROR(_xlfn.BETA.DIST(DATE(YEAR(AT$2),MONTH(AT$2),15),$AD$2,$AE$2,FALSE,DATE(YEAR($AD585),MONTH($AD585),1),DATE(YEAR($AE585),MONTH($AE585),28)),0)</f>
      </c>
      <c r="AU585" s="18">
        <f>IFERROR(_xlfn.BETA.DIST(DATE(YEAR(AU$2),MONTH(AU$2),15),$AD$2,$AE$2,FALSE,DATE(YEAR($AD585),MONTH($AD585),1),DATE(YEAR($AE585),MONTH($AE585),28)),0)</f>
      </c>
      <c r="AV585" s="18">
        <f>SUM(AG585:AU585)</f>
      </c>
      <c r="AW585" s="18">
        <f>IF(J585&lt;&gt;0,J585,IF($AV585=0,0,AG585/$AV585*$Z585))</f>
      </c>
      <c r="AX585" s="18">
        <f>IF(K585&lt;&gt;0,K585,IF($AV585=0,0,AH585/$AV585*$Z585))</f>
      </c>
      <c r="AY585" s="18">
        <f>IF(L585&lt;&gt;0,L585,IF($AV585=0,0,AI585/$AV585*$Z585))</f>
      </c>
      <c r="AZ585" s="18">
        <f>IF(M585&lt;&gt;0,M585,IF($AV585=0,0,AJ585/$AV585*$Z585))</f>
      </c>
      <c r="BA585" s="18">
        <f>IF(N585&lt;&gt;0,N585,IF($AV585=0,0,AK585/$AV585*$Z585))</f>
      </c>
      <c r="BB585" s="18">
        <f>IF(O585&lt;&gt;0,O585,IF($AV585=0,0,AL585/$AV585*$Z585))</f>
      </c>
      <c r="BC585" s="18">
        <f>IF(P585&lt;&gt;0,P585,IF($AV585=0,0,AM585/$AV585*$Z585))</f>
      </c>
      <c r="BD585" s="18">
        <f>IF(Q585&lt;&gt;0,Q585,IF($AV585=0,0,AN585/$AV585*$Z585))</f>
      </c>
      <c r="BE585" s="18">
        <f>IF(R585&lt;&gt;0,R585,IF($AV585=0,0,AO585/$AV585*$Z585))</f>
      </c>
      <c r="BF585" s="18">
        <f>IF(S585&lt;&gt;0,S585,IF($AV585=0,0,AP585/$AV585*$Z585))</f>
      </c>
      <c r="BG585" s="18">
        <f>IF(T585&lt;&gt;0,T585,IF($AV585=0,0,AQ585/$AV585*$Z585))</f>
      </c>
      <c r="BH585" s="18">
        <f>IF(U585&lt;&gt;0,U585,IF($AV585=0,0,AR585/$AV585*$Z585))</f>
      </c>
      <c r="BI585" s="18">
        <f>IF(V585&lt;&gt;0,V585,IF($AV585=0,0,AS585/$AV585*$Z585))</f>
      </c>
      <c r="BJ585" s="18">
        <f>IF(W585&lt;&gt;0,W585,IF($AV585=0,0,AT585/$AV585*$Z585))</f>
      </c>
      <c r="BK585" s="18">
        <f>IF(X585&lt;&gt;0,X585,IF($AV585=0,0,AU585/$AV585*$Z585))</f>
      </c>
      <c r="BL585" s="18">
        <f>SUM(AW585:BK585)</f>
      </c>
      <c r="BM585" s="18">
        <f>I585-BL585</f>
      </c>
    </row>
    <row r="586" outlineLevel="4">
      <c r="A586" s="5" t="str">
        <v>14.2.7</v>
      </c>
      <c r="B586" s="5" t="str">
        <v/>
      </c>
      <c r="C586" s="5" t="str">
        <v>BSPRELGENG107</v>
      </c>
      <c r="D586" s="5" t="str">
        <v>BSPRELGENG107</v>
      </c>
      <c r="E586" s="19">
        <f>IFERROR(_xlfn.XLOOKUP(F586,Assumptions!B:B,Assumptions!C:C),0)</f>
      </c>
      <c r="F586" s="5" t="str">
        <v>Site Delivery USD</v>
      </c>
      <c r="G586" s="5" t="str">
        <v/>
      </c>
      <c r="H586" s="18">
        <f>G584*E586</f>
      </c>
      <c r="I586" s="18">
        <f>H586*(1-0)</f>
      </c>
      <c r="J586" s="18">
        <v>0</v>
      </c>
      <c r="K586" s="18">
        <v>0</v>
      </c>
      <c r="L586" s="18">
        <v>0</v>
      </c>
      <c r="M586" s="18">
        <v>0</v>
      </c>
      <c r="N586" s="18">
        <v>0</v>
      </c>
      <c r="O586" s="18">
        <v>0</v>
      </c>
      <c r="P586" s="18">
        <v>0</v>
      </c>
      <c r="Q586" s="18">
        <v>0</v>
      </c>
      <c r="R586" s="18">
        <v>0</v>
      </c>
      <c r="S586" s="18">
        <v>0</v>
      </c>
      <c r="T586" s="18">
        <v>0</v>
      </c>
      <c r="U586" s="18">
        <v>0</v>
      </c>
      <c r="V586" s="18">
        <v>0</v>
      </c>
      <c r="W586" s="18">
        <v>0</v>
      </c>
      <c r="X586" s="18">
        <v>0</v>
      </c>
      <c r="Y586" s="18">
        <f>SUM(J586:X586)</f>
      </c>
      <c r="Z586" s="18">
        <f>I586-Y586</f>
      </c>
      <c r="AA586" s="20">
        <v>46294</v>
      </c>
      <c r="AB586" s="20">
        <v>46294</v>
      </c>
      <c r="AC586" s="18">
        <f>IFERROR(_xlfn.XLOOKUP(F586,Assumptions!B:B,Assumptions!D:D),0)</f>
      </c>
      <c r="AD586" s="20">
        <f>AA586+AC586</f>
      </c>
      <c r="AE586" s="20">
        <f>AC586+AB586</f>
      </c>
      <c r="AF586" s="5" t="str">
        <v/>
      </c>
      <c r="AG586" s="18">
        <f>IFERROR(_xlfn.BETA.DIST(DATE(YEAR(AG$2),MONTH(AG$2),15),$AD$2,$AE$2,FALSE,DATE(YEAR($AD586),MONTH($AD586),1),DATE(YEAR($AE586),MONTH($AE586),28)),0)</f>
      </c>
      <c r="AH586" s="18">
        <f>IFERROR(_xlfn.BETA.DIST(DATE(YEAR(AH$2),MONTH(AH$2),15),$AD$2,$AE$2,FALSE,DATE(YEAR($AD586),MONTH($AD586),1),DATE(YEAR($AE586),MONTH($AE586),28)),0)</f>
      </c>
      <c r="AI586" s="18">
        <f>IFERROR(_xlfn.BETA.DIST(DATE(YEAR(AI$2),MONTH(AI$2),15),$AD$2,$AE$2,FALSE,DATE(YEAR($AD586),MONTH($AD586),1),DATE(YEAR($AE586),MONTH($AE586),28)),0)</f>
      </c>
      <c r="AJ586" s="18">
        <f>IFERROR(_xlfn.BETA.DIST(DATE(YEAR(AJ$2),MONTH(AJ$2),15),$AD$2,$AE$2,FALSE,DATE(YEAR($AD586),MONTH($AD586),1),DATE(YEAR($AE586),MONTH($AE586),28)),0)</f>
      </c>
      <c r="AK586" s="18">
        <f>IFERROR(_xlfn.BETA.DIST(DATE(YEAR(AK$2),MONTH(AK$2),15),$AD$2,$AE$2,FALSE,DATE(YEAR($AD586),MONTH($AD586),1),DATE(YEAR($AE586),MONTH($AE586),28)),0)</f>
      </c>
      <c r="AL586" s="18">
        <f>IFERROR(_xlfn.BETA.DIST(DATE(YEAR(AL$2),MONTH(AL$2),15),$AD$2,$AE$2,FALSE,DATE(YEAR($AD586),MONTH($AD586),1),DATE(YEAR($AE586),MONTH($AE586),28)),0)</f>
      </c>
      <c r="AM586" s="18">
        <f>IFERROR(_xlfn.BETA.DIST(DATE(YEAR(AM$2),MONTH(AM$2),15),$AD$2,$AE$2,FALSE,DATE(YEAR($AD586),MONTH($AD586),1),DATE(YEAR($AE586),MONTH($AE586),28)),0)</f>
      </c>
      <c r="AN586" s="18">
        <f>IFERROR(_xlfn.BETA.DIST(DATE(YEAR(AN$2),MONTH(AN$2),15),$AD$2,$AE$2,FALSE,DATE(YEAR($AD586),MONTH($AD586),1),DATE(YEAR($AE586),MONTH($AE586),28)),0)</f>
      </c>
      <c r="AO586" s="18">
        <f>IFERROR(_xlfn.BETA.DIST(DATE(YEAR(AO$2),MONTH(AO$2),15),$AD$2,$AE$2,FALSE,DATE(YEAR($AD586),MONTH($AD586),1),DATE(YEAR($AE586),MONTH($AE586),28)),0)</f>
      </c>
      <c r="AP586" s="18">
        <f>IFERROR(_xlfn.BETA.DIST(DATE(YEAR(AP$2),MONTH(AP$2),15),$AD$2,$AE$2,FALSE,DATE(YEAR($AD586),MONTH($AD586),1),DATE(YEAR($AE586),MONTH($AE586),28)),0)</f>
      </c>
      <c r="AQ586" s="18">
        <f>IFERROR(_xlfn.BETA.DIST(DATE(YEAR(AQ$2),MONTH(AQ$2),15),$AD$2,$AE$2,FALSE,DATE(YEAR($AD586),MONTH($AD586),1),DATE(YEAR($AE586),MONTH($AE586),28)),0)</f>
      </c>
      <c r="AR586" s="18">
        <f>IFERROR(_xlfn.BETA.DIST(DATE(YEAR(AR$2),MONTH(AR$2),15),$AD$2,$AE$2,FALSE,DATE(YEAR($AD586),MONTH($AD586),1),DATE(YEAR($AE586),MONTH($AE586),28)),0)</f>
      </c>
      <c r="AS586" s="18">
        <f>IFERROR(_xlfn.BETA.DIST(DATE(YEAR(AS$2),MONTH(AS$2),15),$AD$2,$AE$2,FALSE,DATE(YEAR($AD586),MONTH($AD586),1),DATE(YEAR($AE586),MONTH($AE586),28)),0)</f>
      </c>
      <c r="AT586" s="18">
        <f>IFERROR(_xlfn.BETA.DIST(DATE(YEAR(AT$2),MONTH(AT$2),15),$AD$2,$AE$2,FALSE,DATE(YEAR($AD586),MONTH($AD586),1),DATE(YEAR($AE586),MONTH($AE586),28)),0)</f>
      </c>
      <c r="AU586" s="18">
        <f>IFERROR(_xlfn.BETA.DIST(DATE(YEAR(AU$2),MONTH(AU$2),15),$AD$2,$AE$2,FALSE,DATE(YEAR($AD586),MONTH($AD586),1),DATE(YEAR($AE586),MONTH($AE586),28)),0)</f>
      </c>
      <c r="AV586" s="18">
        <f>SUM(AG586:AU586)</f>
      </c>
      <c r="AW586" s="18">
        <f>IF(J586&lt;&gt;0,J586,IF($AV586=0,0,AG586/$AV586*$Z586))</f>
      </c>
      <c r="AX586" s="18">
        <f>IF(K586&lt;&gt;0,K586,IF($AV586=0,0,AH586/$AV586*$Z586))</f>
      </c>
      <c r="AY586" s="18">
        <f>IF(L586&lt;&gt;0,L586,IF($AV586=0,0,AI586/$AV586*$Z586))</f>
      </c>
      <c r="AZ586" s="18">
        <f>IF(M586&lt;&gt;0,M586,IF($AV586=0,0,AJ586/$AV586*$Z586))</f>
      </c>
      <c r="BA586" s="18">
        <f>IF(N586&lt;&gt;0,N586,IF($AV586=0,0,AK586/$AV586*$Z586))</f>
      </c>
      <c r="BB586" s="18">
        <f>IF(O586&lt;&gt;0,O586,IF($AV586=0,0,AL586/$AV586*$Z586))</f>
      </c>
      <c r="BC586" s="18">
        <f>IF(P586&lt;&gt;0,P586,IF($AV586=0,0,AM586/$AV586*$Z586))</f>
      </c>
      <c r="BD586" s="18">
        <f>IF(Q586&lt;&gt;0,Q586,IF($AV586=0,0,AN586/$AV586*$Z586))</f>
      </c>
      <c r="BE586" s="18">
        <f>IF(R586&lt;&gt;0,R586,IF($AV586=0,0,AO586/$AV586*$Z586))</f>
      </c>
      <c r="BF586" s="18">
        <f>IF(S586&lt;&gt;0,S586,IF($AV586=0,0,AP586/$AV586*$Z586))</f>
      </c>
      <c r="BG586" s="18">
        <f>IF(T586&lt;&gt;0,T586,IF($AV586=0,0,AQ586/$AV586*$Z586))</f>
      </c>
      <c r="BH586" s="18">
        <f>IF(U586&lt;&gt;0,U586,IF($AV586=0,0,AR586/$AV586*$Z586))</f>
      </c>
      <c r="BI586" s="18">
        <f>IF(V586&lt;&gt;0,V586,IF($AV586=0,0,AS586/$AV586*$Z586))</f>
      </c>
      <c r="BJ586" s="18">
        <f>IF(W586&lt;&gt;0,W586,IF($AV586=0,0,AT586/$AV586*$Z586))</f>
      </c>
      <c r="BK586" s="18">
        <f>IF(X586&lt;&gt;0,X586,IF($AV586=0,0,AU586/$AV586*$Z586))</f>
      </c>
      <c r="BL586" s="18">
        <f>SUM(AW586:BK586)</f>
      </c>
      <c r="BM586" s="18">
        <f>I586-BL586</f>
      </c>
    </row>
    <row r="587" outlineLevel="4">
      <c r="A587" s="5" t="str">
        <v>14.2.7</v>
      </c>
      <c r="B587" s="5" t="str">
        <v/>
      </c>
      <c r="C587" s="5" t="str">
        <v>BSKDGNGENGR07</v>
      </c>
      <c r="D587" s="5" t="str">
        <v>BSKDGNGENGR07</v>
      </c>
      <c r="E587" s="19">
        <f>IFERROR(_xlfn.XLOOKUP(F587,Assumptions!B:B,Assumptions!C:C),0)</f>
      </c>
      <c r="F587" s="5" t="str">
        <v>Retention</v>
      </c>
      <c r="G587" s="5" t="str">
        <v/>
      </c>
      <c r="H587" s="18">
        <f>G584*E587</f>
      </c>
      <c r="I587" s="18">
        <f>H587*(1-0)</f>
      </c>
      <c r="J587" s="18">
        <v>0</v>
      </c>
      <c r="K587" s="18">
        <v>0</v>
      </c>
      <c r="L587" s="18">
        <v>0</v>
      </c>
      <c r="M587" s="18">
        <v>0</v>
      </c>
      <c r="N587" s="18">
        <v>0</v>
      </c>
      <c r="O587" s="18">
        <v>0</v>
      </c>
      <c r="P587" s="18">
        <v>0</v>
      </c>
      <c r="Q587" s="18">
        <v>0</v>
      </c>
      <c r="R587" s="18">
        <v>0</v>
      </c>
      <c r="S587" s="18">
        <v>0</v>
      </c>
      <c r="T587" s="18">
        <v>0</v>
      </c>
      <c r="U587" s="18">
        <v>0</v>
      </c>
      <c r="V587" s="18">
        <v>0</v>
      </c>
      <c r="W587" s="18">
        <v>0</v>
      </c>
      <c r="X587" s="18">
        <v>0</v>
      </c>
      <c r="Y587" s="18">
        <f>SUM(J587:X587)</f>
      </c>
      <c r="Z587" s="18">
        <f>I587-Y587</f>
      </c>
      <c r="AA587" s="20">
        <v>46483</v>
      </c>
      <c r="AB587" s="20">
        <v>46483</v>
      </c>
      <c r="AC587" s="18">
        <f>IFERROR(_xlfn.XLOOKUP(F587,Assumptions!B:B,Assumptions!D:D),0)</f>
      </c>
      <c r="AD587" s="20">
        <f>AA587+AC587</f>
      </c>
      <c r="AE587" s="20">
        <f>AC587+AB587</f>
      </c>
      <c r="AF587" s="5" t="str">
        <v/>
      </c>
      <c r="AG587" s="18">
        <f>IFERROR(_xlfn.BETA.DIST(DATE(YEAR(AG$2),MONTH(AG$2),15),$AD$2,$AE$2,FALSE,DATE(YEAR($AD587),MONTH($AD587),1),DATE(YEAR($AE587),MONTH($AE587),28)),0)</f>
      </c>
      <c r="AH587" s="18">
        <f>IFERROR(_xlfn.BETA.DIST(DATE(YEAR(AH$2),MONTH(AH$2),15),$AD$2,$AE$2,FALSE,DATE(YEAR($AD587),MONTH($AD587),1),DATE(YEAR($AE587),MONTH($AE587),28)),0)</f>
      </c>
      <c r="AI587" s="18">
        <f>IFERROR(_xlfn.BETA.DIST(DATE(YEAR(AI$2),MONTH(AI$2),15),$AD$2,$AE$2,FALSE,DATE(YEAR($AD587),MONTH($AD587),1),DATE(YEAR($AE587),MONTH($AE587),28)),0)</f>
      </c>
      <c r="AJ587" s="18">
        <f>IFERROR(_xlfn.BETA.DIST(DATE(YEAR(AJ$2),MONTH(AJ$2),15),$AD$2,$AE$2,FALSE,DATE(YEAR($AD587),MONTH($AD587),1),DATE(YEAR($AE587),MONTH($AE587),28)),0)</f>
      </c>
      <c r="AK587" s="18">
        <f>IFERROR(_xlfn.BETA.DIST(DATE(YEAR(AK$2),MONTH(AK$2),15),$AD$2,$AE$2,FALSE,DATE(YEAR($AD587),MONTH($AD587),1),DATE(YEAR($AE587),MONTH($AE587),28)),0)</f>
      </c>
      <c r="AL587" s="18">
        <f>IFERROR(_xlfn.BETA.DIST(DATE(YEAR(AL$2),MONTH(AL$2),15),$AD$2,$AE$2,FALSE,DATE(YEAR($AD587),MONTH($AD587),1),DATE(YEAR($AE587),MONTH($AE587),28)),0)</f>
      </c>
      <c r="AM587" s="18">
        <f>IFERROR(_xlfn.BETA.DIST(DATE(YEAR(AM$2),MONTH(AM$2),15),$AD$2,$AE$2,FALSE,DATE(YEAR($AD587),MONTH($AD587),1),DATE(YEAR($AE587),MONTH($AE587),28)),0)</f>
      </c>
      <c r="AN587" s="18">
        <f>IFERROR(_xlfn.BETA.DIST(DATE(YEAR(AN$2),MONTH(AN$2),15),$AD$2,$AE$2,FALSE,DATE(YEAR($AD587),MONTH($AD587),1),DATE(YEAR($AE587),MONTH($AE587),28)),0)</f>
      </c>
      <c r="AO587" s="18">
        <f>IFERROR(_xlfn.BETA.DIST(DATE(YEAR(AO$2),MONTH(AO$2),15),$AD$2,$AE$2,FALSE,DATE(YEAR($AD587),MONTH($AD587),1),DATE(YEAR($AE587),MONTH($AE587),28)),0)</f>
      </c>
      <c r="AP587" s="18">
        <f>IFERROR(_xlfn.BETA.DIST(DATE(YEAR(AP$2),MONTH(AP$2),15),$AD$2,$AE$2,FALSE,DATE(YEAR($AD587),MONTH($AD587),1),DATE(YEAR($AE587),MONTH($AE587),28)),0)</f>
      </c>
      <c r="AQ587" s="18">
        <f>IFERROR(_xlfn.BETA.DIST(DATE(YEAR(AQ$2),MONTH(AQ$2),15),$AD$2,$AE$2,FALSE,DATE(YEAR($AD587),MONTH($AD587),1),DATE(YEAR($AE587),MONTH($AE587),28)),0)</f>
      </c>
      <c r="AR587" s="18">
        <f>IFERROR(_xlfn.BETA.DIST(DATE(YEAR(AR$2),MONTH(AR$2),15),$AD$2,$AE$2,FALSE,DATE(YEAR($AD587),MONTH($AD587),1),DATE(YEAR($AE587),MONTH($AE587),28)),0)</f>
      </c>
      <c r="AS587" s="18">
        <f>IFERROR(_xlfn.BETA.DIST(DATE(YEAR(AS$2),MONTH(AS$2),15),$AD$2,$AE$2,FALSE,DATE(YEAR($AD587),MONTH($AD587),1),DATE(YEAR($AE587),MONTH($AE587),28)),0)</f>
      </c>
      <c r="AT587" s="18">
        <f>IFERROR(_xlfn.BETA.DIST(DATE(YEAR(AT$2),MONTH(AT$2),15),$AD$2,$AE$2,FALSE,DATE(YEAR($AD587),MONTH($AD587),1),DATE(YEAR($AE587),MONTH($AE587),28)),0)</f>
      </c>
      <c r="AU587" s="18">
        <f>IFERROR(_xlfn.BETA.DIST(DATE(YEAR(AU$2),MONTH(AU$2),15),$AD$2,$AE$2,FALSE,DATE(YEAR($AD587),MONTH($AD587),1),DATE(YEAR($AE587),MONTH($AE587),28)),0)</f>
      </c>
      <c r="AV587" s="18">
        <f>SUM(AG587:AU587)</f>
      </c>
      <c r="AW587" s="18">
        <f>IF(J587&lt;&gt;0,J587,IF($AV587=0,0,AG587/$AV587*$Z587))</f>
      </c>
      <c r="AX587" s="18">
        <f>IF(K587&lt;&gt;0,K587,IF($AV587=0,0,AH587/$AV587*$Z587))</f>
      </c>
      <c r="AY587" s="18">
        <f>IF(L587&lt;&gt;0,L587,IF($AV587=0,0,AI587/$AV587*$Z587))</f>
      </c>
      <c r="AZ587" s="18">
        <f>IF(M587&lt;&gt;0,M587,IF($AV587=0,0,AJ587/$AV587*$Z587))</f>
      </c>
      <c r="BA587" s="18">
        <f>IF(N587&lt;&gt;0,N587,IF($AV587=0,0,AK587/$AV587*$Z587))</f>
      </c>
      <c r="BB587" s="18">
        <f>IF(O587&lt;&gt;0,O587,IF($AV587=0,0,AL587/$AV587*$Z587))</f>
      </c>
      <c r="BC587" s="18">
        <f>IF(P587&lt;&gt;0,P587,IF($AV587=0,0,AM587/$AV587*$Z587))</f>
      </c>
      <c r="BD587" s="18">
        <f>IF(Q587&lt;&gt;0,Q587,IF($AV587=0,0,AN587/$AV587*$Z587))</f>
      </c>
      <c r="BE587" s="18">
        <f>IF(R587&lt;&gt;0,R587,IF($AV587=0,0,AO587/$AV587*$Z587))</f>
      </c>
      <c r="BF587" s="18">
        <f>IF(S587&lt;&gt;0,S587,IF($AV587=0,0,AP587/$AV587*$Z587))</f>
      </c>
      <c r="BG587" s="18">
        <f>IF(T587&lt;&gt;0,T587,IF($AV587=0,0,AQ587/$AV587*$Z587))</f>
      </c>
      <c r="BH587" s="18">
        <f>IF(U587&lt;&gt;0,U587,IF($AV587=0,0,AR587/$AV587*$Z587))</f>
      </c>
      <c r="BI587" s="18">
        <f>IF(V587&lt;&gt;0,V587,IF($AV587=0,0,AS587/$AV587*$Z587))</f>
      </c>
      <c r="BJ587" s="18">
        <f>IF(W587&lt;&gt;0,W587,IF($AV587=0,0,AT587/$AV587*$Z587))</f>
      </c>
      <c r="BK587" s="18">
        <f>IF(X587&lt;&gt;0,X587,IF($AV587=0,0,AU587/$AV587*$Z587))</f>
      </c>
      <c r="BL587" s="18">
        <f>SUM(AW587:BK587)</f>
      </c>
      <c r="BM587" s="18">
        <f>I587-BL587</f>
      </c>
    </row>
    <row r="588" outlineLevel="3">
      <c r="A588" s="17" t="str">
        <v>14.2.8</v>
      </c>
      <c r="B588" s="17" t="str">
        <v/>
      </c>
      <c r="C588" s="17" t="str">
        <v/>
      </c>
      <c r="D588" s="17" t="str">
        <v/>
      </c>
      <c r="E588" s="17" t="str">
        <v>14.2.8</v>
      </c>
      <c r="F588" s="17" t="str">
        <v>Set of enclosure gaskets</v>
      </c>
      <c r="G588" s="17">
        <v>3202.47</v>
      </c>
      <c r="H588" s="17" t="str">
        <v/>
      </c>
      <c r="I588" s="17" t="str">
        <v/>
      </c>
      <c r="J588" s="17" t="str">
        <v/>
      </c>
      <c r="K588" s="17" t="str">
        <v/>
      </c>
      <c r="L588" s="17" t="str">
        <v/>
      </c>
      <c r="M588" s="17" t="str">
        <v/>
      </c>
      <c r="N588" s="17" t="str">
        <v/>
      </c>
      <c r="O588" s="17" t="str">
        <v/>
      </c>
      <c r="P588" s="17" t="str">
        <v/>
      </c>
      <c r="Q588" s="17" t="str">
        <v/>
      </c>
      <c r="R588" s="17" t="str">
        <v/>
      </c>
      <c r="S588" s="17" t="str">
        <v/>
      </c>
      <c r="T588" s="17" t="str">
        <v/>
      </c>
      <c r="U588" s="17" t="str">
        <v/>
      </c>
      <c r="V588" s="17" t="str">
        <v/>
      </c>
      <c r="W588" s="17" t="str">
        <v/>
      </c>
      <c r="X588" s="17" t="str">
        <v/>
      </c>
      <c r="Y588" s="17" t="str">
        <v/>
      </c>
      <c r="Z588" s="17" t="str">
        <v/>
      </c>
      <c r="AA588" s="17" t="str">
        <v/>
      </c>
      <c r="AB588" s="17" t="str">
        <v/>
      </c>
      <c r="AC588" s="17" t="str">
        <v/>
      </c>
      <c r="AD588" s="17" t="str">
        <v/>
      </c>
      <c r="AE588" s="17" t="str">
        <v/>
      </c>
      <c r="AF588" s="5" t="str">
        <v/>
      </c>
      <c r="AG588" s="18">
        <f>IFERROR(_xlfn.BETA.DIST(DATE(YEAR(AG$2),MONTH(AG$2),15),$AD$2,$AE$2,FALSE,DATE(YEAR($AD588),MONTH($AD588),1),DATE(YEAR($AE588),MONTH($AE588),28)),0)</f>
      </c>
      <c r="AH588" s="18">
        <f>IFERROR(_xlfn.BETA.DIST(DATE(YEAR(AH$2),MONTH(AH$2),15),$AD$2,$AE$2,FALSE,DATE(YEAR($AD588),MONTH($AD588),1),DATE(YEAR($AE588),MONTH($AE588),28)),0)</f>
      </c>
      <c r="AI588" s="18">
        <f>IFERROR(_xlfn.BETA.DIST(DATE(YEAR(AI$2),MONTH(AI$2),15),$AD$2,$AE$2,FALSE,DATE(YEAR($AD588),MONTH($AD588),1),DATE(YEAR($AE588),MONTH($AE588),28)),0)</f>
      </c>
      <c r="AJ588" s="18">
        <f>IFERROR(_xlfn.BETA.DIST(DATE(YEAR(AJ$2),MONTH(AJ$2),15),$AD$2,$AE$2,FALSE,DATE(YEAR($AD588),MONTH($AD588),1),DATE(YEAR($AE588),MONTH($AE588),28)),0)</f>
      </c>
      <c r="AK588" s="18">
        <f>IFERROR(_xlfn.BETA.DIST(DATE(YEAR(AK$2),MONTH(AK$2),15),$AD$2,$AE$2,FALSE,DATE(YEAR($AD588),MONTH($AD588),1),DATE(YEAR($AE588),MONTH($AE588),28)),0)</f>
      </c>
      <c r="AL588" s="18">
        <f>IFERROR(_xlfn.BETA.DIST(DATE(YEAR(AL$2),MONTH(AL$2),15),$AD$2,$AE$2,FALSE,DATE(YEAR($AD588),MONTH($AD588),1),DATE(YEAR($AE588),MONTH($AE588),28)),0)</f>
      </c>
      <c r="AM588" s="18">
        <f>IFERROR(_xlfn.BETA.DIST(DATE(YEAR(AM$2),MONTH(AM$2),15),$AD$2,$AE$2,FALSE,DATE(YEAR($AD588),MONTH($AD588),1),DATE(YEAR($AE588),MONTH($AE588),28)),0)</f>
      </c>
      <c r="AN588" s="18">
        <f>IFERROR(_xlfn.BETA.DIST(DATE(YEAR(AN$2),MONTH(AN$2),15),$AD$2,$AE$2,FALSE,DATE(YEAR($AD588),MONTH($AD588),1),DATE(YEAR($AE588),MONTH($AE588),28)),0)</f>
      </c>
      <c r="AO588" s="18">
        <f>IFERROR(_xlfn.BETA.DIST(DATE(YEAR(AO$2),MONTH(AO$2),15),$AD$2,$AE$2,FALSE,DATE(YEAR($AD588),MONTH($AD588),1),DATE(YEAR($AE588),MONTH($AE588),28)),0)</f>
      </c>
      <c r="AP588" s="18">
        <f>IFERROR(_xlfn.BETA.DIST(DATE(YEAR(AP$2),MONTH(AP$2),15),$AD$2,$AE$2,FALSE,DATE(YEAR($AD588),MONTH($AD588),1),DATE(YEAR($AE588),MONTH($AE588),28)),0)</f>
      </c>
      <c r="AQ588" s="18">
        <f>IFERROR(_xlfn.BETA.DIST(DATE(YEAR(AQ$2),MONTH(AQ$2),15),$AD$2,$AE$2,FALSE,DATE(YEAR($AD588),MONTH($AD588),1),DATE(YEAR($AE588),MONTH($AE588),28)),0)</f>
      </c>
      <c r="AR588" s="18">
        <f>IFERROR(_xlfn.BETA.DIST(DATE(YEAR(AR$2),MONTH(AR$2),15),$AD$2,$AE$2,FALSE,DATE(YEAR($AD588),MONTH($AD588),1),DATE(YEAR($AE588),MONTH($AE588),28)),0)</f>
      </c>
      <c r="AS588" s="18">
        <f>IFERROR(_xlfn.BETA.DIST(DATE(YEAR(AS$2),MONTH(AS$2),15),$AD$2,$AE$2,FALSE,DATE(YEAR($AD588),MONTH($AD588),1),DATE(YEAR($AE588),MONTH($AE588),28)),0)</f>
      </c>
      <c r="AT588" s="18">
        <f>IFERROR(_xlfn.BETA.DIST(DATE(YEAR(AT$2),MONTH(AT$2),15),$AD$2,$AE$2,FALSE,DATE(YEAR($AD588),MONTH($AD588),1),DATE(YEAR($AE588),MONTH($AE588),28)),0)</f>
      </c>
      <c r="AU588" s="18">
        <f>IFERROR(_xlfn.BETA.DIST(DATE(YEAR(AU$2),MONTH(AU$2),15),$AD$2,$AE$2,FALSE,DATE(YEAR($AD588),MONTH($AD588),1),DATE(YEAR($AE588),MONTH($AE588),28)),0)</f>
      </c>
      <c r="AV588" s="18">
        <f>SUM(AG588:AU588)</f>
      </c>
      <c r="AW588" s="18">
        <f>IF(J588&lt;&gt;0,J588,IF($AV588=0,0,AG588/$AV588*$Z588))</f>
      </c>
      <c r="AX588" s="18">
        <f>IF(K588&lt;&gt;0,K588,IF($AV588=0,0,AH588/$AV588*$Z588))</f>
      </c>
      <c r="AY588" s="18">
        <f>IF(L588&lt;&gt;0,L588,IF($AV588=0,0,AI588/$AV588*$Z588))</f>
      </c>
      <c r="AZ588" s="18">
        <f>IF(M588&lt;&gt;0,M588,IF($AV588=0,0,AJ588/$AV588*$Z588))</f>
      </c>
      <c r="BA588" s="18">
        <f>IF(N588&lt;&gt;0,N588,IF($AV588=0,0,AK588/$AV588*$Z588))</f>
      </c>
      <c r="BB588" s="18">
        <f>IF(O588&lt;&gt;0,O588,IF($AV588=0,0,AL588/$AV588*$Z588))</f>
      </c>
      <c r="BC588" s="18">
        <f>IF(P588&lt;&gt;0,P588,IF($AV588=0,0,AM588/$AV588*$Z588))</f>
      </c>
      <c r="BD588" s="18">
        <f>IF(Q588&lt;&gt;0,Q588,IF($AV588=0,0,AN588/$AV588*$Z588))</f>
      </c>
      <c r="BE588" s="18">
        <f>IF(R588&lt;&gt;0,R588,IF($AV588=0,0,AO588/$AV588*$Z588))</f>
      </c>
      <c r="BF588" s="18">
        <f>IF(S588&lt;&gt;0,S588,IF($AV588=0,0,AP588/$AV588*$Z588))</f>
      </c>
      <c r="BG588" s="18">
        <f>IF(T588&lt;&gt;0,T588,IF($AV588=0,0,AQ588/$AV588*$Z588))</f>
      </c>
      <c r="BH588" s="18">
        <f>IF(U588&lt;&gt;0,U588,IF($AV588=0,0,AR588/$AV588*$Z588))</f>
      </c>
      <c r="BI588" s="18">
        <f>IF(V588&lt;&gt;0,V588,IF($AV588=0,0,AS588/$AV588*$Z588))</f>
      </c>
      <c r="BJ588" s="18">
        <f>IF(W588&lt;&gt;0,W588,IF($AV588=0,0,AT588/$AV588*$Z588))</f>
      </c>
      <c r="BK588" s="18">
        <f>IF(X588&lt;&gt;0,X588,IF($AV588=0,0,AU588/$AV588*$Z588))</f>
      </c>
      <c r="BL588" s="18">
        <f>SUM(AW588:BK588)</f>
      </c>
      <c r="BM588" s="17" t="str">
        <v/>
      </c>
    </row>
    <row r="589" outlineLevel="4">
      <c r="A589" s="5" t="str">
        <v>14.2.8</v>
      </c>
      <c r="B589" s="5" t="str">
        <v/>
      </c>
      <c r="C589" s="5" t="str">
        <v>BSKDGNGENGR05</v>
      </c>
      <c r="D589" s="5" t="str">
        <v>BSKDGNGENGR05</v>
      </c>
      <c r="E589" s="19">
        <f>IFERROR(_xlfn.XLOOKUP(F589,Assumptions!B:B,Assumptions!C:C),0)</f>
      </c>
      <c r="F589" s="5" t="str">
        <v>Advanced Payment</v>
      </c>
      <c r="G589" s="5" t="str">
        <v/>
      </c>
      <c r="H589" s="18">
        <f>G588*E589</f>
      </c>
      <c r="I589" s="18">
        <f>H589*(1-0)</f>
      </c>
      <c r="J589" s="18">
        <v>0</v>
      </c>
      <c r="K589" s="18">
        <v>0</v>
      </c>
      <c r="L589" s="18">
        <v>0</v>
      </c>
      <c r="M589" s="18">
        <v>0</v>
      </c>
      <c r="N589" s="18">
        <v>0</v>
      </c>
      <c r="O589" s="18">
        <v>0</v>
      </c>
      <c r="P589" s="18">
        <v>0</v>
      </c>
      <c r="Q589" s="18">
        <v>0</v>
      </c>
      <c r="R589" s="18">
        <v>0</v>
      </c>
      <c r="S589" s="18">
        <v>0</v>
      </c>
      <c r="T589" s="18">
        <v>0</v>
      </c>
      <c r="U589" s="18">
        <v>0</v>
      </c>
      <c r="V589" s="18">
        <v>0</v>
      </c>
      <c r="W589" s="18">
        <v>0</v>
      </c>
      <c r="X589" s="18">
        <v>0</v>
      </c>
      <c r="Y589" s="18">
        <f>SUM(J589:X589)</f>
      </c>
      <c r="Z589" s="18">
        <f>I589-Y589</f>
      </c>
      <c r="AA589" s="20">
        <v>46026</v>
      </c>
      <c r="AB589" s="20">
        <v>46026</v>
      </c>
      <c r="AC589" s="18">
        <f>IFERROR(_xlfn.XLOOKUP(F589,Assumptions!B:B,Assumptions!D:D),0)</f>
      </c>
      <c r="AD589" s="20">
        <f>AA589+AC589</f>
      </c>
      <c r="AE589" s="20">
        <f>AC589+AB589</f>
      </c>
      <c r="AF589" s="5" t="str">
        <v/>
      </c>
      <c r="AG589" s="18">
        <f>IFERROR(_xlfn.BETA.DIST(DATE(YEAR(AG$2),MONTH(AG$2),15),$AD$2,$AE$2,FALSE,DATE(YEAR($AD589),MONTH($AD589),1),DATE(YEAR($AE589),MONTH($AE589),28)),0)</f>
      </c>
      <c r="AH589" s="18">
        <f>IFERROR(_xlfn.BETA.DIST(DATE(YEAR(AH$2),MONTH(AH$2),15),$AD$2,$AE$2,FALSE,DATE(YEAR($AD589),MONTH($AD589),1),DATE(YEAR($AE589),MONTH($AE589),28)),0)</f>
      </c>
      <c r="AI589" s="18">
        <f>IFERROR(_xlfn.BETA.DIST(DATE(YEAR(AI$2),MONTH(AI$2),15),$AD$2,$AE$2,FALSE,DATE(YEAR($AD589),MONTH($AD589),1),DATE(YEAR($AE589),MONTH($AE589),28)),0)</f>
      </c>
      <c r="AJ589" s="18">
        <f>IFERROR(_xlfn.BETA.DIST(DATE(YEAR(AJ$2),MONTH(AJ$2),15),$AD$2,$AE$2,FALSE,DATE(YEAR($AD589),MONTH($AD589),1),DATE(YEAR($AE589),MONTH($AE589),28)),0)</f>
      </c>
      <c r="AK589" s="18">
        <f>IFERROR(_xlfn.BETA.DIST(DATE(YEAR(AK$2),MONTH(AK$2),15),$AD$2,$AE$2,FALSE,DATE(YEAR($AD589),MONTH($AD589),1),DATE(YEAR($AE589),MONTH($AE589),28)),0)</f>
      </c>
      <c r="AL589" s="18">
        <f>IFERROR(_xlfn.BETA.DIST(DATE(YEAR(AL$2),MONTH(AL$2),15),$AD$2,$AE$2,FALSE,DATE(YEAR($AD589),MONTH($AD589),1),DATE(YEAR($AE589),MONTH($AE589),28)),0)</f>
      </c>
      <c r="AM589" s="18">
        <f>IFERROR(_xlfn.BETA.DIST(DATE(YEAR(AM$2),MONTH(AM$2),15),$AD$2,$AE$2,FALSE,DATE(YEAR($AD589),MONTH($AD589),1),DATE(YEAR($AE589),MONTH($AE589),28)),0)</f>
      </c>
      <c r="AN589" s="18">
        <f>IFERROR(_xlfn.BETA.DIST(DATE(YEAR(AN$2),MONTH(AN$2),15),$AD$2,$AE$2,FALSE,DATE(YEAR($AD589),MONTH($AD589),1),DATE(YEAR($AE589),MONTH($AE589),28)),0)</f>
      </c>
      <c r="AO589" s="18">
        <f>IFERROR(_xlfn.BETA.DIST(DATE(YEAR(AO$2),MONTH(AO$2),15),$AD$2,$AE$2,FALSE,DATE(YEAR($AD589),MONTH($AD589),1),DATE(YEAR($AE589),MONTH($AE589),28)),0)</f>
      </c>
      <c r="AP589" s="18">
        <f>IFERROR(_xlfn.BETA.DIST(DATE(YEAR(AP$2),MONTH(AP$2),15),$AD$2,$AE$2,FALSE,DATE(YEAR($AD589),MONTH($AD589),1),DATE(YEAR($AE589),MONTH($AE589),28)),0)</f>
      </c>
      <c r="AQ589" s="18">
        <f>IFERROR(_xlfn.BETA.DIST(DATE(YEAR(AQ$2),MONTH(AQ$2),15),$AD$2,$AE$2,FALSE,DATE(YEAR($AD589),MONTH($AD589),1),DATE(YEAR($AE589),MONTH($AE589),28)),0)</f>
      </c>
      <c r="AR589" s="18">
        <f>IFERROR(_xlfn.BETA.DIST(DATE(YEAR(AR$2),MONTH(AR$2),15),$AD$2,$AE$2,FALSE,DATE(YEAR($AD589),MONTH($AD589),1),DATE(YEAR($AE589),MONTH($AE589),28)),0)</f>
      </c>
      <c r="AS589" s="18">
        <f>IFERROR(_xlfn.BETA.DIST(DATE(YEAR(AS$2),MONTH(AS$2),15),$AD$2,$AE$2,FALSE,DATE(YEAR($AD589),MONTH($AD589),1),DATE(YEAR($AE589),MONTH($AE589),28)),0)</f>
      </c>
      <c r="AT589" s="18">
        <f>IFERROR(_xlfn.BETA.DIST(DATE(YEAR(AT$2),MONTH(AT$2),15),$AD$2,$AE$2,FALSE,DATE(YEAR($AD589),MONTH($AD589),1),DATE(YEAR($AE589),MONTH($AE589),28)),0)</f>
      </c>
      <c r="AU589" s="18">
        <f>IFERROR(_xlfn.BETA.DIST(DATE(YEAR(AU$2),MONTH(AU$2),15),$AD$2,$AE$2,FALSE,DATE(YEAR($AD589),MONTH($AD589),1),DATE(YEAR($AE589),MONTH($AE589),28)),0)</f>
      </c>
      <c r="AV589" s="18">
        <f>SUM(AG589:AU589)</f>
      </c>
      <c r="AW589" s="18">
        <f>IF(J589&lt;&gt;0,J589,IF($AV589=0,0,AG589/$AV589*$Z589))</f>
      </c>
      <c r="AX589" s="18">
        <f>IF(K589&lt;&gt;0,K589,IF($AV589=0,0,AH589/$AV589*$Z589))</f>
      </c>
      <c r="AY589" s="18">
        <f>IF(L589&lt;&gt;0,L589,IF($AV589=0,0,AI589/$AV589*$Z589))</f>
      </c>
      <c r="AZ589" s="18">
        <f>IF(M589&lt;&gt;0,M589,IF($AV589=0,0,AJ589/$AV589*$Z589))</f>
      </c>
      <c r="BA589" s="18">
        <f>IF(N589&lt;&gt;0,N589,IF($AV589=0,0,AK589/$AV589*$Z589))</f>
      </c>
      <c r="BB589" s="18">
        <f>IF(O589&lt;&gt;0,O589,IF($AV589=0,0,AL589/$AV589*$Z589))</f>
      </c>
      <c r="BC589" s="18">
        <f>IF(P589&lt;&gt;0,P589,IF($AV589=0,0,AM589/$AV589*$Z589))</f>
      </c>
      <c r="BD589" s="18">
        <f>IF(Q589&lt;&gt;0,Q589,IF($AV589=0,0,AN589/$AV589*$Z589))</f>
      </c>
      <c r="BE589" s="18">
        <f>IF(R589&lt;&gt;0,R589,IF($AV589=0,0,AO589/$AV589*$Z589))</f>
      </c>
      <c r="BF589" s="18">
        <f>IF(S589&lt;&gt;0,S589,IF($AV589=0,0,AP589/$AV589*$Z589))</f>
      </c>
      <c r="BG589" s="18">
        <f>IF(T589&lt;&gt;0,T589,IF($AV589=0,0,AQ589/$AV589*$Z589))</f>
      </c>
      <c r="BH589" s="18">
        <f>IF(U589&lt;&gt;0,U589,IF($AV589=0,0,AR589/$AV589*$Z589))</f>
      </c>
      <c r="BI589" s="18">
        <f>IF(V589&lt;&gt;0,V589,IF($AV589=0,0,AS589/$AV589*$Z589))</f>
      </c>
      <c r="BJ589" s="18">
        <f>IF(W589&lt;&gt;0,W589,IF($AV589=0,0,AT589/$AV589*$Z589))</f>
      </c>
      <c r="BK589" s="18">
        <f>IF(X589&lt;&gt;0,X589,IF($AV589=0,0,AU589/$AV589*$Z589))</f>
      </c>
      <c r="BL589" s="18">
        <f>SUM(AW589:BK589)</f>
      </c>
      <c r="BM589" s="18">
        <f>I589-BL589</f>
      </c>
    </row>
    <row r="590" outlineLevel="4">
      <c r="A590" s="5" t="str">
        <v>14.2.8</v>
      </c>
      <c r="B590" s="5" t="str">
        <v/>
      </c>
      <c r="C590" s="5" t="str">
        <v>BSPRELGENG107</v>
      </c>
      <c r="D590" s="5" t="str">
        <v>BSPRELGENG107</v>
      </c>
      <c r="E590" s="19">
        <f>IFERROR(_xlfn.XLOOKUP(F590,Assumptions!B:B,Assumptions!C:C),0)</f>
      </c>
      <c r="F590" s="5" t="str">
        <v>Site Delivery USD</v>
      </c>
      <c r="G590" s="5" t="str">
        <v/>
      </c>
      <c r="H590" s="18">
        <f>G588*E590</f>
      </c>
      <c r="I590" s="18">
        <f>H590*(1-0)</f>
      </c>
      <c r="J590" s="18">
        <v>0</v>
      </c>
      <c r="K590" s="18">
        <v>0</v>
      </c>
      <c r="L590" s="18">
        <v>0</v>
      </c>
      <c r="M590" s="18">
        <v>0</v>
      </c>
      <c r="N590" s="18">
        <v>0</v>
      </c>
      <c r="O590" s="18">
        <v>0</v>
      </c>
      <c r="P590" s="18">
        <v>0</v>
      </c>
      <c r="Q590" s="18">
        <v>0</v>
      </c>
      <c r="R590" s="18">
        <v>0</v>
      </c>
      <c r="S590" s="18">
        <v>0</v>
      </c>
      <c r="T590" s="18">
        <v>0</v>
      </c>
      <c r="U590" s="18">
        <v>0</v>
      </c>
      <c r="V590" s="18">
        <v>0</v>
      </c>
      <c r="W590" s="18">
        <v>0</v>
      </c>
      <c r="X590" s="18">
        <v>0</v>
      </c>
      <c r="Y590" s="18">
        <f>SUM(J590:X590)</f>
      </c>
      <c r="Z590" s="18">
        <f>I590-Y590</f>
      </c>
      <c r="AA590" s="20">
        <v>46294</v>
      </c>
      <c r="AB590" s="20">
        <v>46294</v>
      </c>
      <c r="AC590" s="18">
        <f>IFERROR(_xlfn.XLOOKUP(F590,Assumptions!B:B,Assumptions!D:D),0)</f>
      </c>
      <c r="AD590" s="20">
        <f>AA590+AC590</f>
      </c>
      <c r="AE590" s="20">
        <f>AC590+AB590</f>
      </c>
      <c r="AF590" s="5" t="str">
        <v/>
      </c>
      <c r="AG590" s="18">
        <f>IFERROR(_xlfn.BETA.DIST(DATE(YEAR(AG$2),MONTH(AG$2),15),$AD$2,$AE$2,FALSE,DATE(YEAR($AD590),MONTH($AD590),1),DATE(YEAR($AE590),MONTH($AE590),28)),0)</f>
      </c>
      <c r="AH590" s="18">
        <f>IFERROR(_xlfn.BETA.DIST(DATE(YEAR(AH$2),MONTH(AH$2),15),$AD$2,$AE$2,FALSE,DATE(YEAR($AD590),MONTH($AD590),1),DATE(YEAR($AE590),MONTH($AE590),28)),0)</f>
      </c>
      <c r="AI590" s="18">
        <f>IFERROR(_xlfn.BETA.DIST(DATE(YEAR(AI$2),MONTH(AI$2),15),$AD$2,$AE$2,FALSE,DATE(YEAR($AD590),MONTH($AD590),1),DATE(YEAR($AE590),MONTH($AE590),28)),0)</f>
      </c>
      <c r="AJ590" s="18">
        <f>IFERROR(_xlfn.BETA.DIST(DATE(YEAR(AJ$2),MONTH(AJ$2),15),$AD$2,$AE$2,FALSE,DATE(YEAR($AD590),MONTH($AD590),1),DATE(YEAR($AE590),MONTH($AE590),28)),0)</f>
      </c>
      <c r="AK590" s="18">
        <f>IFERROR(_xlfn.BETA.DIST(DATE(YEAR(AK$2),MONTH(AK$2),15),$AD$2,$AE$2,FALSE,DATE(YEAR($AD590),MONTH($AD590),1),DATE(YEAR($AE590),MONTH($AE590),28)),0)</f>
      </c>
      <c r="AL590" s="18">
        <f>IFERROR(_xlfn.BETA.DIST(DATE(YEAR(AL$2),MONTH(AL$2),15),$AD$2,$AE$2,FALSE,DATE(YEAR($AD590),MONTH($AD590),1),DATE(YEAR($AE590),MONTH($AE590),28)),0)</f>
      </c>
      <c r="AM590" s="18">
        <f>IFERROR(_xlfn.BETA.DIST(DATE(YEAR(AM$2),MONTH(AM$2),15),$AD$2,$AE$2,FALSE,DATE(YEAR($AD590),MONTH($AD590),1),DATE(YEAR($AE590),MONTH($AE590),28)),0)</f>
      </c>
      <c r="AN590" s="18">
        <f>IFERROR(_xlfn.BETA.DIST(DATE(YEAR(AN$2),MONTH(AN$2),15),$AD$2,$AE$2,FALSE,DATE(YEAR($AD590),MONTH($AD590),1),DATE(YEAR($AE590),MONTH($AE590),28)),0)</f>
      </c>
      <c r="AO590" s="18">
        <f>IFERROR(_xlfn.BETA.DIST(DATE(YEAR(AO$2),MONTH(AO$2),15),$AD$2,$AE$2,FALSE,DATE(YEAR($AD590),MONTH($AD590),1),DATE(YEAR($AE590),MONTH($AE590),28)),0)</f>
      </c>
      <c r="AP590" s="18">
        <f>IFERROR(_xlfn.BETA.DIST(DATE(YEAR(AP$2),MONTH(AP$2),15),$AD$2,$AE$2,FALSE,DATE(YEAR($AD590),MONTH($AD590),1),DATE(YEAR($AE590),MONTH($AE590),28)),0)</f>
      </c>
      <c r="AQ590" s="18">
        <f>IFERROR(_xlfn.BETA.DIST(DATE(YEAR(AQ$2),MONTH(AQ$2),15),$AD$2,$AE$2,FALSE,DATE(YEAR($AD590),MONTH($AD590),1),DATE(YEAR($AE590),MONTH($AE590),28)),0)</f>
      </c>
      <c r="AR590" s="18">
        <f>IFERROR(_xlfn.BETA.DIST(DATE(YEAR(AR$2),MONTH(AR$2),15),$AD$2,$AE$2,FALSE,DATE(YEAR($AD590),MONTH($AD590),1),DATE(YEAR($AE590),MONTH($AE590),28)),0)</f>
      </c>
      <c r="AS590" s="18">
        <f>IFERROR(_xlfn.BETA.DIST(DATE(YEAR(AS$2),MONTH(AS$2),15),$AD$2,$AE$2,FALSE,DATE(YEAR($AD590),MONTH($AD590),1),DATE(YEAR($AE590),MONTH($AE590),28)),0)</f>
      </c>
      <c r="AT590" s="18">
        <f>IFERROR(_xlfn.BETA.DIST(DATE(YEAR(AT$2),MONTH(AT$2),15),$AD$2,$AE$2,FALSE,DATE(YEAR($AD590),MONTH($AD590),1),DATE(YEAR($AE590),MONTH($AE590),28)),0)</f>
      </c>
      <c r="AU590" s="18">
        <f>IFERROR(_xlfn.BETA.DIST(DATE(YEAR(AU$2),MONTH(AU$2),15),$AD$2,$AE$2,FALSE,DATE(YEAR($AD590),MONTH($AD590),1),DATE(YEAR($AE590),MONTH($AE590),28)),0)</f>
      </c>
      <c r="AV590" s="18">
        <f>SUM(AG590:AU590)</f>
      </c>
      <c r="AW590" s="18">
        <f>IF(J590&lt;&gt;0,J590,IF($AV590=0,0,AG590/$AV590*$Z590))</f>
      </c>
      <c r="AX590" s="18">
        <f>IF(K590&lt;&gt;0,K590,IF($AV590=0,0,AH590/$AV590*$Z590))</f>
      </c>
      <c r="AY590" s="18">
        <f>IF(L590&lt;&gt;0,L590,IF($AV590=0,0,AI590/$AV590*$Z590))</f>
      </c>
      <c r="AZ590" s="18">
        <f>IF(M590&lt;&gt;0,M590,IF($AV590=0,0,AJ590/$AV590*$Z590))</f>
      </c>
      <c r="BA590" s="18">
        <f>IF(N590&lt;&gt;0,N590,IF($AV590=0,0,AK590/$AV590*$Z590))</f>
      </c>
      <c r="BB590" s="18">
        <f>IF(O590&lt;&gt;0,O590,IF($AV590=0,0,AL590/$AV590*$Z590))</f>
      </c>
      <c r="BC590" s="18">
        <f>IF(P590&lt;&gt;0,P590,IF($AV590=0,0,AM590/$AV590*$Z590))</f>
      </c>
      <c r="BD590" s="18">
        <f>IF(Q590&lt;&gt;0,Q590,IF($AV590=0,0,AN590/$AV590*$Z590))</f>
      </c>
      <c r="BE590" s="18">
        <f>IF(R590&lt;&gt;0,R590,IF($AV590=0,0,AO590/$AV590*$Z590))</f>
      </c>
      <c r="BF590" s="18">
        <f>IF(S590&lt;&gt;0,S590,IF($AV590=0,0,AP590/$AV590*$Z590))</f>
      </c>
      <c r="BG590" s="18">
        <f>IF(T590&lt;&gt;0,T590,IF($AV590=0,0,AQ590/$AV590*$Z590))</f>
      </c>
      <c r="BH590" s="18">
        <f>IF(U590&lt;&gt;0,U590,IF($AV590=0,0,AR590/$AV590*$Z590))</f>
      </c>
      <c r="BI590" s="18">
        <f>IF(V590&lt;&gt;0,V590,IF($AV590=0,0,AS590/$AV590*$Z590))</f>
      </c>
      <c r="BJ590" s="18">
        <f>IF(W590&lt;&gt;0,W590,IF($AV590=0,0,AT590/$AV590*$Z590))</f>
      </c>
      <c r="BK590" s="18">
        <f>IF(X590&lt;&gt;0,X590,IF($AV590=0,0,AU590/$AV590*$Z590))</f>
      </c>
      <c r="BL590" s="18">
        <f>SUM(AW590:BK590)</f>
      </c>
      <c r="BM590" s="18">
        <f>I590-BL590</f>
      </c>
    </row>
    <row r="591" outlineLevel="4">
      <c r="A591" s="5" t="str">
        <v>14.2.8</v>
      </c>
      <c r="B591" s="5" t="str">
        <v/>
      </c>
      <c r="C591" s="5" t="str">
        <v>BSKDGNGENGR07</v>
      </c>
      <c r="D591" s="5" t="str">
        <v>BSKDGNGENGR07</v>
      </c>
      <c r="E591" s="19">
        <f>IFERROR(_xlfn.XLOOKUP(F591,Assumptions!B:B,Assumptions!C:C),0)</f>
      </c>
      <c r="F591" s="5" t="str">
        <v>Retention</v>
      </c>
      <c r="G591" s="5" t="str">
        <v/>
      </c>
      <c r="H591" s="18">
        <f>G588*E591</f>
      </c>
      <c r="I591" s="18">
        <f>H591*(1-0)</f>
      </c>
      <c r="J591" s="18">
        <v>0</v>
      </c>
      <c r="K591" s="18">
        <v>0</v>
      </c>
      <c r="L591" s="18">
        <v>0</v>
      </c>
      <c r="M591" s="18">
        <v>0</v>
      </c>
      <c r="N591" s="18">
        <v>0</v>
      </c>
      <c r="O591" s="18">
        <v>0</v>
      </c>
      <c r="P591" s="18">
        <v>0</v>
      </c>
      <c r="Q591" s="18">
        <v>0</v>
      </c>
      <c r="R591" s="18">
        <v>0</v>
      </c>
      <c r="S591" s="18">
        <v>0</v>
      </c>
      <c r="T591" s="18">
        <v>0</v>
      </c>
      <c r="U591" s="18">
        <v>0</v>
      </c>
      <c r="V591" s="18">
        <v>0</v>
      </c>
      <c r="W591" s="18">
        <v>0</v>
      </c>
      <c r="X591" s="18">
        <v>0</v>
      </c>
      <c r="Y591" s="18">
        <f>SUM(J591:X591)</f>
      </c>
      <c r="Z591" s="18">
        <f>I591-Y591</f>
      </c>
      <c r="AA591" s="20">
        <v>46483</v>
      </c>
      <c r="AB591" s="20">
        <v>46483</v>
      </c>
      <c r="AC591" s="18">
        <f>IFERROR(_xlfn.XLOOKUP(F591,Assumptions!B:B,Assumptions!D:D),0)</f>
      </c>
      <c r="AD591" s="20">
        <f>AA591+AC591</f>
      </c>
      <c r="AE591" s="20">
        <f>AC591+AB591</f>
      </c>
      <c r="AF591" s="5" t="str">
        <v/>
      </c>
      <c r="AG591" s="18">
        <f>IFERROR(_xlfn.BETA.DIST(DATE(YEAR(AG$2),MONTH(AG$2),15),$AD$2,$AE$2,FALSE,DATE(YEAR($AD591),MONTH($AD591),1),DATE(YEAR($AE591),MONTH($AE591),28)),0)</f>
      </c>
      <c r="AH591" s="18">
        <f>IFERROR(_xlfn.BETA.DIST(DATE(YEAR(AH$2),MONTH(AH$2),15),$AD$2,$AE$2,FALSE,DATE(YEAR($AD591),MONTH($AD591),1),DATE(YEAR($AE591),MONTH($AE591),28)),0)</f>
      </c>
      <c r="AI591" s="18">
        <f>IFERROR(_xlfn.BETA.DIST(DATE(YEAR(AI$2),MONTH(AI$2),15),$AD$2,$AE$2,FALSE,DATE(YEAR($AD591),MONTH($AD591),1),DATE(YEAR($AE591),MONTH($AE591),28)),0)</f>
      </c>
      <c r="AJ591" s="18">
        <f>IFERROR(_xlfn.BETA.DIST(DATE(YEAR(AJ$2),MONTH(AJ$2),15),$AD$2,$AE$2,FALSE,DATE(YEAR($AD591),MONTH($AD591),1),DATE(YEAR($AE591),MONTH($AE591),28)),0)</f>
      </c>
      <c r="AK591" s="18">
        <f>IFERROR(_xlfn.BETA.DIST(DATE(YEAR(AK$2),MONTH(AK$2),15),$AD$2,$AE$2,FALSE,DATE(YEAR($AD591),MONTH($AD591),1),DATE(YEAR($AE591),MONTH($AE591),28)),0)</f>
      </c>
      <c r="AL591" s="18">
        <f>IFERROR(_xlfn.BETA.DIST(DATE(YEAR(AL$2),MONTH(AL$2),15),$AD$2,$AE$2,FALSE,DATE(YEAR($AD591),MONTH($AD591),1),DATE(YEAR($AE591),MONTH($AE591),28)),0)</f>
      </c>
      <c r="AM591" s="18">
        <f>IFERROR(_xlfn.BETA.DIST(DATE(YEAR(AM$2),MONTH(AM$2),15),$AD$2,$AE$2,FALSE,DATE(YEAR($AD591),MONTH($AD591),1),DATE(YEAR($AE591),MONTH($AE591),28)),0)</f>
      </c>
      <c r="AN591" s="18">
        <f>IFERROR(_xlfn.BETA.DIST(DATE(YEAR(AN$2),MONTH(AN$2),15),$AD$2,$AE$2,FALSE,DATE(YEAR($AD591),MONTH($AD591),1),DATE(YEAR($AE591),MONTH($AE591),28)),0)</f>
      </c>
      <c r="AO591" s="18">
        <f>IFERROR(_xlfn.BETA.DIST(DATE(YEAR(AO$2),MONTH(AO$2),15),$AD$2,$AE$2,FALSE,DATE(YEAR($AD591),MONTH($AD591),1),DATE(YEAR($AE591),MONTH($AE591),28)),0)</f>
      </c>
      <c r="AP591" s="18">
        <f>IFERROR(_xlfn.BETA.DIST(DATE(YEAR(AP$2),MONTH(AP$2),15),$AD$2,$AE$2,FALSE,DATE(YEAR($AD591),MONTH($AD591),1),DATE(YEAR($AE591),MONTH($AE591),28)),0)</f>
      </c>
      <c r="AQ591" s="18">
        <f>IFERROR(_xlfn.BETA.DIST(DATE(YEAR(AQ$2),MONTH(AQ$2),15),$AD$2,$AE$2,FALSE,DATE(YEAR($AD591),MONTH($AD591),1),DATE(YEAR($AE591),MONTH($AE591),28)),0)</f>
      </c>
      <c r="AR591" s="18">
        <f>IFERROR(_xlfn.BETA.DIST(DATE(YEAR(AR$2),MONTH(AR$2),15),$AD$2,$AE$2,FALSE,DATE(YEAR($AD591),MONTH($AD591),1),DATE(YEAR($AE591),MONTH($AE591),28)),0)</f>
      </c>
      <c r="AS591" s="18">
        <f>IFERROR(_xlfn.BETA.DIST(DATE(YEAR(AS$2),MONTH(AS$2),15),$AD$2,$AE$2,FALSE,DATE(YEAR($AD591),MONTH($AD591),1),DATE(YEAR($AE591),MONTH($AE591),28)),0)</f>
      </c>
      <c r="AT591" s="18">
        <f>IFERROR(_xlfn.BETA.DIST(DATE(YEAR(AT$2),MONTH(AT$2),15),$AD$2,$AE$2,FALSE,DATE(YEAR($AD591),MONTH($AD591),1),DATE(YEAR($AE591),MONTH($AE591),28)),0)</f>
      </c>
      <c r="AU591" s="18">
        <f>IFERROR(_xlfn.BETA.DIST(DATE(YEAR(AU$2),MONTH(AU$2),15),$AD$2,$AE$2,FALSE,DATE(YEAR($AD591),MONTH($AD591),1),DATE(YEAR($AE591),MONTH($AE591),28)),0)</f>
      </c>
      <c r="AV591" s="18">
        <f>SUM(AG591:AU591)</f>
      </c>
      <c r="AW591" s="18">
        <f>IF(J591&lt;&gt;0,J591,IF($AV591=0,0,AG591/$AV591*$Z591))</f>
      </c>
      <c r="AX591" s="18">
        <f>IF(K591&lt;&gt;0,K591,IF($AV591=0,0,AH591/$AV591*$Z591))</f>
      </c>
      <c r="AY591" s="18">
        <f>IF(L591&lt;&gt;0,L591,IF($AV591=0,0,AI591/$AV591*$Z591))</f>
      </c>
      <c r="AZ591" s="18">
        <f>IF(M591&lt;&gt;0,M591,IF($AV591=0,0,AJ591/$AV591*$Z591))</f>
      </c>
      <c r="BA591" s="18">
        <f>IF(N591&lt;&gt;0,N591,IF($AV591=0,0,AK591/$AV591*$Z591))</f>
      </c>
      <c r="BB591" s="18">
        <f>IF(O591&lt;&gt;0,O591,IF($AV591=0,0,AL591/$AV591*$Z591))</f>
      </c>
      <c r="BC591" s="18">
        <f>IF(P591&lt;&gt;0,P591,IF($AV591=0,0,AM591/$AV591*$Z591))</f>
      </c>
      <c r="BD591" s="18">
        <f>IF(Q591&lt;&gt;0,Q591,IF($AV591=0,0,AN591/$AV591*$Z591))</f>
      </c>
      <c r="BE591" s="18">
        <f>IF(R591&lt;&gt;0,R591,IF($AV591=0,0,AO591/$AV591*$Z591))</f>
      </c>
      <c r="BF591" s="18">
        <f>IF(S591&lt;&gt;0,S591,IF($AV591=0,0,AP591/$AV591*$Z591))</f>
      </c>
      <c r="BG591" s="18">
        <f>IF(T591&lt;&gt;0,T591,IF($AV591=0,0,AQ591/$AV591*$Z591))</f>
      </c>
      <c r="BH591" s="18">
        <f>IF(U591&lt;&gt;0,U591,IF($AV591=0,0,AR591/$AV591*$Z591))</f>
      </c>
      <c r="BI591" s="18">
        <f>IF(V591&lt;&gt;0,V591,IF($AV591=0,0,AS591/$AV591*$Z591))</f>
      </c>
      <c r="BJ591" s="18">
        <f>IF(W591&lt;&gt;0,W591,IF($AV591=0,0,AT591/$AV591*$Z591))</f>
      </c>
      <c r="BK591" s="18">
        <f>IF(X591&lt;&gt;0,X591,IF($AV591=0,0,AU591/$AV591*$Z591))</f>
      </c>
      <c r="BL591" s="18">
        <f>SUM(AW591:BK591)</f>
      </c>
      <c r="BM591" s="18">
        <f>I591-BL591</f>
      </c>
    </row>
    <row r="592" outlineLevel="3">
      <c r="A592" s="17" t="str">
        <v>14.2.9</v>
      </c>
      <c r="B592" s="17" t="str">
        <v/>
      </c>
      <c r="C592" s="17" t="str">
        <v/>
      </c>
      <c r="D592" s="17" t="str">
        <v/>
      </c>
      <c r="E592" s="17" t="str">
        <v>14.2.9</v>
      </c>
      <c r="F592" s="17" t="str">
        <v>Single phase SF6/air bushing complete with enclosure (from each type).</v>
      </c>
      <c r="G592" s="17">
        <v>971.05</v>
      </c>
      <c r="H592" s="17" t="str">
        <v/>
      </c>
      <c r="I592" s="17" t="str">
        <v/>
      </c>
      <c r="J592" s="17" t="str">
        <v/>
      </c>
      <c r="K592" s="17" t="str">
        <v/>
      </c>
      <c r="L592" s="17" t="str">
        <v/>
      </c>
      <c r="M592" s="17" t="str">
        <v/>
      </c>
      <c r="N592" s="17" t="str">
        <v/>
      </c>
      <c r="O592" s="17" t="str">
        <v/>
      </c>
      <c r="P592" s="17" t="str">
        <v/>
      </c>
      <c r="Q592" s="17" t="str">
        <v/>
      </c>
      <c r="R592" s="17" t="str">
        <v/>
      </c>
      <c r="S592" s="17" t="str">
        <v/>
      </c>
      <c r="T592" s="17" t="str">
        <v/>
      </c>
      <c r="U592" s="17" t="str">
        <v/>
      </c>
      <c r="V592" s="17" t="str">
        <v/>
      </c>
      <c r="W592" s="17" t="str">
        <v/>
      </c>
      <c r="X592" s="17" t="str">
        <v/>
      </c>
      <c r="Y592" s="17" t="str">
        <v/>
      </c>
      <c r="Z592" s="17" t="str">
        <v/>
      </c>
      <c r="AA592" s="17" t="str">
        <v/>
      </c>
      <c r="AB592" s="17" t="str">
        <v/>
      </c>
      <c r="AC592" s="17" t="str">
        <v/>
      </c>
      <c r="AD592" s="17" t="str">
        <v/>
      </c>
      <c r="AE592" s="17" t="str">
        <v/>
      </c>
      <c r="AF592" s="5" t="str">
        <v/>
      </c>
      <c r="AG592" s="18">
        <f>IFERROR(_xlfn.BETA.DIST(DATE(YEAR(AG$2),MONTH(AG$2),15),$AD$2,$AE$2,FALSE,DATE(YEAR($AD592),MONTH($AD592),1),DATE(YEAR($AE592),MONTH($AE592),28)),0)</f>
      </c>
      <c r="AH592" s="18">
        <f>IFERROR(_xlfn.BETA.DIST(DATE(YEAR(AH$2),MONTH(AH$2),15),$AD$2,$AE$2,FALSE,DATE(YEAR($AD592),MONTH($AD592),1),DATE(YEAR($AE592),MONTH($AE592),28)),0)</f>
      </c>
      <c r="AI592" s="18">
        <f>IFERROR(_xlfn.BETA.DIST(DATE(YEAR(AI$2),MONTH(AI$2),15),$AD$2,$AE$2,FALSE,DATE(YEAR($AD592),MONTH($AD592),1),DATE(YEAR($AE592),MONTH($AE592),28)),0)</f>
      </c>
      <c r="AJ592" s="18">
        <f>IFERROR(_xlfn.BETA.DIST(DATE(YEAR(AJ$2),MONTH(AJ$2),15),$AD$2,$AE$2,FALSE,DATE(YEAR($AD592),MONTH($AD592),1),DATE(YEAR($AE592),MONTH($AE592),28)),0)</f>
      </c>
      <c r="AK592" s="18">
        <f>IFERROR(_xlfn.BETA.DIST(DATE(YEAR(AK$2),MONTH(AK$2),15),$AD$2,$AE$2,FALSE,DATE(YEAR($AD592),MONTH($AD592),1),DATE(YEAR($AE592),MONTH($AE592),28)),0)</f>
      </c>
      <c r="AL592" s="18">
        <f>IFERROR(_xlfn.BETA.DIST(DATE(YEAR(AL$2),MONTH(AL$2),15),$AD$2,$AE$2,FALSE,DATE(YEAR($AD592),MONTH($AD592),1),DATE(YEAR($AE592),MONTH($AE592),28)),0)</f>
      </c>
      <c r="AM592" s="18">
        <f>IFERROR(_xlfn.BETA.DIST(DATE(YEAR(AM$2),MONTH(AM$2),15),$AD$2,$AE$2,FALSE,DATE(YEAR($AD592),MONTH($AD592),1),DATE(YEAR($AE592),MONTH($AE592),28)),0)</f>
      </c>
      <c r="AN592" s="18">
        <f>IFERROR(_xlfn.BETA.DIST(DATE(YEAR(AN$2),MONTH(AN$2),15),$AD$2,$AE$2,FALSE,DATE(YEAR($AD592),MONTH($AD592),1),DATE(YEAR($AE592),MONTH($AE592),28)),0)</f>
      </c>
      <c r="AO592" s="18">
        <f>IFERROR(_xlfn.BETA.DIST(DATE(YEAR(AO$2),MONTH(AO$2),15),$AD$2,$AE$2,FALSE,DATE(YEAR($AD592),MONTH($AD592),1),DATE(YEAR($AE592),MONTH($AE592),28)),0)</f>
      </c>
      <c r="AP592" s="18">
        <f>IFERROR(_xlfn.BETA.DIST(DATE(YEAR(AP$2),MONTH(AP$2),15),$AD$2,$AE$2,FALSE,DATE(YEAR($AD592),MONTH($AD592),1),DATE(YEAR($AE592),MONTH($AE592),28)),0)</f>
      </c>
      <c r="AQ592" s="18">
        <f>IFERROR(_xlfn.BETA.DIST(DATE(YEAR(AQ$2),MONTH(AQ$2),15),$AD$2,$AE$2,FALSE,DATE(YEAR($AD592),MONTH($AD592),1),DATE(YEAR($AE592),MONTH($AE592),28)),0)</f>
      </c>
      <c r="AR592" s="18">
        <f>IFERROR(_xlfn.BETA.DIST(DATE(YEAR(AR$2),MONTH(AR$2),15),$AD$2,$AE$2,FALSE,DATE(YEAR($AD592),MONTH($AD592),1),DATE(YEAR($AE592),MONTH($AE592),28)),0)</f>
      </c>
      <c r="AS592" s="18">
        <f>IFERROR(_xlfn.BETA.DIST(DATE(YEAR(AS$2),MONTH(AS$2),15),$AD$2,$AE$2,FALSE,DATE(YEAR($AD592),MONTH($AD592),1),DATE(YEAR($AE592),MONTH($AE592),28)),0)</f>
      </c>
      <c r="AT592" s="18">
        <f>IFERROR(_xlfn.BETA.DIST(DATE(YEAR(AT$2),MONTH(AT$2),15),$AD$2,$AE$2,FALSE,DATE(YEAR($AD592),MONTH($AD592),1),DATE(YEAR($AE592),MONTH($AE592),28)),0)</f>
      </c>
      <c r="AU592" s="18">
        <f>IFERROR(_xlfn.BETA.DIST(DATE(YEAR(AU$2),MONTH(AU$2),15),$AD$2,$AE$2,FALSE,DATE(YEAR($AD592),MONTH($AD592),1),DATE(YEAR($AE592),MONTH($AE592),28)),0)</f>
      </c>
      <c r="AV592" s="18">
        <f>SUM(AG592:AU592)</f>
      </c>
      <c r="AW592" s="18">
        <f>IF(J592&lt;&gt;0,J592,IF($AV592=0,0,AG592/$AV592*$Z592))</f>
      </c>
      <c r="AX592" s="18">
        <f>IF(K592&lt;&gt;0,K592,IF($AV592=0,0,AH592/$AV592*$Z592))</f>
      </c>
      <c r="AY592" s="18">
        <f>IF(L592&lt;&gt;0,L592,IF($AV592=0,0,AI592/$AV592*$Z592))</f>
      </c>
      <c r="AZ592" s="18">
        <f>IF(M592&lt;&gt;0,M592,IF($AV592=0,0,AJ592/$AV592*$Z592))</f>
      </c>
      <c r="BA592" s="18">
        <f>IF(N592&lt;&gt;0,N592,IF($AV592=0,0,AK592/$AV592*$Z592))</f>
      </c>
      <c r="BB592" s="18">
        <f>IF(O592&lt;&gt;0,O592,IF($AV592=0,0,AL592/$AV592*$Z592))</f>
      </c>
      <c r="BC592" s="18">
        <f>IF(P592&lt;&gt;0,P592,IF($AV592=0,0,AM592/$AV592*$Z592))</f>
      </c>
      <c r="BD592" s="18">
        <f>IF(Q592&lt;&gt;0,Q592,IF($AV592=0,0,AN592/$AV592*$Z592))</f>
      </c>
      <c r="BE592" s="18">
        <f>IF(R592&lt;&gt;0,R592,IF($AV592=0,0,AO592/$AV592*$Z592))</f>
      </c>
      <c r="BF592" s="18">
        <f>IF(S592&lt;&gt;0,S592,IF($AV592=0,0,AP592/$AV592*$Z592))</f>
      </c>
      <c r="BG592" s="18">
        <f>IF(T592&lt;&gt;0,T592,IF($AV592=0,0,AQ592/$AV592*$Z592))</f>
      </c>
      <c r="BH592" s="18">
        <f>IF(U592&lt;&gt;0,U592,IF($AV592=0,0,AR592/$AV592*$Z592))</f>
      </c>
      <c r="BI592" s="18">
        <f>IF(V592&lt;&gt;0,V592,IF($AV592=0,0,AS592/$AV592*$Z592))</f>
      </c>
      <c r="BJ592" s="18">
        <f>IF(W592&lt;&gt;0,W592,IF($AV592=0,0,AT592/$AV592*$Z592))</f>
      </c>
      <c r="BK592" s="18">
        <f>IF(X592&lt;&gt;0,X592,IF($AV592=0,0,AU592/$AV592*$Z592))</f>
      </c>
      <c r="BL592" s="18">
        <f>SUM(AW592:BK592)</f>
      </c>
      <c r="BM592" s="17" t="str">
        <v/>
      </c>
    </row>
    <row r="593" outlineLevel="4">
      <c r="A593" s="5" t="str">
        <v>14.2.9</v>
      </c>
      <c r="B593" s="5" t="str">
        <v/>
      </c>
      <c r="C593" s="5" t="str">
        <v>BSKDGNGENGR05</v>
      </c>
      <c r="D593" s="5" t="str">
        <v>BSKDGNGENGR05</v>
      </c>
      <c r="E593" s="19">
        <f>IFERROR(_xlfn.XLOOKUP(F593,Assumptions!B:B,Assumptions!C:C),0)</f>
      </c>
      <c r="F593" s="5" t="str">
        <v>Advanced Payment</v>
      </c>
      <c r="G593" s="5" t="str">
        <v/>
      </c>
      <c r="H593" s="18">
        <f>G592*E593</f>
      </c>
      <c r="I593" s="18">
        <f>H593*(1-0)</f>
      </c>
      <c r="J593" s="18">
        <v>0</v>
      </c>
      <c r="K593" s="18">
        <v>0</v>
      </c>
      <c r="L593" s="18">
        <v>0</v>
      </c>
      <c r="M593" s="18">
        <v>0</v>
      </c>
      <c r="N593" s="18">
        <v>0</v>
      </c>
      <c r="O593" s="18">
        <v>0</v>
      </c>
      <c r="P593" s="18">
        <v>0</v>
      </c>
      <c r="Q593" s="18">
        <v>0</v>
      </c>
      <c r="R593" s="18">
        <v>0</v>
      </c>
      <c r="S593" s="18">
        <v>0</v>
      </c>
      <c r="T593" s="18">
        <v>0</v>
      </c>
      <c r="U593" s="18">
        <v>0</v>
      </c>
      <c r="V593" s="18">
        <v>0</v>
      </c>
      <c r="W593" s="18">
        <v>0</v>
      </c>
      <c r="X593" s="18">
        <v>0</v>
      </c>
      <c r="Y593" s="18">
        <f>SUM(J593:X593)</f>
      </c>
      <c r="Z593" s="18">
        <f>I593-Y593</f>
      </c>
      <c r="AA593" s="20">
        <v>46026</v>
      </c>
      <c r="AB593" s="20">
        <v>46026</v>
      </c>
      <c r="AC593" s="18">
        <f>IFERROR(_xlfn.XLOOKUP(F593,Assumptions!B:B,Assumptions!D:D),0)</f>
      </c>
      <c r="AD593" s="20">
        <f>AA593+AC593</f>
      </c>
      <c r="AE593" s="20">
        <f>AC593+AB593</f>
      </c>
      <c r="AF593" s="5" t="str">
        <v/>
      </c>
      <c r="AG593" s="18">
        <f>IFERROR(_xlfn.BETA.DIST(DATE(YEAR(AG$2),MONTH(AG$2),15),$AD$2,$AE$2,FALSE,DATE(YEAR($AD593),MONTH($AD593),1),DATE(YEAR($AE593),MONTH($AE593),28)),0)</f>
      </c>
      <c r="AH593" s="18">
        <f>IFERROR(_xlfn.BETA.DIST(DATE(YEAR(AH$2),MONTH(AH$2),15),$AD$2,$AE$2,FALSE,DATE(YEAR($AD593),MONTH($AD593),1),DATE(YEAR($AE593),MONTH($AE593),28)),0)</f>
      </c>
      <c r="AI593" s="18">
        <f>IFERROR(_xlfn.BETA.DIST(DATE(YEAR(AI$2),MONTH(AI$2),15),$AD$2,$AE$2,FALSE,DATE(YEAR($AD593),MONTH($AD593),1),DATE(YEAR($AE593),MONTH($AE593),28)),0)</f>
      </c>
      <c r="AJ593" s="18">
        <f>IFERROR(_xlfn.BETA.DIST(DATE(YEAR(AJ$2),MONTH(AJ$2),15),$AD$2,$AE$2,FALSE,DATE(YEAR($AD593),MONTH($AD593),1),DATE(YEAR($AE593),MONTH($AE593),28)),0)</f>
      </c>
      <c r="AK593" s="18">
        <f>IFERROR(_xlfn.BETA.DIST(DATE(YEAR(AK$2),MONTH(AK$2),15),$AD$2,$AE$2,FALSE,DATE(YEAR($AD593),MONTH($AD593),1),DATE(YEAR($AE593),MONTH($AE593),28)),0)</f>
      </c>
      <c r="AL593" s="18">
        <f>IFERROR(_xlfn.BETA.DIST(DATE(YEAR(AL$2),MONTH(AL$2),15),$AD$2,$AE$2,FALSE,DATE(YEAR($AD593),MONTH($AD593),1),DATE(YEAR($AE593),MONTH($AE593),28)),0)</f>
      </c>
      <c r="AM593" s="18">
        <f>IFERROR(_xlfn.BETA.DIST(DATE(YEAR(AM$2),MONTH(AM$2),15),$AD$2,$AE$2,FALSE,DATE(YEAR($AD593),MONTH($AD593),1),DATE(YEAR($AE593),MONTH($AE593),28)),0)</f>
      </c>
      <c r="AN593" s="18">
        <f>IFERROR(_xlfn.BETA.DIST(DATE(YEAR(AN$2),MONTH(AN$2),15),$AD$2,$AE$2,FALSE,DATE(YEAR($AD593),MONTH($AD593),1),DATE(YEAR($AE593),MONTH($AE593),28)),0)</f>
      </c>
      <c r="AO593" s="18">
        <f>IFERROR(_xlfn.BETA.DIST(DATE(YEAR(AO$2),MONTH(AO$2),15),$AD$2,$AE$2,FALSE,DATE(YEAR($AD593),MONTH($AD593),1),DATE(YEAR($AE593),MONTH($AE593),28)),0)</f>
      </c>
      <c r="AP593" s="18">
        <f>IFERROR(_xlfn.BETA.DIST(DATE(YEAR(AP$2),MONTH(AP$2),15),$AD$2,$AE$2,FALSE,DATE(YEAR($AD593),MONTH($AD593),1),DATE(YEAR($AE593),MONTH($AE593),28)),0)</f>
      </c>
      <c r="AQ593" s="18">
        <f>IFERROR(_xlfn.BETA.DIST(DATE(YEAR(AQ$2),MONTH(AQ$2),15),$AD$2,$AE$2,FALSE,DATE(YEAR($AD593),MONTH($AD593),1),DATE(YEAR($AE593),MONTH($AE593),28)),0)</f>
      </c>
      <c r="AR593" s="18">
        <f>IFERROR(_xlfn.BETA.DIST(DATE(YEAR(AR$2),MONTH(AR$2),15),$AD$2,$AE$2,FALSE,DATE(YEAR($AD593),MONTH($AD593),1),DATE(YEAR($AE593),MONTH($AE593),28)),0)</f>
      </c>
      <c r="AS593" s="18">
        <f>IFERROR(_xlfn.BETA.DIST(DATE(YEAR(AS$2),MONTH(AS$2),15),$AD$2,$AE$2,FALSE,DATE(YEAR($AD593),MONTH($AD593),1),DATE(YEAR($AE593),MONTH($AE593),28)),0)</f>
      </c>
      <c r="AT593" s="18">
        <f>IFERROR(_xlfn.BETA.DIST(DATE(YEAR(AT$2),MONTH(AT$2),15),$AD$2,$AE$2,FALSE,DATE(YEAR($AD593),MONTH($AD593),1),DATE(YEAR($AE593),MONTH($AE593),28)),0)</f>
      </c>
      <c r="AU593" s="18">
        <f>IFERROR(_xlfn.BETA.DIST(DATE(YEAR(AU$2),MONTH(AU$2),15),$AD$2,$AE$2,FALSE,DATE(YEAR($AD593),MONTH($AD593),1),DATE(YEAR($AE593),MONTH($AE593),28)),0)</f>
      </c>
      <c r="AV593" s="18">
        <f>SUM(AG593:AU593)</f>
      </c>
      <c r="AW593" s="18">
        <f>IF(J593&lt;&gt;0,J593,IF($AV593=0,0,AG593/$AV593*$Z593))</f>
      </c>
      <c r="AX593" s="18">
        <f>IF(K593&lt;&gt;0,K593,IF($AV593=0,0,AH593/$AV593*$Z593))</f>
      </c>
      <c r="AY593" s="18">
        <f>IF(L593&lt;&gt;0,L593,IF($AV593=0,0,AI593/$AV593*$Z593))</f>
      </c>
      <c r="AZ593" s="18">
        <f>IF(M593&lt;&gt;0,M593,IF($AV593=0,0,AJ593/$AV593*$Z593))</f>
      </c>
      <c r="BA593" s="18">
        <f>IF(N593&lt;&gt;0,N593,IF($AV593=0,0,AK593/$AV593*$Z593))</f>
      </c>
      <c r="BB593" s="18">
        <f>IF(O593&lt;&gt;0,O593,IF($AV593=0,0,AL593/$AV593*$Z593))</f>
      </c>
      <c r="BC593" s="18">
        <f>IF(P593&lt;&gt;0,P593,IF($AV593=0,0,AM593/$AV593*$Z593))</f>
      </c>
      <c r="BD593" s="18">
        <f>IF(Q593&lt;&gt;0,Q593,IF($AV593=0,0,AN593/$AV593*$Z593))</f>
      </c>
      <c r="BE593" s="18">
        <f>IF(R593&lt;&gt;0,R593,IF($AV593=0,0,AO593/$AV593*$Z593))</f>
      </c>
      <c r="BF593" s="18">
        <f>IF(S593&lt;&gt;0,S593,IF($AV593=0,0,AP593/$AV593*$Z593))</f>
      </c>
      <c r="BG593" s="18">
        <f>IF(T593&lt;&gt;0,T593,IF($AV593=0,0,AQ593/$AV593*$Z593))</f>
      </c>
      <c r="BH593" s="18">
        <f>IF(U593&lt;&gt;0,U593,IF($AV593=0,0,AR593/$AV593*$Z593))</f>
      </c>
      <c r="BI593" s="18">
        <f>IF(V593&lt;&gt;0,V593,IF($AV593=0,0,AS593/$AV593*$Z593))</f>
      </c>
      <c r="BJ593" s="18">
        <f>IF(W593&lt;&gt;0,W593,IF($AV593=0,0,AT593/$AV593*$Z593))</f>
      </c>
      <c r="BK593" s="18">
        <f>IF(X593&lt;&gt;0,X593,IF($AV593=0,0,AU593/$AV593*$Z593))</f>
      </c>
      <c r="BL593" s="18">
        <f>SUM(AW593:BK593)</f>
      </c>
      <c r="BM593" s="18">
        <f>I593-BL593</f>
      </c>
    </row>
    <row r="594" outlineLevel="4">
      <c r="A594" s="5" t="str">
        <v>14.2.9</v>
      </c>
      <c r="B594" s="5" t="str">
        <v/>
      </c>
      <c r="C594" s="5" t="str">
        <v>BSPRELGENG107</v>
      </c>
      <c r="D594" s="5" t="str">
        <v>BSPRELGENG107</v>
      </c>
      <c r="E594" s="19">
        <f>IFERROR(_xlfn.XLOOKUP(F594,Assumptions!B:B,Assumptions!C:C),0)</f>
      </c>
      <c r="F594" s="5" t="str">
        <v>Site Delivery USD</v>
      </c>
      <c r="G594" s="5" t="str">
        <v/>
      </c>
      <c r="H594" s="18">
        <f>G592*E594</f>
      </c>
      <c r="I594" s="18">
        <f>H594*(1-0)</f>
      </c>
      <c r="J594" s="18">
        <v>0</v>
      </c>
      <c r="K594" s="18">
        <v>0</v>
      </c>
      <c r="L594" s="18">
        <v>0</v>
      </c>
      <c r="M594" s="18">
        <v>0</v>
      </c>
      <c r="N594" s="18">
        <v>0</v>
      </c>
      <c r="O594" s="18">
        <v>0</v>
      </c>
      <c r="P594" s="18">
        <v>0</v>
      </c>
      <c r="Q594" s="18">
        <v>0</v>
      </c>
      <c r="R594" s="18">
        <v>0</v>
      </c>
      <c r="S594" s="18">
        <v>0</v>
      </c>
      <c r="T594" s="18">
        <v>0</v>
      </c>
      <c r="U594" s="18">
        <v>0</v>
      </c>
      <c r="V594" s="18">
        <v>0</v>
      </c>
      <c r="W594" s="18">
        <v>0</v>
      </c>
      <c r="X594" s="18">
        <v>0</v>
      </c>
      <c r="Y594" s="18">
        <f>SUM(J594:X594)</f>
      </c>
      <c r="Z594" s="18">
        <f>I594-Y594</f>
      </c>
      <c r="AA594" s="20">
        <v>46294</v>
      </c>
      <c r="AB594" s="20">
        <v>46294</v>
      </c>
      <c r="AC594" s="18">
        <f>IFERROR(_xlfn.XLOOKUP(F594,Assumptions!B:B,Assumptions!D:D),0)</f>
      </c>
      <c r="AD594" s="20">
        <f>AA594+AC594</f>
      </c>
      <c r="AE594" s="20">
        <f>AC594+AB594</f>
      </c>
      <c r="AF594" s="5" t="str">
        <v/>
      </c>
      <c r="AG594" s="18">
        <f>IFERROR(_xlfn.BETA.DIST(DATE(YEAR(AG$2),MONTH(AG$2),15),$AD$2,$AE$2,FALSE,DATE(YEAR($AD594),MONTH($AD594),1),DATE(YEAR($AE594),MONTH($AE594),28)),0)</f>
      </c>
      <c r="AH594" s="18">
        <f>IFERROR(_xlfn.BETA.DIST(DATE(YEAR(AH$2),MONTH(AH$2),15),$AD$2,$AE$2,FALSE,DATE(YEAR($AD594),MONTH($AD594),1),DATE(YEAR($AE594),MONTH($AE594),28)),0)</f>
      </c>
      <c r="AI594" s="18">
        <f>IFERROR(_xlfn.BETA.DIST(DATE(YEAR(AI$2),MONTH(AI$2),15),$AD$2,$AE$2,FALSE,DATE(YEAR($AD594),MONTH($AD594),1),DATE(YEAR($AE594),MONTH($AE594),28)),0)</f>
      </c>
      <c r="AJ594" s="18">
        <f>IFERROR(_xlfn.BETA.DIST(DATE(YEAR(AJ$2),MONTH(AJ$2),15),$AD$2,$AE$2,FALSE,DATE(YEAR($AD594),MONTH($AD594),1),DATE(YEAR($AE594),MONTH($AE594),28)),0)</f>
      </c>
      <c r="AK594" s="18">
        <f>IFERROR(_xlfn.BETA.DIST(DATE(YEAR(AK$2),MONTH(AK$2),15),$AD$2,$AE$2,FALSE,DATE(YEAR($AD594),MONTH($AD594),1),DATE(YEAR($AE594),MONTH($AE594),28)),0)</f>
      </c>
      <c r="AL594" s="18">
        <f>IFERROR(_xlfn.BETA.DIST(DATE(YEAR(AL$2),MONTH(AL$2),15),$AD$2,$AE$2,FALSE,DATE(YEAR($AD594),MONTH($AD594),1),DATE(YEAR($AE594),MONTH($AE594),28)),0)</f>
      </c>
      <c r="AM594" s="18">
        <f>IFERROR(_xlfn.BETA.DIST(DATE(YEAR(AM$2),MONTH(AM$2),15),$AD$2,$AE$2,FALSE,DATE(YEAR($AD594),MONTH($AD594),1),DATE(YEAR($AE594),MONTH($AE594),28)),0)</f>
      </c>
      <c r="AN594" s="18">
        <f>IFERROR(_xlfn.BETA.DIST(DATE(YEAR(AN$2),MONTH(AN$2),15),$AD$2,$AE$2,FALSE,DATE(YEAR($AD594),MONTH($AD594),1),DATE(YEAR($AE594),MONTH($AE594),28)),0)</f>
      </c>
      <c r="AO594" s="18">
        <f>IFERROR(_xlfn.BETA.DIST(DATE(YEAR(AO$2),MONTH(AO$2),15),$AD$2,$AE$2,FALSE,DATE(YEAR($AD594),MONTH($AD594),1),DATE(YEAR($AE594),MONTH($AE594),28)),0)</f>
      </c>
      <c r="AP594" s="18">
        <f>IFERROR(_xlfn.BETA.DIST(DATE(YEAR(AP$2),MONTH(AP$2),15),$AD$2,$AE$2,FALSE,DATE(YEAR($AD594),MONTH($AD594),1),DATE(YEAR($AE594),MONTH($AE594),28)),0)</f>
      </c>
      <c r="AQ594" s="18">
        <f>IFERROR(_xlfn.BETA.DIST(DATE(YEAR(AQ$2),MONTH(AQ$2),15),$AD$2,$AE$2,FALSE,DATE(YEAR($AD594),MONTH($AD594),1),DATE(YEAR($AE594),MONTH($AE594),28)),0)</f>
      </c>
      <c r="AR594" s="18">
        <f>IFERROR(_xlfn.BETA.DIST(DATE(YEAR(AR$2),MONTH(AR$2),15),$AD$2,$AE$2,FALSE,DATE(YEAR($AD594),MONTH($AD594),1),DATE(YEAR($AE594),MONTH($AE594),28)),0)</f>
      </c>
      <c r="AS594" s="18">
        <f>IFERROR(_xlfn.BETA.DIST(DATE(YEAR(AS$2),MONTH(AS$2),15),$AD$2,$AE$2,FALSE,DATE(YEAR($AD594),MONTH($AD594),1),DATE(YEAR($AE594),MONTH($AE594),28)),0)</f>
      </c>
      <c r="AT594" s="18">
        <f>IFERROR(_xlfn.BETA.DIST(DATE(YEAR(AT$2),MONTH(AT$2),15),$AD$2,$AE$2,FALSE,DATE(YEAR($AD594),MONTH($AD594),1),DATE(YEAR($AE594),MONTH($AE594),28)),0)</f>
      </c>
      <c r="AU594" s="18">
        <f>IFERROR(_xlfn.BETA.DIST(DATE(YEAR(AU$2),MONTH(AU$2),15),$AD$2,$AE$2,FALSE,DATE(YEAR($AD594),MONTH($AD594),1),DATE(YEAR($AE594),MONTH($AE594),28)),0)</f>
      </c>
      <c r="AV594" s="18">
        <f>SUM(AG594:AU594)</f>
      </c>
      <c r="AW594" s="18">
        <f>IF(J594&lt;&gt;0,J594,IF($AV594=0,0,AG594/$AV594*$Z594))</f>
      </c>
      <c r="AX594" s="18">
        <f>IF(K594&lt;&gt;0,K594,IF($AV594=0,0,AH594/$AV594*$Z594))</f>
      </c>
      <c r="AY594" s="18">
        <f>IF(L594&lt;&gt;0,L594,IF($AV594=0,0,AI594/$AV594*$Z594))</f>
      </c>
      <c r="AZ594" s="18">
        <f>IF(M594&lt;&gt;0,M594,IF($AV594=0,0,AJ594/$AV594*$Z594))</f>
      </c>
      <c r="BA594" s="18">
        <f>IF(N594&lt;&gt;0,N594,IF($AV594=0,0,AK594/$AV594*$Z594))</f>
      </c>
      <c r="BB594" s="18">
        <f>IF(O594&lt;&gt;0,O594,IF($AV594=0,0,AL594/$AV594*$Z594))</f>
      </c>
      <c r="BC594" s="18">
        <f>IF(P594&lt;&gt;0,P594,IF($AV594=0,0,AM594/$AV594*$Z594))</f>
      </c>
      <c r="BD594" s="18">
        <f>IF(Q594&lt;&gt;0,Q594,IF($AV594=0,0,AN594/$AV594*$Z594))</f>
      </c>
      <c r="BE594" s="18">
        <f>IF(R594&lt;&gt;0,R594,IF($AV594=0,0,AO594/$AV594*$Z594))</f>
      </c>
      <c r="BF594" s="18">
        <f>IF(S594&lt;&gt;0,S594,IF($AV594=0,0,AP594/$AV594*$Z594))</f>
      </c>
      <c r="BG594" s="18">
        <f>IF(T594&lt;&gt;0,T594,IF($AV594=0,0,AQ594/$AV594*$Z594))</f>
      </c>
      <c r="BH594" s="18">
        <f>IF(U594&lt;&gt;0,U594,IF($AV594=0,0,AR594/$AV594*$Z594))</f>
      </c>
      <c r="BI594" s="18">
        <f>IF(V594&lt;&gt;0,V594,IF($AV594=0,0,AS594/$AV594*$Z594))</f>
      </c>
      <c r="BJ594" s="18">
        <f>IF(W594&lt;&gt;0,W594,IF($AV594=0,0,AT594/$AV594*$Z594))</f>
      </c>
      <c r="BK594" s="18">
        <f>IF(X594&lt;&gt;0,X594,IF($AV594=0,0,AU594/$AV594*$Z594))</f>
      </c>
      <c r="BL594" s="18">
        <f>SUM(AW594:BK594)</f>
      </c>
      <c r="BM594" s="18">
        <f>I594-BL594</f>
      </c>
    </row>
    <row r="595" outlineLevel="4">
      <c r="A595" s="5" t="str">
        <v>14.2.9</v>
      </c>
      <c r="B595" s="5" t="str">
        <v/>
      </c>
      <c r="C595" s="5" t="str">
        <v>BSKDGNGENGR07</v>
      </c>
      <c r="D595" s="5" t="str">
        <v>BSKDGNGENGR07</v>
      </c>
      <c r="E595" s="19">
        <f>IFERROR(_xlfn.XLOOKUP(F595,Assumptions!B:B,Assumptions!C:C),0)</f>
      </c>
      <c r="F595" s="5" t="str">
        <v>Retention</v>
      </c>
      <c r="G595" s="5" t="str">
        <v/>
      </c>
      <c r="H595" s="18">
        <f>G592*E595</f>
      </c>
      <c r="I595" s="18">
        <f>H595*(1-0)</f>
      </c>
      <c r="J595" s="18">
        <v>0</v>
      </c>
      <c r="K595" s="18">
        <v>0</v>
      </c>
      <c r="L595" s="18">
        <v>0</v>
      </c>
      <c r="M595" s="18">
        <v>0</v>
      </c>
      <c r="N595" s="18">
        <v>0</v>
      </c>
      <c r="O595" s="18">
        <v>0</v>
      </c>
      <c r="P595" s="18">
        <v>0</v>
      </c>
      <c r="Q595" s="18">
        <v>0</v>
      </c>
      <c r="R595" s="18">
        <v>0</v>
      </c>
      <c r="S595" s="18">
        <v>0</v>
      </c>
      <c r="T595" s="18">
        <v>0</v>
      </c>
      <c r="U595" s="18">
        <v>0</v>
      </c>
      <c r="V595" s="18">
        <v>0</v>
      </c>
      <c r="W595" s="18">
        <v>0</v>
      </c>
      <c r="X595" s="18">
        <v>0</v>
      </c>
      <c r="Y595" s="18">
        <f>SUM(J595:X595)</f>
      </c>
      <c r="Z595" s="18">
        <f>I595-Y595</f>
      </c>
      <c r="AA595" s="20">
        <v>46483</v>
      </c>
      <c r="AB595" s="20">
        <v>46483</v>
      </c>
      <c r="AC595" s="18">
        <f>IFERROR(_xlfn.XLOOKUP(F595,Assumptions!B:B,Assumptions!D:D),0)</f>
      </c>
      <c r="AD595" s="20">
        <f>AA595+AC595</f>
      </c>
      <c r="AE595" s="20">
        <f>AC595+AB595</f>
      </c>
      <c r="AF595" s="5" t="str">
        <v/>
      </c>
      <c r="AG595" s="18">
        <f>IFERROR(_xlfn.BETA.DIST(DATE(YEAR(AG$2),MONTH(AG$2),15),$AD$2,$AE$2,FALSE,DATE(YEAR($AD595),MONTH($AD595),1),DATE(YEAR($AE595),MONTH($AE595),28)),0)</f>
      </c>
      <c r="AH595" s="18">
        <f>IFERROR(_xlfn.BETA.DIST(DATE(YEAR(AH$2),MONTH(AH$2),15),$AD$2,$AE$2,FALSE,DATE(YEAR($AD595),MONTH($AD595),1),DATE(YEAR($AE595),MONTH($AE595),28)),0)</f>
      </c>
      <c r="AI595" s="18">
        <f>IFERROR(_xlfn.BETA.DIST(DATE(YEAR(AI$2),MONTH(AI$2),15),$AD$2,$AE$2,FALSE,DATE(YEAR($AD595),MONTH($AD595),1),DATE(YEAR($AE595),MONTH($AE595),28)),0)</f>
      </c>
      <c r="AJ595" s="18">
        <f>IFERROR(_xlfn.BETA.DIST(DATE(YEAR(AJ$2),MONTH(AJ$2),15),$AD$2,$AE$2,FALSE,DATE(YEAR($AD595),MONTH($AD595),1),DATE(YEAR($AE595),MONTH($AE595),28)),0)</f>
      </c>
      <c r="AK595" s="18">
        <f>IFERROR(_xlfn.BETA.DIST(DATE(YEAR(AK$2),MONTH(AK$2),15),$AD$2,$AE$2,FALSE,DATE(YEAR($AD595),MONTH($AD595),1),DATE(YEAR($AE595),MONTH($AE595),28)),0)</f>
      </c>
      <c r="AL595" s="18">
        <f>IFERROR(_xlfn.BETA.DIST(DATE(YEAR(AL$2),MONTH(AL$2),15),$AD$2,$AE$2,FALSE,DATE(YEAR($AD595),MONTH($AD595),1),DATE(YEAR($AE595),MONTH($AE595),28)),0)</f>
      </c>
      <c r="AM595" s="18">
        <f>IFERROR(_xlfn.BETA.DIST(DATE(YEAR(AM$2),MONTH(AM$2),15),$AD$2,$AE$2,FALSE,DATE(YEAR($AD595),MONTH($AD595),1),DATE(YEAR($AE595),MONTH($AE595),28)),0)</f>
      </c>
      <c r="AN595" s="18">
        <f>IFERROR(_xlfn.BETA.DIST(DATE(YEAR(AN$2),MONTH(AN$2),15),$AD$2,$AE$2,FALSE,DATE(YEAR($AD595),MONTH($AD595),1),DATE(YEAR($AE595),MONTH($AE595),28)),0)</f>
      </c>
      <c r="AO595" s="18">
        <f>IFERROR(_xlfn.BETA.DIST(DATE(YEAR(AO$2),MONTH(AO$2),15),$AD$2,$AE$2,FALSE,DATE(YEAR($AD595),MONTH($AD595),1),DATE(YEAR($AE595),MONTH($AE595),28)),0)</f>
      </c>
      <c r="AP595" s="18">
        <f>IFERROR(_xlfn.BETA.DIST(DATE(YEAR(AP$2),MONTH(AP$2),15),$AD$2,$AE$2,FALSE,DATE(YEAR($AD595),MONTH($AD595),1),DATE(YEAR($AE595),MONTH($AE595),28)),0)</f>
      </c>
      <c r="AQ595" s="18">
        <f>IFERROR(_xlfn.BETA.DIST(DATE(YEAR(AQ$2),MONTH(AQ$2),15),$AD$2,$AE$2,FALSE,DATE(YEAR($AD595),MONTH($AD595),1),DATE(YEAR($AE595),MONTH($AE595),28)),0)</f>
      </c>
      <c r="AR595" s="18">
        <f>IFERROR(_xlfn.BETA.DIST(DATE(YEAR(AR$2),MONTH(AR$2),15),$AD$2,$AE$2,FALSE,DATE(YEAR($AD595),MONTH($AD595),1),DATE(YEAR($AE595),MONTH($AE595),28)),0)</f>
      </c>
      <c r="AS595" s="18">
        <f>IFERROR(_xlfn.BETA.DIST(DATE(YEAR(AS$2),MONTH(AS$2),15),$AD$2,$AE$2,FALSE,DATE(YEAR($AD595),MONTH($AD595),1),DATE(YEAR($AE595),MONTH($AE595),28)),0)</f>
      </c>
      <c r="AT595" s="18">
        <f>IFERROR(_xlfn.BETA.DIST(DATE(YEAR(AT$2),MONTH(AT$2),15),$AD$2,$AE$2,FALSE,DATE(YEAR($AD595),MONTH($AD595),1),DATE(YEAR($AE595),MONTH($AE595),28)),0)</f>
      </c>
      <c r="AU595" s="18">
        <f>IFERROR(_xlfn.BETA.DIST(DATE(YEAR(AU$2),MONTH(AU$2),15),$AD$2,$AE$2,FALSE,DATE(YEAR($AD595),MONTH($AD595),1),DATE(YEAR($AE595),MONTH($AE595),28)),0)</f>
      </c>
      <c r="AV595" s="18">
        <f>SUM(AG595:AU595)</f>
      </c>
      <c r="AW595" s="18">
        <f>IF(J595&lt;&gt;0,J595,IF($AV595=0,0,AG595/$AV595*$Z595))</f>
      </c>
      <c r="AX595" s="18">
        <f>IF(K595&lt;&gt;0,K595,IF($AV595=0,0,AH595/$AV595*$Z595))</f>
      </c>
      <c r="AY595" s="18">
        <f>IF(L595&lt;&gt;0,L595,IF($AV595=0,0,AI595/$AV595*$Z595))</f>
      </c>
      <c r="AZ595" s="18">
        <f>IF(M595&lt;&gt;0,M595,IF($AV595=0,0,AJ595/$AV595*$Z595))</f>
      </c>
      <c r="BA595" s="18">
        <f>IF(N595&lt;&gt;0,N595,IF($AV595=0,0,AK595/$AV595*$Z595))</f>
      </c>
      <c r="BB595" s="18">
        <f>IF(O595&lt;&gt;0,O595,IF($AV595=0,0,AL595/$AV595*$Z595))</f>
      </c>
      <c r="BC595" s="18">
        <f>IF(P595&lt;&gt;0,P595,IF($AV595=0,0,AM595/$AV595*$Z595))</f>
      </c>
      <c r="BD595" s="18">
        <f>IF(Q595&lt;&gt;0,Q595,IF($AV595=0,0,AN595/$AV595*$Z595))</f>
      </c>
      <c r="BE595" s="18">
        <f>IF(R595&lt;&gt;0,R595,IF($AV595=0,0,AO595/$AV595*$Z595))</f>
      </c>
      <c r="BF595" s="18">
        <f>IF(S595&lt;&gt;0,S595,IF($AV595=0,0,AP595/$AV595*$Z595))</f>
      </c>
      <c r="BG595" s="18">
        <f>IF(T595&lt;&gt;0,T595,IF($AV595=0,0,AQ595/$AV595*$Z595))</f>
      </c>
      <c r="BH595" s="18">
        <f>IF(U595&lt;&gt;0,U595,IF($AV595=0,0,AR595/$AV595*$Z595))</f>
      </c>
      <c r="BI595" s="18">
        <f>IF(V595&lt;&gt;0,V595,IF($AV595=0,0,AS595/$AV595*$Z595))</f>
      </c>
      <c r="BJ595" s="18">
        <f>IF(W595&lt;&gt;0,W595,IF($AV595=0,0,AT595/$AV595*$Z595))</f>
      </c>
      <c r="BK595" s="18">
        <f>IF(X595&lt;&gt;0,X595,IF($AV595=0,0,AU595/$AV595*$Z595))</f>
      </c>
      <c r="BL595" s="18">
        <f>SUM(AW595:BK595)</f>
      </c>
      <c r="BM595" s="18">
        <f>I595-BL595</f>
      </c>
    </row>
    <row r="596" outlineLevel="3">
      <c r="A596" s="17" t="str">
        <v>14.2.01</v>
      </c>
      <c r="B596" s="17" t="str">
        <v/>
      </c>
      <c r="C596" s="17" t="str">
        <v/>
      </c>
      <c r="D596" s="17" t="str">
        <v/>
      </c>
      <c r="E596" s="17" t="str">
        <v>14.2.01</v>
      </c>
      <c r="F596" s="17" t="str">
        <v>Single phase cable box for SF6/XLPE cable sealing end.</v>
      </c>
      <c r="G596" s="17">
        <v>3885.66</v>
      </c>
      <c r="H596" s="17" t="str">
        <v/>
      </c>
      <c r="I596" s="17" t="str">
        <v/>
      </c>
      <c r="J596" s="17" t="str">
        <v/>
      </c>
      <c r="K596" s="17" t="str">
        <v/>
      </c>
      <c r="L596" s="17" t="str">
        <v/>
      </c>
      <c r="M596" s="17" t="str">
        <v/>
      </c>
      <c r="N596" s="17" t="str">
        <v/>
      </c>
      <c r="O596" s="17" t="str">
        <v/>
      </c>
      <c r="P596" s="17" t="str">
        <v/>
      </c>
      <c r="Q596" s="17" t="str">
        <v/>
      </c>
      <c r="R596" s="17" t="str">
        <v/>
      </c>
      <c r="S596" s="17" t="str">
        <v/>
      </c>
      <c r="T596" s="17" t="str">
        <v/>
      </c>
      <c r="U596" s="17" t="str">
        <v/>
      </c>
      <c r="V596" s="17" t="str">
        <v/>
      </c>
      <c r="W596" s="17" t="str">
        <v/>
      </c>
      <c r="X596" s="17" t="str">
        <v/>
      </c>
      <c r="Y596" s="17" t="str">
        <v/>
      </c>
      <c r="Z596" s="17" t="str">
        <v/>
      </c>
      <c r="AA596" s="17" t="str">
        <v/>
      </c>
      <c r="AB596" s="17" t="str">
        <v/>
      </c>
      <c r="AC596" s="17" t="str">
        <v/>
      </c>
      <c r="AD596" s="17" t="str">
        <v/>
      </c>
      <c r="AE596" s="17" t="str">
        <v/>
      </c>
      <c r="AF596" s="5" t="str">
        <v/>
      </c>
      <c r="AG596" s="18">
        <f>IFERROR(_xlfn.BETA.DIST(DATE(YEAR(AG$2),MONTH(AG$2),15),$AD$2,$AE$2,FALSE,DATE(YEAR($AD596),MONTH($AD596),1),DATE(YEAR($AE596),MONTH($AE596),28)),0)</f>
      </c>
      <c r="AH596" s="18">
        <f>IFERROR(_xlfn.BETA.DIST(DATE(YEAR(AH$2),MONTH(AH$2),15),$AD$2,$AE$2,FALSE,DATE(YEAR($AD596),MONTH($AD596),1),DATE(YEAR($AE596),MONTH($AE596),28)),0)</f>
      </c>
      <c r="AI596" s="18">
        <f>IFERROR(_xlfn.BETA.DIST(DATE(YEAR(AI$2),MONTH(AI$2),15),$AD$2,$AE$2,FALSE,DATE(YEAR($AD596),MONTH($AD596),1),DATE(YEAR($AE596),MONTH($AE596),28)),0)</f>
      </c>
      <c r="AJ596" s="18">
        <f>IFERROR(_xlfn.BETA.DIST(DATE(YEAR(AJ$2),MONTH(AJ$2),15),$AD$2,$AE$2,FALSE,DATE(YEAR($AD596),MONTH($AD596),1),DATE(YEAR($AE596),MONTH($AE596),28)),0)</f>
      </c>
      <c r="AK596" s="18">
        <f>IFERROR(_xlfn.BETA.DIST(DATE(YEAR(AK$2),MONTH(AK$2),15),$AD$2,$AE$2,FALSE,DATE(YEAR($AD596),MONTH($AD596),1),DATE(YEAR($AE596),MONTH($AE596),28)),0)</f>
      </c>
      <c r="AL596" s="18">
        <f>IFERROR(_xlfn.BETA.DIST(DATE(YEAR(AL$2),MONTH(AL$2),15),$AD$2,$AE$2,FALSE,DATE(YEAR($AD596),MONTH($AD596),1),DATE(YEAR($AE596),MONTH($AE596),28)),0)</f>
      </c>
      <c r="AM596" s="18">
        <f>IFERROR(_xlfn.BETA.DIST(DATE(YEAR(AM$2),MONTH(AM$2),15),$AD$2,$AE$2,FALSE,DATE(YEAR($AD596),MONTH($AD596),1),DATE(YEAR($AE596),MONTH($AE596),28)),0)</f>
      </c>
      <c r="AN596" s="18">
        <f>IFERROR(_xlfn.BETA.DIST(DATE(YEAR(AN$2),MONTH(AN$2),15),$AD$2,$AE$2,FALSE,DATE(YEAR($AD596),MONTH($AD596),1),DATE(YEAR($AE596),MONTH($AE596),28)),0)</f>
      </c>
      <c r="AO596" s="18">
        <f>IFERROR(_xlfn.BETA.DIST(DATE(YEAR(AO$2),MONTH(AO$2),15),$AD$2,$AE$2,FALSE,DATE(YEAR($AD596),MONTH($AD596),1),DATE(YEAR($AE596),MONTH($AE596),28)),0)</f>
      </c>
      <c r="AP596" s="18">
        <f>IFERROR(_xlfn.BETA.DIST(DATE(YEAR(AP$2),MONTH(AP$2),15),$AD$2,$AE$2,FALSE,DATE(YEAR($AD596),MONTH($AD596),1),DATE(YEAR($AE596),MONTH($AE596),28)),0)</f>
      </c>
      <c r="AQ596" s="18">
        <f>IFERROR(_xlfn.BETA.DIST(DATE(YEAR(AQ$2),MONTH(AQ$2),15),$AD$2,$AE$2,FALSE,DATE(YEAR($AD596),MONTH($AD596),1),DATE(YEAR($AE596),MONTH($AE596),28)),0)</f>
      </c>
      <c r="AR596" s="18">
        <f>IFERROR(_xlfn.BETA.DIST(DATE(YEAR(AR$2),MONTH(AR$2),15),$AD$2,$AE$2,FALSE,DATE(YEAR($AD596),MONTH($AD596),1),DATE(YEAR($AE596),MONTH($AE596),28)),0)</f>
      </c>
      <c r="AS596" s="18">
        <f>IFERROR(_xlfn.BETA.DIST(DATE(YEAR(AS$2),MONTH(AS$2),15),$AD$2,$AE$2,FALSE,DATE(YEAR($AD596),MONTH($AD596),1),DATE(YEAR($AE596),MONTH($AE596),28)),0)</f>
      </c>
      <c r="AT596" s="18">
        <f>IFERROR(_xlfn.BETA.DIST(DATE(YEAR(AT$2),MONTH(AT$2),15),$AD$2,$AE$2,FALSE,DATE(YEAR($AD596),MONTH($AD596),1),DATE(YEAR($AE596),MONTH($AE596),28)),0)</f>
      </c>
      <c r="AU596" s="18">
        <f>IFERROR(_xlfn.BETA.DIST(DATE(YEAR(AU$2),MONTH(AU$2),15),$AD$2,$AE$2,FALSE,DATE(YEAR($AD596),MONTH($AD596),1),DATE(YEAR($AE596),MONTH($AE596),28)),0)</f>
      </c>
      <c r="AV596" s="18">
        <f>SUM(AG596:AU596)</f>
      </c>
      <c r="AW596" s="18">
        <f>IF(J596&lt;&gt;0,J596,IF($AV596=0,0,AG596/$AV596*$Z596))</f>
      </c>
      <c r="AX596" s="18">
        <f>IF(K596&lt;&gt;0,K596,IF($AV596=0,0,AH596/$AV596*$Z596))</f>
      </c>
      <c r="AY596" s="18">
        <f>IF(L596&lt;&gt;0,L596,IF($AV596=0,0,AI596/$AV596*$Z596))</f>
      </c>
      <c r="AZ596" s="18">
        <f>IF(M596&lt;&gt;0,M596,IF($AV596=0,0,AJ596/$AV596*$Z596))</f>
      </c>
      <c r="BA596" s="18">
        <f>IF(N596&lt;&gt;0,N596,IF($AV596=0,0,AK596/$AV596*$Z596))</f>
      </c>
      <c r="BB596" s="18">
        <f>IF(O596&lt;&gt;0,O596,IF($AV596=0,0,AL596/$AV596*$Z596))</f>
      </c>
      <c r="BC596" s="18">
        <f>IF(P596&lt;&gt;0,P596,IF($AV596=0,0,AM596/$AV596*$Z596))</f>
      </c>
      <c r="BD596" s="18">
        <f>IF(Q596&lt;&gt;0,Q596,IF($AV596=0,0,AN596/$AV596*$Z596))</f>
      </c>
      <c r="BE596" s="18">
        <f>IF(R596&lt;&gt;0,R596,IF($AV596=0,0,AO596/$AV596*$Z596))</f>
      </c>
      <c r="BF596" s="18">
        <f>IF(S596&lt;&gt;0,S596,IF($AV596=0,0,AP596/$AV596*$Z596))</f>
      </c>
      <c r="BG596" s="18">
        <f>IF(T596&lt;&gt;0,T596,IF($AV596=0,0,AQ596/$AV596*$Z596))</f>
      </c>
      <c r="BH596" s="18">
        <f>IF(U596&lt;&gt;0,U596,IF($AV596=0,0,AR596/$AV596*$Z596))</f>
      </c>
      <c r="BI596" s="18">
        <f>IF(V596&lt;&gt;0,V596,IF($AV596=0,0,AS596/$AV596*$Z596))</f>
      </c>
      <c r="BJ596" s="18">
        <f>IF(W596&lt;&gt;0,W596,IF($AV596=0,0,AT596/$AV596*$Z596))</f>
      </c>
      <c r="BK596" s="18">
        <f>IF(X596&lt;&gt;0,X596,IF($AV596=0,0,AU596/$AV596*$Z596))</f>
      </c>
      <c r="BL596" s="18">
        <f>SUM(AW596:BK596)</f>
      </c>
      <c r="BM596" s="17" t="str">
        <v/>
      </c>
    </row>
    <row r="597" outlineLevel="4">
      <c r="A597" s="5" t="str">
        <v>14.2.01</v>
      </c>
      <c r="B597" s="5" t="str">
        <v/>
      </c>
      <c r="C597" s="5" t="str">
        <v>BSKDGNGENGR05</v>
      </c>
      <c r="D597" s="5" t="str">
        <v>BSKDGNGENGR05</v>
      </c>
      <c r="E597" s="19">
        <f>IFERROR(_xlfn.XLOOKUP(F597,Assumptions!B:B,Assumptions!C:C),0)</f>
      </c>
      <c r="F597" s="5" t="str">
        <v>Advanced Payment</v>
      </c>
      <c r="G597" s="5" t="str">
        <v/>
      </c>
      <c r="H597" s="18">
        <f>G596*E597</f>
      </c>
      <c r="I597" s="18">
        <f>H597*(1-0)</f>
      </c>
      <c r="J597" s="18">
        <v>0</v>
      </c>
      <c r="K597" s="18">
        <v>0</v>
      </c>
      <c r="L597" s="18">
        <v>0</v>
      </c>
      <c r="M597" s="18">
        <v>0</v>
      </c>
      <c r="N597" s="18">
        <v>0</v>
      </c>
      <c r="O597" s="18">
        <v>0</v>
      </c>
      <c r="P597" s="18">
        <v>0</v>
      </c>
      <c r="Q597" s="18">
        <v>0</v>
      </c>
      <c r="R597" s="18">
        <v>0</v>
      </c>
      <c r="S597" s="18">
        <v>0</v>
      </c>
      <c r="T597" s="18">
        <v>0</v>
      </c>
      <c r="U597" s="18">
        <v>0</v>
      </c>
      <c r="V597" s="18">
        <v>0</v>
      </c>
      <c r="W597" s="18">
        <v>0</v>
      </c>
      <c r="X597" s="18">
        <v>0</v>
      </c>
      <c r="Y597" s="18">
        <f>SUM(J597:X597)</f>
      </c>
      <c r="Z597" s="18">
        <f>I597-Y597</f>
      </c>
      <c r="AA597" s="20">
        <v>46026</v>
      </c>
      <c r="AB597" s="20">
        <v>46026</v>
      </c>
      <c r="AC597" s="18">
        <f>IFERROR(_xlfn.XLOOKUP(F597,Assumptions!B:B,Assumptions!D:D),0)</f>
      </c>
      <c r="AD597" s="20">
        <f>AA597+AC597</f>
      </c>
      <c r="AE597" s="20">
        <f>AC597+AB597</f>
      </c>
      <c r="AF597" s="5" t="str">
        <v/>
      </c>
      <c r="AG597" s="18">
        <f>IFERROR(_xlfn.BETA.DIST(DATE(YEAR(AG$2),MONTH(AG$2),15),$AD$2,$AE$2,FALSE,DATE(YEAR($AD597),MONTH($AD597),1),DATE(YEAR($AE597),MONTH($AE597),28)),0)</f>
      </c>
      <c r="AH597" s="18">
        <f>IFERROR(_xlfn.BETA.DIST(DATE(YEAR(AH$2),MONTH(AH$2),15),$AD$2,$AE$2,FALSE,DATE(YEAR($AD597),MONTH($AD597),1),DATE(YEAR($AE597),MONTH($AE597),28)),0)</f>
      </c>
      <c r="AI597" s="18">
        <f>IFERROR(_xlfn.BETA.DIST(DATE(YEAR(AI$2),MONTH(AI$2),15),$AD$2,$AE$2,FALSE,DATE(YEAR($AD597),MONTH($AD597),1),DATE(YEAR($AE597),MONTH($AE597),28)),0)</f>
      </c>
      <c r="AJ597" s="18">
        <f>IFERROR(_xlfn.BETA.DIST(DATE(YEAR(AJ$2),MONTH(AJ$2),15),$AD$2,$AE$2,FALSE,DATE(YEAR($AD597),MONTH($AD597),1),DATE(YEAR($AE597),MONTH($AE597),28)),0)</f>
      </c>
      <c r="AK597" s="18">
        <f>IFERROR(_xlfn.BETA.DIST(DATE(YEAR(AK$2),MONTH(AK$2),15),$AD$2,$AE$2,FALSE,DATE(YEAR($AD597),MONTH($AD597),1),DATE(YEAR($AE597),MONTH($AE597),28)),0)</f>
      </c>
      <c r="AL597" s="18">
        <f>IFERROR(_xlfn.BETA.DIST(DATE(YEAR(AL$2),MONTH(AL$2),15),$AD$2,$AE$2,FALSE,DATE(YEAR($AD597),MONTH($AD597),1),DATE(YEAR($AE597),MONTH($AE597),28)),0)</f>
      </c>
      <c r="AM597" s="18">
        <f>IFERROR(_xlfn.BETA.DIST(DATE(YEAR(AM$2),MONTH(AM$2),15),$AD$2,$AE$2,FALSE,DATE(YEAR($AD597),MONTH($AD597),1),DATE(YEAR($AE597),MONTH($AE597),28)),0)</f>
      </c>
      <c r="AN597" s="18">
        <f>IFERROR(_xlfn.BETA.DIST(DATE(YEAR(AN$2),MONTH(AN$2),15),$AD$2,$AE$2,FALSE,DATE(YEAR($AD597),MONTH($AD597),1),DATE(YEAR($AE597),MONTH($AE597),28)),0)</f>
      </c>
      <c r="AO597" s="18">
        <f>IFERROR(_xlfn.BETA.DIST(DATE(YEAR(AO$2),MONTH(AO$2),15),$AD$2,$AE$2,FALSE,DATE(YEAR($AD597),MONTH($AD597),1),DATE(YEAR($AE597),MONTH($AE597),28)),0)</f>
      </c>
      <c r="AP597" s="18">
        <f>IFERROR(_xlfn.BETA.DIST(DATE(YEAR(AP$2),MONTH(AP$2),15),$AD$2,$AE$2,FALSE,DATE(YEAR($AD597),MONTH($AD597),1),DATE(YEAR($AE597),MONTH($AE597),28)),0)</f>
      </c>
      <c r="AQ597" s="18">
        <f>IFERROR(_xlfn.BETA.DIST(DATE(YEAR(AQ$2),MONTH(AQ$2),15),$AD$2,$AE$2,FALSE,DATE(YEAR($AD597),MONTH($AD597),1),DATE(YEAR($AE597),MONTH($AE597),28)),0)</f>
      </c>
      <c r="AR597" s="18">
        <f>IFERROR(_xlfn.BETA.DIST(DATE(YEAR(AR$2),MONTH(AR$2),15),$AD$2,$AE$2,FALSE,DATE(YEAR($AD597),MONTH($AD597),1),DATE(YEAR($AE597),MONTH($AE597),28)),0)</f>
      </c>
      <c r="AS597" s="18">
        <f>IFERROR(_xlfn.BETA.DIST(DATE(YEAR(AS$2),MONTH(AS$2),15),$AD$2,$AE$2,FALSE,DATE(YEAR($AD597),MONTH($AD597),1),DATE(YEAR($AE597),MONTH($AE597),28)),0)</f>
      </c>
      <c r="AT597" s="18">
        <f>IFERROR(_xlfn.BETA.DIST(DATE(YEAR(AT$2),MONTH(AT$2),15),$AD$2,$AE$2,FALSE,DATE(YEAR($AD597),MONTH($AD597),1),DATE(YEAR($AE597),MONTH($AE597),28)),0)</f>
      </c>
      <c r="AU597" s="18">
        <f>IFERROR(_xlfn.BETA.DIST(DATE(YEAR(AU$2),MONTH(AU$2),15),$AD$2,$AE$2,FALSE,DATE(YEAR($AD597),MONTH($AD597),1),DATE(YEAR($AE597),MONTH($AE597),28)),0)</f>
      </c>
      <c r="AV597" s="18">
        <f>SUM(AG597:AU597)</f>
      </c>
      <c r="AW597" s="18">
        <f>IF(J597&lt;&gt;0,J597,IF($AV597=0,0,AG597/$AV597*$Z597))</f>
      </c>
      <c r="AX597" s="18">
        <f>IF(K597&lt;&gt;0,K597,IF($AV597=0,0,AH597/$AV597*$Z597))</f>
      </c>
      <c r="AY597" s="18">
        <f>IF(L597&lt;&gt;0,L597,IF($AV597=0,0,AI597/$AV597*$Z597))</f>
      </c>
      <c r="AZ597" s="18">
        <f>IF(M597&lt;&gt;0,M597,IF($AV597=0,0,AJ597/$AV597*$Z597))</f>
      </c>
      <c r="BA597" s="18">
        <f>IF(N597&lt;&gt;0,N597,IF($AV597=0,0,AK597/$AV597*$Z597))</f>
      </c>
      <c r="BB597" s="18">
        <f>IF(O597&lt;&gt;0,O597,IF($AV597=0,0,AL597/$AV597*$Z597))</f>
      </c>
      <c r="BC597" s="18">
        <f>IF(P597&lt;&gt;0,P597,IF($AV597=0,0,AM597/$AV597*$Z597))</f>
      </c>
      <c r="BD597" s="18">
        <f>IF(Q597&lt;&gt;0,Q597,IF($AV597=0,0,AN597/$AV597*$Z597))</f>
      </c>
      <c r="BE597" s="18">
        <f>IF(R597&lt;&gt;0,R597,IF($AV597=0,0,AO597/$AV597*$Z597))</f>
      </c>
      <c r="BF597" s="18">
        <f>IF(S597&lt;&gt;0,S597,IF($AV597=0,0,AP597/$AV597*$Z597))</f>
      </c>
      <c r="BG597" s="18">
        <f>IF(T597&lt;&gt;0,T597,IF($AV597=0,0,AQ597/$AV597*$Z597))</f>
      </c>
      <c r="BH597" s="18">
        <f>IF(U597&lt;&gt;0,U597,IF($AV597=0,0,AR597/$AV597*$Z597))</f>
      </c>
      <c r="BI597" s="18">
        <f>IF(V597&lt;&gt;0,V597,IF($AV597=0,0,AS597/$AV597*$Z597))</f>
      </c>
      <c r="BJ597" s="18">
        <f>IF(W597&lt;&gt;0,W597,IF($AV597=0,0,AT597/$AV597*$Z597))</f>
      </c>
      <c r="BK597" s="18">
        <f>IF(X597&lt;&gt;0,X597,IF($AV597=0,0,AU597/$AV597*$Z597))</f>
      </c>
      <c r="BL597" s="18">
        <f>SUM(AW597:BK597)</f>
      </c>
      <c r="BM597" s="18">
        <f>I597-BL597</f>
      </c>
    </row>
    <row r="598" outlineLevel="4">
      <c r="A598" s="5" t="str">
        <v>14.2.01</v>
      </c>
      <c r="B598" s="5" t="str">
        <v/>
      </c>
      <c r="C598" s="5" t="str">
        <v>BSPRELGENG107</v>
      </c>
      <c r="D598" s="5" t="str">
        <v>BSPRELGENG107</v>
      </c>
      <c r="E598" s="19">
        <f>IFERROR(_xlfn.XLOOKUP(F598,Assumptions!B:B,Assumptions!C:C),0)</f>
      </c>
      <c r="F598" s="5" t="str">
        <v>Site Delivery USD</v>
      </c>
      <c r="G598" s="5" t="str">
        <v/>
      </c>
      <c r="H598" s="18">
        <f>G596*E598</f>
      </c>
      <c r="I598" s="18">
        <f>H598*(1-0)</f>
      </c>
      <c r="J598" s="18">
        <v>0</v>
      </c>
      <c r="K598" s="18">
        <v>0</v>
      </c>
      <c r="L598" s="18">
        <v>0</v>
      </c>
      <c r="M598" s="18">
        <v>0</v>
      </c>
      <c r="N598" s="18">
        <v>0</v>
      </c>
      <c r="O598" s="18">
        <v>0</v>
      </c>
      <c r="P598" s="18">
        <v>0</v>
      </c>
      <c r="Q598" s="18">
        <v>0</v>
      </c>
      <c r="R598" s="18">
        <v>0</v>
      </c>
      <c r="S598" s="18">
        <v>0</v>
      </c>
      <c r="T598" s="18">
        <v>0</v>
      </c>
      <c r="U598" s="18">
        <v>0</v>
      </c>
      <c r="V598" s="18">
        <v>0</v>
      </c>
      <c r="W598" s="18">
        <v>0</v>
      </c>
      <c r="X598" s="18">
        <v>0</v>
      </c>
      <c r="Y598" s="18">
        <f>SUM(J598:X598)</f>
      </c>
      <c r="Z598" s="18">
        <f>I598-Y598</f>
      </c>
      <c r="AA598" s="20">
        <v>46294</v>
      </c>
      <c r="AB598" s="20">
        <v>46294</v>
      </c>
      <c r="AC598" s="18">
        <f>IFERROR(_xlfn.XLOOKUP(F598,Assumptions!B:B,Assumptions!D:D),0)</f>
      </c>
      <c r="AD598" s="20">
        <f>AA598+AC598</f>
      </c>
      <c r="AE598" s="20">
        <f>AC598+AB598</f>
      </c>
      <c r="AF598" s="5" t="str">
        <v/>
      </c>
      <c r="AG598" s="18">
        <f>IFERROR(_xlfn.BETA.DIST(DATE(YEAR(AG$2),MONTH(AG$2),15),$AD$2,$AE$2,FALSE,DATE(YEAR($AD598),MONTH($AD598),1),DATE(YEAR($AE598),MONTH($AE598),28)),0)</f>
      </c>
      <c r="AH598" s="18">
        <f>IFERROR(_xlfn.BETA.DIST(DATE(YEAR(AH$2),MONTH(AH$2),15),$AD$2,$AE$2,FALSE,DATE(YEAR($AD598),MONTH($AD598),1),DATE(YEAR($AE598),MONTH($AE598),28)),0)</f>
      </c>
      <c r="AI598" s="18">
        <f>IFERROR(_xlfn.BETA.DIST(DATE(YEAR(AI$2),MONTH(AI$2),15),$AD$2,$AE$2,FALSE,DATE(YEAR($AD598),MONTH($AD598),1),DATE(YEAR($AE598),MONTH($AE598),28)),0)</f>
      </c>
      <c r="AJ598" s="18">
        <f>IFERROR(_xlfn.BETA.DIST(DATE(YEAR(AJ$2),MONTH(AJ$2),15),$AD$2,$AE$2,FALSE,DATE(YEAR($AD598),MONTH($AD598),1),DATE(YEAR($AE598),MONTH($AE598),28)),0)</f>
      </c>
      <c r="AK598" s="18">
        <f>IFERROR(_xlfn.BETA.DIST(DATE(YEAR(AK$2),MONTH(AK$2),15),$AD$2,$AE$2,FALSE,DATE(YEAR($AD598),MONTH($AD598),1),DATE(YEAR($AE598),MONTH($AE598),28)),0)</f>
      </c>
      <c r="AL598" s="18">
        <f>IFERROR(_xlfn.BETA.DIST(DATE(YEAR(AL$2),MONTH(AL$2),15),$AD$2,$AE$2,FALSE,DATE(YEAR($AD598),MONTH($AD598),1),DATE(YEAR($AE598),MONTH($AE598),28)),0)</f>
      </c>
      <c r="AM598" s="18">
        <f>IFERROR(_xlfn.BETA.DIST(DATE(YEAR(AM$2),MONTH(AM$2),15),$AD$2,$AE$2,FALSE,DATE(YEAR($AD598),MONTH($AD598),1),DATE(YEAR($AE598),MONTH($AE598),28)),0)</f>
      </c>
      <c r="AN598" s="18">
        <f>IFERROR(_xlfn.BETA.DIST(DATE(YEAR(AN$2),MONTH(AN$2),15),$AD$2,$AE$2,FALSE,DATE(YEAR($AD598),MONTH($AD598),1),DATE(YEAR($AE598),MONTH($AE598),28)),0)</f>
      </c>
      <c r="AO598" s="18">
        <f>IFERROR(_xlfn.BETA.DIST(DATE(YEAR(AO$2),MONTH(AO$2),15),$AD$2,$AE$2,FALSE,DATE(YEAR($AD598),MONTH($AD598),1),DATE(YEAR($AE598),MONTH($AE598),28)),0)</f>
      </c>
      <c r="AP598" s="18">
        <f>IFERROR(_xlfn.BETA.DIST(DATE(YEAR(AP$2),MONTH(AP$2),15),$AD$2,$AE$2,FALSE,DATE(YEAR($AD598),MONTH($AD598),1),DATE(YEAR($AE598),MONTH($AE598),28)),0)</f>
      </c>
      <c r="AQ598" s="18">
        <f>IFERROR(_xlfn.BETA.DIST(DATE(YEAR(AQ$2),MONTH(AQ$2),15),$AD$2,$AE$2,FALSE,DATE(YEAR($AD598),MONTH($AD598),1),DATE(YEAR($AE598),MONTH($AE598),28)),0)</f>
      </c>
      <c r="AR598" s="18">
        <f>IFERROR(_xlfn.BETA.DIST(DATE(YEAR(AR$2),MONTH(AR$2),15),$AD$2,$AE$2,FALSE,DATE(YEAR($AD598),MONTH($AD598),1),DATE(YEAR($AE598),MONTH($AE598),28)),0)</f>
      </c>
      <c r="AS598" s="18">
        <f>IFERROR(_xlfn.BETA.DIST(DATE(YEAR(AS$2),MONTH(AS$2),15),$AD$2,$AE$2,FALSE,DATE(YEAR($AD598),MONTH($AD598),1),DATE(YEAR($AE598),MONTH($AE598),28)),0)</f>
      </c>
      <c r="AT598" s="18">
        <f>IFERROR(_xlfn.BETA.DIST(DATE(YEAR(AT$2),MONTH(AT$2),15),$AD$2,$AE$2,FALSE,DATE(YEAR($AD598),MONTH($AD598),1),DATE(YEAR($AE598),MONTH($AE598),28)),0)</f>
      </c>
      <c r="AU598" s="18">
        <f>IFERROR(_xlfn.BETA.DIST(DATE(YEAR(AU$2),MONTH(AU$2),15),$AD$2,$AE$2,FALSE,DATE(YEAR($AD598),MONTH($AD598),1),DATE(YEAR($AE598),MONTH($AE598),28)),0)</f>
      </c>
      <c r="AV598" s="18">
        <f>SUM(AG598:AU598)</f>
      </c>
      <c r="AW598" s="18">
        <f>IF(J598&lt;&gt;0,J598,IF($AV598=0,0,AG598/$AV598*$Z598))</f>
      </c>
      <c r="AX598" s="18">
        <f>IF(K598&lt;&gt;0,K598,IF($AV598=0,0,AH598/$AV598*$Z598))</f>
      </c>
      <c r="AY598" s="18">
        <f>IF(L598&lt;&gt;0,L598,IF($AV598=0,0,AI598/$AV598*$Z598))</f>
      </c>
      <c r="AZ598" s="18">
        <f>IF(M598&lt;&gt;0,M598,IF($AV598=0,0,AJ598/$AV598*$Z598))</f>
      </c>
      <c r="BA598" s="18">
        <f>IF(N598&lt;&gt;0,N598,IF($AV598=0,0,AK598/$AV598*$Z598))</f>
      </c>
      <c r="BB598" s="18">
        <f>IF(O598&lt;&gt;0,O598,IF($AV598=0,0,AL598/$AV598*$Z598))</f>
      </c>
      <c r="BC598" s="18">
        <f>IF(P598&lt;&gt;0,P598,IF($AV598=0,0,AM598/$AV598*$Z598))</f>
      </c>
      <c r="BD598" s="18">
        <f>IF(Q598&lt;&gt;0,Q598,IF($AV598=0,0,AN598/$AV598*$Z598))</f>
      </c>
      <c r="BE598" s="18">
        <f>IF(R598&lt;&gt;0,R598,IF($AV598=0,0,AO598/$AV598*$Z598))</f>
      </c>
      <c r="BF598" s="18">
        <f>IF(S598&lt;&gt;0,S598,IF($AV598=0,0,AP598/$AV598*$Z598))</f>
      </c>
      <c r="BG598" s="18">
        <f>IF(T598&lt;&gt;0,T598,IF($AV598=0,0,AQ598/$AV598*$Z598))</f>
      </c>
      <c r="BH598" s="18">
        <f>IF(U598&lt;&gt;0,U598,IF($AV598=0,0,AR598/$AV598*$Z598))</f>
      </c>
      <c r="BI598" s="18">
        <f>IF(V598&lt;&gt;0,V598,IF($AV598=0,0,AS598/$AV598*$Z598))</f>
      </c>
      <c r="BJ598" s="18">
        <f>IF(W598&lt;&gt;0,W598,IF($AV598=0,0,AT598/$AV598*$Z598))</f>
      </c>
      <c r="BK598" s="18">
        <f>IF(X598&lt;&gt;0,X598,IF($AV598=0,0,AU598/$AV598*$Z598))</f>
      </c>
      <c r="BL598" s="18">
        <f>SUM(AW598:BK598)</f>
      </c>
      <c r="BM598" s="18">
        <f>I598-BL598</f>
      </c>
    </row>
    <row r="599" outlineLevel="4">
      <c r="A599" s="5" t="str">
        <v>14.2.01</v>
      </c>
      <c r="B599" s="5" t="str">
        <v/>
      </c>
      <c r="C599" s="5" t="str">
        <v>BSKDGNGENGR07</v>
      </c>
      <c r="D599" s="5" t="str">
        <v>BSKDGNGENGR07</v>
      </c>
      <c r="E599" s="19">
        <f>IFERROR(_xlfn.XLOOKUP(F599,Assumptions!B:B,Assumptions!C:C),0)</f>
      </c>
      <c r="F599" s="5" t="str">
        <v>Retention</v>
      </c>
      <c r="G599" s="5" t="str">
        <v/>
      </c>
      <c r="H599" s="18">
        <f>G596*E599</f>
      </c>
      <c r="I599" s="18">
        <f>H599*(1-0)</f>
      </c>
      <c r="J599" s="18">
        <v>0</v>
      </c>
      <c r="K599" s="18">
        <v>0</v>
      </c>
      <c r="L599" s="18">
        <v>0</v>
      </c>
      <c r="M599" s="18">
        <v>0</v>
      </c>
      <c r="N599" s="18">
        <v>0</v>
      </c>
      <c r="O599" s="18">
        <v>0</v>
      </c>
      <c r="P599" s="18">
        <v>0</v>
      </c>
      <c r="Q599" s="18">
        <v>0</v>
      </c>
      <c r="R599" s="18">
        <v>0</v>
      </c>
      <c r="S599" s="18">
        <v>0</v>
      </c>
      <c r="T599" s="18">
        <v>0</v>
      </c>
      <c r="U599" s="18">
        <v>0</v>
      </c>
      <c r="V599" s="18">
        <v>0</v>
      </c>
      <c r="W599" s="18">
        <v>0</v>
      </c>
      <c r="X599" s="18">
        <v>0</v>
      </c>
      <c r="Y599" s="18">
        <f>SUM(J599:X599)</f>
      </c>
      <c r="Z599" s="18">
        <f>I599-Y599</f>
      </c>
      <c r="AA599" s="20">
        <v>46483</v>
      </c>
      <c r="AB599" s="20">
        <v>46483</v>
      </c>
      <c r="AC599" s="18">
        <f>IFERROR(_xlfn.XLOOKUP(F599,Assumptions!B:B,Assumptions!D:D),0)</f>
      </c>
      <c r="AD599" s="20">
        <f>AA599+AC599</f>
      </c>
      <c r="AE599" s="20">
        <f>AC599+AB599</f>
      </c>
      <c r="AF599" s="5" t="str">
        <v/>
      </c>
      <c r="AG599" s="18">
        <f>IFERROR(_xlfn.BETA.DIST(DATE(YEAR(AG$2),MONTH(AG$2),15),$AD$2,$AE$2,FALSE,DATE(YEAR($AD599),MONTH($AD599),1),DATE(YEAR($AE599),MONTH($AE599),28)),0)</f>
      </c>
      <c r="AH599" s="18">
        <f>IFERROR(_xlfn.BETA.DIST(DATE(YEAR(AH$2),MONTH(AH$2),15),$AD$2,$AE$2,FALSE,DATE(YEAR($AD599),MONTH($AD599),1),DATE(YEAR($AE599),MONTH($AE599),28)),0)</f>
      </c>
      <c r="AI599" s="18">
        <f>IFERROR(_xlfn.BETA.DIST(DATE(YEAR(AI$2),MONTH(AI$2),15),$AD$2,$AE$2,FALSE,DATE(YEAR($AD599),MONTH($AD599),1),DATE(YEAR($AE599),MONTH($AE599),28)),0)</f>
      </c>
      <c r="AJ599" s="18">
        <f>IFERROR(_xlfn.BETA.DIST(DATE(YEAR(AJ$2),MONTH(AJ$2),15),$AD$2,$AE$2,FALSE,DATE(YEAR($AD599),MONTH($AD599),1),DATE(YEAR($AE599),MONTH($AE599),28)),0)</f>
      </c>
      <c r="AK599" s="18">
        <f>IFERROR(_xlfn.BETA.DIST(DATE(YEAR(AK$2),MONTH(AK$2),15),$AD$2,$AE$2,FALSE,DATE(YEAR($AD599),MONTH($AD599),1),DATE(YEAR($AE599),MONTH($AE599),28)),0)</f>
      </c>
      <c r="AL599" s="18">
        <f>IFERROR(_xlfn.BETA.DIST(DATE(YEAR(AL$2),MONTH(AL$2),15),$AD$2,$AE$2,FALSE,DATE(YEAR($AD599),MONTH($AD599),1),DATE(YEAR($AE599),MONTH($AE599),28)),0)</f>
      </c>
      <c r="AM599" s="18">
        <f>IFERROR(_xlfn.BETA.DIST(DATE(YEAR(AM$2),MONTH(AM$2),15),$AD$2,$AE$2,FALSE,DATE(YEAR($AD599),MONTH($AD599),1),DATE(YEAR($AE599),MONTH($AE599),28)),0)</f>
      </c>
      <c r="AN599" s="18">
        <f>IFERROR(_xlfn.BETA.DIST(DATE(YEAR(AN$2),MONTH(AN$2),15),$AD$2,$AE$2,FALSE,DATE(YEAR($AD599),MONTH($AD599),1),DATE(YEAR($AE599),MONTH($AE599),28)),0)</f>
      </c>
      <c r="AO599" s="18">
        <f>IFERROR(_xlfn.BETA.DIST(DATE(YEAR(AO$2),MONTH(AO$2),15),$AD$2,$AE$2,FALSE,DATE(YEAR($AD599),MONTH($AD599),1),DATE(YEAR($AE599),MONTH($AE599),28)),0)</f>
      </c>
      <c r="AP599" s="18">
        <f>IFERROR(_xlfn.BETA.DIST(DATE(YEAR(AP$2),MONTH(AP$2),15),$AD$2,$AE$2,FALSE,DATE(YEAR($AD599),MONTH($AD599),1),DATE(YEAR($AE599),MONTH($AE599),28)),0)</f>
      </c>
      <c r="AQ599" s="18">
        <f>IFERROR(_xlfn.BETA.DIST(DATE(YEAR(AQ$2),MONTH(AQ$2),15),$AD$2,$AE$2,FALSE,DATE(YEAR($AD599),MONTH($AD599),1),DATE(YEAR($AE599),MONTH($AE599),28)),0)</f>
      </c>
      <c r="AR599" s="18">
        <f>IFERROR(_xlfn.BETA.DIST(DATE(YEAR(AR$2),MONTH(AR$2),15),$AD$2,$AE$2,FALSE,DATE(YEAR($AD599),MONTH($AD599),1),DATE(YEAR($AE599),MONTH($AE599),28)),0)</f>
      </c>
      <c r="AS599" s="18">
        <f>IFERROR(_xlfn.BETA.DIST(DATE(YEAR(AS$2),MONTH(AS$2),15),$AD$2,$AE$2,FALSE,DATE(YEAR($AD599),MONTH($AD599),1),DATE(YEAR($AE599),MONTH($AE599),28)),0)</f>
      </c>
      <c r="AT599" s="18">
        <f>IFERROR(_xlfn.BETA.DIST(DATE(YEAR(AT$2),MONTH(AT$2),15),$AD$2,$AE$2,FALSE,DATE(YEAR($AD599),MONTH($AD599),1),DATE(YEAR($AE599),MONTH($AE599),28)),0)</f>
      </c>
      <c r="AU599" s="18">
        <f>IFERROR(_xlfn.BETA.DIST(DATE(YEAR(AU$2),MONTH(AU$2),15),$AD$2,$AE$2,FALSE,DATE(YEAR($AD599),MONTH($AD599),1),DATE(YEAR($AE599),MONTH($AE599),28)),0)</f>
      </c>
      <c r="AV599" s="18">
        <f>SUM(AG599:AU599)</f>
      </c>
      <c r="AW599" s="18">
        <f>IF(J599&lt;&gt;0,J599,IF($AV599=0,0,AG599/$AV599*$Z599))</f>
      </c>
      <c r="AX599" s="18">
        <f>IF(K599&lt;&gt;0,K599,IF($AV599=0,0,AH599/$AV599*$Z599))</f>
      </c>
      <c r="AY599" s="18">
        <f>IF(L599&lt;&gt;0,L599,IF($AV599=0,0,AI599/$AV599*$Z599))</f>
      </c>
      <c r="AZ599" s="18">
        <f>IF(M599&lt;&gt;0,M599,IF($AV599=0,0,AJ599/$AV599*$Z599))</f>
      </c>
      <c r="BA599" s="18">
        <f>IF(N599&lt;&gt;0,N599,IF($AV599=0,0,AK599/$AV599*$Z599))</f>
      </c>
      <c r="BB599" s="18">
        <f>IF(O599&lt;&gt;0,O599,IF($AV599=0,0,AL599/$AV599*$Z599))</f>
      </c>
      <c r="BC599" s="18">
        <f>IF(P599&lt;&gt;0,P599,IF($AV599=0,0,AM599/$AV599*$Z599))</f>
      </c>
      <c r="BD599" s="18">
        <f>IF(Q599&lt;&gt;0,Q599,IF($AV599=0,0,AN599/$AV599*$Z599))</f>
      </c>
      <c r="BE599" s="18">
        <f>IF(R599&lt;&gt;0,R599,IF($AV599=0,0,AO599/$AV599*$Z599))</f>
      </c>
      <c r="BF599" s="18">
        <f>IF(S599&lt;&gt;0,S599,IF($AV599=0,0,AP599/$AV599*$Z599))</f>
      </c>
      <c r="BG599" s="18">
        <f>IF(T599&lt;&gt;0,T599,IF($AV599=0,0,AQ599/$AV599*$Z599))</f>
      </c>
      <c r="BH599" s="18">
        <f>IF(U599&lt;&gt;0,U599,IF($AV599=0,0,AR599/$AV599*$Z599))</f>
      </c>
      <c r="BI599" s="18">
        <f>IF(V599&lt;&gt;0,V599,IF($AV599=0,0,AS599/$AV599*$Z599))</f>
      </c>
      <c r="BJ599" s="18">
        <f>IF(W599&lt;&gt;0,W599,IF($AV599=0,0,AT599/$AV599*$Z599))</f>
      </c>
      <c r="BK599" s="18">
        <f>IF(X599&lt;&gt;0,X599,IF($AV599=0,0,AU599/$AV599*$Z599))</f>
      </c>
      <c r="BL599" s="18">
        <f>SUM(AW599:BK599)</f>
      </c>
      <c r="BM599" s="18">
        <f>I599-BL599</f>
      </c>
    </row>
    <row r="600" outlineLevel="3">
      <c r="A600" s="17" t="str">
        <v>14.1.11</v>
      </c>
      <c r="B600" s="17" t="str">
        <v/>
      </c>
      <c r="C600" s="17" t="str">
        <v/>
      </c>
      <c r="D600" s="17" t="str">
        <v/>
      </c>
      <c r="E600" s="17" t="str">
        <v>14.1.11</v>
      </c>
      <c r="F600" s="17" t="str">
        <v>Single phase GIS surge Arresters</v>
      </c>
      <c r="G600" s="17">
        <v>4417.2</v>
      </c>
      <c r="H600" s="17" t="str">
        <v/>
      </c>
      <c r="I600" s="17" t="str">
        <v/>
      </c>
      <c r="J600" s="17" t="str">
        <v/>
      </c>
      <c r="K600" s="17" t="str">
        <v/>
      </c>
      <c r="L600" s="17" t="str">
        <v/>
      </c>
      <c r="M600" s="17" t="str">
        <v/>
      </c>
      <c r="N600" s="17" t="str">
        <v/>
      </c>
      <c r="O600" s="17" t="str">
        <v/>
      </c>
      <c r="P600" s="17" t="str">
        <v/>
      </c>
      <c r="Q600" s="17" t="str">
        <v/>
      </c>
      <c r="R600" s="17" t="str">
        <v/>
      </c>
      <c r="S600" s="17" t="str">
        <v/>
      </c>
      <c r="T600" s="17" t="str">
        <v/>
      </c>
      <c r="U600" s="17" t="str">
        <v/>
      </c>
      <c r="V600" s="17" t="str">
        <v/>
      </c>
      <c r="W600" s="17" t="str">
        <v/>
      </c>
      <c r="X600" s="17" t="str">
        <v/>
      </c>
      <c r="Y600" s="17" t="str">
        <v/>
      </c>
      <c r="Z600" s="17" t="str">
        <v/>
      </c>
      <c r="AA600" s="17" t="str">
        <v/>
      </c>
      <c r="AB600" s="17" t="str">
        <v/>
      </c>
      <c r="AC600" s="17" t="str">
        <v/>
      </c>
      <c r="AD600" s="17" t="str">
        <v/>
      </c>
      <c r="AE600" s="17" t="str">
        <v/>
      </c>
      <c r="AF600" s="5" t="str">
        <v/>
      </c>
      <c r="AG600" s="18">
        <f>IFERROR(_xlfn.BETA.DIST(DATE(YEAR(AG$2),MONTH(AG$2),15),$AD$2,$AE$2,FALSE,DATE(YEAR($AD600),MONTH($AD600),1),DATE(YEAR($AE600),MONTH($AE600),28)),0)</f>
      </c>
      <c r="AH600" s="18">
        <f>IFERROR(_xlfn.BETA.DIST(DATE(YEAR(AH$2),MONTH(AH$2),15),$AD$2,$AE$2,FALSE,DATE(YEAR($AD600),MONTH($AD600),1),DATE(YEAR($AE600),MONTH($AE600),28)),0)</f>
      </c>
      <c r="AI600" s="18">
        <f>IFERROR(_xlfn.BETA.DIST(DATE(YEAR(AI$2),MONTH(AI$2),15),$AD$2,$AE$2,FALSE,DATE(YEAR($AD600),MONTH($AD600),1),DATE(YEAR($AE600),MONTH($AE600),28)),0)</f>
      </c>
      <c r="AJ600" s="18">
        <f>IFERROR(_xlfn.BETA.DIST(DATE(YEAR(AJ$2),MONTH(AJ$2),15),$AD$2,$AE$2,FALSE,DATE(YEAR($AD600),MONTH($AD600),1),DATE(YEAR($AE600),MONTH($AE600),28)),0)</f>
      </c>
      <c r="AK600" s="18">
        <f>IFERROR(_xlfn.BETA.DIST(DATE(YEAR(AK$2),MONTH(AK$2),15),$AD$2,$AE$2,FALSE,DATE(YEAR($AD600),MONTH($AD600),1),DATE(YEAR($AE600),MONTH($AE600),28)),0)</f>
      </c>
      <c r="AL600" s="18">
        <f>IFERROR(_xlfn.BETA.DIST(DATE(YEAR(AL$2),MONTH(AL$2),15),$AD$2,$AE$2,FALSE,DATE(YEAR($AD600),MONTH($AD600),1),DATE(YEAR($AE600),MONTH($AE600),28)),0)</f>
      </c>
      <c r="AM600" s="18">
        <f>IFERROR(_xlfn.BETA.DIST(DATE(YEAR(AM$2),MONTH(AM$2),15),$AD$2,$AE$2,FALSE,DATE(YEAR($AD600),MONTH($AD600),1),DATE(YEAR($AE600),MONTH($AE600),28)),0)</f>
      </c>
      <c r="AN600" s="18">
        <f>IFERROR(_xlfn.BETA.DIST(DATE(YEAR(AN$2),MONTH(AN$2),15),$AD$2,$AE$2,FALSE,DATE(YEAR($AD600),MONTH($AD600),1),DATE(YEAR($AE600),MONTH($AE600),28)),0)</f>
      </c>
      <c r="AO600" s="18">
        <f>IFERROR(_xlfn.BETA.DIST(DATE(YEAR(AO$2),MONTH(AO$2),15),$AD$2,$AE$2,FALSE,DATE(YEAR($AD600),MONTH($AD600),1),DATE(YEAR($AE600),MONTH($AE600),28)),0)</f>
      </c>
      <c r="AP600" s="18">
        <f>IFERROR(_xlfn.BETA.DIST(DATE(YEAR(AP$2),MONTH(AP$2),15),$AD$2,$AE$2,FALSE,DATE(YEAR($AD600),MONTH($AD600),1),DATE(YEAR($AE600),MONTH($AE600),28)),0)</f>
      </c>
      <c r="AQ600" s="18">
        <f>IFERROR(_xlfn.BETA.DIST(DATE(YEAR(AQ$2),MONTH(AQ$2),15),$AD$2,$AE$2,FALSE,DATE(YEAR($AD600),MONTH($AD600),1),DATE(YEAR($AE600),MONTH($AE600),28)),0)</f>
      </c>
      <c r="AR600" s="18">
        <f>IFERROR(_xlfn.BETA.DIST(DATE(YEAR(AR$2),MONTH(AR$2),15),$AD$2,$AE$2,FALSE,DATE(YEAR($AD600),MONTH($AD600),1),DATE(YEAR($AE600),MONTH($AE600),28)),0)</f>
      </c>
      <c r="AS600" s="18">
        <f>IFERROR(_xlfn.BETA.DIST(DATE(YEAR(AS$2),MONTH(AS$2),15),$AD$2,$AE$2,FALSE,DATE(YEAR($AD600),MONTH($AD600),1),DATE(YEAR($AE600),MONTH($AE600),28)),0)</f>
      </c>
      <c r="AT600" s="18">
        <f>IFERROR(_xlfn.BETA.DIST(DATE(YEAR(AT$2),MONTH(AT$2),15),$AD$2,$AE$2,FALSE,DATE(YEAR($AD600),MONTH($AD600),1),DATE(YEAR($AE600),MONTH($AE600),28)),0)</f>
      </c>
      <c r="AU600" s="18">
        <f>IFERROR(_xlfn.BETA.DIST(DATE(YEAR(AU$2),MONTH(AU$2),15),$AD$2,$AE$2,FALSE,DATE(YEAR($AD600),MONTH($AD600),1),DATE(YEAR($AE600),MONTH($AE600),28)),0)</f>
      </c>
      <c r="AV600" s="18">
        <f>SUM(AG600:AU600)</f>
      </c>
      <c r="AW600" s="18">
        <f>IF(J600&lt;&gt;0,J600,IF($AV600=0,0,AG600/$AV600*$Z600))</f>
      </c>
      <c r="AX600" s="18">
        <f>IF(K600&lt;&gt;0,K600,IF($AV600=0,0,AH600/$AV600*$Z600))</f>
      </c>
      <c r="AY600" s="18">
        <f>IF(L600&lt;&gt;0,L600,IF($AV600=0,0,AI600/$AV600*$Z600))</f>
      </c>
      <c r="AZ600" s="18">
        <f>IF(M600&lt;&gt;0,M600,IF($AV600=0,0,AJ600/$AV600*$Z600))</f>
      </c>
      <c r="BA600" s="18">
        <f>IF(N600&lt;&gt;0,N600,IF($AV600=0,0,AK600/$AV600*$Z600))</f>
      </c>
      <c r="BB600" s="18">
        <f>IF(O600&lt;&gt;0,O600,IF($AV600=0,0,AL600/$AV600*$Z600))</f>
      </c>
      <c r="BC600" s="18">
        <f>IF(P600&lt;&gt;0,P600,IF($AV600=0,0,AM600/$AV600*$Z600))</f>
      </c>
      <c r="BD600" s="18">
        <f>IF(Q600&lt;&gt;0,Q600,IF($AV600=0,0,AN600/$AV600*$Z600))</f>
      </c>
      <c r="BE600" s="18">
        <f>IF(R600&lt;&gt;0,R600,IF($AV600=0,0,AO600/$AV600*$Z600))</f>
      </c>
      <c r="BF600" s="18">
        <f>IF(S600&lt;&gt;0,S600,IF($AV600=0,0,AP600/$AV600*$Z600))</f>
      </c>
      <c r="BG600" s="18">
        <f>IF(T600&lt;&gt;0,T600,IF($AV600=0,0,AQ600/$AV600*$Z600))</f>
      </c>
      <c r="BH600" s="18">
        <f>IF(U600&lt;&gt;0,U600,IF($AV600=0,0,AR600/$AV600*$Z600))</f>
      </c>
      <c r="BI600" s="18">
        <f>IF(V600&lt;&gt;0,V600,IF($AV600=0,0,AS600/$AV600*$Z600))</f>
      </c>
      <c r="BJ600" s="18">
        <f>IF(W600&lt;&gt;0,W600,IF($AV600=0,0,AT600/$AV600*$Z600))</f>
      </c>
      <c r="BK600" s="18">
        <f>IF(X600&lt;&gt;0,X600,IF($AV600=0,0,AU600/$AV600*$Z600))</f>
      </c>
      <c r="BL600" s="18">
        <f>SUM(AW600:BK600)</f>
      </c>
      <c r="BM600" s="17" t="str">
        <v/>
      </c>
    </row>
    <row r="601" outlineLevel="4">
      <c r="A601" s="5" t="str">
        <v>14.1.11</v>
      </c>
      <c r="B601" s="5" t="str">
        <v/>
      </c>
      <c r="C601" s="5" t="str">
        <v>BSKDGNGENGR05</v>
      </c>
      <c r="D601" s="5" t="str">
        <v>BSKDGNGENGR05</v>
      </c>
      <c r="E601" s="19">
        <f>IFERROR(_xlfn.XLOOKUP(F601,Assumptions!B:B,Assumptions!C:C),0)</f>
      </c>
      <c r="F601" s="5" t="str">
        <v>Advanced Payment</v>
      </c>
      <c r="G601" s="5" t="str">
        <v/>
      </c>
      <c r="H601" s="18">
        <f>G600*E601</f>
      </c>
      <c r="I601" s="18">
        <f>H601*(1-0)</f>
      </c>
      <c r="J601" s="18">
        <v>0</v>
      </c>
      <c r="K601" s="18">
        <v>0</v>
      </c>
      <c r="L601" s="18">
        <v>0</v>
      </c>
      <c r="M601" s="18">
        <v>0</v>
      </c>
      <c r="N601" s="18">
        <v>0</v>
      </c>
      <c r="O601" s="18">
        <v>0</v>
      </c>
      <c r="P601" s="18">
        <v>0</v>
      </c>
      <c r="Q601" s="18">
        <v>0</v>
      </c>
      <c r="R601" s="18">
        <v>0</v>
      </c>
      <c r="S601" s="18">
        <v>0</v>
      </c>
      <c r="T601" s="18">
        <v>0</v>
      </c>
      <c r="U601" s="18">
        <v>0</v>
      </c>
      <c r="V601" s="18">
        <v>0</v>
      </c>
      <c r="W601" s="18">
        <v>0</v>
      </c>
      <c r="X601" s="18">
        <v>0</v>
      </c>
      <c r="Y601" s="18">
        <f>SUM(J601:X601)</f>
      </c>
      <c r="Z601" s="18">
        <f>I601-Y601</f>
      </c>
      <c r="AA601" s="20">
        <v>46026</v>
      </c>
      <c r="AB601" s="20">
        <v>46026</v>
      </c>
      <c r="AC601" s="18">
        <f>IFERROR(_xlfn.XLOOKUP(F601,Assumptions!B:B,Assumptions!D:D),0)</f>
      </c>
      <c r="AD601" s="20">
        <f>AA601+AC601</f>
      </c>
      <c r="AE601" s="20">
        <f>AC601+AB601</f>
      </c>
      <c r="AF601" s="5" t="str">
        <v/>
      </c>
      <c r="AG601" s="18">
        <f>IFERROR(_xlfn.BETA.DIST(DATE(YEAR(AG$2),MONTH(AG$2),15),$AD$2,$AE$2,FALSE,DATE(YEAR($AD601),MONTH($AD601),1),DATE(YEAR($AE601),MONTH($AE601),28)),0)</f>
      </c>
      <c r="AH601" s="18">
        <f>IFERROR(_xlfn.BETA.DIST(DATE(YEAR(AH$2),MONTH(AH$2),15),$AD$2,$AE$2,FALSE,DATE(YEAR($AD601),MONTH($AD601),1),DATE(YEAR($AE601),MONTH($AE601),28)),0)</f>
      </c>
      <c r="AI601" s="18">
        <f>IFERROR(_xlfn.BETA.DIST(DATE(YEAR(AI$2),MONTH(AI$2),15),$AD$2,$AE$2,FALSE,DATE(YEAR($AD601),MONTH($AD601),1),DATE(YEAR($AE601),MONTH($AE601),28)),0)</f>
      </c>
      <c r="AJ601" s="18">
        <f>IFERROR(_xlfn.BETA.DIST(DATE(YEAR(AJ$2),MONTH(AJ$2),15),$AD$2,$AE$2,FALSE,DATE(YEAR($AD601),MONTH($AD601),1),DATE(YEAR($AE601),MONTH($AE601),28)),0)</f>
      </c>
      <c r="AK601" s="18">
        <f>IFERROR(_xlfn.BETA.DIST(DATE(YEAR(AK$2),MONTH(AK$2),15),$AD$2,$AE$2,FALSE,DATE(YEAR($AD601),MONTH($AD601),1),DATE(YEAR($AE601),MONTH($AE601),28)),0)</f>
      </c>
      <c r="AL601" s="18">
        <f>IFERROR(_xlfn.BETA.DIST(DATE(YEAR(AL$2),MONTH(AL$2),15),$AD$2,$AE$2,FALSE,DATE(YEAR($AD601),MONTH($AD601),1),DATE(YEAR($AE601),MONTH($AE601),28)),0)</f>
      </c>
      <c r="AM601" s="18">
        <f>IFERROR(_xlfn.BETA.DIST(DATE(YEAR(AM$2),MONTH(AM$2),15),$AD$2,$AE$2,FALSE,DATE(YEAR($AD601),MONTH($AD601),1),DATE(YEAR($AE601),MONTH($AE601),28)),0)</f>
      </c>
      <c r="AN601" s="18">
        <f>IFERROR(_xlfn.BETA.DIST(DATE(YEAR(AN$2),MONTH(AN$2),15),$AD$2,$AE$2,FALSE,DATE(YEAR($AD601),MONTH($AD601),1),DATE(YEAR($AE601),MONTH($AE601),28)),0)</f>
      </c>
      <c r="AO601" s="18">
        <f>IFERROR(_xlfn.BETA.DIST(DATE(YEAR(AO$2),MONTH(AO$2),15),$AD$2,$AE$2,FALSE,DATE(YEAR($AD601),MONTH($AD601),1),DATE(YEAR($AE601),MONTH($AE601),28)),0)</f>
      </c>
      <c r="AP601" s="18">
        <f>IFERROR(_xlfn.BETA.DIST(DATE(YEAR(AP$2),MONTH(AP$2),15),$AD$2,$AE$2,FALSE,DATE(YEAR($AD601),MONTH($AD601),1),DATE(YEAR($AE601),MONTH($AE601),28)),0)</f>
      </c>
      <c r="AQ601" s="18">
        <f>IFERROR(_xlfn.BETA.DIST(DATE(YEAR(AQ$2),MONTH(AQ$2),15),$AD$2,$AE$2,FALSE,DATE(YEAR($AD601),MONTH($AD601),1),DATE(YEAR($AE601),MONTH($AE601),28)),0)</f>
      </c>
      <c r="AR601" s="18">
        <f>IFERROR(_xlfn.BETA.DIST(DATE(YEAR(AR$2),MONTH(AR$2),15),$AD$2,$AE$2,FALSE,DATE(YEAR($AD601),MONTH($AD601),1),DATE(YEAR($AE601),MONTH($AE601),28)),0)</f>
      </c>
      <c r="AS601" s="18">
        <f>IFERROR(_xlfn.BETA.DIST(DATE(YEAR(AS$2),MONTH(AS$2),15),$AD$2,$AE$2,FALSE,DATE(YEAR($AD601),MONTH($AD601),1),DATE(YEAR($AE601),MONTH($AE601),28)),0)</f>
      </c>
      <c r="AT601" s="18">
        <f>IFERROR(_xlfn.BETA.DIST(DATE(YEAR(AT$2),MONTH(AT$2),15),$AD$2,$AE$2,FALSE,DATE(YEAR($AD601),MONTH($AD601),1),DATE(YEAR($AE601),MONTH($AE601),28)),0)</f>
      </c>
      <c r="AU601" s="18">
        <f>IFERROR(_xlfn.BETA.DIST(DATE(YEAR(AU$2),MONTH(AU$2),15),$AD$2,$AE$2,FALSE,DATE(YEAR($AD601),MONTH($AD601),1),DATE(YEAR($AE601),MONTH($AE601),28)),0)</f>
      </c>
      <c r="AV601" s="18">
        <f>SUM(AG601:AU601)</f>
      </c>
      <c r="AW601" s="18">
        <f>IF(J601&lt;&gt;0,J601,IF($AV601=0,0,AG601/$AV601*$Z601))</f>
      </c>
      <c r="AX601" s="18">
        <f>IF(K601&lt;&gt;0,K601,IF($AV601=0,0,AH601/$AV601*$Z601))</f>
      </c>
      <c r="AY601" s="18">
        <f>IF(L601&lt;&gt;0,L601,IF($AV601=0,0,AI601/$AV601*$Z601))</f>
      </c>
      <c r="AZ601" s="18">
        <f>IF(M601&lt;&gt;0,M601,IF($AV601=0,0,AJ601/$AV601*$Z601))</f>
      </c>
      <c r="BA601" s="18">
        <f>IF(N601&lt;&gt;0,N601,IF($AV601=0,0,AK601/$AV601*$Z601))</f>
      </c>
      <c r="BB601" s="18">
        <f>IF(O601&lt;&gt;0,O601,IF($AV601=0,0,AL601/$AV601*$Z601))</f>
      </c>
      <c r="BC601" s="18">
        <f>IF(P601&lt;&gt;0,P601,IF($AV601=0,0,AM601/$AV601*$Z601))</f>
      </c>
      <c r="BD601" s="18">
        <f>IF(Q601&lt;&gt;0,Q601,IF($AV601=0,0,AN601/$AV601*$Z601))</f>
      </c>
      <c r="BE601" s="18">
        <f>IF(R601&lt;&gt;0,R601,IF($AV601=0,0,AO601/$AV601*$Z601))</f>
      </c>
      <c r="BF601" s="18">
        <f>IF(S601&lt;&gt;0,S601,IF($AV601=0,0,AP601/$AV601*$Z601))</f>
      </c>
      <c r="BG601" s="18">
        <f>IF(T601&lt;&gt;0,T601,IF($AV601=0,0,AQ601/$AV601*$Z601))</f>
      </c>
      <c r="BH601" s="18">
        <f>IF(U601&lt;&gt;0,U601,IF($AV601=0,0,AR601/$AV601*$Z601))</f>
      </c>
      <c r="BI601" s="18">
        <f>IF(V601&lt;&gt;0,V601,IF($AV601=0,0,AS601/$AV601*$Z601))</f>
      </c>
      <c r="BJ601" s="18">
        <f>IF(W601&lt;&gt;0,W601,IF($AV601=0,0,AT601/$AV601*$Z601))</f>
      </c>
      <c r="BK601" s="18">
        <f>IF(X601&lt;&gt;0,X601,IF($AV601=0,0,AU601/$AV601*$Z601))</f>
      </c>
      <c r="BL601" s="18">
        <f>SUM(AW601:BK601)</f>
      </c>
      <c r="BM601" s="18">
        <f>I601-BL601</f>
      </c>
    </row>
    <row r="602" outlineLevel="4">
      <c r="A602" s="5" t="str">
        <v>14.1.11</v>
      </c>
      <c r="B602" s="5" t="str">
        <v/>
      </c>
      <c r="C602" s="5" t="str">
        <v>BSPRELGENG107</v>
      </c>
      <c r="D602" s="5" t="str">
        <v>BSPRELGENG107</v>
      </c>
      <c r="E602" s="19">
        <f>IFERROR(_xlfn.XLOOKUP(F602,Assumptions!B:B,Assumptions!C:C),0)</f>
      </c>
      <c r="F602" s="5" t="str">
        <v>Site Delivery USD</v>
      </c>
      <c r="G602" s="5" t="str">
        <v/>
      </c>
      <c r="H602" s="18">
        <f>G600*E602</f>
      </c>
      <c r="I602" s="18">
        <f>H602*(1-0)</f>
      </c>
      <c r="J602" s="18">
        <v>0</v>
      </c>
      <c r="K602" s="18">
        <v>0</v>
      </c>
      <c r="L602" s="18">
        <v>0</v>
      </c>
      <c r="M602" s="18">
        <v>0</v>
      </c>
      <c r="N602" s="18">
        <v>0</v>
      </c>
      <c r="O602" s="18">
        <v>0</v>
      </c>
      <c r="P602" s="18">
        <v>0</v>
      </c>
      <c r="Q602" s="18">
        <v>0</v>
      </c>
      <c r="R602" s="18">
        <v>0</v>
      </c>
      <c r="S602" s="18">
        <v>0</v>
      </c>
      <c r="T602" s="18">
        <v>0</v>
      </c>
      <c r="U602" s="18">
        <v>0</v>
      </c>
      <c r="V602" s="18">
        <v>0</v>
      </c>
      <c r="W602" s="18">
        <v>0</v>
      </c>
      <c r="X602" s="18">
        <v>0</v>
      </c>
      <c r="Y602" s="18">
        <f>SUM(J602:X602)</f>
      </c>
      <c r="Z602" s="18">
        <f>I602-Y602</f>
      </c>
      <c r="AA602" s="20">
        <v>46294</v>
      </c>
      <c r="AB602" s="20">
        <v>46294</v>
      </c>
      <c r="AC602" s="18">
        <f>IFERROR(_xlfn.XLOOKUP(F602,Assumptions!B:B,Assumptions!D:D),0)</f>
      </c>
      <c r="AD602" s="20">
        <f>AA602+AC602</f>
      </c>
      <c r="AE602" s="20">
        <f>AC602+AB602</f>
      </c>
      <c r="AF602" s="5" t="str">
        <v/>
      </c>
      <c r="AG602" s="18">
        <f>IFERROR(_xlfn.BETA.DIST(DATE(YEAR(AG$2),MONTH(AG$2),15),$AD$2,$AE$2,FALSE,DATE(YEAR($AD602),MONTH($AD602),1),DATE(YEAR($AE602),MONTH($AE602),28)),0)</f>
      </c>
      <c r="AH602" s="18">
        <f>IFERROR(_xlfn.BETA.DIST(DATE(YEAR(AH$2),MONTH(AH$2),15),$AD$2,$AE$2,FALSE,DATE(YEAR($AD602),MONTH($AD602),1),DATE(YEAR($AE602),MONTH($AE602),28)),0)</f>
      </c>
      <c r="AI602" s="18">
        <f>IFERROR(_xlfn.BETA.DIST(DATE(YEAR(AI$2),MONTH(AI$2),15),$AD$2,$AE$2,FALSE,DATE(YEAR($AD602),MONTH($AD602),1),DATE(YEAR($AE602),MONTH($AE602),28)),0)</f>
      </c>
      <c r="AJ602" s="18">
        <f>IFERROR(_xlfn.BETA.DIST(DATE(YEAR(AJ$2),MONTH(AJ$2),15),$AD$2,$AE$2,FALSE,DATE(YEAR($AD602),MONTH($AD602),1),DATE(YEAR($AE602),MONTH($AE602),28)),0)</f>
      </c>
      <c r="AK602" s="18">
        <f>IFERROR(_xlfn.BETA.DIST(DATE(YEAR(AK$2),MONTH(AK$2),15),$AD$2,$AE$2,FALSE,DATE(YEAR($AD602),MONTH($AD602),1),DATE(YEAR($AE602),MONTH($AE602),28)),0)</f>
      </c>
      <c r="AL602" s="18">
        <f>IFERROR(_xlfn.BETA.DIST(DATE(YEAR(AL$2),MONTH(AL$2),15),$AD$2,$AE$2,FALSE,DATE(YEAR($AD602),MONTH($AD602),1),DATE(YEAR($AE602),MONTH($AE602),28)),0)</f>
      </c>
      <c r="AM602" s="18">
        <f>IFERROR(_xlfn.BETA.DIST(DATE(YEAR(AM$2),MONTH(AM$2),15),$AD$2,$AE$2,FALSE,DATE(YEAR($AD602),MONTH($AD602),1),DATE(YEAR($AE602),MONTH($AE602),28)),0)</f>
      </c>
      <c r="AN602" s="18">
        <f>IFERROR(_xlfn.BETA.DIST(DATE(YEAR(AN$2),MONTH(AN$2),15),$AD$2,$AE$2,FALSE,DATE(YEAR($AD602),MONTH($AD602),1),DATE(YEAR($AE602),MONTH($AE602),28)),0)</f>
      </c>
      <c r="AO602" s="18">
        <f>IFERROR(_xlfn.BETA.DIST(DATE(YEAR(AO$2),MONTH(AO$2),15),$AD$2,$AE$2,FALSE,DATE(YEAR($AD602),MONTH($AD602),1),DATE(YEAR($AE602),MONTH($AE602),28)),0)</f>
      </c>
      <c r="AP602" s="18">
        <f>IFERROR(_xlfn.BETA.DIST(DATE(YEAR(AP$2),MONTH(AP$2),15),$AD$2,$AE$2,FALSE,DATE(YEAR($AD602),MONTH($AD602),1),DATE(YEAR($AE602),MONTH($AE602),28)),0)</f>
      </c>
      <c r="AQ602" s="18">
        <f>IFERROR(_xlfn.BETA.DIST(DATE(YEAR(AQ$2),MONTH(AQ$2),15),$AD$2,$AE$2,FALSE,DATE(YEAR($AD602),MONTH($AD602),1),DATE(YEAR($AE602),MONTH($AE602),28)),0)</f>
      </c>
      <c r="AR602" s="18">
        <f>IFERROR(_xlfn.BETA.DIST(DATE(YEAR(AR$2),MONTH(AR$2),15),$AD$2,$AE$2,FALSE,DATE(YEAR($AD602),MONTH($AD602),1),DATE(YEAR($AE602),MONTH($AE602),28)),0)</f>
      </c>
      <c r="AS602" s="18">
        <f>IFERROR(_xlfn.BETA.DIST(DATE(YEAR(AS$2),MONTH(AS$2),15),$AD$2,$AE$2,FALSE,DATE(YEAR($AD602),MONTH($AD602),1),DATE(YEAR($AE602),MONTH($AE602),28)),0)</f>
      </c>
      <c r="AT602" s="18">
        <f>IFERROR(_xlfn.BETA.DIST(DATE(YEAR(AT$2),MONTH(AT$2),15),$AD$2,$AE$2,FALSE,DATE(YEAR($AD602),MONTH($AD602),1),DATE(YEAR($AE602),MONTH($AE602),28)),0)</f>
      </c>
      <c r="AU602" s="18">
        <f>IFERROR(_xlfn.BETA.DIST(DATE(YEAR(AU$2),MONTH(AU$2),15),$AD$2,$AE$2,FALSE,DATE(YEAR($AD602),MONTH($AD602),1),DATE(YEAR($AE602),MONTH($AE602),28)),0)</f>
      </c>
      <c r="AV602" s="18">
        <f>SUM(AG602:AU602)</f>
      </c>
      <c r="AW602" s="18">
        <f>IF(J602&lt;&gt;0,J602,IF($AV602=0,0,AG602/$AV602*$Z602))</f>
      </c>
      <c r="AX602" s="18">
        <f>IF(K602&lt;&gt;0,K602,IF($AV602=0,0,AH602/$AV602*$Z602))</f>
      </c>
      <c r="AY602" s="18">
        <f>IF(L602&lt;&gt;0,L602,IF($AV602=0,0,AI602/$AV602*$Z602))</f>
      </c>
      <c r="AZ602" s="18">
        <f>IF(M602&lt;&gt;0,M602,IF($AV602=0,0,AJ602/$AV602*$Z602))</f>
      </c>
      <c r="BA602" s="18">
        <f>IF(N602&lt;&gt;0,N602,IF($AV602=0,0,AK602/$AV602*$Z602))</f>
      </c>
      <c r="BB602" s="18">
        <f>IF(O602&lt;&gt;0,O602,IF($AV602=0,0,AL602/$AV602*$Z602))</f>
      </c>
      <c r="BC602" s="18">
        <f>IF(P602&lt;&gt;0,P602,IF($AV602=0,0,AM602/$AV602*$Z602))</f>
      </c>
      <c r="BD602" s="18">
        <f>IF(Q602&lt;&gt;0,Q602,IF($AV602=0,0,AN602/$AV602*$Z602))</f>
      </c>
      <c r="BE602" s="18">
        <f>IF(R602&lt;&gt;0,R602,IF($AV602=0,0,AO602/$AV602*$Z602))</f>
      </c>
      <c r="BF602" s="18">
        <f>IF(S602&lt;&gt;0,S602,IF($AV602=0,0,AP602/$AV602*$Z602))</f>
      </c>
      <c r="BG602" s="18">
        <f>IF(T602&lt;&gt;0,T602,IF($AV602=0,0,AQ602/$AV602*$Z602))</f>
      </c>
      <c r="BH602" s="18">
        <f>IF(U602&lt;&gt;0,U602,IF($AV602=0,0,AR602/$AV602*$Z602))</f>
      </c>
      <c r="BI602" s="18">
        <f>IF(V602&lt;&gt;0,V602,IF($AV602=0,0,AS602/$AV602*$Z602))</f>
      </c>
      <c r="BJ602" s="18">
        <f>IF(W602&lt;&gt;0,W602,IF($AV602=0,0,AT602/$AV602*$Z602))</f>
      </c>
      <c r="BK602" s="18">
        <f>IF(X602&lt;&gt;0,X602,IF($AV602=0,0,AU602/$AV602*$Z602))</f>
      </c>
      <c r="BL602" s="18">
        <f>SUM(AW602:BK602)</f>
      </c>
      <c r="BM602" s="18">
        <f>I602-BL602</f>
      </c>
    </row>
    <row r="603" outlineLevel="4">
      <c r="A603" s="5" t="str">
        <v>14.1.11</v>
      </c>
      <c r="B603" s="5" t="str">
        <v/>
      </c>
      <c r="C603" s="5" t="str">
        <v>BSKDGNGENGR07</v>
      </c>
      <c r="D603" s="5" t="str">
        <v>BSKDGNGENGR07</v>
      </c>
      <c r="E603" s="19">
        <f>IFERROR(_xlfn.XLOOKUP(F603,Assumptions!B:B,Assumptions!C:C),0)</f>
      </c>
      <c r="F603" s="5" t="str">
        <v>Retention</v>
      </c>
      <c r="G603" s="5" t="str">
        <v/>
      </c>
      <c r="H603" s="18">
        <f>G600*E603</f>
      </c>
      <c r="I603" s="18">
        <f>H603*(1-0)</f>
      </c>
      <c r="J603" s="18">
        <v>0</v>
      </c>
      <c r="K603" s="18">
        <v>0</v>
      </c>
      <c r="L603" s="18">
        <v>0</v>
      </c>
      <c r="M603" s="18">
        <v>0</v>
      </c>
      <c r="N603" s="18">
        <v>0</v>
      </c>
      <c r="O603" s="18">
        <v>0</v>
      </c>
      <c r="P603" s="18">
        <v>0</v>
      </c>
      <c r="Q603" s="18">
        <v>0</v>
      </c>
      <c r="R603" s="18">
        <v>0</v>
      </c>
      <c r="S603" s="18">
        <v>0</v>
      </c>
      <c r="T603" s="18">
        <v>0</v>
      </c>
      <c r="U603" s="18">
        <v>0</v>
      </c>
      <c r="V603" s="18">
        <v>0</v>
      </c>
      <c r="W603" s="18">
        <v>0</v>
      </c>
      <c r="X603" s="18">
        <v>0</v>
      </c>
      <c r="Y603" s="18">
        <f>SUM(J603:X603)</f>
      </c>
      <c r="Z603" s="18">
        <f>I603-Y603</f>
      </c>
      <c r="AA603" s="20">
        <v>46483</v>
      </c>
      <c r="AB603" s="20">
        <v>46483</v>
      </c>
      <c r="AC603" s="18">
        <f>IFERROR(_xlfn.XLOOKUP(F603,Assumptions!B:B,Assumptions!D:D),0)</f>
      </c>
      <c r="AD603" s="20">
        <f>AA603+AC603</f>
      </c>
      <c r="AE603" s="20">
        <f>AC603+AB603</f>
      </c>
      <c r="AF603" s="5" t="str">
        <v/>
      </c>
      <c r="AG603" s="18">
        <f>IFERROR(_xlfn.BETA.DIST(DATE(YEAR(AG$2),MONTH(AG$2),15),$AD$2,$AE$2,FALSE,DATE(YEAR($AD603),MONTH($AD603),1),DATE(YEAR($AE603),MONTH($AE603),28)),0)</f>
      </c>
      <c r="AH603" s="18">
        <f>IFERROR(_xlfn.BETA.DIST(DATE(YEAR(AH$2),MONTH(AH$2),15),$AD$2,$AE$2,FALSE,DATE(YEAR($AD603),MONTH($AD603),1),DATE(YEAR($AE603),MONTH($AE603),28)),0)</f>
      </c>
      <c r="AI603" s="18">
        <f>IFERROR(_xlfn.BETA.DIST(DATE(YEAR(AI$2),MONTH(AI$2),15),$AD$2,$AE$2,FALSE,DATE(YEAR($AD603),MONTH($AD603),1),DATE(YEAR($AE603),MONTH($AE603),28)),0)</f>
      </c>
      <c r="AJ603" s="18">
        <f>IFERROR(_xlfn.BETA.DIST(DATE(YEAR(AJ$2),MONTH(AJ$2),15),$AD$2,$AE$2,FALSE,DATE(YEAR($AD603),MONTH($AD603),1),DATE(YEAR($AE603),MONTH($AE603),28)),0)</f>
      </c>
      <c r="AK603" s="18">
        <f>IFERROR(_xlfn.BETA.DIST(DATE(YEAR(AK$2),MONTH(AK$2),15),$AD$2,$AE$2,FALSE,DATE(YEAR($AD603),MONTH($AD603),1),DATE(YEAR($AE603),MONTH($AE603),28)),0)</f>
      </c>
      <c r="AL603" s="18">
        <f>IFERROR(_xlfn.BETA.DIST(DATE(YEAR(AL$2),MONTH(AL$2),15),$AD$2,$AE$2,FALSE,DATE(YEAR($AD603),MONTH($AD603),1),DATE(YEAR($AE603),MONTH($AE603),28)),0)</f>
      </c>
      <c r="AM603" s="18">
        <f>IFERROR(_xlfn.BETA.DIST(DATE(YEAR(AM$2),MONTH(AM$2),15),$AD$2,$AE$2,FALSE,DATE(YEAR($AD603),MONTH($AD603),1),DATE(YEAR($AE603),MONTH($AE603),28)),0)</f>
      </c>
      <c r="AN603" s="18">
        <f>IFERROR(_xlfn.BETA.DIST(DATE(YEAR(AN$2),MONTH(AN$2),15),$AD$2,$AE$2,FALSE,DATE(YEAR($AD603),MONTH($AD603),1),DATE(YEAR($AE603),MONTH($AE603),28)),0)</f>
      </c>
      <c r="AO603" s="18">
        <f>IFERROR(_xlfn.BETA.DIST(DATE(YEAR(AO$2),MONTH(AO$2),15),$AD$2,$AE$2,FALSE,DATE(YEAR($AD603),MONTH($AD603),1),DATE(YEAR($AE603),MONTH($AE603),28)),0)</f>
      </c>
      <c r="AP603" s="18">
        <f>IFERROR(_xlfn.BETA.DIST(DATE(YEAR(AP$2),MONTH(AP$2),15),$AD$2,$AE$2,FALSE,DATE(YEAR($AD603),MONTH($AD603),1),DATE(YEAR($AE603),MONTH($AE603),28)),0)</f>
      </c>
      <c r="AQ603" s="18">
        <f>IFERROR(_xlfn.BETA.DIST(DATE(YEAR(AQ$2),MONTH(AQ$2),15),$AD$2,$AE$2,FALSE,DATE(YEAR($AD603),MONTH($AD603),1),DATE(YEAR($AE603),MONTH($AE603),28)),0)</f>
      </c>
      <c r="AR603" s="18">
        <f>IFERROR(_xlfn.BETA.DIST(DATE(YEAR(AR$2),MONTH(AR$2),15),$AD$2,$AE$2,FALSE,DATE(YEAR($AD603),MONTH($AD603),1),DATE(YEAR($AE603),MONTH($AE603),28)),0)</f>
      </c>
      <c r="AS603" s="18">
        <f>IFERROR(_xlfn.BETA.DIST(DATE(YEAR(AS$2),MONTH(AS$2),15),$AD$2,$AE$2,FALSE,DATE(YEAR($AD603),MONTH($AD603),1),DATE(YEAR($AE603),MONTH($AE603),28)),0)</f>
      </c>
      <c r="AT603" s="18">
        <f>IFERROR(_xlfn.BETA.DIST(DATE(YEAR(AT$2),MONTH(AT$2),15),$AD$2,$AE$2,FALSE,DATE(YEAR($AD603),MONTH($AD603),1),DATE(YEAR($AE603),MONTH($AE603),28)),0)</f>
      </c>
      <c r="AU603" s="18">
        <f>IFERROR(_xlfn.BETA.DIST(DATE(YEAR(AU$2),MONTH(AU$2),15),$AD$2,$AE$2,FALSE,DATE(YEAR($AD603),MONTH($AD603),1),DATE(YEAR($AE603),MONTH($AE603),28)),0)</f>
      </c>
      <c r="AV603" s="18">
        <f>SUM(AG603:AU603)</f>
      </c>
      <c r="AW603" s="18">
        <f>IF(J603&lt;&gt;0,J603,IF($AV603=0,0,AG603/$AV603*$Z603))</f>
      </c>
      <c r="AX603" s="18">
        <f>IF(K603&lt;&gt;0,K603,IF($AV603=0,0,AH603/$AV603*$Z603))</f>
      </c>
      <c r="AY603" s="18">
        <f>IF(L603&lt;&gt;0,L603,IF($AV603=0,0,AI603/$AV603*$Z603))</f>
      </c>
      <c r="AZ603" s="18">
        <f>IF(M603&lt;&gt;0,M603,IF($AV603=0,0,AJ603/$AV603*$Z603))</f>
      </c>
      <c r="BA603" s="18">
        <f>IF(N603&lt;&gt;0,N603,IF($AV603=0,0,AK603/$AV603*$Z603))</f>
      </c>
      <c r="BB603" s="18">
        <f>IF(O603&lt;&gt;0,O603,IF($AV603=0,0,AL603/$AV603*$Z603))</f>
      </c>
      <c r="BC603" s="18">
        <f>IF(P603&lt;&gt;0,P603,IF($AV603=0,0,AM603/$AV603*$Z603))</f>
      </c>
      <c r="BD603" s="18">
        <f>IF(Q603&lt;&gt;0,Q603,IF($AV603=0,0,AN603/$AV603*$Z603))</f>
      </c>
      <c r="BE603" s="18">
        <f>IF(R603&lt;&gt;0,R603,IF($AV603=0,0,AO603/$AV603*$Z603))</f>
      </c>
      <c r="BF603" s="18">
        <f>IF(S603&lt;&gt;0,S603,IF($AV603=0,0,AP603/$AV603*$Z603))</f>
      </c>
      <c r="BG603" s="18">
        <f>IF(T603&lt;&gt;0,T603,IF($AV603=0,0,AQ603/$AV603*$Z603))</f>
      </c>
      <c r="BH603" s="18">
        <f>IF(U603&lt;&gt;0,U603,IF($AV603=0,0,AR603/$AV603*$Z603))</f>
      </c>
      <c r="BI603" s="18">
        <f>IF(V603&lt;&gt;0,V603,IF($AV603=0,0,AS603/$AV603*$Z603))</f>
      </c>
      <c r="BJ603" s="18">
        <f>IF(W603&lt;&gt;0,W603,IF($AV603=0,0,AT603/$AV603*$Z603))</f>
      </c>
      <c r="BK603" s="18">
        <f>IF(X603&lt;&gt;0,X603,IF($AV603=0,0,AU603/$AV603*$Z603))</f>
      </c>
      <c r="BL603" s="18">
        <f>SUM(AW603:BK603)</f>
      </c>
      <c r="BM603" s="18">
        <f>I603-BL603</f>
      </c>
    </row>
    <row r="604" outlineLevel="3">
      <c r="A604" s="17" t="str">
        <v>14.1.12</v>
      </c>
      <c r="B604" s="17" t="str">
        <v/>
      </c>
      <c r="C604" s="17" t="str">
        <v/>
      </c>
      <c r="D604" s="17" t="str">
        <v/>
      </c>
      <c r="E604" s="17" t="str">
        <v>14.1.12</v>
      </c>
      <c r="F604" s="17" t="str">
        <v>Set of temperature compensating bellows.</v>
      </c>
      <c r="G604" s="17">
        <v>1423.07</v>
      </c>
      <c r="H604" s="17" t="str">
        <v/>
      </c>
      <c r="I604" s="17" t="str">
        <v/>
      </c>
      <c r="J604" s="17" t="str">
        <v/>
      </c>
      <c r="K604" s="17" t="str">
        <v/>
      </c>
      <c r="L604" s="17" t="str">
        <v/>
      </c>
      <c r="M604" s="17" t="str">
        <v/>
      </c>
      <c r="N604" s="17" t="str">
        <v/>
      </c>
      <c r="O604" s="17" t="str">
        <v/>
      </c>
      <c r="P604" s="17" t="str">
        <v/>
      </c>
      <c r="Q604" s="17" t="str">
        <v/>
      </c>
      <c r="R604" s="17" t="str">
        <v/>
      </c>
      <c r="S604" s="17" t="str">
        <v/>
      </c>
      <c r="T604" s="17" t="str">
        <v/>
      </c>
      <c r="U604" s="17" t="str">
        <v/>
      </c>
      <c r="V604" s="17" t="str">
        <v/>
      </c>
      <c r="W604" s="17" t="str">
        <v/>
      </c>
      <c r="X604" s="17" t="str">
        <v/>
      </c>
      <c r="Y604" s="17" t="str">
        <v/>
      </c>
      <c r="Z604" s="17" t="str">
        <v/>
      </c>
      <c r="AA604" s="17" t="str">
        <v/>
      </c>
      <c r="AB604" s="17" t="str">
        <v/>
      </c>
      <c r="AC604" s="17" t="str">
        <v/>
      </c>
      <c r="AD604" s="17" t="str">
        <v/>
      </c>
      <c r="AE604" s="17" t="str">
        <v/>
      </c>
      <c r="AF604" s="5" t="str">
        <v/>
      </c>
      <c r="AG604" s="18">
        <f>IFERROR(_xlfn.BETA.DIST(DATE(YEAR(AG$2),MONTH(AG$2),15),$AD$2,$AE$2,FALSE,DATE(YEAR($AD604),MONTH($AD604),1),DATE(YEAR($AE604),MONTH($AE604),28)),0)</f>
      </c>
      <c r="AH604" s="18">
        <f>IFERROR(_xlfn.BETA.DIST(DATE(YEAR(AH$2),MONTH(AH$2),15),$AD$2,$AE$2,FALSE,DATE(YEAR($AD604),MONTH($AD604),1),DATE(YEAR($AE604),MONTH($AE604),28)),0)</f>
      </c>
      <c r="AI604" s="18">
        <f>IFERROR(_xlfn.BETA.DIST(DATE(YEAR(AI$2),MONTH(AI$2),15),$AD$2,$AE$2,FALSE,DATE(YEAR($AD604),MONTH($AD604),1),DATE(YEAR($AE604),MONTH($AE604),28)),0)</f>
      </c>
      <c r="AJ604" s="18">
        <f>IFERROR(_xlfn.BETA.DIST(DATE(YEAR(AJ$2),MONTH(AJ$2),15),$AD$2,$AE$2,FALSE,DATE(YEAR($AD604),MONTH($AD604),1),DATE(YEAR($AE604),MONTH($AE604),28)),0)</f>
      </c>
      <c r="AK604" s="18">
        <f>IFERROR(_xlfn.BETA.DIST(DATE(YEAR(AK$2),MONTH(AK$2),15),$AD$2,$AE$2,FALSE,DATE(YEAR($AD604),MONTH($AD604),1),DATE(YEAR($AE604),MONTH($AE604),28)),0)</f>
      </c>
      <c r="AL604" s="18">
        <f>IFERROR(_xlfn.BETA.DIST(DATE(YEAR(AL$2),MONTH(AL$2),15),$AD$2,$AE$2,FALSE,DATE(YEAR($AD604),MONTH($AD604),1),DATE(YEAR($AE604),MONTH($AE604),28)),0)</f>
      </c>
      <c r="AM604" s="18">
        <f>IFERROR(_xlfn.BETA.DIST(DATE(YEAR(AM$2),MONTH(AM$2),15),$AD$2,$AE$2,FALSE,DATE(YEAR($AD604),MONTH($AD604),1),DATE(YEAR($AE604),MONTH($AE604),28)),0)</f>
      </c>
      <c r="AN604" s="18">
        <f>IFERROR(_xlfn.BETA.DIST(DATE(YEAR(AN$2),MONTH(AN$2),15),$AD$2,$AE$2,FALSE,DATE(YEAR($AD604),MONTH($AD604),1),DATE(YEAR($AE604),MONTH($AE604),28)),0)</f>
      </c>
      <c r="AO604" s="18">
        <f>IFERROR(_xlfn.BETA.DIST(DATE(YEAR(AO$2),MONTH(AO$2),15),$AD$2,$AE$2,FALSE,DATE(YEAR($AD604),MONTH($AD604),1),DATE(YEAR($AE604),MONTH($AE604),28)),0)</f>
      </c>
      <c r="AP604" s="18">
        <f>IFERROR(_xlfn.BETA.DIST(DATE(YEAR(AP$2),MONTH(AP$2),15),$AD$2,$AE$2,FALSE,DATE(YEAR($AD604),MONTH($AD604),1),DATE(YEAR($AE604),MONTH($AE604),28)),0)</f>
      </c>
      <c r="AQ604" s="18">
        <f>IFERROR(_xlfn.BETA.DIST(DATE(YEAR(AQ$2),MONTH(AQ$2),15),$AD$2,$AE$2,FALSE,DATE(YEAR($AD604),MONTH($AD604),1),DATE(YEAR($AE604),MONTH($AE604),28)),0)</f>
      </c>
      <c r="AR604" s="18">
        <f>IFERROR(_xlfn.BETA.DIST(DATE(YEAR(AR$2),MONTH(AR$2),15),$AD$2,$AE$2,FALSE,DATE(YEAR($AD604),MONTH($AD604),1),DATE(YEAR($AE604),MONTH($AE604),28)),0)</f>
      </c>
      <c r="AS604" s="18">
        <f>IFERROR(_xlfn.BETA.DIST(DATE(YEAR(AS$2),MONTH(AS$2),15),$AD$2,$AE$2,FALSE,DATE(YEAR($AD604),MONTH($AD604),1),DATE(YEAR($AE604),MONTH($AE604),28)),0)</f>
      </c>
      <c r="AT604" s="18">
        <f>IFERROR(_xlfn.BETA.DIST(DATE(YEAR(AT$2),MONTH(AT$2),15),$AD$2,$AE$2,FALSE,DATE(YEAR($AD604),MONTH($AD604),1),DATE(YEAR($AE604),MONTH($AE604),28)),0)</f>
      </c>
      <c r="AU604" s="18">
        <f>IFERROR(_xlfn.BETA.DIST(DATE(YEAR(AU$2),MONTH(AU$2),15),$AD$2,$AE$2,FALSE,DATE(YEAR($AD604),MONTH($AD604),1),DATE(YEAR($AE604),MONTH($AE604),28)),0)</f>
      </c>
      <c r="AV604" s="18">
        <f>SUM(AG604:AU604)</f>
      </c>
      <c r="AW604" s="18">
        <f>IF(J604&lt;&gt;0,J604,IF($AV604=0,0,AG604/$AV604*$Z604))</f>
      </c>
      <c r="AX604" s="18">
        <f>IF(K604&lt;&gt;0,K604,IF($AV604=0,0,AH604/$AV604*$Z604))</f>
      </c>
      <c r="AY604" s="18">
        <f>IF(L604&lt;&gt;0,L604,IF($AV604=0,0,AI604/$AV604*$Z604))</f>
      </c>
      <c r="AZ604" s="18">
        <f>IF(M604&lt;&gt;0,M604,IF($AV604=0,0,AJ604/$AV604*$Z604))</f>
      </c>
      <c r="BA604" s="18">
        <f>IF(N604&lt;&gt;0,N604,IF($AV604=0,0,AK604/$AV604*$Z604))</f>
      </c>
      <c r="BB604" s="18">
        <f>IF(O604&lt;&gt;0,O604,IF($AV604=0,0,AL604/$AV604*$Z604))</f>
      </c>
      <c r="BC604" s="18">
        <f>IF(P604&lt;&gt;0,P604,IF($AV604=0,0,AM604/$AV604*$Z604))</f>
      </c>
      <c r="BD604" s="18">
        <f>IF(Q604&lt;&gt;0,Q604,IF($AV604=0,0,AN604/$AV604*$Z604))</f>
      </c>
      <c r="BE604" s="18">
        <f>IF(R604&lt;&gt;0,R604,IF($AV604=0,0,AO604/$AV604*$Z604))</f>
      </c>
      <c r="BF604" s="18">
        <f>IF(S604&lt;&gt;0,S604,IF($AV604=0,0,AP604/$AV604*$Z604))</f>
      </c>
      <c r="BG604" s="18">
        <f>IF(T604&lt;&gt;0,T604,IF($AV604=0,0,AQ604/$AV604*$Z604))</f>
      </c>
      <c r="BH604" s="18">
        <f>IF(U604&lt;&gt;0,U604,IF($AV604=0,0,AR604/$AV604*$Z604))</f>
      </c>
      <c r="BI604" s="18">
        <f>IF(V604&lt;&gt;0,V604,IF($AV604=0,0,AS604/$AV604*$Z604))</f>
      </c>
      <c r="BJ604" s="18">
        <f>IF(W604&lt;&gt;0,W604,IF($AV604=0,0,AT604/$AV604*$Z604))</f>
      </c>
      <c r="BK604" s="18">
        <f>IF(X604&lt;&gt;0,X604,IF($AV604=0,0,AU604/$AV604*$Z604))</f>
      </c>
      <c r="BL604" s="18">
        <f>SUM(AW604:BK604)</f>
      </c>
      <c r="BM604" s="17" t="str">
        <v/>
      </c>
    </row>
    <row r="605" outlineLevel="4">
      <c r="A605" s="5" t="str">
        <v>14.1.12</v>
      </c>
      <c r="B605" s="5" t="str">
        <v/>
      </c>
      <c r="C605" s="5" t="str">
        <v>BSKDGNGENGR05</v>
      </c>
      <c r="D605" s="5" t="str">
        <v>BSKDGNGENGR05</v>
      </c>
      <c r="E605" s="19">
        <f>IFERROR(_xlfn.XLOOKUP(F605,Assumptions!B:B,Assumptions!C:C),0)</f>
      </c>
      <c r="F605" s="5" t="str">
        <v>Advanced Payment</v>
      </c>
      <c r="G605" s="5" t="str">
        <v/>
      </c>
      <c r="H605" s="18">
        <f>G604*E605</f>
      </c>
      <c r="I605" s="18">
        <f>H605*(1-0)</f>
      </c>
      <c r="J605" s="18">
        <v>0</v>
      </c>
      <c r="K605" s="18">
        <v>0</v>
      </c>
      <c r="L605" s="18">
        <v>0</v>
      </c>
      <c r="M605" s="18">
        <v>0</v>
      </c>
      <c r="N605" s="18">
        <v>0</v>
      </c>
      <c r="O605" s="18">
        <v>0</v>
      </c>
      <c r="P605" s="18">
        <v>0</v>
      </c>
      <c r="Q605" s="18">
        <v>0</v>
      </c>
      <c r="R605" s="18">
        <v>0</v>
      </c>
      <c r="S605" s="18">
        <v>0</v>
      </c>
      <c r="T605" s="18">
        <v>0</v>
      </c>
      <c r="U605" s="18">
        <v>0</v>
      </c>
      <c r="V605" s="18">
        <v>0</v>
      </c>
      <c r="W605" s="18">
        <v>0</v>
      </c>
      <c r="X605" s="18">
        <v>0</v>
      </c>
      <c r="Y605" s="18">
        <f>SUM(J605:X605)</f>
      </c>
      <c r="Z605" s="18">
        <f>I605-Y605</f>
      </c>
      <c r="AA605" s="20">
        <v>46026</v>
      </c>
      <c r="AB605" s="20">
        <v>46026</v>
      </c>
      <c r="AC605" s="18">
        <f>IFERROR(_xlfn.XLOOKUP(F605,Assumptions!B:B,Assumptions!D:D),0)</f>
      </c>
      <c r="AD605" s="20">
        <f>AA605+AC605</f>
      </c>
      <c r="AE605" s="20">
        <f>AC605+AB605</f>
      </c>
      <c r="AF605" s="5" t="str">
        <v/>
      </c>
      <c r="AG605" s="18">
        <f>IFERROR(_xlfn.BETA.DIST(DATE(YEAR(AG$2),MONTH(AG$2),15),$AD$2,$AE$2,FALSE,DATE(YEAR($AD605),MONTH($AD605),1),DATE(YEAR($AE605),MONTH($AE605),28)),0)</f>
      </c>
      <c r="AH605" s="18">
        <f>IFERROR(_xlfn.BETA.DIST(DATE(YEAR(AH$2),MONTH(AH$2),15),$AD$2,$AE$2,FALSE,DATE(YEAR($AD605),MONTH($AD605),1),DATE(YEAR($AE605),MONTH($AE605),28)),0)</f>
      </c>
      <c r="AI605" s="18">
        <f>IFERROR(_xlfn.BETA.DIST(DATE(YEAR(AI$2),MONTH(AI$2),15),$AD$2,$AE$2,FALSE,DATE(YEAR($AD605),MONTH($AD605),1),DATE(YEAR($AE605),MONTH($AE605),28)),0)</f>
      </c>
      <c r="AJ605" s="18">
        <f>IFERROR(_xlfn.BETA.DIST(DATE(YEAR(AJ$2),MONTH(AJ$2),15),$AD$2,$AE$2,FALSE,DATE(YEAR($AD605),MONTH($AD605),1),DATE(YEAR($AE605),MONTH($AE605),28)),0)</f>
      </c>
      <c r="AK605" s="18">
        <f>IFERROR(_xlfn.BETA.DIST(DATE(YEAR(AK$2),MONTH(AK$2),15),$AD$2,$AE$2,FALSE,DATE(YEAR($AD605),MONTH($AD605),1),DATE(YEAR($AE605),MONTH($AE605),28)),0)</f>
      </c>
      <c r="AL605" s="18">
        <f>IFERROR(_xlfn.BETA.DIST(DATE(YEAR(AL$2),MONTH(AL$2),15),$AD$2,$AE$2,FALSE,DATE(YEAR($AD605),MONTH($AD605),1),DATE(YEAR($AE605),MONTH($AE605),28)),0)</f>
      </c>
      <c r="AM605" s="18">
        <f>IFERROR(_xlfn.BETA.DIST(DATE(YEAR(AM$2),MONTH(AM$2),15),$AD$2,$AE$2,FALSE,DATE(YEAR($AD605),MONTH($AD605),1),DATE(YEAR($AE605),MONTH($AE605),28)),0)</f>
      </c>
      <c r="AN605" s="18">
        <f>IFERROR(_xlfn.BETA.DIST(DATE(YEAR(AN$2),MONTH(AN$2),15),$AD$2,$AE$2,FALSE,DATE(YEAR($AD605),MONTH($AD605),1),DATE(YEAR($AE605),MONTH($AE605),28)),0)</f>
      </c>
      <c r="AO605" s="18">
        <f>IFERROR(_xlfn.BETA.DIST(DATE(YEAR(AO$2),MONTH(AO$2),15),$AD$2,$AE$2,FALSE,DATE(YEAR($AD605),MONTH($AD605),1),DATE(YEAR($AE605),MONTH($AE605),28)),0)</f>
      </c>
      <c r="AP605" s="18">
        <f>IFERROR(_xlfn.BETA.DIST(DATE(YEAR(AP$2),MONTH(AP$2),15),$AD$2,$AE$2,FALSE,DATE(YEAR($AD605),MONTH($AD605),1),DATE(YEAR($AE605),MONTH($AE605),28)),0)</f>
      </c>
      <c r="AQ605" s="18">
        <f>IFERROR(_xlfn.BETA.DIST(DATE(YEAR(AQ$2),MONTH(AQ$2),15),$AD$2,$AE$2,FALSE,DATE(YEAR($AD605),MONTH($AD605),1),DATE(YEAR($AE605),MONTH($AE605),28)),0)</f>
      </c>
      <c r="AR605" s="18">
        <f>IFERROR(_xlfn.BETA.DIST(DATE(YEAR(AR$2),MONTH(AR$2),15),$AD$2,$AE$2,FALSE,DATE(YEAR($AD605),MONTH($AD605),1),DATE(YEAR($AE605),MONTH($AE605),28)),0)</f>
      </c>
      <c r="AS605" s="18">
        <f>IFERROR(_xlfn.BETA.DIST(DATE(YEAR(AS$2),MONTH(AS$2),15),$AD$2,$AE$2,FALSE,DATE(YEAR($AD605),MONTH($AD605),1),DATE(YEAR($AE605),MONTH($AE605),28)),0)</f>
      </c>
      <c r="AT605" s="18">
        <f>IFERROR(_xlfn.BETA.DIST(DATE(YEAR(AT$2),MONTH(AT$2),15),$AD$2,$AE$2,FALSE,DATE(YEAR($AD605),MONTH($AD605),1),DATE(YEAR($AE605),MONTH($AE605),28)),0)</f>
      </c>
      <c r="AU605" s="18">
        <f>IFERROR(_xlfn.BETA.DIST(DATE(YEAR(AU$2),MONTH(AU$2),15),$AD$2,$AE$2,FALSE,DATE(YEAR($AD605),MONTH($AD605),1),DATE(YEAR($AE605),MONTH($AE605),28)),0)</f>
      </c>
      <c r="AV605" s="18">
        <f>SUM(AG605:AU605)</f>
      </c>
      <c r="AW605" s="18">
        <f>IF(J605&lt;&gt;0,J605,IF($AV605=0,0,AG605/$AV605*$Z605))</f>
      </c>
      <c r="AX605" s="18">
        <f>IF(K605&lt;&gt;0,K605,IF($AV605=0,0,AH605/$AV605*$Z605))</f>
      </c>
      <c r="AY605" s="18">
        <f>IF(L605&lt;&gt;0,L605,IF($AV605=0,0,AI605/$AV605*$Z605))</f>
      </c>
      <c r="AZ605" s="18">
        <f>IF(M605&lt;&gt;0,M605,IF($AV605=0,0,AJ605/$AV605*$Z605))</f>
      </c>
      <c r="BA605" s="18">
        <f>IF(N605&lt;&gt;0,N605,IF($AV605=0,0,AK605/$AV605*$Z605))</f>
      </c>
      <c r="BB605" s="18">
        <f>IF(O605&lt;&gt;0,O605,IF($AV605=0,0,AL605/$AV605*$Z605))</f>
      </c>
      <c r="BC605" s="18">
        <f>IF(P605&lt;&gt;0,P605,IF($AV605=0,0,AM605/$AV605*$Z605))</f>
      </c>
      <c r="BD605" s="18">
        <f>IF(Q605&lt;&gt;0,Q605,IF($AV605=0,0,AN605/$AV605*$Z605))</f>
      </c>
      <c r="BE605" s="18">
        <f>IF(R605&lt;&gt;0,R605,IF($AV605=0,0,AO605/$AV605*$Z605))</f>
      </c>
      <c r="BF605" s="18">
        <f>IF(S605&lt;&gt;0,S605,IF($AV605=0,0,AP605/$AV605*$Z605))</f>
      </c>
      <c r="BG605" s="18">
        <f>IF(T605&lt;&gt;0,T605,IF($AV605=0,0,AQ605/$AV605*$Z605))</f>
      </c>
      <c r="BH605" s="18">
        <f>IF(U605&lt;&gt;0,U605,IF($AV605=0,0,AR605/$AV605*$Z605))</f>
      </c>
      <c r="BI605" s="18">
        <f>IF(V605&lt;&gt;0,V605,IF($AV605=0,0,AS605/$AV605*$Z605))</f>
      </c>
      <c r="BJ605" s="18">
        <f>IF(W605&lt;&gt;0,W605,IF($AV605=0,0,AT605/$AV605*$Z605))</f>
      </c>
      <c r="BK605" s="18">
        <f>IF(X605&lt;&gt;0,X605,IF($AV605=0,0,AU605/$AV605*$Z605))</f>
      </c>
      <c r="BL605" s="18">
        <f>SUM(AW605:BK605)</f>
      </c>
      <c r="BM605" s="18">
        <f>I605-BL605</f>
      </c>
    </row>
    <row r="606" outlineLevel="4">
      <c r="A606" s="5" t="str">
        <v>14.1.12</v>
      </c>
      <c r="B606" s="5" t="str">
        <v/>
      </c>
      <c r="C606" s="5" t="str">
        <v>BSPRELGENG107</v>
      </c>
      <c r="D606" s="5" t="str">
        <v>BSPRELGENG107</v>
      </c>
      <c r="E606" s="19">
        <f>IFERROR(_xlfn.XLOOKUP(F606,Assumptions!B:B,Assumptions!C:C),0)</f>
      </c>
      <c r="F606" s="5" t="str">
        <v>Site Delivery USD</v>
      </c>
      <c r="G606" s="5" t="str">
        <v/>
      </c>
      <c r="H606" s="18">
        <f>G604*E606</f>
      </c>
      <c r="I606" s="18">
        <f>H606*(1-0)</f>
      </c>
      <c r="J606" s="18">
        <v>0</v>
      </c>
      <c r="K606" s="18">
        <v>0</v>
      </c>
      <c r="L606" s="18">
        <v>0</v>
      </c>
      <c r="M606" s="18">
        <v>0</v>
      </c>
      <c r="N606" s="18">
        <v>0</v>
      </c>
      <c r="O606" s="18">
        <v>0</v>
      </c>
      <c r="P606" s="18">
        <v>0</v>
      </c>
      <c r="Q606" s="18">
        <v>0</v>
      </c>
      <c r="R606" s="18">
        <v>0</v>
      </c>
      <c r="S606" s="18">
        <v>0</v>
      </c>
      <c r="T606" s="18">
        <v>0</v>
      </c>
      <c r="U606" s="18">
        <v>0</v>
      </c>
      <c r="V606" s="18">
        <v>0</v>
      </c>
      <c r="W606" s="18">
        <v>0</v>
      </c>
      <c r="X606" s="18">
        <v>0</v>
      </c>
      <c r="Y606" s="18">
        <f>SUM(J606:X606)</f>
      </c>
      <c r="Z606" s="18">
        <f>I606-Y606</f>
      </c>
      <c r="AA606" s="20">
        <v>46294</v>
      </c>
      <c r="AB606" s="20">
        <v>46294</v>
      </c>
      <c r="AC606" s="18">
        <f>IFERROR(_xlfn.XLOOKUP(F606,Assumptions!B:B,Assumptions!D:D),0)</f>
      </c>
      <c r="AD606" s="20">
        <f>AA606+AC606</f>
      </c>
      <c r="AE606" s="20">
        <f>AC606+AB606</f>
      </c>
      <c r="AF606" s="5" t="str">
        <v/>
      </c>
      <c r="AG606" s="18">
        <f>IFERROR(_xlfn.BETA.DIST(DATE(YEAR(AG$2),MONTH(AG$2),15),$AD$2,$AE$2,FALSE,DATE(YEAR($AD606),MONTH($AD606),1),DATE(YEAR($AE606),MONTH($AE606),28)),0)</f>
      </c>
      <c r="AH606" s="18">
        <f>IFERROR(_xlfn.BETA.DIST(DATE(YEAR(AH$2),MONTH(AH$2),15),$AD$2,$AE$2,FALSE,DATE(YEAR($AD606),MONTH($AD606),1),DATE(YEAR($AE606),MONTH($AE606),28)),0)</f>
      </c>
      <c r="AI606" s="18">
        <f>IFERROR(_xlfn.BETA.DIST(DATE(YEAR(AI$2),MONTH(AI$2),15),$AD$2,$AE$2,FALSE,DATE(YEAR($AD606),MONTH($AD606),1),DATE(YEAR($AE606),MONTH($AE606),28)),0)</f>
      </c>
      <c r="AJ606" s="18">
        <f>IFERROR(_xlfn.BETA.DIST(DATE(YEAR(AJ$2),MONTH(AJ$2),15),$AD$2,$AE$2,FALSE,DATE(YEAR($AD606),MONTH($AD606),1),DATE(YEAR($AE606),MONTH($AE606),28)),0)</f>
      </c>
      <c r="AK606" s="18">
        <f>IFERROR(_xlfn.BETA.DIST(DATE(YEAR(AK$2),MONTH(AK$2),15),$AD$2,$AE$2,FALSE,DATE(YEAR($AD606),MONTH($AD606),1),DATE(YEAR($AE606),MONTH($AE606),28)),0)</f>
      </c>
      <c r="AL606" s="18">
        <f>IFERROR(_xlfn.BETA.DIST(DATE(YEAR(AL$2),MONTH(AL$2),15),$AD$2,$AE$2,FALSE,DATE(YEAR($AD606),MONTH($AD606),1),DATE(YEAR($AE606),MONTH($AE606),28)),0)</f>
      </c>
      <c r="AM606" s="18">
        <f>IFERROR(_xlfn.BETA.DIST(DATE(YEAR(AM$2),MONTH(AM$2),15),$AD$2,$AE$2,FALSE,DATE(YEAR($AD606),MONTH($AD606),1),DATE(YEAR($AE606),MONTH($AE606),28)),0)</f>
      </c>
      <c r="AN606" s="18">
        <f>IFERROR(_xlfn.BETA.DIST(DATE(YEAR(AN$2),MONTH(AN$2),15),$AD$2,$AE$2,FALSE,DATE(YEAR($AD606),MONTH($AD606),1),DATE(YEAR($AE606),MONTH($AE606),28)),0)</f>
      </c>
      <c r="AO606" s="18">
        <f>IFERROR(_xlfn.BETA.DIST(DATE(YEAR(AO$2),MONTH(AO$2),15),$AD$2,$AE$2,FALSE,DATE(YEAR($AD606),MONTH($AD606),1),DATE(YEAR($AE606),MONTH($AE606),28)),0)</f>
      </c>
      <c r="AP606" s="18">
        <f>IFERROR(_xlfn.BETA.DIST(DATE(YEAR(AP$2),MONTH(AP$2),15),$AD$2,$AE$2,FALSE,DATE(YEAR($AD606),MONTH($AD606),1),DATE(YEAR($AE606),MONTH($AE606),28)),0)</f>
      </c>
      <c r="AQ606" s="18">
        <f>IFERROR(_xlfn.BETA.DIST(DATE(YEAR(AQ$2),MONTH(AQ$2),15),$AD$2,$AE$2,FALSE,DATE(YEAR($AD606),MONTH($AD606),1),DATE(YEAR($AE606),MONTH($AE606),28)),0)</f>
      </c>
      <c r="AR606" s="18">
        <f>IFERROR(_xlfn.BETA.DIST(DATE(YEAR(AR$2),MONTH(AR$2),15),$AD$2,$AE$2,FALSE,DATE(YEAR($AD606),MONTH($AD606),1),DATE(YEAR($AE606),MONTH($AE606),28)),0)</f>
      </c>
      <c r="AS606" s="18">
        <f>IFERROR(_xlfn.BETA.DIST(DATE(YEAR(AS$2),MONTH(AS$2),15),$AD$2,$AE$2,FALSE,DATE(YEAR($AD606),MONTH($AD606),1),DATE(YEAR($AE606),MONTH($AE606),28)),0)</f>
      </c>
      <c r="AT606" s="18">
        <f>IFERROR(_xlfn.BETA.DIST(DATE(YEAR(AT$2),MONTH(AT$2),15),$AD$2,$AE$2,FALSE,DATE(YEAR($AD606),MONTH($AD606),1),DATE(YEAR($AE606),MONTH($AE606),28)),0)</f>
      </c>
      <c r="AU606" s="18">
        <f>IFERROR(_xlfn.BETA.DIST(DATE(YEAR(AU$2),MONTH(AU$2),15),$AD$2,$AE$2,FALSE,DATE(YEAR($AD606),MONTH($AD606),1),DATE(YEAR($AE606),MONTH($AE606),28)),0)</f>
      </c>
      <c r="AV606" s="18">
        <f>SUM(AG606:AU606)</f>
      </c>
      <c r="AW606" s="18">
        <f>IF(J606&lt;&gt;0,J606,IF($AV606=0,0,AG606/$AV606*$Z606))</f>
      </c>
      <c r="AX606" s="18">
        <f>IF(K606&lt;&gt;0,K606,IF($AV606=0,0,AH606/$AV606*$Z606))</f>
      </c>
      <c r="AY606" s="18">
        <f>IF(L606&lt;&gt;0,L606,IF($AV606=0,0,AI606/$AV606*$Z606))</f>
      </c>
      <c r="AZ606" s="18">
        <f>IF(M606&lt;&gt;0,M606,IF($AV606=0,0,AJ606/$AV606*$Z606))</f>
      </c>
      <c r="BA606" s="18">
        <f>IF(N606&lt;&gt;0,N606,IF($AV606=0,0,AK606/$AV606*$Z606))</f>
      </c>
      <c r="BB606" s="18">
        <f>IF(O606&lt;&gt;0,O606,IF($AV606=0,0,AL606/$AV606*$Z606))</f>
      </c>
      <c r="BC606" s="18">
        <f>IF(P606&lt;&gt;0,P606,IF($AV606=0,0,AM606/$AV606*$Z606))</f>
      </c>
      <c r="BD606" s="18">
        <f>IF(Q606&lt;&gt;0,Q606,IF($AV606=0,0,AN606/$AV606*$Z606))</f>
      </c>
      <c r="BE606" s="18">
        <f>IF(R606&lt;&gt;0,R606,IF($AV606=0,0,AO606/$AV606*$Z606))</f>
      </c>
      <c r="BF606" s="18">
        <f>IF(S606&lt;&gt;0,S606,IF($AV606=0,0,AP606/$AV606*$Z606))</f>
      </c>
      <c r="BG606" s="18">
        <f>IF(T606&lt;&gt;0,T606,IF($AV606=0,0,AQ606/$AV606*$Z606))</f>
      </c>
      <c r="BH606" s="18">
        <f>IF(U606&lt;&gt;0,U606,IF($AV606=0,0,AR606/$AV606*$Z606))</f>
      </c>
      <c r="BI606" s="18">
        <f>IF(V606&lt;&gt;0,V606,IF($AV606=0,0,AS606/$AV606*$Z606))</f>
      </c>
      <c r="BJ606" s="18">
        <f>IF(W606&lt;&gt;0,W606,IF($AV606=0,0,AT606/$AV606*$Z606))</f>
      </c>
      <c r="BK606" s="18">
        <f>IF(X606&lt;&gt;0,X606,IF($AV606=0,0,AU606/$AV606*$Z606))</f>
      </c>
      <c r="BL606" s="18">
        <f>SUM(AW606:BK606)</f>
      </c>
      <c r="BM606" s="18">
        <f>I606-BL606</f>
      </c>
    </row>
    <row r="607" outlineLevel="4">
      <c r="A607" s="5" t="str">
        <v>14.1.12</v>
      </c>
      <c r="B607" s="5" t="str">
        <v/>
      </c>
      <c r="C607" s="5" t="str">
        <v>BSKDGNGENGR07</v>
      </c>
      <c r="D607" s="5" t="str">
        <v>BSKDGNGENGR07</v>
      </c>
      <c r="E607" s="19">
        <f>IFERROR(_xlfn.XLOOKUP(F607,Assumptions!B:B,Assumptions!C:C),0)</f>
      </c>
      <c r="F607" s="5" t="str">
        <v>Retention</v>
      </c>
      <c r="G607" s="5" t="str">
        <v/>
      </c>
      <c r="H607" s="18">
        <f>G604*E607</f>
      </c>
      <c r="I607" s="18">
        <f>H607*(1-0)</f>
      </c>
      <c r="J607" s="18">
        <v>0</v>
      </c>
      <c r="K607" s="18">
        <v>0</v>
      </c>
      <c r="L607" s="18">
        <v>0</v>
      </c>
      <c r="M607" s="18">
        <v>0</v>
      </c>
      <c r="N607" s="18">
        <v>0</v>
      </c>
      <c r="O607" s="18">
        <v>0</v>
      </c>
      <c r="P607" s="18">
        <v>0</v>
      </c>
      <c r="Q607" s="18">
        <v>0</v>
      </c>
      <c r="R607" s="18">
        <v>0</v>
      </c>
      <c r="S607" s="18">
        <v>0</v>
      </c>
      <c r="T607" s="18">
        <v>0</v>
      </c>
      <c r="U607" s="18">
        <v>0</v>
      </c>
      <c r="V607" s="18">
        <v>0</v>
      </c>
      <c r="W607" s="18">
        <v>0</v>
      </c>
      <c r="X607" s="18">
        <v>0</v>
      </c>
      <c r="Y607" s="18">
        <f>SUM(J607:X607)</f>
      </c>
      <c r="Z607" s="18">
        <f>I607-Y607</f>
      </c>
      <c r="AA607" s="20">
        <v>46483</v>
      </c>
      <c r="AB607" s="20">
        <v>46483</v>
      </c>
      <c r="AC607" s="18">
        <f>IFERROR(_xlfn.XLOOKUP(F607,Assumptions!B:B,Assumptions!D:D),0)</f>
      </c>
      <c r="AD607" s="20">
        <f>AA607+AC607</f>
      </c>
      <c r="AE607" s="20">
        <f>AC607+AB607</f>
      </c>
      <c r="AF607" s="5" t="str">
        <v/>
      </c>
      <c r="AG607" s="18">
        <f>IFERROR(_xlfn.BETA.DIST(DATE(YEAR(AG$2),MONTH(AG$2),15),$AD$2,$AE$2,FALSE,DATE(YEAR($AD607),MONTH($AD607),1),DATE(YEAR($AE607),MONTH($AE607),28)),0)</f>
      </c>
      <c r="AH607" s="18">
        <f>IFERROR(_xlfn.BETA.DIST(DATE(YEAR(AH$2),MONTH(AH$2),15),$AD$2,$AE$2,FALSE,DATE(YEAR($AD607),MONTH($AD607),1),DATE(YEAR($AE607),MONTH($AE607),28)),0)</f>
      </c>
      <c r="AI607" s="18">
        <f>IFERROR(_xlfn.BETA.DIST(DATE(YEAR(AI$2),MONTH(AI$2),15),$AD$2,$AE$2,FALSE,DATE(YEAR($AD607),MONTH($AD607),1),DATE(YEAR($AE607),MONTH($AE607),28)),0)</f>
      </c>
      <c r="AJ607" s="18">
        <f>IFERROR(_xlfn.BETA.DIST(DATE(YEAR(AJ$2),MONTH(AJ$2),15),$AD$2,$AE$2,FALSE,DATE(YEAR($AD607),MONTH($AD607),1),DATE(YEAR($AE607),MONTH($AE607),28)),0)</f>
      </c>
      <c r="AK607" s="18">
        <f>IFERROR(_xlfn.BETA.DIST(DATE(YEAR(AK$2),MONTH(AK$2),15),$AD$2,$AE$2,FALSE,DATE(YEAR($AD607),MONTH($AD607),1),DATE(YEAR($AE607),MONTH($AE607),28)),0)</f>
      </c>
      <c r="AL607" s="18">
        <f>IFERROR(_xlfn.BETA.DIST(DATE(YEAR(AL$2),MONTH(AL$2),15),$AD$2,$AE$2,FALSE,DATE(YEAR($AD607),MONTH($AD607),1),DATE(YEAR($AE607),MONTH($AE607),28)),0)</f>
      </c>
      <c r="AM607" s="18">
        <f>IFERROR(_xlfn.BETA.DIST(DATE(YEAR(AM$2),MONTH(AM$2),15),$AD$2,$AE$2,FALSE,DATE(YEAR($AD607),MONTH($AD607),1),DATE(YEAR($AE607),MONTH($AE607),28)),0)</f>
      </c>
      <c r="AN607" s="18">
        <f>IFERROR(_xlfn.BETA.DIST(DATE(YEAR(AN$2),MONTH(AN$2),15),$AD$2,$AE$2,FALSE,DATE(YEAR($AD607),MONTH($AD607),1),DATE(YEAR($AE607),MONTH($AE607),28)),0)</f>
      </c>
      <c r="AO607" s="18">
        <f>IFERROR(_xlfn.BETA.DIST(DATE(YEAR(AO$2),MONTH(AO$2),15),$AD$2,$AE$2,FALSE,DATE(YEAR($AD607),MONTH($AD607),1),DATE(YEAR($AE607),MONTH($AE607),28)),0)</f>
      </c>
      <c r="AP607" s="18">
        <f>IFERROR(_xlfn.BETA.DIST(DATE(YEAR(AP$2),MONTH(AP$2),15),$AD$2,$AE$2,FALSE,DATE(YEAR($AD607),MONTH($AD607),1),DATE(YEAR($AE607),MONTH($AE607),28)),0)</f>
      </c>
      <c r="AQ607" s="18">
        <f>IFERROR(_xlfn.BETA.DIST(DATE(YEAR(AQ$2),MONTH(AQ$2),15),$AD$2,$AE$2,FALSE,DATE(YEAR($AD607),MONTH($AD607),1),DATE(YEAR($AE607),MONTH($AE607),28)),0)</f>
      </c>
      <c r="AR607" s="18">
        <f>IFERROR(_xlfn.BETA.DIST(DATE(YEAR(AR$2),MONTH(AR$2),15),$AD$2,$AE$2,FALSE,DATE(YEAR($AD607),MONTH($AD607),1),DATE(YEAR($AE607),MONTH($AE607),28)),0)</f>
      </c>
      <c r="AS607" s="18">
        <f>IFERROR(_xlfn.BETA.DIST(DATE(YEAR(AS$2),MONTH(AS$2),15),$AD$2,$AE$2,FALSE,DATE(YEAR($AD607),MONTH($AD607),1),DATE(YEAR($AE607),MONTH($AE607),28)),0)</f>
      </c>
      <c r="AT607" s="18">
        <f>IFERROR(_xlfn.BETA.DIST(DATE(YEAR(AT$2),MONTH(AT$2),15),$AD$2,$AE$2,FALSE,DATE(YEAR($AD607),MONTH($AD607),1),DATE(YEAR($AE607),MONTH($AE607),28)),0)</f>
      </c>
      <c r="AU607" s="18">
        <f>IFERROR(_xlfn.BETA.DIST(DATE(YEAR(AU$2),MONTH(AU$2),15),$AD$2,$AE$2,FALSE,DATE(YEAR($AD607),MONTH($AD607),1),DATE(YEAR($AE607),MONTH($AE607),28)),0)</f>
      </c>
      <c r="AV607" s="18">
        <f>SUM(AG607:AU607)</f>
      </c>
      <c r="AW607" s="18">
        <f>IF(J607&lt;&gt;0,J607,IF($AV607=0,0,AG607/$AV607*$Z607))</f>
      </c>
      <c r="AX607" s="18">
        <f>IF(K607&lt;&gt;0,K607,IF($AV607=0,0,AH607/$AV607*$Z607))</f>
      </c>
      <c r="AY607" s="18">
        <f>IF(L607&lt;&gt;0,L607,IF($AV607=0,0,AI607/$AV607*$Z607))</f>
      </c>
      <c r="AZ607" s="18">
        <f>IF(M607&lt;&gt;0,M607,IF($AV607=0,0,AJ607/$AV607*$Z607))</f>
      </c>
      <c r="BA607" s="18">
        <f>IF(N607&lt;&gt;0,N607,IF($AV607=0,0,AK607/$AV607*$Z607))</f>
      </c>
      <c r="BB607" s="18">
        <f>IF(O607&lt;&gt;0,O607,IF($AV607=0,0,AL607/$AV607*$Z607))</f>
      </c>
      <c r="BC607" s="18">
        <f>IF(P607&lt;&gt;0,P607,IF($AV607=0,0,AM607/$AV607*$Z607))</f>
      </c>
      <c r="BD607" s="18">
        <f>IF(Q607&lt;&gt;0,Q607,IF($AV607=0,0,AN607/$AV607*$Z607))</f>
      </c>
      <c r="BE607" s="18">
        <f>IF(R607&lt;&gt;0,R607,IF($AV607=0,0,AO607/$AV607*$Z607))</f>
      </c>
      <c r="BF607" s="18">
        <f>IF(S607&lt;&gt;0,S607,IF($AV607=0,0,AP607/$AV607*$Z607))</f>
      </c>
      <c r="BG607" s="18">
        <f>IF(T607&lt;&gt;0,T607,IF($AV607=0,0,AQ607/$AV607*$Z607))</f>
      </c>
      <c r="BH607" s="18">
        <f>IF(U607&lt;&gt;0,U607,IF($AV607=0,0,AR607/$AV607*$Z607))</f>
      </c>
      <c r="BI607" s="18">
        <f>IF(V607&lt;&gt;0,V607,IF($AV607=0,0,AS607/$AV607*$Z607))</f>
      </c>
      <c r="BJ607" s="18">
        <f>IF(W607&lt;&gt;0,W607,IF($AV607=0,0,AT607/$AV607*$Z607))</f>
      </c>
      <c r="BK607" s="18">
        <f>IF(X607&lt;&gt;0,X607,IF($AV607=0,0,AU607/$AV607*$Z607))</f>
      </c>
      <c r="BL607" s="18">
        <f>SUM(AW607:BK607)</f>
      </c>
      <c r="BM607" s="18">
        <f>I607-BL607</f>
      </c>
    </row>
    <row r="608" outlineLevel="3">
      <c r="A608" s="17" t="str">
        <v>14.2.13</v>
      </c>
      <c r="B608" s="17" t="str">
        <v/>
      </c>
      <c r="C608" s="17" t="str">
        <v/>
      </c>
      <c r="D608" s="17" t="str">
        <v/>
      </c>
      <c r="E608" s="17" t="str">
        <v>14.2.13</v>
      </c>
      <c r="F608" s="17" t="str">
        <v>Set of gas filler for one bay</v>
      </c>
      <c r="G608" s="17">
        <v>711.91</v>
      </c>
      <c r="H608" s="17" t="str">
        <v/>
      </c>
      <c r="I608" s="17" t="str">
        <v/>
      </c>
      <c r="J608" s="17" t="str">
        <v/>
      </c>
      <c r="K608" s="17" t="str">
        <v/>
      </c>
      <c r="L608" s="17" t="str">
        <v/>
      </c>
      <c r="M608" s="17" t="str">
        <v/>
      </c>
      <c r="N608" s="17" t="str">
        <v/>
      </c>
      <c r="O608" s="17" t="str">
        <v/>
      </c>
      <c r="P608" s="17" t="str">
        <v/>
      </c>
      <c r="Q608" s="17" t="str">
        <v/>
      </c>
      <c r="R608" s="17" t="str">
        <v/>
      </c>
      <c r="S608" s="17" t="str">
        <v/>
      </c>
      <c r="T608" s="17" t="str">
        <v/>
      </c>
      <c r="U608" s="17" t="str">
        <v/>
      </c>
      <c r="V608" s="17" t="str">
        <v/>
      </c>
      <c r="W608" s="17" t="str">
        <v/>
      </c>
      <c r="X608" s="17" t="str">
        <v/>
      </c>
      <c r="Y608" s="17" t="str">
        <v/>
      </c>
      <c r="Z608" s="17" t="str">
        <v/>
      </c>
      <c r="AA608" s="17" t="str">
        <v/>
      </c>
      <c r="AB608" s="17" t="str">
        <v/>
      </c>
      <c r="AC608" s="17" t="str">
        <v/>
      </c>
      <c r="AD608" s="17" t="str">
        <v/>
      </c>
      <c r="AE608" s="17" t="str">
        <v/>
      </c>
      <c r="AF608" s="5" t="str">
        <v/>
      </c>
      <c r="AG608" s="18">
        <f>IFERROR(_xlfn.BETA.DIST(DATE(YEAR(AG$2),MONTH(AG$2),15),$AD$2,$AE$2,FALSE,DATE(YEAR($AD608),MONTH($AD608),1),DATE(YEAR($AE608),MONTH($AE608),28)),0)</f>
      </c>
      <c r="AH608" s="18">
        <f>IFERROR(_xlfn.BETA.DIST(DATE(YEAR(AH$2),MONTH(AH$2),15),$AD$2,$AE$2,FALSE,DATE(YEAR($AD608),MONTH($AD608),1),DATE(YEAR($AE608),MONTH($AE608),28)),0)</f>
      </c>
      <c r="AI608" s="18">
        <f>IFERROR(_xlfn.BETA.DIST(DATE(YEAR(AI$2),MONTH(AI$2),15),$AD$2,$AE$2,FALSE,DATE(YEAR($AD608),MONTH($AD608),1),DATE(YEAR($AE608),MONTH($AE608),28)),0)</f>
      </c>
      <c r="AJ608" s="18">
        <f>IFERROR(_xlfn.BETA.DIST(DATE(YEAR(AJ$2),MONTH(AJ$2),15),$AD$2,$AE$2,FALSE,DATE(YEAR($AD608),MONTH($AD608),1),DATE(YEAR($AE608),MONTH($AE608),28)),0)</f>
      </c>
      <c r="AK608" s="18">
        <f>IFERROR(_xlfn.BETA.DIST(DATE(YEAR(AK$2),MONTH(AK$2),15),$AD$2,$AE$2,FALSE,DATE(YEAR($AD608),MONTH($AD608),1),DATE(YEAR($AE608),MONTH($AE608),28)),0)</f>
      </c>
      <c r="AL608" s="18">
        <f>IFERROR(_xlfn.BETA.DIST(DATE(YEAR(AL$2),MONTH(AL$2),15),$AD$2,$AE$2,FALSE,DATE(YEAR($AD608),MONTH($AD608),1),DATE(YEAR($AE608),MONTH($AE608),28)),0)</f>
      </c>
      <c r="AM608" s="18">
        <f>IFERROR(_xlfn.BETA.DIST(DATE(YEAR(AM$2),MONTH(AM$2),15),$AD$2,$AE$2,FALSE,DATE(YEAR($AD608),MONTH($AD608),1),DATE(YEAR($AE608),MONTH($AE608),28)),0)</f>
      </c>
      <c r="AN608" s="18">
        <f>IFERROR(_xlfn.BETA.DIST(DATE(YEAR(AN$2),MONTH(AN$2),15),$AD$2,$AE$2,FALSE,DATE(YEAR($AD608),MONTH($AD608),1),DATE(YEAR($AE608),MONTH($AE608),28)),0)</f>
      </c>
      <c r="AO608" s="18">
        <f>IFERROR(_xlfn.BETA.DIST(DATE(YEAR(AO$2),MONTH(AO$2),15),$AD$2,$AE$2,FALSE,DATE(YEAR($AD608),MONTH($AD608),1),DATE(YEAR($AE608),MONTH($AE608),28)),0)</f>
      </c>
      <c r="AP608" s="18">
        <f>IFERROR(_xlfn.BETA.DIST(DATE(YEAR(AP$2),MONTH(AP$2),15),$AD$2,$AE$2,FALSE,DATE(YEAR($AD608),MONTH($AD608),1),DATE(YEAR($AE608),MONTH($AE608),28)),0)</f>
      </c>
      <c r="AQ608" s="18">
        <f>IFERROR(_xlfn.BETA.DIST(DATE(YEAR(AQ$2),MONTH(AQ$2),15),$AD$2,$AE$2,FALSE,DATE(YEAR($AD608),MONTH($AD608),1),DATE(YEAR($AE608),MONTH($AE608),28)),0)</f>
      </c>
      <c r="AR608" s="18">
        <f>IFERROR(_xlfn.BETA.DIST(DATE(YEAR(AR$2),MONTH(AR$2),15),$AD$2,$AE$2,FALSE,DATE(YEAR($AD608),MONTH($AD608),1),DATE(YEAR($AE608),MONTH($AE608),28)),0)</f>
      </c>
      <c r="AS608" s="18">
        <f>IFERROR(_xlfn.BETA.DIST(DATE(YEAR(AS$2),MONTH(AS$2),15),$AD$2,$AE$2,FALSE,DATE(YEAR($AD608),MONTH($AD608),1),DATE(YEAR($AE608),MONTH($AE608),28)),0)</f>
      </c>
      <c r="AT608" s="18">
        <f>IFERROR(_xlfn.BETA.DIST(DATE(YEAR(AT$2),MONTH(AT$2),15),$AD$2,$AE$2,FALSE,DATE(YEAR($AD608),MONTH($AD608),1),DATE(YEAR($AE608),MONTH($AE608),28)),0)</f>
      </c>
      <c r="AU608" s="18">
        <f>IFERROR(_xlfn.BETA.DIST(DATE(YEAR(AU$2),MONTH(AU$2),15),$AD$2,$AE$2,FALSE,DATE(YEAR($AD608),MONTH($AD608),1),DATE(YEAR($AE608),MONTH($AE608),28)),0)</f>
      </c>
      <c r="AV608" s="18">
        <f>SUM(AG608:AU608)</f>
      </c>
      <c r="AW608" s="18">
        <f>IF(J608&lt;&gt;0,J608,IF($AV608=0,0,AG608/$AV608*$Z608))</f>
      </c>
      <c r="AX608" s="18">
        <f>IF(K608&lt;&gt;0,K608,IF($AV608=0,0,AH608/$AV608*$Z608))</f>
      </c>
      <c r="AY608" s="18">
        <f>IF(L608&lt;&gt;0,L608,IF($AV608=0,0,AI608/$AV608*$Z608))</f>
      </c>
      <c r="AZ608" s="18">
        <f>IF(M608&lt;&gt;0,M608,IF($AV608=0,0,AJ608/$AV608*$Z608))</f>
      </c>
      <c r="BA608" s="18">
        <f>IF(N608&lt;&gt;0,N608,IF($AV608=0,0,AK608/$AV608*$Z608))</f>
      </c>
      <c r="BB608" s="18">
        <f>IF(O608&lt;&gt;0,O608,IF($AV608=0,0,AL608/$AV608*$Z608))</f>
      </c>
      <c r="BC608" s="18">
        <f>IF(P608&lt;&gt;0,P608,IF($AV608=0,0,AM608/$AV608*$Z608))</f>
      </c>
      <c r="BD608" s="18">
        <f>IF(Q608&lt;&gt;0,Q608,IF($AV608=0,0,AN608/$AV608*$Z608))</f>
      </c>
      <c r="BE608" s="18">
        <f>IF(R608&lt;&gt;0,R608,IF($AV608=0,0,AO608/$AV608*$Z608))</f>
      </c>
      <c r="BF608" s="18">
        <f>IF(S608&lt;&gt;0,S608,IF($AV608=0,0,AP608/$AV608*$Z608))</f>
      </c>
      <c r="BG608" s="18">
        <f>IF(T608&lt;&gt;0,T608,IF($AV608=0,0,AQ608/$AV608*$Z608))</f>
      </c>
      <c r="BH608" s="18">
        <f>IF(U608&lt;&gt;0,U608,IF($AV608=0,0,AR608/$AV608*$Z608))</f>
      </c>
      <c r="BI608" s="18">
        <f>IF(V608&lt;&gt;0,V608,IF($AV608=0,0,AS608/$AV608*$Z608))</f>
      </c>
      <c r="BJ608" s="18">
        <f>IF(W608&lt;&gt;0,W608,IF($AV608=0,0,AT608/$AV608*$Z608))</f>
      </c>
      <c r="BK608" s="18">
        <f>IF(X608&lt;&gt;0,X608,IF($AV608=0,0,AU608/$AV608*$Z608))</f>
      </c>
      <c r="BL608" s="18">
        <f>SUM(AW608:BK608)</f>
      </c>
      <c r="BM608" s="17" t="str">
        <v/>
      </c>
    </row>
    <row r="609" outlineLevel="4">
      <c r="A609" s="5" t="str">
        <v>14.2.13</v>
      </c>
      <c r="B609" s="5" t="str">
        <v/>
      </c>
      <c r="C609" s="5" t="str">
        <v>BSKDGNGENGR05</v>
      </c>
      <c r="D609" s="5" t="str">
        <v>BSKDGNGENGR05</v>
      </c>
      <c r="E609" s="19">
        <f>IFERROR(_xlfn.XLOOKUP(F609,Assumptions!B:B,Assumptions!C:C),0)</f>
      </c>
      <c r="F609" s="5" t="str">
        <v>Advanced Payment</v>
      </c>
      <c r="G609" s="5" t="str">
        <v/>
      </c>
      <c r="H609" s="18">
        <f>G608*E609</f>
      </c>
      <c r="I609" s="18">
        <f>H609*(1-0)</f>
      </c>
      <c r="J609" s="18">
        <v>0</v>
      </c>
      <c r="K609" s="18">
        <v>0</v>
      </c>
      <c r="L609" s="18">
        <v>0</v>
      </c>
      <c r="M609" s="18">
        <v>0</v>
      </c>
      <c r="N609" s="18">
        <v>0</v>
      </c>
      <c r="O609" s="18">
        <v>0</v>
      </c>
      <c r="P609" s="18">
        <v>0</v>
      </c>
      <c r="Q609" s="18">
        <v>0</v>
      </c>
      <c r="R609" s="18">
        <v>0</v>
      </c>
      <c r="S609" s="18">
        <v>0</v>
      </c>
      <c r="T609" s="18">
        <v>0</v>
      </c>
      <c r="U609" s="18">
        <v>0</v>
      </c>
      <c r="V609" s="18">
        <v>0</v>
      </c>
      <c r="W609" s="18">
        <v>0</v>
      </c>
      <c r="X609" s="18">
        <v>0</v>
      </c>
      <c r="Y609" s="18">
        <f>SUM(J609:X609)</f>
      </c>
      <c r="Z609" s="18">
        <f>I609-Y609</f>
      </c>
      <c r="AA609" s="20">
        <v>46026</v>
      </c>
      <c r="AB609" s="20">
        <v>46026</v>
      </c>
      <c r="AC609" s="18">
        <f>IFERROR(_xlfn.XLOOKUP(F609,Assumptions!B:B,Assumptions!D:D),0)</f>
      </c>
      <c r="AD609" s="20">
        <f>AA609+AC609</f>
      </c>
      <c r="AE609" s="20">
        <f>AC609+AB609</f>
      </c>
      <c r="AF609" s="5" t="str">
        <v/>
      </c>
      <c r="AG609" s="18">
        <f>IFERROR(_xlfn.BETA.DIST(DATE(YEAR(AG$2),MONTH(AG$2),15),$AD$2,$AE$2,FALSE,DATE(YEAR($AD609),MONTH($AD609),1),DATE(YEAR($AE609),MONTH($AE609),28)),0)</f>
      </c>
      <c r="AH609" s="18">
        <f>IFERROR(_xlfn.BETA.DIST(DATE(YEAR(AH$2),MONTH(AH$2),15),$AD$2,$AE$2,FALSE,DATE(YEAR($AD609),MONTH($AD609),1),DATE(YEAR($AE609),MONTH($AE609),28)),0)</f>
      </c>
      <c r="AI609" s="18">
        <f>IFERROR(_xlfn.BETA.DIST(DATE(YEAR(AI$2),MONTH(AI$2),15),$AD$2,$AE$2,FALSE,DATE(YEAR($AD609),MONTH($AD609),1),DATE(YEAR($AE609),MONTH($AE609),28)),0)</f>
      </c>
      <c r="AJ609" s="18">
        <f>IFERROR(_xlfn.BETA.DIST(DATE(YEAR(AJ$2),MONTH(AJ$2),15),$AD$2,$AE$2,FALSE,DATE(YEAR($AD609),MONTH($AD609),1),DATE(YEAR($AE609),MONTH($AE609),28)),0)</f>
      </c>
      <c r="AK609" s="18">
        <f>IFERROR(_xlfn.BETA.DIST(DATE(YEAR(AK$2),MONTH(AK$2),15),$AD$2,$AE$2,FALSE,DATE(YEAR($AD609),MONTH($AD609),1),DATE(YEAR($AE609),MONTH($AE609),28)),0)</f>
      </c>
      <c r="AL609" s="18">
        <f>IFERROR(_xlfn.BETA.DIST(DATE(YEAR(AL$2),MONTH(AL$2),15),$AD$2,$AE$2,FALSE,DATE(YEAR($AD609),MONTH($AD609),1),DATE(YEAR($AE609),MONTH($AE609),28)),0)</f>
      </c>
      <c r="AM609" s="18">
        <f>IFERROR(_xlfn.BETA.DIST(DATE(YEAR(AM$2),MONTH(AM$2),15),$AD$2,$AE$2,FALSE,DATE(YEAR($AD609),MONTH($AD609),1),DATE(YEAR($AE609),MONTH($AE609),28)),0)</f>
      </c>
      <c r="AN609" s="18">
        <f>IFERROR(_xlfn.BETA.DIST(DATE(YEAR(AN$2),MONTH(AN$2),15),$AD$2,$AE$2,FALSE,DATE(YEAR($AD609),MONTH($AD609),1),DATE(YEAR($AE609),MONTH($AE609),28)),0)</f>
      </c>
      <c r="AO609" s="18">
        <f>IFERROR(_xlfn.BETA.DIST(DATE(YEAR(AO$2),MONTH(AO$2),15),$AD$2,$AE$2,FALSE,DATE(YEAR($AD609),MONTH($AD609),1),DATE(YEAR($AE609),MONTH($AE609),28)),0)</f>
      </c>
      <c r="AP609" s="18">
        <f>IFERROR(_xlfn.BETA.DIST(DATE(YEAR(AP$2),MONTH(AP$2),15),$AD$2,$AE$2,FALSE,DATE(YEAR($AD609),MONTH($AD609),1),DATE(YEAR($AE609),MONTH($AE609),28)),0)</f>
      </c>
      <c r="AQ609" s="18">
        <f>IFERROR(_xlfn.BETA.DIST(DATE(YEAR(AQ$2),MONTH(AQ$2),15),$AD$2,$AE$2,FALSE,DATE(YEAR($AD609),MONTH($AD609),1),DATE(YEAR($AE609),MONTH($AE609),28)),0)</f>
      </c>
      <c r="AR609" s="18">
        <f>IFERROR(_xlfn.BETA.DIST(DATE(YEAR(AR$2),MONTH(AR$2),15),$AD$2,$AE$2,FALSE,DATE(YEAR($AD609),MONTH($AD609),1),DATE(YEAR($AE609),MONTH($AE609),28)),0)</f>
      </c>
      <c r="AS609" s="18">
        <f>IFERROR(_xlfn.BETA.DIST(DATE(YEAR(AS$2),MONTH(AS$2),15),$AD$2,$AE$2,FALSE,DATE(YEAR($AD609),MONTH($AD609),1),DATE(YEAR($AE609),MONTH($AE609),28)),0)</f>
      </c>
      <c r="AT609" s="18">
        <f>IFERROR(_xlfn.BETA.DIST(DATE(YEAR(AT$2),MONTH(AT$2),15),$AD$2,$AE$2,FALSE,DATE(YEAR($AD609),MONTH($AD609),1),DATE(YEAR($AE609),MONTH($AE609),28)),0)</f>
      </c>
      <c r="AU609" s="18">
        <f>IFERROR(_xlfn.BETA.DIST(DATE(YEAR(AU$2),MONTH(AU$2),15),$AD$2,$AE$2,FALSE,DATE(YEAR($AD609),MONTH($AD609),1),DATE(YEAR($AE609),MONTH($AE609),28)),0)</f>
      </c>
      <c r="AV609" s="18">
        <f>SUM(AG609:AU609)</f>
      </c>
      <c r="AW609" s="18">
        <f>IF(J609&lt;&gt;0,J609,IF($AV609=0,0,AG609/$AV609*$Z609))</f>
      </c>
      <c r="AX609" s="18">
        <f>IF(K609&lt;&gt;0,K609,IF($AV609=0,0,AH609/$AV609*$Z609))</f>
      </c>
      <c r="AY609" s="18">
        <f>IF(L609&lt;&gt;0,L609,IF($AV609=0,0,AI609/$AV609*$Z609))</f>
      </c>
      <c r="AZ609" s="18">
        <f>IF(M609&lt;&gt;0,M609,IF($AV609=0,0,AJ609/$AV609*$Z609))</f>
      </c>
      <c r="BA609" s="18">
        <f>IF(N609&lt;&gt;0,N609,IF($AV609=0,0,AK609/$AV609*$Z609))</f>
      </c>
      <c r="BB609" s="18">
        <f>IF(O609&lt;&gt;0,O609,IF($AV609=0,0,AL609/$AV609*$Z609))</f>
      </c>
      <c r="BC609" s="18">
        <f>IF(P609&lt;&gt;0,P609,IF($AV609=0,0,AM609/$AV609*$Z609))</f>
      </c>
      <c r="BD609" s="18">
        <f>IF(Q609&lt;&gt;0,Q609,IF($AV609=0,0,AN609/$AV609*$Z609))</f>
      </c>
      <c r="BE609" s="18">
        <f>IF(R609&lt;&gt;0,R609,IF($AV609=0,0,AO609/$AV609*$Z609))</f>
      </c>
      <c r="BF609" s="18">
        <f>IF(S609&lt;&gt;0,S609,IF($AV609=0,0,AP609/$AV609*$Z609))</f>
      </c>
      <c r="BG609" s="18">
        <f>IF(T609&lt;&gt;0,T609,IF($AV609=0,0,AQ609/$AV609*$Z609))</f>
      </c>
      <c r="BH609" s="18">
        <f>IF(U609&lt;&gt;0,U609,IF($AV609=0,0,AR609/$AV609*$Z609))</f>
      </c>
      <c r="BI609" s="18">
        <f>IF(V609&lt;&gt;0,V609,IF($AV609=0,0,AS609/$AV609*$Z609))</f>
      </c>
      <c r="BJ609" s="18">
        <f>IF(W609&lt;&gt;0,W609,IF($AV609=0,0,AT609/$AV609*$Z609))</f>
      </c>
      <c r="BK609" s="18">
        <f>IF(X609&lt;&gt;0,X609,IF($AV609=0,0,AU609/$AV609*$Z609))</f>
      </c>
      <c r="BL609" s="18">
        <f>SUM(AW609:BK609)</f>
      </c>
      <c r="BM609" s="18">
        <f>I609-BL609</f>
      </c>
    </row>
    <row r="610" outlineLevel="4">
      <c r="A610" s="5" t="str">
        <v>14.2.13</v>
      </c>
      <c r="B610" s="5" t="str">
        <v/>
      </c>
      <c r="C610" s="5" t="str">
        <v>BSPRELGENG107</v>
      </c>
      <c r="D610" s="5" t="str">
        <v>BSPRELGENG107</v>
      </c>
      <c r="E610" s="19">
        <f>IFERROR(_xlfn.XLOOKUP(F610,Assumptions!B:B,Assumptions!C:C),0)</f>
      </c>
      <c r="F610" s="5" t="str">
        <v>Site Delivery USD</v>
      </c>
      <c r="G610" s="5" t="str">
        <v/>
      </c>
      <c r="H610" s="18">
        <f>G608*E610</f>
      </c>
      <c r="I610" s="18">
        <f>H610*(1-0)</f>
      </c>
      <c r="J610" s="18">
        <v>0</v>
      </c>
      <c r="K610" s="18">
        <v>0</v>
      </c>
      <c r="L610" s="18">
        <v>0</v>
      </c>
      <c r="M610" s="18">
        <v>0</v>
      </c>
      <c r="N610" s="18">
        <v>0</v>
      </c>
      <c r="O610" s="18">
        <v>0</v>
      </c>
      <c r="P610" s="18">
        <v>0</v>
      </c>
      <c r="Q610" s="18">
        <v>0</v>
      </c>
      <c r="R610" s="18">
        <v>0</v>
      </c>
      <c r="S610" s="18">
        <v>0</v>
      </c>
      <c r="T610" s="18">
        <v>0</v>
      </c>
      <c r="U610" s="18">
        <v>0</v>
      </c>
      <c r="V610" s="18">
        <v>0</v>
      </c>
      <c r="W610" s="18">
        <v>0</v>
      </c>
      <c r="X610" s="18">
        <v>0</v>
      </c>
      <c r="Y610" s="18">
        <f>SUM(J610:X610)</f>
      </c>
      <c r="Z610" s="18">
        <f>I610-Y610</f>
      </c>
      <c r="AA610" s="20">
        <v>46294</v>
      </c>
      <c r="AB610" s="20">
        <v>46294</v>
      </c>
      <c r="AC610" s="18">
        <f>IFERROR(_xlfn.XLOOKUP(F610,Assumptions!B:B,Assumptions!D:D),0)</f>
      </c>
      <c r="AD610" s="20">
        <f>AA610+AC610</f>
      </c>
      <c r="AE610" s="20">
        <f>AC610+AB610</f>
      </c>
      <c r="AF610" s="5" t="str">
        <v/>
      </c>
      <c r="AG610" s="18">
        <f>IFERROR(_xlfn.BETA.DIST(DATE(YEAR(AG$2),MONTH(AG$2),15),$AD$2,$AE$2,FALSE,DATE(YEAR($AD610),MONTH($AD610),1),DATE(YEAR($AE610),MONTH($AE610),28)),0)</f>
      </c>
      <c r="AH610" s="18">
        <f>IFERROR(_xlfn.BETA.DIST(DATE(YEAR(AH$2),MONTH(AH$2),15),$AD$2,$AE$2,FALSE,DATE(YEAR($AD610),MONTH($AD610),1),DATE(YEAR($AE610),MONTH($AE610),28)),0)</f>
      </c>
      <c r="AI610" s="18">
        <f>IFERROR(_xlfn.BETA.DIST(DATE(YEAR(AI$2),MONTH(AI$2),15),$AD$2,$AE$2,FALSE,DATE(YEAR($AD610),MONTH($AD610),1),DATE(YEAR($AE610),MONTH($AE610),28)),0)</f>
      </c>
      <c r="AJ610" s="18">
        <f>IFERROR(_xlfn.BETA.DIST(DATE(YEAR(AJ$2),MONTH(AJ$2),15),$AD$2,$AE$2,FALSE,DATE(YEAR($AD610),MONTH($AD610),1),DATE(YEAR($AE610),MONTH($AE610),28)),0)</f>
      </c>
      <c r="AK610" s="18">
        <f>IFERROR(_xlfn.BETA.DIST(DATE(YEAR(AK$2),MONTH(AK$2),15),$AD$2,$AE$2,FALSE,DATE(YEAR($AD610),MONTH($AD610),1),DATE(YEAR($AE610),MONTH($AE610),28)),0)</f>
      </c>
      <c r="AL610" s="18">
        <f>IFERROR(_xlfn.BETA.DIST(DATE(YEAR(AL$2),MONTH(AL$2),15),$AD$2,$AE$2,FALSE,DATE(YEAR($AD610),MONTH($AD610),1),DATE(YEAR($AE610),MONTH($AE610),28)),0)</f>
      </c>
      <c r="AM610" s="18">
        <f>IFERROR(_xlfn.BETA.DIST(DATE(YEAR(AM$2),MONTH(AM$2),15),$AD$2,$AE$2,FALSE,DATE(YEAR($AD610),MONTH($AD610),1),DATE(YEAR($AE610),MONTH($AE610),28)),0)</f>
      </c>
      <c r="AN610" s="18">
        <f>IFERROR(_xlfn.BETA.DIST(DATE(YEAR(AN$2),MONTH(AN$2),15),$AD$2,$AE$2,FALSE,DATE(YEAR($AD610),MONTH($AD610),1),DATE(YEAR($AE610),MONTH($AE610),28)),0)</f>
      </c>
      <c r="AO610" s="18">
        <f>IFERROR(_xlfn.BETA.DIST(DATE(YEAR(AO$2),MONTH(AO$2),15),$AD$2,$AE$2,FALSE,DATE(YEAR($AD610),MONTH($AD610),1),DATE(YEAR($AE610),MONTH($AE610),28)),0)</f>
      </c>
      <c r="AP610" s="18">
        <f>IFERROR(_xlfn.BETA.DIST(DATE(YEAR(AP$2),MONTH(AP$2),15),$AD$2,$AE$2,FALSE,DATE(YEAR($AD610),MONTH($AD610),1),DATE(YEAR($AE610),MONTH($AE610),28)),0)</f>
      </c>
      <c r="AQ610" s="18">
        <f>IFERROR(_xlfn.BETA.DIST(DATE(YEAR(AQ$2),MONTH(AQ$2),15),$AD$2,$AE$2,FALSE,DATE(YEAR($AD610),MONTH($AD610),1),DATE(YEAR($AE610),MONTH($AE610),28)),0)</f>
      </c>
      <c r="AR610" s="18">
        <f>IFERROR(_xlfn.BETA.DIST(DATE(YEAR(AR$2),MONTH(AR$2),15),$AD$2,$AE$2,FALSE,DATE(YEAR($AD610),MONTH($AD610),1),DATE(YEAR($AE610),MONTH($AE610),28)),0)</f>
      </c>
      <c r="AS610" s="18">
        <f>IFERROR(_xlfn.BETA.DIST(DATE(YEAR(AS$2),MONTH(AS$2),15),$AD$2,$AE$2,FALSE,DATE(YEAR($AD610),MONTH($AD610),1),DATE(YEAR($AE610),MONTH($AE610),28)),0)</f>
      </c>
      <c r="AT610" s="18">
        <f>IFERROR(_xlfn.BETA.DIST(DATE(YEAR(AT$2),MONTH(AT$2),15),$AD$2,$AE$2,FALSE,DATE(YEAR($AD610),MONTH($AD610),1),DATE(YEAR($AE610),MONTH($AE610),28)),0)</f>
      </c>
      <c r="AU610" s="18">
        <f>IFERROR(_xlfn.BETA.DIST(DATE(YEAR(AU$2),MONTH(AU$2),15),$AD$2,$AE$2,FALSE,DATE(YEAR($AD610),MONTH($AD610),1),DATE(YEAR($AE610),MONTH($AE610),28)),0)</f>
      </c>
      <c r="AV610" s="18">
        <f>SUM(AG610:AU610)</f>
      </c>
      <c r="AW610" s="18">
        <f>IF(J610&lt;&gt;0,J610,IF($AV610=0,0,AG610/$AV610*$Z610))</f>
      </c>
      <c r="AX610" s="18">
        <f>IF(K610&lt;&gt;0,K610,IF($AV610=0,0,AH610/$AV610*$Z610))</f>
      </c>
      <c r="AY610" s="18">
        <f>IF(L610&lt;&gt;0,L610,IF($AV610=0,0,AI610/$AV610*$Z610))</f>
      </c>
      <c r="AZ610" s="18">
        <f>IF(M610&lt;&gt;0,M610,IF($AV610=0,0,AJ610/$AV610*$Z610))</f>
      </c>
      <c r="BA610" s="18">
        <f>IF(N610&lt;&gt;0,N610,IF($AV610=0,0,AK610/$AV610*$Z610))</f>
      </c>
      <c r="BB610" s="18">
        <f>IF(O610&lt;&gt;0,O610,IF($AV610=0,0,AL610/$AV610*$Z610))</f>
      </c>
      <c r="BC610" s="18">
        <f>IF(P610&lt;&gt;0,P610,IF($AV610=0,0,AM610/$AV610*$Z610))</f>
      </c>
      <c r="BD610" s="18">
        <f>IF(Q610&lt;&gt;0,Q610,IF($AV610=0,0,AN610/$AV610*$Z610))</f>
      </c>
      <c r="BE610" s="18">
        <f>IF(R610&lt;&gt;0,R610,IF($AV610=0,0,AO610/$AV610*$Z610))</f>
      </c>
      <c r="BF610" s="18">
        <f>IF(S610&lt;&gt;0,S610,IF($AV610=0,0,AP610/$AV610*$Z610))</f>
      </c>
      <c r="BG610" s="18">
        <f>IF(T610&lt;&gt;0,T610,IF($AV610=0,0,AQ610/$AV610*$Z610))</f>
      </c>
      <c r="BH610" s="18">
        <f>IF(U610&lt;&gt;0,U610,IF($AV610=0,0,AR610/$AV610*$Z610))</f>
      </c>
      <c r="BI610" s="18">
        <f>IF(V610&lt;&gt;0,V610,IF($AV610=0,0,AS610/$AV610*$Z610))</f>
      </c>
      <c r="BJ610" s="18">
        <f>IF(W610&lt;&gt;0,W610,IF($AV610=0,0,AT610/$AV610*$Z610))</f>
      </c>
      <c r="BK610" s="18">
        <f>IF(X610&lt;&gt;0,X610,IF($AV610=0,0,AU610/$AV610*$Z610))</f>
      </c>
      <c r="BL610" s="18">
        <f>SUM(AW610:BK610)</f>
      </c>
      <c r="BM610" s="18">
        <f>I610-BL610</f>
      </c>
    </row>
    <row r="611" outlineLevel="4">
      <c r="A611" s="5" t="str">
        <v>14.2.13</v>
      </c>
      <c r="B611" s="5" t="str">
        <v/>
      </c>
      <c r="C611" s="5" t="str">
        <v>BSKDGNGENGR07</v>
      </c>
      <c r="D611" s="5" t="str">
        <v>BSKDGNGENGR07</v>
      </c>
      <c r="E611" s="19">
        <f>IFERROR(_xlfn.XLOOKUP(F611,Assumptions!B:B,Assumptions!C:C),0)</f>
      </c>
      <c r="F611" s="5" t="str">
        <v>Retention</v>
      </c>
      <c r="G611" s="5" t="str">
        <v/>
      </c>
      <c r="H611" s="18">
        <f>G608*E611</f>
      </c>
      <c r="I611" s="18">
        <f>H611*(1-0)</f>
      </c>
      <c r="J611" s="18">
        <v>0</v>
      </c>
      <c r="K611" s="18">
        <v>0</v>
      </c>
      <c r="L611" s="18">
        <v>0</v>
      </c>
      <c r="M611" s="18">
        <v>0</v>
      </c>
      <c r="N611" s="18">
        <v>0</v>
      </c>
      <c r="O611" s="18">
        <v>0</v>
      </c>
      <c r="P611" s="18">
        <v>0</v>
      </c>
      <c r="Q611" s="18">
        <v>0</v>
      </c>
      <c r="R611" s="18">
        <v>0</v>
      </c>
      <c r="S611" s="18">
        <v>0</v>
      </c>
      <c r="T611" s="18">
        <v>0</v>
      </c>
      <c r="U611" s="18">
        <v>0</v>
      </c>
      <c r="V611" s="18">
        <v>0</v>
      </c>
      <c r="W611" s="18">
        <v>0</v>
      </c>
      <c r="X611" s="18">
        <v>0</v>
      </c>
      <c r="Y611" s="18">
        <f>SUM(J611:X611)</f>
      </c>
      <c r="Z611" s="18">
        <f>I611-Y611</f>
      </c>
      <c r="AA611" s="20">
        <v>46483</v>
      </c>
      <c r="AB611" s="20">
        <v>46483</v>
      </c>
      <c r="AC611" s="18">
        <f>IFERROR(_xlfn.XLOOKUP(F611,Assumptions!B:B,Assumptions!D:D),0)</f>
      </c>
      <c r="AD611" s="20">
        <f>AA611+AC611</f>
      </c>
      <c r="AE611" s="20">
        <f>AC611+AB611</f>
      </c>
      <c r="AF611" s="5" t="str">
        <v/>
      </c>
      <c r="AG611" s="18">
        <f>IFERROR(_xlfn.BETA.DIST(DATE(YEAR(AG$2),MONTH(AG$2),15),$AD$2,$AE$2,FALSE,DATE(YEAR($AD611),MONTH($AD611),1),DATE(YEAR($AE611),MONTH($AE611),28)),0)</f>
      </c>
      <c r="AH611" s="18">
        <f>IFERROR(_xlfn.BETA.DIST(DATE(YEAR(AH$2),MONTH(AH$2),15),$AD$2,$AE$2,FALSE,DATE(YEAR($AD611),MONTH($AD611),1),DATE(YEAR($AE611),MONTH($AE611),28)),0)</f>
      </c>
      <c r="AI611" s="18">
        <f>IFERROR(_xlfn.BETA.DIST(DATE(YEAR(AI$2),MONTH(AI$2),15),$AD$2,$AE$2,FALSE,DATE(YEAR($AD611),MONTH($AD611),1),DATE(YEAR($AE611),MONTH($AE611),28)),0)</f>
      </c>
      <c r="AJ611" s="18">
        <f>IFERROR(_xlfn.BETA.DIST(DATE(YEAR(AJ$2),MONTH(AJ$2),15),$AD$2,$AE$2,FALSE,DATE(YEAR($AD611),MONTH($AD611),1),DATE(YEAR($AE611),MONTH($AE611),28)),0)</f>
      </c>
      <c r="AK611" s="18">
        <f>IFERROR(_xlfn.BETA.DIST(DATE(YEAR(AK$2),MONTH(AK$2),15),$AD$2,$AE$2,FALSE,DATE(YEAR($AD611),MONTH($AD611),1),DATE(YEAR($AE611),MONTH($AE611),28)),0)</f>
      </c>
      <c r="AL611" s="18">
        <f>IFERROR(_xlfn.BETA.DIST(DATE(YEAR(AL$2),MONTH(AL$2),15),$AD$2,$AE$2,FALSE,DATE(YEAR($AD611),MONTH($AD611),1),DATE(YEAR($AE611),MONTH($AE611),28)),0)</f>
      </c>
      <c r="AM611" s="18">
        <f>IFERROR(_xlfn.BETA.DIST(DATE(YEAR(AM$2),MONTH(AM$2),15),$AD$2,$AE$2,FALSE,DATE(YEAR($AD611),MONTH($AD611),1),DATE(YEAR($AE611),MONTH($AE611),28)),0)</f>
      </c>
      <c r="AN611" s="18">
        <f>IFERROR(_xlfn.BETA.DIST(DATE(YEAR(AN$2),MONTH(AN$2),15),$AD$2,$AE$2,FALSE,DATE(YEAR($AD611),MONTH($AD611),1),DATE(YEAR($AE611),MONTH($AE611),28)),0)</f>
      </c>
      <c r="AO611" s="18">
        <f>IFERROR(_xlfn.BETA.DIST(DATE(YEAR(AO$2),MONTH(AO$2),15),$AD$2,$AE$2,FALSE,DATE(YEAR($AD611),MONTH($AD611),1),DATE(YEAR($AE611),MONTH($AE611),28)),0)</f>
      </c>
      <c r="AP611" s="18">
        <f>IFERROR(_xlfn.BETA.DIST(DATE(YEAR(AP$2),MONTH(AP$2),15),$AD$2,$AE$2,FALSE,DATE(YEAR($AD611),MONTH($AD611),1),DATE(YEAR($AE611),MONTH($AE611),28)),0)</f>
      </c>
      <c r="AQ611" s="18">
        <f>IFERROR(_xlfn.BETA.DIST(DATE(YEAR(AQ$2),MONTH(AQ$2),15),$AD$2,$AE$2,FALSE,DATE(YEAR($AD611),MONTH($AD611),1),DATE(YEAR($AE611),MONTH($AE611),28)),0)</f>
      </c>
      <c r="AR611" s="18">
        <f>IFERROR(_xlfn.BETA.DIST(DATE(YEAR(AR$2),MONTH(AR$2),15),$AD$2,$AE$2,FALSE,DATE(YEAR($AD611),MONTH($AD611),1),DATE(YEAR($AE611),MONTH($AE611),28)),0)</f>
      </c>
      <c r="AS611" s="18">
        <f>IFERROR(_xlfn.BETA.DIST(DATE(YEAR(AS$2),MONTH(AS$2),15),$AD$2,$AE$2,FALSE,DATE(YEAR($AD611),MONTH($AD611),1),DATE(YEAR($AE611),MONTH($AE611),28)),0)</f>
      </c>
      <c r="AT611" s="18">
        <f>IFERROR(_xlfn.BETA.DIST(DATE(YEAR(AT$2),MONTH(AT$2),15),$AD$2,$AE$2,FALSE,DATE(YEAR($AD611),MONTH($AD611),1),DATE(YEAR($AE611),MONTH($AE611),28)),0)</f>
      </c>
      <c r="AU611" s="18">
        <f>IFERROR(_xlfn.BETA.DIST(DATE(YEAR(AU$2),MONTH(AU$2),15),$AD$2,$AE$2,FALSE,DATE(YEAR($AD611),MONTH($AD611),1),DATE(YEAR($AE611),MONTH($AE611),28)),0)</f>
      </c>
      <c r="AV611" s="18">
        <f>SUM(AG611:AU611)</f>
      </c>
      <c r="AW611" s="18">
        <f>IF(J611&lt;&gt;0,J611,IF($AV611=0,0,AG611/$AV611*$Z611))</f>
      </c>
      <c r="AX611" s="18">
        <f>IF(K611&lt;&gt;0,K611,IF($AV611=0,0,AH611/$AV611*$Z611))</f>
      </c>
      <c r="AY611" s="18">
        <f>IF(L611&lt;&gt;0,L611,IF($AV611=0,0,AI611/$AV611*$Z611))</f>
      </c>
      <c r="AZ611" s="18">
        <f>IF(M611&lt;&gt;0,M611,IF($AV611=0,0,AJ611/$AV611*$Z611))</f>
      </c>
      <c r="BA611" s="18">
        <f>IF(N611&lt;&gt;0,N611,IF($AV611=0,0,AK611/$AV611*$Z611))</f>
      </c>
      <c r="BB611" s="18">
        <f>IF(O611&lt;&gt;0,O611,IF($AV611=0,0,AL611/$AV611*$Z611))</f>
      </c>
      <c r="BC611" s="18">
        <f>IF(P611&lt;&gt;0,P611,IF($AV611=0,0,AM611/$AV611*$Z611))</f>
      </c>
      <c r="BD611" s="18">
        <f>IF(Q611&lt;&gt;0,Q611,IF($AV611=0,0,AN611/$AV611*$Z611))</f>
      </c>
      <c r="BE611" s="18">
        <f>IF(R611&lt;&gt;0,R611,IF($AV611=0,0,AO611/$AV611*$Z611))</f>
      </c>
      <c r="BF611" s="18">
        <f>IF(S611&lt;&gt;0,S611,IF($AV611=0,0,AP611/$AV611*$Z611))</f>
      </c>
      <c r="BG611" s="18">
        <f>IF(T611&lt;&gt;0,T611,IF($AV611=0,0,AQ611/$AV611*$Z611))</f>
      </c>
      <c r="BH611" s="18">
        <f>IF(U611&lt;&gt;0,U611,IF($AV611=0,0,AR611/$AV611*$Z611))</f>
      </c>
      <c r="BI611" s="18">
        <f>IF(V611&lt;&gt;0,V611,IF($AV611=0,0,AS611/$AV611*$Z611))</f>
      </c>
      <c r="BJ611" s="18">
        <f>IF(W611&lt;&gt;0,W611,IF($AV611=0,0,AT611/$AV611*$Z611))</f>
      </c>
      <c r="BK611" s="18">
        <f>IF(X611&lt;&gt;0,X611,IF($AV611=0,0,AU611/$AV611*$Z611))</f>
      </c>
      <c r="BL611" s="18">
        <f>SUM(AW611:BK611)</f>
      </c>
      <c r="BM611" s="18">
        <f>I611-BL611</f>
      </c>
    </row>
    <row r="612" outlineLevel="3">
      <c r="A612" s="17" t="str">
        <v>14.2.14</v>
      </c>
      <c r="B612" s="17" t="str">
        <v/>
      </c>
      <c r="C612" s="17" t="str">
        <v/>
      </c>
      <c r="D612" s="17" t="str">
        <v/>
      </c>
      <c r="E612" s="17" t="str">
        <v>14.2.14</v>
      </c>
      <c r="F612" s="17" t="str">
        <v>Set of pressure relief device (of each type).</v>
      </c>
      <c r="G612" s="17">
        <v>427</v>
      </c>
      <c r="H612" s="17" t="str">
        <v/>
      </c>
      <c r="I612" s="17" t="str">
        <v/>
      </c>
      <c r="J612" s="17" t="str">
        <v/>
      </c>
      <c r="K612" s="17" t="str">
        <v/>
      </c>
      <c r="L612" s="17" t="str">
        <v/>
      </c>
      <c r="M612" s="17" t="str">
        <v/>
      </c>
      <c r="N612" s="17" t="str">
        <v/>
      </c>
      <c r="O612" s="17" t="str">
        <v/>
      </c>
      <c r="P612" s="17" t="str">
        <v/>
      </c>
      <c r="Q612" s="17" t="str">
        <v/>
      </c>
      <c r="R612" s="17" t="str">
        <v/>
      </c>
      <c r="S612" s="17" t="str">
        <v/>
      </c>
      <c r="T612" s="17" t="str">
        <v/>
      </c>
      <c r="U612" s="17" t="str">
        <v/>
      </c>
      <c r="V612" s="17" t="str">
        <v/>
      </c>
      <c r="W612" s="17" t="str">
        <v/>
      </c>
      <c r="X612" s="17" t="str">
        <v/>
      </c>
      <c r="Y612" s="17" t="str">
        <v/>
      </c>
      <c r="Z612" s="17" t="str">
        <v/>
      </c>
      <c r="AA612" s="17" t="str">
        <v/>
      </c>
      <c r="AB612" s="17" t="str">
        <v/>
      </c>
      <c r="AC612" s="17" t="str">
        <v/>
      </c>
      <c r="AD612" s="17" t="str">
        <v/>
      </c>
      <c r="AE612" s="17" t="str">
        <v/>
      </c>
      <c r="AF612" s="5" t="str">
        <v/>
      </c>
      <c r="AG612" s="18">
        <f>IFERROR(_xlfn.BETA.DIST(DATE(YEAR(AG$2),MONTH(AG$2),15),$AD$2,$AE$2,FALSE,DATE(YEAR($AD612),MONTH($AD612),1),DATE(YEAR($AE612),MONTH($AE612),28)),0)</f>
      </c>
      <c r="AH612" s="18">
        <f>IFERROR(_xlfn.BETA.DIST(DATE(YEAR(AH$2),MONTH(AH$2),15),$AD$2,$AE$2,FALSE,DATE(YEAR($AD612),MONTH($AD612),1),DATE(YEAR($AE612),MONTH($AE612),28)),0)</f>
      </c>
      <c r="AI612" s="18">
        <f>IFERROR(_xlfn.BETA.DIST(DATE(YEAR(AI$2),MONTH(AI$2),15),$AD$2,$AE$2,FALSE,DATE(YEAR($AD612),MONTH($AD612),1),DATE(YEAR($AE612),MONTH($AE612),28)),0)</f>
      </c>
      <c r="AJ612" s="18">
        <f>IFERROR(_xlfn.BETA.DIST(DATE(YEAR(AJ$2),MONTH(AJ$2),15),$AD$2,$AE$2,FALSE,DATE(YEAR($AD612),MONTH($AD612),1),DATE(YEAR($AE612),MONTH($AE612),28)),0)</f>
      </c>
      <c r="AK612" s="18">
        <f>IFERROR(_xlfn.BETA.DIST(DATE(YEAR(AK$2),MONTH(AK$2),15),$AD$2,$AE$2,FALSE,DATE(YEAR($AD612),MONTH($AD612),1),DATE(YEAR($AE612),MONTH($AE612),28)),0)</f>
      </c>
      <c r="AL612" s="18">
        <f>IFERROR(_xlfn.BETA.DIST(DATE(YEAR(AL$2),MONTH(AL$2),15),$AD$2,$AE$2,FALSE,DATE(YEAR($AD612),MONTH($AD612),1),DATE(YEAR($AE612),MONTH($AE612),28)),0)</f>
      </c>
      <c r="AM612" s="18">
        <f>IFERROR(_xlfn.BETA.DIST(DATE(YEAR(AM$2),MONTH(AM$2),15),$AD$2,$AE$2,FALSE,DATE(YEAR($AD612),MONTH($AD612),1),DATE(YEAR($AE612),MONTH($AE612),28)),0)</f>
      </c>
      <c r="AN612" s="18">
        <f>IFERROR(_xlfn.BETA.DIST(DATE(YEAR(AN$2),MONTH(AN$2),15),$AD$2,$AE$2,FALSE,DATE(YEAR($AD612),MONTH($AD612),1),DATE(YEAR($AE612),MONTH($AE612),28)),0)</f>
      </c>
      <c r="AO612" s="18">
        <f>IFERROR(_xlfn.BETA.DIST(DATE(YEAR(AO$2),MONTH(AO$2),15),$AD$2,$AE$2,FALSE,DATE(YEAR($AD612),MONTH($AD612),1),DATE(YEAR($AE612),MONTH($AE612),28)),0)</f>
      </c>
      <c r="AP612" s="18">
        <f>IFERROR(_xlfn.BETA.DIST(DATE(YEAR(AP$2),MONTH(AP$2),15),$AD$2,$AE$2,FALSE,DATE(YEAR($AD612),MONTH($AD612),1),DATE(YEAR($AE612),MONTH($AE612),28)),0)</f>
      </c>
      <c r="AQ612" s="18">
        <f>IFERROR(_xlfn.BETA.DIST(DATE(YEAR(AQ$2),MONTH(AQ$2),15),$AD$2,$AE$2,FALSE,DATE(YEAR($AD612),MONTH($AD612),1),DATE(YEAR($AE612),MONTH($AE612),28)),0)</f>
      </c>
      <c r="AR612" s="18">
        <f>IFERROR(_xlfn.BETA.DIST(DATE(YEAR(AR$2),MONTH(AR$2),15),$AD$2,$AE$2,FALSE,DATE(YEAR($AD612),MONTH($AD612),1),DATE(YEAR($AE612),MONTH($AE612),28)),0)</f>
      </c>
      <c r="AS612" s="18">
        <f>IFERROR(_xlfn.BETA.DIST(DATE(YEAR(AS$2),MONTH(AS$2),15),$AD$2,$AE$2,FALSE,DATE(YEAR($AD612),MONTH($AD612),1),DATE(YEAR($AE612),MONTH($AE612),28)),0)</f>
      </c>
      <c r="AT612" s="18">
        <f>IFERROR(_xlfn.BETA.DIST(DATE(YEAR(AT$2),MONTH(AT$2),15),$AD$2,$AE$2,FALSE,DATE(YEAR($AD612),MONTH($AD612),1),DATE(YEAR($AE612),MONTH($AE612),28)),0)</f>
      </c>
      <c r="AU612" s="18">
        <f>IFERROR(_xlfn.BETA.DIST(DATE(YEAR(AU$2),MONTH(AU$2),15),$AD$2,$AE$2,FALSE,DATE(YEAR($AD612),MONTH($AD612),1),DATE(YEAR($AE612),MONTH($AE612),28)),0)</f>
      </c>
      <c r="AV612" s="18">
        <f>SUM(AG612:AU612)</f>
      </c>
      <c r="AW612" s="18">
        <f>IF(J612&lt;&gt;0,J612,IF($AV612=0,0,AG612/$AV612*$Z612))</f>
      </c>
      <c r="AX612" s="18">
        <f>IF(K612&lt;&gt;0,K612,IF($AV612=0,0,AH612/$AV612*$Z612))</f>
      </c>
      <c r="AY612" s="18">
        <f>IF(L612&lt;&gt;0,L612,IF($AV612=0,0,AI612/$AV612*$Z612))</f>
      </c>
      <c r="AZ612" s="18">
        <f>IF(M612&lt;&gt;0,M612,IF($AV612=0,0,AJ612/$AV612*$Z612))</f>
      </c>
      <c r="BA612" s="18">
        <f>IF(N612&lt;&gt;0,N612,IF($AV612=0,0,AK612/$AV612*$Z612))</f>
      </c>
      <c r="BB612" s="18">
        <f>IF(O612&lt;&gt;0,O612,IF($AV612=0,0,AL612/$AV612*$Z612))</f>
      </c>
      <c r="BC612" s="18">
        <f>IF(P612&lt;&gt;0,P612,IF($AV612=0,0,AM612/$AV612*$Z612))</f>
      </c>
      <c r="BD612" s="18">
        <f>IF(Q612&lt;&gt;0,Q612,IF($AV612=0,0,AN612/$AV612*$Z612))</f>
      </c>
      <c r="BE612" s="18">
        <f>IF(R612&lt;&gt;0,R612,IF($AV612=0,0,AO612/$AV612*$Z612))</f>
      </c>
      <c r="BF612" s="18">
        <f>IF(S612&lt;&gt;0,S612,IF($AV612=0,0,AP612/$AV612*$Z612))</f>
      </c>
      <c r="BG612" s="18">
        <f>IF(T612&lt;&gt;0,T612,IF($AV612=0,0,AQ612/$AV612*$Z612))</f>
      </c>
      <c r="BH612" s="18">
        <f>IF(U612&lt;&gt;0,U612,IF($AV612=0,0,AR612/$AV612*$Z612))</f>
      </c>
      <c r="BI612" s="18">
        <f>IF(V612&lt;&gt;0,V612,IF($AV612=0,0,AS612/$AV612*$Z612))</f>
      </c>
      <c r="BJ612" s="18">
        <f>IF(W612&lt;&gt;0,W612,IF($AV612=0,0,AT612/$AV612*$Z612))</f>
      </c>
      <c r="BK612" s="18">
        <f>IF(X612&lt;&gt;0,X612,IF($AV612=0,0,AU612/$AV612*$Z612))</f>
      </c>
      <c r="BL612" s="18">
        <f>SUM(AW612:BK612)</f>
      </c>
      <c r="BM612" s="17" t="str">
        <v/>
      </c>
    </row>
    <row r="613" outlineLevel="4">
      <c r="A613" s="5" t="str">
        <v>14.2.14</v>
      </c>
      <c r="B613" s="5" t="str">
        <v/>
      </c>
      <c r="C613" s="5" t="str">
        <v>BSKDGNGENGR05</v>
      </c>
      <c r="D613" s="5" t="str">
        <v>BSKDGNGENGR05</v>
      </c>
      <c r="E613" s="19">
        <f>IFERROR(_xlfn.XLOOKUP(F613,Assumptions!B:B,Assumptions!C:C),0)</f>
      </c>
      <c r="F613" s="5" t="str">
        <v>Advanced Payment</v>
      </c>
      <c r="G613" s="5" t="str">
        <v/>
      </c>
      <c r="H613" s="18">
        <f>G612*E613</f>
      </c>
      <c r="I613" s="18">
        <f>H613*(1-0)</f>
      </c>
      <c r="J613" s="18">
        <v>0</v>
      </c>
      <c r="K613" s="18">
        <v>0</v>
      </c>
      <c r="L613" s="18">
        <v>0</v>
      </c>
      <c r="M613" s="18">
        <v>0</v>
      </c>
      <c r="N613" s="18">
        <v>0</v>
      </c>
      <c r="O613" s="18">
        <v>0</v>
      </c>
      <c r="P613" s="18">
        <v>0</v>
      </c>
      <c r="Q613" s="18">
        <v>0</v>
      </c>
      <c r="R613" s="18">
        <v>0</v>
      </c>
      <c r="S613" s="18">
        <v>0</v>
      </c>
      <c r="T613" s="18">
        <v>0</v>
      </c>
      <c r="U613" s="18">
        <v>0</v>
      </c>
      <c r="V613" s="18">
        <v>0</v>
      </c>
      <c r="W613" s="18">
        <v>0</v>
      </c>
      <c r="X613" s="18">
        <v>0</v>
      </c>
      <c r="Y613" s="18">
        <f>SUM(J613:X613)</f>
      </c>
      <c r="Z613" s="18">
        <f>I613-Y613</f>
      </c>
      <c r="AA613" s="20">
        <v>46026</v>
      </c>
      <c r="AB613" s="20">
        <v>46026</v>
      </c>
      <c r="AC613" s="18">
        <f>IFERROR(_xlfn.XLOOKUP(F613,Assumptions!B:B,Assumptions!D:D),0)</f>
      </c>
      <c r="AD613" s="20">
        <f>AA613+AC613</f>
      </c>
      <c r="AE613" s="20">
        <f>AC613+AB613</f>
      </c>
      <c r="AF613" s="5" t="str">
        <v/>
      </c>
      <c r="AG613" s="18">
        <f>IFERROR(_xlfn.BETA.DIST(DATE(YEAR(AG$2),MONTH(AG$2),15),$AD$2,$AE$2,FALSE,DATE(YEAR($AD613),MONTH($AD613),1),DATE(YEAR($AE613),MONTH($AE613),28)),0)</f>
      </c>
      <c r="AH613" s="18">
        <f>IFERROR(_xlfn.BETA.DIST(DATE(YEAR(AH$2),MONTH(AH$2),15),$AD$2,$AE$2,FALSE,DATE(YEAR($AD613),MONTH($AD613),1),DATE(YEAR($AE613),MONTH($AE613),28)),0)</f>
      </c>
      <c r="AI613" s="18">
        <f>IFERROR(_xlfn.BETA.DIST(DATE(YEAR(AI$2),MONTH(AI$2),15),$AD$2,$AE$2,FALSE,DATE(YEAR($AD613),MONTH($AD613),1),DATE(YEAR($AE613),MONTH($AE613),28)),0)</f>
      </c>
      <c r="AJ613" s="18">
        <f>IFERROR(_xlfn.BETA.DIST(DATE(YEAR(AJ$2),MONTH(AJ$2),15),$AD$2,$AE$2,FALSE,DATE(YEAR($AD613),MONTH($AD613),1),DATE(YEAR($AE613),MONTH($AE613),28)),0)</f>
      </c>
      <c r="AK613" s="18">
        <f>IFERROR(_xlfn.BETA.DIST(DATE(YEAR(AK$2),MONTH(AK$2),15),$AD$2,$AE$2,FALSE,DATE(YEAR($AD613),MONTH($AD613),1),DATE(YEAR($AE613),MONTH($AE613),28)),0)</f>
      </c>
      <c r="AL613" s="18">
        <f>IFERROR(_xlfn.BETA.DIST(DATE(YEAR(AL$2),MONTH(AL$2),15),$AD$2,$AE$2,FALSE,DATE(YEAR($AD613),MONTH($AD613),1),DATE(YEAR($AE613),MONTH($AE613),28)),0)</f>
      </c>
      <c r="AM613" s="18">
        <f>IFERROR(_xlfn.BETA.DIST(DATE(YEAR(AM$2),MONTH(AM$2),15),$AD$2,$AE$2,FALSE,DATE(YEAR($AD613),MONTH($AD613),1),DATE(YEAR($AE613),MONTH($AE613),28)),0)</f>
      </c>
      <c r="AN613" s="18">
        <f>IFERROR(_xlfn.BETA.DIST(DATE(YEAR(AN$2),MONTH(AN$2),15),$AD$2,$AE$2,FALSE,DATE(YEAR($AD613),MONTH($AD613),1),DATE(YEAR($AE613),MONTH($AE613),28)),0)</f>
      </c>
      <c r="AO613" s="18">
        <f>IFERROR(_xlfn.BETA.DIST(DATE(YEAR(AO$2),MONTH(AO$2),15),$AD$2,$AE$2,FALSE,DATE(YEAR($AD613),MONTH($AD613),1),DATE(YEAR($AE613),MONTH($AE613),28)),0)</f>
      </c>
      <c r="AP613" s="18">
        <f>IFERROR(_xlfn.BETA.DIST(DATE(YEAR(AP$2),MONTH(AP$2),15),$AD$2,$AE$2,FALSE,DATE(YEAR($AD613),MONTH($AD613),1),DATE(YEAR($AE613),MONTH($AE613),28)),0)</f>
      </c>
      <c r="AQ613" s="18">
        <f>IFERROR(_xlfn.BETA.DIST(DATE(YEAR(AQ$2),MONTH(AQ$2),15),$AD$2,$AE$2,FALSE,DATE(YEAR($AD613),MONTH($AD613),1),DATE(YEAR($AE613),MONTH($AE613),28)),0)</f>
      </c>
      <c r="AR613" s="18">
        <f>IFERROR(_xlfn.BETA.DIST(DATE(YEAR(AR$2),MONTH(AR$2),15),$AD$2,$AE$2,FALSE,DATE(YEAR($AD613),MONTH($AD613),1),DATE(YEAR($AE613),MONTH($AE613),28)),0)</f>
      </c>
      <c r="AS613" s="18">
        <f>IFERROR(_xlfn.BETA.DIST(DATE(YEAR(AS$2),MONTH(AS$2),15),$AD$2,$AE$2,FALSE,DATE(YEAR($AD613),MONTH($AD613),1),DATE(YEAR($AE613),MONTH($AE613),28)),0)</f>
      </c>
      <c r="AT613" s="18">
        <f>IFERROR(_xlfn.BETA.DIST(DATE(YEAR(AT$2),MONTH(AT$2),15),$AD$2,$AE$2,FALSE,DATE(YEAR($AD613),MONTH($AD613),1),DATE(YEAR($AE613),MONTH($AE613),28)),0)</f>
      </c>
      <c r="AU613" s="18">
        <f>IFERROR(_xlfn.BETA.DIST(DATE(YEAR(AU$2),MONTH(AU$2),15),$AD$2,$AE$2,FALSE,DATE(YEAR($AD613),MONTH($AD613),1),DATE(YEAR($AE613),MONTH($AE613),28)),0)</f>
      </c>
      <c r="AV613" s="18">
        <f>SUM(AG613:AU613)</f>
      </c>
      <c r="AW613" s="18">
        <f>IF(J613&lt;&gt;0,J613,IF($AV613=0,0,AG613/$AV613*$Z613))</f>
      </c>
      <c r="AX613" s="18">
        <f>IF(K613&lt;&gt;0,K613,IF($AV613=0,0,AH613/$AV613*$Z613))</f>
      </c>
      <c r="AY613" s="18">
        <f>IF(L613&lt;&gt;0,L613,IF($AV613=0,0,AI613/$AV613*$Z613))</f>
      </c>
      <c r="AZ613" s="18">
        <f>IF(M613&lt;&gt;0,M613,IF($AV613=0,0,AJ613/$AV613*$Z613))</f>
      </c>
      <c r="BA613" s="18">
        <f>IF(N613&lt;&gt;0,N613,IF($AV613=0,0,AK613/$AV613*$Z613))</f>
      </c>
      <c r="BB613" s="18">
        <f>IF(O613&lt;&gt;0,O613,IF($AV613=0,0,AL613/$AV613*$Z613))</f>
      </c>
      <c r="BC613" s="18">
        <f>IF(P613&lt;&gt;0,P613,IF($AV613=0,0,AM613/$AV613*$Z613))</f>
      </c>
      <c r="BD613" s="18">
        <f>IF(Q613&lt;&gt;0,Q613,IF($AV613=0,0,AN613/$AV613*$Z613))</f>
      </c>
      <c r="BE613" s="18">
        <f>IF(R613&lt;&gt;0,R613,IF($AV613=0,0,AO613/$AV613*$Z613))</f>
      </c>
      <c r="BF613" s="18">
        <f>IF(S613&lt;&gt;0,S613,IF($AV613=0,0,AP613/$AV613*$Z613))</f>
      </c>
      <c r="BG613" s="18">
        <f>IF(T613&lt;&gt;0,T613,IF($AV613=0,0,AQ613/$AV613*$Z613))</f>
      </c>
      <c r="BH613" s="18">
        <f>IF(U613&lt;&gt;0,U613,IF($AV613=0,0,AR613/$AV613*$Z613))</f>
      </c>
      <c r="BI613" s="18">
        <f>IF(V613&lt;&gt;0,V613,IF($AV613=0,0,AS613/$AV613*$Z613))</f>
      </c>
      <c r="BJ613" s="18">
        <f>IF(W613&lt;&gt;0,W613,IF($AV613=0,0,AT613/$AV613*$Z613))</f>
      </c>
      <c r="BK613" s="18">
        <f>IF(X613&lt;&gt;0,X613,IF($AV613=0,0,AU613/$AV613*$Z613))</f>
      </c>
      <c r="BL613" s="18">
        <f>SUM(AW613:BK613)</f>
      </c>
      <c r="BM613" s="18">
        <f>I613-BL613</f>
      </c>
    </row>
    <row r="614" outlineLevel="4">
      <c r="A614" s="5" t="str">
        <v>14.2.14</v>
      </c>
      <c r="B614" s="5" t="str">
        <v/>
      </c>
      <c r="C614" s="5" t="str">
        <v>BSPRELGENG107</v>
      </c>
      <c r="D614" s="5" t="str">
        <v>BSPRELGENG107</v>
      </c>
      <c r="E614" s="19">
        <f>IFERROR(_xlfn.XLOOKUP(F614,Assumptions!B:B,Assumptions!C:C),0)</f>
      </c>
      <c r="F614" s="5" t="str">
        <v>Site Delivery USD</v>
      </c>
      <c r="G614" s="5" t="str">
        <v/>
      </c>
      <c r="H614" s="18">
        <f>G612*E614</f>
      </c>
      <c r="I614" s="18">
        <f>H614*(1-0)</f>
      </c>
      <c r="J614" s="18">
        <v>0</v>
      </c>
      <c r="K614" s="18">
        <v>0</v>
      </c>
      <c r="L614" s="18">
        <v>0</v>
      </c>
      <c r="M614" s="18">
        <v>0</v>
      </c>
      <c r="N614" s="18">
        <v>0</v>
      </c>
      <c r="O614" s="18">
        <v>0</v>
      </c>
      <c r="P614" s="18">
        <v>0</v>
      </c>
      <c r="Q614" s="18">
        <v>0</v>
      </c>
      <c r="R614" s="18">
        <v>0</v>
      </c>
      <c r="S614" s="18">
        <v>0</v>
      </c>
      <c r="T614" s="18">
        <v>0</v>
      </c>
      <c r="U614" s="18">
        <v>0</v>
      </c>
      <c r="V614" s="18">
        <v>0</v>
      </c>
      <c r="W614" s="18">
        <v>0</v>
      </c>
      <c r="X614" s="18">
        <v>0</v>
      </c>
      <c r="Y614" s="18">
        <f>SUM(J614:X614)</f>
      </c>
      <c r="Z614" s="18">
        <f>I614-Y614</f>
      </c>
      <c r="AA614" s="20">
        <v>46294</v>
      </c>
      <c r="AB614" s="20">
        <v>46294</v>
      </c>
      <c r="AC614" s="18">
        <f>IFERROR(_xlfn.XLOOKUP(F614,Assumptions!B:B,Assumptions!D:D),0)</f>
      </c>
      <c r="AD614" s="20">
        <f>AA614+AC614</f>
      </c>
      <c r="AE614" s="20">
        <f>AC614+AB614</f>
      </c>
      <c r="AF614" s="5" t="str">
        <v/>
      </c>
      <c r="AG614" s="18">
        <f>IFERROR(_xlfn.BETA.DIST(DATE(YEAR(AG$2),MONTH(AG$2),15),$AD$2,$AE$2,FALSE,DATE(YEAR($AD614),MONTH($AD614),1),DATE(YEAR($AE614),MONTH($AE614),28)),0)</f>
      </c>
      <c r="AH614" s="18">
        <f>IFERROR(_xlfn.BETA.DIST(DATE(YEAR(AH$2),MONTH(AH$2),15),$AD$2,$AE$2,FALSE,DATE(YEAR($AD614),MONTH($AD614),1),DATE(YEAR($AE614),MONTH($AE614),28)),0)</f>
      </c>
      <c r="AI614" s="18">
        <f>IFERROR(_xlfn.BETA.DIST(DATE(YEAR(AI$2),MONTH(AI$2),15),$AD$2,$AE$2,FALSE,DATE(YEAR($AD614),MONTH($AD614),1),DATE(YEAR($AE614),MONTH($AE614),28)),0)</f>
      </c>
      <c r="AJ614" s="18">
        <f>IFERROR(_xlfn.BETA.DIST(DATE(YEAR(AJ$2),MONTH(AJ$2),15),$AD$2,$AE$2,FALSE,DATE(YEAR($AD614),MONTH($AD614),1),DATE(YEAR($AE614),MONTH($AE614),28)),0)</f>
      </c>
      <c r="AK614" s="18">
        <f>IFERROR(_xlfn.BETA.DIST(DATE(YEAR(AK$2),MONTH(AK$2),15),$AD$2,$AE$2,FALSE,DATE(YEAR($AD614),MONTH($AD614),1),DATE(YEAR($AE614),MONTH($AE614),28)),0)</f>
      </c>
      <c r="AL614" s="18">
        <f>IFERROR(_xlfn.BETA.DIST(DATE(YEAR(AL$2),MONTH(AL$2),15),$AD$2,$AE$2,FALSE,DATE(YEAR($AD614),MONTH($AD614),1),DATE(YEAR($AE614),MONTH($AE614),28)),0)</f>
      </c>
      <c r="AM614" s="18">
        <f>IFERROR(_xlfn.BETA.DIST(DATE(YEAR(AM$2),MONTH(AM$2),15),$AD$2,$AE$2,FALSE,DATE(YEAR($AD614),MONTH($AD614),1),DATE(YEAR($AE614),MONTH($AE614),28)),0)</f>
      </c>
      <c r="AN614" s="18">
        <f>IFERROR(_xlfn.BETA.DIST(DATE(YEAR(AN$2),MONTH(AN$2),15),$AD$2,$AE$2,FALSE,DATE(YEAR($AD614),MONTH($AD614),1),DATE(YEAR($AE614),MONTH($AE614),28)),0)</f>
      </c>
      <c r="AO614" s="18">
        <f>IFERROR(_xlfn.BETA.DIST(DATE(YEAR(AO$2),MONTH(AO$2),15),$AD$2,$AE$2,FALSE,DATE(YEAR($AD614),MONTH($AD614),1),DATE(YEAR($AE614),MONTH($AE614),28)),0)</f>
      </c>
      <c r="AP614" s="18">
        <f>IFERROR(_xlfn.BETA.DIST(DATE(YEAR(AP$2),MONTH(AP$2),15),$AD$2,$AE$2,FALSE,DATE(YEAR($AD614),MONTH($AD614),1),DATE(YEAR($AE614),MONTH($AE614),28)),0)</f>
      </c>
      <c r="AQ614" s="18">
        <f>IFERROR(_xlfn.BETA.DIST(DATE(YEAR(AQ$2),MONTH(AQ$2),15),$AD$2,$AE$2,FALSE,DATE(YEAR($AD614),MONTH($AD614),1),DATE(YEAR($AE614),MONTH($AE614),28)),0)</f>
      </c>
      <c r="AR614" s="18">
        <f>IFERROR(_xlfn.BETA.DIST(DATE(YEAR(AR$2),MONTH(AR$2),15),$AD$2,$AE$2,FALSE,DATE(YEAR($AD614),MONTH($AD614),1),DATE(YEAR($AE614),MONTH($AE614),28)),0)</f>
      </c>
      <c r="AS614" s="18">
        <f>IFERROR(_xlfn.BETA.DIST(DATE(YEAR(AS$2),MONTH(AS$2),15),$AD$2,$AE$2,FALSE,DATE(YEAR($AD614),MONTH($AD614),1),DATE(YEAR($AE614),MONTH($AE614),28)),0)</f>
      </c>
      <c r="AT614" s="18">
        <f>IFERROR(_xlfn.BETA.DIST(DATE(YEAR(AT$2),MONTH(AT$2),15),$AD$2,$AE$2,FALSE,DATE(YEAR($AD614),MONTH($AD614),1),DATE(YEAR($AE614),MONTH($AE614),28)),0)</f>
      </c>
      <c r="AU614" s="18">
        <f>IFERROR(_xlfn.BETA.DIST(DATE(YEAR(AU$2),MONTH(AU$2),15),$AD$2,$AE$2,FALSE,DATE(YEAR($AD614),MONTH($AD614),1),DATE(YEAR($AE614),MONTH($AE614),28)),0)</f>
      </c>
      <c r="AV614" s="18">
        <f>SUM(AG614:AU614)</f>
      </c>
      <c r="AW614" s="18">
        <f>IF(J614&lt;&gt;0,J614,IF($AV614=0,0,AG614/$AV614*$Z614))</f>
      </c>
      <c r="AX614" s="18">
        <f>IF(K614&lt;&gt;0,K614,IF($AV614=0,0,AH614/$AV614*$Z614))</f>
      </c>
      <c r="AY614" s="18">
        <f>IF(L614&lt;&gt;0,L614,IF($AV614=0,0,AI614/$AV614*$Z614))</f>
      </c>
      <c r="AZ614" s="18">
        <f>IF(M614&lt;&gt;0,M614,IF($AV614=0,0,AJ614/$AV614*$Z614))</f>
      </c>
      <c r="BA614" s="18">
        <f>IF(N614&lt;&gt;0,N614,IF($AV614=0,0,AK614/$AV614*$Z614))</f>
      </c>
      <c r="BB614" s="18">
        <f>IF(O614&lt;&gt;0,O614,IF($AV614=0,0,AL614/$AV614*$Z614))</f>
      </c>
      <c r="BC614" s="18">
        <f>IF(P614&lt;&gt;0,P614,IF($AV614=0,0,AM614/$AV614*$Z614))</f>
      </c>
      <c r="BD614" s="18">
        <f>IF(Q614&lt;&gt;0,Q614,IF($AV614=0,0,AN614/$AV614*$Z614))</f>
      </c>
      <c r="BE614" s="18">
        <f>IF(R614&lt;&gt;0,R614,IF($AV614=0,0,AO614/$AV614*$Z614))</f>
      </c>
      <c r="BF614" s="18">
        <f>IF(S614&lt;&gt;0,S614,IF($AV614=0,0,AP614/$AV614*$Z614))</f>
      </c>
      <c r="BG614" s="18">
        <f>IF(T614&lt;&gt;0,T614,IF($AV614=0,0,AQ614/$AV614*$Z614))</f>
      </c>
      <c r="BH614" s="18">
        <f>IF(U614&lt;&gt;0,U614,IF($AV614=0,0,AR614/$AV614*$Z614))</f>
      </c>
      <c r="BI614" s="18">
        <f>IF(V614&lt;&gt;0,V614,IF($AV614=0,0,AS614/$AV614*$Z614))</f>
      </c>
      <c r="BJ614" s="18">
        <f>IF(W614&lt;&gt;0,W614,IF($AV614=0,0,AT614/$AV614*$Z614))</f>
      </c>
      <c r="BK614" s="18">
        <f>IF(X614&lt;&gt;0,X614,IF($AV614=0,0,AU614/$AV614*$Z614))</f>
      </c>
      <c r="BL614" s="18">
        <f>SUM(AW614:BK614)</f>
      </c>
      <c r="BM614" s="18">
        <f>I614-BL614</f>
      </c>
    </row>
    <row r="615" outlineLevel="4">
      <c r="A615" s="5" t="str">
        <v>14.2.14</v>
      </c>
      <c r="B615" s="5" t="str">
        <v/>
      </c>
      <c r="C615" s="5" t="str">
        <v>BSKDGNGENGR07</v>
      </c>
      <c r="D615" s="5" t="str">
        <v>BSKDGNGENGR07</v>
      </c>
      <c r="E615" s="19">
        <f>IFERROR(_xlfn.XLOOKUP(F615,Assumptions!B:B,Assumptions!C:C),0)</f>
      </c>
      <c r="F615" s="5" t="str">
        <v>Retention</v>
      </c>
      <c r="G615" s="5" t="str">
        <v/>
      </c>
      <c r="H615" s="18">
        <f>G612*E615</f>
      </c>
      <c r="I615" s="18">
        <f>H615*(1-0)</f>
      </c>
      <c r="J615" s="18">
        <v>0</v>
      </c>
      <c r="K615" s="18">
        <v>0</v>
      </c>
      <c r="L615" s="18">
        <v>0</v>
      </c>
      <c r="M615" s="18">
        <v>0</v>
      </c>
      <c r="N615" s="18">
        <v>0</v>
      </c>
      <c r="O615" s="18">
        <v>0</v>
      </c>
      <c r="P615" s="18">
        <v>0</v>
      </c>
      <c r="Q615" s="18">
        <v>0</v>
      </c>
      <c r="R615" s="18">
        <v>0</v>
      </c>
      <c r="S615" s="18">
        <v>0</v>
      </c>
      <c r="T615" s="18">
        <v>0</v>
      </c>
      <c r="U615" s="18">
        <v>0</v>
      </c>
      <c r="V615" s="18">
        <v>0</v>
      </c>
      <c r="W615" s="18">
        <v>0</v>
      </c>
      <c r="X615" s="18">
        <v>0</v>
      </c>
      <c r="Y615" s="18">
        <f>SUM(J615:X615)</f>
      </c>
      <c r="Z615" s="18">
        <f>I615-Y615</f>
      </c>
      <c r="AA615" s="20">
        <v>46483</v>
      </c>
      <c r="AB615" s="20">
        <v>46483</v>
      </c>
      <c r="AC615" s="18">
        <f>IFERROR(_xlfn.XLOOKUP(F615,Assumptions!B:B,Assumptions!D:D),0)</f>
      </c>
      <c r="AD615" s="20">
        <f>AA615+AC615</f>
      </c>
      <c r="AE615" s="20">
        <f>AC615+AB615</f>
      </c>
      <c r="AF615" s="5" t="str">
        <v/>
      </c>
      <c r="AG615" s="18">
        <f>IFERROR(_xlfn.BETA.DIST(DATE(YEAR(AG$2),MONTH(AG$2),15),$AD$2,$AE$2,FALSE,DATE(YEAR($AD615),MONTH($AD615),1),DATE(YEAR($AE615),MONTH($AE615),28)),0)</f>
      </c>
      <c r="AH615" s="18">
        <f>IFERROR(_xlfn.BETA.DIST(DATE(YEAR(AH$2),MONTH(AH$2),15),$AD$2,$AE$2,FALSE,DATE(YEAR($AD615),MONTH($AD615),1),DATE(YEAR($AE615),MONTH($AE615),28)),0)</f>
      </c>
      <c r="AI615" s="18">
        <f>IFERROR(_xlfn.BETA.DIST(DATE(YEAR(AI$2),MONTH(AI$2),15),$AD$2,$AE$2,FALSE,DATE(YEAR($AD615),MONTH($AD615),1),DATE(YEAR($AE615),MONTH($AE615),28)),0)</f>
      </c>
      <c r="AJ615" s="18">
        <f>IFERROR(_xlfn.BETA.DIST(DATE(YEAR(AJ$2),MONTH(AJ$2),15),$AD$2,$AE$2,FALSE,DATE(YEAR($AD615),MONTH($AD615),1),DATE(YEAR($AE615),MONTH($AE615),28)),0)</f>
      </c>
      <c r="AK615" s="18">
        <f>IFERROR(_xlfn.BETA.DIST(DATE(YEAR(AK$2),MONTH(AK$2),15),$AD$2,$AE$2,FALSE,DATE(YEAR($AD615),MONTH($AD615),1),DATE(YEAR($AE615),MONTH($AE615),28)),0)</f>
      </c>
      <c r="AL615" s="18">
        <f>IFERROR(_xlfn.BETA.DIST(DATE(YEAR(AL$2),MONTH(AL$2),15),$AD$2,$AE$2,FALSE,DATE(YEAR($AD615),MONTH($AD615),1),DATE(YEAR($AE615),MONTH($AE615),28)),0)</f>
      </c>
      <c r="AM615" s="18">
        <f>IFERROR(_xlfn.BETA.DIST(DATE(YEAR(AM$2),MONTH(AM$2),15),$AD$2,$AE$2,FALSE,DATE(YEAR($AD615),MONTH($AD615),1),DATE(YEAR($AE615),MONTH($AE615),28)),0)</f>
      </c>
      <c r="AN615" s="18">
        <f>IFERROR(_xlfn.BETA.DIST(DATE(YEAR(AN$2),MONTH(AN$2),15),$AD$2,$AE$2,FALSE,DATE(YEAR($AD615),MONTH($AD615),1),DATE(YEAR($AE615),MONTH($AE615),28)),0)</f>
      </c>
      <c r="AO615" s="18">
        <f>IFERROR(_xlfn.BETA.DIST(DATE(YEAR(AO$2),MONTH(AO$2),15),$AD$2,$AE$2,FALSE,DATE(YEAR($AD615),MONTH($AD615),1),DATE(YEAR($AE615),MONTH($AE615),28)),0)</f>
      </c>
      <c r="AP615" s="18">
        <f>IFERROR(_xlfn.BETA.DIST(DATE(YEAR(AP$2),MONTH(AP$2),15),$AD$2,$AE$2,FALSE,DATE(YEAR($AD615),MONTH($AD615),1),DATE(YEAR($AE615),MONTH($AE615),28)),0)</f>
      </c>
      <c r="AQ615" s="18">
        <f>IFERROR(_xlfn.BETA.DIST(DATE(YEAR(AQ$2),MONTH(AQ$2),15),$AD$2,$AE$2,FALSE,DATE(YEAR($AD615),MONTH($AD615),1),DATE(YEAR($AE615),MONTH($AE615),28)),0)</f>
      </c>
      <c r="AR615" s="18">
        <f>IFERROR(_xlfn.BETA.DIST(DATE(YEAR(AR$2),MONTH(AR$2),15),$AD$2,$AE$2,FALSE,DATE(YEAR($AD615),MONTH($AD615),1),DATE(YEAR($AE615),MONTH($AE615),28)),0)</f>
      </c>
      <c r="AS615" s="18">
        <f>IFERROR(_xlfn.BETA.DIST(DATE(YEAR(AS$2),MONTH(AS$2),15),$AD$2,$AE$2,FALSE,DATE(YEAR($AD615),MONTH($AD615),1),DATE(YEAR($AE615),MONTH($AE615),28)),0)</f>
      </c>
      <c r="AT615" s="18">
        <f>IFERROR(_xlfn.BETA.DIST(DATE(YEAR(AT$2),MONTH(AT$2),15),$AD$2,$AE$2,FALSE,DATE(YEAR($AD615),MONTH($AD615),1),DATE(YEAR($AE615),MONTH($AE615),28)),0)</f>
      </c>
      <c r="AU615" s="18">
        <f>IFERROR(_xlfn.BETA.DIST(DATE(YEAR(AU$2),MONTH(AU$2),15),$AD$2,$AE$2,FALSE,DATE(YEAR($AD615),MONTH($AD615),1),DATE(YEAR($AE615),MONTH($AE615),28)),0)</f>
      </c>
      <c r="AV615" s="18">
        <f>SUM(AG615:AU615)</f>
      </c>
      <c r="AW615" s="18">
        <f>IF(J615&lt;&gt;0,J615,IF($AV615=0,0,AG615/$AV615*$Z615))</f>
      </c>
      <c r="AX615" s="18">
        <f>IF(K615&lt;&gt;0,K615,IF($AV615=0,0,AH615/$AV615*$Z615))</f>
      </c>
      <c r="AY615" s="18">
        <f>IF(L615&lt;&gt;0,L615,IF($AV615=0,0,AI615/$AV615*$Z615))</f>
      </c>
      <c r="AZ615" s="18">
        <f>IF(M615&lt;&gt;0,M615,IF($AV615=0,0,AJ615/$AV615*$Z615))</f>
      </c>
      <c r="BA615" s="18">
        <f>IF(N615&lt;&gt;0,N615,IF($AV615=0,0,AK615/$AV615*$Z615))</f>
      </c>
      <c r="BB615" s="18">
        <f>IF(O615&lt;&gt;0,O615,IF($AV615=0,0,AL615/$AV615*$Z615))</f>
      </c>
      <c r="BC615" s="18">
        <f>IF(P615&lt;&gt;0,P615,IF($AV615=0,0,AM615/$AV615*$Z615))</f>
      </c>
      <c r="BD615" s="18">
        <f>IF(Q615&lt;&gt;0,Q615,IF($AV615=0,0,AN615/$AV615*$Z615))</f>
      </c>
      <c r="BE615" s="18">
        <f>IF(R615&lt;&gt;0,R615,IF($AV615=0,0,AO615/$AV615*$Z615))</f>
      </c>
      <c r="BF615" s="18">
        <f>IF(S615&lt;&gt;0,S615,IF($AV615=0,0,AP615/$AV615*$Z615))</f>
      </c>
      <c r="BG615" s="18">
        <f>IF(T615&lt;&gt;0,T615,IF($AV615=0,0,AQ615/$AV615*$Z615))</f>
      </c>
      <c r="BH615" s="18">
        <f>IF(U615&lt;&gt;0,U615,IF($AV615=0,0,AR615/$AV615*$Z615))</f>
      </c>
      <c r="BI615" s="18">
        <f>IF(V615&lt;&gt;0,V615,IF($AV615=0,0,AS615/$AV615*$Z615))</f>
      </c>
      <c r="BJ615" s="18">
        <f>IF(W615&lt;&gt;0,W615,IF($AV615=0,0,AT615/$AV615*$Z615))</f>
      </c>
      <c r="BK615" s="18">
        <f>IF(X615&lt;&gt;0,X615,IF($AV615=0,0,AU615/$AV615*$Z615))</f>
      </c>
      <c r="BL615" s="18">
        <f>SUM(AW615:BK615)</f>
      </c>
      <c r="BM615" s="18">
        <f>I615-BL615</f>
      </c>
    </row>
    <row r="616" outlineLevel="3">
      <c r="A616" s="17" t="str">
        <v>14.1.15</v>
      </c>
      <c r="B616" s="17" t="str">
        <v/>
      </c>
      <c r="C616" s="17" t="str">
        <v/>
      </c>
      <c r="D616" s="17" t="str">
        <v/>
      </c>
      <c r="E616" s="17" t="str">
        <v>14.1.15</v>
      </c>
      <c r="F616" s="17" t="str">
        <v>Set of SF6 pipes per bay.</v>
      </c>
      <c r="G616" s="17">
        <v>3558.05</v>
      </c>
      <c r="H616" s="17" t="str">
        <v/>
      </c>
      <c r="I616" s="17" t="str">
        <v/>
      </c>
      <c r="J616" s="17" t="str">
        <v/>
      </c>
      <c r="K616" s="17" t="str">
        <v/>
      </c>
      <c r="L616" s="17" t="str">
        <v/>
      </c>
      <c r="M616" s="17" t="str">
        <v/>
      </c>
      <c r="N616" s="17" t="str">
        <v/>
      </c>
      <c r="O616" s="17" t="str">
        <v/>
      </c>
      <c r="P616" s="17" t="str">
        <v/>
      </c>
      <c r="Q616" s="17" t="str">
        <v/>
      </c>
      <c r="R616" s="17" t="str">
        <v/>
      </c>
      <c r="S616" s="17" t="str">
        <v/>
      </c>
      <c r="T616" s="17" t="str">
        <v/>
      </c>
      <c r="U616" s="17" t="str">
        <v/>
      </c>
      <c r="V616" s="17" t="str">
        <v/>
      </c>
      <c r="W616" s="17" t="str">
        <v/>
      </c>
      <c r="X616" s="17" t="str">
        <v/>
      </c>
      <c r="Y616" s="17" t="str">
        <v/>
      </c>
      <c r="Z616" s="17" t="str">
        <v/>
      </c>
      <c r="AA616" s="17" t="str">
        <v/>
      </c>
      <c r="AB616" s="17" t="str">
        <v/>
      </c>
      <c r="AC616" s="17" t="str">
        <v/>
      </c>
      <c r="AD616" s="17" t="str">
        <v/>
      </c>
      <c r="AE616" s="17" t="str">
        <v/>
      </c>
      <c r="AF616" s="5" t="str">
        <v/>
      </c>
      <c r="AG616" s="18">
        <f>IFERROR(_xlfn.BETA.DIST(DATE(YEAR(AG$2),MONTH(AG$2),15),$AD$2,$AE$2,FALSE,DATE(YEAR($AD616),MONTH($AD616),1),DATE(YEAR($AE616),MONTH($AE616),28)),0)</f>
      </c>
      <c r="AH616" s="18">
        <f>IFERROR(_xlfn.BETA.DIST(DATE(YEAR(AH$2),MONTH(AH$2),15),$AD$2,$AE$2,FALSE,DATE(YEAR($AD616),MONTH($AD616),1),DATE(YEAR($AE616),MONTH($AE616),28)),0)</f>
      </c>
      <c r="AI616" s="18">
        <f>IFERROR(_xlfn.BETA.DIST(DATE(YEAR(AI$2),MONTH(AI$2),15),$AD$2,$AE$2,FALSE,DATE(YEAR($AD616),MONTH($AD616),1),DATE(YEAR($AE616),MONTH($AE616),28)),0)</f>
      </c>
      <c r="AJ616" s="18">
        <f>IFERROR(_xlfn.BETA.DIST(DATE(YEAR(AJ$2),MONTH(AJ$2),15),$AD$2,$AE$2,FALSE,DATE(YEAR($AD616),MONTH($AD616),1),DATE(YEAR($AE616),MONTH($AE616),28)),0)</f>
      </c>
      <c r="AK616" s="18">
        <f>IFERROR(_xlfn.BETA.DIST(DATE(YEAR(AK$2),MONTH(AK$2),15),$AD$2,$AE$2,FALSE,DATE(YEAR($AD616),MONTH($AD616),1),DATE(YEAR($AE616),MONTH($AE616),28)),0)</f>
      </c>
      <c r="AL616" s="18">
        <f>IFERROR(_xlfn.BETA.DIST(DATE(YEAR(AL$2),MONTH(AL$2),15),$AD$2,$AE$2,FALSE,DATE(YEAR($AD616),MONTH($AD616),1),DATE(YEAR($AE616),MONTH($AE616),28)),0)</f>
      </c>
      <c r="AM616" s="18">
        <f>IFERROR(_xlfn.BETA.DIST(DATE(YEAR(AM$2),MONTH(AM$2),15),$AD$2,$AE$2,FALSE,DATE(YEAR($AD616),MONTH($AD616),1),DATE(YEAR($AE616),MONTH($AE616),28)),0)</f>
      </c>
      <c r="AN616" s="18">
        <f>IFERROR(_xlfn.BETA.DIST(DATE(YEAR(AN$2),MONTH(AN$2),15),$AD$2,$AE$2,FALSE,DATE(YEAR($AD616),MONTH($AD616),1),DATE(YEAR($AE616),MONTH($AE616),28)),0)</f>
      </c>
      <c r="AO616" s="18">
        <f>IFERROR(_xlfn.BETA.DIST(DATE(YEAR(AO$2),MONTH(AO$2),15),$AD$2,$AE$2,FALSE,DATE(YEAR($AD616),MONTH($AD616),1),DATE(YEAR($AE616),MONTH($AE616),28)),0)</f>
      </c>
      <c r="AP616" s="18">
        <f>IFERROR(_xlfn.BETA.DIST(DATE(YEAR(AP$2),MONTH(AP$2),15),$AD$2,$AE$2,FALSE,DATE(YEAR($AD616),MONTH($AD616),1),DATE(YEAR($AE616),MONTH($AE616),28)),0)</f>
      </c>
      <c r="AQ616" s="18">
        <f>IFERROR(_xlfn.BETA.DIST(DATE(YEAR(AQ$2),MONTH(AQ$2),15),$AD$2,$AE$2,FALSE,DATE(YEAR($AD616),MONTH($AD616),1),DATE(YEAR($AE616),MONTH($AE616),28)),0)</f>
      </c>
      <c r="AR616" s="18">
        <f>IFERROR(_xlfn.BETA.DIST(DATE(YEAR(AR$2),MONTH(AR$2),15),$AD$2,$AE$2,FALSE,DATE(YEAR($AD616),MONTH($AD616),1),DATE(YEAR($AE616),MONTH($AE616),28)),0)</f>
      </c>
      <c r="AS616" s="18">
        <f>IFERROR(_xlfn.BETA.DIST(DATE(YEAR(AS$2),MONTH(AS$2),15),$AD$2,$AE$2,FALSE,DATE(YEAR($AD616),MONTH($AD616),1),DATE(YEAR($AE616),MONTH($AE616),28)),0)</f>
      </c>
      <c r="AT616" s="18">
        <f>IFERROR(_xlfn.BETA.DIST(DATE(YEAR(AT$2),MONTH(AT$2),15),$AD$2,$AE$2,FALSE,DATE(YEAR($AD616),MONTH($AD616),1),DATE(YEAR($AE616),MONTH($AE616),28)),0)</f>
      </c>
      <c r="AU616" s="18">
        <f>IFERROR(_xlfn.BETA.DIST(DATE(YEAR(AU$2),MONTH(AU$2),15),$AD$2,$AE$2,FALSE,DATE(YEAR($AD616),MONTH($AD616),1),DATE(YEAR($AE616),MONTH($AE616),28)),0)</f>
      </c>
      <c r="AV616" s="18">
        <f>SUM(AG616:AU616)</f>
      </c>
      <c r="AW616" s="18">
        <f>IF(J616&lt;&gt;0,J616,IF($AV616=0,0,AG616/$AV616*$Z616))</f>
      </c>
      <c r="AX616" s="18">
        <f>IF(K616&lt;&gt;0,K616,IF($AV616=0,0,AH616/$AV616*$Z616))</f>
      </c>
      <c r="AY616" s="18">
        <f>IF(L616&lt;&gt;0,L616,IF($AV616=0,0,AI616/$AV616*$Z616))</f>
      </c>
      <c r="AZ616" s="18">
        <f>IF(M616&lt;&gt;0,M616,IF($AV616=0,0,AJ616/$AV616*$Z616))</f>
      </c>
      <c r="BA616" s="18">
        <f>IF(N616&lt;&gt;0,N616,IF($AV616=0,0,AK616/$AV616*$Z616))</f>
      </c>
      <c r="BB616" s="18">
        <f>IF(O616&lt;&gt;0,O616,IF($AV616=0,0,AL616/$AV616*$Z616))</f>
      </c>
      <c r="BC616" s="18">
        <f>IF(P616&lt;&gt;0,P616,IF($AV616=0,0,AM616/$AV616*$Z616))</f>
      </c>
      <c r="BD616" s="18">
        <f>IF(Q616&lt;&gt;0,Q616,IF($AV616=0,0,AN616/$AV616*$Z616))</f>
      </c>
      <c r="BE616" s="18">
        <f>IF(R616&lt;&gt;0,R616,IF($AV616=0,0,AO616/$AV616*$Z616))</f>
      </c>
      <c r="BF616" s="18">
        <f>IF(S616&lt;&gt;0,S616,IF($AV616=0,0,AP616/$AV616*$Z616))</f>
      </c>
      <c r="BG616" s="18">
        <f>IF(T616&lt;&gt;0,T616,IF($AV616=0,0,AQ616/$AV616*$Z616))</f>
      </c>
      <c r="BH616" s="18">
        <f>IF(U616&lt;&gt;0,U616,IF($AV616=0,0,AR616/$AV616*$Z616))</f>
      </c>
      <c r="BI616" s="18">
        <f>IF(V616&lt;&gt;0,V616,IF($AV616=0,0,AS616/$AV616*$Z616))</f>
      </c>
      <c r="BJ616" s="18">
        <f>IF(W616&lt;&gt;0,W616,IF($AV616=0,0,AT616/$AV616*$Z616))</f>
      </c>
      <c r="BK616" s="18">
        <f>IF(X616&lt;&gt;0,X616,IF($AV616=0,0,AU616/$AV616*$Z616))</f>
      </c>
      <c r="BL616" s="18">
        <f>SUM(AW616:BK616)</f>
      </c>
      <c r="BM616" s="17" t="str">
        <v/>
      </c>
    </row>
    <row r="617" outlineLevel="4">
      <c r="A617" s="5" t="str">
        <v>14.1.15</v>
      </c>
      <c r="B617" s="5" t="str">
        <v/>
      </c>
      <c r="C617" s="5" t="str">
        <v>BSKDGNGENGR05</v>
      </c>
      <c r="D617" s="5" t="str">
        <v>BSKDGNGENGR05</v>
      </c>
      <c r="E617" s="19">
        <f>IFERROR(_xlfn.XLOOKUP(F617,Assumptions!B:B,Assumptions!C:C),0)</f>
      </c>
      <c r="F617" s="5" t="str">
        <v>Advanced Payment</v>
      </c>
      <c r="G617" s="5" t="str">
        <v/>
      </c>
      <c r="H617" s="18">
        <f>G616*E617</f>
      </c>
      <c r="I617" s="18">
        <f>H617*(1-0)</f>
      </c>
      <c r="J617" s="18">
        <v>0</v>
      </c>
      <c r="K617" s="18">
        <v>0</v>
      </c>
      <c r="L617" s="18">
        <v>0</v>
      </c>
      <c r="M617" s="18">
        <v>0</v>
      </c>
      <c r="N617" s="18">
        <v>0</v>
      </c>
      <c r="O617" s="18">
        <v>0</v>
      </c>
      <c r="P617" s="18">
        <v>0</v>
      </c>
      <c r="Q617" s="18">
        <v>0</v>
      </c>
      <c r="R617" s="18">
        <v>0</v>
      </c>
      <c r="S617" s="18">
        <v>0</v>
      </c>
      <c r="T617" s="18">
        <v>0</v>
      </c>
      <c r="U617" s="18">
        <v>0</v>
      </c>
      <c r="V617" s="18">
        <v>0</v>
      </c>
      <c r="W617" s="18">
        <v>0</v>
      </c>
      <c r="X617" s="18">
        <v>0</v>
      </c>
      <c r="Y617" s="18">
        <f>SUM(J617:X617)</f>
      </c>
      <c r="Z617" s="18">
        <f>I617-Y617</f>
      </c>
      <c r="AA617" s="20">
        <v>46026</v>
      </c>
      <c r="AB617" s="20">
        <v>46026</v>
      </c>
      <c r="AC617" s="18">
        <f>IFERROR(_xlfn.XLOOKUP(F617,Assumptions!B:B,Assumptions!D:D),0)</f>
      </c>
      <c r="AD617" s="20">
        <f>AA617+AC617</f>
      </c>
      <c r="AE617" s="20">
        <f>AC617+AB617</f>
      </c>
      <c r="AF617" s="5" t="str">
        <v/>
      </c>
      <c r="AG617" s="18">
        <f>IFERROR(_xlfn.BETA.DIST(DATE(YEAR(AG$2),MONTH(AG$2),15),$AD$2,$AE$2,FALSE,DATE(YEAR($AD617),MONTH($AD617),1),DATE(YEAR($AE617),MONTH($AE617),28)),0)</f>
      </c>
      <c r="AH617" s="18">
        <f>IFERROR(_xlfn.BETA.DIST(DATE(YEAR(AH$2),MONTH(AH$2),15),$AD$2,$AE$2,FALSE,DATE(YEAR($AD617),MONTH($AD617),1),DATE(YEAR($AE617),MONTH($AE617),28)),0)</f>
      </c>
      <c r="AI617" s="18">
        <f>IFERROR(_xlfn.BETA.DIST(DATE(YEAR(AI$2),MONTH(AI$2),15),$AD$2,$AE$2,FALSE,DATE(YEAR($AD617),MONTH($AD617),1),DATE(YEAR($AE617),MONTH($AE617),28)),0)</f>
      </c>
      <c r="AJ617" s="18">
        <f>IFERROR(_xlfn.BETA.DIST(DATE(YEAR(AJ$2),MONTH(AJ$2),15),$AD$2,$AE$2,FALSE,DATE(YEAR($AD617),MONTH($AD617),1),DATE(YEAR($AE617),MONTH($AE617),28)),0)</f>
      </c>
      <c r="AK617" s="18">
        <f>IFERROR(_xlfn.BETA.DIST(DATE(YEAR(AK$2),MONTH(AK$2),15),$AD$2,$AE$2,FALSE,DATE(YEAR($AD617),MONTH($AD617),1),DATE(YEAR($AE617),MONTH($AE617),28)),0)</f>
      </c>
      <c r="AL617" s="18">
        <f>IFERROR(_xlfn.BETA.DIST(DATE(YEAR(AL$2),MONTH(AL$2),15),$AD$2,$AE$2,FALSE,DATE(YEAR($AD617),MONTH($AD617),1),DATE(YEAR($AE617),MONTH($AE617),28)),0)</f>
      </c>
      <c r="AM617" s="18">
        <f>IFERROR(_xlfn.BETA.DIST(DATE(YEAR(AM$2),MONTH(AM$2),15),$AD$2,$AE$2,FALSE,DATE(YEAR($AD617),MONTH($AD617),1),DATE(YEAR($AE617),MONTH($AE617),28)),0)</f>
      </c>
      <c r="AN617" s="18">
        <f>IFERROR(_xlfn.BETA.DIST(DATE(YEAR(AN$2),MONTH(AN$2),15),$AD$2,$AE$2,FALSE,DATE(YEAR($AD617),MONTH($AD617),1),DATE(YEAR($AE617),MONTH($AE617),28)),0)</f>
      </c>
      <c r="AO617" s="18">
        <f>IFERROR(_xlfn.BETA.DIST(DATE(YEAR(AO$2),MONTH(AO$2),15),$AD$2,$AE$2,FALSE,DATE(YEAR($AD617),MONTH($AD617),1),DATE(YEAR($AE617),MONTH($AE617),28)),0)</f>
      </c>
      <c r="AP617" s="18">
        <f>IFERROR(_xlfn.BETA.DIST(DATE(YEAR(AP$2),MONTH(AP$2),15),$AD$2,$AE$2,FALSE,DATE(YEAR($AD617),MONTH($AD617),1),DATE(YEAR($AE617),MONTH($AE617),28)),0)</f>
      </c>
      <c r="AQ617" s="18">
        <f>IFERROR(_xlfn.BETA.DIST(DATE(YEAR(AQ$2),MONTH(AQ$2),15),$AD$2,$AE$2,FALSE,DATE(YEAR($AD617),MONTH($AD617),1),DATE(YEAR($AE617),MONTH($AE617),28)),0)</f>
      </c>
      <c r="AR617" s="18">
        <f>IFERROR(_xlfn.BETA.DIST(DATE(YEAR(AR$2),MONTH(AR$2),15),$AD$2,$AE$2,FALSE,DATE(YEAR($AD617),MONTH($AD617),1),DATE(YEAR($AE617),MONTH($AE617),28)),0)</f>
      </c>
      <c r="AS617" s="18">
        <f>IFERROR(_xlfn.BETA.DIST(DATE(YEAR(AS$2),MONTH(AS$2),15),$AD$2,$AE$2,FALSE,DATE(YEAR($AD617),MONTH($AD617),1),DATE(YEAR($AE617),MONTH($AE617),28)),0)</f>
      </c>
      <c r="AT617" s="18">
        <f>IFERROR(_xlfn.BETA.DIST(DATE(YEAR(AT$2),MONTH(AT$2),15),$AD$2,$AE$2,FALSE,DATE(YEAR($AD617),MONTH($AD617),1),DATE(YEAR($AE617),MONTH($AE617),28)),0)</f>
      </c>
      <c r="AU617" s="18">
        <f>IFERROR(_xlfn.BETA.DIST(DATE(YEAR(AU$2),MONTH(AU$2),15),$AD$2,$AE$2,FALSE,DATE(YEAR($AD617),MONTH($AD617),1),DATE(YEAR($AE617),MONTH($AE617),28)),0)</f>
      </c>
      <c r="AV617" s="18">
        <f>SUM(AG617:AU617)</f>
      </c>
      <c r="AW617" s="18">
        <f>IF(J617&lt;&gt;0,J617,IF($AV617=0,0,AG617/$AV617*$Z617))</f>
      </c>
      <c r="AX617" s="18">
        <f>IF(K617&lt;&gt;0,K617,IF($AV617=0,0,AH617/$AV617*$Z617))</f>
      </c>
      <c r="AY617" s="18">
        <f>IF(L617&lt;&gt;0,L617,IF($AV617=0,0,AI617/$AV617*$Z617))</f>
      </c>
      <c r="AZ617" s="18">
        <f>IF(M617&lt;&gt;0,M617,IF($AV617=0,0,AJ617/$AV617*$Z617))</f>
      </c>
      <c r="BA617" s="18">
        <f>IF(N617&lt;&gt;0,N617,IF($AV617=0,0,AK617/$AV617*$Z617))</f>
      </c>
      <c r="BB617" s="18">
        <f>IF(O617&lt;&gt;0,O617,IF($AV617=0,0,AL617/$AV617*$Z617))</f>
      </c>
      <c r="BC617" s="18">
        <f>IF(P617&lt;&gt;0,P617,IF($AV617=0,0,AM617/$AV617*$Z617))</f>
      </c>
      <c r="BD617" s="18">
        <f>IF(Q617&lt;&gt;0,Q617,IF($AV617=0,0,AN617/$AV617*$Z617))</f>
      </c>
      <c r="BE617" s="18">
        <f>IF(R617&lt;&gt;0,R617,IF($AV617=0,0,AO617/$AV617*$Z617))</f>
      </c>
      <c r="BF617" s="18">
        <f>IF(S617&lt;&gt;0,S617,IF($AV617=0,0,AP617/$AV617*$Z617))</f>
      </c>
      <c r="BG617" s="18">
        <f>IF(T617&lt;&gt;0,T617,IF($AV617=0,0,AQ617/$AV617*$Z617))</f>
      </c>
      <c r="BH617" s="18">
        <f>IF(U617&lt;&gt;0,U617,IF($AV617=0,0,AR617/$AV617*$Z617))</f>
      </c>
      <c r="BI617" s="18">
        <f>IF(V617&lt;&gt;0,V617,IF($AV617=0,0,AS617/$AV617*$Z617))</f>
      </c>
      <c r="BJ617" s="18">
        <f>IF(W617&lt;&gt;0,W617,IF($AV617=0,0,AT617/$AV617*$Z617))</f>
      </c>
      <c r="BK617" s="18">
        <f>IF(X617&lt;&gt;0,X617,IF($AV617=0,0,AU617/$AV617*$Z617))</f>
      </c>
      <c r="BL617" s="18">
        <f>SUM(AW617:BK617)</f>
      </c>
      <c r="BM617" s="18">
        <f>I617-BL617</f>
      </c>
    </row>
    <row r="618" outlineLevel="4">
      <c r="A618" s="5" t="str">
        <v>14.1.15</v>
      </c>
      <c r="B618" s="5" t="str">
        <v/>
      </c>
      <c r="C618" s="5" t="str">
        <v>BSPRELGENG107</v>
      </c>
      <c r="D618" s="5" t="str">
        <v>BSPRELGENG107</v>
      </c>
      <c r="E618" s="19">
        <f>IFERROR(_xlfn.XLOOKUP(F618,Assumptions!B:B,Assumptions!C:C),0)</f>
      </c>
      <c r="F618" s="5" t="str">
        <v>Site Delivery USD</v>
      </c>
      <c r="G618" s="5" t="str">
        <v/>
      </c>
      <c r="H618" s="18">
        <f>G616*E618</f>
      </c>
      <c r="I618" s="18">
        <f>H618*(1-0)</f>
      </c>
      <c r="J618" s="18">
        <v>0</v>
      </c>
      <c r="K618" s="18">
        <v>0</v>
      </c>
      <c r="L618" s="18">
        <v>0</v>
      </c>
      <c r="M618" s="18">
        <v>0</v>
      </c>
      <c r="N618" s="18">
        <v>0</v>
      </c>
      <c r="O618" s="18">
        <v>0</v>
      </c>
      <c r="P618" s="18">
        <v>0</v>
      </c>
      <c r="Q618" s="18">
        <v>0</v>
      </c>
      <c r="R618" s="18">
        <v>0</v>
      </c>
      <c r="S618" s="18">
        <v>0</v>
      </c>
      <c r="T618" s="18">
        <v>0</v>
      </c>
      <c r="U618" s="18">
        <v>0</v>
      </c>
      <c r="V618" s="18">
        <v>0</v>
      </c>
      <c r="W618" s="18">
        <v>0</v>
      </c>
      <c r="X618" s="18">
        <v>0</v>
      </c>
      <c r="Y618" s="18">
        <f>SUM(J618:X618)</f>
      </c>
      <c r="Z618" s="18">
        <f>I618-Y618</f>
      </c>
      <c r="AA618" s="20">
        <v>46294</v>
      </c>
      <c r="AB618" s="20">
        <v>46294</v>
      </c>
      <c r="AC618" s="18">
        <f>IFERROR(_xlfn.XLOOKUP(F618,Assumptions!B:B,Assumptions!D:D),0)</f>
      </c>
      <c r="AD618" s="20">
        <f>AA618+AC618</f>
      </c>
      <c r="AE618" s="20">
        <f>AC618+AB618</f>
      </c>
      <c r="AF618" s="5" t="str">
        <v/>
      </c>
      <c r="AG618" s="18">
        <f>IFERROR(_xlfn.BETA.DIST(DATE(YEAR(AG$2),MONTH(AG$2),15),$AD$2,$AE$2,FALSE,DATE(YEAR($AD618),MONTH($AD618),1),DATE(YEAR($AE618),MONTH($AE618),28)),0)</f>
      </c>
      <c r="AH618" s="18">
        <f>IFERROR(_xlfn.BETA.DIST(DATE(YEAR(AH$2),MONTH(AH$2),15),$AD$2,$AE$2,FALSE,DATE(YEAR($AD618),MONTH($AD618),1),DATE(YEAR($AE618),MONTH($AE618),28)),0)</f>
      </c>
      <c r="AI618" s="18">
        <f>IFERROR(_xlfn.BETA.DIST(DATE(YEAR(AI$2),MONTH(AI$2),15),$AD$2,$AE$2,FALSE,DATE(YEAR($AD618),MONTH($AD618),1),DATE(YEAR($AE618),MONTH($AE618),28)),0)</f>
      </c>
      <c r="AJ618" s="18">
        <f>IFERROR(_xlfn.BETA.DIST(DATE(YEAR(AJ$2),MONTH(AJ$2),15),$AD$2,$AE$2,FALSE,DATE(YEAR($AD618),MONTH($AD618),1),DATE(YEAR($AE618),MONTH($AE618),28)),0)</f>
      </c>
      <c r="AK618" s="18">
        <f>IFERROR(_xlfn.BETA.DIST(DATE(YEAR(AK$2),MONTH(AK$2),15),$AD$2,$AE$2,FALSE,DATE(YEAR($AD618),MONTH($AD618),1),DATE(YEAR($AE618),MONTH($AE618),28)),0)</f>
      </c>
      <c r="AL618" s="18">
        <f>IFERROR(_xlfn.BETA.DIST(DATE(YEAR(AL$2),MONTH(AL$2),15),$AD$2,$AE$2,FALSE,DATE(YEAR($AD618),MONTH($AD618),1),DATE(YEAR($AE618),MONTH($AE618),28)),0)</f>
      </c>
      <c r="AM618" s="18">
        <f>IFERROR(_xlfn.BETA.DIST(DATE(YEAR(AM$2),MONTH(AM$2),15),$AD$2,$AE$2,FALSE,DATE(YEAR($AD618),MONTH($AD618),1),DATE(YEAR($AE618),MONTH($AE618),28)),0)</f>
      </c>
      <c r="AN618" s="18">
        <f>IFERROR(_xlfn.BETA.DIST(DATE(YEAR(AN$2),MONTH(AN$2),15),$AD$2,$AE$2,FALSE,DATE(YEAR($AD618),MONTH($AD618),1),DATE(YEAR($AE618),MONTH($AE618),28)),0)</f>
      </c>
      <c r="AO618" s="18">
        <f>IFERROR(_xlfn.BETA.DIST(DATE(YEAR(AO$2),MONTH(AO$2),15),$AD$2,$AE$2,FALSE,DATE(YEAR($AD618),MONTH($AD618),1),DATE(YEAR($AE618),MONTH($AE618),28)),0)</f>
      </c>
      <c r="AP618" s="18">
        <f>IFERROR(_xlfn.BETA.DIST(DATE(YEAR(AP$2),MONTH(AP$2),15),$AD$2,$AE$2,FALSE,DATE(YEAR($AD618),MONTH($AD618),1),DATE(YEAR($AE618),MONTH($AE618),28)),0)</f>
      </c>
      <c r="AQ618" s="18">
        <f>IFERROR(_xlfn.BETA.DIST(DATE(YEAR(AQ$2),MONTH(AQ$2),15),$AD$2,$AE$2,FALSE,DATE(YEAR($AD618),MONTH($AD618),1),DATE(YEAR($AE618),MONTH($AE618),28)),0)</f>
      </c>
      <c r="AR618" s="18">
        <f>IFERROR(_xlfn.BETA.DIST(DATE(YEAR(AR$2),MONTH(AR$2),15),$AD$2,$AE$2,FALSE,DATE(YEAR($AD618),MONTH($AD618),1),DATE(YEAR($AE618),MONTH($AE618),28)),0)</f>
      </c>
      <c r="AS618" s="18">
        <f>IFERROR(_xlfn.BETA.DIST(DATE(YEAR(AS$2),MONTH(AS$2),15),$AD$2,$AE$2,FALSE,DATE(YEAR($AD618),MONTH($AD618),1),DATE(YEAR($AE618),MONTH($AE618),28)),0)</f>
      </c>
      <c r="AT618" s="18">
        <f>IFERROR(_xlfn.BETA.DIST(DATE(YEAR(AT$2),MONTH(AT$2),15),$AD$2,$AE$2,FALSE,DATE(YEAR($AD618),MONTH($AD618),1),DATE(YEAR($AE618),MONTH($AE618),28)),0)</f>
      </c>
      <c r="AU618" s="18">
        <f>IFERROR(_xlfn.BETA.DIST(DATE(YEAR(AU$2),MONTH(AU$2),15),$AD$2,$AE$2,FALSE,DATE(YEAR($AD618),MONTH($AD618),1),DATE(YEAR($AE618),MONTH($AE618),28)),0)</f>
      </c>
      <c r="AV618" s="18">
        <f>SUM(AG618:AU618)</f>
      </c>
      <c r="AW618" s="18">
        <f>IF(J618&lt;&gt;0,J618,IF($AV618=0,0,AG618/$AV618*$Z618))</f>
      </c>
      <c r="AX618" s="18">
        <f>IF(K618&lt;&gt;0,K618,IF($AV618=0,0,AH618/$AV618*$Z618))</f>
      </c>
      <c r="AY618" s="18">
        <f>IF(L618&lt;&gt;0,L618,IF($AV618=0,0,AI618/$AV618*$Z618))</f>
      </c>
      <c r="AZ618" s="18">
        <f>IF(M618&lt;&gt;0,M618,IF($AV618=0,0,AJ618/$AV618*$Z618))</f>
      </c>
      <c r="BA618" s="18">
        <f>IF(N618&lt;&gt;0,N618,IF($AV618=0,0,AK618/$AV618*$Z618))</f>
      </c>
      <c r="BB618" s="18">
        <f>IF(O618&lt;&gt;0,O618,IF($AV618=0,0,AL618/$AV618*$Z618))</f>
      </c>
      <c r="BC618" s="18">
        <f>IF(P618&lt;&gt;0,P618,IF($AV618=0,0,AM618/$AV618*$Z618))</f>
      </c>
      <c r="BD618" s="18">
        <f>IF(Q618&lt;&gt;0,Q618,IF($AV618=0,0,AN618/$AV618*$Z618))</f>
      </c>
      <c r="BE618" s="18">
        <f>IF(R618&lt;&gt;0,R618,IF($AV618=0,0,AO618/$AV618*$Z618))</f>
      </c>
      <c r="BF618" s="18">
        <f>IF(S618&lt;&gt;0,S618,IF($AV618=0,0,AP618/$AV618*$Z618))</f>
      </c>
      <c r="BG618" s="18">
        <f>IF(T618&lt;&gt;0,T618,IF($AV618=0,0,AQ618/$AV618*$Z618))</f>
      </c>
      <c r="BH618" s="18">
        <f>IF(U618&lt;&gt;0,U618,IF($AV618=0,0,AR618/$AV618*$Z618))</f>
      </c>
      <c r="BI618" s="18">
        <f>IF(V618&lt;&gt;0,V618,IF($AV618=0,0,AS618/$AV618*$Z618))</f>
      </c>
      <c r="BJ618" s="18">
        <f>IF(W618&lt;&gt;0,W618,IF($AV618=0,0,AT618/$AV618*$Z618))</f>
      </c>
      <c r="BK618" s="18">
        <f>IF(X618&lt;&gt;0,X618,IF($AV618=0,0,AU618/$AV618*$Z618))</f>
      </c>
      <c r="BL618" s="18">
        <f>SUM(AW618:BK618)</f>
      </c>
      <c r="BM618" s="18">
        <f>I618-BL618</f>
      </c>
    </row>
    <row r="619" outlineLevel="4">
      <c r="A619" s="5" t="str">
        <v>14.1.15</v>
      </c>
      <c r="B619" s="5" t="str">
        <v/>
      </c>
      <c r="C619" s="5" t="str">
        <v>BSKDGNGENGR07</v>
      </c>
      <c r="D619" s="5" t="str">
        <v>BSKDGNGENGR07</v>
      </c>
      <c r="E619" s="19">
        <f>IFERROR(_xlfn.XLOOKUP(F619,Assumptions!B:B,Assumptions!C:C),0)</f>
      </c>
      <c r="F619" s="5" t="str">
        <v>Retention</v>
      </c>
      <c r="G619" s="5" t="str">
        <v/>
      </c>
      <c r="H619" s="18">
        <f>G616*E619</f>
      </c>
      <c r="I619" s="18">
        <f>H619*(1-0)</f>
      </c>
      <c r="J619" s="18">
        <v>0</v>
      </c>
      <c r="K619" s="18">
        <v>0</v>
      </c>
      <c r="L619" s="18">
        <v>0</v>
      </c>
      <c r="M619" s="18">
        <v>0</v>
      </c>
      <c r="N619" s="18">
        <v>0</v>
      </c>
      <c r="O619" s="18">
        <v>0</v>
      </c>
      <c r="P619" s="18">
        <v>0</v>
      </c>
      <c r="Q619" s="18">
        <v>0</v>
      </c>
      <c r="R619" s="18">
        <v>0</v>
      </c>
      <c r="S619" s="18">
        <v>0</v>
      </c>
      <c r="T619" s="18">
        <v>0</v>
      </c>
      <c r="U619" s="18">
        <v>0</v>
      </c>
      <c r="V619" s="18">
        <v>0</v>
      </c>
      <c r="W619" s="18">
        <v>0</v>
      </c>
      <c r="X619" s="18">
        <v>0</v>
      </c>
      <c r="Y619" s="18">
        <f>SUM(J619:X619)</f>
      </c>
      <c r="Z619" s="18">
        <f>I619-Y619</f>
      </c>
      <c r="AA619" s="20">
        <v>46483</v>
      </c>
      <c r="AB619" s="20">
        <v>46483</v>
      </c>
      <c r="AC619" s="18">
        <f>IFERROR(_xlfn.XLOOKUP(F619,Assumptions!B:B,Assumptions!D:D),0)</f>
      </c>
      <c r="AD619" s="20">
        <f>AA619+AC619</f>
      </c>
      <c r="AE619" s="20">
        <f>AC619+AB619</f>
      </c>
      <c r="AF619" s="5" t="str">
        <v/>
      </c>
      <c r="AG619" s="18">
        <f>IFERROR(_xlfn.BETA.DIST(DATE(YEAR(AG$2),MONTH(AG$2),15),$AD$2,$AE$2,FALSE,DATE(YEAR($AD619),MONTH($AD619),1),DATE(YEAR($AE619),MONTH($AE619),28)),0)</f>
      </c>
      <c r="AH619" s="18">
        <f>IFERROR(_xlfn.BETA.DIST(DATE(YEAR(AH$2),MONTH(AH$2),15),$AD$2,$AE$2,FALSE,DATE(YEAR($AD619),MONTH($AD619),1),DATE(YEAR($AE619),MONTH($AE619),28)),0)</f>
      </c>
      <c r="AI619" s="18">
        <f>IFERROR(_xlfn.BETA.DIST(DATE(YEAR(AI$2),MONTH(AI$2),15),$AD$2,$AE$2,FALSE,DATE(YEAR($AD619),MONTH($AD619),1),DATE(YEAR($AE619),MONTH($AE619),28)),0)</f>
      </c>
      <c r="AJ619" s="18">
        <f>IFERROR(_xlfn.BETA.DIST(DATE(YEAR(AJ$2),MONTH(AJ$2),15),$AD$2,$AE$2,FALSE,DATE(YEAR($AD619),MONTH($AD619),1),DATE(YEAR($AE619),MONTH($AE619),28)),0)</f>
      </c>
      <c r="AK619" s="18">
        <f>IFERROR(_xlfn.BETA.DIST(DATE(YEAR(AK$2),MONTH(AK$2),15),$AD$2,$AE$2,FALSE,DATE(YEAR($AD619),MONTH($AD619),1),DATE(YEAR($AE619),MONTH($AE619),28)),0)</f>
      </c>
      <c r="AL619" s="18">
        <f>IFERROR(_xlfn.BETA.DIST(DATE(YEAR(AL$2),MONTH(AL$2),15),$AD$2,$AE$2,FALSE,DATE(YEAR($AD619),MONTH($AD619),1),DATE(YEAR($AE619),MONTH($AE619),28)),0)</f>
      </c>
      <c r="AM619" s="18">
        <f>IFERROR(_xlfn.BETA.DIST(DATE(YEAR(AM$2),MONTH(AM$2),15),$AD$2,$AE$2,FALSE,DATE(YEAR($AD619),MONTH($AD619),1),DATE(YEAR($AE619),MONTH($AE619),28)),0)</f>
      </c>
      <c r="AN619" s="18">
        <f>IFERROR(_xlfn.BETA.DIST(DATE(YEAR(AN$2),MONTH(AN$2),15),$AD$2,$AE$2,FALSE,DATE(YEAR($AD619),MONTH($AD619),1),DATE(YEAR($AE619),MONTH($AE619),28)),0)</f>
      </c>
      <c r="AO619" s="18">
        <f>IFERROR(_xlfn.BETA.DIST(DATE(YEAR(AO$2),MONTH(AO$2),15),$AD$2,$AE$2,FALSE,DATE(YEAR($AD619),MONTH($AD619),1),DATE(YEAR($AE619),MONTH($AE619),28)),0)</f>
      </c>
      <c r="AP619" s="18">
        <f>IFERROR(_xlfn.BETA.DIST(DATE(YEAR(AP$2),MONTH(AP$2),15),$AD$2,$AE$2,FALSE,DATE(YEAR($AD619),MONTH($AD619),1),DATE(YEAR($AE619),MONTH($AE619),28)),0)</f>
      </c>
      <c r="AQ619" s="18">
        <f>IFERROR(_xlfn.BETA.DIST(DATE(YEAR(AQ$2),MONTH(AQ$2),15),$AD$2,$AE$2,FALSE,DATE(YEAR($AD619),MONTH($AD619),1),DATE(YEAR($AE619),MONTH($AE619),28)),0)</f>
      </c>
      <c r="AR619" s="18">
        <f>IFERROR(_xlfn.BETA.DIST(DATE(YEAR(AR$2),MONTH(AR$2),15),$AD$2,$AE$2,FALSE,DATE(YEAR($AD619),MONTH($AD619),1),DATE(YEAR($AE619),MONTH($AE619),28)),0)</f>
      </c>
      <c r="AS619" s="18">
        <f>IFERROR(_xlfn.BETA.DIST(DATE(YEAR(AS$2),MONTH(AS$2),15),$AD$2,$AE$2,FALSE,DATE(YEAR($AD619),MONTH($AD619),1),DATE(YEAR($AE619),MONTH($AE619),28)),0)</f>
      </c>
      <c r="AT619" s="18">
        <f>IFERROR(_xlfn.BETA.DIST(DATE(YEAR(AT$2),MONTH(AT$2),15),$AD$2,$AE$2,FALSE,DATE(YEAR($AD619),MONTH($AD619),1),DATE(YEAR($AE619),MONTH($AE619),28)),0)</f>
      </c>
      <c r="AU619" s="18">
        <f>IFERROR(_xlfn.BETA.DIST(DATE(YEAR(AU$2),MONTH(AU$2),15),$AD$2,$AE$2,FALSE,DATE(YEAR($AD619),MONTH($AD619),1),DATE(YEAR($AE619),MONTH($AE619),28)),0)</f>
      </c>
      <c r="AV619" s="18">
        <f>SUM(AG619:AU619)</f>
      </c>
      <c r="AW619" s="18">
        <f>IF(J619&lt;&gt;0,J619,IF($AV619=0,0,AG619/$AV619*$Z619))</f>
      </c>
      <c r="AX619" s="18">
        <f>IF(K619&lt;&gt;0,K619,IF($AV619=0,0,AH619/$AV619*$Z619))</f>
      </c>
      <c r="AY619" s="18">
        <f>IF(L619&lt;&gt;0,L619,IF($AV619=0,0,AI619/$AV619*$Z619))</f>
      </c>
      <c r="AZ619" s="18">
        <f>IF(M619&lt;&gt;0,M619,IF($AV619=0,0,AJ619/$AV619*$Z619))</f>
      </c>
      <c r="BA619" s="18">
        <f>IF(N619&lt;&gt;0,N619,IF($AV619=0,0,AK619/$AV619*$Z619))</f>
      </c>
      <c r="BB619" s="18">
        <f>IF(O619&lt;&gt;0,O619,IF($AV619=0,0,AL619/$AV619*$Z619))</f>
      </c>
      <c r="BC619" s="18">
        <f>IF(P619&lt;&gt;0,P619,IF($AV619=0,0,AM619/$AV619*$Z619))</f>
      </c>
      <c r="BD619" s="18">
        <f>IF(Q619&lt;&gt;0,Q619,IF($AV619=0,0,AN619/$AV619*$Z619))</f>
      </c>
      <c r="BE619" s="18">
        <f>IF(R619&lt;&gt;0,R619,IF($AV619=0,0,AO619/$AV619*$Z619))</f>
      </c>
      <c r="BF619" s="18">
        <f>IF(S619&lt;&gt;0,S619,IF($AV619=0,0,AP619/$AV619*$Z619))</f>
      </c>
      <c r="BG619" s="18">
        <f>IF(T619&lt;&gt;0,T619,IF($AV619=0,0,AQ619/$AV619*$Z619))</f>
      </c>
      <c r="BH619" s="18">
        <f>IF(U619&lt;&gt;0,U619,IF($AV619=0,0,AR619/$AV619*$Z619))</f>
      </c>
      <c r="BI619" s="18">
        <f>IF(V619&lt;&gt;0,V619,IF($AV619=0,0,AS619/$AV619*$Z619))</f>
      </c>
      <c r="BJ619" s="18">
        <f>IF(W619&lt;&gt;0,W619,IF($AV619=0,0,AT619/$AV619*$Z619))</f>
      </c>
      <c r="BK619" s="18">
        <f>IF(X619&lt;&gt;0,X619,IF($AV619=0,0,AU619/$AV619*$Z619))</f>
      </c>
      <c r="BL619" s="18">
        <f>SUM(AW619:BK619)</f>
      </c>
      <c r="BM619" s="18">
        <f>I619-BL619</f>
      </c>
    </row>
    <row r="620" outlineLevel="3">
      <c r="A620" s="17" t="str">
        <v>14.1.16</v>
      </c>
      <c r="B620" s="17" t="str">
        <v/>
      </c>
      <c r="C620" s="17" t="str">
        <v/>
      </c>
      <c r="D620" s="17" t="str">
        <v/>
      </c>
      <c r="E620" s="17" t="str">
        <v>14.1.16</v>
      </c>
      <c r="F620" s="17" t="str">
        <v>SF6 gas bottles of 40 kg. size.</v>
      </c>
      <c r="G620" s="17">
        <v>8894.77</v>
      </c>
      <c r="H620" s="17" t="str">
        <v/>
      </c>
      <c r="I620" s="17" t="str">
        <v/>
      </c>
      <c r="J620" s="17" t="str">
        <v/>
      </c>
      <c r="K620" s="17" t="str">
        <v/>
      </c>
      <c r="L620" s="17" t="str">
        <v/>
      </c>
      <c r="M620" s="17" t="str">
        <v/>
      </c>
      <c r="N620" s="17" t="str">
        <v/>
      </c>
      <c r="O620" s="17" t="str">
        <v/>
      </c>
      <c r="P620" s="17" t="str">
        <v/>
      </c>
      <c r="Q620" s="17" t="str">
        <v/>
      </c>
      <c r="R620" s="17" t="str">
        <v/>
      </c>
      <c r="S620" s="17" t="str">
        <v/>
      </c>
      <c r="T620" s="17" t="str">
        <v/>
      </c>
      <c r="U620" s="17" t="str">
        <v/>
      </c>
      <c r="V620" s="17" t="str">
        <v/>
      </c>
      <c r="W620" s="17" t="str">
        <v/>
      </c>
      <c r="X620" s="17" t="str">
        <v/>
      </c>
      <c r="Y620" s="17" t="str">
        <v/>
      </c>
      <c r="Z620" s="17" t="str">
        <v/>
      </c>
      <c r="AA620" s="17" t="str">
        <v/>
      </c>
      <c r="AB620" s="17" t="str">
        <v/>
      </c>
      <c r="AC620" s="17" t="str">
        <v/>
      </c>
      <c r="AD620" s="17" t="str">
        <v/>
      </c>
      <c r="AE620" s="17" t="str">
        <v/>
      </c>
      <c r="AF620" s="5" t="str">
        <v/>
      </c>
      <c r="AG620" s="18">
        <f>IFERROR(_xlfn.BETA.DIST(DATE(YEAR(AG$2),MONTH(AG$2),15),$AD$2,$AE$2,FALSE,DATE(YEAR($AD620),MONTH($AD620),1),DATE(YEAR($AE620),MONTH($AE620),28)),0)</f>
      </c>
      <c r="AH620" s="18">
        <f>IFERROR(_xlfn.BETA.DIST(DATE(YEAR(AH$2),MONTH(AH$2),15),$AD$2,$AE$2,FALSE,DATE(YEAR($AD620),MONTH($AD620),1),DATE(YEAR($AE620),MONTH($AE620),28)),0)</f>
      </c>
      <c r="AI620" s="18">
        <f>IFERROR(_xlfn.BETA.DIST(DATE(YEAR(AI$2),MONTH(AI$2),15),$AD$2,$AE$2,FALSE,DATE(YEAR($AD620),MONTH($AD620),1),DATE(YEAR($AE620),MONTH($AE620),28)),0)</f>
      </c>
      <c r="AJ620" s="18">
        <f>IFERROR(_xlfn.BETA.DIST(DATE(YEAR(AJ$2),MONTH(AJ$2),15),$AD$2,$AE$2,FALSE,DATE(YEAR($AD620),MONTH($AD620),1),DATE(YEAR($AE620),MONTH($AE620),28)),0)</f>
      </c>
      <c r="AK620" s="18">
        <f>IFERROR(_xlfn.BETA.DIST(DATE(YEAR(AK$2),MONTH(AK$2),15),$AD$2,$AE$2,FALSE,DATE(YEAR($AD620),MONTH($AD620),1),DATE(YEAR($AE620),MONTH($AE620),28)),0)</f>
      </c>
      <c r="AL620" s="18">
        <f>IFERROR(_xlfn.BETA.DIST(DATE(YEAR(AL$2),MONTH(AL$2),15),$AD$2,$AE$2,FALSE,DATE(YEAR($AD620),MONTH($AD620),1),DATE(YEAR($AE620),MONTH($AE620),28)),0)</f>
      </c>
      <c r="AM620" s="18">
        <f>IFERROR(_xlfn.BETA.DIST(DATE(YEAR(AM$2),MONTH(AM$2),15),$AD$2,$AE$2,FALSE,DATE(YEAR($AD620),MONTH($AD620),1),DATE(YEAR($AE620),MONTH($AE620),28)),0)</f>
      </c>
      <c r="AN620" s="18">
        <f>IFERROR(_xlfn.BETA.DIST(DATE(YEAR(AN$2),MONTH(AN$2),15),$AD$2,$AE$2,FALSE,DATE(YEAR($AD620),MONTH($AD620),1),DATE(YEAR($AE620),MONTH($AE620),28)),0)</f>
      </c>
      <c r="AO620" s="18">
        <f>IFERROR(_xlfn.BETA.DIST(DATE(YEAR(AO$2),MONTH(AO$2),15),$AD$2,$AE$2,FALSE,DATE(YEAR($AD620),MONTH($AD620),1),DATE(YEAR($AE620),MONTH($AE620),28)),0)</f>
      </c>
      <c r="AP620" s="18">
        <f>IFERROR(_xlfn.BETA.DIST(DATE(YEAR(AP$2),MONTH(AP$2),15),$AD$2,$AE$2,FALSE,DATE(YEAR($AD620),MONTH($AD620),1),DATE(YEAR($AE620),MONTH($AE620),28)),0)</f>
      </c>
      <c r="AQ620" s="18">
        <f>IFERROR(_xlfn.BETA.DIST(DATE(YEAR(AQ$2),MONTH(AQ$2),15),$AD$2,$AE$2,FALSE,DATE(YEAR($AD620),MONTH($AD620),1),DATE(YEAR($AE620),MONTH($AE620),28)),0)</f>
      </c>
      <c r="AR620" s="18">
        <f>IFERROR(_xlfn.BETA.DIST(DATE(YEAR(AR$2),MONTH(AR$2),15),$AD$2,$AE$2,FALSE,DATE(YEAR($AD620),MONTH($AD620),1),DATE(YEAR($AE620),MONTH($AE620),28)),0)</f>
      </c>
      <c r="AS620" s="18">
        <f>IFERROR(_xlfn.BETA.DIST(DATE(YEAR(AS$2),MONTH(AS$2),15),$AD$2,$AE$2,FALSE,DATE(YEAR($AD620),MONTH($AD620),1),DATE(YEAR($AE620),MONTH($AE620),28)),0)</f>
      </c>
      <c r="AT620" s="18">
        <f>IFERROR(_xlfn.BETA.DIST(DATE(YEAR(AT$2),MONTH(AT$2),15),$AD$2,$AE$2,FALSE,DATE(YEAR($AD620),MONTH($AD620),1),DATE(YEAR($AE620),MONTH($AE620),28)),0)</f>
      </c>
      <c r="AU620" s="18">
        <f>IFERROR(_xlfn.BETA.DIST(DATE(YEAR(AU$2),MONTH(AU$2),15),$AD$2,$AE$2,FALSE,DATE(YEAR($AD620),MONTH($AD620),1),DATE(YEAR($AE620),MONTH($AE620),28)),0)</f>
      </c>
      <c r="AV620" s="18">
        <f>SUM(AG620:AU620)</f>
      </c>
      <c r="AW620" s="18">
        <f>IF(J620&lt;&gt;0,J620,IF($AV620=0,0,AG620/$AV620*$Z620))</f>
      </c>
      <c r="AX620" s="18">
        <f>IF(K620&lt;&gt;0,K620,IF($AV620=0,0,AH620/$AV620*$Z620))</f>
      </c>
      <c r="AY620" s="18">
        <f>IF(L620&lt;&gt;0,L620,IF($AV620=0,0,AI620/$AV620*$Z620))</f>
      </c>
      <c r="AZ620" s="18">
        <f>IF(M620&lt;&gt;0,M620,IF($AV620=0,0,AJ620/$AV620*$Z620))</f>
      </c>
      <c r="BA620" s="18">
        <f>IF(N620&lt;&gt;0,N620,IF($AV620=0,0,AK620/$AV620*$Z620))</f>
      </c>
      <c r="BB620" s="18">
        <f>IF(O620&lt;&gt;0,O620,IF($AV620=0,0,AL620/$AV620*$Z620))</f>
      </c>
      <c r="BC620" s="18">
        <f>IF(P620&lt;&gt;0,P620,IF($AV620=0,0,AM620/$AV620*$Z620))</f>
      </c>
      <c r="BD620" s="18">
        <f>IF(Q620&lt;&gt;0,Q620,IF($AV620=0,0,AN620/$AV620*$Z620))</f>
      </c>
      <c r="BE620" s="18">
        <f>IF(R620&lt;&gt;0,R620,IF($AV620=0,0,AO620/$AV620*$Z620))</f>
      </c>
      <c r="BF620" s="18">
        <f>IF(S620&lt;&gt;0,S620,IF($AV620=0,0,AP620/$AV620*$Z620))</f>
      </c>
      <c r="BG620" s="18">
        <f>IF(T620&lt;&gt;0,T620,IF($AV620=0,0,AQ620/$AV620*$Z620))</f>
      </c>
      <c r="BH620" s="18">
        <f>IF(U620&lt;&gt;0,U620,IF($AV620=0,0,AR620/$AV620*$Z620))</f>
      </c>
      <c r="BI620" s="18">
        <f>IF(V620&lt;&gt;0,V620,IF($AV620=0,0,AS620/$AV620*$Z620))</f>
      </c>
      <c r="BJ620" s="18">
        <f>IF(W620&lt;&gt;0,W620,IF($AV620=0,0,AT620/$AV620*$Z620))</f>
      </c>
      <c r="BK620" s="18">
        <f>IF(X620&lt;&gt;0,X620,IF($AV620=0,0,AU620/$AV620*$Z620))</f>
      </c>
      <c r="BL620" s="18">
        <f>SUM(AW620:BK620)</f>
      </c>
      <c r="BM620" s="17" t="str">
        <v/>
      </c>
    </row>
    <row r="621" outlineLevel="4">
      <c r="A621" s="5" t="str">
        <v>14.1.16</v>
      </c>
      <c r="B621" s="5" t="str">
        <v/>
      </c>
      <c r="C621" s="5" t="str">
        <v>BSKDGNGENGR05</v>
      </c>
      <c r="D621" s="5" t="str">
        <v>BSKDGNGENGR05</v>
      </c>
      <c r="E621" s="19">
        <f>IFERROR(_xlfn.XLOOKUP(F621,Assumptions!B:B,Assumptions!C:C),0)</f>
      </c>
      <c r="F621" s="5" t="str">
        <v>Advanced Payment</v>
      </c>
      <c r="G621" s="5" t="str">
        <v/>
      </c>
      <c r="H621" s="18">
        <f>G620*E621</f>
      </c>
      <c r="I621" s="18">
        <f>H621*(1-0)</f>
      </c>
      <c r="J621" s="18">
        <v>0</v>
      </c>
      <c r="K621" s="18">
        <v>0</v>
      </c>
      <c r="L621" s="18">
        <v>0</v>
      </c>
      <c r="M621" s="18">
        <v>0</v>
      </c>
      <c r="N621" s="18">
        <v>0</v>
      </c>
      <c r="O621" s="18">
        <v>0</v>
      </c>
      <c r="P621" s="18">
        <v>0</v>
      </c>
      <c r="Q621" s="18">
        <v>0</v>
      </c>
      <c r="R621" s="18">
        <v>0</v>
      </c>
      <c r="S621" s="18">
        <v>0</v>
      </c>
      <c r="T621" s="18">
        <v>0</v>
      </c>
      <c r="U621" s="18">
        <v>0</v>
      </c>
      <c r="V621" s="18">
        <v>0</v>
      </c>
      <c r="W621" s="18">
        <v>0</v>
      </c>
      <c r="X621" s="18">
        <v>0</v>
      </c>
      <c r="Y621" s="18">
        <f>SUM(J621:X621)</f>
      </c>
      <c r="Z621" s="18">
        <f>I621-Y621</f>
      </c>
      <c r="AA621" s="20">
        <v>46026</v>
      </c>
      <c r="AB621" s="20">
        <v>46026</v>
      </c>
      <c r="AC621" s="18">
        <f>IFERROR(_xlfn.XLOOKUP(F621,Assumptions!B:B,Assumptions!D:D),0)</f>
      </c>
      <c r="AD621" s="20">
        <f>AA621+AC621</f>
      </c>
      <c r="AE621" s="20">
        <f>AC621+AB621</f>
      </c>
      <c r="AF621" s="5" t="str">
        <v/>
      </c>
      <c r="AG621" s="18">
        <f>IFERROR(_xlfn.BETA.DIST(DATE(YEAR(AG$2),MONTH(AG$2),15),$AD$2,$AE$2,FALSE,DATE(YEAR($AD621),MONTH($AD621),1),DATE(YEAR($AE621),MONTH($AE621),28)),0)</f>
      </c>
      <c r="AH621" s="18">
        <f>IFERROR(_xlfn.BETA.DIST(DATE(YEAR(AH$2),MONTH(AH$2),15),$AD$2,$AE$2,FALSE,DATE(YEAR($AD621),MONTH($AD621),1),DATE(YEAR($AE621),MONTH($AE621),28)),0)</f>
      </c>
      <c r="AI621" s="18">
        <f>IFERROR(_xlfn.BETA.DIST(DATE(YEAR(AI$2),MONTH(AI$2),15),$AD$2,$AE$2,FALSE,DATE(YEAR($AD621),MONTH($AD621),1),DATE(YEAR($AE621),MONTH($AE621),28)),0)</f>
      </c>
      <c r="AJ621" s="18">
        <f>IFERROR(_xlfn.BETA.DIST(DATE(YEAR(AJ$2),MONTH(AJ$2),15),$AD$2,$AE$2,FALSE,DATE(YEAR($AD621),MONTH($AD621),1),DATE(YEAR($AE621),MONTH($AE621),28)),0)</f>
      </c>
      <c r="AK621" s="18">
        <f>IFERROR(_xlfn.BETA.DIST(DATE(YEAR(AK$2),MONTH(AK$2),15),$AD$2,$AE$2,FALSE,DATE(YEAR($AD621),MONTH($AD621),1),DATE(YEAR($AE621),MONTH($AE621),28)),0)</f>
      </c>
      <c r="AL621" s="18">
        <f>IFERROR(_xlfn.BETA.DIST(DATE(YEAR(AL$2),MONTH(AL$2),15),$AD$2,$AE$2,FALSE,DATE(YEAR($AD621),MONTH($AD621),1),DATE(YEAR($AE621),MONTH($AE621),28)),0)</f>
      </c>
      <c r="AM621" s="18">
        <f>IFERROR(_xlfn.BETA.DIST(DATE(YEAR(AM$2),MONTH(AM$2),15),$AD$2,$AE$2,FALSE,DATE(YEAR($AD621),MONTH($AD621),1),DATE(YEAR($AE621),MONTH($AE621),28)),0)</f>
      </c>
      <c r="AN621" s="18">
        <f>IFERROR(_xlfn.BETA.DIST(DATE(YEAR(AN$2),MONTH(AN$2),15),$AD$2,$AE$2,FALSE,DATE(YEAR($AD621),MONTH($AD621),1),DATE(YEAR($AE621),MONTH($AE621),28)),0)</f>
      </c>
      <c r="AO621" s="18">
        <f>IFERROR(_xlfn.BETA.DIST(DATE(YEAR(AO$2),MONTH(AO$2),15),$AD$2,$AE$2,FALSE,DATE(YEAR($AD621),MONTH($AD621),1),DATE(YEAR($AE621),MONTH($AE621),28)),0)</f>
      </c>
      <c r="AP621" s="18">
        <f>IFERROR(_xlfn.BETA.DIST(DATE(YEAR(AP$2),MONTH(AP$2),15),$AD$2,$AE$2,FALSE,DATE(YEAR($AD621),MONTH($AD621),1),DATE(YEAR($AE621),MONTH($AE621),28)),0)</f>
      </c>
      <c r="AQ621" s="18">
        <f>IFERROR(_xlfn.BETA.DIST(DATE(YEAR(AQ$2),MONTH(AQ$2),15),$AD$2,$AE$2,FALSE,DATE(YEAR($AD621),MONTH($AD621),1),DATE(YEAR($AE621),MONTH($AE621),28)),0)</f>
      </c>
      <c r="AR621" s="18">
        <f>IFERROR(_xlfn.BETA.DIST(DATE(YEAR(AR$2),MONTH(AR$2),15),$AD$2,$AE$2,FALSE,DATE(YEAR($AD621),MONTH($AD621),1),DATE(YEAR($AE621),MONTH($AE621),28)),0)</f>
      </c>
      <c r="AS621" s="18">
        <f>IFERROR(_xlfn.BETA.DIST(DATE(YEAR(AS$2),MONTH(AS$2),15),$AD$2,$AE$2,FALSE,DATE(YEAR($AD621),MONTH($AD621),1),DATE(YEAR($AE621),MONTH($AE621),28)),0)</f>
      </c>
      <c r="AT621" s="18">
        <f>IFERROR(_xlfn.BETA.DIST(DATE(YEAR(AT$2),MONTH(AT$2),15),$AD$2,$AE$2,FALSE,DATE(YEAR($AD621),MONTH($AD621),1),DATE(YEAR($AE621),MONTH($AE621),28)),0)</f>
      </c>
      <c r="AU621" s="18">
        <f>IFERROR(_xlfn.BETA.DIST(DATE(YEAR(AU$2),MONTH(AU$2),15),$AD$2,$AE$2,FALSE,DATE(YEAR($AD621),MONTH($AD621),1),DATE(YEAR($AE621),MONTH($AE621),28)),0)</f>
      </c>
      <c r="AV621" s="18">
        <f>SUM(AG621:AU621)</f>
      </c>
      <c r="AW621" s="18">
        <f>IF(J621&lt;&gt;0,J621,IF($AV621=0,0,AG621/$AV621*$Z621))</f>
      </c>
      <c r="AX621" s="18">
        <f>IF(K621&lt;&gt;0,K621,IF($AV621=0,0,AH621/$AV621*$Z621))</f>
      </c>
      <c r="AY621" s="18">
        <f>IF(L621&lt;&gt;0,L621,IF($AV621=0,0,AI621/$AV621*$Z621))</f>
      </c>
      <c r="AZ621" s="18">
        <f>IF(M621&lt;&gt;0,M621,IF($AV621=0,0,AJ621/$AV621*$Z621))</f>
      </c>
      <c r="BA621" s="18">
        <f>IF(N621&lt;&gt;0,N621,IF($AV621=0,0,AK621/$AV621*$Z621))</f>
      </c>
      <c r="BB621" s="18">
        <f>IF(O621&lt;&gt;0,O621,IF($AV621=0,0,AL621/$AV621*$Z621))</f>
      </c>
      <c r="BC621" s="18">
        <f>IF(P621&lt;&gt;0,P621,IF($AV621=0,0,AM621/$AV621*$Z621))</f>
      </c>
      <c r="BD621" s="18">
        <f>IF(Q621&lt;&gt;0,Q621,IF($AV621=0,0,AN621/$AV621*$Z621))</f>
      </c>
      <c r="BE621" s="18">
        <f>IF(R621&lt;&gt;0,R621,IF($AV621=0,0,AO621/$AV621*$Z621))</f>
      </c>
      <c r="BF621" s="18">
        <f>IF(S621&lt;&gt;0,S621,IF($AV621=0,0,AP621/$AV621*$Z621))</f>
      </c>
      <c r="BG621" s="18">
        <f>IF(T621&lt;&gt;0,T621,IF($AV621=0,0,AQ621/$AV621*$Z621))</f>
      </c>
      <c r="BH621" s="18">
        <f>IF(U621&lt;&gt;0,U621,IF($AV621=0,0,AR621/$AV621*$Z621))</f>
      </c>
      <c r="BI621" s="18">
        <f>IF(V621&lt;&gt;0,V621,IF($AV621=0,0,AS621/$AV621*$Z621))</f>
      </c>
      <c r="BJ621" s="18">
        <f>IF(W621&lt;&gt;0,W621,IF($AV621=0,0,AT621/$AV621*$Z621))</f>
      </c>
      <c r="BK621" s="18">
        <f>IF(X621&lt;&gt;0,X621,IF($AV621=0,0,AU621/$AV621*$Z621))</f>
      </c>
      <c r="BL621" s="18">
        <f>SUM(AW621:BK621)</f>
      </c>
      <c r="BM621" s="18">
        <f>I621-BL621</f>
      </c>
    </row>
    <row r="622" outlineLevel="4">
      <c r="A622" s="5" t="str">
        <v>14.1.16</v>
      </c>
      <c r="B622" s="5" t="str">
        <v/>
      </c>
      <c r="C622" s="5" t="str">
        <v>BSPRELGENG107</v>
      </c>
      <c r="D622" s="5" t="str">
        <v>BSPRELGENG107</v>
      </c>
      <c r="E622" s="19">
        <f>IFERROR(_xlfn.XLOOKUP(F622,Assumptions!B:B,Assumptions!C:C),0)</f>
      </c>
      <c r="F622" s="5" t="str">
        <v>Site Delivery USD</v>
      </c>
      <c r="G622" s="5" t="str">
        <v/>
      </c>
      <c r="H622" s="18">
        <f>G620*E622</f>
      </c>
      <c r="I622" s="18">
        <f>H622*(1-0)</f>
      </c>
      <c r="J622" s="18">
        <v>0</v>
      </c>
      <c r="K622" s="18">
        <v>0</v>
      </c>
      <c r="L622" s="18">
        <v>0</v>
      </c>
      <c r="M622" s="18">
        <v>0</v>
      </c>
      <c r="N622" s="18">
        <v>0</v>
      </c>
      <c r="O622" s="18">
        <v>0</v>
      </c>
      <c r="P622" s="18">
        <v>0</v>
      </c>
      <c r="Q622" s="18">
        <v>0</v>
      </c>
      <c r="R622" s="18">
        <v>0</v>
      </c>
      <c r="S622" s="18">
        <v>0</v>
      </c>
      <c r="T622" s="18">
        <v>0</v>
      </c>
      <c r="U622" s="18">
        <v>0</v>
      </c>
      <c r="V622" s="18">
        <v>0</v>
      </c>
      <c r="W622" s="18">
        <v>0</v>
      </c>
      <c r="X622" s="18">
        <v>0</v>
      </c>
      <c r="Y622" s="18">
        <f>SUM(J622:X622)</f>
      </c>
      <c r="Z622" s="18">
        <f>I622-Y622</f>
      </c>
      <c r="AA622" s="20">
        <v>46294</v>
      </c>
      <c r="AB622" s="20">
        <v>46294</v>
      </c>
      <c r="AC622" s="18">
        <f>IFERROR(_xlfn.XLOOKUP(F622,Assumptions!B:B,Assumptions!D:D),0)</f>
      </c>
      <c r="AD622" s="20">
        <f>AA622+AC622</f>
      </c>
      <c r="AE622" s="20">
        <f>AC622+AB622</f>
      </c>
      <c r="AF622" s="5" t="str">
        <v/>
      </c>
      <c r="AG622" s="18">
        <f>IFERROR(_xlfn.BETA.DIST(DATE(YEAR(AG$2),MONTH(AG$2),15),$AD$2,$AE$2,FALSE,DATE(YEAR($AD622),MONTH($AD622),1),DATE(YEAR($AE622),MONTH($AE622),28)),0)</f>
      </c>
      <c r="AH622" s="18">
        <f>IFERROR(_xlfn.BETA.DIST(DATE(YEAR(AH$2),MONTH(AH$2),15),$AD$2,$AE$2,FALSE,DATE(YEAR($AD622),MONTH($AD622),1),DATE(YEAR($AE622),MONTH($AE622),28)),0)</f>
      </c>
      <c r="AI622" s="18">
        <f>IFERROR(_xlfn.BETA.DIST(DATE(YEAR(AI$2),MONTH(AI$2),15),$AD$2,$AE$2,FALSE,DATE(YEAR($AD622),MONTH($AD622),1),DATE(YEAR($AE622),MONTH($AE622),28)),0)</f>
      </c>
      <c r="AJ622" s="18">
        <f>IFERROR(_xlfn.BETA.DIST(DATE(YEAR(AJ$2),MONTH(AJ$2),15),$AD$2,$AE$2,FALSE,DATE(YEAR($AD622),MONTH($AD622),1),DATE(YEAR($AE622),MONTH($AE622),28)),0)</f>
      </c>
      <c r="AK622" s="18">
        <f>IFERROR(_xlfn.BETA.DIST(DATE(YEAR(AK$2),MONTH(AK$2),15),$AD$2,$AE$2,FALSE,DATE(YEAR($AD622),MONTH($AD622),1),DATE(YEAR($AE622),MONTH($AE622),28)),0)</f>
      </c>
      <c r="AL622" s="18">
        <f>IFERROR(_xlfn.BETA.DIST(DATE(YEAR(AL$2),MONTH(AL$2),15),$AD$2,$AE$2,FALSE,DATE(YEAR($AD622),MONTH($AD622),1),DATE(YEAR($AE622),MONTH($AE622),28)),0)</f>
      </c>
      <c r="AM622" s="18">
        <f>IFERROR(_xlfn.BETA.DIST(DATE(YEAR(AM$2),MONTH(AM$2),15),$AD$2,$AE$2,FALSE,DATE(YEAR($AD622),MONTH($AD622),1),DATE(YEAR($AE622),MONTH($AE622),28)),0)</f>
      </c>
      <c r="AN622" s="18">
        <f>IFERROR(_xlfn.BETA.DIST(DATE(YEAR(AN$2),MONTH(AN$2),15),$AD$2,$AE$2,FALSE,DATE(YEAR($AD622),MONTH($AD622),1),DATE(YEAR($AE622),MONTH($AE622),28)),0)</f>
      </c>
      <c r="AO622" s="18">
        <f>IFERROR(_xlfn.BETA.DIST(DATE(YEAR(AO$2),MONTH(AO$2),15),$AD$2,$AE$2,FALSE,DATE(YEAR($AD622),MONTH($AD622),1),DATE(YEAR($AE622),MONTH($AE622),28)),0)</f>
      </c>
      <c r="AP622" s="18">
        <f>IFERROR(_xlfn.BETA.DIST(DATE(YEAR(AP$2),MONTH(AP$2),15),$AD$2,$AE$2,FALSE,DATE(YEAR($AD622),MONTH($AD622),1),DATE(YEAR($AE622),MONTH($AE622),28)),0)</f>
      </c>
      <c r="AQ622" s="18">
        <f>IFERROR(_xlfn.BETA.DIST(DATE(YEAR(AQ$2),MONTH(AQ$2),15),$AD$2,$AE$2,FALSE,DATE(YEAR($AD622),MONTH($AD622),1),DATE(YEAR($AE622),MONTH($AE622),28)),0)</f>
      </c>
      <c r="AR622" s="18">
        <f>IFERROR(_xlfn.BETA.DIST(DATE(YEAR(AR$2),MONTH(AR$2),15),$AD$2,$AE$2,FALSE,DATE(YEAR($AD622),MONTH($AD622),1),DATE(YEAR($AE622),MONTH($AE622),28)),0)</f>
      </c>
      <c r="AS622" s="18">
        <f>IFERROR(_xlfn.BETA.DIST(DATE(YEAR(AS$2),MONTH(AS$2),15),$AD$2,$AE$2,FALSE,DATE(YEAR($AD622),MONTH($AD622),1),DATE(YEAR($AE622),MONTH($AE622),28)),0)</f>
      </c>
      <c r="AT622" s="18">
        <f>IFERROR(_xlfn.BETA.DIST(DATE(YEAR(AT$2),MONTH(AT$2),15),$AD$2,$AE$2,FALSE,DATE(YEAR($AD622),MONTH($AD622),1),DATE(YEAR($AE622),MONTH($AE622),28)),0)</f>
      </c>
      <c r="AU622" s="18">
        <f>IFERROR(_xlfn.BETA.DIST(DATE(YEAR(AU$2),MONTH(AU$2),15),$AD$2,$AE$2,FALSE,DATE(YEAR($AD622),MONTH($AD622),1),DATE(YEAR($AE622),MONTH($AE622),28)),0)</f>
      </c>
      <c r="AV622" s="18">
        <f>SUM(AG622:AU622)</f>
      </c>
      <c r="AW622" s="18">
        <f>IF(J622&lt;&gt;0,J622,IF($AV622=0,0,AG622/$AV622*$Z622))</f>
      </c>
      <c r="AX622" s="18">
        <f>IF(K622&lt;&gt;0,K622,IF($AV622=0,0,AH622/$AV622*$Z622))</f>
      </c>
      <c r="AY622" s="18">
        <f>IF(L622&lt;&gt;0,L622,IF($AV622=0,0,AI622/$AV622*$Z622))</f>
      </c>
      <c r="AZ622" s="18">
        <f>IF(M622&lt;&gt;0,M622,IF($AV622=0,0,AJ622/$AV622*$Z622))</f>
      </c>
      <c r="BA622" s="18">
        <f>IF(N622&lt;&gt;0,N622,IF($AV622=0,0,AK622/$AV622*$Z622))</f>
      </c>
      <c r="BB622" s="18">
        <f>IF(O622&lt;&gt;0,O622,IF($AV622=0,0,AL622/$AV622*$Z622))</f>
      </c>
      <c r="BC622" s="18">
        <f>IF(P622&lt;&gt;0,P622,IF($AV622=0,0,AM622/$AV622*$Z622))</f>
      </c>
      <c r="BD622" s="18">
        <f>IF(Q622&lt;&gt;0,Q622,IF($AV622=0,0,AN622/$AV622*$Z622))</f>
      </c>
      <c r="BE622" s="18">
        <f>IF(R622&lt;&gt;0,R622,IF($AV622=0,0,AO622/$AV622*$Z622))</f>
      </c>
      <c r="BF622" s="18">
        <f>IF(S622&lt;&gt;0,S622,IF($AV622=0,0,AP622/$AV622*$Z622))</f>
      </c>
      <c r="BG622" s="18">
        <f>IF(T622&lt;&gt;0,T622,IF($AV622=0,0,AQ622/$AV622*$Z622))</f>
      </c>
      <c r="BH622" s="18">
        <f>IF(U622&lt;&gt;0,U622,IF($AV622=0,0,AR622/$AV622*$Z622))</f>
      </c>
      <c r="BI622" s="18">
        <f>IF(V622&lt;&gt;0,V622,IF($AV622=0,0,AS622/$AV622*$Z622))</f>
      </c>
      <c r="BJ622" s="18">
        <f>IF(W622&lt;&gt;0,W622,IF($AV622=0,0,AT622/$AV622*$Z622))</f>
      </c>
      <c r="BK622" s="18">
        <f>IF(X622&lt;&gt;0,X622,IF($AV622=0,0,AU622/$AV622*$Z622))</f>
      </c>
      <c r="BL622" s="18">
        <f>SUM(AW622:BK622)</f>
      </c>
      <c r="BM622" s="18">
        <f>I622-BL622</f>
      </c>
    </row>
    <row r="623" outlineLevel="4">
      <c r="A623" s="5" t="str">
        <v>14.1.16</v>
      </c>
      <c r="B623" s="5" t="str">
        <v/>
      </c>
      <c r="C623" s="5" t="str">
        <v>BSKDGNGENGR07</v>
      </c>
      <c r="D623" s="5" t="str">
        <v>BSKDGNGENGR07</v>
      </c>
      <c r="E623" s="19">
        <f>IFERROR(_xlfn.XLOOKUP(F623,Assumptions!B:B,Assumptions!C:C),0)</f>
      </c>
      <c r="F623" s="5" t="str">
        <v>Retention</v>
      </c>
      <c r="G623" s="5" t="str">
        <v/>
      </c>
      <c r="H623" s="18">
        <f>G620*E623</f>
      </c>
      <c r="I623" s="18">
        <f>H623*(1-0)</f>
      </c>
      <c r="J623" s="18">
        <v>0</v>
      </c>
      <c r="K623" s="18">
        <v>0</v>
      </c>
      <c r="L623" s="18">
        <v>0</v>
      </c>
      <c r="M623" s="18">
        <v>0</v>
      </c>
      <c r="N623" s="18">
        <v>0</v>
      </c>
      <c r="O623" s="18">
        <v>0</v>
      </c>
      <c r="P623" s="18">
        <v>0</v>
      </c>
      <c r="Q623" s="18">
        <v>0</v>
      </c>
      <c r="R623" s="18">
        <v>0</v>
      </c>
      <c r="S623" s="18">
        <v>0</v>
      </c>
      <c r="T623" s="18">
        <v>0</v>
      </c>
      <c r="U623" s="18">
        <v>0</v>
      </c>
      <c r="V623" s="18">
        <v>0</v>
      </c>
      <c r="W623" s="18">
        <v>0</v>
      </c>
      <c r="X623" s="18">
        <v>0</v>
      </c>
      <c r="Y623" s="18">
        <f>SUM(J623:X623)</f>
      </c>
      <c r="Z623" s="18">
        <f>I623-Y623</f>
      </c>
      <c r="AA623" s="20">
        <v>46483</v>
      </c>
      <c r="AB623" s="20">
        <v>46483</v>
      </c>
      <c r="AC623" s="18">
        <f>IFERROR(_xlfn.XLOOKUP(F623,Assumptions!B:B,Assumptions!D:D),0)</f>
      </c>
      <c r="AD623" s="20">
        <f>AA623+AC623</f>
      </c>
      <c r="AE623" s="20">
        <f>AC623+AB623</f>
      </c>
      <c r="AF623" s="5" t="str">
        <v/>
      </c>
      <c r="AG623" s="18">
        <f>IFERROR(_xlfn.BETA.DIST(DATE(YEAR(AG$2),MONTH(AG$2),15),$AD$2,$AE$2,FALSE,DATE(YEAR($AD623),MONTH($AD623),1),DATE(YEAR($AE623),MONTH($AE623),28)),0)</f>
      </c>
      <c r="AH623" s="18">
        <f>IFERROR(_xlfn.BETA.DIST(DATE(YEAR(AH$2),MONTH(AH$2),15),$AD$2,$AE$2,FALSE,DATE(YEAR($AD623),MONTH($AD623),1),DATE(YEAR($AE623),MONTH($AE623),28)),0)</f>
      </c>
      <c r="AI623" s="18">
        <f>IFERROR(_xlfn.BETA.DIST(DATE(YEAR(AI$2),MONTH(AI$2),15),$AD$2,$AE$2,FALSE,DATE(YEAR($AD623),MONTH($AD623),1),DATE(YEAR($AE623),MONTH($AE623),28)),0)</f>
      </c>
      <c r="AJ623" s="18">
        <f>IFERROR(_xlfn.BETA.DIST(DATE(YEAR(AJ$2),MONTH(AJ$2),15),$AD$2,$AE$2,FALSE,DATE(YEAR($AD623),MONTH($AD623),1),DATE(YEAR($AE623),MONTH($AE623),28)),0)</f>
      </c>
      <c r="AK623" s="18">
        <f>IFERROR(_xlfn.BETA.DIST(DATE(YEAR(AK$2),MONTH(AK$2),15),$AD$2,$AE$2,FALSE,DATE(YEAR($AD623),MONTH($AD623),1),DATE(YEAR($AE623),MONTH($AE623),28)),0)</f>
      </c>
      <c r="AL623" s="18">
        <f>IFERROR(_xlfn.BETA.DIST(DATE(YEAR(AL$2),MONTH(AL$2),15),$AD$2,$AE$2,FALSE,DATE(YEAR($AD623),MONTH($AD623),1),DATE(YEAR($AE623),MONTH($AE623),28)),0)</f>
      </c>
      <c r="AM623" s="18">
        <f>IFERROR(_xlfn.BETA.DIST(DATE(YEAR(AM$2),MONTH(AM$2),15),$AD$2,$AE$2,FALSE,DATE(YEAR($AD623),MONTH($AD623),1),DATE(YEAR($AE623),MONTH($AE623),28)),0)</f>
      </c>
      <c r="AN623" s="18">
        <f>IFERROR(_xlfn.BETA.DIST(DATE(YEAR(AN$2),MONTH(AN$2),15),$AD$2,$AE$2,FALSE,DATE(YEAR($AD623),MONTH($AD623),1),DATE(YEAR($AE623),MONTH($AE623),28)),0)</f>
      </c>
      <c r="AO623" s="18">
        <f>IFERROR(_xlfn.BETA.DIST(DATE(YEAR(AO$2),MONTH(AO$2),15),$AD$2,$AE$2,FALSE,DATE(YEAR($AD623),MONTH($AD623),1),DATE(YEAR($AE623),MONTH($AE623),28)),0)</f>
      </c>
      <c r="AP623" s="18">
        <f>IFERROR(_xlfn.BETA.DIST(DATE(YEAR(AP$2),MONTH(AP$2),15),$AD$2,$AE$2,FALSE,DATE(YEAR($AD623),MONTH($AD623),1),DATE(YEAR($AE623),MONTH($AE623),28)),0)</f>
      </c>
      <c r="AQ623" s="18">
        <f>IFERROR(_xlfn.BETA.DIST(DATE(YEAR(AQ$2),MONTH(AQ$2),15),$AD$2,$AE$2,FALSE,DATE(YEAR($AD623),MONTH($AD623),1),DATE(YEAR($AE623),MONTH($AE623),28)),0)</f>
      </c>
      <c r="AR623" s="18">
        <f>IFERROR(_xlfn.BETA.DIST(DATE(YEAR(AR$2),MONTH(AR$2),15),$AD$2,$AE$2,FALSE,DATE(YEAR($AD623),MONTH($AD623),1),DATE(YEAR($AE623),MONTH($AE623),28)),0)</f>
      </c>
      <c r="AS623" s="18">
        <f>IFERROR(_xlfn.BETA.DIST(DATE(YEAR(AS$2),MONTH(AS$2),15),$AD$2,$AE$2,FALSE,DATE(YEAR($AD623),MONTH($AD623),1),DATE(YEAR($AE623),MONTH($AE623),28)),0)</f>
      </c>
      <c r="AT623" s="18">
        <f>IFERROR(_xlfn.BETA.DIST(DATE(YEAR(AT$2),MONTH(AT$2),15),$AD$2,$AE$2,FALSE,DATE(YEAR($AD623),MONTH($AD623),1),DATE(YEAR($AE623),MONTH($AE623),28)),0)</f>
      </c>
      <c r="AU623" s="18">
        <f>IFERROR(_xlfn.BETA.DIST(DATE(YEAR(AU$2),MONTH(AU$2),15),$AD$2,$AE$2,FALSE,DATE(YEAR($AD623),MONTH($AD623),1),DATE(YEAR($AE623),MONTH($AE623),28)),0)</f>
      </c>
      <c r="AV623" s="18">
        <f>SUM(AG623:AU623)</f>
      </c>
      <c r="AW623" s="18">
        <f>IF(J623&lt;&gt;0,J623,IF($AV623=0,0,AG623/$AV623*$Z623))</f>
      </c>
      <c r="AX623" s="18">
        <f>IF(K623&lt;&gt;0,K623,IF($AV623=0,0,AH623/$AV623*$Z623))</f>
      </c>
      <c r="AY623" s="18">
        <f>IF(L623&lt;&gt;0,L623,IF($AV623=0,0,AI623/$AV623*$Z623))</f>
      </c>
      <c r="AZ623" s="18">
        <f>IF(M623&lt;&gt;0,M623,IF($AV623=0,0,AJ623/$AV623*$Z623))</f>
      </c>
      <c r="BA623" s="18">
        <f>IF(N623&lt;&gt;0,N623,IF($AV623=0,0,AK623/$AV623*$Z623))</f>
      </c>
      <c r="BB623" s="18">
        <f>IF(O623&lt;&gt;0,O623,IF($AV623=0,0,AL623/$AV623*$Z623))</f>
      </c>
      <c r="BC623" s="18">
        <f>IF(P623&lt;&gt;0,P623,IF($AV623=0,0,AM623/$AV623*$Z623))</f>
      </c>
      <c r="BD623" s="18">
        <f>IF(Q623&lt;&gt;0,Q623,IF($AV623=0,0,AN623/$AV623*$Z623))</f>
      </c>
      <c r="BE623" s="18">
        <f>IF(R623&lt;&gt;0,R623,IF($AV623=0,0,AO623/$AV623*$Z623))</f>
      </c>
      <c r="BF623" s="18">
        <f>IF(S623&lt;&gt;0,S623,IF($AV623=0,0,AP623/$AV623*$Z623))</f>
      </c>
      <c r="BG623" s="18">
        <f>IF(T623&lt;&gt;0,T623,IF($AV623=0,0,AQ623/$AV623*$Z623))</f>
      </c>
      <c r="BH623" s="18">
        <f>IF(U623&lt;&gt;0,U623,IF($AV623=0,0,AR623/$AV623*$Z623))</f>
      </c>
      <c r="BI623" s="18">
        <f>IF(V623&lt;&gt;0,V623,IF($AV623=0,0,AS623/$AV623*$Z623))</f>
      </c>
      <c r="BJ623" s="18">
        <f>IF(W623&lt;&gt;0,W623,IF($AV623=0,0,AT623/$AV623*$Z623))</f>
      </c>
      <c r="BK623" s="18">
        <f>IF(X623&lt;&gt;0,X623,IF($AV623=0,0,AU623/$AV623*$Z623))</f>
      </c>
      <c r="BL623" s="18">
        <f>SUM(AW623:BK623)</f>
      </c>
      <c r="BM623" s="18">
        <f>I623-BL623</f>
      </c>
    </row>
    <row r="624" outlineLevel="3">
      <c r="A624" s="17" t="str">
        <v>14.1.17</v>
      </c>
      <c r="B624" s="17" t="str">
        <v/>
      </c>
      <c r="C624" s="17" t="str">
        <v/>
      </c>
      <c r="D624" s="17" t="str">
        <v/>
      </c>
      <c r="E624" s="17" t="str">
        <v>14.1.17</v>
      </c>
      <c r="F624" s="17" t="str">
        <v>Single phase SF6 surge arresters complete (as applicable).</v>
      </c>
      <c r="G624" s="17">
        <v>8834.4</v>
      </c>
      <c r="H624" s="17" t="str">
        <v/>
      </c>
      <c r="I624" s="17" t="str">
        <v/>
      </c>
      <c r="J624" s="17" t="str">
        <v/>
      </c>
      <c r="K624" s="17" t="str">
        <v/>
      </c>
      <c r="L624" s="17" t="str">
        <v/>
      </c>
      <c r="M624" s="17" t="str">
        <v/>
      </c>
      <c r="N624" s="17" t="str">
        <v/>
      </c>
      <c r="O624" s="17" t="str">
        <v/>
      </c>
      <c r="P624" s="17" t="str">
        <v/>
      </c>
      <c r="Q624" s="17" t="str">
        <v/>
      </c>
      <c r="R624" s="17" t="str">
        <v/>
      </c>
      <c r="S624" s="17" t="str">
        <v/>
      </c>
      <c r="T624" s="17" t="str">
        <v/>
      </c>
      <c r="U624" s="17" t="str">
        <v/>
      </c>
      <c r="V624" s="17" t="str">
        <v/>
      </c>
      <c r="W624" s="17" t="str">
        <v/>
      </c>
      <c r="X624" s="17" t="str">
        <v/>
      </c>
      <c r="Y624" s="17" t="str">
        <v/>
      </c>
      <c r="Z624" s="17" t="str">
        <v/>
      </c>
      <c r="AA624" s="17" t="str">
        <v/>
      </c>
      <c r="AB624" s="17" t="str">
        <v/>
      </c>
      <c r="AC624" s="17" t="str">
        <v/>
      </c>
      <c r="AD624" s="17" t="str">
        <v/>
      </c>
      <c r="AE624" s="17" t="str">
        <v/>
      </c>
      <c r="AF624" s="5" t="str">
        <v/>
      </c>
      <c r="AG624" s="18">
        <f>IFERROR(_xlfn.BETA.DIST(DATE(YEAR(AG$2),MONTH(AG$2),15),$AD$2,$AE$2,FALSE,DATE(YEAR($AD624),MONTH($AD624),1),DATE(YEAR($AE624),MONTH($AE624),28)),0)</f>
      </c>
      <c r="AH624" s="18">
        <f>IFERROR(_xlfn.BETA.DIST(DATE(YEAR(AH$2),MONTH(AH$2),15),$AD$2,$AE$2,FALSE,DATE(YEAR($AD624),MONTH($AD624),1),DATE(YEAR($AE624),MONTH($AE624),28)),0)</f>
      </c>
      <c r="AI624" s="18">
        <f>IFERROR(_xlfn.BETA.DIST(DATE(YEAR(AI$2),MONTH(AI$2),15),$AD$2,$AE$2,FALSE,DATE(YEAR($AD624),MONTH($AD624),1),DATE(YEAR($AE624),MONTH($AE624),28)),0)</f>
      </c>
      <c r="AJ624" s="18">
        <f>IFERROR(_xlfn.BETA.DIST(DATE(YEAR(AJ$2),MONTH(AJ$2),15),$AD$2,$AE$2,FALSE,DATE(YEAR($AD624),MONTH($AD624),1),DATE(YEAR($AE624),MONTH($AE624),28)),0)</f>
      </c>
      <c r="AK624" s="18">
        <f>IFERROR(_xlfn.BETA.DIST(DATE(YEAR(AK$2),MONTH(AK$2),15),$AD$2,$AE$2,FALSE,DATE(YEAR($AD624),MONTH($AD624),1),DATE(YEAR($AE624),MONTH($AE624),28)),0)</f>
      </c>
      <c r="AL624" s="18">
        <f>IFERROR(_xlfn.BETA.DIST(DATE(YEAR(AL$2),MONTH(AL$2),15),$AD$2,$AE$2,FALSE,DATE(YEAR($AD624),MONTH($AD624),1),DATE(YEAR($AE624),MONTH($AE624),28)),0)</f>
      </c>
      <c r="AM624" s="18">
        <f>IFERROR(_xlfn.BETA.DIST(DATE(YEAR(AM$2),MONTH(AM$2),15),$AD$2,$AE$2,FALSE,DATE(YEAR($AD624),MONTH($AD624),1),DATE(YEAR($AE624),MONTH($AE624),28)),0)</f>
      </c>
      <c r="AN624" s="18">
        <f>IFERROR(_xlfn.BETA.DIST(DATE(YEAR(AN$2),MONTH(AN$2),15),$AD$2,$AE$2,FALSE,DATE(YEAR($AD624),MONTH($AD624),1),DATE(YEAR($AE624),MONTH($AE624),28)),0)</f>
      </c>
      <c r="AO624" s="18">
        <f>IFERROR(_xlfn.BETA.DIST(DATE(YEAR(AO$2),MONTH(AO$2),15),$AD$2,$AE$2,FALSE,DATE(YEAR($AD624),MONTH($AD624),1),DATE(YEAR($AE624),MONTH($AE624),28)),0)</f>
      </c>
      <c r="AP624" s="18">
        <f>IFERROR(_xlfn.BETA.DIST(DATE(YEAR(AP$2),MONTH(AP$2),15),$AD$2,$AE$2,FALSE,DATE(YEAR($AD624),MONTH($AD624),1),DATE(YEAR($AE624),MONTH($AE624),28)),0)</f>
      </c>
      <c r="AQ624" s="18">
        <f>IFERROR(_xlfn.BETA.DIST(DATE(YEAR(AQ$2),MONTH(AQ$2),15),$AD$2,$AE$2,FALSE,DATE(YEAR($AD624),MONTH($AD624),1),DATE(YEAR($AE624),MONTH($AE624),28)),0)</f>
      </c>
      <c r="AR624" s="18">
        <f>IFERROR(_xlfn.BETA.DIST(DATE(YEAR(AR$2),MONTH(AR$2),15),$AD$2,$AE$2,FALSE,DATE(YEAR($AD624),MONTH($AD624),1),DATE(YEAR($AE624),MONTH($AE624),28)),0)</f>
      </c>
      <c r="AS624" s="18">
        <f>IFERROR(_xlfn.BETA.DIST(DATE(YEAR(AS$2),MONTH(AS$2),15),$AD$2,$AE$2,FALSE,DATE(YEAR($AD624),MONTH($AD624),1),DATE(YEAR($AE624),MONTH($AE624),28)),0)</f>
      </c>
      <c r="AT624" s="18">
        <f>IFERROR(_xlfn.BETA.DIST(DATE(YEAR(AT$2),MONTH(AT$2),15),$AD$2,$AE$2,FALSE,DATE(YEAR($AD624),MONTH($AD624),1),DATE(YEAR($AE624),MONTH($AE624),28)),0)</f>
      </c>
      <c r="AU624" s="18">
        <f>IFERROR(_xlfn.BETA.DIST(DATE(YEAR(AU$2),MONTH(AU$2),15),$AD$2,$AE$2,FALSE,DATE(YEAR($AD624),MONTH($AD624),1),DATE(YEAR($AE624),MONTH($AE624),28)),0)</f>
      </c>
      <c r="AV624" s="18">
        <f>SUM(AG624:AU624)</f>
      </c>
      <c r="AW624" s="18">
        <f>IF(J624&lt;&gt;0,J624,IF($AV624=0,0,AG624/$AV624*$Z624))</f>
      </c>
      <c r="AX624" s="18">
        <f>IF(K624&lt;&gt;0,K624,IF($AV624=0,0,AH624/$AV624*$Z624))</f>
      </c>
      <c r="AY624" s="18">
        <f>IF(L624&lt;&gt;0,L624,IF($AV624=0,0,AI624/$AV624*$Z624))</f>
      </c>
      <c r="AZ624" s="18">
        <f>IF(M624&lt;&gt;0,M624,IF($AV624=0,0,AJ624/$AV624*$Z624))</f>
      </c>
      <c r="BA624" s="18">
        <f>IF(N624&lt;&gt;0,N624,IF($AV624=0,0,AK624/$AV624*$Z624))</f>
      </c>
      <c r="BB624" s="18">
        <f>IF(O624&lt;&gt;0,O624,IF($AV624=0,0,AL624/$AV624*$Z624))</f>
      </c>
      <c r="BC624" s="18">
        <f>IF(P624&lt;&gt;0,P624,IF($AV624=0,0,AM624/$AV624*$Z624))</f>
      </c>
      <c r="BD624" s="18">
        <f>IF(Q624&lt;&gt;0,Q624,IF($AV624=0,0,AN624/$AV624*$Z624))</f>
      </c>
      <c r="BE624" s="18">
        <f>IF(R624&lt;&gt;0,R624,IF($AV624=0,0,AO624/$AV624*$Z624))</f>
      </c>
      <c r="BF624" s="18">
        <f>IF(S624&lt;&gt;0,S624,IF($AV624=0,0,AP624/$AV624*$Z624))</f>
      </c>
      <c r="BG624" s="18">
        <f>IF(T624&lt;&gt;0,T624,IF($AV624=0,0,AQ624/$AV624*$Z624))</f>
      </c>
      <c r="BH624" s="18">
        <f>IF(U624&lt;&gt;0,U624,IF($AV624=0,0,AR624/$AV624*$Z624))</f>
      </c>
      <c r="BI624" s="18">
        <f>IF(V624&lt;&gt;0,V624,IF($AV624=0,0,AS624/$AV624*$Z624))</f>
      </c>
      <c r="BJ624" s="18">
        <f>IF(W624&lt;&gt;0,W624,IF($AV624=0,0,AT624/$AV624*$Z624))</f>
      </c>
      <c r="BK624" s="18">
        <f>IF(X624&lt;&gt;0,X624,IF($AV624=0,0,AU624/$AV624*$Z624))</f>
      </c>
      <c r="BL624" s="18">
        <f>SUM(AW624:BK624)</f>
      </c>
      <c r="BM624" s="17" t="str">
        <v/>
      </c>
    </row>
    <row r="625" outlineLevel="4">
      <c r="A625" s="5" t="str">
        <v>14.1.17</v>
      </c>
      <c r="B625" s="5" t="str">
        <v/>
      </c>
      <c r="C625" s="5" t="str">
        <v>BSKDGNGENGR05</v>
      </c>
      <c r="D625" s="5" t="str">
        <v>BSKDGNGENGR05</v>
      </c>
      <c r="E625" s="19">
        <f>IFERROR(_xlfn.XLOOKUP(F625,Assumptions!B:B,Assumptions!C:C),0)</f>
      </c>
      <c r="F625" s="5" t="str">
        <v>Advanced Payment</v>
      </c>
      <c r="G625" s="5" t="str">
        <v/>
      </c>
      <c r="H625" s="18">
        <f>G624*E625</f>
      </c>
      <c r="I625" s="18">
        <f>H625*(1-0)</f>
      </c>
      <c r="J625" s="18">
        <v>0</v>
      </c>
      <c r="K625" s="18">
        <v>0</v>
      </c>
      <c r="L625" s="18">
        <v>0</v>
      </c>
      <c r="M625" s="18">
        <v>0</v>
      </c>
      <c r="N625" s="18">
        <v>0</v>
      </c>
      <c r="O625" s="18">
        <v>0</v>
      </c>
      <c r="P625" s="18">
        <v>0</v>
      </c>
      <c r="Q625" s="18">
        <v>0</v>
      </c>
      <c r="R625" s="18">
        <v>0</v>
      </c>
      <c r="S625" s="18">
        <v>0</v>
      </c>
      <c r="T625" s="18">
        <v>0</v>
      </c>
      <c r="U625" s="18">
        <v>0</v>
      </c>
      <c r="V625" s="18">
        <v>0</v>
      </c>
      <c r="W625" s="18">
        <v>0</v>
      </c>
      <c r="X625" s="18">
        <v>0</v>
      </c>
      <c r="Y625" s="18">
        <f>SUM(J625:X625)</f>
      </c>
      <c r="Z625" s="18">
        <f>I625-Y625</f>
      </c>
      <c r="AA625" s="20">
        <v>46026</v>
      </c>
      <c r="AB625" s="20">
        <v>46026</v>
      </c>
      <c r="AC625" s="18">
        <f>IFERROR(_xlfn.XLOOKUP(F625,Assumptions!B:B,Assumptions!D:D),0)</f>
      </c>
      <c r="AD625" s="20">
        <f>AA625+AC625</f>
      </c>
      <c r="AE625" s="20">
        <f>AC625+AB625</f>
      </c>
      <c r="AF625" s="5" t="str">
        <v/>
      </c>
      <c r="AG625" s="18">
        <f>IFERROR(_xlfn.BETA.DIST(DATE(YEAR(AG$2),MONTH(AG$2),15),$AD$2,$AE$2,FALSE,DATE(YEAR($AD625),MONTH($AD625),1),DATE(YEAR($AE625),MONTH($AE625),28)),0)</f>
      </c>
      <c r="AH625" s="18">
        <f>IFERROR(_xlfn.BETA.DIST(DATE(YEAR(AH$2),MONTH(AH$2),15),$AD$2,$AE$2,FALSE,DATE(YEAR($AD625),MONTH($AD625),1),DATE(YEAR($AE625),MONTH($AE625),28)),0)</f>
      </c>
      <c r="AI625" s="18">
        <f>IFERROR(_xlfn.BETA.DIST(DATE(YEAR(AI$2),MONTH(AI$2),15),$AD$2,$AE$2,FALSE,DATE(YEAR($AD625),MONTH($AD625),1),DATE(YEAR($AE625),MONTH($AE625),28)),0)</f>
      </c>
      <c r="AJ625" s="18">
        <f>IFERROR(_xlfn.BETA.DIST(DATE(YEAR(AJ$2),MONTH(AJ$2),15),$AD$2,$AE$2,FALSE,DATE(YEAR($AD625),MONTH($AD625),1),DATE(YEAR($AE625),MONTH($AE625),28)),0)</f>
      </c>
      <c r="AK625" s="18">
        <f>IFERROR(_xlfn.BETA.DIST(DATE(YEAR(AK$2),MONTH(AK$2),15),$AD$2,$AE$2,FALSE,DATE(YEAR($AD625),MONTH($AD625),1),DATE(YEAR($AE625),MONTH($AE625),28)),0)</f>
      </c>
      <c r="AL625" s="18">
        <f>IFERROR(_xlfn.BETA.DIST(DATE(YEAR(AL$2),MONTH(AL$2),15),$AD$2,$AE$2,FALSE,DATE(YEAR($AD625),MONTH($AD625),1),DATE(YEAR($AE625),MONTH($AE625),28)),0)</f>
      </c>
      <c r="AM625" s="18">
        <f>IFERROR(_xlfn.BETA.DIST(DATE(YEAR(AM$2),MONTH(AM$2),15),$AD$2,$AE$2,FALSE,DATE(YEAR($AD625),MONTH($AD625),1),DATE(YEAR($AE625),MONTH($AE625),28)),0)</f>
      </c>
      <c r="AN625" s="18">
        <f>IFERROR(_xlfn.BETA.DIST(DATE(YEAR(AN$2),MONTH(AN$2),15),$AD$2,$AE$2,FALSE,DATE(YEAR($AD625),MONTH($AD625),1),DATE(YEAR($AE625),MONTH($AE625),28)),0)</f>
      </c>
      <c r="AO625" s="18">
        <f>IFERROR(_xlfn.BETA.DIST(DATE(YEAR(AO$2),MONTH(AO$2),15),$AD$2,$AE$2,FALSE,DATE(YEAR($AD625),MONTH($AD625),1),DATE(YEAR($AE625),MONTH($AE625),28)),0)</f>
      </c>
      <c r="AP625" s="18">
        <f>IFERROR(_xlfn.BETA.DIST(DATE(YEAR(AP$2),MONTH(AP$2),15),$AD$2,$AE$2,FALSE,DATE(YEAR($AD625),MONTH($AD625),1),DATE(YEAR($AE625),MONTH($AE625),28)),0)</f>
      </c>
      <c r="AQ625" s="18">
        <f>IFERROR(_xlfn.BETA.DIST(DATE(YEAR(AQ$2),MONTH(AQ$2),15),$AD$2,$AE$2,FALSE,DATE(YEAR($AD625),MONTH($AD625),1),DATE(YEAR($AE625),MONTH($AE625),28)),0)</f>
      </c>
      <c r="AR625" s="18">
        <f>IFERROR(_xlfn.BETA.DIST(DATE(YEAR(AR$2),MONTH(AR$2),15),$AD$2,$AE$2,FALSE,DATE(YEAR($AD625),MONTH($AD625),1),DATE(YEAR($AE625),MONTH($AE625),28)),0)</f>
      </c>
      <c r="AS625" s="18">
        <f>IFERROR(_xlfn.BETA.DIST(DATE(YEAR(AS$2),MONTH(AS$2),15),$AD$2,$AE$2,FALSE,DATE(YEAR($AD625),MONTH($AD625),1),DATE(YEAR($AE625),MONTH($AE625),28)),0)</f>
      </c>
      <c r="AT625" s="18">
        <f>IFERROR(_xlfn.BETA.DIST(DATE(YEAR(AT$2),MONTH(AT$2),15),$AD$2,$AE$2,FALSE,DATE(YEAR($AD625),MONTH($AD625),1),DATE(YEAR($AE625),MONTH($AE625),28)),0)</f>
      </c>
      <c r="AU625" s="18">
        <f>IFERROR(_xlfn.BETA.DIST(DATE(YEAR(AU$2),MONTH(AU$2),15),$AD$2,$AE$2,FALSE,DATE(YEAR($AD625),MONTH($AD625),1),DATE(YEAR($AE625),MONTH($AE625),28)),0)</f>
      </c>
      <c r="AV625" s="18">
        <f>SUM(AG625:AU625)</f>
      </c>
      <c r="AW625" s="18">
        <f>IF(J625&lt;&gt;0,J625,IF($AV625=0,0,AG625/$AV625*$Z625))</f>
      </c>
      <c r="AX625" s="18">
        <f>IF(K625&lt;&gt;0,K625,IF($AV625=0,0,AH625/$AV625*$Z625))</f>
      </c>
      <c r="AY625" s="18">
        <f>IF(L625&lt;&gt;0,L625,IF($AV625=0,0,AI625/$AV625*$Z625))</f>
      </c>
      <c r="AZ625" s="18">
        <f>IF(M625&lt;&gt;0,M625,IF($AV625=0,0,AJ625/$AV625*$Z625))</f>
      </c>
      <c r="BA625" s="18">
        <f>IF(N625&lt;&gt;0,N625,IF($AV625=0,0,AK625/$AV625*$Z625))</f>
      </c>
      <c r="BB625" s="18">
        <f>IF(O625&lt;&gt;0,O625,IF($AV625=0,0,AL625/$AV625*$Z625))</f>
      </c>
      <c r="BC625" s="18">
        <f>IF(P625&lt;&gt;0,P625,IF($AV625=0,0,AM625/$AV625*$Z625))</f>
      </c>
      <c r="BD625" s="18">
        <f>IF(Q625&lt;&gt;0,Q625,IF($AV625=0,0,AN625/$AV625*$Z625))</f>
      </c>
      <c r="BE625" s="18">
        <f>IF(R625&lt;&gt;0,R625,IF($AV625=0,0,AO625/$AV625*$Z625))</f>
      </c>
      <c r="BF625" s="18">
        <f>IF(S625&lt;&gt;0,S625,IF($AV625=0,0,AP625/$AV625*$Z625))</f>
      </c>
      <c r="BG625" s="18">
        <f>IF(T625&lt;&gt;0,T625,IF($AV625=0,0,AQ625/$AV625*$Z625))</f>
      </c>
      <c r="BH625" s="18">
        <f>IF(U625&lt;&gt;0,U625,IF($AV625=0,0,AR625/$AV625*$Z625))</f>
      </c>
      <c r="BI625" s="18">
        <f>IF(V625&lt;&gt;0,V625,IF($AV625=0,0,AS625/$AV625*$Z625))</f>
      </c>
      <c r="BJ625" s="18">
        <f>IF(W625&lt;&gt;0,W625,IF($AV625=0,0,AT625/$AV625*$Z625))</f>
      </c>
      <c r="BK625" s="18">
        <f>IF(X625&lt;&gt;0,X625,IF($AV625=0,0,AU625/$AV625*$Z625))</f>
      </c>
      <c r="BL625" s="18">
        <f>SUM(AW625:BK625)</f>
      </c>
      <c r="BM625" s="18">
        <f>I625-BL625</f>
      </c>
    </row>
    <row r="626" outlineLevel="4">
      <c r="A626" s="5" t="str">
        <v>14.1.17</v>
      </c>
      <c r="B626" s="5" t="str">
        <v/>
      </c>
      <c r="C626" s="5" t="str">
        <v>BSPRELGENG107</v>
      </c>
      <c r="D626" s="5" t="str">
        <v>BSPRELGENG107</v>
      </c>
      <c r="E626" s="19">
        <f>IFERROR(_xlfn.XLOOKUP(F626,Assumptions!B:B,Assumptions!C:C),0)</f>
      </c>
      <c r="F626" s="5" t="str">
        <v>Site Delivery USD</v>
      </c>
      <c r="G626" s="5" t="str">
        <v/>
      </c>
      <c r="H626" s="18">
        <f>G624*E626</f>
      </c>
      <c r="I626" s="18">
        <f>H626*(1-0)</f>
      </c>
      <c r="J626" s="18">
        <v>0</v>
      </c>
      <c r="K626" s="18">
        <v>0</v>
      </c>
      <c r="L626" s="18">
        <v>0</v>
      </c>
      <c r="M626" s="18">
        <v>0</v>
      </c>
      <c r="N626" s="18">
        <v>0</v>
      </c>
      <c r="O626" s="18">
        <v>0</v>
      </c>
      <c r="P626" s="18">
        <v>0</v>
      </c>
      <c r="Q626" s="18">
        <v>0</v>
      </c>
      <c r="R626" s="18">
        <v>0</v>
      </c>
      <c r="S626" s="18">
        <v>0</v>
      </c>
      <c r="T626" s="18">
        <v>0</v>
      </c>
      <c r="U626" s="18">
        <v>0</v>
      </c>
      <c r="V626" s="18">
        <v>0</v>
      </c>
      <c r="W626" s="18">
        <v>0</v>
      </c>
      <c r="X626" s="18">
        <v>0</v>
      </c>
      <c r="Y626" s="18">
        <f>SUM(J626:X626)</f>
      </c>
      <c r="Z626" s="18">
        <f>I626-Y626</f>
      </c>
      <c r="AA626" s="20">
        <v>46294</v>
      </c>
      <c r="AB626" s="20">
        <v>46294</v>
      </c>
      <c r="AC626" s="18">
        <f>IFERROR(_xlfn.XLOOKUP(F626,Assumptions!B:B,Assumptions!D:D),0)</f>
      </c>
      <c r="AD626" s="20">
        <f>AA626+AC626</f>
      </c>
      <c r="AE626" s="20">
        <f>AC626+AB626</f>
      </c>
      <c r="AF626" s="5" t="str">
        <v/>
      </c>
      <c r="AG626" s="18">
        <f>IFERROR(_xlfn.BETA.DIST(DATE(YEAR(AG$2),MONTH(AG$2),15),$AD$2,$AE$2,FALSE,DATE(YEAR($AD626),MONTH($AD626),1),DATE(YEAR($AE626),MONTH($AE626),28)),0)</f>
      </c>
      <c r="AH626" s="18">
        <f>IFERROR(_xlfn.BETA.DIST(DATE(YEAR(AH$2),MONTH(AH$2),15),$AD$2,$AE$2,FALSE,DATE(YEAR($AD626),MONTH($AD626),1),DATE(YEAR($AE626),MONTH($AE626),28)),0)</f>
      </c>
      <c r="AI626" s="18">
        <f>IFERROR(_xlfn.BETA.DIST(DATE(YEAR(AI$2),MONTH(AI$2),15),$AD$2,$AE$2,FALSE,DATE(YEAR($AD626),MONTH($AD626),1),DATE(YEAR($AE626),MONTH($AE626),28)),0)</f>
      </c>
      <c r="AJ626" s="18">
        <f>IFERROR(_xlfn.BETA.DIST(DATE(YEAR(AJ$2),MONTH(AJ$2),15),$AD$2,$AE$2,FALSE,DATE(YEAR($AD626),MONTH($AD626),1),DATE(YEAR($AE626),MONTH($AE626),28)),0)</f>
      </c>
      <c r="AK626" s="18">
        <f>IFERROR(_xlfn.BETA.DIST(DATE(YEAR(AK$2),MONTH(AK$2),15),$AD$2,$AE$2,FALSE,DATE(YEAR($AD626),MONTH($AD626),1),DATE(YEAR($AE626),MONTH($AE626),28)),0)</f>
      </c>
      <c r="AL626" s="18">
        <f>IFERROR(_xlfn.BETA.DIST(DATE(YEAR(AL$2),MONTH(AL$2),15),$AD$2,$AE$2,FALSE,DATE(YEAR($AD626),MONTH($AD626),1),DATE(YEAR($AE626),MONTH($AE626),28)),0)</f>
      </c>
      <c r="AM626" s="18">
        <f>IFERROR(_xlfn.BETA.DIST(DATE(YEAR(AM$2),MONTH(AM$2),15),$AD$2,$AE$2,FALSE,DATE(YEAR($AD626),MONTH($AD626),1),DATE(YEAR($AE626),MONTH($AE626),28)),0)</f>
      </c>
      <c r="AN626" s="18">
        <f>IFERROR(_xlfn.BETA.DIST(DATE(YEAR(AN$2),MONTH(AN$2),15),$AD$2,$AE$2,FALSE,DATE(YEAR($AD626),MONTH($AD626),1),DATE(YEAR($AE626),MONTH($AE626),28)),0)</f>
      </c>
      <c r="AO626" s="18">
        <f>IFERROR(_xlfn.BETA.DIST(DATE(YEAR(AO$2),MONTH(AO$2),15),$AD$2,$AE$2,FALSE,DATE(YEAR($AD626),MONTH($AD626),1),DATE(YEAR($AE626),MONTH($AE626),28)),0)</f>
      </c>
      <c r="AP626" s="18">
        <f>IFERROR(_xlfn.BETA.DIST(DATE(YEAR(AP$2),MONTH(AP$2),15),$AD$2,$AE$2,FALSE,DATE(YEAR($AD626),MONTH($AD626),1),DATE(YEAR($AE626),MONTH($AE626),28)),0)</f>
      </c>
      <c r="AQ626" s="18">
        <f>IFERROR(_xlfn.BETA.DIST(DATE(YEAR(AQ$2),MONTH(AQ$2),15),$AD$2,$AE$2,FALSE,DATE(YEAR($AD626),MONTH($AD626),1),DATE(YEAR($AE626),MONTH($AE626),28)),0)</f>
      </c>
      <c r="AR626" s="18">
        <f>IFERROR(_xlfn.BETA.DIST(DATE(YEAR(AR$2),MONTH(AR$2),15),$AD$2,$AE$2,FALSE,DATE(YEAR($AD626),MONTH($AD626),1),DATE(YEAR($AE626),MONTH($AE626),28)),0)</f>
      </c>
      <c r="AS626" s="18">
        <f>IFERROR(_xlfn.BETA.DIST(DATE(YEAR(AS$2),MONTH(AS$2),15),$AD$2,$AE$2,FALSE,DATE(YEAR($AD626),MONTH($AD626),1),DATE(YEAR($AE626),MONTH($AE626),28)),0)</f>
      </c>
      <c r="AT626" s="18">
        <f>IFERROR(_xlfn.BETA.DIST(DATE(YEAR(AT$2),MONTH(AT$2),15),$AD$2,$AE$2,FALSE,DATE(YEAR($AD626),MONTH($AD626),1),DATE(YEAR($AE626),MONTH($AE626),28)),0)</f>
      </c>
      <c r="AU626" s="18">
        <f>IFERROR(_xlfn.BETA.DIST(DATE(YEAR(AU$2),MONTH(AU$2),15),$AD$2,$AE$2,FALSE,DATE(YEAR($AD626),MONTH($AD626),1),DATE(YEAR($AE626),MONTH($AE626),28)),0)</f>
      </c>
      <c r="AV626" s="18">
        <f>SUM(AG626:AU626)</f>
      </c>
      <c r="AW626" s="18">
        <f>IF(J626&lt;&gt;0,J626,IF($AV626=0,0,AG626/$AV626*$Z626))</f>
      </c>
      <c r="AX626" s="18">
        <f>IF(K626&lt;&gt;0,K626,IF($AV626=0,0,AH626/$AV626*$Z626))</f>
      </c>
      <c r="AY626" s="18">
        <f>IF(L626&lt;&gt;0,L626,IF($AV626=0,0,AI626/$AV626*$Z626))</f>
      </c>
      <c r="AZ626" s="18">
        <f>IF(M626&lt;&gt;0,M626,IF($AV626=0,0,AJ626/$AV626*$Z626))</f>
      </c>
      <c r="BA626" s="18">
        <f>IF(N626&lt;&gt;0,N626,IF($AV626=0,0,AK626/$AV626*$Z626))</f>
      </c>
      <c r="BB626" s="18">
        <f>IF(O626&lt;&gt;0,O626,IF($AV626=0,0,AL626/$AV626*$Z626))</f>
      </c>
      <c r="BC626" s="18">
        <f>IF(P626&lt;&gt;0,P626,IF($AV626=0,0,AM626/$AV626*$Z626))</f>
      </c>
      <c r="BD626" s="18">
        <f>IF(Q626&lt;&gt;0,Q626,IF($AV626=0,0,AN626/$AV626*$Z626))</f>
      </c>
      <c r="BE626" s="18">
        <f>IF(R626&lt;&gt;0,R626,IF($AV626=0,0,AO626/$AV626*$Z626))</f>
      </c>
      <c r="BF626" s="18">
        <f>IF(S626&lt;&gt;0,S626,IF($AV626=0,0,AP626/$AV626*$Z626))</f>
      </c>
      <c r="BG626" s="18">
        <f>IF(T626&lt;&gt;0,T626,IF($AV626=0,0,AQ626/$AV626*$Z626))</f>
      </c>
      <c r="BH626" s="18">
        <f>IF(U626&lt;&gt;0,U626,IF($AV626=0,0,AR626/$AV626*$Z626))</f>
      </c>
      <c r="BI626" s="18">
        <f>IF(V626&lt;&gt;0,V626,IF($AV626=0,0,AS626/$AV626*$Z626))</f>
      </c>
      <c r="BJ626" s="18">
        <f>IF(W626&lt;&gt;0,W626,IF($AV626=0,0,AT626/$AV626*$Z626))</f>
      </c>
      <c r="BK626" s="18">
        <f>IF(X626&lt;&gt;0,X626,IF($AV626=0,0,AU626/$AV626*$Z626))</f>
      </c>
      <c r="BL626" s="18">
        <f>SUM(AW626:BK626)</f>
      </c>
      <c r="BM626" s="18">
        <f>I626-BL626</f>
      </c>
    </row>
    <row r="627" outlineLevel="4">
      <c r="A627" s="5" t="str">
        <v>14.1.17</v>
      </c>
      <c r="B627" s="5" t="str">
        <v/>
      </c>
      <c r="C627" s="5" t="str">
        <v>BSKDGNGENGR07</v>
      </c>
      <c r="D627" s="5" t="str">
        <v>BSKDGNGENGR07</v>
      </c>
      <c r="E627" s="19">
        <f>IFERROR(_xlfn.XLOOKUP(F627,Assumptions!B:B,Assumptions!C:C),0)</f>
      </c>
      <c r="F627" s="5" t="str">
        <v>Retention</v>
      </c>
      <c r="G627" s="5" t="str">
        <v/>
      </c>
      <c r="H627" s="18">
        <f>G624*E627</f>
      </c>
      <c r="I627" s="18">
        <f>H627*(1-0)</f>
      </c>
      <c r="J627" s="18">
        <v>0</v>
      </c>
      <c r="K627" s="18">
        <v>0</v>
      </c>
      <c r="L627" s="18">
        <v>0</v>
      </c>
      <c r="M627" s="18">
        <v>0</v>
      </c>
      <c r="N627" s="18">
        <v>0</v>
      </c>
      <c r="O627" s="18">
        <v>0</v>
      </c>
      <c r="P627" s="18">
        <v>0</v>
      </c>
      <c r="Q627" s="18">
        <v>0</v>
      </c>
      <c r="R627" s="18">
        <v>0</v>
      </c>
      <c r="S627" s="18">
        <v>0</v>
      </c>
      <c r="T627" s="18">
        <v>0</v>
      </c>
      <c r="U627" s="18">
        <v>0</v>
      </c>
      <c r="V627" s="18">
        <v>0</v>
      </c>
      <c r="W627" s="18">
        <v>0</v>
      </c>
      <c r="X627" s="18">
        <v>0</v>
      </c>
      <c r="Y627" s="18">
        <f>SUM(J627:X627)</f>
      </c>
      <c r="Z627" s="18">
        <f>I627-Y627</f>
      </c>
      <c r="AA627" s="20">
        <v>46483</v>
      </c>
      <c r="AB627" s="20">
        <v>46483</v>
      </c>
      <c r="AC627" s="18">
        <f>IFERROR(_xlfn.XLOOKUP(F627,Assumptions!B:B,Assumptions!D:D),0)</f>
      </c>
      <c r="AD627" s="20">
        <f>AA627+AC627</f>
      </c>
      <c r="AE627" s="20">
        <f>AC627+AB627</f>
      </c>
      <c r="AF627" s="5" t="str">
        <v/>
      </c>
      <c r="AG627" s="18">
        <f>IFERROR(_xlfn.BETA.DIST(DATE(YEAR(AG$2),MONTH(AG$2),15),$AD$2,$AE$2,FALSE,DATE(YEAR($AD627),MONTH($AD627),1),DATE(YEAR($AE627),MONTH($AE627),28)),0)</f>
      </c>
      <c r="AH627" s="18">
        <f>IFERROR(_xlfn.BETA.DIST(DATE(YEAR(AH$2),MONTH(AH$2),15),$AD$2,$AE$2,FALSE,DATE(YEAR($AD627),MONTH($AD627),1),DATE(YEAR($AE627),MONTH($AE627),28)),0)</f>
      </c>
      <c r="AI627" s="18">
        <f>IFERROR(_xlfn.BETA.DIST(DATE(YEAR(AI$2),MONTH(AI$2),15),$AD$2,$AE$2,FALSE,DATE(YEAR($AD627),MONTH($AD627),1),DATE(YEAR($AE627),MONTH($AE627),28)),0)</f>
      </c>
      <c r="AJ627" s="18">
        <f>IFERROR(_xlfn.BETA.DIST(DATE(YEAR(AJ$2),MONTH(AJ$2),15),$AD$2,$AE$2,FALSE,DATE(YEAR($AD627),MONTH($AD627),1),DATE(YEAR($AE627),MONTH($AE627),28)),0)</f>
      </c>
      <c r="AK627" s="18">
        <f>IFERROR(_xlfn.BETA.DIST(DATE(YEAR(AK$2),MONTH(AK$2),15),$AD$2,$AE$2,FALSE,DATE(YEAR($AD627),MONTH($AD627),1),DATE(YEAR($AE627),MONTH($AE627),28)),0)</f>
      </c>
      <c r="AL627" s="18">
        <f>IFERROR(_xlfn.BETA.DIST(DATE(YEAR(AL$2),MONTH(AL$2),15),$AD$2,$AE$2,FALSE,DATE(YEAR($AD627),MONTH($AD627),1),DATE(YEAR($AE627),MONTH($AE627),28)),0)</f>
      </c>
      <c r="AM627" s="18">
        <f>IFERROR(_xlfn.BETA.DIST(DATE(YEAR(AM$2),MONTH(AM$2),15),$AD$2,$AE$2,FALSE,DATE(YEAR($AD627),MONTH($AD627),1),DATE(YEAR($AE627),MONTH($AE627),28)),0)</f>
      </c>
      <c r="AN627" s="18">
        <f>IFERROR(_xlfn.BETA.DIST(DATE(YEAR(AN$2),MONTH(AN$2),15),$AD$2,$AE$2,FALSE,DATE(YEAR($AD627),MONTH($AD627),1),DATE(YEAR($AE627),MONTH($AE627),28)),0)</f>
      </c>
      <c r="AO627" s="18">
        <f>IFERROR(_xlfn.BETA.DIST(DATE(YEAR(AO$2),MONTH(AO$2),15),$AD$2,$AE$2,FALSE,DATE(YEAR($AD627),MONTH($AD627),1),DATE(YEAR($AE627),MONTH($AE627),28)),0)</f>
      </c>
      <c r="AP627" s="18">
        <f>IFERROR(_xlfn.BETA.DIST(DATE(YEAR(AP$2),MONTH(AP$2),15),$AD$2,$AE$2,FALSE,DATE(YEAR($AD627),MONTH($AD627),1),DATE(YEAR($AE627),MONTH($AE627),28)),0)</f>
      </c>
      <c r="AQ627" s="18">
        <f>IFERROR(_xlfn.BETA.DIST(DATE(YEAR(AQ$2),MONTH(AQ$2),15),$AD$2,$AE$2,FALSE,DATE(YEAR($AD627),MONTH($AD627),1),DATE(YEAR($AE627),MONTH($AE627),28)),0)</f>
      </c>
      <c r="AR627" s="18">
        <f>IFERROR(_xlfn.BETA.DIST(DATE(YEAR(AR$2),MONTH(AR$2),15),$AD$2,$AE$2,FALSE,DATE(YEAR($AD627),MONTH($AD627),1),DATE(YEAR($AE627),MONTH($AE627),28)),0)</f>
      </c>
      <c r="AS627" s="18">
        <f>IFERROR(_xlfn.BETA.DIST(DATE(YEAR(AS$2),MONTH(AS$2),15),$AD$2,$AE$2,FALSE,DATE(YEAR($AD627),MONTH($AD627),1),DATE(YEAR($AE627),MONTH($AE627),28)),0)</f>
      </c>
      <c r="AT627" s="18">
        <f>IFERROR(_xlfn.BETA.DIST(DATE(YEAR(AT$2),MONTH(AT$2),15),$AD$2,$AE$2,FALSE,DATE(YEAR($AD627),MONTH($AD627),1),DATE(YEAR($AE627),MONTH($AE627),28)),0)</f>
      </c>
      <c r="AU627" s="18">
        <f>IFERROR(_xlfn.BETA.DIST(DATE(YEAR(AU$2),MONTH(AU$2),15),$AD$2,$AE$2,FALSE,DATE(YEAR($AD627),MONTH($AD627),1),DATE(YEAR($AE627),MONTH($AE627),28)),0)</f>
      </c>
      <c r="AV627" s="18">
        <f>SUM(AG627:AU627)</f>
      </c>
      <c r="AW627" s="18">
        <f>IF(J627&lt;&gt;0,J627,IF($AV627=0,0,AG627/$AV627*$Z627))</f>
      </c>
      <c r="AX627" s="18">
        <f>IF(K627&lt;&gt;0,K627,IF($AV627=0,0,AH627/$AV627*$Z627))</f>
      </c>
      <c r="AY627" s="18">
        <f>IF(L627&lt;&gt;0,L627,IF($AV627=0,0,AI627/$AV627*$Z627))</f>
      </c>
      <c r="AZ627" s="18">
        <f>IF(M627&lt;&gt;0,M627,IF($AV627=0,0,AJ627/$AV627*$Z627))</f>
      </c>
      <c r="BA627" s="18">
        <f>IF(N627&lt;&gt;0,N627,IF($AV627=0,0,AK627/$AV627*$Z627))</f>
      </c>
      <c r="BB627" s="18">
        <f>IF(O627&lt;&gt;0,O627,IF($AV627=0,0,AL627/$AV627*$Z627))</f>
      </c>
      <c r="BC627" s="18">
        <f>IF(P627&lt;&gt;0,P627,IF($AV627=0,0,AM627/$AV627*$Z627))</f>
      </c>
      <c r="BD627" s="18">
        <f>IF(Q627&lt;&gt;0,Q627,IF($AV627=0,0,AN627/$AV627*$Z627))</f>
      </c>
      <c r="BE627" s="18">
        <f>IF(R627&lt;&gt;0,R627,IF($AV627=0,0,AO627/$AV627*$Z627))</f>
      </c>
      <c r="BF627" s="18">
        <f>IF(S627&lt;&gt;0,S627,IF($AV627=0,0,AP627/$AV627*$Z627))</f>
      </c>
      <c r="BG627" s="18">
        <f>IF(T627&lt;&gt;0,T627,IF($AV627=0,0,AQ627/$AV627*$Z627))</f>
      </c>
      <c r="BH627" s="18">
        <f>IF(U627&lt;&gt;0,U627,IF($AV627=0,0,AR627/$AV627*$Z627))</f>
      </c>
      <c r="BI627" s="18">
        <f>IF(V627&lt;&gt;0,V627,IF($AV627=0,0,AS627/$AV627*$Z627))</f>
      </c>
      <c r="BJ627" s="18">
        <f>IF(W627&lt;&gt;0,W627,IF($AV627=0,0,AT627/$AV627*$Z627))</f>
      </c>
      <c r="BK627" s="18">
        <f>IF(X627&lt;&gt;0,X627,IF($AV627=0,0,AU627/$AV627*$Z627))</f>
      </c>
      <c r="BL627" s="18">
        <f>SUM(AW627:BK627)</f>
      </c>
      <c r="BM627" s="18">
        <f>I627-BL627</f>
      </c>
    </row>
    <row r="628" outlineLevel="2">
      <c r="A628" s="15" t="str">
        <v/>
      </c>
      <c r="B628" s="15" t="str">
        <v/>
      </c>
      <c r="C628" s="15" t="str">
        <v/>
      </c>
      <c r="D628" s="15" t="str">
        <v/>
      </c>
      <c r="E628" s="15" t="str">
        <v/>
      </c>
      <c r="F628" s="15" t="str">
        <v>175 MVA Transformer</v>
      </c>
      <c r="G628" s="15">
        <v>111163.26000000002</v>
      </c>
      <c r="H628" s="15" t="str">
        <v/>
      </c>
      <c r="I628" s="15" t="str">
        <v/>
      </c>
      <c r="J628" s="15" t="str">
        <v/>
      </c>
      <c r="K628" s="15" t="str">
        <v/>
      </c>
      <c r="L628" s="15" t="str">
        <v/>
      </c>
      <c r="M628" s="15" t="str">
        <v/>
      </c>
      <c r="N628" s="15" t="str">
        <v/>
      </c>
      <c r="O628" s="15" t="str">
        <v/>
      </c>
      <c r="P628" s="15" t="str">
        <v/>
      </c>
      <c r="Q628" s="15" t="str">
        <v/>
      </c>
      <c r="R628" s="15" t="str">
        <v/>
      </c>
      <c r="S628" s="15" t="str">
        <v/>
      </c>
      <c r="T628" s="15" t="str">
        <v/>
      </c>
      <c r="U628" s="15" t="str">
        <v/>
      </c>
      <c r="V628" s="15" t="str">
        <v/>
      </c>
      <c r="W628" s="15" t="str">
        <v/>
      </c>
      <c r="X628" s="15" t="str">
        <v/>
      </c>
      <c r="Y628" s="15" t="str">
        <v/>
      </c>
      <c r="Z628" s="15" t="str">
        <v/>
      </c>
      <c r="AA628" s="15" t="str">
        <v/>
      </c>
      <c r="AB628" s="15" t="str">
        <v/>
      </c>
      <c r="AC628" s="15" t="str">
        <v/>
      </c>
      <c r="AD628" s="15" t="str">
        <v/>
      </c>
      <c r="AE628" s="15" t="str">
        <v/>
      </c>
      <c r="AF628" s="5" t="str">
        <v/>
      </c>
      <c r="AG628" s="15" t="str">
        <v/>
      </c>
      <c r="AH628" s="15" t="str">
        <v/>
      </c>
      <c r="AI628" s="15" t="str">
        <v/>
      </c>
      <c r="AJ628" s="15" t="str">
        <v/>
      </c>
      <c r="AK628" s="15" t="str">
        <v/>
      </c>
      <c r="AL628" s="15" t="str">
        <v/>
      </c>
      <c r="AM628" s="15" t="str">
        <v/>
      </c>
      <c r="AN628" s="15" t="str">
        <v/>
      </c>
      <c r="AO628" s="15" t="str">
        <v/>
      </c>
      <c r="AP628" s="15" t="str">
        <v/>
      </c>
      <c r="AQ628" s="15" t="str">
        <v/>
      </c>
      <c r="AR628" s="15" t="str">
        <v/>
      </c>
      <c r="AS628" s="15" t="str">
        <v/>
      </c>
      <c r="AT628" s="15" t="str">
        <v/>
      </c>
      <c r="AU628" s="15" t="str">
        <v/>
      </c>
      <c r="AV628" s="15" t="str">
        <v/>
      </c>
      <c r="AW628" s="15" t="str">
        <v/>
      </c>
      <c r="AX628" s="15" t="str">
        <v/>
      </c>
      <c r="AY628" s="15" t="str">
        <v/>
      </c>
      <c r="AZ628" s="15" t="str">
        <v/>
      </c>
      <c r="BA628" s="15" t="str">
        <v/>
      </c>
      <c r="BB628" s="15" t="str">
        <v/>
      </c>
      <c r="BC628" s="15" t="str">
        <v/>
      </c>
      <c r="BD628" s="15" t="str">
        <v/>
      </c>
      <c r="BE628" s="15" t="str">
        <v/>
      </c>
      <c r="BF628" s="15" t="str">
        <v/>
      </c>
      <c r="BG628" s="15" t="str">
        <v/>
      </c>
      <c r="BH628" s="15" t="str">
        <v/>
      </c>
      <c r="BI628" s="15" t="str">
        <v/>
      </c>
      <c r="BJ628" s="15" t="str">
        <v/>
      </c>
      <c r="BK628" s="15" t="str">
        <v/>
      </c>
      <c r="BL628" s="15" t="str">
        <v/>
      </c>
      <c r="BM628" s="15" t="str">
        <v/>
      </c>
    </row>
    <row r="629" outlineLevel="3">
      <c r="A629" s="17" t="str">
        <v>14.3.2</v>
      </c>
      <c r="B629" s="17" t="str">
        <v/>
      </c>
      <c r="C629" s="17" t="str">
        <v/>
      </c>
      <c r="D629" s="17" t="str">
        <v/>
      </c>
      <c r="E629" s="17" t="str">
        <v>14.3.2</v>
      </c>
      <c r="F629" s="17" t="str">
        <v>a) 220 kV Line terminal</v>
      </c>
      <c r="G629" s="17">
        <v>21348.33</v>
      </c>
      <c r="H629" s="17" t="str">
        <v/>
      </c>
      <c r="I629" s="17" t="str">
        <v/>
      </c>
      <c r="J629" s="17" t="str">
        <v/>
      </c>
      <c r="K629" s="17" t="str">
        <v/>
      </c>
      <c r="L629" s="17" t="str">
        <v/>
      </c>
      <c r="M629" s="17" t="str">
        <v/>
      </c>
      <c r="N629" s="17" t="str">
        <v/>
      </c>
      <c r="O629" s="17" t="str">
        <v/>
      </c>
      <c r="P629" s="17" t="str">
        <v/>
      </c>
      <c r="Q629" s="17" t="str">
        <v/>
      </c>
      <c r="R629" s="17" t="str">
        <v/>
      </c>
      <c r="S629" s="17" t="str">
        <v/>
      </c>
      <c r="T629" s="17" t="str">
        <v/>
      </c>
      <c r="U629" s="17" t="str">
        <v/>
      </c>
      <c r="V629" s="17" t="str">
        <v/>
      </c>
      <c r="W629" s="17" t="str">
        <v/>
      </c>
      <c r="X629" s="17" t="str">
        <v/>
      </c>
      <c r="Y629" s="17" t="str">
        <v/>
      </c>
      <c r="Z629" s="17" t="str">
        <v/>
      </c>
      <c r="AA629" s="17" t="str">
        <v/>
      </c>
      <c r="AB629" s="17" t="str">
        <v/>
      </c>
      <c r="AC629" s="17" t="str">
        <v/>
      </c>
      <c r="AD629" s="17" t="str">
        <v/>
      </c>
      <c r="AE629" s="17" t="str">
        <v/>
      </c>
      <c r="AF629" s="5" t="str">
        <v/>
      </c>
      <c r="AG629" s="18">
        <f>IFERROR(_xlfn.BETA.DIST(DATE(YEAR(AG$2),MONTH(AG$2),15),$AD$2,$AE$2,FALSE,DATE(YEAR($AD629),MONTH($AD629),1),DATE(YEAR($AE629),MONTH($AE629),28)),0)</f>
      </c>
      <c r="AH629" s="18">
        <f>IFERROR(_xlfn.BETA.DIST(DATE(YEAR(AH$2),MONTH(AH$2),15),$AD$2,$AE$2,FALSE,DATE(YEAR($AD629),MONTH($AD629),1),DATE(YEAR($AE629),MONTH($AE629),28)),0)</f>
      </c>
      <c r="AI629" s="18">
        <f>IFERROR(_xlfn.BETA.DIST(DATE(YEAR(AI$2),MONTH(AI$2),15),$AD$2,$AE$2,FALSE,DATE(YEAR($AD629),MONTH($AD629),1),DATE(YEAR($AE629),MONTH($AE629),28)),0)</f>
      </c>
      <c r="AJ629" s="18">
        <f>IFERROR(_xlfn.BETA.DIST(DATE(YEAR(AJ$2),MONTH(AJ$2),15),$AD$2,$AE$2,FALSE,DATE(YEAR($AD629),MONTH($AD629),1),DATE(YEAR($AE629),MONTH($AE629),28)),0)</f>
      </c>
      <c r="AK629" s="18">
        <f>IFERROR(_xlfn.BETA.DIST(DATE(YEAR(AK$2),MONTH(AK$2),15),$AD$2,$AE$2,FALSE,DATE(YEAR($AD629),MONTH($AD629),1),DATE(YEAR($AE629),MONTH($AE629),28)),0)</f>
      </c>
      <c r="AL629" s="18">
        <f>IFERROR(_xlfn.BETA.DIST(DATE(YEAR(AL$2),MONTH(AL$2),15),$AD$2,$AE$2,FALSE,DATE(YEAR($AD629),MONTH($AD629),1),DATE(YEAR($AE629),MONTH($AE629),28)),0)</f>
      </c>
      <c r="AM629" s="18">
        <f>IFERROR(_xlfn.BETA.DIST(DATE(YEAR(AM$2),MONTH(AM$2),15),$AD$2,$AE$2,FALSE,DATE(YEAR($AD629),MONTH($AD629),1),DATE(YEAR($AE629),MONTH($AE629),28)),0)</f>
      </c>
      <c r="AN629" s="18">
        <f>IFERROR(_xlfn.BETA.DIST(DATE(YEAR(AN$2),MONTH(AN$2),15),$AD$2,$AE$2,FALSE,DATE(YEAR($AD629),MONTH($AD629),1),DATE(YEAR($AE629),MONTH($AE629),28)),0)</f>
      </c>
      <c r="AO629" s="18">
        <f>IFERROR(_xlfn.BETA.DIST(DATE(YEAR(AO$2),MONTH(AO$2),15),$AD$2,$AE$2,FALSE,DATE(YEAR($AD629),MONTH($AD629),1),DATE(YEAR($AE629),MONTH($AE629),28)),0)</f>
      </c>
      <c r="AP629" s="18">
        <f>IFERROR(_xlfn.BETA.DIST(DATE(YEAR(AP$2),MONTH(AP$2),15),$AD$2,$AE$2,FALSE,DATE(YEAR($AD629),MONTH($AD629),1),DATE(YEAR($AE629),MONTH($AE629),28)),0)</f>
      </c>
      <c r="AQ629" s="18">
        <f>IFERROR(_xlfn.BETA.DIST(DATE(YEAR(AQ$2),MONTH(AQ$2),15),$AD$2,$AE$2,FALSE,DATE(YEAR($AD629),MONTH($AD629),1),DATE(YEAR($AE629),MONTH($AE629),28)),0)</f>
      </c>
      <c r="AR629" s="18">
        <f>IFERROR(_xlfn.BETA.DIST(DATE(YEAR(AR$2),MONTH(AR$2),15),$AD$2,$AE$2,FALSE,DATE(YEAR($AD629),MONTH($AD629),1),DATE(YEAR($AE629),MONTH($AE629),28)),0)</f>
      </c>
      <c r="AS629" s="18">
        <f>IFERROR(_xlfn.BETA.DIST(DATE(YEAR(AS$2),MONTH(AS$2),15),$AD$2,$AE$2,FALSE,DATE(YEAR($AD629),MONTH($AD629),1),DATE(YEAR($AE629),MONTH($AE629),28)),0)</f>
      </c>
      <c r="AT629" s="18">
        <f>IFERROR(_xlfn.BETA.DIST(DATE(YEAR(AT$2),MONTH(AT$2),15),$AD$2,$AE$2,FALSE,DATE(YEAR($AD629),MONTH($AD629),1),DATE(YEAR($AE629),MONTH($AE629),28)),0)</f>
      </c>
      <c r="AU629" s="18">
        <f>IFERROR(_xlfn.BETA.DIST(DATE(YEAR(AU$2),MONTH(AU$2),15),$AD$2,$AE$2,FALSE,DATE(YEAR($AD629),MONTH($AD629),1),DATE(YEAR($AE629),MONTH($AE629),28)),0)</f>
      </c>
      <c r="AV629" s="18">
        <f>SUM(AG629:AU629)</f>
      </c>
      <c r="AW629" s="18">
        <f>IF(J629&lt;&gt;0,J629,IF($AV629=0,0,AG629/$AV629*$Z629))</f>
      </c>
      <c r="AX629" s="18">
        <f>IF(K629&lt;&gt;0,K629,IF($AV629=0,0,AH629/$AV629*$Z629))</f>
      </c>
      <c r="AY629" s="18">
        <f>IF(L629&lt;&gt;0,L629,IF($AV629=0,0,AI629/$AV629*$Z629))</f>
      </c>
      <c r="AZ629" s="18">
        <f>IF(M629&lt;&gt;0,M629,IF($AV629=0,0,AJ629/$AV629*$Z629))</f>
      </c>
      <c r="BA629" s="18">
        <f>IF(N629&lt;&gt;0,N629,IF($AV629=0,0,AK629/$AV629*$Z629))</f>
      </c>
      <c r="BB629" s="18">
        <f>IF(O629&lt;&gt;0,O629,IF($AV629=0,0,AL629/$AV629*$Z629))</f>
      </c>
      <c r="BC629" s="18">
        <f>IF(P629&lt;&gt;0,P629,IF($AV629=0,0,AM629/$AV629*$Z629))</f>
      </c>
      <c r="BD629" s="18">
        <f>IF(Q629&lt;&gt;0,Q629,IF($AV629=0,0,AN629/$AV629*$Z629))</f>
      </c>
      <c r="BE629" s="18">
        <f>IF(R629&lt;&gt;0,R629,IF($AV629=0,0,AO629/$AV629*$Z629))</f>
      </c>
      <c r="BF629" s="18">
        <f>IF(S629&lt;&gt;0,S629,IF($AV629=0,0,AP629/$AV629*$Z629))</f>
      </c>
      <c r="BG629" s="18">
        <f>IF(T629&lt;&gt;0,T629,IF($AV629=0,0,AQ629/$AV629*$Z629))</f>
      </c>
      <c r="BH629" s="18">
        <f>IF(U629&lt;&gt;0,U629,IF($AV629=0,0,AR629/$AV629*$Z629))</f>
      </c>
      <c r="BI629" s="18">
        <f>IF(V629&lt;&gt;0,V629,IF($AV629=0,0,AS629/$AV629*$Z629))</f>
      </c>
      <c r="BJ629" s="18">
        <f>IF(W629&lt;&gt;0,W629,IF($AV629=0,0,AT629/$AV629*$Z629))</f>
      </c>
      <c r="BK629" s="18">
        <f>IF(X629&lt;&gt;0,X629,IF($AV629=0,0,AU629/$AV629*$Z629))</f>
      </c>
      <c r="BL629" s="18">
        <f>SUM(AW629:BK629)</f>
      </c>
      <c r="BM629" s="17" t="str">
        <v/>
      </c>
    </row>
    <row r="630" outlineLevel="4">
      <c r="A630" s="5" t="str">
        <v>14.3.2</v>
      </c>
      <c r="B630" s="5" t="str">
        <v/>
      </c>
      <c r="C630" s="5" t="str">
        <v>BSKDGNGENGR05</v>
      </c>
      <c r="D630" s="5" t="str">
        <v>BSKDGNGENGR05</v>
      </c>
      <c r="E630" s="19">
        <f>IFERROR(_xlfn.XLOOKUP(F630,Assumptions!B:B,Assumptions!C:C),0)</f>
      </c>
      <c r="F630" s="5" t="str">
        <v>Advanced Payment</v>
      </c>
      <c r="G630" s="5" t="str">
        <v/>
      </c>
      <c r="H630" s="18">
        <f>G629*E630</f>
      </c>
      <c r="I630" s="18">
        <f>H630*(1-0)</f>
      </c>
      <c r="J630" s="18">
        <v>0</v>
      </c>
      <c r="K630" s="18">
        <v>0</v>
      </c>
      <c r="L630" s="18">
        <v>0</v>
      </c>
      <c r="M630" s="18">
        <v>0</v>
      </c>
      <c r="N630" s="18">
        <v>0</v>
      </c>
      <c r="O630" s="18">
        <v>0</v>
      </c>
      <c r="P630" s="18">
        <v>0</v>
      </c>
      <c r="Q630" s="18">
        <v>0</v>
      </c>
      <c r="R630" s="18">
        <v>0</v>
      </c>
      <c r="S630" s="18">
        <v>0</v>
      </c>
      <c r="T630" s="18">
        <v>0</v>
      </c>
      <c r="U630" s="18">
        <v>0</v>
      </c>
      <c r="V630" s="18">
        <v>0</v>
      </c>
      <c r="W630" s="18">
        <v>0</v>
      </c>
      <c r="X630" s="18">
        <v>0</v>
      </c>
      <c r="Y630" s="18">
        <f>SUM(J630:X630)</f>
      </c>
      <c r="Z630" s="18">
        <f>I630-Y630</f>
      </c>
      <c r="AA630" s="20">
        <v>46026</v>
      </c>
      <c r="AB630" s="20">
        <v>46026</v>
      </c>
      <c r="AC630" s="18">
        <f>IFERROR(_xlfn.XLOOKUP(F630,Assumptions!B:B,Assumptions!D:D),0)</f>
      </c>
      <c r="AD630" s="20">
        <f>AA630+AC630</f>
      </c>
      <c r="AE630" s="20">
        <f>AC630+AB630</f>
      </c>
      <c r="AF630" s="5" t="str">
        <v/>
      </c>
      <c r="AG630" s="18">
        <f>IFERROR(_xlfn.BETA.DIST(DATE(YEAR(AG$2),MONTH(AG$2),15),$AD$2,$AE$2,FALSE,DATE(YEAR($AD630),MONTH($AD630),1),DATE(YEAR($AE630),MONTH($AE630),28)),0)</f>
      </c>
      <c r="AH630" s="18">
        <f>IFERROR(_xlfn.BETA.DIST(DATE(YEAR(AH$2),MONTH(AH$2),15),$AD$2,$AE$2,FALSE,DATE(YEAR($AD630),MONTH($AD630),1),DATE(YEAR($AE630),MONTH($AE630),28)),0)</f>
      </c>
      <c r="AI630" s="18">
        <f>IFERROR(_xlfn.BETA.DIST(DATE(YEAR(AI$2),MONTH(AI$2),15),$AD$2,$AE$2,FALSE,DATE(YEAR($AD630),MONTH($AD630),1),DATE(YEAR($AE630),MONTH($AE630),28)),0)</f>
      </c>
      <c r="AJ630" s="18">
        <f>IFERROR(_xlfn.BETA.DIST(DATE(YEAR(AJ$2),MONTH(AJ$2),15),$AD$2,$AE$2,FALSE,DATE(YEAR($AD630),MONTH($AD630),1),DATE(YEAR($AE630),MONTH($AE630),28)),0)</f>
      </c>
      <c r="AK630" s="18">
        <f>IFERROR(_xlfn.BETA.DIST(DATE(YEAR(AK$2),MONTH(AK$2),15),$AD$2,$AE$2,FALSE,DATE(YEAR($AD630),MONTH($AD630),1),DATE(YEAR($AE630),MONTH($AE630),28)),0)</f>
      </c>
      <c r="AL630" s="18">
        <f>IFERROR(_xlfn.BETA.DIST(DATE(YEAR(AL$2),MONTH(AL$2),15),$AD$2,$AE$2,FALSE,DATE(YEAR($AD630),MONTH($AD630),1),DATE(YEAR($AE630),MONTH($AE630),28)),0)</f>
      </c>
      <c r="AM630" s="18">
        <f>IFERROR(_xlfn.BETA.DIST(DATE(YEAR(AM$2),MONTH(AM$2),15),$AD$2,$AE$2,FALSE,DATE(YEAR($AD630),MONTH($AD630),1),DATE(YEAR($AE630),MONTH($AE630),28)),0)</f>
      </c>
      <c r="AN630" s="18">
        <f>IFERROR(_xlfn.BETA.DIST(DATE(YEAR(AN$2),MONTH(AN$2),15),$AD$2,$AE$2,FALSE,DATE(YEAR($AD630),MONTH($AD630),1),DATE(YEAR($AE630),MONTH($AE630),28)),0)</f>
      </c>
      <c r="AO630" s="18">
        <f>IFERROR(_xlfn.BETA.DIST(DATE(YEAR(AO$2),MONTH(AO$2),15),$AD$2,$AE$2,FALSE,DATE(YEAR($AD630),MONTH($AD630),1),DATE(YEAR($AE630),MONTH($AE630),28)),0)</f>
      </c>
      <c r="AP630" s="18">
        <f>IFERROR(_xlfn.BETA.DIST(DATE(YEAR(AP$2),MONTH(AP$2),15),$AD$2,$AE$2,FALSE,DATE(YEAR($AD630),MONTH($AD630),1),DATE(YEAR($AE630),MONTH($AE630),28)),0)</f>
      </c>
      <c r="AQ630" s="18">
        <f>IFERROR(_xlfn.BETA.DIST(DATE(YEAR(AQ$2),MONTH(AQ$2),15),$AD$2,$AE$2,FALSE,DATE(YEAR($AD630),MONTH($AD630),1),DATE(YEAR($AE630),MONTH($AE630),28)),0)</f>
      </c>
      <c r="AR630" s="18">
        <f>IFERROR(_xlfn.BETA.DIST(DATE(YEAR(AR$2),MONTH(AR$2),15),$AD$2,$AE$2,FALSE,DATE(YEAR($AD630),MONTH($AD630),1),DATE(YEAR($AE630),MONTH($AE630),28)),0)</f>
      </c>
      <c r="AS630" s="18">
        <f>IFERROR(_xlfn.BETA.DIST(DATE(YEAR(AS$2),MONTH(AS$2),15),$AD$2,$AE$2,FALSE,DATE(YEAR($AD630),MONTH($AD630),1),DATE(YEAR($AE630),MONTH($AE630),28)),0)</f>
      </c>
      <c r="AT630" s="18">
        <f>IFERROR(_xlfn.BETA.DIST(DATE(YEAR(AT$2),MONTH(AT$2),15),$AD$2,$AE$2,FALSE,DATE(YEAR($AD630),MONTH($AD630),1),DATE(YEAR($AE630),MONTH($AE630),28)),0)</f>
      </c>
      <c r="AU630" s="18">
        <f>IFERROR(_xlfn.BETA.DIST(DATE(YEAR(AU$2),MONTH(AU$2),15),$AD$2,$AE$2,FALSE,DATE(YEAR($AD630),MONTH($AD630),1),DATE(YEAR($AE630),MONTH($AE630),28)),0)</f>
      </c>
      <c r="AV630" s="18">
        <f>SUM(AG630:AU630)</f>
      </c>
      <c r="AW630" s="18">
        <f>IF(J630&lt;&gt;0,J630,IF($AV630=0,0,AG630/$AV630*$Z630))</f>
      </c>
      <c r="AX630" s="18">
        <f>IF(K630&lt;&gt;0,K630,IF($AV630=0,0,AH630/$AV630*$Z630))</f>
      </c>
      <c r="AY630" s="18">
        <f>IF(L630&lt;&gt;0,L630,IF($AV630=0,0,AI630/$AV630*$Z630))</f>
      </c>
      <c r="AZ630" s="18">
        <f>IF(M630&lt;&gt;0,M630,IF($AV630=0,0,AJ630/$AV630*$Z630))</f>
      </c>
      <c r="BA630" s="18">
        <f>IF(N630&lt;&gt;0,N630,IF($AV630=0,0,AK630/$AV630*$Z630))</f>
      </c>
      <c r="BB630" s="18">
        <f>IF(O630&lt;&gt;0,O630,IF($AV630=0,0,AL630/$AV630*$Z630))</f>
      </c>
      <c r="BC630" s="18">
        <f>IF(P630&lt;&gt;0,P630,IF($AV630=0,0,AM630/$AV630*$Z630))</f>
      </c>
      <c r="BD630" s="18">
        <f>IF(Q630&lt;&gt;0,Q630,IF($AV630=0,0,AN630/$AV630*$Z630))</f>
      </c>
      <c r="BE630" s="18">
        <f>IF(R630&lt;&gt;0,R630,IF($AV630=0,0,AO630/$AV630*$Z630))</f>
      </c>
      <c r="BF630" s="18">
        <f>IF(S630&lt;&gt;0,S630,IF($AV630=0,0,AP630/$AV630*$Z630))</f>
      </c>
      <c r="BG630" s="18">
        <f>IF(T630&lt;&gt;0,T630,IF($AV630=0,0,AQ630/$AV630*$Z630))</f>
      </c>
      <c r="BH630" s="18">
        <f>IF(U630&lt;&gt;0,U630,IF($AV630=0,0,AR630/$AV630*$Z630))</f>
      </c>
      <c r="BI630" s="18">
        <f>IF(V630&lt;&gt;0,V630,IF($AV630=0,0,AS630/$AV630*$Z630))</f>
      </c>
      <c r="BJ630" s="18">
        <f>IF(W630&lt;&gt;0,W630,IF($AV630=0,0,AT630/$AV630*$Z630))</f>
      </c>
      <c r="BK630" s="18">
        <f>IF(X630&lt;&gt;0,X630,IF($AV630=0,0,AU630/$AV630*$Z630))</f>
      </c>
      <c r="BL630" s="18">
        <f>SUM(AW630:BK630)</f>
      </c>
      <c r="BM630" s="18">
        <f>I630-BL630</f>
      </c>
    </row>
    <row r="631" outlineLevel="4">
      <c r="A631" s="5" t="str">
        <v>14.3.2</v>
      </c>
      <c r="B631" s="5" t="str">
        <v/>
      </c>
      <c r="C631" s="5" t="str">
        <v>BSPRELGENT705</v>
      </c>
      <c r="D631" s="5" t="str">
        <v>BSPRELGENT705</v>
      </c>
      <c r="E631" s="19">
        <f>IFERROR(_xlfn.XLOOKUP(F631,Assumptions!B:B,Assumptions!C:C),0)</f>
      </c>
      <c r="F631" s="5" t="str">
        <v>Site Delivery USD</v>
      </c>
      <c r="G631" s="5" t="str">
        <v/>
      </c>
      <c r="H631" s="18">
        <f>G629*E631</f>
      </c>
      <c r="I631" s="18">
        <f>H631*(1-0)</f>
      </c>
      <c r="J631" s="18">
        <v>0</v>
      </c>
      <c r="K631" s="18">
        <v>0</v>
      </c>
      <c r="L631" s="18">
        <v>0</v>
      </c>
      <c r="M631" s="18">
        <v>0</v>
      </c>
      <c r="N631" s="18">
        <v>0</v>
      </c>
      <c r="O631" s="18">
        <v>0</v>
      </c>
      <c r="P631" s="18">
        <v>0</v>
      </c>
      <c r="Q631" s="18">
        <v>0</v>
      </c>
      <c r="R631" s="18">
        <v>0</v>
      </c>
      <c r="S631" s="18">
        <v>0</v>
      </c>
      <c r="T631" s="18">
        <v>0</v>
      </c>
      <c r="U631" s="18">
        <v>0</v>
      </c>
      <c r="V631" s="18">
        <v>0</v>
      </c>
      <c r="W631" s="18">
        <v>0</v>
      </c>
      <c r="X631" s="18">
        <v>0</v>
      </c>
      <c r="Y631" s="18">
        <f>SUM(J631:X631)</f>
      </c>
      <c r="Z631" s="18">
        <f>I631-Y631</f>
      </c>
      <c r="AA631" s="20">
        <v>46274</v>
      </c>
      <c r="AB631" s="20">
        <v>46274</v>
      </c>
      <c r="AC631" s="18">
        <f>IFERROR(_xlfn.XLOOKUP(F631,Assumptions!B:B,Assumptions!D:D),0)</f>
      </c>
      <c r="AD631" s="20">
        <f>AA631+AC631</f>
      </c>
      <c r="AE631" s="20">
        <f>AC631+AB631</f>
      </c>
      <c r="AF631" s="5" t="str">
        <v/>
      </c>
      <c r="AG631" s="18">
        <f>IFERROR(_xlfn.BETA.DIST(DATE(YEAR(AG$2),MONTH(AG$2),15),$AD$2,$AE$2,FALSE,DATE(YEAR($AD631),MONTH($AD631),1),DATE(YEAR($AE631),MONTH($AE631),28)),0)</f>
      </c>
      <c r="AH631" s="18">
        <f>IFERROR(_xlfn.BETA.DIST(DATE(YEAR(AH$2),MONTH(AH$2),15),$AD$2,$AE$2,FALSE,DATE(YEAR($AD631),MONTH($AD631),1),DATE(YEAR($AE631),MONTH($AE631),28)),0)</f>
      </c>
      <c r="AI631" s="18">
        <f>IFERROR(_xlfn.BETA.DIST(DATE(YEAR(AI$2),MONTH(AI$2),15),$AD$2,$AE$2,FALSE,DATE(YEAR($AD631),MONTH($AD631),1),DATE(YEAR($AE631),MONTH($AE631),28)),0)</f>
      </c>
      <c r="AJ631" s="18">
        <f>IFERROR(_xlfn.BETA.DIST(DATE(YEAR(AJ$2),MONTH(AJ$2),15),$AD$2,$AE$2,FALSE,DATE(YEAR($AD631),MONTH($AD631),1),DATE(YEAR($AE631),MONTH($AE631),28)),0)</f>
      </c>
      <c r="AK631" s="18">
        <f>IFERROR(_xlfn.BETA.DIST(DATE(YEAR(AK$2),MONTH(AK$2),15),$AD$2,$AE$2,FALSE,DATE(YEAR($AD631),MONTH($AD631),1),DATE(YEAR($AE631),MONTH($AE631),28)),0)</f>
      </c>
      <c r="AL631" s="18">
        <f>IFERROR(_xlfn.BETA.DIST(DATE(YEAR(AL$2),MONTH(AL$2),15),$AD$2,$AE$2,FALSE,DATE(YEAR($AD631),MONTH($AD631),1),DATE(YEAR($AE631),MONTH($AE631),28)),0)</f>
      </c>
      <c r="AM631" s="18">
        <f>IFERROR(_xlfn.BETA.DIST(DATE(YEAR(AM$2),MONTH(AM$2),15),$AD$2,$AE$2,FALSE,DATE(YEAR($AD631),MONTH($AD631),1),DATE(YEAR($AE631),MONTH($AE631),28)),0)</f>
      </c>
      <c r="AN631" s="18">
        <f>IFERROR(_xlfn.BETA.DIST(DATE(YEAR(AN$2),MONTH(AN$2),15),$AD$2,$AE$2,FALSE,DATE(YEAR($AD631),MONTH($AD631),1),DATE(YEAR($AE631),MONTH($AE631),28)),0)</f>
      </c>
      <c r="AO631" s="18">
        <f>IFERROR(_xlfn.BETA.DIST(DATE(YEAR(AO$2),MONTH(AO$2),15),$AD$2,$AE$2,FALSE,DATE(YEAR($AD631),MONTH($AD631),1),DATE(YEAR($AE631),MONTH($AE631),28)),0)</f>
      </c>
      <c r="AP631" s="18">
        <f>IFERROR(_xlfn.BETA.DIST(DATE(YEAR(AP$2),MONTH(AP$2),15),$AD$2,$AE$2,FALSE,DATE(YEAR($AD631),MONTH($AD631),1),DATE(YEAR($AE631),MONTH($AE631),28)),0)</f>
      </c>
      <c r="AQ631" s="18">
        <f>IFERROR(_xlfn.BETA.DIST(DATE(YEAR(AQ$2),MONTH(AQ$2),15),$AD$2,$AE$2,FALSE,DATE(YEAR($AD631),MONTH($AD631),1),DATE(YEAR($AE631),MONTH($AE631),28)),0)</f>
      </c>
      <c r="AR631" s="18">
        <f>IFERROR(_xlfn.BETA.DIST(DATE(YEAR(AR$2),MONTH(AR$2),15),$AD$2,$AE$2,FALSE,DATE(YEAR($AD631),MONTH($AD631),1),DATE(YEAR($AE631),MONTH($AE631),28)),0)</f>
      </c>
      <c r="AS631" s="18">
        <f>IFERROR(_xlfn.BETA.DIST(DATE(YEAR(AS$2),MONTH(AS$2),15),$AD$2,$AE$2,FALSE,DATE(YEAR($AD631),MONTH($AD631),1),DATE(YEAR($AE631),MONTH($AE631),28)),0)</f>
      </c>
      <c r="AT631" s="18">
        <f>IFERROR(_xlfn.BETA.DIST(DATE(YEAR(AT$2),MONTH(AT$2),15),$AD$2,$AE$2,FALSE,DATE(YEAR($AD631),MONTH($AD631),1),DATE(YEAR($AE631),MONTH($AE631),28)),0)</f>
      </c>
      <c r="AU631" s="18">
        <f>IFERROR(_xlfn.BETA.DIST(DATE(YEAR(AU$2),MONTH(AU$2),15),$AD$2,$AE$2,FALSE,DATE(YEAR($AD631),MONTH($AD631),1),DATE(YEAR($AE631),MONTH($AE631),28)),0)</f>
      </c>
      <c r="AV631" s="18">
        <f>SUM(AG631:AU631)</f>
      </c>
      <c r="AW631" s="18">
        <f>IF(J631&lt;&gt;0,J631,IF($AV631=0,0,AG631/$AV631*$Z631))</f>
      </c>
      <c r="AX631" s="18">
        <f>IF(K631&lt;&gt;0,K631,IF($AV631=0,0,AH631/$AV631*$Z631))</f>
      </c>
      <c r="AY631" s="18">
        <f>IF(L631&lt;&gt;0,L631,IF($AV631=0,0,AI631/$AV631*$Z631))</f>
      </c>
      <c r="AZ631" s="18">
        <f>IF(M631&lt;&gt;0,M631,IF($AV631=0,0,AJ631/$AV631*$Z631))</f>
      </c>
      <c r="BA631" s="18">
        <f>IF(N631&lt;&gt;0,N631,IF($AV631=0,0,AK631/$AV631*$Z631))</f>
      </c>
      <c r="BB631" s="18">
        <f>IF(O631&lt;&gt;0,O631,IF($AV631=0,0,AL631/$AV631*$Z631))</f>
      </c>
      <c r="BC631" s="18">
        <f>IF(P631&lt;&gt;0,P631,IF($AV631=0,0,AM631/$AV631*$Z631))</f>
      </c>
      <c r="BD631" s="18">
        <f>IF(Q631&lt;&gt;0,Q631,IF($AV631=0,0,AN631/$AV631*$Z631))</f>
      </c>
      <c r="BE631" s="18">
        <f>IF(R631&lt;&gt;0,R631,IF($AV631=0,0,AO631/$AV631*$Z631))</f>
      </c>
      <c r="BF631" s="18">
        <f>IF(S631&lt;&gt;0,S631,IF($AV631=0,0,AP631/$AV631*$Z631))</f>
      </c>
      <c r="BG631" s="18">
        <f>IF(T631&lt;&gt;0,T631,IF($AV631=0,0,AQ631/$AV631*$Z631))</f>
      </c>
      <c r="BH631" s="18">
        <f>IF(U631&lt;&gt;0,U631,IF($AV631=0,0,AR631/$AV631*$Z631))</f>
      </c>
      <c r="BI631" s="18">
        <f>IF(V631&lt;&gt;0,V631,IF($AV631=0,0,AS631/$AV631*$Z631))</f>
      </c>
      <c r="BJ631" s="18">
        <f>IF(W631&lt;&gt;0,W631,IF($AV631=0,0,AT631/$AV631*$Z631))</f>
      </c>
      <c r="BK631" s="18">
        <f>IF(X631&lt;&gt;0,X631,IF($AV631=0,0,AU631/$AV631*$Z631))</f>
      </c>
      <c r="BL631" s="18">
        <f>SUM(AW631:BK631)</f>
      </c>
      <c r="BM631" s="18">
        <f>I631-BL631</f>
      </c>
    </row>
    <row r="632" outlineLevel="4">
      <c r="A632" s="5" t="str">
        <v>14.3.2</v>
      </c>
      <c r="B632" s="5" t="str">
        <v/>
      </c>
      <c r="C632" s="5" t="str">
        <v>BSKDGNGENGR07</v>
      </c>
      <c r="D632" s="5" t="str">
        <v>BSKDGNGENGR07</v>
      </c>
      <c r="E632" s="19">
        <f>IFERROR(_xlfn.XLOOKUP(F632,Assumptions!B:B,Assumptions!C:C),0)</f>
      </c>
      <c r="F632" s="5" t="str">
        <v>Retention</v>
      </c>
      <c r="G632" s="5" t="str">
        <v/>
      </c>
      <c r="H632" s="18">
        <f>G629*E632</f>
      </c>
      <c r="I632" s="18">
        <f>H632*(1-0)</f>
      </c>
      <c r="J632" s="18">
        <v>0</v>
      </c>
      <c r="K632" s="18">
        <v>0</v>
      </c>
      <c r="L632" s="18">
        <v>0</v>
      </c>
      <c r="M632" s="18">
        <v>0</v>
      </c>
      <c r="N632" s="18">
        <v>0</v>
      </c>
      <c r="O632" s="18">
        <v>0</v>
      </c>
      <c r="P632" s="18">
        <v>0</v>
      </c>
      <c r="Q632" s="18">
        <v>0</v>
      </c>
      <c r="R632" s="18">
        <v>0</v>
      </c>
      <c r="S632" s="18">
        <v>0</v>
      </c>
      <c r="T632" s="18">
        <v>0</v>
      </c>
      <c r="U632" s="18">
        <v>0</v>
      </c>
      <c r="V632" s="18">
        <v>0</v>
      </c>
      <c r="W632" s="18">
        <v>0</v>
      </c>
      <c r="X632" s="18">
        <v>0</v>
      </c>
      <c r="Y632" s="18">
        <f>SUM(J632:X632)</f>
      </c>
      <c r="Z632" s="18">
        <f>I632-Y632</f>
      </c>
      <c r="AA632" s="20">
        <v>46483</v>
      </c>
      <c r="AB632" s="20">
        <v>46483</v>
      </c>
      <c r="AC632" s="18">
        <f>IFERROR(_xlfn.XLOOKUP(F632,Assumptions!B:B,Assumptions!D:D),0)</f>
      </c>
      <c r="AD632" s="20">
        <f>AA632+AC632</f>
      </c>
      <c r="AE632" s="20">
        <f>AC632+AB632</f>
      </c>
      <c r="AF632" s="5" t="str">
        <v/>
      </c>
      <c r="AG632" s="18">
        <f>IFERROR(_xlfn.BETA.DIST(DATE(YEAR(AG$2),MONTH(AG$2),15),$AD$2,$AE$2,FALSE,DATE(YEAR($AD632),MONTH($AD632),1),DATE(YEAR($AE632),MONTH($AE632),28)),0)</f>
      </c>
      <c r="AH632" s="18">
        <f>IFERROR(_xlfn.BETA.DIST(DATE(YEAR(AH$2),MONTH(AH$2),15),$AD$2,$AE$2,FALSE,DATE(YEAR($AD632),MONTH($AD632),1),DATE(YEAR($AE632),MONTH($AE632),28)),0)</f>
      </c>
      <c r="AI632" s="18">
        <f>IFERROR(_xlfn.BETA.DIST(DATE(YEAR(AI$2),MONTH(AI$2),15),$AD$2,$AE$2,FALSE,DATE(YEAR($AD632),MONTH($AD632),1),DATE(YEAR($AE632),MONTH($AE632),28)),0)</f>
      </c>
      <c r="AJ632" s="18">
        <f>IFERROR(_xlfn.BETA.DIST(DATE(YEAR(AJ$2),MONTH(AJ$2),15),$AD$2,$AE$2,FALSE,DATE(YEAR($AD632),MONTH($AD632),1),DATE(YEAR($AE632),MONTH($AE632),28)),0)</f>
      </c>
      <c r="AK632" s="18">
        <f>IFERROR(_xlfn.BETA.DIST(DATE(YEAR(AK$2),MONTH(AK$2),15),$AD$2,$AE$2,FALSE,DATE(YEAR($AD632),MONTH($AD632),1),DATE(YEAR($AE632),MONTH($AE632),28)),0)</f>
      </c>
      <c r="AL632" s="18">
        <f>IFERROR(_xlfn.BETA.DIST(DATE(YEAR(AL$2),MONTH(AL$2),15),$AD$2,$AE$2,FALSE,DATE(YEAR($AD632),MONTH($AD632),1),DATE(YEAR($AE632),MONTH($AE632),28)),0)</f>
      </c>
      <c r="AM632" s="18">
        <f>IFERROR(_xlfn.BETA.DIST(DATE(YEAR(AM$2),MONTH(AM$2),15),$AD$2,$AE$2,FALSE,DATE(YEAR($AD632),MONTH($AD632),1),DATE(YEAR($AE632),MONTH($AE632),28)),0)</f>
      </c>
      <c r="AN632" s="18">
        <f>IFERROR(_xlfn.BETA.DIST(DATE(YEAR(AN$2),MONTH(AN$2),15),$AD$2,$AE$2,FALSE,DATE(YEAR($AD632),MONTH($AD632),1),DATE(YEAR($AE632),MONTH($AE632),28)),0)</f>
      </c>
      <c r="AO632" s="18">
        <f>IFERROR(_xlfn.BETA.DIST(DATE(YEAR(AO$2),MONTH(AO$2),15),$AD$2,$AE$2,FALSE,DATE(YEAR($AD632),MONTH($AD632),1),DATE(YEAR($AE632),MONTH($AE632),28)),0)</f>
      </c>
      <c r="AP632" s="18">
        <f>IFERROR(_xlfn.BETA.DIST(DATE(YEAR(AP$2),MONTH(AP$2),15),$AD$2,$AE$2,FALSE,DATE(YEAR($AD632),MONTH($AD632),1),DATE(YEAR($AE632),MONTH($AE632),28)),0)</f>
      </c>
      <c r="AQ632" s="18">
        <f>IFERROR(_xlfn.BETA.DIST(DATE(YEAR(AQ$2),MONTH(AQ$2),15),$AD$2,$AE$2,FALSE,DATE(YEAR($AD632),MONTH($AD632),1),DATE(YEAR($AE632),MONTH($AE632),28)),0)</f>
      </c>
      <c r="AR632" s="18">
        <f>IFERROR(_xlfn.BETA.DIST(DATE(YEAR(AR$2),MONTH(AR$2),15),$AD$2,$AE$2,FALSE,DATE(YEAR($AD632),MONTH($AD632),1),DATE(YEAR($AE632),MONTH($AE632),28)),0)</f>
      </c>
      <c r="AS632" s="18">
        <f>IFERROR(_xlfn.BETA.DIST(DATE(YEAR(AS$2),MONTH(AS$2),15),$AD$2,$AE$2,FALSE,DATE(YEAR($AD632),MONTH($AD632),1),DATE(YEAR($AE632),MONTH($AE632),28)),0)</f>
      </c>
      <c r="AT632" s="18">
        <f>IFERROR(_xlfn.BETA.DIST(DATE(YEAR(AT$2),MONTH(AT$2),15),$AD$2,$AE$2,FALSE,DATE(YEAR($AD632),MONTH($AD632),1),DATE(YEAR($AE632),MONTH($AE632),28)),0)</f>
      </c>
      <c r="AU632" s="18">
        <f>IFERROR(_xlfn.BETA.DIST(DATE(YEAR(AU$2),MONTH(AU$2),15),$AD$2,$AE$2,FALSE,DATE(YEAR($AD632),MONTH($AD632),1),DATE(YEAR($AE632),MONTH($AE632),28)),0)</f>
      </c>
      <c r="AV632" s="18">
        <f>SUM(AG632:AU632)</f>
      </c>
      <c r="AW632" s="18">
        <f>IF(J632&lt;&gt;0,J632,IF($AV632=0,0,AG632/$AV632*$Z632))</f>
      </c>
      <c r="AX632" s="18">
        <f>IF(K632&lt;&gt;0,K632,IF($AV632=0,0,AH632/$AV632*$Z632))</f>
      </c>
      <c r="AY632" s="18">
        <f>IF(L632&lt;&gt;0,L632,IF($AV632=0,0,AI632/$AV632*$Z632))</f>
      </c>
      <c r="AZ632" s="18">
        <f>IF(M632&lt;&gt;0,M632,IF($AV632=0,0,AJ632/$AV632*$Z632))</f>
      </c>
      <c r="BA632" s="18">
        <f>IF(N632&lt;&gt;0,N632,IF($AV632=0,0,AK632/$AV632*$Z632))</f>
      </c>
      <c r="BB632" s="18">
        <f>IF(O632&lt;&gt;0,O632,IF($AV632=0,0,AL632/$AV632*$Z632))</f>
      </c>
      <c r="BC632" s="18">
        <f>IF(P632&lt;&gt;0,P632,IF($AV632=0,0,AM632/$AV632*$Z632))</f>
      </c>
      <c r="BD632" s="18">
        <f>IF(Q632&lt;&gt;0,Q632,IF($AV632=0,0,AN632/$AV632*$Z632))</f>
      </c>
      <c r="BE632" s="18">
        <f>IF(R632&lt;&gt;0,R632,IF($AV632=0,0,AO632/$AV632*$Z632))</f>
      </c>
      <c r="BF632" s="18">
        <f>IF(S632&lt;&gt;0,S632,IF($AV632=0,0,AP632/$AV632*$Z632))</f>
      </c>
      <c r="BG632" s="18">
        <f>IF(T632&lt;&gt;0,T632,IF($AV632=0,0,AQ632/$AV632*$Z632))</f>
      </c>
      <c r="BH632" s="18">
        <f>IF(U632&lt;&gt;0,U632,IF($AV632=0,0,AR632/$AV632*$Z632))</f>
      </c>
      <c r="BI632" s="18">
        <f>IF(V632&lt;&gt;0,V632,IF($AV632=0,0,AS632/$AV632*$Z632))</f>
      </c>
      <c r="BJ632" s="18">
        <f>IF(W632&lt;&gt;0,W632,IF($AV632=0,0,AT632/$AV632*$Z632))</f>
      </c>
      <c r="BK632" s="18">
        <f>IF(X632&lt;&gt;0,X632,IF($AV632=0,0,AU632/$AV632*$Z632))</f>
      </c>
      <c r="BL632" s="18">
        <f>SUM(AW632:BK632)</f>
      </c>
      <c r="BM632" s="18">
        <f>I632-BL632</f>
      </c>
    </row>
    <row r="633" outlineLevel="3">
      <c r="A633" s="17" t="str">
        <v>14.3.3</v>
      </c>
      <c r="B633" s="17" t="str">
        <v/>
      </c>
      <c r="C633" s="17" t="str">
        <v/>
      </c>
      <c r="D633" s="17" t="str">
        <v/>
      </c>
      <c r="E633" s="17" t="str">
        <v>14.3.3</v>
      </c>
      <c r="F633" s="17" t="str">
        <v>b) 66 kV Line terminal</v>
      </c>
      <c r="G633" s="17">
        <v>9784.1</v>
      </c>
      <c r="H633" s="17" t="str">
        <v/>
      </c>
      <c r="I633" s="17" t="str">
        <v/>
      </c>
      <c r="J633" s="17" t="str">
        <v/>
      </c>
      <c r="K633" s="17" t="str">
        <v/>
      </c>
      <c r="L633" s="17" t="str">
        <v/>
      </c>
      <c r="M633" s="17" t="str">
        <v/>
      </c>
      <c r="N633" s="17" t="str">
        <v/>
      </c>
      <c r="O633" s="17" t="str">
        <v/>
      </c>
      <c r="P633" s="17" t="str">
        <v/>
      </c>
      <c r="Q633" s="17" t="str">
        <v/>
      </c>
      <c r="R633" s="17" t="str">
        <v/>
      </c>
      <c r="S633" s="17" t="str">
        <v/>
      </c>
      <c r="T633" s="17" t="str">
        <v/>
      </c>
      <c r="U633" s="17" t="str">
        <v/>
      </c>
      <c r="V633" s="17" t="str">
        <v/>
      </c>
      <c r="W633" s="17" t="str">
        <v/>
      </c>
      <c r="X633" s="17" t="str">
        <v/>
      </c>
      <c r="Y633" s="17" t="str">
        <v/>
      </c>
      <c r="Z633" s="17" t="str">
        <v/>
      </c>
      <c r="AA633" s="17" t="str">
        <v/>
      </c>
      <c r="AB633" s="17" t="str">
        <v/>
      </c>
      <c r="AC633" s="17" t="str">
        <v/>
      </c>
      <c r="AD633" s="17" t="str">
        <v/>
      </c>
      <c r="AE633" s="17" t="str">
        <v/>
      </c>
      <c r="AF633" s="5" t="str">
        <v/>
      </c>
      <c r="AG633" s="18">
        <f>IFERROR(_xlfn.BETA.DIST(DATE(YEAR(AG$2),MONTH(AG$2),15),$AD$2,$AE$2,FALSE,DATE(YEAR($AD633),MONTH($AD633),1),DATE(YEAR($AE633),MONTH($AE633),28)),0)</f>
      </c>
      <c r="AH633" s="18">
        <f>IFERROR(_xlfn.BETA.DIST(DATE(YEAR(AH$2),MONTH(AH$2),15),$AD$2,$AE$2,FALSE,DATE(YEAR($AD633),MONTH($AD633),1),DATE(YEAR($AE633),MONTH($AE633),28)),0)</f>
      </c>
      <c r="AI633" s="18">
        <f>IFERROR(_xlfn.BETA.DIST(DATE(YEAR(AI$2),MONTH(AI$2),15),$AD$2,$AE$2,FALSE,DATE(YEAR($AD633),MONTH($AD633),1),DATE(YEAR($AE633),MONTH($AE633),28)),0)</f>
      </c>
      <c r="AJ633" s="18">
        <f>IFERROR(_xlfn.BETA.DIST(DATE(YEAR(AJ$2),MONTH(AJ$2),15),$AD$2,$AE$2,FALSE,DATE(YEAR($AD633),MONTH($AD633),1),DATE(YEAR($AE633),MONTH($AE633),28)),0)</f>
      </c>
      <c r="AK633" s="18">
        <f>IFERROR(_xlfn.BETA.DIST(DATE(YEAR(AK$2),MONTH(AK$2),15),$AD$2,$AE$2,FALSE,DATE(YEAR($AD633),MONTH($AD633),1),DATE(YEAR($AE633),MONTH($AE633),28)),0)</f>
      </c>
      <c r="AL633" s="18">
        <f>IFERROR(_xlfn.BETA.DIST(DATE(YEAR(AL$2),MONTH(AL$2),15),$AD$2,$AE$2,FALSE,DATE(YEAR($AD633),MONTH($AD633),1),DATE(YEAR($AE633),MONTH($AE633),28)),0)</f>
      </c>
      <c r="AM633" s="18">
        <f>IFERROR(_xlfn.BETA.DIST(DATE(YEAR(AM$2),MONTH(AM$2),15),$AD$2,$AE$2,FALSE,DATE(YEAR($AD633),MONTH($AD633),1),DATE(YEAR($AE633),MONTH($AE633),28)),0)</f>
      </c>
      <c r="AN633" s="18">
        <f>IFERROR(_xlfn.BETA.DIST(DATE(YEAR(AN$2),MONTH(AN$2),15),$AD$2,$AE$2,FALSE,DATE(YEAR($AD633),MONTH($AD633),1),DATE(YEAR($AE633),MONTH($AE633),28)),0)</f>
      </c>
      <c r="AO633" s="18">
        <f>IFERROR(_xlfn.BETA.DIST(DATE(YEAR(AO$2),MONTH(AO$2),15),$AD$2,$AE$2,FALSE,DATE(YEAR($AD633),MONTH($AD633),1),DATE(YEAR($AE633),MONTH($AE633),28)),0)</f>
      </c>
      <c r="AP633" s="18">
        <f>IFERROR(_xlfn.BETA.DIST(DATE(YEAR(AP$2),MONTH(AP$2),15),$AD$2,$AE$2,FALSE,DATE(YEAR($AD633),MONTH($AD633),1),DATE(YEAR($AE633),MONTH($AE633),28)),0)</f>
      </c>
      <c r="AQ633" s="18">
        <f>IFERROR(_xlfn.BETA.DIST(DATE(YEAR(AQ$2),MONTH(AQ$2),15),$AD$2,$AE$2,FALSE,DATE(YEAR($AD633),MONTH($AD633),1),DATE(YEAR($AE633),MONTH($AE633),28)),0)</f>
      </c>
      <c r="AR633" s="18">
        <f>IFERROR(_xlfn.BETA.DIST(DATE(YEAR(AR$2),MONTH(AR$2),15),$AD$2,$AE$2,FALSE,DATE(YEAR($AD633),MONTH($AD633),1),DATE(YEAR($AE633),MONTH($AE633),28)),0)</f>
      </c>
      <c r="AS633" s="18">
        <f>IFERROR(_xlfn.BETA.DIST(DATE(YEAR(AS$2),MONTH(AS$2),15),$AD$2,$AE$2,FALSE,DATE(YEAR($AD633),MONTH($AD633),1),DATE(YEAR($AE633),MONTH($AE633),28)),0)</f>
      </c>
      <c r="AT633" s="18">
        <f>IFERROR(_xlfn.BETA.DIST(DATE(YEAR(AT$2),MONTH(AT$2),15),$AD$2,$AE$2,FALSE,DATE(YEAR($AD633),MONTH($AD633),1),DATE(YEAR($AE633),MONTH($AE633),28)),0)</f>
      </c>
      <c r="AU633" s="18">
        <f>IFERROR(_xlfn.BETA.DIST(DATE(YEAR(AU$2),MONTH(AU$2),15),$AD$2,$AE$2,FALSE,DATE(YEAR($AD633),MONTH($AD633),1),DATE(YEAR($AE633),MONTH($AE633),28)),0)</f>
      </c>
      <c r="AV633" s="18">
        <f>SUM(AG633:AU633)</f>
      </c>
      <c r="AW633" s="18">
        <f>IF(J633&lt;&gt;0,J633,IF($AV633=0,0,AG633/$AV633*$Z633))</f>
      </c>
      <c r="AX633" s="18">
        <f>IF(K633&lt;&gt;0,K633,IF($AV633=0,0,AH633/$AV633*$Z633))</f>
      </c>
      <c r="AY633" s="18">
        <f>IF(L633&lt;&gt;0,L633,IF($AV633=0,0,AI633/$AV633*$Z633))</f>
      </c>
      <c r="AZ633" s="18">
        <f>IF(M633&lt;&gt;0,M633,IF($AV633=0,0,AJ633/$AV633*$Z633))</f>
      </c>
      <c r="BA633" s="18">
        <f>IF(N633&lt;&gt;0,N633,IF($AV633=0,0,AK633/$AV633*$Z633))</f>
      </c>
      <c r="BB633" s="18">
        <f>IF(O633&lt;&gt;0,O633,IF($AV633=0,0,AL633/$AV633*$Z633))</f>
      </c>
      <c r="BC633" s="18">
        <f>IF(P633&lt;&gt;0,P633,IF($AV633=0,0,AM633/$AV633*$Z633))</f>
      </c>
      <c r="BD633" s="18">
        <f>IF(Q633&lt;&gt;0,Q633,IF($AV633=0,0,AN633/$AV633*$Z633))</f>
      </c>
      <c r="BE633" s="18">
        <f>IF(R633&lt;&gt;0,R633,IF($AV633=0,0,AO633/$AV633*$Z633))</f>
      </c>
      <c r="BF633" s="18">
        <f>IF(S633&lt;&gt;0,S633,IF($AV633=0,0,AP633/$AV633*$Z633))</f>
      </c>
      <c r="BG633" s="18">
        <f>IF(T633&lt;&gt;0,T633,IF($AV633=0,0,AQ633/$AV633*$Z633))</f>
      </c>
      <c r="BH633" s="18">
        <f>IF(U633&lt;&gt;0,U633,IF($AV633=0,0,AR633/$AV633*$Z633))</f>
      </c>
      <c r="BI633" s="18">
        <f>IF(V633&lt;&gt;0,V633,IF($AV633=0,0,AS633/$AV633*$Z633))</f>
      </c>
      <c r="BJ633" s="18">
        <f>IF(W633&lt;&gt;0,W633,IF($AV633=0,0,AT633/$AV633*$Z633))</f>
      </c>
      <c r="BK633" s="18">
        <f>IF(X633&lt;&gt;0,X633,IF($AV633=0,0,AU633/$AV633*$Z633))</f>
      </c>
      <c r="BL633" s="18">
        <f>SUM(AW633:BK633)</f>
      </c>
      <c r="BM633" s="17" t="str">
        <v/>
      </c>
    </row>
    <row r="634" outlineLevel="4">
      <c r="A634" s="5" t="str">
        <v>14.3.3</v>
      </c>
      <c r="B634" s="5" t="str">
        <v/>
      </c>
      <c r="C634" s="5" t="str">
        <v>BSKDGNGENGR05</v>
      </c>
      <c r="D634" s="5" t="str">
        <v>BSKDGNGENGR05</v>
      </c>
      <c r="E634" s="19">
        <f>IFERROR(_xlfn.XLOOKUP(F634,Assumptions!B:B,Assumptions!C:C),0)</f>
      </c>
      <c r="F634" s="5" t="str">
        <v>Advanced Payment</v>
      </c>
      <c r="G634" s="5" t="str">
        <v/>
      </c>
      <c r="H634" s="18">
        <f>G633*E634</f>
      </c>
      <c r="I634" s="18">
        <f>H634*(1-0)</f>
      </c>
      <c r="J634" s="18">
        <v>0</v>
      </c>
      <c r="K634" s="18">
        <v>0</v>
      </c>
      <c r="L634" s="18">
        <v>0</v>
      </c>
      <c r="M634" s="18">
        <v>0</v>
      </c>
      <c r="N634" s="18">
        <v>0</v>
      </c>
      <c r="O634" s="18">
        <v>0</v>
      </c>
      <c r="P634" s="18">
        <v>0</v>
      </c>
      <c r="Q634" s="18">
        <v>0</v>
      </c>
      <c r="R634" s="18">
        <v>0</v>
      </c>
      <c r="S634" s="18">
        <v>0</v>
      </c>
      <c r="T634" s="18">
        <v>0</v>
      </c>
      <c r="U634" s="18">
        <v>0</v>
      </c>
      <c r="V634" s="18">
        <v>0</v>
      </c>
      <c r="W634" s="18">
        <v>0</v>
      </c>
      <c r="X634" s="18">
        <v>0</v>
      </c>
      <c r="Y634" s="18">
        <f>SUM(J634:X634)</f>
      </c>
      <c r="Z634" s="18">
        <f>I634-Y634</f>
      </c>
      <c r="AA634" s="20">
        <v>46026</v>
      </c>
      <c r="AB634" s="20">
        <v>46026</v>
      </c>
      <c r="AC634" s="18">
        <f>IFERROR(_xlfn.XLOOKUP(F634,Assumptions!B:B,Assumptions!D:D),0)</f>
      </c>
      <c r="AD634" s="20">
        <f>AA634+AC634</f>
      </c>
      <c r="AE634" s="20">
        <f>AC634+AB634</f>
      </c>
      <c r="AF634" s="5" t="str">
        <v/>
      </c>
      <c r="AG634" s="18">
        <f>IFERROR(_xlfn.BETA.DIST(DATE(YEAR(AG$2),MONTH(AG$2),15),$AD$2,$AE$2,FALSE,DATE(YEAR($AD634),MONTH($AD634),1),DATE(YEAR($AE634),MONTH($AE634),28)),0)</f>
      </c>
      <c r="AH634" s="18">
        <f>IFERROR(_xlfn.BETA.DIST(DATE(YEAR(AH$2),MONTH(AH$2),15),$AD$2,$AE$2,FALSE,DATE(YEAR($AD634),MONTH($AD634),1),DATE(YEAR($AE634),MONTH($AE634),28)),0)</f>
      </c>
      <c r="AI634" s="18">
        <f>IFERROR(_xlfn.BETA.DIST(DATE(YEAR(AI$2),MONTH(AI$2),15),$AD$2,$AE$2,FALSE,DATE(YEAR($AD634),MONTH($AD634),1),DATE(YEAR($AE634),MONTH($AE634),28)),0)</f>
      </c>
      <c r="AJ634" s="18">
        <f>IFERROR(_xlfn.BETA.DIST(DATE(YEAR(AJ$2),MONTH(AJ$2),15),$AD$2,$AE$2,FALSE,DATE(YEAR($AD634),MONTH($AD634),1),DATE(YEAR($AE634),MONTH($AE634),28)),0)</f>
      </c>
      <c r="AK634" s="18">
        <f>IFERROR(_xlfn.BETA.DIST(DATE(YEAR(AK$2),MONTH(AK$2),15),$AD$2,$AE$2,FALSE,DATE(YEAR($AD634),MONTH($AD634),1),DATE(YEAR($AE634),MONTH($AE634),28)),0)</f>
      </c>
      <c r="AL634" s="18">
        <f>IFERROR(_xlfn.BETA.DIST(DATE(YEAR(AL$2),MONTH(AL$2),15),$AD$2,$AE$2,FALSE,DATE(YEAR($AD634),MONTH($AD634),1),DATE(YEAR($AE634),MONTH($AE634),28)),0)</f>
      </c>
      <c r="AM634" s="18">
        <f>IFERROR(_xlfn.BETA.DIST(DATE(YEAR(AM$2),MONTH(AM$2),15),$AD$2,$AE$2,FALSE,DATE(YEAR($AD634),MONTH($AD634),1),DATE(YEAR($AE634),MONTH($AE634),28)),0)</f>
      </c>
      <c r="AN634" s="18">
        <f>IFERROR(_xlfn.BETA.DIST(DATE(YEAR(AN$2),MONTH(AN$2),15),$AD$2,$AE$2,FALSE,DATE(YEAR($AD634),MONTH($AD634),1),DATE(YEAR($AE634),MONTH($AE634),28)),0)</f>
      </c>
      <c r="AO634" s="18">
        <f>IFERROR(_xlfn.BETA.DIST(DATE(YEAR(AO$2),MONTH(AO$2),15),$AD$2,$AE$2,FALSE,DATE(YEAR($AD634),MONTH($AD634),1),DATE(YEAR($AE634),MONTH($AE634),28)),0)</f>
      </c>
      <c r="AP634" s="18">
        <f>IFERROR(_xlfn.BETA.DIST(DATE(YEAR(AP$2),MONTH(AP$2),15),$AD$2,$AE$2,FALSE,DATE(YEAR($AD634),MONTH($AD634),1),DATE(YEAR($AE634),MONTH($AE634),28)),0)</f>
      </c>
      <c r="AQ634" s="18">
        <f>IFERROR(_xlfn.BETA.DIST(DATE(YEAR(AQ$2),MONTH(AQ$2),15),$AD$2,$AE$2,FALSE,DATE(YEAR($AD634),MONTH($AD634),1),DATE(YEAR($AE634),MONTH($AE634),28)),0)</f>
      </c>
      <c r="AR634" s="18">
        <f>IFERROR(_xlfn.BETA.DIST(DATE(YEAR(AR$2),MONTH(AR$2),15),$AD$2,$AE$2,FALSE,DATE(YEAR($AD634),MONTH($AD634),1),DATE(YEAR($AE634),MONTH($AE634),28)),0)</f>
      </c>
      <c r="AS634" s="18">
        <f>IFERROR(_xlfn.BETA.DIST(DATE(YEAR(AS$2),MONTH(AS$2),15),$AD$2,$AE$2,FALSE,DATE(YEAR($AD634),MONTH($AD634),1),DATE(YEAR($AE634),MONTH($AE634),28)),0)</f>
      </c>
      <c r="AT634" s="18">
        <f>IFERROR(_xlfn.BETA.DIST(DATE(YEAR(AT$2),MONTH(AT$2),15),$AD$2,$AE$2,FALSE,DATE(YEAR($AD634),MONTH($AD634),1),DATE(YEAR($AE634),MONTH($AE634),28)),0)</f>
      </c>
      <c r="AU634" s="18">
        <f>IFERROR(_xlfn.BETA.DIST(DATE(YEAR(AU$2),MONTH(AU$2),15),$AD$2,$AE$2,FALSE,DATE(YEAR($AD634),MONTH($AD634),1),DATE(YEAR($AE634),MONTH($AE634),28)),0)</f>
      </c>
      <c r="AV634" s="18">
        <f>SUM(AG634:AU634)</f>
      </c>
      <c r="AW634" s="18">
        <f>IF(J634&lt;&gt;0,J634,IF($AV634=0,0,AG634/$AV634*$Z634))</f>
      </c>
      <c r="AX634" s="18">
        <f>IF(K634&lt;&gt;0,K634,IF($AV634=0,0,AH634/$AV634*$Z634))</f>
      </c>
      <c r="AY634" s="18">
        <f>IF(L634&lt;&gt;0,L634,IF($AV634=0,0,AI634/$AV634*$Z634))</f>
      </c>
      <c r="AZ634" s="18">
        <f>IF(M634&lt;&gt;0,M634,IF($AV634=0,0,AJ634/$AV634*$Z634))</f>
      </c>
      <c r="BA634" s="18">
        <f>IF(N634&lt;&gt;0,N634,IF($AV634=0,0,AK634/$AV634*$Z634))</f>
      </c>
      <c r="BB634" s="18">
        <f>IF(O634&lt;&gt;0,O634,IF($AV634=0,0,AL634/$AV634*$Z634))</f>
      </c>
      <c r="BC634" s="18">
        <f>IF(P634&lt;&gt;0,P634,IF($AV634=0,0,AM634/$AV634*$Z634))</f>
      </c>
      <c r="BD634" s="18">
        <f>IF(Q634&lt;&gt;0,Q634,IF($AV634=0,0,AN634/$AV634*$Z634))</f>
      </c>
      <c r="BE634" s="18">
        <f>IF(R634&lt;&gt;0,R634,IF($AV634=0,0,AO634/$AV634*$Z634))</f>
      </c>
      <c r="BF634" s="18">
        <f>IF(S634&lt;&gt;0,S634,IF($AV634=0,0,AP634/$AV634*$Z634))</f>
      </c>
      <c r="BG634" s="18">
        <f>IF(T634&lt;&gt;0,T634,IF($AV634=0,0,AQ634/$AV634*$Z634))</f>
      </c>
      <c r="BH634" s="18">
        <f>IF(U634&lt;&gt;0,U634,IF($AV634=0,0,AR634/$AV634*$Z634))</f>
      </c>
      <c r="BI634" s="18">
        <f>IF(V634&lt;&gt;0,V634,IF($AV634=0,0,AS634/$AV634*$Z634))</f>
      </c>
      <c r="BJ634" s="18">
        <f>IF(W634&lt;&gt;0,W634,IF($AV634=0,0,AT634/$AV634*$Z634))</f>
      </c>
      <c r="BK634" s="18">
        <f>IF(X634&lt;&gt;0,X634,IF($AV634=0,0,AU634/$AV634*$Z634))</f>
      </c>
      <c r="BL634" s="18">
        <f>SUM(AW634:BK634)</f>
      </c>
      <c r="BM634" s="18">
        <f>I634-BL634</f>
      </c>
    </row>
    <row r="635" outlineLevel="4">
      <c r="A635" s="5" t="str">
        <v>14.3.3</v>
      </c>
      <c r="B635" s="5" t="str">
        <v/>
      </c>
      <c r="C635" s="5" t="str">
        <v>BSPRELGENT705</v>
      </c>
      <c r="D635" s="5" t="str">
        <v>BSPRELGENT705</v>
      </c>
      <c r="E635" s="19">
        <f>IFERROR(_xlfn.XLOOKUP(F635,Assumptions!B:B,Assumptions!C:C),0)</f>
      </c>
      <c r="F635" s="5" t="str">
        <v>Site Delivery USD</v>
      </c>
      <c r="G635" s="5" t="str">
        <v/>
      </c>
      <c r="H635" s="18">
        <f>G633*E635</f>
      </c>
      <c r="I635" s="18">
        <f>H635*(1-0)</f>
      </c>
      <c r="J635" s="18">
        <v>0</v>
      </c>
      <c r="K635" s="18">
        <v>0</v>
      </c>
      <c r="L635" s="18">
        <v>0</v>
      </c>
      <c r="M635" s="18">
        <v>0</v>
      </c>
      <c r="N635" s="18">
        <v>0</v>
      </c>
      <c r="O635" s="18">
        <v>0</v>
      </c>
      <c r="P635" s="18">
        <v>0</v>
      </c>
      <c r="Q635" s="18">
        <v>0</v>
      </c>
      <c r="R635" s="18">
        <v>0</v>
      </c>
      <c r="S635" s="18">
        <v>0</v>
      </c>
      <c r="T635" s="18">
        <v>0</v>
      </c>
      <c r="U635" s="18">
        <v>0</v>
      </c>
      <c r="V635" s="18">
        <v>0</v>
      </c>
      <c r="W635" s="18">
        <v>0</v>
      </c>
      <c r="X635" s="18">
        <v>0</v>
      </c>
      <c r="Y635" s="18">
        <f>SUM(J635:X635)</f>
      </c>
      <c r="Z635" s="18">
        <f>I635-Y635</f>
      </c>
      <c r="AA635" s="20">
        <v>46274</v>
      </c>
      <c r="AB635" s="20">
        <v>46274</v>
      </c>
      <c r="AC635" s="18">
        <f>IFERROR(_xlfn.XLOOKUP(F635,Assumptions!B:B,Assumptions!D:D),0)</f>
      </c>
      <c r="AD635" s="20">
        <f>AA635+AC635</f>
      </c>
      <c r="AE635" s="20">
        <f>AC635+AB635</f>
      </c>
      <c r="AF635" s="5" t="str">
        <v/>
      </c>
      <c r="AG635" s="18">
        <f>IFERROR(_xlfn.BETA.DIST(DATE(YEAR(AG$2),MONTH(AG$2),15),$AD$2,$AE$2,FALSE,DATE(YEAR($AD635),MONTH($AD635),1),DATE(YEAR($AE635),MONTH($AE635),28)),0)</f>
      </c>
      <c r="AH635" s="18">
        <f>IFERROR(_xlfn.BETA.DIST(DATE(YEAR(AH$2),MONTH(AH$2),15),$AD$2,$AE$2,FALSE,DATE(YEAR($AD635),MONTH($AD635),1),DATE(YEAR($AE635),MONTH($AE635),28)),0)</f>
      </c>
      <c r="AI635" s="18">
        <f>IFERROR(_xlfn.BETA.DIST(DATE(YEAR(AI$2),MONTH(AI$2),15),$AD$2,$AE$2,FALSE,DATE(YEAR($AD635),MONTH($AD635),1),DATE(YEAR($AE635),MONTH($AE635),28)),0)</f>
      </c>
      <c r="AJ635" s="18">
        <f>IFERROR(_xlfn.BETA.DIST(DATE(YEAR(AJ$2),MONTH(AJ$2),15),$AD$2,$AE$2,FALSE,DATE(YEAR($AD635),MONTH($AD635),1),DATE(YEAR($AE635),MONTH($AE635),28)),0)</f>
      </c>
      <c r="AK635" s="18">
        <f>IFERROR(_xlfn.BETA.DIST(DATE(YEAR(AK$2),MONTH(AK$2),15),$AD$2,$AE$2,FALSE,DATE(YEAR($AD635),MONTH($AD635),1),DATE(YEAR($AE635),MONTH($AE635),28)),0)</f>
      </c>
      <c r="AL635" s="18">
        <f>IFERROR(_xlfn.BETA.DIST(DATE(YEAR(AL$2),MONTH(AL$2),15),$AD$2,$AE$2,FALSE,DATE(YEAR($AD635),MONTH($AD635),1),DATE(YEAR($AE635),MONTH($AE635),28)),0)</f>
      </c>
      <c r="AM635" s="18">
        <f>IFERROR(_xlfn.BETA.DIST(DATE(YEAR(AM$2),MONTH(AM$2),15),$AD$2,$AE$2,FALSE,DATE(YEAR($AD635),MONTH($AD635),1),DATE(YEAR($AE635),MONTH($AE635),28)),0)</f>
      </c>
      <c r="AN635" s="18">
        <f>IFERROR(_xlfn.BETA.DIST(DATE(YEAR(AN$2),MONTH(AN$2),15),$AD$2,$AE$2,FALSE,DATE(YEAR($AD635),MONTH($AD635),1),DATE(YEAR($AE635),MONTH($AE635),28)),0)</f>
      </c>
      <c r="AO635" s="18">
        <f>IFERROR(_xlfn.BETA.DIST(DATE(YEAR(AO$2),MONTH(AO$2),15),$AD$2,$AE$2,FALSE,DATE(YEAR($AD635),MONTH($AD635),1),DATE(YEAR($AE635),MONTH($AE635),28)),0)</f>
      </c>
      <c r="AP635" s="18">
        <f>IFERROR(_xlfn.BETA.DIST(DATE(YEAR(AP$2),MONTH(AP$2),15),$AD$2,$AE$2,FALSE,DATE(YEAR($AD635),MONTH($AD635),1),DATE(YEAR($AE635),MONTH($AE635),28)),0)</f>
      </c>
      <c r="AQ635" s="18">
        <f>IFERROR(_xlfn.BETA.DIST(DATE(YEAR(AQ$2),MONTH(AQ$2),15),$AD$2,$AE$2,FALSE,DATE(YEAR($AD635),MONTH($AD635),1),DATE(YEAR($AE635),MONTH($AE635),28)),0)</f>
      </c>
      <c r="AR635" s="18">
        <f>IFERROR(_xlfn.BETA.DIST(DATE(YEAR(AR$2),MONTH(AR$2),15),$AD$2,$AE$2,FALSE,DATE(YEAR($AD635),MONTH($AD635),1),DATE(YEAR($AE635),MONTH($AE635),28)),0)</f>
      </c>
      <c r="AS635" s="18">
        <f>IFERROR(_xlfn.BETA.DIST(DATE(YEAR(AS$2),MONTH(AS$2),15),$AD$2,$AE$2,FALSE,DATE(YEAR($AD635),MONTH($AD635),1),DATE(YEAR($AE635),MONTH($AE635),28)),0)</f>
      </c>
      <c r="AT635" s="18">
        <f>IFERROR(_xlfn.BETA.DIST(DATE(YEAR(AT$2),MONTH(AT$2),15),$AD$2,$AE$2,FALSE,DATE(YEAR($AD635),MONTH($AD635),1),DATE(YEAR($AE635),MONTH($AE635),28)),0)</f>
      </c>
      <c r="AU635" s="18">
        <f>IFERROR(_xlfn.BETA.DIST(DATE(YEAR(AU$2),MONTH(AU$2),15),$AD$2,$AE$2,FALSE,DATE(YEAR($AD635),MONTH($AD635),1),DATE(YEAR($AE635),MONTH($AE635),28)),0)</f>
      </c>
      <c r="AV635" s="18">
        <f>SUM(AG635:AU635)</f>
      </c>
      <c r="AW635" s="18">
        <f>IF(J635&lt;&gt;0,J635,IF($AV635=0,0,AG635/$AV635*$Z635))</f>
      </c>
      <c r="AX635" s="18">
        <f>IF(K635&lt;&gt;0,K635,IF($AV635=0,0,AH635/$AV635*$Z635))</f>
      </c>
      <c r="AY635" s="18">
        <f>IF(L635&lt;&gt;0,L635,IF($AV635=0,0,AI635/$AV635*$Z635))</f>
      </c>
      <c r="AZ635" s="18">
        <f>IF(M635&lt;&gt;0,M635,IF($AV635=0,0,AJ635/$AV635*$Z635))</f>
      </c>
      <c r="BA635" s="18">
        <f>IF(N635&lt;&gt;0,N635,IF($AV635=0,0,AK635/$AV635*$Z635))</f>
      </c>
      <c r="BB635" s="18">
        <f>IF(O635&lt;&gt;0,O635,IF($AV635=0,0,AL635/$AV635*$Z635))</f>
      </c>
      <c r="BC635" s="18">
        <f>IF(P635&lt;&gt;0,P635,IF($AV635=0,0,AM635/$AV635*$Z635))</f>
      </c>
      <c r="BD635" s="18">
        <f>IF(Q635&lt;&gt;0,Q635,IF($AV635=0,0,AN635/$AV635*$Z635))</f>
      </c>
      <c r="BE635" s="18">
        <f>IF(R635&lt;&gt;0,R635,IF($AV635=0,0,AO635/$AV635*$Z635))</f>
      </c>
      <c r="BF635" s="18">
        <f>IF(S635&lt;&gt;0,S635,IF($AV635=0,0,AP635/$AV635*$Z635))</f>
      </c>
      <c r="BG635" s="18">
        <f>IF(T635&lt;&gt;0,T635,IF($AV635=0,0,AQ635/$AV635*$Z635))</f>
      </c>
      <c r="BH635" s="18">
        <f>IF(U635&lt;&gt;0,U635,IF($AV635=0,0,AR635/$AV635*$Z635))</f>
      </c>
      <c r="BI635" s="18">
        <f>IF(V635&lt;&gt;0,V635,IF($AV635=0,0,AS635/$AV635*$Z635))</f>
      </c>
      <c r="BJ635" s="18">
        <f>IF(W635&lt;&gt;0,W635,IF($AV635=0,0,AT635/$AV635*$Z635))</f>
      </c>
      <c r="BK635" s="18">
        <f>IF(X635&lt;&gt;0,X635,IF($AV635=0,0,AU635/$AV635*$Z635))</f>
      </c>
      <c r="BL635" s="18">
        <f>SUM(AW635:BK635)</f>
      </c>
      <c r="BM635" s="18">
        <f>I635-BL635</f>
      </c>
    </row>
    <row r="636" outlineLevel="4">
      <c r="A636" s="5" t="str">
        <v>14.3.3</v>
      </c>
      <c r="B636" s="5" t="str">
        <v/>
      </c>
      <c r="C636" s="5" t="str">
        <v>BSKDGNGENGR07</v>
      </c>
      <c r="D636" s="5" t="str">
        <v>BSKDGNGENGR07</v>
      </c>
      <c r="E636" s="19">
        <f>IFERROR(_xlfn.XLOOKUP(F636,Assumptions!B:B,Assumptions!C:C),0)</f>
      </c>
      <c r="F636" s="5" t="str">
        <v>Retention</v>
      </c>
      <c r="G636" s="5" t="str">
        <v/>
      </c>
      <c r="H636" s="18">
        <f>G633*E636</f>
      </c>
      <c r="I636" s="18">
        <f>H636*(1-0)</f>
      </c>
      <c r="J636" s="18">
        <v>0</v>
      </c>
      <c r="K636" s="18">
        <v>0</v>
      </c>
      <c r="L636" s="18">
        <v>0</v>
      </c>
      <c r="M636" s="18">
        <v>0</v>
      </c>
      <c r="N636" s="18">
        <v>0</v>
      </c>
      <c r="O636" s="18">
        <v>0</v>
      </c>
      <c r="P636" s="18">
        <v>0</v>
      </c>
      <c r="Q636" s="18">
        <v>0</v>
      </c>
      <c r="R636" s="18">
        <v>0</v>
      </c>
      <c r="S636" s="18">
        <v>0</v>
      </c>
      <c r="T636" s="18">
        <v>0</v>
      </c>
      <c r="U636" s="18">
        <v>0</v>
      </c>
      <c r="V636" s="18">
        <v>0</v>
      </c>
      <c r="W636" s="18">
        <v>0</v>
      </c>
      <c r="X636" s="18">
        <v>0</v>
      </c>
      <c r="Y636" s="18">
        <f>SUM(J636:X636)</f>
      </c>
      <c r="Z636" s="18">
        <f>I636-Y636</f>
      </c>
      <c r="AA636" s="20">
        <v>46483</v>
      </c>
      <c r="AB636" s="20">
        <v>46483</v>
      </c>
      <c r="AC636" s="18">
        <f>IFERROR(_xlfn.XLOOKUP(F636,Assumptions!B:B,Assumptions!D:D),0)</f>
      </c>
      <c r="AD636" s="20">
        <f>AA636+AC636</f>
      </c>
      <c r="AE636" s="20">
        <f>AC636+AB636</f>
      </c>
      <c r="AF636" s="5" t="str">
        <v/>
      </c>
      <c r="AG636" s="18">
        <f>IFERROR(_xlfn.BETA.DIST(DATE(YEAR(AG$2),MONTH(AG$2),15),$AD$2,$AE$2,FALSE,DATE(YEAR($AD636),MONTH($AD636),1),DATE(YEAR($AE636),MONTH($AE636),28)),0)</f>
      </c>
      <c r="AH636" s="18">
        <f>IFERROR(_xlfn.BETA.DIST(DATE(YEAR(AH$2),MONTH(AH$2),15),$AD$2,$AE$2,FALSE,DATE(YEAR($AD636),MONTH($AD636),1),DATE(YEAR($AE636),MONTH($AE636),28)),0)</f>
      </c>
      <c r="AI636" s="18">
        <f>IFERROR(_xlfn.BETA.DIST(DATE(YEAR(AI$2),MONTH(AI$2),15),$AD$2,$AE$2,FALSE,DATE(YEAR($AD636),MONTH($AD636),1),DATE(YEAR($AE636),MONTH($AE636),28)),0)</f>
      </c>
      <c r="AJ636" s="18">
        <f>IFERROR(_xlfn.BETA.DIST(DATE(YEAR(AJ$2),MONTH(AJ$2),15),$AD$2,$AE$2,FALSE,DATE(YEAR($AD636),MONTH($AD636),1),DATE(YEAR($AE636),MONTH($AE636),28)),0)</f>
      </c>
      <c r="AK636" s="18">
        <f>IFERROR(_xlfn.BETA.DIST(DATE(YEAR(AK$2),MONTH(AK$2),15),$AD$2,$AE$2,FALSE,DATE(YEAR($AD636),MONTH($AD636),1),DATE(YEAR($AE636),MONTH($AE636),28)),0)</f>
      </c>
      <c r="AL636" s="18">
        <f>IFERROR(_xlfn.BETA.DIST(DATE(YEAR(AL$2),MONTH(AL$2),15),$AD$2,$AE$2,FALSE,DATE(YEAR($AD636),MONTH($AD636),1),DATE(YEAR($AE636),MONTH($AE636),28)),0)</f>
      </c>
      <c r="AM636" s="18">
        <f>IFERROR(_xlfn.BETA.DIST(DATE(YEAR(AM$2),MONTH(AM$2),15),$AD$2,$AE$2,FALSE,DATE(YEAR($AD636),MONTH($AD636),1),DATE(YEAR($AE636),MONTH($AE636),28)),0)</f>
      </c>
      <c r="AN636" s="18">
        <f>IFERROR(_xlfn.BETA.DIST(DATE(YEAR(AN$2),MONTH(AN$2),15),$AD$2,$AE$2,FALSE,DATE(YEAR($AD636),MONTH($AD636),1),DATE(YEAR($AE636),MONTH($AE636),28)),0)</f>
      </c>
      <c r="AO636" s="18">
        <f>IFERROR(_xlfn.BETA.DIST(DATE(YEAR(AO$2),MONTH(AO$2),15),$AD$2,$AE$2,FALSE,DATE(YEAR($AD636),MONTH($AD636),1),DATE(YEAR($AE636),MONTH($AE636),28)),0)</f>
      </c>
      <c r="AP636" s="18">
        <f>IFERROR(_xlfn.BETA.DIST(DATE(YEAR(AP$2),MONTH(AP$2),15),$AD$2,$AE$2,FALSE,DATE(YEAR($AD636),MONTH($AD636),1),DATE(YEAR($AE636),MONTH($AE636),28)),0)</f>
      </c>
      <c r="AQ636" s="18">
        <f>IFERROR(_xlfn.BETA.DIST(DATE(YEAR(AQ$2),MONTH(AQ$2),15),$AD$2,$AE$2,FALSE,DATE(YEAR($AD636),MONTH($AD636),1),DATE(YEAR($AE636),MONTH($AE636),28)),0)</f>
      </c>
      <c r="AR636" s="18">
        <f>IFERROR(_xlfn.BETA.DIST(DATE(YEAR(AR$2),MONTH(AR$2),15),$AD$2,$AE$2,FALSE,DATE(YEAR($AD636),MONTH($AD636),1),DATE(YEAR($AE636),MONTH($AE636),28)),0)</f>
      </c>
      <c r="AS636" s="18">
        <f>IFERROR(_xlfn.BETA.DIST(DATE(YEAR(AS$2),MONTH(AS$2),15),$AD$2,$AE$2,FALSE,DATE(YEAR($AD636),MONTH($AD636),1),DATE(YEAR($AE636),MONTH($AE636),28)),0)</f>
      </c>
      <c r="AT636" s="18">
        <f>IFERROR(_xlfn.BETA.DIST(DATE(YEAR(AT$2),MONTH(AT$2),15),$AD$2,$AE$2,FALSE,DATE(YEAR($AD636),MONTH($AD636),1),DATE(YEAR($AE636),MONTH($AE636),28)),0)</f>
      </c>
      <c r="AU636" s="18">
        <f>IFERROR(_xlfn.BETA.DIST(DATE(YEAR(AU$2),MONTH(AU$2),15),$AD$2,$AE$2,FALSE,DATE(YEAR($AD636),MONTH($AD636),1),DATE(YEAR($AE636),MONTH($AE636),28)),0)</f>
      </c>
      <c r="AV636" s="18">
        <f>SUM(AG636:AU636)</f>
      </c>
      <c r="AW636" s="18">
        <f>IF(J636&lt;&gt;0,J636,IF($AV636=0,0,AG636/$AV636*$Z636))</f>
      </c>
      <c r="AX636" s="18">
        <f>IF(K636&lt;&gt;0,K636,IF($AV636=0,0,AH636/$AV636*$Z636))</f>
      </c>
      <c r="AY636" s="18">
        <f>IF(L636&lt;&gt;0,L636,IF($AV636=0,0,AI636/$AV636*$Z636))</f>
      </c>
      <c r="AZ636" s="18">
        <f>IF(M636&lt;&gt;0,M636,IF($AV636=0,0,AJ636/$AV636*$Z636))</f>
      </c>
      <c r="BA636" s="18">
        <f>IF(N636&lt;&gt;0,N636,IF($AV636=0,0,AK636/$AV636*$Z636))</f>
      </c>
      <c r="BB636" s="18">
        <f>IF(O636&lt;&gt;0,O636,IF($AV636=0,0,AL636/$AV636*$Z636))</f>
      </c>
      <c r="BC636" s="18">
        <f>IF(P636&lt;&gt;0,P636,IF($AV636=0,0,AM636/$AV636*$Z636))</f>
      </c>
      <c r="BD636" s="18">
        <f>IF(Q636&lt;&gt;0,Q636,IF($AV636=0,0,AN636/$AV636*$Z636))</f>
      </c>
      <c r="BE636" s="18">
        <f>IF(R636&lt;&gt;0,R636,IF($AV636=0,0,AO636/$AV636*$Z636))</f>
      </c>
      <c r="BF636" s="18">
        <f>IF(S636&lt;&gt;0,S636,IF($AV636=0,0,AP636/$AV636*$Z636))</f>
      </c>
      <c r="BG636" s="18">
        <f>IF(T636&lt;&gt;0,T636,IF($AV636=0,0,AQ636/$AV636*$Z636))</f>
      </c>
      <c r="BH636" s="18">
        <f>IF(U636&lt;&gt;0,U636,IF($AV636=0,0,AR636/$AV636*$Z636))</f>
      </c>
      <c r="BI636" s="18">
        <f>IF(V636&lt;&gt;0,V636,IF($AV636=0,0,AS636/$AV636*$Z636))</f>
      </c>
      <c r="BJ636" s="18">
        <f>IF(W636&lt;&gt;0,W636,IF($AV636=0,0,AT636/$AV636*$Z636))</f>
      </c>
      <c r="BK636" s="18">
        <f>IF(X636&lt;&gt;0,X636,IF($AV636=0,0,AU636/$AV636*$Z636))</f>
      </c>
      <c r="BL636" s="18">
        <f>SUM(AW636:BK636)</f>
      </c>
      <c r="BM636" s="18">
        <f>I636-BL636</f>
      </c>
    </row>
    <row r="637" outlineLevel="3">
      <c r="A637" s="17" t="str">
        <v>14.3.4</v>
      </c>
      <c r="B637" s="17" t="str">
        <v/>
      </c>
      <c r="C637" s="17" t="str">
        <v/>
      </c>
      <c r="D637" s="17" t="str">
        <v/>
      </c>
      <c r="E637" s="17" t="str">
        <v>14.3.4</v>
      </c>
      <c r="F637" s="17" t="str">
        <v>c) 11 kV Tertiary terminal</v>
      </c>
      <c r="G637" s="17">
        <v>2650.32</v>
      </c>
      <c r="H637" s="17" t="str">
        <v/>
      </c>
      <c r="I637" s="17" t="str">
        <v/>
      </c>
      <c r="J637" s="17" t="str">
        <v/>
      </c>
      <c r="K637" s="17" t="str">
        <v/>
      </c>
      <c r="L637" s="17" t="str">
        <v/>
      </c>
      <c r="M637" s="17" t="str">
        <v/>
      </c>
      <c r="N637" s="17" t="str">
        <v/>
      </c>
      <c r="O637" s="17" t="str">
        <v/>
      </c>
      <c r="P637" s="17" t="str">
        <v/>
      </c>
      <c r="Q637" s="17" t="str">
        <v/>
      </c>
      <c r="R637" s="17" t="str">
        <v/>
      </c>
      <c r="S637" s="17" t="str">
        <v/>
      </c>
      <c r="T637" s="17" t="str">
        <v/>
      </c>
      <c r="U637" s="17" t="str">
        <v/>
      </c>
      <c r="V637" s="17" t="str">
        <v/>
      </c>
      <c r="W637" s="17" t="str">
        <v/>
      </c>
      <c r="X637" s="17" t="str">
        <v/>
      </c>
      <c r="Y637" s="17" t="str">
        <v/>
      </c>
      <c r="Z637" s="17" t="str">
        <v/>
      </c>
      <c r="AA637" s="17" t="str">
        <v/>
      </c>
      <c r="AB637" s="17" t="str">
        <v/>
      </c>
      <c r="AC637" s="17" t="str">
        <v/>
      </c>
      <c r="AD637" s="17" t="str">
        <v/>
      </c>
      <c r="AE637" s="17" t="str">
        <v/>
      </c>
      <c r="AF637" s="5" t="str">
        <v/>
      </c>
      <c r="AG637" s="18">
        <f>IFERROR(_xlfn.BETA.DIST(DATE(YEAR(AG$2),MONTH(AG$2),15),$AD$2,$AE$2,FALSE,DATE(YEAR($AD637),MONTH($AD637),1),DATE(YEAR($AE637),MONTH($AE637),28)),0)</f>
      </c>
      <c r="AH637" s="18">
        <f>IFERROR(_xlfn.BETA.DIST(DATE(YEAR(AH$2),MONTH(AH$2),15),$AD$2,$AE$2,FALSE,DATE(YEAR($AD637),MONTH($AD637),1),DATE(YEAR($AE637),MONTH($AE637),28)),0)</f>
      </c>
      <c r="AI637" s="18">
        <f>IFERROR(_xlfn.BETA.DIST(DATE(YEAR(AI$2),MONTH(AI$2),15),$AD$2,$AE$2,FALSE,DATE(YEAR($AD637),MONTH($AD637),1),DATE(YEAR($AE637),MONTH($AE637),28)),0)</f>
      </c>
      <c r="AJ637" s="18">
        <f>IFERROR(_xlfn.BETA.DIST(DATE(YEAR(AJ$2),MONTH(AJ$2),15),$AD$2,$AE$2,FALSE,DATE(YEAR($AD637),MONTH($AD637),1),DATE(YEAR($AE637),MONTH($AE637),28)),0)</f>
      </c>
      <c r="AK637" s="18">
        <f>IFERROR(_xlfn.BETA.DIST(DATE(YEAR(AK$2),MONTH(AK$2),15),$AD$2,$AE$2,FALSE,DATE(YEAR($AD637),MONTH($AD637),1),DATE(YEAR($AE637),MONTH($AE637),28)),0)</f>
      </c>
      <c r="AL637" s="18">
        <f>IFERROR(_xlfn.BETA.DIST(DATE(YEAR(AL$2),MONTH(AL$2),15),$AD$2,$AE$2,FALSE,DATE(YEAR($AD637),MONTH($AD637),1),DATE(YEAR($AE637),MONTH($AE637),28)),0)</f>
      </c>
      <c r="AM637" s="18">
        <f>IFERROR(_xlfn.BETA.DIST(DATE(YEAR(AM$2),MONTH(AM$2),15),$AD$2,$AE$2,FALSE,DATE(YEAR($AD637),MONTH($AD637),1),DATE(YEAR($AE637),MONTH($AE637),28)),0)</f>
      </c>
      <c r="AN637" s="18">
        <f>IFERROR(_xlfn.BETA.DIST(DATE(YEAR(AN$2),MONTH(AN$2),15),$AD$2,$AE$2,FALSE,DATE(YEAR($AD637),MONTH($AD637),1),DATE(YEAR($AE637),MONTH($AE637),28)),0)</f>
      </c>
      <c r="AO637" s="18">
        <f>IFERROR(_xlfn.BETA.DIST(DATE(YEAR(AO$2),MONTH(AO$2),15),$AD$2,$AE$2,FALSE,DATE(YEAR($AD637),MONTH($AD637),1),DATE(YEAR($AE637),MONTH($AE637),28)),0)</f>
      </c>
      <c r="AP637" s="18">
        <f>IFERROR(_xlfn.BETA.DIST(DATE(YEAR(AP$2),MONTH(AP$2),15),$AD$2,$AE$2,FALSE,DATE(YEAR($AD637),MONTH($AD637),1),DATE(YEAR($AE637),MONTH($AE637),28)),0)</f>
      </c>
      <c r="AQ637" s="18">
        <f>IFERROR(_xlfn.BETA.DIST(DATE(YEAR(AQ$2),MONTH(AQ$2),15),$AD$2,$AE$2,FALSE,DATE(YEAR($AD637),MONTH($AD637),1),DATE(YEAR($AE637),MONTH($AE637),28)),0)</f>
      </c>
      <c r="AR637" s="18">
        <f>IFERROR(_xlfn.BETA.DIST(DATE(YEAR(AR$2),MONTH(AR$2),15),$AD$2,$AE$2,FALSE,DATE(YEAR($AD637),MONTH($AD637),1),DATE(YEAR($AE637),MONTH($AE637),28)),0)</f>
      </c>
      <c r="AS637" s="18">
        <f>IFERROR(_xlfn.BETA.DIST(DATE(YEAR(AS$2),MONTH(AS$2),15),$AD$2,$AE$2,FALSE,DATE(YEAR($AD637),MONTH($AD637),1),DATE(YEAR($AE637),MONTH($AE637),28)),0)</f>
      </c>
      <c r="AT637" s="18">
        <f>IFERROR(_xlfn.BETA.DIST(DATE(YEAR(AT$2),MONTH(AT$2),15),$AD$2,$AE$2,FALSE,DATE(YEAR($AD637),MONTH($AD637),1),DATE(YEAR($AE637),MONTH($AE637),28)),0)</f>
      </c>
      <c r="AU637" s="18">
        <f>IFERROR(_xlfn.BETA.DIST(DATE(YEAR(AU$2),MONTH(AU$2),15),$AD$2,$AE$2,FALSE,DATE(YEAR($AD637),MONTH($AD637),1),DATE(YEAR($AE637),MONTH($AE637),28)),0)</f>
      </c>
      <c r="AV637" s="18">
        <f>SUM(AG637:AU637)</f>
      </c>
      <c r="AW637" s="18">
        <f>IF(J637&lt;&gt;0,J637,IF($AV637=0,0,AG637/$AV637*$Z637))</f>
      </c>
      <c r="AX637" s="18">
        <f>IF(K637&lt;&gt;0,K637,IF($AV637=0,0,AH637/$AV637*$Z637))</f>
      </c>
      <c r="AY637" s="18">
        <f>IF(L637&lt;&gt;0,L637,IF($AV637=0,0,AI637/$AV637*$Z637))</f>
      </c>
      <c r="AZ637" s="18">
        <f>IF(M637&lt;&gt;0,M637,IF($AV637=0,0,AJ637/$AV637*$Z637))</f>
      </c>
      <c r="BA637" s="18">
        <f>IF(N637&lt;&gt;0,N637,IF($AV637=0,0,AK637/$AV637*$Z637))</f>
      </c>
      <c r="BB637" s="18">
        <f>IF(O637&lt;&gt;0,O637,IF($AV637=0,0,AL637/$AV637*$Z637))</f>
      </c>
      <c r="BC637" s="18">
        <f>IF(P637&lt;&gt;0,P637,IF($AV637=0,0,AM637/$AV637*$Z637))</f>
      </c>
      <c r="BD637" s="18">
        <f>IF(Q637&lt;&gt;0,Q637,IF($AV637=0,0,AN637/$AV637*$Z637))</f>
      </c>
      <c r="BE637" s="18">
        <f>IF(R637&lt;&gt;0,R637,IF($AV637=0,0,AO637/$AV637*$Z637))</f>
      </c>
      <c r="BF637" s="18">
        <f>IF(S637&lt;&gt;0,S637,IF($AV637=0,0,AP637/$AV637*$Z637))</f>
      </c>
      <c r="BG637" s="18">
        <f>IF(T637&lt;&gt;0,T637,IF($AV637=0,0,AQ637/$AV637*$Z637))</f>
      </c>
      <c r="BH637" s="18">
        <f>IF(U637&lt;&gt;0,U637,IF($AV637=0,0,AR637/$AV637*$Z637))</f>
      </c>
      <c r="BI637" s="18">
        <f>IF(V637&lt;&gt;0,V637,IF($AV637=0,0,AS637/$AV637*$Z637))</f>
      </c>
      <c r="BJ637" s="18">
        <f>IF(W637&lt;&gt;0,W637,IF($AV637=0,0,AT637/$AV637*$Z637))</f>
      </c>
      <c r="BK637" s="18">
        <f>IF(X637&lt;&gt;0,X637,IF($AV637=0,0,AU637/$AV637*$Z637))</f>
      </c>
      <c r="BL637" s="18">
        <f>SUM(AW637:BK637)</f>
      </c>
      <c r="BM637" s="17" t="str">
        <v/>
      </c>
    </row>
    <row r="638" outlineLevel="4">
      <c r="A638" s="5" t="str">
        <v>14.3.4</v>
      </c>
      <c r="B638" s="5" t="str">
        <v/>
      </c>
      <c r="C638" s="5" t="str">
        <v>BSKDGNGENGR05</v>
      </c>
      <c r="D638" s="5" t="str">
        <v>BSKDGNGENGR05</v>
      </c>
      <c r="E638" s="19">
        <f>IFERROR(_xlfn.XLOOKUP(F638,Assumptions!B:B,Assumptions!C:C),0)</f>
      </c>
      <c r="F638" s="5" t="str">
        <v>Advanced Payment</v>
      </c>
      <c r="G638" s="5" t="str">
        <v/>
      </c>
      <c r="H638" s="18">
        <f>G637*E638</f>
      </c>
      <c r="I638" s="18">
        <f>H638*(1-0)</f>
      </c>
      <c r="J638" s="18">
        <v>0</v>
      </c>
      <c r="K638" s="18">
        <v>0</v>
      </c>
      <c r="L638" s="18">
        <v>0</v>
      </c>
      <c r="M638" s="18">
        <v>0</v>
      </c>
      <c r="N638" s="18">
        <v>0</v>
      </c>
      <c r="O638" s="18">
        <v>0</v>
      </c>
      <c r="P638" s="18">
        <v>0</v>
      </c>
      <c r="Q638" s="18">
        <v>0</v>
      </c>
      <c r="R638" s="18">
        <v>0</v>
      </c>
      <c r="S638" s="18">
        <v>0</v>
      </c>
      <c r="T638" s="18">
        <v>0</v>
      </c>
      <c r="U638" s="18">
        <v>0</v>
      </c>
      <c r="V638" s="18">
        <v>0</v>
      </c>
      <c r="W638" s="18">
        <v>0</v>
      </c>
      <c r="X638" s="18">
        <v>0</v>
      </c>
      <c r="Y638" s="18">
        <f>SUM(J638:X638)</f>
      </c>
      <c r="Z638" s="18">
        <f>I638-Y638</f>
      </c>
      <c r="AA638" s="20">
        <v>46026</v>
      </c>
      <c r="AB638" s="20">
        <v>46026</v>
      </c>
      <c r="AC638" s="18">
        <f>IFERROR(_xlfn.XLOOKUP(F638,Assumptions!B:B,Assumptions!D:D),0)</f>
      </c>
      <c r="AD638" s="20">
        <f>AA638+AC638</f>
      </c>
      <c r="AE638" s="20">
        <f>AC638+AB638</f>
      </c>
      <c r="AF638" s="5" t="str">
        <v/>
      </c>
      <c r="AG638" s="18">
        <f>IFERROR(_xlfn.BETA.DIST(DATE(YEAR(AG$2),MONTH(AG$2),15),$AD$2,$AE$2,FALSE,DATE(YEAR($AD638),MONTH($AD638),1),DATE(YEAR($AE638),MONTH($AE638),28)),0)</f>
      </c>
      <c r="AH638" s="18">
        <f>IFERROR(_xlfn.BETA.DIST(DATE(YEAR(AH$2),MONTH(AH$2),15),$AD$2,$AE$2,FALSE,DATE(YEAR($AD638),MONTH($AD638),1),DATE(YEAR($AE638),MONTH($AE638),28)),0)</f>
      </c>
      <c r="AI638" s="18">
        <f>IFERROR(_xlfn.BETA.DIST(DATE(YEAR(AI$2),MONTH(AI$2),15),$AD$2,$AE$2,FALSE,DATE(YEAR($AD638),MONTH($AD638),1),DATE(YEAR($AE638),MONTH($AE638),28)),0)</f>
      </c>
      <c r="AJ638" s="18">
        <f>IFERROR(_xlfn.BETA.DIST(DATE(YEAR(AJ$2),MONTH(AJ$2),15),$AD$2,$AE$2,FALSE,DATE(YEAR($AD638),MONTH($AD638),1),DATE(YEAR($AE638),MONTH($AE638),28)),0)</f>
      </c>
      <c r="AK638" s="18">
        <f>IFERROR(_xlfn.BETA.DIST(DATE(YEAR(AK$2),MONTH(AK$2),15),$AD$2,$AE$2,FALSE,DATE(YEAR($AD638),MONTH($AD638),1),DATE(YEAR($AE638),MONTH($AE638),28)),0)</f>
      </c>
      <c r="AL638" s="18">
        <f>IFERROR(_xlfn.BETA.DIST(DATE(YEAR(AL$2),MONTH(AL$2),15),$AD$2,$AE$2,FALSE,DATE(YEAR($AD638),MONTH($AD638),1),DATE(YEAR($AE638),MONTH($AE638),28)),0)</f>
      </c>
      <c r="AM638" s="18">
        <f>IFERROR(_xlfn.BETA.DIST(DATE(YEAR(AM$2),MONTH(AM$2),15),$AD$2,$AE$2,FALSE,DATE(YEAR($AD638),MONTH($AD638),1),DATE(YEAR($AE638),MONTH($AE638),28)),0)</f>
      </c>
      <c r="AN638" s="18">
        <f>IFERROR(_xlfn.BETA.DIST(DATE(YEAR(AN$2),MONTH(AN$2),15),$AD$2,$AE$2,FALSE,DATE(YEAR($AD638),MONTH($AD638),1),DATE(YEAR($AE638),MONTH($AE638),28)),0)</f>
      </c>
      <c r="AO638" s="18">
        <f>IFERROR(_xlfn.BETA.DIST(DATE(YEAR(AO$2),MONTH(AO$2),15),$AD$2,$AE$2,FALSE,DATE(YEAR($AD638),MONTH($AD638),1),DATE(YEAR($AE638),MONTH($AE638),28)),0)</f>
      </c>
      <c r="AP638" s="18">
        <f>IFERROR(_xlfn.BETA.DIST(DATE(YEAR(AP$2),MONTH(AP$2),15),$AD$2,$AE$2,FALSE,DATE(YEAR($AD638),MONTH($AD638),1),DATE(YEAR($AE638),MONTH($AE638),28)),0)</f>
      </c>
      <c r="AQ638" s="18">
        <f>IFERROR(_xlfn.BETA.DIST(DATE(YEAR(AQ$2),MONTH(AQ$2),15),$AD$2,$AE$2,FALSE,DATE(YEAR($AD638),MONTH($AD638),1),DATE(YEAR($AE638),MONTH($AE638),28)),0)</f>
      </c>
      <c r="AR638" s="18">
        <f>IFERROR(_xlfn.BETA.DIST(DATE(YEAR(AR$2),MONTH(AR$2),15),$AD$2,$AE$2,FALSE,DATE(YEAR($AD638),MONTH($AD638),1),DATE(YEAR($AE638),MONTH($AE638),28)),0)</f>
      </c>
      <c r="AS638" s="18">
        <f>IFERROR(_xlfn.BETA.DIST(DATE(YEAR(AS$2),MONTH(AS$2),15),$AD$2,$AE$2,FALSE,DATE(YEAR($AD638),MONTH($AD638),1),DATE(YEAR($AE638),MONTH($AE638),28)),0)</f>
      </c>
      <c r="AT638" s="18">
        <f>IFERROR(_xlfn.BETA.DIST(DATE(YEAR(AT$2),MONTH(AT$2),15),$AD$2,$AE$2,FALSE,DATE(YEAR($AD638),MONTH($AD638),1),DATE(YEAR($AE638),MONTH($AE638),28)),0)</f>
      </c>
      <c r="AU638" s="18">
        <f>IFERROR(_xlfn.BETA.DIST(DATE(YEAR(AU$2),MONTH(AU$2),15),$AD$2,$AE$2,FALSE,DATE(YEAR($AD638),MONTH($AD638),1),DATE(YEAR($AE638),MONTH($AE638),28)),0)</f>
      </c>
      <c r="AV638" s="18">
        <f>SUM(AG638:AU638)</f>
      </c>
      <c r="AW638" s="18">
        <f>IF(J638&lt;&gt;0,J638,IF($AV638=0,0,AG638/$AV638*$Z638))</f>
      </c>
      <c r="AX638" s="18">
        <f>IF(K638&lt;&gt;0,K638,IF($AV638=0,0,AH638/$AV638*$Z638))</f>
      </c>
      <c r="AY638" s="18">
        <f>IF(L638&lt;&gt;0,L638,IF($AV638=0,0,AI638/$AV638*$Z638))</f>
      </c>
      <c r="AZ638" s="18">
        <f>IF(M638&lt;&gt;0,M638,IF($AV638=0,0,AJ638/$AV638*$Z638))</f>
      </c>
      <c r="BA638" s="18">
        <f>IF(N638&lt;&gt;0,N638,IF($AV638=0,0,AK638/$AV638*$Z638))</f>
      </c>
      <c r="BB638" s="18">
        <f>IF(O638&lt;&gt;0,O638,IF($AV638=0,0,AL638/$AV638*$Z638))</f>
      </c>
      <c r="BC638" s="18">
        <f>IF(P638&lt;&gt;0,P638,IF($AV638=0,0,AM638/$AV638*$Z638))</f>
      </c>
      <c r="BD638" s="18">
        <f>IF(Q638&lt;&gt;0,Q638,IF($AV638=0,0,AN638/$AV638*$Z638))</f>
      </c>
      <c r="BE638" s="18">
        <f>IF(R638&lt;&gt;0,R638,IF($AV638=0,0,AO638/$AV638*$Z638))</f>
      </c>
      <c r="BF638" s="18">
        <f>IF(S638&lt;&gt;0,S638,IF($AV638=0,0,AP638/$AV638*$Z638))</f>
      </c>
      <c r="BG638" s="18">
        <f>IF(T638&lt;&gt;0,T638,IF($AV638=0,0,AQ638/$AV638*$Z638))</f>
      </c>
      <c r="BH638" s="18">
        <f>IF(U638&lt;&gt;0,U638,IF($AV638=0,0,AR638/$AV638*$Z638))</f>
      </c>
      <c r="BI638" s="18">
        <f>IF(V638&lt;&gt;0,V638,IF($AV638=0,0,AS638/$AV638*$Z638))</f>
      </c>
      <c r="BJ638" s="18">
        <f>IF(W638&lt;&gt;0,W638,IF($AV638=0,0,AT638/$AV638*$Z638))</f>
      </c>
      <c r="BK638" s="18">
        <f>IF(X638&lt;&gt;0,X638,IF($AV638=0,0,AU638/$AV638*$Z638))</f>
      </c>
      <c r="BL638" s="18">
        <f>SUM(AW638:BK638)</f>
      </c>
      <c r="BM638" s="18">
        <f>I638-BL638</f>
      </c>
    </row>
    <row r="639" outlineLevel="4">
      <c r="A639" s="5" t="str">
        <v>14.3.4</v>
      </c>
      <c r="B639" s="5" t="str">
        <v/>
      </c>
      <c r="C639" s="5" t="str">
        <v>BSPRELGENT705</v>
      </c>
      <c r="D639" s="5" t="str">
        <v>BSPRELGENT705</v>
      </c>
      <c r="E639" s="19">
        <f>IFERROR(_xlfn.XLOOKUP(F639,Assumptions!B:B,Assumptions!C:C),0)</f>
      </c>
      <c r="F639" s="5" t="str">
        <v>Site Delivery USD</v>
      </c>
      <c r="G639" s="5" t="str">
        <v/>
      </c>
      <c r="H639" s="18">
        <f>G637*E639</f>
      </c>
      <c r="I639" s="18">
        <f>H639*(1-0)</f>
      </c>
      <c r="J639" s="18">
        <v>0</v>
      </c>
      <c r="K639" s="18">
        <v>0</v>
      </c>
      <c r="L639" s="18">
        <v>0</v>
      </c>
      <c r="M639" s="18">
        <v>0</v>
      </c>
      <c r="N639" s="18">
        <v>0</v>
      </c>
      <c r="O639" s="18">
        <v>0</v>
      </c>
      <c r="P639" s="18">
        <v>0</v>
      </c>
      <c r="Q639" s="18">
        <v>0</v>
      </c>
      <c r="R639" s="18">
        <v>0</v>
      </c>
      <c r="S639" s="18">
        <v>0</v>
      </c>
      <c r="T639" s="18">
        <v>0</v>
      </c>
      <c r="U639" s="18">
        <v>0</v>
      </c>
      <c r="V639" s="18">
        <v>0</v>
      </c>
      <c r="W639" s="18">
        <v>0</v>
      </c>
      <c r="X639" s="18">
        <v>0</v>
      </c>
      <c r="Y639" s="18">
        <f>SUM(J639:X639)</f>
      </c>
      <c r="Z639" s="18">
        <f>I639-Y639</f>
      </c>
      <c r="AA639" s="20">
        <v>46274</v>
      </c>
      <c r="AB639" s="20">
        <v>46274</v>
      </c>
      <c r="AC639" s="18">
        <f>IFERROR(_xlfn.XLOOKUP(F639,Assumptions!B:B,Assumptions!D:D),0)</f>
      </c>
      <c r="AD639" s="20">
        <f>AA639+AC639</f>
      </c>
      <c r="AE639" s="20">
        <f>AC639+AB639</f>
      </c>
      <c r="AF639" s="5" t="str">
        <v/>
      </c>
      <c r="AG639" s="18">
        <f>IFERROR(_xlfn.BETA.DIST(DATE(YEAR(AG$2),MONTH(AG$2),15),$AD$2,$AE$2,FALSE,DATE(YEAR($AD639),MONTH($AD639),1),DATE(YEAR($AE639),MONTH($AE639),28)),0)</f>
      </c>
      <c r="AH639" s="18">
        <f>IFERROR(_xlfn.BETA.DIST(DATE(YEAR(AH$2),MONTH(AH$2),15),$AD$2,$AE$2,FALSE,DATE(YEAR($AD639),MONTH($AD639),1),DATE(YEAR($AE639),MONTH($AE639),28)),0)</f>
      </c>
      <c r="AI639" s="18">
        <f>IFERROR(_xlfn.BETA.DIST(DATE(YEAR(AI$2),MONTH(AI$2),15),$AD$2,$AE$2,FALSE,DATE(YEAR($AD639),MONTH($AD639),1),DATE(YEAR($AE639),MONTH($AE639),28)),0)</f>
      </c>
      <c r="AJ639" s="18">
        <f>IFERROR(_xlfn.BETA.DIST(DATE(YEAR(AJ$2),MONTH(AJ$2),15),$AD$2,$AE$2,FALSE,DATE(YEAR($AD639),MONTH($AD639),1),DATE(YEAR($AE639),MONTH($AE639),28)),0)</f>
      </c>
      <c r="AK639" s="18">
        <f>IFERROR(_xlfn.BETA.DIST(DATE(YEAR(AK$2),MONTH(AK$2),15),$AD$2,$AE$2,FALSE,DATE(YEAR($AD639),MONTH($AD639),1),DATE(YEAR($AE639),MONTH($AE639),28)),0)</f>
      </c>
      <c r="AL639" s="18">
        <f>IFERROR(_xlfn.BETA.DIST(DATE(YEAR(AL$2),MONTH(AL$2),15),$AD$2,$AE$2,FALSE,DATE(YEAR($AD639),MONTH($AD639),1),DATE(YEAR($AE639),MONTH($AE639),28)),0)</f>
      </c>
      <c r="AM639" s="18">
        <f>IFERROR(_xlfn.BETA.DIST(DATE(YEAR(AM$2),MONTH(AM$2),15),$AD$2,$AE$2,FALSE,DATE(YEAR($AD639),MONTH($AD639),1),DATE(YEAR($AE639),MONTH($AE639),28)),0)</f>
      </c>
      <c r="AN639" s="18">
        <f>IFERROR(_xlfn.BETA.DIST(DATE(YEAR(AN$2),MONTH(AN$2),15),$AD$2,$AE$2,FALSE,DATE(YEAR($AD639),MONTH($AD639),1),DATE(YEAR($AE639),MONTH($AE639),28)),0)</f>
      </c>
      <c r="AO639" s="18">
        <f>IFERROR(_xlfn.BETA.DIST(DATE(YEAR(AO$2),MONTH(AO$2),15),$AD$2,$AE$2,FALSE,DATE(YEAR($AD639),MONTH($AD639),1),DATE(YEAR($AE639),MONTH($AE639),28)),0)</f>
      </c>
      <c r="AP639" s="18">
        <f>IFERROR(_xlfn.BETA.DIST(DATE(YEAR(AP$2),MONTH(AP$2),15),$AD$2,$AE$2,FALSE,DATE(YEAR($AD639),MONTH($AD639),1),DATE(YEAR($AE639),MONTH($AE639),28)),0)</f>
      </c>
      <c r="AQ639" s="18">
        <f>IFERROR(_xlfn.BETA.DIST(DATE(YEAR(AQ$2),MONTH(AQ$2),15),$AD$2,$AE$2,FALSE,DATE(YEAR($AD639),MONTH($AD639),1),DATE(YEAR($AE639),MONTH($AE639),28)),0)</f>
      </c>
      <c r="AR639" s="18">
        <f>IFERROR(_xlfn.BETA.DIST(DATE(YEAR(AR$2),MONTH(AR$2),15),$AD$2,$AE$2,FALSE,DATE(YEAR($AD639),MONTH($AD639),1),DATE(YEAR($AE639),MONTH($AE639),28)),0)</f>
      </c>
      <c r="AS639" s="18">
        <f>IFERROR(_xlfn.BETA.DIST(DATE(YEAR(AS$2),MONTH(AS$2),15),$AD$2,$AE$2,FALSE,DATE(YEAR($AD639),MONTH($AD639),1),DATE(YEAR($AE639),MONTH($AE639),28)),0)</f>
      </c>
      <c r="AT639" s="18">
        <f>IFERROR(_xlfn.BETA.DIST(DATE(YEAR(AT$2),MONTH(AT$2),15),$AD$2,$AE$2,FALSE,DATE(YEAR($AD639),MONTH($AD639),1),DATE(YEAR($AE639),MONTH($AE639),28)),0)</f>
      </c>
      <c r="AU639" s="18">
        <f>IFERROR(_xlfn.BETA.DIST(DATE(YEAR(AU$2),MONTH(AU$2),15),$AD$2,$AE$2,FALSE,DATE(YEAR($AD639),MONTH($AD639),1),DATE(YEAR($AE639),MONTH($AE639),28)),0)</f>
      </c>
      <c r="AV639" s="18">
        <f>SUM(AG639:AU639)</f>
      </c>
      <c r="AW639" s="18">
        <f>IF(J639&lt;&gt;0,J639,IF($AV639=0,0,AG639/$AV639*$Z639))</f>
      </c>
      <c r="AX639" s="18">
        <f>IF(K639&lt;&gt;0,K639,IF($AV639=0,0,AH639/$AV639*$Z639))</f>
      </c>
      <c r="AY639" s="18">
        <f>IF(L639&lt;&gt;0,L639,IF($AV639=0,0,AI639/$AV639*$Z639))</f>
      </c>
      <c r="AZ639" s="18">
        <f>IF(M639&lt;&gt;0,M639,IF($AV639=0,0,AJ639/$AV639*$Z639))</f>
      </c>
      <c r="BA639" s="18">
        <f>IF(N639&lt;&gt;0,N639,IF($AV639=0,0,AK639/$AV639*$Z639))</f>
      </c>
      <c r="BB639" s="18">
        <f>IF(O639&lt;&gt;0,O639,IF($AV639=0,0,AL639/$AV639*$Z639))</f>
      </c>
      <c r="BC639" s="18">
        <f>IF(P639&lt;&gt;0,P639,IF($AV639=0,0,AM639/$AV639*$Z639))</f>
      </c>
      <c r="BD639" s="18">
        <f>IF(Q639&lt;&gt;0,Q639,IF($AV639=0,0,AN639/$AV639*$Z639))</f>
      </c>
      <c r="BE639" s="18">
        <f>IF(R639&lt;&gt;0,R639,IF($AV639=0,0,AO639/$AV639*$Z639))</f>
      </c>
      <c r="BF639" s="18">
        <f>IF(S639&lt;&gt;0,S639,IF($AV639=0,0,AP639/$AV639*$Z639))</f>
      </c>
      <c r="BG639" s="18">
        <f>IF(T639&lt;&gt;0,T639,IF($AV639=0,0,AQ639/$AV639*$Z639))</f>
      </c>
      <c r="BH639" s="18">
        <f>IF(U639&lt;&gt;0,U639,IF($AV639=0,0,AR639/$AV639*$Z639))</f>
      </c>
      <c r="BI639" s="18">
        <f>IF(V639&lt;&gt;0,V639,IF($AV639=0,0,AS639/$AV639*$Z639))</f>
      </c>
      <c r="BJ639" s="18">
        <f>IF(W639&lt;&gt;0,W639,IF($AV639=0,0,AT639/$AV639*$Z639))</f>
      </c>
      <c r="BK639" s="18">
        <f>IF(X639&lt;&gt;0,X639,IF($AV639=0,0,AU639/$AV639*$Z639))</f>
      </c>
      <c r="BL639" s="18">
        <f>SUM(AW639:BK639)</f>
      </c>
      <c r="BM639" s="18">
        <f>I639-BL639</f>
      </c>
    </row>
    <row r="640" outlineLevel="4">
      <c r="A640" s="5" t="str">
        <v>14.3.4</v>
      </c>
      <c r="B640" s="5" t="str">
        <v/>
      </c>
      <c r="C640" s="5" t="str">
        <v>BSKDGNGENGR07</v>
      </c>
      <c r="D640" s="5" t="str">
        <v>BSKDGNGENGR07</v>
      </c>
      <c r="E640" s="19">
        <f>IFERROR(_xlfn.XLOOKUP(F640,Assumptions!B:B,Assumptions!C:C),0)</f>
      </c>
      <c r="F640" s="5" t="str">
        <v>Retention</v>
      </c>
      <c r="G640" s="5" t="str">
        <v/>
      </c>
      <c r="H640" s="18">
        <f>G637*E640</f>
      </c>
      <c r="I640" s="18">
        <f>H640*(1-0)</f>
      </c>
      <c r="J640" s="18">
        <v>0</v>
      </c>
      <c r="K640" s="18">
        <v>0</v>
      </c>
      <c r="L640" s="18">
        <v>0</v>
      </c>
      <c r="M640" s="18">
        <v>0</v>
      </c>
      <c r="N640" s="18">
        <v>0</v>
      </c>
      <c r="O640" s="18">
        <v>0</v>
      </c>
      <c r="P640" s="18">
        <v>0</v>
      </c>
      <c r="Q640" s="18">
        <v>0</v>
      </c>
      <c r="R640" s="18">
        <v>0</v>
      </c>
      <c r="S640" s="18">
        <v>0</v>
      </c>
      <c r="T640" s="18">
        <v>0</v>
      </c>
      <c r="U640" s="18">
        <v>0</v>
      </c>
      <c r="V640" s="18">
        <v>0</v>
      </c>
      <c r="W640" s="18">
        <v>0</v>
      </c>
      <c r="X640" s="18">
        <v>0</v>
      </c>
      <c r="Y640" s="18">
        <f>SUM(J640:X640)</f>
      </c>
      <c r="Z640" s="18">
        <f>I640-Y640</f>
      </c>
      <c r="AA640" s="20">
        <v>46483</v>
      </c>
      <c r="AB640" s="20">
        <v>46483</v>
      </c>
      <c r="AC640" s="18">
        <f>IFERROR(_xlfn.XLOOKUP(F640,Assumptions!B:B,Assumptions!D:D),0)</f>
      </c>
      <c r="AD640" s="20">
        <f>AA640+AC640</f>
      </c>
      <c r="AE640" s="20">
        <f>AC640+AB640</f>
      </c>
      <c r="AF640" s="5" t="str">
        <v/>
      </c>
      <c r="AG640" s="18">
        <f>IFERROR(_xlfn.BETA.DIST(DATE(YEAR(AG$2),MONTH(AG$2),15),$AD$2,$AE$2,FALSE,DATE(YEAR($AD640),MONTH($AD640),1),DATE(YEAR($AE640),MONTH($AE640),28)),0)</f>
      </c>
      <c r="AH640" s="18">
        <f>IFERROR(_xlfn.BETA.DIST(DATE(YEAR(AH$2),MONTH(AH$2),15),$AD$2,$AE$2,FALSE,DATE(YEAR($AD640),MONTH($AD640),1),DATE(YEAR($AE640),MONTH($AE640),28)),0)</f>
      </c>
      <c r="AI640" s="18">
        <f>IFERROR(_xlfn.BETA.DIST(DATE(YEAR(AI$2),MONTH(AI$2),15),$AD$2,$AE$2,FALSE,DATE(YEAR($AD640),MONTH($AD640),1),DATE(YEAR($AE640),MONTH($AE640),28)),0)</f>
      </c>
      <c r="AJ640" s="18">
        <f>IFERROR(_xlfn.BETA.DIST(DATE(YEAR(AJ$2),MONTH(AJ$2),15),$AD$2,$AE$2,FALSE,DATE(YEAR($AD640),MONTH($AD640),1),DATE(YEAR($AE640),MONTH($AE640),28)),0)</f>
      </c>
      <c r="AK640" s="18">
        <f>IFERROR(_xlfn.BETA.DIST(DATE(YEAR(AK$2),MONTH(AK$2),15),$AD$2,$AE$2,FALSE,DATE(YEAR($AD640),MONTH($AD640),1),DATE(YEAR($AE640),MONTH($AE640),28)),0)</f>
      </c>
      <c r="AL640" s="18">
        <f>IFERROR(_xlfn.BETA.DIST(DATE(YEAR(AL$2),MONTH(AL$2),15),$AD$2,$AE$2,FALSE,DATE(YEAR($AD640),MONTH($AD640),1),DATE(YEAR($AE640),MONTH($AE640),28)),0)</f>
      </c>
      <c r="AM640" s="18">
        <f>IFERROR(_xlfn.BETA.DIST(DATE(YEAR(AM$2),MONTH(AM$2),15),$AD$2,$AE$2,FALSE,DATE(YEAR($AD640),MONTH($AD640),1),DATE(YEAR($AE640),MONTH($AE640),28)),0)</f>
      </c>
      <c r="AN640" s="18">
        <f>IFERROR(_xlfn.BETA.DIST(DATE(YEAR(AN$2),MONTH(AN$2),15),$AD$2,$AE$2,FALSE,DATE(YEAR($AD640),MONTH($AD640),1),DATE(YEAR($AE640),MONTH($AE640),28)),0)</f>
      </c>
      <c r="AO640" s="18">
        <f>IFERROR(_xlfn.BETA.DIST(DATE(YEAR(AO$2),MONTH(AO$2),15),$AD$2,$AE$2,FALSE,DATE(YEAR($AD640),MONTH($AD640),1),DATE(YEAR($AE640),MONTH($AE640),28)),0)</f>
      </c>
      <c r="AP640" s="18">
        <f>IFERROR(_xlfn.BETA.DIST(DATE(YEAR(AP$2),MONTH(AP$2),15),$AD$2,$AE$2,FALSE,DATE(YEAR($AD640),MONTH($AD640),1),DATE(YEAR($AE640),MONTH($AE640),28)),0)</f>
      </c>
      <c r="AQ640" s="18">
        <f>IFERROR(_xlfn.BETA.DIST(DATE(YEAR(AQ$2),MONTH(AQ$2),15),$AD$2,$AE$2,FALSE,DATE(YEAR($AD640),MONTH($AD640),1),DATE(YEAR($AE640),MONTH($AE640),28)),0)</f>
      </c>
      <c r="AR640" s="18">
        <f>IFERROR(_xlfn.BETA.DIST(DATE(YEAR(AR$2),MONTH(AR$2),15),$AD$2,$AE$2,FALSE,DATE(YEAR($AD640),MONTH($AD640),1),DATE(YEAR($AE640),MONTH($AE640),28)),0)</f>
      </c>
      <c r="AS640" s="18">
        <f>IFERROR(_xlfn.BETA.DIST(DATE(YEAR(AS$2),MONTH(AS$2),15),$AD$2,$AE$2,FALSE,DATE(YEAR($AD640),MONTH($AD640),1),DATE(YEAR($AE640),MONTH($AE640),28)),0)</f>
      </c>
      <c r="AT640" s="18">
        <f>IFERROR(_xlfn.BETA.DIST(DATE(YEAR(AT$2),MONTH(AT$2),15),$AD$2,$AE$2,FALSE,DATE(YEAR($AD640),MONTH($AD640),1),DATE(YEAR($AE640),MONTH($AE640),28)),0)</f>
      </c>
      <c r="AU640" s="18">
        <f>IFERROR(_xlfn.BETA.DIST(DATE(YEAR(AU$2),MONTH(AU$2),15),$AD$2,$AE$2,FALSE,DATE(YEAR($AD640),MONTH($AD640),1),DATE(YEAR($AE640),MONTH($AE640),28)),0)</f>
      </c>
      <c r="AV640" s="18">
        <f>SUM(AG640:AU640)</f>
      </c>
      <c r="AW640" s="18">
        <f>IF(J640&lt;&gt;0,J640,IF($AV640=0,0,AG640/$AV640*$Z640))</f>
      </c>
      <c r="AX640" s="18">
        <f>IF(K640&lt;&gt;0,K640,IF($AV640=0,0,AH640/$AV640*$Z640))</f>
      </c>
      <c r="AY640" s="18">
        <f>IF(L640&lt;&gt;0,L640,IF($AV640=0,0,AI640/$AV640*$Z640))</f>
      </c>
      <c r="AZ640" s="18">
        <f>IF(M640&lt;&gt;0,M640,IF($AV640=0,0,AJ640/$AV640*$Z640))</f>
      </c>
      <c r="BA640" s="18">
        <f>IF(N640&lt;&gt;0,N640,IF($AV640=0,0,AK640/$AV640*$Z640))</f>
      </c>
      <c r="BB640" s="18">
        <f>IF(O640&lt;&gt;0,O640,IF($AV640=0,0,AL640/$AV640*$Z640))</f>
      </c>
      <c r="BC640" s="18">
        <f>IF(P640&lt;&gt;0,P640,IF($AV640=0,0,AM640/$AV640*$Z640))</f>
      </c>
      <c r="BD640" s="18">
        <f>IF(Q640&lt;&gt;0,Q640,IF($AV640=0,0,AN640/$AV640*$Z640))</f>
      </c>
      <c r="BE640" s="18">
        <f>IF(R640&lt;&gt;0,R640,IF($AV640=0,0,AO640/$AV640*$Z640))</f>
      </c>
      <c r="BF640" s="18">
        <f>IF(S640&lt;&gt;0,S640,IF($AV640=0,0,AP640/$AV640*$Z640))</f>
      </c>
      <c r="BG640" s="18">
        <f>IF(T640&lt;&gt;0,T640,IF($AV640=0,0,AQ640/$AV640*$Z640))</f>
      </c>
      <c r="BH640" s="18">
        <f>IF(U640&lt;&gt;0,U640,IF($AV640=0,0,AR640/$AV640*$Z640))</f>
      </c>
      <c r="BI640" s="18">
        <f>IF(V640&lt;&gt;0,V640,IF($AV640=0,0,AS640/$AV640*$Z640))</f>
      </c>
      <c r="BJ640" s="18">
        <f>IF(W640&lt;&gt;0,W640,IF($AV640=0,0,AT640/$AV640*$Z640))</f>
      </c>
      <c r="BK640" s="18">
        <f>IF(X640&lt;&gt;0,X640,IF($AV640=0,0,AU640/$AV640*$Z640))</f>
      </c>
      <c r="BL640" s="18">
        <f>SUM(AW640:BK640)</f>
      </c>
      <c r="BM640" s="18">
        <f>I640-BL640</f>
      </c>
    </row>
    <row r="641" outlineLevel="3">
      <c r="A641" s="17" t="str">
        <v>14.3.5</v>
      </c>
      <c r="B641" s="17" t="str">
        <v/>
      </c>
      <c r="C641" s="17" t="str">
        <v/>
      </c>
      <c r="D641" s="17" t="str">
        <v/>
      </c>
      <c r="E641" s="17" t="str">
        <v>14.3.5</v>
      </c>
      <c r="F641" s="17" t="str">
        <v>d) 220 kV Neutral point</v>
      </c>
      <c r="G641" s="17">
        <v>8005.44</v>
      </c>
      <c r="H641" s="17" t="str">
        <v/>
      </c>
      <c r="I641" s="17" t="str">
        <v/>
      </c>
      <c r="J641" s="17" t="str">
        <v/>
      </c>
      <c r="K641" s="17" t="str">
        <v/>
      </c>
      <c r="L641" s="17" t="str">
        <v/>
      </c>
      <c r="M641" s="17" t="str">
        <v/>
      </c>
      <c r="N641" s="17" t="str">
        <v/>
      </c>
      <c r="O641" s="17" t="str">
        <v/>
      </c>
      <c r="P641" s="17" t="str">
        <v/>
      </c>
      <c r="Q641" s="17" t="str">
        <v/>
      </c>
      <c r="R641" s="17" t="str">
        <v/>
      </c>
      <c r="S641" s="17" t="str">
        <v/>
      </c>
      <c r="T641" s="17" t="str">
        <v/>
      </c>
      <c r="U641" s="17" t="str">
        <v/>
      </c>
      <c r="V641" s="17" t="str">
        <v/>
      </c>
      <c r="W641" s="17" t="str">
        <v/>
      </c>
      <c r="X641" s="17" t="str">
        <v/>
      </c>
      <c r="Y641" s="17" t="str">
        <v/>
      </c>
      <c r="Z641" s="17" t="str">
        <v/>
      </c>
      <c r="AA641" s="17" t="str">
        <v/>
      </c>
      <c r="AB641" s="17" t="str">
        <v/>
      </c>
      <c r="AC641" s="17" t="str">
        <v/>
      </c>
      <c r="AD641" s="17" t="str">
        <v/>
      </c>
      <c r="AE641" s="17" t="str">
        <v/>
      </c>
      <c r="AF641" s="5" t="str">
        <v/>
      </c>
      <c r="AG641" s="18">
        <f>IFERROR(_xlfn.BETA.DIST(DATE(YEAR(AG$2),MONTH(AG$2),15),$AD$2,$AE$2,FALSE,DATE(YEAR($AD641),MONTH($AD641),1),DATE(YEAR($AE641),MONTH($AE641),28)),0)</f>
      </c>
      <c r="AH641" s="18">
        <f>IFERROR(_xlfn.BETA.DIST(DATE(YEAR(AH$2),MONTH(AH$2),15),$AD$2,$AE$2,FALSE,DATE(YEAR($AD641),MONTH($AD641),1),DATE(YEAR($AE641),MONTH($AE641),28)),0)</f>
      </c>
      <c r="AI641" s="18">
        <f>IFERROR(_xlfn.BETA.DIST(DATE(YEAR(AI$2),MONTH(AI$2),15),$AD$2,$AE$2,FALSE,DATE(YEAR($AD641),MONTH($AD641),1),DATE(YEAR($AE641),MONTH($AE641),28)),0)</f>
      </c>
      <c r="AJ641" s="18">
        <f>IFERROR(_xlfn.BETA.DIST(DATE(YEAR(AJ$2),MONTH(AJ$2),15),$AD$2,$AE$2,FALSE,DATE(YEAR($AD641),MONTH($AD641),1),DATE(YEAR($AE641),MONTH($AE641),28)),0)</f>
      </c>
      <c r="AK641" s="18">
        <f>IFERROR(_xlfn.BETA.DIST(DATE(YEAR(AK$2),MONTH(AK$2),15),$AD$2,$AE$2,FALSE,DATE(YEAR($AD641),MONTH($AD641),1),DATE(YEAR($AE641),MONTH($AE641),28)),0)</f>
      </c>
      <c r="AL641" s="18">
        <f>IFERROR(_xlfn.BETA.DIST(DATE(YEAR(AL$2),MONTH(AL$2),15),$AD$2,$AE$2,FALSE,DATE(YEAR($AD641),MONTH($AD641),1),DATE(YEAR($AE641),MONTH($AE641),28)),0)</f>
      </c>
      <c r="AM641" s="18">
        <f>IFERROR(_xlfn.BETA.DIST(DATE(YEAR(AM$2),MONTH(AM$2),15),$AD$2,$AE$2,FALSE,DATE(YEAR($AD641),MONTH($AD641),1),DATE(YEAR($AE641),MONTH($AE641),28)),0)</f>
      </c>
      <c r="AN641" s="18">
        <f>IFERROR(_xlfn.BETA.DIST(DATE(YEAR(AN$2),MONTH(AN$2),15),$AD$2,$AE$2,FALSE,DATE(YEAR($AD641),MONTH($AD641),1),DATE(YEAR($AE641),MONTH($AE641),28)),0)</f>
      </c>
      <c r="AO641" s="18">
        <f>IFERROR(_xlfn.BETA.DIST(DATE(YEAR(AO$2),MONTH(AO$2),15),$AD$2,$AE$2,FALSE,DATE(YEAR($AD641),MONTH($AD641),1),DATE(YEAR($AE641),MONTH($AE641),28)),0)</f>
      </c>
      <c r="AP641" s="18">
        <f>IFERROR(_xlfn.BETA.DIST(DATE(YEAR(AP$2),MONTH(AP$2),15),$AD$2,$AE$2,FALSE,DATE(YEAR($AD641),MONTH($AD641),1),DATE(YEAR($AE641),MONTH($AE641),28)),0)</f>
      </c>
      <c r="AQ641" s="18">
        <f>IFERROR(_xlfn.BETA.DIST(DATE(YEAR(AQ$2),MONTH(AQ$2),15),$AD$2,$AE$2,FALSE,DATE(YEAR($AD641),MONTH($AD641),1),DATE(YEAR($AE641),MONTH($AE641),28)),0)</f>
      </c>
      <c r="AR641" s="18">
        <f>IFERROR(_xlfn.BETA.DIST(DATE(YEAR(AR$2),MONTH(AR$2),15),$AD$2,$AE$2,FALSE,DATE(YEAR($AD641),MONTH($AD641),1),DATE(YEAR($AE641),MONTH($AE641),28)),0)</f>
      </c>
      <c r="AS641" s="18">
        <f>IFERROR(_xlfn.BETA.DIST(DATE(YEAR(AS$2),MONTH(AS$2),15),$AD$2,$AE$2,FALSE,DATE(YEAR($AD641),MONTH($AD641),1),DATE(YEAR($AE641),MONTH($AE641),28)),0)</f>
      </c>
      <c r="AT641" s="18">
        <f>IFERROR(_xlfn.BETA.DIST(DATE(YEAR(AT$2),MONTH(AT$2),15),$AD$2,$AE$2,FALSE,DATE(YEAR($AD641),MONTH($AD641),1),DATE(YEAR($AE641),MONTH($AE641),28)),0)</f>
      </c>
      <c r="AU641" s="18">
        <f>IFERROR(_xlfn.BETA.DIST(DATE(YEAR(AU$2),MONTH(AU$2),15),$AD$2,$AE$2,FALSE,DATE(YEAR($AD641),MONTH($AD641),1),DATE(YEAR($AE641),MONTH($AE641),28)),0)</f>
      </c>
      <c r="AV641" s="18">
        <f>SUM(AG641:AU641)</f>
      </c>
      <c r="AW641" s="18">
        <f>IF(J641&lt;&gt;0,J641,IF($AV641=0,0,AG641/$AV641*$Z641))</f>
      </c>
      <c r="AX641" s="18">
        <f>IF(K641&lt;&gt;0,K641,IF($AV641=0,0,AH641/$AV641*$Z641))</f>
      </c>
      <c r="AY641" s="18">
        <f>IF(L641&lt;&gt;0,L641,IF($AV641=0,0,AI641/$AV641*$Z641))</f>
      </c>
      <c r="AZ641" s="18">
        <f>IF(M641&lt;&gt;0,M641,IF($AV641=0,0,AJ641/$AV641*$Z641))</f>
      </c>
      <c r="BA641" s="18">
        <f>IF(N641&lt;&gt;0,N641,IF($AV641=0,0,AK641/$AV641*$Z641))</f>
      </c>
      <c r="BB641" s="18">
        <f>IF(O641&lt;&gt;0,O641,IF($AV641=0,0,AL641/$AV641*$Z641))</f>
      </c>
      <c r="BC641" s="18">
        <f>IF(P641&lt;&gt;0,P641,IF($AV641=0,0,AM641/$AV641*$Z641))</f>
      </c>
      <c r="BD641" s="18">
        <f>IF(Q641&lt;&gt;0,Q641,IF($AV641=0,0,AN641/$AV641*$Z641))</f>
      </c>
      <c r="BE641" s="18">
        <f>IF(R641&lt;&gt;0,R641,IF($AV641=0,0,AO641/$AV641*$Z641))</f>
      </c>
      <c r="BF641" s="18">
        <f>IF(S641&lt;&gt;0,S641,IF($AV641=0,0,AP641/$AV641*$Z641))</f>
      </c>
      <c r="BG641" s="18">
        <f>IF(T641&lt;&gt;0,T641,IF($AV641=0,0,AQ641/$AV641*$Z641))</f>
      </c>
      <c r="BH641" s="18">
        <f>IF(U641&lt;&gt;0,U641,IF($AV641=0,0,AR641/$AV641*$Z641))</f>
      </c>
      <c r="BI641" s="18">
        <f>IF(V641&lt;&gt;0,V641,IF($AV641=0,0,AS641/$AV641*$Z641))</f>
      </c>
      <c r="BJ641" s="18">
        <f>IF(W641&lt;&gt;0,W641,IF($AV641=0,0,AT641/$AV641*$Z641))</f>
      </c>
      <c r="BK641" s="18">
        <f>IF(X641&lt;&gt;0,X641,IF($AV641=0,0,AU641/$AV641*$Z641))</f>
      </c>
      <c r="BL641" s="18">
        <f>SUM(AW641:BK641)</f>
      </c>
      <c r="BM641" s="17" t="str">
        <v/>
      </c>
    </row>
    <row r="642" outlineLevel="4">
      <c r="A642" s="5" t="str">
        <v>14.3.5</v>
      </c>
      <c r="B642" s="5" t="str">
        <v/>
      </c>
      <c r="C642" s="5" t="str">
        <v>BSKDGNGENGR05</v>
      </c>
      <c r="D642" s="5" t="str">
        <v>BSKDGNGENGR05</v>
      </c>
      <c r="E642" s="19">
        <f>IFERROR(_xlfn.XLOOKUP(F642,Assumptions!B:B,Assumptions!C:C),0)</f>
      </c>
      <c r="F642" s="5" t="str">
        <v>Advanced Payment</v>
      </c>
      <c r="G642" s="5" t="str">
        <v/>
      </c>
      <c r="H642" s="18">
        <f>G641*E642</f>
      </c>
      <c r="I642" s="18">
        <f>H642*(1-0)</f>
      </c>
      <c r="J642" s="18">
        <v>0</v>
      </c>
      <c r="K642" s="18">
        <v>0</v>
      </c>
      <c r="L642" s="18">
        <v>0</v>
      </c>
      <c r="M642" s="18">
        <v>0</v>
      </c>
      <c r="N642" s="18">
        <v>0</v>
      </c>
      <c r="O642" s="18">
        <v>0</v>
      </c>
      <c r="P642" s="18">
        <v>0</v>
      </c>
      <c r="Q642" s="18">
        <v>0</v>
      </c>
      <c r="R642" s="18">
        <v>0</v>
      </c>
      <c r="S642" s="18">
        <v>0</v>
      </c>
      <c r="T642" s="18">
        <v>0</v>
      </c>
      <c r="U642" s="18">
        <v>0</v>
      </c>
      <c r="V642" s="18">
        <v>0</v>
      </c>
      <c r="W642" s="18">
        <v>0</v>
      </c>
      <c r="X642" s="18">
        <v>0</v>
      </c>
      <c r="Y642" s="18">
        <f>SUM(J642:X642)</f>
      </c>
      <c r="Z642" s="18">
        <f>I642-Y642</f>
      </c>
      <c r="AA642" s="20">
        <v>46026</v>
      </c>
      <c r="AB642" s="20">
        <v>46026</v>
      </c>
      <c r="AC642" s="18">
        <f>IFERROR(_xlfn.XLOOKUP(F642,Assumptions!B:B,Assumptions!D:D),0)</f>
      </c>
      <c r="AD642" s="20">
        <f>AA642+AC642</f>
      </c>
      <c r="AE642" s="20">
        <f>AC642+AB642</f>
      </c>
      <c r="AF642" s="5" t="str">
        <v/>
      </c>
      <c r="AG642" s="18">
        <f>IFERROR(_xlfn.BETA.DIST(DATE(YEAR(AG$2),MONTH(AG$2),15),$AD$2,$AE$2,FALSE,DATE(YEAR($AD642),MONTH($AD642),1),DATE(YEAR($AE642),MONTH($AE642),28)),0)</f>
      </c>
      <c r="AH642" s="18">
        <f>IFERROR(_xlfn.BETA.DIST(DATE(YEAR(AH$2),MONTH(AH$2),15),$AD$2,$AE$2,FALSE,DATE(YEAR($AD642),MONTH($AD642),1),DATE(YEAR($AE642),MONTH($AE642),28)),0)</f>
      </c>
      <c r="AI642" s="18">
        <f>IFERROR(_xlfn.BETA.DIST(DATE(YEAR(AI$2),MONTH(AI$2),15),$AD$2,$AE$2,FALSE,DATE(YEAR($AD642),MONTH($AD642),1),DATE(YEAR($AE642),MONTH($AE642),28)),0)</f>
      </c>
      <c r="AJ642" s="18">
        <f>IFERROR(_xlfn.BETA.DIST(DATE(YEAR(AJ$2),MONTH(AJ$2),15),$AD$2,$AE$2,FALSE,DATE(YEAR($AD642),MONTH($AD642),1),DATE(YEAR($AE642),MONTH($AE642),28)),0)</f>
      </c>
      <c r="AK642" s="18">
        <f>IFERROR(_xlfn.BETA.DIST(DATE(YEAR(AK$2),MONTH(AK$2),15),$AD$2,$AE$2,FALSE,DATE(YEAR($AD642),MONTH($AD642),1),DATE(YEAR($AE642),MONTH($AE642),28)),0)</f>
      </c>
      <c r="AL642" s="18">
        <f>IFERROR(_xlfn.BETA.DIST(DATE(YEAR(AL$2),MONTH(AL$2),15),$AD$2,$AE$2,FALSE,DATE(YEAR($AD642),MONTH($AD642),1),DATE(YEAR($AE642),MONTH($AE642),28)),0)</f>
      </c>
      <c r="AM642" s="18">
        <f>IFERROR(_xlfn.BETA.DIST(DATE(YEAR(AM$2),MONTH(AM$2),15),$AD$2,$AE$2,FALSE,DATE(YEAR($AD642),MONTH($AD642),1),DATE(YEAR($AE642),MONTH($AE642),28)),0)</f>
      </c>
      <c r="AN642" s="18">
        <f>IFERROR(_xlfn.BETA.DIST(DATE(YEAR(AN$2),MONTH(AN$2),15),$AD$2,$AE$2,FALSE,DATE(YEAR($AD642),MONTH($AD642),1),DATE(YEAR($AE642),MONTH($AE642),28)),0)</f>
      </c>
      <c r="AO642" s="18">
        <f>IFERROR(_xlfn.BETA.DIST(DATE(YEAR(AO$2),MONTH(AO$2),15),$AD$2,$AE$2,FALSE,DATE(YEAR($AD642),MONTH($AD642),1),DATE(YEAR($AE642),MONTH($AE642),28)),0)</f>
      </c>
      <c r="AP642" s="18">
        <f>IFERROR(_xlfn.BETA.DIST(DATE(YEAR(AP$2),MONTH(AP$2),15),$AD$2,$AE$2,FALSE,DATE(YEAR($AD642),MONTH($AD642),1),DATE(YEAR($AE642),MONTH($AE642),28)),0)</f>
      </c>
      <c r="AQ642" s="18">
        <f>IFERROR(_xlfn.BETA.DIST(DATE(YEAR(AQ$2),MONTH(AQ$2),15),$AD$2,$AE$2,FALSE,DATE(YEAR($AD642),MONTH($AD642),1),DATE(YEAR($AE642),MONTH($AE642),28)),0)</f>
      </c>
      <c r="AR642" s="18">
        <f>IFERROR(_xlfn.BETA.DIST(DATE(YEAR(AR$2),MONTH(AR$2),15),$AD$2,$AE$2,FALSE,DATE(YEAR($AD642),MONTH($AD642),1),DATE(YEAR($AE642),MONTH($AE642),28)),0)</f>
      </c>
      <c r="AS642" s="18">
        <f>IFERROR(_xlfn.BETA.DIST(DATE(YEAR(AS$2),MONTH(AS$2),15),$AD$2,$AE$2,FALSE,DATE(YEAR($AD642),MONTH($AD642),1),DATE(YEAR($AE642),MONTH($AE642),28)),0)</f>
      </c>
      <c r="AT642" s="18">
        <f>IFERROR(_xlfn.BETA.DIST(DATE(YEAR(AT$2),MONTH(AT$2),15),$AD$2,$AE$2,FALSE,DATE(YEAR($AD642),MONTH($AD642),1),DATE(YEAR($AE642),MONTH($AE642),28)),0)</f>
      </c>
      <c r="AU642" s="18">
        <f>IFERROR(_xlfn.BETA.DIST(DATE(YEAR(AU$2),MONTH(AU$2),15),$AD$2,$AE$2,FALSE,DATE(YEAR($AD642),MONTH($AD642),1),DATE(YEAR($AE642),MONTH($AE642),28)),0)</f>
      </c>
      <c r="AV642" s="18">
        <f>SUM(AG642:AU642)</f>
      </c>
      <c r="AW642" s="18">
        <f>IF(J642&lt;&gt;0,J642,IF($AV642=0,0,AG642/$AV642*$Z642))</f>
      </c>
      <c r="AX642" s="18">
        <f>IF(K642&lt;&gt;0,K642,IF($AV642=0,0,AH642/$AV642*$Z642))</f>
      </c>
      <c r="AY642" s="18">
        <f>IF(L642&lt;&gt;0,L642,IF($AV642=0,0,AI642/$AV642*$Z642))</f>
      </c>
      <c r="AZ642" s="18">
        <f>IF(M642&lt;&gt;0,M642,IF($AV642=0,0,AJ642/$AV642*$Z642))</f>
      </c>
      <c r="BA642" s="18">
        <f>IF(N642&lt;&gt;0,N642,IF($AV642=0,0,AK642/$AV642*$Z642))</f>
      </c>
      <c r="BB642" s="18">
        <f>IF(O642&lt;&gt;0,O642,IF($AV642=0,0,AL642/$AV642*$Z642))</f>
      </c>
      <c r="BC642" s="18">
        <f>IF(P642&lt;&gt;0,P642,IF($AV642=0,0,AM642/$AV642*$Z642))</f>
      </c>
      <c r="BD642" s="18">
        <f>IF(Q642&lt;&gt;0,Q642,IF($AV642=0,0,AN642/$AV642*$Z642))</f>
      </c>
      <c r="BE642" s="18">
        <f>IF(R642&lt;&gt;0,R642,IF($AV642=0,0,AO642/$AV642*$Z642))</f>
      </c>
      <c r="BF642" s="18">
        <f>IF(S642&lt;&gt;0,S642,IF($AV642=0,0,AP642/$AV642*$Z642))</f>
      </c>
      <c r="BG642" s="18">
        <f>IF(T642&lt;&gt;0,T642,IF($AV642=0,0,AQ642/$AV642*$Z642))</f>
      </c>
      <c r="BH642" s="18">
        <f>IF(U642&lt;&gt;0,U642,IF($AV642=0,0,AR642/$AV642*$Z642))</f>
      </c>
      <c r="BI642" s="18">
        <f>IF(V642&lt;&gt;0,V642,IF($AV642=0,0,AS642/$AV642*$Z642))</f>
      </c>
      <c r="BJ642" s="18">
        <f>IF(W642&lt;&gt;0,W642,IF($AV642=0,0,AT642/$AV642*$Z642))</f>
      </c>
      <c r="BK642" s="18">
        <f>IF(X642&lt;&gt;0,X642,IF($AV642=0,0,AU642/$AV642*$Z642))</f>
      </c>
      <c r="BL642" s="18">
        <f>SUM(AW642:BK642)</f>
      </c>
      <c r="BM642" s="18">
        <f>I642-BL642</f>
      </c>
    </row>
    <row r="643" outlineLevel="4">
      <c r="A643" s="5" t="str">
        <v>14.3.5</v>
      </c>
      <c r="B643" s="5" t="str">
        <v/>
      </c>
      <c r="C643" s="5" t="str">
        <v>BSPRELGENT705</v>
      </c>
      <c r="D643" s="5" t="str">
        <v>BSPRELGENT705</v>
      </c>
      <c r="E643" s="19">
        <f>IFERROR(_xlfn.XLOOKUP(F643,Assumptions!B:B,Assumptions!C:C),0)</f>
      </c>
      <c r="F643" s="5" t="str">
        <v>Site Delivery USD</v>
      </c>
      <c r="G643" s="5" t="str">
        <v/>
      </c>
      <c r="H643" s="18">
        <f>G641*E643</f>
      </c>
      <c r="I643" s="18">
        <f>H643*(1-0)</f>
      </c>
      <c r="J643" s="18">
        <v>0</v>
      </c>
      <c r="K643" s="18">
        <v>0</v>
      </c>
      <c r="L643" s="18">
        <v>0</v>
      </c>
      <c r="M643" s="18">
        <v>0</v>
      </c>
      <c r="N643" s="18">
        <v>0</v>
      </c>
      <c r="O643" s="18">
        <v>0</v>
      </c>
      <c r="P643" s="18">
        <v>0</v>
      </c>
      <c r="Q643" s="18">
        <v>0</v>
      </c>
      <c r="R643" s="18">
        <v>0</v>
      </c>
      <c r="S643" s="18">
        <v>0</v>
      </c>
      <c r="T643" s="18">
        <v>0</v>
      </c>
      <c r="U643" s="18">
        <v>0</v>
      </c>
      <c r="V643" s="18">
        <v>0</v>
      </c>
      <c r="W643" s="18">
        <v>0</v>
      </c>
      <c r="X643" s="18">
        <v>0</v>
      </c>
      <c r="Y643" s="18">
        <f>SUM(J643:X643)</f>
      </c>
      <c r="Z643" s="18">
        <f>I643-Y643</f>
      </c>
      <c r="AA643" s="20">
        <v>46274</v>
      </c>
      <c r="AB643" s="20">
        <v>46274</v>
      </c>
      <c r="AC643" s="18">
        <f>IFERROR(_xlfn.XLOOKUP(F643,Assumptions!B:B,Assumptions!D:D),0)</f>
      </c>
      <c r="AD643" s="20">
        <f>AA643+AC643</f>
      </c>
      <c r="AE643" s="20">
        <f>AC643+AB643</f>
      </c>
      <c r="AF643" s="5" t="str">
        <v/>
      </c>
      <c r="AG643" s="18">
        <f>IFERROR(_xlfn.BETA.DIST(DATE(YEAR(AG$2),MONTH(AG$2),15),$AD$2,$AE$2,FALSE,DATE(YEAR($AD643),MONTH($AD643),1),DATE(YEAR($AE643),MONTH($AE643),28)),0)</f>
      </c>
      <c r="AH643" s="18">
        <f>IFERROR(_xlfn.BETA.DIST(DATE(YEAR(AH$2),MONTH(AH$2),15),$AD$2,$AE$2,FALSE,DATE(YEAR($AD643),MONTH($AD643),1),DATE(YEAR($AE643),MONTH($AE643),28)),0)</f>
      </c>
      <c r="AI643" s="18">
        <f>IFERROR(_xlfn.BETA.DIST(DATE(YEAR(AI$2),MONTH(AI$2),15),$AD$2,$AE$2,FALSE,DATE(YEAR($AD643),MONTH($AD643),1),DATE(YEAR($AE643),MONTH($AE643),28)),0)</f>
      </c>
      <c r="AJ643" s="18">
        <f>IFERROR(_xlfn.BETA.DIST(DATE(YEAR(AJ$2),MONTH(AJ$2),15),$AD$2,$AE$2,FALSE,DATE(YEAR($AD643),MONTH($AD643),1),DATE(YEAR($AE643),MONTH($AE643),28)),0)</f>
      </c>
      <c r="AK643" s="18">
        <f>IFERROR(_xlfn.BETA.DIST(DATE(YEAR(AK$2),MONTH(AK$2),15),$AD$2,$AE$2,FALSE,DATE(YEAR($AD643),MONTH($AD643),1),DATE(YEAR($AE643),MONTH($AE643),28)),0)</f>
      </c>
      <c r="AL643" s="18">
        <f>IFERROR(_xlfn.BETA.DIST(DATE(YEAR(AL$2),MONTH(AL$2),15),$AD$2,$AE$2,FALSE,DATE(YEAR($AD643),MONTH($AD643),1),DATE(YEAR($AE643),MONTH($AE643),28)),0)</f>
      </c>
      <c r="AM643" s="18">
        <f>IFERROR(_xlfn.BETA.DIST(DATE(YEAR(AM$2),MONTH(AM$2),15),$AD$2,$AE$2,FALSE,DATE(YEAR($AD643),MONTH($AD643),1),DATE(YEAR($AE643),MONTH($AE643),28)),0)</f>
      </c>
      <c r="AN643" s="18">
        <f>IFERROR(_xlfn.BETA.DIST(DATE(YEAR(AN$2),MONTH(AN$2),15),$AD$2,$AE$2,FALSE,DATE(YEAR($AD643),MONTH($AD643),1),DATE(YEAR($AE643),MONTH($AE643),28)),0)</f>
      </c>
      <c r="AO643" s="18">
        <f>IFERROR(_xlfn.BETA.DIST(DATE(YEAR(AO$2),MONTH(AO$2),15),$AD$2,$AE$2,FALSE,DATE(YEAR($AD643),MONTH($AD643),1),DATE(YEAR($AE643),MONTH($AE643),28)),0)</f>
      </c>
      <c r="AP643" s="18">
        <f>IFERROR(_xlfn.BETA.DIST(DATE(YEAR(AP$2),MONTH(AP$2),15),$AD$2,$AE$2,FALSE,DATE(YEAR($AD643),MONTH($AD643),1),DATE(YEAR($AE643),MONTH($AE643),28)),0)</f>
      </c>
      <c r="AQ643" s="18">
        <f>IFERROR(_xlfn.BETA.DIST(DATE(YEAR(AQ$2),MONTH(AQ$2),15),$AD$2,$AE$2,FALSE,DATE(YEAR($AD643),MONTH($AD643),1),DATE(YEAR($AE643),MONTH($AE643),28)),0)</f>
      </c>
      <c r="AR643" s="18">
        <f>IFERROR(_xlfn.BETA.DIST(DATE(YEAR(AR$2),MONTH(AR$2),15),$AD$2,$AE$2,FALSE,DATE(YEAR($AD643),MONTH($AD643),1),DATE(YEAR($AE643),MONTH($AE643),28)),0)</f>
      </c>
      <c r="AS643" s="18">
        <f>IFERROR(_xlfn.BETA.DIST(DATE(YEAR(AS$2),MONTH(AS$2),15),$AD$2,$AE$2,FALSE,DATE(YEAR($AD643),MONTH($AD643),1),DATE(YEAR($AE643),MONTH($AE643),28)),0)</f>
      </c>
      <c r="AT643" s="18">
        <f>IFERROR(_xlfn.BETA.DIST(DATE(YEAR(AT$2),MONTH(AT$2),15),$AD$2,$AE$2,FALSE,DATE(YEAR($AD643),MONTH($AD643),1),DATE(YEAR($AE643),MONTH($AE643),28)),0)</f>
      </c>
      <c r="AU643" s="18">
        <f>IFERROR(_xlfn.BETA.DIST(DATE(YEAR(AU$2),MONTH(AU$2),15),$AD$2,$AE$2,FALSE,DATE(YEAR($AD643),MONTH($AD643),1),DATE(YEAR($AE643),MONTH($AE643),28)),0)</f>
      </c>
      <c r="AV643" s="18">
        <f>SUM(AG643:AU643)</f>
      </c>
      <c r="AW643" s="18">
        <f>IF(J643&lt;&gt;0,J643,IF($AV643=0,0,AG643/$AV643*$Z643))</f>
      </c>
      <c r="AX643" s="18">
        <f>IF(K643&lt;&gt;0,K643,IF($AV643=0,0,AH643/$AV643*$Z643))</f>
      </c>
      <c r="AY643" s="18">
        <f>IF(L643&lt;&gt;0,L643,IF($AV643=0,0,AI643/$AV643*$Z643))</f>
      </c>
      <c r="AZ643" s="18">
        <f>IF(M643&lt;&gt;0,M643,IF($AV643=0,0,AJ643/$AV643*$Z643))</f>
      </c>
      <c r="BA643" s="18">
        <f>IF(N643&lt;&gt;0,N643,IF($AV643=0,0,AK643/$AV643*$Z643))</f>
      </c>
      <c r="BB643" s="18">
        <f>IF(O643&lt;&gt;0,O643,IF($AV643=0,0,AL643/$AV643*$Z643))</f>
      </c>
      <c r="BC643" s="18">
        <f>IF(P643&lt;&gt;0,P643,IF($AV643=0,0,AM643/$AV643*$Z643))</f>
      </c>
      <c r="BD643" s="18">
        <f>IF(Q643&lt;&gt;0,Q643,IF($AV643=0,0,AN643/$AV643*$Z643))</f>
      </c>
      <c r="BE643" s="18">
        <f>IF(R643&lt;&gt;0,R643,IF($AV643=0,0,AO643/$AV643*$Z643))</f>
      </c>
      <c r="BF643" s="18">
        <f>IF(S643&lt;&gt;0,S643,IF($AV643=0,0,AP643/$AV643*$Z643))</f>
      </c>
      <c r="BG643" s="18">
        <f>IF(T643&lt;&gt;0,T643,IF($AV643=0,0,AQ643/$AV643*$Z643))</f>
      </c>
      <c r="BH643" s="18">
        <f>IF(U643&lt;&gt;0,U643,IF($AV643=0,0,AR643/$AV643*$Z643))</f>
      </c>
      <c r="BI643" s="18">
        <f>IF(V643&lt;&gt;0,V643,IF($AV643=0,0,AS643/$AV643*$Z643))</f>
      </c>
      <c r="BJ643" s="18">
        <f>IF(W643&lt;&gt;0,W643,IF($AV643=0,0,AT643/$AV643*$Z643))</f>
      </c>
      <c r="BK643" s="18">
        <f>IF(X643&lt;&gt;0,X643,IF($AV643=0,0,AU643/$AV643*$Z643))</f>
      </c>
      <c r="BL643" s="18">
        <f>SUM(AW643:BK643)</f>
      </c>
      <c r="BM643" s="18">
        <f>I643-BL643</f>
      </c>
    </row>
    <row r="644" outlineLevel="4">
      <c r="A644" s="5" t="str">
        <v>14.3.5</v>
      </c>
      <c r="B644" s="5" t="str">
        <v/>
      </c>
      <c r="C644" s="5" t="str">
        <v>BSKDGNGENGR07</v>
      </c>
      <c r="D644" s="5" t="str">
        <v>BSKDGNGENGR07</v>
      </c>
      <c r="E644" s="19">
        <f>IFERROR(_xlfn.XLOOKUP(F644,Assumptions!B:B,Assumptions!C:C),0)</f>
      </c>
      <c r="F644" s="5" t="str">
        <v>Retention</v>
      </c>
      <c r="G644" s="5" t="str">
        <v/>
      </c>
      <c r="H644" s="18">
        <f>G641*E644</f>
      </c>
      <c r="I644" s="18">
        <f>H644*(1-0)</f>
      </c>
      <c r="J644" s="18">
        <v>0</v>
      </c>
      <c r="K644" s="18">
        <v>0</v>
      </c>
      <c r="L644" s="18">
        <v>0</v>
      </c>
      <c r="M644" s="18">
        <v>0</v>
      </c>
      <c r="N644" s="18">
        <v>0</v>
      </c>
      <c r="O644" s="18">
        <v>0</v>
      </c>
      <c r="P644" s="18">
        <v>0</v>
      </c>
      <c r="Q644" s="18">
        <v>0</v>
      </c>
      <c r="R644" s="18">
        <v>0</v>
      </c>
      <c r="S644" s="18">
        <v>0</v>
      </c>
      <c r="T644" s="18">
        <v>0</v>
      </c>
      <c r="U644" s="18">
        <v>0</v>
      </c>
      <c r="V644" s="18">
        <v>0</v>
      </c>
      <c r="W644" s="18">
        <v>0</v>
      </c>
      <c r="X644" s="18">
        <v>0</v>
      </c>
      <c r="Y644" s="18">
        <f>SUM(J644:X644)</f>
      </c>
      <c r="Z644" s="18">
        <f>I644-Y644</f>
      </c>
      <c r="AA644" s="20">
        <v>46483</v>
      </c>
      <c r="AB644" s="20">
        <v>46483</v>
      </c>
      <c r="AC644" s="18">
        <f>IFERROR(_xlfn.XLOOKUP(F644,Assumptions!B:B,Assumptions!D:D),0)</f>
      </c>
      <c r="AD644" s="20">
        <f>AA644+AC644</f>
      </c>
      <c r="AE644" s="20">
        <f>AC644+AB644</f>
      </c>
      <c r="AF644" s="5" t="str">
        <v/>
      </c>
      <c r="AG644" s="18">
        <f>IFERROR(_xlfn.BETA.DIST(DATE(YEAR(AG$2),MONTH(AG$2),15),$AD$2,$AE$2,FALSE,DATE(YEAR($AD644),MONTH($AD644),1),DATE(YEAR($AE644),MONTH($AE644),28)),0)</f>
      </c>
      <c r="AH644" s="18">
        <f>IFERROR(_xlfn.BETA.DIST(DATE(YEAR(AH$2),MONTH(AH$2),15),$AD$2,$AE$2,FALSE,DATE(YEAR($AD644),MONTH($AD644),1),DATE(YEAR($AE644),MONTH($AE644),28)),0)</f>
      </c>
      <c r="AI644" s="18">
        <f>IFERROR(_xlfn.BETA.DIST(DATE(YEAR(AI$2),MONTH(AI$2),15),$AD$2,$AE$2,FALSE,DATE(YEAR($AD644),MONTH($AD644),1),DATE(YEAR($AE644),MONTH($AE644),28)),0)</f>
      </c>
      <c r="AJ644" s="18">
        <f>IFERROR(_xlfn.BETA.DIST(DATE(YEAR(AJ$2),MONTH(AJ$2),15),$AD$2,$AE$2,FALSE,DATE(YEAR($AD644),MONTH($AD644),1),DATE(YEAR($AE644),MONTH($AE644),28)),0)</f>
      </c>
      <c r="AK644" s="18">
        <f>IFERROR(_xlfn.BETA.DIST(DATE(YEAR(AK$2),MONTH(AK$2),15),$AD$2,$AE$2,FALSE,DATE(YEAR($AD644),MONTH($AD644),1),DATE(YEAR($AE644),MONTH($AE644),28)),0)</f>
      </c>
      <c r="AL644" s="18">
        <f>IFERROR(_xlfn.BETA.DIST(DATE(YEAR(AL$2),MONTH(AL$2),15),$AD$2,$AE$2,FALSE,DATE(YEAR($AD644),MONTH($AD644),1),DATE(YEAR($AE644),MONTH($AE644),28)),0)</f>
      </c>
      <c r="AM644" s="18">
        <f>IFERROR(_xlfn.BETA.DIST(DATE(YEAR(AM$2),MONTH(AM$2),15),$AD$2,$AE$2,FALSE,DATE(YEAR($AD644),MONTH($AD644),1),DATE(YEAR($AE644),MONTH($AE644),28)),0)</f>
      </c>
      <c r="AN644" s="18">
        <f>IFERROR(_xlfn.BETA.DIST(DATE(YEAR(AN$2),MONTH(AN$2),15),$AD$2,$AE$2,FALSE,DATE(YEAR($AD644),MONTH($AD644),1),DATE(YEAR($AE644),MONTH($AE644),28)),0)</f>
      </c>
      <c r="AO644" s="18">
        <f>IFERROR(_xlfn.BETA.DIST(DATE(YEAR(AO$2),MONTH(AO$2),15),$AD$2,$AE$2,FALSE,DATE(YEAR($AD644),MONTH($AD644),1),DATE(YEAR($AE644),MONTH($AE644),28)),0)</f>
      </c>
      <c r="AP644" s="18">
        <f>IFERROR(_xlfn.BETA.DIST(DATE(YEAR(AP$2),MONTH(AP$2),15),$AD$2,$AE$2,FALSE,DATE(YEAR($AD644),MONTH($AD644),1),DATE(YEAR($AE644),MONTH($AE644),28)),0)</f>
      </c>
      <c r="AQ644" s="18">
        <f>IFERROR(_xlfn.BETA.DIST(DATE(YEAR(AQ$2),MONTH(AQ$2),15),$AD$2,$AE$2,FALSE,DATE(YEAR($AD644),MONTH($AD644),1),DATE(YEAR($AE644),MONTH($AE644),28)),0)</f>
      </c>
      <c r="AR644" s="18">
        <f>IFERROR(_xlfn.BETA.DIST(DATE(YEAR(AR$2),MONTH(AR$2),15),$AD$2,$AE$2,FALSE,DATE(YEAR($AD644),MONTH($AD644),1),DATE(YEAR($AE644),MONTH($AE644),28)),0)</f>
      </c>
      <c r="AS644" s="18">
        <f>IFERROR(_xlfn.BETA.DIST(DATE(YEAR(AS$2),MONTH(AS$2),15),$AD$2,$AE$2,FALSE,DATE(YEAR($AD644),MONTH($AD644),1),DATE(YEAR($AE644),MONTH($AE644),28)),0)</f>
      </c>
      <c r="AT644" s="18">
        <f>IFERROR(_xlfn.BETA.DIST(DATE(YEAR(AT$2),MONTH(AT$2),15),$AD$2,$AE$2,FALSE,DATE(YEAR($AD644),MONTH($AD644),1),DATE(YEAR($AE644),MONTH($AE644),28)),0)</f>
      </c>
      <c r="AU644" s="18">
        <f>IFERROR(_xlfn.BETA.DIST(DATE(YEAR(AU$2),MONTH(AU$2),15),$AD$2,$AE$2,FALSE,DATE(YEAR($AD644),MONTH($AD644),1),DATE(YEAR($AE644),MONTH($AE644),28)),0)</f>
      </c>
      <c r="AV644" s="18">
        <f>SUM(AG644:AU644)</f>
      </c>
      <c r="AW644" s="18">
        <f>IF(J644&lt;&gt;0,J644,IF($AV644=0,0,AG644/$AV644*$Z644))</f>
      </c>
      <c r="AX644" s="18">
        <f>IF(K644&lt;&gt;0,K644,IF($AV644=0,0,AH644/$AV644*$Z644))</f>
      </c>
      <c r="AY644" s="18">
        <f>IF(L644&lt;&gt;0,L644,IF($AV644=0,0,AI644/$AV644*$Z644))</f>
      </c>
      <c r="AZ644" s="18">
        <f>IF(M644&lt;&gt;0,M644,IF($AV644=0,0,AJ644/$AV644*$Z644))</f>
      </c>
      <c r="BA644" s="18">
        <f>IF(N644&lt;&gt;0,N644,IF($AV644=0,0,AK644/$AV644*$Z644))</f>
      </c>
      <c r="BB644" s="18">
        <f>IF(O644&lt;&gt;0,O644,IF($AV644=0,0,AL644/$AV644*$Z644))</f>
      </c>
      <c r="BC644" s="18">
        <f>IF(P644&lt;&gt;0,P644,IF($AV644=0,0,AM644/$AV644*$Z644))</f>
      </c>
      <c r="BD644" s="18">
        <f>IF(Q644&lt;&gt;0,Q644,IF($AV644=0,0,AN644/$AV644*$Z644))</f>
      </c>
      <c r="BE644" s="18">
        <f>IF(R644&lt;&gt;0,R644,IF($AV644=0,0,AO644/$AV644*$Z644))</f>
      </c>
      <c r="BF644" s="18">
        <f>IF(S644&lt;&gt;0,S644,IF($AV644=0,0,AP644/$AV644*$Z644))</f>
      </c>
      <c r="BG644" s="18">
        <f>IF(T644&lt;&gt;0,T644,IF($AV644=0,0,AQ644/$AV644*$Z644))</f>
      </c>
      <c r="BH644" s="18">
        <f>IF(U644&lt;&gt;0,U644,IF($AV644=0,0,AR644/$AV644*$Z644))</f>
      </c>
      <c r="BI644" s="18">
        <f>IF(V644&lt;&gt;0,V644,IF($AV644=0,0,AS644/$AV644*$Z644))</f>
      </c>
      <c r="BJ644" s="18">
        <f>IF(W644&lt;&gt;0,W644,IF($AV644=0,0,AT644/$AV644*$Z644))</f>
      </c>
      <c r="BK644" s="18">
        <f>IF(X644&lt;&gt;0,X644,IF($AV644=0,0,AU644/$AV644*$Z644))</f>
      </c>
      <c r="BL644" s="18">
        <f>SUM(AW644:BK644)</f>
      </c>
      <c r="BM644" s="18">
        <f>I644-BL644</f>
      </c>
    </row>
    <row r="645" outlineLevel="3">
      <c r="A645" s="17" t="str">
        <v>14.3.7</v>
      </c>
      <c r="B645" s="17" t="str">
        <v/>
      </c>
      <c r="C645" s="17" t="str">
        <v/>
      </c>
      <c r="D645" s="17" t="str">
        <v/>
      </c>
      <c r="E645" s="17" t="str">
        <v>14.3.7</v>
      </c>
      <c r="F645" s="17" t="str">
        <v>Cooling fan complete with motor</v>
      </c>
      <c r="G645" s="17">
        <v>1778.66</v>
      </c>
      <c r="H645" s="17" t="str">
        <v/>
      </c>
      <c r="I645" s="17" t="str">
        <v/>
      </c>
      <c r="J645" s="17" t="str">
        <v/>
      </c>
      <c r="K645" s="17" t="str">
        <v/>
      </c>
      <c r="L645" s="17" t="str">
        <v/>
      </c>
      <c r="M645" s="17" t="str">
        <v/>
      </c>
      <c r="N645" s="17" t="str">
        <v/>
      </c>
      <c r="O645" s="17" t="str">
        <v/>
      </c>
      <c r="P645" s="17" t="str">
        <v/>
      </c>
      <c r="Q645" s="17" t="str">
        <v/>
      </c>
      <c r="R645" s="17" t="str">
        <v/>
      </c>
      <c r="S645" s="17" t="str">
        <v/>
      </c>
      <c r="T645" s="17" t="str">
        <v/>
      </c>
      <c r="U645" s="17" t="str">
        <v/>
      </c>
      <c r="V645" s="17" t="str">
        <v/>
      </c>
      <c r="W645" s="17" t="str">
        <v/>
      </c>
      <c r="X645" s="17" t="str">
        <v/>
      </c>
      <c r="Y645" s="17" t="str">
        <v/>
      </c>
      <c r="Z645" s="17" t="str">
        <v/>
      </c>
      <c r="AA645" s="17" t="str">
        <v/>
      </c>
      <c r="AB645" s="17" t="str">
        <v/>
      </c>
      <c r="AC645" s="17" t="str">
        <v/>
      </c>
      <c r="AD645" s="17" t="str">
        <v/>
      </c>
      <c r="AE645" s="17" t="str">
        <v/>
      </c>
      <c r="AF645" s="5" t="str">
        <v/>
      </c>
      <c r="AG645" s="18">
        <f>IFERROR(_xlfn.BETA.DIST(DATE(YEAR(AG$2),MONTH(AG$2),15),$AD$2,$AE$2,FALSE,DATE(YEAR($AD645),MONTH($AD645),1),DATE(YEAR($AE645),MONTH($AE645),28)),0)</f>
      </c>
      <c r="AH645" s="18">
        <f>IFERROR(_xlfn.BETA.DIST(DATE(YEAR(AH$2),MONTH(AH$2),15),$AD$2,$AE$2,FALSE,DATE(YEAR($AD645),MONTH($AD645),1),DATE(YEAR($AE645),MONTH($AE645),28)),0)</f>
      </c>
      <c r="AI645" s="18">
        <f>IFERROR(_xlfn.BETA.DIST(DATE(YEAR(AI$2),MONTH(AI$2),15),$AD$2,$AE$2,FALSE,DATE(YEAR($AD645),MONTH($AD645),1),DATE(YEAR($AE645),MONTH($AE645),28)),0)</f>
      </c>
      <c r="AJ645" s="18">
        <f>IFERROR(_xlfn.BETA.DIST(DATE(YEAR(AJ$2),MONTH(AJ$2),15),$AD$2,$AE$2,FALSE,DATE(YEAR($AD645),MONTH($AD645),1),DATE(YEAR($AE645),MONTH($AE645),28)),0)</f>
      </c>
      <c r="AK645" s="18">
        <f>IFERROR(_xlfn.BETA.DIST(DATE(YEAR(AK$2),MONTH(AK$2),15),$AD$2,$AE$2,FALSE,DATE(YEAR($AD645),MONTH($AD645),1),DATE(YEAR($AE645),MONTH($AE645),28)),0)</f>
      </c>
      <c r="AL645" s="18">
        <f>IFERROR(_xlfn.BETA.DIST(DATE(YEAR(AL$2),MONTH(AL$2),15),$AD$2,$AE$2,FALSE,DATE(YEAR($AD645),MONTH($AD645),1),DATE(YEAR($AE645),MONTH($AE645),28)),0)</f>
      </c>
      <c r="AM645" s="18">
        <f>IFERROR(_xlfn.BETA.DIST(DATE(YEAR(AM$2),MONTH(AM$2),15),$AD$2,$AE$2,FALSE,DATE(YEAR($AD645),MONTH($AD645),1),DATE(YEAR($AE645),MONTH($AE645),28)),0)</f>
      </c>
      <c r="AN645" s="18">
        <f>IFERROR(_xlfn.BETA.DIST(DATE(YEAR(AN$2),MONTH(AN$2),15),$AD$2,$AE$2,FALSE,DATE(YEAR($AD645),MONTH($AD645),1),DATE(YEAR($AE645),MONTH($AE645),28)),0)</f>
      </c>
      <c r="AO645" s="18">
        <f>IFERROR(_xlfn.BETA.DIST(DATE(YEAR(AO$2),MONTH(AO$2),15),$AD$2,$AE$2,FALSE,DATE(YEAR($AD645),MONTH($AD645),1),DATE(YEAR($AE645),MONTH($AE645),28)),0)</f>
      </c>
      <c r="AP645" s="18">
        <f>IFERROR(_xlfn.BETA.DIST(DATE(YEAR(AP$2),MONTH(AP$2),15),$AD$2,$AE$2,FALSE,DATE(YEAR($AD645),MONTH($AD645),1),DATE(YEAR($AE645),MONTH($AE645),28)),0)</f>
      </c>
      <c r="AQ645" s="18">
        <f>IFERROR(_xlfn.BETA.DIST(DATE(YEAR(AQ$2),MONTH(AQ$2),15),$AD$2,$AE$2,FALSE,DATE(YEAR($AD645),MONTH($AD645),1),DATE(YEAR($AE645),MONTH($AE645),28)),0)</f>
      </c>
      <c r="AR645" s="18">
        <f>IFERROR(_xlfn.BETA.DIST(DATE(YEAR(AR$2),MONTH(AR$2),15),$AD$2,$AE$2,FALSE,DATE(YEAR($AD645),MONTH($AD645),1),DATE(YEAR($AE645),MONTH($AE645),28)),0)</f>
      </c>
      <c r="AS645" s="18">
        <f>IFERROR(_xlfn.BETA.DIST(DATE(YEAR(AS$2),MONTH(AS$2),15),$AD$2,$AE$2,FALSE,DATE(YEAR($AD645),MONTH($AD645),1),DATE(YEAR($AE645),MONTH($AE645),28)),0)</f>
      </c>
      <c r="AT645" s="18">
        <f>IFERROR(_xlfn.BETA.DIST(DATE(YEAR(AT$2),MONTH(AT$2),15),$AD$2,$AE$2,FALSE,DATE(YEAR($AD645),MONTH($AD645),1),DATE(YEAR($AE645),MONTH($AE645),28)),0)</f>
      </c>
      <c r="AU645" s="18">
        <f>IFERROR(_xlfn.BETA.DIST(DATE(YEAR(AU$2),MONTH(AU$2),15),$AD$2,$AE$2,FALSE,DATE(YEAR($AD645),MONTH($AD645),1),DATE(YEAR($AE645),MONTH($AE645),28)),0)</f>
      </c>
      <c r="AV645" s="18">
        <f>SUM(AG645:AU645)</f>
      </c>
      <c r="AW645" s="18">
        <f>IF(J645&lt;&gt;0,J645,IF($AV645=0,0,AG645/$AV645*$Z645))</f>
      </c>
      <c r="AX645" s="18">
        <f>IF(K645&lt;&gt;0,K645,IF($AV645=0,0,AH645/$AV645*$Z645))</f>
      </c>
      <c r="AY645" s="18">
        <f>IF(L645&lt;&gt;0,L645,IF($AV645=0,0,AI645/$AV645*$Z645))</f>
      </c>
      <c r="AZ645" s="18">
        <f>IF(M645&lt;&gt;0,M645,IF($AV645=0,0,AJ645/$AV645*$Z645))</f>
      </c>
      <c r="BA645" s="18">
        <f>IF(N645&lt;&gt;0,N645,IF($AV645=0,0,AK645/$AV645*$Z645))</f>
      </c>
      <c r="BB645" s="18">
        <f>IF(O645&lt;&gt;0,O645,IF($AV645=0,0,AL645/$AV645*$Z645))</f>
      </c>
      <c r="BC645" s="18">
        <f>IF(P645&lt;&gt;0,P645,IF($AV645=0,0,AM645/$AV645*$Z645))</f>
      </c>
      <c r="BD645" s="18">
        <f>IF(Q645&lt;&gt;0,Q645,IF($AV645=0,0,AN645/$AV645*$Z645))</f>
      </c>
      <c r="BE645" s="18">
        <f>IF(R645&lt;&gt;0,R645,IF($AV645=0,0,AO645/$AV645*$Z645))</f>
      </c>
      <c r="BF645" s="18">
        <f>IF(S645&lt;&gt;0,S645,IF($AV645=0,0,AP645/$AV645*$Z645))</f>
      </c>
      <c r="BG645" s="18">
        <f>IF(T645&lt;&gt;0,T645,IF($AV645=0,0,AQ645/$AV645*$Z645))</f>
      </c>
      <c r="BH645" s="18">
        <f>IF(U645&lt;&gt;0,U645,IF($AV645=0,0,AR645/$AV645*$Z645))</f>
      </c>
      <c r="BI645" s="18">
        <f>IF(V645&lt;&gt;0,V645,IF($AV645=0,0,AS645/$AV645*$Z645))</f>
      </c>
      <c r="BJ645" s="18">
        <f>IF(W645&lt;&gt;0,W645,IF($AV645=0,0,AT645/$AV645*$Z645))</f>
      </c>
      <c r="BK645" s="18">
        <f>IF(X645&lt;&gt;0,X645,IF($AV645=0,0,AU645/$AV645*$Z645))</f>
      </c>
      <c r="BL645" s="18">
        <f>SUM(AW645:BK645)</f>
      </c>
      <c r="BM645" s="17" t="str">
        <v/>
      </c>
    </row>
    <row r="646" outlineLevel="4">
      <c r="A646" s="5" t="str">
        <v>14.3.7</v>
      </c>
      <c r="B646" s="5" t="str">
        <v/>
      </c>
      <c r="C646" s="5" t="str">
        <v>BSKDGNGENGR05</v>
      </c>
      <c r="D646" s="5" t="str">
        <v>BSKDGNGENGR05</v>
      </c>
      <c r="E646" s="19">
        <f>IFERROR(_xlfn.XLOOKUP(F646,Assumptions!B:B,Assumptions!C:C),0)</f>
      </c>
      <c r="F646" s="5" t="str">
        <v>Advanced Payment</v>
      </c>
      <c r="G646" s="5" t="str">
        <v/>
      </c>
      <c r="H646" s="18">
        <f>G645*E646</f>
      </c>
      <c r="I646" s="18">
        <f>H646*(1-0)</f>
      </c>
      <c r="J646" s="18">
        <v>0</v>
      </c>
      <c r="K646" s="18">
        <v>0</v>
      </c>
      <c r="L646" s="18">
        <v>0</v>
      </c>
      <c r="M646" s="18">
        <v>0</v>
      </c>
      <c r="N646" s="18">
        <v>0</v>
      </c>
      <c r="O646" s="18">
        <v>0</v>
      </c>
      <c r="P646" s="18">
        <v>0</v>
      </c>
      <c r="Q646" s="18">
        <v>0</v>
      </c>
      <c r="R646" s="18">
        <v>0</v>
      </c>
      <c r="S646" s="18">
        <v>0</v>
      </c>
      <c r="T646" s="18">
        <v>0</v>
      </c>
      <c r="U646" s="18">
        <v>0</v>
      </c>
      <c r="V646" s="18">
        <v>0</v>
      </c>
      <c r="W646" s="18">
        <v>0</v>
      </c>
      <c r="X646" s="18">
        <v>0</v>
      </c>
      <c r="Y646" s="18">
        <f>SUM(J646:X646)</f>
      </c>
      <c r="Z646" s="18">
        <f>I646-Y646</f>
      </c>
      <c r="AA646" s="20">
        <v>46026</v>
      </c>
      <c r="AB646" s="20">
        <v>46026</v>
      </c>
      <c r="AC646" s="18">
        <f>IFERROR(_xlfn.XLOOKUP(F646,Assumptions!B:B,Assumptions!D:D),0)</f>
      </c>
      <c r="AD646" s="20">
        <f>AA646+AC646</f>
      </c>
      <c r="AE646" s="20">
        <f>AC646+AB646</f>
      </c>
      <c r="AF646" s="5" t="str">
        <v/>
      </c>
      <c r="AG646" s="18">
        <f>IFERROR(_xlfn.BETA.DIST(DATE(YEAR(AG$2),MONTH(AG$2),15),$AD$2,$AE$2,FALSE,DATE(YEAR($AD646),MONTH($AD646),1),DATE(YEAR($AE646),MONTH($AE646),28)),0)</f>
      </c>
      <c r="AH646" s="18">
        <f>IFERROR(_xlfn.BETA.DIST(DATE(YEAR(AH$2),MONTH(AH$2),15),$AD$2,$AE$2,FALSE,DATE(YEAR($AD646),MONTH($AD646),1),DATE(YEAR($AE646),MONTH($AE646),28)),0)</f>
      </c>
      <c r="AI646" s="18">
        <f>IFERROR(_xlfn.BETA.DIST(DATE(YEAR(AI$2),MONTH(AI$2),15),$AD$2,$AE$2,FALSE,DATE(YEAR($AD646),MONTH($AD646),1),DATE(YEAR($AE646),MONTH($AE646),28)),0)</f>
      </c>
      <c r="AJ646" s="18">
        <f>IFERROR(_xlfn.BETA.DIST(DATE(YEAR(AJ$2),MONTH(AJ$2),15),$AD$2,$AE$2,FALSE,DATE(YEAR($AD646),MONTH($AD646),1),DATE(YEAR($AE646),MONTH($AE646),28)),0)</f>
      </c>
      <c r="AK646" s="18">
        <f>IFERROR(_xlfn.BETA.DIST(DATE(YEAR(AK$2),MONTH(AK$2),15),$AD$2,$AE$2,FALSE,DATE(YEAR($AD646),MONTH($AD646),1),DATE(YEAR($AE646),MONTH($AE646),28)),0)</f>
      </c>
      <c r="AL646" s="18">
        <f>IFERROR(_xlfn.BETA.DIST(DATE(YEAR(AL$2),MONTH(AL$2),15),$AD$2,$AE$2,FALSE,DATE(YEAR($AD646),MONTH($AD646),1),DATE(YEAR($AE646),MONTH($AE646),28)),0)</f>
      </c>
      <c r="AM646" s="18">
        <f>IFERROR(_xlfn.BETA.DIST(DATE(YEAR(AM$2),MONTH(AM$2),15),$AD$2,$AE$2,FALSE,DATE(YEAR($AD646),MONTH($AD646),1),DATE(YEAR($AE646),MONTH($AE646),28)),0)</f>
      </c>
      <c r="AN646" s="18">
        <f>IFERROR(_xlfn.BETA.DIST(DATE(YEAR(AN$2),MONTH(AN$2),15),$AD$2,$AE$2,FALSE,DATE(YEAR($AD646),MONTH($AD646),1),DATE(YEAR($AE646),MONTH($AE646),28)),0)</f>
      </c>
      <c r="AO646" s="18">
        <f>IFERROR(_xlfn.BETA.DIST(DATE(YEAR(AO$2),MONTH(AO$2),15),$AD$2,$AE$2,FALSE,DATE(YEAR($AD646),MONTH($AD646),1),DATE(YEAR($AE646),MONTH($AE646),28)),0)</f>
      </c>
      <c r="AP646" s="18">
        <f>IFERROR(_xlfn.BETA.DIST(DATE(YEAR(AP$2),MONTH(AP$2),15),$AD$2,$AE$2,FALSE,DATE(YEAR($AD646),MONTH($AD646),1),DATE(YEAR($AE646),MONTH($AE646),28)),0)</f>
      </c>
      <c r="AQ646" s="18">
        <f>IFERROR(_xlfn.BETA.DIST(DATE(YEAR(AQ$2),MONTH(AQ$2),15),$AD$2,$AE$2,FALSE,DATE(YEAR($AD646),MONTH($AD646),1),DATE(YEAR($AE646),MONTH($AE646),28)),0)</f>
      </c>
      <c r="AR646" s="18">
        <f>IFERROR(_xlfn.BETA.DIST(DATE(YEAR(AR$2),MONTH(AR$2),15),$AD$2,$AE$2,FALSE,DATE(YEAR($AD646),MONTH($AD646),1),DATE(YEAR($AE646),MONTH($AE646),28)),0)</f>
      </c>
      <c r="AS646" s="18">
        <f>IFERROR(_xlfn.BETA.DIST(DATE(YEAR(AS$2),MONTH(AS$2),15),$AD$2,$AE$2,FALSE,DATE(YEAR($AD646),MONTH($AD646),1),DATE(YEAR($AE646),MONTH($AE646),28)),0)</f>
      </c>
      <c r="AT646" s="18">
        <f>IFERROR(_xlfn.BETA.DIST(DATE(YEAR(AT$2),MONTH(AT$2),15),$AD$2,$AE$2,FALSE,DATE(YEAR($AD646),MONTH($AD646),1),DATE(YEAR($AE646),MONTH($AE646),28)),0)</f>
      </c>
      <c r="AU646" s="18">
        <f>IFERROR(_xlfn.BETA.DIST(DATE(YEAR(AU$2),MONTH(AU$2),15),$AD$2,$AE$2,FALSE,DATE(YEAR($AD646),MONTH($AD646),1),DATE(YEAR($AE646),MONTH($AE646),28)),0)</f>
      </c>
      <c r="AV646" s="18">
        <f>SUM(AG646:AU646)</f>
      </c>
      <c r="AW646" s="18">
        <f>IF(J646&lt;&gt;0,J646,IF($AV646=0,0,AG646/$AV646*$Z646))</f>
      </c>
      <c r="AX646" s="18">
        <f>IF(K646&lt;&gt;0,K646,IF($AV646=0,0,AH646/$AV646*$Z646))</f>
      </c>
      <c r="AY646" s="18">
        <f>IF(L646&lt;&gt;0,L646,IF($AV646=0,0,AI646/$AV646*$Z646))</f>
      </c>
      <c r="AZ646" s="18">
        <f>IF(M646&lt;&gt;0,M646,IF($AV646=0,0,AJ646/$AV646*$Z646))</f>
      </c>
      <c r="BA646" s="18">
        <f>IF(N646&lt;&gt;0,N646,IF($AV646=0,0,AK646/$AV646*$Z646))</f>
      </c>
      <c r="BB646" s="18">
        <f>IF(O646&lt;&gt;0,O646,IF($AV646=0,0,AL646/$AV646*$Z646))</f>
      </c>
      <c r="BC646" s="18">
        <f>IF(P646&lt;&gt;0,P646,IF($AV646=0,0,AM646/$AV646*$Z646))</f>
      </c>
      <c r="BD646" s="18">
        <f>IF(Q646&lt;&gt;0,Q646,IF($AV646=0,0,AN646/$AV646*$Z646))</f>
      </c>
      <c r="BE646" s="18">
        <f>IF(R646&lt;&gt;0,R646,IF($AV646=0,0,AO646/$AV646*$Z646))</f>
      </c>
      <c r="BF646" s="18">
        <f>IF(S646&lt;&gt;0,S646,IF($AV646=0,0,AP646/$AV646*$Z646))</f>
      </c>
      <c r="BG646" s="18">
        <f>IF(T646&lt;&gt;0,T646,IF($AV646=0,0,AQ646/$AV646*$Z646))</f>
      </c>
      <c r="BH646" s="18">
        <f>IF(U646&lt;&gt;0,U646,IF($AV646=0,0,AR646/$AV646*$Z646))</f>
      </c>
      <c r="BI646" s="18">
        <f>IF(V646&lt;&gt;0,V646,IF($AV646=0,0,AS646/$AV646*$Z646))</f>
      </c>
      <c r="BJ646" s="18">
        <f>IF(W646&lt;&gt;0,W646,IF($AV646=0,0,AT646/$AV646*$Z646))</f>
      </c>
      <c r="BK646" s="18">
        <f>IF(X646&lt;&gt;0,X646,IF($AV646=0,0,AU646/$AV646*$Z646))</f>
      </c>
      <c r="BL646" s="18">
        <f>SUM(AW646:BK646)</f>
      </c>
      <c r="BM646" s="18">
        <f>I646-BL646</f>
      </c>
    </row>
    <row r="647" outlineLevel="4">
      <c r="A647" s="5" t="str">
        <v>14.3.7</v>
      </c>
      <c r="B647" s="5" t="str">
        <v/>
      </c>
      <c r="C647" s="5" t="str">
        <v>BSPRELGENT705</v>
      </c>
      <c r="D647" s="5" t="str">
        <v>BSPRELGENT705</v>
      </c>
      <c r="E647" s="19">
        <f>IFERROR(_xlfn.XLOOKUP(F647,Assumptions!B:B,Assumptions!C:C),0)</f>
      </c>
      <c r="F647" s="5" t="str">
        <v>Site Delivery USD</v>
      </c>
      <c r="G647" s="5" t="str">
        <v/>
      </c>
      <c r="H647" s="18">
        <f>G645*E647</f>
      </c>
      <c r="I647" s="18">
        <f>H647*(1-0)</f>
      </c>
      <c r="J647" s="18">
        <v>0</v>
      </c>
      <c r="K647" s="18">
        <v>0</v>
      </c>
      <c r="L647" s="18">
        <v>0</v>
      </c>
      <c r="M647" s="18">
        <v>0</v>
      </c>
      <c r="N647" s="18">
        <v>0</v>
      </c>
      <c r="O647" s="18">
        <v>0</v>
      </c>
      <c r="P647" s="18">
        <v>0</v>
      </c>
      <c r="Q647" s="18">
        <v>0</v>
      </c>
      <c r="R647" s="18">
        <v>0</v>
      </c>
      <c r="S647" s="18">
        <v>0</v>
      </c>
      <c r="T647" s="18">
        <v>0</v>
      </c>
      <c r="U647" s="18">
        <v>0</v>
      </c>
      <c r="V647" s="18">
        <v>0</v>
      </c>
      <c r="W647" s="18">
        <v>0</v>
      </c>
      <c r="X647" s="18">
        <v>0</v>
      </c>
      <c r="Y647" s="18">
        <f>SUM(J647:X647)</f>
      </c>
      <c r="Z647" s="18">
        <f>I647-Y647</f>
      </c>
      <c r="AA647" s="20">
        <v>46274</v>
      </c>
      <c r="AB647" s="20">
        <v>46274</v>
      </c>
      <c r="AC647" s="18">
        <f>IFERROR(_xlfn.XLOOKUP(F647,Assumptions!B:B,Assumptions!D:D),0)</f>
      </c>
      <c r="AD647" s="20">
        <f>AA647+AC647</f>
      </c>
      <c r="AE647" s="20">
        <f>AC647+AB647</f>
      </c>
      <c r="AF647" s="5" t="str">
        <v/>
      </c>
      <c r="AG647" s="18">
        <f>IFERROR(_xlfn.BETA.DIST(DATE(YEAR(AG$2),MONTH(AG$2),15),$AD$2,$AE$2,FALSE,DATE(YEAR($AD647),MONTH($AD647),1),DATE(YEAR($AE647),MONTH($AE647),28)),0)</f>
      </c>
      <c r="AH647" s="18">
        <f>IFERROR(_xlfn.BETA.DIST(DATE(YEAR(AH$2),MONTH(AH$2),15),$AD$2,$AE$2,FALSE,DATE(YEAR($AD647),MONTH($AD647),1),DATE(YEAR($AE647),MONTH($AE647),28)),0)</f>
      </c>
      <c r="AI647" s="18">
        <f>IFERROR(_xlfn.BETA.DIST(DATE(YEAR(AI$2),MONTH(AI$2),15),$AD$2,$AE$2,FALSE,DATE(YEAR($AD647),MONTH($AD647),1),DATE(YEAR($AE647),MONTH($AE647),28)),0)</f>
      </c>
      <c r="AJ647" s="18">
        <f>IFERROR(_xlfn.BETA.DIST(DATE(YEAR(AJ$2),MONTH(AJ$2),15),$AD$2,$AE$2,FALSE,DATE(YEAR($AD647),MONTH($AD647),1),DATE(YEAR($AE647),MONTH($AE647),28)),0)</f>
      </c>
      <c r="AK647" s="18">
        <f>IFERROR(_xlfn.BETA.DIST(DATE(YEAR(AK$2),MONTH(AK$2),15),$AD$2,$AE$2,FALSE,DATE(YEAR($AD647),MONTH($AD647),1),DATE(YEAR($AE647),MONTH($AE647),28)),0)</f>
      </c>
      <c r="AL647" s="18">
        <f>IFERROR(_xlfn.BETA.DIST(DATE(YEAR(AL$2),MONTH(AL$2),15),$AD$2,$AE$2,FALSE,DATE(YEAR($AD647),MONTH($AD647),1),DATE(YEAR($AE647),MONTH($AE647),28)),0)</f>
      </c>
      <c r="AM647" s="18">
        <f>IFERROR(_xlfn.BETA.DIST(DATE(YEAR(AM$2),MONTH(AM$2),15),$AD$2,$AE$2,FALSE,DATE(YEAR($AD647),MONTH($AD647),1),DATE(YEAR($AE647),MONTH($AE647),28)),0)</f>
      </c>
      <c r="AN647" s="18">
        <f>IFERROR(_xlfn.BETA.DIST(DATE(YEAR(AN$2),MONTH(AN$2),15),$AD$2,$AE$2,FALSE,DATE(YEAR($AD647),MONTH($AD647),1),DATE(YEAR($AE647),MONTH($AE647),28)),0)</f>
      </c>
      <c r="AO647" s="18">
        <f>IFERROR(_xlfn.BETA.DIST(DATE(YEAR(AO$2),MONTH(AO$2),15),$AD$2,$AE$2,FALSE,DATE(YEAR($AD647),MONTH($AD647),1),DATE(YEAR($AE647),MONTH($AE647),28)),0)</f>
      </c>
      <c r="AP647" s="18">
        <f>IFERROR(_xlfn.BETA.DIST(DATE(YEAR(AP$2),MONTH(AP$2),15),$AD$2,$AE$2,FALSE,DATE(YEAR($AD647),MONTH($AD647),1),DATE(YEAR($AE647),MONTH($AE647),28)),0)</f>
      </c>
      <c r="AQ647" s="18">
        <f>IFERROR(_xlfn.BETA.DIST(DATE(YEAR(AQ$2),MONTH(AQ$2),15),$AD$2,$AE$2,FALSE,DATE(YEAR($AD647),MONTH($AD647),1),DATE(YEAR($AE647),MONTH($AE647),28)),0)</f>
      </c>
      <c r="AR647" s="18">
        <f>IFERROR(_xlfn.BETA.DIST(DATE(YEAR(AR$2),MONTH(AR$2),15),$AD$2,$AE$2,FALSE,DATE(YEAR($AD647),MONTH($AD647),1),DATE(YEAR($AE647),MONTH($AE647),28)),0)</f>
      </c>
      <c r="AS647" s="18">
        <f>IFERROR(_xlfn.BETA.DIST(DATE(YEAR(AS$2),MONTH(AS$2),15),$AD$2,$AE$2,FALSE,DATE(YEAR($AD647),MONTH($AD647),1),DATE(YEAR($AE647),MONTH($AE647),28)),0)</f>
      </c>
      <c r="AT647" s="18">
        <f>IFERROR(_xlfn.BETA.DIST(DATE(YEAR(AT$2),MONTH(AT$2),15),$AD$2,$AE$2,FALSE,DATE(YEAR($AD647),MONTH($AD647),1),DATE(YEAR($AE647),MONTH($AE647),28)),0)</f>
      </c>
      <c r="AU647" s="18">
        <f>IFERROR(_xlfn.BETA.DIST(DATE(YEAR(AU$2),MONTH(AU$2),15),$AD$2,$AE$2,FALSE,DATE(YEAR($AD647),MONTH($AD647),1),DATE(YEAR($AE647),MONTH($AE647),28)),0)</f>
      </c>
      <c r="AV647" s="18">
        <f>SUM(AG647:AU647)</f>
      </c>
      <c r="AW647" s="18">
        <f>IF(J647&lt;&gt;0,J647,IF($AV647=0,0,AG647/$AV647*$Z647))</f>
      </c>
      <c r="AX647" s="18">
        <f>IF(K647&lt;&gt;0,K647,IF($AV647=0,0,AH647/$AV647*$Z647))</f>
      </c>
      <c r="AY647" s="18">
        <f>IF(L647&lt;&gt;0,L647,IF($AV647=0,0,AI647/$AV647*$Z647))</f>
      </c>
      <c r="AZ647" s="18">
        <f>IF(M647&lt;&gt;0,M647,IF($AV647=0,0,AJ647/$AV647*$Z647))</f>
      </c>
      <c r="BA647" s="18">
        <f>IF(N647&lt;&gt;0,N647,IF($AV647=0,0,AK647/$AV647*$Z647))</f>
      </c>
      <c r="BB647" s="18">
        <f>IF(O647&lt;&gt;0,O647,IF($AV647=0,0,AL647/$AV647*$Z647))</f>
      </c>
      <c r="BC647" s="18">
        <f>IF(P647&lt;&gt;0,P647,IF($AV647=0,0,AM647/$AV647*$Z647))</f>
      </c>
      <c r="BD647" s="18">
        <f>IF(Q647&lt;&gt;0,Q647,IF($AV647=0,0,AN647/$AV647*$Z647))</f>
      </c>
      <c r="BE647" s="18">
        <f>IF(R647&lt;&gt;0,R647,IF($AV647=0,0,AO647/$AV647*$Z647))</f>
      </c>
      <c r="BF647" s="18">
        <f>IF(S647&lt;&gt;0,S647,IF($AV647=0,0,AP647/$AV647*$Z647))</f>
      </c>
      <c r="BG647" s="18">
        <f>IF(T647&lt;&gt;0,T647,IF($AV647=0,0,AQ647/$AV647*$Z647))</f>
      </c>
      <c r="BH647" s="18">
        <f>IF(U647&lt;&gt;0,U647,IF($AV647=0,0,AR647/$AV647*$Z647))</f>
      </c>
      <c r="BI647" s="18">
        <f>IF(V647&lt;&gt;0,V647,IF($AV647=0,0,AS647/$AV647*$Z647))</f>
      </c>
      <c r="BJ647" s="18">
        <f>IF(W647&lt;&gt;0,W647,IF($AV647=0,0,AT647/$AV647*$Z647))</f>
      </c>
      <c r="BK647" s="18">
        <f>IF(X647&lt;&gt;0,X647,IF($AV647=0,0,AU647/$AV647*$Z647))</f>
      </c>
      <c r="BL647" s="18">
        <f>SUM(AW647:BK647)</f>
      </c>
      <c r="BM647" s="18">
        <f>I647-BL647</f>
      </c>
    </row>
    <row r="648" outlineLevel="4">
      <c r="A648" s="5" t="str">
        <v>14.3.7</v>
      </c>
      <c r="B648" s="5" t="str">
        <v/>
      </c>
      <c r="C648" s="5" t="str">
        <v>BSKDGNGENGR07</v>
      </c>
      <c r="D648" s="5" t="str">
        <v>BSKDGNGENGR07</v>
      </c>
      <c r="E648" s="19">
        <f>IFERROR(_xlfn.XLOOKUP(F648,Assumptions!B:B,Assumptions!C:C),0)</f>
      </c>
      <c r="F648" s="5" t="str">
        <v>Retention</v>
      </c>
      <c r="G648" s="5" t="str">
        <v/>
      </c>
      <c r="H648" s="18">
        <f>G645*E648</f>
      </c>
      <c r="I648" s="18">
        <f>H648*(1-0)</f>
      </c>
      <c r="J648" s="18">
        <v>0</v>
      </c>
      <c r="K648" s="18">
        <v>0</v>
      </c>
      <c r="L648" s="18">
        <v>0</v>
      </c>
      <c r="M648" s="18">
        <v>0</v>
      </c>
      <c r="N648" s="18">
        <v>0</v>
      </c>
      <c r="O648" s="18">
        <v>0</v>
      </c>
      <c r="P648" s="18">
        <v>0</v>
      </c>
      <c r="Q648" s="18">
        <v>0</v>
      </c>
      <c r="R648" s="18">
        <v>0</v>
      </c>
      <c r="S648" s="18">
        <v>0</v>
      </c>
      <c r="T648" s="18">
        <v>0</v>
      </c>
      <c r="U648" s="18">
        <v>0</v>
      </c>
      <c r="V648" s="18">
        <v>0</v>
      </c>
      <c r="W648" s="18">
        <v>0</v>
      </c>
      <c r="X648" s="18">
        <v>0</v>
      </c>
      <c r="Y648" s="18">
        <f>SUM(J648:X648)</f>
      </c>
      <c r="Z648" s="18">
        <f>I648-Y648</f>
      </c>
      <c r="AA648" s="20">
        <v>46483</v>
      </c>
      <c r="AB648" s="20">
        <v>46483</v>
      </c>
      <c r="AC648" s="18">
        <f>IFERROR(_xlfn.XLOOKUP(F648,Assumptions!B:B,Assumptions!D:D),0)</f>
      </c>
      <c r="AD648" s="20">
        <f>AA648+AC648</f>
      </c>
      <c r="AE648" s="20">
        <f>AC648+AB648</f>
      </c>
      <c r="AF648" s="5" t="str">
        <v/>
      </c>
      <c r="AG648" s="18">
        <f>IFERROR(_xlfn.BETA.DIST(DATE(YEAR(AG$2),MONTH(AG$2),15),$AD$2,$AE$2,FALSE,DATE(YEAR($AD648),MONTH($AD648),1),DATE(YEAR($AE648),MONTH($AE648),28)),0)</f>
      </c>
      <c r="AH648" s="18">
        <f>IFERROR(_xlfn.BETA.DIST(DATE(YEAR(AH$2),MONTH(AH$2),15),$AD$2,$AE$2,FALSE,DATE(YEAR($AD648),MONTH($AD648),1),DATE(YEAR($AE648),MONTH($AE648),28)),0)</f>
      </c>
      <c r="AI648" s="18">
        <f>IFERROR(_xlfn.BETA.DIST(DATE(YEAR(AI$2),MONTH(AI$2),15),$AD$2,$AE$2,FALSE,DATE(YEAR($AD648),MONTH($AD648),1),DATE(YEAR($AE648),MONTH($AE648),28)),0)</f>
      </c>
      <c r="AJ648" s="18">
        <f>IFERROR(_xlfn.BETA.DIST(DATE(YEAR(AJ$2),MONTH(AJ$2),15),$AD$2,$AE$2,FALSE,DATE(YEAR($AD648),MONTH($AD648),1),DATE(YEAR($AE648),MONTH($AE648),28)),0)</f>
      </c>
      <c r="AK648" s="18">
        <f>IFERROR(_xlfn.BETA.DIST(DATE(YEAR(AK$2),MONTH(AK$2),15),$AD$2,$AE$2,FALSE,DATE(YEAR($AD648),MONTH($AD648),1),DATE(YEAR($AE648),MONTH($AE648),28)),0)</f>
      </c>
      <c r="AL648" s="18">
        <f>IFERROR(_xlfn.BETA.DIST(DATE(YEAR(AL$2),MONTH(AL$2),15),$AD$2,$AE$2,FALSE,DATE(YEAR($AD648),MONTH($AD648),1),DATE(YEAR($AE648),MONTH($AE648),28)),0)</f>
      </c>
      <c r="AM648" s="18">
        <f>IFERROR(_xlfn.BETA.DIST(DATE(YEAR(AM$2),MONTH(AM$2),15),$AD$2,$AE$2,FALSE,DATE(YEAR($AD648),MONTH($AD648),1),DATE(YEAR($AE648),MONTH($AE648),28)),0)</f>
      </c>
      <c r="AN648" s="18">
        <f>IFERROR(_xlfn.BETA.DIST(DATE(YEAR(AN$2),MONTH(AN$2),15),$AD$2,$AE$2,FALSE,DATE(YEAR($AD648),MONTH($AD648),1),DATE(YEAR($AE648),MONTH($AE648),28)),0)</f>
      </c>
      <c r="AO648" s="18">
        <f>IFERROR(_xlfn.BETA.DIST(DATE(YEAR(AO$2),MONTH(AO$2),15),$AD$2,$AE$2,FALSE,DATE(YEAR($AD648),MONTH($AD648),1),DATE(YEAR($AE648),MONTH($AE648),28)),0)</f>
      </c>
      <c r="AP648" s="18">
        <f>IFERROR(_xlfn.BETA.DIST(DATE(YEAR(AP$2),MONTH(AP$2),15),$AD$2,$AE$2,FALSE,DATE(YEAR($AD648),MONTH($AD648),1),DATE(YEAR($AE648),MONTH($AE648),28)),0)</f>
      </c>
      <c r="AQ648" s="18">
        <f>IFERROR(_xlfn.BETA.DIST(DATE(YEAR(AQ$2),MONTH(AQ$2),15),$AD$2,$AE$2,FALSE,DATE(YEAR($AD648),MONTH($AD648),1),DATE(YEAR($AE648),MONTH($AE648),28)),0)</f>
      </c>
      <c r="AR648" s="18">
        <f>IFERROR(_xlfn.BETA.DIST(DATE(YEAR(AR$2),MONTH(AR$2),15),$AD$2,$AE$2,FALSE,DATE(YEAR($AD648),MONTH($AD648),1),DATE(YEAR($AE648),MONTH($AE648),28)),0)</f>
      </c>
      <c r="AS648" s="18">
        <f>IFERROR(_xlfn.BETA.DIST(DATE(YEAR(AS$2),MONTH(AS$2),15),$AD$2,$AE$2,FALSE,DATE(YEAR($AD648),MONTH($AD648),1),DATE(YEAR($AE648),MONTH($AE648),28)),0)</f>
      </c>
      <c r="AT648" s="18">
        <f>IFERROR(_xlfn.BETA.DIST(DATE(YEAR(AT$2),MONTH(AT$2),15),$AD$2,$AE$2,FALSE,DATE(YEAR($AD648),MONTH($AD648),1),DATE(YEAR($AE648),MONTH($AE648),28)),0)</f>
      </c>
      <c r="AU648" s="18">
        <f>IFERROR(_xlfn.BETA.DIST(DATE(YEAR(AU$2),MONTH(AU$2),15),$AD$2,$AE$2,FALSE,DATE(YEAR($AD648),MONTH($AD648),1),DATE(YEAR($AE648),MONTH($AE648),28)),0)</f>
      </c>
      <c r="AV648" s="18">
        <f>SUM(AG648:AU648)</f>
      </c>
      <c r="AW648" s="18">
        <f>IF(J648&lt;&gt;0,J648,IF($AV648=0,0,AG648/$AV648*$Z648))</f>
      </c>
      <c r="AX648" s="18">
        <f>IF(K648&lt;&gt;0,K648,IF($AV648=0,0,AH648/$AV648*$Z648))</f>
      </c>
      <c r="AY648" s="18">
        <f>IF(L648&lt;&gt;0,L648,IF($AV648=0,0,AI648/$AV648*$Z648))</f>
      </c>
      <c r="AZ648" s="18">
        <f>IF(M648&lt;&gt;0,M648,IF($AV648=0,0,AJ648/$AV648*$Z648))</f>
      </c>
      <c r="BA648" s="18">
        <f>IF(N648&lt;&gt;0,N648,IF($AV648=0,0,AK648/$AV648*$Z648))</f>
      </c>
      <c r="BB648" s="18">
        <f>IF(O648&lt;&gt;0,O648,IF($AV648=0,0,AL648/$AV648*$Z648))</f>
      </c>
      <c r="BC648" s="18">
        <f>IF(P648&lt;&gt;0,P648,IF($AV648=0,0,AM648/$AV648*$Z648))</f>
      </c>
      <c r="BD648" s="18">
        <f>IF(Q648&lt;&gt;0,Q648,IF($AV648=0,0,AN648/$AV648*$Z648))</f>
      </c>
      <c r="BE648" s="18">
        <f>IF(R648&lt;&gt;0,R648,IF($AV648=0,0,AO648/$AV648*$Z648))</f>
      </c>
      <c r="BF648" s="18">
        <f>IF(S648&lt;&gt;0,S648,IF($AV648=0,0,AP648/$AV648*$Z648))</f>
      </c>
      <c r="BG648" s="18">
        <f>IF(T648&lt;&gt;0,T648,IF($AV648=0,0,AQ648/$AV648*$Z648))</f>
      </c>
      <c r="BH648" s="18">
        <f>IF(U648&lt;&gt;0,U648,IF($AV648=0,0,AR648/$AV648*$Z648))</f>
      </c>
      <c r="BI648" s="18">
        <f>IF(V648&lt;&gt;0,V648,IF($AV648=0,0,AS648/$AV648*$Z648))</f>
      </c>
      <c r="BJ648" s="18">
        <f>IF(W648&lt;&gt;0,W648,IF($AV648=0,0,AT648/$AV648*$Z648))</f>
      </c>
      <c r="BK648" s="18">
        <f>IF(X648&lt;&gt;0,X648,IF($AV648=0,0,AU648/$AV648*$Z648))</f>
      </c>
      <c r="BL648" s="18">
        <f>SUM(AW648:BK648)</f>
      </c>
      <c r="BM648" s="18">
        <f>I648-BL648</f>
      </c>
    </row>
    <row r="649" outlineLevel="3">
      <c r="A649" s="17" t="str">
        <v>14.3.8</v>
      </c>
      <c r="B649" s="17" t="str">
        <v/>
      </c>
      <c r="C649" s="17" t="str">
        <v/>
      </c>
      <c r="D649" s="17" t="str">
        <v/>
      </c>
      <c r="E649" s="17" t="str">
        <v>14.3.8</v>
      </c>
      <c r="F649" s="17" t="str">
        <v>Set of one of each type of relays and measuring instruments</v>
      </c>
      <c r="G649" s="17">
        <v>4892.05</v>
      </c>
      <c r="H649" s="17" t="str">
        <v/>
      </c>
      <c r="I649" s="17" t="str">
        <v/>
      </c>
      <c r="J649" s="17" t="str">
        <v/>
      </c>
      <c r="K649" s="17" t="str">
        <v/>
      </c>
      <c r="L649" s="17" t="str">
        <v/>
      </c>
      <c r="M649" s="17" t="str">
        <v/>
      </c>
      <c r="N649" s="17" t="str">
        <v/>
      </c>
      <c r="O649" s="17" t="str">
        <v/>
      </c>
      <c r="P649" s="17" t="str">
        <v/>
      </c>
      <c r="Q649" s="17" t="str">
        <v/>
      </c>
      <c r="R649" s="17" t="str">
        <v/>
      </c>
      <c r="S649" s="17" t="str">
        <v/>
      </c>
      <c r="T649" s="17" t="str">
        <v/>
      </c>
      <c r="U649" s="17" t="str">
        <v/>
      </c>
      <c r="V649" s="17" t="str">
        <v/>
      </c>
      <c r="W649" s="17" t="str">
        <v/>
      </c>
      <c r="X649" s="17" t="str">
        <v/>
      </c>
      <c r="Y649" s="17" t="str">
        <v/>
      </c>
      <c r="Z649" s="17" t="str">
        <v/>
      </c>
      <c r="AA649" s="17" t="str">
        <v/>
      </c>
      <c r="AB649" s="17" t="str">
        <v/>
      </c>
      <c r="AC649" s="17" t="str">
        <v/>
      </c>
      <c r="AD649" s="17" t="str">
        <v/>
      </c>
      <c r="AE649" s="17" t="str">
        <v/>
      </c>
      <c r="AF649" s="5" t="str">
        <v/>
      </c>
      <c r="AG649" s="18">
        <f>IFERROR(_xlfn.BETA.DIST(DATE(YEAR(AG$2),MONTH(AG$2),15),$AD$2,$AE$2,FALSE,DATE(YEAR($AD649),MONTH($AD649),1),DATE(YEAR($AE649),MONTH($AE649),28)),0)</f>
      </c>
      <c r="AH649" s="18">
        <f>IFERROR(_xlfn.BETA.DIST(DATE(YEAR(AH$2),MONTH(AH$2),15),$AD$2,$AE$2,FALSE,DATE(YEAR($AD649),MONTH($AD649),1),DATE(YEAR($AE649),MONTH($AE649),28)),0)</f>
      </c>
      <c r="AI649" s="18">
        <f>IFERROR(_xlfn.BETA.DIST(DATE(YEAR(AI$2),MONTH(AI$2),15),$AD$2,$AE$2,FALSE,DATE(YEAR($AD649),MONTH($AD649),1),DATE(YEAR($AE649),MONTH($AE649),28)),0)</f>
      </c>
      <c r="AJ649" s="18">
        <f>IFERROR(_xlfn.BETA.DIST(DATE(YEAR(AJ$2),MONTH(AJ$2),15),$AD$2,$AE$2,FALSE,DATE(YEAR($AD649),MONTH($AD649),1),DATE(YEAR($AE649),MONTH($AE649),28)),0)</f>
      </c>
      <c r="AK649" s="18">
        <f>IFERROR(_xlfn.BETA.DIST(DATE(YEAR(AK$2),MONTH(AK$2),15),$AD$2,$AE$2,FALSE,DATE(YEAR($AD649),MONTH($AD649),1),DATE(YEAR($AE649),MONTH($AE649),28)),0)</f>
      </c>
      <c r="AL649" s="18">
        <f>IFERROR(_xlfn.BETA.DIST(DATE(YEAR(AL$2),MONTH(AL$2),15),$AD$2,$AE$2,FALSE,DATE(YEAR($AD649),MONTH($AD649),1),DATE(YEAR($AE649),MONTH($AE649),28)),0)</f>
      </c>
      <c r="AM649" s="18">
        <f>IFERROR(_xlfn.BETA.DIST(DATE(YEAR(AM$2),MONTH(AM$2),15),$AD$2,$AE$2,FALSE,DATE(YEAR($AD649),MONTH($AD649),1),DATE(YEAR($AE649),MONTH($AE649),28)),0)</f>
      </c>
      <c r="AN649" s="18">
        <f>IFERROR(_xlfn.BETA.DIST(DATE(YEAR(AN$2),MONTH(AN$2),15),$AD$2,$AE$2,FALSE,DATE(YEAR($AD649),MONTH($AD649),1),DATE(YEAR($AE649),MONTH($AE649),28)),0)</f>
      </c>
      <c r="AO649" s="18">
        <f>IFERROR(_xlfn.BETA.DIST(DATE(YEAR(AO$2),MONTH(AO$2),15),$AD$2,$AE$2,FALSE,DATE(YEAR($AD649),MONTH($AD649),1),DATE(YEAR($AE649),MONTH($AE649),28)),0)</f>
      </c>
      <c r="AP649" s="18">
        <f>IFERROR(_xlfn.BETA.DIST(DATE(YEAR(AP$2),MONTH(AP$2),15),$AD$2,$AE$2,FALSE,DATE(YEAR($AD649),MONTH($AD649),1),DATE(YEAR($AE649),MONTH($AE649),28)),0)</f>
      </c>
      <c r="AQ649" s="18">
        <f>IFERROR(_xlfn.BETA.DIST(DATE(YEAR(AQ$2),MONTH(AQ$2),15),$AD$2,$AE$2,FALSE,DATE(YEAR($AD649),MONTH($AD649),1),DATE(YEAR($AE649),MONTH($AE649),28)),0)</f>
      </c>
      <c r="AR649" s="18">
        <f>IFERROR(_xlfn.BETA.DIST(DATE(YEAR(AR$2),MONTH(AR$2),15),$AD$2,$AE$2,FALSE,DATE(YEAR($AD649),MONTH($AD649),1),DATE(YEAR($AE649),MONTH($AE649),28)),0)</f>
      </c>
      <c r="AS649" s="18">
        <f>IFERROR(_xlfn.BETA.DIST(DATE(YEAR(AS$2),MONTH(AS$2),15),$AD$2,$AE$2,FALSE,DATE(YEAR($AD649),MONTH($AD649),1),DATE(YEAR($AE649),MONTH($AE649),28)),0)</f>
      </c>
      <c r="AT649" s="18">
        <f>IFERROR(_xlfn.BETA.DIST(DATE(YEAR(AT$2),MONTH(AT$2),15),$AD$2,$AE$2,FALSE,DATE(YEAR($AD649),MONTH($AD649),1),DATE(YEAR($AE649),MONTH($AE649),28)),0)</f>
      </c>
      <c r="AU649" s="18">
        <f>IFERROR(_xlfn.BETA.DIST(DATE(YEAR(AU$2),MONTH(AU$2),15),$AD$2,$AE$2,FALSE,DATE(YEAR($AD649),MONTH($AD649),1),DATE(YEAR($AE649),MONTH($AE649),28)),0)</f>
      </c>
      <c r="AV649" s="18">
        <f>SUM(AG649:AU649)</f>
      </c>
      <c r="AW649" s="18">
        <f>IF(J649&lt;&gt;0,J649,IF($AV649=0,0,AG649/$AV649*$Z649))</f>
      </c>
      <c r="AX649" s="18">
        <f>IF(K649&lt;&gt;0,K649,IF($AV649=0,0,AH649/$AV649*$Z649))</f>
      </c>
      <c r="AY649" s="18">
        <f>IF(L649&lt;&gt;0,L649,IF($AV649=0,0,AI649/$AV649*$Z649))</f>
      </c>
      <c r="AZ649" s="18">
        <f>IF(M649&lt;&gt;0,M649,IF($AV649=0,0,AJ649/$AV649*$Z649))</f>
      </c>
      <c r="BA649" s="18">
        <f>IF(N649&lt;&gt;0,N649,IF($AV649=0,0,AK649/$AV649*$Z649))</f>
      </c>
      <c r="BB649" s="18">
        <f>IF(O649&lt;&gt;0,O649,IF($AV649=0,0,AL649/$AV649*$Z649))</f>
      </c>
      <c r="BC649" s="18">
        <f>IF(P649&lt;&gt;0,P649,IF($AV649=0,0,AM649/$AV649*$Z649))</f>
      </c>
      <c r="BD649" s="18">
        <f>IF(Q649&lt;&gt;0,Q649,IF($AV649=0,0,AN649/$AV649*$Z649))</f>
      </c>
      <c r="BE649" s="18">
        <f>IF(R649&lt;&gt;0,R649,IF($AV649=0,0,AO649/$AV649*$Z649))</f>
      </c>
      <c r="BF649" s="18">
        <f>IF(S649&lt;&gt;0,S649,IF($AV649=0,0,AP649/$AV649*$Z649))</f>
      </c>
      <c r="BG649" s="18">
        <f>IF(T649&lt;&gt;0,T649,IF($AV649=0,0,AQ649/$AV649*$Z649))</f>
      </c>
      <c r="BH649" s="18">
        <f>IF(U649&lt;&gt;0,U649,IF($AV649=0,0,AR649/$AV649*$Z649))</f>
      </c>
      <c r="BI649" s="18">
        <f>IF(V649&lt;&gt;0,V649,IF($AV649=0,0,AS649/$AV649*$Z649))</f>
      </c>
      <c r="BJ649" s="18">
        <f>IF(W649&lt;&gt;0,W649,IF($AV649=0,0,AT649/$AV649*$Z649))</f>
      </c>
      <c r="BK649" s="18">
        <f>IF(X649&lt;&gt;0,X649,IF($AV649=0,0,AU649/$AV649*$Z649))</f>
      </c>
      <c r="BL649" s="18">
        <f>SUM(AW649:BK649)</f>
      </c>
      <c r="BM649" s="17" t="str">
        <v/>
      </c>
    </row>
    <row r="650" outlineLevel="4">
      <c r="A650" s="5" t="str">
        <v>14.3.8</v>
      </c>
      <c r="B650" s="5" t="str">
        <v/>
      </c>
      <c r="C650" s="5" t="str">
        <v>BSKDGNGENGR05</v>
      </c>
      <c r="D650" s="5" t="str">
        <v>BSKDGNGENGR05</v>
      </c>
      <c r="E650" s="19">
        <f>IFERROR(_xlfn.XLOOKUP(F650,Assumptions!B:B,Assumptions!C:C),0)</f>
      </c>
      <c r="F650" s="5" t="str">
        <v>Advanced Payment</v>
      </c>
      <c r="G650" s="5" t="str">
        <v/>
      </c>
      <c r="H650" s="18">
        <f>G649*E650</f>
      </c>
      <c r="I650" s="18">
        <f>H650*(1-0)</f>
      </c>
      <c r="J650" s="18">
        <v>0</v>
      </c>
      <c r="K650" s="18">
        <v>0</v>
      </c>
      <c r="L650" s="18">
        <v>0</v>
      </c>
      <c r="M650" s="18">
        <v>0</v>
      </c>
      <c r="N650" s="18">
        <v>0</v>
      </c>
      <c r="O650" s="18">
        <v>0</v>
      </c>
      <c r="P650" s="18">
        <v>0</v>
      </c>
      <c r="Q650" s="18">
        <v>0</v>
      </c>
      <c r="R650" s="18">
        <v>0</v>
      </c>
      <c r="S650" s="18">
        <v>0</v>
      </c>
      <c r="T650" s="18">
        <v>0</v>
      </c>
      <c r="U650" s="18">
        <v>0</v>
      </c>
      <c r="V650" s="18">
        <v>0</v>
      </c>
      <c r="W650" s="18">
        <v>0</v>
      </c>
      <c r="X650" s="18">
        <v>0</v>
      </c>
      <c r="Y650" s="18">
        <f>SUM(J650:X650)</f>
      </c>
      <c r="Z650" s="18">
        <f>I650-Y650</f>
      </c>
      <c r="AA650" s="20">
        <v>46026</v>
      </c>
      <c r="AB650" s="20">
        <v>46026</v>
      </c>
      <c r="AC650" s="18">
        <f>IFERROR(_xlfn.XLOOKUP(F650,Assumptions!B:B,Assumptions!D:D),0)</f>
      </c>
      <c r="AD650" s="20">
        <f>AA650+AC650</f>
      </c>
      <c r="AE650" s="20">
        <f>AC650+AB650</f>
      </c>
      <c r="AF650" s="5" t="str">
        <v/>
      </c>
      <c r="AG650" s="18">
        <f>IFERROR(_xlfn.BETA.DIST(DATE(YEAR(AG$2),MONTH(AG$2),15),$AD$2,$AE$2,FALSE,DATE(YEAR($AD650),MONTH($AD650),1),DATE(YEAR($AE650),MONTH($AE650),28)),0)</f>
      </c>
      <c r="AH650" s="18">
        <f>IFERROR(_xlfn.BETA.DIST(DATE(YEAR(AH$2),MONTH(AH$2),15),$AD$2,$AE$2,FALSE,DATE(YEAR($AD650),MONTH($AD650),1),DATE(YEAR($AE650),MONTH($AE650),28)),0)</f>
      </c>
      <c r="AI650" s="18">
        <f>IFERROR(_xlfn.BETA.DIST(DATE(YEAR(AI$2),MONTH(AI$2),15),$AD$2,$AE$2,FALSE,DATE(YEAR($AD650),MONTH($AD650),1),DATE(YEAR($AE650),MONTH($AE650),28)),0)</f>
      </c>
      <c r="AJ650" s="18">
        <f>IFERROR(_xlfn.BETA.DIST(DATE(YEAR(AJ$2),MONTH(AJ$2),15),$AD$2,$AE$2,FALSE,DATE(YEAR($AD650),MONTH($AD650),1),DATE(YEAR($AE650),MONTH($AE650),28)),0)</f>
      </c>
      <c r="AK650" s="18">
        <f>IFERROR(_xlfn.BETA.DIST(DATE(YEAR(AK$2),MONTH(AK$2),15),$AD$2,$AE$2,FALSE,DATE(YEAR($AD650),MONTH($AD650),1),DATE(YEAR($AE650),MONTH($AE650),28)),0)</f>
      </c>
      <c r="AL650" s="18">
        <f>IFERROR(_xlfn.BETA.DIST(DATE(YEAR(AL$2),MONTH(AL$2),15),$AD$2,$AE$2,FALSE,DATE(YEAR($AD650),MONTH($AD650),1),DATE(YEAR($AE650),MONTH($AE650),28)),0)</f>
      </c>
      <c r="AM650" s="18">
        <f>IFERROR(_xlfn.BETA.DIST(DATE(YEAR(AM$2),MONTH(AM$2),15),$AD$2,$AE$2,FALSE,DATE(YEAR($AD650),MONTH($AD650),1),DATE(YEAR($AE650),MONTH($AE650),28)),0)</f>
      </c>
      <c r="AN650" s="18">
        <f>IFERROR(_xlfn.BETA.DIST(DATE(YEAR(AN$2),MONTH(AN$2),15),$AD$2,$AE$2,FALSE,DATE(YEAR($AD650),MONTH($AD650),1),DATE(YEAR($AE650),MONTH($AE650),28)),0)</f>
      </c>
      <c r="AO650" s="18">
        <f>IFERROR(_xlfn.BETA.DIST(DATE(YEAR(AO$2),MONTH(AO$2),15),$AD$2,$AE$2,FALSE,DATE(YEAR($AD650),MONTH($AD650),1),DATE(YEAR($AE650),MONTH($AE650),28)),0)</f>
      </c>
      <c r="AP650" s="18">
        <f>IFERROR(_xlfn.BETA.DIST(DATE(YEAR(AP$2),MONTH(AP$2),15),$AD$2,$AE$2,FALSE,DATE(YEAR($AD650),MONTH($AD650),1),DATE(YEAR($AE650),MONTH($AE650),28)),0)</f>
      </c>
      <c r="AQ650" s="18">
        <f>IFERROR(_xlfn.BETA.DIST(DATE(YEAR(AQ$2),MONTH(AQ$2),15),$AD$2,$AE$2,FALSE,DATE(YEAR($AD650),MONTH($AD650),1),DATE(YEAR($AE650),MONTH($AE650),28)),0)</f>
      </c>
      <c r="AR650" s="18">
        <f>IFERROR(_xlfn.BETA.DIST(DATE(YEAR(AR$2),MONTH(AR$2),15),$AD$2,$AE$2,FALSE,DATE(YEAR($AD650),MONTH($AD650),1),DATE(YEAR($AE650),MONTH($AE650),28)),0)</f>
      </c>
      <c r="AS650" s="18">
        <f>IFERROR(_xlfn.BETA.DIST(DATE(YEAR(AS$2),MONTH(AS$2),15),$AD$2,$AE$2,FALSE,DATE(YEAR($AD650),MONTH($AD650),1),DATE(YEAR($AE650),MONTH($AE650),28)),0)</f>
      </c>
      <c r="AT650" s="18">
        <f>IFERROR(_xlfn.BETA.DIST(DATE(YEAR(AT$2),MONTH(AT$2),15),$AD$2,$AE$2,FALSE,DATE(YEAR($AD650),MONTH($AD650),1),DATE(YEAR($AE650),MONTH($AE650),28)),0)</f>
      </c>
      <c r="AU650" s="18">
        <f>IFERROR(_xlfn.BETA.DIST(DATE(YEAR(AU$2),MONTH(AU$2),15),$AD$2,$AE$2,FALSE,DATE(YEAR($AD650),MONTH($AD650),1),DATE(YEAR($AE650),MONTH($AE650),28)),0)</f>
      </c>
      <c r="AV650" s="18">
        <f>SUM(AG650:AU650)</f>
      </c>
      <c r="AW650" s="18">
        <f>IF(J650&lt;&gt;0,J650,IF($AV650=0,0,AG650/$AV650*$Z650))</f>
      </c>
      <c r="AX650" s="18">
        <f>IF(K650&lt;&gt;0,K650,IF($AV650=0,0,AH650/$AV650*$Z650))</f>
      </c>
      <c r="AY650" s="18">
        <f>IF(L650&lt;&gt;0,L650,IF($AV650=0,0,AI650/$AV650*$Z650))</f>
      </c>
      <c r="AZ650" s="18">
        <f>IF(M650&lt;&gt;0,M650,IF($AV650=0,0,AJ650/$AV650*$Z650))</f>
      </c>
      <c r="BA650" s="18">
        <f>IF(N650&lt;&gt;0,N650,IF($AV650=0,0,AK650/$AV650*$Z650))</f>
      </c>
      <c r="BB650" s="18">
        <f>IF(O650&lt;&gt;0,O650,IF($AV650=0,0,AL650/$AV650*$Z650))</f>
      </c>
      <c r="BC650" s="18">
        <f>IF(P650&lt;&gt;0,P650,IF($AV650=0,0,AM650/$AV650*$Z650))</f>
      </c>
      <c r="BD650" s="18">
        <f>IF(Q650&lt;&gt;0,Q650,IF($AV650=0,0,AN650/$AV650*$Z650))</f>
      </c>
      <c r="BE650" s="18">
        <f>IF(R650&lt;&gt;0,R650,IF($AV650=0,0,AO650/$AV650*$Z650))</f>
      </c>
      <c r="BF650" s="18">
        <f>IF(S650&lt;&gt;0,S650,IF($AV650=0,0,AP650/$AV650*$Z650))</f>
      </c>
      <c r="BG650" s="18">
        <f>IF(T650&lt;&gt;0,T650,IF($AV650=0,0,AQ650/$AV650*$Z650))</f>
      </c>
      <c r="BH650" s="18">
        <f>IF(U650&lt;&gt;0,U650,IF($AV650=0,0,AR650/$AV650*$Z650))</f>
      </c>
      <c r="BI650" s="18">
        <f>IF(V650&lt;&gt;0,V650,IF($AV650=0,0,AS650/$AV650*$Z650))</f>
      </c>
      <c r="BJ650" s="18">
        <f>IF(W650&lt;&gt;0,W650,IF($AV650=0,0,AT650/$AV650*$Z650))</f>
      </c>
      <c r="BK650" s="18">
        <f>IF(X650&lt;&gt;0,X650,IF($AV650=0,0,AU650/$AV650*$Z650))</f>
      </c>
      <c r="BL650" s="18">
        <f>SUM(AW650:BK650)</f>
      </c>
      <c r="BM650" s="18">
        <f>I650-BL650</f>
      </c>
    </row>
    <row r="651" outlineLevel="4">
      <c r="A651" s="5" t="str">
        <v>14.3.8</v>
      </c>
      <c r="B651" s="5" t="str">
        <v/>
      </c>
      <c r="C651" s="5" t="str">
        <v>BSPRELGENT705</v>
      </c>
      <c r="D651" s="5" t="str">
        <v>BSPRELGENT705</v>
      </c>
      <c r="E651" s="19">
        <f>IFERROR(_xlfn.XLOOKUP(F651,Assumptions!B:B,Assumptions!C:C),0)</f>
      </c>
      <c r="F651" s="5" t="str">
        <v>Site Delivery USD</v>
      </c>
      <c r="G651" s="5" t="str">
        <v/>
      </c>
      <c r="H651" s="18">
        <f>G649*E651</f>
      </c>
      <c r="I651" s="18">
        <f>H651*(1-0)</f>
      </c>
      <c r="J651" s="18">
        <v>0</v>
      </c>
      <c r="K651" s="18">
        <v>0</v>
      </c>
      <c r="L651" s="18">
        <v>0</v>
      </c>
      <c r="M651" s="18">
        <v>0</v>
      </c>
      <c r="N651" s="18">
        <v>0</v>
      </c>
      <c r="O651" s="18">
        <v>0</v>
      </c>
      <c r="P651" s="18">
        <v>0</v>
      </c>
      <c r="Q651" s="18">
        <v>0</v>
      </c>
      <c r="R651" s="18">
        <v>0</v>
      </c>
      <c r="S651" s="18">
        <v>0</v>
      </c>
      <c r="T651" s="18">
        <v>0</v>
      </c>
      <c r="U651" s="18">
        <v>0</v>
      </c>
      <c r="V651" s="18">
        <v>0</v>
      </c>
      <c r="W651" s="18">
        <v>0</v>
      </c>
      <c r="X651" s="18">
        <v>0</v>
      </c>
      <c r="Y651" s="18">
        <f>SUM(J651:X651)</f>
      </c>
      <c r="Z651" s="18">
        <f>I651-Y651</f>
      </c>
      <c r="AA651" s="20">
        <v>46274</v>
      </c>
      <c r="AB651" s="20">
        <v>46274</v>
      </c>
      <c r="AC651" s="18">
        <f>IFERROR(_xlfn.XLOOKUP(F651,Assumptions!B:B,Assumptions!D:D),0)</f>
      </c>
      <c r="AD651" s="20">
        <f>AA651+AC651</f>
      </c>
      <c r="AE651" s="20">
        <f>AC651+AB651</f>
      </c>
      <c r="AF651" s="5" t="str">
        <v/>
      </c>
      <c r="AG651" s="18">
        <f>IFERROR(_xlfn.BETA.DIST(DATE(YEAR(AG$2),MONTH(AG$2),15),$AD$2,$AE$2,FALSE,DATE(YEAR($AD651),MONTH($AD651),1),DATE(YEAR($AE651),MONTH($AE651),28)),0)</f>
      </c>
      <c r="AH651" s="18">
        <f>IFERROR(_xlfn.BETA.DIST(DATE(YEAR(AH$2),MONTH(AH$2),15),$AD$2,$AE$2,FALSE,DATE(YEAR($AD651),MONTH($AD651),1),DATE(YEAR($AE651),MONTH($AE651),28)),0)</f>
      </c>
      <c r="AI651" s="18">
        <f>IFERROR(_xlfn.BETA.DIST(DATE(YEAR(AI$2),MONTH(AI$2),15),$AD$2,$AE$2,FALSE,DATE(YEAR($AD651),MONTH($AD651),1),DATE(YEAR($AE651),MONTH($AE651),28)),0)</f>
      </c>
      <c r="AJ651" s="18">
        <f>IFERROR(_xlfn.BETA.DIST(DATE(YEAR(AJ$2),MONTH(AJ$2),15),$AD$2,$AE$2,FALSE,DATE(YEAR($AD651),MONTH($AD651),1),DATE(YEAR($AE651),MONTH($AE651),28)),0)</f>
      </c>
      <c r="AK651" s="18">
        <f>IFERROR(_xlfn.BETA.DIST(DATE(YEAR(AK$2),MONTH(AK$2),15),$AD$2,$AE$2,FALSE,DATE(YEAR($AD651),MONTH($AD651),1),DATE(YEAR($AE651),MONTH($AE651),28)),0)</f>
      </c>
      <c r="AL651" s="18">
        <f>IFERROR(_xlfn.BETA.DIST(DATE(YEAR(AL$2),MONTH(AL$2),15),$AD$2,$AE$2,FALSE,DATE(YEAR($AD651),MONTH($AD651),1),DATE(YEAR($AE651),MONTH($AE651),28)),0)</f>
      </c>
      <c r="AM651" s="18">
        <f>IFERROR(_xlfn.BETA.DIST(DATE(YEAR(AM$2),MONTH(AM$2),15),$AD$2,$AE$2,FALSE,DATE(YEAR($AD651),MONTH($AD651),1),DATE(YEAR($AE651),MONTH($AE651),28)),0)</f>
      </c>
      <c r="AN651" s="18">
        <f>IFERROR(_xlfn.BETA.DIST(DATE(YEAR(AN$2),MONTH(AN$2),15),$AD$2,$AE$2,FALSE,DATE(YEAR($AD651),MONTH($AD651),1),DATE(YEAR($AE651),MONTH($AE651),28)),0)</f>
      </c>
      <c r="AO651" s="18">
        <f>IFERROR(_xlfn.BETA.DIST(DATE(YEAR(AO$2),MONTH(AO$2),15),$AD$2,$AE$2,FALSE,DATE(YEAR($AD651),MONTH($AD651),1),DATE(YEAR($AE651),MONTH($AE651),28)),0)</f>
      </c>
      <c r="AP651" s="18">
        <f>IFERROR(_xlfn.BETA.DIST(DATE(YEAR(AP$2),MONTH(AP$2),15),$AD$2,$AE$2,FALSE,DATE(YEAR($AD651),MONTH($AD651),1),DATE(YEAR($AE651),MONTH($AE651),28)),0)</f>
      </c>
      <c r="AQ651" s="18">
        <f>IFERROR(_xlfn.BETA.DIST(DATE(YEAR(AQ$2),MONTH(AQ$2),15),$AD$2,$AE$2,FALSE,DATE(YEAR($AD651),MONTH($AD651),1),DATE(YEAR($AE651),MONTH($AE651),28)),0)</f>
      </c>
      <c r="AR651" s="18">
        <f>IFERROR(_xlfn.BETA.DIST(DATE(YEAR(AR$2),MONTH(AR$2),15),$AD$2,$AE$2,FALSE,DATE(YEAR($AD651),MONTH($AD651),1),DATE(YEAR($AE651),MONTH($AE651),28)),0)</f>
      </c>
      <c r="AS651" s="18">
        <f>IFERROR(_xlfn.BETA.DIST(DATE(YEAR(AS$2),MONTH(AS$2),15),$AD$2,$AE$2,FALSE,DATE(YEAR($AD651),MONTH($AD651),1),DATE(YEAR($AE651),MONTH($AE651),28)),0)</f>
      </c>
      <c r="AT651" s="18">
        <f>IFERROR(_xlfn.BETA.DIST(DATE(YEAR(AT$2),MONTH(AT$2),15),$AD$2,$AE$2,FALSE,DATE(YEAR($AD651),MONTH($AD651),1),DATE(YEAR($AE651),MONTH($AE651),28)),0)</f>
      </c>
      <c r="AU651" s="18">
        <f>IFERROR(_xlfn.BETA.DIST(DATE(YEAR(AU$2),MONTH(AU$2),15),$AD$2,$AE$2,FALSE,DATE(YEAR($AD651),MONTH($AD651),1),DATE(YEAR($AE651),MONTH($AE651),28)),0)</f>
      </c>
      <c r="AV651" s="18">
        <f>SUM(AG651:AU651)</f>
      </c>
      <c r="AW651" s="18">
        <f>IF(J651&lt;&gt;0,J651,IF($AV651=0,0,AG651/$AV651*$Z651))</f>
      </c>
      <c r="AX651" s="18">
        <f>IF(K651&lt;&gt;0,K651,IF($AV651=0,0,AH651/$AV651*$Z651))</f>
      </c>
      <c r="AY651" s="18">
        <f>IF(L651&lt;&gt;0,L651,IF($AV651=0,0,AI651/$AV651*$Z651))</f>
      </c>
      <c r="AZ651" s="18">
        <f>IF(M651&lt;&gt;0,M651,IF($AV651=0,0,AJ651/$AV651*$Z651))</f>
      </c>
      <c r="BA651" s="18">
        <f>IF(N651&lt;&gt;0,N651,IF($AV651=0,0,AK651/$AV651*$Z651))</f>
      </c>
      <c r="BB651" s="18">
        <f>IF(O651&lt;&gt;0,O651,IF($AV651=0,0,AL651/$AV651*$Z651))</f>
      </c>
      <c r="BC651" s="18">
        <f>IF(P651&lt;&gt;0,P651,IF($AV651=0,0,AM651/$AV651*$Z651))</f>
      </c>
      <c r="BD651" s="18">
        <f>IF(Q651&lt;&gt;0,Q651,IF($AV651=0,0,AN651/$AV651*$Z651))</f>
      </c>
      <c r="BE651" s="18">
        <f>IF(R651&lt;&gt;0,R651,IF($AV651=0,0,AO651/$AV651*$Z651))</f>
      </c>
      <c r="BF651" s="18">
        <f>IF(S651&lt;&gt;0,S651,IF($AV651=0,0,AP651/$AV651*$Z651))</f>
      </c>
      <c r="BG651" s="18">
        <f>IF(T651&lt;&gt;0,T651,IF($AV651=0,0,AQ651/$AV651*$Z651))</f>
      </c>
      <c r="BH651" s="18">
        <f>IF(U651&lt;&gt;0,U651,IF($AV651=0,0,AR651/$AV651*$Z651))</f>
      </c>
      <c r="BI651" s="18">
        <f>IF(V651&lt;&gt;0,V651,IF($AV651=0,0,AS651/$AV651*$Z651))</f>
      </c>
      <c r="BJ651" s="18">
        <f>IF(W651&lt;&gt;0,W651,IF($AV651=0,0,AT651/$AV651*$Z651))</f>
      </c>
      <c r="BK651" s="18">
        <f>IF(X651&lt;&gt;0,X651,IF($AV651=0,0,AU651/$AV651*$Z651))</f>
      </c>
      <c r="BL651" s="18">
        <f>SUM(AW651:BK651)</f>
      </c>
      <c r="BM651" s="18">
        <f>I651-BL651</f>
      </c>
    </row>
    <row r="652" outlineLevel="4">
      <c r="A652" s="5" t="str">
        <v>14.3.8</v>
      </c>
      <c r="B652" s="5" t="str">
        <v/>
      </c>
      <c r="C652" s="5" t="str">
        <v>BSKDGNGENGR07</v>
      </c>
      <c r="D652" s="5" t="str">
        <v>BSKDGNGENGR07</v>
      </c>
      <c r="E652" s="19">
        <f>IFERROR(_xlfn.XLOOKUP(F652,Assumptions!B:B,Assumptions!C:C),0)</f>
      </c>
      <c r="F652" s="5" t="str">
        <v>Retention</v>
      </c>
      <c r="G652" s="5" t="str">
        <v/>
      </c>
      <c r="H652" s="18">
        <f>G649*E652</f>
      </c>
      <c r="I652" s="18">
        <f>H652*(1-0)</f>
      </c>
      <c r="J652" s="18">
        <v>0</v>
      </c>
      <c r="K652" s="18">
        <v>0</v>
      </c>
      <c r="L652" s="18">
        <v>0</v>
      </c>
      <c r="M652" s="18">
        <v>0</v>
      </c>
      <c r="N652" s="18">
        <v>0</v>
      </c>
      <c r="O652" s="18">
        <v>0</v>
      </c>
      <c r="P652" s="18">
        <v>0</v>
      </c>
      <c r="Q652" s="18">
        <v>0</v>
      </c>
      <c r="R652" s="18">
        <v>0</v>
      </c>
      <c r="S652" s="18">
        <v>0</v>
      </c>
      <c r="T652" s="18">
        <v>0</v>
      </c>
      <c r="U652" s="18">
        <v>0</v>
      </c>
      <c r="V652" s="18">
        <v>0</v>
      </c>
      <c r="W652" s="18">
        <v>0</v>
      </c>
      <c r="X652" s="18">
        <v>0</v>
      </c>
      <c r="Y652" s="18">
        <f>SUM(J652:X652)</f>
      </c>
      <c r="Z652" s="18">
        <f>I652-Y652</f>
      </c>
      <c r="AA652" s="20">
        <v>46483</v>
      </c>
      <c r="AB652" s="20">
        <v>46483</v>
      </c>
      <c r="AC652" s="18">
        <f>IFERROR(_xlfn.XLOOKUP(F652,Assumptions!B:B,Assumptions!D:D),0)</f>
      </c>
      <c r="AD652" s="20">
        <f>AA652+AC652</f>
      </c>
      <c r="AE652" s="20">
        <f>AC652+AB652</f>
      </c>
      <c r="AF652" s="5" t="str">
        <v/>
      </c>
      <c r="AG652" s="18">
        <f>IFERROR(_xlfn.BETA.DIST(DATE(YEAR(AG$2),MONTH(AG$2),15),$AD$2,$AE$2,FALSE,DATE(YEAR($AD652),MONTH($AD652),1),DATE(YEAR($AE652),MONTH($AE652),28)),0)</f>
      </c>
      <c r="AH652" s="18">
        <f>IFERROR(_xlfn.BETA.DIST(DATE(YEAR(AH$2),MONTH(AH$2),15),$AD$2,$AE$2,FALSE,DATE(YEAR($AD652),MONTH($AD652),1),DATE(YEAR($AE652),MONTH($AE652),28)),0)</f>
      </c>
      <c r="AI652" s="18">
        <f>IFERROR(_xlfn.BETA.DIST(DATE(YEAR(AI$2),MONTH(AI$2),15),$AD$2,$AE$2,FALSE,DATE(YEAR($AD652),MONTH($AD652),1),DATE(YEAR($AE652),MONTH($AE652),28)),0)</f>
      </c>
      <c r="AJ652" s="18">
        <f>IFERROR(_xlfn.BETA.DIST(DATE(YEAR(AJ$2),MONTH(AJ$2),15),$AD$2,$AE$2,FALSE,DATE(YEAR($AD652),MONTH($AD652),1),DATE(YEAR($AE652),MONTH($AE652),28)),0)</f>
      </c>
      <c r="AK652" s="18">
        <f>IFERROR(_xlfn.BETA.DIST(DATE(YEAR(AK$2),MONTH(AK$2),15),$AD$2,$AE$2,FALSE,DATE(YEAR($AD652),MONTH($AD652),1),DATE(YEAR($AE652),MONTH($AE652),28)),0)</f>
      </c>
      <c r="AL652" s="18">
        <f>IFERROR(_xlfn.BETA.DIST(DATE(YEAR(AL$2),MONTH(AL$2),15),$AD$2,$AE$2,FALSE,DATE(YEAR($AD652),MONTH($AD652),1),DATE(YEAR($AE652),MONTH($AE652),28)),0)</f>
      </c>
      <c r="AM652" s="18">
        <f>IFERROR(_xlfn.BETA.DIST(DATE(YEAR(AM$2),MONTH(AM$2),15),$AD$2,$AE$2,FALSE,DATE(YEAR($AD652),MONTH($AD652),1),DATE(YEAR($AE652),MONTH($AE652),28)),0)</f>
      </c>
      <c r="AN652" s="18">
        <f>IFERROR(_xlfn.BETA.DIST(DATE(YEAR(AN$2),MONTH(AN$2),15),$AD$2,$AE$2,FALSE,DATE(YEAR($AD652),MONTH($AD652),1),DATE(YEAR($AE652),MONTH($AE652),28)),0)</f>
      </c>
      <c r="AO652" s="18">
        <f>IFERROR(_xlfn.BETA.DIST(DATE(YEAR(AO$2),MONTH(AO$2),15),$AD$2,$AE$2,FALSE,DATE(YEAR($AD652),MONTH($AD652),1),DATE(YEAR($AE652),MONTH($AE652),28)),0)</f>
      </c>
      <c r="AP652" s="18">
        <f>IFERROR(_xlfn.BETA.DIST(DATE(YEAR(AP$2),MONTH(AP$2),15),$AD$2,$AE$2,FALSE,DATE(YEAR($AD652),MONTH($AD652),1),DATE(YEAR($AE652),MONTH($AE652),28)),0)</f>
      </c>
      <c r="AQ652" s="18">
        <f>IFERROR(_xlfn.BETA.DIST(DATE(YEAR(AQ$2),MONTH(AQ$2),15),$AD$2,$AE$2,FALSE,DATE(YEAR($AD652),MONTH($AD652),1),DATE(YEAR($AE652),MONTH($AE652),28)),0)</f>
      </c>
      <c r="AR652" s="18">
        <f>IFERROR(_xlfn.BETA.DIST(DATE(YEAR(AR$2),MONTH(AR$2),15),$AD$2,$AE$2,FALSE,DATE(YEAR($AD652),MONTH($AD652),1),DATE(YEAR($AE652),MONTH($AE652),28)),0)</f>
      </c>
      <c r="AS652" s="18">
        <f>IFERROR(_xlfn.BETA.DIST(DATE(YEAR(AS$2),MONTH(AS$2),15),$AD$2,$AE$2,FALSE,DATE(YEAR($AD652),MONTH($AD652),1),DATE(YEAR($AE652),MONTH($AE652),28)),0)</f>
      </c>
      <c r="AT652" s="18">
        <f>IFERROR(_xlfn.BETA.DIST(DATE(YEAR(AT$2),MONTH(AT$2),15),$AD$2,$AE$2,FALSE,DATE(YEAR($AD652),MONTH($AD652),1),DATE(YEAR($AE652),MONTH($AE652),28)),0)</f>
      </c>
      <c r="AU652" s="18">
        <f>IFERROR(_xlfn.BETA.DIST(DATE(YEAR(AU$2),MONTH(AU$2),15),$AD$2,$AE$2,FALSE,DATE(YEAR($AD652),MONTH($AD652),1),DATE(YEAR($AE652),MONTH($AE652),28)),0)</f>
      </c>
      <c r="AV652" s="18">
        <f>SUM(AG652:AU652)</f>
      </c>
      <c r="AW652" s="18">
        <f>IF(J652&lt;&gt;0,J652,IF($AV652=0,0,AG652/$AV652*$Z652))</f>
      </c>
      <c r="AX652" s="18">
        <f>IF(K652&lt;&gt;0,K652,IF($AV652=0,0,AH652/$AV652*$Z652))</f>
      </c>
      <c r="AY652" s="18">
        <f>IF(L652&lt;&gt;0,L652,IF($AV652=0,0,AI652/$AV652*$Z652))</f>
      </c>
      <c r="AZ652" s="18">
        <f>IF(M652&lt;&gt;0,M652,IF($AV652=0,0,AJ652/$AV652*$Z652))</f>
      </c>
      <c r="BA652" s="18">
        <f>IF(N652&lt;&gt;0,N652,IF($AV652=0,0,AK652/$AV652*$Z652))</f>
      </c>
      <c r="BB652" s="18">
        <f>IF(O652&lt;&gt;0,O652,IF($AV652=0,0,AL652/$AV652*$Z652))</f>
      </c>
      <c r="BC652" s="18">
        <f>IF(P652&lt;&gt;0,P652,IF($AV652=0,0,AM652/$AV652*$Z652))</f>
      </c>
      <c r="BD652" s="18">
        <f>IF(Q652&lt;&gt;0,Q652,IF($AV652=0,0,AN652/$AV652*$Z652))</f>
      </c>
      <c r="BE652" s="18">
        <f>IF(R652&lt;&gt;0,R652,IF($AV652=0,0,AO652/$AV652*$Z652))</f>
      </c>
      <c r="BF652" s="18">
        <f>IF(S652&lt;&gt;0,S652,IF($AV652=0,0,AP652/$AV652*$Z652))</f>
      </c>
      <c r="BG652" s="18">
        <f>IF(T652&lt;&gt;0,T652,IF($AV652=0,0,AQ652/$AV652*$Z652))</f>
      </c>
      <c r="BH652" s="18">
        <f>IF(U652&lt;&gt;0,U652,IF($AV652=0,0,AR652/$AV652*$Z652))</f>
      </c>
      <c r="BI652" s="18">
        <f>IF(V652&lt;&gt;0,V652,IF($AV652=0,0,AS652/$AV652*$Z652))</f>
      </c>
      <c r="BJ652" s="18">
        <f>IF(W652&lt;&gt;0,W652,IF($AV652=0,0,AT652/$AV652*$Z652))</f>
      </c>
      <c r="BK652" s="18">
        <f>IF(X652&lt;&gt;0,X652,IF($AV652=0,0,AU652/$AV652*$Z652))</f>
      </c>
      <c r="BL652" s="18">
        <f>SUM(AW652:BK652)</f>
      </c>
      <c r="BM652" s="18">
        <f>I652-BL652</f>
      </c>
    </row>
    <row r="653" outlineLevel="3">
      <c r="A653" s="17" t="str">
        <v>14.3.9</v>
      </c>
      <c r="B653" s="17" t="str">
        <v/>
      </c>
      <c r="C653" s="17" t="str">
        <v/>
      </c>
      <c r="D653" s="17" t="str">
        <v/>
      </c>
      <c r="E653" s="17" t="str">
        <v>14.3.9</v>
      </c>
      <c r="F653" s="17" t="str">
        <v>Set of relief vent diaphragms of each type</v>
      </c>
      <c r="G653" s="17">
        <v>7116.11</v>
      </c>
      <c r="H653" s="17" t="str">
        <v/>
      </c>
      <c r="I653" s="17" t="str">
        <v/>
      </c>
      <c r="J653" s="17" t="str">
        <v/>
      </c>
      <c r="K653" s="17" t="str">
        <v/>
      </c>
      <c r="L653" s="17" t="str">
        <v/>
      </c>
      <c r="M653" s="17" t="str">
        <v/>
      </c>
      <c r="N653" s="17" t="str">
        <v/>
      </c>
      <c r="O653" s="17" t="str">
        <v/>
      </c>
      <c r="P653" s="17" t="str">
        <v/>
      </c>
      <c r="Q653" s="17" t="str">
        <v/>
      </c>
      <c r="R653" s="17" t="str">
        <v/>
      </c>
      <c r="S653" s="17" t="str">
        <v/>
      </c>
      <c r="T653" s="17" t="str">
        <v/>
      </c>
      <c r="U653" s="17" t="str">
        <v/>
      </c>
      <c r="V653" s="17" t="str">
        <v/>
      </c>
      <c r="W653" s="17" t="str">
        <v/>
      </c>
      <c r="X653" s="17" t="str">
        <v/>
      </c>
      <c r="Y653" s="17" t="str">
        <v/>
      </c>
      <c r="Z653" s="17" t="str">
        <v/>
      </c>
      <c r="AA653" s="17" t="str">
        <v/>
      </c>
      <c r="AB653" s="17" t="str">
        <v/>
      </c>
      <c r="AC653" s="17" t="str">
        <v/>
      </c>
      <c r="AD653" s="17" t="str">
        <v/>
      </c>
      <c r="AE653" s="17" t="str">
        <v/>
      </c>
      <c r="AF653" s="5" t="str">
        <v/>
      </c>
      <c r="AG653" s="18">
        <f>IFERROR(_xlfn.BETA.DIST(DATE(YEAR(AG$2),MONTH(AG$2),15),$AD$2,$AE$2,FALSE,DATE(YEAR($AD653),MONTH($AD653),1),DATE(YEAR($AE653),MONTH($AE653),28)),0)</f>
      </c>
      <c r="AH653" s="18">
        <f>IFERROR(_xlfn.BETA.DIST(DATE(YEAR(AH$2),MONTH(AH$2),15),$AD$2,$AE$2,FALSE,DATE(YEAR($AD653),MONTH($AD653),1),DATE(YEAR($AE653),MONTH($AE653),28)),0)</f>
      </c>
      <c r="AI653" s="18">
        <f>IFERROR(_xlfn.BETA.DIST(DATE(YEAR(AI$2),MONTH(AI$2),15),$AD$2,$AE$2,FALSE,DATE(YEAR($AD653),MONTH($AD653),1),DATE(YEAR($AE653),MONTH($AE653),28)),0)</f>
      </c>
      <c r="AJ653" s="18">
        <f>IFERROR(_xlfn.BETA.DIST(DATE(YEAR(AJ$2),MONTH(AJ$2),15),$AD$2,$AE$2,FALSE,DATE(YEAR($AD653),MONTH($AD653),1),DATE(YEAR($AE653),MONTH($AE653),28)),0)</f>
      </c>
      <c r="AK653" s="18">
        <f>IFERROR(_xlfn.BETA.DIST(DATE(YEAR(AK$2),MONTH(AK$2),15),$AD$2,$AE$2,FALSE,DATE(YEAR($AD653),MONTH($AD653),1),DATE(YEAR($AE653),MONTH($AE653),28)),0)</f>
      </c>
      <c r="AL653" s="18">
        <f>IFERROR(_xlfn.BETA.DIST(DATE(YEAR(AL$2),MONTH(AL$2),15),$AD$2,$AE$2,FALSE,DATE(YEAR($AD653),MONTH($AD653),1),DATE(YEAR($AE653),MONTH($AE653),28)),0)</f>
      </c>
      <c r="AM653" s="18">
        <f>IFERROR(_xlfn.BETA.DIST(DATE(YEAR(AM$2),MONTH(AM$2),15),$AD$2,$AE$2,FALSE,DATE(YEAR($AD653),MONTH($AD653),1),DATE(YEAR($AE653),MONTH($AE653),28)),0)</f>
      </c>
      <c r="AN653" s="18">
        <f>IFERROR(_xlfn.BETA.DIST(DATE(YEAR(AN$2),MONTH(AN$2),15),$AD$2,$AE$2,FALSE,DATE(YEAR($AD653),MONTH($AD653),1),DATE(YEAR($AE653),MONTH($AE653),28)),0)</f>
      </c>
      <c r="AO653" s="18">
        <f>IFERROR(_xlfn.BETA.DIST(DATE(YEAR(AO$2),MONTH(AO$2),15),$AD$2,$AE$2,FALSE,DATE(YEAR($AD653),MONTH($AD653),1),DATE(YEAR($AE653),MONTH($AE653),28)),0)</f>
      </c>
      <c r="AP653" s="18">
        <f>IFERROR(_xlfn.BETA.DIST(DATE(YEAR(AP$2),MONTH(AP$2),15),$AD$2,$AE$2,FALSE,DATE(YEAR($AD653),MONTH($AD653),1),DATE(YEAR($AE653),MONTH($AE653),28)),0)</f>
      </c>
      <c r="AQ653" s="18">
        <f>IFERROR(_xlfn.BETA.DIST(DATE(YEAR(AQ$2),MONTH(AQ$2),15),$AD$2,$AE$2,FALSE,DATE(YEAR($AD653),MONTH($AD653),1),DATE(YEAR($AE653),MONTH($AE653),28)),0)</f>
      </c>
      <c r="AR653" s="18">
        <f>IFERROR(_xlfn.BETA.DIST(DATE(YEAR(AR$2),MONTH(AR$2),15),$AD$2,$AE$2,FALSE,DATE(YEAR($AD653),MONTH($AD653),1),DATE(YEAR($AE653),MONTH($AE653),28)),0)</f>
      </c>
      <c r="AS653" s="18">
        <f>IFERROR(_xlfn.BETA.DIST(DATE(YEAR(AS$2),MONTH(AS$2),15),$AD$2,$AE$2,FALSE,DATE(YEAR($AD653),MONTH($AD653),1),DATE(YEAR($AE653),MONTH($AE653),28)),0)</f>
      </c>
      <c r="AT653" s="18">
        <f>IFERROR(_xlfn.BETA.DIST(DATE(YEAR(AT$2),MONTH(AT$2),15),$AD$2,$AE$2,FALSE,DATE(YEAR($AD653),MONTH($AD653),1),DATE(YEAR($AE653),MONTH($AE653),28)),0)</f>
      </c>
      <c r="AU653" s="18">
        <f>IFERROR(_xlfn.BETA.DIST(DATE(YEAR(AU$2),MONTH(AU$2),15),$AD$2,$AE$2,FALSE,DATE(YEAR($AD653),MONTH($AD653),1),DATE(YEAR($AE653),MONTH($AE653),28)),0)</f>
      </c>
      <c r="AV653" s="18">
        <f>SUM(AG653:AU653)</f>
      </c>
      <c r="AW653" s="18">
        <f>IF(J653&lt;&gt;0,J653,IF($AV653=0,0,AG653/$AV653*$Z653))</f>
      </c>
      <c r="AX653" s="18">
        <f>IF(K653&lt;&gt;0,K653,IF($AV653=0,0,AH653/$AV653*$Z653))</f>
      </c>
      <c r="AY653" s="18">
        <f>IF(L653&lt;&gt;0,L653,IF($AV653=0,0,AI653/$AV653*$Z653))</f>
      </c>
      <c r="AZ653" s="18">
        <f>IF(M653&lt;&gt;0,M653,IF($AV653=0,0,AJ653/$AV653*$Z653))</f>
      </c>
      <c r="BA653" s="18">
        <f>IF(N653&lt;&gt;0,N653,IF($AV653=0,0,AK653/$AV653*$Z653))</f>
      </c>
      <c r="BB653" s="18">
        <f>IF(O653&lt;&gt;0,O653,IF($AV653=0,0,AL653/$AV653*$Z653))</f>
      </c>
      <c r="BC653" s="18">
        <f>IF(P653&lt;&gt;0,P653,IF($AV653=0,0,AM653/$AV653*$Z653))</f>
      </c>
      <c r="BD653" s="18">
        <f>IF(Q653&lt;&gt;0,Q653,IF($AV653=0,0,AN653/$AV653*$Z653))</f>
      </c>
      <c r="BE653" s="18">
        <f>IF(R653&lt;&gt;0,R653,IF($AV653=0,0,AO653/$AV653*$Z653))</f>
      </c>
      <c r="BF653" s="18">
        <f>IF(S653&lt;&gt;0,S653,IF($AV653=0,0,AP653/$AV653*$Z653))</f>
      </c>
      <c r="BG653" s="18">
        <f>IF(T653&lt;&gt;0,T653,IF($AV653=0,0,AQ653/$AV653*$Z653))</f>
      </c>
      <c r="BH653" s="18">
        <f>IF(U653&lt;&gt;0,U653,IF($AV653=0,0,AR653/$AV653*$Z653))</f>
      </c>
      <c r="BI653" s="18">
        <f>IF(V653&lt;&gt;0,V653,IF($AV653=0,0,AS653/$AV653*$Z653))</f>
      </c>
      <c r="BJ653" s="18">
        <f>IF(W653&lt;&gt;0,W653,IF($AV653=0,0,AT653/$AV653*$Z653))</f>
      </c>
      <c r="BK653" s="18">
        <f>IF(X653&lt;&gt;0,X653,IF($AV653=0,0,AU653/$AV653*$Z653))</f>
      </c>
      <c r="BL653" s="18">
        <f>SUM(AW653:BK653)</f>
      </c>
      <c r="BM653" s="17" t="str">
        <v/>
      </c>
    </row>
    <row r="654" outlineLevel="4">
      <c r="A654" s="5" t="str">
        <v>14.3.9</v>
      </c>
      <c r="B654" s="5" t="str">
        <v/>
      </c>
      <c r="C654" s="5" t="str">
        <v>BSKDGNGENGR05</v>
      </c>
      <c r="D654" s="5" t="str">
        <v>BSKDGNGENGR05</v>
      </c>
      <c r="E654" s="19">
        <f>IFERROR(_xlfn.XLOOKUP(F654,Assumptions!B:B,Assumptions!C:C),0)</f>
      </c>
      <c r="F654" s="5" t="str">
        <v>Advanced Payment</v>
      </c>
      <c r="G654" s="5" t="str">
        <v/>
      </c>
      <c r="H654" s="18">
        <f>G653*E654</f>
      </c>
      <c r="I654" s="18">
        <f>H654*(1-0)</f>
      </c>
      <c r="J654" s="18">
        <v>0</v>
      </c>
      <c r="K654" s="18">
        <v>0</v>
      </c>
      <c r="L654" s="18">
        <v>0</v>
      </c>
      <c r="M654" s="18">
        <v>0</v>
      </c>
      <c r="N654" s="18">
        <v>0</v>
      </c>
      <c r="O654" s="18">
        <v>0</v>
      </c>
      <c r="P654" s="18">
        <v>0</v>
      </c>
      <c r="Q654" s="18">
        <v>0</v>
      </c>
      <c r="R654" s="18">
        <v>0</v>
      </c>
      <c r="S654" s="18">
        <v>0</v>
      </c>
      <c r="T654" s="18">
        <v>0</v>
      </c>
      <c r="U654" s="18">
        <v>0</v>
      </c>
      <c r="V654" s="18">
        <v>0</v>
      </c>
      <c r="W654" s="18">
        <v>0</v>
      </c>
      <c r="X654" s="18">
        <v>0</v>
      </c>
      <c r="Y654" s="18">
        <f>SUM(J654:X654)</f>
      </c>
      <c r="Z654" s="18">
        <f>I654-Y654</f>
      </c>
      <c r="AA654" s="20">
        <v>46026</v>
      </c>
      <c r="AB654" s="20">
        <v>46026</v>
      </c>
      <c r="AC654" s="18">
        <f>IFERROR(_xlfn.XLOOKUP(F654,Assumptions!B:B,Assumptions!D:D),0)</f>
      </c>
      <c r="AD654" s="20">
        <f>AA654+AC654</f>
      </c>
      <c r="AE654" s="20">
        <f>AC654+AB654</f>
      </c>
      <c r="AF654" s="5" t="str">
        <v/>
      </c>
      <c r="AG654" s="18">
        <f>IFERROR(_xlfn.BETA.DIST(DATE(YEAR(AG$2),MONTH(AG$2),15),$AD$2,$AE$2,FALSE,DATE(YEAR($AD654),MONTH($AD654),1),DATE(YEAR($AE654),MONTH($AE654),28)),0)</f>
      </c>
      <c r="AH654" s="18">
        <f>IFERROR(_xlfn.BETA.DIST(DATE(YEAR(AH$2),MONTH(AH$2),15),$AD$2,$AE$2,FALSE,DATE(YEAR($AD654),MONTH($AD654),1),DATE(YEAR($AE654),MONTH($AE654),28)),0)</f>
      </c>
      <c r="AI654" s="18">
        <f>IFERROR(_xlfn.BETA.DIST(DATE(YEAR(AI$2),MONTH(AI$2),15),$AD$2,$AE$2,FALSE,DATE(YEAR($AD654),MONTH($AD654),1),DATE(YEAR($AE654),MONTH($AE654),28)),0)</f>
      </c>
      <c r="AJ654" s="18">
        <f>IFERROR(_xlfn.BETA.DIST(DATE(YEAR(AJ$2),MONTH(AJ$2),15),$AD$2,$AE$2,FALSE,DATE(YEAR($AD654),MONTH($AD654),1),DATE(YEAR($AE654),MONTH($AE654),28)),0)</f>
      </c>
      <c r="AK654" s="18">
        <f>IFERROR(_xlfn.BETA.DIST(DATE(YEAR(AK$2),MONTH(AK$2),15),$AD$2,$AE$2,FALSE,DATE(YEAR($AD654),MONTH($AD654),1),DATE(YEAR($AE654),MONTH($AE654),28)),0)</f>
      </c>
      <c r="AL654" s="18">
        <f>IFERROR(_xlfn.BETA.DIST(DATE(YEAR(AL$2),MONTH(AL$2),15),$AD$2,$AE$2,FALSE,DATE(YEAR($AD654),MONTH($AD654),1),DATE(YEAR($AE654),MONTH($AE654),28)),0)</f>
      </c>
      <c r="AM654" s="18">
        <f>IFERROR(_xlfn.BETA.DIST(DATE(YEAR(AM$2),MONTH(AM$2),15),$AD$2,$AE$2,FALSE,DATE(YEAR($AD654),MONTH($AD654),1),DATE(YEAR($AE654),MONTH($AE654),28)),0)</f>
      </c>
      <c r="AN654" s="18">
        <f>IFERROR(_xlfn.BETA.DIST(DATE(YEAR(AN$2),MONTH(AN$2),15),$AD$2,$AE$2,FALSE,DATE(YEAR($AD654),MONTH($AD654),1),DATE(YEAR($AE654),MONTH($AE654),28)),0)</f>
      </c>
      <c r="AO654" s="18">
        <f>IFERROR(_xlfn.BETA.DIST(DATE(YEAR(AO$2),MONTH(AO$2),15),$AD$2,$AE$2,FALSE,DATE(YEAR($AD654),MONTH($AD654),1),DATE(YEAR($AE654),MONTH($AE654),28)),0)</f>
      </c>
      <c r="AP654" s="18">
        <f>IFERROR(_xlfn.BETA.DIST(DATE(YEAR(AP$2),MONTH(AP$2),15),$AD$2,$AE$2,FALSE,DATE(YEAR($AD654),MONTH($AD654),1),DATE(YEAR($AE654),MONTH($AE654),28)),0)</f>
      </c>
      <c r="AQ654" s="18">
        <f>IFERROR(_xlfn.BETA.DIST(DATE(YEAR(AQ$2),MONTH(AQ$2),15),$AD$2,$AE$2,FALSE,DATE(YEAR($AD654),MONTH($AD654),1),DATE(YEAR($AE654),MONTH($AE654),28)),0)</f>
      </c>
      <c r="AR654" s="18">
        <f>IFERROR(_xlfn.BETA.DIST(DATE(YEAR(AR$2),MONTH(AR$2),15),$AD$2,$AE$2,FALSE,DATE(YEAR($AD654),MONTH($AD654),1),DATE(YEAR($AE654),MONTH($AE654),28)),0)</f>
      </c>
      <c r="AS654" s="18">
        <f>IFERROR(_xlfn.BETA.DIST(DATE(YEAR(AS$2),MONTH(AS$2),15),$AD$2,$AE$2,FALSE,DATE(YEAR($AD654),MONTH($AD654),1),DATE(YEAR($AE654),MONTH($AE654),28)),0)</f>
      </c>
      <c r="AT654" s="18">
        <f>IFERROR(_xlfn.BETA.DIST(DATE(YEAR(AT$2),MONTH(AT$2),15),$AD$2,$AE$2,FALSE,DATE(YEAR($AD654),MONTH($AD654),1),DATE(YEAR($AE654),MONTH($AE654),28)),0)</f>
      </c>
      <c r="AU654" s="18">
        <f>IFERROR(_xlfn.BETA.DIST(DATE(YEAR(AU$2),MONTH(AU$2),15),$AD$2,$AE$2,FALSE,DATE(YEAR($AD654),MONTH($AD654),1),DATE(YEAR($AE654),MONTH($AE654),28)),0)</f>
      </c>
      <c r="AV654" s="18">
        <f>SUM(AG654:AU654)</f>
      </c>
      <c r="AW654" s="18">
        <f>IF(J654&lt;&gt;0,J654,IF($AV654=0,0,AG654/$AV654*$Z654))</f>
      </c>
      <c r="AX654" s="18">
        <f>IF(K654&lt;&gt;0,K654,IF($AV654=0,0,AH654/$AV654*$Z654))</f>
      </c>
      <c r="AY654" s="18">
        <f>IF(L654&lt;&gt;0,L654,IF($AV654=0,0,AI654/$AV654*$Z654))</f>
      </c>
      <c r="AZ654" s="18">
        <f>IF(M654&lt;&gt;0,M654,IF($AV654=0,0,AJ654/$AV654*$Z654))</f>
      </c>
      <c r="BA654" s="18">
        <f>IF(N654&lt;&gt;0,N654,IF($AV654=0,0,AK654/$AV654*$Z654))</f>
      </c>
      <c r="BB654" s="18">
        <f>IF(O654&lt;&gt;0,O654,IF($AV654=0,0,AL654/$AV654*$Z654))</f>
      </c>
      <c r="BC654" s="18">
        <f>IF(P654&lt;&gt;0,P654,IF($AV654=0,0,AM654/$AV654*$Z654))</f>
      </c>
      <c r="BD654" s="18">
        <f>IF(Q654&lt;&gt;0,Q654,IF($AV654=0,0,AN654/$AV654*$Z654))</f>
      </c>
      <c r="BE654" s="18">
        <f>IF(R654&lt;&gt;0,R654,IF($AV654=0,0,AO654/$AV654*$Z654))</f>
      </c>
      <c r="BF654" s="18">
        <f>IF(S654&lt;&gt;0,S654,IF($AV654=0,0,AP654/$AV654*$Z654))</f>
      </c>
      <c r="BG654" s="18">
        <f>IF(T654&lt;&gt;0,T654,IF($AV654=0,0,AQ654/$AV654*$Z654))</f>
      </c>
      <c r="BH654" s="18">
        <f>IF(U654&lt;&gt;0,U654,IF($AV654=0,0,AR654/$AV654*$Z654))</f>
      </c>
      <c r="BI654" s="18">
        <f>IF(V654&lt;&gt;0,V654,IF($AV654=0,0,AS654/$AV654*$Z654))</f>
      </c>
      <c r="BJ654" s="18">
        <f>IF(W654&lt;&gt;0,W654,IF($AV654=0,0,AT654/$AV654*$Z654))</f>
      </c>
      <c r="BK654" s="18">
        <f>IF(X654&lt;&gt;0,X654,IF($AV654=0,0,AU654/$AV654*$Z654))</f>
      </c>
      <c r="BL654" s="18">
        <f>SUM(AW654:BK654)</f>
      </c>
      <c r="BM654" s="18">
        <f>I654-BL654</f>
      </c>
    </row>
    <row r="655" outlineLevel="4">
      <c r="A655" s="5" t="str">
        <v>14.3.9</v>
      </c>
      <c r="B655" s="5" t="str">
        <v/>
      </c>
      <c r="C655" s="5" t="str">
        <v>BSPRELGENT705</v>
      </c>
      <c r="D655" s="5" t="str">
        <v>BSPRELGENT705</v>
      </c>
      <c r="E655" s="19">
        <f>IFERROR(_xlfn.XLOOKUP(F655,Assumptions!B:B,Assumptions!C:C),0)</f>
      </c>
      <c r="F655" s="5" t="str">
        <v>Site Delivery USD</v>
      </c>
      <c r="G655" s="5" t="str">
        <v/>
      </c>
      <c r="H655" s="18">
        <f>G653*E655</f>
      </c>
      <c r="I655" s="18">
        <f>H655*(1-0)</f>
      </c>
      <c r="J655" s="18">
        <v>0</v>
      </c>
      <c r="K655" s="18">
        <v>0</v>
      </c>
      <c r="L655" s="18">
        <v>0</v>
      </c>
      <c r="M655" s="18">
        <v>0</v>
      </c>
      <c r="N655" s="18">
        <v>0</v>
      </c>
      <c r="O655" s="18">
        <v>0</v>
      </c>
      <c r="P655" s="18">
        <v>0</v>
      </c>
      <c r="Q655" s="18">
        <v>0</v>
      </c>
      <c r="R655" s="18">
        <v>0</v>
      </c>
      <c r="S655" s="18">
        <v>0</v>
      </c>
      <c r="T655" s="18">
        <v>0</v>
      </c>
      <c r="U655" s="18">
        <v>0</v>
      </c>
      <c r="V655" s="18">
        <v>0</v>
      </c>
      <c r="W655" s="18">
        <v>0</v>
      </c>
      <c r="X655" s="18">
        <v>0</v>
      </c>
      <c r="Y655" s="18">
        <f>SUM(J655:X655)</f>
      </c>
      <c r="Z655" s="18">
        <f>I655-Y655</f>
      </c>
      <c r="AA655" s="20">
        <v>46274</v>
      </c>
      <c r="AB655" s="20">
        <v>46274</v>
      </c>
      <c r="AC655" s="18">
        <f>IFERROR(_xlfn.XLOOKUP(F655,Assumptions!B:B,Assumptions!D:D),0)</f>
      </c>
      <c r="AD655" s="20">
        <f>AA655+AC655</f>
      </c>
      <c r="AE655" s="20">
        <f>AC655+AB655</f>
      </c>
      <c r="AF655" s="5" t="str">
        <v/>
      </c>
      <c r="AG655" s="18">
        <f>IFERROR(_xlfn.BETA.DIST(DATE(YEAR(AG$2),MONTH(AG$2),15),$AD$2,$AE$2,FALSE,DATE(YEAR($AD655),MONTH($AD655),1),DATE(YEAR($AE655),MONTH($AE655),28)),0)</f>
      </c>
      <c r="AH655" s="18">
        <f>IFERROR(_xlfn.BETA.DIST(DATE(YEAR(AH$2),MONTH(AH$2),15),$AD$2,$AE$2,FALSE,DATE(YEAR($AD655),MONTH($AD655),1),DATE(YEAR($AE655),MONTH($AE655),28)),0)</f>
      </c>
      <c r="AI655" s="18">
        <f>IFERROR(_xlfn.BETA.DIST(DATE(YEAR(AI$2),MONTH(AI$2),15),$AD$2,$AE$2,FALSE,DATE(YEAR($AD655),MONTH($AD655),1),DATE(YEAR($AE655),MONTH($AE655),28)),0)</f>
      </c>
      <c r="AJ655" s="18">
        <f>IFERROR(_xlfn.BETA.DIST(DATE(YEAR(AJ$2),MONTH(AJ$2),15),$AD$2,$AE$2,FALSE,DATE(YEAR($AD655),MONTH($AD655),1),DATE(YEAR($AE655),MONTH($AE655),28)),0)</f>
      </c>
      <c r="AK655" s="18">
        <f>IFERROR(_xlfn.BETA.DIST(DATE(YEAR(AK$2),MONTH(AK$2),15),$AD$2,$AE$2,FALSE,DATE(YEAR($AD655),MONTH($AD655),1),DATE(YEAR($AE655),MONTH($AE655),28)),0)</f>
      </c>
      <c r="AL655" s="18">
        <f>IFERROR(_xlfn.BETA.DIST(DATE(YEAR(AL$2),MONTH(AL$2),15),$AD$2,$AE$2,FALSE,DATE(YEAR($AD655),MONTH($AD655),1),DATE(YEAR($AE655),MONTH($AE655),28)),0)</f>
      </c>
      <c r="AM655" s="18">
        <f>IFERROR(_xlfn.BETA.DIST(DATE(YEAR(AM$2),MONTH(AM$2),15),$AD$2,$AE$2,FALSE,DATE(YEAR($AD655),MONTH($AD655),1),DATE(YEAR($AE655),MONTH($AE655),28)),0)</f>
      </c>
      <c r="AN655" s="18">
        <f>IFERROR(_xlfn.BETA.DIST(DATE(YEAR(AN$2),MONTH(AN$2),15),$AD$2,$AE$2,FALSE,DATE(YEAR($AD655),MONTH($AD655),1),DATE(YEAR($AE655),MONTH($AE655),28)),0)</f>
      </c>
      <c r="AO655" s="18">
        <f>IFERROR(_xlfn.BETA.DIST(DATE(YEAR(AO$2),MONTH(AO$2),15),$AD$2,$AE$2,FALSE,DATE(YEAR($AD655),MONTH($AD655),1),DATE(YEAR($AE655),MONTH($AE655),28)),0)</f>
      </c>
      <c r="AP655" s="18">
        <f>IFERROR(_xlfn.BETA.DIST(DATE(YEAR(AP$2),MONTH(AP$2),15),$AD$2,$AE$2,FALSE,DATE(YEAR($AD655),MONTH($AD655),1),DATE(YEAR($AE655),MONTH($AE655),28)),0)</f>
      </c>
      <c r="AQ655" s="18">
        <f>IFERROR(_xlfn.BETA.DIST(DATE(YEAR(AQ$2),MONTH(AQ$2),15),$AD$2,$AE$2,FALSE,DATE(YEAR($AD655),MONTH($AD655),1),DATE(YEAR($AE655),MONTH($AE655),28)),0)</f>
      </c>
      <c r="AR655" s="18">
        <f>IFERROR(_xlfn.BETA.DIST(DATE(YEAR(AR$2),MONTH(AR$2),15),$AD$2,$AE$2,FALSE,DATE(YEAR($AD655),MONTH($AD655),1),DATE(YEAR($AE655),MONTH($AE655),28)),0)</f>
      </c>
      <c r="AS655" s="18">
        <f>IFERROR(_xlfn.BETA.DIST(DATE(YEAR(AS$2),MONTH(AS$2),15),$AD$2,$AE$2,FALSE,DATE(YEAR($AD655),MONTH($AD655),1),DATE(YEAR($AE655),MONTH($AE655),28)),0)</f>
      </c>
      <c r="AT655" s="18">
        <f>IFERROR(_xlfn.BETA.DIST(DATE(YEAR(AT$2),MONTH(AT$2),15),$AD$2,$AE$2,FALSE,DATE(YEAR($AD655),MONTH($AD655),1),DATE(YEAR($AE655),MONTH($AE655),28)),0)</f>
      </c>
      <c r="AU655" s="18">
        <f>IFERROR(_xlfn.BETA.DIST(DATE(YEAR(AU$2),MONTH(AU$2),15),$AD$2,$AE$2,FALSE,DATE(YEAR($AD655),MONTH($AD655),1),DATE(YEAR($AE655),MONTH($AE655),28)),0)</f>
      </c>
      <c r="AV655" s="18">
        <f>SUM(AG655:AU655)</f>
      </c>
      <c r="AW655" s="18">
        <f>IF(J655&lt;&gt;0,J655,IF($AV655=0,0,AG655/$AV655*$Z655))</f>
      </c>
      <c r="AX655" s="18">
        <f>IF(K655&lt;&gt;0,K655,IF($AV655=0,0,AH655/$AV655*$Z655))</f>
      </c>
      <c r="AY655" s="18">
        <f>IF(L655&lt;&gt;0,L655,IF($AV655=0,0,AI655/$AV655*$Z655))</f>
      </c>
      <c r="AZ655" s="18">
        <f>IF(M655&lt;&gt;0,M655,IF($AV655=0,0,AJ655/$AV655*$Z655))</f>
      </c>
      <c r="BA655" s="18">
        <f>IF(N655&lt;&gt;0,N655,IF($AV655=0,0,AK655/$AV655*$Z655))</f>
      </c>
      <c r="BB655" s="18">
        <f>IF(O655&lt;&gt;0,O655,IF($AV655=0,0,AL655/$AV655*$Z655))</f>
      </c>
      <c r="BC655" s="18">
        <f>IF(P655&lt;&gt;0,P655,IF($AV655=0,0,AM655/$AV655*$Z655))</f>
      </c>
      <c r="BD655" s="18">
        <f>IF(Q655&lt;&gt;0,Q655,IF($AV655=0,0,AN655/$AV655*$Z655))</f>
      </c>
      <c r="BE655" s="18">
        <f>IF(R655&lt;&gt;0,R655,IF($AV655=0,0,AO655/$AV655*$Z655))</f>
      </c>
      <c r="BF655" s="18">
        <f>IF(S655&lt;&gt;0,S655,IF($AV655=0,0,AP655/$AV655*$Z655))</f>
      </c>
      <c r="BG655" s="18">
        <f>IF(T655&lt;&gt;0,T655,IF($AV655=0,0,AQ655/$AV655*$Z655))</f>
      </c>
      <c r="BH655" s="18">
        <f>IF(U655&lt;&gt;0,U655,IF($AV655=0,0,AR655/$AV655*$Z655))</f>
      </c>
      <c r="BI655" s="18">
        <f>IF(V655&lt;&gt;0,V655,IF($AV655=0,0,AS655/$AV655*$Z655))</f>
      </c>
      <c r="BJ655" s="18">
        <f>IF(W655&lt;&gt;0,W655,IF($AV655=0,0,AT655/$AV655*$Z655))</f>
      </c>
      <c r="BK655" s="18">
        <f>IF(X655&lt;&gt;0,X655,IF($AV655=0,0,AU655/$AV655*$Z655))</f>
      </c>
      <c r="BL655" s="18">
        <f>SUM(AW655:BK655)</f>
      </c>
      <c r="BM655" s="18">
        <f>I655-BL655</f>
      </c>
    </row>
    <row r="656" outlineLevel="4">
      <c r="A656" s="5" t="str">
        <v>14.3.9</v>
      </c>
      <c r="B656" s="5" t="str">
        <v/>
      </c>
      <c r="C656" s="5" t="str">
        <v>BSKDGNGENGR07</v>
      </c>
      <c r="D656" s="5" t="str">
        <v>BSKDGNGENGR07</v>
      </c>
      <c r="E656" s="19">
        <f>IFERROR(_xlfn.XLOOKUP(F656,Assumptions!B:B,Assumptions!C:C),0)</f>
      </c>
      <c r="F656" s="5" t="str">
        <v>Retention</v>
      </c>
      <c r="G656" s="5" t="str">
        <v/>
      </c>
      <c r="H656" s="18">
        <f>G653*E656</f>
      </c>
      <c r="I656" s="18">
        <f>H656*(1-0)</f>
      </c>
      <c r="J656" s="18">
        <v>0</v>
      </c>
      <c r="K656" s="18">
        <v>0</v>
      </c>
      <c r="L656" s="18">
        <v>0</v>
      </c>
      <c r="M656" s="18">
        <v>0</v>
      </c>
      <c r="N656" s="18">
        <v>0</v>
      </c>
      <c r="O656" s="18">
        <v>0</v>
      </c>
      <c r="P656" s="18">
        <v>0</v>
      </c>
      <c r="Q656" s="18">
        <v>0</v>
      </c>
      <c r="R656" s="18">
        <v>0</v>
      </c>
      <c r="S656" s="18">
        <v>0</v>
      </c>
      <c r="T656" s="18">
        <v>0</v>
      </c>
      <c r="U656" s="18">
        <v>0</v>
      </c>
      <c r="V656" s="18">
        <v>0</v>
      </c>
      <c r="W656" s="18">
        <v>0</v>
      </c>
      <c r="X656" s="18">
        <v>0</v>
      </c>
      <c r="Y656" s="18">
        <f>SUM(J656:X656)</f>
      </c>
      <c r="Z656" s="18">
        <f>I656-Y656</f>
      </c>
      <c r="AA656" s="20">
        <v>46483</v>
      </c>
      <c r="AB656" s="20">
        <v>46483</v>
      </c>
      <c r="AC656" s="18">
        <f>IFERROR(_xlfn.XLOOKUP(F656,Assumptions!B:B,Assumptions!D:D),0)</f>
      </c>
      <c r="AD656" s="20">
        <f>AA656+AC656</f>
      </c>
      <c r="AE656" s="20">
        <f>AC656+AB656</f>
      </c>
      <c r="AF656" s="5" t="str">
        <v/>
      </c>
      <c r="AG656" s="18">
        <f>IFERROR(_xlfn.BETA.DIST(DATE(YEAR(AG$2),MONTH(AG$2),15),$AD$2,$AE$2,FALSE,DATE(YEAR($AD656),MONTH($AD656),1),DATE(YEAR($AE656),MONTH($AE656),28)),0)</f>
      </c>
      <c r="AH656" s="18">
        <f>IFERROR(_xlfn.BETA.DIST(DATE(YEAR(AH$2),MONTH(AH$2),15),$AD$2,$AE$2,FALSE,DATE(YEAR($AD656),MONTH($AD656),1),DATE(YEAR($AE656),MONTH($AE656),28)),0)</f>
      </c>
      <c r="AI656" s="18">
        <f>IFERROR(_xlfn.BETA.DIST(DATE(YEAR(AI$2),MONTH(AI$2),15),$AD$2,$AE$2,FALSE,DATE(YEAR($AD656),MONTH($AD656),1),DATE(YEAR($AE656),MONTH($AE656),28)),0)</f>
      </c>
      <c r="AJ656" s="18">
        <f>IFERROR(_xlfn.BETA.DIST(DATE(YEAR(AJ$2),MONTH(AJ$2),15),$AD$2,$AE$2,FALSE,DATE(YEAR($AD656),MONTH($AD656),1),DATE(YEAR($AE656),MONTH($AE656),28)),0)</f>
      </c>
      <c r="AK656" s="18">
        <f>IFERROR(_xlfn.BETA.DIST(DATE(YEAR(AK$2),MONTH(AK$2),15),$AD$2,$AE$2,FALSE,DATE(YEAR($AD656),MONTH($AD656),1),DATE(YEAR($AE656),MONTH($AE656),28)),0)</f>
      </c>
      <c r="AL656" s="18">
        <f>IFERROR(_xlfn.BETA.DIST(DATE(YEAR(AL$2),MONTH(AL$2),15),$AD$2,$AE$2,FALSE,DATE(YEAR($AD656),MONTH($AD656),1),DATE(YEAR($AE656),MONTH($AE656),28)),0)</f>
      </c>
      <c r="AM656" s="18">
        <f>IFERROR(_xlfn.BETA.DIST(DATE(YEAR(AM$2),MONTH(AM$2),15),$AD$2,$AE$2,FALSE,DATE(YEAR($AD656),MONTH($AD656),1),DATE(YEAR($AE656),MONTH($AE656),28)),0)</f>
      </c>
      <c r="AN656" s="18">
        <f>IFERROR(_xlfn.BETA.DIST(DATE(YEAR(AN$2),MONTH(AN$2),15),$AD$2,$AE$2,FALSE,DATE(YEAR($AD656),MONTH($AD656),1),DATE(YEAR($AE656),MONTH($AE656),28)),0)</f>
      </c>
      <c r="AO656" s="18">
        <f>IFERROR(_xlfn.BETA.DIST(DATE(YEAR(AO$2),MONTH(AO$2),15),$AD$2,$AE$2,FALSE,DATE(YEAR($AD656),MONTH($AD656),1),DATE(YEAR($AE656),MONTH($AE656),28)),0)</f>
      </c>
      <c r="AP656" s="18">
        <f>IFERROR(_xlfn.BETA.DIST(DATE(YEAR(AP$2),MONTH(AP$2),15),$AD$2,$AE$2,FALSE,DATE(YEAR($AD656),MONTH($AD656),1),DATE(YEAR($AE656),MONTH($AE656),28)),0)</f>
      </c>
      <c r="AQ656" s="18">
        <f>IFERROR(_xlfn.BETA.DIST(DATE(YEAR(AQ$2),MONTH(AQ$2),15),$AD$2,$AE$2,FALSE,DATE(YEAR($AD656),MONTH($AD656),1),DATE(YEAR($AE656),MONTH($AE656),28)),0)</f>
      </c>
      <c r="AR656" s="18">
        <f>IFERROR(_xlfn.BETA.DIST(DATE(YEAR(AR$2),MONTH(AR$2),15),$AD$2,$AE$2,FALSE,DATE(YEAR($AD656),MONTH($AD656),1),DATE(YEAR($AE656),MONTH($AE656),28)),0)</f>
      </c>
      <c r="AS656" s="18">
        <f>IFERROR(_xlfn.BETA.DIST(DATE(YEAR(AS$2),MONTH(AS$2),15),$AD$2,$AE$2,FALSE,DATE(YEAR($AD656),MONTH($AD656),1),DATE(YEAR($AE656),MONTH($AE656),28)),0)</f>
      </c>
      <c r="AT656" s="18">
        <f>IFERROR(_xlfn.BETA.DIST(DATE(YEAR(AT$2),MONTH(AT$2),15),$AD$2,$AE$2,FALSE,DATE(YEAR($AD656),MONTH($AD656),1),DATE(YEAR($AE656),MONTH($AE656),28)),0)</f>
      </c>
      <c r="AU656" s="18">
        <f>IFERROR(_xlfn.BETA.DIST(DATE(YEAR(AU$2),MONTH(AU$2),15),$AD$2,$AE$2,FALSE,DATE(YEAR($AD656),MONTH($AD656),1),DATE(YEAR($AE656),MONTH($AE656),28)),0)</f>
      </c>
      <c r="AV656" s="18">
        <f>SUM(AG656:AU656)</f>
      </c>
      <c r="AW656" s="18">
        <f>IF(J656&lt;&gt;0,J656,IF($AV656=0,0,AG656/$AV656*$Z656))</f>
      </c>
      <c r="AX656" s="18">
        <f>IF(K656&lt;&gt;0,K656,IF($AV656=0,0,AH656/$AV656*$Z656))</f>
      </c>
      <c r="AY656" s="18">
        <f>IF(L656&lt;&gt;0,L656,IF($AV656=0,0,AI656/$AV656*$Z656))</f>
      </c>
      <c r="AZ656" s="18">
        <f>IF(M656&lt;&gt;0,M656,IF($AV656=0,0,AJ656/$AV656*$Z656))</f>
      </c>
      <c r="BA656" s="18">
        <f>IF(N656&lt;&gt;0,N656,IF($AV656=0,0,AK656/$AV656*$Z656))</f>
      </c>
      <c r="BB656" s="18">
        <f>IF(O656&lt;&gt;0,O656,IF($AV656=0,0,AL656/$AV656*$Z656))</f>
      </c>
      <c r="BC656" s="18">
        <f>IF(P656&lt;&gt;0,P656,IF($AV656=0,0,AM656/$AV656*$Z656))</f>
      </c>
      <c r="BD656" s="18">
        <f>IF(Q656&lt;&gt;0,Q656,IF($AV656=0,0,AN656/$AV656*$Z656))</f>
      </c>
      <c r="BE656" s="18">
        <f>IF(R656&lt;&gt;0,R656,IF($AV656=0,0,AO656/$AV656*$Z656))</f>
      </c>
      <c r="BF656" s="18">
        <f>IF(S656&lt;&gt;0,S656,IF($AV656=0,0,AP656/$AV656*$Z656))</f>
      </c>
      <c r="BG656" s="18">
        <f>IF(T656&lt;&gt;0,T656,IF($AV656=0,0,AQ656/$AV656*$Z656))</f>
      </c>
      <c r="BH656" s="18">
        <f>IF(U656&lt;&gt;0,U656,IF($AV656=0,0,AR656/$AV656*$Z656))</f>
      </c>
      <c r="BI656" s="18">
        <f>IF(V656&lt;&gt;0,V656,IF($AV656=0,0,AS656/$AV656*$Z656))</f>
      </c>
      <c r="BJ656" s="18">
        <f>IF(W656&lt;&gt;0,W656,IF($AV656=0,0,AT656/$AV656*$Z656))</f>
      </c>
      <c r="BK656" s="18">
        <f>IF(X656&lt;&gt;0,X656,IF($AV656=0,0,AU656/$AV656*$Z656))</f>
      </c>
      <c r="BL656" s="18">
        <f>SUM(AW656:BK656)</f>
      </c>
      <c r="BM656" s="18">
        <f>I656-BL656</f>
      </c>
    </row>
    <row r="657" outlineLevel="3">
      <c r="A657" s="17" t="str">
        <v>14.3.11</v>
      </c>
      <c r="B657" s="17" t="str">
        <v/>
      </c>
      <c r="C657" s="17" t="str">
        <v/>
      </c>
      <c r="D657" s="17" t="str">
        <v/>
      </c>
      <c r="E657" s="17" t="str">
        <v>14.3.11</v>
      </c>
      <c r="F657" s="17" t="str">
        <v>Complete set of gaskets together with gaskets cement for one transformer</v>
      </c>
      <c r="G657" s="17">
        <v>5336.71</v>
      </c>
      <c r="H657" s="17" t="str">
        <v/>
      </c>
      <c r="I657" s="17" t="str">
        <v/>
      </c>
      <c r="J657" s="17" t="str">
        <v/>
      </c>
      <c r="K657" s="17" t="str">
        <v/>
      </c>
      <c r="L657" s="17" t="str">
        <v/>
      </c>
      <c r="M657" s="17" t="str">
        <v/>
      </c>
      <c r="N657" s="17" t="str">
        <v/>
      </c>
      <c r="O657" s="17" t="str">
        <v/>
      </c>
      <c r="P657" s="17" t="str">
        <v/>
      </c>
      <c r="Q657" s="17" t="str">
        <v/>
      </c>
      <c r="R657" s="17" t="str">
        <v/>
      </c>
      <c r="S657" s="17" t="str">
        <v/>
      </c>
      <c r="T657" s="17" t="str">
        <v/>
      </c>
      <c r="U657" s="17" t="str">
        <v/>
      </c>
      <c r="V657" s="17" t="str">
        <v/>
      </c>
      <c r="W657" s="17" t="str">
        <v/>
      </c>
      <c r="X657" s="17" t="str">
        <v/>
      </c>
      <c r="Y657" s="17" t="str">
        <v/>
      </c>
      <c r="Z657" s="17" t="str">
        <v/>
      </c>
      <c r="AA657" s="17" t="str">
        <v/>
      </c>
      <c r="AB657" s="17" t="str">
        <v/>
      </c>
      <c r="AC657" s="17" t="str">
        <v/>
      </c>
      <c r="AD657" s="17" t="str">
        <v/>
      </c>
      <c r="AE657" s="17" t="str">
        <v/>
      </c>
      <c r="AF657" s="5" t="str">
        <v/>
      </c>
      <c r="AG657" s="18">
        <f>IFERROR(_xlfn.BETA.DIST(DATE(YEAR(AG$2),MONTH(AG$2),15),$AD$2,$AE$2,FALSE,DATE(YEAR($AD657),MONTH($AD657),1),DATE(YEAR($AE657),MONTH($AE657),28)),0)</f>
      </c>
      <c r="AH657" s="18">
        <f>IFERROR(_xlfn.BETA.DIST(DATE(YEAR(AH$2),MONTH(AH$2),15),$AD$2,$AE$2,FALSE,DATE(YEAR($AD657),MONTH($AD657),1),DATE(YEAR($AE657),MONTH($AE657),28)),0)</f>
      </c>
      <c r="AI657" s="18">
        <f>IFERROR(_xlfn.BETA.DIST(DATE(YEAR(AI$2),MONTH(AI$2),15),$AD$2,$AE$2,FALSE,DATE(YEAR($AD657),MONTH($AD657),1),DATE(YEAR($AE657),MONTH($AE657),28)),0)</f>
      </c>
      <c r="AJ657" s="18">
        <f>IFERROR(_xlfn.BETA.DIST(DATE(YEAR(AJ$2),MONTH(AJ$2),15),$AD$2,$AE$2,FALSE,DATE(YEAR($AD657),MONTH($AD657),1),DATE(YEAR($AE657),MONTH($AE657),28)),0)</f>
      </c>
      <c r="AK657" s="18">
        <f>IFERROR(_xlfn.BETA.DIST(DATE(YEAR(AK$2),MONTH(AK$2),15),$AD$2,$AE$2,FALSE,DATE(YEAR($AD657),MONTH($AD657),1),DATE(YEAR($AE657),MONTH($AE657),28)),0)</f>
      </c>
      <c r="AL657" s="18">
        <f>IFERROR(_xlfn.BETA.DIST(DATE(YEAR(AL$2),MONTH(AL$2),15),$AD$2,$AE$2,FALSE,DATE(YEAR($AD657),MONTH($AD657),1),DATE(YEAR($AE657),MONTH($AE657),28)),0)</f>
      </c>
      <c r="AM657" s="18">
        <f>IFERROR(_xlfn.BETA.DIST(DATE(YEAR(AM$2),MONTH(AM$2),15),$AD$2,$AE$2,FALSE,DATE(YEAR($AD657),MONTH($AD657),1),DATE(YEAR($AE657),MONTH($AE657),28)),0)</f>
      </c>
      <c r="AN657" s="18">
        <f>IFERROR(_xlfn.BETA.DIST(DATE(YEAR(AN$2),MONTH(AN$2),15),$AD$2,$AE$2,FALSE,DATE(YEAR($AD657),MONTH($AD657),1),DATE(YEAR($AE657),MONTH($AE657),28)),0)</f>
      </c>
      <c r="AO657" s="18">
        <f>IFERROR(_xlfn.BETA.DIST(DATE(YEAR(AO$2),MONTH(AO$2),15),$AD$2,$AE$2,FALSE,DATE(YEAR($AD657),MONTH($AD657),1),DATE(YEAR($AE657),MONTH($AE657),28)),0)</f>
      </c>
      <c r="AP657" s="18">
        <f>IFERROR(_xlfn.BETA.DIST(DATE(YEAR(AP$2),MONTH(AP$2),15),$AD$2,$AE$2,FALSE,DATE(YEAR($AD657),MONTH($AD657),1),DATE(YEAR($AE657),MONTH($AE657),28)),0)</f>
      </c>
      <c r="AQ657" s="18">
        <f>IFERROR(_xlfn.BETA.DIST(DATE(YEAR(AQ$2),MONTH(AQ$2),15),$AD$2,$AE$2,FALSE,DATE(YEAR($AD657),MONTH($AD657),1),DATE(YEAR($AE657),MONTH($AE657),28)),0)</f>
      </c>
      <c r="AR657" s="18">
        <f>IFERROR(_xlfn.BETA.DIST(DATE(YEAR(AR$2),MONTH(AR$2),15),$AD$2,$AE$2,FALSE,DATE(YEAR($AD657),MONTH($AD657),1),DATE(YEAR($AE657),MONTH($AE657),28)),0)</f>
      </c>
      <c r="AS657" s="18">
        <f>IFERROR(_xlfn.BETA.DIST(DATE(YEAR(AS$2),MONTH(AS$2),15),$AD$2,$AE$2,FALSE,DATE(YEAR($AD657),MONTH($AD657),1),DATE(YEAR($AE657),MONTH($AE657),28)),0)</f>
      </c>
      <c r="AT657" s="18">
        <f>IFERROR(_xlfn.BETA.DIST(DATE(YEAR(AT$2),MONTH(AT$2),15),$AD$2,$AE$2,FALSE,DATE(YEAR($AD657),MONTH($AD657),1),DATE(YEAR($AE657),MONTH($AE657),28)),0)</f>
      </c>
      <c r="AU657" s="18">
        <f>IFERROR(_xlfn.BETA.DIST(DATE(YEAR(AU$2),MONTH(AU$2),15),$AD$2,$AE$2,FALSE,DATE(YEAR($AD657),MONTH($AD657),1),DATE(YEAR($AE657),MONTH($AE657),28)),0)</f>
      </c>
      <c r="AV657" s="18">
        <f>SUM(AG657:AU657)</f>
      </c>
      <c r="AW657" s="18">
        <f>IF(J657&lt;&gt;0,J657,IF($AV657=0,0,AG657/$AV657*$Z657))</f>
      </c>
      <c r="AX657" s="18">
        <f>IF(K657&lt;&gt;0,K657,IF($AV657=0,0,AH657/$AV657*$Z657))</f>
      </c>
      <c r="AY657" s="18">
        <f>IF(L657&lt;&gt;0,L657,IF($AV657=0,0,AI657/$AV657*$Z657))</f>
      </c>
      <c r="AZ657" s="18">
        <f>IF(M657&lt;&gt;0,M657,IF($AV657=0,0,AJ657/$AV657*$Z657))</f>
      </c>
      <c r="BA657" s="18">
        <f>IF(N657&lt;&gt;0,N657,IF($AV657=0,0,AK657/$AV657*$Z657))</f>
      </c>
      <c r="BB657" s="18">
        <f>IF(O657&lt;&gt;0,O657,IF($AV657=0,0,AL657/$AV657*$Z657))</f>
      </c>
      <c r="BC657" s="18">
        <f>IF(P657&lt;&gt;0,P657,IF($AV657=0,0,AM657/$AV657*$Z657))</f>
      </c>
      <c r="BD657" s="18">
        <f>IF(Q657&lt;&gt;0,Q657,IF($AV657=0,0,AN657/$AV657*$Z657))</f>
      </c>
      <c r="BE657" s="18">
        <f>IF(R657&lt;&gt;0,R657,IF($AV657=0,0,AO657/$AV657*$Z657))</f>
      </c>
      <c r="BF657" s="18">
        <f>IF(S657&lt;&gt;0,S657,IF($AV657=0,0,AP657/$AV657*$Z657))</f>
      </c>
      <c r="BG657" s="18">
        <f>IF(T657&lt;&gt;0,T657,IF($AV657=0,0,AQ657/$AV657*$Z657))</f>
      </c>
      <c r="BH657" s="18">
        <f>IF(U657&lt;&gt;0,U657,IF($AV657=0,0,AR657/$AV657*$Z657))</f>
      </c>
      <c r="BI657" s="18">
        <f>IF(V657&lt;&gt;0,V657,IF($AV657=0,0,AS657/$AV657*$Z657))</f>
      </c>
      <c r="BJ657" s="18">
        <f>IF(W657&lt;&gt;0,W657,IF($AV657=0,0,AT657/$AV657*$Z657))</f>
      </c>
      <c r="BK657" s="18">
        <f>IF(X657&lt;&gt;0,X657,IF($AV657=0,0,AU657/$AV657*$Z657))</f>
      </c>
      <c r="BL657" s="18">
        <f>SUM(AW657:BK657)</f>
      </c>
      <c r="BM657" s="17" t="str">
        <v/>
      </c>
    </row>
    <row r="658" outlineLevel="4">
      <c r="A658" s="5" t="str">
        <v>14.3.11</v>
      </c>
      <c r="B658" s="5" t="str">
        <v/>
      </c>
      <c r="C658" s="5" t="str">
        <v>BSKDGNGENGR05</v>
      </c>
      <c r="D658" s="5" t="str">
        <v>BSKDGNGENGR05</v>
      </c>
      <c r="E658" s="19">
        <f>IFERROR(_xlfn.XLOOKUP(F658,Assumptions!B:B,Assumptions!C:C),0)</f>
      </c>
      <c r="F658" s="5" t="str">
        <v>Advanced Payment</v>
      </c>
      <c r="G658" s="5" t="str">
        <v/>
      </c>
      <c r="H658" s="18">
        <f>G657*E658</f>
      </c>
      <c r="I658" s="18">
        <f>H658*(1-0)</f>
      </c>
      <c r="J658" s="18">
        <v>0</v>
      </c>
      <c r="K658" s="18">
        <v>0</v>
      </c>
      <c r="L658" s="18">
        <v>0</v>
      </c>
      <c r="M658" s="18">
        <v>0</v>
      </c>
      <c r="N658" s="18">
        <v>0</v>
      </c>
      <c r="O658" s="18">
        <v>0</v>
      </c>
      <c r="P658" s="18">
        <v>0</v>
      </c>
      <c r="Q658" s="18">
        <v>0</v>
      </c>
      <c r="R658" s="18">
        <v>0</v>
      </c>
      <c r="S658" s="18">
        <v>0</v>
      </c>
      <c r="T658" s="18">
        <v>0</v>
      </c>
      <c r="U658" s="18">
        <v>0</v>
      </c>
      <c r="V658" s="18">
        <v>0</v>
      </c>
      <c r="W658" s="18">
        <v>0</v>
      </c>
      <c r="X658" s="18">
        <v>0</v>
      </c>
      <c r="Y658" s="18">
        <f>SUM(J658:X658)</f>
      </c>
      <c r="Z658" s="18">
        <f>I658-Y658</f>
      </c>
      <c r="AA658" s="20">
        <v>46026</v>
      </c>
      <c r="AB658" s="20">
        <v>46026</v>
      </c>
      <c r="AC658" s="18">
        <f>IFERROR(_xlfn.XLOOKUP(F658,Assumptions!B:B,Assumptions!D:D),0)</f>
      </c>
      <c r="AD658" s="20">
        <f>AA658+AC658</f>
      </c>
      <c r="AE658" s="20">
        <f>AC658+AB658</f>
      </c>
      <c r="AF658" s="5" t="str">
        <v/>
      </c>
      <c r="AG658" s="18">
        <f>IFERROR(_xlfn.BETA.DIST(DATE(YEAR(AG$2),MONTH(AG$2),15),$AD$2,$AE$2,FALSE,DATE(YEAR($AD658),MONTH($AD658),1),DATE(YEAR($AE658),MONTH($AE658),28)),0)</f>
      </c>
      <c r="AH658" s="18">
        <f>IFERROR(_xlfn.BETA.DIST(DATE(YEAR(AH$2),MONTH(AH$2),15),$AD$2,$AE$2,FALSE,DATE(YEAR($AD658),MONTH($AD658),1),DATE(YEAR($AE658),MONTH($AE658),28)),0)</f>
      </c>
      <c r="AI658" s="18">
        <f>IFERROR(_xlfn.BETA.DIST(DATE(YEAR(AI$2),MONTH(AI$2),15),$AD$2,$AE$2,FALSE,DATE(YEAR($AD658),MONTH($AD658),1),DATE(YEAR($AE658),MONTH($AE658),28)),0)</f>
      </c>
      <c r="AJ658" s="18">
        <f>IFERROR(_xlfn.BETA.DIST(DATE(YEAR(AJ$2),MONTH(AJ$2),15),$AD$2,$AE$2,FALSE,DATE(YEAR($AD658),MONTH($AD658),1),DATE(YEAR($AE658),MONTH($AE658),28)),0)</f>
      </c>
      <c r="AK658" s="18">
        <f>IFERROR(_xlfn.BETA.DIST(DATE(YEAR(AK$2),MONTH(AK$2),15),$AD$2,$AE$2,FALSE,DATE(YEAR($AD658),MONTH($AD658),1),DATE(YEAR($AE658),MONTH($AE658),28)),0)</f>
      </c>
      <c r="AL658" s="18">
        <f>IFERROR(_xlfn.BETA.DIST(DATE(YEAR(AL$2),MONTH(AL$2),15),$AD$2,$AE$2,FALSE,DATE(YEAR($AD658),MONTH($AD658),1),DATE(YEAR($AE658),MONTH($AE658),28)),0)</f>
      </c>
      <c r="AM658" s="18">
        <f>IFERROR(_xlfn.BETA.DIST(DATE(YEAR(AM$2),MONTH(AM$2),15),$AD$2,$AE$2,FALSE,DATE(YEAR($AD658),MONTH($AD658),1),DATE(YEAR($AE658),MONTH($AE658),28)),0)</f>
      </c>
      <c r="AN658" s="18">
        <f>IFERROR(_xlfn.BETA.DIST(DATE(YEAR(AN$2),MONTH(AN$2),15),$AD$2,$AE$2,FALSE,DATE(YEAR($AD658),MONTH($AD658),1),DATE(YEAR($AE658),MONTH($AE658),28)),0)</f>
      </c>
      <c r="AO658" s="18">
        <f>IFERROR(_xlfn.BETA.DIST(DATE(YEAR(AO$2),MONTH(AO$2),15),$AD$2,$AE$2,FALSE,DATE(YEAR($AD658),MONTH($AD658),1),DATE(YEAR($AE658),MONTH($AE658),28)),0)</f>
      </c>
      <c r="AP658" s="18">
        <f>IFERROR(_xlfn.BETA.DIST(DATE(YEAR(AP$2),MONTH(AP$2),15),$AD$2,$AE$2,FALSE,DATE(YEAR($AD658),MONTH($AD658),1),DATE(YEAR($AE658),MONTH($AE658),28)),0)</f>
      </c>
      <c r="AQ658" s="18">
        <f>IFERROR(_xlfn.BETA.DIST(DATE(YEAR(AQ$2),MONTH(AQ$2),15),$AD$2,$AE$2,FALSE,DATE(YEAR($AD658),MONTH($AD658),1),DATE(YEAR($AE658),MONTH($AE658),28)),0)</f>
      </c>
      <c r="AR658" s="18">
        <f>IFERROR(_xlfn.BETA.DIST(DATE(YEAR(AR$2),MONTH(AR$2),15),$AD$2,$AE$2,FALSE,DATE(YEAR($AD658),MONTH($AD658),1),DATE(YEAR($AE658),MONTH($AE658),28)),0)</f>
      </c>
      <c r="AS658" s="18">
        <f>IFERROR(_xlfn.BETA.DIST(DATE(YEAR(AS$2),MONTH(AS$2),15),$AD$2,$AE$2,FALSE,DATE(YEAR($AD658),MONTH($AD658),1),DATE(YEAR($AE658),MONTH($AE658),28)),0)</f>
      </c>
      <c r="AT658" s="18">
        <f>IFERROR(_xlfn.BETA.DIST(DATE(YEAR(AT$2),MONTH(AT$2),15),$AD$2,$AE$2,FALSE,DATE(YEAR($AD658),MONTH($AD658),1),DATE(YEAR($AE658),MONTH($AE658),28)),0)</f>
      </c>
      <c r="AU658" s="18">
        <f>IFERROR(_xlfn.BETA.DIST(DATE(YEAR(AU$2),MONTH(AU$2),15),$AD$2,$AE$2,FALSE,DATE(YEAR($AD658),MONTH($AD658),1),DATE(YEAR($AE658),MONTH($AE658),28)),0)</f>
      </c>
      <c r="AV658" s="18">
        <f>SUM(AG658:AU658)</f>
      </c>
      <c r="AW658" s="18">
        <f>IF(J658&lt;&gt;0,J658,IF($AV658=0,0,AG658/$AV658*$Z658))</f>
      </c>
      <c r="AX658" s="18">
        <f>IF(K658&lt;&gt;0,K658,IF($AV658=0,0,AH658/$AV658*$Z658))</f>
      </c>
      <c r="AY658" s="18">
        <f>IF(L658&lt;&gt;0,L658,IF($AV658=0,0,AI658/$AV658*$Z658))</f>
      </c>
      <c r="AZ658" s="18">
        <f>IF(M658&lt;&gt;0,M658,IF($AV658=0,0,AJ658/$AV658*$Z658))</f>
      </c>
      <c r="BA658" s="18">
        <f>IF(N658&lt;&gt;0,N658,IF($AV658=0,0,AK658/$AV658*$Z658))</f>
      </c>
      <c r="BB658" s="18">
        <f>IF(O658&lt;&gt;0,O658,IF($AV658=0,0,AL658/$AV658*$Z658))</f>
      </c>
      <c r="BC658" s="18">
        <f>IF(P658&lt;&gt;0,P658,IF($AV658=0,0,AM658/$AV658*$Z658))</f>
      </c>
      <c r="BD658" s="18">
        <f>IF(Q658&lt;&gt;0,Q658,IF($AV658=0,0,AN658/$AV658*$Z658))</f>
      </c>
      <c r="BE658" s="18">
        <f>IF(R658&lt;&gt;0,R658,IF($AV658=0,0,AO658/$AV658*$Z658))</f>
      </c>
      <c r="BF658" s="18">
        <f>IF(S658&lt;&gt;0,S658,IF($AV658=0,0,AP658/$AV658*$Z658))</f>
      </c>
      <c r="BG658" s="18">
        <f>IF(T658&lt;&gt;0,T658,IF($AV658=0,0,AQ658/$AV658*$Z658))</f>
      </c>
      <c r="BH658" s="18">
        <f>IF(U658&lt;&gt;0,U658,IF($AV658=0,0,AR658/$AV658*$Z658))</f>
      </c>
      <c r="BI658" s="18">
        <f>IF(V658&lt;&gt;0,V658,IF($AV658=0,0,AS658/$AV658*$Z658))</f>
      </c>
      <c r="BJ658" s="18">
        <f>IF(W658&lt;&gt;0,W658,IF($AV658=0,0,AT658/$AV658*$Z658))</f>
      </c>
      <c r="BK658" s="18">
        <f>IF(X658&lt;&gt;0,X658,IF($AV658=0,0,AU658/$AV658*$Z658))</f>
      </c>
      <c r="BL658" s="18">
        <f>SUM(AW658:BK658)</f>
      </c>
      <c r="BM658" s="18">
        <f>I658-BL658</f>
      </c>
    </row>
    <row r="659" outlineLevel="4">
      <c r="A659" s="5" t="str">
        <v>14.3.11</v>
      </c>
      <c r="B659" s="5" t="str">
        <v/>
      </c>
      <c r="C659" s="5" t="str">
        <v>BSPRELGENT705</v>
      </c>
      <c r="D659" s="5" t="str">
        <v>BSPRELGENT705</v>
      </c>
      <c r="E659" s="19">
        <f>IFERROR(_xlfn.XLOOKUP(F659,Assumptions!B:B,Assumptions!C:C),0)</f>
      </c>
      <c r="F659" s="5" t="str">
        <v>Site Delivery USD</v>
      </c>
      <c r="G659" s="5" t="str">
        <v/>
      </c>
      <c r="H659" s="18">
        <f>G657*E659</f>
      </c>
      <c r="I659" s="18">
        <f>H659*(1-0)</f>
      </c>
      <c r="J659" s="18">
        <v>0</v>
      </c>
      <c r="K659" s="18">
        <v>0</v>
      </c>
      <c r="L659" s="18">
        <v>0</v>
      </c>
      <c r="M659" s="18">
        <v>0</v>
      </c>
      <c r="N659" s="18">
        <v>0</v>
      </c>
      <c r="O659" s="18">
        <v>0</v>
      </c>
      <c r="P659" s="18">
        <v>0</v>
      </c>
      <c r="Q659" s="18">
        <v>0</v>
      </c>
      <c r="R659" s="18">
        <v>0</v>
      </c>
      <c r="S659" s="18">
        <v>0</v>
      </c>
      <c r="T659" s="18">
        <v>0</v>
      </c>
      <c r="U659" s="18">
        <v>0</v>
      </c>
      <c r="V659" s="18">
        <v>0</v>
      </c>
      <c r="W659" s="18">
        <v>0</v>
      </c>
      <c r="X659" s="18">
        <v>0</v>
      </c>
      <c r="Y659" s="18">
        <f>SUM(J659:X659)</f>
      </c>
      <c r="Z659" s="18">
        <f>I659-Y659</f>
      </c>
      <c r="AA659" s="20">
        <v>46274</v>
      </c>
      <c r="AB659" s="20">
        <v>46274</v>
      </c>
      <c r="AC659" s="18">
        <f>IFERROR(_xlfn.XLOOKUP(F659,Assumptions!B:B,Assumptions!D:D),0)</f>
      </c>
      <c r="AD659" s="20">
        <f>AA659+AC659</f>
      </c>
      <c r="AE659" s="20">
        <f>AC659+AB659</f>
      </c>
      <c r="AF659" s="5" t="str">
        <v/>
      </c>
      <c r="AG659" s="18">
        <f>IFERROR(_xlfn.BETA.DIST(DATE(YEAR(AG$2),MONTH(AG$2),15),$AD$2,$AE$2,FALSE,DATE(YEAR($AD659),MONTH($AD659),1),DATE(YEAR($AE659),MONTH($AE659),28)),0)</f>
      </c>
      <c r="AH659" s="18">
        <f>IFERROR(_xlfn.BETA.DIST(DATE(YEAR(AH$2),MONTH(AH$2),15),$AD$2,$AE$2,FALSE,DATE(YEAR($AD659),MONTH($AD659),1),DATE(YEAR($AE659),MONTH($AE659),28)),0)</f>
      </c>
      <c r="AI659" s="18">
        <f>IFERROR(_xlfn.BETA.DIST(DATE(YEAR(AI$2),MONTH(AI$2),15),$AD$2,$AE$2,FALSE,DATE(YEAR($AD659),MONTH($AD659),1),DATE(YEAR($AE659),MONTH($AE659),28)),0)</f>
      </c>
      <c r="AJ659" s="18">
        <f>IFERROR(_xlfn.BETA.DIST(DATE(YEAR(AJ$2),MONTH(AJ$2),15),$AD$2,$AE$2,FALSE,DATE(YEAR($AD659),MONTH($AD659),1),DATE(YEAR($AE659),MONTH($AE659),28)),0)</f>
      </c>
      <c r="AK659" s="18">
        <f>IFERROR(_xlfn.BETA.DIST(DATE(YEAR(AK$2),MONTH(AK$2),15),$AD$2,$AE$2,FALSE,DATE(YEAR($AD659),MONTH($AD659),1),DATE(YEAR($AE659),MONTH($AE659),28)),0)</f>
      </c>
      <c r="AL659" s="18">
        <f>IFERROR(_xlfn.BETA.DIST(DATE(YEAR(AL$2),MONTH(AL$2),15),$AD$2,$AE$2,FALSE,DATE(YEAR($AD659),MONTH($AD659),1),DATE(YEAR($AE659),MONTH($AE659),28)),0)</f>
      </c>
      <c r="AM659" s="18">
        <f>IFERROR(_xlfn.BETA.DIST(DATE(YEAR(AM$2),MONTH(AM$2),15),$AD$2,$AE$2,FALSE,DATE(YEAR($AD659),MONTH($AD659),1),DATE(YEAR($AE659),MONTH($AE659),28)),0)</f>
      </c>
      <c r="AN659" s="18">
        <f>IFERROR(_xlfn.BETA.DIST(DATE(YEAR(AN$2),MONTH(AN$2),15),$AD$2,$AE$2,FALSE,DATE(YEAR($AD659),MONTH($AD659),1),DATE(YEAR($AE659),MONTH($AE659),28)),0)</f>
      </c>
      <c r="AO659" s="18">
        <f>IFERROR(_xlfn.BETA.DIST(DATE(YEAR(AO$2),MONTH(AO$2),15),$AD$2,$AE$2,FALSE,DATE(YEAR($AD659),MONTH($AD659),1),DATE(YEAR($AE659),MONTH($AE659),28)),0)</f>
      </c>
      <c r="AP659" s="18">
        <f>IFERROR(_xlfn.BETA.DIST(DATE(YEAR(AP$2),MONTH(AP$2),15),$AD$2,$AE$2,FALSE,DATE(YEAR($AD659),MONTH($AD659),1),DATE(YEAR($AE659),MONTH($AE659),28)),0)</f>
      </c>
      <c r="AQ659" s="18">
        <f>IFERROR(_xlfn.BETA.DIST(DATE(YEAR(AQ$2),MONTH(AQ$2),15),$AD$2,$AE$2,FALSE,DATE(YEAR($AD659),MONTH($AD659),1),DATE(YEAR($AE659),MONTH($AE659),28)),0)</f>
      </c>
      <c r="AR659" s="18">
        <f>IFERROR(_xlfn.BETA.DIST(DATE(YEAR(AR$2),MONTH(AR$2),15),$AD$2,$AE$2,FALSE,DATE(YEAR($AD659),MONTH($AD659),1),DATE(YEAR($AE659),MONTH($AE659),28)),0)</f>
      </c>
      <c r="AS659" s="18">
        <f>IFERROR(_xlfn.BETA.DIST(DATE(YEAR(AS$2),MONTH(AS$2),15),$AD$2,$AE$2,FALSE,DATE(YEAR($AD659),MONTH($AD659),1),DATE(YEAR($AE659),MONTH($AE659),28)),0)</f>
      </c>
      <c r="AT659" s="18">
        <f>IFERROR(_xlfn.BETA.DIST(DATE(YEAR(AT$2),MONTH(AT$2),15),$AD$2,$AE$2,FALSE,DATE(YEAR($AD659),MONTH($AD659),1),DATE(YEAR($AE659),MONTH($AE659),28)),0)</f>
      </c>
      <c r="AU659" s="18">
        <f>IFERROR(_xlfn.BETA.DIST(DATE(YEAR(AU$2),MONTH(AU$2),15),$AD$2,$AE$2,FALSE,DATE(YEAR($AD659),MONTH($AD659),1),DATE(YEAR($AE659),MONTH($AE659),28)),0)</f>
      </c>
      <c r="AV659" s="18">
        <f>SUM(AG659:AU659)</f>
      </c>
      <c r="AW659" s="18">
        <f>IF(J659&lt;&gt;0,J659,IF($AV659=0,0,AG659/$AV659*$Z659))</f>
      </c>
      <c r="AX659" s="18">
        <f>IF(K659&lt;&gt;0,K659,IF($AV659=0,0,AH659/$AV659*$Z659))</f>
      </c>
      <c r="AY659" s="18">
        <f>IF(L659&lt;&gt;0,L659,IF($AV659=0,0,AI659/$AV659*$Z659))</f>
      </c>
      <c r="AZ659" s="18">
        <f>IF(M659&lt;&gt;0,M659,IF($AV659=0,0,AJ659/$AV659*$Z659))</f>
      </c>
      <c r="BA659" s="18">
        <f>IF(N659&lt;&gt;0,N659,IF($AV659=0,0,AK659/$AV659*$Z659))</f>
      </c>
      <c r="BB659" s="18">
        <f>IF(O659&lt;&gt;0,O659,IF($AV659=0,0,AL659/$AV659*$Z659))</f>
      </c>
      <c r="BC659" s="18">
        <f>IF(P659&lt;&gt;0,P659,IF($AV659=0,0,AM659/$AV659*$Z659))</f>
      </c>
      <c r="BD659" s="18">
        <f>IF(Q659&lt;&gt;0,Q659,IF($AV659=0,0,AN659/$AV659*$Z659))</f>
      </c>
      <c r="BE659" s="18">
        <f>IF(R659&lt;&gt;0,R659,IF($AV659=0,0,AO659/$AV659*$Z659))</f>
      </c>
      <c r="BF659" s="18">
        <f>IF(S659&lt;&gt;0,S659,IF($AV659=0,0,AP659/$AV659*$Z659))</f>
      </c>
      <c r="BG659" s="18">
        <f>IF(T659&lt;&gt;0,T659,IF($AV659=0,0,AQ659/$AV659*$Z659))</f>
      </c>
      <c r="BH659" s="18">
        <f>IF(U659&lt;&gt;0,U659,IF($AV659=0,0,AR659/$AV659*$Z659))</f>
      </c>
      <c r="BI659" s="18">
        <f>IF(V659&lt;&gt;0,V659,IF($AV659=0,0,AS659/$AV659*$Z659))</f>
      </c>
      <c r="BJ659" s="18">
        <f>IF(W659&lt;&gt;0,W659,IF($AV659=0,0,AT659/$AV659*$Z659))</f>
      </c>
      <c r="BK659" s="18">
        <f>IF(X659&lt;&gt;0,X659,IF($AV659=0,0,AU659/$AV659*$Z659))</f>
      </c>
      <c r="BL659" s="18">
        <f>SUM(AW659:BK659)</f>
      </c>
      <c r="BM659" s="18">
        <f>I659-BL659</f>
      </c>
    </row>
    <row r="660" outlineLevel="4">
      <c r="A660" s="5" t="str">
        <v>14.3.11</v>
      </c>
      <c r="B660" s="5" t="str">
        <v/>
      </c>
      <c r="C660" s="5" t="str">
        <v>BSKDGNGENGR07</v>
      </c>
      <c r="D660" s="5" t="str">
        <v>BSKDGNGENGR07</v>
      </c>
      <c r="E660" s="19">
        <f>IFERROR(_xlfn.XLOOKUP(F660,Assumptions!B:B,Assumptions!C:C),0)</f>
      </c>
      <c r="F660" s="5" t="str">
        <v>Retention</v>
      </c>
      <c r="G660" s="5" t="str">
        <v/>
      </c>
      <c r="H660" s="18">
        <f>G657*E660</f>
      </c>
      <c r="I660" s="18">
        <f>H660*(1-0)</f>
      </c>
      <c r="J660" s="18">
        <v>0</v>
      </c>
      <c r="K660" s="18">
        <v>0</v>
      </c>
      <c r="L660" s="18">
        <v>0</v>
      </c>
      <c r="M660" s="18">
        <v>0</v>
      </c>
      <c r="N660" s="18">
        <v>0</v>
      </c>
      <c r="O660" s="18">
        <v>0</v>
      </c>
      <c r="P660" s="18">
        <v>0</v>
      </c>
      <c r="Q660" s="18">
        <v>0</v>
      </c>
      <c r="R660" s="18">
        <v>0</v>
      </c>
      <c r="S660" s="18">
        <v>0</v>
      </c>
      <c r="T660" s="18">
        <v>0</v>
      </c>
      <c r="U660" s="18">
        <v>0</v>
      </c>
      <c r="V660" s="18">
        <v>0</v>
      </c>
      <c r="W660" s="18">
        <v>0</v>
      </c>
      <c r="X660" s="18">
        <v>0</v>
      </c>
      <c r="Y660" s="18">
        <f>SUM(J660:X660)</f>
      </c>
      <c r="Z660" s="18">
        <f>I660-Y660</f>
      </c>
      <c r="AA660" s="20">
        <v>46483</v>
      </c>
      <c r="AB660" s="20">
        <v>46483</v>
      </c>
      <c r="AC660" s="18">
        <f>IFERROR(_xlfn.XLOOKUP(F660,Assumptions!B:B,Assumptions!D:D),0)</f>
      </c>
      <c r="AD660" s="20">
        <f>AA660+AC660</f>
      </c>
      <c r="AE660" s="20">
        <f>AC660+AB660</f>
      </c>
      <c r="AF660" s="5" t="str">
        <v/>
      </c>
      <c r="AG660" s="18">
        <f>IFERROR(_xlfn.BETA.DIST(DATE(YEAR(AG$2),MONTH(AG$2),15),$AD$2,$AE$2,FALSE,DATE(YEAR($AD660),MONTH($AD660),1),DATE(YEAR($AE660),MONTH($AE660),28)),0)</f>
      </c>
      <c r="AH660" s="18">
        <f>IFERROR(_xlfn.BETA.DIST(DATE(YEAR(AH$2),MONTH(AH$2),15),$AD$2,$AE$2,FALSE,DATE(YEAR($AD660),MONTH($AD660),1),DATE(YEAR($AE660),MONTH($AE660),28)),0)</f>
      </c>
      <c r="AI660" s="18">
        <f>IFERROR(_xlfn.BETA.DIST(DATE(YEAR(AI$2),MONTH(AI$2),15),$AD$2,$AE$2,FALSE,DATE(YEAR($AD660),MONTH($AD660),1),DATE(YEAR($AE660),MONTH($AE660),28)),0)</f>
      </c>
      <c r="AJ660" s="18">
        <f>IFERROR(_xlfn.BETA.DIST(DATE(YEAR(AJ$2),MONTH(AJ$2),15),$AD$2,$AE$2,FALSE,DATE(YEAR($AD660),MONTH($AD660),1),DATE(YEAR($AE660),MONTH($AE660),28)),0)</f>
      </c>
      <c r="AK660" s="18">
        <f>IFERROR(_xlfn.BETA.DIST(DATE(YEAR(AK$2),MONTH(AK$2),15),$AD$2,$AE$2,FALSE,DATE(YEAR($AD660),MONTH($AD660),1),DATE(YEAR($AE660),MONTH($AE660),28)),0)</f>
      </c>
      <c r="AL660" s="18">
        <f>IFERROR(_xlfn.BETA.DIST(DATE(YEAR(AL$2),MONTH(AL$2),15),$AD$2,$AE$2,FALSE,DATE(YEAR($AD660),MONTH($AD660),1),DATE(YEAR($AE660),MONTH($AE660),28)),0)</f>
      </c>
      <c r="AM660" s="18">
        <f>IFERROR(_xlfn.BETA.DIST(DATE(YEAR(AM$2),MONTH(AM$2),15),$AD$2,$AE$2,FALSE,DATE(YEAR($AD660),MONTH($AD660),1),DATE(YEAR($AE660),MONTH($AE660),28)),0)</f>
      </c>
      <c r="AN660" s="18">
        <f>IFERROR(_xlfn.BETA.DIST(DATE(YEAR(AN$2),MONTH(AN$2),15),$AD$2,$AE$2,FALSE,DATE(YEAR($AD660),MONTH($AD660),1),DATE(YEAR($AE660),MONTH($AE660),28)),0)</f>
      </c>
      <c r="AO660" s="18">
        <f>IFERROR(_xlfn.BETA.DIST(DATE(YEAR(AO$2),MONTH(AO$2),15),$AD$2,$AE$2,FALSE,DATE(YEAR($AD660),MONTH($AD660),1),DATE(YEAR($AE660),MONTH($AE660),28)),0)</f>
      </c>
      <c r="AP660" s="18">
        <f>IFERROR(_xlfn.BETA.DIST(DATE(YEAR(AP$2),MONTH(AP$2),15),$AD$2,$AE$2,FALSE,DATE(YEAR($AD660),MONTH($AD660),1),DATE(YEAR($AE660),MONTH($AE660),28)),0)</f>
      </c>
      <c r="AQ660" s="18">
        <f>IFERROR(_xlfn.BETA.DIST(DATE(YEAR(AQ$2),MONTH(AQ$2),15),$AD$2,$AE$2,FALSE,DATE(YEAR($AD660),MONTH($AD660),1),DATE(YEAR($AE660),MONTH($AE660),28)),0)</f>
      </c>
      <c r="AR660" s="18">
        <f>IFERROR(_xlfn.BETA.DIST(DATE(YEAR(AR$2),MONTH(AR$2),15),$AD$2,$AE$2,FALSE,DATE(YEAR($AD660),MONTH($AD660),1),DATE(YEAR($AE660),MONTH($AE660),28)),0)</f>
      </c>
      <c r="AS660" s="18">
        <f>IFERROR(_xlfn.BETA.DIST(DATE(YEAR(AS$2),MONTH(AS$2),15),$AD$2,$AE$2,FALSE,DATE(YEAR($AD660),MONTH($AD660),1),DATE(YEAR($AE660),MONTH($AE660),28)),0)</f>
      </c>
      <c r="AT660" s="18">
        <f>IFERROR(_xlfn.BETA.DIST(DATE(YEAR(AT$2),MONTH(AT$2),15),$AD$2,$AE$2,FALSE,DATE(YEAR($AD660),MONTH($AD660),1),DATE(YEAR($AE660),MONTH($AE660),28)),0)</f>
      </c>
      <c r="AU660" s="18">
        <f>IFERROR(_xlfn.BETA.DIST(DATE(YEAR(AU$2),MONTH(AU$2),15),$AD$2,$AE$2,FALSE,DATE(YEAR($AD660),MONTH($AD660),1),DATE(YEAR($AE660),MONTH($AE660),28)),0)</f>
      </c>
      <c r="AV660" s="18">
        <f>SUM(AG660:AU660)</f>
      </c>
      <c r="AW660" s="18">
        <f>IF(J660&lt;&gt;0,J660,IF($AV660=0,0,AG660/$AV660*$Z660))</f>
      </c>
      <c r="AX660" s="18">
        <f>IF(K660&lt;&gt;0,K660,IF($AV660=0,0,AH660/$AV660*$Z660))</f>
      </c>
      <c r="AY660" s="18">
        <f>IF(L660&lt;&gt;0,L660,IF($AV660=0,0,AI660/$AV660*$Z660))</f>
      </c>
      <c r="AZ660" s="18">
        <f>IF(M660&lt;&gt;0,M660,IF($AV660=0,0,AJ660/$AV660*$Z660))</f>
      </c>
      <c r="BA660" s="18">
        <f>IF(N660&lt;&gt;0,N660,IF($AV660=0,0,AK660/$AV660*$Z660))</f>
      </c>
      <c r="BB660" s="18">
        <f>IF(O660&lt;&gt;0,O660,IF($AV660=0,0,AL660/$AV660*$Z660))</f>
      </c>
      <c r="BC660" s="18">
        <f>IF(P660&lt;&gt;0,P660,IF($AV660=0,0,AM660/$AV660*$Z660))</f>
      </c>
      <c r="BD660" s="18">
        <f>IF(Q660&lt;&gt;0,Q660,IF($AV660=0,0,AN660/$AV660*$Z660))</f>
      </c>
      <c r="BE660" s="18">
        <f>IF(R660&lt;&gt;0,R660,IF($AV660=0,0,AO660/$AV660*$Z660))</f>
      </c>
      <c r="BF660" s="18">
        <f>IF(S660&lt;&gt;0,S660,IF($AV660=0,0,AP660/$AV660*$Z660))</f>
      </c>
      <c r="BG660" s="18">
        <f>IF(T660&lt;&gt;0,T660,IF($AV660=0,0,AQ660/$AV660*$Z660))</f>
      </c>
      <c r="BH660" s="18">
        <f>IF(U660&lt;&gt;0,U660,IF($AV660=0,0,AR660/$AV660*$Z660))</f>
      </c>
      <c r="BI660" s="18">
        <f>IF(V660&lt;&gt;0,V660,IF($AV660=0,0,AS660/$AV660*$Z660))</f>
      </c>
      <c r="BJ660" s="18">
        <f>IF(W660&lt;&gt;0,W660,IF($AV660=0,0,AT660/$AV660*$Z660))</f>
      </c>
      <c r="BK660" s="18">
        <f>IF(X660&lt;&gt;0,X660,IF($AV660=0,0,AU660/$AV660*$Z660))</f>
      </c>
      <c r="BL660" s="18">
        <f>SUM(AW660:BK660)</f>
      </c>
      <c r="BM660" s="18">
        <f>I660-BL660</f>
      </c>
    </row>
    <row r="661" outlineLevel="3">
      <c r="A661" s="17" t="str">
        <v>14.3.12</v>
      </c>
      <c r="B661" s="17" t="str">
        <v/>
      </c>
      <c r="C661" s="17" t="str">
        <v/>
      </c>
      <c r="D661" s="17" t="str">
        <v/>
      </c>
      <c r="E661" s="17" t="str">
        <v>14.3.12</v>
      </c>
      <c r="F661" s="17" t="str">
        <v>Complete breath set</v>
      </c>
      <c r="G661" s="17">
        <v>6226.78</v>
      </c>
      <c r="H661" s="17" t="str">
        <v/>
      </c>
      <c r="I661" s="17" t="str">
        <v/>
      </c>
      <c r="J661" s="17" t="str">
        <v/>
      </c>
      <c r="K661" s="17" t="str">
        <v/>
      </c>
      <c r="L661" s="17" t="str">
        <v/>
      </c>
      <c r="M661" s="17" t="str">
        <v/>
      </c>
      <c r="N661" s="17" t="str">
        <v/>
      </c>
      <c r="O661" s="17" t="str">
        <v/>
      </c>
      <c r="P661" s="17" t="str">
        <v/>
      </c>
      <c r="Q661" s="17" t="str">
        <v/>
      </c>
      <c r="R661" s="17" t="str">
        <v/>
      </c>
      <c r="S661" s="17" t="str">
        <v/>
      </c>
      <c r="T661" s="17" t="str">
        <v/>
      </c>
      <c r="U661" s="17" t="str">
        <v/>
      </c>
      <c r="V661" s="17" t="str">
        <v/>
      </c>
      <c r="W661" s="17" t="str">
        <v/>
      </c>
      <c r="X661" s="17" t="str">
        <v/>
      </c>
      <c r="Y661" s="17" t="str">
        <v/>
      </c>
      <c r="Z661" s="17" t="str">
        <v/>
      </c>
      <c r="AA661" s="17" t="str">
        <v/>
      </c>
      <c r="AB661" s="17" t="str">
        <v/>
      </c>
      <c r="AC661" s="17" t="str">
        <v/>
      </c>
      <c r="AD661" s="17" t="str">
        <v/>
      </c>
      <c r="AE661" s="17" t="str">
        <v/>
      </c>
      <c r="AF661" s="5" t="str">
        <v/>
      </c>
      <c r="AG661" s="18">
        <f>IFERROR(_xlfn.BETA.DIST(DATE(YEAR(AG$2),MONTH(AG$2),15),$AD$2,$AE$2,FALSE,DATE(YEAR($AD661),MONTH($AD661),1),DATE(YEAR($AE661),MONTH($AE661),28)),0)</f>
      </c>
      <c r="AH661" s="18">
        <f>IFERROR(_xlfn.BETA.DIST(DATE(YEAR(AH$2),MONTH(AH$2),15),$AD$2,$AE$2,FALSE,DATE(YEAR($AD661),MONTH($AD661),1),DATE(YEAR($AE661),MONTH($AE661),28)),0)</f>
      </c>
      <c r="AI661" s="18">
        <f>IFERROR(_xlfn.BETA.DIST(DATE(YEAR(AI$2),MONTH(AI$2),15),$AD$2,$AE$2,FALSE,DATE(YEAR($AD661),MONTH($AD661),1),DATE(YEAR($AE661),MONTH($AE661),28)),0)</f>
      </c>
      <c r="AJ661" s="18">
        <f>IFERROR(_xlfn.BETA.DIST(DATE(YEAR(AJ$2),MONTH(AJ$2),15),$AD$2,$AE$2,FALSE,DATE(YEAR($AD661),MONTH($AD661),1),DATE(YEAR($AE661),MONTH($AE661),28)),0)</f>
      </c>
      <c r="AK661" s="18">
        <f>IFERROR(_xlfn.BETA.DIST(DATE(YEAR(AK$2),MONTH(AK$2),15),$AD$2,$AE$2,FALSE,DATE(YEAR($AD661),MONTH($AD661),1),DATE(YEAR($AE661),MONTH($AE661),28)),0)</f>
      </c>
      <c r="AL661" s="18">
        <f>IFERROR(_xlfn.BETA.DIST(DATE(YEAR(AL$2),MONTH(AL$2),15),$AD$2,$AE$2,FALSE,DATE(YEAR($AD661),MONTH($AD661),1),DATE(YEAR($AE661),MONTH($AE661),28)),0)</f>
      </c>
      <c r="AM661" s="18">
        <f>IFERROR(_xlfn.BETA.DIST(DATE(YEAR(AM$2),MONTH(AM$2),15),$AD$2,$AE$2,FALSE,DATE(YEAR($AD661),MONTH($AD661),1),DATE(YEAR($AE661),MONTH($AE661),28)),0)</f>
      </c>
      <c r="AN661" s="18">
        <f>IFERROR(_xlfn.BETA.DIST(DATE(YEAR(AN$2),MONTH(AN$2),15),$AD$2,$AE$2,FALSE,DATE(YEAR($AD661),MONTH($AD661),1),DATE(YEAR($AE661),MONTH($AE661),28)),0)</f>
      </c>
      <c r="AO661" s="18">
        <f>IFERROR(_xlfn.BETA.DIST(DATE(YEAR(AO$2),MONTH(AO$2),15),$AD$2,$AE$2,FALSE,DATE(YEAR($AD661),MONTH($AD661),1),DATE(YEAR($AE661),MONTH($AE661),28)),0)</f>
      </c>
      <c r="AP661" s="18">
        <f>IFERROR(_xlfn.BETA.DIST(DATE(YEAR(AP$2),MONTH(AP$2),15),$AD$2,$AE$2,FALSE,DATE(YEAR($AD661),MONTH($AD661),1),DATE(YEAR($AE661),MONTH($AE661),28)),0)</f>
      </c>
      <c r="AQ661" s="18">
        <f>IFERROR(_xlfn.BETA.DIST(DATE(YEAR(AQ$2),MONTH(AQ$2),15),$AD$2,$AE$2,FALSE,DATE(YEAR($AD661),MONTH($AD661),1),DATE(YEAR($AE661),MONTH($AE661),28)),0)</f>
      </c>
      <c r="AR661" s="18">
        <f>IFERROR(_xlfn.BETA.DIST(DATE(YEAR(AR$2),MONTH(AR$2),15),$AD$2,$AE$2,FALSE,DATE(YEAR($AD661),MONTH($AD661),1),DATE(YEAR($AE661),MONTH($AE661),28)),0)</f>
      </c>
      <c r="AS661" s="18">
        <f>IFERROR(_xlfn.BETA.DIST(DATE(YEAR(AS$2),MONTH(AS$2),15),$AD$2,$AE$2,FALSE,DATE(YEAR($AD661),MONTH($AD661),1),DATE(YEAR($AE661),MONTH($AE661),28)),0)</f>
      </c>
      <c r="AT661" s="18">
        <f>IFERROR(_xlfn.BETA.DIST(DATE(YEAR(AT$2),MONTH(AT$2),15),$AD$2,$AE$2,FALSE,DATE(YEAR($AD661),MONTH($AD661),1),DATE(YEAR($AE661),MONTH($AE661),28)),0)</f>
      </c>
      <c r="AU661" s="18">
        <f>IFERROR(_xlfn.BETA.DIST(DATE(YEAR(AU$2),MONTH(AU$2),15),$AD$2,$AE$2,FALSE,DATE(YEAR($AD661),MONTH($AD661),1),DATE(YEAR($AE661),MONTH($AE661),28)),0)</f>
      </c>
      <c r="AV661" s="18">
        <f>SUM(AG661:AU661)</f>
      </c>
      <c r="AW661" s="18">
        <f>IF(J661&lt;&gt;0,J661,IF($AV661=0,0,AG661/$AV661*$Z661))</f>
      </c>
      <c r="AX661" s="18">
        <f>IF(K661&lt;&gt;0,K661,IF($AV661=0,0,AH661/$AV661*$Z661))</f>
      </c>
      <c r="AY661" s="18">
        <f>IF(L661&lt;&gt;0,L661,IF($AV661=0,0,AI661/$AV661*$Z661))</f>
      </c>
      <c r="AZ661" s="18">
        <f>IF(M661&lt;&gt;0,M661,IF($AV661=0,0,AJ661/$AV661*$Z661))</f>
      </c>
      <c r="BA661" s="18">
        <f>IF(N661&lt;&gt;0,N661,IF($AV661=0,0,AK661/$AV661*$Z661))</f>
      </c>
      <c r="BB661" s="18">
        <f>IF(O661&lt;&gt;0,O661,IF($AV661=0,0,AL661/$AV661*$Z661))</f>
      </c>
      <c r="BC661" s="18">
        <f>IF(P661&lt;&gt;0,P661,IF($AV661=0,0,AM661/$AV661*$Z661))</f>
      </c>
      <c r="BD661" s="18">
        <f>IF(Q661&lt;&gt;0,Q661,IF($AV661=0,0,AN661/$AV661*$Z661))</f>
      </c>
      <c r="BE661" s="18">
        <f>IF(R661&lt;&gt;0,R661,IF($AV661=0,0,AO661/$AV661*$Z661))</f>
      </c>
      <c r="BF661" s="18">
        <f>IF(S661&lt;&gt;0,S661,IF($AV661=0,0,AP661/$AV661*$Z661))</f>
      </c>
      <c r="BG661" s="18">
        <f>IF(T661&lt;&gt;0,T661,IF($AV661=0,0,AQ661/$AV661*$Z661))</f>
      </c>
      <c r="BH661" s="18">
        <f>IF(U661&lt;&gt;0,U661,IF($AV661=0,0,AR661/$AV661*$Z661))</f>
      </c>
      <c r="BI661" s="18">
        <f>IF(V661&lt;&gt;0,V661,IF($AV661=0,0,AS661/$AV661*$Z661))</f>
      </c>
      <c r="BJ661" s="18">
        <f>IF(W661&lt;&gt;0,W661,IF($AV661=0,0,AT661/$AV661*$Z661))</f>
      </c>
      <c r="BK661" s="18">
        <f>IF(X661&lt;&gt;0,X661,IF($AV661=0,0,AU661/$AV661*$Z661))</f>
      </c>
      <c r="BL661" s="18">
        <f>SUM(AW661:BK661)</f>
      </c>
      <c r="BM661" s="17" t="str">
        <v/>
      </c>
    </row>
    <row r="662" outlineLevel="4">
      <c r="A662" s="5" t="str">
        <v>14.3.12</v>
      </c>
      <c r="B662" s="5" t="str">
        <v/>
      </c>
      <c r="C662" s="5" t="str">
        <v>BSKDGNGENGR05</v>
      </c>
      <c r="D662" s="5" t="str">
        <v>BSKDGNGENGR05</v>
      </c>
      <c r="E662" s="19">
        <f>IFERROR(_xlfn.XLOOKUP(F662,Assumptions!B:B,Assumptions!C:C),0)</f>
      </c>
      <c r="F662" s="5" t="str">
        <v>Advanced Payment</v>
      </c>
      <c r="G662" s="5" t="str">
        <v/>
      </c>
      <c r="H662" s="18">
        <f>G661*E662</f>
      </c>
      <c r="I662" s="18">
        <f>H662*(1-0)</f>
      </c>
      <c r="J662" s="18">
        <v>0</v>
      </c>
      <c r="K662" s="18">
        <v>0</v>
      </c>
      <c r="L662" s="18">
        <v>0</v>
      </c>
      <c r="M662" s="18">
        <v>0</v>
      </c>
      <c r="N662" s="18">
        <v>0</v>
      </c>
      <c r="O662" s="18">
        <v>0</v>
      </c>
      <c r="P662" s="18">
        <v>0</v>
      </c>
      <c r="Q662" s="18">
        <v>0</v>
      </c>
      <c r="R662" s="18">
        <v>0</v>
      </c>
      <c r="S662" s="18">
        <v>0</v>
      </c>
      <c r="T662" s="18">
        <v>0</v>
      </c>
      <c r="U662" s="18">
        <v>0</v>
      </c>
      <c r="V662" s="18">
        <v>0</v>
      </c>
      <c r="W662" s="18">
        <v>0</v>
      </c>
      <c r="X662" s="18">
        <v>0</v>
      </c>
      <c r="Y662" s="18">
        <f>SUM(J662:X662)</f>
      </c>
      <c r="Z662" s="18">
        <f>I662-Y662</f>
      </c>
      <c r="AA662" s="20">
        <v>46026</v>
      </c>
      <c r="AB662" s="20">
        <v>46026</v>
      </c>
      <c r="AC662" s="18">
        <f>IFERROR(_xlfn.XLOOKUP(F662,Assumptions!B:B,Assumptions!D:D),0)</f>
      </c>
      <c r="AD662" s="20">
        <f>AA662+AC662</f>
      </c>
      <c r="AE662" s="20">
        <f>AC662+AB662</f>
      </c>
      <c r="AF662" s="5" t="str">
        <v/>
      </c>
      <c r="AG662" s="18">
        <f>IFERROR(_xlfn.BETA.DIST(DATE(YEAR(AG$2),MONTH(AG$2),15),$AD$2,$AE$2,FALSE,DATE(YEAR($AD662),MONTH($AD662),1),DATE(YEAR($AE662),MONTH($AE662),28)),0)</f>
      </c>
      <c r="AH662" s="18">
        <f>IFERROR(_xlfn.BETA.DIST(DATE(YEAR(AH$2),MONTH(AH$2),15),$AD$2,$AE$2,FALSE,DATE(YEAR($AD662),MONTH($AD662),1),DATE(YEAR($AE662),MONTH($AE662),28)),0)</f>
      </c>
      <c r="AI662" s="18">
        <f>IFERROR(_xlfn.BETA.DIST(DATE(YEAR(AI$2),MONTH(AI$2),15),$AD$2,$AE$2,FALSE,DATE(YEAR($AD662),MONTH($AD662),1),DATE(YEAR($AE662),MONTH($AE662),28)),0)</f>
      </c>
      <c r="AJ662" s="18">
        <f>IFERROR(_xlfn.BETA.DIST(DATE(YEAR(AJ$2),MONTH(AJ$2),15),$AD$2,$AE$2,FALSE,DATE(YEAR($AD662),MONTH($AD662),1),DATE(YEAR($AE662),MONTH($AE662),28)),0)</f>
      </c>
      <c r="AK662" s="18">
        <f>IFERROR(_xlfn.BETA.DIST(DATE(YEAR(AK$2),MONTH(AK$2),15),$AD$2,$AE$2,FALSE,DATE(YEAR($AD662),MONTH($AD662),1),DATE(YEAR($AE662),MONTH($AE662),28)),0)</f>
      </c>
      <c r="AL662" s="18">
        <f>IFERROR(_xlfn.BETA.DIST(DATE(YEAR(AL$2),MONTH(AL$2),15),$AD$2,$AE$2,FALSE,DATE(YEAR($AD662),MONTH($AD662),1),DATE(YEAR($AE662),MONTH($AE662),28)),0)</f>
      </c>
      <c r="AM662" s="18">
        <f>IFERROR(_xlfn.BETA.DIST(DATE(YEAR(AM$2),MONTH(AM$2),15),$AD$2,$AE$2,FALSE,DATE(YEAR($AD662),MONTH($AD662),1),DATE(YEAR($AE662),MONTH($AE662),28)),0)</f>
      </c>
      <c r="AN662" s="18">
        <f>IFERROR(_xlfn.BETA.DIST(DATE(YEAR(AN$2),MONTH(AN$2),15),$AD$2,$AE$2,FALSE,DATE(YEAR($AD662),MONTH($AD662),1),DATE(YEAR($AE662),MONTH($AE662),28)),0)</f>
      </c>
      <c r="AO662" s="18">
        <f>IFERROR(_xlfn.BETA.DIST(DATE(YEAR(AO$2),MONTH(AO$2),15),$AD$2,$AE$2,FALSE,DATE(YEAR($AD662),MONTH($AD662),1),DATE(YEAR($AE662),MONTH($AE662),28)),0)</f>
      </c>
      <c r="AP662" s="18">
        <f>IFERROR(_xlfn.BETA.DIST(DATE(YEAR(AP$2),MONTH(AP$2),15),$AD$2,$AE$2,FALSE,DATE(YEAR($AD662),MONTH($AD662),1),DATE(YEAR($AE662),MONTH($AE662),28)),0)</f>
      </c>
      <c r="AQ662" s="18">
        <f>IFERROR(_xlfn.BETA.DIST(DATE(YEAR(AQ$2),MONTH(AQ$2),15),$AD$2,$AE$2,FALSE,DATE(YEAR($AD662),MONTH($AD662),1),DATE(YEAR($AE662),MONTH($AE662),28)),0)</f>
      </c>
      <c r="AR662" s="18">
        <f>IFERROR(_xlfn.BETA.DIST(DATE(YEAR(AR$2),MONTH(AR$2),15),$AD$2,$AE$2,FALSE,DATE(YEAR($AD662),MONTH($AD662),1),DATE(YEAR($AE662),MONTH($AE662),28)),0)</f>
      </c>
      <c r="AS662" s="18">
        <f>IFERROR(_xlfn.BETA.DIST(DATE(YEAR(AS$2),MONTH(AS$2),15),$AD$2,$AE$2,FALSE,DATE(YEAR($AD662),MONTH($AD662),1),DATE(YEAR($AE662),MONTH($AE662),28)),0)</f>
      </c>
      <c r="AT662" s="18">
        <f>IFERROR(_xlfn.BETA.DIST(DATE(YEAR(AT$2),MONTH(AT$2),15),$AD$2,$AE$2,FALSE,DATE(YEAR($AD662),MONTH($AD662),1),DATE(YEAR($AE662),MONTH($AE662),28)),0)</f>
      </c>
      <c r="AU662" s="18">
        <f>IFERROR(_xlfn.BETA.DIST(DATE(YEAR(AU$2),MONTH(AU$2),15),$AD$2,$AE$2,FALSE,DATE(YEAR($AD662),MONTH($AD662),1),DATE(YEAR($AE662),MONTH($AE662),28)),0)</f>
      </c>
      <c r="AV662" s="18">
        <f>SUM(AG662:AU662)</f>
      </c>
      <c r="AW662" s="18">
        <f>IF(J662&lt;&gt;0,J662,IF($AV662=0,0,AG662/$AV662*$Z662))</f>
      </c>
      <c r="AX662" s="18">
        <f>IF(K662&lt;&gt;0,K662,IF($AV662=0,0,AH662/$AV662*$Z662))</f>
      </c>
      <c r="AY662" s="18">
        <f>IF(L662&lt;&gt;0,L662,IF($AV662=0,0,AI662/$AV662*$Z662))</f>
      </c>
      <c r="AZ662" s="18">
        <f>IF(M662&lt;&gt;0,M662,IF($AV662=0,0,AJ662/$AV662*$Z662))</f>
      </c>
      <c r="BA662" s="18">
        <f>IF(N662&lt;&gt;0,N662,IF($AV662=0,0,AK662/$AV662*$Z662))</f>
      </c>
      <c r="BB662" s="18">
        <f>IF(O662&lt;&gt;0,O662,IF($AV662=0,0,AL662/$AV662*$Z662))</f>
      </c>
      <c r="BC662" s="18">
        <f>IF(P662&lt;&gt;0,P662,IF($AV662=0,0,AM662/$AV662*$Z662))</f>
      </c>
      <c r="BD662" s="18">
        <f>IF(Q662&lt;&gt;0,Q662,IF($AV662=0,0,AN662/$AV662*$Z662))</f>
      </c>
      <c r="BE662" s="18">
        <f>IF(R662&lt;&gt;0,R662,IF($AV662=0,0,AO662/$AV662*$Z662))</f>
      </c>
      <c r="BF662" s="18">
        <f>IF(S662&lt;&gt;0,S662,IF($AV662=0,0,AP662/$AV662*$Z662))</f>
      </c>
      <c r="BG662" s="18">
        <f>IF(T662&lt;&gt;0,T662,IF($AV662=0,0,AQ662/$AV662*$Z662))</f>
      </c>
      <c r="BH662" s="18">
        <f>IF(U662&lt;&gt;0,U662,IF($AV662=0,0,AR662/$AV662*$Z662))</f>
      </c>
      <c r="BI662" s="18">
        <f>IF(V662&lt;&gt;0,V662,IF($AV662=0,0,AS662/$AV662*$Z662))</f>
      </c>
      <c r="BJ662" s="18">
        <f>IF(W662&lt;&gt;0,W662,IF($AV662=0,0,AT662/$AV662*$Z662))</f>
      </c>
      <c r="BK662" s="18">
        <f>IF(X662&lt;&gt;0,X662,IF($AV662=0,0,AU662/$AV662*$Z662))</f>
      </c>
      <c r="BL662" s="18">
        <f>SUM(AW662:BK662)</f>
      </c>
      <c r="BM662" s="18">
        <f>I662-BL662</f>
      </c>
    </row>
    <row r="663" outlineLevel="4">
      <c r="A663" s="5" t="str">
        <v>14.3.12</v>
      </c>
      <c r="B663" s="5" t="str">
        <v/>
      </c>
      <c r="C663" s="5" t="str">
        <v>BSPRELGENT705</v>
      </c>
      <c r="D663" s="5" t="str">
        <v>BSPRELGENT705</v>
      </c>
      <c r="E663" s="19">
        <f>IFERROR(_xlfn.XLOOKUP(F663,Assumptions!B:B,Assumptions!C:C),0)</f>
      </c>
      <c r="F663" s="5" t="str">
        <v>Site Delivery USD</v>
      </c>
      <c r="G663" s="5" t="str">
        <v/>
      </c>
      <c r="H663" s="18">
        <f>G661*E663</f>
      </c>
      <c r="I663" s="18">
        <f>H663*(1-0)</f>
      </c>
      <c r="J663" s="18">
        <v>0</v>
      </c>
      <c r="K663" s="18">
        <v>0</v>
      </c>
      <c r="L663" s="18">
        <v>0</v>
      </c>
      <c r="M663" s="18">
        <v>0</v>
      </c>
      <c r="N663" s="18">
        <v>0</v>
      </c>
      <c r="O663" s="18">
        <v>0</v>
      </c>
      <c r="P663" s="18">
        <v>0</v>
      </c>
      <c r="Q663" s="18">
        <v>0</v>
      </c>
      <c r="R663" s="18">
        <v>0</v>
      </c>
      <c r="S663" s="18">
        <v>0</v>
      </c>
      <c r="T663" s="18">
        <v>0</v>
      </c>
      <c r="U663" s="18">
        <v>0</v>
      </c>
      <c r="V663" s="18">
        <v>0</v>
      </c>
      <c r="W663" s="18">
        <v>0</v>
      </c>
      <c r="X663" s="18">
        <v>0</v>
      </c>
      <c r="Y663" s="18">
        <f>SUM(J663:X663)</f>
      </c>
      <c r="Z663" s="18">
        <f>I663-Y663</f>
      </c>
      <c r="AA663" s="20">
        <v>46274</v>
      </c>
      <c r="AB663" s="20">
        <v>46274</v>
      </c>
      <c r="AC663" s="18">
        <f>IFERROR(_xlfn.XLOOKUP(F663,Assumptions!B:B,Assumptions!D:D),0)</f>
      </c>
      <c r="AD663" s="20">
        <f>AA663+AC663</f>
      </c>
      <c r="AE663" s="20">
        <f>AC663+AB663</f>
      </c>
      <c r="AF663" s="5" t="str">
        <v/>
      </c>
      <c r="AG663" s="18">
        <f>IFERROR(_xlfn.BETA.DIST(DATE(YEAR(AG$2),MONTH(AG$2),15),$AD$2,$AE$2,FALSE,DATE(YEAR($AD663),MONTH($AD663),1),DATE(YEAR($AE663),MONTH($AE663),28)),0)</f>
      </c>
      <c r="AH663" s="18">
        <f>IFERROR(_xlfn.BETA.DIST(DATE(YEAR(AH$2),MONTH(AH$2),15),$AD$2,$AE$2,FALSE,DATE(YEAR($AD663),MONTH($AD663),1),DATE(YEAR($AE663),MONTH($AE663),28)),0)</f>
      </c>
      <c r="AI663" s="18">
        <f>IFERROR(_xlfn.BETA.DIST(DATE(YEAR(AI$2),MONTH(AI$2),15),$AD$2,$AE$2,FALSE,DATE(YEAR($AD663),MONTH($AD663),1),DATE(YEAR($AE663),MONTH($AE663),28)),0)</f>
      </c>
      <c r="AJ663" s="18">
        <f>IFERROR(_xlfn.BETA.DIST(DATE(YEAR(AJ$2),MONTH(AJ$2),15),$AD$2,$AE$2,FALSE,DATE(YEAR($AD663),MONTH($AD663),1),DATE(YEAR($AE663),MONTH($AE663),28)),0)</f>
      </c>
      <c r="AK663" s="18">
        <f>IFERROR(_xlfn.BETA.DIST(DATE(YEAR(AK$2),MONTH(AK$2),15),$AD$2,$AE$2,FALSE,DATE(YEAR($AD663),MONTH($AD663),1),DATE(YEAR($AE663),MONTH($AE663),28)),0)</f>
      </c>
      <c r="AL663" s="18">
        <f>IFERROR(_xlfn.BETA.DIST(DATE(YEAR(AL$2),MONTH(AL$2),15),$AD$2,$AE$2,FALSE,DATE(YEAR($AD663),MONTH($AD663),1),DATE(YEAR($AE663),MONTH($AE663),28)),0)</f>
      </c>
      <c r="AM663" s="18">
        <f>IFERROR(_xlfn.BETA.DIST(DATE(YEAR(AM$2),MONTH(AM$2),15),$AD$2,$AE$2,FALSE,DATE(YEAR($AD663),MONTH($AD663),1),DATE(YEAR($AE663),MONTH($AE663),28)),0)</f>
      </c>
      <c r="AN663" s="18">
        <f>IFERROR(_xlfn.BETA.DIST(DATE(YEAR(AN$2),MONTH(AN$2),15),$AD$2,$AE$2,FALSE,DATE(YEAR($AD663),MONTH($AD663),1),DATE(YEAR($AE663),MONTH($AE663),28)),0)</f>
      </c>
      <c r="AO663" s="18">
        <f>IFERROR(_xlfn.BETA.DIST(DATE(YEAR(AO$2),MONTH(AO$2),15),$AD$2,$AE$2,FALSE,DATE(YEAR($AD663),MONTH($AD663),1),DATE(YEAR($AE663),MONTH($AE663),28)),0)</f>
      </c>
      <c r="AP663" s="18">
        <f>IFERROR(_xlfn.BETA.DIST(DATE(YEAR(AP$2),MONTH(AP$2),15),$AD$2,$AE$2,FALSE,DATE(YEAR($AD663),MONTH($AD663),1),DATE(YEAR($AE663),MONTH($AE663),28)),0)</f>
      </c>
      <c r="AQ663" s="18">
        <f>IFERROR(_xlfn.BETA.DIST(DATE(YEAR(AQ$2),MONTH(AQ$2),15),$AD$2,$AE$2,FALSE,DATE(YEAR($AD663),MONTH($AD663),1),DATE(YEAR($AE663),MONTH($AE663),28)),0)</f>
      </c>
      <c r="AR663" s="18">
        <f>IFERROR(_xlfn.BETA.DIST(DATE(YEAR(AR$2),MONTH(AR$2),15),$AD$2,$AE$2,FALSE,DATE(YEAR($AD663),MONTH($AD663),1),DATE(YEAR($AE663),MONTH($AE663),28)),0)</f>
      </c>
      <c r="AS663" s="18">
        <f>IFERROR(_xlfn.BETA.DIST(DATE(YEAR(AS$2),MONTH(AS$2),15),$AD$2,$AE$2,FALSE,DATE(YEAR($AD663),MONTH($AD663),1),DATE(YEAR($AE663),MONTH($AE663),28)),0)</f>
      </c>
      <c r="AT663" s="18">
        <f>IFERROR(_xlfn.BETA.DIST(DATE(YEAR(AT$2),MONTH(AT$2),15),$AD$2,$AE$2,FALSE,DATE(YEAR($AD663),MONTH($AD663),1),DATE(YEAR($AE663),MONTH($AE663),28)),0)</f>
      </c>
      <c r="AU663" s="18">
        <f>IFERROR(_xlfn.BETA.DIST(DATE(YEAR(AU$2),MONTH(AU$2),15),$AD$2,$AE$2,FALSE,DATE(YEAR($AD663),MONTH($AD663),1),DATE(YEAR($AE663),MONTH($AE663),28)),0)</f>
      </c>
      <c r="AV663" s="18">
        <f>SUM(AG663:AU663)</f>
      </c>
      <c r="AW663" s="18">
        <f>IF(J663&lt;&gt;0,J663,IF($AV663=0,0,AG663/$AV663*$Z663))</f>
      </c>
      <c r="AX663" s="18">
        <f>IF(K663&lt;&gt;0,K663,IF($AV663=0,0,AH663/$AV663*$Z663))</f>
      </c>
      <c r="AY663" s="18">
        <f>IF(L663&lt;&gt;0,L663,IF($AV663=0,0,AI663/$AV663*$Z663))</f>
      </c>
      <c r="AZ663" s="18">
        <f>IF(M663&lt;&gt;0,M663,IF($AV663=0,0,AJ663/$AV663*$Z663))</f>
      </c>
      <c r="BA663" s="18">
        <f>IF(N663&lt;&gt;0,N663,IF($AV663=0,0,AK663/$AV663*$Z663))</f>
      </c>
      <c r="BB663" s="18">
        <f>IF(O663&lt;&gt;0,O663,IF($AV663=0,0,AL663/$AV663*$Z663))</f>
      </c>
      <c r="BC663" s="18">
        <f>IF(P663&lt;&gt;0,P663,IF($AV663=0,0,AM663/$AV663*$Z663))</f>
      </c>
      <c r="BD663" s="18">
        <f>IF(Q663&lt;&gt;0,Q663,IF($AV663=0,0,AN663/$AV663*$Z663))</f>
      </c>
      <c r="BE663" s="18">
        <f>IF(R663&lt;&gt;0,R663,IF($AV663=0,0,AO663/$AV663*$Z663))</f>
      </c>
      <c r="BF663" s="18">
        <f>IF(S663&lt;&gt;0,S663,IF($AV663=0,0,AP663/$AV663*$Z663))</f>
      </c>
      <c r="BG663" s="18">
        <f>IF(T663&lt;&gt;0,T663,IF($AV663=0,0,AQ663/$AV663*$Z663))</f>
      </c>
      <c r="BH663" s="18">
        <f>IF(U663&lt;&gt;0,U663,IF($AV663=0,0,AR663/$AV663*$Z663))</f>
      </c>
      <c r="BI663" s="18">
        <f>IF(V663&lt;&gt;0,V663,IF($AV663=0,0,AS663/$AV663*$Z663))</f>
      </c>
      <c r="BJ663" s="18">
        <f>IF(W663&lt;&gt;0,W663,IF($AV663=0,0,AT663/$AV663*$Z663))</f>
      </c>
      <c r="BK663" s="18">
        <f>IF(X663&lt;&gt;0,X663,IF($AV663=0,0,AU663/$AV663*$Z663))</f>
      </c>
      <c r="BL663" s="18">
        <f>SUM(AW663:BK663)</f>
      </c>
      <c r="BM663" s="18">
        <f>I663-BL663</f>
      </c>
    </row>
    <row r="664" outlineLevel="4">
      <c r="A664" s="5" t="str">
        <v>14.3.12</v>
      </c>
      <c r="B664" s="5" t="str">
        <v/>
      </c>
      <c r="C664" s="5" t="str">
        <v>BSKDGNGENGR07</v>
      </c>
      <c r="D664" s="5" t="str">
        <v>BSKDGNGENGR07</v>
      </c>
      <c r="E664" s="19">
        <f>IFERROR(_xlfn.XLOOKUP(F664,Assumptions!B:B,Assumptions!C:C),0)</f>
      </c>
      <c r="F664" s="5" t="str">
        <v>Retention</v>
      </c>
      <c r="G664" s="5" t="str">
        <v/>
      </c>
      <c r="H664" s="18">
        <f>G661*E664</f>
      </c>
      <c r="I664" s="18">
        <f>H664*(1-0)</f>
      </c>
      <c r="J664" s="18">
        <v>0</v>
      </c>
      <c r="K664" s="18">
        <v>0</v>
      </c>
      <c r="L664" s="18">
        <v>0</v>
      </c>
      <c r="M664" s="18">
        <v>0</v>
      </c>
      <c r="N664" s="18">
        <v>0</v>
      </c>
      <c r="O664" s="18">
        <v>0</v>
      </c>
      <c r="P664" s="18">
        <v>0</v>
      </c>
      <c r="Q664" s="18">
        <v>0</v>
      </c>
      <c r="R664" s="18">
        <v>0</v>
      </c>
      <c r="S664" s="18">
        <v>0</v>
      </c>
      <c r="T664" s="18">
        <v>0</v>
      </c>
      <c r="U664" s="18">
        <v>0</v>
      </c>
      <c r="V664" s="18">
        <v>0</v>
      </c>
      <c r="W664" s="18">
        <v>0</v>
      </c>
      <c r="X664" s="18">
        <v>0</v>
      </c>
      <c r="Y664" s="18">
        <f>SUM(J664:X664)</f>
      </c>
      <c r="Z664" s="18">
        <f>I664-Y664</f>
      </c>
      <c r="AA664" s="20">
        <v>46483</v>
      </c>
      <c r="AB664" s="20">
        <v>46483</v>
      </c>
      <c r="AC664" s="18">
        <f>IFERROR(_xlfn.XLOOKUP(F664,Assumptions!B:B,Assumptions!D:D),0)</f>
      </c>
      <c r="AD664" s="20">
        <f>AA664+AC664</f>
      </c>
      <c r="AE664" s="20">
        <f>AC664+AB664</f>
      </c>
      <c r="AF664" s="5" t="str">
        <v/>
      </c>
      <c r="AG664" s="18">
        <f>IFERROR(_xlfn.BETA.DIST(DATE(YEAR(AG$2),MONTH(AG$2),15),$AD$2,$AE$2,FALSE,DATE(YEAR($AD664),MONTH($AD664),1),DATE(YEAR($AE664),MONTH($AE664),28)),0)</f>
      </c>
      <c r="AH664" s="18">
        <f>IFERROR(_xlfn.BETA.DIST(DATE(YEAR(AH$2),MONTH(AH$2),15),$AD$2,$AE$2,FALSE,DATE(YEAR($AD664),MONTH($AD664),1),DATE(YEAR($AE664),MONTH($AE664),28)),0)</f>
      </c>
      <c r="AI664" s="18">
        <f>IFERROR(_xlfn.BETA.DIST(DATE(YEAR(AI$2),MONTH(AI$2),15),$AD$2,$AE$2,FALSE,DATE(YEAR($AD664),MONTH($AD664),1),DATE(YEAR($AE664),MONTH($AE664),28)),0)</f>
      </c>
      <c r="AJ664" s="18">
        <f>IFERROR(_xlfn.BETA.DIST(DATE(YEAR(AJ$2),MONTH(AJ$2),15),$AD$2,$AE$2,FALSE,DATE(YEAR($AD664),MONTH($AD664),1),DATE(YEAR($AE664),MONTH($AE664),28)),0)</f>
      </c>
      <c r="AK664" s="18">
        <f>IFERROR(_xlfn.BETA.DIST(DATE(YEAR(AK$2),MONTH(AK$2),15),$AD$2,$AE$2,FALSE,DATE(YEAR($AD664),MONTH($AD664),1),DATE(YEAR($AE664),MONTH($AE664),28)),0)</f>
      </c>
      <c r="AL664" s="18">
        <f>IFERROR(_xlfn.BETA.DIST(DATE(YEAR(AL$2),MONTH(AL$2),15),$AD$2,$AE$2,FALSE,DATE(YEAR($AD664),MONTH($AD664),1),DATE(YEAR($AE664),MONTH($AE664),28)),0)</f>
      </c>
      <c r="AM664" s="18">
        <f>IFERROR(_xlfn.BETA.DIST(DATE(YEAR(AM$2),MONTH(AM$2),15),$AD$2,$AE$2,FALSE,DATE(YEAR($AD664),MONTH($AD664),1),DATE(YEAR($AE664),MONTH($AE664),28)),0)</f>
      </c>
      <c r="AN664" s="18">
        <f>IFERROR(_xlfn.BETA.DIST(DATE(YEAR(AN$2),MONTH(AN$2),15),$AD$2,$AE$2,FALSE,DATE(YEAR($AD664),MONTH($AD664),1),DATE(YEAR($AE664),MONTH($AE664),28)),0)</f>
      </c>
      <c r="AO664" s="18">
        <f>IFERROR(_xlfn.BETA.DIST(DATE(YEAR(AO$2),MONTH(AO$2),15),$AD$2,$AE$2,FALSE,DATE(YEAR($AD664),MONTH($AD664),1),DATE(YEAR($AE664),MONTH($AE664),28)),0)</f>
      </c>
      <c r="AP664" s="18">
        <f>IFERROR(_xlfn.BETA.DIST(DATE(YEAR(AP$2),MONTH(AP$2),15),$AD$2,$AE$2,FALSE,DATE(YEAR($AD664),MONTH($AD664),1),DATE(YEAR($AE664),MONTH($AE664),28)),0)</f>
      </c>
      <c r="AQ664" s="18">
        <f>IFERROR(_xlfn.BETA.DIST(DATE(YEAR(AQ$2),MONTH(AQ$2),15),$AD$2,$AE$2,FALSE,DATE(YEAR($AD664),MONTH($AD664),1),DATE(YEAR($AE664),MONTH($AE664),28)),0)</f>
      </c>
      <c r="AR664" s="18">
        <f>IFERROR(_xlfn.BETA.DIST(DATE(YEAR(AR$2),MONTH(AR$2),15),$AD$2,$AE$2,FALSE,DATE(YEAR($AD664),MONTH($AD664),1),DATE(YEAR($AE664),MONTH($AE664),28)),0)</f>
      </c>
      <c r="AS664" s="18">
        <f>IFERROR(_xlfn.BETA.DIST(DATE(YEAR(AS$2),MONTH(AS$2),15),$AD$2,$AE$2,FALSE,DATE(YEAR($AD664),MONTH($AD664),1),DATE(YEAR($AE664),MONTH($AE664),28)),0)</f>
      </c>
      <c r="AT664" s="18">
        <f>IFERROR(_xlfn.BETA.DIST(DATE(YEAR(AT$2),MONTH(AT$2),15),$AD$2,$AE$2,FALSE,DATE(YEAR($AD664),MONTH($AD664),1),DATE(YEAR($AE664),MONTH($AE664),28)),0)</f>
      </c>
      <c r="AU664" s="18">
        <f>IFERROR(_xlfn.BETA.DIST(DATE(YEAR(AU$2),MONTH(AU$2),15),$AD$2,$AE$2,FALSE,DATE(YEAR($AD664),MONTH($AD664),1),DATE(YEAR($AE664),MONTH($AE664),28)),0)</f>
      </c>
      <c r="AV664" s="18">
        <f>SUM(AG664:AU664)</f>
      </c>
      <c r="AW664" s="18">
        <f>IF(J664&lt;&gt;0,J664,IF($AV664=0,0,AG664/$AV664*$Z664))</f>
      </c>
      <c r="AX664" s="18">
        <f>IF(K664&lt;&gt;0,K664,IF($AV664=0,0,AH664/$AV664*$Z664))</f>
      </c>
      <c r="AY664" s="18">
        <f>IF(L664&lt;&gt;0,L664,IF($AV664=0,0,AI664/$AV664*$Z664))</f>
      </c>
      <c r="AZ664" s="18">
        <f>IF(M664&lt;&gt;0,M664,IF($AV664=0,0,AJ664/$AV664*$Z664))</f>
      </c>
      <c r="BA664" s="18">
        <f>IF(N664&lt;&gt;0,N664,IF($AV664=0,0,AK664/$AV664*$Z664))</f>
      </c>
      <c r="BB664" s="18">
        <f>IF(O664&lt;&gt;0,O664,IF($AV664=0,0,AL664/$AV664*$Z664))</f>
      </c>
      <c r="BC664" s="18">
        <f>IF(P664&lt;&gt;0,P664,IF($AV664=0,0,AM664/$AV664*$Z664))</f>
      </c>
      <c r="BD664" s="18">
        <f>IF(Q664&lt;&gt;0,Q664,IF($AV664=0,0,AN664/$AV664*$Z664))</f>
      </c>
      <c r="BE664" s="18">
        <f>IF(R664&lt;&gt;0,R664,IF($AV664=0,0,AO664/$AV664*$Z664))</f>
      </c>
      <c r="BF664" s="18">
        <f>IF(S664&lt;&gt;0,S664,IF($AV664=0,0,AP664/$AV664*$Z664))</f>
      </c>
      <c r="BG664" s="18">
        <f>IF(T664&lt;&gt;0,T664,IF($AV664=0,0,AQ664/$AV664*$Z664))</f>
      </c>
      <c r="BH664" s="18">
        <f>IF(U664&lt;&gt;0,U664,IF($AV664=0,0,AR664/$AV664*$Z664))</f>
      </c>
      <c r="BI664" s="18">
        <f>IF(V664&lt;&gt;0,V664,IF($AV664=0,0,AS664/$AV664*$Z664))</f>
      </c>
      <c r="BJ664" s="18">
        <f>IF(W664&lt;&gt;0,W664,IF($AV664=0,0,AT664/$AV664*$Z664))</f>
      </c>
      <c r="BK664" s="18">
        <f>IF(X664&lt;&gt;0,X664,IF($AV664=0,0,AU664/$AV664*$Z664))</f>
      </c>
      <c r="BL664" s="18">
        <f>SUM(AW664:BK664)</f>
      </c>
      <c r="BM664" s="18">
        <f>I664-BL664</f>
      </c>
    </row>
    <row r="665" outlineLevel="3">
      <c r="A665" s="17" t="str">
        <v>14.3.13</v>
      </c>
      <c r="B665" s="17" t="str">
        <v/>
      </c>
      <c r="C665" s="17" t="str">
        <v/>
      </c>
      <c r="D665" s="17" t="str">
        <v/>
      </c>
      <c r="E665" s="17" t="str">
        <v>14.3.13</v>
      </c>
      <c r="F665" s="17" t="str">
        <v>Complete mechanism with motor for O.L.T.C</v>
      </c>
      <c r="G665" s="17">
        <v>1778.66</v>
      </c>
      <c r="H665" s="17" t="str">
        <v/>
      </c>
      <c r="I665" s="17" t="str">
        <v/>
      </c>
      <c r="J665" s="17" t="str">
        <v/>
      </c>
      <c r="K665" s="17" t="str">
        <v/>
      </c>
      <c r="L665" s="17" t="str">
        <v/>
      </c>
      <c r="M665" s="17" t="str">
        <v/>
      </c>
      <c r="N665" s="17" t="str">
        <v/>
      </c>
      <c r="O665" s="17" t="str">
        <v/>
      </c>
      <c r="P665" s="17" t="str">
        <v/>
      </c>
      <c r="Q665" s="17" t="str">
        <v/>
      </c>
      <c r="R665" s="17" t="str">
        <v/>
      </c>
      <c r="S665" s="17" t="str">
        <v/>
      </c>
      <c r="T665" s="17" t="str">
        <v/>
      </c>
      <c r="U665" s="17" t="str">
        <v/>
      </c>
      <c r="V665" s="17" t="str">
        <v/>
      </c>
      <c r="W665" s="17" t="str">
        <v/>
      </c>
      <c r="X665" s="17" t="str">
        <v/>
      </c>
      <c r="Y665" s="17" t="str">
        <v/>
      </c>
      <c r="Z665" s="17" t="str">
        <v/>
      </c>
      <c r="AA665" s="17" t="str">
        <v/>
      </c>
      <c r="AB665" s="17" t="str">
        <v/>
      </c>
      <c r="AC665" s="17" t="str">
        <v/>
      </c>
      <c r="AD665" s="17" t="str">
        <v/>
      </c>
      <c r="AE665" s="17" t="str">
        <v/>
      </c>
      <c r="AF665" s="5" t="str">
        <v/>
      </c>
      <c r="AG665" s="18">
        <f>IFERROR(_xlfn.BETA.DIST(DATE(YEAR(AG$2),MONTH(AG$2),15),$AD$2,$AE$2,FALSE,DATE(YEAR($AD665),MONTH($AD665),1),DATE(YEAR($AE665),MONTH($AE665),28)),0)</f>
      </c>
      <c r="AH665" s="18">
        <f>IFERROR(_xlfn.BETA.DIST(DATE(YEAR(AH$2),MONTH(AH$2),15),$AD$2,$AE$2,FALSE,DATE(YEAR($AD665),MONTH($AD665),1),DATE(YEAR($AE665),MONTH($AE665),28)),0)</f>
      </c>
      <c r="AI665" s="18">
        <f>IFERROR(_xlfn.BETA.DIST(DATE(YEAR(AI$2),MONTH(AI$2),15),$AD$2,$AE$2,FALSE,DATE(YEAR($AD665),MONTH($AD665),1),DATE(YEAR($AE665),MONTH($AE665),28)),0)</f>
      </c>
      <c r="AJ665" s="18">
        <f>IFERROR(_xlfn.BETA.DIST(DATE(YEAR(AJ$2),MONTH(AJ$2),15),$AD$2,$AE$2,FALSE,DATE(YEAR($AD665),MONTH($AD665),1),DATE(YEAR($AE665),MONTH($AE665),28)),0)</f>
      </c>
      <c r="AK665" s="18">
        <f>IFERROR(_xlfn.BETA.DIST(DATE(YEAR(AK$2),MONTH(AK$2),15),$AD$2,$AE$2,FALSE,DATE(YEAR($AD665),MONTH($AD665),1),DATE(YEAR($AE665),MONTH($AE665),28)),0)</f>
      </c>
      <c r="AL665" s="18">
        <f>IFERROR(_xlfn.BETA.DIST(DATE(YEAR(AL$2),MONTH(AL$2),15),$AD$2,$AE$2,FALSE,DATE(YEAR($AD665),MONTH($AD665),1),DATE(YEAR($AE665),MONTH($AE665),28)),0)</f>
      </c>
      <c r="AM665" s="18">
        <f>IFERROR(_xlfn.BETA.DIST(DATE(YEAR(AM$2),MONTH(AM$2),15),$AD$2,$AE$2,FALSE,DATE(YEAR($AD665),MONTH($AD665),1),DATE(YEAR($AE665),MONTH($AE665),28)),0)</f>
      </c>
      <c r="AN665" s="18">
        <f>IFERROR(_xlfn.BETA.DIST(DATE(YEAR(AN$2),MONTH(AN$2),15),$AD$2,$AE$2,FALSE,DATE(YEAR($AD665),MONTH($AD665),1),DATE(YEAR($AE665),MONTH($AE665),28)),0)</f>
      </c>
      <c r="AO665" s="18">
        <f>IFERROR(_xlfn.BETA.DIST(DATE(YEAR(AO$2),MONTH(AO$2),15),$AD$2,$AE$2,FALSE,DATE(YEAR($AD665),MONTH($AD665),1),DATE(YEAR($AE665),MONTH($AE665),28)),0)</f>
      </c>
      <c r="AP665" s="18">
        <f>IFERROR(_xlfn.BETA.DIST(DATE(YEAR(AP$2),MONTH(AP$2),15),$AD$2,$AE$2,FALSE,DATE(YEAR($AD665),MONTH($AD665),1),DATE(YEAR($AE665),MONTH($AE665),28)),0)</f>
      </c>
      <c r="AQ665" s="18">
        <f>IFERROR(_xlfn.BETA.DIST(DATE(YEAR(AQ$2),MONTH(AQ$2),15),$AD$2,$AE$2,FALSE,DATE(YEAR($AD665),MONTH($AD665),1),DATE(YEAR($AE665),MONTH($AE665),28)),0)</f>
      </c>
      <c r="AR665" s="18">
        <f>IFERROR(_xlfn.BETA.DIST(DATE(YEAR(AR$2),MONTH(AR$2),15),$AD$2,$AE$2,FALSE,DATE(YEAR($AD665),MONTH($AD665),1),DATE(YEAR($AE665),MONTH($AE665),28)),0)</f>
      </c>
      <c r="AS665" s="18">
        <f>IFERROR(_xlfn.BETA.DIST(DATE(YEAR(AS$2),MONTH(AS$2),15),$AD$2,$AE$2,FALSE,DATE(YEAR($AD665),MONTH($AD665),1),DATE(YEAR($AE665),MONTH($AE665),28)),0)</f>
      </c>
      <c r="AT665" s="18">
        <f>IFERROR(_xlfn.BETA.DIST(DATE(YEAR(AT$2),MONTH(AT$2),15),$AD$2,$AE$2,FALSE,DATE(YEAR($AD665),MONTH($AD665),1),DATE(YEAR($AE665),MONTH($AE665),28)),0)</f>
      </c>
      <c r="AU665" s="18">
        <f>IFERROR(_xlfn.BETA.DIST(DATE(YEAR(AU$2),MONTH(AU$2),15),$AD$2,$AE$2,FALSE,DATE(YEAR($AD665),MONTH($AD665),1),DATE(YEAR($AE665),MONTH($AE665),28)),0)</f>
      </c>
      <c r="AV665" s="18">
        <f>SUM(AG665:AU665)</f>
      </c>
      <c r="AW665" s="18">
        <f>IF(J665&lt;&gt;0,J665,IF($AV665=0,0,AG665/$AV665*$Z665))</f>
      </c>
      <c r="AX665" s="18">
        <f>IF(K665&lt;&gt;0,K665,IF($AV665=0,0,AH665/$AV665*$Z665))</f>
      </c>
      <c r="AY665" s="18">
        <f>IF(L665&lt;&gt;0,L665,IF($AV665=0,0,AI665/$AV665*$Z665))</f>
      </c>
      <c r="AZ665" s="18">
        <f>IF(M665&lt;&gt;0,M665,IF($AV665=0,0,AJ665/$AV665*$Z665))</f>
      </c>
      <c r="BA665" s="18">
        <f>IF(N665&lt;&gt;0,N665,IF($AV665=0,0,AK665/$AV665*$Z665))</f>
      </c>
      <c r="BB665" s="18">
        <f>IF(O665&lt;&gt;0,O665,IF($AV665=0,0,AL665/$AV665*$Z665))</f>
      </c>
      <c r="BC665" s="18">
        <f>IF(P665&lt;&gt;0,P665,IF($AV665=0,0,AM665/$AV665*$Z665))</f>
      </c>
      <c r="BD665" s="18">
        <f>IF(Q665&lt;&gt;0,Q665,IF($AV665=0,0,AN665/$AV665*$Z665))</f>
      </c>
      <c r="BE665" s="18">
        <f>IF(R665&lt;&gt;0,R665,IF($AV665=0,0,AO665/$AV665*$Z665))</f>
      </c>
      <c r="BF665" s="18">
        <f>IF(S665&lt;&gt;0,S665,IF($AV665=0,0,AP665/$AV665*$Z665))</f>
      </c>
      <c r="BG665" s="18">
        <f>IF(T665&lt;&gt;0,T665,IF($AV665=0,0,AQ665/$AV665*$Z665))</f>
      </c>
      <c r="BH665" s="18">
        <f>IF(U665&lt;&gt;0,U665,IF($AV665=0,0,AR665/$AV665*$Z665))</f>
      </c>
      <c r="BI665" s="18">
        <f>IF(V665&lt;&gt;0,V665,IF($AV665=0,0,AS665/$AV665*$Z665))</f>
      </c>
      <c r="BJ665" s="18">
        <f>IF(W665&lt;&gt;0,W665,IF($AV665=0,0,AT665/$AV665*$Z665))</f>
      </c>
      <c r="BK665" s="18">
        <f>IF(X665&lt;&gt;0,X665,IF($AV665=0,0,AU665/$AV665*$Z665))</f>
      </c>
      <c r="BL665" s="18">
        <f>SUM(AW665:BK665)</f>
      </c>
      <c r="BM665" s="17" t="str">
        <v/>
      </c>
    </row>
    <row r="666" outlineLevel="4">
      <c r="A666" s="5" t="str">
        <v>14.3.13</v>
      </c>
      <c r="B666" s="5" t="str">
        <v/>
      </c>
      <c r="C666" s="5" t="str">
        <v>BSKDGNGENGR05</v>
      </c>
      <c r="D666" s="5" t="str">
        <v>BSKDGNGENGR05</v>
      </c>
      <c r="E666" s="19">
        <f>IFERROR(_xlfn.XLOOKUP(F666,Assumptions!B:B,Assumptions!C:C),0)</f>
      </c>
      <c r="F666" s="5" t="str">
        <v>Advanced Payment</v>
      </c>
      <c r="G666" s="5" t="str">
        <v/>
      </c>
      <c r="H666" s="18">
        <f>G665*E666</f>
      </c>
      <c r="I666" s="18">
        <f>H666*(1-0)</f>
      </c>
      <c r="J666" s="18">
        <v>0</v>
      </c>
      <c r="K666" s="18">
        <v>0</v>
      </c>
      <c r="L666" s="18">
        <v>0</v>
      </c>
      <c r="M666" s="18">
        <v>0</v>
      </c>
      <c r="N666" s="18">
        <v>0</v>
      </c>
      <c r="O666" s="18">
        <v>0</v>
      </c>
      <c r="P666" s="18">
        <v>0</v>
      </c>
      <c r="Q666" s="18">
        <v>0</v>
      </c>
      <c r="R666" s="18">
        <v>0</v>
      </c>
      <c r="S666" s="18">
        <v>0</v>
      </c>
      <c r="T666" s="18">
        <v>0</v>
      </c>
      <c r="U666" s="18">
        <v>0</v>
      </c>
      <c r="V666" s="18">
        <v>0</v>
      </c>
      <c r="W666" s="18">
        <v>0</v>
      </c>
      <c r="X666" s="18">
        <v>0</v>
      </c>
      <c r="Y666" s="18">
        <f>SUM(J666:X666)</f>
      </c>
      <c r="Z666" s="18">
        <f>I666-Y666</f>
      </c>
      <c r="AA666" s="20">
        <v>46026</v>
      </c>
      <c r="AB666" s="20">
        <v>46026</v>
      </c>
      <c r="AC666" s="18">
        <f>IFERROR(_xlfn.XLOOKUP(F666,Assumptions!B:B,Assumptions!D:D),0)</f>
      </c>
      <c r="AD666" s="20">
        <f>AA666+AC666</f>
      </c>
      <c r="AE666" s="20">
        <f>AC666+AB666</f>
      </c>
      <c r="AF666" s="5" t="str">
        <v/>
      </c>
      <c r="AG666" s="18">
        <f>IFERROR(_xlfn.BETA.DIST(DATE(YEAR(AG$2),MONTH(AG$2),15),$AD$2,$AE$2,FALSE,DATE(YEAR($AD666),MONTH($AD666),1),DATE(YEAR($AE666),MONTH($AE666),28)),0)</f>
      </c>
      <c r="AH666" s="18">
        <f>IFERROR(_xlfn.BETA.DIST(DATE(YEAR(AH$2),MONTH(AH$2),15),$AD$2,$AE$2,FALSE,DATE(YEAR($AD666),MONTH($AD666),1),DATE(YEAR($AE666),MONTH($AE666),28)),0)</f>
      </c>
      <c r="AI666" s="18">
        <f>IFERROR(_xlfn.BETA.DIST(DATE(YEAR(AI$2),MONTH(AI$2),15),$AD$2,$AE$2,FALSE,DATE(YEAR($AD666),MONTH($AD666),1),DATE(YEAR($AE666),MONTH($AE666),28)),0)</f>
      </c>
      <c r="AJ666" s="18">
        <f>IFERROR(_xlfn.BETA.DIST(DATE(YEAR(AJ$2),MONTH(AJ$2),15),$AD$2,$AE$2,FALSE,DATE(YEAR($AD666),MONTH($AD666),1),DATE(YEAR($AE666),MONTH($AE666),28)),0)</f>
      </c>
      <c r="AK666" s="18">
        <f>IFERROR(_xlfn.BETA.DIST(DATE(YEAR(AK$2),MONTH(AK$2),15),$AD$2,$AE$2,FALSE,DATE(YEAR($AD666),MONTH($AD666),1),DATE(YEAR($AE666),MONTH($AE666),28)),0)</f>
      </c>
      <c r="AL666" s="18">
        <f>IFERROR(_xlfn.BETA.DIST(DATE(YEAR(AL$2),MONTH(AL$2),15),$AD$2,$AE$2,FALSE,DATE(YEAR($AD666),MONTH($AD666),1),DATE(YEAR($AE666),MONTH($AE666),28)),0)</f>
      </c>
      <c r="AM666" s="18">
        <f>IFERROR(_xlfn.BETA.DIST(DATE(YEAR(AM$2),MONTH(AM$2),15),$AD$2,$AE$2,FALSE,DATE(YEAR($AD666),MONTH($AD666),1),DATE(YEAR($AE666),MONTH($AE666),28)),0)</f>
      </c>
      <c r="AN666" s="18">
        <f>IFERROR(_xlfn.BETA.DIST(DATE(YEAR(AN$2),MONTH(AN$2),15),$AD$2,$AE$2,FALSE,DATE(YEAR($AD666),MONTH($AD666),1),DATE(YEAR($AE666),MONTH($AE666),28)),0)</f>
      </c>
      <c r="AO666" s="18">
        <f>IFERROR(_xlfn.BETA.DIST(DATE(YEAR(AO$2),MONTH(AO$2),15),$AD$2,$AE$2,FALSE,DATE(YEAR($AD666),MONTH($AD666),1),DATE(YEAR($AE666),MONTH($AE666),28)),0)</f>
      </c>
      <c r="AP666" s="18">
        <f>IFERROR(_xlfn.BETA.DIST(DATE(YEAR(AP$2),MONTH(AP$2),15),$AD$2,$AE$2,FALSE,DATE(YEAR($AD666),MONTH($AD666),1),DATE(YEAR($AE666),MONTH($AE666),28)),0)</f>
      </c>
      <c r="AQ666" s="18">
        <f>IFERROR(_xlfn.BETA.DIST(DATE(YEAR(AQ$2),MONTH(AQ$2),15),$AD$2,$AE$2,FALSE,DATE(YEAR($AD666),MONTH($AD666),1),DATE(YEAR($AE666),MONTH($AE666),28)),0)</f>
      </c>
      <c r="AR666" s="18">
        <f>IFERROR(_xlfn.BETA.DIST(DATE(YEAR(AR$2),MONTH(AR$2),15),$AD$2,$AE$2,FALSE,DATE(YEAR($AD666),MONTH($AD666),1),DATE(YEAR($AE666),MONTH($AE666),28)),0)</f>
      </c>
      <c r="AS666" s="18">
        <f>IFERROR(_xlfn.BETA.DIST(DATE(YEAR(AS$2),MONTH(AS$2),15),$AD$2,$AE$2,FALSE,DATE(YEAR($AD666),MONTH($AD666),1),DATE(YEAR($AE666),MONTH($AE666),28)),0)</f>
      </c>
      <c r="AT666" s="18">
        <f>IFERROR(_xlfn.BETA.DIST(DATE(YEAR(AT$2),MONTH(AT$2),15),$AD$2,$AE$2,FALSE,DATE(YEAR($AD666),MONTH($AD666),1),DATE(YEAR($AE666),MONTH($AE666),28)),0)</f>
      </c>
      <c r="AU666" s="18">
        <f>IFERROR(_xlfn.BETA.DIST(DATE(YEAR(AU$2),MONTH(AU$2),15),$AD$2,$AE$2,FALSE,DATE(YEAR($AD666),MONTH($AD666),1),DATE(YEAR($AE666),MONTH($AE666),28)),0)</f>
      </c>
      <c r="AV666" s="18">
        <f>SUM(AG666:AU666)</f>
      </c>
      <c r="AW666" s="18">
        <f>IF(J666&lt;&gt;0,J666,IF($AV666=0,0,AG666/$AV666*$Z666))</f>
      </c>
      <c r="AX666" s="18">
        <f>IF(K666&lt;&gt;0,K666,IF($AV666=0,0,AH666/$AV666*$Z666))</f>
      </c>
      <c r="AY666" s="18">
        <f>IF(L666&lt;&gt;0,L666,IF($AV666=0,0,AI666/$AV666*$Z666))</f>
      </c>
      <c r="AZ666" s="18">
        <f>IF(M666&lt;&gt;0,M666,IF($AV666=0,0,AJ666/$AV666*$Z666))</f>
      </c>
      <c r="BA666" s="18">
        <f>IF(N666&lt;&gt;0,N666,IF($AV666=0,0,AK666/$AV666*$Z666))</f>
      </c>
      <c r="BB666" s="18">
        <f>IF(O666&lt;&gt;0,O666,IF($AV666=0,0,AL666/$AV666*$Z666))</f>
      </c>
      <c r="BC666" s="18">
        <f>IF(P666&lt;&gt;0,P666,IF($AV666=0,0,AM666/$AV666*$Z666))</f>
      </c>
      <c r="BD666" s="18">
        <f>IF(Q666&lt;&gt;0,Q666,IF($AV666=0,0,AN666/$AV666*$Z666))</f>
      </c>
      <c r="BE666" s="18">
        <f>IF(R666&lt;&gt;0,R666,IF($AV666=0,0,AO666/$AV666*$Z666))</f>
      </c>
      <c r="BF666" s="18">
        <f>IF(S666&lt;&gt;0,S666,IF($AV666=0,0,AP666/$AV666*$Z666))</f>
      </c>
      <c r="BG666" s="18">
        <f>IF(T666&lt;&gt;0,T666,IF($AV666=0,0,AQ666/$AV666*$Z666))</f>
      </c>
      <c r="BH666" s="18">
        <f>IF(U666&lt;&gt;0,U666,IF($AV666=0,0,AR666/$AV666*$Z666))</f>
      </c>
      <c r="BI666" s="18">
        <f>IF(V666&lt;&gt;0,V666,IF($AV666=0,0,AS666/$AV666*$Z666))</f>
      </c>
      <c r="BJ666" s="18">
        <f>IF(W666&lt;&gt;0,W666,IF($AV666=0,0,AT666/$AV666*$Z666))</f>
      </c>
      <c r="BK666" s="18">
        <f>IF(X666&lt;&gt;0,X666,IF($AV666=0,0,AU666/$AV666*$Z666))</f>
      </c>
      <c r="BL666" s="18">
        <f>SUM(AW666:BK666)</f>
      </c>
      <c r="BM666" s="18">
        <f>I666-BL666</f>
      </c>
    </row>
    <row r="667" outlineLevel="4">
      <c r="A667" s="5" t="str">
        <v>14.3.13</v>
      </c>
      <c r="B667" s="5" t="str">
        <v/>
      </c>
      <c r="C667" s="5" t="str">
        <v>BSPRELGENT705</v>
      </c>
      <c r="D667" s="5" t="str">
        <v>BSPRELGENT705</v>
      </c>
      <c r="E667" s="19">
        <f>IFERROR(_xlfn.XLOOKUP(F667,Assumptions!B:B,Assumptions!C:C),0)</f>
      </c>
      <c r="F667" s="5" t="str">
        <v>Site Delivery USD</v>
      </c>
      <c r="G667" s="5" t="str">
        <v/>
      </c>
      <c r="H667" s="18">
        <f>G665*E667</f>
      </c>
      <c r="I667" s="18">
        <f>H667*(1-0)</f>
      </c>
      <c r="J667" s="18">
        <v>0</v>
      </c>
      <c r="K667" s="18">
        <v>0</v>
      </c>
      <c r="L667" s="18">
        <v>0</v>
      </c>
      <c r="M667" s="18">
        <v>0</v>
      </c>
      <c r="N667" s="18">
        <v>0</v>
      </c>
      <c r="O667" s="18">
        <v>0</v>
      </c>
      <c r="P667" s="18">
        <v>0</v>
      </c>
      <c r="Q667" s="18">
        <v>0</v>
      </c>
      <c r="R667" s="18">
        <v>0</v>
      </c>
      <c r="S667" s="18">
        <v>0</v>
      </c>
      <c r="T667" s="18">
        <v>0</v>
      </c>
      <c r="U667" s="18">
        <v>0</v>
      </c>
      <c r="V667" s="18">
        <v>0</v>
      </c>
      <c r="W667" s="18">
        <v>0</v>
      </c>
      <c r="X667" s="18">
        <v>0</v>
      </c>
      <c r="Y667" s="18">
        <f>SUM(J667:X667)</f>
      </c>
      <c r="Z667" s="18">
        <f>I667-Y667</f>
      </c>
      <c r="AA667" s="20">
        <v>46274</v>
      </c>
      <c r="AB667" s="20">
        <v>46274</v>
      </c>
      <c r="AC667" s="18">
        <f>IFERROR(_xlfn.XLOOKUP(F667,Assumptions!B:B,Assumptions!D:D),0)</f>
      </c>
      <c r="AD667" s="20">
        <f>AA667+AC667</f>
      </c>
      <c r="AE667" s="20">
        <f>AC667+AB667</f>
      </c>
      <c r="AF667" s="5" t="str">
        <v/>
      </c>
      <c r="AG667" s="18">
        <f>IFERROR(_xlfn.BETA.DIST(DATE(YEAR(AG$2),MONTH(AG$2),15),$AD$2,$AE$2,FALSE,DATE(YEAR($AD667),MONTH($AD667),1),DATE(YEAR($AE667),MONTH($AE667),28)),0)</f>
      </c>
      <c r="AH667" s="18">
        <f>IFERROR(_xlfn.BETA.DIST(DATE(YEAR(AH$2),MONTH(AH$2),15),$AD$2,$AE$2,FALSE,DATE(YEAR($AD667),MONTH($AD667),1),DATE(YEAR($AE667),MONTH($AE667),28)),0)</f>
      </c>
      <c r="AI667" s="18">
        <f>IFERROR(_xlfn.BETA.DIST(DATE(YEAR(AI$2),MONTH(AI$2),15),$AD$2,$AE$2,FALSE,DATE(YEAR($AD667),MONTH($AD667),1),DATE(YEAR($AE667),MONTH($AE667),28)),0)</f>
      </c>
      <c r="AJ667" s="18">
        <f>IFERROR(_xlfn.BETA.DIST(DATE(YEAR(AJ$2),MONTH(AJ$2),15),$AD$2,$AE$2,FALSE,DATE(YEAR($AD667),MONTH($AD667),1),DATE(YEAR($AE667),MONTH($AE667),28)),0)</f>
      </c>
      <c r="AK667" s="18">
        <f>IFERROR(_xlfn.BETA.DIST(DATE(YEAR(AK$2),MONTH(AK$2),15),$AD$2,$AE$2,FALSE,DATE(YEAR($AD667),MONTH($AD667),1),DATE(YEAR($AE667),MONTH($AE667),28)),0)</f>
      </c>
      <c r="AL667" s="18">
        <f>IFERROR(_xlfn.BETA.DIST(DATE(YEAR(AL$2),MONTH(AL$2),15),$AD$2,$AE$2,FALSE,DATE(YEAR($AD667),MONTH($AD667),1),DATE(YEAR($AE667),MONTH($AE667),28)),0)</f>
      </c>
      <c r="AM667" s="18">
        <f>IFERROR(_xlfn.BETA.DIST(DATE(YEAR(AM$2),MONTH(AM$2),15),$AD$2,$AE$2,FALSE,DATE(YEAR($AD667),MONTH($AD667),1),DATE(YEAR($AE667),MONTH($AE667),28)),0)</f>
      </c>
      <c r="AN667" s="18">
        <f>IFERROR(_xlfn.BETA.DIST(DATE(YEAR(AN$2),MONTH(AN$2),15),$AD$2,$AE$2,FALSE,DATE(YEAR($AD667),MONTH($AD667),1),DATE(YEAR($AE667),MONTH($AE667),28)),0)</f>
      </c>
      <c r="AO667" s="18">
        <f>IFERROR(_xlfn.BETA.DIST(DATE(YEAR(AO$2),MONTH(AO$2),15),$AD$2,$AE$2,FALSE,DATE(YEAR($AD667),MONTH($AD667),1),DATE(YEAR($AE667),MONTH($AE667),28)),0)</f>
      </c>
      <c r="AP667" s="18">
        <f>IFERROR(_xlfn.BETA.DIST(DATE(YEAR(AP$2),MONTH(AP$2),15),$AD$2,$AE$2,FALSE,DATE(YEAR($AD667),MONTH($AD667),1),DATE(YEAR($AE667),MONTH($AE667),28)),0)</f>
      </c>
      <c r="AQ667" s="18">
        <f>IFERROR(_xlfn.BETA.DIST(DATE(YEAR(AQ$2),MONTH(AQ$2),15),$AD$2,$AE$2,FALSE,DATE(YEAR($AD667),MONTH($AD667),1),DATE(YEAR($AE667),MONTH($AE667),28)),0)</f>
      </c>
      <c r="AR667" s="18">
        <f>IFERROR(_xlfn.BETA.DIST(DATE(YEAR(AR$2),MONTH(AR$2),15),$AD$2,$AE$2,FALSE,DATE(YEAR($AD667),MONTH($AD667),1),DATE(YEAR($AE667),MONTH($AE667),28)),0)</f>
      </c>
      <c r="AS667" s="18">
        <f>IFERROR(_xlfn.BETA.DIST(DATE(YEAR(AS$2),MONTH(AS$2),15),$AD$2,$AE$2,FALSE,DATE(YEAR($AD667),MONTH($AD667),1),DATE(YEAR($AE667),MONTH($AE667),28)),0)</f>
      </c>
      <c r="AT667" s="18">
        <f>IFERROR(_xlfn.BETA.DIST(DATE(YEAR(AT$2),MONTH(AT$2),15),$AD$2,$AE$2,FALSE,DATE(YEAR($AD667),MONTH($AD667),1),DATE(YEAR($AE667),MONTH($AE667),28)),0)</f>
      </c>
      <c r="AU667" s="18">
        <f>IFERROR(_xlfn.BETA.DIST(DATE(YEAR(AU$2),MONTH(AU$2),15),$AD$2,$AE$2,FALSE,DATE(YEAR($AD667),MONTH($AD667),1),DATE(YEAR($AE667),MONTH($AE667),28)),0)</f>
      </c>
      <c r="AV667" s="18">
        <f>SUM(AG667:AU667)</f>
      </c>
      <c r="AW667" s="18">
        <f>IF(J667&lt;&gt;0,J667,IF($AV667=0,0,AG667/$AV667*$Z667))</f>
      </c>
      <c r="AX667" s="18">
        <f>IF(K667&lt;&gt;0,K667,IF($AV667=0,0,AH667/$AV667*$Z667))</f>
      </c>
      <c r="AY667" s="18">
        <f>IF(L667&lt;&gt;0,L667,IF($AV667=0,0,AI667/$AV667*$Z667))</f>
      </c>
      <c r="AZ667" s="18">
        <f>IF(M667&lt;&gt;0,M667,IF($AV667=0,0,AJ667/$AV667*$Z667))</f>
      </c>
      <c r="BA667" s="18">
        <f>IF(N667&lt;&gt;0,N667,IF($AV667=0,0,AK667/$AV667*$Z667))</f>
      </c>
      <c r="BB667" s="18">
        <f>IF(O667&lt;&gt;0,O667,IF($AV667=0,0,AL667/$AV667*$Z667))</f>
      </c>
      <c r="BC667" s="18">
        <f>IF(P667&lt;&gt;0,P667,IF($AV667=0,0,AM667/$AV667*$Z667))</f>
      </c>
      <c r="BD667" s="18">
        <f>IF(Q667&lt;&gt;0,Q667,IF($AV667=0,0,AN667/$AV667*$Z667))</f>
      </c>
      <c r="BE667" s="18">
        <f>IF(R667&lt;&gt;0,R667,IF($AV667=0,0,AO667/$AV667*$Z667))</f>
      </c>
      <c r="BF667" s="18">
        <f>IF(S667&lt;&gt;0,S667,IF($AV667=0,0,AP667/$AV667*$Z667))</f>
      </c>
      <c r="BG667" s="18">
        <f>IF(T667&lt;&gt;0,T667,IF($AV667=0,0,AQ667/$AV667*$Z667))</f>
      </c>
      <c r="BH667" s="18">
        <f>IF(U667&lt;&gt;0,U667,IF($AV667=0,0,AR667/$AV667*$Z667))</f>
      </c>
      <c r="BI667" s="18">
        <f>IF(V667&lt;&gt;0,V667,IF($AV667=0,0,AS667/$AV667*$Z667))</f>
      </c>
      <c r="BJ667" s="18">
        <f>IF(W667&lt;&gt;0,W667,IF($AV667=0,0,AT667/$AV667*$Z667))</f>
      </c>
      <c r="BK667" s="18">
        <f>IF(X667&lt;&gt;0,X667,IF($AV667=0,0,AU667/$AV667*$Z667))</f>
      </c>
      <c r="BL667" s="18">
        <f>SUM(AW667:BK667)</f>
      </c>
      <c r="BM667" s="18">
        <f>I667-BL667</f>
      </c>
    </row>
    <row r="668" outlineLevel="4">
      <c r="A668" s="5" t="str">
        <v>14.3.13</v>
      </c>
      <c r="B668" s="5" t="str">
        <v/>
      </c>
      <c r="C668" s="5" t="str">
        <v>BSKDGNGENGR07</v>
      </c>
      <c r="D668" s="5" t="str">
        <v>BSKDGNGENGR07</v>
      </c>
      <c r="E668" s="19">
        <f>IFERROR(_xlfn.XLOOKUP(F668,Assumptions!B:B,Assumptions!C:C),0)</f>
      </c>
      <c r="F668" s="5" t="str">
        <v>Retention</v>
      </c>
      <c r="G668" s="5" t="str">
        <v/>
      </c>
      <c r="H668" s="18">
        <f>G665*E668</f>
      </c>
      <c r="I668" s="18">
        <f>H668*(1-0)</f>
      </c>
      <c r="J668" s="18">
        <v>0</v>
      </c>
      <c r="K668" s="18">
        <v>0</v>
      </c>
      <c r="L668" s="18">
        <v>0</v>
      </c>
      <c r="M668" s="18">
        <v>0</v>
      </c>
      <c r="N668" s="18">
        <v>0</v>
      </c>
      <c r="O668" s="18">
        <v>0</v>
      </c>
      <c r="P668" s="18">
        <v>0</v>
      </c>
      <c r="Q668" s="18">
        <v>0</v>
      </c>
      <c r="R668" s="18">
        <v>0</v>
      </c>
      <c r="S668" s="18">
        <v>0</v>
      </c>
      <c r="T668" s="18">
        <v>0</v>
      </c>
      <c r="U668" s="18">
        <v>0</v>
      </c>
      <c r="V668" s="18">
        <v>0</v>
      </c>
      <c r="W668" s="18">
        <v>0</v>
      </c>
      <c r="X668" s="18">
        <v>0</v>
      </c>
      <c r="Y668" s="18">
        <f>SUM(J668:X668)</f>
      </c>
      <c r="Z668" s="18">
        <f>I668-Y668</f>
      </c>
      <c r="AA668" s="20">
        <v>46483</v>
      </c>
      <c r="AB668" s="20">
        <v>46483</v>
      </c>
      <c r="AC668" s="18">
        <f>IFERROR(_xlfn.XLOOKUP(F668,Assumptions!B:B,Assumptions!D:D),0)</f>
      </c>
      <c r="AD668" s="20">
        <f>AA668+AC668</f>
      </c>
      <c r="AE668" s="20">
        <f>AC668+AB668</f>
      </c>
      <c r="AF668" s="5" t="str">
        <v/>
      </c>
      <c r="AG668" s="18">
        <f>IFERROR(_xlfn.BETA.DIST(DATE(YEAR(AG$2),MONTH(AG$2),15),$AD$2,$AE$2,FALSE,DATE(YEAR($AD668),MONTH($AD668),1),DATE(YEAR($AE668),MONTH($AE668),28)),0)</f>
      </c>
      <c r="AH668" s="18">
        <f>IFERROR(_xlfn.BETA.DIST(DATE(YEAR(AH$2),MONTH(AH$2),15),$AD$2,$AE$2,FALSE,DATE(YEAR($AD668),MONTH($AD668),1),DATE(YEAR($AE668),MONTH($AE668),28)),0)</f>
      </c>
      <c r="AI668" s="18">
        <f>IFERROR(_xlfn.BETA.DIST(DATE(YEAR(AI$2),MONTH(AI$2),15),$AD$2,$AE$2,FALSE,DATE(YEAR($AD668),MONTH($AD668),1),DATE(YEAR($AE668),MONTH($AE668),28)),0)</f>
      </c>
      <c r="AJ668" s="18">
        <f>IFERROR(_xlfn.BETA.DIST(DATE(YEAR(AJ$2),MONTH(AJ$2),15),$AD$2,$AE$2,FALSE,DATE(YEAR($AD668),MONTH($AD668),1),DATE(YEAR($AE668),MONTH($AE668),28)),0)</f>
      </c>
      <c r="AK668" s="18">
        <f>IFERROR(_xlfn.BETA.DIST(DATE(YEAR(AK$2),MONTH(AK$2),15),$AD$2,$AE$2,FALSE,DATE(YEAR($AD668),MONTH($AD668),1),DATE(YEAR($AE668),MONTH($AE668),28)),0)</f>
      </c>
      <c r="AL668" s="18">
        <f>IFERROR(_xlfn.BETA.DIST(DATE(YEAR(AL$2),MONTH(AL$2),15),$AD$2,$AE$2,FALSE,DATE(YEAR($AD668),MONTH($AD668),1),DATE(YEAR($AE668),MONTH($AE668),28)),0)</f>
      </c>
      <c r="AM668" s="18">
        <f>IFERROR(_xlfn.BETA.DIST(DATE(YEAR(AM$2),MONTH(AM$2),15),$AD$2,$AE$2,FALSE,DATE(YEAR($AD668),MONTH($AD668),1),DATE(YEAR($AE668),MONTH($AE668),28)),0)</f>
      </c>
      <c r="AN668" s="18">
        <f>IFERROR(_xlfn.BETA.DIST(DATE(YEAR(AN$2),MONTH(AN$2),15),$AD$2,$AE$2,FALSE,DATE(YEAR($AD668),MONTH($AD668),1),DATE(YEAR($AE668),MONTH($AE668),28)),0)</f>
      </c>
      <c r="AO668" s="18">
        <f>IFERROR(_xlfn.BETA.DIST(DATE(YEAR(AO$2),MONTH(AO$2),15),$AD$2,$AE$2,FALSE,DATE(YEAR($AD668),MONTH($AD668),1),DATE(YEAR($AE668),MONTH($AE668),28)),0)</f>
      </c>
      <c r="AP668" s="18">
        <f>IFERROR(_xlfn.BETA.DIST(DATE(YEAR(AP$2),MONTH(AP$2),15),$AD$2,$AE$2,FALSE,DATE(YEAR($AD668),MONTH($AD668),1),DATE(YEAR($AE668),MONTH($AE668),28)),0)</f>
      </c>
      <c r="AQ668" s="18">
        <f>IFERROR(_xlfn.BETA.DIST(DATE(YEAR(AQ$2),MONTH(AQ$2),15),$AD$2,$AE$2,FALSE,DATE(YEAR($AD668),MONTH($AD668),1),DATE(YEAR($AE668),MONTH($AE668),28)),0)</f>
      </c>
      <c r="AR668" s="18">
        <f>IFERROR(_xlfn.BETA.DIST(DATE(YEAR(AR$2),MONTH(AR$2),15),$AD$2,$AE$2,FALSE,DATE(YEAR($AD668),MONTH($AD668),1),DATE(YEAR($AE668),MONTH($AE668),28)),0)</f>
      </c>
      <c r="AS668" s="18">
        <f>IFERROR(_xlfn.BETA.DIST(DATE(YEAR(AS$2),MONTH(AS$2),15),$AD$2,$AE$2,FALSE,DATE(YEAR($AD668),MONTH($AD668),1),DATE(YEAR($AE668),MONTH($AE668),28)),0)</f>
      </c>
      <c r="AT668" s="18">
        <f>IFERROR(_xlfn.BETA.DIST(DATE(YEAR(AT$2),MONTH(AT$2),15),$AD$2,$AE$2,FALSE,DATE(YEAR($AD668),MONTH($AD668),1),DATE(YEAR($AE668),MONTH($AE668),28)),0)</f>
      </c>
      <c r="AU668" s="18">
        <f>IFERROR(_xlfn.BETA.DIST(DATE(YEAR(AU$2),MONTH(AU$2),15),$AD$2,$AE$2,FALSE,DATE(YEAR($AD668),MONTH($AD668),1),DATE(YEAR($AE668),MONTH($AE668),28)),0)</f>
      </c>
      <c r="AV668" s="18">
        <f>SUM(AG668:AU668)</f>
      </c>
      <c r="AW668" s="18">
        <f>IF(J668&lt;&gt;0,J668,IF($AV668=0,0,AG668/$AV668*$Z668))</f>
      </c>
      <c r="AX668" s="18">
        <f>IF(K668&lt;&gt;0,K668,IF($AV668=0,0,AH668/$AV668*$Z668))</f>
      </c>
      <c r="AY668" s="18">
        <f>IF(L668&lt;&gt;0,L668,IF($AV668=0,0,AI668/$AV668*$Z668))</f>
      </c>
      <c r="AZ668" s="18">
        <f>IF(M668&lt;&gt;0,M668,IF($AV668=0,0,AJ668/$AV668*$Z668))</f>
      </c>
      <c r="BA668" s="18">
        <f>IF(N668&lt;&gt;0,N668,IF($AV668=0,0,AK668/$AV668*$Z668))</f>
      </c>
      <c r="BB668" s="18">
        <f>IF(O668&lt;&gt;0,O668,IF($AV668=0,0,AL668/$AV668*$Z668))</f>
      </c>
      <c r="BC668" s="18">
        <f>IF(P668&lt;&gt;0,P668,IF($AV668=0,0,AM668/$AV668*$Z668))</f>
      </c>
      <c r="BD668" s="18">
        <f>IF(Q668&lt;&gt;0,Q668,IF($AV668=0,0,AN668/$AV668*$Z668))</f>
      </c>
      <c r="BE668" s="18">
        <f>IF(R668&lt;&gt;0,R668,IF($AV668=0,0,AO668/$AV668*$Z668))</f>
      </c>
      <c r="BF668" s="18">
        <f>IF(S668&lt;&gt;0,S668,IF($AV668=0,0,AP668/$AV668*$Z668))</f>
      </c>
      <c r="BG668" s="18">
        <f>IF(T668&lt;&gt;0,T668,IF($AV668=0,0,AQ668/$AV668*$Z668))</f>
      </c>
      <c r="BH668" s="18">
        <f>IF(U668&lt;&gt;0,U668,IF($AV668=0,0,AR668/$AV668*$Z668))</f>
      </c>
      <c r="BI668" s="18">
        <f>IF(V668&lt;&gt;0,V668,IF($AV668=0,0,AS668/$AV668*$Z668))</f>
      </c>
      <c r="BJ668" s="18">
        <f>IF(W668&lt;&gt;0,W668,IF($AV668=0,0,AT668/$AV668*$Z668))</f>
      </c>
      <c r="BK668" s="18">
        <f>IF(X668&lt;&gt;0,X668,IF($AV668=0,0,AU668/$AV668*$Z668))</f>
      </c>
      <c r="BL668" s="18">
        <f>SUM(AW668:BK668)</f>
      </c>
      <c r="BM668" s="18">
        <f>I668-BL668</f>
      </c>
    </row>
    <row r="669" outlineLevel="3">
      <c r="A669" s="17" t="str">
        <v>14.3.15</v>
      </c>
      <c r="B669" s="17" t="str">
        <v/>
      </c>
      <c r="C669" s="17" t="str">
        <v/>
      </c>
      <c r="D669" s="17" t="str">
        <v/>
      </c>
      <c r="E669" s="17" t="str">
        <v>14.3.15</v>
      </c>
      <c r="F669" s="17" t="str">
        <v>Set of Buchholz relay</v>
      </c>
      <c r="G669" s="17">
        <v>3780.39</v>
      </c>
      <c r="H669" s="17" t="str">
        <v/>
      </c>
      <c r="I669" s="17" t="str">
        <v/>
      </c>
      <c r="J669" s="17" t="str">
        <v/>
      </c>
      <c r="K669" s="17" t="str">
        <v/>
      </c>
      <c r="L669" s="17" t="str">
        <v/>
      </c>
      <c r="M669" s="17" t="str">
        <v/>
      </c>
      <c r="N669" s="17" t="str">
        <v/>
      </c>
      <c r="O669" s="17" t="str">
        <v/>
      </c>
      <c r="P669" s="17" t="str">
        <v/>
      </c>
      <c r="Q669" s="17" t="str">
        <v/>
      </c>
      <c r="R669" s="17" t="str">
        <v/>
      </c>
      <c r="S669" s="17" t="str">
        <v/>
      </c>
      <c r="T669" s="17" t="str">
        <v/>
      </c>
      <c r="U669" s="17" t="str">
        <v/>
      </c>
      <c r="V669" s="17" t="str">
        <v/>
      </c>
      <c r="W669" s="17" t="str">
        <v/>
      </c>
      <c r="X669" s="17" t="str">
        <v/>
      </c>
      <c r="Y669" s="17" t="str">
        <v/>
      </c>
      <c r="Z669" s="17" t="str">
        <v/>
      </c>
      <c r="AA669" s="17" t="str">
        <v/>
      </c>
      <c r="AB669" s="17" t="str">
        <v/>
      </c>
      <c r="AC669" s="17" t="str">
        <v/>
      </c>
      <c r="AD669" s="17" t="str">
        <v/>
      </c>
      <c r="AE669" s="17" t="str">
        <v/>
      </c>
      <c r="AF669" s="5" t="str">
        <v/>
      </c>
      <c r="AG669" s="18">
        <f>IFERROR(_xlfn.BETA.DIST(DATE(YEAR(AG$2),MONTH(AG$2),15),$AD$2,$AE$2,FALSE,DATE(YEAR($AD669),MONTH($AD669),1),DATE(YEAR($AE669),MONTH($AE669),28)),0)</f>
      </c>
      <c r="AH669" s="18">
        <f>IFERROR(_xlfn.BETA.DIST(DATE(YEAR(AH$2),MONTH(AH$2),15),$AD$2,$AE$2,FALSE,DATE(YEAR($AD669),MONTH($AD669),1),DATE(YEAR($AE669),MONTH($AE669),28)),0)</f>
      </c>
      <c r="AI669" s="18">
        <f>IFERROR(_xlfn.BETA.DIST(DATE(YEAR(AI$2),MONTH(AI$2),15),$AD$2,$AE$2,FALSE,DATE(YEAR($AD669),MONTH($AD669),1),DATE(YEAR($AE669),MONTH($AE669),28)),0)</f>
      </c>
      <c r="AJ669" s="18">
        <f>IFERROR(_xlfn.BETA.DIST(DATE(YEAR(AJ$2),MONTH(AJ$2),15),$AD$2,$AE$2,FALSE,DATE(YEAR($AD669),MONTH($AD669),1),DATE(YEAR($AE669),MONTH($AE669),28)),0)</f>
      </c>
      <c r="AK669" s="18">
        <f>IFERROR(_xlfn.BETA.DIST(DATE(YEAR(AK$2),MONTH(AK$2),15),$AD$2,$AE$2,FALSE,DATE(YEAR($AD669),MONTH($AD669),1),DATE(YEAR($AE669),MONTH($AE669),28)),0)</f>
      </c>
      <c r="AL669" s="18">
        <f>IFERROR(_xlfn.BETA.DIST(DATE(YEAR(AL$2),MONTH(AL$2),15),$AD$2,$AE$2,FALSE,DATE(YEAR($AD669),MONTH($AD669),1),DATE(YEAR($AE669),MONTH($AE669),28)),0)</f>
      </c>
      <c r="AM669" s="18">
        <f>IFERROR(_xlfn.BETA.DIST(DATE(YEAR(AM$2),MONTH(AM$2),15),$AD$2,$AE$2,FALSE,DATE(YEAR($AD669),MONTH($AD669),1),DATE(YEAR($AE669),MONTH($AE669),28)),0)</f>
      </c>
      <c r="AN669" s="18">
        <f>IFERROR(_xlfn.BETA.DIST(DATE(YEAR(AN$2),MONTH(AN$2),15),$AD$2,$AE$2,FALSE,DATE(YEAR($AD669),MONTH($AD669),1),DATE(YEAR($AE669),MONTH($AE669),28)),0)</f>
      </c>
      <c r="AO669" s="18">
        <f>IFERROR(_xlfn.BETA.DIST(DATE(YEAR(AO$2),MONTH(AO$2),15),$AD$2,$AE$2,FALSE,DATE(YEAR($AD669),MONTH($AD669),1),DATE(YEAR($AE669),MONTH($AE669),28)),0)</f>
      </c>
      <c r="AP669" s="18">
        <f>IFERROR(_xlfn.BETA.DIST(DATE(YEAR(AP$2),MONTH(AP$2),15),$AD$2,$AE$2,FALSE,DATE(YEAR($AD669),MONTH($AD669),1),DATE(YEAR($AE669),MONTH($AE669),28)),0)</f>
      </c>
      <c r="AQ669" s="18">
        <f>IFERROR(_xlfn.BETA.DIST(DATE(YEAR(AQ$2),MONTH(AQ$2),15),$AD$2,$AE$2,FALSE,DATE(YEAR($AD669),MONTH($AD669),1),DATE(YEAR($AE669),MONTH($AE669),28)),0)</f>
      </c>
      <c r="AR669" s="18">
        <f>IFERROR(_xlfn.BETA.DIST(DATE(YEAR(AR$2),MONTH(AR$2),15),$AD$2,$AE$2,FALSE,DATE(YEAR($AD669),MONTH($AD669),1),DATE(YEAR($AE669),MONTH($AE669),28)),0)</f>
      </c>
      <c r="AS669" s="18">
        <f>IFERROR(_xlfn.BETA.DIST(DATE(YEAR(AS$2),MONTH(AS$2),15),$AD$2,$AE$2,FALSE,DATE(YEAR($AD669),MONTH($AD669),1),DATE(YEAR($AE669),MONTH($AE669),28)),0)</f>
      </c>
      <c r="AT669" s="18">
        <f>IFERROR(_xlfn.BETA.DIST(DATE(YEAR(AT$2),MONTH(AT$2),15),$AD$2,$AE$2,FALSE,DATE(YEAR($AD669),MONTH($AD669),1),DATE(YEAR($AE669),MONTH($AE669),28)),0)</f>
      </c>
      <c r="AU669" s="18">
        <f>IFERROR(_xlfn.BETA.DIST(DATE(YEAR(AU$2),MONTH(AU$2),15),$AD$2,$AE$2,FALSE,DATE(YEAR($AD669),MONTH($AD669),1),DATE(YEAR($AE669),MONTH($AE669),28)),0)</f>
      </c>
      <c r="AV669" s="18">
        <f>SUM(AG669:AU669)</f>
      </c>
      <c r="AW669" s="18">
        <f>IF(J669&lt;&gt;0,J669,IF($AV669=0,0,AG669/$AV669*$Z669))</f>
      </c>
      <c r="AX669" s="18">
        <f>IF(K669&lt;&gt;0,K669,IF($AV669=0,0,AH669/$AV669*$Z669))</f>
      </c>
      <c r="AY669" s="18">
        <f>IF(L669&lt;&gt;0,L669,IF($AV669=0,0,AI669/$AV669*$Z669))</f>
      </c>
      <c r="AZ669" s="18">
        <f>IF(M669&lt;&gt;0,M669,IF($AV669=0,0,AJ669/$AV669*$Z669))</f>
      </c>
      <c r="BA669" s="18">
        <f>IF(N669&lt;&gt;0,N669,IF($AV669=0,0,AK669/$AV669*$Z669))</f>
      </c>
      <c r="BB669" s="18">
        <f>IF(O669&lt;&gt;0,O669,IF($AV669=0,0,AL669/$AV669*$Z669))</f>
      </c>
      <c r="BC669" s="18">
        <f>IF(P669&lt;&gt;0,P669,IF($AV669=0,0,AM669/$AV669*$Z669))</f>
      </c>
      <c r="BD669" s="18">
        <f>IF(Q669&lt;&gt;0,Q669,IF($AV669=0,0,AN669/$AV669*$Z669))</f>
      </c>
      <c r="BE669" s="18">
        <f>IF(R669&lt;&gt;0,R669,IF($AV669=0,0,AO669/$AV669*$Z669))</f>
      </c>
      <c r="BF669" s="18">
        <f>IF(S669&lt;&gt;0,S669,IF($AV669=0,0,AP669/$AV669*$Z669))</f>
      </c>
      <c r="BG669" s="18">
        <f>IF(T669&lt;&gt;0,T669,IF($AV669=0,0,AQ669/$AV669*$Z669))</f>
      </c>
      <c r="BH669" s="18">
        <f>IF(U669&lt;&gt;0,U669,IF($AV669=0,0,AR669/$AV669*$Z669))</f>
      </c>
      <c r="BI669" s="18">
        <f>IF(V669&lt;&gt;0,V669,IF($AV669=0,0,AS669/$AV669*$Z669))</f>
      </c>
      <c r="BJ669" s="18">
        <f>IF(W669&lt;&gt;0,W669,IF($AV669=0,0,AT669/$AV669*$Z669))</f>
      </c>
      <c r="BK669" s="18">
        <f>IF(X669&lt;&gt;0,X669,IF($AV669=0,0,AU669/$AV669*$Z669))</f>
      </c>
      <c r="BL669" s="18">
        <f>SUM(AW669:BK669)</f>
      </c>
      <c r="BM669" s="17" t="str">
        <v/>
      </c>
    </row>
    <row r="670" outlineLevel="4">
      <c r="A670" s="5" t="str">
        <v>14.3.15</v>
      </c>
      <c r="B670" s="5" t="str">
        <v/>
      </c>
      <c r="C670" s="5" t="str">
        <v>BSKDGNGENGR05</v>
      </c>
      <c r="D670" s="5" t="str">
        <v>BSKDGNGENGR05</v>
      </c>
      <c r="E670" s="19">
        <f>IFERROR(_xlfn.XLOOKUP(F670,Assumptions!B:B,Assumptions!C:C),0)</f>
      </c>
      <c r="F670" s="5" t="str">
        <v>Advanced Payment</v>
      </c>
      <c r="G670" s="5" t="str">
        <v/>
      </c>
      <c r="H670" s="18">
        <f>G669*E670</f>
      </c>
      <c r="I670" s="18">
        <f>H670*(1-0)</f>
      </c>
      <c r="J670" s="18">
        <v>0</v>
      </c>
      <c r="K670" s="18">
        <v>0</v>
      </c>
      <c r="L670" s="18">
        <v>0</v>
      </c>
      <c r="M670" s="18">
        <v>0</v>
      </c>
      <c r="N670" s="18">
        <v>0</v>
      </c>
      <c r="O670" s="18">
        <v>0</v>
      </c>
      <c r="P670" s="18">
        <v>0</v>
      </c>
      <c r="Q670" s="18">
        <v>0</v>
      </c>
      <c r="R670" s="18">
        <v>0</v>
      </c>
      <c r="S670" s="18">
        <v>0</v>
      </c>
      <c r="T670" s="18">
        <v>0</v>
      </c>
      <c r="U670" s="18">
        <v>0</v>
      </c>
      <c r="V670" s="18">
        <v>0</v>
      </c>
      <c r="W670" s="18">
        <v>0</v>
      </c>
      <c r="X670" s="18">
        <v>0</v>
      </c>
      <c r="Y670" s="18">
        <f>SUM(J670:X670)</f>
      </c>
      <c r="Z670" s="18">
        <f>I670-Y670</f>
      </c>
      <c r="AA670" s="20">
        <v>46026</v>
      </c>
      <c r="AB670" s="20">
        <v>46026</v>
      </c>
      <c r="AC670" s="18">
        <f>IFERROR(_xlfn.XLOOKUP(F670,Assumptions!B:B,Assumptions!D:D),0)</f>
      </c>
      <c r="AD670" s="20">
        <f>AA670+AC670</f>
      </c>
      <c r="AE670" s="20">
        <f>AC670+AB670</f>
      </c>
      <c r="AF670" s="5" t="str">
        <v/>
      </c>
      <c r="AG670" s="18">
        <f>IFERROR(_xlfn.BETA.DIST(DATE(YEAR(AG$2),MONTH(AG$2),15),$AD$2,$AE$2,FALSE,DATE(YEAR($AD670),MONTH($AD670),1),DATE(YEAR($AE670),MONTH($AE670),28)),0)</f>
      </c>
      <c r="AH670" s="18">
        <f>IFERROR(_xlfn.BETA.DIST(DATE(YEAR(AH$2),MONTH(AH$2),15),$AD$2,$AE$2,FALSE,DATE(YEAR($AD670),MONTH($AD670),1),DATE(YEAR($AE670),MONTH($AE670),28)),0)</f>
      </c>
      <c r="AI670" s="18">
        <f>IFERROR(_xlfn.BETA.DIST(DATE(YEAR(AI$2),MONTH(AI$2),15),$AD$2,$AE$2,FALSE,DATE(YEAR($AD670),MONTH($AD670),1),DATE(YEAR($AE670),MONTH($AE670),28)),0)</f>
      </c>
      <c r="AJ670" s="18">
        <f>IFERROR(_xlfn.BETA.DIST(DATE(YEAR(AJ$2),MONTH(AJ$2),15),$AD$2,$AE$2,FALSE,DATE(YEAR($AD670),MONTH($AD670),1),DATE(YEAR($AE670),MONTH($AE670),28)),0)</f>
      </c>
      <c r="AK670" s="18">
        <f>IFERROR(_xlfn.BETA.DIST(DATE(YEAR(AK$2),MONTH(AK$2),15),$AD$2,$AE$2,FALSE,DATE(YEAR($AD670),MONTH($AD670),1),DATE(YEAR($AE670),MONTH($AE670),28)),0)</f>
      </c>
      <c r="AL670" s="18">
        <f>IFERROR(_xlfn.BETA.DIST(DATE(YEAR(AL$2),MONTH(AL$2),15),$AD$2,$AE$2,FALSE,DATE(YEAR($AD670),MONTH($AD670),1),DATE(YEAR($AE670),MONTH($AE670),28)),0)</f>
      </c>
      <c r="AM670" s="18">
        <f>IFERROR(_xlfn.BETA.DIST(DATE(YEAR(AM$2),MONTH(AM$2),15),$AD$2,$AE$2,FALSE,DATE(YEAR($AD670),MONTH($AD670),1),DATE(YEAR($AE670),MONTH($AE670),28)),0)</f>
      </c>
      <c r="AN670" s="18">
        <f>IFERROR(_xlfn.BETA.DIST(DATE(YEAR(AN$2),MONTH(AN$2),15),$AD$2,$AE$2,FALSE,DATE(YEAR($AD670),MONTH($AD670),1),DATE(YEAR($AE670),MONTH($AE670),28)),0)</f>
      </c>
      <c r="AO670" s="18">
        <f>IFERROR(_xlfn.BETA.DIST(DATE(YEAR(AO$2),MONTH(AO$2),15),$AD$2,$AE$2,FALSE,DATE(YEAR($AD670),MONTH($AD670),1),DATE(YEAR($AE670),MONTH($AE670),28)),0)</f>
      </c>
      <c r="AP670" s="18">
        <f>IFERROR(_xlfn.BETA.DIST(DATE(YEAR(AP$2),MONTH(AP$2),15),$AD$2,$AE$2,FALSE,DATE(YEAR($AD670),MONTH($AD670),1),DATE(YEAR($AE670),MONTH($AE670),28)),0)</f>
      </c>
      <c r="AQ670" s="18">
        <f>IFERROR(_xlfn.BETA.DIST(DATE(YEAR(AQ$2),MONTH(AQ$2),15),$AD$2,$AE$2,FALSE,DATE(YEAR($AD670),MONTH($AD670),1),DATE(YEAR($AE670),MONTH($AE670),28)),0)</f>
      </c>
      <c r="AR670" s="18">
        <f>IFERROR(_xlfn.BETA.DIST(DATE(YEAR(AR$2),MONTH(AR$2),15),$AD$2,$AE$2,FALSE,DATE(YEAR($AD670),MONTH($AD670),1),DATE(YEAR($AE670),MONTH($AE670),28)),0)</f>
      </c>
      <c r="AS670" s="18">
        <f>IFERROR(_xlfn.BETA.DIST(DATE(YEAR(AS$2),MONTH(AS$2),15),$AD$2,$AE$2,FALSE,DATE(YEAR($AD670),MONTH($AD670),1),DATE(YEAR($AE670),MONTH($AE670),28)),0)</f>
      </c>
      <c r="AT670" s="18">
        <f>IFERROR(_xlfn.BETA.DIST(DATE(YEAR(AT$2),MONTH(AT$2),15),$AD$2,$AE$2,FALSE,DATE(YEAR($AD670),MONTH($AD670),1),DATE(YEAR($AE670),MONTH($AE670),28)),0)</f>
      </c>
      <c r="AU670" s="18">
        <f>IFERROR(_xlfn.BETA.DIST(DATE(YEAR(AU$2),MONTH(AU$2),15),$AD$2,$AE$2,FALSE,DATE(YEAR($AD670),MONTH($AD670),1),DATE(YEAR($AE670),MONTH($AE670),28)),0)</f>
      </c>
      <c r="AV670" s="18">
        <f>SUM(AG670:AU670)</f>
      </c>
      <c r="AW670" s="18">
        <f>IF(J670&lt;&gt;0,J670,IF($AV670=0,0,AG670/$AV670*$Z670))</f>
      </c>
      <c r="AX670" s="18">
        <f>IF(K670&lt;&gt;0,K670,IF($AV670=0,0,AH670/$AV670*$Z670))</f>
      </c>
      <c r="AY670" s="18">
        <f>IF(L670&lt;&gt;0,L670,IF($AV670=0,0,AI670/$AV670*$Z670))</f>
      </c>
      <c r="AZ670" s="18">
        <f>IF(M670&lt;&gt;0,M670,IF($AV670=0,0,AJ670/$AV670*$Z670))</f>
      </c>
      <c r="BA670" s="18">
        <f>IF(N670&lt;&gt;0,N670,IF($AV670=0,0,AK670/$AV670*$Z670))</f>
      </c>
      <c r="BB670" s="18">
        <f>IF(O670&lt;&gt;0,O670,IF($AV670=0,0,AL670/$AV670*$Z670))</f>
      </c>
      <c r="BC670" s="18">
        <f>IF(P670&lt;&gt;0,P670,IF($AV670=0,0,AM670/$AV670*$Z670))</f>
      </c>
      <c r="BD670" s="18">
        <f>IF(Q670&lt;&gt;0,Q670,IF($AV670=0,0,AN670/$AV670*$Z670))</f>
      </c>
      <c r="BE670" s="18">
        <f>IF(R670&lt;&gt;0,R670,IF($AV670=0,0,AO670/$AV670*$Z670))</f>
      </c>
      <c r="BF670" s="18">
        <f>IF(S670&lt;&gt;0,S670,IF($AV670=0,0,AP670/$AV670*$Z670))</f>
      </c>
      <c r="BG670" s="18">
        <f>IF(T670&lt;&gt;0,T670,IF($AV670=0,0,AQ670/$AV670*$Z670))</f>
      </c>
      <c r="BH670" s="18">
        <f>IF(U670&lt;&gt;0,U670,IF($AV670=0,0,AR670/$AV670*$Z670))</f>
      </c>
      <c r="BI670" s="18">
        <f>IF(V670&lt;&gt;0,V670,IF($AV670=0,0,AS670/$AV670*$Z670))</f>
      </c>
      <c r="BJ670" s="18">
        <f>IF(W670&lt;&gt;0,W670,IF($AV670=0,0,AT670/$AV670*$Z670))</f>
      </c>
      <c r="BK670" s="18">
        <f>IF(X670&lt;&gt;0,X670,IF($AV670=0,0,AU670/$AV670*$Z670))</f>
      </c>
      <c r="BL670" s="18">
        <f>SUM(AW670:BK670)</f>
      </c>
      <c r="BM670" s="18">
        <f>I670-BL670</f>
      </c>
    </row>
    <row r="671" outlineLevel="4">
      <c r="A671" s="5" t="str">
        <v>14.3.15</v>
      </c>
      <c r="B671" s="5" t="str">
        <v/>
      </c>
      <c r="C671" s="5" t="str">
        <v>BSPRELGENT705</v>
      </c>
      <c r="D671" s="5" t="str">
        <v>BSPRELGENT705</v>
      </c>
      <c r="E671" s="19">
        <f>IFERROR(_xlfn.XLOOKUP(F671,Assumptions!B:B,Assumptions!C:C),0)</f>
      </c>
      <c r="F671" s="5" t="str">
        <v>Site Delivery USD</v>
      </c>
      <c r="G671" s="5" t="str">
        <v/>
      </c>
      <c r="H671" s="18">
        <f>G669*E671</f>
      </c>
      <c r="I671" s="18">
        <f>H671*(1-0)</f>
      </c>
      <c r="J671" s="18">
        <v>0</v>
      </c>
      <c r="K671" s="18">
        <v>0</v>
      </c>
      <c r="L671" s="18">
        <v>0</v>
      </c>
      <c r="M671" s="18">
        <v>0</v>
      </c>
      <c r="N671" s="18">
        <v>0</v>
      </c>
      <c r="O671" s="18">
        <v>0</v>
      </c>
      <c r="P671" s="18">
        <v>0</v>
      </c>
      <c r="Q671" s="18">
        <v>0</v>
      </c>
      <c r="R671" s="18">
        <v>0</v>
      </c>
      <c r="S671" s="18">
        <v>0</v>
      </c>
      <c r="T671" s="18">
        <v>0</v>
      </c>
      <c r="U671" s="18">
        <v>0</v>
      </c>
      <c r="V671" s="18">
        <v>0</v>
      </c>
      <c r="W671" s="18">
        <v>0</v>
      </c>
      <c r="X671" s="18">
        <v>0</v>
      </c>
      <c r="Y671" s="18">
        <f>SUM(J671:X671)</f>
      </c>
      <c r="Z671" s="18">
        <f>I671-Y671</f>
      </c>
      <c r="AA671" s="20">
        <v>46274</v>
      </c>
      <c r="AB671" s="20">
        <v>46274</v>
      </c>
      <c r="AC671" s="18">
        <f>IFERROR(_xlfn.XLOOKUP(F671,Assumptions!B:B,Assumptions!D:D),0)</f>
      </c>
      <c r="AD671" s="20">
        <f>AA671+AC671</f>
      </c>
      <c r="AE671" s="20">
        <f>AC671+AB671</f>
      </c>
      <c r="AF671" s="5" t="str">
        <v/>
      </c>
      <c r="AG671" s="18">
        <f>IFERROR(_xlfn.BETA.DIST(DATE(YEAR(AG$2),MONTH(AG$2),15),$AD$2,$AE$2,FALSE,DATE(YEAR($AD671),MONTH($AD671),1),DATE(YEAR($AE671),MONTH($AE671),28)),0)</f>
      </c>
      <c r="AH671" s="18">
        <f>IFERROR(_xlfn.BETA.DIST(DATE(YEAR(AH$2),MONTH(AH$2),15),$AD$2,$AE$2,FALSE,DATE(YEAR($AD671),MONTH($AD671),1),DATE(YEAR($AE671),MONTH($AE671),28)),0)</f>
      </c>
      <c r="AI671" s="18">
        <f>IFERROR(_xlfn.BETA.DIST(DATE(YEAR(AI$2),MONTH(AI$2),15),$AD$2,$AE$2,FALSE,DATE(YEAR($AD671),MONTH($AD671),1),DATE(YEAR($AE671),MONTH($AE671),28)),0)</f>
      </c>
      <c r="AJ671" s="18">
        <f>IFERROR(_xlfn.BETA.DIST(DATE(YEAR(AJ$2),MONTH(AJ$2),15),$AD$2,$AE$2,FALSE,DATE(YEAR($AD671),MONTH($AD671),1),DATE(YEAR($AE671),MONTH($AE671),28)),0)</f>
      </c>
      <c r="AK671" s="18">
        <f>IFERROR(_xlfn.BETA.DIST(DATE(YEAR(AK$2),MONTH(AK$2),15),$AD$2,$AE$2,FALSE,DATE(YEAR($AD671),MONTH($AD671),1),DATE(YEAR($AE671),MONTH($AE671),28)),0)</f>
      </c>
      <c r="AL671" s="18">
        <f>IFERROR(_xlfn.BETA.DIST(DATE(YEAR(AL$2),MONTH(AL$2),15),$AD$2,$AE$2,FALSE,DATE(YEAR($AD671),MONTH($AD671),1),DATE(YEAR($AE671),MONTH($AE671),28)),0)</f>
      </c>
      <c r="AM671" s="18">
        <f>IFERROR(_xlfn.BETA.DIST(DATE(YEAR(AM$2),MONTH(AM$2),15),$AD$2,$AE$2,FALSE,DATE(YEAR($AD671),MONTH($AD671),1),DATE(YEAR($AE671),MONTH($AE671),28)),0)</f>
      </c>
      <c r="AN671" s="18">
        <f>IFERROR(_xlfn.BETA.DIST(DATE(YEAR(AN$2),MONTH(AN$2),15),$AD$2,$AE$2,FALSE,DATE(YEAR($AD671),MONTH($AD671),1),DATE(YEAR($AE671),MONTH($AE671),28)),0)</f>
      </c>
      <c r="AO671" s="18">
        <f>IFERROR(_xlfn.BETA.DIST(DATE(YEAR(AO$2),MONTH(AO$2),15),$AD$2,$AE$2,FALSE,DATE(YEAR($AD671),MONTH($AD671),1),DATE(YEAR($AE671),MONTH($AE671),28)),0)</f>
      </c>
      <c r="AP671" s="18">
        <f>IFERROR(_xlfn.BETA.DIST(DATE(YEAR(AP$2),MONTH(AP$2),15),$AD$2,$AE$2,FALSE,DATE(YEAR($AD671),MONTH($AD671),1),DATE(YEAR($AE671),MONTH($AE671),28)),0)</f>
      </c>
      <c r="AQ671" s="18">
        <f>IFERROR(_xlfn.BETA.DIST(DATE(YEAR(AQ$2),MONTH(AQ$2),15),$AD$2,$AE$2,FALSE,DATE(YEAR($AD671),MONTH($AD671),1),DATE(YEAR($AE671),MONTH($AE671),28)),0)</f>
      </c>
      <c r="AR671" s="18">
        <f>IFERROR(_xlfn.BETA.DIST(DATE(YEAR(AR$2),MONTH(AR$2),15),$AD$2,$AE$2,FALSE,DATE(YEAR($AD671),MONTH($AD671),1),DATE(YEAR($AE671),MONTH($AE671),28)),0)</f>
      </c>
      <c r="AS671" s="18">
        <f>IFERROR(_xlfn.BETA.DIST(DATE(YEAR(AS$2),MONTH(AS$2),15),$AD$2,$AE$2,FALSE,DATE(YEAR($AD671),MONTH($AD671),1),DATE(YEAR($AE671),MONTH($AE671),28)),0)</f>
      </c>
      <c r="AT671" s="18">
        <f>IFERROR(_xlfn.BETA.DIST(DATE(YEAR(AT$2),MONTH(AT$2),15),$AD$2,$AE$2,FALSE,DATE(YEAR($AD671),MONTH($AD671),1),DATE(YEAR($AE671),MONTH($AE671),28)),0)</f>
      </c>
      <c r="AU671" s="18">
        <f>IFERROR(_xlfn.BETA.DIST(DATE(YEAR(AU$2),MONTH(AU$2),15),$AD$2,$AE$2,FALSE,DATE(YEAR($AD671),MONTH($AD671),1),DATE(YEAR($AE671),MONTH($AE671),28)),0)</f>
      </c>
      <c r="AV671" s="18">
        <f>SUM(AG671:AU671)</f>
      </c>
      <c r="AW671" s="18">
        <f>IF(J671&lt;&gt;0,J671,IF($AV671=0,0,AG671/$AV671*$Z671))</f>
      </c>
      <c r="AX671" s="18">
        <f>IF(K671&lt;&gt;0,K671,IF($AV671=0,0,AH671/$AV671*$Z671))</f>
      </c>
      <c r="AY671" s="18">
        <f>IF(L671&lt;&gt;0,L671,IF($AV671=0,0,AI671/$AV671*$Z671))</f>
      </c>
      <c r="AZ671" s="18">
        <f>IF(M671&lt;&gt;0,M671,IF($AV671=0,0,AJ671/$AV671*$Z671))</f>
      </c>
      <c r="BA671" s="18">
        <f>IF(N671&lt;&gt;0,N671,IF($AV671=0,0,AK671/$AV671*$Z671))</f>
      </c>
      <c r="BB671" s="18">
        <f>IF(O671&lt;&gt;0,O671,IF($AV671=0,0,AL671/$AV671*$Z671))</f>
      </c>
      <c r="BC671" s="18">
        <f>IF(P671&lt;&gt;0,P671,IF($AV671=0,0,AM671/$AV671*$Z671))</f>
      </c>
      <c r="BD671" s="18">
        <f>IF(Q671&lt;&gt;0,Q671,IF($AV671=0,0,AN671/$AV671*$Z671))</f>
      </c>
      <c r="BE671" s="18">
        <f>IF(R671&lt;&gt;0,R671,IF($AV671=0,0,AO671/$AV671*$Z671))</f>
      </c>
      <c r="BF671" s="18">
        <f>IF(S671&lt;&gt;0,S671,IF($AV671=0,0,AP671/$AV671*$Z671))</f>
      </c>
      <c r="BG671" s="18">
        <f>IF(T671&lt;&gt;0,T671,IF($AV671=0,0,AQ671/$AV671*$Z671))</f>
      </c>
      <c r="BH671" s="18">
        <f>IF(U671&lt;&gt;0,U671,IF($AV671=0,0,AR671/$AV671*$Z671))</f>
      </c>
      <c r="BI671" s="18">
        <f>IF(V671&lt;&gt;0,V671,IF($AV671=0,0,AS671/$AV671*$Z671))</f>
      </c>
      <c r="BJ671" s="18">
        <f>IF(W671&lt;&gt;0,W671,IF($AV671=0,0,AT671/$AV671*$Z671))</f>
      </c>
      <c r="BK671" s="18">
        <f>IF(X671&lt;&gt;0,X671,IF($AV671=0,0,AU671/$AV671*$Z671))</f>
      </c>
      <c r="BL671" s="18">
        <f>SUM(AW671:BK671)</f>
      </c>
      <c r="BM671" s="18">
        <f>I671-BL671</f>
      </c>
    </row>
    <row r="672" outlineLevel="4">
      <c r="A672" s="5" t="str">
        <v>14.3.15</v>
      </c>
      <c r="B672" s="5" t="str">
        <v/>
      </c>
      <c r="C672" s="5" t="str">
        <v>BSKDGNGENGR07</v>
      </c>
      <c r="D672" s="5" t="str">
        <v>BSKDGNGENGR07</v>
      </c>
      <c r="E672" s="19">
        <f>IFERROR(_xlfn.XLOOKUP(F672,Assumptions!B:B,Assumptions!C:C),0)</f>
      </c>
      <c r="F672" s="5" t="str">
        <v>Retention</v>
      </c>
      <c r="G672" s="5" t="str">
        <v/>
      </c>
      <c r="H672" s="18">
        <f>G669*E672</f>
      </c>
      <c r="I672" s="18">
        <f>H672*(1-0)</f>
      </c>
      <c r="J672" s="18">
        <v>0</v>
      </c>
      <c r="K672" s="18">
        <v>0</v>
      </c>
      <c r="L672" s="18">
        <v>0</v>
      </c>
      <c r="M672" s="18">
        <v>0</v>
      </c>
      <c r="N672" s="18">
        <v>0</v>
      </c>
      <c r="O672" s="18">
        <v>0</v>
      </c>
      <c r="P672" s="18">
        <v>0</v>
      </c>
      <c r="Q672" s="18">
        <v>0</v>
      </c>
      <c r="R672" s="18">
        <v>0</v>
      </c>
      <c r="S672" s="18">
        <v>0</v>
      </c>
      <c r="T672" s="18">
        <v>0</v>
      </c>
      <c r="U672" s="18">
        <v>0</v>
      </c>
      <c r="V672" s="18">
        <v>0</v>
      </c>
      <c r="W672" s="18">
        <v>0</v>
      </c>
      <c r="X672" s="18">
        <v>0</v>
      </c>
      <c r="Y672" s="18">
        <f>SUM(J672:X672)</f>
      </c>
      <c r="Z672" s="18">
        <f>I672-Y672</f>
      </c>
      <c r="AA672" s="20">
        <v>46483</v>
      </c>
      <c r="AB672" s="20">
        <v>46483</v>
      </c>
      <c r="AC672" s="18">
        <f>IFERROR(_xlfn.XLOOKUP(F672,Assumptions!B:B,Assumptions!D:D),0)</f>
      </c>
      <c r="AD672" s="20">
        <f>AA672+AC672</f>
      </c>
      <c r="AE672" s="20">
        <f>AC672+AB672</f>
      </c>
      <c r="AF672" s="5" t="str">
        <v/>
      </c>
      <c r="AG672" s="18">
        <f>IFERROR(_xlfn.BETA.DIST(DATE(YEAR(AG$2),MONTH(AG$2),15),$AD$2,$AE$2,FALSE,DATE(YEAR($AD672),MONTH($AD672),1),DATE(YEAR($AE672),MONTH($AE672),28)),0)</f>
      </c>
      <c r="AH672" s="18">
        <f>IFERROR(_xlfn.BETA.DIST(DATE(YEAR(AH$2),MONTH(AH$2),15),$AD$2,$AE$2,FALSE,DATE(YEAR($AD672),MONTH($AD672),1),DATE(YEAR($AE672),MONTH($AE672),28)),0)</f>
      </c>
      <c r="AI672" s="18">
        <f>IFERROR(_xlfn.BETA.DIST(DATE(YEAR(AI$2),MONTH(AI$2),15),$AD$2,$AE$2,FALSE,DATE(YEAR($AD672),MONTH($AD672),1),DATE(YEAR($AE672),MONTH($AE672),28)),0)</f>
      </c>
      <c r="AJ672" s="18">
        <f>IFERROR(_xlfn.BETA.DIST(DATE(YEAR(AJ$2),MONTH(AJ$2),15),$AD$2,$AE$2,FALSE,DATE(YEAR($AD672),MONTH($AD672),1),DATE(YEAR($AE672),MONTH($AE672),28)),0)</f>
      </c>
      <c r="AK672" s="18">
        <f>IFERROR(_xlfn.BETA.DIST(DATE(YEAR(AK$2),MONTH(AK$2),15),$AD$2,$AE$2,FALSE,DATE(YEAR($AD672),MONTH($AD672),1),DATE(YEAR($AE672),MONTH($AE672),28)),0)</f>
      </c>
      <c r="AL672" s="18">
        <f>IFERROR(_xlfn.BETA.DIST(DATE(YEAR(AL$2),MONTH(AL$2),15),$AD$2,$AE$2,FALSE,DATE(YEAR($AD672),MONTH($AD672),1),DATE(YEAR($AE672),MONTH($AE672),28)),0)</f>
      </c>
      <c r="AM672" s="18">
        <f>IFERROR(_xlfn.BETA.DIST(DATE(YEAR(AM$2),MONTH(AM$2),15),$AD$2,$AE$2,FALSE,DATE(YEAR($AD672),MONTH($AD672),1),DATE(YEAR($AE672),MONTH($AE672),28)),0)</f>
      </c>
      <c r="AN672" s="18">
        <f>IFERROR(_xlfn.BETA.DIST(DATE(YEAR(AN$2),MONTH(AN$2),15),$AD$2,$AE$2,FALSE,DATE(YEAR($AD672),MONTH($AD672),1),DATE(YEAR($AE672),MONTH($AE672),28)),0)</f>
      </c>
      <c r="AO672" s="18">
        <f>IFERROR(_xlfn.BETA.DIST(DATE(YEAR(AO$2),MONTH(AO$2),15),$AD$2,$AE$2,FALSE,DATE(YEAR($AD672),MONTH($AD672),1),DATE(YEAR($AE672),MONTH($AE672),28)),0)</f>
      </c>
      <c r="AP672" s="18">
        <f>IFERROR(_xlfn.BETA.DIST(DATE(YEAR(AP$2),MONTH(AP$2),15),$AD$2,$AE$2,FALSE,DATE(YEAR($AD672),MONTH($AD672),1),DATE(YEAR($AE672),MONTH($AE672),28)),0)</f>
      </c>
      <c r="AQ672" s="18">
        <f>IFERROR(_xlfn.BETA.DIST(DATE(YEAR(AQ$2),MONTH(AQ$2),15),$AD$2,$AE$2,FALSE,DATE(YEAR($AD672),MONTH($AD672),1),DATE(YEAR($AE672),MONTH($AE672),28)),0)</f>
      </c>
      <c r="AR672" s="18">
        <f>IFERROR(_xlfn.BETA.DIST(DATE(YEAR(AR$2),MONTH(AR$2),15),$AD$2,$AE$2,FALSE,DATE(YEAR($AD672),MONTH($AD672),1),DATE(YEAR($AE672),MONTH($AE672),28)),0)</f>
      </c>
      <c r="AS672" s="18">
        <f>IFERROR(_xlfn.BETA.DIST(DATE(YEAR(AS$2),MONTH(AS$2),15),$AD$2,$AE$2,FALSE,DATE(YEAR($AD672),MONTH($AD672),1),DATE(YEAR($AE672),MONTH($AE672),28)),0)</f>
      </c>
      <c r="AT672" s="18">
        <f>IFERROR(_xlfn.BETA.DIST(DATE(YEAR(AT$2),MONTH(AT$2),15),$AD$2,$AE$2,FALSE,DATE(YEAR($AD672),MONTH($AD672),1),DATE(YEAR($AE672),MONTH($AE672),28)),0)</f>
      </c>
      <c r="AU672" s="18">
        <f>IFERROR(_xlfn.BETA.DIST(DATE(YEAR(AU$2),MONTH(AU$2),15),$AD$2,$AE$2,FALSE,DATE(YEAR($AD672),MONTH($AD672),1),DATE(YEAR($AE672),MONTH($AE672),28)),0)</f>
      </c>
      <c r="AV672" s="18">
        <f>SUM(AG672:AU672)</f>
      </c>
      <c r="AW672" s="18">
        <f>IF(J672&lt;&gt;0,J672,IF($AV672=0,0,AG672/$AV672*$Z672))</f>
      </c>
      <c r="AX672" s="18">
        <f>IF(K672&lt;&gt;0,K672,IF($AV672=0,0,AH672/$AV672*$Z672))</f>
      </c>
      <c r="AY672" s="18">
        <f>IF(L672&lt;&gt;0,L672,IF($AV672=0,0,AI672/$AV672*$Z672))</f>
      </c>
      <c r="AZ672" s="18">
        <f>IF(M672&lt;&gt;0,M672,IF($AV672=0,0,AJ672/$AV672*$Z672))</f>
      </c>
      <c r="BA672" s="18">
        <f>IF(N672&lt;&gt;0,N672,IF($AV672=0,0,AK672/$AV672*$Z672))</f>
      </c>
      <c r="BB672" s="18">
        <f>IF(O672&lt;&gt;0,O672,IF($AV672=0,0,AL672/$AV672*$Z672))</f>
      </c>
      <c r="BC672" s="18">
        <f>IF(P672&lt;&gt;0,P672,IF($AV672=0,0,AM672/$AV672*$Z672))</f>
      </c>
      <c r="BD672" s="18">
        <f>IF(Q672&lt;&gt;0,Q672,IF($AV672=0,0,AN672/$AV672*$Z672))</f>
      </c>
      <c r="BE672" s="18">
        <f>IF(R672&lt;&gt;0,R672,IF($AV672=0,0,AO672/$AV672*$Z672))</f>
      </c>
      <c r="BF672" s="18">
        <f>IF(S672&lt;&gt;0,S672,IF($AV672=0,0,AP672/$AV672*$Z672))</f>
      </c>
      <c r="BG672" s="18">
        <f>IF(T672&lt;&gt;0,T672,IF($AV672=0,0,AQ672/$AV672*$Z672))</f>
      </c>
      <c r="BH672" s="18">
        <f>IF(U672&lt;&gt;0,U672,IF($AV672=0,0,AR672/$AV672*$Z672))</f>
      </c>
      <c r="BI672" s="18">
        <f>IF(V672&lt;&gt;0,V672,IF($AV672=0,0,AS672/$AV672*$Z672))</f>
      </c>
      <c r="BJ672" s="18">
        <f>IF(W672&lt;&gt;0,W672,IF($AV672=0,0,AT672/$AV672*$Z672))</f>
      </c>
      <c r="BK672" s="18">
        <f>IF(X672&lt;&gt;0,X672,IF($AV672=0,0,AU672/$AV672*$Z672))</f>
      </c>
      <c r="BL672" s="18">
        <f>SUM(AW672:BK672)</f>
      </c>
      <c r="BM672" s="18">
        <f>I672-BL672</f>
      </c>
    </row>
    <row r="673" outlineLevel="3">
      <c r="A673" s="17" t="str">
        <v>14.3.16</v>
      </c>
      <c r="B673" s="17" t="str">
        <v/>
      </c>
      <c r="C673" s="17" t="str">
        <v/>
      </c>
      <c r="D673" s="17" t="str">
        <v/>
      </c>
      <c r="E673" s="17" t="str">
        <v>14.3.16</v>
      </c>
      <c r="F673" s="17" t="str">
        <v>Set of temp. indicator for oil &amp; winding</v>
      </c>
      <c r="G673" s="17">
        <v>5336.71</v>
      </c>
      <c r="H673" s="17" t="str">
        <v/>
      </c>
      <c r="I673" s="17" t="str">
        <v/>
      </c>
      <c r="J673" s="17" t="str">
        <v/>
      </c>
      <c r="K673" s="17" t="str">
        <v/>
      </c>
      <c r="L673" s="17" t="str">
        <v/>
      </c>
      <c r="M673" s="17" t="str">
        <v/>
      </c>
      <c r="N673" s="17" t="str">
        <v/>
      </c>
      <c r="O673" s="17" t="str">
        <v/>
      </c>
      <c r="P673" s="17" t="str">
        <v/>
      </c>
      <c r="Q673" s="17" t="str">
        <v/>
      </c>
      <c r="R673" s="17" t="str">
        <v/>
      </c>
      <c r="S673" s="17" t="str">
        <v/>
      </c>
      <c r="T673" s="17" t="str">
        <v/>
      </c>
      <c r="U673" s="17" t="str">
        <v/>
      </c>
      <c r="V673" s="17" t="str">
        <v/>
      </c>
      <c r="W673" s="17" t="str">
        <v/>
      </c>
      <c r="X673" s="17" t="str">
        <v/>
      </c>
      <c r="Y673" s="17" t="str">
        <v/>
      </c>
      <c r="Z673" s="17" t="str">
        <v/>
      </c>
      <c r="AA673" s="17" t="str">
        <v/>
      </c>
      <c r="AB673" s="17" t="str">
        <v/>
      </c>
      <c r="AC673" s="17" t="str">
        <v/>
      </c>
      <c r="AD673" s="17" t="str">
        <v/>
      </c>
      <c r="AE673" s="17" t="str">
        <v/>
      </c>
      <c r="AF673" s="5" t="str">
        <v/>
      </c>
      <c r="AG673" s="18">
        <f>IFERROR(_xlfn.BETA.DIST(DATE(YEAR(AG$2),MONTH(AG$2),15),$AD$2,$AE$2,FALSE,DATE(YEAR($AD673),MONTH($AD673),1),DATE(YEAR($AE673),MONTH($AE673),28)),0)</f>
      </c>
      <c r="AH673" s="18">
        <f>IFERROR(_xlfn.BETA.DIST(DATE(YEAR(AH$2),MONTH(AH$2),15),$AD$2,$AE$2,FALSE,DATE(YEAR($AD673),MONTH($AD673),1),DATE(YEAR($AE673),MONTH($AE673),28)),0)</f>
      </c>
      <c r="AI673" s="18">
        <f>IFERROR(_xlfn.BETA.DIST(DATE(YEAR(AI$2),MONTH(AI$2),15),$AD$2,$AE$2,FALSE,DATE(YEAR($AD673),MONTH($AD673),1),DATE(YEAR($AE673),MONTH($AE673),28)),0)</f>
      </c>
      <c r="AJ673" s="18">
        <f>IFERROR(_xlfn.BETA.DIST(DATE(YEAR(AJ$2),MONTH(AJ$2),15),$AD$2,$AE$2,FALSE,DATE(YEAR($AD673),MONTH($AD673),1),DATE(YEAR($AE673),MONTH($AE673),28)),0)</f>
      </c>
      <c r="AK673" s="18">
        <f>IFERROR(_xlfn.BETA.DIST(DATE(YEAR(AK$2),MONTH(AK$2),15),$AD$2,$AE$2,FALSE,DATE(YEAR($AD673),MONTH($AD673),1),DATE(YEAR($AE673),MONTH($AE673),28)),0)</f>
      </c>
      <c r="AL673" s="18">
        <f>IFERROR(_xlfn.BETA.DIST(DATE(YEAR(AL$2),MONTH(AL$2),15),$AD$2,$AE$2,FALSE,DATE(YEAR($AD673),MONTH($AD673),1),DATE(YEAR($AE673),MONTH($AE673),28)),0)</f>
      </c>
      <c r="AM673" s="18">
        <f>IFERROR(_xlfn.BETA.DIST(DATE(YEAR(AM$2),MONTH(AM$2),15),$AD$2,$AE$2,FALSE,DATE(YEAR($AD673),MONTH($AD673),1),DATE(YEAR($AE673),MONTH($AE673),28)),0)</f>
      </c>
      <c r="AN673" s="18">
        <f>IFERROR(_xlfn.BETA.DIST(DATE(YEAR(AN$2),MONTH(AN$2),15),$AD$2,$AE$2,FALSE,DATE(YEAR($AD673),MONTH($AD673),1),DATE(YEAR($AE673),MONTH($AE673),28)),0)</f>
      </c>
      <c r="AO673" s="18">
        <f>IFERROR(_xlfn.BETA.DIST(DATE(YEAR(AO$2),MONTH(AO$2),15),$AD$2,$AE$2,FALSE,DATE(YEAR($AD673),MONTH($AD673),1),DATE(YEAR($AE673),MONTH($AE673),28)),0)</f>
      </c>
      <c r="AP673" s="18">
        <f>IFERROR(_xlfn.BETA.DIST(DATE(YEAR(AP$2),MONTH(AP$2),15),$AD$2,$AE$2,FALSE,DATE(YEAR($AD673),MONTH($AD673),1),DATE(YEAR($AE673),MONTH($AE673),28)),0)</f>
      </c>
      <c r="AQ673" s="18">
        <f>IFERROR(_xlfn.BETA.DIST(DATE(YEAR(AQ$2),MONTH(AQ$2),15),$AD$2,$AE$2,FALSE,DATE(YEAR($AD673),MONTH($AD673),1),DATE(YEAR($AE673),MONTH($AE673),28)),0)</f>
      </c>
      <c r="AR673" s="18">
        <f>IFERROR(_xlfn.BETA.DIST(DATE(YEAR(AR$2),MONTH(AR$2),15),$AD$2,$AE$2,FALSE,DATE(YEAR($AD673),MONTH($AD673),1),DATE(YEAR($AE673),MONTH($AE673),28)),0)</f>
      </c>
      <c r="AS673" s="18">
        <f>IFERROR(_xlfn.BETA.DIST(DATE(YEAR(AS$2),MONTH(AS$2),15),$AD$2,$AE$2,FALSE,DATE(YEAR($AD673),MONTH($AD673),1),DATE(YEAR($AE673),MONTH($AE673),28)),0)</f>
      </c>
      <c r="AT673" s="18">
        <f>IFERROR(_xlfn.BETA.DIST(DATE(YEAR(AT$2),MONTH(AT$2),15),$AD$2,$AE$2,FALSE,DATE(YEAR($AD673),MONTH($AD673),1),DATE(YEAR($AE673),MONTH($AE673),28)),0)</f>
      </c>
      <c r="AU673" s="18">
        <f>IFERROR(_xlfn.BETA.DIST(DATE(YEAR(AU$2),MONTH(AU$2),15),$AD$2,$AE$2,FALSE,DATE(YEAR($AD673),MONTH($AD673),1),DATE(YEAR($AE673),MONTH($AE673),28)),0)</f>
      </c>
      <c r="AV673" s="18">
        <f>SUM(AG673:AU673)</f>
      </c>
      <c r="AW673" s="18">
        <f>IF(J673&lt;&gt;0,J673,IF($AV673=0,0,AG673/$AV673*$Z673))</f>
      </c>
      <c r="AX673" s="18">
        <f>IF(K673&lt;&gt;0,K673,IF($AV673=0,0,AH673/$AV673*$Z673))</f>
      </c>
      <c r="AY673" s="18">
        <f>IF(L673&lt;&gt;0,L673,IF($AV673=0,0,AI673/$AV673*$Z673))</f>
      </c>
      <c r="AZ673" s="18">
        <f>IF(M673&lt;&gt;0,M673,IF($AV673=0,0,AJ673/$AV673*$Z673))</f>
      </c>
      <c r="BA673" s="18">
        <f>IF(N673&lt;&gt;0,N673,IF($AV673=0,0,AK673/$AV673*$Z673))</f>
      </c>
      <c r="BB673" s="18">
        <f>IF(O673&lt;&gt;0,O673,IF($AV673=0,0,AL673/$AV673*$Z673))</f>
      </c>
      <c r="BC673" s="18">
        <f>IF(P673&lt;&gt;0,P673,IF($AV673=0,0,AM673/$AV673*$Z673))</f>
      </c>
      <c r="BD673" s="18">
        <f>IF(Q673&lt;&gt;0,Q673,IF($AV673=0,0,AN673/$AV673*$Z673))</f>
      </c>
      <c r="BE673" s="18">
        <f>IF(R673&lt;&gt;0,R673,IF($AV673=0,0,AO673/$AV673*$Z673))</f>
      </c>
      <c r="BF673" s="18">
        <f>IF(S673&lt;&gt;0,S673,IF($AV673=0,0,AP673/$AV673*$Z673))</f>
      </c>
      <c r="BG673" s="18">
        <f>IF(T673&lt;&gt;0,T673,IF($AV673=0,0,AQ673/$AV673*$Z673))</f>
      </c>
      <c r="BH673" s="18">
        <f>IF(U673&lt;&gt;0,U673,IF($AV673=0,0,AR673/$AV673*$Z673))</f>
      </c>
      <c r="BI673" s="18">
        <f>IF(V673&lt;&gt;0,V673,IF($AV673=0,0,AS673/$AV673*$Z673))</f>
      </c>
      <c r="BJ673" s="18">
        <f>IF(W673&lt;&gt;0,W673,IF($AV673=0,0,AT673/$AV673*$Z673))</f>
      </c>
      <c r="BK673" s="18">
        <f>IF(X673&lt;&gt;0,X673,IF($AV673=0,0,AU673/$AV673*$Z673))</f>
      </c>
      <c r="BL673" s="18">
        <f>SUM(AW673:BK673)</f>
      </c>
      <c r="BM673" s="17" t="str">
        <v/>
      </c>
    </row>
    <row r="674" outlineLevel="4">
      <c r="A674" s="5" t="str">
        <v>14.3.16</v>
      </c>
      <c r="B674" s="5" t="str">
        <v/>
      </c>
      <c r="C674" s="5" t="str">
        <v>BSKDGNGENGR05</v>
      </c>
      <c r="D674" s="5" t="str">
        <v>BSKDGNGENGR05</v>
      </c>
      <c r="E674" s="19">
        <f>IFERROR(_xlfn.XLOOKUP(F674,Assumptions!B:B,Assumptions!C:C),0)</f>
      </c>
      <c r="F674" s="5" t="str">
        <v>Advanced Payment</v>
      </c>
      <c r="G674" s="5" t="str">
        <v/>
      </c>
      <c r="H674" s="18">
        <f>G673*E674</f>
      </c>
      <c r="I674" s="18">
        <f>H674*(1-0)</f>
      </c>
      <c r="J674" s="18">
        <v>0</v>
      </c>
      <c r="K674" s="18">
        <v>0</v>
      </c>
      <c r="L674" s="18">
        <v>0</v>
      </c>
      <c r="M674" s="18">
        <v>0</v>
      </c>
      <c r="N674" s="18">
        <v>0</v>
      </c>
      <c r="O674" s="18">
        <v>0</v>
      </c>
      <c r="P674" s="18">
        <v>0</v>
      </c>
      <c r="Q674" s="18">
        <v>0</v>
      </c>
      <c r="R674" s="18">
        <v>0</v>
      </c>
      <c r="S674" s="18">
        <v>0</v>
      </c>
      <c r="T674" s="18">
        <v>0</v>
      </c>
      <c r="U674" s="18">
        <v>0</v>
      </c>
      <c r="V674" s="18">
        <v>0</v>
      </c>
      <c r="W674" s="18">
        <v>0</v>
      </c>
      <c r="X674" s="18">
        <v>0</v>
      </c>
      <c r="Y674" s="18">
        <f>SUM(J674:X674)</f>
      </c>
      <c r="Z674" s="18">
        <f>I674-Y674</f>
      </c>
      <c r="AA674" s="20">
        <v>46026</v>
      </c>
      <c r="AB674" s="20">
        <v>46026</v>
      </c>
      <c r="AC674" s="18">
        <f>IFERROR(_xlfn.XLOOKUP(F674,Assumptions!B:B,Assumptions!D:D),0)</f>
      </c>
      <c r="AD674" s="20">
        <f>AA674+AC674</f>
      </c>
      <c r="AE674" s="20">
        <f>AC674+AB674</f>
      </c>
      <c r="AF674" s="5" t="str">
        <v/>
      </c>
      <c r="AG674" s="18">
        <f>IFERROR(_xlfn.BETA.DIST(DATE(YEAR(AG$2),MONTH(AG$2),15),$AD$2,$AE$2,FALSE,DATE(YEAR($AD674),MONTH($AD674),1),DATE(YEAR($AE674),MONTH($AE674),28)),0)</f>
      </c>
      <c r="AH674" s="18">
        <f>IFERROR(_xlfn.BETA.DIST(DATE(YEAR(AH$2),MONTH(AH$2),15),$AD$2,$AE$2,FALSE,DATE(YEAR($AD674),MONTH($AD674),1),DATE(YEAR($AE674),MONTH($AE674),28)),0)</f>
      </c>
      <c r="AI674" s="18">
        <f>IFERROR(_xlfn.BETA.DIST(DATE(YEAR(AI$2),MONTH(AI$2),15),$AD$2,$AE$2,FALSE,DATE(YEAR($AD674),MONTH($AD674),1),DATE(YEAR($AE674),MONTH($AE674),28)),0)</f>
      </c>
      <c r="AJ674" s="18">
        <f>IFERROR(_xlfn.BETA.DIST(DATE(YEAR(AJ$2),MONTH(AJ$2),15),$AD$2,$AE$2,FALSE,DATE(YEAR($AD674),MONTH($AD674),1),DATE(YEAR($AE674),MONTH($AE674),28)),0)</f>
      </c>
      <c r="AK674" s="18">
        <f>IFERROR(_xlfn.BETA.DIST(DATE(YEAR(AK$2),MONTH(AK$2),15),$AD$2,$AE$2,FALSE,DATE(YEAR($AD674),MONTH($AD674),1),DATE(YEAR($AE674),MONTH($AE674),28)),0)</f>
      </c>
      <c r="AL674" s="18">
        <f>IFERROR(_xlfn.BETA.DIST(DATE(YEAR(AL$2),MONTH(AL$2),15),$AD$2,$AE$2,FALSE,DATE(YEAR($AD674),MONTH($AD674),1),DATE(YEAR($AE674),MONTH($AE674),28)),0)</f>
      </c>
      <c r="AM674" s="18">
        <f>IFERROR(_xlfn.BETA.DIST(DATE(YEAR(AM$2),MONTH(AM$2),15),$AD$2,$AE$2,FALSE,DATE(YEAR($AD674),MONTH($AD674),1),DATE(YEAR($AE674),MONTH($AE674),28)),0)</f>
      </c>
      <c r="AN674" s="18">
        <f>IFERROR(_xlfn.BETA.DIST(DATE(YEAR(AN$2),MONTH(AN$2),15),$AD$2,$AE$2,FALSE,DATE(YEAR($AD674),MONTH($AD674),1),DATE(YEAR($AE674),MONTH($AE674),28)),0)</f>
      </c>
      <c r="AO674" s="18">
        <f>IFERROR(_xlfn.BETA.DIST(DATE(YEAR(AO$2),MONTH(AO$2),15),$AD$2,$AE$2,FALSE,DATE(YEAR($AD674),MONTH($AD674),1),DATE(YEAR($AE674),MONTH($AE674),28)),0)</f>
      </c>
      <c r="AP674" s="18">
        <f>IFERROR(_xlfn.BETA.DIST(DATE(YEAR(AP$2),MONTH(AP$2),15),$AD$2,$AE$2,FALSE,DATE(YEAR($AD674),MONTH($AD674),1),DATE(YEAR($AE674),MONTH($AE674),28)),0)</f>
      </c>
      <c r="AQ674" s="18">
        <f>IFERROR(_xlfn.BETA.DIST(DATE(YEAR(AQ$2),MONTH(AQ$2),15),$AD$2,$AE$2,FALSE,DATE(YEAR($AD674),MONTH($AD674),1),DATE(YEAR($AE674),MONTH($AE674),28)),0)</f>
      </c>
      <c r="AR674" s="18">
        <f>IFERROR(_xlfn.BETA.DIST(DATE(YEAR(AR$2),MONTH(AR$2),15),$AD$2,$AE$2,FALSE,DATE(YEAR($AD674),MONTH($AD674),1),DATE(YEAR($AE674),MONTH($AE674),28)),0)</f>
      </c>
      <c r="AS674" s="18">
        <f>IFERROR(_xlfn.BETA.DIST(DATE(YEAR(AS$2),MONTH(AS$2),15),$AD$2,$AE$2,FALSE,DATE(YEAR($AD674),MONTH($AD674),1),DATE(YEAR($AE674),MONTH($AE674),28)),0)</f>
      </c>
      <c r="AT674" s="18">
        <f>IFERROR(_xlfn.BETA.DIST(DATE(YEAR(AT$2),MONTH(AT$2),15),$AD$2,$AE$2,FALSE,DATE(YEAR($AD674),MONTH($AD674),1),DATE(YEAR($AE674),MONTH($AE674),28)),0)</f>
      </c>
      <c r="AU674" s="18">
        <f>IFERROR(_xlfn.BETA.DIST(DATE(YEAR(AU$2),MONTH(AU$2),15),$AD$2,$AE$2,FALSE,DATE(YEAR($AD674),MONTH($AD674),1),DATE(YEAR($AE674),MONTH($AE674),28)),0)</f>
      </c>
      <c r="AV674" s="18">
        <f>SUM(AG674:AU674)</f>
      </c>
      <c r="AW674" s="18">
        <f>IF(J674&lt;&gt;0,J674,IF($AV674=0,0,AG674/$AV674*$Z674))</f>
      </c>
      <c r="AX674" s="18">
        <f>IF(K674&lt;&gt;0,K674,IF($AV674=0,0,AH674/$AV674*$Z674))</f>
      </c>
      <c r="AY674" s="18">
        <f>IF(L674&lt;&gt;0,L674,IF($AV674=0,0,AI674/$AV674*$Z674))</f>
      </c>
      <c r="AZ674" s="18">
        <f>IF(M674&lt;&gt;0,M674,IF($AV674=0,0,AJ674/$AV674*$Z674))</f>
      </c>
      <c r="BA674" s="18">
        <f>IF(N674&lt;&gt;0,N674,IF($AV674=0,0,AK674/$AV674*$Z674))</f>
      </c>
      <c r="BB674" s="18">
        <f>IF(O674&lt;&gt;0,O674,IF($AV674=0,0,AL674/$AV674*$Z674))</f>
      </c>
      <c r="BC674" s="18">
        <f>IF(P674&lt;&gt;0,P674,IF($AV674=0,0,AM674/$AV674*$Z674))</f>
      </c>
      <c r="BD674" s="18">
        <f>IF(Q674&lt;&gt;0,Q674,IF($AV674=0,0,AN674/$AV674*$Z674))</f>
      </c>
      <c r="BE674" s="18">
        <f>IF(R674&lt;&gt;0,R674,IF($AV674=0,0,AO674/$AV674*$Z674))</f>
      </c>
      <c r="BF674" s="18">
        <f>IF(S674&lt;&gt;0,S674,IF($AV674=0,0,AP674/$AV674*$Z674))</f>
      </c>
      <c r="BG674" s="18">
        <f>IF(T674&lt;&gt;0,T674,IF($AV674=0,0,AQ674/$AV674*$Z674))</f>
      </c>
      <c r="BH674" s="18">
        <f>IF(U674&lt;&gt;0,U674,IF($AV674=0,0,AR674/$AV674*$Z674))</f>
      </c>
      <c r="BI674" s="18">
        <f>IF(V674&lt;&gt;0,V674,IF($AV674=0,0,AS674/$AV674*$Z674))</f>
      </c>
      <c r="BJ674" s="18">
        <f>IF(W674&lt;&gt;0,W674,IF($AV674=0,0,AT674/$AV674*$Z674))</f>
      </c>
      <c r="BK674" s="18">
        <f>IF(X674&lt;&gt;0,X674,IF($AV674=0,0,AU674/$AV674*$Z674))</f>
      </c>
      <c r="BL674" s="18">
        <f>SUM(AW674:BK674)</f>
      </c>
      <c r="BM674" s="18">
        <f>I674-BL674</f>
      </c>
    </row>
    <row r="675" outlineLevel="4">
      <c r="A675" s="5" t="str">
        <v>14.3.16</v>
      </c>
      <c r="B675" s="5" t="str">
        <v/>
      </c>
      <c r="C675" s="5" t="str">
        <v>BSPRELGENT705</v>
      </c>
      <c r="D675" s="5" t="str">
        <v>BSPRELGENT705</v>
      </c>
      <c r="E675" s="19">
        <f>IFERROR(_xlfn.XLOOKUP(F675,Assumptions!B:B,Assumptions!C:C),0)</f>
      </c>
      <c r="F675" s="5" t="str">
        <v>Site Delivery USD</v>
      </c>
      <c r="G675" s="5" t="str">
        <v/>
      </c>
      <c r="H675" s="18">
        <f>G673*E675</f>
      </c>
      <c r="I675" s="18">
        <f>H675*(1-0)</f>
      </c>
      <c r="J675" s="18">
        <v>0</v>
      </c>
      <c r="K675" s="18">
        <v>0</v>
      </c>
      <c r="L675" s="18">
        <v>0</v>
      </c>
      <c r="M675" s="18">
        <v>0</v>
      </c>
      <c r="N675" s="18">
        <v>0</v>
      </c>
      <c r="O675" s="18">
        <v>0</v>
      </c>
      <c r="P675" s="18">
        <v>0</v>
      </c>
      <c r="Q675" s="18">
        <v>0</v>
      </c>
      <c r="R675" s="18">
        <v>0</v>
      </c>
      <c r="S675" s="18">
        <v>0</v>
      </c>
      <c r="T675" s="18">
        <v>0</v>
      </c>
      <c r="U675" s="18">
        <v>0</v>
      </c>
      <c r="V675" s="18">
        <v>0</v>
      </c>
      <c r="W675" s="18">
        <v>0</v>
      </c>
      <c r="X675" s="18">
        <v>0</v>
      </c>
      <c r="Y675" s="18">
        <f>SUM(J675:X675)</f>
      </c>
      <c r="Z675" s="18">
        <f>I675-Y675</f>
      </c>
      <c r="AA675" s="20">
        <v>46274</v>
      </c>
      <c r="AB675" s="20">
        <v>46274</v>
      </c>
      <c r="AC675" s="18">
        <f>IFERROR(_xlfn.XLOOKUP(F675,Assumptions!B:B,Assumptions!D:D),0)</f>
      </c>
      <c r="AD675" s="20">
        <f>AA675+AC675</f>
      </c>
      <c r="AE675" s="20">
        <f>AC675+AB675</f>
      </c>
      <c r="AF675" s="5" t="str">
        <v/>
      </c>
      <c r="AG675" s="18">
        <f>IFERROR(_xlfn.BETA.DIST(DATE(YEAR(AG$2),MONTH(AG$2),15),$AD$2,$AE$2,FALSE,DATE(YEAR($AD675),MONTH($AD675),1),DATE(YEAR($AE675),MONTH($AE675),28)),0)</f>
      </c>
      <c r="AH675" s="18">
        <f>IFERROR(_xlfn.BETA.DIST(DATE(YEAR(AH$2),MONTH(AH$2),15),$AD$2,$AE$2,FALSE,DATE(YEAR($AD675),MONTH($AD675),1),DATE(YEAR($AE675),MONTH($AE675),28)),0)</f>
      </c>
      <c r="AI675" s="18">
        <f>IFERROR(_xlfn.BETA.DIST(DATE(YEAR(AI$2),MONTH(AI$2),15),$AD$2,$AE$2,FALSE,DATE(YEAR($AD675),MONTH($AD675),1),DATE(YEAR($AE675),MONTH($AE675),28)),0)</f>
      </c>
      <c r="AJ675" s="18">
        <f>IFERROR(_xlfn.BETA.DIST(DATE(YEAR(AJ$2),MONTH(AJ$2),15),$AD$2,$AE$2,FALSE,DATE(YEAR($AD675),MONTH($AD675),1),DATE(YEAR($AE675),MONTH($AE675),28)),0)</f>
      </c>
      <c r="AK675" s="18">
        <f>IFERROR(_xlfn.BETA.DIST(DATE(YEAR(AK$2),MONTH(AK$2),15),$AD$2,$AE$2,FALSE,DATE(YEAR($AD675),MONTH($AD675),1),DATE(YEAR($AE675),MONTH($AE675),28)),0)</f>
      </c>
      <c r="AL675" s="18">
        <f>IFERROR(_xlfn.BETA.DIST(DATE(YEAR(AL$2),MONTH(AL$2),15),$AD$2,$AE$2,FALSE,DATE(YEAR($AD675),MONTH($AD675),1),DATE(YEAR($AE675),MONTH($AE675),28)),0)</f>
      </c>
      <c r="AM675" s="18">
        <f>IFERROR(_xlfn.BETA.DIST(DATE(YEAR(AM$2),MONTH(AM$2),15),$AD$2,$AE$2,FALSE,DATE(YEAR($AD675),MONTH($AD675),1),DATE(YEAR($AE675),MONTH($AE675),28)),0)</f>
      </c>
      <c r="AN675" s="18">
        <f>IFERROR(_xlfn.BETA.DIST(DATE(YEAR(AN$2),MONTH(AN$2),15),$AD$2,$AE$2,FALSE,DATE(YEAR($AD675),MONTH($AD675),1),DATE(YEAR($AE675),MONTH($AE675),28)),0)</f>
      </c>
      <c r="AO675" s="18">
        <f>IFERROR(_xlfn.BETA.DIST(DATE(YEAR(AO$2),MONTH(AO$2),15),$AD$2,$AE$2,FALSE,DATE(YEAR($AD675),MONTH($AD675),1),DATE(YEAR($AE675),MONTH($AE675),28)),0)</f>
      </c>
      <c r="AP675" s="18">
        <f>IFERROR(_xlfn.BETA.DIST(DATE(YEAR(AP$2),MONTH(AP$2),15),$AD$2,$AE$2,FALSE,DATE(YEAR($AD675),MONTH($AD675),1),DATE(YEAR($AE675),MONTH($AE675),28)),0)</f>
      </c>
      <c r="AQ675" s="18">
        <f>IFERROR(_xlfn.BETA.DIST(DATE(YEAR(AQ$2),MONTH(AQ$2),15),$AD$2,$AE$2,FALSE,DATE(YEAR($AD675),MONTH($AD675),1),DATE(YEAR($AE675),MONTH($AE675),28)),0)</f>
      </c>
      <c r="AR675" s="18">
        <f>IFERROR(_xlfn.BETA.DIST(DATE(YEAR(AR$2),MONTH(AR$2),15),$AD$2,$AE$2,FALSE,DATE(YEAR($AD675),MONTH($AD675),1),DATE(YEAR($AE675),MONTH($AE675),28)),0)</f>
      </c>
      <c r="AS675" s="18">
        <f>IFERROR(_xlfn.BETA.DIST(DATE(YEAR(AS$2),MONTH(AS$2),15),$AD$2,$AE$2,FALSE,DATE(YEAR($AD675),MONTH($AD675),1),DATE(YEAR($AE675),MONTH($AE675),28)),0)</f>
      </c>
      <c r="AT675" s="18">
        <f>IFERROR(_xlfn.BETA.DIST(DATE(YEAR(AT$2),MONTH(AT$2),15),$AD$2,$AE$2,FALSE,DATE(YEAR($AD675),MONTH($AD675),1),DATE(YEAR($AE675),MONTH($AE675),28)),0)</f>
      </c>
      <c r="AU675" s="18">
        <f>IFERROR(_xlfn.BETA.DIST(DATE(YEAR(AU$2),MONTH(AU$2),15),$AD$2,$AE$2,FALSE,DATE(YEAR($AD675),MONTH($AD675),1),DATE(YEAR($AE675),MONTH($AE675),28)),0)</f>
      </c>
      <c r="AV675" s="18">
        <f>SUM(AG675:AU675)</f>
      </c>
      <c r="AW675" s="18">
        <f>IF(J675&lt;&gt;0,J675,IF($AV675=0,0,AG675/$AV675*$Z675))</f>
      </c>
      <c r="AX675" s="18">
        <f>IF(K675&lt;&gt;0,K675,IF($AV675=0,0,AH675/$AV675*$Z675))</f>
      </c>
      <c r="AY675" s="18">
        <f>IF(L675&lt;&gt;0,L675,IF($AV675=0,0,AI675/$AV675*$Z675))</f>
      </c>
      <c r="AZ675" s="18">
        <f>IF(M675&lt;&gt;0,M675,IF($AV675=0,0,AJ675/$AV675*$Z675))</f>
      </c>
      <c r="BA675" s="18">
        <f>IF(N675&lt;&gt;0,N675,IF($AV675=0,0,AK675/$AV675*$Z675))</f>
      </c>
      <c r="BB675" s="18">
        <f>IF(O675&lt;&gt;0,O675,IF($AV675=0,0,AL675/$AV675*$Z675))</f>
      </c>
      <c r="BC675" s="18">
        <f>IF(P675&lt;&gt;0,P675,IF($AV675=0,0,AM675/$AV675*$Z675))</f>
      </c>
      <c r="BD675" s="18">
        <f>IF(Q675&lt;&gt;0,Q675,IF($AV675=0,0,AN675/$AV675*$Z675))</f>
      </c>
      <c r="BE675" s="18">
        <f>IF(R675&lt;&gt;0,R675,IF($AV675=0,0,AO675/$AV675*$Z675))</f>
      </c>
      <c r="BF675" s="18">
        <f>IF(S675&lt;&gt;0,S675,IF($AV675=0,0,AP675/$AV675*$Z675))</f>
      </c>
      <c r="BG675" s="18">
        <f>IF(T675&lt;&gt;0,T675,IF($AV675=0,0,AQ675/$AV675*$Z675))</f>
      </c>
      <c r="BH675" s="18">
        <f>IF(U675&lt;&gt;0,U675,IF($AV675=0,0,AR675/$AV675*$Z675))</f>
      </c>
      <c r="BI675" s="18">
        <f>IF(V675&lt;&gt;0,V675,IF($AV675=0,0,AS675/$AV675*$Z675))</f>
      </c>
      <c r="BJ675" s="18">
        <f>IF(W675&lt;&gt;0,W675,IF($AV675=0,0,AT675/$AV675*$Z675))</f>
      </c>
      <c r="BK675" s="18">
        <f>IF(X675&lt;&gt;0,X675,IF($AV675=0,0,AU675/$AV675*$Z675))</f>
      </c>
      <c r="BL675" s="18">
        <f>SUM(AW675:BK675)</f>
      </c>
      <c r="BM675" s="18">
        <f>I675-BL675</f>
      </c>
    </row>
    <row r="676" outlineLevel="4">
      <c r="A676" s="5" t="str">
        <v>14.3.16</v>
      </c>
      <c r="B676" s="5" t="str">
        <v/>
      </c>
      <c r="C676" s="5" t="str">
        <v>BSKDGNGENGR07</v>
      </c>
      <c r="D676" s="5" t="str">
        <v>BSKDGNGENGR07</v>
      </c>
      <c r="E676" s="19">
        <f>IFERROR(_xlfn.XLOOKUP(F676,Assumptions!B:B,Assumptions!C:C),0)</f>
      </c>
      <c r="F676" s="5" t="str">
        <v>Retention</v>
      </c>
      <c r="G676" s="5" t="str">
        <v/>
      </c>
      <c r="H676" s="18">
        <f>G673*E676</f>
      </c>
      <c r="I676" s="18">
        <f>H676*(1-0)</f>
      </c>
      <c r="J676" s="18">
        <v>0</v>
      </c>
      <c r="K676" s="18">
        <v>0</v>
      </c>
      <c r="L676" s="18">
        <v>0</v>
      </c>
      <c r="M676" s="18">
        <v>0</v>
      </c>
      <c r="N676" s="18">
        <v>0</v>
      </c>
      <c r="O676" s="18">
        <v>0</v>
      </c>
      <c r="P676" s="18">
        <v>0</v>
      </c>
      <c r="Q676" s="18">
        <v>0</v>
      </c>
      <c r="R676" s="18">
        <v>0</v>
      </c>
      <c r="S676" s="18">
        <v>0</v>
      </c>
      <c r="T676" s="18">
        <v>0</v>
      </c>
      <c r="U676" s="18">
        <v>0</v>
      </c>
      <c r="V676" s="18">
        <v>0</v>
      </c>
      <c r="W676" s="18">
        <v>0</v>
      </c>
      <c r="X676" s="18">
        <v>0</v>
      </c>
      <c r="Y676" s="18">
        <f>SUM(J676:X676)</f>
      </c>
      <c r="Z676" s="18">
        <f>I676-Y676</f>
      </c>
      <c r="AA676" s="20">
        <v>46483</v>
      </c>
      <c r="AB676" s="20">
        <v>46483</v>
      </c>
      <c r="AC676" s="18">
        <f>IFERROR(_xlfn.XLOOKUP(F676,Assumptions!B:B,Assumptions!D:D),0)</f>
      </c>
      <c r="AD676" s="20">
        <f>AA676+AC676</f>
      </c>
      <c r="AE676" s="20">
        <f>AC676+AB676</f>
      </c>
      <c r="AF676" s="5" t="str">
        <v/>
      </c>
      <c r="AG676" s="18">
        <f>IFERROR(_xlfn.BETA.DIST(DATE(YEAR(AG$2),MONTH(AG$2),15),$AD$2,$AE$2,FALSE,DATE(YEAR($AD676),MONTH($AD676),1),DATE(YEAR($AE676),MONTH($AE676),28)),0)</f>
      </c>
      <c r="AH676" s="18">
        <f>IFERROR(_xlfn.BETA.DIST(DATE(YEAR(AH$2),MONTH(AH$2),15),$AD$2,$AE$2,FALSE,DATE(YEAR($AD676),MONTH($AD676),1),DATE(YEAR($AE676),MONTH($AE676),28)),0)</f>
      </c>
      <c r="AI676" s="18">
        <f>IFERROR(_xlfn.BETA.DIST(DATE(YEAR(AI$2),MONTH(AI$2),15),$AD$2,$AE$2,FALSE,DATE(YEAR($AD676),MONTH($AD676),1),DATE(YEAR($AE676),MONTH($AE676),28)),0)</f>
      </c>
      <c r="AJ676" s="18">
        <f>IFERROR(_xlfn.BETA.DIST(DATE(YEAR(AJ$2),MONTH(AJ$2),15),$AD$2,$AE$2,FALSE,DATE(YEAR($AD676),MONTH($AD676),1),DATE(YEAR($AE676),MONTH($AE676),28)),0)</f>
      </c>
      <c r="AK676" s="18">
        <f>IFERROR(_xlfn.BETA.DIST(DATE(YEAR(AK$2),MONTH(AK$2),15),$AD$2,$AE$2,FALSE,DATE(YEAR($AD676),MONTH($AD676),1),DATE(YEAR($AE676),MONTH($AE676),28)),0)</f>
      </c>
      <c r="AL676" s="18">
        <f>IFERROR(_xlfn.BETA.DIST(DATE(YEAR(AL$2),MONTH(AL$2),15),$AD$2,$AE$2,FALSE,DATE(YEAR($AD676),MONTH($AD676),1),DATE(YEAR($AE676),MONTH($AE676),28)),0)</f>
      </c>
      <c r="AM676" s="18">
        <f>IFERROR(_xlfn.BETA.DIST(DATE(YEAR(AM$2),MONTH(AM$2),15),$AD$2,$AE$2,FALSE,DATE(YEAR($AD676),MONTH($AD676),1),DATE(YEAR($AE676),MONTH($AE676),28)),0)</f>
      </c>
      <c r="AN676" s="18">
        <f>IFERROR(_xlfn.BETA.DIST(DATE(YEAR(AN$2),MONTH(AN$2),15),$AD$2,$AE$2,FALSE,DATE(YEAR($AD676),MONTH($AD676),1),DATE(YEAR($AE676),MONTH($AE676),28)),0)</f>
      </c>
      <c r="AO676" s="18">
        <f>IFERROR(_xlfn.BETA.DIST(DATE(YEAR(AO$2),MONTH(AO$2),15),$AD$2,$AE$2,FALSE,DATE(YEAR($AD676),MONTH($AD676),1),DATE(YEAR($AE676),MONTH($AE676),28)),0)</f>
      </c>
      <c r="AP676" s="18">
        <f>IFERROR(_xlfn.BETA.DIST(DATE(YEAR(AP$2),MONTH(AP$2),15),$AD$2,$AE$2,FALSE,DATE(YEAR($AD676),MONTH($AD676),1),DATE(YEAR($AE676),MONTH($AE676),28)),0)</f>
      </c>
      <c r="AQ676" s="18">
        <f>IFERROR(_xlfn.BETA.DIST(DATE(YEAR(AQ$2),MONTH(AQ$2),15),$AD$2,$AE$2,FALSE,DATE(YEAR($AD676),MONTH($AD676),1),DATE(YEAR($AE676),MONTH($AE676),28)),0)</f>
      </c>
      <c r="AR676" s="18">
        <f>IFERROR(_xlfn.BETA.DIST(DATE(YEAR(AR$2),MONTH(AR$2),15),$AD$2,$AE$2,FALSE,DATE(YEAR($AD676),MONTH($AD676),1),DATE(YEAR($AE676),MONTH($AE676),28)),0)</f>
      </c>
      <c r="AS676" s="18">
        <f>IFERROR(_xlfn.BETA.DIST(DATE(YEAR(AS$2),MONTH(AS$2),15),$AD$2,$AE$2,FALSE,DATE(YEAR($AD676),MONTH($AD676),1),DATE(YEAR($AE676),MONTH($AE676),28)),0)</f>
      </c>
      <c r="AT676" s="18">
        <f>IFERROR(_xlfn.BETA.DIST(DATE(YEAR(AT$2),MONTH(AT$2),15),$AD$2,$AE$2,FALSE,DATE(YEAR($AD676),MONTH($AD676),1),DATE(YEAR($AE676),MONTH($AE676),28)),0)</f>
      </c>
      <c r="AU676" s="18">
        <f>IFERROR(_xlfn.BETA.DIST(DATE(YEAR(AU$2),MONTH(AU$2),15),$AD$2,$AE$2,FALSE,DATE(YEAR($AD676),MONTH($AD676),1),DATE(YEAR($AE676),MONTH($AE676),28)),0)</f>
      </c>
      <c r="AV676" s="18">
        <f>SUM(AG676:AU676)</f>
      </c>
      <c r="AW676" s="18">
        <f>IF(J676&lt;&gt;0,J676,IF($AV676=0,0,AG676/$AV676*$Z676))</f>
      </c>
      <c r="AX676" s="18">
        <f>IF(K676&lt;&gt;0,K676,IF($AV676=0,0,AH676/$AV676*$Z676))</f>
      </c>
      <c r="AY676" s="18">
        <f>IF(L676&lt;&gt;0,L676,IF($AV676=0,0,AI676/$AV676*$Z676))</f>
      </c>
      <c r="AZ676" s="18">
        <f>IF(M676&lt;&gt;0,M676,IF($AV676=0,0,AJ676/$AV676*$Z676))</f>
      </c>
      <c r="BA676" s="18">
        <f>IF(N676&lt;&gt;0,N676,IF($AV676=0,0,AK676/$AV676*$Z676))</f>
      </c>
      <c r="BB676" s="18">
        <f>IF(O676&lt;&gt;0,O676,IF($AV676=0,0,AL676/$AV676*$Z676))</f>
      </c>
      <c r="BC676" s="18">
        <f>IF(P676&lt;&gt;0,P676,IF($AV676=0,0,AM676/$AV676*$Z676))</f>
      </c>
      <c r="BD676" s="18">
        <f>IF(Q676&lt;&gt;0,Q676,IF($AV676=0,0,AN676/$AV676*$Z676))</f>
      </c>
      <c r="BE676" s="18">
        <f>IF(R676&lt;&gt;0,R676,IF($AV676=0,0,AO676/$AV676*$Z676))</f>
      </c>
      <c r="BF676" s="18">
        <f>IF(S676&lt;&gt;0,S676,IF($AV676=0,0,AP676/$AV676*$Z676))</f>
      </c>
      <c r="BG676" s="18">
        <f>IF(T676&lt;&gt;0,T676,IF($AV676=0,0,AQ676/$AV676*$Z676))</f>
      </c>
      <c r="BH676" s="18">
        <f>IF(U676&lt;&gt;0,U676,IF($AV676=0,0,AR676/$AV676*$Z676))</f>
      </c>
      <c r="BI676" s="18">
        <f>IF(V676&lt;&gt;0,V676,IF($AV676=0,0,AS676/$AV676*$Z676))</f>
      </c>
      <c r="BJ676" s="18">
        <f>IF(W676&lt;&gt;0,W676,IF($AV676=0,0,AT676/$AV676*$Z676))</f>
      </c>
      <c r="BK676" s="18">
        <f>IF(X676&lt;&gt;0,X676,IF($AV676=0,0,AU676/$AV676*$Z676))</f>
      </c>
      <c r="BL676" s="18">
        <f>SUM(AW676:BK676)</f>
      </c>
      <c r="BM676" s="18">
        <f>I676-BL676</f>
      </c>
    </row>
    <row r="677" outlineLevel="3">
      <c r="A677" s="17" t="str">
        <v>14.3.17</v>
      </c>
      <c r="B677" s="17" t="str">
        <v/>
      </c>
      <c r="C677" s="17" t="str">
        <v/>
      </c>
      <c r="D677" s="17" t="str">
        <v/>
      </c>
      <c r="E677" s="17" t="str">
        <v>14.3.17</v>
      </c>
      <c r="F677" s="17" t="str">
        <v>oil equivalent to 25 % of the first filling for one transformer</v>
      </c>
      <c r="G677" s="17">
        <v>33129</v>
      </c>
      <c r="H677" s="17" t="str">
        <v/>
      </c>
      <c r="I677" s="17" t="str">
        <v/>
      </c>
      <c r="J677" s="17" t="str">
        <v/>
      </c>
      <c r="K677" s="17" t="str">
        <v/>
      </c>
      <c r="L677" s="17" t="str">
        <v/>
      </c>
      <c r="M677" s="17" t="str">
        <v/>
      </c>
      <c r="N677" s="17" t="str">
        <v/>
      </c>
      <c r="O677" s="17" t="str">
        <v/>
      </c>
      <c r="P677" s="17" t="str">
        <v/>
      </c>
      <c r="Q677" s="17" t="str">
        <v/>
      </c>
      <c r="R677" s="17" t="str">
        <v/>
      </c>
      <c r="S677" s="17" t="str">
        <v/>
      </c>
      <c r="T677" s="17" t="str">
        <v/>
      </c>
      <c r="U677" s="17" t="str">
        <v/>
      </c>
      <c r="V677" s="17" t="str">
        <v/>
      </c>
      <c r="W677" s="17" t="str">
        <v/>
      </c>
      <c r="X677" s="17" t="str">
        <v/>
      </c>
      <c r="Y677" s="17" t="str">
        <v/>
      </c>
      <c r="Z677" s="17" t="str">
        <v/>
      </c>
      <c r="AA677" s="17" t="str">
        <v/>
      </c>
      <c r="AB677" s="17" t="str">
        <v/>
      </c>
      <c r="AC677" s="17" t="str">
        <v/>
      </c>
      <c r="AD677" s="17" t="str">
        <v/>
      </c>
      <c r="AE677" s="17" t="str">
        <v/>
      </c>
      <c r="AF677" s="5" t="str">
        <v/>
      </c>
      <c r="AG677" s="18">
        <f>IFERROR(_xlfn.BETA.DIST(DATE(YEAR(AG$2),MONTH(AG$2),15),$AD$2,$AE$2,FALSE,DATE(YEAR($AD677),MONTH($AD677),1),DATE(YEAR($AE677),MONTH($AE677),28)),0)</f>
      </c>
      <c r="AH677" s="18">
        <f>IFERROR(_xlfn.BETA.DIST(DATE(YEAR(AH$2),MONTH(AH$2),15),$AD$2,$AE$2,FALSE,DATE(YEAR($AD677),MONTH($AD677),1),DATE(YEAR($AE677),MONTH($AE677),28)),0)</f>
      </c>
      <c r="AI677" s="18">
        <f>IFERROR(_xlfn.BETA.DIST(DATE(YEAR(AI$2),MONTH(AI$2),15),$AD$2,$AE$2,FALSE,DATE(YEAR($AD677),MONTH($AD677),1),DATE(YEAR($AE677),MONTH($AE677),28)),0)</f>
      </c>
      <c r="AJ677" s="18">
        <f>IFERROR(_xlfn.BETA.DIST(DATE(YEAR(AJ$2),MONTH(AJ$2),15),$AD$2,$AE$2,FALSE,DATE(YEAR($AD677),MONTH($AD677),1),DATE(YEAR($AE677),MONTH($AE677),28)),0)</f>
      </c>
      <c r="AK677" s="18">
        <f>IFERROR(_xlfn.BETA.DIST(DATE(YEAR(AK$2),MONTH(AK$2),15),$AD$2,$AE$2,FALSE,DATE(YEAR($AD677),MONTH($AD677),1),DATE(YEAR($AE677),MONTH($AE677),28)),0)</f>
      </c>
      <c r="AL677" s="18">
        <f>IFERROR(_xlfn.BETA.DIST(DATE(YEAR(AL$2),MONTH(AL$2),15),$AD$2,$AE$2,FALSE,DATE(YEAR($AD677),MONTH($AD677),1),DATE(YEAR($AE677),MONTH($AE677),28)),0)</f>
      </c>
      <c r="AM677" s="18">
        <f>IFERROR(_xlfn.BETA.DIST(DATE(YEAR(AM$2),MONTH(AM$2),15),$AD$2,$AE$2,FALSE,DATE(YEAR($AD677),MONTH($AD677),1),DATE(YEAR($AE677),MONTH($AE677),28)),0)</f>
      </c>
      <c r="AN677" s="18">
        <f>IFERROR(_xlfn.BETA.DIST(DATE(YEAR(AN$2),MONTH(AN$2),15),$AD$2,$AE$2,FALSE,DATE(YEAR($AD677),MONTH($AD677),1),DATE(YEAR($AE677),MONTH($AE677),28)),0)</f>
      </c>
      <c r="AO677" s="18">
        <f>IFERROR(_xlfn.BETA.DIST(DATE(YEAR(AO$2),MONTH(AO$2),15),$AD$2,$AE$2,FALSE,DATE(YEAR($AD677),MONTH($AD677),1),DATE(YEAR($AE677),MONTH($AE677),28)),0)</f>
      </c>
      <c r="AP677" s="18">
        <f>IFERROR(_xlfn.BETA.DIST(DATE(YEAR(AP$2),MONTH(AP$2),15),$AD$2,$AE$2,FALSE,DATE(YEAR($AD677),MONTH($AD677),1),DATE(YEAR($AE677),MONTH($AE677),28)),0)</f>
      </c>
      <c r="AQ677" s="18">
        <f>IFERROR(_xlfn.BETA.DIST(DATE(YEAR(AQ$2),MONTH(AQ$2),15),$AD$2,$AE$2,FALSE,DATE(YEAR($AD677),MONTH($AD677),1),DATE(YEAR($AE677),MONTH($AE677),28)),0)</f>
      </c>
      <c r="AR677" s="18">
        <f>IFERROR(_xlfn.BETA.DIST(DATE(YEAR(AR$2),MONTH(AR$2),15),$AD$2,$AE$2,FALSE,DATE(YEAR($AD677),MONTH($AD677),1),DATE(YEAR($AE677),MONTH($AE677),28)),0)</f>
      </c>
      <c r="AS677" s="18">
        <f>IFERROR(_xlfn.BETA.DIST(DATE(YEAR(AS$2),MONTH(AS$2),15),$AD$2,$AE$2,FALSE,DATE(YEAR($AD677),MONTH($AD677),1),DATE(YEAR($AE677),MONTH($AE677),28)),0)</f>
      </c>
      <c r="AT677" s="18">
        <f>IFERROR(_xlfn.BETA.DIST(DATE(YEAR(AT$2),MONTH(AT$2),15),$AD$2,$AE$2,FALSE,DATE(YEAR($AD677),MONTH($AD677),1),DATE(YEAR($AE677),MONTH($AE677),28)),0)</f>
      </c>
      <c r="AU677" s="18">
        <f>IFERROR(_xlfn.BETA.DIST(DATE(YEAR(AU$2),MONTH(AU$2),15),$AD$2,$AE$2,FALSE,DATE(YEAR($AD677),MONTH($AD677),1),DATE(YEAR($AE677),MONTH($AE677),28)),0)</f>
      </c>
      <c r="AV677" s="18">
        <f>SUM(AG677:AU677)</f>
      </c>
      <c r="AW677" s="18">
        <f>IF(J677&lt;&gt;0,J677,IF($AV677=0,0,AG677/$AV677*$Z677))</f>
      </c>
      <c r="AX677" s="18">
        <f>IF(K677&lt;&gt;0,K677,IF($AV677=0,0,AH677/$AV677*$Z677))</f>
      </c>
      <c r="AY677" s="18">
        <f>IF(L677&lt;&gt;0,L677,IF($AV677=0,0,AI677/$AV677*$Z677))</f>
      </c>
      <c r="AZ677" s="18">
        <f>IF(M677&lt;&gt;0,M677,IF($AV677=0,0,AJ677/$AV677*$Z677))</f>
      </c>
      <c r="BA677" s="18">
        <f>IF(N677&lt;&gt;0,N677,IF($AV677=0,0,AK677/$AV677*$Z677))</f>
      </c>
      <c r="BB677" s="18">
        <f>IF(O677&lt;&gt;0,O677,IF($AV677=0,0,AL677/$AV677*$Z677))</f>
      </c>
      <c r="BC677" s="18">
        <f>IF(P677&lt;&gt;0,P677,IF($AV677=0,0,AM677/$AV677*$Z677))</f>
      </c>
      <c r="BD677" s="18">
        <f>IF(Q677&lt;&gt;0,Q677,IF($AV677=0,0,AN677/$AV677*$Z677))</f>
      </c>
      <c r="BE677" s="18">
        <f>IF(R677&lt;&gt;0,R677,IF($AV677=0,0,AO677/$AV677*$Z677))</f>
      </c>
      <c r="BF677" s="18">
        <f>IF(S677&lt;&gt;0,S677,IF($AV677=0,0,AP677/$AV677*$Z677))</f>
      </c>
      <c r="BG677" s="18">
        <f>IF(T677&lt;&gt;0,T677,IF($AV677=0,0,AQ677/$AV677*$Z677))</f>
      </c>
      <c r="BH677" s="18">
        <f>IF(U677&lt;&gt;0,U677,IF($AV677=0,0,AR677/$AV677*$Z677))</f>
      </c>
      <c r="BI677" s="18">
        <f>IF(V677&lt;&gt;0,V677,IF($AV677=0,0,AS677/$AV677*$Z677))</f>
      </c>
      <c r="BJ677" s="18">
        <f>IF(W677&lt;&gt;0,W677,IF($AV677=0,0,AT677/$AV677*$Z677))</f>
      </c>
      <c r="BK677" s="18">
        <f>IF(X677&lt;&gt;0,X677,IF($AV677=0,0,AU677/$AV677*$Z677))</f>
      </c>
      <c r="BL677" s="18">
        <f>SUM(AW677:BK677)</f>
      </c>
      <c r="BM677" s="17" t="str">
        <v/>
      </c>
    </row>
    <row r="678" outlineLevel="4">
      <c r="A678" s="5" t="str">
        <v>14.3.17</v>
      </c>
      <c r="B678" s="5" t="str">
        <v/>
      </c>
      <c r="C678" s="5" t="str">
        <v>BSKDGNGENGR05</v>
      </c>
      <c r="D678" s="5" t="str">
        <v>BSKDGNGENGR05</v>
      </c>
      <c r="E678" s="19">
        <f>IFERROR(_xlfn.XLOOKUP(F678,Assumptions!B:B,Assumptions!C:C),0)</f>
      </c>
      <c r="F678" s="5" t="str">
        <v>Advanced Payment</v>
      </c>
      <c r="G678" s="5" t="str">
        <v/>
      </c>
      <c r="H678" s="18">
        <f>G677*E678</f>
      </c>
      <c r="I678" s="18">
        <f>H678*(1-0)</f>
      </c>
      <c r="J678" s="18">
        <v>0</v>
      </c>
      <c r="K678" s="18">
        <v>0</v>
      </c>
      <c r="L678" s="18">
        <v>0</v>
      </c>
      <c r="M678" s="18">
        <v>0</v>
      </c>
      <c r="N678" s="18">
        <v>0</v>
      </c>
      <c r="O678" s="18">
        <v>0</v>
      </c>
      <c r="P678" s="18">
        <v>0</v>
      </c>
      <c r="Q678" s="18">
        <v>0</v>
      </c>
      <c r="R678" s="18">
        <v>0</v>
      </c>
      <c r="S678" s="18">
        <v>0</v>
      </c>
      <c r="T678" s="18">
        <v>0</v>
      </c>
      <c r="U678" s="18">
        <v>0</v>
      </c>
      <c r="V678" s="18">
        <v>0</v>
      </c>
      <c r="W678" s="18">
        <v>0</v>
      </c>
      <c r="X678" s="18">
        <v>0</v>
      </c>
      <c r="Y678" s="18">
        <f>SUM(J678:X678)</f>
      </c>
      <c r="Z678" s="18">
        <f>I678-Y678</f>
      </c>
      <c r="AA678" s="20">
        <v>46026</v>
      </c>
      <c r="AB678" s="20">
        <v>46026</v>
      </c>
      <c r="AC678" s="18">
        <f>IFERROR(_xlfn.XLOOKUP(F678,Assumptions!B:B,Assumptions!D:D),0)</f>
      </c>
      <c r="AD678" s="20">
        <f>AA678+AC678</f>
      </c>
      <c r="AE678" s="20">
        <f>AC678+AB678</f>
      </c>
      <c r="AF678" s="5" t="str">
        <v/>
      </c>
      <c r="AG678" s="18">
        <f>IFERROR(_xlfn.BETA.DIST(DATE(YEAR(AG$2),MONTH(AG$2),15),$AD$2,$AE$2,FALSE,DATE(YEAR($AD678),MONTH($AD678),1),DATE(YEAR($AE678),MONTH($AE678),28)),0)</f>
      </c>
      <c r="AH678" s="18">
        <f>IFERROR(_xlfn.BETA.DIST(DATE(YEAR(AH$2),MONTH(AH$2),15),$AD$2,$AE$2,FALSE,DATE(YEAR($AD678),MONTH($AD678),1),DATE(YEAR($AE678),MONTH($AE678),28)),0)</f>
      </c>
      <c r="AI678" s="18">
        <f>IFERROR(_xlfn.BETA.DIST(DATE(YEAR(AI$2),MONTH(AI$2),15),$AD$2,$AE$2,FALSE,DATE(YEAR($AD678),MONTH($AD678),1),DATE(YEAR($AE678),MONTH($AE678),28)),0)</f>
      </c>
      <c r="AJ678" s="18">
        <f>IFERROR(_xlfn.BETA.DIST(DATE(YEAR(AJ$2),MONTH(AJ$2),15),$AD$2,$AE$2,FALSE,DATE(YEAR($AD678),MONTH($AD678),1),DATE(YEAR($AE678),MONTH($AE678),28)),0)</f>
      </c>
      <c r="AK678" s="18">
        <f>IFERROR(_xlfn.BETA.DIST(DATE(YEAR(AK$2),MONTH(AK$2),15),$AD$2,$AE$2,FALSE,DATE(YEAR($AD678),MONTH($AD678),1),DATE(YEAR($AE678),MONTH($AE678),28)),0)</f>
      </c>
      <c r="AL678" s="18">
        <f>IFERROR(_xlfn.BETA.DIST(DATE(YEAR(AL$2),MONTH(AL$2),15),$AD$2,$AE$2,FALSE,DATE(YEAR($AD678),MONTH($AD678),1),DATE(YEAR($AE678),MONTH($AE678),28)),0)</f>
      </c>
      <c r="AM678" s="18">
        <f>IFERROR(_xlfn.BETA.DIST(DATE(YEAR(AM$2),MONTH(AM$2),15),$AD$2,$AE$2,FALSE,DATE(YEAR($AD678),MONTH($AD678),1),DATE(YEAR($AE678),MONTH($AE678),28)),0)</f>
      </c>
      <c r="AN678" s="18">
        <f>IFERROR(_xlfn.BETA.DIST(DATE(YEAR(AN$2),MONTH(AN$2),15),$AD$2,$AE$2,FALSE,DATE(YEAR($AD678),MONTH($AD678),1),DATE(YEAR($AE678),MONTH($AE678),28)),0)</f>
      </c>
      <c r="AO678" s="18">
        <f>IFERROR(_xlfn.BETA.DIST(DATE(YEAR(AO$2),MONTH(AO$2),15),$AD$2,$AE$2,FALSE,DATE(YEAR($AD678),MONTH($AD678),1),DATE(YEAR($AE678),MONTH($AE678),28)),0)</f>
      </c>
      <c r="AP678" s="18">
        <f>IFERROR(_xlfn.BETA.DIST(DATE(YEAR(AP$2),MONTH(AP$2),15),$AD$2,$AE$2,FALSE,DATE(YEAR($AD678),MONTH($AD678),1),DATE(YEAR($AE678),MONTH($AE678),28)),0)</f>
      </c>
      <c r="AQ678" s="18">
        <f>IFERROR(_xlfn.BETA.DIST(DATE(YEAR(AQ$2),MONTH(AQ$2),15),$AD$2,$AE$2,FALSE,DATE(YEAR($AD678),MONTH($AD678),1),DATE(YEAR($AE678),MONTH($AE678),28)),0)</f>
      </c>
      <c r="AR678" s="18">
        <f>IFERROR(_xlfn.BETA.DIST(DATE(YEAR(AR$2),MONTH(AR$2),15),$AD$2,$AE$2,FALSE,DATE(YEAR($AD678),MONTH($AD678),1),DATE(YEAR($AE678),MONTH($AE678),28)),0)</f>
      </c>
      <c r="AS678" s="18">
        <f>IFERROR(_xlfn.BETA.DIST(DATE(YEAR(AS$2),MONTH(AS$2),15),$AD$2,$AE$2,FALSE,DATE(YEAR($AD678),MONTH($AD678),1),DATE(YEAR($AE678),MONTH($AE678),28)),0)</f>
      </c>
      <c r="AT678" s="18">
        <f>IFERROR(_xlfn.BETA.DIST(DATE(YEAR(AT$2),MONTH(AT$2),15),$AD$2,$AE$2,FALSE,DATE(YEAR($AD678),MONTH($AD678),1),DATE(YEAR($AE678),MONTH($AE678),28)),0)</f>
      </c>
      <c r="AU678" s="18">
        <f>IFERROR(_xlfn.BETA.DIST(DATE(YEAR(AU$2),MONTH(AU$2),15),$AD$2,$AE$2,FALSE,DATE(YEAR($AD678),MONTH($AD678),1),DATE(YEAR($AE678),MONTH($AE678),28)),0)</f>
      </c>
      <c r="AV678" s="18">
        <f>SUM(AG678:AU678)</f>
      </c>
      <c r="AW678" s="18">
        <f>IF(J678&lt;&gt;0,J678,IF($AV678=0,0,AG678/$AV678*$Z678))</f>
      </c>
      <c r="AX678" s="18">
        <f>IF(K678&lt;&gt;0,K678,IF($AV678=0,0,AH678/$AV678*$Z678))</f>
      </c>
      <c r="AY678" s="18">
        <f>IF(L678&lt;&gt;0,L678,IF($AV678=0,0,AI678/$AV678*$Z678))</f>
      </c>
      <c r="AZ678" s="18">
        <f>IF(M678&lt;&gt;0,M678,IF($AV678=0,0,AJ678/$AV678*$Z678))</f>
      </c>
      <c r="BA678" s="18">
        <f>IF(N678&lt;&gt;0,N678,IF($AV678=0,0,AK678/$AV678*$Z678))</f>
      </c>
      <c r="BB678" s="18">
        <f>IF(O678&lt;&gt;0,O678,IF($AV678=0,0,AL678/$AV678*$Z678))</f>
      </c>
      <c r="BC678" s="18">
        <f>IF(P678&lt;&gt;0,P678,IF($AV678=0,0,AM678/$AV678*$Z678))</f>
      </c>
      <c r="BD678" s="18">
        <f>IF(Q678&lt;&gt;0,Q678,IF($AV678=0,0,AN678/$AV678*$Z678))</f>
      </c>
      <c r="BE678" s="18">
        <f>IF(R678&lt;&gt;0,R678,IF($AV678=0,0,AO678/$AV678*$Z678))</f>
      </c>
      <c r="BF678" s="18">
        <f>IF(S678&lt;&gt;0,S678,IF($AV678=0,0,AP678/$AV678*$Z678))</f>
      </c>
      <c r="BG678" s="18">
        <f>IF(T678&lt;&gt;0,T678,IF($AV678=0,0,AQ678/$AV678*$Z678))</f>
      </c>
      <c r="BH678" s="18">
        <f>IF(U678&lt;&gt;0,U678,IF($AV678=0,0,AR678/$AV678*$Z678))</f>
      </c>
      <c r="BI678" s="18">
        <f>IF(V678&lt;&gt;0,V678,IF($AV678=0,0,AS678/$AV678*$Z678))</f>
      </c>
      <c r="BJ678" s="18">
        <f>IF(W678&lt;&gt;0,W678,IF($AV678=0,0,AT678/$AV678*$Z678))</f>
      </c>
      <c r="BK678" s="18">
        <f>IF(X678&lt;&gt;0,X678,IF($AV678=0,0,AU678/$AV678*$Z678))</f>
      </c>
      <c r="BL678" s="18">
        <f>SUM(AW678:BK678)</f>
      </c>
      <c r="BM678" s="18">
        <f>I678-BL678</f>
      </c>
    </row>
    <row r="679" outlineLevel="4">
      <c r="A679" s="5" t="str">
        <v>14.3.17</v>
      </c>
      <c r="B679" s="5" t="str">
        <v/>
      </c>
      <c r="C679" s="5" t="str">
        <v>BSPRELGENT705</v>
      </c>
      <c r="D679" s="5" t="str">
        <v>BSPRELGENT705</v>
      </c>
      <c r="E679" s="19">
        <f>IFERROR(_xlfn.XLOOKUP(F679,Assumptions!B:B,Assumptions!C:C),0)</f>
      </c>
      <c r="F679" s="5" t="str">
        <v>Site Delivery USD</v>
      </c>
      <c r="G679" s="5" t="str">
        <v/>
      </c>
      <c r="H679" s="18">
        <f>G677*E679</f>
      </c>
      <c r="I679" s="18">
        <f>H679*(1-0)</f>
      </c>
      <c r="J679" s="18">
        <v>0</v>
      </c>
      <c r="K679" s="18">
        <v>0</v>
      </c>
      <c r="L679" s="18">
        <v>0</v>
      </c>
      <c r="M679" s="18">
        <v>0</v>
      </c>
      <c r="N679" s="18">
        <v>0</v>
      </c>
      <c r="O679" s="18">
        <v>0</v>
      </c>
      <c r="P679" s="18">
        <v>0</v>
      </c>
      <c r="Q679" s="18">
        <v>0</v>
      </c>
      <c r="R679" s="18">
        <v>0</v>
      </c>
      <c r="S679" s="18">
        <v>0</v>
      </c>
      <c r="T679" s="18">
        <v>0</v>
      </c>
      <c r="U679" s="18">
        <v>0</v>
      </c>
      <c r="V679" s="18">
        <v>0</v>
      </c>
      <c r="W679" s="18">
        <v>0</v>
      </c>
      <c r="X679" s="18">
        <v>0</v>
      </c>
      <c r="Y679" s="18">
        <f>SUM(J679:X679)</f>
      </c>
      <c r="Z679" s="18">
        <f>I679-Y679</f>
      </c>
      <c r="AA679" s="20">
        <v>46274</v>
      </c>
      <c r="AB679" s="20">
        <v>46274</v>
      </c>
      <c r="AC679" s="18">
        <f>IFERROR(_xlfn.XLOOKUP(F679,Assumptions!B:B,Assumptions!D:D),0)</f>
      </c>
      <c r="AD679" s="20">
        <f>AA679+AC679</f>
      </c>
      <c r="AE679" s="20">
        <f>AC679+AB679</f>
      </c>
      <c r="AF679" s="5" t="str">
        <v/>
      </c>
      <c r="AG679" s="18">
        <f>IFERROR(_xlfn.BETA.DIST(DATE(YEAR(AG$2),MONTH(AG$2),15),$AD$2,$AE$2,FALSE,DATE(YEAR($AD679),MONTH($AD679),1),DATE(YEAR($AE679),MONTH($AE679),28)),0)</f>
      </c>
      <c r="AH679" s="18">
        <f>IFERROR(_xlfn.BETA.DIST(DATE(YEAR(AH$2),MONTH(AH$2),15),$AD$2,$AE$2,FALSE,DATE(YEAR($AD679),MONTH($AD679),1),DATE(YEAR($AE679),MONTH($AE679),28)),0)</f>
      </c>
      <c r="AI679" s="18">
        <f>IFERROR(_xlfn.BETA.DIST(DATE(YEAR(AI$2),MONTH(AI$2),15),$AD$2,$AE$2,FALSE,DATE(YEAR($AD679),MONTH($AD679),1),DATE(YEAR($AE679),MONTH($AE679),28)),0)</f>
      </c>
      <c r="AJ679" s="18">
        <f>IFERROR(_xlfn.BETA.DIST(DATE(YEAR(AJ$2),MONTH(AJ$2),15),$AD$2,$AE$2,FALSE,DATE(YEAR($AD679),MONTH($AD679),1),DATE(YEAR($AE679),MONTH($AE679),28)),0)</f>
      </c>
      <c r="AK679" s="18">
        <f>IFERROR(_xlfn.BETA.DIST(DATE(YEAR(AK$2),MONTH(AK$2),15),$AD$2,$AE$2,FALSE,DATE(YEAR($AD679),MONTH($AD679),1),DATE(YEAR($AE679),MONTH($AE679),28)),0)</f>
      </c>
      <c r="AL679" s="18">
        <f>IFERROR(_xlfn.BETA.DIST(DATE(YEAR(AL$2),MONTH(AL$2),15),$AD$2,$AE$2,FALSE,DATE(YEAR($AD679),MONTH($AD679),1),DATE(YEAR($AE679),MONTH($AE679),28)),0)</f>
      </c>
      <c r="AM679" s="18">
        <f>IFERROR(_xlfn.BETA.DIST(DATE(YEAR(AM$2),MONTH(AM$2),15),$AD$2,$AE$2,FALSE,DATE(YEAR($AD679),MONTH($AD679),1),DATE(YEAR($AE679),MONTH($AE679),28)),0)</f>
      </c>
      <c r="AN679" s="18">
        <f>IFERROR(_xlfn.BETA.DIST(DATE(YEAR(AN$2),MONTH(AN$2),15),$AD$2,$AE$2,FALSE,DATE(YEAR($AD679),MONTH($AD679),1),DATE(YEAR($AE679),MONTH($AE679),28)),0)</f>
      </c>
      <c r="AO679" s="18">
        <f>IFERROR(_xlfn.BETA.DIST(DATE(YEAR(AO$2),MONTH(AO$2),15),$AD$2,$AE$2,FALSE,DATE(YEAR($AD679),MONTH($AD679),1),DATE(YEAR($AE679),MONTH($AE679),28)),0)</f>
      </c>
      <c r="AP679" s="18">
        <f>IFERROR(_xlfn.BETA.DIST(DATE(YEAR(AP$2),MONTH(AP$2),15),$AD$2,$AE$2,FALSE,DATE(YEAR($AD679),MONTH($AD679),1),DATE(YEAR($AE679),MONTH($AE679),28)),0)</f>
      </c>
      <c r="AQ679" s="18">
        <f>IFERROR(_xlfn.BETA.DIST(DATE(YEAR(AQ$2),MONTH(AQ$2),15),$AD$2,$AE$2,FALSE,DATE(YEAR($AD679),MONTH($AD679),1),DATE(YEAR($AE679),MONTH($AE679),28)),0)</f>
      </c>
      <c r="AR679" s="18">
        <f>IFERROR(_xlfn.BETA.DIST(DATE(YEAR(AR$2),MONTH(AR$2),15),$AD$2,$AE$2,FALSE,DATE(YEAR($AD679),MONTH($AD679),1),DATE(YEAR($AE679),MONTH($AE679),28)),0)</f>
      </c>
      <c r="AS679" s="18">
        <f>IFERROR(_xlfn.BETA.DIST(DATE(YEAR(AS$2),MONTH(AS$2),15),$AD$2,$AE$2,FALSE,DATE(YEAR($AD679),MONTH($AD679),1),DATE(YEAR($AE679),MONTH($AE679),28)),0)</f>
      </c>
      <c r="AT679" s="18">
        <f>IFERROR(_xlfn.BETA.DIST(DATE(YEAR(AT$2),MONTH(AT$2),15),$AD$2,$AE$2,FALSE,DATE(YEAR($AD679),MONTH($AD679),1),DATE(YEAR($AE679),MONTH($AE679),28)),0)</f>
      </c>
      <c r="AU679" s="18">
        <f>IFERROR(_xlfn.BETA.DIST(DATE(YEAR(AU$2),MONTH(AU$2),15),$AD$2,$AE$2,FALSE,DATE(YEAR($AD679),MONTH($AD679),1),DATE(YEAR($AE679),MONTH($AE679),28)),0)</f>
      </c>
      <c r="AV679" s="18">
        <f>SUM(AG679:AU679)</f>
      </c>
      <c r="AW679" s="18">
        <f>IF(J679&lt;&gt;0,J679,IF($AV679=0,0,AG679/$AV679*$Z679))</f>
      </c>
      <c r="AX679" s="18">
        <f>IF(K679&lt;&gt;0,K679,IF($AV679=0,0,AH679/$AV679*$Z679))</f>
      </c>
      <c r="AY679" s="18">
        <f>IF(L679&lt;&gt;0,L679,IF($AV679=0,0,AI679/$AV679*$Z679))</f>
      </c>
      <c r="AZ679" s="18">
        <f>IF(M679&lt;&gt;0,M679,IF($AV679=0,0,AJ679/$AV679*$Z679))</f>
      </c>
      <c r="BA679" s="18">
        <f>IF(N679&lt;&gt;0,N679,IF($AV679=0,0,AK679/$AV679*$Z679))</f>
      </c>
      <c r="BB679" s="18">
        <f>IF(O679&lt;&gt;0,O679,IF($AV679=0,0,AL679/$AV679*$Z679))</f>
      </c>
      <c r="BC679" s="18">
        <f>IF(P679&lt;&gt;0,P679,IF($AV679=0,0,AM679/$AV679*$Z679))</f>
      </c>
      <c r="BD679" s="18">
        <f>IF(Q679&lt;&gt;0,Q679,IF($AV679=0,0,AN679/$AV679*$Z679))</f>
      </c>
      <c r="BE679" s="18">
        <f>IF(R679&lt;&gt;0,R679,IF($AV679=0,0,AO679/$AV679*$Z679))</f>
      </c>
      <c r="BF679" s="18">
        <f>IF(S679&lt;&gt;0,S679,IF($AV679=0,0,AP679/$AV679*$Z679))</f>
      </c>
      <c r="BG679" s="18">
        <f>IF(T679&lt;&gt;0,T679,IF($AV679=0,0,AQ679/$AV679*$Z679))</f>
      </c>
      <c r="BH679" s="18">
        <f>IF(U679&lt;&gt;0,U679,IF($AV679=0,0,AR679/$AV679*$Z679))</f>
      </c>
      <c r="BI679" s="18">
        <f>IF(V679&lt;&gt;0,V679,IF($AV679=0,0,AS679/$AV679*$Z679))</f>
      </c>
      <c r="BJ679" s="18">
        <f>IF(W679&lt;&gt;0,W679,IF($AV679=0,0,AT679/$AV679*$Z679))</f>
      </c>
      <c r="BK679" s="18">
        <f>IF(X679&lt;&gt;0,X679,IF($AV679=0,0,AU679/$AV679*$Z679))</f>
      </c>
      <c r="BL679" s="18">
        <f>SUM(AW679:BK679)</f>
      </c>
      <c r="BM679" s="18">
        <f>I679-BL679</f>
      </c>
    </row>
    <row r="680" outlineLevel="4">
      <c r="A680" s="5" t="str">
        <v>14.3.17</v>
      </c>
      <c r="B680" s="5" t="str">
        <v/>
      </c>
      <c r="C680" s="5" t="str">
        <v>BSKDGNGENGR07</v>
      </c>
      <c r="D680" s="5" t="str">
        <v>BSKDGNGENGR07</v>
      </c>
      <c r="E680" s="19">
        <f>IFERROR(_xlfn.XLOOKUP(F680,Assumptions!B:B,Assumptions!C:C),0)</f>
      </c>
      <c r="F680" s="5" t="str">
        <v>Retention</v>
      </c>
      <c r="G680" s="5" t="str">
        <v/>
      </c>
      <c r="H680" s="18">
        <f>G677*E680</f>
      </c>
      <c r="I680" s="18">
        <f>H680*(1-0)</f>
      </c>
      <c r="J680" s="18">
        <v>0</v>
      </c>
      <c r="K680" s="18">
        <v>0</v>
      </c>
      <c r="L680" s="18">
        <v>0</v>
      </c>
      <c r="M680" s="18">
        <v>0</v>
      </c>
      <c r="N680" s="18">
        <v>0</v>
      </c>
      <c r="O680" s="18">
        <v>0</v>
      </c>
      <c r="P680" s="18">
        <v>0</v>
      </c>
      <c r="Q680" s="18">
        <v>0</v>
      </c>
      <c r="R680" s="18">
        <v>0</v>
      </c>
      <c r="S680" s="18">
        <v>0</v>
      </c>
      <c r="T680" s="18">
        <v>0</v>
      </c>
      <c r="U680" s="18">
        <v>0</v>
      </c>
      <c r="V680" s="18">
        <v>0</v>
      </c>
      <c r="W680" s="18">
        <v>0</v>
      </c>
      <c r="X680" s="18">
        <v>0</v>
      </c>
      <c r="Y680" s="18">
        <f>SUM(J680:X680)</f>
      </c>
      <c r="Z680" s="18">
        <f>I680-Y680</f>
      </c>
      <c r="AA680" s="20">
        <v>46483</v>
      </c>
      <c r="AB680" s="20">
        <v>46483</v>
      </c>
      <c r="AC680" s="18">
        <f>IFERROR(_xlfn.XLOOKUP(F680,Assumptions!B:B,Assumptions!D:D),0)</f>
      </c>
      <c r="AD680" s="20">
        <f>AA680+AC680</f>
      </c>
      <c r="AE680" s="20">
        <f>AC680+AB680</f>
      </c>
      <c r="AF680" s="5" t="str">
        <v/>
      </c>
      <c r="AG680" s="18">
        <f>IFERROR(_xlfn.BETA.DIST(DATE(YEAR(AG$2),MONTH(AG$2),15),$AD$2,$AE$2,FALSE,DATE(YEAR($AD680),MONTH($AD680),1),DATE(YEAR($AE680),MONTH($AE680),28)),0)</f>
      </c>
      <c r="AH680" s="18">
        <f>IFERROR(_xlfn.BETA.DIST(DATE(YEAR(AH$2),MONTH(AH$2),15),$AD$2,$AE$2,FALSE,DATE(YEAR($AD680),MONTH($AD680),1),DATE(YEAR($AE680),MONTH($AE680),28)),0)</f>
      </c>
      <c r="AI680" s="18">
        <f>IFERROR(_xlfn.BETA.DIST(DATE(YEAR(AI$2),MONTH(AI$2),15),$AD$2,$AE$2,FALSE,DATE(YEAR($AD680),MONTH($AD680),1),DATE(YEAR($AE680),MONTH($AE680),28)),0)</f>
      </c>
      <c r="AJ680" s="18">
        <f>IFERROR(_xlfn.BETA.DIST(DATE(YEAR(AJ$2),MONTH(AJ$2),15),$AD$2,$AE$2,FALSE,DATE(YEAR($AD680),MONTH($AD680),1),DATE(YEAR($AE680),MONTH($AE680),28)),0)</f>
      </c>
      <c r="AK680" s="18">
        <f>IFERROR(_xlfn.BETA.DIST(DATE(YEAR(AK$2),MONTH(AK$2),15),$AD$2,$AE$2,FALSE,DATE(YEAR($AD680),MONTH($AD680),1),DATE(YEAR($AE680),MONTH($AE680),28)),0)</f>
      </c>
      <c r="AL680" s="18">
        <f>IFERROR(_xlfn.BETA.DIST(DATE(YEAR(AL$2),MONTH(AL$2),15),$AD$2,$AE$2,FALSE,DATE(YEAR($AD680),MONTH($AD680),1),DATE(YEAR($AE680),MONTH($AE680),28)),0)</f>
      </c>
      <c r="AM680" s="18">
        <f>IFERROR(_xlfn.BETA.DIST(DATE(YEAR(AM$2),MONTH(AM$2),15),$AD$2,$AE$2,FALSE,DATE(YEAR($AD680),MONTH($AD680),1),DATE(YEAR($AE680),MONTH($AE680),28)),0)</f>
      </c>
      <c r="AN680" s="18">
        <f>IFERROR(_xlfn.BETA.DIST(DATE(YEAR(AN$2),MONTH(AN$2),15),$AD$2,$AE$2,FALSE,DATE(YEAR($AD680),MONTH($AD680),1),DATE(YEAR($AE680),MONTH($AE680),28)),0)</f>
      </c>
      <c r="AO680" s="18">
        <f>IFERROR(_xlfn.BETA.DIST(DATE(YEAR(AO$2),MONTH(AO$2),15),$AD$2,$AE$2,FALSE,DATE(YEAR($AD680),MONTH($AD680),1),DATE(YEAR($AE680),MONTH($AE680),28)),0)</f>
      </c>
      <c r="AP680" s="18">
        <f>IFERROR(_xlfn.BETA.DIST(DATE(YEAR(AP$2),MONTH(AP$2),15),$AD$2,$AE$2,FALSE,DATE(YEAR($AD680),MONTH($AD680),1),DATE(YEAR($AE680),MONTH($AE680),28)),0)</f>
      </c>
      <c r="AQ680" s="18">
        <f>IFERROR(_xlfn.BETA.DIST(DATE(YEAR(AQ$2),MONTH(AQ$2),15),$AD$2,$AE$2,FALSE,DATE(YEAR($AD680),MONTH($AD680),1),DATE(YEAR($AE680),MONTH($AE680),28)),0)</f>
      </c>
      <c r="AR680" s="18">
        <f>IFERROR(_xlfn.BETA.DIST(DATE(YEAR(AR$2),MONTH(AR$2),15),$AD$2,$AE$2,FALSE,DATE(YEAR($AD680),MONTH($AD680),1),DATE(YEAR($AE680),MONTH($AE680),28)),0)</f>
      </c>
      <c r="AS680" s="18">
        <f>IFERROR(_xlfn.BETA.DIST(DATE(YEAR(AS$2),MONTH(AS$2),15),$AD$2,$AE$2,FALSE,DATE(YEAR($AD680),MONTH($AD680),1),DATE(YEAR($AE680),MONTH($AE680),28)),0)</f>
      </c>
      <c r="AT680" s="18">
        <f>IFERROR(_xlfn.BETA.DIST(DATE(YEAR(AT$2),MONTH(AT$2),15),$AD$2,$AE$2,FALSE,DATE(YEAR($AD680),MONTH($AD680),1),DATE(YEAR($AE680),MONTH($AE680),28)),0)</f>
      </c>
      <c r="AU680" s="18">
        <f>IFERROR(_xlfn.BETA.DIST(DATE(YEAR(AU$2),MONTH(AU$2),15),$AD$2,$AE$2,FALSE,DATE(YEAR($AD680),MONTH($AD680),1),DATE(YEAR($AE680),MONTH($AE680),28)),0)</f>
      </c>
      <c r="AV680" s="18">
        <f>SUM(AG680:AU680)</f>
      </c>
      <c r="AW680" s="18">
        <f>IF(J680&lt;&gt;0,J680,IF($AV680=0,0,AG680/$AV680*$Z680))</f>
      </c>
      <c r="AX680" s="18">
        <f>IF(K680&lt;&gt;0,K680,IF($AV680=0,0,AH680/$AV680*$Z680))</f>
      </c>
      <c r="AY680" s="18">
        <f>IF(L680&lt;&gt;0,L680,IF($AV680=0,0,AI680/$AV680*$Z680))</f>
      </c>
      <c r="AZ680" s="18">
        <f>IF(M680&lt;&gt;0,M680,IF($AV680=0,0,AJ680/$AV680*$Z680))</f>
      </c>
      <c r="BA680" s="18">
        <f>IF(N680&lt;&gt;0,N680,IF($AV680=0,0,AK680/$AV680*$Z680))</f>
      </c>
      <c r="BB680" s="18">
        <f>IF(O680&lt;&gt;0,O680,IF($AV680=0,0,AL680/$AV680*$Z680))</f>
      </c>
      <c r="BC680" s="18">
        <f>IF(P680&lt;&gt;0,P680,IF($AV680=0,0,AM680/$AV680*$Z680))</f>
      </c>
      <c r="BD680" s="18">
        <f>IF(Q680&lt;&gt;0,Q680,IF($AV680=0,0,AN680/$AV680*$Z680))</f>
      </c>
      <c r="BE680" s="18">
        <f>IF(R680&lt;&gt;0,R680,IF($AV680=0,0,AO680/$AV680*$Z680))</f>
      </c>
      <c r="BF680" s="18">
        <f>IF(S680&lt;&gt;0,S680,IF($AV680=0,0,AP680/$AV680*$Z680))</f>
      </c>
      <c r="BG680" s="18">
        <f>IF(T680&lt;&gt;0,T680,IF($AV680=0,0,AQ680/$AV680*$Z680))</f>
      </c>
      <c r="BH680" s="18">
        <f>IF(U680&lt;&gt;0,U680,IF($AV680=0,0,AR680/$AV680*$Z680))</f>
      </c>
      <c r="BI680" s="18">
        <f>IF(V680&lt;&gt;0,V680,IF($AV680=0,0,AS680/$AV680*$Z680))</f>
      </c>
      <c r="BJ680" s="18">
        <f>IF(W680&lt;&gt;0,W680,IF($AV680=0,0,AT680/$AV680*$Z680))</f>
      </c>
      <c r="BK680" s="18">
        <f>IF(X680&lt;&gt;0,X680,IF($AV680=0,0,AU680/$AV680*$Z680))</f>
      </c>
      <c r="BL680" s="18">
        <f>SUM(AW680:BK680)</f>
      </c>
      <c r="BM680" s="18">
        <f>I680-BL680</f>
      </c>
    </row>
    <row r="681" outlineLevel="2">
      <c r="A681" s="15" t="str">
        <v/>
      </c>
      <c r="B681" s="15" t="str">
        <v/>
      </c>
      <c r="C681" s="15" t="str">
        <v/>
      </c>
      <c r="D681" s="15" t="str">
        <v/>
      </c>
      <c r="E681" s="15" t="str">
        <v/>
      </c>
      <c r="F681" s="15" t="str">
        <v>Outdoor Equipment</v>
      </c>
      <c r="G681" s="15">
        <v>16322.279999999999</v>
      </c>
      <c r="H681" s="15" t="str">
        <v/>
      </c>
      <c r="I681" s="15" t="str">
        <v/>
      </c>
      <c r="J681" s="15" t="str">
        <v/>
      </c>
      <c r="K681" s="15" t="str">
        <v/>
      </c>
      <c r="L681" s="15" t="str">
        <v/>
      </c>
      <c r="M681" s="15" t="str">
        <v/>
      </c>
      <c r="N681" s="15" t="str">
        <v/>
      </c>
      <c r="O681" s="15" t="str">
        <v/>
      </c>
      <c r="P681" s="15" t="str">
        <v/>
      </c>
      <c r="Q681" s="15" t="str">
        <v/>
      </c>
      <c r="R681" s="15" t="str">
        <v/>
      </c>
      <c r="S681" s="15" t="str">
        <v/>
      </c>
      <c r="T681" s="15" t="str">
        <v/>
      </c>
      <c r="U681" s="15" t="str">
        <v/>
      </c>
      <c r="V681" s="15" t="str">
        <v/>
      </c>
      <c r="W681" s="15" t="str">
        <v/>
      </c>
      <c r="X681" s="15" t="str">
        <v/>
      </c>
      <c r="Y681" s="15" t="str">
        <v/>
      </c>
      <c r="Z681" s="15" t="str">
        <v/>
      </c>
      <c r="AA681" s="15" t="str">
        <v/>
      </c>
      <c r="AB681" s="15" t="str">
        <v/>
      </c>
      <c r="AC681" s="15" t="str">
        <v/>
      </c>
      <c r="AD681" s="15" t="str">
        <v/>
      </c>
      <c r="AE681" s="15" t="str">
        <v/>
      </c>
      <c r="AF681" s="5" t="str">
        <v/>
      </c>
      <c r="AG681" s="15" t="str">
        <v/>
      </c>
      <c r="AH681" s="15" t="str">
        <v/>
      </c>
      <c r="AI681" s="15" t="str">
        <v/>
      </c>
      <c r="AJ681" s="15" t="str">
        <v/>
      </c>
      <c r="AK681" s="15" t="str">
        <v/>
      </c>
      <c r="AL681" s="15" t="str">
        <v/>
      </c>
      <c r="AM681" s="15" t="str">
        <v/>
      </c>
      <c r="AN681" s="15" t="str">
        <v/>
      </c>
      <c r="AO681" s="15" t="str">
        <v/>
      </c>
      <c r="AP681" s="15" t="str">
        <v/>
      </c>
      <c r="AQ681" s="15" t="str">
        <v/>
      </c>
      <c r="AR681" s="15" t="str">
        <v/>
      </c>
      <c r="AS681" s="15" t="str">
        <v/>
      </c>
      <c r="AT681" s="15" t="str">
        <v/>
      </c>
      <c r="AU681" s="15" t="str">
        <v/>
      </c>
      <c r="AV681" s="15" t="str">
        <v/>
      </c>
      <c r="AW681" s="15" t="str">
        <v/>
      </c>
      <c r="AX681" s="15" t="str">
        <v/>
      </c>
      <c r="AY681" s="15" t="str">
        <v/>
      </c>
      <c r="AZ681" s="15" t="str">
        <v/>
      </c>
      <c r="BA681" s="15" t="str">
        <v/>
      </c>
      <c r="BB681" s="15" t="str">
        <v/>
      </c>
      <c r="BC681" s="15" t="str">
        <v/>
      </c>
      <c r="BD681" s="15" t="str">
        <v/>
      </c>
      <c r="BE681" s="15" t="str">
        <v/>
      </c>
      <c r="BF681" s="15" t="str">
        <v/>
      </c>
      <c r="BG681" s="15" t="str">
        <v/>
      </c>
      <c r="BH681" s="15" t="str">
        <v/>
      </c>
      <c r="BI681" s="15" t="str">
        <v/>
      </c>
      <c r="BJ681" s="15" t="str">
        <v/>
      </c>
      <c r="BK681" s="15" t="str">
        <v/>
      </c>
      <c r="BL681" s="15" t="str">
        <v/>
      </c>
      <c r="BM681" s="15" t="str">
        <v/>
      </c>
    </row>
    <row r="682" outlineLevel="3">
      <c r="A682" s="17" t="str">
        <v>14.6.3</v>
      </c>
      <c r="B682" s="17" t="str">
        <v/>
      </c>
      <c r="C682" s="17" t="str">
        <v/>
      </c>
      <c r="D682" s="17" t="str">
        <v/>
      </c>
      <c r="E682" s="17" t="str">
        <v>14.6.3</v>
      </c>
      <c r="F682" s="17" t="str">
        <v>One single phase 220 kV CCVT with ratio 220/√3/0.1/√3/0.1/√3/0.1/√3 kV.</v>
      </c>
      <c r="G682" s="17">
        <v>7249.36</v>
      </c>
      <c r="H682" s="17" t="str">
        <v/>
      </c>
      <c r="I682" s="17" t="str">
        <v/>
      </c>
      <c r="J682" s="17" t="str">
        <v/>
      </c>
      <c r="K682" s="17" t="str">
        <v/>
      </c>
      <c r="L682" s="17" t="str">
        <v/>
      </c>
      <c r="M682" s="17" t="str">
        <v/>
      </c>
      <c r="N682" s="17" t="str">
        <v/>
      </c>
      <c r="O682" s="17" t="str">
        <v/>
      </c>
      <c r="P682" s="17" t="str">
        <v/>
      </c>
      <c r="Q682" s="17" t="str">
        <v/>
      </c>
      <c r="R682" s="17" t="str">
        <v/>
      </c>
      <c r="S682" s="17" t="str">
        <v/>
      </c>
      <c r="T682" s="17" t="str">
        <v/>
      </c>
      <c r="U682" s="17" t="str">
        <v/>
      </c>
      <c r="V682" s="17" t="str">
        <v/>
      </c>
      <c r="W682" s="17" t="str">
        <v/>
      </c>
      <c r="X682" s="17" t="str">
        <v/>
      </c>
      <c r="Y682" s="17" t="str">
        <v/>
      </c>
      <c r="Z682" s="17" t="str">
        <v/>
      </c>
      <c r="AA682" s="17" t="str">
        <v/>
      </c>
      <c r="AB682" s="17" t="str">
        <v/>
      </c>
      <c r="AC682" s="17" t="str">
        <v/>
      </c>
      <c r="AD682" s="17" t="str">
        <v/>
      </c>
      <c r="AE682" s="17" t="str">
        <v/>
      </c>
      <c r="AF682" s="5" t="str">
        <v/>
      </c>
      <c r="AG682" s="18">
        <f>IFERROR(_xlfn.BETA.DIST(DATE(YEAR(AG$2),MONTH(AG$2),15),$AD$2,$AE$2,FALSE,DATE(YEAR($AD682),MONTH($AD682),1),DATE(YEAR($AE682),MONTH($AE682),28)),0)</f>
      </c>
      <c r="AH682" s="18">
        <f>IFERROR(_xlfn.BETA.DIST(DATE(YEAR(AH$2),MONTH(AH$2),15),$AD$2,$AE$2,FALSE,DATE(YEAR($AD682),MONTH($AD682),1),DATE(YEAR($AE682),MONTH($AE682),28)),0)</f>
      </c>
      <c r="AI682" s="18">
        <f>IFERROR(_xlfn.BETA.DIST(DATE(YEAR(AI$2),MONTH(AI$2),15),$AD$2,$AE$2,FALSE,DATE(YEAR($AD682),MONTH($AD682),1),DATE(YEAR($AE682),MONTH($AE682),28)),0)</f>
      </c>
      <c r="AJ682" s="18">
        <f>IFERROR(_xlfn.BETA.DIST(DATE(YEAR(AJ$2),MONTH(AJ$2),15),$AD$2,$AE$2,FALSE,DATE(YEAR($AD682),MONTH($AD682),1),DATE(YEAR($AE682),MONTH($AE682),28)),0)</f>
      </c>
      <c r="AK682" s="18">
        <f>IFERROR(_xlfn.BETA.DIST(DATE(YEAR(AK$2),MONTH(AK$2),15),$AD$2,$AE$2,FALSE,DATE(YEAR($AD682),MONTH($AD682),1),DATE(YEAR($AE682),MONTH($AE682),28)),0)</f>
      </c>
      <c r="AL682" s="18">
        <f>IFERROR(_xlfn.BETA.DIST(DATE(YEAR(AL$2),MONTH(AL$2),15),$AD$2,$AE$2,FALSE,DATE(YEAR($AD682),MONTH($AD682),1),DATE(YEAR($AE682),MONTH($AE682),28)),0)</f>
      </c>
      <c r="AM682" s="18">
        <f>IFERROR(_xlfn.BETA.DIST(DATE(YEAR(AM$2),MONTH(AM$2),15),$AD$2,$AE$2,FALSE,DATE(YEAR($AD682),MONTH($AD682),1),DATE(YEAR($AE682),MONTH($AE682),28)),0)</f>
      </c>
      <c r="AN682" s="18">
        <f>IFERROR(_xlfn.BETA.DIST(DATE(YEAR(AN$2),MONTH(AN$2),15),$AD$2,$AE$2,FALSE,DATE(YEAR($AD682),MONTH($AD682),1),DATE(YEAR($AE682),MONTH($AE682),28)),0)</f>
      </c>
      <c r="AO682" s="18">
        <f>IFERROR(_xlfn.BETA.DIST(DATE(YEAR(AO$2),MONTH(AO$2),15),$AD$2,$AE$2,FALSE,DATE(YEAR($AD682),MONTH($AD682),1),DATE(YEAR($AE682),MONTH($AE682),28)),0)</f>
      </c>
      <c r="AP682" s="18">
        <f>IFERROR(_xlfn.BETA.DIST(DATE(YEAR(AP$2),MONTH(AP$2),15),$AD$2,$AE$2,FALSE,DATE(YEAR($AD682),MONTH($AD682),1),DATE(YEAR($AE682),MONTH($AE682),28)),0)</f>
      </c>
      <c r="AQ682" s="18">
        <f>IFERROR(_xlfn.BETA.DIST(DATE(YEAR(AQ$2),MONTH(AQ$2),15),$AD$2,$AE$2,FALSE,DATE(YEAR($AD682),MONTH($AD682),1),DATE(YEAR($AE682),MONTH($AE682),28)),0)</f>
      </c>
      <c r="AR682" s="18">
        <f>IFERROR(_xlfn.BETA.DIST(DATE(YEAR(AR$2),MONTH(AR$2),15),$AD$2,$AE$2,FALSE,DATE(YEAR($AD682),MONTH($AD682),1),DATE(YEAR($AE682),MONTH($AE682),28)),0)</f>
      </c>
      <c r="AS682" s="18">
        <f>IFERROR(_xlfn.BETA.DIST(DATE(YEAR(AS$2),MONTH(AS$2),15),$AD$2,$AE$2,FALSE,DATE(YEAR($AD682),MONTH($AD682),1),DATE(YEAR($AE682),MONTH($AE682),28)),0)</f>
      </c>
      <c r="AT682" s="18">
        <f>IFERROR(_xlfn.BETA.DIST(DATE(YEAR(AT$2),MONTH(AT$2),15),$AD$2,$AE$2,FALSE,DATE(YEAR($AD682),MONTH($AD682),1),DATE(YEAR($AE682),MONTH($AE682),28)),0)</f>
      </c>
      <c r="AU682" s="18">
        <f>IFERROR(_xlfn.BETA.DIST(DATE(YEAR(AU$2),MONTH(AU$2),15),$AD$2,$AE$2,FALSE,DATE(YEAR($AD682),MONTH($AD682),1),DATE(YEAR($AE682),MONTH($AE682),28)),0)</f>
      </c>
      <c r="AV682" s="18">
        <f>SUM(AG682:AU682)</f>
      </c>
      <c r="AW682" s="18">
        <f>IF(J682&lt;&gt;0,J682,IF($AV682=0,0,AG682/$AV682*$Z682))</f>
      </c>
      <c r="AX682" s="18">
        <f>IF(K682&lt;&gt;0,K682,IF($AV682=0,0,AH682/$AV682*$Z682))</f>
      </c>
      <c r="AY682" s="18">
        <f>IF(L682&lt;&gt;0,L682,IF($AV682=0,0,AI682/$AV682*$Z682))</f>
      </c>
      <c r="AZ682" s="18">
        <f>IF(M682&lt;&gt;0,M682,IF($AV682=0,0,AJ682/$AV682*$Z682))</f>
      </c>
      <c r="BA682" s="18">
        <f>IF(N682&lt;&gt;0,N682,IF($AV682=0,0,AK682/$AV682*$Z682))</f>
      </c>
      <c r="BB682" s="18">
        <f>IF(O682&lt;&gt;0,O682,IF($AV682=0,0,AL682/$AV682*$Z682))</f>
      </c>
      <c r="BC682" s="18">
        <f>IF(P682&lt;&gt;0,P682,IF($AV682=0,0,AM682/$AV682*$Z682))</f>
      </c>
      <c r="BD682" s="18">
        <f>IF(Q682&lt;&gt;0,Q682,IF($AV682=0,0,AN682/$AV682*$Z682))</f>
      </c>
      <c r="BE682" s="18">
        <f>IF(R682&lt;&gt;0,R682,IF($AV682=0,0,AO682/$AV682*$Z682))</f>
      </c>
      <c r="BF682" s="18">
        <f>IF(S682&lt;&gt;0,S682,IF($AV682=0,0,AP682/$AV682*$Z682))</f>
      </c>
      <c r="BG682" s="18">
        <f>IF(T682&lt;&gt;0,T682,IF($AV682=0,0,AQ682/$AV682*$Z682))</f>
      </c>
      <c r="BH682" s="18">
        <f>IF(U682&lt;&gt;0,U682,IF($AV682=0,0,AR682/$AV682*$Z682))</f>
      </c>
      <c r="BI682" s="18">
        <f>IF(V682&lt;&gt;0,V682,IF($AV682=0,0,AS682/$AV682*$Z682))</f>
      </c>
      <c r="BJ682" s="18">
        <f>IF(W682&lt;&gt;0,W682,IF($AV682=0,0,AT682/$AV682*$Z682))</f>
      </c>
      <c r="BK682" s="18">
        <f>IF(X682&lt;&gt;0,X682,IF($AV682=0,0,AU682/$AV682*$Z682))</f>
      </c>
      <c r="BL682" s="18">
        <f>SUM(AW682:BK682)</f>
      </c>
      <c r="BM682" s="17" t="str">
        <v/>
      </c>
    </row>
    <row r="683" outlineLevel="4">
      <c r="A683" s="5" t="str">
        <v>14.6.3</v>
      </c>
      <c r="B683" s="5" t="str">
        <v/>
      </c>
      <c r="C683" s="5" t="str">
        <v>BSKDGNGENGR05</v>
      </c>
      <c r="D683" s="5" t="str">
        <v>BSKDGNGENGR05</v>
      </c>
      <c r="E683" s="19">
        <f>IFERROR(_xlfn.XLOOKUP(F683,Assumptions!B:B,Assumptions!C:C),0)</f>
      </c>
      <c r="F683" s="5" t="str">
        <v>Advanced Payment</v>
      </c>
      <c r="G683" s="5" t="str">
        <v/>
      </c>
      <c r="H683" s="18">
        <f>G682*E683</f>
      </c>
      <c r="I683" s="18">
        <f>H683*(1-0)</f>
      </c>
      <c r="J683" s="18">
        <v>0</v>
      </c>
      <c r="K683" s="18">
        <v>0</v>
      </c>
      <c r="L683" s="18">
        <v>0</v>
      </c>
      <c r="M683" s="18">
        <v>0</v>
      </c>
      <c r="N683" s="18">
        <v>0</v>
      </c>
      <c r="O683" s="18">
        <v>0</v>
      </c>
      <c r="P683" s="18">
        <v>0</v>
      </c>
      <c r="Q683" s="18">
        <v>0</v>
      </c>
      <c r="R683" s="18">
        <v>0</v>
      </c>
      <c r="S683" s="18">
        <v>0</v>
      </c>
      <c r="T683" s="18">
        <v>0</v>
      </c>
      <c r="U683" s="18">
        <v>0</v>
      </c>
      <c r="V683" s="18">
        <v>0</v>
      </c>
      <c r="W683" s="18">
        <v>0</v>
      </c>
      <c r="X683" s="18">
        <v>0</v>
      </c>
      <c r="Y683" s="18">
        <f>SUM(J683:X683)</f>
      </c>
      <c r="Z683" s="18">
        <f>I683-Y683</f>
      </c>
      <c r="AA683" s="20">
        <v>46026</v>
      </c>
      <c r="AB683" s="20">
        <v>46026</v>
      </c>
      <c r="AC683" s="18">
        <f>IFERROR(_xlfn.XLOOKUP(F683,Assumptions!B:B,Assumptions!D:D),0)</f>
      </c>
      <c r="AD683" s="20">
        <f>AA683+AC683</f>
      </c>
      <c r="AE683" s="20">
        <f>AC683+AB683</f>
      </c>
      <c r="AF683" s="5" t="str">
        <v/>
      </c>
      <c r="AG683" s="18">
        <f>IFERROR(_xlfn.BETA.DIST(DATE(YEAR(AG$2),MONTH(AG$2),15),$AD$2,$AE$2,FALSE,DATE(YEAR($AD683),MONTH($AD683),1),DATE(YEAR($AE683),MONTH($AE683),28)),0)</f>
      </c>
      <c r="AH683" s="18">
        <f>IFERROR(_xlfn.BETA.DIST(DATE(YEAR(AH$2),MONTH(AH$2),15),$AD$2,$AE$2,FALSE,DATE(YEAR($AD683),MONTH($AD683),1),DATE(YEAR($AE683),MONTH($AE683),28)),0)</f>
      </c>
      <c r="AI683" s="18">
        <f>IFERROR(_xlfn.BETA.DIST(DATE(YEAR(AI$2),MONTH(AI$2),15),$AD$2,$AE$2,FALSE,DATE(YEAR($AD683),MONTH($AD683),1),DATE(YEAR($AE683),MONTH($AE683),28)),0)</f>
      </c>
      <c r="AJ683" s="18">
        <f>IFERROR(_xlfn.BETA.DIST(DATE(YEAR(AJ$2),MONTH(AJ$2),15),$AD$2,$AE$2,FALSE,DATE(YEAR($AD683),MONTH($AD683),1),DATE(YEAR($AE683),MONTH($AE683),28)),0)</f>
      </c>
      <c r="AK683" s="18">
        <f>IFERROR(_xlfn.BETA.DIST(DATE(YEAR(AK$2),MONTH(AK$2),15),$AD$2,$AE$2,FALSE,DATE(YEAR($AD683),MONTH($AD683),1),DATE(YEAR($AE683),MONTH($AE683),28)),0)</f>
      </c>
      <c r="AL683" s="18">
        <f>IFERROR(_xlfn.BETA.DIST(DATE(YEAR(AL$2),MONTH(AL$2),15),$AD$2,$AE$2,FALSE,DATE(YEAR($AD683),MONTH($AD683),1),DATE(YEAR($AE683),MONTH($AE683),28)),0)</f>
      </c>
      <c r="AM683" s="18">
        <f>IFERROR(_xlfn.BETA.DIST(DATE(YEAR(AM$2),MONTH(AM$2),15),$AD$2,$AE$2,FALSE,DATE(YEAR($AD683),MONTH($AD683),1),DATE(YEAR($AE683),MONTH($AE683),28)),0)</f>
      </c>
      <c r="AN683" s="18">
        <f>IFERROR(_xlfn.BETA.DIST(DATE(YEAR(AN$2),MONTH(AN$2),15),$AD$2,$AE$2,FALSE,DATE(YEAR($AD683),MONTH($AD683),1),DATE(YEAR($AE683),MONTH($AE683),28)),0)</f>
      </c>
      <c r="AO683" s="18">
        <f>IFERROR(_xlfn.BETA.DIST(DATE(YEAR(AO$2),MONTH(AO$2),15),$AD$2,$AE$2,FALSE,DATE(YEAR($AD683),MONTH($AD683),1),DATE(YEAR($AE683),MONTH($AE683),28)),0)</f>
      </c>
      <c r="AP683" s="18">
        <f>IFERROR(_xlfn.BETA.DIST(DATE(YEAR(AP$2),MONTH(AP$2),15),$AD$2,$AE$2,FALSE,DATE(YEAR($AD683),MONTH($AD683),1),DATE(YEAR($AE683),MONTH($AE683),28)),0)</f>
      </c>
      <c r="AQ683" s="18">
        <f>IFERROR(_xlfn.BETA.DIST(DATE(YEAR(AQ$2),MONTH(AQ$2),15),$AD$2,$AE$2,FALSE,DATE(YEAR($AD683),MONTH($AD683),1),DATE(YEAR($AE683),MONTH($AE683),28)),0)</f>
      </c>
      <c r="AR683" s="18">
        <f>IFERROR(_xlfn.BETA.DIST(DATE(YEAR(AR$2),MONTH(AR$2),15),$AD$2,$AE$2,FALSE,DATE(YEAR($AD683),MONTH($AD683),1),DATE(YEAR($AE683),MONTH($AE683),28)),0)</f>
      </c>
      <c r="AS683" s="18">
        <f>IFERROR(_xlfn.BETA.DIST(DATE(YEAR(AS$2),MONTH(AS$2),15),$AD$2,$AE$2,FALSE,DATE(YEAR($AD683),MONTH($AD683),1),DATE(YEAR($AE683),MONTH($AE683),28)),0)</f>
      </c>
      <c r="AT683" s="18">
        <f>IFERROR(_xlfn.BETA.DIST(DATE(YEAR(AT$2),MONTH(AT$2),15),$AD$2,$AE$2,FALSE,DATE(YEAR($AD683),MONTH($AD683),1),DATE(YEAR($AE683),MONTH($AE683),28)),0)</f>
      </c>
      <c r="AU683" s="18">
        <f>IFERROR(_xlfn.BETA.DIST(DATE(YEAR(AU$2),MONTH(AU$2),15),$AD$2,$AE$2,FALSE,DATE(YEAR($AD683),MONTH($AD683),1),DATE(YEAR($AE683),MONTH($AE683),28)),0)</f>
      </c>
      <c r="AV683" s="18">
        <f>SUM(AG683:AU683)</f>
      </c>
      <c r="AW683" s="18">
        <f>IF(J683&lt;&gt;0,J683,IF($AV683=0,0,AG683/$AV683*$Z683))</f>
      </c>
      <c r="AX683" s="18">
        <f>IF(K683&lt;&gt;0,K683,IF($AV683=0,0,AH683/$AV683*$Z683))</f>
      </c>
      <c r="AY683" s="18">
        <f>IF(L683&lt;&gt;0,L683,IF($AV683=0,0,AI683/$AV683*$Z683))</f>
      </c>
      <c r="AZ683" s="18">
        <f>IF(M683&lt;&gt;0,M683,IF($AV683=0,0,AJ683/$AV683*$Z683))</f>
      </c>
      <c r="BA683" s="18">
        <f>IF(N683&lt;&gt;0,N683,IF($AV683=0,0,AK683/$AV683*$Z683))</f>
      </c>
      <c r="BB683" s="18">
        <f>IF(O683&lt;&gt;0,O683,IF($AV683=0,0,AL683/$AV683*$Z683))</f>
      </c>
      <c r="BC683" s="18">
        <f>IF(P683&lt;&gt;0,P683,IF($AV683=0,0,AM683/$AV683*$Z683))</f>
      </c>
      <c r="BD683" s="18">
        <f>IF(Q683&lt;&gt;0,Q683,IF($AV683=0,0,AN683/$AV683*$Z683))</f>
      </c>
      <c r="BE683" s="18">
        <f>IF(R683&lt;&gt;0,R683,IF($AV683=0,0,AO683/$AV683*$Z683))</f>
      </c>
      <c r="BF683" s="18">
        <f>IF(S683&lt;&gt;0,S683,IF($AV683=0,0,AP683/$AV683*$Z683))</f>
      </c>
      <c r="BG683" s="18">
        <f>IF(T683&lt;&gt;0,T683,IF($AV683=0,0,AQ683/$AV683*$Z683))</f>
      </c>
      <c r="BH683" s="18">
        <f>IF(U683&lt;&gt;0,U683,IF($AV683=0,0,AR683/$AV683*$Z683))</f>
      </c>
      <c r="BI683" s="18">
        <f>IF(V683&lt;&gt;0,V683,IF($AV683=0,0,AS683/$AV683*$Z683))</f>
      </c>
      <c r="BJ683" s="18">
        <f>IF(W683&lt;&gt;0,W683,IF($AV683=0,0,AT683/$AV683*$Z683))</f>
      </c>
      <c r="BK683" s="18">
        <f>IF(X683&lt;&gt;0,X683,IF($AV683=0,0,AU683/$AV683*$Z683))</f>
      </c>
      <c r="BL683" s="18">
        <f>SUM(AW683:BK683)</f>
      </c>
      <c r="BM683" s="18">
        <f>I683-BL683</f>
      </c>
    </row>
    <row r="684" outlineLevel="4">
      <c r="A684" s="5" t="str">
        <v>14.6.3</v>
      </c>
      <c r="B684" s="5" t="str">
        <v/>
      </c>
      <c r="C684" s="5" t="str">
        <v>BSPRELGENVT21</v>
      </c>
      <c r="D684" s="5" t="str">
        <v>BSPRELGENVT21</v>
      </c>
      <c r="E684" s="19">
        <f>IFERROR(_xlfn.XLOOKUP(F684,Assumptions!B:B,Assumptions!C:C),0)</f>
      </c>
      <c r="F684" s="5" t="str">
        <v>Site Delivery USD</v>
      </c>
      <c r="G684" s="5" t="str">
        <v/>
      </c>
      <c r="H684" s="18">
        <f>G682*E684</f>
      </c>
      <c r="I684" s="18">
        <f>H684*(1-0)</f>
      </c>
      <c r="J684" s="18">
        <v>0</v>
      </c>
      <c r="K684" s="18">
        <v>0</v>
      </c>
      <c r="L684" s="18">
        <v>0</v>
      </c>
      <c r="M684" s="18">
        <v>0</v>
      </c>
      <c r="N684" s="18">
        <v>0</v>
      </c>
      <c r="O684" s="18">
        <v>0</v>
      </c>
      <c r="P684" s="18">
        <v>0</v>
      </c>
      <c r="Q684" s="18">
        <v>0</v>
      </c>
      <c r="R684" s="18">
        <v>0</v>
      </c>
      <c r="S684" s="18">
        <v>0</v>
      </c>
      <c r="T684" s="18">
        <v>0</v>
      </c>
      <c r="U684" s="18">
        <v>0</v>
      </c>
      <c r="V684" s="18">
        <v>0</v>
      </c>
      <c r="W684" s="18">
        <v>0</v>
      </c>
      <c r="X684" s="18">
        <v>0</v>
      </c>
      <c r="Y684" s="18">
        <f>SUM(J684:X684)</f>
      </c>
      <c r="Z684" s="18">
        <f>I684-Y684</f>
      </c>
      <c r="AA684" s="20">
        <v>46272</v>
      </c>
      <c r="AB684" s="20">
        <v>46272</v>
      </c>
      <c r="AC684" s="18">
        <f>IFERROR(_xlfn.XLOOKUP(F684,Assumptions!B:B,Assumptions!D:D),0)</f>
      </c>
      <c r="AD684" s="20">
        <f>AA684+AC684</f>
      </c>
      <c r="AE684" s="20">
        <f>AC684+AB684</f>
      </c>
      <c r="AF684" s="5" t="str">
        <v/>
      </c>
      <c r="AG684" s="18">
        <f>IFERROR(_xlfn.BETA.DIST(DATE(YEAR(AG$2),MONTH(AG$2),15),$AD$2,$AE$2,FALSE,DATE(YEAR($AD684),MONTH($AD684),1),DATE(YEAR($AE684),MONTH($AE684),28)),0)</f>
      </c>
      <c r="AH684" s="18">
        <f>IFERROR(_xlfn.BETA.DIST(DATE(YEAR(AH$2),MONTH(AH$2),15),$AD$2,$AE$2,FALSE,DATE(YEAR($AD684),MONTH($AD684),1),DATE(YEAR($AE684),MONTH($AE684),28)),0)</f>
      </c>
      <c r="AI684" s="18">
        <f>IFERROR(_xlfn.BETA.DIST(DATE(YEAR(AI$2),MONTH(AI$2),15),$AD$2,$AE$2,FALSE,DATE(YEAR($AD684),MONTH($AD684),1),DATE(YEAR($AE684),MONTH($AE684),28)),0)</f>
      </c>
      <c r="AJ684" s="18">
        <f>IFERROR(_xlfn.BETA.DIST(DATE(YEAR(AJ$2),MONTH(AJ$2),15),$AD$2,$AE$2,FALSE,DATE(YEAR($AD684),MONTH($AD684),1),DATE(YEAR($AE684),MONTH($AE684),28)),0)</f>
      </c>
      <c r="AK684" s="18">
        <f>IFERROR(_xlfn.BETA.DIST(DATE(YEAR(AK$2),MONTH(AK$2),15),$AD$2,$AE$2,FALSE,DATE(YEAR($AD684),MONTH($AD684),1),DATE(YEAR($AE684),MONTH($AE684),28)),0)</f>
      </c>
      <c r="AL684" s="18">
        <f>IFERROR(_xlfn.BETA.DIST(DATE(YEAR(AL$2),MONTH(AL$2),15),$AD$2,$AE$2,FALSE,DATE(YEAR($AD684),MONTH($AD684),1),DATE(YEAR($AE684),MONTH($AE684),28)),0)</f>
      </c>
      <c r="AM684" s="18">
        <f>IFERROR(_xlfn.BETA.DIST(DATE(YEAR(AM$2),MONTH(AM$2),15),$AD$2,$AE$2,FALSE,DATE(YEAR($AD684),MONTH($AD684),1),DATE(YEAR($AE684),MONTH($AE684),28)),0)</f>
      </c>
      <c r="AN684" s="18">
        <f>IFERROR(_xlfn.BETA.DIST(DATE(YEAR(AN$2),MONTH(AN$2),15),$AD$2,$AE$2,FALSE,DATE(YEAR($AD684),MONTH($AD684),1),DATE(YEAR($AE684),MONTH($AE684),28)),0)</f>
      </c>
      <c r="AO684" s="18">
        <f>IFERROR(_xlfn.BETA.DIST(DATE(YEAR(AO$2),MONTH(AO$2),15),$AD$2,$AE$2,FALSE,DATE(YEAR($AD684),MONTH($AD684),1),DATE(YEAR($AE684),MONTH($AE684),28)),0)</f>
      </c>
      <c r="AP684" s="18">
        <f>IFERROR(_xlfn.BETA.DIST(DATE(YEAR(AP$2),MONTH(AP$2),15),$AD$2,$AE$2,FALSE,DATE(YEAR($AD684),MONTH($AD684),1),DATE(YEAR($AE684),MONTH($AE684),28)),0)</f>
      </c>
      <c r="AQ684" s="18">
        <f>IFERROR(_xlfn.BETA.DIST(DATE(YEAR(AQ$2),MONTH(AQ$2),15),$AD$2,$AE$2,FALSE,DATE(YEAR($AD684),MONTH($AD684),1),DATE(YEAR($AE684),MONTH($AE684),28)),0)</f>
      </c>
      <c r="AR684" s="18">
        <f>IFERROR(_xlfn.BETA.DIST(DATE(YEAR(AR$2),MONTH(AR$2),15),$AD$2,$AE$2,FALSE,DATE(YEAR($AD684),MONTH($AD684),1),DATE(YEAR($AE684),MONTH($AE684),28)),0)</f>
      </c>
      <c r="AS684" s="18">
        <f>IFERROR(_xlfn.BETA.DIST(DATE(YEAR(AS$2),MONTH(AS$2),15),$AD$2,$AE$2,FALSE,DATE(YEAR($AD684),MONTH($AD684),1),DATE(YEAR($AE684),MONTH($AE684),28)),0)</f>
      </c>
      <c r="AT684" s="18">
        <f>IFERROR(_xlfn.BETA.DIST(DATE(YEAR(AT$2),MONTH(AT$2),15),$AD$2,$AE$2,FALSE,DATE(YEAR($AD684),MONTH($AD684),1),DATE(YEAR($AE684),MONTH($AE684),28)),0)</f>
      </c>
      <c r="AU684" s="18">
        <f>IFERROR(_xlfn.BETA.DIST(DATE(YEAR(AU$2),MONTH(AU$2),15),$AD$2,$AE$2,FALSE,DATE(YEAR($AD684),MONTH($AD684),1),DATE(YEAR($AE684),MONTH($AE684),28)),0)</f>
      </c>
      <c r="AV684" s="18">
        <f>SUM(AG684:AU684)</f>
      </c>
      <c r="AW684" s="18">
        <f>IF(J684&lt;&gt;0,J684,IF($AV684=0,0,AG684/$AV684*$Z684))</f>
      </c>
      <c r="AX684" s="18">
        <f>IF(K684&lt;&gt;0,K684,IF($AV684=0,0,AH684/$AV684*$Z684))</f>
      </c>
      <c r="AY684" s="18">
        <f>IF(L684&lt;&gt;0,L684,IF($AV684=0,0,AI684/$AV684*$Z684))</f>
      </c>
      <c r="AZ684" s="18">
        <f>IF(M684&lt;&gt;0,M684,IF($AV684=0,0,AJ684/$AV684*$Z684))</f>
      </c>
      <c r="BA684" s="18">
        <f>IF(N684&lt;&gt;0,N684,IF($AV684=0,0,AK684/$AV684*$Z684))</f>
      </c>
      <c r="BB684" s="18">
        <f>IF(O684&lt;&gt;0,O684,IF($AV684=0,0,AL684/$AV684*$Z684))</f>
      </c>
      <c r="BC684" s="18">
        <f>IF(P684&lt;&gt;0,P684,IF($AV684=0,0,AM684/$AV684*$Z684))</f>
      </c>
      <c r="BD684" s="18">
        <f>IF(Q684&lt;&gt;0,Q684,IF($AV684=0,0,AN684/$AV684*$Z684))</f>
      </c>
      <c r="BE684" s="18">
        <f>IF(R684&lt;&gt;0,R684,IF($AV684=0,0,AO684/$AV684*$Z684))</f>
      </c>
      <c r="BF684" s="18">
        <f>IF(S684&lt;&gt;0,S684,IF($AV684=0,0,AP684/$AV684*$Z684))</f>
      </c>
      <c r="BG684" s="18">
        <f>IF(T684&lt;&gt;0,T684,IF($AV684=0,0,AQ684/$AV684*$Z684))</f>
      </c>
      <c r="BH684" s="18">
        <f>IF(U684&lt;&gt;0,U684,IF($AV684=0,0,AR684/$AV684*$Z684))</f>
      </c>
      <c r="BI684" s="18">
        <f>IF(V684&lt;&gt;0,V684,IF($AV684=0,0,AS684/$AV684*$Z684))</f>
      </c>
      <c r="BJ684" s="18">
        <f>IF(W684&lt;&gt;0,W684,IF($AV684=0,0,AT684/$AV684*$Z684))</f>
      </c>
      <c r="BK684" s="18">
        <f>IF(X684&lt;&gt;0,X684,IF($AV684=0,0,AU684/$AV684*$Z684))</f>
      </c>
      <c r="BL684" s="18">
        <f>SUM(AW684:BK684)</f>
      </c>
      <c r="BM684" s="18">
        <f>I684-BL684</f>
      </c>
    </row>
    <row r="685" outlineLevel="4">
      <c r="A685" s="5" t="str">
        <v>14.6.3</v>
      </c>
      <c r="B685" s="5" t="str">
        <v/>
      </c>
      <c r="C685" s="5" t="str">
        <v>BSKDGNGENGR07</v>
      </c>
      <c r="D685" s="5" t="str">
        <v>BSKDGNGENGR07</v>
      </c>
      <c r="E685" s="19">
        <f>IFERROR(_xlfn.XLOOKUP(F685,Assumptions!B:B,Assumptions!C:C),0)</f>
      </c>
      <c r="F685" s="5" t="str">
        <v>Retention</v>
      </c>
      <c r="G685" s="5" t="str">
        <v/>
      </c>
      <c r="H685" s="18">
        <f>G682*E685</f>
      </c>
      <c r="I685" s="18">
        <f>H685*(1-0)</f>
      </c>
      <c r="J685" s="18">
        <v>0</v>
      </c>
      <c r="K685" s="18">
        <v>0</v>
      </c>
      <c r="L685" s="18">
        <v>0</v>
      </c>
      <c r="M685" s="18">
        <v>0</v>
      </c>
      <c r="N685" s="18">
        <v>0</v>
      </c>
      <c r="O685" s="18">
        <v>0</v>
      </c>
      <c r="P685" s="18">
        <v>0</v>
      </c>
      <c r="Q685" s="18">
        <v>0</v>
      </c>
      <c r="R685" s="18">
        <v>0</v>
      </c>
      <c r="S685" s="18">
        <v>0</v>
      </c>
      <c r="T685" s="18">
        <v>0</v>
      </c>
      <c r="U685" s="18">
        <v>0</v>
      </c>
      <c r="V685" s="18">
        <v>0</v>
      </c>
      <c r="W685" s="18">
        <v>0</v>
      </c>
      <c r="X685" s="18">
        <v>0</v>
      </c>
      <c r="Y685" s="18">
        <f>SUM(J685:X685)</f>
      </c>
      <c r="Z685" s="18">
        <f>I685-Y685</f>
      </c>
      <c r="AA685" s="20">
        <v>46483</v>
      </c>
      <c r="AB685" s="20">
        <v>46483</v>
      </c>
      <c r="AC685" s="18">
        <f>IFERROR(_xlfn.XLOOKUP(F685,Assumptions!B:B,Assumptions!D:D),0)</f>
      </c>
      <c r="AD685" s="20">
        <f>AA685+AC685</f>
      </c>
      <c r="AE685" s="20">
        <f>AC685+AB685</f>
      </c>
      <c r="AF685" s="5" t="str">
        <v/>
      </c>
      <c r="AG685" s="18">
        <f>IFERROR(_xlfn.BETA.DIST(DATE(YEAR(AG$2),MONTH(AG$2),15),$AD$2,$AE$2,FALSE,DATE(YEAR($AD685),MONTH($AD685),1),DATE(YEAR($AE685),MONTH($AE685),28)),0)</f>
      </c>
      <c r="AH685" s="18">
        <f>IFERROR(_xlfn.BETA.DIST(DATE(YEAR(AH$2),MONTH(AH$2),15),$AD$2,$AE$2,FALSE,DATE(YEAR($AD685),MONTH($AD685),1),DATE(YEAR($AE685),MONTH($AE685),28)),0)</f>
      </c>
      <c r="AI685" s="18">
        <f>IFERROR(_xlfn.BETA.DIST(DATE(YEAR(AI$2),MONTH(AI$2),15),$AD$2,$AE$2,FALSE,DATE(YEAR($AD685),MONTH($AD685),1),DATE(YEAR($AE685),MONTH($AE685),28)),0)</f>
      </c>
      <c r="AJ685" s="18">
        <f>IFERROR(_xlfn.BETA.DIST(DATE(YEAR(AJ$2),MONTH(AJ$2),15),$AD$2,$AE$2,FALSE,DATE(YEAR($AD685),MONTH($AD685),1),DATE(YEAR($AE685),MONTH($AE685),28)),0)</f>
      </c>
      <c r="AK685" s="18">
        <f>IFERROR(_xlfn.BETA.DIST(DATE(YEAR(AK$2),MONTH(AK$2),15),$AD$2,$AE$2,FALSE,DATE(YEAR($AD685),MONTH($AD685),1),DATE(YEAR($AE685),MONTH($AE685),28)),0)</f>
      </c>
      <c r="AL685" s="18">
        <f>IFERROR(_xlfn.BETA.DIST(DATE(YEAR(AL$2),MONTH(AL$2),15),$AD$2,$AE$2,FALSE,DATE(YEAR($AD685),MONTH($AD685),1),DATE(YEAR($AE685),MONTH($AE685),28)),0)</f>
      </c>
      <c r="AM685" s="18">
        <f>IFERROR(_xlfn.BETA.DIST(DATE(YEAR(AM$2),MONTH(AM$2),15),$AD$2,$AE$2,FALSE,DATE(YEAR($AD685),MONTH($AD685),1),DATE(YEAR($AE685),MONTH($AE685),28)),0)</f>
      </c>
      <c r="AN685" s="18">
        <f>IFERROR(_xlfn.BETA.DIST(DATE(YEAR(AN$2),MONTH(AN$2),15),$AD$2,$AE$2,FALSE,DATE(YEAR($AD685),MONTH($AD685),1),DATE(YEAR($AE685),MONTH($AE685),28)),0)</f>
      </c>
      <c r="AO685" s="18">
        <f>IFERROR(_xlfn.BETA.DIST(DATE(YEAR(AO$2),MONTH(AO$2),15),$AD$2,$AE$2,FALSE,DATE(YEAR($AD685),MONTH($AD685),1),DATE(YEAR($AE685),MONTH($AE685),28)),0)</f>
      </c>
      <c r="AP685" s="18">
        <f>IFERROR(_xlfn.BETA.DIST(DATE(YEAR(AP$2),MONTH(AP$2),15),$AD$2,$AE$2,FALSE,DATE(YEAR($AD685),MONTH($AD685),1),DATE(YEAR($AE685),MONTH($AE685),28)),0)</f>
      </c>
      <c r="AQ685" s="18">
        <f>IFERROR(_xlfn.BETA.DIST(DATE(YEAR(AQ$2),MONTH(AQ$2),15),$AD$2,$AE$2,FALSE,DATE(YEAR($AD685),MONTH($AD685),1),DATE(YEAR($AE685),MONTH($AE685),28)),0)</f>
      </c>
      <c r="AR685" s="18">
        <f>IFERROR(_xlfn.BETA.DIST(DATE(YEAR(AR$2),MONTH(AR$2),15),$AD$2,$AE$2,FALSE,DATE(YEAR($AD685),MONTH($AD685),1),DATE(YEAR($AE685),MONTH($AE685),28)),0)</f>
      </c>
      <c r="AS685" s="18">
        <f>IFERROR(_xlfn.BETA.DIST(DATE(YEAR(AS$2),MONTH(AS$2),15),$AD$2,$AE$2,FALSE,DATE(YEAR($AD685),MONTH($AD685),1),DATE(YEAR($AE685),MONTH($AE685),28)),0)</f>
      </c>
      <c r="AT685" s="18">
        <f>IFERROR(_xlfn.BETA.DIST(DATE(YEAR(AT$2),MONTH(AT$2),15),$AD$2,$AE$2,FALSE,DATE(YEAR($AD685),MONTH($AD685),1),DATE(YEAR($AE685),MONTH($AE685),28)),0)</f>
      </c>
      <c r="AU685" s="18">
        <f>IFERROR(_xlfn.BETA.DIST(DATE(YEAR(AU$2),MONTH(AU$2),15),$AD$2,$AE$2,FALSE,DATE(YEAR($AD685),MONTH($AD685),1),DATE(YEAR($AE685),MONTH($AE685),28)),0)</f>
      </c>
      <c r="AV685" s="18">
        <f>SUM(AG685:AU685)</f>
      </c>
      <c r="AW685" s="18">
        <f>IF(J685&lt;&gt;0,J685,IF($AV685=0,0,AG685/$AV685*$Z685))</f>
      </c>
      <c r="AX685" s="18">
        <f>IF(K685&lt;&gt;0,K685,IF($AV685=0,0,AH685/$AV685*$Z685))</f>
      </c>
      <c r="AY685" s="18">
        <f>IF(L685&lt;&gt;0,L685,IF($AV685=0,0,AI685/$AV685*$Z685))</f>
      </c>
      <c r="AZ685" s="18">
        <f>IF(M685&lt;&gt;0,M685,IF($AV685=0,0,AJ685/$AV685*$Z685))</f>
      </c>
      <c r="BA685" s="18">
        <f>IF(N685&lt;&gt;0,N685,IF($AV685=0,0,AK685/$AV685*$Z685))</f>
      </c>
      <c r="BB685" s="18">
        <f>IF(O685&lt;&gt;0,O685,IF($AV685=0,0,AL685/$AV685*$Z685))</f>
      </c>
      <c r="BC685" s="18">
        <f>IF(P685&lt;&gt;0,P685,IF($AV685=0,0,AM685/$AV685*$Z685))</f>
      </c>
      <c r="BD685" s="18">
        <f>IF(Q685&lt;&gt;0,Q685,IF($AV685=0,0,AN685/$AV685*$Z685))</f>
      </c>
      <c r="BE685" s="18">
        <f>IF(R685&lt;&gt;0,R685,IF($AV685=0,0,AO685/$AV685*$Z685))</f>
      </c>
      <c r="BF685" s="18">
        <f>IF(S685&lt;&gt;0,S685,IF($AV685=0,0,AP685/$AV685*$Z685))</f>
      </c>
      <c r="BG685" s="18">
        <f>IF(T685&lt;&gt;0,T685,IF($AV685=0,0,AQ685/$AV685*$Z685))</f>
      </c>
      <c r="BH685" s="18">
        <f>IF(U685&lt;&gt;0,U685,IF($AV685=0,0,AR685/$AV685*$Z685))</f>
      </c>
      <c r="BI685" s="18">
        <f>IF(V685&lt;&gt;0,V685,IF($AV685=0,0,AS685/$AV685*$Z685))</f>
      </c>
      <c r="BJ685" s="18">
        <f>IF(W685&lt;&gt;0,W685,IF($AV685=0,0,AT685/$AV685*$Z685))</f>
      </c>
      <c r="BK685" s="18">
        <f>IF(X685&lt;&gt;0,X685,IF($AV685=0,0,AU685/$AV685*$Z685))</f>
      </c>
      <c r="BL685" s="18">
        <f>SUM(AW685:BK685)</f>
      </c>
      <c r="BM685" s="18">
        <f>I685-BL685</f>
      </c>
    </row>
    <row r="686" outlineLevel="3">
      <c r="A686" s="17" t="str">
        <v>14.6.4</v>
      </c>
      <c r="B686" s="17" t="str">
        <v/>
      </c>
      <c r="C686" s="17" t="str">
        <v/>
      </c>
      <c r="D686" s="17" t="str">
        <v/>
      </c>
      <c r="E686" s="17" t="str">
        <v>14.6.4</v>
      </c>
      <c r="F686" s="17" t="str">
        <v>One single phase 220 kV neutral point Current Transformer</v>
      </c>
      <c r="G686" s="17">
        <v>5693.03</v>
      </c>
      <c r="H686" s="17" t="str">
        <v/>
      </c>
      <c r="I686" s="17" t="str">
        <v/>
      </c>
      <c r="J686" s="17" t="str">
        <v/>
      </c>
      <c r="K686" s="17" t="str">
        <v/>
      </c>
      <c r="L686" s="17" t="str">
        <v/>
      </c>
      <c r="M686" s="17" t="str">
        <v/>
      </c>
      <c r="N686" s="17" t="str">
        <v/>
      </c>
      <c r="O686" s="17" t="str">
        <v/>
      </c>
      <c r="P686" s="17" t="str">
        <v/>
      </c>
      <c r="Q686" s="17" t="str">
        <v/>
      </c>
      <c r="R686" s="17" t="str">
        <v/>
      </c>
      <c r="S686" s="17" t="str">
        <v/>
      </c>
      <c r="T686" s="17" t="str">
        <v/>
      </c>
      <c r="U686" s="17" t="str">
        <v/>
      </c>
      <c r="V686" s="17" t="str">
        <v/>
      </c>
      <c r="W686" s="17" t="str">
        <v/>
      </c>
      <c r="X686" s="17" t="str">
        <v/>
      </c>
      <c r="Y686" s="17" t="str">
        <v/>
      </c>
      <c r="Z686" s="17" t="str">
        <v/>
      </c>
      <c r="AA686" s="17" t="str">
        <v/>
      </c>
      <c r="AB686" s="17" t="str">
        <v/>
      </c>
      <c r="AC686" s="17" t="str">
        <v/>
      </c>
      <c r="AD686" s="17" t="str">
        <v/>
      </c>
      <c r="AE686" s="17" t="str">
        <v/>
      </c>
      <c r="AF686" s="5" t="str">
        <v/>
      </c>
      <c r="AG686" s="18">
        <f>IFERROR(_xlfn.BETA.DIST(DATE(YEAR(AG$2),MONTH(AG$2),15),$AD$2,$AE$2,FALSE,DATE(YEAR($AD686),MONTH($AD686),1),DATE(YEAR($AE686),MONTH($AE686),28)),0)</f>
      </c>
      <c r="AH686" s="18">
        <f>IFERROR(_xlfn.BETA.DIST(DATE(YEAR(AH$2),MONTH(AH$2),15),$AD$2,$AE$2,FALSE,DATE(YEAR($AD686),MONTH($AD686),1),DATE(YEAR($AE686),MONTH($AE686),28)),0)</f>
      </c>
      <c r="AI686" s="18">
        <f>IFERROR(_xlfn.BETA.DIST(DATE(YEAR(AI$2),MONTH(AI$2),15),$AD$2,$AE$2,FALSE,DATE(YEAR($AD686),MONTH($AD686),1),DATE(YEAR($AE686),MONTH($AE686),28)),0)</f>
      </c>
      <c r="AJ686" s="18">
        <f>IFERROR(_xlfn.BETA.DIST(DATE(YEAR(AJ$2),MONTH(AJ$2),15),$AD$2,$AE$2,FALSE,DATE(YEAR($AD686),MONTH($AD686),1),DATE(YEAR($AE686),MONTH($AE686),28)),0)</f>
      </c>
      <c r="AK686" s="18">
        <f>IFERROR(_xlfn.BETA.DIST(DATE(YEAR(AK$2),MONTH(AK$2),15),$AD$2,$AE$2,FALSE,DATE(YEAR($AD686),MONTH($AD686),1),DATE(YEAR($AE686),MONTH($AE686),28)),0)</f>
      </c>
      <c r="AL686" s="18">
        <f>IFERROR(_xlfn.BETA.DIST(DATE(YEAR(AL$2),MONTH(AL$2),15),$AD$2,$AE$2,FALSE,DATE(YEAR($AD686),MONTH($AD686),1),DATE(YEAR($AE686),MONTH($AE686),28)),0)</f>
      </c>
      <c r="AM686" s="18">
        <f>IFERROR(_xlfn.BETA.DIST(DATE(YEAR(AM$2),MONTH(AM$2),15),$AD$2,$AE$2,FALSE,DATE(YEAR($AD686),MONTH($AD686),1),DATE(YEAR($AE686),MONTH($AE686),28)),0)</f>
      </c>
      <c r="AN686" s="18">
        <f>IFERROR(_xlfn.BETA.DIST(DATE(YEAR(AN$2),MONTH(AN$2),15),$AD$2,$AE$2,FALSE,DATE(YEAR($AD686),MONTH($AD686),1),DATE(YEAR($AE686),MONTH($AE686),28)),0)</f>
      </c>
      <c r="AO686" s="18">
        <f>IFERROR(_xlfn.BETA.DIST(DATE(YEAR(AO$2),MONTH(AO$2),15),$AD$2,$AE$2,FALSE,DATE(YEAR($AD686),MONTH($AD686),1),DATE(YEAR($AE686),MONTH($AE686),28)),0)</f>
      </c>
      <c r="AP686" s="18">
        <f>IFERROR(_xlfn.BETA.DIST(DATE(YEAR(AP$2),MONTH(AP$2),15),$AD$2,$AE$2,FALSE,DATE(YEAR($AD686),MONTH($AD686),1),DATE(YEAR($AE686),MONTH($AE686),28)),0)</f>
      </c>
      <c r="AQ686" s="18">
        <f>IFERROR(_xlfn.BETA.DIST(DATE(YEAR(AQ$2),MONTH(AQ$2),15),$AD$2,$AE$2,FALSE,DATE(YEAR($AD686),MONTH($AD686),1),DATE(YEAR($AE686),MONTH($AE686),28)),0)</f>
      </c>
      <c r="AR686" s="18">
        <f>IFERROR(_xlfn.BETA.DIST(DATE(YEAR(AR$2),MONTH(AR$2),15),$AD$2,$AE$2,FALSE,DATE(YEAR($AD686),MONTH($AD686),1),DATE(YEAR($AE686),MONTH($AE686),28)),0)</f>
      </c>
      <c r="AS686" s="18">
        <f>IFERROR(_xlfn.BETA.DIST(DATE(YEAR(AS$2),MONTH(AS$2),15),$AD$2,$AE$2,FALSE,DATE(YEAR($AD686),MONTH($AD686),1),DATE(YEAR($AE686),MONTH($AE686),28)),0)</f>
      </c>
      <c r="AT686" s="18">
        <f>IFERROR(_xlfn.BETA.DIST(DATE(YEAR(AT$2),MONTH(AT$2),15),$AD$2,$AE$2,FALSE,DATE(YEAR($AD686),MONTH($AD686),1),DATE(YEAR($AE686),MONTH($AE686),28)),0)</f>
      </c>
      <c r="AU686" s="18">
        <f>IFERROR(_xlfn.BETA.DIST(DATE(YEAR(AU$2),MONTH(AU$2),15),$AD$2,$AE$2,FALSE,DATE(YEAR($AD686),MONTH($AD686),1),DATE(YEAR($AE686),MONTH($AE686),28)),0)</f>
      </c>
      <c r="AV686" s="18">
        <f>SUM(AG686:AU686)</f>
      </c>
      <c r="AW686" s="18">
        <f>IF(J686&lt;&gt;0,J686,IF($AV686=0,0,AG686/$AV686*$Z686))</f>
      </c>
      <c r="AX686" s="18">
        <f>IF(K686&lt;&gt;0,K686,IF($AV686=0,0,AH686/$AV686*$Z686))</f>
      </c>
      <c r="AY686" s="18">
        <f>IF(L686&lt;&gt;0,L686,IF($AV686=0,0,AI686/$AV686*$Z686))</f>
      </c>
      <c r="AZ686" s="18">
        <f>IF(M686&lt;&gt;0,M686,IF($AV686=0,0,AJ686/$AV686*$Z686))</f>
      </c>
      <c r="BA686" s="18">
        <f>IF(N686&lt;&gt;0,N686,IF($AV686=0,0,AK686/$AV686*$Z686))</f>
      </c>
      <c r="BB686" s="18">
        <f>IF(O686&lt;&gt;0,O686,IF($AV686=0,0,AL686/$AV686*$Z686))</f>
      </c>
      <c r="BC686" s="18">
        <f>IF(P686&lt;&gt;0,P686,IF($AV686=0,0,AM686/$AV686*$Z686))</f>
      </c>
      <c r="BD686" s="18">
        <f>IF(Q686&lt;&gt;0,Q686,IF($AV686=0,0,AN686/$AV686*$Z686))</f>
      </c>
      <c r="BE686" s="18">
        <f>IF(R686&lt;&gt;0,R686,IF($AV686=0,0,AO686/$AV686*$Z686))</f>
      </c>
      <c r="BF686" s="18">
        <f>IF(S686&lt;&gt;0,S686,IF($AV686=0,0,AP686/$AV686*$Z686))</f>
      </c>
      <c r="BG686" s="18">
        <f>IF(T686&lt;&gt;0,T686,IF($AV686=0,0,AQ686/$AV686*$Z686))</f>
      </c>
      <c r="BH686" s="18">
        <f>IF(U686&lt;&gt;0,U686,IF($AV686=0,0,AR686/$AV686*$Z686))</f>
      </c>
      <c r="BI686" s="18">
        <f>IF(V686&lt;&gt;0,V686,IF($AV686=0,0,AS686/$AV686*$Z686))</f>
      </c>
      <c r="BJ686" s="18">
        <f>IF(W686&lt;&gt;0,W686,IF($AV686=0,0,AT686/$AV686*$Z686))</f>
      </c>
      <c r="BK686" s="18">
        <f>IF(X686&lt;&gt;0,X686,IF($AV686=0,0,AU686/$AV686*$Z686))</f>
      </c>
      <c r="BL686" s="18">
        <f>SUM(AW686:BK686)</f>
      </c>
      <c r="BM686" s="17" t="str">
        <v/>
      </c>
    </row>
    <row r="687" outlineLevel="4">
      <c r="A687" s="5" t="str">
        <v>14.6.4</v>
      </c>
      <c r="B687" s="5" t="str">
        <v/>
      </c>
      <c r="C687" s="5" t="str">
        <v>BSKDGNGENGR05</v>
      </c>
      <c r="D687" s="5" t="str">
        <v>BSKDGNGENGR05</v>
      </c>
      <c r="E687" s="19">
        <f>IFERROR(_xlfn.XLOOKUP(F687,Assumptions!B:B,Assumptions!C:C),0)</f>
      </c>
      <c r="F687" s="5" t="str">
        <v>Advanced Payment</v>
      </c>
      <c r="G687" s="5" t="str">
        <v/>
      </c>
      <c r="H687" s="18">
        <f>G686*E687</f>
      </c>
      <c r="I687" s="18">
        <f>H687*(1-0)</f>
      </c>
      <c r="J687" s="18">
        <v>0</v>
      </c>
      <c r="K687" s="18">
        <v>0</v>
      </c>
      <c r="L687" s="18">
        <v>0</v>
      </c>
      <c r="M687" s="18">
        <v>0</v>
      </c>
      <c r="N687" s="18">
        <v>0</v>
      </c>
      <c r="O687" s="18">
        <v>0</v>
      </c>
      <c r="P687" s="18">
        <v>0</v>
      </c>
      <c r="Q687" s="18">
        <v>0</v>
      </c>
      <c r="R687" s="18">
        <v>0</v>
      </c>
      <c r="S687" s="18">
        <v>0</v>
      </c>
      <c r="T687" s="18">
        <v>0</v>
      </c>
      <c r="U687" s="18">
        <v>0</v>
      </c>
      <c r="V687" s="18">
        <v>0</v>
      </c>
      <c r="W687" s="18">
        <v>0</v>
      </c>
      <c r="X687" s="18">
        <v>0</v>
      </c>
      <c r="Y687" s="18">
        <f>SUM(J687:X687)</f>
      </c>
      <c r="Z687" s="18">
        <f>I687-Y687</f>
      </c>
      <c r="AA687" s="20">
        <v>46026</v>
      </c>
      <c r="AB687" s="20">
        <v>46026</v>
      </c>
      <c r="AC687" s="18">
        <f>IFERROR(_xlfn.XLOOKUP(F687,Assumptions!B:B,Assumptions!D:D),0)</f>
      </c>
      <c r="AD687" s="20">
        <f>AA687+AC687</f>
      </c>
      <c r="AE687" s="20">
        <f>AC687+AB687</f>
      </c>
      <c r="AF687" s="5" t="str">
        <v/>
      </c>
      <c r="AG687" s="18">
        <f>IFERROR(_xlfn.BETA.DIST(DATE(YEAR(AG$2),MONTH(AG$2),15),$AD$2,$AE$2,FALSE,DATE(YEAR($AD687),MONTH($AD687),1),DATE(YEAR($AE687),MONTH($AE687),28)),0)</f>
      </c>
      <c r="AH687" s="18">
        <f>IFERROR(_xlfn.BETA.DIST(DATE(YEAR(AH$2),MONTH(AH$2),15),$AD$2,$AE$2,FALSE,DATE(YEAR($AD687),MONTH($AD687),1),DATE(YEAR($AE687),MONTH($AE687),28)),0)</f>
      </c>
      <c r="AI687" s="18">
        <f>IFERROR(_xlfn.BETA.DIST(DATE(YEAR(AI$2),MONTH(AI$2),15),$AD$2,$AE$2,FALSE,DATE(YEAR($AD687),MONTH($AD687),1),DATE(YEAR($AE687),MONTH($AE687),28)),0)</f>
      </c>
      <c r="AJ687" s="18">
        <f>IFERROR(_xlfn.BETA.DIST(DATE(YEAR(AJ$2),MONTH(AJ$2),15),$AD$2,$AE$2,FALSE,DATE(YEAR($AD687),MONTH($AD687),1),DATE(YEAR($AE687),MONTH($AE687),28)),0)</f>
      </c>
      <c r="AK687" s="18">
        <f>IFERROR(_xlfn.BETA.DIST(DATE(YEAR(AK$2),MONTH(AK$2),15),$AD$2,$AE$2,FALSE,DATE(YEAR($AD687),MONTH($AD687),1),DATE(YEAR($AE687),MONTH($AE687),28)),0)</f>
      </c>
      <c r="AL687" s="18">
        <f>IFERROR(_xlfn.BETA.DIST(DATE(YEAR(AL$2),MONTH(AL$2),15),$AD$2,$AE$2,FALSE,DATE(YEAR($AD687),MONTH($AD687),1),DATE(YEAR($AE687),MONTH($AE687),28)),0)</f>
      </c>
      <c r="AM687" s="18">
        <f>IFERROR(_xlfn.BETA.DIST(DATE(YEAR(AM$2),MONTH(AM$2),15),$AD$2,$AE$2,FALSE,DATE(YEAR($AD687),MONTH($AD687),1),DATE(YEAR($AE687),MONTH($AE687),28)),0)</f>
      </c>
      <c r="AN687" s="18">
        <f>IFERROR(_xlfn.BETA.DIST(DATE(YEAR(AN$2),MONTH(AN$2),15),$AD$2,$AE$2,FALSE,DATE(YEAR($AD687),MONTH($AD687),1),DATE(YEAR($AE687),MONTH($AE687),28)),0)</f>
      </c>
      <c r="AO687" s="18">
        <f>IFERROR(_xlfn.BETA.DIST(DATE(YEAR(AO$2),MONTH(AO$2),15),$AD$2,$AE$2,FALSE,DATE(YEAR($AD687),MONTH($AD687),1),DATE(YEAR($AE687),MONTH($AE687),28)),0)</f>
      </c>
      <c r="AP687" s="18">
        <f>IFERROR(_xlfn.BETA.DIST(DATE(YEAR(AP$2),MONTH(AP$2),15),$AD$2,$AE$2,FALSE,DATE(YEAR($AD687),MONTH($AD687),1),DATE(YEAR($AE687),MONTH($AE687),28)),0)</f>
      </c>
      <c r="AQ687" s="18">
        <f>IFERROR(_xlfn.BETA.DIST(DATE(YEAR(AQ$2),MONTH(AQ$2),15),$AD$2,$AE$2,FALSE,DATE(YEAR($AD687),MONTH($AD687),1),DATE(YEAR($AE687),MONTH($AE687),28)),0)</f>
      </c>
      <c r="AR687" s="18">
        <f>IFERROR(_xlfn.BETA.DIST(DATE(YEAR(AR$2),MONTH(AR$2),15),$AD$2,$AE$2,FALSE,DATE(YEAR($AD687),MONTH($AD687),1),DATE(YEAR($AE687),MONTH($AE687),28)),0)</f>
      </c>
      <c r="AS687" s="18">
        <f>IFERROR(_xlfn.BETA.DIST(DATE(YEAR(AS$2),MONTH(AS$2),15),$AD$2,$AE$2,FALSE,DATE(YEAR($AD687),MONTH($AD687),1),DATE(YEAR($AE687),MONTH($AE687),28)),0)</f>
      </c>
      <c r="AT687" s="18">
        <f>IFERROR(_xlfn.BETA.DIST(DATE(YEAR(AT$2),MONTH(AT$2),15),$AD$2,$AE$2,FALSE,DATE(YEAR($AD687),MONTH($AD687),1),DATE(YEAR($AE687),MONTH($AE687),28)),0)</f>
      </c>
      <c r="AU687" s="18">
        <f>IFERROR(_xlfn.BETA.DIST(DATE(YEAR(AU$2),MONTH(AU$2),15),$AD$2,$AE$2,FALSE,DATE(YEAR($AD687),MONTH($AD687),1),DATE(YEAR($AE687),MONTH($AE687),28)),0)</f>
      </c>
      <c r="AV687" s="18">
        <f>SUM(AG687:AU687)</f>
      </c>
      <c r="AW687" s="18">
        <f>IF(J687&lt;&gt;0,J687,IF($AV687=0,0,AG687/$AV687*$Z687))</f>
      </c>
      <c r="AX687" s="18">
        <f>IF(K687&lt;&gt;0,K687,IF($AV687=0,0,AH687/$AV687*$Z687))</f>
      </c>
      <c r="AY687" s="18">
        <f>IF(L687&lt;&gt;0,L687,IF($AV687=0,0,AI687/$AV687*$Z687))</f>
      </c>
      <c r="AZ687" s="18">
        <f>IF(M687&lt;&gt;0,M687,IF($AV687=0,0,AJ687/$AV687*$Z687))</f>
      </c>
      <c r="BA687" s="18">
        <f>IF(N687&lt;&gt;0,N687,IF($AV687=0,0,AK687/$AV687*$Z687))</f>
      </c>
      <c r="BB687" s="18">
        <f>IF(O687&lt;&gt;0,O687,IF($AV687=0,0,AL687/$AV687*$Z687))</f>
      </c>
      <c r="BC687" s="18">
        <f>IF(P687&lt;&gt;0,P687,IF($AV687=0,0,AM687/$AV687*$Z687))</f>
      </c>
      <c r="BD687" s="18">
        <f>IF(Q687&lt;&gt;0,Q687,IF($AV687=0,0,AN687/$AV687*$Z687))</f>
      </c>
      <c r="BE687" s="18">
        <f>IF(R687&lt;&gt;0,R687,IF($AV687=0,0,AO687/$AV687*$Z687))</f>
      </c>
      <c r="BF687" s="18">
        <f>IF(S687&lt;&gt;0,S687,IF($AV687=0,0,AP687/$AV687*$Z687))</f>
      </c>
      <c r="BG687" s="18">
        <f>IF(T687&lt;&gt;0,T687,IF($AV687=0,0,AQ687/$AV687*$Z687))</f>
      </c>
      <c r="BH687" s="18">
        <f>IF(U687&lt;&gt;0,U687,IF($AV687=0,0,AR687/$AV687*$Z687))</f>
      </c>
      <c r="BI687" s="18">
        <f>IF(V687&lt;&gt;0,V687,IF($AV687=0,0,AS687/$AV687*$Z687))</f>
      </c>
      <c r="BJ687" s="18">
        <f>IF(W687&lt;&gt;0,W687,IF($AV687=0,0,AT687/$AV687*$Z687))</f>
      </c>
      <c r="BK687" s="18">
        <f>IF(X687&lt;&gt;0,X687,IF($AV687=0,0,AU687/$AV687*$Z687))</f>
      </c>
      <c r="BL687" s="18">
        <f>SUM(AW687:BK687)</f>
      </c>
      <c r="BM687" s="18">
        <f>I687-BL687</f>
      </c>
    </row>
    <row r="688" outlineLevel="4">
      <c r="A688" s="5" t="str">
        <v>14.6.4</v>
      </c>
      <c r="B688" s="5" t="str">
        <v/>
      </c>
      <c r="C688" s="5" t="str">
        <v>BSPRELGENCT19</v>
      </c>
      <c r="D688" s="5" t="str">
        <v>BSPRELGENCT19</v>
      </c>
      <c r="E688" s="19">
        <f>IFERROR(_xlfn.XLOOKUP(F688,Assumptions!B:B,Assumptions!C:C),0)</f>
      </c>
      <c r="F688" s="5" t="str">
        <v>Site Delivery USD</v>
      </c>
      <c r="G688" s="5" t="str">
        <v/>
      </c>
      <c r="H688" s="18">
        <f>G686*E688</f>
      </c>
      <c r="I688" s="18">
        <f>H688*(1-0)</f>
      </c>
      <c r="J688" s="18">
        <v>0</v>
      </c>
      <c r="K688" s="18">
        <v>0</v>
      </c>
      <c r="L688" s="18">
        <v>0</v>
      </c>
      <c r="M688" s="18">
        <v>0</v>
      </c>
      <c r="N688" s="18">
        <v>0</v>
      </c>
      <c r="O688" s="18">
        <v>0</v>
      </c>
      <c r="P688" s="18">
        <v>0</v>
      </c>
      <c r="Q688" s="18">
        <v>0</v>
      </c>
      <c r="R688" s="18">
        <v>0</v>
      </c>
      <c r="S688" s="18">
        <v>0</v>
      </c>
      <c r="T688" s="18">
        <v>0</v>
      </c>
      <c r="U688" s="18">
        <v>0</v>
      </c>
      <c r="V688" s="18">
        <v>0</v>
      </c>
      <c r="W688" s="18">
        <v>0</v>
      </c>
      <c r="X688" s="18">
        <v>0</v>
      </c>
      <c r="Y688" s="18">
        <f>SUM(J688:X688)</f>
      </c>
      <c r="Z688" s="18">
        <f>I688-Y688</f>
      </c>
      <c r="AA688" s="20">
        <v>46272</v>
      </c>
      <c r="AB688" s="20">
        <v>46272</v>
      </c>
      <c r="AC688" s="18">
        <f>IFERROR(_xlfn.XLOOKUP(F688,Assumptions!B:B,Assumptions!D:D),0)</f>
      </c>
      <c r="AD688" s="20">
        <f>AA688+AC688</f>
      </c>
      <c r="AE688" s="20">
        <f>AC688+AB688</f>
      </c>
      <c r="AF688" s="5" t="str">
        <v/>
      </c>
      <c r="AG688" s="18">
        <f>IFERROR(_xlfn.BETA.DIST(DATE(YEAR(AG$2),MONTH(AG$2),15),$AD$2,$AE$2,FALSE,DATE(YEAR($AD688),MONTH($AD688),1),DATE(YEAR($AE688),MONTH($AE688),28)),0)</f>
      </c>
      <c r="AH688" s="18">
        <f>IFERROR(_xlfn.BETA.DIST(DATE(YEAR(AH$2),MONTH(AH$2),15),$AD$2,$AE$2,FALSE,DATE(YEAR($AD688),MONTH($AD688),1),DATE(YEAR($AE688),MONTH($AE688),28)),0)</f>
      </c>
      <c r="AI688" s="18">
        <f>IFERROR(_xlfn.BETA.DIST(DATE(YEAR(AI$2),MONTH(AI$2),15),$AD$2,$AE$2,FALSE,DATE(YEAR($AD688),MONTH($AD688),1),DATE(YEAR($AE688),MONTH($AE688),28)),0)</f>
      </c>
      <c r="AJ688" s="18">
        <f>IFERROR(_xlfn.BETA.DIST(DATE(YEAR(AJ$2),MONTH(AJ$2),15),$AD$2,$AE$2,FALSE,DATE(YEAR($AD688),MONTH($AD688),1),DATE(YEAR($AE688),MONTH($AE688),28)),0)</f>
      </c>
      <c r="AK688" s="18">
        <f>IFERROR(_xlfn.BETA.DIST(DATE(YEAR(AK$2),MONTH(AK$2),15),$AD$2,$AE$2,FALSE,DATE(YEAR($AD688),MONTH($AD688),1),DATE(YEAR($AE688),MONTH($AE688),28)),0)</f>
      </c>
      <c r="AL688" s="18">
        <f>IFERROR(_xlfn.BETA.DIST(DATE(YEAR(AL$2),MONTH(AL$2),15),$AD$2,$AE$2,FALSE,DATE(YEAR($AD688),MONTH($AD688),1),DATE(YEAR($AE688),MONTH($AE688),28)),0)</f>
      </c>
      <c r="AM688" s="18">
        <f>IFERROR(_xlfn.BETA.DIST(DATE(YEAR(AM$2),MONTH(AM$2),15),$AD$2,$AE$2,FALSE,DATE(YEAR($AD688),MONTH($AD688),1),DATE(YEAR($AE688),MONTH($AE688),28)),0)</f>
      </c>
      <c r="AN688" s="18">
        <f>IFERROR(_xlfn.BETA.DIST(DATE(YEAR(AN$2),MONTH(AN$2),15),$AD$2,$AE$2,FALSE,DATE(YEAR($AD688),MONTH($AD688),1),DATE(YEAR($AE688),MONTH($AE688),28)),0)</f>
      </c>
      <c r="AO688" s="18">
        <f>IFERROR(_xlfn.BETA.DIST(DATE(YEAR(AO$2),MONTH(AO$2),15),$AD$2,$AE$2,FALSE,DATE(YEAR($AD688),MONTH($AD688),1),DATE(YEAR($AE688),MONTH($AE688),28)),0)</f>
      </c>
      <c r="AP688" s="18">
        <f>IFERROR(_xlfn.BETA.DIST(DATE(YEAR(AP$2),MONTH(AP$2),15),$AD$2,$AE$2,FALSE,DATE(YEAR($AD688),MONTH($AD688),1),DATE(YEAR($AE688),MONTH($AE688),28)),0)</f>
      </c>
      <c r="AQ688" s="18">
        <f>IFERROR(_xlfn.BETA.DIST(DATE(YEAR(AQ$2),MONTH(AQ$2),15),$AD$2,$AE$2,FALSE,DATE(YEAR($AD688),MONTH($AD688),1),DATE(YEAR($AE688),MONTH($AE688),28)),0)</f>
      </c>
      <c r="AR688" s="18">
        <f>IFERROR(_xlfn.BETA.DIST(DATE(YEAR(AR$2),MONTH(AR$2),15),$AD$2,$AE$2,FALSE,DATE(YEAR($AD688),MONTH($AD688),1),DATE(YEAR($AE688),MONTH($AE688),28)),0)</f>
      </c>
      <c r="AS688" s="18">
        <f>IFERROR(_xlfn.BETA.DIST(DATE(YEAR(AS$2),MONTH(AS$2),15),$AD$2,$AE$2,FALSE,DATE(YEAR($AD688),MONTH($AD688),1),DATE(YEAR($AE688),MONTH($AE688),28)),0)</f>
      </c>
      <c r="AT688" s="18">
        <f>IFERROR(_xlfn.BETA.DIST(DATE(YEAR(AT$2),MONTH(AT$2),15),$AD$2,$AE$2,FALSE,DATE(YEAR($AD688),MONTH($AD688),1),DATE(YEAR($AE688),MONTH($AE688),28)),0)</f>
      </c>
      <c r="AU688" s="18">
        <f>IFERROR(_xlfn.BETA.DIST(DATE(YEAR(AU$2),MONTH(AU$2),15),$AD$2,$AE$2,FALSE,DATE(YEAR($AD688),MONTH($AD688),1),DATE(YEAR($AE688),MONTH($AE688),28)),0)</f>
      </c>
      <c r="AV688" s="18">
        <f>SUM(AG688:AU688)</f>
      </c>
      <c r="AW688" s="18">
        <f>IF(J688&lt;&gt;0,J688,IF($AV688=0,0,AG688/$AV688*$Z688))</f>
      </c>
      <c r="AX688" s="18">
        <f>IF(K688&lt;&gt;0,K688,IF($AV688=0,0,AH688/$AV688*$Z688))</f>
      </c>
      <c r="AY688" s="18">
        <f>IF(L688&lt;&gt;0,L688,IF($AV688=0,0,AI688/$AV688*$Z688))</f>
      </c>
      <c r="AZ688" s="18">
        <f>IF(M688&lt;&gt;0,M688,IF($AV688=0,0,AJ688/$AV688*$Z688))</f>
      </c>
      <c r="BA688" s="18">
        <f>IF(N688&lt;&gt;0,N688,IF($AV688=0,0,AK688/$AV688*$Z688))</f>
      </c>
      <c r="BB688" s="18">
        <f>IF(O688&lt;&gt;0,O688,IF($AV688=0,0,AL688/$AV688*$Z688))</f>
      </c>
      <c r="BC688" s="18">
        <f>IF(P688&lt;&gt;0,P688,IF($AV688=0,0,AM688/$AV688*$Z688))</f>
      </c>
      <c r="BD688" s="18">
        <f>IF(Q688&lt;&gt;0,Q688,IF($AV688=0,0,AN688/$AV688*$Z688))</f>
      </c>
      <c r="BE688" s="18">
        <f>IF(R688&lt;&gt;0,R688,IF($AV688=0,0,AO688/$AV688*$Z688))</f>
      </c>
      <c r="BF688" s="18">
        <f>IF(S688&lt;&gt;0,S688,IF($AV688=0,0,AP688/$AV688*$Z688))</f>
      </c>
      <c r="BG688" s="18">
        <f>IF(T688&lt;&gt;0,T688,IF($AV688=0,0,AQ688/$AV688*$Z688))</f>
      </c>
      <c r="BH688" s="18">
        <f>IF(U688&lt;&gt;0,U688,IF($AV688=0,0,AR688/$AV688*$Z688))</f>
      </c>
      <c r="BI688" s="18">
        <f>IF(V688&lt;&gt;0,V688,IF($AV688=0,0,AS688/$AV688*$Z688))</f>
      </c>
      <c r="BJ688" s="18">
        <f>IF(W688&lt;&gt;0,W688,IF($AV688=0,0,AT688/$AV688*$Z688))</f>
      </c>
      <c r="BK688" s="18">
        <f>IF(X688&lt;&gt;0,X688,IF($AV688=0,0,AU688/$AV688*$Z688))</f>
      </c>
      <c r="BL688" s="18">
        <f>SUM(AW688:BK688)</f>
      </c>
      <c r="BM688" s="18">
        <f>I688-BL688</f>
      </c>
    </row>
    <row r="689" outlineLevel="4">
      <c r="A689" s="5" t="str">
        <v>14.6.4</v>
      </c>
      <c r="B689" s="5" t="str">
        <v/>
      </c>
      <c r="C689" s="5" t="str">
        <v>BSKDGNGENGR07</v>
      </c>
      <c r="D689" s="5" t="str">
        <v>BSKDGNGENGR07</v>
      </c>
      <c r="E689" s="19">
        <f>IFERROR(_xlfn.XLOOKUP(F689,Assumptions!B:B,Assumptions!C:C),0)</f>
      </c>
      <c r="F689" s="5" t="str">
        <v>Retention</v>
      </c>
      <c r="G689" s="5" t="str">
        <v/>
      </c>
      <c r="H689" s="18">
        <f>G686*E689</f>
      </c>
      <c r="I689" s="18">
        <f>H689*(1-0)</f>
      </c>
      <c r="J689" s="18">
        <v>0</v>
      </c>
      <c r="K689" s="18">
        <v>0</v>
      </c>
      <c r="L689" s="18">
        <v>0</v>
      </c>
      <c r="M689" s="18">
        <v>0</v>
      </c>
      <c r="N689" s="18">
        <v>0</v>
      </c>
      <c r="O689" s="18">
        <v>0</v>
      </c>
      <c r="P689" s="18">
        <v>0</v>
      </c>
      <c r="Q689" s="18">
        <v>0</v>
      </c>
      <c r="R689" s="18">
        <v>0</v>
      </c>
      <c r="S689" s="18">
        <v>0</v>
      </c>
      <c r="T689" s="18">
        <v>0</v>
      </c>
      <c r="U689" s="18">
        <v>0</v>
      </c>
      <c r="V689" s="18">
        <v>0</v>
      </c>
      <c r="W689" s="18">
        <v>0</v>
      </c>
      <c r="X689" s="18">
        <v>0</v>
      </c>
      <c r="Y689" s="18">
        <f>SUM(J689:X689)</f>
      </c>
      <c r="Z689" s="18">
        <f>I689-Y689</f>
      </c>
      <c r="AA689" s="20">
        <v>46483</v>
      </c>
      <c r="AB689" s="20">
        <v>46483</v>
      </c>
      <c r="AC689" s="18">
        <f>IFERROR(_xlfn.XLOOKUP(F689,Assumptions!B:B,Assumptions!D:D),0)</f>
      </c>
      <c r="AD689" s="20">
        <f>AA689+AC689</f>
      </c>
      <c r="AE689" s="20">
        <f>AC689+AB689</f>
      </c>
      <c r="AF689" s="5" t="str">
        <v/>
      </c>
      <c r="AG689" s="18">
        <f>IFERROR(_xlfn.BETA.DIST(DATE(YEAR(AG$2),MONTH(AG$2),15),$AD$2,$AE$2,FALSE,DATE(YEAR($AD689),MONTH($AD689),1),DATE(YEAR($AE689),MONTH($AE689),28)),0)</f>
      </c>
      <c r="AH689" s="18">
        <f>IFERROR(_xlfn.BETA.DIST(DATE(YEAR(AH$2),MONTH(AH$2),15),$AD$2,$AE$2,FALSE,DATE(YEAR($AD689),MONTH($AD689),1),DATE(YEAR($AE689),MONTH($AE689),28)),0)</f>
      </c>
      <c r="AI689" s="18">
        <f>IFERROR(_xlfn.BETA.DIST(DATE(YEAR(AI$2),MONTH(AI$2),15),$AD$2,$AE$2,FALSE,DATE(YEAR($AD689),MONTH($AD689),1),DATE(YEAR($AE689),MONTH($AE689),28)),0)</f>
      </c>
      <c r="AJ689" s="18">
        <f>IFERROR(_xlfn.BETA.DIST(DATE(YEAR(AJ$2),MONTH(AJ$2),15),$AD$2,$AE$2,FALSE,DATE(YEAR($AD689),MONTH($AD689),1),DATE(YEAR($AE689),MONTH($AE689),28)),0)</f>
      </c>
      <c r="AK689" s="18">
        <f>IFERROR(_xlfn.BETA.DIST(DATE(YEAR(AK$2),MONTH(AK$2),15),$AD$2,$AE$2,FALSE,DATE(YEAR($AD689),MONTH($AD689),1),DATE(YEAR($AE689),MONTH($AE689),28)),0)</f>
      </c>
      <c r="AL689" s="18">
        <f>IFERROR(_xlfn.BETA.DIST(DATE(YEAR(AL$2),MONTH(AL$2),15),$AD$2,$AE$2,FALSE,DATE(YEAR($AD689),MONTH($AD689),1),DATE(YEAR($AE689),MONTH($AE689),28)),0)</f>
      </c>
      <c r="AM689" s="18">
        <f>IFERROR(_xlfn.BETA.DIST(DATE(YEAR(AM$2),MONTH(AM$2),15),$AD$2,$AE$2,FALSE,DATE(YEAR($AD689),MONTH($AD689),1),DATE(YEAR($AE689),MONTH($AE689),28)),0)</f>
      </c>
      <c r="AN689" s="18">
        <f>IFERROR(_xlfn.BETA.DIST(DATE(YEAR(AN$2),MONTH(AN$2),15),$AD$2,$AE$2,FALSE,DATE(YEAR($AD689),MONTH($AD689),1),DATE(YEAR($AE689),MONTH($AE689),28)),0)</f>
      </c>
      <c r="AO689" s="18">
        <f>IFERROR(_xlfn.BETA.DIST(DATE(YEAR(AO$2),MONTH(AO$2),15),$AD$2,$AE$2,FALSE,DATE(YEAR($AD689),MONTH($AD689),1),DATE(YEAR($AE689),MONTH($AE689),28)),0)</f>
      </c>
      <c r="AP689" s="18">
        <f>IFERROR(_xlfn.BETA.DIST(DATE(YEAR(AP$2),MONTH(AP$2),15),$AD$2,$AE$2,FALSE,DATE(YEAR($AD689),MONTH($AD689),1),DATE(YEAR($AE689),MONTH($AE689),28)),0)</f>
      </c>
      <c r="AQ689" s="18">
        <f>IFERROR(_xlfn.BETA.DIST(DATE(YEAR(AQ$2),MONTH(AQ$2),15),$AD$2,$AE$2,FALSE,DATE(YEAR($AD689),MONTH($AD689),1),DATE(YEAR($AE689),MONTH($AE689),28)),0)</f>
      </c>
      <c r="AR689" s="18">
        <f>IFERROR(_xlfn.BETA.DIST(DATE(YEAR(AR$2),MONTH(AR$2),15),$AD$2,$AE$2,FALSE,DATE(YEAR($AD689),MONTH($AD689),1),DATE(YEAR($AE689),MONTH($AE689),28)),0)</f>
      </c>
      <c r="AS689" s="18">
        <f>IFERROR(_xlfn.BETA.DIST(DATE(YEAR(AS$2),MONTH(AS$2),15),$AD$2,$AE$2,FALSE,DATE(YEAR($AD689),MONTH($AD689),1),DATE(YEAR($AE689),MONTH($AE689),28)),0)</f>
      </c>
      <c r="AT689" s="18">
        <f>IFERROR(_xlfn.BETA.DIST(DATE(YEAR(AT$2),MONTH(AT$2),15),$AD$2,$AE$2,FALSE,DATE(YEAR($AD689),MONTH($AD689),1),DATE(YEAR($AE689),MONTH($AE689),28)),0)</f>
      </c>
      <c r="AU689" s="18">
        <f>IFERROR(_xlfn.BETA.DIST(DATE(YEAR(AU$2),MONTH(AU$2),15),$AD$2,$AE$2,FALSE,DATE(YEAR($AD689),MONTH($AD689),1),DATE(YEAR($AE689),MONTH($AE689),28)),0)</f>
      </c>
      <c r="AV689" s="18">
        <f>SUM(AG689:AU689)</f>
      </c>
      <c r="AW689" s="18">
        <f>IF(J689&lt;&gt;0,J689,IF($AV689=0,0,AG689/$AV689*$Z689))</f>
      </c>
      <c r="AX689" s="18">
        <f>IF(K689&lt;&gt;0,K689,IF($AV689=0,0,AH689/$AV689*$Z689))</f>
      </c>
      <c r="AY689" s="18">
        <f>IF(L689&lt;&gt;0,L689,IF($AV689=0,0,AI689/$AV689*$Z689))</f>
      </c>
      <c r="AZ689" s="18">
        <f>IF(M689&lt;&gt;0,M689,IF($AV689=0,0,AJ689/$AV689*$Z689))</f>
      </c>
      <c r="BA689" s="18">
        <f>IF(N689&lt;&gt;0,N689,IF($AV689=0,0,AK689/$AV689*$Z689))</f>
      </c>
      <c r="BB689" s="18">
        <f>IF(O689&lt;&gt;0,O689,IF($AV689=0,0,AL689/$AV689*$Z689))</f>
      </c>
      <c r="BC689" s="18">
        <f>IF(P689&lt;&gt;0,P689,IF($AV689=0,0,AM689/$AV689*$Z689))</f>
      </c>
      <c r="BD689" s="18">
        <f>IF(Q689&lt;&gt;0,Q689,IF($AV689=0,0,AN689/$AV689*$Z689))</f>
      </c>
      <c r="BE689" s="18">
        <f>IF(R689&lt;&gt;0,R689,IF($AV689=0,0,AO689/$AV689*$Z689))</f>
      </c>
      <c r="BF689" s="18">
        <f>IF(S689&lt;&gt;0,S689,IF($AV689=0,0,AP689/$AV689*$Z689))</f>
      </c>
      <c r="BG689" s="18">
        <f>IF(T689&lt;&gt;0,T689,IF($AV689=0,0,AQ689/$AV689*$Z689))</f>
      </c>
      <c r="BH689" s="18">
        <f>IF(U689&lt;&gt;0,U689,IF($AV689=0,0,AR689/$AV689*$Z689))</f>
      </c>
      <c r="BI689" s="18">
        <f>IF(V689&lt;&gt;0,V689,IF($AV689=0,0,AS689/$AV689*$Z689))</f>
      </c>
      <c r="BJ689" s="18">
        <f>IF(W689&lt;&gt;0,W689,IF($AV689=0,0,AT689/$AV689*$Z689))</f>
      </c>
      <c r="BK689" s="18">
        <f>IF(X689&lt;&gt;0,X689,IF($AV689=0,0,AU689/$AV689*$Z689))</f>
      </c>
      <c r="BL689" s="18">
        <f>SUM(AW689:BK689)</f>
      </c>
      <c r="BM689" s="18">
        <f>I689-BL689</f>
      </c>
    </row>
    <row r="690" outlineLevel="3">
      <c r="A690" s="17" t="str">
        <v>14.6.7</v>
      </c>
      <c r="B690" s="17" t="str">
        <v/>
      </c>
      <c r="C690" s="17" t="str">
        <v/>
      </c>
      <c r="D690" s="17" t="str">
        <v/>
      </c>
      <c r="E690" s="17" t="str">
        <v>14.6.7</v>
      </c>
      <c r="F690" s="17" t="str">
        <v>One single phase 66 kV neutral point Current Transformer</v>
      </c>
      <c r="G690" s="17">
        <v>3379.89</v>
      </c>
      <c r="H690" s="17" t="str">
        <v/>
      </c>
      <c r="I690" s="17" t="str">
        <v/>
      </c>
      <c r="J690" s="17" t="str">
        <v/>
      </c>
      <c r="K690" s="17" t="str">
        <v/>
      </c>
      <c r="L690" s="17" t="str">
        <v/>
      </c>
      <c r="M690" s="17" t="str">
        <v/>
      </c>
      <c r="N690" s="17" t="str">
        <v/>
      </c>
      <c r="O690" s="17" t="str">
        <v/>
      </c>
      <c r="P690" s="17" t="str">
        <v/>
      </c>
      <c r="Q690" s="17" t="str">
        <v/>
      </c>
      <c r="R690" s="17" t="str">
        <v/>
      </c>
      <c r="S690" s="17" t="str">
        <v/>
      </c>
      <c r="T690" s="17" t="str">
        <v/>
      </c>
      <c r="U690" s="17" t="str">
        <v/>
      </c>
      <c r="V690" s="17" t="str">
        <v/>
      </c>
      <c r="W690" s="17" t="str">
        <v/>
      </c>
      <c r="X690" s="17" t="str">
        <v/>
      </c>
      <c r="Y690" s="17" t="str">
        <v/>
      </c>
      <c r="Z690" s="17" t="str">
        <v/>
      </c>
      <c r="AA690" s="17" t="str">
        <v/>
      </c>
      <c r="AB690" s="17" t="str">
        <v/>
      </c>
      <c r="AC690" s="17" t="str">
        <v/>
      </c>
      <c r="AD690" s="17" t="str">
        <v/>
      </c>
      <c r="AE690" s="17" t="str">
        <v/>
      </c>
      <c r="AF690" s="5" t="str">
        <v/>
      </c>
      <c r="AG690" s="18">
        <f>IFERROR(_xlfn.BETA.DIST(DATE(YEAR(AG$2),MONTH(AG$2),15),$AD$2,$AE$2,FALSE,DATE(YEAR($AD690),MONTH($AD690),1),DATE(YEAR($AE690),MONTH($AE690),28)),0)</f>
      </c>
      <c r="AH690" s="18">
        <f>IFERROR(_xlfn.BETA.DIST(DATE(YEAR(AH$2),MONTH(AH$2),15),$AD$2,$AE$2,FALSE,DATE(YEAR($AD690),MONTH($AD690),1),DATE(YEAR($AE690),MONTH($AE690),28)),0)</f>
      </c>
      <c r="AI690" s="18">
        <f>IFERROR(_xlfn.BETA.DIST(DATE(YEAR(AI$2),MONTH(AI$2),15),$AD$2,$AE$2,FALSE,DATE(YEAR($AD690),MONTH($AD690),1),DATE(YEAR($AE690),MONTH($AE690),28)),0)</f>
      </c>
      <c r="AJ690" s="18">
        <f>IFERROR(_xlfn.BETA.DIST(DATE(YEAR(AJ$2),MONTH(AJ$2),15),$AD$2,$AE$2,FALSE,DATE(YEAR($AD690),MONTH($AD690),1),DATE(YEAR($AE690),MONTH($AE690),28)),0)</f>
      </c>
      <c r="AK690" s="18">
        <f>IFERROR(_xlfn.BETA.DIST(DATE(YEAR(AK$2),MONTH(AK$2),15),$AD$2,$AE$2,FALSE,DATE(YEAR($AD690),MONTH($AD690),1),DATE(YEAR($AE690),MONTH($AE690),28)),0)</f>
      </c>
      <c r="AL690" s="18">
        <f>IFERROR(_xlfn.BETA.DIST(DATE(YEAR(AL$2),MONTH(AL$2),15),$AD$2,$AE$2,FALSE,DATE(YEAR($AD690),MONTH($AD690),1),DATE(YEAR($AE690),MONTH($AE690),28)),0)</f>
      </c>
      <c r="AM690" s="18">
        <f>IFERROR(_xlfn.BETA.DIST(DATE(YEAR(AM$2),MONTH(AM$2),15),$AD$2,$AE$2,FALSE,DATE(YEAR($AD690),MONTH($AD690),1),DATE(YEAR($AE690),MONTH($AE690),28)),0)</f>
      </c>
      <c r="AN690" s="18">
        <f>IFERROR(_xlfn.BETA.DIST(DATE(YEAR(AN$2),MONTH(AN$2),15),$AD$2,$AE$2,FALSE,DATE(YEAR($AD690),MONTH($AD690),1),DATE(YEAR($AE690),MONTH($AE690),28)),0)</f>
      </c>
      <c r="AO690" s="18">
        <f>IFERROR(_xlfn.BETA.DIST(DATE(YEAR(AO$2),MONTH(AO$2),15),$AD$2,$AE$2,FALSE,DATE(YEAR($AD690),MONTH($AD690),1),DATE(YEAR($AE690),MONTH($AE690),28)),0)</f>
      </c>
      <c r="AP690" s="18">
        <f>IFERROR(_xlfn.BETA.DIST(DATE(YEAR(AP$2),MONTH(AP$2),15),$AD$2,$AE$2,FALSE,DATE(YEAR($AD690),MONTH($AD690),1),DATE(YEAR($AE690),MONTH($AE690),28)),0)</f>
      </c>
      <c r="AQ690" s="18">
        <f>IFERROR(_xlfn.BETA.DIST(DATE(YEAR(AQ$2),MONTH(AQ$2),15),$AD$2,$AE$2,FALSE,DATE(YEAR($AD690),MONTH($AD690),1),DATE(YEAR($AE690),MONTH($AE690),28)),0)</f>
      </c>
      <c r="AR690" s="18">
        <f>IFERROR(_xlfn.BETA.DIST(DATE(YEAR(AR$2),MONTH(AR$2),15),$AD$2,$AE$2,FALSE,DATE(YEAR($AD690),MONTH($AD690),1),DATE(YEAR($AE690),MONTH($AE690),28)),0)</f>
      </c>
      <c r="AS690" s="18">
        <f>IFERROR(_xlfn.BETA.DIST(DATE(YEAR(AS$2),MONTH(AS$2),15),$AD$2,$AE$2,FALSE,DATE(YEAR($AD690),MONTH($AD690),1),DATE(YEAR($AE690),MONTH($AE690),28)),0)</f>
      </c>
      <c r="AT690" s="18">
        <f>IFERROR(_xlfn.BETA.DIST(DATE(YEAR(AT$2),MONTH(AT$2),15),$AD$2,$AE$2,FALSE,DATE(YEAR($AD690),MONTH($AD690),1),DATE(YEAR($AE690),MONTH($AE690),28)),0)</f>
      </c>
      <c r="AU690" s="18">
        <f>IFERROR(_xlfn.BETA.DIST(DATE(YEAR(AU$2),MONTH(AU$2),15),$AD$2,$AE$2,FALSE,DATE(YEAR($AD690),MONTH($AD690),1),DATE(YEAR($AE690),MONTH($AE690),28)),0)</f>
      </c>
      <c r="AV690" s="18">
        <f>SUM(AG690:AU690)</f>
      </c>
      <c r="AW690" s="18">
        <f>IF(J690&lt;&gt;0,J690,IF($AV690=0,0,AG690/$AV690*$Z690))</f>
      </c>
      <c r="AX690" s="18">
        <f>IF(K690&lt;&gt;0,K690,IF($AV690=0,0,AH690/$AV690*$Z690))</f>
      </c>
      <c r="AY690" s="18">
        <f>IF(L690&lt;&gt;0,L690,IF($AV690=0,0,AI690/$AV690*$Z690))</f>
      </c>
      <c r="AZ690" s="18">
        <f>IF(M690&lt;&gt;0,M690,IF($AV690=0,0,AJ690/$AV690*$Z690))</f>
      </c>
      <c r="BA690" s="18">
        <f>IF(N690&lt;&gt;0,N690,IF($AV690=0,0,AK690/$AV690*$Z690))</f>
      </c>
      <c r="BB690" s="18">
        <f>IF(O690&lt;&gt;0,O690,IF($AV690=0,0,AL690/$AV690*$Z690))</f>
      </c>
      <c r="BC690" s="18">
        <f>IF(P690&lt;&gt;0,P690,IF($AV690=0,0,AM690/$AV690*$Z690))</f>
      </c>
      <c r="BD690" s="18">
        <f>IF(Q690&lt;&gt;0,Q690,IF($AV690=0,0,AN690/$AV690*$Z690))</f>
      </c>
      <c r="BE690" s="18">
        <f>IF(R690&lt;&gt;0,R690,IF($AV690=0,0,AO690/$AV690*$Z690))</f>
      </c>
      <c r="BF690" s="18">
        <f>IF(S690&lt;&gt;0,S690,IF($AV690=0,0,AP690/$AV690*$Z690))</f>
      </c>
      <c r="BG690" s="18">
        <f>IF(T690&lt;&gt;0,T690,IF($AV690=0,0,AQ690/$AV690*$Z690))</f>
      </c>
      <c r="BH690" s="18">
        <f>IF(U690&lt;&gt;0,U690,IF($AV690=0,0,AR690/$AV690*$Z690))</f>
      </c>
      <c r="BI690" s="18">
        <f>IF(V690&lt;&gt;0,V690,IF($AV690=0,0,AS690/$AV690*$Z690))</f>
      </c>
      <c r="BJ690" s="18">
        <f>IF(W690&lt;&gt;0,W690,IF($AV690=0,0,AT690/$AV690*$Z690))</f>
      </c>
      <c r="BK690" s="18">
        <f>IF(X690&lt;&gt;0,X690,IF($AV690=0,0,AU690/$AV690*$Z690))</f>
      </c>
      <c r="BL690" s="18">
        <f>SUM(AW690:BK690)</f>
      </c>
      <c r="BM690" s="17" t="str">
        <v/>
      </c>
    </row>
    <row r="691" outlineLevel="4">
      <c r="A691" s="5" t="str">
        <v>14.6.7</v>
      </c>
      <c r="B691" s="5" t="str">
        <v/>
      </c>
      <c r="C691" s="5" t="str">
        <v>BSKDGNGENGR05</v>
      </c>
      <c r="D691" s="5" t="str">
        <v>BSKDGNGENGR05</v>
      </c>
      <c r="E691" s="19">
        <f>IFERROR(_xlfn.XLOOKUP(F691,Assumptions!B:B,Assumptions!C:C),0)</f>
      </c>
      <c r="F691" s="5" t="str">
        <v>Advanced Payment</v>
      </c>
      <c r="G691" s="5" t="str">
        <v/>
      </c>
      <c r="H691" s="18">
        <f>G690*E691</f>
      </c>
      <c r="I691" s="18">
        <f>H691*(1-0)</f>
      </c>
      <c r="J691" s="18">
        <v>0</v>
      </c>
      <c r="K691" s="18">
        <v>0</v>
      </c>
      <c r="L691" s="18">
        <v>0</v>
      </c>
      <c r="M691" s="18">
        <v>0</v>
      </c>
      <c r="N691" s="18">
        <v>0</v>
      </c>
      <c r="O691" s="18">
        <v>0</v>
      </c>
      <c r="P691" s="18">
        <v>0</v>
      </c>
      <c r="Q691" s="18">
        <v>0</v>
      </c>
      <c r="R691" s="18">
        <v>0</v>
      </c>
      <c r="S691" s="18">
        <v>0</v>
      </c>
      <c r="T691" s="18">
        <v>0</v>
      </c>
      <c r="U691" s="18">
        <v>0</v>
      </c>
      <c r="V691" s="18">
        <v>0</v>
      </c>
      <c r="W691" s="18">
        <v>0</v>
      </c>
      <c r="X691" s="18">
        <v>0</v>
      </c>
      <c r="Y691" s="18">
        <f>SUM(J691:X691)</f>
      </c>
      <c r="Z691" s="18">
        <f>I691-Y691</f>
      </c>
      <c r="AA691" s="20">
        <v>46026</v>
      </c>
      <c r="AB691" s="20">
        <v>46026</v>
      </c>
      <c r="AC691" s="18">
        <f>IFERROR(_xlfn.XLOOKUP(F691,Assumptions!B:B,Assumptions!D:D),0)</f>
      </c>
      <c r="AD691" s="20">
        <f>AA691+AC691</f>
      </c>
      <c r="AE691" s="20">
        <f>AC691+AB691</f>
      </c>
      <c r="AF691" s="5" t="str">
        <v/>
      </c>
      <c r="AG691" s="18">
        <f>IFERROR(_xlfn.BETA.DIST(DATE(YEAR(AG$2),MONTH(AG$2),15),$AD$2,$AE$2,FALSE,DATE(YEAR($AD691),MONTH($AD691),1),DATE(YEAR($AE691),MONTH($AE691),28)),0)</f>
      </c>
      <c r="AH691" s="18">
        <f>IFERROR(_xlfn.BETA.DIST(DATE(YEAR(AH$2),MONTH(AH$2),15),$AD$2,$AE$2,FALSE,DATE(YEAR($AD691),MONTH($AD691),1),DATE(YEAR($AE691),MONTH($AE691),28)),0)</f>
      </c>
      <c r="AI691" s="18">
        <f>IFERROR(_xlfn.BETA.DIST(DATE(YEAR(AI$2),MONTH(AI$2),15),$AD$2,$AE$2,FALSE,DATE(YEAR($AD691),MONTH($AD691),1),DATE(YEAR($AE691),MONTH($AE691),28)),0)</f>
      </c>
      <c r="AJ691" s="18">
        <f>IFERROR(_xlfn.BETA.DIST(DATE(YEAR(AJ$2),MONTH(AJ$2),15),$AD$2,$AE$2,FALSE,DATE(YEAR($AD691),MONTH($AD691),1),DATE(YEAR($AE691),MONTH($AE691),28)),0)</f>
      </c>
      <c r="AK691" s="18">
        <f>IFERROR(_xlfn.BETA.DIST(DATE(YEAR(AK$2),MONTH(AK$2),15),$AD$2,$AE$2,FALSE,DATE(YEAR($AD691),MONTH($AD691),1),DATE(YEAR($AE691),MONTH($AE691),28)),0)</f>
      </c>
      <c r="AL691" s="18">
        <f>IFERROR(_xlfn.BETA.DIST(DATE(YEAR(AL$2),MONTH(AL$2),15),$AD$2,$AE$2,FALSE,DATE(YEAR($AD691),MONTH($AD691),1),DATE(YEAR($AE691),MONTH($AE691),28)),0)</f>
      </c>
      <c r="AM691" s="18">
        <f>IFERROR(_xlfn.BETA.DIST(DATE(YEAR(AM$2),MONTH(AM$2),15),$AD$2,$AE$2,FALSE,DATE(YEAR($AD691),MONTH($AD691),1),DATE(YEAR($AE691),MONTH($AE691),28)),0)</f>
      </c>
      <c r="AN691" s="18">
        <f>IFERROR(_xlfn.BETA.DIST(DATE(YEAR(AN$2),MONTH(AN$2),15),$AD$2,$AE$2,FALSE,DATE(YEAR($AD691),MONTH($AD691),1),DATE(YEAR($AE691),MONTH($AE691),28)),0)</f>
      </c>
      <c r="AO691" s="18">
        <f>IFERROR(_xlfn.BETA.DIST(DATE(YEAR(AO$2),MONTH(AO$2),15),$AD$2,$AE$2,FALSE,DATE(YEAR($AD691),MONTH($AD691),1),DATE(YEAR($AE691),MONTH($AE691),28)),0)</f>
      </c>
      <c r="AP691" s="18">
        <f>IFERROR(_xlfn.BETA.DIST(DATE(YEAR(AP$2),MONTH(AP$2),15),$AD$2,$AE$2,FALSE,DATE(YEAR($AD691),MONTH($AD691),1),DATE(YEAR($AE691),MONTH($AE691),28)),0)</f>
      </c>
      <c r="AQ691" s="18">
        <f>IFERROR(_xlfn.BETA.DIST(DATE(YEAR(AQ$2),MONTH(AQ$2),15),$AD$2,$AE$2,FALSE,DATE(YEAR($AD691),MONTH($AD691),1),DATE(YEAR($AE691),MONTH($AE691),28)),0)</f>
      </c>
      <c r="AR691" s="18">
        <f>IFERROR(_xlfn.BETA.DIST(DATE(YEAR(AR$2),MONTH(AR$2),15),$AD$2,$AE$2,FALSE,DATE(YEAR($AD691),MONTH($AD691),1),DATE(YEAR($AE691),MONTH($AE691),28)),0)</f>
      </c>
      <c r="AS691" s="18">
        <f>IFERROR(_xlfn.BETA.DIST(DATE(YEAR(AS$2),MONTH(AS$2),15),$AD$2,$AE$2,FALSE,DATE(YEAR($AD691),MONTH($AD691),1),DATE(YEAR($AE691),MONTH($AE691),28)),0)</f>
      </c>
      <c r="AT691" s="18">
        <f>IFERROR(_xlfn.BETA.DIST(DATE(YEAR(AT$2),MONTH(AT$2),15),$AD$2,$AE$2,FALSE,DATE(YEAR($AD691),MONTH($AD691),1),DATE(YEAR($AE691),MONTH($AE691),28)),0)</f>
      </c>
      <c r="AU691" s="18">
        <f>IFERROR(_xlfn.BETA.DIST(DATE(YEAR(AU$2),MONTH(AU$2),15),$AD$2,$AE$2,FALSE,DATE(YEAR($AD691),MONTH($AD691),1),DATE(YEAR($AE691),MONTH($AE691),28)),0)</f>
      </c>
      <c r="AV691" s="18">
        <f>SUM(AG691:AU691)</f>
      </c>
      <c r="AW691" s="18">
        <f>IF(J691&lt;&gt;0,J691,IF($AV691=0,0,AG691/$AV691*$Z691))</f>
      </c>
      <c r="AX691" s="18">
        <f>IF(K691&lt;&gt;0,K691,IF($AV691=0,0,AH691/$AV691*$Z691))</f>
      </c>
      <c r="AY691" s="18">
        <f>IF(L691&lt;&gt;0,L691,IF($AV691=0,0,AI691/$AV691*$Z691))</f>
      </c>
      <c r="AZ691" s="18">
        <f>IF(M691&lt;&gt;0,M691,IF($AV691=0,0,AJ691/$AV691*$Z691))</f>
      </c>
      <c r="BA691" s="18">
        <f>IF(N691&lt;&gt;0,N691,IF($AV691=0,0,AK691/$AV691*$Z691))</f>
      </c>
      <c r="BB691" s="18">
        <f>IF(O691&lt;&gt;0,O691,IF($AV691=0,0,AL691/$AV691*$Z691))</f>
      </c>
      <c r="BC691" s="18">
        <f>IF(P691&lt;&gt;0,P691,IF($AV691=0,0,AM691/$AV691*$Z691))</f>
      </c>
      <c r="BD691" s="18">
        <f>IF(Q691&lt;&gt;0,Q691,IF($AV691=0,0,AN691/$AV691*$Z691))</f>
      </c>
      <c r="BE691" s="18">
        <f>IF(R691&lt;&gt;0,R691,IF($AV691=0,0,AO691/$AV691*$Z691))</f>
      </c>
      <c r="BF691" s="18">
        <f>IF(S691&lt;&gt;0,S691,IF($AV691=0,0,AP691/$AV691*$Z691))</f>
      </c>
      <c r="BG691" s="18">
        <f>IF(T691&lt;&gt;0,T691,IF($AV691=0,0,AQ691/$AV691*$Z691))</f>
      </c>
      <c r="BH691" s="18">
        <f>IF(U691&lt;&gt;0,U691,IF($AV691=0,0,AR691/$AV691*$Z691))</f>
      </c>
      <c r="BI691" s="18">
        <f>IF(V691&lt;&gt;0,V691,IF($AV691=0,0,AS691/$AV691*$Z691))</f>
      </c>
      <c r="BJ691" s="18">
        <f>IF(W691&lt;&gt;0,W691,IF($AV691=0,0,AT691/$AV691*$Z691))</f>
      </c>
      <c r="BK691" s="18">
        <f>IF(X691&lt;&gt;0,X691,IF($AV691=0,0,AU691/$AV691*$Z691))</f>
      </c>
      <c r="BL691" s="18">
        <f>SUM(AW691:BK691)</f>
      </c>
      <c r="BM691" s="18">
        <f>I691-BL691</f>
      </c>
    </row>
    <row r="692" outlineLevel="4">
      <c r="A692" s="5" t="str">
        <v>14.6.7</v>
      </c>
      <c r="B692" s="5" t="str">
        <v/>
      </c>
      <c r="C692" s="5" t="str">
        <v>BSPRELGENCT19</v>
      </c>
      <c r="D692" s="5" t="str">
        <v>BSPRELGENCT19</v>
      </c>
      <c r="E692" s="19">
        <f>IFERROR(_xlfn.XLOOKUP(F692,Assumptions!B:B,Assumptions!C:C),0)</f>
      </c>
      <c r="F692" s="5" t="str">
        <v>Site Delivery USD</v>
      </c>
      <c r="G692" s="5" t="str">
        <v/>
      </c>
      <c r="H692" s="18">
        <f>G690*E692</f>
      </c>
      <c r="I692" s="18">
        <f>H692*(1-0)</f>
      </c>
      <c r="J692" s="18">
        <v>0</v>
      </c>
      <c r="K692" s="18">
        <v>0</v>
      </c>
      <c r="L692" s="18">
        <v>0</v>
      </c>
      <c r="M692" s="18">
        <v>0</v>
      </c>
      <c r="N692" s="18">
        <v>0</v>
      </c>
      <c r="O692" s="18">
        <v>0</v>
      </c>
      <c r="P692" s="18">
        <v>0</v>
      </c>
      <c r="Q692" s="18">
        <v>0</v>
      </c>
      <c r="R692" s="18">
        <v>0</v>
      </c>
      <c r="S692" s="18">
        <v>0</v>
      </c>
      <c r="T692" s="18">
        <v>0</v>
      </c>
      <c r="U692" s="18">
        <v>0</v>
      </c>
      <c r="V692" s="18">
        <v>0</v>
      </c>
      <c r="W692" s="18">
        <v>0</v>
      </c>
      <c r="X692" s="18">
        <v>0</v>
      </c>
      <c r="Y692" s="18">
        <f>SUM(J692:X692)</f>
      </c>
      <c r="Z692" s="18">
        <f>I692-Y692</f>
      </c>
      <c r="AA692" s="20">
        <v>46272</v>
      </c>
      <c r="AB692" s="20">
        <v>46272</v>
      </c>
      <c r="AC692" s="18">
        <f>IFERROR(_xlfn.XLOOKUP(F692,Assumptions!B:B,Assumptions!D:D),0)</f>
      </c>
      <c r="AD692" s="20">
        <f>AA692+AC692</f>
      </c>
      <c r="AE692" s="20">
        <f>AC692+AB692</f>
      </c>
      <c r="AF692" s="5" t="str">
        <v/>
      </c>
      <c r="AG692" s="18">
        <f>IFERROR(_xlfn.BETA.DIST(DATE(YEAR(AG$2),MONTH(AG$2),15),$AD$2,$AE$2,FALSE,DATE(YEAR($AD692),MONTH($AD692),1),DATE(YEAR($AE692),MONTH($AE692),28)),0)</f>
      </c>
      <c r="AH692" s="18">
        <f>IFERROR(_xlfn.BETA.DIST(DATE(YEAR(AH$2),MONTH(AH$2),15),$AD$2,$AE$2,FALSE,DATE(YEAR($AD692),MONTH($AD692),1),DATE(YEAR($AE692),MONTH($AE692),28)),0)</f>
      </c>
      <c r="AI692" s="18">
        <f>IFERROR(_xlfn.BETA.DIST(DATE(YEAR(AI$2),MONTH(AI$2),15),$AD$2,$AE$2,FALSE,DATE(YEAR($AD692),MONTH($AD692),1),DATE(YEAR($AE692),MONTH($AE692),28)),0)</f>
      </c>
      <c r="AJ692" s="18">
        <f>IFERROR(_xlfn.BETA.DIST(DATE(YEAR(AJ$2),MONTH(AJ$2),15),$AD$2,$AE$2,FALSE,DATE(YEAR($AD692),MONTH($AD692),1),DATE(YEAR($AE692),MONTH($AE692),28)),0)</f>
      </c>
      <c r="AK692" s="18">
        <f>IFERROR(_xlfn.BETA.DIST(DATE(YEAR(AK$2),MONTH(AK$2),15),$AD$2,$AE$2,FALSE,DATE(YEAR($AD692),MONTH($AD692),1),DATE(YEAR($AE692),MONTH($AE692),28)),0)</f>
      </c>
      <c r="AL692" s="18">
        <f>IFERROR(_xlfn.BETA.DIST(DATE(YEAR(AL$2),MONTH(AL$2),15),$AD$2,$AE$2,FALSE,DATE(YEAR($AD692),MONTH($AD692),1),DATE(YEAR($AE692),MONTH($AE692),28)),0)</f>
      </c>
      <c r="AM692" s="18">
        <f>IFERROR(_xlfn.BETA.DIST(DATE(YEAR(AM$2),MONTH(AM$2),15),$AD$2,$AE$2,FALSE,DATE(YEAR($AD692),MONTH($AD692),1),DATE(YEAR($AE692),MONTH($AE692),28)),0)</f>
      </c>
      <c r="AN692" s="18">
        <f>IFERROR(_xlfn.BETA.DIST(DATE(YEAR(AN$2),MONTH(AN$2),15),$AD$2,$AE$2,FALSE,DATE(YEAR($AD692),MONTH($AD692),1),DATE(YEAR($AE692),MONTH($AE692),28)),0)</f>
      </c>
      <c r="AO692" s="18">
        <f>IFERROR(_xlfn.BETA.DIST(DATE(YEAR(AO$2),MONTH(AO$2),15),$AD$2,$AE$2,FALSE,DATE(YEAR($AD692),MONTH($AD692),1),DATE(YEAR($AE692),MONTH($AE692),28)),0)</f>
      </c>
      <c r="AP692" s="18">
        <f>IFERROR(_xlfn.BETA.DIST(DATE(YEAR(AP$2),MONTH(AP$2),15),$AD$2,$AE$2,FALSE,DATE(YEAR($AD692),MONTH($AD692),1),DATE(YEAR($AE692),MONTH($AE692),28)),0)</f>
      </c>
      <c r="AQ692" s="18">
        <f>IFERROR(_xlfn.BETA.DIST(DATE(YEAR(AQ$2),MONTH(AQ$2),15),$AD$2,$AE$2,FALSE,DATE(YEAR($AD692),MONTH($AD692),1),DATE(YEAR($AE692),MONTH($AE692),28)),0)</f>
      </c>
      <c r="AR692" s="18">
        <f>IFERROR(_xlfn.BETA.DIST(DATE(YEAR(AR$2),MONTH(AR$2),15),$AD$2,$AE$2,FALSE,DATE(YEAR($AD692),MONTH($AD692),1),DATE(YEAR($AE692),MONTH($AE692),28)),0)</f>
      </c>
      <c r="AS692" s="18">
        <f>IFERROR(_xlfn.BETA.DIST(DATE(YEAR(AS$2),MONTH(AS$2),15),$AD$2,$AE$2,FALSE,DATE(YEAR($AD692),MONTH($AD692),1),DATE(YEAR($AE692),MONTH($AE692),28)),0)</f>
      </c>
      <c r="AT692" s="18">
        <f>IFERROR(_xlfn.BETA.DIST(DATE(YEAR(AT$2),MONTH(AT$2),15),$AD$2,$AE$2,FALSE,DATE(YEAR($AD692),MONTH($AD692),1),DATE(YEAR($AE692),MONTH($AE692),28)),0)</f>
      </c>
      <c r="AU692" s="18">
        <f>IFERROR(_xlfn.BETA.DIST(DATE(YEAR(AU$2),MONTH(AU$2),15),$AD$2,$AE$2,FALSE,DATE(YEAR($AD692),MONTH($AD692),1),DATE(YEAR($AE692),MONTH($AE692),28)),0)</f>
      </c>
      <c r="AV692" s="18">
        <f>SUM(AG692:AU692)</f>
      </c>
      <c r="AW692" s="18">
        <f>IF(J692&lt;&gt;0,J692,IF($AV692=0,0,AG692/$AV692*$Z692))</f>
      </c>
      <c r="AX692" s="18">
        <f>IF(K692&lt;&gt;0,K692,IF($AV692=0,0,AH692/$AV692*$Z692))</f>
      </c>
      <c r="AY692" s="18">
        <f>IF(L692&lt;&gt;0,L692,IF($AV692=0,0,AI692/$AV692*$Z692))</f>
      </c>
      <c r="AZ692" s="18">
        <f>IF(M692&lt;&gt;0,M692,IF($AV692=0,0,AJ692/$AV692*$Z692))</f>
      </c>
      <c r="BA692" s="18">
        <f>IF(N692&lt;&gt;0,N692,IF($AV692=0,0,AK692/$AV692*$Z692))</f>
      </c>
      <c r="BB692" s="18">
        <f>IF(O692&lt;&gt;0,O692,IF($AV692=0,0,AL692/$AV692*$Z692))</f>
      </c>
      <c r="BC692" s="18">
        <f>IF(P692&lt;&gt;0,P692,IF($AV692=0,0,AM692/$AV692*$Z692))</f>
      </c>
      <c r="BD692" s="18">
        <f>IF(Q692&lt;&gt;0,Q692,IF($AV692=0,0,AN692/$AV692*$Z692))</f>
      </c>
      <c r="BE692" s="18">
        <f>IF(R692&lt;&gt;0,R692,IF($AV692=0,0,AO692/$AV692*$Z692))</f>
      </c>
      <c r="BF692" s="18">
        <f>IF(S692&lt;&gt;0,S692,IF($AV692=0,0,AP692/$AV692*$Z692))</f>
      </c>
      <c r="BG692" s="18">
        <f>IF(T692&lt;&gt;0,T692,IF($AV692=0,0,AQ692/$AV692*$Z692))</f>
      </c>
      <c r="BH692" s="18">
        <f>IF(U692&lt;&gt;0,U692,IF($AV692=0,0,AR692/$AV692*$Z692))</f>
      </c>
      <c r="BI692" s="18">
        <f>IF(V692&lt;&gt;0,V692,IF($AV692=0,0,AS692/$AV692*$Z692))</f>
      </c>
      <c r="BJ692" s="18">
        <f>IF(W692&lt;&gt;0,W692,IF($AV692=0,0,AT692/$AV692*$Z692))</f>
      </c>
      <c r="BK692" s="18">
        <f>IF(X692&lt;&gt;0,X692,IF($AV692=0,0,AU692/$AV692*$Z692))</f>
      </c>
      <c r="BL692" s="18">
        <f>SUM(AW692:BK692)</f>
      </c>
      <c r="BM692" s="18">
        <f>I692-BL692</f>
      </c>
    </row>
    <row r="693" outlineLevel="4">
      <c r="A693" s="5" t="str">
        <v>14.6.7</v>
      </c>
      <c r="B693" s="5" t="str">
        <v/>
      </c>
      <c r="C693" s="5" t="str">
        <v>BSKDGNGENGR07</v>
      </c>
      <c r="D693" s="5" t="str">
        <v>BSKDGNGENGR07</v>
      </c>
      <c r="E693" s="19">
        <f>IFERROR(_xlfn.XLOOKUP(F693,Assumptions!B:B,Assumptions!C:C),0)</f>
      </c>
      <c r="F693" s="5" t="str">
        <v>Retention</v>
      </c>
      <c r="G693" s="5" t="str">
        <v/>
      </c>
      <c r="H693" s="18">
        <f>G690*E693</f>
      </c>
      <c r="I693" s="18">
        <f>H693*(1-0)</f>
      </c>
      <c r="J693" s="18">
        <v>0</v>
      </c>
      <c r="K693" s="18">
        <v>0</v>
      </c>
      <c r="L693" s="18">
        <v>0</v>
      </c>
      <c r="M693" s="18">
        <v>0</v>
      </c>
      <c r="N693" s="18">
        <v>0</v>
      </c>
      <c r="O693" s="18">
        <v>0</v>
      </c>
      <c r="P693" s="18">
        <v>0</v>
      </c>
      <c r="Q693" s="18">
        <v>0</v>
      </c>
      <c r="R693" s="18">
        <v>0</v>
      </c>
      <c r="S693" s="18">
        <v>0</v>
      </c>
      <c r="T693" s="18">
        <v>0</v>
      </c>
      <c r="U693" s="18">
        <v>0</v>
      </c>
      <c r="V693" s="18">
        <v>0</v>
      </c>
      <c r="W693" s="18">
        <v>0</v>
      </c>
      <c r="X693" s="18">
        <v>0</v>
      </c>
      <c r="Y693" s="18">
        <f>SUM(J693:X693)</f>
      </c>
      <c r="Z693" s="18">
        <f>I693-Y693</f>
      </c>
      <c r="AA693" s="20">
        <v>46483</v>
      </c>
      <c r="AB693" s="20">
        <v>46483</v>
      </c>
      <c r="AC693" s="18">
        <f>IFERROR(_xlfn.XLOOKUP(F693,Assumptions!B:B,Assumptions!D:D),0)</f>
      </c>
      <c r="AD693" s="20">
        <f>AA693+AC693</f>
      </c>
      <c r="AE693" s="20">
        <f>AC693+AB693</f>
      </c>
      <c r="AF693" s="5" t="str">
        <v/>
      </c>
      <c r="AG693" s="18">
        <f>IFERROR(_xlfn.BETA.DIST(DATE(YEAR(AG$2),MONTH(AG$2),15),$AD$2,$AE$2,FALSE,DATE(YEAR($AD693),MONTH($AD693),1),DATE(YEAR($AE693),MONTH($AE693),28)),0)</f>
      </c>
      <c r="AH693" s="18">
        <f>IFERROR(_xlfn.BETA.DIST(DATE(YEAR(AH$2),MONTH(AH$2),15),$AD$2,$AE$2,FALSE,DATE(YEAR($AD693),MONTH($AD693),1),DATE(YEAR($AE693),MONTH($AE693),28)),0)</f>
      </c>
      <c r="AI693" s="18">
        <f>IFERROR(_xlfn.BETA.DIST(DATE(YEAR(AI$2),MONTH(AI$2),15),$AD$2,$AE$2,FALSE,DATE(YEAR($AD693),MONTH($AD693),1),DATE(YEAR($AE693),MONTH($AE693),28)),0)</f>
      </c>
      <c r="AJ693" s="18">
        <f>IFERROR(_xlfn.BETA.DIST(DATE(YEAR(AJ$2),MONTH(AJ$2),15),$AD$2,$AE$2,FALSE,DATE(YEAR($AD693),MONTH($AD693),1),DATE(YEAR($AE693),MONTH($AE693),28)),0)</f>
      </c>
      <c r="AK693" s="18">
        <f>IFERROR(_xlfn.BETA.DIST(DATE(YEAR(AK$2),MONTH(AK$2),15),$AD$2,$AE$2,FALSE,DATE(YEAR($AD693),MONTH($AD693),1),DATE(YEAR($AE693),MONTH($AE693),28)),0)</f>
      </c>
      <c r="AL693" s="18">
        <f>IFERROR(_xlfn.BETA.DIST(DATE(YEAR(AL$2),MONTH(AL$2),15),$AD$2,$AE$2,FALSE,DATE(YEAR($AD693),MONTH($AD693),1),DATE(YEAR($AE693),MONTH($AE693),28)),0)</f>
      </c>
      <c r="AM693" s="18">
        <f>IFERROR(_xlfn.BETA.DIST(DATE(YEAR(AM$2),MONTH(AM$2),15),$AD$2,$AE$2,FALSE,DATE(YEAR($AD693),MONTH($AD693),1),DATE(YEAR($AE693),MONTH($AE693),28)),0)</f>
      </c>
      <c r="AN693" s="18">
        <f>IFERROR(_xlfn.BETA.DIST(DATE(YEAR(AN$2),MONTH(AN$2),15),$AD$2,$AE$2,FALSE,DATE(YEAR($AD693),MONTH($AD693),1),DATE(YEAR($AE693),MONTH($AE693),28)),0)</f>
      </c>
      <c r="AO693" s="18">
        <f>IFERROR(_xlfn.BETA.DIST(DATE(YEAR(AO$2),MONTH(AO$2),15),$AD$2,$AE$2,FALSE,DATE(YEAR($AD693),MONTH($AD693),1),DATE(YEAR($AE693),MONTH($AE693),28)),0)</f>
      </c>
      <c r="AP693" s="18">
        <f>IFERROR(_xlfn.BETA.DIST(DATE(YEAR(AP$2),MONTH(AP$2),15),$AD$2,$AE$2,FALSE,DATE(YEAR($AD693),MONTH($AD693),1),DATE(YEAR($AE693),MONTH($AE693),28)),0)</f>
      </c>
      <c r="AQ693" s="18">
        <f>IFERROR(_xlfn.BETA.DIST(DATE(YEAR(AQ$2),MONTH(AQ$2),15),$AD$2,$AE$2,FALSE,DATE(YEAR($AD693),MONTH($AD693),1),DATE(YEAR($AE693),MONTH($AE693),28)),0)</f>
      </c>
      <c r="AR693" s="18">
        <f>IFERROR(_xlfn.BETA.DIST(DATE(YEAR(AR$2),MONTH(AR$2),15),$AD$2,$AE$2,FALSE,DATE(YEAR($AD693),MONTH($AD693),1),DATE(YEAR($AE693),MONTH($AE693),28)),0)</f>
      </c>
      <c r="AS693" s="18">
        <f>IFERROR(_xlfn.BETA.DIST(DATE(YEAR(AS$2),MONTH(AS$2),15),$AD$2,$AE$2,FALSE,DATE(YEAR($AD693),MONTH($AD693),1),DATE(YEAR($AE693),MONTH($AE693),28)),0)</f>
      </c>
      <c r="AT693" s="18">
        <f>IFERROR(_xlfn.BETA.DIST(DATE(YEAR(AT$2),MONTH(AT$2),15),$AD$2,$AE$2,FALSE,DATE(YEAR($AD693),MONTH($AD693),1),DATE(YEAR($AE693),MONTH($AE693),28)),0)</f>
      </c>
      <c r="AU693" s="18">
        <f>IFERROR(_xlfn.BETA.DIST(DATE(YEAR(AU$2),MONTH(AU$2),15),$AD$2,$AE$2,FALSE,DATE(YEAR($AD693),MONTH($AD693),1),DATE(YEAR($AE693),MONTH($AE693),28)),0)</f>
      </c>
      <c r="AV693" s="18">
        <f>SUM(AG693:AU693)</f>
      </c>
      <c r="AW693" s="18">
        <f>IF(J693&lt;&gt;0,J693,IF($AV693=0,0,AG693/$AV693*$Z693))</f>
      </c>
      <c r="AX693" s="18">
        <f>IF(K693&lt;&gt;0,K693,IF($AV693=0,0,AH693/$AV693*$Z693))</f>
      </c>
      <c r="AY693" s="18">
        <f>IF(L693&lt;&gt;0,L693,IF($AV693=0,0,AI693/$AV693*$Z693))</f>
      </c>
      <c r="AZ693" s="18">
        <f>IF(M693&lt;&gt;0,M693,IF($AV693=0,0,AJ693/$AV693*$Z693))</f>
      </c>
      <c r="BA693" s="18">
        <f>IF(N693&lt;&gt;0,N693,IF($AV693=0,0,AK693/$AV693*$Z693))</f>
      </c>
      <c r="BB693" s="18">
        <f>IF(O693&lt;&gt;0,O693,IF($AV693=0,0,AL693/$AV693*$Z693))</f>
      </c>
      <c r="BC693" s="18">
        <f>IF(P693&lt;&gt;0,P693,IF($AV693=0,0,AM693/$AV693*$Z693))</f>
      </c>
      <c r="BD693" s="18">
        <f>IF(Q693&lt;&gt;0,Q693,IF($AV693=0,0,AN693/$AV693*$Z693))</f>
      </c>
      <c r="BE693" s="18">
        <f>IF(R693&lt;&gt;0,R693,IF($AV693=0,0,AO693/$AV693*$Z693))</f>
      </c>
      <c r="BF693" s="18">
        <f>IF(S693&lt;&gt;0,S693,IF($AV693=0,0,AP693/$AV693*$Z693))</f>
      </c>
      <c r="BG693" s="18">
        <f>IF(T693&lt;&gt;0,T693,IF($AV693=0,0,AQ693/$AV693*$Z693))</f>
      </c>
      <c r="BH693" s="18">
        <f>IF(U693&lt;&gt;0,U693,IF($AV693=0,0,AR693/$AV693*$Z693))</f>
      </c>
      <c r="BI693" s="18">
        <f>IF(V693&lt;&gt;0,V693,IF($AV693=0,0,AS693/$AV693*$Z693))</f>
      </c>
      <c r="BJ693" s="18">
        <f>IF(W693&lt;&gt;0,W693,IF($AV693=0,0,AT693/$AV693*$Z693))</f>
      </c>
      <c r="BK693" s="18">
        <f>IF(X693&lt;&gt;0,X693,IF($AV693=0,0,AU693/$AV693*$Z693))</f>
      </c>
      <c r="BL693" s="18">
        <f>SUM(AW693:BK693)</f>
      </c>
      <c r="BM693" s="18">
        <f>I693-BL693</f>
      </c>
    </row>
    <row r="694" outlineLevel="2">
      <c r="A694" s="15" t="str">
        <v/>
      </c>
      <c r="B694" s="15" t="str">
        <v/>
      </c>
      <c r="C694" s="15" t="str">
        <v/>
      </c>
      <c r="D694" s="15" t="str">
        <v/>
      </c>
      <c r="E694" s="15" t="str">
        <v/>
      </c>
      <c r="F694" s="15" t="str">
        <v>Substation Control System (SCS)</v>
      </c>
      <c r="G694" s="15">
        <v>32027.65000000001</v>
      </c>
      <c r="H694" s="15" t="str">
        <v/>
      </c>
      <c r="I694" s="15" t="str">
        <v/>
      </c>
      <c r="J694" s="15" t="str">
        <v/>
      </c>
      <c r="K694" s="15" t="str">
        <v/>
      </c>
      <c r="L694" s="15" t="str">
        <v/>
      </c>
      <c r="M694" s="15" t="str">
        <v/>
      </c>
      <c r="N694" s="15" t="str">
        <v/>
      </c>
      <c r="O694" s="15" t="str">
        <v/>
      </c>
      <c r="P694" s="15" t="str">
        <v/>
      </c>
      <c r="Q694" s="15" t="str">
        <v/>
      </c>
      <c r="R694" s="15" t="str">
        <v/>
      </c>
      <c r="S694" s="15" t="str">
        <v/>
      </c>
      <c r="T694" s="15" t="str">
        <v/>
      </c>
      <c r="U694" s="15" t="str">
        <v/>
      </c>
      <c r="V694" s="15" t="str">
        <v/>
      </c>
      <c r="W694" s="15" t="str">
        <v/>
      </c>
      <c r="X694" s="15" t="str">
        <v/>
      </c>
      <c r="Y694" s="15" t="str">
        <v/>
      </c>
      <c r="Z694" s="15" t="str">
        <v/>
      </c>
      <c r="AA694" s="15" t="str">
        <v/>
      </c>
      <c r="AB694" s="15" t="str">
        <v/>
      </c>
      <c r="AC694" s="15" t="str">
        <v/>
      </c>
      <c r="AD694" s="15" t="str">
        <v/>
      </c>
      <c r="AE694" s="15" t="str">
        <v/>
      </c>
      <c r="AF694" s="5" t="str">
        <v/>
      </c>
      <c r="AG694" s="15" t="str">
        <v/>
      </c>
      <c r="AH694" s="15" t="str">
        <v/>
      </c>
      <c r="AI694" s="15" t="str">
        <v/>
      </c>
      <c r="AJ694" s="15" t="str">
        <v/>
      </c>
      <c r="AK694" s="15" t="str">
        <v/>
      </c>
      <c r="AL694" s="15" t="str">
        <v/>
      </c>
      <c r="AM694" s="15" t="str">
        <v/>
      </c>
      <c r="AN694" s="15" t="str">
        <v/>
      </c>
      <c r="AO694" s="15" t="str">
        <v/>
      </c>
      <c r="AP694" s="15" t="str">
        <v/>
      </c>
      <c r="AQ694" s="15" t="str">
        <v/>
      </c>
      <c r="AR694" s="15" t="str">
        <v/>
      </c>
      <c r="AS694" s="15" t="str">
        <v/>
      </c>
      <c r="AT694" s="15" t="str">
        <v/>
      </c>
      <c r="AU694" s="15" t="str">
        <v/>
      </c>
      <c r="AV694" s="15" t="str">
        <v/>
      </c>
      <c r="AW694" s="15" t="str">
        <v/>
      </c>
      <c r="AX694" s="15" t="str">
        <v/>
      </c>
      <c r="AY694" s="15" t="str">
        <v/>
      </c>
      <c r="AZ694" s="15" t="str">
        <v/>
      </c>
      <c r="BA694" s="15" t="str">
        <v/>
      </c>
      <c r="BB694" s="15" t="str">
        <v/>
      </c>
      <c r="BC694" s="15" t="str">
        <v/>
      </c>
      <c r="BD694" s="15" t="str">
        <v/>
      </c>
      <c r="BE694" s="15" t="str">
        <v/>
      </c>
      <c r="BF694" s="15" t="str">
        <v/>
      </c>
      <c r="BG694" s="15" t="str">
        <v/>
      </c>
      <c r="BH694" s="15" t="str">
        <v/>
      </c>
      <c r="BI694" s="15" t="str">
        <v/>
      </c>
      <c r="BJ694" s="15" t="str">
        <v/>
      </c>
      <c r="BK694" s="15" t="str">
        <v/>
      </c>
      <c r="BL694" s="15" t="str">
        <v/>
      </c>
      <c r="BM694" s="15" t="str">
        <v/>
      </c>
    </row>
    <row r="695" outlineLevel="3">
      <c r="A695" s="17" t="str">
        <v>14.7.1</v>
      </c>
      <c r="B695" s="17" t="str">
        <v/>
      </c>
      <c r="C695" s="17" t="str">
        <v/>
      </c>
      <c r="D695" s="17" t="str">
        <v/>
      </c>
      <c r="E695" s="17" t="str">
        <v>14.7.1</v>
      </c>
      <c r="F695" s="17" t="str">
        <v>One type of each relay &amp; BCU/FM offered type for each 66, 220 and 22(11) kV level.</v>
      </c>
      <c r="G695" s="17">
        <v>3893.03</v>
      </c>
      <c r="H695" s="17" t="str">
        <v/>
      </c>
      <c r="I695" s="17" t="str">
        <v/>
      </c>
      <c r="J695" s="17" t="str">
        <v/>
      </c>
      <c r="K695" s="17" t="str">
        <v/>
      </c>
      <c r="L695" s="17" t="str">
        <v/>
      </c>
      <c r="M695" s="17" t="str">
        <v/>
      </c>
      <c r="N695" s="17" t="str">
        <v/>
      </c>
      <c r="O695" s="17" t="str">
        <v/>
      </c>
      <c r="P695" s="17" t="str">
        <v/>
      </c>
      <c r="Q695" s="17" t="str">
        <v/>
      </c>
      <c r="R695" s="17" t="str">
        <v/>
      </c>
      <c r="S695" s="17" t="str">
        <v/>
      </c>
      <c r="T695" s="17" t="str">
        <v/>
      </c>
      <c r="U695" s="17" t="str">
        <v/>
      </c>
      <c r="V695" s="17" t="str">
        <v/>
      </c>
      <c r="W695" s="17" t="str">
        <v/>
      </c>
      <c r="X695" s="17" t="str">
        <v/>
      </c>
      <c r="Y695" s="17" t="str">
        <v/>
      </c>
      <c r="Z695" s="17" t="str">
        <v/>
      </c>
      <c r="AA695" s="17" t="str">
        <v/>
      </c>
      <c r="AB695" s="17" t="str">
        <v/>
      </c>
      <c r="AC695" s="17" t="str">
        <v/>
      </c>
      <c r="AD695" s="17" t="str">
        <v/>
      </c>
      <c r="AE695" s="17" t="str">
        <v/>
      </c>
      <c r="AF695" s="5" t="str">
        <v/>
      </c>
      <c r="AG695" s="18">
        <f>IFERROR(_xlfn.BETA.DIST(DATE(YEAR(AG$2),MONTH(AG$2),15),$AD$2,$AE$2,FALSE,DATE(YEAR($AD695),MONTH($AD695),1),DATE(YEAR($AE695),MONTH($AE695),28)),0)</f>
      </c>
      <c r="AH695" s="18">
        <f>IFERROR(_xlfn.BETA.DIST(DATE(YEAR(AH$2),MONTH(AH$2),15),$AD$2,$AE$2,FALSE,DATE(YEAR($AD695),MONTH($AD695),1),DATE(YEAR($AE695),MONTH($AE695),28)),0)</f>
      </c>
      <c r="AI695" s="18">
        <f>IFERROR(_xlfn.BETA.DIST(DATE(YEAR(AI$2),MONTH(AI$2),15),$AD$2,$AE$2,FALSE,DATE(YEAR($AD695),MONTH($AD695),1),DATE(YEAR($AE695),MONTH($AE695),28)),0)</f>
      </c>
      <c r="AJ695" s="18">
        <f>IFERROR(_xlfn.BETA.DIST(DATE(YEAR(AJ$2),MONTH(AJ$2),15),$AD$2,$AE$2,FALSE,DATE(YEAR($AD695),MONTH($AD695),1),DATE(YEAR($AE695),MONTH($AE695),28)),0)</f>
      </c>
      <c r="AK695" s="18">
        <f>IFERROR(_xlfn.BETA.DIST(DATE(YEAR(AK$2),MONTH(AK$2),15),$AD$2,$AE$2,FALSE,DATE(YEAR($AD695),MONTH($AD695),1),DATE(YEAR($AE695),MONTH($AE695),28)),0)</f>
      </c>
      <c r="AL695" s="18">
        <f>IFERROR(_xlfn.BETA.DIST(DATE(YEAR(AL$2),MONTH(AL$2),15),$AD$2,$AE$2,FALSE,DATE(YEAR($AD695),MONTH($AD695),1),DATE(YEAR($AE695),MONTH($AE695),28)),0)</f>
      </c>
      <c r="AM695" s="18">
        <f>IFERROR(_xlfn.BETA.DIST(DATE(YEAR(AM$2),MONTH(AM$2),15),$AD$2,$AE$2,FALSE,DATE(YEAR($AD695),MONTH($AD695),1),DATE(YEAR($AE695),MONTH($AE695),28)),0)</f>
      </c>
      <c r="AN695" s="18">
        <f>IFERROR(_xlfn.BETA.DIST(DATE(YEAR(AN$2),MONTH(AN$2),15),$AD$2,$AE$2,FALSE,DATE(YEAR($AD695),MONTH($AD695),1),DATE(YEAR($AE695),MONTH($AE695),28)),0)</f>
      </c>
      <c r="AO695" s="18">
        <f>IFERROR(_xlfn.BETA.DIST(DATE(YEAR(AO$2),MONTH(AO$2),15),$AD$2,$AE$2,FALSE,DATE(YEAR($AD695),MONTH($AD695),1),DATE(YEAR($AE695),MONTH($AE695),28)),0)</f>
      </c>
      <c r="AP695" s="18">
        <f>IFERROR(_xlfn.BETA.DIST(DATE(YEAR(AP$2),MONTH(AP$2),15),$AD$2,$AE$2,FALSE,DATE(YEAR($AD695),MONTH($AD695),1),DATE(YEAR($AE695),MONTH($AE695),28)),0)</f>
      </c>
      <c r="AQ695" s="18">
        <f>IFERROR(_xlfn.BETA.DIST(DATE(YEAR(AQ$2),MONTH(AQ$2),15),$AD$2,$AE$2,FALSE,DATE(YEAR($AD695),MONTH($AD695),1),DATE(YEAR($AE695),MONTH($AE695),28)),0)</f>
      </c>
      <c r="AR695" s="18">
        <f>IFERROR(_xlfn.BETA.DIST(DATE(YEAR(AR$2),MONTH(AR$2),15),$AD$2,$AE$2,FALSE,DATE(YEAR($AD695),MONTH($AD695),1),DATE(YEAR($AE695),MONTH($AE695),28)),0)</f>
      </c>
      <c r="AS695" s="18">
        <f>IFERROR(_xlfn.BETA.DIST(DATE(YEAR(AS$2),MONTH(AS$2),15),$AD$2,$AE$2,FALSE,DATE(YEAR($AD695),MONTH($AD695),1),DATE(YEAR($AE695),MONTH($AE695),28)),0)</f>
      </c>
      <c r="AT695" s="18">
        <f>IFERROR(_xlfn.BETA.DIST(DATE(YEAR(AT$2),MONTH(AT$2),15),$AD$2,$AE$2,FALSE,DATE(YEAR($AD695),MONTH($AD695),1),DATE(YEAR($AE695),MONTH($AE695),28)),0)</f>
      </c>
      <c r="AU695" s="18">
        <f>IFERROR(_xlfn.BETA.DIST(DATE(YEAR(AU$2),MONTH(AU$2),15),$AD$2,$AE$2,FALSE,DATE(YEAR($AD695),MONTH($AD695),1),DATE(YEAR($AE695),MONTH($AE695),28)),0)</f>
      </c>
      <c r="AV695" s="18">
        <f>SUM(AG695:AU695)</f>
      </c>
      <c r="AW695" s="18">
        <f>IF(J695&lt;&gt;0,J695,IF($AV695=0,0,AG695/$AV695*$Z695))</f>
      </c>
      <c r="AX695" s="18">
        <f>IF(K695&lt;&gt;0,K695,IF($AV695=0,0,AH695/$AV695*$Z695))</f>
      </c>
      <c r="AY695" s="18">
        <f>IF(L695&lt;&gt;0,L695,IF($AV695=0,0,AI695/$AV695*$Z695))</f>
      </c>
      <c r="AZ695" s="18">
        <f>IF(M695&lt;&gt;0,M695,IF($AV695=0,0,AJ695/$AV695*$Z695))</f>
      </c>
      <c r="BA695" s="18">
        <f>IF(N695&lt;&gt;0,N695,IF($AV695=0,0,AK695/$AV695*$Z695))</f>
      </c>
      <c r="BB695" s="18">
        <f>IF(O695&lt;&gt;0,O695,IF($AV695=0,0,AL695/$AV695*$Z695))</f>
      </c>
      <c r="BC695" s="18">
        <f>IF(P695&lt;&gt;0,P695,IF($AV695=0,0,AM695/$AV695*$Z695))</f>
      </c>
      <c r="BD695" s="18">
        <f>IF(Q695&lt;&gt;0,Q695,IF($AV695=0,0,AN695/$AV695*$Z695))</f>
      </c>
      <c r="BE695" s="18">
        <f>IF(R695&lt;&gt;0,R695,IF($AV695=0,0,AO695/$AV695*$Z695))</f>
      </c>
      <c r="BF695" s="18">
        <f>IF(S695&lt;&gt;0,S695,IF($AV695=0,0,AP695/$AV695*$Z695))</f>
      </c>
      <c r="BG695" s="18">
        <f>IF(T695&lt;&gt;0,T695,IF($AV695=0,0,AQ695/$AV695*$Z695))</f>
      </c>
      <c r="BH695" s="18">
        <f>IF(U695&lt;&gt;0,U695,IF($AV695=0,0,AR695/$AV695*$Z695))</f>
      </c>
      <c r="BI695" s="18">
        <f>IF(V695&lt;&gt;0,V695,IF($AV695=0,0,AS695/$AV695*$Z695))</f>
      </c>
      <c r="BJ695" s="18">
        <f>IF(W695&lt;&gt;0,W695,IF($AV695=0,0,AT695/$AV695*$Z695))</f>
      </c>
      <c r="BK695" s="18">
        <f>IF(X695&lt;&gt;0,X695,IF($AV695=0,0,AU695/$AV695*$Z695))</f>
      </c>
      <c r="BL695" s="18">
        <f>SUM(AW695:BK695)</f>
      </c>
      <c r="BM695" s="17" t="str">
        <v/>
      </c>
    </row>
    <row r="696" outlineLevel="4">
      <c r="A696" s="5" t="str">
        <v>14.7.1</v>
      </c>
      <c r="B696" s="5" t="str">
        <v/>
      </c>
      <c r="C696" s="5" t="str">
        <v>BSKDGNGENGR05</v>
      </c>
      <c r="D696" s="5" t="str">
        <v>BSKDGNGENGR05</v>
      </c>
      <c r="E696" s="19">
        <f>IFERROR(_xlfn.XLOOKUP(F696,Assumptions!B:B,Assumptions!C:C),0)</f>
      </c>
      <c r="F696" s="5" t="str">
        <v>Advanced Payment</v>
      </c>
      <c r="G696" s="5" t="str">
        <v/>
      </c>
      <c r="H696" s="18">
        <f>G695*E696</f>
      </c>
      <c r="I696" s="18">
        <f>H696*(1-0)</f>
      </c>
      <c r="J696" s="18">
        <v>0</v>
      </c>
      <c r="K696" s="18">
        <v>0</v>
      </c>
      <c r="L696" s="18">
        <v>0</v>
      </c>
      <c r="M696" s="18">
        <v>0</v>
      </c>
      <c r="N696" s="18">
        <v>0</v>
      </c>
      <c r="O696" s="18">
        <v>0</v>
      </c>
      <c r="P696" s="18">
        <v>0</v>
      </c>
      <c r="Q696" s="18">
        <v>0</v>
      </c>
      <c r="R696" s="18">
        <v>0</v>
      </c>
      <c r="S696" s="18">
        <v>0</v>
      </c>
      <c r="T696" s="18">
        <v>0</v>
      </c>
      <c r="U696" s="18">
        <v>0</v>
      </c>
      <c r="V696" s="18">
        <v>0</v>
      </c>
      <c r="W696" s="18">
        <v>0</v>
      </c>
      <c r="X696" s="18">
        <v>0</v>
      </c>
      <c r="Y696" s="18">
        <f>SUM(J696:X696)</f>
      </c>
      <c r="Z696" s="18">
        <f>I696-Y696</f>
      </c>
      <c r="AA696" s="20">
        <v>46026</v>
      </c>
      <c r="AB696" s="20">
        <v>46026</v>
      </c>
      <c r="AC696" s="18">
        <f>IFERROR(_xlfn.XLOOKUP(F696,Assumptions!B:B,Assumptions!D:D),0)</f>
      </c>
      <c r="AD696" s="20">
        <f>AA696+AC696</f>
      </c>
      <c r="AE696" s="20">
        <f>AC696+AB696</f>
      </c>
      <c r="AF696" s="5" t="str">
        <v/>
      </c>
      <c r="AG696" s="18">
        <f>IFERROR(_xlfn.BETA.DIST(DATE(YEAR(AG$2),MONTH(AG$2),15),$AD$2,$AE$2,FALSE,DATE(YEAR($AD696),MONTH($AD696),1),DATE(YEAR($AE696),MONTH($AE696),28)),0)</f>
      </c>
      <c r="AH696" s="18">
        <f>IFERROR(_xlfn.BETA.DIST(DATE(YEAR(AH$2),MONTH(AH$2),15),$AD$2,$AE$2,FALSE,DATE(YEAR($AD696),MONTH($AD696),1),DATE(YEAR($AE696),MONTH($AE696),28)),0)</f>
      </c>
      <c r="AI696" s="18">
        <f>IFERROR(_xlfn.BETA.DIST(DATE(YEAR(AI$2),MONTH(AI$2),15),$AD$2,$AE$2,FALSE,DATE(YEAR($AD696),MONTH($AD696),1),DATE(YEAR($AE696),MONTH($AE696),28)),0)</f>
      </c>
      <c r="AJ696" s="18">
        <f>IFERROR(_xlfn.BETA.DIST(DATE(YEAR(AJ$2),MONTH(AJ$2),15),$AD$2,$AE$2,FALSE,DATE(YEAR($AD696),MONTH($AD696),1),DATE(YEAR($AE696),MONTH($AE696),28)),0)</f>
      </c>
      <c r="AK696" s="18">
        <f>IFERROR(_xlfn.BETA.DIST(DATE(YEAR(AK$2),MONTH(AK$2),15),$AD$2,$AE$2,FALSE,DATE(YEAR($AD696),MONTH($AD696),1),DATE(YEAR($AE696),MONTH($AE696),28)),0)</f>
      </c>
      <c r="AL696" s="18">
        <f>IFERROR(_xlfn.BETA.DIST(DATE(YEAR(AL$2),MONTH(AL$2),15),$AD$2,$AE$2,FALSE,DATE(YEAR($AD696),MONTH($AD696),1),DATE(YEAR($AE696),MONTH($AE696),28)),0)</f>
      </c>
      <c r="AM696" s="18">
        <f>IFERROR(_xlfn.BETA.DIST(DATE(YEAR(AM$2),MONTH(AM$2),15),$AD$2,$AE$2,FALSE,DATE(YEAR($AD696),MONTH($AD696),1),DATE(YEAR($AE696),MONTH($AE696),28)),0)</f>
      </c>
      <c r="AN696" s="18">
        <f>IFERROR(_xlfn.BETA.DIST(DATE(YEAR(AN$2),MONTH(AN$2),15),$AD$2,$AE$2,FALSE,DATE(YEAR($AD696),MONTH($AD696),1),DATE(YEAR($AE696),MONTH($AE696),28)),0)</f>
      </c>
      <c r="AO696" s="18">
        <f>IFERROR(_xlfn.BETA.DIST(DATE(YEAR(AO$2),MONTH(AO$2),15),$AD$2,$AE$2,FALSE,DATE(YEAR($AD696),MONTH($AD696),1),DATE(YEAR($AE696),MONTH($AE696),28)),0)</f>
      </c>
      <c r="AP696" s="18">
        <f>IFERROR(_xlfn.BETA.DIST(DATE(YEAR(AP$2),MONTH(AP$2),15),$AD$2,$AE$2,FALSE,DATE(YEAR($AD696),MONTH($AD696),1),DATE(YEAR($AE696),MONTH($AE696),28)),0)</f>
      </c>
      <c r="AQ696" s="18">
        <f>IFERROR(_xlfn.BETA.DIST(DATE(YEAR(AQ$2),MONTH(AQ$2),15),$AD$2,$AE$2,FALSE,DATE(YEAR($AD696),MONTH($AD696),1),DATE(YEAR($AE696),MONTH($AE696),28)),0)</f>
      </c>
      <c r="AR696" s="18">
        <f>IFERROR(_xlfn.BETA.DIST(DATE(YEAR(AR$2),MONTH(AR$2),15),$AD$2,$AE$2,FALSE,DATE(YEAR($AD696),MONTH($AD696),1),DATE(YEAR($AE696),MONTH($AE696),28)),0)</f>
      </c>
      <c r="AS696" s="18">
        <f>IFERROR(_xlfn.BETA.DIST(DATE(YEAR(AS$2),MONTH(AS$2),15),$AD$2,$AE$2,FALSE,DATE(YEAR($AD696),MONTH($AD696),1),DATE(YEAR($AE696),MONTH($AE696),28)),0)</f>
      </c>
      <c r="AT696" s="18">
        <f>IFERROR(_xlfn.BETA.DIST(DATE(YEAR(AT$2),MONTH(AT$2),15),$AD$2,$AE$2,FALSE,DATE(YEAR($AD696),MONTH($AD696),1),DATE(YEAR($AE696),MONTH($AE696),28)),0)</f>
      </c>
      <c r="AU696" s="18">
        <f>IFERROR(_xlfn.BETA.DIST(DATE(YEAR(AU$2),MONTH(AU$2),15),$AD$2,$AE$2,FALSE,DATE(YEAR($AD696),MONTH($AD696),1),DATE(YEAR($AE696),MONTH($AE696),28)),0)</f>
      </c>
      <c r="AV696" s="18">
        <f>SUM(AG696:AU696)</f>
      </c>
      <c r="AW696" s="18">
        <f>IF(J696&lt;&gt;0,J696,IF($AV696=0,0,AG696/$AV696*$Z696))</f>
      </c>
      <c r="AX696" s="18">
        <f>IF(K696&lt;&gt;0,K696,IF($AV696=0,0,AH696/$AV696*$Z696))</f>
      </c>
      <c r="AY696" s="18">
        <f>IF(L696&lt;&gt;0,L696,IF($AV696=0,0,AI696/$AV696*$Z696))</f>
      </c>
      <c r="AZ696" s="18">
        <f>IF(M696&lt;&gt;0,M696,IF($AV696=0,0,AJ696/$AV696*$Z696))</f>
      </c>
      <c r="BA696" s="18">
        <f>IF(N696&lt;&gt;0,N696,IF($AV696=0,0,AK696/$AV696*$Z696))</f>
      </c>
      <c r="BB696" s="18">
        <f>IF(O696&lt;&gt;0,O696,IF($AV696=0,0,AL696/$AV696*$Z696))</f>
      </c>
      <c r="BC696" s="18">
        <f>IF(P696&lt;&gt;0,P696,IF($AV696=0,0,AM696/$AV696*$Z696))</f>
      </c>
      <c r="BD696" s="18">
        <f>IF(Q696&lt;&gt;0,Q696,IF($AV696=0,0,AN696/$AV696*$Z696))</f>
      </c>
      <c r="BE696" s="18">
        <f>IF(R696&lt;&gt;0,R696,IF($AV696=0,0,AO696/$AV696*$Z696))</f>
      </c>
      <c r="BF696" s="18">
        <f>IF(S696&lt;&gt;0,S696,IF($AV696=0,0,AP696/$AV696*$Z696))</f>
      </c>
      <c r="BG696" s="18">
        <f>IF(T696&lt;&gt;0,T696,IF($AV696=0,0,AQ696/$AV696*$Z696))</f>
      </c>
      <c r="BH696" s="18">
        <f>IF(U696&lt;&gt;0,U696,IF($AV696=0,0,AR696/$AV696*$Z696))</f>
      </c>
      <c r="BI696" s="18">
        <f>IF(V696&lt;&gt;0,V696,IF($AV696=0,0,AS696/$AV696*$Z696))</f>
      </c>
      <c r="BJ696" s="18">
        <f>IF(W696&lt;&gt;0,W696,IF($AV696=0,0,AT696/$AV696*$Z696))</f>
      </c>
      <c r="BK696" s="18">
        <f>IF(X696&lt;&gt;0,X696,IF($AV696=0,0,AU696/$AV696*$Z696))</f>
      </c>
      <c r="BL696" s="18">
        <f>SUM(AW696:BK696)</f>
      </c>
      <c r="BM696" s="18">
        <f>I696-BL696</f>
      </c>
    </row>
    <row r="697" outlineLevel="4">
      <c r="A697" s="5" t="str">
        <v>14.7.1</v>
      </c>
      <c r="B697" s="5" t="str">
        <v/>
      </c>
      <c r="C697" s="5" t="str">
        <v>BSPRELGENCP13</v>
      </c>
      <c r="D697" s="5" t="str">
        <v>BSPRELGENCP13</v>
      </c>
      <c r="E697" s="19">
        <f>IFERROR(_xlfn.XLOOKUP(F697,Assumptions!B:B,Assumptions!C:C),0)</f>
      </c>
      <c r="F697" s="5" t="str">
        <v>Site Delivery USD</v>
      </c>
      <c r="G697" s="5" t="str">
        <v/>
      </c>
      <c r="H697" s="18">
        <f>G695*E697</f>
      </c>
      <c r="I697" s="18">
        <f>H697*(1-0)</f>
      </c>
      <c r="J697" s="18">
        <v>0</v>
      </c>
      <c r="K697" s="18">
        <v>0</v>
      </c>
      <c r="L697" s="18">
        <v>0</v>
      </c>
      <c r="M697" s="18">
        <v>0</v>
      </c>
      <c r="N697" s="18">
        <v>0</v>
      </c>
      <c r="O697" s="18">
        <v>0</v>
      </c>
      <c r="P697" s="18">
        <v>0</v>
      </c>
      <c r="Q697" s="18">
        <v>0</v>
      </c>
      <c r="R697" s="18">
        <v>0</v>
      </c>
      <c r="S697" s="18">
        <v>0</v>
      </c>
      <c r="T697" s="18">
        <v>0</v>
      </c>
      <c r="U697" s="18">
        <v>0</v>
      </c>
      <c r="V697" s="18">
        <v>0</v>
      </c>
      <c r="W697" s="18">
        <v>0</v>
      </c>
      <c r="X697" s="18">
        <v>0</v>
      </c>
      <c r="Y697" s="18">
        <f>SUM(J697:X697)</f>
      </c>
      <c r="Z697" s="18">
        <f>I697-Y697</f>
      </c>
      <c r="AA697" s="20">
        <v>46295</v>
      </c>
      <c r="AB697" s="20">
        <v>46295</v>
      </c>
      <c r="AC697" s="18">
        <f>IFERROR(_xlfn.XLOOKUP(F697,Assumptions!B:B,Assumptions!D:D),0)</f>
      </c>
      <c r="AD697" s="20">
        <f>AA697+AC697</f>
      </c>
      <c r="AE697" s="20">
        <f>AC697+AB697</f>
      </c>
      <c r="AF697" s="5" t="str">
        <v/>
      </c>
      <c r="AG697" s="18">
        <f>IFERROR(_xlfn.BETA.DIST(DATE(YEAR(AG$2),MONTH(AG$2),15),$AD$2,$AE$2,FALSE,DATE(YEAR($AD697),MONTH($AD697),1),DATE(YEAR($AE697),MONTH($AE697),28)),0)</f>
      </c>
      <c r="AH697" s="18">
        <f>IFERROR(_xlfn.BETA.DIST(DATE(YEAR(AH$2),MONTH(AH$2),15),$AD$2,$AE$2,FALSE,DATE(YEAR($AD697),MONTH($AD697),1),DATE(YEAR($AE697),MONTH($AE697),28)),0)</f>
      </c>
      <c r="AI697" s="18">
        <f>IFERROR(_xlfn.BETA.DIST(DATE(YEAR(AI$2),MONTH(AI$2),15),$AD$2,$AE$2,FALSE,DATE(YEAR($AD697),MONTH($AD697),1),DATE(YEAR($AE697),MONTH($AE697),28)),0)</f>
      </c>
      <c r="AJ697" s="18">
        <f>IFERROR(_xlfn.BETA.DIST(DATE(YEAR(AJ$2),MONTH(AJ$2),15),$AD$2,$AE$2,FALSE,DATE(YEAR($AD697),MONTH($AD697),1),DATE(YEAR($AE697),MONTH($AE697),28)),0)</f>
      </c>
      <c r="AK697" s="18">
        <f>IFERROR(_xlfn.BETA.DIST(DATE(YEAR(AK$2),MONTH(AK$2),15),$AD$2,$AE$2,FALSE,DATE(YEAR($AD697),MONTH($AD697),1),DATE(YEAR($AE697),MONTH($AE697),28)),0)</f>
      </c>
      <c r="AL697" s="18">
        <f>IFERROR(_xlfn.BETA.DIST(DATE(YEAR(AL$2),MONTH(AL$2),15),$AD$2,$AE$2,FALSE,DATE(YEAR($AD697),MONTH($AD697),1),DATE(YEAR($AE697),MONTH($AE697),28)),0)</f>
      </c>
      <c r="AM697" s="18">
        <f>IFERROR(_xlfn.BETA.DIST(DATE(YEAR(AM$2),MONTH(AM$2),15),$AD$2,$AE$2,FALSE,DATE(YEAR($AD697),MONTH($AD697),1),DATE(YEAR($AE697),MONTH($AE697),28)),0)</f>
      </c>
      <c r="AN697" s="18">
        <f>IFERROR(_xlfn.BETA.DIST(DATE(YEAR(AN$2),MONTH(AN$2),15),$AD$2,$AE$2,FALSE,DATE(YEAR($AD697),MONTH($AD697),1),DATE(YEAR($AE697),MONTH($AE697),28)),0)</f>
      </c>
      <c r="AO697" s="18">
        <f>IFERROR(_xlfn.BETA.DIST(DATE(YEAR(AO$2),MONTH(AO$2),15),$AD$2,$AE$2,FALSE,DATE(YEAR($AD697),MONTH($AD697),1),DATE(YEAR($AE697),MONTH($AE697),28)),0)</f>
      </c>
      <c r="AP697" s="18">
        <f>IFERROR(_xlfn.BETA.DIST(DATE(YEAR(AP$2),MONTH(AP$2),15),$AD$2,$AE$2,FALSE,DATE(YEAR($AD697),MONTH($AD697),1),DATE(YEAR($AE697),MONTH($AE697),28)),0)</f>
      </c>
      <c r="AQ697" s="18">
        <f>IFERROR(_xlfn.BETA.DIST(DATE(YEAR(AQ$2),MONTH(AQ$2),15),$AD$2,$AE$2,FALSE,DATE(YEAR($AD697),MONTH($AD697),1),DATE(YEAR($AE697),MONTH($AE697),28)),0)</f>
      </c>
      <c r="AR697" s="18">
        <f>IFERROR(_xlfn.BETA.DIST(DATE(YEAR(AR$2),MONTH(AR$2),15),$AD$2,$AE$2,FALSE,DATE(YEAR($AD697),MONTH($AD697),1),DATE(YEAR($AE697),MONTH($AE697),28)),0)</f>
      </c>
      <c r="AS697" s="18">
        <f>IFERROR(_xlfn.BETA.DIST(DATE(YEAR(AS$2),MONTH(AS$2),15),$AD$2,$AE$2,FALSE,DATE(YEAR($AD697),MONTH($AD697),1),DATE(YEAR($AE697),MONTH($AE697),28)),0)</f>
      </c>
      <c r="AT697" s="18">
        <f>IFERROR(_xlfn.BETA.DIST(DATE(YEAR(AT$2),MONTH(AT$2),15),$AD$2,$AE$2,FALSE,DATE(YEAR($AD697),MONTH($AD697),1),DATE(YEAR($AE697),MONTH($AE697),28)),0)</f>
      </c>
      <c r="AU697" s="18">
        <f>IFERROR(_xlfn.BETA.DIST(DATE(YEAR(AU$2),MONTH(AU$2),15),$AD$2,$AE$2,FALSE,DATE(YEAR($AD697),MONTH($AD697),1),DATE(YEAR($AE697),MONTH($AE697),28)),0)</f>
      </c>
      <c r="AV697" s="18">
        <f>SUM(AG697:AU697)</f>
      </c>
      <c r="AW697" s="18">
        <f>IF(J697&lt;&gt;0,J697,IF($AV697=0,0,AG697/$AV697*$Z697))</f>
      </c>
      <c r="AX697" s="18">
        <f>IF(K697&lt;&gt;0,K697,IF($AV697=0,0,AH697/$AV697*$Z697))</f>
      </c>
      <c r="AY697" s="18">
        <f>IF(L697&lt;&gt;0,L697,IF($AV697=0,0,AI697/$AV697*$Z697))</f>
      </c>
      <c r="AZ697" s="18">
        <f>IF(M697&lt;&gt;0,M697,IF($AV697=0,0,AJ697/$AV697*$Z697))</f>
      </c>
      <c r="BA697" s="18">
        <f>IF(N697&lt;&gt;0,N697,IF($AV697=0,0,AK697/$AV697*$Z697))</f>
      </c>
      <c r="BB697" s="18">
        <f>IF(O697&lt;&gt;0,O697,IF($AV697=0,0,AL697/$AV697*$Z697))</f>
      </c>
      <c r="BC697" s="18">
        <f>IF(P697&lt;&gt;0,P697,IF($AV697=0,0,AM697/$AV697*$Z697))</f>
      </c>
      <c r="BD697" s="18">
        <f>IF(Q697&lt;&gt;0,Q697,IF($AV697=0,0,AN697/$AV697*$Z697))</f>
      </c>
      <c r="BE697" s="18">
        <f>IF(R697&lt;&gt;0,R697,IF($AV697=0,0,AO697/$AV697*$Z697))</f>
      </c>
      <c r="BF697" s="18">
        <f>IF(S697&lt;&gt;0,S697,IF($AV697=0,0,AP697/$AV697*$Z697))</f>
      </c>
      <c r="BG697" s="18">
        <f>IF(T697&lt;&gt;0,T697,IF($AV697=0,0,AQ697/$AV697*$Z697))</f>
      </c>
      <c r="BH697" s="18">
        <f>IF(U697&lt;&gt;0,U697,IF($AV697=0,0,AR697/$AV697*$Z697))</f>
      </c>
      <c r="BI697" s="18">
        <f>IF(V697&lt;&gt;0,V697,IF($AV697=0,0,AS697/$AV697*$Z697))</f>
      </c>
      <c r="BJ697" s="18">
        <f>IF(W697&lt;&gt;0,W697,IF($AV697=0,0,AT697/$AV697*$Z697))</f>
      </c>
      <c r="BK697" s="18">
        <f>IF(X697&lt;&gt;0,X697,IF($AV697=0,0,AU697/$AV697*$Z697))</f>
      </c>
      <c r="BL697" s="18">
        <f>SUM(AW697:BK697)</f>
      </c>
      <c r="BM697" s="18">
        <f>I697-BL697</f>
      </c>
    </row>
    <row r="698" outlineLevel="4">
      <c r="A698" s="5" t="str">
        <v>14.7.1</v>
      </c>
      <c r="B698" s="5" t="str">
        <v/>
      </c>
      <c r="C698" s="5" t="str">
        <v>BSKDGNGENGR07</v>
      </c>
      <c r="D698" s="5" t="str">
        <v>BSKDGNGENGR07</v>
      </c>
      <c r="E698" s="19">
        <f>IFERROR(_xlfn.XLOOKUP(F698,Assumptions!B:B,Assumptions!C:C),0)</f>
      </c>
      <c r="F698" s="5" t="str">
        <v>Retention</v>
      </c>
      <c r="G698" s="5" t="str">
        <v/>
      </c>
      <c r="H698" s="18">
        <f>G695*E698</f>
      </c>
      <c r="I698" s="18">
        <f>H698*(1-0)</f>
      </c>
      <c r="J698" s="18">
        <v>0</v>
      </c>
      <c r="K698" s="18">
        <v>0</v>
      </c>
      <c r="L698" s="18">
        <v>0</v>
      </c>
      <c r="M698" s="18">
        <v>0</v>
      </c>
      <c r="N698" s="18">
        <v>0</v>
      </c>
      <c r="O698" s="18">
        <v>0</v>
      </c>
      <c r="P698" s="18">
        <v>0</v>
      </c>
      <c r="Q698" s="18">
        <v>0</v>
      </c>
      <c r="R698" s="18">
        <v>0</v>
      </c>
      <c r="S698" s="18">
        <v>0</v>
      </c>
      <c r="T698" s="18">
        <v>0</v>
      </c>
      <c r="U698" s="18">
        <v>0</v>
      </c>
      <c r="V698" s="18">
        <v>0</v>
      </c>
      <c r="W698" s="18">
        <v>0</v>
      </c>
      <c r="X698" s="18">
        <v>0</v>
      </c>
      <c r="Y698" s="18">
        <f>SUM(J698:X698)</f>
      </c>
      <c r="Z698" s="18">
        <f>I698-Y698</f>
      </c>
      <c r="AA698" s="20">
        <v>46483</v>
      </c>
      <c r="AB698" s="20">
        <v>46483</v>
      </c>
      <c r="AC698" s="18">
        <f>IFERROR(_xlfn.XLOOKUP(F698,Assumptions!B:B,Assumptions!D:D),0)</f>
      </c>
      <c r="AD698" s="20">
        <f>AA698+AC698</f>
      </c>
      <c r="AE698" s="20">
        <f>AC698+AB698</f>
      </c>
      <c r="AF698" s="5" t="str">
        <v/>
      </c>
      <c r="AG698" s="18">
        <f>IFERROR(_xlfn.BETA.DIST(DATE(YEAR(AG$2),MONTH(AG$2),15),$AD$2,$AE$2,FALSE,DATE(YEAR($AD698),MONTH($AD698),1),DATE(YEAR($AE698),MONTH($AE698),28)),0)</f>
      </c>
      <c r="AH698" s="18">
        <f>IFERROR(_xlfn.BETA.DIST(DATE(YEAR(AH$2),MONTH(AH$2),15),$AD$2,$AE$2,FALSE,DATE(YEAR($AD698),MONTH($AD698),1),DATE(YEAR($AE698),MONTH($AE698),28)),0)</f>
      </c>
      <c r="AI698" s="18">
        <f>IFERROR(_xlfn.BETA.DIST(DATE(YEAR(AI$2),MONTH(AI$2),15),$AD$2,$AE$2,FALSE,DATE(YEAR($AD698),MONTH($AD698),1),DATE(YEAR($AE698),MONTH($AE698),28)),0)</f>
      </c>
      <c r="AJ698" s="18">
        <f>IFERROR(_xlfn.BETA.DIST(DATE(YEAR(AJ$2),MONTH(AJ$2),15),$AD$2,$AE$2,FALSE,DATE(YEAR($AD698),MONTH($AD698),1),DATE(YEAR($AE698),MONTH($AE698),28)),0)</f>
      </c>
      <c r="AK698" s="18">
        <f>IFERROR(_xlfn.BETA.DIST(DATE(YEAR(AK$2),MONTH(AK$2),15),$AD$2,$AE$2,FALSE,DATE(YEAR($AD698),MONTH($AD698),1),DATE(YEAR($AE698),MONTH($AE698),28)),0)</f>
      </c>
      <c r="AL698" s="18">
        <f>IFERROR(_xlfn.BETA.DIST(DATE(YEAR(AL$2),MONTH(AL$2),15),$AD$2,$AE$2,FALSE,DATE(YEAR($AD698),MONTH($AD698),1),DATE(YEAR($AE698),MONTH($AE698),28)),0)</f>
      </c>
      <c r="AM698" s="18">
        <f>IFERROR(_xlfn.BETA.DIST(DATE(YEAR(AM$2),MONTH(AM$2),15),$AD$2,$AE$2,FALSE,DATE(YEAR($AD698),MONTH($AD698),1),DATE(YEAR($AE698),MONTH($AE698),28)),0)</f>
      </c>
      <c r="AN698" s="18">
        <f>IFERROR(_xlfn.BETA.DIST(DATE(YEAR(AN$2),MONTH(AN$2),15),$AD$2,$AE$2,FALSE,DATE(YEAR($AD698),MONTH($AD698),1),DATE(YEAR($AE698),MONTH($AE698),28)),0)</f>
      </c>
      <c r="AO698" s="18">
        <f>IFERROR(_xlfn.BETA.DIST(DATE(YEAR(AO$2),MONTH(AO$2),15),$AD$2,$AE$2,FALSE,DATE(YEAR($AD698),MONTH($AD698),1),DATE(YEAR($AE698),MONTH($AE698),28)),0)</f>
      </c>
      <c r="AP698" s="18">
        <f>IFERROR(_xlfn.BETA.DIST(DATE(YEAR(AP$2),MONTH(AP$2),15),$AD$2,$AE$2,FALSE,DATE(YEAR($AD698),MONTH($AD698),1),DATE(YEAR($AE698),MONTH($AE698),28)),0)</f>
      </c>
      <c r="AQ698" s="18">
        <f>IFERROR(_xlfn.BETA.DIST(DATE(YEAR(AQ$2),MONTH(AQ$2),15),$AD$2,$AE$2,FALSE,DATE(YEAR($AD698),MONTH($AD698),1),DATE(YEAR($AE698),MONTH($AE698),28)),0)</f>
      </c>
      <c r="AR698" s="18">
        <f>IFERROR(_xlfn.BETA.DIST(DATE(YEAR(AR$2),MONTH(AR$2),15),$AD$2,$AE$2,FALSE,DATE(YEAR($AD698),MONTH($AD698),1),DATE(YEAR($AE698),MONTH($AE698),28)),0)</f>
      </c>
      <c r="AS698" s="18">
        <f>IFERROR(_xlfn.BETA.DIST(DATE(YEAR(AS$2),MONTH(AS$2),15),$AD$2,$AE$2,FALSE,DATE(YEAR($AD698),MONTH($AD698),1),DATE(YEAR($AE698),MONTH($AE698),28)),0)</f>
      </c>
      <c r="AT698" s="18">
        <f>IFERROR(_xlfn.BETA.DIST(DATE(YEAR(AT$2),MONTH(AT$2),15),$AD$2,$AE$2,FALSE,DATE(YEAR($AD698),MONTH($AD698),1),DATE(YEAR($AE698),MONTH($AE698),28)),0)</f>
      </c>
      <c r="AU698" s="18">
        <f>IFERROR(_xlfn.BETA.DIST(DATE(YEAR(AU$2),MONTH(AU$2),15),$AD$2,$AE$2,FALSE,DATE(YEAR($AD698),MONTH($AD698),1),DATE(YEAR($AE698),MONTH($AE698),28)),0)</f>
      </c>
      <c r="AV698" s="18">
        <f>SUM(AG698:AU698)</f>
      </c>
      <c r="AW698" s="18">
        <f>IF(J698&lt;&gt;0,J698,IF($AV698=0,0,AG698/$AV698*$Z698))</f>
      </c>
      <c r="AX698" s="18">
        <f>IF(K698&lt;&gt;0,K698,IF($AV698=0,0,AH698/$AV698*$Z698))</f>
      </c>
      <c r="AY698" s="18">
        <f>IF(L698&lt;&gt;0,L698,IF($AV698=0,0,AI698/$AV698*$Z698))</f>
      </c>
      <c r="AZ698" s="18">
        <f>IF(M698&lt;&gt;0,M698,IF($AV698=0,0,AJ698/$AV698*$Z698))</f>
      </c>
      <c r="BA698" s="18">
        <f>IF(N698&lt;&gt;0,N698,IF($AV698=0,0,AK698/$AV698*$Z698))</f>
      </c>
      <c r="BB698" s="18">
        <f>IF(O698&lt;&gt;0,O698,IF($AV698=0,0,AL698/$AV698*$Z698))</f>
      </c>
      <c r="BC698" s="18">
        <f>IF(P698&lt;&gt;0,P698,IF($AV698=0,0,AM698/$AV698*$Z698))</f>
      </c>
      <c r="BD698" s="18">
        <f>IF(Q698&lt;&gt;0,Q698,IF($AV698=0,0,AN698/$AV698*$Z698))</f>
      </c>
      <c r="BE698" s="18">
        <f>IF(R698&lt;&gt;0,R698,IF($AV698=0,0,AO698/$AV698*$Z698))</f>
      </c>
      <c r="BF698" s="18">
        <f>IF(S698&lt;&gt;0,S698,IF($AV698=0,0,AP698/$AV698*$Z698))</f>
      </c>
      <c r="BG698" s="18">
        <f>IF(T698&lt;&gt;0,T698,IF($AV698=0,0,AQ698/$AV698*$Z698))</f>
      </c>
      <c r="BH698" s="18">
        <f>IF(U698&lt;&gt;0,U698,IF($AV698=0,0,AR698/$AV698*$Z698))</f>
      </c>
      <c r="BI698" s="18">
        <f>IF(V698&lt;&gt;0,V698,IF($AV698=0,0,AS698/$AV698*$Z698))</f>
      </c>
      <c r="BJ698" s="18">
        <f>IF(W698&lt;&gt;0,W698,IF($AV698=0,0,AT698/$AV698*$Z698))</f>
      </c>
      <c r="BK698" s="18">
        <f>IF(X698&lt;&gt;0,X698,IF($AV698=0,0,AU698/$AV698*$Z698))</f>
      </c>
      <c r="BL698" s="18">
        <f>SUM(AW698:BK698)</f>
      </c>
      <c r="BM698" s="18">
        <f>I698-BL698</f>
      </c>
    </row>
    <row r="699" outlineLevel="3">
      <c r="A699" s="17" t="str">
        <v>14.7.2</v>
      </c>
      <c r="B699" s="17" t="str">
        <v/>
      </c>
      <c r="C699" s="17" t="str">
        <v/>
      </c>
      <c r="D699" s="17" t="str">
        <v/>
      </c>
      <c r="E699" s="17" t="str">
        <v>14.7.2</v>
      </c>
      <c r="F699" s="17" t="str">
        <v>One type of each test block/switch.</v>
      </c>
      <c r="G699" s="17">
        <v>311.41</v>
      </c>
      <c r="H699" s="17" t="str">
        <v/>
      </c>
      <c r="I699" s="17" t="str">
        <v/>
      </c>
      <c r="J699" s="17" t="str">
        <v/>
      </c>
      <c r="K699" s="17" t="str">
        <v/>
      </c>
      <c r="L699" s="17" t="str">
        <v/>
      </c>
      <c r="M699" s="17" t="str">
        <v/>
      </c>
      <c r="N699" s="17" t="str">
        <v/>
      </c>
      <c r="O699" s="17" t="str">
        <v/>
      </c>
      <c r="P699" s="17" t="str">
        <v/>
      </c>
      <c r="Q699" s="17" t="str">
        <v/>
      </c>
      <c r="R699" s="17" t="str">
        <v/>
      </c>
      <c r="S699" s="17" t="str">
        <v/>
      </c>
      <c r="T699" s="17" t="str">
        <v/>
      </c>
      <c r="U699" s="17" t="str">
        <v/>
      </c>
      <c r="V699" s="17" t="str">
        <v/>
      </c>
      <c r="W699" s="17" t="str">
        <v/>
      </c>
      <c r="X699" s="17" t="str">
        <v/>
      </c>
      <c r="Y699" s="17" t="str">
        <v/>
      </c>
      <c r="Z699" s="17" t="str">
        <v/>
      </c>
      <c r="AA699" s="17" t="str">
        <v/>
      </c>
      <c r="AB699" s="17" t="str">
        <v/>
      </c>
      <c r="AC699" s="17" t="str">
        <v/>
      </c>
      <c r="AD699" s="17" t="str">
        <v/>
      </c>
      <c r="AE699" s="17" t="str">
        <v/>
      </c>
      <c r="AF699" s="5" t="str">
        <v/>
      </c>
      <c r="AG699" s="18">
        <f>IFERROR(_xlfn.BETA.DIST(DATE(YEAR(AG$2),MONTH(AG$2),15),$AD$2,$AE$2,FALSE,DATE(YEAR($AD699),MONTH($AD699),1),DATE(YEAR($AE699),MONTH($AE699),28)),0)</f>
      </c>
      <c r="AH699" s="18">
        <f>IFERROR(_xlfn.BETA.DIST(DATE(YEAR(AH$2),MONTH(AH$2),15),$AD$2,$AE$2,FALSE,DATE(YEAR($AD699),MONTH($AD699),1),DATE(YEAR($AE699),MONTH($AE699),28)),0)</f>
      </c>
      <c r="AI699" s="18">
        <f>IFERROR(_xlfn.BETA.DIST(DATE(YEAR(AI$2),MONTH(AI$2),15),$AD$2,$AE$2,FALSE,DATE(YEAR($AD699),MONTH($AD699),1),DATE(YEAR($AE699),MONTH($AE699),28)),0)</f>
      </c>
      <c r="AJ699" s="18">
        <f>IFERROR(_xlfn.BETA.DIST(DATE(YEAR(AJ$2),MONTH(AJ$2),15),$AD$2,$AE$2,FALSE,DATE(YEAR($AD699),MONTH($AD699),1),DATE(YEAR($AE699),MONTH($AE699),28)),0)</f>
      </c>
      <c r="AK699" s="18">
        <f>IFERROR(_xlfn.BETA.DIST(DATE(YEAR(AK$2),MONTH(AK$2),15),$AD$2,$AE$2,FALSE,DATE(YEAR($AD699),MONTH($AD699),1),DATE(YEAR($AE699),MONTH($AE699),28)),0)</f>
      </c>
      <c r="AL699" s="18">
        <f>IFERROR(_xlfn.BETA.DIST(DATE(YEAR(AL$2),MONTH(AL$2),15),$AD$2,$AE$2,FALSE,DATE(YEAR($AD699),MONTH($AD699),1),DATE(YEAR($AE699),MONTH($AE699),28)),0)</f>
      </c>
      <c r="AM699" s="18">
        <f>IFERROR(_xlfn.BETA.DIST(DATE(YEAR(AM$2),MONTH(AM$2),15),$AD$2,$AE$2,FALSE,DATE(YEAR($AD699),MONTH($AD699),1),DATE(YEAR($AE699),MONTH($AE699),28)),0)</f>
      </c>
      <c r="AN699" s="18">
        <f>IFERROR(_xlfn.BETA.DIST(DATE(YEAR(AN$2),MONTH(AN$2),15),$AD$2,$AE$2,FALSE,DATE(YEAR($AD699),MONTH($AD699),1),DATE(YEAR($AE699),MONTH($AE699),28)),0)</f>
      </c>
      <c r="AO699" s="18">
        <f>IFERROR(_xlfn.BETA.DIST(DATE(YEAR(AO$2),MONTH(AO$2),15),$AD$2,$AE$2,FALSE,DATE(YEAR($AD699),MONTH($AD699),1),DATE(YEAR($AE699),MONTH($AE699),28)),0)</f>
      </c>
      <c r="AP699" s="18">
        <f>IFERROR(_xlfn.BETA.DIST(DATE(YEAR(AP$2),MONTH(AP$2),15),$AD$2,$AE$2,FALSE,DATE(YEAR($AD699),MONTH($AD699),1),DATE(YEAR($AE699),MONTH($AE699),28)),0)</f>
      </c>
      <c r="AQ699" s="18">
        <f>IFERROR(_xlfn.BETA.DIST(DATE(YEAR(AQ$2),MONTH(AQ$2),15),$AD$2,$AE$2,FALSE,DATE(YEAR($AD699),MONTH($AD699),1),DATE(YEAR($AE699),MONTH($AE699),28)),0)</f>
      </c>
      <c r="AR699" s="18">
        <f>IFERROR(_xlfn.BETA.DIST(DATE(YEAR(AR$2),MONTH(AR$2),15),$AD$2,$AE$2,FALSE,DATE(YEAR($AD699),MONTH($AD699),1),DATE(YEAR($AE699),MONTH($AE699),28)),0)</f>
      </c>
      <c r="AS699" s="18">
        <f>IFERROR(_xlfn.BETA.DIST(DATE(YEAR(AS$2),MONTH(AS$2),15),$AD$2,$AE$2,FALSE,DATE(YEAR($AD699),MONTH($AD699),1),DATE(YEAR($AE699),MONTH($AE699),28)),0)</f>
      </c>
      <c r="AT699" s="18">
        <f>IFERROR(_xlfn.BETA.DIST(DATE(YEAR(AT$2),MONTH(AT$2),15),$AD$2,$AE$2,FALSE,DATE(YEAR($AD699),MONTH($AD699),1),DATE(YEAR($AE699),MONTH($AE699),28)),0)</f>
      </c>
      <c r="AU699" s="18">
        <f>IFERROR(_xlfn.BETA.DIST(DATE(YEAR(AU$2),MONTH(AU$2),15),$AD$2,$AE$2,FALSE,DATE(YEAR($AD699),MONTH($AD699),1),DATE(YEAR($AE699),MONTH($AE699),28)),0)</f>
      </c>
      <c r="AV699" s="18">
        <f>SUM(AG699:AU699)</f>
      </c>
      <c r="AW699" s="18">
        <f>IF(J699&lt;&gt;0,J699,IF($AV699=0,0,AG699/$AV699*$Z699))</f>
      </c>
      <c r="AX699" s="18">
        <f>IF(K699&lt;&gt;0,K699,IF($AV699=0,0,AH699/$AV699*$Z699))</f>
      </c>
      <c r="AY699" s="18">
        <f>IF(L699&lt;&gt;0,L699,IF($AV699=0,0,AI699/$AV699*$Z699))</f>
      </c>
      <c r="AZ699" s="18">
        <f>IF(M699&lt;&gt;0,M699,IF($AV699=0,0,AJ699/$AV699*$Z699))</f>
      </c>
      <c r="BA699" s="18">
        <f>IF(N699&lt;&gt;0,N699,IF($AV699=0,0,AK699/$AV699*$Z699))</f>
      </c>
      <c r="BB699" s="18">
        <f>IF(O699&lt;&gt;0,O699,IF($AV699=0,0,AL699/$AV699*$Z699))</f>
      </c>
      <c r="BC699" s="18">
        <f>IF(P699&lt;&gt;0,P699,IF($AV699=0,0,AM699/$AV699*$Z699))</f>
      </c>
      <c r="BD699" s="18">
        <f>IF(Q699&lt;&gt;0,Q699,IF($AV699=0,0,AN699/$AV699*$Z699))</f>
      </c>
      <c r="BE699" s="18">
        <f>IF(R699&lt;&gt;0,R699,IF($AV699=0,0,AO699/$AV699*$Z699))</f>
      </c>
      <c r="BF699" s="18">
        <f>IF(S699&lt;&gt;0,S699,IF($AV699=0,0,AP699/$AV699*$Z699))</f>
      </c>
      <c r="BG699" s="18">
        <f>IF(T699&lt;&gt;0,T699,IF($AV699=0,0,AQ699/$AV699*$Z699))</f>
      </c>
      <c r="BH699" s="18">
        <f>IF(U699&lt;&gt;0,U699,IF($AV699=0,0,AR699/$AV699*$Z699))</f>
      </c>
      <c r="BI699" s="18">
        <f>IF(V699&lt;&gt;0,V699,IF($AV699=0,0,AS699/$AV699*$Z699))</f>
      </c>
      <c r="BJ699" s="18">
        <f>IF(W699&lt;&gt;0,W699,IF($AV699=0,0,AT699/$AV699*$Z699))</f>
      </c>
      <c r="BK699" s="18">
        <f>IF(X699&lt;&gt;0,X699,IF($AV699=0,0,AU699/$AV699*$Z699))</f>
      </c>
      <c r="BL699" s="18">
        <f>SUM(AW699:BK699)</f>
      </c>
      <c r="BM699" s="17" t="str">
        <v/>
      </c>
    </row>
    <row r="700" outlineLevel="4">
      <c r="A700" s="5" t="str">
        <v>14.7.2</v>
      </c>
      <c r="B700" s="5" t="str">
        <v/>
      </c>
      <c r="C700" s="5" t="str">
        <v>BSKDGNGENGR05</v>
      </c>
      <c r="D700" s="5" t="str">
        <v>BSKDGNGENGR05</v>
      </c>
      <c r="E700" s="19">
        <f>IFERROR(_xlfn.XLOOKUP(F700,Assumptions!B:B,Assumptions!C:C),0)</f>
      </c>
      <c r="F700" s="5" t="str">
        <v>Advanced Payment</v>
      </c>
      <c r="G700" s="5" t="str">
        <v/>
      </c>
      <c r="H700" s="18">
        <f>G699*E700</f>
      </c>
      <c r="I700" s="18">
        <f>H700*(1-0)</f>
      </c>
      <c r="J700" s="18">
        <v>0</v>
      </c>
      <c r="K700" s="18">
        <v>0</v>
      </c>
      <c r="L700" s="18">
        <v>0</v>
      </c>
      <c r="M700" s="18">
        <v>0</v>
      </c>
      <c r="N700" s="18">
        <v>0</v>
      </c>
      <c r="O700" s="18">
        <v>0</v>
      </c>
      <c r="P700" s="18">
        <v>0</v>
      </c>
      <c r="Q700" s="18">
        <v>0</v>
      </c>
      <c r="R700" s="18">
        <v>0</v>
      </c>
      <c r="S700" s="18">
        <v>0</v>
      </c>
      <c r="T700" s="18">
        <v>0</v>
      </c>
      <c r="U700" s="18">
        <v>0</v>
      </c>
      <c r="V700" s="18">
        <v>0</v>
      </c>
      <c r="W700" s="18">
        <v>0</v>
      </c>
      <c r="X700" s="18">
        <v>0</v>
      </c>
      <c r="Y700" s="18">
        <f>SUM(J700:X700)</f>
      </c>
      <c r="Z700" s="18">
        <f>I700-Y700</f>
      </c>
      <c r="AA700" s="20">
        <v>46026</v>
      </c>
      <c r="AB700" s="20">
        <v>46026</v>
      </c>
      <c r="AC700" s="18">
        <f>IFERROR(_xlfn.XLOOKUP(F700,Assumptions!B:B,Assumptions!D:D),0)</f>
      </c>
      <c r="AD700" s="20">
        <f>AA700+AC700</f>
      </c>
      <c r="AE700" s="20">
        <f>AC700+AB700</f>
      </c>
      <c r="AF700" s="5" t="str">
        <v/>
      </c>
      <c r="AG700" s="18">
        <f>IFERROR(_xlfn.BETA.DIST(DATE(YEAR(AG$2),MONTH(AG$2),15),$AD$2,$AE$2,FALSE,DATE(YEAR($AD700),MONTH($AD700),1),DATE(YEAR($AE700),MONTH($AE700),28)),0)</f>
      </c>
      <c r="AH700" s="18">
        <f>IFERROR(_xlfn.BETA.DIST(DATE(YEAR(AH$2),MONTH(AH$2),15),$AD$2,$AE$2,FALSE,DATE(YEAR($AD700),MONTH($AD700),1),DATE(YEAR($AE700),MONTH($AE700),28)),0)</f>
      </c>
      <c r="AI700" s="18">
        <f>IFERROR(_xlfn.BETA.DIST(DATE(YEAR(AI$2),MONTH(AI$2),15),$AD$2,$AE$2,FALSE,DATE(YEAR($AD700),MONTH($AD700),1),DATE(YEAR($AE700),MONTH($AE700),28)),0)</f>
      </c>
      <c r="AJ700" s="18">
        <f>IFERROR(_xlfn.BETA.DIST(DATE(YEAR(AJ$2),MONTH(AJ$2),15),$AD$2,$AE$2,FALSE,DATE(YEAR($AD700),MONTH($AD700),1),DATE(YEAR($AE700),MONTH($AE700),28)),0)</f>
      </c>
      <c r="AK700" s="18">
        <f>IFERROR(_xlfn.BETA.DIST(DATE(YEAR(AK$2),MONTH(AK$2),15),$AD$2,$AE$2,FALSE,DATE(YEAR($AD700),MONTH($AD700),1),DATE(YEAR($AE700),MONTH($AE700),28)),0)</f>
      </c>
      <c r="AL700" s="18">
        <f>IFERROR(_xlfn.BETA.DIST(DATE(YEAR(AL$2),MONTH(AL$2),15),$AD$2,$AE$2,FALSE,DATE(YEAR($AD700),MONTH($AD700),1),DATE(YEAR($AE700),MONTH($AE700),28)),0)</f>
      </c>
      <c r="AM700" s="18">
        <f>IFERROR(_xlfn.BETA.DIST(DATE(YEAR(AM$2),MONTH(AM$2),15),$AD$2,$AE$2,FALSE,DATE(YEAR($AD700),MONTH($AD700),1),DATE(YEAR($AE700),MONTH($AE700),28)),0)</f>
      </c>
      <c r="AN700" s="18">
        <f>IFERROR(_xlfn.BETA.DIST(DATE(YEAR(AN$2),MONTH(AN$2),15),$AD$2,$AE$2,FALSE,DATE(YEAR($AD700),MONTH($AD700),1),DATE(YEAR($AE700),MONTH($AE700),28)),0)</f>
      </c>
      <c r="AO700" s="18">
        <f>IFERROR(_xlfn.BETA.DIST(DATE(YEAR(AO$2),MONTH(AO$2),15),$AD$2,$AE$2,FALSE,DATE(YEAR($AD700),MONTH($AD700),1),DATE(YEAR($AE700),MONTH($AE700),28)),0)</f>
      </c>
      <c r="AP700" s="18">
        <f>IFERROR(_xlfn.BETA.DIST(DATE(YEAR(AP$2),MONTH(AP$2),15),$AD$2,$AE$2,FALSE,DATE(YEAR($AD700),MONTH($AD700),1),DATE(YEAR($AE700),MONTH($AE700),28)),0)</f>
      </c>
      <c r="AQ700" s="18">
        <f>IFERROR(_xlfn.BETA.DIST(DATE(YEAR(AQ$2),MONTH(AQ$2),15),$AD$2,$AE$2,FALSE,DATE(YEAR($AD700),MONTH($AD700),1),DATE(YEAR($AE700),MONTH($AE700),28)),0)</f>
      </c>
      <c r="AR700" s="18">
        <f>IFERROR(_xlfn.BETA.DIST(DATE(YEAR(AR$2),MONTH(AR$2),15),$AD$2,$AE$2,FALSE,DATE(YEAR($AD700),MONTH($AD700),1),DATE(YEAR($AE700),MONTH($AE700),28)),0)</f>
      </c>
      <c r="AS700" s="18">
        <f>IFERROR(_xlfn.BETA.DIST(DATE(YEAR(AS$2),MONTH(AS$2),15),$AD$2,$AE$2,FALSE,DATE(YEAR($AD700),MONTH($AD700),1),DATE(YEAR($AE700),MONTH($AE700),28)),0)</f>
      </c>
      <c r="AT700" s="18">
        <f>IFERROR(_xlfn.BETA.DIST(DATE(YEAR(AT$2),MONTH(AT$2),15),$AD$2,$AE$2,FALSE,DATE(YEAR($AD700),MONTH($AD700),1),DATE(YEAR($AE700),MONTH($AE700),28)),0)</f>
      </c>
      <c r="AU700" s="18">
        <f>IFERROR(_xlfn.BETA.DIST(DATE(YEAR(AU$2),MONTH(AU$2),15),$AD$2,$AE$2,FALSE,DATE(YEAR($AD700),MONTH($AD700),1),DATE(YEAR($AE700),MONTH($AE700),28)),0)</f>
      </c>
      <c r="AV700" s="18">
        <f>SUM(AG700:AU700)</f>
      </c>
      <c r="AW700" s="18">
        <f>IF(J700&lt;&gt;0,J700,IF($AV700=0,0,AG700/$AV700*$Z700))</f>
      </c>
      <c r="AX700" s="18">
        <f>IF(K700&lt;&gt;0,K700,IF($AV700=0,0,AH700/$AV700*$Z700))</f>
      </c>
      <c r="AY700" s="18">
        <f>IF(L700&lt;&gt;0,L700,IF($AV700=0,0,AI700/$AV700*$Z700))</f>
      </c>
      <c r="AZ700" s="18">
        <f>IF(M700&lt;&gt;0,M700,IF($AV700=0,0,AJ700/$AV700*$Z700))</f>
      </c>
      <c r="BA700" s="18">
        <f>IF(N700&lt;&gt;0,N700,IF($AV700=0,0,AK700/$AV700*$Z700))</f>
      </c>
      <c r="BB700" s="18">
        <f>IF(O700&lt;&gt;0,O700,IF($AV700=0,0,AL700/$AV700*$Z700))</f>
      </c>
      <c r="BC700" s="18">
        <f>IF(P700&lt;&gt;0,P700,IF($AV700=0,0,AM700/$AV700*$Z700))</f>
      </c>
      <c r="BD700" s="18">
        <f>IF(Q700&lt;&gt;0,Q700,IF($AV700=0,0,AN700/$AV700*$Z700))</f>
      </c>
      <c r="BE700" s="18">
        <f>IF(R700&lt;&gt;0,R700,IF($AV700=0,0,AO700/$AV700*$Z700))</f>
      </c>
      <c r="BF700" s="18">
        <f>IF(S700&lt;&gt;0,S700,IF($AV700=0,0,AP700/$AV700*$Z700))</f>
      </c>
      <c r="BG700" s="18">
        <f>IF(T700&lt;&gt;0,T700,IF($AV700=0,0,AQ700/$AV700*$Z700))</f>
      </c>
      <c r="BH700" s="18">
        <f>IF(U700&lt;&gt;0,U700,IF($AV700=0,0,AR700/$AV700*$Z700))</f>
      </c>
      <c r="BI700" s="18">
        <f>IF(V700&lt;&gt;0,V700,IF($AV700=0,0,AS700/$AV700*$Z700))</f>
      </c>
      <c r="BJ700" s="18">
        <f>IF(W700&lt;&gt;0,W700,IF($AV700=0,0,AT700/$AV700*$Z700))</f>
      </c>
      <c r="BK700" s="18">
        <f>IF(X700&lt;&gt;0,X700,IF($AV700=0,0,AU700/$AV700*$Z700))</f>
      </c>
      <c r="BL700" s="18">
        <f>SUM(AW700:BK700)</f>
      </c>
      <c r="BM700" s="18">
        <f>I700-BL700</f>
      </c>
    </row>
    <row r="701" outlineLevel="4">
      <c r="A701" s="5" t="str">
        <v>14.7.2</v>
      </c>
      <c r="B701" s="5" t="str">
        <v/>
      </c>
      <c r="C701" s="5" t="str">
        <v>BSPRELGENCP13</v>
      </c>
      <c r="D701" s="5" t="str">
        <v>BSPRELGENCP13</v>
      </c>
      <c r="E701" s="19">
        <f>IFERROR(_xlfn.XLOOKUP(F701,Assumptions!B:B,Assumptions!C:C),0)</f>
      </c>
      <c r="F701" s="5" t="str">
        <v>Site Delivery USD</v>
      </c>
      <c r="G701" s="5" t="str">
        <v/>
      </c>
      <c r="H701" s="18">
        <f>G699*E701</f>
      </c>
      <c r="I701" s="18">
        <f>H701*(1-0)</f>
      </c>
      <c r="J701" s="18">
        <v>0</v>
      </c>
      <c r="K701" s="18">
        <v>0</v>
      </c>
      <c r="L701" s="18">
        <v>0</v>
      </c>
      <c r="M701" s="18">
        <v>0</v>
      </c>
      <c r="N701" s="18">
        <v>0</v>
      </c>
      <c r="O701" s="18">
        <v>0</v>
      </c>
      <c r="P701" s="18">
        <v>0</v>
      </c>
      <c r="Q701" s="18">
        <v>0</v>
      </c>
      <c r="R701" s="18">
        <v>0</v>
      </c>
      <c r="S701" s="18">
        <v>0</v>
      </c>
      <c r="T701" s="18">
        <v>0</v>
      </c>
      <c r="U701" s="18">
        <v>0</v>
      </c>
      <c r="V701" s="18">
        <v>0</v>
      </c>
      <c r="W701" s="18">
        <v>0</v>
      </c>
      <c r="X701" s="18">
        <v>0</v>
      </c>
      <c r="Y701" s="18">
        <f>SUM(J701:X701)</f>
      </c>
      <c r="Z701" s="18">
        <f>I701-Y701</f>
      </c>
      <c r="AA701" s="20">
        <v>46295</v>
      </c>
      <c r="AB701" s="20">
        <v>46295</v>
      </c>
      <c r="AC701" s="18">
        <f>IFERROR(_xlfn.XLOOKUP(F701,Assumptions!B:B,Assumptions!D:D),0)</f>
      </c>
      <c r="AD701" s="20">
        <f>AA701+AC701</f>
      </c>
      <c r="AE701" s="20">
        <f>AC701+AB701</f>
      </c>
      <c r="AF701" s="5" t="str">
        <v/>
      </c>
      <c r="AG701" s="18">
        <f>IFERROR(_xlfn.BETA.DIST(DATE(YEAR(AG$2),MONTH(AG$2),15),$AD$2,$AE$2,FALSE,DATE(YEAR($AD701),MONTH($AD701),1),DATE(YEAR($AE701),MONTH($AE701),28)),0)</f>
      </c>
      <c r="AH701" s="18">
        <f>IFERROR(_xlfn.BETA.DIST(DATE(YEAR(AH$2),MONTH(AH$2),15),$AD$2,$AE$2,FALSE,DATE(YEAR($AD701),MONTH($AD701),1),DATE(YEAR($AE701),MONTH($AE701),28)),0)</f>
      </c>
      <c r="AI701" s="18">
        <f>IFERROR(_xlfn.BETA.DIST(DATE(YEAR(AI$2),MONTH(AI$2),15),$AD$2,$AE$2,FALSE,DATE(YEAR($AD701),MONTH($AD701),1),DATE(YEAR($AE701),MONTH($AE701),28)),0)</f>
      </c>
      <c r="AJ701" s="18">
        <f>IFERROR(_xlfn.BETA.DIST(DATE(YEAR(AJ$2),MONTH(AJ$2),15),$AD$2,$AE$2,FALSE,DATE(YEAR($AD701),MONTH($AD701),1),DATE(YEAR($AE701),MONTH($AE701),28)),0)</f>
      </c>
      <c r="AK701" s="18">
        <f>IFERROR(_xlfn.BETA.DIST(DATE(YEAR(AK$2),MONTH(AK$2),15),$AD$2,$AE$2,FALSE,DATE(YEAR($AD701),MONTH($AD701),1),DATE(YEAR($AE701),MONTH($AE701),28)),0)</f>
      </c>
      <c r="AL701" s="18">
        <f>IFERROR(_xlfn.BETA.DIST(DATE(YEAR(AL$2),MONTH(AL$2),15),$AD$2,$AE$2,FALSE,DATE(YEAR($AD701),MONTH($AD701),1),DATE(YEAR($AE701),MONTH($AE701),28)),0)</f>
      </c>
      <c r="AM701" s="18">
        <f>IFERROR(_xlfn.BETA.DIST(DATE(YEAR(AM$2),MONTH(AM$2),15),$AD$2,$AE$2,FALSE,DATE(YEAR($AD701),MONTH($AD701),1),DATE(YEAR($AE701),MONTH($AE701),28)),0)</f>
      </c>
      <c r="AN701" s="18">
        <f>IFERROR(_xlfn.BETA.DIST(DATE(YEAR(AN$2),MONTH(AN$2),15),$AD$2,$AE$2,FALSE,DATE(YEAR($AD701),MONTH($AD701),1),DATE(YEAR($AE701),MONTH($AE701),28)),0)</f>
      </c>
      <c r="AO701" s="18">
        <f>IFERROR(_xlfn.BETA.DIST(DATE(YEAR(AO$2),MONTH(AO$2),15),$AD$2,$AE$2,FALSE,DATE(YEAR($AD701),MONTH($AD701),1),DATE(YEAR($AE701),MONTH($AE701),28)),0)</f>
      </c>
      <c r="AP701" s="18">
        <f>IFERROR(_xlfn.BETA.DIST(DATE(YEAR(AP$2),MONTH(AP$2),15),$AD$2,$AE$2,FALSE,DATE(YEAR($AD701),MONTH($AD701),1),DATE(YEAR($AE701),MONTH($AE701),28)),0)</f>
      </c>
      <c r="AQ701" s="18">
        <f>IFERROR(_xlfn.BETA.DIST(DATE(YEAR(AQ$2),MONTH(AQ$2),15),$AD$2,$AE$2,FALSE,DATE(YEAR($AD701),MONTH($AD701),1),DATE(YEAR($AE701),MONTH($AE701),28)),0)</f>
      </c>
      <c r="AR701" s="18">
        <f>IFERROR(_xlfn.BETA.DIST(DATE(YEAR(AR$2),MONTH(AR$2),15),$AD$2,$AE$2,FALSE,DATE(YEAR($AD701),MONTH($AD701),1),DATE(YEAR($AE701),MONTH($AE701),28)),0)</f>
      </c>
      <c r="AS701" s="18">
        <f>IFERROR(_xlfn.BETA.DIST(DATE(YEAR(AS$2),MONTH(AS$2),15),$AD$2,$AE$2,FALSE,DATE(YEAR($AD701),MONTH($AD701),1),DATE(YEAR($AE701),MONTH($AE701),28)),0)</f>
      </c>
      <c r="AT701" s="18">
        <f>IFERROR(_xlfn.BETA.DIST(DATE(YEAR(AT$2),MONTH(AT$2),15),$AD$2,$AE$2,FALSE,DATE(YEAR($AD701),MONTH($AD701),1),DATE(YEAR($AE701),MONTH($AE701),28)),0)</f>
      </c>
      <c r="AU701" s="18">
        <f>IFERROR(_xlfn.BETA.DIST(DATE(YEAR(AU$2),MONTH(AU$2),15),$AD$2,$AE$2,FALSE,DATE(YEAR($AD701),MONTH($AD701),1),DATE(YEAR($AE701),MONTH($AE701),28)),0)</f>
      </c>
      <c r="AV701" s="18">
        <f>SUM(AG701:AU701)</f>
      </c>
      <c r="AW701" s="18">
        <f>IF(J701&lt;&gt;0,J701,IF($AV701=0,0,AG701/$AV701*$Z701))</f>
      </c>
      <c r="AX701" s="18">
        <f>IF(K701&lt;&gt;0,K701,IF($AV701=0,0,AH701/$AV701*$Z701))</f>
      </c>
      <c r="AY701" s="18">
        <f>IF(L701&lt;&gt;0,L701,IF($AV701=0,0,AI701/$AV701*$Z701))</f>
      </c>
      <c r="AZ701" s="18">
        <f>IF(M701&lt;&gt;0,M701,IF($AV701=0,0,AJ701/$AV701*$Z701))</f>
      </c>
      <c r="BA701" s="18">
        <f>IF(N701&lt;&gt;0,N701,IF($AV701=0,0,AK701/$AV701*$Z701))</f>
      </c>
      <c r="BB701" s="18">
        <f>IF(O701&lt;&gt;0,O701,IF($AV701=0,0,AL701/$AV701*$Z701))</f>
      </c>
      <c r="BC701" s="18">
        <f>IF(P701&lt;&gt;0,P701,IF($AV701=0,0,AM701/$AV701*$Z701))</f>
      </c>
      <c r="BD701" s="18">
        <f>IF(Q701&lt;&gt;0,Q701,IF($AV701=0,0,AN701/$AV701*$Z701))</f>
      </c>
      <c r="BE701" s="18">
        <f>IF(R701&lt;&gt;0,R701,IF($AV701=0,0,AO701/$AV701*$Z701))</f>
      </c>
      <c r="BF701" s="18">
        <f>IF(S701&lt;&gt;0,S701,IF($AV701=0,0,AP701/$AV701*$Z701))</f>
      </c>
      <c r="BG701" s="18">
        <f>IF(T701&lt;&gt;0,T701,IF($AV701=0,0,AQ701/$AV701*$Z701))</f>
      </c>
      <c r="BH701" s="18">
        <f>IF(U701&lt;&gt;0,U701,IF($AV701=0,0,AR701/$AV701*$Z701))</f>
      </c>
      <c r="BI701" s="18">
        <f>IF(V701&lt;&gt;0,V701,IF($AV701=0,0,AS701/$AV701*$Z701))</f>
      </c>
      <c r="BJ701" s="18">
        <f>IF(W701&lt;&gt;0,W701,IF($AV701=0,0,AT701/$AV701*$Z701))</f>
      </c>
      <c r="BK701" s="18">
        <f>IF(X701&lt;&gt;0,X701,IF($AV701=0,0,AU701/$AV701*$Z701))</f>
      </c>
      <c r="BL701" s="18">
        <f>SUM(AW701:BK701)</f>
      </c>
      <c r="BM701" s="18">
        <f>I701-BL701</f>
      </c>
    </row>
    <row r="702" outlineLevel="4">
      <c r="A702" s="5" t="str">
        <v>14.7.2</v>
      </c>
      <c r="B702" s="5" t="str">
        <v/>
      </c>
      <c r="C702" s="5" t="str">
        <v>BSKDGNGENGR07</v>
      </c>
      <c r="D702" s="5" t="str">
        <v>BSKDGNGENGR07</v>
      </c>
      <c r="E702" s="19">
        <f>IFERROR(_xlfn.XLOOKUP(F702,Assumptions!B:B,Assumptions!C:C),0)</f>
      </c>
      <c r="F702" s="5" t="str">
        <v>Retention</v>
      </c>
      <c r="G702" s="5" t="str">
        <v/>
      </c>
      <c r="H702" s="18">
        <f>G699*E702</f>
      </c>
      <c r="I702" s="18">
        <f>H702*(1-0)</f>
      </c>
      <c r="J702" s="18">
        <v>0</v>
      </c>
      <c r="K702" s="18">
        <v>0</v>
      </c>
      <c r="L702" s="18">
        <v>0</v>
      </c>
      <c r="M702" s="18">
        <v>0</v>
      </c>
      <c r="N702" s="18">
        <v>0</v>
      </c>
      <c r="O702" s="18">
        <v>0</v>
      </c>
      <c r="P702" s="18">
        <v>0</v>
      </c>
      <c r="Q702" s="18">
        <v>0</v>
      </c>
      <c r="R702" s="18">
        <v>0</v>
      </c>
      <c r="S702" s="18">
        <v>0</v>
      </c>
      <c r="T702" s="18">
        <v>0</v>
      </c>
      <c r="U702" s="18">
        <v>0</v>
      </c>
      <c r="V702" s="18">
        <v>0</v>
      </c>
      <c r="W702" s="18">
        <v>0</v>
      </c>
      <c r="X702" s="18">
        <v>0</v>
      </c>
      <c r="Y702" s="18">
        <f>SUM(J702:X702)</f>
      </c>
      <c r="Z702" s="18">
        <f>I702-Y702</f>
      </c>
      <c r="AA702" s="20">
        <v>46483</v>
      </c>
      <c r="AB702" s="20">
        <v>46483</v>
      </c>
      <c r="AC702" s="18">
        <f>IFERROR(_xlfn.XLOOKUP(F702,Assumptions!B:B,Assumptions!D:D),0)</f>
      </c>
      <c r="AD702" s="20">
        <f>AA702+AC702</f>
      </c>
      <c r="AE702" s="20">
        <f>AC702+AB702</f>
      </c>
      <c r="AF702" s="5" t="str">
        <v/>
      </c>
      <c r="AG702" s="18">
        <f>IFERROR(_xlfn.BETA.DIST(DATE(YEAR(AG$2),MONTH(AG$2),15),$AD$2,$AE$2,FALSE,DATE(YEAR($AD702),MONTH($AD702),1),DATE(YEAR($AE702),MONTH($AE702),28)),0)</f>
      </c>
      <c r="AH702" s="18">
        <f>IFERROR(_xlfn.BETA.DIST(DATE(YEAR(AH$2),MONTH(AH$2),15),$AD$2,$AE$2,FALSE,DATE(YEAR($AD702),MONTH($AD702),1),DATE(YEAR($AE702),MONTH($AE702),28)),0)</f>
      </c>
      <c r="AI702" s="18">
        <f>IFERROR(_xlfn.BETA.DIST(DATE(YEAR(AI$2),MONTH(AI$2),15),$AD$2,$AE$2,FALSE,DATE(YEAR($AD702),MONTH($AD702),1),DATE(YEAR($AE702),MONTH($AE702),28)),0)</f>
      </c>
      <c r="AJ702" s="18">
        <f>IFERROR(_xlfn.BETA.DIST(DATE(YEAR(AJ$2),MONTH(AJ$2),15),$AD$2,$AE$2,FALSE,DATE(YEAR($AD702),MONTH($AD702),1),DATE(YEAR($AE702),MONTH($AE702),28)),0)</f>
      </c>
      <c r="AK702" s="18">
        <f>IFERROR(_xlfn.BETA.DIST(DATE(YEAR(AK$2),MONTH(AK$2),15),$AD$2,$AE$2,FALSE,DATE(YEAR($AD702),MONTH($AD702),1),DATE(YEAR($AE702),MONTH($AE702),28)),0)</f>
      </c>
      <c r="AL702" s="18">
        <f>IFERROR(_xlfn.BETA.DIST(DATE(YEAR(AL$2),MONTH(AL$2),15),$AD$2,$AE$2,FALSE,DATE(YEAR($AD702),MONTH($AD702),1),DATE(YEAR($AE702),MONTH($AE702),28)),0)</f>
      </c>
      <c r="AM702" s="18">
        <f>IFERROR(_xlfn.BETA.DIST(DATE(YEAR(AM$2),MONTH(AM$2),15),$AD$2,$AE$2,FALSE,DATE(YEAR($AD702),MONTH($AD702),1),DATE(YEAR($AE702),MONTH($AE702),28)),0)</f>
      </c>
      <c r="AN702" s="18">
        <f>IFERROR(_xlfn.BETA.DIST(DATE(YEAR(AN$2),MONTH(AN$2),15),$AD$2,$AE$2,FALSE,DATE(YEAR($AD702),MONTH($AD702),1),DATE(YEAR($AE702),MONTH($AE702),28)),0)</f>
      </c>
      <c r="AO702" s="18">
        <f>IFERROR(_xlfn.BETA.DIST(DATE(YEAR(AO$2),MONTH(AO$2),15),$AD$2,$AE$2,FALSE,DATE(YEAR($AD702),MONTH($AD702),1),DATE(YEAR($AE702),MONTH($AE702),28)),0)</f>
      </c>
      <c r="AP702" s="18">
        <f>IFERROR(_xlfn.BETA.DIST(DATE(YEAR(AP$2),MONTH(AP$2),15),$AD$2,$AE$2,FALSE,DATE(YEAR($AD702),MONTH($AD702),1),DATE(YEAR($AE702),MONTH($AE702),28)),0)</f>
      </c>
      <c r="AQ702" s="18">
        <f>IFERROR(_xlfn.BETA.DIST(DATE(YEAR(AQ$2),MONTH(AQ$2),15),$AD$2,$AE$2,FALSE,DATE(YEAR($AD702),MONTH($AD702),1),DATE(YEAR($AE702),MONTH($AE702),28)),0)</f>
      </c>
      <c r="AR702" s="18">
        <f>IFERROR(_xlfn.BETA.DIST(DATE(YEAR(AR$2),MONTH(AR$2),15),$AD$2,$AE$2,FALSE,DATE(YEAR($AD702),MONTH($AD702),1),DATE(YEAR($AE702),MONTH($AE702),28)),0)</f>
      </c>
      <c r="AS702" s="18">
        <f>IFERROR(_xlfn.BETA.DIST(DATE(YEAR(AS$2),MONTH(AS$2),15),$AD$2,$AE$2,FALSE,DATE(YEAR($AD702),MONTH($AD702),1),DATE(YEAR($AE702),MONTH($AE702),28)),0)</f>
      </c>
      <c r="AT702" s="18">
        <f>IFERROR(_xlfn.BETA.DIST(DATE(YEAR(AT$2),MONTH(AT$2),15),$AD$2,$AE$2,FALSE,DATE(YEAR($AD702),MONTH($AD702),1),DATE(YEAR($AE702),MONTH($AE702),28)),0)</f>
      </c>
      <c r="AU702" s="18">
        <f>IFERROR(_xlfn.BETA.DIST(DATE(YEAR(AU$2),MONTH(AU$2),15),$AD$2,$AE$2,FALSE,DATE(YEAR($AD702),MONTH($AD702),1),DATE(YEAR($AE702),MONTH($AE702),28)),0)</f>
      </c>
      <c r="AV702" s="18">
        <f>SUM(AG702:AU702)</f>
      </c>
      <c r="AW702" s="18">
        <f>IF(J702&lt;&gt;0,J702,IF($AV702=0,0,AG702/$AV702*$Z702))</f>
      </c>
      <c r="AX702" s="18">
        <f>IF(K702&lt;&gt;0,K702,IF($AV702=0,0,AH702/$AV702*$Z702))</f>
      </c>
      <c r="AY702" s="18">
        <f>IF(L702&lt;&gt;0,L702,IF($AV702=0,0,AI702/$AV702*$Z702))</f>
      </c>
      <c r="AZ702" s="18">
        <f>IF(M702&lt;&gt;0,M702,IF($AV702=0,0,AJ702/$AV702*$Z702))</f>
      </c>
      <c r="BA702" s="18">
        <f>IF(N702&lt;&gt;0,N702,IF($AV702=0,0,AK702/$AV702*$Z702))</f>
      </c>
      <c r="BB702" s="18">
        <f>IF(O702&lt;&gt;0,O702,IF($AV702=0,0,AL702/$AV702*$Z702))</f>
      </c>
      <c r="BC702" s="18">
        <f>IF(P702&lt;&gt;0,P702,IF($AV702=0,0,AM702/$AV702*$Z702))</f>
      </c>
      <c r="BD702" s="18">
        <f>IF(Q702&lt;&gt;0,Q702,IF($AV702=0,0,AN702/$AV702*$Z702))</f>
      </c>
      <c r="BE702" s="18">
        <f>IF(R702&lt;&gt;0,R702,IF($AV702=0,0,AO702/$AV702*$Z702))</f>
      </c>
      <c r="BF702" s="18">
        <f>IF(S702&lt;&gt;0,S702,IF($AV702=0,0,AP702/$AV702*$Z702))</f>
      </c>
      <c r="BG702" s="18">
        <f>IF(T702&lt;&gt;0,T702,IF($AV702=0,0,AQ702/$AV702*$Z702))</f>
      </c>
      <c r="BH702" s="18">
        <f>IF(U702&lt;&gt;0,U702,IF($AV702=0,0,AR702/$AV702*$Z702))</f>
      </c>
      <c r="BI702" s="18">
        <f>IF(V702&lt;&gt;0,V702,IF($AV702=0,0,AS702/$AV702*$Z702))</f>
      </c>
      <c r="BJ702" s="18">
        <f>IF(W702&lt;&gt;0,W702,IF($AV702=0,0,AT702/$AV702*$Z702))</f>
      </c>
      <c r="BK702" s="18">
        <f>IF(X702&lt;&gt;0,X702,IF($AV702=0,0,AU702/$AV702*$Z702))</f>
      </c>
      <c r="BL702" s="18">
        <f>SUM(AW702:BK702)</f>
      </c>
      <c r="BM702" s="18">
        <f>I702-BL702</f>
      </c>
    </row>
    <row r="703" outlineLevel="3">
      <c r="A703" s="17" t="str">
        <v>14.7.3</v>
      </c>
      <c r="B703" s="17" t="str">
        <v/>
      </c>
      <c r="C703" s="17" t="str">
        <v/>
      </c>
      <c r="D703" s="17" t="str">
        <v/>
      </c>
      <c r="E703" s="17" t="str">
        <v>14.7.3</v>
      </c>
      <c r="F703" s="17" t="str">
        <v>10% of spare-terminal used in the offered panels.</v>
      </c>
      <c r="G703" s="17">
        <v>311.41</v>
      </c>
      <c r="H703" s="17" t="str">
        <v/>
      </c>
      <c r="I703" s="17" t="str">
        <v/>
      </c>
      <c r="J703" s="17" t="str">
        <v/>
      </c>
      <c r="K703" s="17" t="str">
        <v/>
      </c>
      <c r="L703" s="17" t="str">
        <v/>
      </c>
      <c r="M703" s="17" t="str">
        <v/>
      </c>
      <c r="N703" s="17" t="str">
        <v/>
      </c>
      <c r="O703" s="17" t="str">
        <v/>
      </c>
      <c r="P703" s="17" t="str">
        <v/>
      </c>
      <c r="Q703" s="17" t="str">
        <v/>
      </c>
      <c r="R703" s="17" t="str">
        <v/>
      </c>
      <c r="S703" s="17" t="str">
        <v/>
      </c>
      <c r="T703" s="17" t="str">
        <v/>
      </c>
      <c r="U703" s="17" t="str">
        <v/>
      </c>
      <c r="V703" s="17" t="str">
        <v/>
      </c>
      <c r="W703" s="17" t="str">
        <v/>
      </c>
      <c r="X703" s="17" t="str">
        <v/>
      </c>
      <c r="Y703" s="17" t="str">
        <v/>
      </c>
      <c r="Z703" s="17" t="str">
        <v/>
      </c>
      <c r="AA703" s="17" t="str">
        <v/>
      </c>
      <c r="AB703" s="17" t="str">
        <v/>
      </c>
      <c r="AC703" s="17" t="str">
        <v/>
      </c>
      <c r="AD703" s="17" t="str">
        <v/>
      </c>
      <c r="AE703" s="17" t="str">
        <v/>
      </c>
      <c r="AF703" s="5" t="str">
        <v/>
      </c>
      <c r="AG703" s="18">
        <f>IFERROR(_xlfn.BETA.DIST(DATE(YEAR(AG$2),MONTH(AG$2),15),$AD$2,$AE$2,FALSE,DATE(YEAR($AD703),MONTH($AD703),1),DATE(YEAR($AE703),MONTH($AE703),28)),0)</f>
      </c>
      <c r="AH703" s="18">
        <f>IFERROR(_xlfn.BETA.DIST(DATE(YEAR(AH$2),MONTH(AH$2),15),$AD$2,$AE$2,FALSE,DATE(YEAR($AD703),MONTH($AD703),1),DATE(YEAR($AE703),MONTH($AE703),28)),0)</f>
      </c>
      <c r="AI703" s="18">
        <f>IFERROR(_xlfn.BETA.DIST(DATE(YEAR(AI$2),MONTH(AI$2),15),$AD$2,$AE$2,FALSE,DATE(YEAR($AD703),MONTH($AD703),1),DATE(YEAR($AE703),MONTH($AE703),28)),0)</f>
      </c>
      <c r="AJ703" s="18">
        <f>IFERROR(_xlfn.BETA.DIST(DATE(YEAR(AJ$2),MONTH(AJ$2),15),$AD$2,$AE$2,FALSE,DATE(YEAR($AD703),MONTH($AD703),1),DATE(YEAR($AE703),MONTH($AE703),28)),0)</f>
      </c>
      <c r="AK703" s="18">
        <f>IFERROR(_xlfn.BETA.DIST(DATE(YEAR(AK$2),MONTH(AK$2),15),$AD$2,$AE$2,FALSE,DATE(YEAR($AD703),MONTH($AD703),1),DATE(YEAR($AE703),MONTH($AE703),28)),0)</f>
      </c>
      <c r="AL703" s="18">
        <f>IFERROR(_xlfn.BETA.DIST(DATE(YEAR(AL$2),MONTH(AL$2),15),$AD$2,$AE$2,FALSE,DATE(YEAR($AD703),MONTH($AD703),1),DATE(YEAR($AE703),MONTH($AE703),28)),0)</f>
      </c>
      <c r="AM703" s="18">
        <f>IFERROR(_xlfn.BETA.DIST(DATE(YEAR(AM$2),MONTH(AM$2),15),$AD$2,$AE$2,FALSE,DATE(YEAR($AD703),MONTH($AD703),1),DATE(YEAR($AE703),MONTH($AE703),28)),0)</f>
      </c>
      <c r="AN703" s="18">
        <f>IFERROR(_xlfn.BETA.DIST(DATE(YEAR(AN$2),MONTH(AN$2),15),$AD$2,$AE$2,FALSE,DATE(YEAR($AD703),MONTH($AD703),1),DATE(YEAR($AE703),MONTH($AE703),28)),0)</f>
      </c>
      <c r="AO703" s="18">
        <f>IFERROR(_xlfn.BETA.DIST(DATE(YEAR(AO$2),MONTH(AO$2),15),$AD$2,$AE$2,FALSE,DATE(YEAR($AD703),MONTH($AD703),1),DATE(YEAR($AE703),MONTH($AE703),28)),0)</f>
      </c>
      <c r="AP703" s="18">
        <f>IFERROR(_xlfn.BETA.DIST(DATE(YEAR(AP$2),MONTH(AP$2),15),$AD$2,$AE$2,FALSE,DATE(YEAR($AD703),MONTH($AD703),1),DATE(YEAR($AE703),MONTH($AE703),28)),0)</f>
      </c>
      <c r="AQ703" s="18">
        <f>IFERROR(_xlfn.BETA.DIST(DATE(YEAR(AQ$2),MONTH(AQ$2),15),$AD$2,$AE$2,FALSE,DATE(YEAR($AD703),MONTH($AD703),1),DATE(YEAR($AE703),MONTH($AE703),28)),0)</f>
      </c>
      <c r="AR703" s="18">
        <f>IFERROR(_xlfn.BETA.DIST(DATE(YEAR(AR$2),MONTH(AR$2),15),$AD$2,$AE$2,FALSE,DATE(YEAR($AD703),MONTH($AD703),1),DATE(YEAR($AE703),MONTH($AE703),28)),0)</f>
      </c>
      <c r="AS703" s="18">
        <f>IFERROR(_xlfn.BETA.DIST(DATE(YEAR(AS$2),MONTH(AS$2),15),$AD$2,$AE$2,FALSE,DATE(YEAR($AD703),MONTH($AD703),1),DATE(YEAR($AE703),MONTH($AE703),28)),0)</f>
      </c>
      <c r="AT703" s="18">
        <f>IFERROR(_xlfn.BETA.DIST(DATE(YEAR(AT$2),MONTH(AT$2),15),$AD$2,$AE$2,FALSE,DATE(YEAR($AD703),MONTH($AD703),1),DATE(YEAR($AE703),MONTH($AE703),28)),0)</f>
      </c>
      <c r="AU703" s="18">
        <f>IFERROR(_xlfn.BETA.DIST(DATE(YEAR(AU$2),MONTH(AU$2),15),$AD$2,$AE$2,FALSE,DATE(YEAR($AD703),MONTH($AD703),1),DATE(YEAR($AE703),MONTH($AE703),28)),0)</f>
      </c>
      <c r="AV703" s="18">
        <f>SUM(AG703:AU703)</f>
      </c>
      <c r="AW703" s="18">
        <f>IF(J703&lt;&gt;0,J703,IF($AV703=0,0,AG703/$AV703*$Z703))</f>
      </c>
      <c r="AX703" s="18">
        <f>IF(K703&lt;&gt;0,K703,IF($AV703=0,0,AH703/$AV703*$Z703))</f>
      </c>
      <c r="AY703" s="18">
        <f>IF(L703&lt;&gt;0,L703,IF($AV703=0,0,AI703/$AV703*$Z703))</f>
      </c>
      <c r="AZ703" s="18">
        <f>IF(M703&lt;&gt;0,M703,IF($AV703=0,0,AJ703/$AV703*$Z703))</f>
      </c>
      <c r="BA703" s="18">
        <f>IF(N703&lt;&gt;0,N703,IF($AV703=0,0,AK703/$AV703*$Z703))</f>
      </c>
      <c r="BB703" s="18">
        <f>IF(O703&lt;&gt;0,O703,IF($AV703=0,0,AL703/$AV703*$Z703))</f>
      </c>
      <c r="BC703" s="18">
        <f>IF(P703&lt;&gt;0,P703,IF($AV703=0,0,AM703/$AV703*$Z703))</f>
      </c>
      <c r="BD703" s="18">
        <f>IF(Q703&lt;&gt;0,Q703,IF($AV703=0,0,AN703/$AV703*$Z703))</f>
      </c>
      <c r="BE703" s="18">
        <f>IF(R703&lt;&gt;0,R703,IF($AV703=0,0,AO703/$AV703*$Z703))</f>
      </c>
      <c r="BF703" s="18">
        <f>IF(S703&lt;&gt;0,S703,IF($AV703=0,0,AP703/$AV703*$Z703))</f>
      </c>
      <c r="BG703" s="18">
        <f>IF(T703&lt;&gt;0,T703,IF($AV703=0,0,AQ703/$AV703*$Z703))</f>
      </c>
      <c r="BH703" s="18">
        <f>IF(U703&lt;&gt;0,U703,IF($AV703=0,0,AR703/$AV703*$Z703))</f>
      </c>
      <c r="BI703" s="18">
        <f>IF(V703&lt;&gt;0,V703,IF($AV703=0,0,AS703/$AV703*$Z703))</f>
      </c>
      <c r="BJ703" s="18">
        <f>IF(W703&lt;&gt;0,W703,IF($AV703=0,0,AT703/$AV703*$Z703))</f>
      </c>
      <c r="BK703" s="18">
        <f>IF(X703&lt;&gt;0,X703,IF($AV703=0,0,AU703/$AV703*$Z703))</f>
      </c>
      <c r="BL703" s="18">
        <f>SUM(AW703:BK703)</f>
      </c>
      <c r="BM703" s="17" t="str">
        <v/>
      </c>
    </row>
    <row r="704" outlineLevel="4">
      <c r="A704" s="5" t="str">
        <v>14.7.3</v>
      </c>
      <c r="B704" s="5" t="str">
        <v/>
      </c>
      <c r="C704" s="5" t="str">
        <v>BSKDGNGENGR05</v>
      </c>
      <c r="D704" s="5" t="str">
        <v>BSKDGNGENGR05</v>
      </c>
      <c r="E704" s="19">
        <f>IFERROR(_xlfn.XLOOKUP(F704,Assumptions!B:B,Assumptions!C:C),0)</f>
      </c>
      <c r="F704" s="5" t="str">
        <v>Advanced Payment</v>
      </c>
      <c r="G704" s="5" t="str">
        <v/>
      </c>
      <c r="H704" s="18">
        <f>G703*E704</f>
      </c>
      <c r="I704" s="18">
        <f>H704*(1-0)</f>
      </c>
      <c r="J704" s="18">
        <v>0</v>
      </c>
      <c r="K704" s="18">
        <v>0</v>
      </c>
      <c r="L704" s="18">
        <v>0</v>
      </c>
      <c r="M704" s="18">
        <v>0</v>
      </c>
      <c r="N704" s="18">
        <v>0</v>
      </c>
      <c r="O704" s="18">
        <v>0</v>
      </c>
      <c r="P704" s="18">
        <v>0</v>
      </c>
      <c r="Q704" s="18">
        <v>0</v>
      </c>
      <c r="R704" s="18">
        <v>0</v>
      </c>
      <c r="S704" s="18">
        <v>0</v>
      </c>
      <c r="T704" s="18">
        <v>0</v>
      </c>
      <c r="U704" s="18">
        <v>0</v>
      </c>
      <c r="V704" s="18">
        <v>0</v>
      </c>
      <c r="W704" s="18">
        <v>0</v>
      </c>
      <c r="X704" s="18">
        <v>0</v>
      </c>
      <c r="Y704" s="18">
        <f>SUM(J704:X704)</f>
      </c>
      <c r="Z704" s="18">
        <f>I704-Y704</f>
      </c>
      <c r="AA704" s="20">
        <v>46026</v>
      </c>
      <c r="AB704" s="20">
        <v>46026</v>
      </c>
      <c r="AC704" s="18">
        <f>IFERROR(_xlfn.XLOOKUP(F704,Assumptions!B:B,Assumptions!D:D),0)</f>
      </c>
      <c r="AD704" s="20">
        <f>AA704+AC704</f>
      </c>
      <c r="AE704" s="20">
        <f>AC704+AB704</f>
      </c>
      <c r="AF704" s="5" t="str">
        <v/>
      </c>
      <c r="AG704" s="18">
        <f>IFERROR(_xlfn.BETA.DIST(DATE(YEAR(AG$2),MONTH(AG$2),15),$AD$2,$AE$2,FALSE,DATE(YEAR($AD704),MONTH($AD704),1),DATE(YEAR($AE704),MONTH($AE704),28)),0)</f>
      </c>
      <c r="AH704" s="18">
        <f>IFERROR(_xlfn.BETA.DIST(DATE(YEAR(AH$2),MONTH(AH$2),15),$AD$2,$AE$2,FALSE,DATE(YEAR($AD704),MONTH($AD704),1),DATE(YEAR($AE704),MONTH($AE704),28)),0)</f>
      </c>
      <c r="AI704" s="18">
        <f>IFERROR(_xlfn.BETA.DIST(DATE(YEAR(AI$2),MONTH(AI$2),15),$AD$2,$AE$2,FALSE,DATE(YEAR($AD704),MONTH($AD704),1),DATE(YEAR($AE704),MONTH($AE704),28)),0)</f>
      </c>
      <c r="AJ704" s="18">
        <f>IFERROR(_xlfn.BETA.DIST(DATE(YEAR(AJ$2),MONTH(AJ$2),15),$AD$2,$AE$2,FALSE,DATE(YEAR($AD704),MONTH($AD704),1),DATE(YEAR($AE704),MONTH($AE704),28)),0)</f>
      </c>
      <c r="AK704" s="18">
        <f>IFERROR(_xlfn.BETA.DIST(DATE(YEAR(AK$2),MONTH(AK$2),15),$AD$2,$AE$2,FALSE,DATE(YEAR($AD704),MONTH($AD704),1),DATE(YEAR($AE704),MONTH($AE704),28)),0)</f>
      </c>
      <c r="AL704" s="18">
        <f>IFERROR(_xlfn.BETA.DIST(DATE(YEAR(AL$2),MONTH(AL$2),15),$AD$2,$AE$2,FALSE,DATE(YEAR($AD704),MONTH($AD704),1),DATE(YEAR($AE704),MONTH($AE704),28)),0)</f>
      </c>
      <c r="AM704" s="18">
        <f>IFERROR(_xlfn.BETA.DIST(DATE(YEAR(AM$2),MONTH(AM$2),15),$AD$2,$AE$2,FALSE,DATE(YEAR($AD704),MONTH($AD704),1),DATE(YEAR($AE704),MONTH($AE704),28)),0)</f>
      </c>
      <c r="AN704" s="18">
        <f>IFERROR(_xlfn.BETA.DIST(DATE(YEAR(AN$2),MONTH(AN$2),15),$AD$2,$AE$2,FALSE,DATE(YEAR($AD704),MONTH($AD704),1),DATE(YEAR($AE704),MONTH($AE704),28)),0)</f>
      </c>
      <c r="AO704" s="18">
        <f>IFERROR(_xlfn.BETA.DIST(DATE(YEAR(AO$2),MONTH(AO$2),15),$AD$2,$AE$2,FALSE,DATE(YEAR($AD704),MONTH($AD704),1),DATE(YEAR($AE704),MONTH($AE704),28)),0)</f>
      </c>
      <c r="AP704" s="18">
        <f>IFERROR(_xlfn.BETA.DIST(DATE(YEAR(AP$2),MONTH(AP$2),15),$AD$2,$AE$2,FALSE,DATE(YEAR($AD704),MONTH($AD704),1),DATE(YEAR($AE704),MONTH($AE704),28)),0)</f>
      </c>
      <c r="AQ704" s="18">
        <f>IFERROR(_xlfn.BETA.DIST(DATE(YEAR(AQ$2),MONTH(AQ$2),15),$AD$2,$AE$2,FALSE,DATE(YEAR($AD704),MONTH($AD704),1),DATE(YEAR($AE704),MONTH($AE704),28)),0)</f>
      </c>
      <c r="AR704" s="18">
        <f>IFERROR(_xlfn.BETA.DIST(DATE(YEAR(AR$2),MONTH(AR$2),15),$AD$2,$AE$2,FALSE,DATE(YEAR($AD704),MONTH($AD704),1),DATE(YEAR($AE704),MONTH($AE704),28)),0)</f>
      </c>
      <c r="AS704" s="18">
        <f>IFERROR(_xlfn.BETA.DIST(DATE(YEAR(AS$2),MONTH(AS$2),15),$AD$2,$AE$2,FALSE,DATE(YEAR($AD704),MONTH($AD704),1),DATE(YEAR($AE704),MONTH($AE704),28)),0)</f>
      </c>
      <c r="AT704" s="18">
        <f>IFERROR(_xlfn.BETA.DIST(DATE(YEAR(AT$2),MONTH(AT$2),15),$AD$2,$AE$2,FALSE,DATE(YEAR($AD704),MONTH($AD704),1),DATE(YEAR($AE704),MONTH($AE704),28)),0)</f>
      </c>
      <c r="AU704" s="18">
        <f>IFERROR(_xlfn.BETA.DIST(DATE(YEAR(AU$2),MONTH(AU$2),15),$AD$2,$AE$2,FALSE,DATE(YEAR($AD704),MONTH($AD704),1),DATE(YEAR($AE704),MONTH($AE704),28)),0)</f>
      </c>
      <c r="AV704" s="18">
        <f>SUM(AG704:AU704)</f>
      </c>
      <c r="AW704" s="18">
        <f>IF(J704&lt;&gt;0,J704,IF($AV704=0,0,AG704/$AV704*$Z704))</f>
      </c>
      <c r="AX704" s="18">
        <f>IF(K704&lt;&gt;0,K704,IF($AV704=0,0,AH704/$AV704*$Z704))</f>
      </c>
      <c r="AY704" s="18">
        <f>IF(L704&lt;&gt;0,L704,IF($AV704=0,0,AI704/$AV704*$Z704))</f>
      </c>
      <c r="AZ704" s="18">
        <f>IF(M704&lt;&gt;0,M704,IF($AV704=0,0,AJ704/$AV704*$Z704))</f>
      </c>
      <c r="BA704" s="18">
        <f>IF(N704&lt;&gt;0,N704,IF($AV704=0,0,AK704/$AV704*$Z704))</f>
      </c>
      <c r="BB704" s="18">
        <f>IF(O704&lt;&gt;0,O704,IF($AV704=0,0,AL704/$AV704*$Z704))</f>
      </c>
      <c r="BC704" s="18">
        <f>IF(P704&lt;&gt;0,P704,IF($AV704=0,0,AM704/$AV704*$Z704))</f>
      </c>
      <c r="BD704" s="18">
        <f>IF(Q704&lt;&gt;0,Q704,IF($AV704=0,0,AN704/$AV704*$Z704))</f>
      </c>
      <c r="BE704" s="18">
        <f>IF(R704&lt;&gt;0,R704,IF($AV704=0,0,AO704/$AV704*$Z704))</f>
      </c>
      <c r="BF704" s="18">
        <f>IF(S704&lt;&gt;0,S704,IF($AV704=0,0,AP704/$AV704*$Z704))</f>
      </c>
      <c r="BG704" s="18">
        <f>IF(T704&lt;&gt;0,T704,IF($AV704=0,0,AQ704/$AV704*$Z704))</f>
      </c>
      <c r="BH704" s="18">
        <f>IF(U704&lt;&gt;0,U704,IF($AV704=0,0,AR704/$AV704*$Z704))</f>
      </c>
      <c r="BI704" s="18">
        <f>IF(V704&lt;&gt;0,V704,IF($AV704=0,0,AS704/$AV704*$Z704))</f>
      </c>
      <c r="BJ704" s="18">
        <f>IF(W704&lt;&gt;0,W704,IF($AV704=0,0,AT704/$AV704*$Z704))</f>
      </c>
      <c r="BK704" s="18">
        <f>IF(X704&lt;&gt;0,X704,IF($AV704=0,0,AU704/$AV704*$Z704))</f>
      </c>
      <c r="BL704" s="18">
        <f>SUM(AW704:BK704)</f>
      </c>
      <c r="BM704" s="18">
        <f>I704-BL704</f>
      </c>
    </row>
    <row r="705" outlineLevel="4">
      <c r="A705" s="5" t="str">
        <v>14.7.3</v>
      </c>
      <c r="B705" s="5" t="str">
        <v/>
      </c>
      <c r="C705" s="5" t="str">
        <v>BSPRELGENCP13</v>
      </c>
      <c r="D705" s="5" t="str">
        <v>BSPRELGENCP13</v>
      </c>
      <c r="E705" s="19">
        <f>IFERROR(_xlfn.XLOOKUP(F705,Assumptions!B:B,Assumptions!C:C),0)</f>
      </c>
      <c r="F705" s="5" t="str">
        <v>Site Delivery USD</v>
      </c>
      <c r="G705" s="5" t="str">
        <v/>
      </c>
      <c r="H705" s="18">
        <f>G703*E705</f>
      </c>
      <c r="I705" s="18">
        <f>H705*(1-0)</f>
      </c>
      <c r="J705" s="18">
        <v>0</v>
      </c>
      <c r="K705" s="18">
        <v>0</v>
      </c>
      <c r="L705" s="18">
        <v>0</v>
      </c>
      <c r="M705" s="18">
        <v>0</v>
      </c>
      <c r="N705" s="18">
        <v>0</v>
      </c>
      <c r="O705" s="18">
        <v>0</v>
      </c>
      <c r="P705" s="18">
        <v>0</v>
      </c>
      <c r="Q705" s="18">
        <v>0</v>
      </c>
      <c r="R705" s="18">
        <v>0</v>
      </c>
      <c r="S705" s="18">
        <v>0</v>
      </c>
      <c r="T705" s="18">
        <v>0</v>
      </c>
      <c r="U705" s="18">
        <v>0</v>
      </c>
      <c r="V705" s="18">
        <v>0</v>
      </c>
      <c r="W705" s="18">
        <v>0</v>
      </c>
      <c r="X705" s="18">
        <v>0</v>
      </c>
      <c r="Y705" s="18">
        <f>SUM(J705:X705)</f>
      </c>
      <c r="Z705" s="18">
        <f>I705-Y705</f>
      </c>
      <c r="AA705" s="20">
        <v>46295</v>
      </c>
      <c r="AB705" s="20">
        <v>46295</v>
      </c>
      <c r="AC705" s="18">
        <f>IFERROR(_xlfn.XLOOKUP(F705,Assumptions!B:B,Assumptions!D:D),0)</f>
      </c>
      <c r="AD705" s="20">
        <f>AA705+AC705</f>
      </c>
      <c r="AE705" s="20">
        <f>AC705+AB705</f>
      </c>
      <c r="AF705" s="5" t="str">
        <v/>
      </c>
      <c r="AG705" s="18">
        <f>IFERROR(_xlfn.BETA.DIST(DATE(YEAR(AG$2),MONTH(AG$2),15),$AD$2,$AE$2,FALSE,DATE(YEAR($AD705),MONTH($AD705),1),DATE(YEAR($AE705),MONTH($AE705),28)),0)</f>
      </c>
      <c r="AH705" s="18">
        <f>IFERROR(_xlfn.BETA.DIST(DATE(YEAR(AH$2),MONTH(AH$2),15),$AD$2,$AE$2,FALSE,DATE(YEAR($AD705),MONTH($AD705),1),DATE(YEAR($AE705),MONTH($AE705),28)),0)</f>
      </c>
      <c r="AI705" s="18">
        <f>IFERROR(_xlfn.BETA.DIST(DATE(YEAR(AI$2),MONTH(AI$2),15),$AD$2,$AE$2,FALSE,DATE(YEAR($AD705),MONTH($AD705),1),DATE(YEAR($AE705),MONTH($AE705),28)),0)</f>
      </c>
      <c r="AJ705" s="18">
        <f>IFERROR(_xlfn.BETA.DIST(DATE(YEAR(AJ$2),MONTH(AJ$2),15),$AD$2,$AE$2,FALSE,DATE(YEAR($AD705),MONTH($AD705),1),DATE(YEAR($AE705),MONTH($AE705),28)),0)</f>
      </c>
      <c r="AK705" s="18">
        <f>IFERROR(_xlfn.BETA.DIST(DATE(YEAR(AK$2),MONTH(AK$2),15),$AD$2,$AE$2,FALSE,DATE(YEAR($AD705),MONTH($AD705),1),DATE(YEAR($AE705),MONTH($AE705),28)),0)</f>
      </c>
      <c r="AL705" s="18">
        <f>IFERROR(_xlfn.BETA.DIST(DATE(YEAR(AL$2),MONTH(AL$2),15),$AD$2,$AE$2,FALSE,DATE(YEAR($AD705),MONTH($AD705),1),DATE(YEAR($AE705),MONTH($AE705),28)),0)</f>
      </c>
      <c r="AM705" s="18">
        <f>IFERROR(_xlfn.BETA.DIST(DATE(YEAR(AM$2),MONTH(AM$2),15),$AD$2,$AE$2,FALSE,DATE(YEAR($AD705),MONTH($AD705),1),DATE(YEAR($AE705),MONTH($AE705),28)),0)</f>
      </c>
      <c r="AN705" s="18">
        <f>IFERROR(_xlfn.BETA.DIST(DATE(YEAR(AN$2),MONTH(AN$2),15),$AD$2,$AE$2,FALSE,DATE(YEAR($AD705),MONTH($AD705),1),DATE(YEAR($AE705),MONTH($AE705),28)),0)</f>
      </c>
      <c r="AO705" s="18">
        <f>IFERROR(_xlfn.BETA.DIST(DATE(YEAR(AO$2),MONTH(AO$2),15),$AD$2,$AE$2,FALSE,DATE(YEAR($AD705),MONTH($AD705),1),DATE(YEAR($AE705),MONTH($AE705),28)),0)</f>
      </c>
      <c r="AP705" s="18">
        <f>IFERROR(_xlfn.BETA.DIST(DATE(YEAR(AP$2),MONTH(AP$2),15),$AD$2,$AE$2,FALSE,DATE(YEAR($AD705),MONTH($AD705),1),DATE(YEAR($AE705),MONTH($AE705),28)),0)</f>
      </c>
      <c r="AQ705" s="18">
        <f>IFERROR(_xlfn.BETA.DIST(DATE(YEAR(AQ$2),MONTH(AQ$2),15),$AD$2,$AE$2,FALSE,DATE(YEAR($AD705),MONTH($AD705),1),DATE(YEAR($AE705),MONTH($AE705),28)),0)</f>
      </c>
      <c r="AR705" s="18">
        <f>IFERROR(_xlfn.BETA.DIST(DATE(YEAR(AR$2),MONTH(AR$2),15),$AD$2,$AE$2,FALSE,DATE(YEAR($AD705),MONTH($AD705),1),DATE(YEAR($AE705),MONTH($AE705),28)),0)</f>
      </c>
      <c r="AS705" s="18">
        <f>IFERROR(_xlfn.BETA.DIST(DATE(YEAR(AS$2),MONTH(AS$2),15),$AD$2,$AE$2,FALSE,DATE(YEAR($AD705),MONTH($AD705),1),DATE(YEAR($AE705),MONTH($AE705),28)),0)</f>
      </c>
      <c r="AT705" s="18">
        <f>IFERROR(_xlfn.BETA.DIST(DATE(YEAR(AT$2),MONTH(AT$2),15),$AD$2,$AE$2,FALSE,DATE(YEAR($AD705),MONTH($AD705),1),DATE(YEAR($AE705),MONTH($AE705),28)),0)</f>
      </c>
      <c r="AU705" s="18">
        <f>IFERROR(_xlfn.BETA.DIST(DATE(YEAR(AU$2),MONTH(AU$2),15),$AD$2,$AE$2,FALSE,DATE(YEAR($AD705),MONTH($AD705),1),DATE(YEAR($AE705),MONTH($AE705),28)),0)</f>
      </c>
      <c r="AV705" s="18">
        <f>SUM(AG705:AU705)</f>
      </c>
      <c r="AW705" s="18">
        <f>IF(J705&lt;&gt;0,J705,IF($AV705=0,0,AG705/$AV705*$Z705))</f>
      </c>
      <c r="AX705" s="18">
        <f>IF(K705&lt;&gt;0,K705,IF($AV705=0,0,AH705/$AV705*$Z705))</f>
      </c>
      <c r="AY705" s="18">
        <f>IF(L705&lt;&gt;0,L705,IF($AV705=0,0,AI705/$AV705*$Z705))</f>
      </c>
      <c r="AZ705" s="18">
        <f>IF(M705&lt;&gt;0,M705,IF($AV705=0,0,AJ705/$AV705*$Z705))</f>
      </c>
      <c r="BA705" s="18">
        <f>IF(N705&lt;&gt;0,N705,IF($AV705=0,0,AK705/$AV705*$Z705))</f>
      </c>
      <c r="BB705" s="18">
        <f>IF(O705&lt;&gt;0,O705,IF($AV705=0,0,AL705/$AV705*$Z705))</f>
      </c>
      <c r="BC705" s="18">
        <f>IF(P705&lt;&gt;0,P705,IF($AV705=0,0,AM705/$AV705*$Z705))</f>
      </c>
      <c r="BD705" s="18">
        <f>IF(Q705&lt;&gt;0,Q705,IF($AV705=0,0,AN705/$AV705*$Z705))</f>
      </c>
      <c r="BE705" s="18">
        <f>IF(R705&lt;&gt;0,R705,IF($AV705=0,0,AO705/$AV705*$Z705))</f>
      </c>
      <c r="BF705" s="18">
        <f>IF(S705&lt;&gt;0,S705,IF($AV705=0,0,AP705/$AV705*$Z705))</f>
      </c>
      <c r="BG705" s="18">
        <f>IF(T705&lt;&gt;0,T705,IF($AV705=0,0,AQ705/$AV705*$Z705))</f>
      </c>
      <c r="BH705" s="18">
        <f>IF(U705&lt;&gt;0,U705,IF($AV705=0,0,AR705/$AV705*$Z705))</f>
      </c>
      <c r="BI705" s="18">
        <f>IF(V705&lt;&gt;0,V705,IF($AV705=0,0,AS705/$AV705*$Z705))</f>
      </c>
      <c r="BJ705" s="18">
        <f>IF(W705&lt;&gt;0,W705,IF($AV705=0,0,AT705/$AV705*$Z705))</f>
      </c>
      <c r="BK705" s="18">
        <f>IF(X705&lt;&gt;0,X705,IF($AV705=0,0,AU705/$AV705*$Z705))</f>
      </c>
      <c r="BL705" s="18">
        <f>SUM(AW705:BK705)</f>
      </c>
      <c r="BM705" s="18">
        <f>I705-BL705</f>
      </c>
    </row>
    <row r="706" outlineLevel="4">
      <c r="A706" s="5" t="str">
        <v>14.7.3</v>
      </c>
      <c r="B706" s="5" t="str">
        <v/>
      </c>
      <c r="C706" s="5" t="str">
        <v>BSKDGNGENGR07</v>
      </c>
      <c r="D706" s="5" t="str">
        <v>BSKDGNGENGR07</v>
      </c>
      <c r="E706" s="19">
        <f>IFERROR(_xlfn.XLOOKUP(F706,Assumptions!B:B,Assumptions!C:C),0)</f>
      </c>
      <c r="F706" s="5" t="str">
        <v>Retention</v>
      </c>
      <c r="G706" s="5" t="str">
        <v/>
      </c>
      <c r="H706" s="18">
        <f>G703*E706</f>
      </c>
      <c r="I706" s="18">
        <f>H706*(1-0)</f>
      </c>
      <c r="J706" s="18">
        <v>0</v>
      </c>
      <c r="K706" s="18">
        <v>0</v>
      </c>
      <c r="L706" s="18">
        <v>0</v>
      </c>
      <c r="M706" s="18">
        <v>0</v>
      </c>
      <c r="N706" s="18">
        <v>0</v>
      </c>
      <c r="O706" s="18">
        <v>0</v>
      </c>
      <c r="P706" s="18">
        <v>0</v>
      </c>
      <c r="Q706" s="18">
        <v>0</v>
      </c>
      <c r="R706" s="18">
        <v>0</v>
      </c>
      <c r="S706" s="18">
        <v>0</v>
      </c>
      <c r="T706" s="18">
        <v>0</v>
      </c>
      <c r="U706" s="18">
        <v>0</v>
      </c>
      <c r="V706" s="18">
        <v>0</v>
      </c>
      <c r="W706" s="18">
        <v>0</v>
      </c>
      <c r="X706" s="18">
        <v>0</v>
      </c>
      <c r="Y706" s="18">
        <f>SUM(J706:X706)</f>
      </c>
      <c r="Z706" s="18">
        <f>I706-Y706</f>
      </c>
      <c r="AA706" s="20">
        <v>46483</v>
      </c>
      <c r="AB706" s="20">
        <v>46483</v>
      </c>
      <c r="AC706" s="18">
        <f>IFERROR(_xlfn.XLOOKUP(F706,Assumptions!B:B,Assumptions!D:D),0)</f>
      </c>
      <c r="AD706" s="20">
        <f>AA706+AC706</f>
      </c>
      <c r="AE706" s="20">
        <f>AC706+AB706</f>
      </c>
      <c r="AF706" s="5" t="str">
        <v/>
      </c>
      <c r="AG706" s="18">
        <f>IFERROR(_xlfn.BETA.DIST(DATE(YEAR(AG$2),MONTH(AG$2),15),$AD$2,$AE$2,FALSE,DATE(YEAR($AD706),MONTH($AD706),1),DATE(YEAR($AE706),MONTH($AE706),28)),0)</f>
      </c>
      <c r="AH706" s="18">
        <f>IFERROR(_xlfn.BETA.DIST(DATE(YEAR(AH$2),MONTH(AH$2),15),$AD$2,$AE$2,FALSE,DATE(YEAR($AD706),MONTH($AD706),1),DATE(YEAR($AE706),MONTH($AE706),28)),0)</f>
      </c>
      <c r="AI706" s="18">
        <f>IFERROR(_xlfn.BETA.DIST(DATE(YEAR(AI$2),MONTH(AI$2),15),$AD$2,$AE$2,FALSE,DATE(YEAR($AD706),MONTH($AD706),1),DATE(YEAR($AE706),MONTH($AE706),28)),0)</f>
      </c>
      <c r="AJ706" s="18">
        <f>IFERROR(_xlfn.BETA.DIST(DATE(YEAR(AJ$2),MONTH(AJ$2),15),$AD$2,$AE$2,FALSE,DATE(YEAR($AD706),MONTH($AD706),1),DATE(YEAR($AE706),MONTH($AE706),28)),0)</f>
      </c>
      <c r="AK706" s="18">
        <f>IFERROR(_xlfn.BETA.DIST(DATE(YEAR(AK$2),MONTH(AK$2),15),$AD$2,$AE$2,FALSE,DATE(YEAR($AD706),MONTH($AD706),1),DATE(YEAR($AE706),MONTH($AE706),28)),0)</f>
      </c>
      <c r="AL706" s="18">
        <f>IFERROR(_xlfn.BETA.DIST(DATE(YEAR(AL$2),MONTH(AL$2),15),$AD$2,$AE$2,FALSE,DATE(YEAR($AD706),MONTH($AD706),1),DATE(YEAR($AE706),MONTH($AE706),28)),0)</f>
      </c>
      <c r="AM706" s="18">
        <f>IFERROR(_xlfn.BETA.DIST(DATE(YEAR(AM$2),MONTH(AM$2),15),$AD$2,$AE$2,FALSE,DATE(YEAR($AD706),MONTH($AD706),1),DATE(YEAR($AE706),MONTH($AE706),28)),0)</f>
      </c>
      <c r="AN706" s="18">
        <f>IFERROR(_xlfn.BETA.DIST(DATE(YEAR(AN$2),MONTH(AN$2),15),$AD$2,$AE$2,FALSE,DATE(YEAR($AD706),MONTH($AD706),1),DATE(YEAR($AE706),MONTH($AE706),28)),0)</f>
      </c>
      <c r="AO706" s="18">
        <f>IFERROR(_xlfn.BETA.DIST(DATE(YEAR(AO$2),MONTH(AO$2),15),$AD$2,$AE$2,FALSE,DATE(YEAR($AD706),MONTH($AD706),1),DATE(YEAR($AE706),MONTH($AE706),28)),0)</f>
      </c>
      <c r="AP706" s="18">
        <f>IFERROR(_xlfn.BETA.DIST(DATE(YEAR(AP$2),MONTH(AP$2),15),$AD$2,$AE$2,FALSE,DATE(YEAR($AD706),MONTH($AD706),1),DATE(YEAR($AE706),MONTH($AE706),28)),0)</f>
      </c>
      <c r="AQ706" s="18">
        <f>IFERROR(_xlfn.BETA.DIST(DATE(YEAR(AQ$2),MONTH(AQ$2),15),$AD$2,$AE$2,FALSE,DATE(YEAR($AD706),MONTH($AD706),1),DATE(YEAR($AE706),MONTH($AE706),28)),0)</f>
      </c>
      <c r="AR706" s="18">
        <f>IFERROR(_xlfn.BETA.DIST(DATE(YEAR(AR$2),MONTH(AR$2),15),$AD$2,$AE$2,FALSE,DATE(YEAR($AD706),MONTH($AD706),1),DATE(YEAR($AE706),MONTH($AE706),28)),0)</f>
      </c>
      <c r="AS706" s="18">
        <f>IFERROR(_xlfn.BETA.DIST(DATE(YEAR(AS$2),MONTH(AS$2),15),$AD$2,$AE$2,FALSE,DATE(YEAR($AD706),MONTH($AD706),1),DATE(YEAR($AE706),MONTH($AE706),28)),0)</f>
      </c>
      <c r="AT706" s="18">
        <f>IFERROR(_xlfn.BETA.DIST(DATE(YEAR(AT$2),MONTH(AT$2),15),$AD$2,$AE$2,FALSE,DATE(YEAR($AD706),MONTH($AD706),1),DATE(YEAR($AE706),MONTH($AE706),28)),0)</f>
      </c>
      <c r="AU706" s="18">
        <f>IFERROR(_xlfn.BETA.DIST(DATE(YEAR(AU$2),MONTH(AU$2),15),$AD$2,$AE$2,FALSE,DATE(YEAR($AD706),MONTH($AD706),1),DATE(YEAR($AE706),MONTH($AE706),28)),0)</f>
      </c>
      <c r="AV706" s="18">
        <f>SUM(AG706:AU706)</f>
      </c>
      <c r="AW706" s="18">
        <f>IF(J706&lt;&gt;0,J706,IF($AV706=0,0,AG706/$AV706*$Z706))</f>
      </c>
      <c r="AX706" s="18">
        <f>IF(K706&lt;&gt;0,K706,IF($AV706=0,0,AH706/$AV706*$Z706))</f>
      </c>
      <c r="AY706" s="18">
        <f>IF(L706&lt;&gt;0,L706,IF($AV706=0,0,AI706/$AV706*$Z706))</f>
      </c>
      <c r="AZ706" s="18">
        <f>IF(M706&lt;&gt;0,M706,IF($AV706=0,0,AJ706/$AV706*$Z706))</f>
      </c>
      <c r="BA706" s="18">
        <f>IF(N706&lt;&gt;0,N706,IF($AV706=0,0,AK706/$AV706*$Z706))</f>
      </c>
      <c r="BB706" s="18">
        <f>IF(O706&lt;&gt;0,O706,IF($AV706=0,0,AL706/$AV706*$Z706))</f>
      </c>
      <c r="BC706" s="18">
        <f>IF(P706&lt;&gt;0,P706,IF($AV706=0,0,AM706/$AV706*$Z706))</f>
      </c>
      <c r="BD706" s="18">
        <f>IF(Q706&lt;&gt;0,Q706,IF($AV706=0,0,AN706/$AV706*$Z706))</f>
      </c>
      <c r="BE706" s="18">
        <f>IF(R706&lt;&gt;0,R706,IF($AV706=0,0,AO706/$AV706*$Z706))</f>
      </c>
      <c r="BF706" s="18">
        <f>IF(S706&lt;&gt;0,S706,IF($AV706=0,0,AP706/$AV706*$Z706))</f>
      </c>
      <c r="BG706" s="18">
        <f>IF(T706&lt;&gt;0,T706,IF($AV706=0,0,AQ706/$AV706*$Z706))</f>
      </c>
      <c r="BH706" s="18">
        <f>IF(U706&lt;&gt;0,U706,IF($AV706=0,0,AR706/$AV706*$Z706))</f>
      </c>
      <c r="BI706" s="18">
        <f>IF(V706&lt;&gt;0,V706,IF($AV706=0,0,AS706/$AV706*$Z706))</f>
      </c>
      <c r="BJ706" s="18">
        <f>IF(W706&lt;&gt;0,W706,IF($AV706=0,0,AT706/$AV706*$Z706))</f>
      </c>
      <c r="BK706" s="18">
        <f>IF(X706&lt;&gt;0,X706,IF($AV706=0,0,AU706/$AV706*$Z706))</f>
      </c>
      <c r="BL706" s="18">
        <f>SUM(AW706:BK706)</f>
      </c>
      <c r="BM706" s="18">
        <f>I706-BL706</f>
      </c>
    </row>
    <row r="707" outlineLevel="3">
      <c r="A707" s="17" t="str">
        <v>14.7.4</v>
      </c>
      <c r="B707" s="17" t="str">
        <v/>
      </c>
      <c r="C707" s="17" t="str">
        <v/>
      </c>
      <c r="D707" s="17" t="str">
        <v/>
      </c>
      <c r="E707" s="17" t="str">
        <v>14.7.4</v>
      </c>
      <c r="F707" s="17" t="str">
        <v>One of each type of metering instrument.</v>
      </c>
      <c r="G707" s="17">
        <v>2647.38</v>
      </c>
      <c r="H707" s="17" t="str">
        <v/>
      </c>
      <c r="I707" s="17" t="str">
        <v/>
      </c>
      <c r="J707" s="17" t="str">
        <v/>
      </c>
      <c r="K707" s="17" t="str">
        <v/>
      </c>
      <c r="L707" s="17" t="str">
        <v/>
      </c>
      <c r="M707" s="17" t="str">
        <v/>
      </c>
      <c r="N707" s="17" t="str">
        <v/>
      </c>
      <c r="O707" s="17" t="str">
        <v/>
      </c>
      <c r="P707" s="17" t="str">
        <v/>
      </c>
      <c r="Q707" s="17" t="str">
        <v/>
      </c>
      <c r="R707" s="17" t="str">
        <v/>
      </c>
      <c r="S707" s="17" t="str">
        <v/>
      </c>
      <c r="T707" s="17" t="str">
        <v/>
      </c>
      <c r="U707" s="17" t="str">
        <v/>
      </c>
      <c r="V707" s="17" t="str">
        <v/>
      </c>
      <c r="W707" s="17" t="str">
        <v/>
      </c>
      <c r="X707" s="17" t="str">
        <v/>
      </c>
      <c r="Y707" s="17" t="str">
        <v/>
      </c>
      <c r="Z707" s="17" t="str">
        <v/>
      </c>
      <c r="AA707" s="17" t="str">
        <v/>
      </c>
      <c r="AB707" s="17" t="str">
        <v/>
      </c>
      <c r="AC707" s="17" t="str">
        <v/>
      </c>
      <c r="AD707" s="17" t="str">
        <v/>
      </c>
      <c r="AE707" s="17" t="str">
        <v/>
      </c>
      <c r="AF707" s="5" t="str">
        <v/>
      </c>
      <c r="AG707" s="18">
        <f>IFERROR(_xlfn.BETA.DIST(DATE(YEAR(AG$2),MONTH(AG$2),15),$AD$2,$AE$2,FALSE,DATE(YEAR($AD707),MONTH($AD707),1),DATE(YEAR($AE707),MONTH($AE707),28)),0)</f>
      </c>
      <c r="AH707" s="18">
        <f>IFERROR(_xlfn.BETA.DIST(DATE(YEAR(AH$2),MONTH(AH$2),15),$AD$2,$AE$2,FALSE,DATE(YEAR($AD707),MONTH($AD707),1),DATE(YEAR($AE707),MONTH($AE707),28)),0)</f>
      </c>
      <c r="AI707" s="18">
        <f>IFERROR(_xlfn.BETA.DIST(DATE(YEAR(AI$2),MONTH(AI$2),15),$AD$2,$AE$2,FALSE,DATE(YEAR($AD707),MONTH($AD707),1),DATE(YEAR($AE707),MONTH($AE707),28)),0)</f>
      </c>
      <c r="AJ707" s="18">
        <f>IFERROR(_xlfn.BETA.DIST(DATE(YEAR(AJ$2),MONTH(AJ$2),15),$AD$2,$AE$2,FALSE,DATE(YEAR($AD707),MONTH($AD707),1),DATE(YEAR($AE707),MONTH($AE707),28)),0)</f>
      </c>
      <c r="AK707" s="18">
        <f>IFERROR(_xlfn.BETA.DIST(DATE(YEAR(AK$2),MONTH(AK$2),15),$AD$2,$AE$2,FALSE,DATE(YEAR($AD707),MONTH($AD707),1),DATE(YEAR($AE707),MONTH($AE707),28)),0)</f>
      </c>
      <c r="AL707" s="18">
        <f>IFERROR(_xlfn.BETA.DIST(DATE(YEAR(AL$2),MONTH(AL$2),15),$AD$2,$AE$2,FALSE,DATE(YEAR($AD707),MONTH($AD707),1),DATE(YEAR($AE707),MONTH($AE707),28)),0)</f>
      </c>
      <c r="AM707" s="18">
        <f>IFERROR(_xlfn.BETA.DIST(DATE(YEAR(AM$2),MONTH(AM$2),15),$AD$2,$AE$2,FALSE,DATE(YEAR($AD707),MONTH($AD707),1),DATE(YEAR($AE707),MONTH($AE707),28)),0)</f>
      </c>
      <c r="AN707" s="18">
        <f>IFERROR(_xlfn.BETA.DIST(DATE(YEAR(AN$2),MONTH(AN$2),15),$AD$2,$AE$2,FALSE,DATE(YEAR($AD707),MONTH($AD707),1),DATE(YEAR($AE707),MONTH($AE707),28)),0)</f>
      </c>
      <c r="AO707" s="18">
        <f>IFERROR(_xlfn.BETA.DIST(DATE(YEAR(AO$2),MONTH(AO$2),15),$AD$2,$AE$2,FALSE,DATE(YEAR($AD707),MONTH($AD707),1),DATE(YEAR($AE707),MONTH($AE707),28)),0)</f>
      </c>
      <c r="AP707" s="18">
        <f>IFERROR(_xlfn.BETA.DIST(DATE(YEAR(AP$2),MONTH(AP$2),15),$AD$2,$AE$2,FALSE,DATE(YEAR($AD707),MONTH($AD707),1),DATE(YEAR($AE707),MONTH($AE707),28)),0)</f>
      </c>
      <c r="AQ707" s="18">
        <f>IFERROR(_xlfn.BETA.DIST(DATE(YEAR(AQ$2),MONTH(AQ$2),15),$AD$2,$AE$2,FALSE,DATE(YEAR($AD707),MONTH($AD707),1),DATE(YEAR($AE707),MONTH($AE707),28)),0)</f>
      </c>
      <c r="AR707" s="18">
        <f>IFERROR(_xlfn.BETA.DIST(DATE(YEAR(AR$2),MONTH(AR$2),15),$AD$2,$AE$2,FALSE,DATE(YEAR($AD707),MONTH($AD707),1),DATE(YEAR($AE707),MONTH($AE707),28)),0)</f>
      </c>
      <c r="AS707" s="18">
        <f>IFERROR(_xlfn.BETA.DIST(DATE(YEAR(AS$2),MONTH(AS$2),15),$AD$2,$AE$2,FALSE,DATE(YEAR($AD707),MONTH($AD707),1),DATE(YEAR($AE707),MONTH($AE707),28)),0)</f>
      </c>
      <c r="AT707" s="18">
        <f>IFERROR(_xlfn.BETA.DIST(DATE(YEAR(AT$2),MONTH(AT$2),15),$AD$2,$AE$2,FALSE,DATE(YEAR($AD707),MONTH($AD707),1),DATE(YEAR($AE707),MONTH($AE707),28)),0)</f>
      </c>
      <c r="AU707" s="18">
        <f>IFERROR(_xlfn.BETA.DIST(DATE(YEAR(AU$2),MONTH(AU$2),15),$AD$2,$AE$2,FALSE,DATE(YEAR($AD707),MONTH($AD707),1),DATE(YEAR($AE707),MONTH($AE707),28)),0)</f>
      </c>
      <c r="AV707" s="18">
        <f>SUM(AG707:AU707)</f>
      </c>
      <c r="AW707" s="18">
        <f>IF(J707&lt;&gt;0,J707,IF($AV707=0,0,AG707/$AV707*$Z707))</f>
      </c>
      <c r="AX707" s="18">
        <f>IF(K707&lt;&gt;0,K707,IF($AV707=0,0,AH707/$AV707*$Z707))</f>
      </c>
      <c r="AY707" s="18">
        <f>IF(L707&lt;&gt;0,L707,IF($AV707=0,0,AI707/$AV707*$Z707))</f>
      </c>
      <c r="AZ707" s="18">
        <f>IF(M707&lt;&gt;0,M707,IF($AV707=0,0,AJ707/$AV707*$Z707))</f>
      </c>
      <c r="BA707" s="18">
        <f>IF(N707&lt;&gt;0,N707,IF($AV707=0,0,AK707/$AV707*$Z707))</f>
      </c>
      <c r="BB707" s="18">
        <f>IF(O707&lt;&gt;0,O707,IF($AV707=0,0,AL707/$AV707*$Z707))</f>
      </c>
      <c r="BC707" s="18">
        <f>IF(P707&lt;&gt;0,P707,IF($AV707=0,0,AM707/$AV707*$Z707))</f>
      </c>
      <c r="BD707" s="18">
        <f>IF(Q707&lt;&gt;0,Q707,IF($AV707=0,0,AN707/$AV707*$Z707))</f>
      </c>
      <c r="BE707" s="18">
        <f>IF(R707&lt;&gt;0,R707,IF($AV707=0,0,AO707/$AV707*$Z707))</f>
      </c>
      <c r="BF707" s="18">
        <f>IF(S707&lt;&gt;0,S707,IF($AV707=0,0,AP707/$AV707*$Z707))</f>
      </c>
      <c r="BG707" s="18">
        <f>IF(T707&lt;&gt;0,T707,IF($AV707=0,0,AQ707/$AV707*$Z707))</f>
      </c>
      <c r="BH707" s="18">
        <f>IF(U707&lt;&gt;0,U707,IF($AV707=0,0,AR707/$AV707*$Z707))</f>
      </c>
      <c r="BI707" s="18">
        <f>IF(V707&lt;&gt;0,V707,IF($AV707=0,0,AS707/$AV707*$Z707))</f>
      </c>
      <c r="BJ707" s="18">
        <f>IF(W707&lt;&gt;0,W707,IF($AV707=0,0,AT707/$AV707*$Z707))</f>
      </c>
      <c r="BK707" s="18">
        <f>IF(X707&lt;&gt;0,X707,IF($AV707=0,0,AU707/$AV707*$Z707))</f>
      </c>
      <c r="BL707" s="18">
        <f>SUM(AW707:BK707)</f>
      </c>
      <c r="BM707" s="17" t="str">
        <v/>
      </c>
    </row>
    <row r="708" outlineLevel="4">
      <c r="A708" s="5" t="str">
        <v>14.7.4</v>
      </c>
      <c r="B708" s="5" t="str">
        <v/>
      </c>
      <c r="C708" s="5" t="str">
        <v>BSKDGNGENGR05</v>
      </c>
      <c r="D708" s="5" t="str">
        <v>BSKDGNGENGR05</v>
      </c>
      <c r="E708" s="19">
        <f>IFERROR(_xlfn.XLOOKUP(F708,Assumptions!B:B,Assumptions!C:C),0)</f>
      </c>
      <c r="F708" s="5" t="str">
        <v>Advanced Payment</v>
      </c>
      <c r="G708" s="5" t="str">
        <v/>
      </c>
      <c r="H708" s="18">
        <f>G707*E708</f>
      </c>
      <c r="I708" s="18">
        <f>H708*(1-0)</f>
      </c>
      <c r="J708" s="18">
        <v>0</v>
      </c>
      <c r="K708" s="18">
        <v>0</v>
      </c>
      <c r="L708" s="18">
        <v>0</v>
      </c>
      <c r="M708" s="18">
        <v>0</v>
      </c>
      <c r="N708" s="18">
        <v>0</v>
      </c>
      <c r="O708" s="18">
        <v>0</v>
      </c>
      <c r="P708" s="18">
        <v>0</v>
      </c>
      <c r="Q708" s="18">
        <v>0</v>
      </c>
      <c r="R708" s="18">
        <v>0</v>
      </c>
      <c r="S708" s="18">
        <v>0</v>
      </c>
      <c r="T708" s="18">
        <v>0</v>
      </c>
      <c r="U708" s="18">
        <v>0</v>
      </c>
      <c r="V708" s="18">
        <v>0</v>
      </c>
      <c r="W708" s="18">
        <v>0</v>
      </c>
      <c r="X708" s="18">
        <v>0</v>
      </c>
      <c r="Y708" s="18">
        <f>SUM(J708:X708)</f>
      </c>
      <c r="Z708" s="18">
        <f>I708-Y708</f>
      </c>
      <c r="AA708" s="20">
        <v>46026</v>
      </c>
      <c r="AB708" s="20">
        <v>46026</v>
      </c>
      <c r="AC708" s="18">
        <f>IFERROR(_xlfn.XLOOKUP(F708,Assumptions!B:B,Assumptions!D:D),0)</f>
      </c>
      <c r="AD708" s="20">
        <f>AA708+AC708</f>
      </c>
      <c r="AE708" s="20">
        <f>AC708+AB708</f>
      </c>
      <c r="AF708" s="5" t="str">
        <v/>
      </c>
      <c r="AG708" s="18">
        <f>IFERROR(_xlfn.BETA.DIST(DATE(YEAR(AG$2),MONTH(AG$2),15),$AD$2,$AE$2,FALSE,DATE(YEAR($AD708),MONTH($AD708),1),DATE(YEAR($AE708),MONTH($AE708),28)),0)</f>
      </c>
      <c r="AH708" s="18">
        <f>IFERROR(_xlfn.BETA.DIST(DATE(YEAR(AH$2),MONTH(AH$2),15),$AD$2,$AE$2,FALSE,DATE(YEAR($AD708),MONTH($AD708),1),DATE(YEAR($AE708),MONTH($AE708),28)),0)</f>
      </c>
      <c r="AI708" s="18">
        <f>IFERROR(_xlfn.BETA.DIST(DATE(YEAR(AI$2),MONTH(AI$2),15),$AD$2,$AE$2,FALSE,DATE(YEAR($AD708),MONTH($AD708),1),DATE(YEAR($AE708),MONTH($AE708),28)),0)</f>
      </c>
      <c r="AJ708" s="18">
        <f>IFERROR(_xlfn.BETA.DIST(DATE(YEAR(AJ$2),MONTH(AJ$2),15),$AD$2,$AE$2,FALSE,DATE(YEAR($AD708),MONTH($AD708),1),DATE(YEAR($AE708),MONTH($AE708),28)),0)</f>
      </c>
      <c r="AK708" s="18">
        <f>IFERROR(_xlfn.BETA.DIST(DATE(YEAR(AK$2),MONTH(AK$2),15),$AD$2,$AE$2,FALSE,DATE(YEAR($AD708),MONTH($AD708),1),DATE(YEAR($AE708),MONTH($AE708),28)),0)</f>
      </c>
      <c r="AL708" s="18">
        <f>IFERROR(_xlfn.BETA.DIST(DATE(YEAR(AL$2),MONTH(AL$2),15),$AD$2,$AE$2,FALSE,DATE(YEAR($AD708),MONTH($AD708),1),DATE(YEAR($AE708),MONTH($AE708),28)),0)</f>
      </c>
      <c r="AM708" s="18">
        <f>IFERROR(_xlfn.BETA.DIST(DATE(YEAR(AM$2),MONTH(AM$2),15),$AD$2,$AE$2,FALSE,DATE(YEAR($AD708),MONTH($AD708),1),DATE(YEAR($AE708),MONTH($AE708),28)),0)</f>
      </c>
      <c r="AN708" s="18">
        <f>IFERROR(_xlfn.BETA.DIST(DATE(YEAR(AN$2),MONTH(AN$2),15),$AD$2,$AE$2,FALSE,DATE(YEAR($AD708),MONTH($AD708),1),DATE(YEAR($AE708),MONTH($AE708),28)),0)</f>
      </c>
      <c r="AO708" s="18">
        <f>IFERROR(_xlfn.BETA.DIST(DATE(YEAR(AO$2),MONTH(AO$2),15),$AD$2,$AE$2,FALSE,DATE(YEAR($AD708),MONTH($AD708),1),DATE(YEAR($AE708),MONTH($AE708),28)),0)</f>
      </c>
      <c r="AP708" s="18">
        <f>IFERROR(_xlfn.BETA.DIST(DATE(YEAR(AP$2),MONTH(AP$2),15),$AD$2,$AE$2,FALSE,DATE(YEAR($AD708),MONTH($AD708),1),DATE(YEAR($AE708),MONTH($AE708),28)),0)</f>
      </c>
      <c r="AQ708" s="18">
        <f>IFERROR(_xlfn.BETA.DIST(DATE(YEAR(AQ$2),MONTH(AQ$2),15),$AD$2,$AE$2,FALSE,DATE(YEAR($AD708),MONTH($AD708),1),DATE(YEAR($AE708),MONTH($AE708),28)),0)</f>
      </c>
      <c r="AR708" s="18">
        <f>IFERROR(_xlfn.BETA.DIST(DATE(YEAR(AR$2),MONTH(AR$2),15),$AD$2,$AE$2,FALSE,DATE(YEAR($AD708),MONTH($AD708),1),DATE(YEAR($AE708),MONTH($AE708),28)),0)</f>
      </c>
      <c r="AS708" s="18">
        <f>IFERROR(_xlfn.BETA.DIST(DATE(YEAR(AS$2),MONTH(AS$2),15),$AD$2,$AE$2,FALSE,DATE(YEAR($AD708),MONTH($AD708),1),DATE(YEAR($AE708),MONTH($AE708),28)),0)</f>
      </c>
      <c r="AT708" s="18">
        <f>IFERROR(_xlfn.BETA.DIST(DATE(YEAR(AT$2),MONTH(AT$2),15),$AD$2,$AE$2,FALSE,DATE(YEAR($AD708),MONTH($AD708),1),DATE(YEAR($AE708),MONTH($AE708),28)),0)</f>
      </c>
      <c r="AU708" s="18">
        <f>IFERROR(_xlfn.BETA.DIST(DATE(YEAR(AU$2),MONTH(AU$2),15),$AD$2,$AE$2,FALSE,DATE(YEAR($AD708),MONTH($AD708),1),DATE(YEAR($AE708),MONTH($AE708),28)),0)</f>
      </c>
      <c r="AV708" s="18">
        <f>SUM(AG708:AU708)</f>
      </c>
      <c r="AW708" s="18">
        <f>IF(J708&lt;&gt;0,J708,IF($AV708=0,0,AG708/$AV708*$Z708))</f>
      </c>
      <c r="AX708" s="18">
        <f>IF(K708&lt;&gt;0,K708,IF($AV708=0,0,AH708/$AV708*$Z708))</f>
      </c>
      <c r="AY708" s="18">
        <f>IF(L708&lt;&gt;0,L708,IF($AV708=0,0,AI708/$AV708*$Z708))</f>
      </c>
      <c r="AZ708" s="18">
        <f>IF(M708&lt;&gt;0,M708,IF($AV708=0,0,AJ708/$AV708*$Z708))</f>
      </c>
      <c r="BA708" s="18">
        <f>IF(N708&lt;&gt;0,N708,IF($AV708=0,0,AK708/$AV708*$Z708))</f>
      </c>
      <c r="BB708" s="18">
        <f>IF(O708&lt;&gt;0,O708,IF($AV708=0,0,AL708/$AV708*$Z708))</f>
      </c>
      <c r="BC708" s="18">
        <f>IF(P708&lt;&gt;0,P708,IF($AV708=0,0,AM708/$AV708*$Z708))</f>
      </c>
      <c r="BD708" s="18">
        <f>IF(Q708&lt;&gt;0,Q708,IF($AV708=0,0,AN708/$AV708*$Z708))</f>
      </c>
      <c r="BE708" s="18">
        <f>IF(R708&lt;&gt;0,R708,IF($AV708=0,0,AO708/$AV708*$Z708))</f>
      </c>
      <c r="BF708" s="18">
        <f>IF(S708&lt;&gt;0,S708,IF($AV708=0,0,AP708/$AV708*$Z708))</f>
      </c>
      <c r="BG708" s="18">
        <f>IF(T708&lt;&gt;0,T708,IF($AV708=0,0,AQ708/$AV708*$Z708))</f>
      </c>
      <c r="BH708" s="18">
        <f>IF(U708&lt;&gt;0,U708,IF($AV708=0,0,AR708/$AV708*$Z708))</f>
      </c>
      <c r="BI708" s="18">
        <f>IF(V708&lt;&gt;0,V708,IF($AV708=0,0,AS708/$AV708*$Z708))</f>
      </c>
      <c r="BJ708" s="18">
        <f>IF(W708&lt;&gt;0,W708,IF($AV708=0,0,AT708/$AV708*$Z708))</f>
      </c>
      <c r="BK708" s="18">
        <f>IF(X708&lt;&gt;0,X708,IF($AV708=0,0,AU708/$AV708*$Z708))</f>
      </c>
      <c r="BL708" s="18">
        <f>SUM(AW708:BK708)</f>
      </c>
      <c r="BM708" s="18">
        <f>I708-BL708</f>
      </c>
    </row>
    <row r="709" outlineLevel="4">
      <c r="A709" s="5" t="str">
        <v>14.7.4</v>
      </c>
      <c r="B709" s="5" t="str">
        <v/>
      </c>
      <c r="C709" s="5" t="str">
        <v>BSPRELGENCP13</v>
      </c>
      <c r="D709" s="5" t="str">
        <v>BSPRELGENCP13</v>
      </c>
      <c r="E709" s="19">
        <f>IFERROR(_xlfn.XLOOKUP(F709,Assumptions!B:B,Assumptions!C:C),0)</f>
      </c>
      <c r="F709" s="5" t="str">
        <v>Site Delivery USD</v>
      </c>
      <c r="G709" s="5" t="str">
        <v/>
      </c>
      <c r="H709" s="18">
        <f>G707*E709</f>
      </c>
      <c r="I709" s="18">
        <f>H709*(1-0)</f>
      </c>
      <c r="J709" s="18">
        <v>0</v>
      </c>
      <c r="K709" s="18">
        <v>0</v>
      </c>
      <c r="L709" s="18">
        <v>0</v>
      </c>
      <c r="M709" s="18">
        <v>0</v>
      </c>
      <c r="N709" s="18">
        <v>0</v>
      </c>
      <c r="O709" s="18">
        <v>0</v>
      </c>
      <c r="P709" s="18">
        <v>0</v>
      </c>
      <c r="Q709" s="18">
        <v>0</v>
      </c>
      <c r="R709" s="18">
        <v>0</v>
      </c>
      <c r="S709" s="18">
        <v>0</v>
      </c>
      <c r="T709" s="18">
        <v>0</v>
      </c>
      <c r="U709" s="18">
        <v>0</v>
      </c>
      <c r="V709" s="18">
        <v>0</v>
      </c>
      <c r="W709" s="18">
        <v>0</v>
      </c>
      <c r="X709" s="18">
        <v>0</v>
      </c>
      <c r="Y709" s="18">
        <f>SUM(J709:X709)</f>
      </c>
      <c r="Z709" s="18">
        <f>I709-Y709</f>
      </c>
      <c r="AA709" s="20">
        <v>46295</v>
      </c>
      <c r="AB709" s="20">
        <v>46295</v>
      </c>
      <c r="AC709" s="18">
        <f>IFERROR(_xlfn.XLOOKUP(F709,Assumptions!B:B,Assumptions!D:D),0)</f>
      </c>
      <c r="AD709" s="20">
        <f>AA709+AC709</f>
      </c>
      <c r="AE709" s="20">
        <f>AC709+AB709</f>
      </c>
      <c r="AF709" s="5" t="str">
        <v/>
      </c>
      <c r="AG709" s="18">
        <f>IFERROR(_xlfn.BETA.DIST(DATE(YEAR(AG$2),MONTH(AG$2),15),$AD$2,$AE$2,FALSE,DATE(YEAR($AD709),MONTH($AD709),1),DATE(YEAR($AE709),MONTH($AE709),28)),0)</f>
      </c>
      <c r="AH709" s="18">
        <f>IFERROR(_xlfn.BETA.DIST(DATE(YEAR(AH$2),MONTH(AH$2),15),$AD$2,$AE$2,FALSE,DATE(YEAR($AD709),MONTH($AD709),1),DATE(YEAR($AE709),MONTH($AE709),28)),0)</f>
      </c>
      <c r="AI709" s="18">
        <f>IFERROR(_xlfn.BETA.DIST(DATE(YEAR(AI$2),MONTH(AI$2),15),$AD$2,$AE$2,FALSE,DATE(YEAR($AD709),MONTH($AD709),1),DATE(YEAR($AE709),MONTH($AE709),28)),0)</f>
      </c>
      <c r="AJ709" s="18">
        <f>IFERROR(_xlfn.BETA.DIST(DATE(YEAR(AJ$2),MONTH(AJ$2),15),$AD$2,$AE$2,FALSE,DATE(YEAR($AD709),MONTH($AD709),1),DATE(YEAR($AE709),MONTH($AE709),28)),0)</f>
      </c>
      <c r="AK709" s="18">
        <f>IFERROR(_xlfn.BETA.DIST(DATE(YEAR(AK$2),MONTH(AK$2),15),$AD$2,$AE$2,FALSE,DATE(YEAR($AD709),MONTH($AD709),1),DATE(YEAR($AE709),MONTH($AE709),28)),0)</f>
      </c>
      <c r="AL709" s="18">
        <f>IFERROR(_xlfn.BETA.DIST(DATE(YEAR(AL$2),MONTH(AL$2),15),$AD$2,$AE$2,FALSE,DATE(YEAR($AD709),MONTH($AD709),1),DATE(YEAR($AE709),MONTH($AE709),28)),0)</f>
      </c>
      <c r="AM709" s="18">
        <f>IFERROR(_xlfn.BETA.DIST(DATE(YEAR(AM$2),MONTH(AM$2),15),$AD$2,$AE$2,FALSE,DATE(YEAR($AD709),MONTH($AD709),1),DATE(YEAR($AE709),MONTH($AE709),28)),0)</f>
      </c>
      <c r="AN709" s="18">
        <f>IFERROR(_xlfn.BETA.DIST(DATE(YEAR(AN$2),MONTH(AN$2),15),$AD$2,$AE$2,FALSE,DATE(YEAR($AD709),MONTH($AD709),1),DATE(YEAR($AE709),MONTH($AE709),28)),0)</f>
      </c>
      <c r="AO709" s="18">
        <f>IFERROR(_xlfn.BETA.DIST(DATE(YEAR(AO$2),MONTH(AO$2),15),$AD$2,$AE$2,FALSE,DATE(YEAR($AD709),MONTH($AD709),1),DATE(YEAR($AE709),MONTH($AE709),28)),0)</f>
      </c>
      <c r="AP709" s="18">
        <f>IFERROR(_xlfn.BETA.DIST(DATE(YEAR(AP$2),MONTH(AP$2),15),$AD$2,$AE$2,FALSE,DATE(YEAR($AD709),MONTH($AD709),1),DATE(YEAR($AE709),MONTH($AE709),28)),0)</f>
      </c>
      <c r="AQ709" s="18">
        <f>IFERROR(_xlfn.BETA.DIST(DATE(YEAR(AQ$2),MONTH(AQ$2),15),$AD$2,$AE$2,FALSE,DATE(YEAR($AD709),MONTH($AD709),1),DATE(YEAR($AE709),MONTH($AE709),28)),0)</f>
      </c>
      <c r="AR709" s="18">
        <f>IFERROR(_xlfn.BETA.DIST(DATE(YEAR(AR$2),MONTH(AR$2),15),$AD$2,$AE$2,FALSE,DATE(YEAR($AD709),MONTH($AD709),1),DATE(YEAR($AE709),MONTH($AE709),28)),0)</f>
      </c>
      <c r="AS709" s="18">
        <f>IFERROR(_xlfn.BETA.DIST(DATE(YEAR(AS$2),MONTH(AS$2),15),$AD$2,$AE$2,FALSE,DATE(YEAR($AD709),MONTH($AD709),1),DATE(YEAR($AE709),MONTH($AE709),28)),0)</f>
      </c>
      <c r="AT709" s="18">
        <f>IFERROR(_xlfn.BETA.DIST(DATE(YEAR(AT$2),MONTH(AT$2),15),$AD$2,$AE$2,FALSE,DATE(YEAR($AD709),MONTH($AD709),1),DATE(YEAR($AE709),MONTH($AE709),28)),0)</f>
      </c>
      <c r="AU709" s="18">
        <f>IFERROR(_xlfn.BETA.DIST(DATE(YEAR(AU$2),MONTH(AU$2),15),$AD$2,$AE$2,FALSE,DATE(YEAR($AD709),MONTH($AD709),1),DATE(YEAR($AE709),MONTH($AE709),28)),0)</f>
      </c>
      <c r="AV709" s="18">
        <f>SUM(AG709:AU709)</f>
      </c>
      <c r="AW709" s="18">
        <f>IF(J709&lt;&gt;0,J709,IF($AV709=0,0,AG709/$AV709*$Z709))</f>
      </c>
      <c r="AX709" s="18">
        <f>IF(K709&lt;&gt;0,K709,IF($AV709=0,0,AH709/$AV709*$Z709))</f>
      </c>
      <c r="AY709" s="18">
        <f>IF(L709&lt;&gt;0,L709,IF($AV709=0,0,AI709/$AV709*$Z709))</f>
      </c>
      <c r="AZ709" s="18">
        <f>IF(M709&lt;&gt;0,M709,IF($AV709=0,0,AJ709/$AV709*$Z709))</f>
      </c>
      <c r="BA709" s="18">
        <f>IF(N709&lt;&gt;0,N709,IF($AV709=0,0,AK709/$AV709*$Z709))</f>
      </c>
      <c r="BB709" s="18">
        <f>IF(O709&lt;&gt;0,O709,IF($AV709=0,0,AL709/$AV709*$Z709))</f>
      </c>
      <c r="BC709" s="18">
        <f>IF(P709&lt;&gt;0,P709,IF($AV709=0,0,AM709/$AV709*$Z709))</f>
      </c>
      <c r="BD709" s="18">
        <f>IF(Q709&lt;&gt;0,Q709,IF($AV709=0,0,AN709/$AV709*$Z709))</f>
      </c>
      <c r="BE709" s="18">
        <f>IF(R709&lt;&gt;0,R709,IF($AV709=0,0,AO709/$AV709*$Z709))</f>
      </c>
      <c r="BF709" s="18">
        <f>IF(S709&lt;&gt;0,S709,IF($AV709=0,0,AP709/$AV709*$Z709))</f>
      </c>
      <c r="BG709" s="18">
        <f>IF(T709&lt;&gt;0,T709,IF($AV709=0,0,AQ709/$AV709*$Z709))</f>
      </c>
      <c r="BH709" s="18">
        <f>IF(U709&lt;&gt;0,U709,IF($AV709=0,0,AR709/$AV709*$Z709))</f>
      </c>
      <c r="BI709" s="18">
        <f>IF(V709&lt;&gt;0,V709,IF($AV709=0,0,AS709/$AV709*$Z709))</f>
      </c>
      <c r="BJ709" s="18">
        <f>IF(W709&lt;&gt;0,W709,IF($AV709=0,0,AT709/$AV709*$Z709))</f>
      </c>
      <c r="BK709" s="18">
        <f>IF(X709&lt;&gt;0,X709,IF($AV709=0,0,AU709/$AV709*$Z709))</f>
      </c>
      <c r="BL709" s="18">
        <f>SUM(AW709:BK709)</f>
      </c>
      <c r="BM709" s="18">
        <f>I709-BL709</f>
      </c>
    </row>
    <row r="710" outlineLevel="4">
      <c r="A710" s="5" t="str">
        <v>14.7.4</v>
      </c>
      <c r="B710" s="5" t="str">
        <v/>
      </c>
      <c r="C710" s="5" t="str">
        <v>BSKDGNGENGR07</v>
      </c>
      <c r="D710" s="5" t="str">
        <v>BSKDGNGENGR07</v>
      </c>
      <c r="E710" s="19">
        <f>IFERROR(_xlfn.XLOOKUP(F710,Assumptions!B:B,Assumptions!C:C),0)</f>
      </c>
      <c r="F710" s="5" t="str">
        <v>Retention</v>
      </c>
      <c r="G710" s="5" t="str">
        <v/>
      </c>
      <c r="H710" s="18">
        <f>G707*E710</f>
      </c>
      <c r="I710" s="18">
        <f>H710*(1-0)</f>
      </c>
      <c r="J710" s="18">
        <v>0</v>
      </c>
      <c r="K710" s="18">
        <v>0</v>
      </c>
      <c r="L710" s="18">
        <v>0</v>
      </c>
      <c r="M710" s="18">
        <v>0</v>
      </c>
      <c r="N710" s="18">
        <v>0</v>
      </c>
      <c r="O710" s="18">
        <v>0</v>
      </c>
      <c r="P710" s="18">
        <v>0</v>
      </c>
      <c r="Q710" s="18">
        <v>0</v>
      </c>
      <c r="R710" s="18">
        <v>0</v>
      </c>
      <c r="S710" s="18">
        <v>0</v>
      </c>
      <c r="T710" s="18">
        <v>0</v>
      </c>
      <c r="U710" s="18">
        <v>0</v>
      </c>
      <c r="V710" s="18">
        <v>0</v>
      </c>
      <c r="W710" s="18">
        <v>0</v>
      </c>
      <c r="X710" s="18">
        <v>0</v>
      </c>
      <c r="Y710" s="18">
        <f>SUM(J710:X710)</f>
      </c>
      <c r="Z710" s="18">
        <f>I710-Y710</f>
      </c>
      <c r="AA710" s="20">
        <v>46483</v>
      </c>
      <c r="AB710" s="20">
        <v>46483</v>
      </c>
      <c r="AC710" s="18">
        <f>IFERROR(_xlfn.XLOOKUP(F710,Assumptions!B:B,Assumptions!D:D),0)</f>
      </c>
      <c r="AD710" s="20">
        <f>AA710+AC710</f>
      </c>
      <c r="AE710" s="20">
        <f>AC710+AB710</f>
      </c>
      <c r="AF710" s="5" t="str">
        <v/>
      </c>
      <c r="AG710" s="18">
        <f>IFERROR(_xlfn.BETA.DIST(DATE(YEAR(AG$2),MONTH(AG$2),15),$AD$2,$AE$2,FALSE,DATE(YEAR($AD710),MONTH($AD710),1),DATE(YEAR($AE710),MONTH($AE710),28)),0)</f>
      </c>
      <c r="AH710" s="18">
        <f>IFERROR(_xlfn.BETA.DIST(DATE(YEAR(AH$2),MONTH(AH$2),15),$AD$2,$AE$2,FALSE,DATE(YEAR($AD710),MONTH($AD710),1),DATE(YEAR($AE710),MONTH($AE710),28)),0)</f>
      </c>
      <c r="AI710" s="18">
        <f>IFERROR(_xlfn.BETA.DIST(DATE(YEAR(AI$2),MONTH(AI$2),15),$AD$2,$AE$2,FALSE,DATE(YEAR($AD710),MONTH($AD710),1),DATE(YEAR($AE710),MONTH($AE710),28)),0)</f>
      </c>
      <c r="AJ710" s="18">
        <f>IFERROR(_xlfn.BETA.DIST(DATE(YEAR(AJ$2),MONTH(AJ$2),15),$AD$2,$AE$2,FALSE,DATE(YEAR($AD710),MONTH($AD710),1),DATE(YEAR($AE710),MONTH($AE710),28)),0)</f>
      </c>
      <c r="AK710" s="18">
        <f>IFERROR(_xlfn.BETA.DIST(DATE(YEAR(AK$2),MONTH(AK$2),15),$AD$2,$AE$2,FALSE,DATE(YEAR($AD710),MONTH($AD710),1),DATE(YEAR($AE710),MONTH($AE710),28)),0)</f>
      </c>
      <c r="AL710" s="18">
        <f>IFERROR(_xlfn.BETA.DIST(DATE(YEAR(AL$2),MONTH(AL$2),15),$AD$2,$AE$2,FALSE,DATE(YEAR($AD710),MONTH($AD710),1),DATE(YEAR($AE710),MONTH($AE710),28)),0)</f>
      </c>
      <c r="AM710" s="18">
        <f>IFERROR(_xlfn.BETA.DIST(DATE(YEAR(AM$2),MONTH(AM$2),15),$AD$2,$AE$2,FALSE,DATE(YEAR($AD710),MONTH($AD710),1),DATE(YEAR($AE710),MONTH($AE710),28)),0)</f>
      </c>
      <c r="AN710" s="18">
        <f>IFERROR(_xlfn.BETA.DIST(DATE(YEAR(AN$2),MONTH(AN$2),15),$AD$2,$AE$2,FALSE,DATE(YEAR($AD710),MONTH($AD710),1),DATE(YEAR($AE710),MONTH($AE710),28)),0)</f>
      </c>
      <c r="AO710" s="18">
        <f>IFERROR(_xlfn.BETA.DIST(DATE(YEAR(AO$2),MONTH(AO$2),15),$AD$2,$AE$2,FALSE,DATE(YEAR($AD710),MONTH($AD710),1),DATE(YEAR($AE710),MONTH($AE710),28)),0)</f>
      </c>
      <c r="AP710" s="18">
        <f>IFERROR(_xlfn.BETA.DIST(DATE(YEAR(AP$2),MONTH(AP$2),15),$AD$2,$AE$2,FALSE,DATE(YEAR($AD710),MONTH($AD710),1),DATE(YEAR($AE710),MONTH($AE710),28)),0)</f>
      </c>
      <c r="AQ710" s="18">
        <f>IFERROR(_xlfn.BETA.DIST(DATE(YEAR(AQ$2),MONTH(AQ$2),15),$AD$2,$AE$2,FALSE,DATE(YEAR($AD710),MONTH($AD710),1),DATE(YEAR($AE710),MONTH($AE710),28)),0)</f>
      </c>
      <c r="AR710" s="18">
        <f>IFERROR(_xlfn.BETA.DIST(DATE(YEAR(AR$2),MONTH(AR$2),15),$AD$2,$AE$2,FALSE,DATE(YEAR($AD710),MONTH($AD710),1),DATE(YEAR($AE710),MONTH($AE710),28)),0)</f>
      </c>
      <c r="AS710" s="18">
        <f>IFERROR(_xlfn.BETA.DIST(DATE(YEAR(AS$2),MONTH(AS$2),15),$AD$2,$AE$2,FALSE,DATE(YEAR($AD710),MONTH($AD710),1),DATE(YEAR($AE710),MONTH($AE710),28)),0)</f>
      </c>
      <c r="AT710" s="18">
        <f>IFERROR(_xlfn.BETA.DIST(DATE(YEAR(AT$2),MONTH(AT$2),15),$AD$2,$AE$2,FALSE,DATE(YEAR($AD710),MONTH($AD710),1),DATE(YEAR($AE710),MONTH($AE710),28)),0)</f>
      </c>
      <c r="AU710" s="18">
        <f>IFERROR(_xlfn.BETA.DIST(DATE(YEAR(AU$2),MONTH(AU$2),15),$AD$2,$AE$2,FALSE,DATE(YEAR($AD710),MONTH($AD710),1),DATE(YEAR($AE710),MONTH($AE710),28)),0)</f>
      </c>
      <c r="AV710" s="18">
        <f>SUM(AG710:AU710)</f>
      </c>
      <c r="AW710" s="18">
        <f>IF(J710&lt;&gt;0,J710,IF($AV710=0,0,AG710/$AV710*$Z710))</f>
      </c>
      <c r="AX710" s="18">
        <f>IF(K710&lt;&gt;0,K710,IF($AV710=0,0,AH710/$AV710*$Z710))</f>
      </c>
      <c r="AY710" s="18">
        <f>IF(L710&lt;&gt;0,L710,IF($AV710=0,0,AI710/$AV710*$Z710))</f>
      </c>
      <c r="AZ710" s="18">
        <f>IF(M710&lt;&gt;0,M710,IF($AV710=0,0,AJ710/$AV710*$Z710))</f>
      </c>
      <c r="BA710" s="18">
        <f>IF(N710&lt;&gt;0,N710,IF($AV710=0,0,AK710/$AV710*$Z710))</f>
      </c>
      <c r="BB710" s="18">
        <f>IF(O710&lt;&gt;0,O710,IF($AV710=0,0,AL710/$AV710*$Z710))</f>
      </c>
      <c r="BC710" s="18">
        <f>IF(P710&lt;&gt;0,P710,IF($AV710=0,0,AM710/$AV710*$Z710))</f>
      </c>
      <c r="BD710" s="18">
        <f>IF(Q710&lt;&gt;0,Q710,IF($AV710=0,0,AN710/$AV710*$Z710))</f>
      </c>
      <c r="BE710" s="18">
        <f>IF(R710&lt;&gt;0,R710,IF($AV710=0,0,AO710/$AV710*$Z710))</f>
      </c>
      <c r="BF710" s="18">
        <f>IF(S710&lt;&gt;0,S710,IF($AV710=0,0,AP710/$AV710*$Z710))</f>
      </c>
      <c r="BG710" s="18">
        <f>IF(T710&lt;&gt;0,T710,IF($AV710=0,0,AQ710/$AV710*$Z710))</f>
      </c>
      <c r="BH710" s="18">
        <f>IF(U710&lt;&gt;0,U710,IF($AV710=0,0,AR710/$AV710*$Z710))</f>
      </c>
      <c r="BI710" s="18">
        <f>IF(V710&lt;&gt;0,V710,IF($AV710=0,0,AS710/$AV710*$Z710))</f>
      </c>
      <c r="BJ710" s="18">
        <f>IF(W710&lt;&gt;0,W710,IF($AV710=0,0,AT710/$AV710*$Z710))</f>
      </c>
      <c r="BK710" s="18">
        <f>IF(X710&lt;&gt;0,X710,IF($AV710=0,0,AU710/$AV710*$Z710))</f>
      </c>
      <c r="BL710" s="18">
        <f>SUM(AW710:BK710)</f>
      </c>
      <c r="BM710" s="18">
        <f>I710-BL710</f>
      </c>
    </row>
    <row r="711" outlineLevel="3">
      <c r="A711" s="17" t="str">
        <v>14.7.5</v>
      </c>
      <c r="B711" s="17" t="str">
        <v/>
      </c>
      <c r="C711" s="17" t="str">
        <v/>
      </c>
      <c r="D711" s="17" t="str">
        <v/>
      </c>
      <c r="E711" s="17" t="str">
        <v>14.7.5</v>
      </c>
      <c r="F711" s="17" t="str">
        <v>One of each type of measuring instruments</v>
      </c>
      <c r="G711" s="17">
        <v>2024.55</v>
      </c>
      <c r="H711" s="17" t="str">
        <v/>
      </c>
      <c r="I711" s="17" t="str">
        <v/>
      </c>
      <c r="J711" s="17" t="str">
        <v/>
      </c>
      <c r="K711" s="17" t="str">
        <v/>
      </c>
      <c r="L711" s="17" t="str">
        <v/>
      </c>
      <c r="M711" s="17" t="str">
        <v/>
      </c>
      <c r="N711" s="17" t="str">
        <v/>
      </c>
      <c r="O711" s="17" t="str">
        <v/>
      </c>
      <c r="P711" s="17" t="str">
        <v/>
      </c>
      <c r="Q711" s="17" t="str">
        <v/>
      </c>
      <c r="R711" s="17" t="str">
        <v/>
      </c>
      <c r="S711" s="17" t="str">
        <v/>
      </c>
      <c r="T711" s="17" t="str">
        <v/>
      </c>
      <c r="U711" s="17" t="str">
        <v/>
      </c>
      <c r="V711" s="17" t="str">
        <v/>
      </c>
      <c r="W711" s="17" t="str">
        <v/>
      </c>
      <c r="X711" s="17" t="str">
        <v/>
      </c>
      <c r="Y711" s="17" t="str">
        <v/>
      </c>
      <c r="Z711" s="17" t="str">
        <v/>
      </c>
      <c r="AA711" s="17" t="str">
        <v/>
      </c>
      <c r="AB711" s="17" t="str">
        <v/>
      </c>
      <c r="AC711" s="17" t="str">
        <v/>
      </c>
      <c r="AD711" s="17" t="str">
        <v/>
      </c>
      <c r="AE711" s="17" t="str">
        <v/>
      </c>
      <c r="AF711" s="5" t="str">
        <v/>
      </c>
      <c r="AG711" s="18">
        <f>IFERROR(_xlfn.BETA.DIST(DATE(YEAR(AG$2),MONTH(AG$2),15),$AD$2,$AE$2,FALSE,DATE(YEAR($AD711),MONTH($AD711),1),DATE(YEAR($AE711),MONTH($AE711),28)),0)</f>
      </c>
      <c r="AH711" s="18">
        <f>IFERROR(_xlfn.BETA.DIST(DATE(YEAR(AH$2),MONTH(AH$2),15),$AD$2,$AE$2,FALSE,DATE(YEAR($AD711),MONTH($AD711),1),DATE(YEAR($AE711),MONTH($AE711),28)),0)</f>
      </c>
      <c r="AI711" s="18">
        <f>IFERROR(_xlfn.BETA.DIST(DATE(YEAR(AI$2),MONTH(AI$2),15),$AD$2,$AE$2,FALSE,DATE(YEAR($AD711),MONTH($AD711),1),DATE(YEAR($AE711),MONTH($AE711),28)),0)</f>
      </c>
      <c r="AJ711" s="18">
        <f>IFERROR(_xlfn.BETA.DIST(DATE(YEAR(AJ$2),MONTH(AJ$2),15),$AD$2,$AE$2,FALSE,DATE(YEAR($AD711),MONTH($AD711),1),DATE(YEAR($AE711),MONTH($AE711),28)),0)</f>
      </c>
      <c r="AK711" s="18">
        <f>IFERROR(_xlfn.BETA.DIST(DATE(YEAR(AK$2),MONTH(AK$2),15),$AD$2,$AE$2,FALSE,DATE(YEAR($AD711),MONTH($AD711),1),DATE(YEAR($AE711),MONTH($AE711),28)),0)</f>
      </c>
      <c r="AL711" s="18">
        <f>IFERROR(_xlfn.BETA.DIST(DATE(YEAR(AL$2),MONTH(AL$2),15),$AD$2,$AE$2,FALSE,DATE(YEAR($AD711),MONTH($AD711),1),DATE(YEAR($AE711),MONTH($AE711),28)),0)</f>
      </c>
      <c r="AM711" s="18">
        <f>IFERROR(_xlfn.BETA.DIST(DATE(YEAR(AM$2),MONTH(AM$2),15),$AD$2,$AE$2,FALSE,DATE(YEAR($AD711),MONTH($AD711),1),DATE(YEAR($AE711),MONTH($AE711),28)),0)</f>
      </c>
      <c r="AN711" s="18">
        <f>IFERROR(_xlfn.BETA.DIST(DATE(YEAR(AN$2),MONTH(AN$2),15),$AD$2,$AE$2,FALSE,DATE(YEAR($AD711),MONTH($AD711),1),DATE(YEAR($AE711),MONTH($AE711),28)),0)</f>
      </c>
      <c r="AO711" s="18">
        <f>IFERROR(_xlfn.BETA.DIST(DATE(YEAR(AO$2),MONTH(AO$2),15),$AD$2,$AE$2,FALSE,DATE(YEAR($AD711),MONTH($AD711),1),DATE(YEAR($AE711),MONTH($AE711),28)),0)</f>
      </c>
      <c r="AP711" s="18">
        <f>IFERROR(_xlfn.BETA.DIST(DATE(YEAR(AP$2),MONTH(AP$2),15),$AD$2,$AE$2,FALSE,DATE(YEAR($AD711),MONTH($AD711),1),DATE(YEAR($AE711),MONTH($AE711),28)),0)</f>
      </c>
      <c r="AQ711" s="18">
        <f>IFERROR(_xlfn.BETA.DIST(DATE(YEAR(AQ$2),MONTH(AQ$2),15),$AD$2,$AE$2,FALSE,DATE(YEAR($AD711),MONTH($AD711),1),DATE(YEAR($AE711),MONTH($AE711),28)),0)</f>
      </c>
      <c r="AR711" s="18">
        <f>IFERROR(_xlfn.BETA.DIST(DATE(YEAR(AR$2),MONTH(AR$2),15),$AD$2,$AE$2,FALSE,DATE(YEAR($AD711),MONTH($AD711),1),DATE(YEAR($AE711),MONTH($AE711),28)),0)</f>
      </c>
      <c r="AS711" s="18">
        <f>IFERROR(_xlfn.BETA.DIST(DATE(YEAR(AS$2),MONTH(AS$2),15),$AD$2,$AE$2,FALSE,DATE(YEAR($AD711),MONTH($AD711),1),DATE(YEAR($AE711),MONTH($AE711),28)),0)</f>
      </c>
      <c r="AT711" s="18">
        <f>IFERROR(_xlfn.BETA.DIST(DATE(YEAR(AT$2),MONTH(AT$2),15),$AD$2,$AE$2,FALSE,DATE(YEAR($AD711),MONTH($AD711),1),DATE(YEAR($AE711),MONTH($AE711),28)),0)</f>
      </c>
      <c r="AU711" s="18">
        <f>IFERROR(_xlfn.BETA.DIST(DATE(YEAR(AU$2),MONTH(AU$2),15),$AD$2,$AE$2,FALSE,DATE(YEAR($AD711),MONTH($AD711),1),DATE(YEAR($AE711),MONTH($AE711),28)),0)</f>
      </c>
      <c r="AV711" s="18">
        <f>SUM(AG711:AU711)</f>
      </c>
      <c r="AW711" s="18">
        <f>IF(J711&lt;&gt;0,J711,IF($AV711=0,0,AG711/$AV711*$Z711))</f>
      </c>
      <c r="AX711" s="18">
        <f>IF(K711&lt;&gt;0,K711,IF($AV711=0,0,AH711/$AV711*$Z711))</f>
      </c>
      <c r="AY711" s="18">
        <f>IF(L711&lt;&gt;0,L711,IF($AV711=0,0,AI711/$AV711*$Z711))</f>
      </c>
      <c r="AZ711" s="18">
        <f>IF(M711&lt;&gt;0,M711,IF($AV711=0,0,AJ711/$AV711*$Z711))</f>
      </c>
      <c r="BA711" s="18">
        <f>IF(N711&lt;&gt;0,N711,IF($AV711=0,0,AK711/$AV711*$Z711))</f>
      </c>
      <c r="BB711" s="18">
        <f>IF(O711&lt;&gt;0,O711,IF($AV711=0,0,AL711/$AV711*$Z711))</f>
      </c>
      <c r="BC711" s="18">
        <f>IF(P711&lt;&gt;0,P711,IF($AV711=0,0,AM711/$AV711*$Z711))</f>
      </c>
      <c r="BD711" s="18">
        <f>IF(Q711&lt;&gt;0,Q711,IF($AV711=0,0,AN711/$AV711*$Z711))</f>
      </c>
      <c r="BE711" s="18">
        <f>IF(R711&lt;&gt;0,R711,IF($AV711=0,0,AO711/$AV711*$Z711))</f>
      </c>
      <c r="BF711" s="18">
        <f>IF(S711&lt;&gt;0,S711,IF($AV711=0,0,AP711/$AV711*$Z711))</f>
      </c>
      <c r="BG711" s="18">
        <f>IF(T711&lt;&gt;0,T711,IF($AV711=0,0,AQ711/$AV711*$Z711))</f>
      </c>
      <c r="BH711" s="18">
        <f>IF(U711&lt;&gt;0,U711,IF($AV711=0,0,AR711/$AV711*$Z711))</f>
      </c>
      <c r="BI711" s="18">
        <f>IF(V711&lt;&gt;0,V711,IF($AV711=0,0,AS711/$AV711*$Z711))</f>
      </c>
      <c r="BJ711" s="18">
        <f>IF(W711&lt;&gt;0,W711,IF($AV711=0,0,AT711/$AV711*$Z711))</f>
      </c>
      <c r="BK711" s="18">
        <f>IF(X711&lt;&gt;0,X711,IF($AV711=0,0,AU711/$AV711*$Z711))</f>
      </c>
      <c r="BL711" s="18">
        <f>SUM(AW711:BK711)</f>
      </c>
      <c r="BM711" s="17" t="str">
        <v/>
      </c>
    </row>
    <row r="712" outlineLevel="4">
      <c r="A712" s="5" t="str">
        <v>14.7.5</v>
      </c>
      <c r="B712" s="5" t="str">
        <v/>
      </c>
      <c r="C712" s="5" t="str">
        <v>BSKDGNGENGR05</v>
      </c>
      <c r="D712" s="5" t="str">
        <v>BSKDGNGENGR05</v>
      </c>
      <c r="E712" s="19">
        <f>IFERROR(_xlfn.XLOOKUP(F712,Assumptions!B:B,Assumptions!C:C),0)</f>
      </c>
      <c r="F712" s="5" t="str">
        <v>Advanced Payment</v>
      </c>
      <c r="G712" s="5" t="str">
        <v/>
      </c>
      <c r="H712" s="18">
        <f>G711*E712</f>
      </c>
      <c r="I712" s="18">
        <f>H712*(1-0)</f>
      </c>
      <c r="J712" s="18">
        <v>0</v>
      </c>
      <c r="K712" s="18">
        <v>0</v>
      </c>
      <c r="L712" s="18">
        <v>0</v>
      </c>
      <c r="M712" s="18">
        <v>0</v>
      </c>
      <c r="N712" s="18">
        <v>0</v>
      </c>
      <c r="O712" s="18">
        <v>0</v>
      </c>
      <c r="P712" s="18">
        <v>0</v>
      </c>
      <c r="Q712" s="18">
        <v>0</v>
      </c>
      <c r="R712" s="18">
        <v>0</v>
      </c>
      <c r="S712" s="18">
        <v>0</v>
      </c>
      <c r="T712" s="18">
        <v>0</v>
      </c>
      <c r="U712" s="18">
        <v>0</v>
      </c>
      <c r="V712" s="18">
        <v>0</v>
      </c>
      <c r="W712" s="18">
        <v>0</v>
      </c>
      <c r="X712" s="18">
        <v>0</v>
      </c>
      <c r="Y712" s="18">
        <f>SUM(J712:X712)</f>
      </c>
      <c r="Z712" s="18">
        <f>I712-Y712</f>
      </c>
      <c r="AA712" s="20">
        <v>46026</v>
      </c>
      <c r="AB712" s="20">
        <v>46026</v>
      </c>
      <c r="AC712" s="18">
        <f>IFERROR(_xlfn.XLOOKUP(F712,Assumptions!B:B,Assumptions!D:D),0)</f>
      </c>
      <c r="AD712" s="20">
        <f>AA712+AC712</f>
      </c>
      <c r="AE712" s="20">
        <f>AC712+AB712</f>
      </c>
      <c r="AF712" s="5" t="str">
        <v/>
      </c>
      <c r="AG712" s="18">
        <f>IFERROR(_xlfn.BETA.DIST(DATE(YEAR(AG$2),MONTH(AG$2),15),$AD$2,$AE$2,FALSE,DATE(YEAR($AD712),MONTH($AD712),1),DATE(YEAR($AE712),MONTH($AE712),28)),0)</f>
      </c>
      <c r="AH712" s="18">
        <f>IFERROR(_xlfn.BETA.DIST(DATE(YEAR(AH$2),MONTH(AH$2),15),$AD$2,$AE$2,FALSE,DATE(YEAR($AD712),MONTH($AD712),1),DATE(YEAR($AE712),MONTH($AE712),28)),0)</f>
      </c>
      <c r="AI712" s="18">
        <f>IFERROR(_xlfn.BETA.DIST(DATE(YEAR(AI$2),MONTH(AI$2),15),$AD$2,$AE$2,FALSE,DATE(YEAR($AD712),MONTH($AD712),1),DATE(YEAR($AE712),MONTH($AE712),28)),0)</f>
      </c>
      <c r="AJ712" s="18">
        <f>IFERROR(_xlfn.BETA.DIST(DATE(YEAR(AJ$2),MONTH(AJ$2),15),$AD$2,$AE$2,FALSE,DATE(YEAR($AD712),MONTH($AD712),1),DATE(YEAR($AE712),MONTH($AE712),28)),0)</f>
      </c>
      <c r="AK712" s="18">
        <f>IFERROR(_xlfn.BETA.DIST(DATE(YEAR(AK$2),MONTH(AK$2),15),$AD$2,$AE$2,FALSE,DATE(YEAR($AD712),MONTH($AD712),1),DATE(YEAR($AE712),MONTH($AE712),28)),0)</f>
      </c>
      <c r="AL712" s="18">
        <f>IFERROR(_xlfn.BETA.DIST(DATE(YEAR(AL$2),MONTH(AL$2),15),$AD$2,$AE$2,FALSE,DATE(YEAR($AD712),MONTH($AD712),1),DATE(YEAR($AE712),MONTH($AE712),28)),0)</f>
      </c>
      <c r="AM712" s="18">
        <f>IFERROR(_xlfn.BETA.DIST(DATE(YEAR(AM$2),MONTH(AM$2),15),$AD$2,$AE$2,FALSE,DATE(YEAR($AD712),MONTH($AD712),1),DATE(YEAR($AE712),MONTH($AE712),28)),0)</f>
      </c>
      <c r="AN712" s="18">
        <f>IFERROR(_xlfn.BETA.DIST(DATE(YEAR(AN$2),MONTH(AN$2),15),$AD$2,$AE$2,FALSE,DATE(YEAR($AD712),MONTH($AD712),1),DATE(YEAR($AE712),MONTH($AE712),28)),0)</f>
      </c>
      <c r="AO712" s="18">
        <f>IFERROR(_xlfn.BETA.DIST(DATE(YEAR(AO$2),MONTH(AO$2),15),$AD$2,$AE$2,FALSE,DATE(YEAR($AD712),MONTH($AD712),1),DATE(YEAR($AE712),MONTH($AE712),28)),0)</f>
      </c>
      <c r="AP712" s="18">
        <f>IFERROR(_xlfn.BETA.DIST(DATE(YEAR(AP$2),MONTH(AP$2),15),$AD$2,$AE$2,FALSE,DATE(YEAR($AD712),MONTH($AD712),1),DATE(YEAR($AE712),MONTH($AE712),28)),0)</f>
      </c>
      <c r="AQ712" s="18">
        <f>IFERROR(_xlfn.BETA.DIST(DATE(YEAR(AQ$2),MONTH(AQ$2),15),$AD$2,$AE$2,FALSE,DATE(YEAR($AD712),MONTH($AD712),1),DATE(YEAR($AE712),MONTH($AE712),28)),0)</f>
      </c>
      <c r="AR712" s="18">
        <f>IFERROR(_xlfn.BETA.DIST(DATE(YEAR(AR$2),MONTH(AR$2),15),$AD$2,$AE$2,FALSE,DATE(YEAR($AD712),MONTH($AD712),1),DATE(YEAR($AE712),MONTH($AE712),28)),0)</f>
      </c>
      <c r="AS712" s="18">
        <f>IFERROR(_xlfn.BETA.DIST(DATE(YEAR(AS$2),MONTH(AS$2),15),$AD$2,$AE$2,FALSE,DATE(YEAR($AD712),MONTH($AD712),1),DATE(YEAR($AE712),MONTH($AE712),28)),0)</f>
      </c>
      <c r="AT712" s="18">
        <f>IFERROR(_xlfn.BETA.DIST(DATE(YEAR(AT$2),MONTH(AT$2),15),$AD$2,$AE$2,FALSE,DATE(YEAR($AD712),MONTH($AD712),1),DATE(YEAR($AE712),MONTH($AE712),28)),0)</f>
      </c>
      <c r="AU712" s="18">
        <f>IFERROR(_xlfn.BETA.DIST(DATE(YEAR(AU$2),MONTH(AU$2),15),$AD$2,$AE$2,FALSE,DATE(YEAR($AD712),MONTH($AD712),1),DATE(YEAR($AE712),MONTH($AE712),28)),0)</f>
      </c>
      <c r="AV712" s="18">
        <f>SUM(AG712:AU712)</f>
      </c>
      <c r="AW712" s="18">
        <f>IF(J712&lt;&gt;0,J712,IF($AV712=0,0,AG712/$AV712*$Z712))</f>
      </c>
      <c r="AX712" s="18">
        <f>IF(K712&lt;&gt;0,K712,IF($AV712=0,0,AH712/$AV712*$Z712))</f>
      </c>
      <c r="AY712" s="18">
        <f>IF(L712&lt;&gt;0,L712,IF($AV712=0,0,AI712/$AV712*$Z712))</f>
      </c>
      <c r="AZ712" s="18">
        <f>IF(M712&lt;&gt;0,M712,IF($AV712=0,0,AJ712/$AV712*$Z712))</f>
      </c>
      <c r="BA712" s="18">
        <f>IF(N712&lt;&gt;0,N712,IF($AV712=0,0,AK712/$AV712*$Z712))</f>
      </c>
      <c r="BB712" s="18">
        <f>IF(O712&lt;&gt;0,O712,IF($AV712=0,0,AL712/$AV712*$Z712))</f>
      </c>
      <c r="BC712" s="18">
        <f>IF(P712&lt;&gt;0,P712,IF($AV712=0,0,AM712/$AV712*$Z712))</f>
      </c>
      <c r="BD712" s="18">
        <f>IF(Q712&lt;&gt;0,Q712,IF($AV712=0,0,AN712/$AV712*$Z712))</f>
      </c>
      <c r="BE712" s="18">
        <f>IF(R712&lt;&gt;0,R712,IF($AV712=0,0,AO712/$AV712*$Z712))</f>
      </c>
      <c r="BF712" s="18">
        <f>IF(S712&lt;&gt;0,S712,IF($AV712=0,0,AP712/$AV712*$Z712))</f>
      </c>
      <c r="BG712" s="18">
        <f>IF(T712&lt;&gt;0,T712,IF($AV712=0,0,AQ712/$AV712*$Z712))</f>
      </c>
      <c r="BH712" s="18">
        <f>IF(U712&lt;&gt;0,U712,IF($AV712=0,0,AR712/$AV712*$Z712))</f>
      </c>
      <c r="BI712" s="18">
        <f>IF(V712&lt;&gt;0,V712,IF($AV712=0,0,AS712/$AV712*$Z712))</f>
      </c>
      <c r="BJ712" s="18">
        <f>IF(W712&lt;&gt;0,W712,IF($AV712=0,0,AT712/$AV712*$Z712))</f>
      </c>
      <c r="BK712" s="18">
        <f>IF(X712&lt;&gt;0,X712,IF($AV712=0,0,AU712/$AV712*$Z712))</f>
      </c>
      <c r="BL712" s="18">
        <f>SUM(AW712:BK712)</f>
      </c>
      <c r="BM712" s="18">
        <f>I712-BL712</f>
      </c>
    </row>
    <row r="713" outlineLevel="4">
      <c r="A713" s="5" t="str">
        <v>14.7.5</v>
      </c>
      <c r="B713" s="5" t="str">
        <v/>
      </c>
      <c r="C713" s="5" t="str">
        <v>BSPRELGENCP13</v>
      </c>
      <c r="D713" s="5" t="str">
        <v>BSPRELGENCP13</v>
      </c>
      <c r="E713" s="19">
        <f>IFERROR(_xlfn.XLOOKUP(F713,Assumptions!B:B,Assumptions!C:C),0)</f>
      </c>
      <c r="F713" s="5" t="str">
        <v>Site Delivery USD</v>
      </c>
      <c r="G713" s="5" t="str">
        <v/>
      </c>
      <c r="H713" s="18">
        <f>G711*E713</f>
      </c>
      <c r="I713" s="18">
        <f>H713*(1-0)</f>
      </c>
      <c r="J713" s="18">
        <v>0</v>
      </c>
      <c r="K713" s="18">
        <v>0</v>
      </c>
      <c r="L713" s="18">
        <v>0</v>
      </c>
      <c r="M713" s="18">
        <v>0</v>
      </c>
      <c r="N713" s="18">
        <v>0</v>
      </c>
      <c r="O713" s="18">
        <v>0</v>
      </c>
      <c r="P713" s="18">
        <v>0</v>
      </c>
      <c r="Q713" s="18">
        <v>0</v>
      </c>
      <c r="R713" s="18">
        <v>0</v>
      </c>
      <c r="S713" s="18">
        <v>0</v>
      </c>
      <c r="T713" s="18">
        <v>0</v>
      </c>
      <c r="U713" s="18">
        <v>0</v>
      </c>
      <c r="V713" s="18">
        <v>0</v>
      </c>
      <c r="W713" s="18">
        <v>0</v>
      </c>
      <c r="X713" s="18">
        <v>0</v>
      </c>
      <c r="Y713" s="18">
        <f>SUM(J713:X713)</f>
      </c>
      <c r="Z713" s="18">
        <f>I713-Y713</f>
      </c>
      <c r="AA713" s="20">
        <v>46295</v>
      </c>
      <c r="AB713" s="20">
        <v>46295</v>
      </c>
      <c r="AC713" s="18">
        <f>IFERROR(_xlfn.XLOOKUP(F713,Assumptions!B:B,Assumptions!D:D),0)</f>
      </c>
      <c r="AD713" s="20">
        <f>AA713+AC713</f>
      </c>
      <c r="AE713" s="20">
        <f>AC713+AB713</f>
      </c>
      <c r="AF713" s="5" t="str">
        <v/>
      </c>
      <c r="AG713" s="18">
        <f>IFERROR(_xlfn.BETA.DIST(DATE(YEAR(AG$2),MONTH(AG$2),15),$AD$2,$AE$2,FALSE,DATE(YEAR($AD713),MONTH($AD713),1),DATE(YEAR($AE713),MONTH($AE713),28)),0)</f>
      </c>
      <c r="AH713" s="18">
        <f>IFERROR(_xlfn.BETA.DIST(DATE(YEAR(AH$2),MONTH(AH$2),15),$AD$2,$AE$2,FALSE,DATE(YEAR($AD713),MONTH($AD713),1),DATE(YEAR($AE713),MONTH($AE713),28)),0)</f>
      </c>
      <c r="AI713" s="18">
        <f>IFERROR(_xlfn.BETA.DIST(DATE(YEAR(AI$2),MONTH(AI$2),15),$AD$2,$AE$2,FALSE,DATE(YEAR($AD713),MONTH($AD713),1),DATE(YEAR($AE713),MONTH($AE713),28)),0)</f>
      </c>
      <c r="AJ713" s="18">
        <f>IFERROR(_xlfn.BETA.DIST(DATE(YEAR(AJ$2),MONTH(AJ$2),15),$AD$2,$AE$2,FALSE,DATE(YEAR($AD713),MONTH($AD713),1),DATE(YEAR($AE713),MONTH($AE713),28)),0)</f>
      </c>
      <c r="AK713" s="18">
        <f>IFERROR(_xlfn.BETA.DIST(DATE(YEAR(AK$2),MONTH(AK$2),15),$AD$2,$AE$2,FALSE,DATE(YEAR($AD713),MONTH($AD713),1),DATE(YEAR($AE713),MONTH($AE713),28)),0)</f>
      </c>
      <c r="AL713" s="18">
        <f>IFERROR(_xlfn.BETA.DIST(DATE(YEAR(AL$2),MONTH(AL$2),15),$AD$2,$AE$2,FALSE,DATE(YEAR($AD713),MONTH($AD713),1),DATE(YEAR($AE713),MONTH($AE713),28)),0)</f>
      </c>
      <c r="AM713" s="18">
        <f>IFERROR(_xlfn.BETA.DIST(DATE(YEAR(AM$2),MONTH(AM$2),15),$AD$2,$AE$2,FALSE,DATE(YEAR($AD713),MONTH($AD713),1),DATE(YEAR($AE713),MONTH($AE713),28)),0)</f>
      </c>
      <c r="AN713" s="18">
        <f>IFERROR(_xlfn.BETA.DIST(DATE(YEAR(AN$2),MONTH(AN$2),15),$AD$2,$AE$2,FALSE,DATE(YEAR($AD713),MONTH($AD713),1),DATE(YEAR($AE713),MONTH($AE713),28)),0)</f>
      </c>
      <c r="AO713" s="18">
        <f>IFERROR(_xlfn.BETA.DIST(DATE(YEAR(AO$2),MONTH(AO$2),15),$AD$2,$AE$2,FALSE,DATE(YEAR($AD713),MONTH($AD713),1),DATE(YEAR($AE713),MONTH($AE713),28)),0)</f>
      </c>
      <c r="AP713" s="18">
        <f>IFERROR(_xlfn.BETA.DIST(DATE(YEAR(AP$2),MONTH(AP$2),15),$AD$2,$AE$2,FALSE,DATE(YEAR($AD713),MONTH($AD713),1),DATE(YEAR($AE713),MONTH($AE713),28)),0)</f>
      </c>
      <c r="AQ713" s="18">
        <f>IFERROR(_xlfn.BETA.DIST(DATE(YEAR(AQ$2),MONTH(AQ$2),15),$AD$2,$AE$2,FALSE,DATE(YEAR($AD713),MONTH($AD713),1),DATE(YEAR($AE713),MONTH($AE713),28)),0)</f>
      </c>
      <c r="AR713" s="18">
        <f>IFERROR(_xlfn.BETA.DIST(DATE(YEAR(AR$2),MONTH(AR$2),15),$AD$2,$AE$2,FALSE,DATE(YEAR($AD713),MONTH($AD713),1),DATE(YEAR($AE713),MONTH($AE713),28)),0)</f>
      </c>
      <c r="AS713" s="18">
        <f>IFERROR(_xlfn.BETA.DIST(DATE(YEAR(AS$2),MONTH(AS$2),15),$AD$2,$AE$2,FALSE,DATE(YEAR($AD713),MONTH($AD713),1),DATE(YEAR($AE713),MONTH($AE713),28)),0)</f>
      </c>
      <c r="AT713" s="18">
        <f>IFERROR(_xlfn.BETA.DIST(DATE(YEAR(AT$2),MONTH(AT$2),15),$AD$2,$AE$2,FALSE,DATE(YEAR($AD713),MONTH($AD713),1),DATE(YEAR($AE713),MONTH($AE713),28)),0)</f>
      </c>
      <c r="AU713" s="18">
        <f>IFERROR(_xlfn.BETA.DIST(DATE(YEAR(AU$2),MONTH(AU$2),15),$AD$2,$AE$2,FALSE,DATE(YEAR($AD713),MONTH($AD713),1),DATE(YEAR($AE713),MONTH($AE713),28)),0)</f>
      </c>
      <c r="AV713" s="18">
        <f>SUM(AG713:AU713)</f>
      </c>
      <c r="AW713" s="18">
        <f>IF(J713&lt;&gt;0,J713,IF($AV713=0,0,AG713/$AV713*$Z713))</f>
      </c>
      <c r="AX713" s="18">
        <f>IF(K713&lt;&gt;0,K713,IF($AV713=0,0,AH713/$AV713*$Z713))</f>
      </c>
      <c r="AY713" s="18">
        <f>IF(L713&lt;&gt;0,L713,IF($AV713=0,0,AI713/$AV713*$Z713))</f>
      </c>
      <c r="AZ713" s="18">
        <f>IF(M713&lt;&gt;0,M713,IF($AV713=0,0,AJ713/$AV713*$Z713))</f>
      </c>
      <c r="BA713" s="18">
        <f>IF(N713&lt;&gt;0,N713,IF($AV713=0,0,AK713/$AV713*$Z713))</f>
      </c>
      <c r="BB713" s="18">
        <f>IF(O713&lt;&gt;0,O713,IF($AV713=0,0,AL713/$AV713*$Z713))</f>
      </c>
      <c r="BC713" s="18">
        <f>IF(P713&lt;&gt;0,P713,IF($AV713=0,0,AM713/$AV713*$Z713))</f>
      </c>
      <c r="BD713" s="18">
        <f>IF(Q713&lt;&gt;0,Q713,IF($AV713=0,0,AN713/$AV713*$Z713))</f>
      </c>
      <c r="BE713" s="18">
        <f>IF(R713&lt;&gt;0,R713,IF($AV713=0,0,AO713/$AV713*$Z713))</f>
      </c>
      <c r="BF713" s="18">
        <f>IF(S713&lt;&gt;0,S713,IF($AV713=0,0,AP713/$AV713*$Z713))</f>
      </c>
      <c r="BG713" s="18">
        <f>IF(T713&lt;&gt;0,T713,IF($AV713=0,0,AQ713/$AV713*$Z713))</f>
      </c>
      <c r="BH713" s="18">
        <f>IF(U713&lt;&gt;0,U713,IF($AV713=0,0,AR713/$AV713*$Z713))</f>
      </c>
      <c r="BI713" s="18">
        <f>IF(V713&lt;&gt;0,V713,IF($AV713=0,0,AS713/$AV713*$Z713))</f>
      </c>
      <c r="BJ713" s="18">
        <f>IF(W713&lt;&gt;0,W713,IF($AV713=0,0,AT713/$AV713*$Z713))</f>
      </c>
      <c r="BK713" s="18">
        <f>IF(X713&lt;&gt;0,X713,IF($AV713=0,0,AU713/$AV713*$Z713))</f>
      </c>
      <c r="BL713" s="18">
        <f>SUM(AW713:BK713)</f>
      </c>
      <c r="BM713" s="18">
        <f>I713-BL713</f>
      </c>
    </row>
    <row r="714" outlineLevel="4">
      <c r="A714" s="5" t="str">
        <v>14.7.5</v>
      </c>
      <c r="B714" s="5" t="str">
        <v/>
      </c>
      <c r="C714" s="5" t="str">
        <v>BSKDGNGENGR07</v>
      </c>
      <c r="D714" s="5" t="str">
        <v>BSKDGNGENGR07</v>
      </c>
      <c r="E714" s="19">
        <f>IFERROR(_xlfn.XLOOKUP(F714,Assumptions!B:B,Assumptions!C:C),0)</f>
      </c>
      <c r="F714" s="5" t="str">
        <v>Retention</v>
      </c>
      <c r="G714" s="5" t="str">
        <v/>
      </c>
      <c r="H714" s="18">
        <f>G711*E714</f>
      </c>
      <c r="I714" s="18">
        <f>H714*(1-0)</f>
      </c>
      <c r="J714" s="18">
        <v>0</v>
      </c>
      <c r="K714" s="18">
        <v>0</v>
      </c>
      <c r="L714" s="18">
        <v>0</v>
      </c>
      <c r="M714" s="18">
        <v>0</v>
      </c>
      <c r="N714" s="18">
        <v>0</v>
      </c>
      <c r="O714" s="18">
        <v>0</v>
      </c>
      <c r="P714" s="18">
        <v>0</v>
      </c>
      <c r="Q714" s="18">
        <v>0</v>
      </c>
      <c r="R714" s="18">
        <v>0</v>
      </c>
      <c r="S714" s="18">
        <v>0</v>
      </c>
      <c r="T714" s="18">
        <v>0</v>
      </c>
      <c r="U714" s="18">
        <v>0</v>
      </c>
      <c r="V714" s="18">
        <v>0</v>
      </c>
      <c r="W714" s="18">
        <v>0</v>
      </c>
      <c r="X714" s="18">
        <v>0</v>
      </c>
      <c r="Y714" s="18">
        <f>SUM(J714:X714)</f>
      </c>
      <c r="Z714" s="18">
        <f>I714-Y714</f>
      </c>
      <c r="AA714" s="20">
        <v>46483</v>
      </c>
      <c r="AB714" s="20">
        <v>46483</v>
      </c>
      <c r="AC714" s="18">
        <f>IFERROR(_xlfn.XLOOKUP(F714,Assumptions!B:B,Assumptions!D:D),0)</f>
      </c>
      <c r="AD714" s="20">
        <f>AA714+AC714</f>
      </c>
      <c r="AE714" s="20">
        <f>AC714+AB714</f>
      </c>
      <c r="AF714" s="5" t="str">
        <v/>
      </c>
      <c r="AG714" s="18">
        <f>IFERROR(_xlfn.BETA.DIST(DATE(YEAR(AG$2),MONTH(AG$2),15),$AD$2,$AE$2,FALSE,DATE(YEAR($AD714),MONTH($AD714),1),DATE(YEAR($AE714),MONTH($AE714),28)),0)</f>
      </c>
      <c r="AH714" s="18">
        <f>IFERROR(_xlfn.BETA.DIST(DATE(YEAR(AH$2),MONTH(AH$2),15),$AD$2,$AE$2,FALSE,DATE(YEAR($AD714),MONTH($AD714),1),DATE(YEAR($AE714),MONTH($AE714),28)),0)</f>
      </c>
      <c r="AI714" s="18">
        <f>IFERROR(_xlfn.BETA.DIST(DATE(YEAR(AI$2),MONTH(AI$2),15),$AD$2,$AE$2,FALSE,DATE(YEAR($AD714),MONTH($AD714),1),DATE(YEAR($AE714),MONTH($AE714),28)),0)</f>
      </c>
      <c r="AJ714" s="18">
        <f>IFERROR(_xlfn.BETA.DIST(DATE(YEAR(AJ$2),MONTH(AJ$2),15),$AD$2,$AE$2,FALSE,DATE(YEAR($AD714),MONTH($AD714),1),DATE(YEAR($AE714),MONTH($AE714),28)),0)</f>
      </c>
      <c r="AK714" s="18">
        <f>IFERROR(_xlfn.BETA.DIST(DATE(YEAR(AK$2),MONTH(AK$2),15),$AD$2,$AE$2,FALSE,DATE(YEAR($AD714),MONTH($AD714),1),DATE(YEAR($AE714),MONTH($AE714),28)),0)</f>
      </c>
      <c r="AL714" s="18">
        <f>IFERROR(_xlfn.BETA.DIST(DATE(YEAR(AL$2),MONTH(AL$2),15),$AD$2,$AE$2,FALSE,DATE(YEAR($AD714),MONTH($AD714),1),DATE(YEAR($AE714),MONTH($AE714),28)),0)</f>
      </c>
      <c r="AM714" s="18">
        <f>IFERROR(_xlfn.BETA.DIST(DATE(YEAR(AM$2),MONTH(AM$2),15),$AD$2,$AE$2,FALSE,DATE(YEAR($AD714),MONTH($AD714),1),DATE(YEAR($AE714),MONTH($AE714),28)),0)</f>
      </c>
      <c r="AN714" s="18">
        <f>IFERROR(_xlfn.BETA.DIST(DATE(YEAR(AN$2),MONTH(AN$2),15),$AD$2,$AE$2,FALSE,DATE(YEAR($AD714),MONTH($AD714),1),DATE(YEAR($AE714),MONTH($AE714),28)),0)</f>
      </c>
      <c r="AO714" s="18">
        <f>IFERROR(_xlfn.BETA.DIST(DATE(YEAR(AO$2),MONTH(AO$2),15),$AD$2,$AE$2,FALSE,DATE(YEAR($AD714),MONTH($AD714),1),DATE(YEAR($AE714),MONTH($AE714),28)),0)</f>
      </c>
      <c r="AP714" s="18">
        <f>IFERROR(_xlfn.BETA.DIST(DATE(YEAR(AP$2),MONTH(AP$2),15),$AD$2,$AE$2,FALSE,DATE(YEAR($AD714),MONTH($AD714),1),DATE(YEAR($AE714),MONTH($AE714),28)),0)</f>
      </c>
      <c r="AQ714" s="18">
        <f>IFERROR(_xlfn.BETA.DIST(DATE(YEAR(AQ$2),MONTH(AQ$2),15),$AD$2,$AE$2,FALSE,DATE(YEAR($AD714),MONTH($AD714),1),DATE(YEAR($AE714),MONTH($AE714),28)),0)</f>
      </c>
      <c r="AR714" s="18">
        <f>IFERROR(_xlfn.BETA.DIST(DATE(YEAR(AR$2),MONTH(AR$2),15),$AD$2,$AE$2,FALSE,DATE(YEAR($AD714),MONTH($AD714),1),DATE(YEAR($AE714),MONTH($AE714),28)),0)</f>
      </c>
      <c r="AS714" s="18">
        <f>IFERROR(_xlfn.BETA.DIST(DATE(YEAR(AS$2),MONTH(AS$2),15),$AD$2,$AE$2,FALSE,DATE(YEAR($AD714),MONTH($AD714),1),DATE(YEAR($AE714),MONTH($AE714),28)),0)</f>
      </c>
      <c r="AT714" s="18">
        <f>IFERROR(_xlfn.BETA.DIST(DATE(YEAR(AT$2),MONTH(AT$2),15),$AD$2,$AE$2,FALSE,DATE(YEAR($AD714),MONTH($AD714),1),DATE(YEAR($AE714),MONTH($AE714),28)),0)</f>
      </c>
      <c r="AU714" s="18">
        <f>IFERROR(_xlfn.BETA.DIST(DATE(YEAR(AU$2),MONTH(AU$2),15),$AD$2,$AE$2,FALSE,DATE(YEAR($AD714),MONTH($AD714),1),DATE(YEAR($AE714),MONTH($AE714),28)),0)</f>
      </c>
      <c r="AV714" s="18">
        <f>SUM(AG714:AU714)</f>
      </c>
      <c r="AW714" s="18">
        <f>IF(J714&lt;&gt;0,J714,IF($AV714=0,0,AG714/$AV714*$Z714))</f>
      </c>
      <c r="AX714" s="18">
        <f>IF(K714&lt;&gt;0,K714,IF($AV714=0,0,AH714/$AV714*$Z714))</f>
      </c>
      <c r="AY714" s="18">
        <f>IF(L714&lt;&gt;0,L714,IF($AV714=0,0,AI714/$AV714*$Z714))</f>
      </c>
      <c r="AZ714" s="18">
        <f>IF(M714&lt;&gt;0,M714,IF($AV714=0,0,AJ714/$AV714*$Z714))</f>
      </c>
      <c r="BA714" s="18">
        <f>IF(N714&lt;&gt;0,N714,IF($AV714=0,0,AK714/$AV714*$Z714))</f>
      </c>
      <c r="BB714" s="18">
        <f>IF(O714&lt;&gt;0,O714,IF($AV714=0,0,AL714/$AV714*$Z714))</f>
      </c>
      <c r="BC714" s="18">
        <f>IF(P714&lt;&gt;0,P714,IF($AV714=0,0,AM714/$AV714*$Z714))</f>
      </c>
      <c r="BD714" s="18">
        <f>IF(Q714&lt;&gt;0,Q714,IF($AV714=0,0,AN714/$AV714*$Z714))</f>
      </c>
      <c r="BE714" s="18">
        <f>IF(R714&lt;&gt;0,R714,IF($AV714=0,0,AO714/$AV714*$Z714))</f>
      </c>
      <c r="BF714" s="18">
        <f>IF(S714&lt;&gt;0,S714,IF($AV714=0,0,AP714/$AV714*$Z714))</f>
      </c>
      <c r="BG714" s="18">
        <f>IF(T714&lt;&gt;0,T714,IF($AV714=0,0,AQ714/$AV714*$Z714))</f>
      </c>
      <c r="BH714" s="18">
        <f>IF(U714&lt;&gt;0,U714,IF($AV714=0,0,AR714/$AV714*$Z714))</f>
      </c>
      <c r="BI714" s="18">
        <f>IF(V714&lt;&gt;0,V714,IF($AV714=0,0,AS714/$AV714*$Z714))</f>
      </c>
      <c r="BJ714" s="18">
        <f>IF(W714&lt;&gt;0,W714,IF($AV714=0,0,AT714/$AV714*$Z714))</f>
      </c>
      <c r="BK714" s="18">
        <f>IF(X714&lt;&gt;0,X714,IF($AV714=0,0,AU714/$AV714*$Z714))</f>
      </c>
      <c r="BL714" s="18">
        <f>SUM(AW714:BK714)</f>
      </c>
      <c r="BM714" s="18">
        <f>I714-BL714</f>
      </c>
    </row>
    <row r="715" outlineLevel="3">
      <c r="A715" s="17" t="str">
        <v>14.7.6</v>
      </c>
      <c r="B715" s="17" t="str">
        <v/>
      </c>
      <c r="C715" s="17" t="str">
        <v/>
      </c>
      <c r="D715" s="17" t="str">
        <v/>
      </c>
      <c r="E715" s="17" t="str">
        <v>14.7.6</v>
      </c>
      <c r="F715" s="17" t="str">
        <v>10% of signal lamps.</v>
      </c>
      <c r="G715" s="17">
        <v>778.9</v>
      </c>
      <c r="H715" s="17" t="str">
        <v/>
      </c>
      <c r="I715" s="17" t="str">
        <v/>
      </c>
      <c r="J715" s="17" t="str">
        <v/>
      </c>
      <c r="K715" s="17" t="str">
        <v/>
      </c>
      <c r="L715" s="17" t="str">
        <v/>
      </c>
      <c r="M715" s="17" t="str">
        <v/>
      </c>
      <c r="N715" s="17" t="str">
        <v/>
      </c>
      <c r="O715" s="17" t="str">
        <v/>
      </c>
      <c r="P715" s="17" t="str">
        <v/>
      </c>
      <c r="Q715" s="17" t="str">
        <v/>
      </c>
      <c r="R715" s="17" t="str">
        <v/>
      </c>
      <c r="S715" s="17" t="str">
        <v/>
      </c>
      <c r="T715" s="17" t="str">
        <v/>
      </c>
      <c r="U715" s="17" t="str">
        <v/>
      </c>
      <c r="V715" s="17" t="str">
        <v/>
      </c>
      <c r="W715" s="17" t="str">
        <v/>
      </c>
      <c r="X715" s="17" t="str">
        <v/>
      </c>
      <c r="Y715" s="17" t="str">
        <v/>
      </c>
      <c r="Z715" s="17" t="str">
        <v/>
      </c>
      <c r="AA715" s="17" t="str">
        <v/>
      </c>
      <c r="AB715" s="17" t="str">
        <v/>
      </c>
      <c r="AC715" s="17" t="str">
        <v/>
      </c>
      <c r="AD715" s="17" t="str">
        <v/>
      </c>
      <c r="AE715" s="17" t="str">
        <v/>
      </c>
      <c r="AF715" s="5" t="str">
        <v/>
      </c>
      <c r="AG715" s="18">
        <f>IFERROR(_xlfn.BETA.DIST(DATE(YEAR(AG$2),MONTH(AG$2),15),$AD$2,$AE$2,FALSE,DATE(YEAR($AD715),MONTH($AD715),1),DATE(YEAR($AE715),MONTH($AE715),28)),0)</f>
      </c>
      <c r="AH715" s="18">
        <f>IFERROR(_xlfn.BETA.DIST(DATE(YEAR(AH$2),MONTH(AH$2),15),$AD$2,$AE$2,FALSE,DATE(YEAR($AD715),MONTH($AD715),1),DATE(YEAR($AE715),MONTH($AE715),28)),0)</f>
      </c>
      <c r="AI715" s="18">
        <f>IFERROR(_xlfn.BETA.DIST(DATE(YEAR(AI$2),MONTH(AI$2),15),$AD$2,$AE$2,FALSE,DATE(YEAR($AD715),MONTH($AD715),1),DATE(YEAR($AE715),MONTH($AE715),28)),0)</f>
      </c>
      <c r="AJ715" s="18">
        <f>IFERROR(_xlfn.BETA.DIST(DATE(YEAR(AJ$2),MONTH(AJ$2),15),$AD$2,$AE$2,FALSE,DATE(YEAR($AD715),MONTH($AD715),1),DATE(YEAR($AE715),MONTH($AE715),28)),0)</f>
      </c>
      <c r="AK715" s="18">
        <f>IFERROR(_xlfn.BETA.DIST(DATE(YEAR(AK$2),MONTH(AK$2),15),$AD$2,$AE$2,FALSE,DATE(YEAR($AD715),MONTH($AD715),1),DATE(YEAR($AE715),MONTH($AE715),28)),0)</f>
      </c>
      <c r="AL715" s="18">
        <f>IFERROR(_xlfn.BETA.DIST(DATE(YEAR(AL$2),MONTH(AL$2),15),$AD$2,$AE$2,FALSE,DATE(YEAR($AD715),MONTH($AD715),1),DATE(YEAR($AE715),MONTH($AE715),28)),0)</f>
      </c>
      <c r="AM715" s="18">
        <f>IFERROR(_xlfn.BETA.DIST(DATE(YEAR(AM$2),MONTH(AM$2),15),$AD$2,$AE$2,FALSE,DATE(YEAR($AD715),MONTH($AD715),1),DATE(YEAR($AE715),MONTH($AE715),28)),0)</f>
      </c>
      <c r="AN715" s="18">
        <f>IFERROR(_xlfn.BETA.DIST(DATE(YEAR(AN$2),MONTH(AN$2),15),$AD$2,$AE$2,FALSE,DATE(YEAR($AD715),MONTH($AD715),1),DATE(YEAR($AE715),MONTH($AE715),28)),0)</f>
      </c>
      <c r="AO715" s="18">
        <f>IFERROR(_xlfn.BETA.DIST(DATE(YEAR(AO$2),MONTH(AO$2),15),$AD$2,$AE$2,FALSE,DATE(YEAR($AD715),MONTH($AD715),1),DATE(YEAR($AE715),MONTH($AE715),28)),0)</f>
      </c>
      <c r="AP715" s="18">
        <f>IFERROR(_xlfn.BETA.DIST(DATE(YEAR(AP$2),MONTH(AP$2),15),$AD$2,$AE$2,FALSE,DATE(YEAR($AD715),MONTH($AD715),1),DATE(YEAR($AE715),MONTH($AE715),28)),0)</f>
      </c>
      <c r="AQ715" s="18">
        <f>IFERROR(_xlfn.BETA.DIST(DATE(YEAR(AQ$2),MONTH(AQ$2),15),$AD$2,$AE$2,FALSE,DATE(YEAR($AD715),MONTH($AD715),1),DATE(YEAR($AE715),MONTH($AE715),28)),0)</f>
      </c>
      <c r="AR715" s="18">
        <f>IFERROR(_xlfn.BETA.DIST(DATE(YEAR(AR$2),MONTH(AR$2),15),$AD$2,$AE$2,FALSE,DATE(YEAR($AD715),MONTH($AD715),1),DATE(YEAR($AE715),MONTH($AE715),28)),0)</f>
      </c>
      <c r="AS715" s="18">
        <f>IFERROR(_xlfn.BETA.DIST(DATE(YEAR(AS$2),MONTH(AS$2),15),$AD$2,$AE$2,FALSE,DATE(YEAR($AD715),MONTH($AD715),1),DATE(YEAR($AE715),MONTH($AE715),28)),0)</f>
      </c>
      <c r="AT715" s="18">
        <f>IFERROR(_xlfn.BETA.DIST(DATE(YEAR(AT$2),MONTH(AT$2),15),$AD$2,$AE$2,FALSE,DATE(YEAR($AD715),MONTH($AD715),1),DATE(YEAR($AE715),MONTH($AE715),28)),0)</f>
      </c>
      <c r="AU715" s="18">
        <f>IFERROR(_xlfn.BETA.DIST(DATE(YEAR(AU$2),MONTH(AU$2),15),$AD$2,$AE$2,FALSE,DATE(YEAR($AD715),MONTH($AD715),1),DATE(YEAR($AE715),MONTH($AE715),28)),0)</f>
      </c>
      <c r="AV715" s="18">
        <f>SUM(AG715:AU715)</f>
      </c>
      <c r="AW715" s="18">
        <f>IF(J715&lt;&gt;0,J715,IF($AV715=0,0,AG715/$AV715*$Z715))</f>
      </c>
      <c r="AX715" s="18">
        <f>IF(K715&lt;&gt;0,K715,IF($AV715=0,0,AH715/$AV715*$Z715))</f>
      </c>
      <c r="AY715" s="18">
        <f>IF(L715&lt;&gt;0,L715,IF($AV715=0,0,AI715/$AV715*$Z715))</f>
      </c>
      <c r="AZ715" s="18">
        <f>IF(M715&lt;&gt;0,M715,IF($AV715=0,0,AJ715/$AV715*$Z715))</f>
      </c>
      <c r="BA715" s="18">
        <f>IF(N715&lt;&gt;0,N715,IF($AV715=0,0,AK715/$AV715*$Z715))</f>
      </c>
      <c r="BB715" s="18">
        <f>IF(O715&lt;&gt;0,O715,IF($AV715=0,0,AL715/$AV715*$Z715))</f>
      </c>
      <c r="BC715" s="18">
        <f>IF(P715&lt;&gt;0,P715,IF($AV715=0,0,AM715/$AV715*$Z715))</f>
      </c>
      <c r="BD715" s="18">
        <f>IF(Q715&lt;&gt;0,Q715,IF($AV715=0,0,AN715/$AV715*$Z715))</f>
      </c>
      <c r="BE715" s="18">
        <f>IF(R715&lt;&gt;0,R715,IF($AV715=0,0,AO715/$AV715*$Z715))</f>
      </c>
      <c r="BF715" s="18">
        <f>IF(S715&lt;&gt;0,S715,IF($AV715=0,0,AP715/$AV715*$Z715))</f>
      </c>
      <c r="BG715" s="18">
        <f>IF(T715&lt;&gt;0,T715,IF($AV715=0,0,AQ715/$AV715*$Z715))</f>
      </c>
      <c r="BH715" s="18">
        <f>IF(U715&lt;&gt;0,U715,IF($AV715=0,0,AR715/$AV715*$Z715))</f>
      </c>
      <c r="BI715" s="18">
        <f>IF(V715&lt;&gt;0,V715,IF($AV715=0,0,AS715/$AV715*$Z715))</f>
      </c>
      <c r="BJ715" s="18">
        <f>IF(W715&lt;&gt;0,W715,IF($AV715=0,0,AT715/$AV715*$Z715))</f>
      </c>
      <c r="BK715" s="18">
        <f>IF(X715&lt;&gt;0,X715,IF($AV715=0,0,AU715/$AV715*$Z715))</f>
      </c>
      <c r="BL715" s="18">
        <f>SUM(AW715:BK715)</f>
      </c>
      <c r="BM715" s="17" t="str">
        <v/>
      </c>
    </row>
    <row r="716" outlineLevel="4">
      <c r="A716" s="5" t="str">
        <v>14.7.6</v>
      </c>
      <c r="B716" s="5" t="str">
        <v/>
      </c>
      <c r="C716" s="5" t="str">
        <v>BSKDGNGENGR05</v>
      </c>
      <c r="D716" s="5" t="str">
        <v>BSKDGNGENGR05</v>
      </c>
      <c r="E716" s="19">
        <f>IFERROR(_xlfn.XLOOKUP(F716,Assumptions!B:B,Assumptions!C:C),0)</f>
      </c>
      <c r="F716" s="5" t="str">
        <v>Advanced Payment</v>
      </c>
      <c r="G716" s="5" t="str">
        <v/>
      </c>
      <c r="H716" s="18">
        <f>G715*E716</f>
      </c>
      <c r="I716" s="18">
        <f>H716*(1-0)</f>
      </c>
      <c r="J716" s="18">
        <v>0</v>
      </c>
      <c r="K716" s="18">
        <v>0</v>
      </c>
      <c r="L716" s="18">
        <v>0</v>
      </c>
      <c r="M716" s="18">
        <v>0</v>
      </c>
      <c r="N716" s="18">
        <v>0</v>
      </c>
      <c r="O716" s="18">
        <v>0</v>
      </c>
      <c r="P716" s="18">
        <v>0</v>
      </c>
      <c r="Q716" s="18">
        <v>0</v>
      </c>
      <c r="R716" s="18">
        <v>0</v>
      </c>
      <c r="S716" s="18">
        <v>0</v>
      </c>
      <c r="T716" s="18">
        <v>0</v>
      </c>
      <c r="U716" s="18">
        <v>0</v>
      </c>
      <c r="V716" s="18">
        <v>0</v>
      </c>
      <c r="W716" s="18">
        <v>0</v>
      </c>
      <c r="X716" s="18">
        <v>0</v>
      </c>
      <c r="Y716" s="18">
        <f>SUM(J716:X716)</f>
      </c>
      <c r="Z716" s="18">
        <f>I716-Y716</f>
      </c>
      <c r="AA716" s="20">
        <v>46026</v>
      </c>
      <c r="AB716" s="20">
        <v>46026</v>
      </c>
      <c r="AC716" s="18">
        <f>IFERROR(_xlfn.XLOOKUP(F716,Assumptions!B:B,Assumptions!D:D),0)</f>
      </c>
      <c r="AD716" s="20">
        <f>AA716+AC716</f>
      </c>
      <c r="AE716" s="20">
        <f>AC716+AB716</f>
      </c>
      <c r="AF716" s="5" t="str">
        <v/>
      </c>
      <c r="AG716" s="18">
        <f>IFERROR(_xlfn.BETA.DIST(DATE(YEAR(AG$2),MONTH(AG$2),15),$AD$2,$AE$2,FALSE,DATE(YEAR($AD716),MONTH($AD716),1),DATE(YEAR($AE716),MONTH($AE716),28)),0)</f>
      </c>
      <c r="AH716" s="18">
        <f>IFERROR(_xlfn.BETA.DIST(DATE(YEAR(AH$2),MONTH(AH$2),15),$AD$2,$AE$2,FALSE,DATE(YEAR($AD716),MONTH($AD716),1),DATE(YEAR($AE716),MONTH($AE716),28)),0)</f>
      </c>
      <c r="AI716" s="18">
        <f>IFERROR(_xlfn.BETA.DIST(DATE(YEAR(AI$2),MONTH(AI$2),15),$AD$2,$AE$2,FALSE,DATE(YEAR($AD716),MONTH($AD716),1),DATE(YEAR($AE716),MONTH($AE716),28)),0)</f>
      </c>
      <c r="AJ716" s="18">
        <f>IFERROR(_xlfn.BETA.DIST(DATE(YEAR(AJ$2),MONTH(AJ$2),15),$AD$2,$AE$2,FALSE,DATE(YEAR($AD716),MONTH($AD716),1),DATE(YEAR($AE716),MONTH($AE716),28)),0)</f>
      </c>
      <c r="AK716" s="18">
        <f>IFERROR(_xlfn.BETA.DIST(DATE(YEAR(AK$2),MONTH(AK$2),15),$AD$2,$AE$2,FALSE,DATE(YEAR($AD716),MONTH($AD716),1),DATE(YEAR($AE716),MONTH($AE716),28)),0)</f>
      </c>
      <c r="AL716" s="18">
        <f>IFERROR(_xlfn.BETA.DIST(DATE(YEAR(AL$2),MONTH(AL$2),15),$AD$2,$AE$2,FALSE,DATE(YEAR($AD716),MONTH($AD716),1),DATE(YEAR($AE716),MONTH($AE716),28)),0)</f>
      </c>
      <c r="AM716" s="18">
        <f>IFERROR(_xlfn.BETA.DIST(DATE(YEAR(AM$2),MONTH(AM$2),15),$AD$2,$AE$2,FALSE,DATE(YEAR($AD716),MONTH($AD716),1),DATE(YEAR($AE716),MONTH($AE716),28)),0)</f>
      </c>
      <c r="AN716" s="18">
        <f>IFERROR(_xlfn.BETA.DIST(DATE(YEAR(AN$2),MONTH(AN$2),15),$AD$2,$AE$2,FALSE,DATE(YEAR($AD716),MONTH($AD716),1),DATE(YEAR($AE716),MONTH($AE716),28)),0)</f>
      </c>
      <c r="AO716" s="18">
        <f>IFERROR(_xlfn.BETA.DIST(DATE(YEAR(AO$2),MONTH(AO$2),15),$AD$2,$AE$2,FALSE,DATE(YEAR($AD716),MONTH($AD716),1),DATE(YEAR($AE716),MONTH($AE716),28)),0)</f>
      </c>
      <c r="AP716" s="18">
        <f>IFERROR(_xlfn.BETA.DIST(DATE(YEAR(AP$2),MONTH(AP$2),15),$AD$2,$AE$2,FALSE,DATE(YEAR($AD716),MONTH($AD716),1),DATE(YEAR($AE716),MONTH($AE716),28)),0)</f>
      </c>
      <c r="AQ716" s="18">
        <f>IFERROR(_xlfn.BETA.DIST(DATE(YEAR(AQ$2),MONTH(AQ$2),15),$AD$2,$AE$2,FALSE,DATE(YEAR($AD716),MONTH($AD716),1),DATE(YEAR($AE716),MONTH($AE716),28)),0)</f>
      </c>
      <c r="AR716" s="18">
        <f>IFERROR(_xlfn.BETA.DIST(DATE(YEAR(AR$2),MONTH(AR$2),15),$AD$2,$AE$2,FALSE,DATE(YEAR($AD716),MONTH($AD716),1),DATE(YEAR($AE716),MONTH($AE716),28)),0)</f>
      </c>
      <c r="AS716" s="18">
        <f>IFERROR(_xlfn.BETA.DIST(DATE(YEAR(AS$2),MONTH(AS$2),15),$AD$2,$AE$2,FALSE,DATE(YEAR($AD716),MONTH($AD716),1),DATE(YEAR($AE716),MONTH($AE716),28)),0)</f>
      </c>
      <c r="AT716" s="18">
        <f>IFERROR(_xlfn.BETA.DIST(DATE(YEAR(AT$2),MONTH(AT$2),15),$AD$2,$AE$2,FALSE,DATE(YEAR($AD716),MONTH($AD716),1),DATE(YEAR($AE716),MONTH($AE716),28)),0)</f>
      </c>
      <c r="AU716" s="18">
        <f>IFERROR(_xlfn.BETA.DIST(DATE(YEAR(AU$2),MONTH(AU$2),15),$AD$2,$AE$2,FALSE,DATE(YEAR($AD716),MONTH($AD716),1),DATE(YEAR($AE716),MONTH($AE716),28)),0)</f>
      </c>
      <c r="AV716" s="18">
        <f>SUM(AG716:AU716)</f>
      </c>
      <c r="AW716" s="18">
        <f>IF(J716&lt;&gt;0,J716,IF($AV716=0,0,AG716/$AV716*$Z716))</f>
      </c>
      <c r="AX716" s="18">
        <f>IF(K716&lt;&gt;0,K716,IF($AV716=0,0,AH716/$AV716*$Z716))</f>
      </c>
      <c r="AY716" s="18">
        <f>IF(L716&lt;&gt;0,L716,IF($AV716=0,0,AI716/$AV716*$Z716))</f>
      </c>
      <c r="AZ716" s="18">
        <f>IF(M716&lt;&gt;0,M716,IF($AV716=0,0,AJ716/$AV716*$Z716))</f>
      </c>
      <c r="BA716" s="18">
        <f>IF(N716&lt;&gt;0,N716,IF($AV716=0,0,AK716/$AV716*$Z716))</f>
      </c>
      <c r="BB716" s="18">
        <f>IF(O716&lt;&gt;0,O716,IF($AV716=0,0,AL716/$AV716*$Z716))</f>
      </c>
      <c r="BC716" s="18">
        <f>IF(P716&lt;&gt;0,P716,IF($AV716=0,0,AM716/$AV716*$Z716))</f>
      </c>
      <c r="BD716" s="18">
        <f>IF(Q716&lt;&gt;0,Q716,IF($AV716=0,0,AN716/$AV716*$Z716))</f>
      </c>
      <c r="BE716" s="18">
        <f>IF(R716&lt;&gt;0,R716,IF($AV716=0,0,AO716/$AV716*$Z716))</f>
      </c>
      <c r="BF716" s="18">
        <f>IF(S716&lt;&gt;0,S716,IF($AV716=0,0,AP716/$AV716*$Z716))</f>
      </c>
      <c r="BG716" s="18">
        <f>IF(T716&lt;&gt;0,T716,IF($AV716=0,0,AQ716/$AV716*$Z716))</f>
      </c>
      <c r="BH716" s="18">
        <f>IF(U716&lt;&gt;0,U716,IF($AV716=0,0,AR716/$AV716*$Z716))</f>
      </c>
      <c r="BI716" s="18">
        <f>IF(V716&lt;&gt;0,V716,IF($AV716=0,0,AS716/$AV716*$Z716))</f>
      </c>
      <c r="BJ716" s="18">
        <f>IF(W716&lt;&gt;0,W716,IF($AV716=0,0,AT716/$AV716*$Z716))</f>
      </c>
      <c r="BK716" s="18">
        <f>IF(X716&lt;&gt;0,X716,IF($AV716=0,0,AU716/$AV716*$Z716))</f>
      </c>
      <c r="BL716" s="18">
        <f>SUM(AW716:BK716)</f>
      </c>
      <c r="BM716" s="18">
        <f>I716-BL716</f>
      </c>
    </row>
    <row r="717" outlineLevel="4">
      <c r="A717" s="5" t="str">
        <v>14.7.6</v>
      </c>
      <c r="B717" s="5" t="str">
        <v/>
      </c>
      <c r="C717" s="5" t="str">
        <v>BSPRELGENCP13</v>
      </c>
      <c r="D717" s="5" t="str">
        <v>BSPRELGENCP13</v>
      </c>
      <c r="E717" s="19">
        <f>IFERROR(_xlfn.XLOOKUP(F717,Assumptions!B:B,Assumptions!C:C),0)</f>
      </c>
      <c r="F717" s="5" t="str">
        <v>Site Delivery USD</v>
      </c>
      <c r="G717" s="5" t="str">
        <v/>
      </c>
      <c r="H717" s="18">
        <f>G715*E717</f>
      </c>
      <c r="I717" s="18">
        <f>H717*(1-0)</f>
      </c>
      <c r="J717" s="18">
        <v>0</v>
      </c>
      <c r="K717" s="18">
        <v>0</v>
      </c>
      <c r="L717" s="18">
        <v>0</v>
      </c>
      <c r="M717" s="18">
        <v>0</v>
      </c>
      <c r="N717" s="18">
        <v>0</v>
      </c>
      <c r="O717" s="18">
        <v>0</v>
      </c>
      <c r="P717" s="18">
        <v>0</v>
      </c>
      <c r="Q717" s="18">
        <v>0</v>
      </c>
      <c r="R717" s="18">
        <v>0</v>
      </c>
      <c r="S717" s="18">
        <v>0</v>
      </c>
      <c r="T717" s="18">
        <v>0</v>
      </c>
      <c r="U717" s="18">
        <v>0</v>
      </c>
      <c r="V717" s="18">
        <v>0</v>
      </c>
      <c r="W717" s="18">
        <v>0</v>
      </c>
      <c r="X717" s="18">
        <v>0</v>
      </c>
      <c r="Y717" s="18">
        <f>SUM(J717:X717)</f>
      </c>
      <c r="Z717" s="18">
        <f>I717-Y717</f>
      </c>
      <c r="AA717" s="20">
        <v>46295</v>
      </c>
      <c r="AB717" s="20">
        <v>46295</v>
      </c>
      <c r="AC717" s="18">
        <f>IFERROR(_xlfn.XLOOKUP(F717,Assumptions!B:B,Assumptions!D:D),0)</f>
      </c>
      <c r="AD717" s="20">
        <f>AA717+AC717</f>
      </c>
      <c r="AE717" s="20">
        <f>AC717+AB717</f>
      </c>
      <c r="AF717" s="5" t="str">
        <v/>
      </c>
      <c r="AG717" s="18">
        <f>IFERROR(_xlfn.BETA.DIST(DATE(YEAR(AG$2),MONTH(AG$2),15),$AD$2,$AE$2,FALSE,DATE(YEAR($AD717),MONTH($AD717),1),DATE(YEAR($AE717),MONTH($AE717),28)),0)</f>
      </c>
      <c r="AH717" s="18">
        <f>IFERROR(_xlfn.BETA.DIST(DATE(YEAR(AH$2),MONTH(AH$2),15),$AD$2,$AE$2,FALSE,DATE(YEAR($AD717),MONTH($AD717),1),DATE(YEAR($AE717),MONTH($AE717),28)),0)</f>
      </c>
      <c r="AI717" s="18">
        <f>IFERROR(_xlfn.BETA.DIST(DATE(YEAR(AI$2),MONTH(AI$2),15),$AD$2,$AE$2,FALSE,DATE(YEAR($AD717),MONTH($AD717),1),DATE(YEAR($AE717),MONTH($AE717),28)),0)</f>
      </c>
      <c r="AJ717" s="18">
        <f>IFERROR(_xlfn.BETA.DIST(DATE(YEAR(AJ$2),MONTH(AJ$2),15),$AD$2,$AE$2,FALSE,DATE(YEAR($AD717),MONTH($AD717),1),DATE(YEAR($AE717),MONTH($AE717),28)),0)</f>
      </c>
      <c r="AK717" s="18">
        <f>IFERROR(_xlfn.BETA.DIST(DATE(YEAR(AK$2),MONTH(AK$2),15),$AD$2,$AE$2,FALSE,DATE(YEAR($AD717),MONTH($AD717),1),DATE(YEAR($AE717),MONTH($AE717),28)),0)</f>
      </c>
      <c r="AL717" s="18">
        <f>IFERROR(_xlfn.BETA.DIST(DATE(YEAR(AL$2),MONTH(AL$2),15),$AD$2,$AE$2,FALSE,DATE(YEAR($AD717),MONTH($AD717),1),DATE(YEAR($AE717),MONTH($AE717),28)),0)</f>
      </c>
      <c r="AM717" s="18">
        <f>IFERROR(_xlfn.BETA.DIST(DATE(YEAR(AM$2),MONTH(AM$2),15),$AD$2,$AE$2,FALSE,DATE(YEAR($AD717),MONTH($AD717),1),DATE(YEAR($AE717),MONTH($AE717),28)),0)</f>
      </c>
      <c r="AN717" s="18">
        <f>IFERROR(_xlfn.BETA.DIST(DATE(YEAR(AN$2),MONTH(AN$2),15),$AD$2,$AE$2,FALSE,DATE(YEAR($AD717),MONTH($AD717),1),DATE(YEAR($AE717),MONTH($AE717),28)),0)</f>
      </c>
      <c r="AO717" s="18">
        <f>IFERROR(_xlfn.BETA.DIST(DATE(YEAR(AO$2),MONTH(AO$2),15),$AD$2,$AE$2,FALSE,DATE(YEAR($AD717),MONTH($AD717),1),DATE(YEAR($AE717),MONTH($AE717),28)),0)</f>
      </c>
      <c r="AP717" s="18">
        <f>IFERROR(_xlfn.BETA.DIST(DATE(YEAR(AP$2),MONTH(AP$2),15),$AD$2,$AE$2,FALSE,DATE(YEAR($AD717),MONTH($AD717),1),DATE(YEAR($AE717),MONTH($AE717),28)),0)</f>
      </c>
      <c r="AQ717" s="18">
        <f>IFERROR(_xlfn.BETA.DIST(DATE(YEAR(AQ$2),MONTH(AQ$2),15),$AD$2,$AE$2,FALSE,DATE(YEAR($AD717),MONTH($AD717),1),DATE(YEAR($AE717),MONTH($AE717),28)),0)</f>
      </c>
      <c r="AR717" s="18">
        <f>IFERROR(_xlfn.BETA.DIST(DATE(YEAR(AR$2),MONTH(AR$2),15),$AD$2,$AE$2,FALSE,DATE(YEAR($AD717),MONTH($AD717),1),DATE(YEAR($AE717),MONTH($AE717),28)),0)</f>
      </c>
      <c r="AS717" s="18">
        <f>IFERROR(_xlfn.BETA.DIST(DATE(YEAR(AS$2),MONTH(AS$2),15),$AD$2,$AE$2,FALSE,DATE(YEAR($AD717),MONTH($AD717),1),DATE(YEAR($AE717),MONTH($AE717),28)),0)</f>
      </c>
      <c r="AT717" s="18">
        <f>IFERROR(_xlfn.BETA.DIST(DATE(YEAR(AT$2),MONTH(AT$2),15),$AD$2,$AE$2,FALSE,DATE(YEAR($AD717),MONTH($AD717),1),DATE(YEAR($AE717),MONTH($AE717),28)),0)</f>
      </c>
      <c r="AU717" s="18">
        <f>IFERROR(_xlfn.BETA.DIST(DATE(YEAR(AU$2),MONTH(AU$2),15),$AD$2,$AE$2,FALSE,DATE(YEAR($AD717),MONTH($AD717),1),DATE(YEAR($AE717),MONTH($AE717),28)),0)</f>
      </c>
      <c r="AV717" s="18">
        <f>SUM(AG717:AU717)</f>
      </c>
      <c r="AW717" s="18">
        <f>IF(J717&lt;&gt;0,J717,IF($AV717=0,0,AG717/$AV717*$Z717))</f>
      </c>
      <c r="AX717" s="18">
        <f>IF(K717&lt;&gt;0,K717,IF($AV717=0,0,AH717/$AV717*$Z717))</f>
      </c>
      <c r="AY717" s="18">
        <f>IF(L717&lt;&gt;0,L717,IF($AV717=0,0,AI717/$AV717*$Z717))</f>
      </c>
      <c r="AZ717" s="18">
        <f>IF(M717&lt;&gt;0,M717,IF($AV717=0,0,AJ717/$AV717*$Z717))</f>
      </c>
      <c r="BA717" s="18">
        <f>IF(N717&lt;&gt;0,N717,IF($AV717=0,0,AK717/$AV717*$Z717))</f>
      </c>
      <c r="BB717" s="18">
        <f>IF(O717&lt;&gt;0,O717,IF($AV717=0,0,AL717/$AV717*$Z717))</f>
      </c>
      <c r="BC717" s="18">
        <f>IF(P717&lt;&gt;0,P717,IF($AV717=0,0,AM717/$AV717*$Z717))</f>
      </c>
      <c r="BD717" s="18">
        <f>IF(Q717&lt;&gt;0,Q717,IF($AV717=0,0,AN717/$AV717*$Z717))</f>
      </c>
      <c r="BE717" s="18">
        <f>IF(R717&lt;&gt;0,R717,IF($AV717=0,0,AO717/$AV717*$Z717))</f>
      </c>
      <c r="BF717" s="18">
        <f>IF(S717&lt;&gt;0,S717,IF($AV717=0,0,AP717/$AV717*$Z717))</f>
      </c>
      <c r="BG717" s="18">
        <f>IF(T717&lt;&gt;0,T717,IF($AV717=0,0,AQ717/$AV717*$Z717))</f>
      </c>
      <c r="BH717" s="18">
        <f>IF(U717&lt;&gt;0,U717,IF($AV717=0,0,AR717/$AV717*$Z717))</f>
      </c>
      <c r="BI717" s="18">
        <f>IF(V717&lt;&gt;0,V717,IF($AV717=0,0,AS717/$AV717*$Z717))</f>
      </c>
      <c r="BJ717" s="18">
        <f>IF(W717&lt;&gt;0,W717,IF($AV717=0,0,AT717/$AV717*$Z717))</f>
      </c>
      <c r="BK717" s="18">
        <f>IF(X717&lt;&gt;0,X717,IF($AV717=0,0,AU717/$AV717*$Z717))</f>
      </c>
      <c r="BL717" s="18">
        <f>SUM(AW717:BK717)</f>
      </c>
      <c r="BM717" s="18">
        <f>I717-BL717</f>
      </c>
    </row>
    <row r="718" outlineLevel="4">
      <c r="A718" s="5" t="str">
        <v>14.7.6</v>
      </c>
      <c r="B718" s="5" t="str">
        <v/>
      </c>
      <c r="C718" s="5" t="str">
        <v>BSKDGNGENGR07</v>
      </c>
      <c r="D718" s="5" t="str">
        <v>BSKDGNGENGR07</v>
      </c>
      <c r="E718" s="19">
        <f>IFERROR(_xlfn.XLOOKUP(F718,Assumptions!B:B,Assumptions!C:C),0)</f>
      </c>
      <c r="F718" s="5" t="str">
        <v>Retention</v>
      </c>
      <c r="G718" s="5" t="str">
        <v/>
      </c>
      <c r="H718" s="18">
        <f>G715*E718</f>
      </c>
      <c r="I718" s="18">
        <f>H718*(1-0)</f>
      </c>
      <c r="J718" s="18">
        <v>0</v>
      </c>
      <c r="K718" s="18">
        <v>0</v>
      </c>
      <c r="L718" s="18">
        <v>0</v>
      </c>
      <c r="M718" s="18">
        <v>0</v>
      </c>
      <c r="N718" s="18">
        <v>0</v>
      </c>
      <c r="O718" s="18">
        <v>0</v>
      </c>
      <c r="P718" s="18">
        <v>0</v>
      </c>
      <c r="Q718" s="18">
        <v>0</v>
      </c>
      <c r="R718" s="18">
        <v>0</v>
      </c>
      <c r="S718" s="18">
        <v>0</v>
      </c>
      <c r="T718" s="18">
        <v>0</v>
      </c>
      <c r="U718" s="18">
        <v>0</v>
      </c>
      <c r="V718" s="18">
        <v>0</v>
      </c>
      <c r="W718" s="18">
        <v>0</v>
      </c>
      <c r="X718" s="18">
        <v>0</v>
      </c>
      <c r="Y718" s="18">
        <f>SUM(J718:X718)</f>
      </c>
      <c r="Z718" s="18">
        <f>I718-Y718</f>
      </c>
      <c r="AA718" s="20">
        <v>46483</v>
      </c>
      <c r="AB718" s="20">
        <v>46483</v>
      </c>
      <c r="AC718" s="18">
        <f>IFERROR(_xlfn.XLOOKUP(F718,Assumptions!B:B,Assumptions!D:D),0)</f>
      </c>
      <c r="AD718" s="20">
        <f>AA718+AC718</f>
      </c>
      <c r="AE718" s="20">
        <f>AC718+AB718</f>
      </c>
      <c r="AF718" s="5" t="str">
        <v/>
      </c>
      <c r="AG718" s="18">
        <f>IFERROR(_xlfn.BETA.DIST(DATE(YEAR(AG$2),MONTH(AG$2),15),$AD$2,$AE$2,FALSE,DATE(YEAR($AD718),MONTH($AD718),1),DATE(YEAR($AE718),MONTH($AE718),28)),0)</f>
      </c>
      <c r="AH718" s="18">
        <f>IFERROR(_xlfn.BETA.DIST(DATE(YEAR(AH$2),MONTH(AH$2),15),$AD$2,$AE$2,FALSE,DATE(YEAR($AD718),MONTH($AD718),1),DATE(YEAR($AE718),MONTH($AE718),28)),0)</f>
      </c>
      <c r="AI718" s="18">
        <f>IFERROR(_xlfn.BETA.DIST(DATE(YEAR(AI$2),MONTH(AI$2),15),$AD$2,$AE$2,FALSE,DATE(YEAR($AD718),MONTH($AD718),1),DATE(YEAR($AE718),MONTH($AE718),28)),0)</f>
      </c>
      <c r="AJ718" s="18">
        <f>IFERROR(_xlfn.BETA.DIST(DATE(YEAR(AJ$2),MONTH(AJ$2),15),$AD$2,$AE$2,FALSE,DATE(YEAR($AD718),MONTH($AD718),1),DATE(YEAR($AE718),MONTH($AE718),28)),0)</f>
      </c>
      <c r="AK718" s="18">
        <f>IFERROR(_xlfn.BETA.DIST(DATE(YEAR(AK$2),MONTH(AK$2),15),$AD$2,$AE$2,FALSE,DATE(YEAR($AD718),MONTH($AD718),1),DATE(YEAR($AE718),MONTH($AE718),28)),0)</f>
      </c>
      <c r="AL718" s="18">
        <f>IFERROR(_xlfn.BETA.DIST(DATE(YEAR(AL$2),MONTH(AL$2),15),$AD$2,$AE$2,FALSE,DATE(YEAR($AD718),MONTH($AD718),1),DATE(YEAR($AE718),MONTH($AE718),28)),0)</f>
      </c>
      <c r="AM718" s="18">
        <f>IFERROR(_xlfn.BETA.DIST(DATE(YEAR(AM$2),MONTH(AM$2),15),$AD$2,$AE$2,FALSE,DATE(YEAR($AD718),MONTH($AD718),1),DATE(YEAR($AE718),MONTH($AE718),28)),0)</f>
      </c>
      <c r="AN718" s="18">
        <f>IFERROR(_xlfn.BETA.DIST(DATE(YEAR(AN$2),MONTH(AN$2),15),$AD$2,$AE$2,FALSE,DATE(YEAR($AD718),MONTH($AD718),1),DATE(YEAR($AE718),MONTH($AE718),28)),0)</f>
      </c>
      <c r="AO718" s="18">
        <f>IFERROR(_xlfn.BETA.DIST(DATE(YEAR(AO$2),MONTH(AO$2),15),$AD$2,$AE$2,FALSE,DATE(YEAR($AD718),MONTH($AD718),1),DATE(YEAR($AE718),MONTH($AE718),28)),0)</f>
      </c>
      <c r="AP718" s="18">
        <f>IFERROR(_xlfn.BETA.DIST(DATE(YEAR(AP$2),MONTH(AP$2),15),$AD$2,$AE$2,FALSE,DATE(YEAR($AD718),MONTH($AD718),1),DATE(YEAR($AE718),MONTH($AE718),28)),0)</f>
      </c>
      <c r="AQ718" s="18">
        <f>IFERROR(_xlfn.BETA.DIST(DATE(YEAR(AQ$2),MONTH(AQ$2),15),$AD$2,$AE$2,FALSE,DATE(YEAR($AD718),MONTH($AD718),1),DATE(YEAR($AE718),MONTH($AE718),28)),0)</f>
      </c>
      <c r="AR718" s="18">
        <f>IFERROR(_xlfn.BETA.DIST(DATE(YEAR(AR$2),MONTH(AR$2),15),$AD$2,$AE$2,FALSE,DATE(YEAR($AD718),MONTH($AD718),1),DATE(YEAR($AE718),MONTH($AE718),28)),0)</f>
      </c>
      <c r="AS718" s="18">
        <f>IFERROR(_xlfn.BETA.DIST(DATE(YEAR(AS$2),MONTH(AS$2),15),$AD$2,$AE$2,FALSE,DATE(YEAR($AD718),MONTH($AD718),1),DATE(YEAR($AE718),MONTH($AE718),28)),0)</f>
      </c>
      <c r="AT718" s="18">
        <f>IFERROR(_xlfn.BETA.DIST(DATE(YEAR(AT$2),MONTH(AT$2),15),$AD$2,$AE$2,FALSE,DATE(YEAR($AD718),MONTH($AD718),1),DATE(YEAR($AE718),MONTH($AE718),28)),0)</f>
      </c>
      <c r="AU718" s="18">
        <f>IFERROR(_xlfn.BETA.DIST(DATE(YEAR(AU$2),MONTH(AU$2),15),$AD$2,$AE$2,FALSE,DATE(YEAR($AD718),MONTH($AD718),1),DATE(YEAR($AE718),MONTH($AE718),28)),0)</f>
      </c>
      <c r="AV718" s="18">
        <f>SUM(AG718:AU718)</f>
      </c>
      <c r="AW718" s="18">
        <f>IF(J718&lt;&gt;0,J718,IF($AV718=0,0,AG718/$AV718*$Z718))</f>
      </c>
      <c r="AX718" s="18">
        <f>IF(K718&lt;&gt;0,K718,IF($AV718=0,0,AH718/$AV718*$Z718))</f>
      </c>
      <c r="AY718" s="18">
        <f>IF(L718&lt;&gt;0,L718,IF($AV718=0,0,AI718/$AV718*$Z718))</f>
      </c>
      <c r="AZ718" s="18">
        <f>IF(M718&lt;&gt;0,M718,IF($AV718=0,0,AJ718/$AV718*$Z718))</f>
      </c>
      <c r="BA718" s="18">
        <f>IF(N718&lt;&gt;0,N718,IF($AV718=0,0,AK718/$AV718*$Z718))</f>
      </c>
      <c r="BB718" s="18">
        <f>IF(O718&lt;&gt;0,O718,IF($AV718=0,0,AL718/$AV718*$Z718))</f>
      </c>
      <c r="BC718" s="18">
        <f>IF(P718&lt;&gt;0,P718,IF($AV718=0,0,AM718/$AV718*$Z718))</f>
      </c>
      <c r="BD718" s="18">
        <f>IF(Q718&lt;&gt;0,Q718,IF($AV718=0,0,AN718/$AV718*$Z718))</f>
      </c>
      <c r="BE718" s="18">
        <f>IF(R718&lt;&gt;0,R718,IF($AV718=0,0,AO718/$AV718*$Z718))</f>
      </c>
      <c r="BF718" s="18">
        <f>IF(S718&lt;&gt;0,S718,IF($AV718=0,0,AP718/$AV718*$Z718))</f>
      </c>
      <c r="BG718" s="18">
        <f>IF(T718&lt;&gt;0,T718,IF($AV718=0,0,AQ718/$AV718*$Z718))</f>
      </c>
      <c r="BH718" s="18">
        <f>IF(U718&lt;&gt;0,U718,IF($AV718=0,0,AR718/$AV718*$Z718))</f>
      </c>
      <c r="BI718" s="18">
        <f>IF(V718&lt;&gt;0,V718,IF($AV718=0,0,AS718/$AV718*$Z718))</f>
      </c>
      <c r="BJ718" s="18">
        <f>IF(W718&lt;&gt;0,W718,IF($AV718=0,0,AT718/$AV718*$Z718))</f>
      </c>
      <c r="BK718" s="18">
        <f>IF(X718&lt;&gt;0,X718,IF($AV718=0,0,AU718/$AV718*$Z718))</f>
      </c>
      <c r="BL718" s="18">
        <f>SUM(AW718:BK718)</f>
      </c>
      <c r="BM718" s="18">
        <f>I718-BL718</f>
      </c>
    </row>
    <row r="719" outlineLevel="3">
      <c r="A719" s="17" t="str">
        <v>14.7.7</v>
      </c>
      <c r="B719" s="17" t="str">
        <v/>
      </c>
      <c r="C719" s="17" t="str">
        <v/>
      </c>
      <c r="D719" s="17" t="str">
        <v/>
      </c>
      <c r="E719" s="17" t="str">
        <v>14.7.7</v>
      </c>
      <c r="F719" s="17" t="str">
        <v>10% of each type of auxiliary (trip relay, lockout relay T.C.S, DC supervision, bi stable, contactor etc.).</v>
      </c>
      <c r="G719" s="17">
        <v>1557.06</v>
      </c>
      <c r="H719" s="17" t="str">
        <v/>
      </c>
      <c r="I719" s="17" t="str">
        <v/>
      </c>
      <c r="J719" s="17" t="str">
        <v/>
      </c>
      <c r="K719" s="17" t="str">
        <v/>
      </c>
      <c r="L719" s="17" t="str">
        <v/>
      </c>
      <c r="M719" s="17" t="str">
        <v/>
      </c>
      <c r="N719" s="17" t="str">
        <v/>
      </c>
      <c r="O719" s="17" t="str">
        <v/>
      </c>
      <c r="P719" s="17" t="str">
        <v/>
      </c>
      <c r="Q719" s="17" t="str">
        <v/>
      </c>
      <c r="R719" s="17" t="str">
        <v/>
      </c>
      <c r="S719" s="17" t="str">
        <v/>
      </c>
      <c r="T719" s="17" t="str">
        <v/>
      </c>
      <c r="U719" s="17" t="str">
        <v/>
      </c>
      <c r="V719" s="17" t="str">
        <v/>
      </c>
      <c r="W719" s="17" t="str">
        <v/>
      </c>
      <c r="X719" s="17" t="str">
        <v/>
      </c>
      <c r="Y719" s="17" t="str">
        <v/>
      </c>
      <c r="Z719" s="17" t="str">
        <v/>
      </c>
      <c r="AA719" s="17" t="str">
        <v/>
      </c>
      <c r="AB719" s="17" t="str">
        <v/>
      </c>
      <c r="AC719" s="17" t="str">
        <v/>
      </c>
      <c r="AD719" s="17" t="str">
        <v/>
      </c>
      <c r="AE719" s="17" t="str">
        <v/>
      </c>
      <c r="AF719" s="5" t="str">
        <v/>
      </c>
      <c r="AG719" s="18">
        <f>IFERROR(_xlfn.BETA.DIST(DATE(YEAR(AG$2),MONTH(AG$2),15),$AD$2,$AE$2,FALSE,DATE(YEAR($AD719),MONTH($AD719),1),DATE(YEAR($AE719),MONTH($AE719),28)),0)</f>
      </c>
      <c r="AH719" s="18">
        <f>IFERROR(_xlfn.BETA.DIST(DATE(YEAR(AH$2),MONTH(AH$2),15),$AD$2,$AE$2,FALSE,DATE(YEAR($AD719),MONTH($AD719),1),DATE(YEAR($AE719),MONTH($AE719),28)),0)</f>
      </c>
      <c r="AI719" s="18">
        <f>IFERROR(_xlfn.BETA.DIST(DATE(YEAR(AI$2),MONTH(AI$2),15),$AD$2,$AE$2,FALSE,DATE(YEAR($AD719),MONTH($AD719),1),DATE(YEAR($AE719),MONTH($AE719),28)),0)</f>
      </c>
      <c r="AJ719" s="18">
        <f>IFERROR(_xlfn.BETA.DIST(DATE(YEAR(AJ$2),MONTH(AJ$2),15),$AD$2,$AE$2,FALSE,DATE(YEAR($AD719),MONTH($AD719),1),DATE(YEAR($AE719),MONTH($AE719),28)),0)</f>
      </c>
      <c r="AK719" s="18">
        <f>IFERROR(_xlfn.BETA.DIST(DATE(YEAR(AK$2),MONTH(AK$2),15),$AD$2,$AE$2,FALSE,DATE(YEAR($AD719),MONTH($AD719),1),DATE(YEAR($AE719),MONTH($AE719),28)),0)</f>
      </c>
      <c r="AL719" s="18">
        <f>IFERROR(_xlfn.BETA.DIST(DATE(YEAR(AL$2),MONTH(AL$2),15),$AD$2,$AE$2,FALSE,DATE(YEAR($AD719),MONTH($AD719),1),DATE(YEAR($AE719),MONTH($AE719),28)),0)</f>
      </c>
      <c r="AM719" s="18">
        <f>IFERROR(_xlfn.BETA.DIST(DATE(YEAR(AM$2),MONTH(AM$2),15),$AD$2,$AE$2,FALSE,DATE(YEAR($AD719),MONTH($AD719),1),DATE(YEAR($AE719),MONTH($AE719),28)),0)</f>
      </c>
      <c r="AN719" s="18">
        <f>IFERROR(_xlfn.BETA.DIST(DATE(YEAR(AN$2),MONTH(AN$2),15),$AD$2,$AE$2,FALSE,DATE(YEAR($AD719),MONTH($AD719),1),DATE(YEAR($AE719),MONTH($AE719),28)),0)</f>
      </c>
      <c r="AO719" s="18">
        <f>IFERROR(_xlfn.BETA.DIST(DATE(YEAR(AO$2),MONTH(AO$2),15),$AD$2,$AE$2,FALSE,DATE(YEAR($AD719),MONTH($AD719),1),DATE(YEAR($AE719),MONTH($AE719),28)),0)</f>
      </c>
      <c r="AP719" s="18">
        <f>IFERROR(_xlfn.BETA.DIST(DATE(YEAR(AP$2),MONTH(AP$2),15),$AD$2,$AE$2,FALSE,DATE(YEAR($AD719),MONTH($AD719),1),DATE(YEAR($AE719),MONTH($AE719),28)),0)</f>
      </c>
      <c r="AQ719" s="18">
        <f>IFERROR(_xlfn.BETA.DIST(DATE(YEAR(AQ$2),MONTH(AQ$2),15),$AD$2,$AE$2,FALSE,DATE(YEAR($AD719),MONTH($AD719),1),DATE(YEAR($AE719),MONTH($AE719),28)),0)</f>
      </c>
      <c r="AR719" s="18">
        <f>IFERROR(_xlfn.BETA.DIST(DATE(YEAR(AR$2),MONTH(AR$2),15),$AD$2,$AE$2,FALSE,DATE(YEAR($AD719),MONTH($AD719),1),DATE(YEAR($AE719),MONTH($AE719),28)),0)</f>
      </c>
      <c r="AS719" s="18">
        <f>IFERROR(_xlfn.BETA.DIST(DATE(YEAR(AS$2),MONTH(AS$2),15),$AD$2,$AE$2,FALSE,DATE(YEAR($AD719),MONTH($AD719),1),DATE(YEAR($AE719),MONTH($AE719),28)),0)</f>
      </c>
      <c r="AT719" s="18">
        <f>IFERROR(_xlfn.BETA.DIST(DATE(YEAR(AT$2),MONTH(AT$2),15),$AD$2,$AE$2,FALSE,DATE(YEAR($AD719),MONTH($AD719),1),DATE(YEAR($AE719),MONTH($AE719),28)),0)</f>
      </c>
      <c r="AU719" s="18">
        <f>IFERROR(_xlfn.BETA.DIST(DATE(YEAR(AU$2),MONTH(AU$2),15),$AD$2,$AE$2,FALSE,DATE(YEAR($AD719),MONTH($AD719),1),DATE(YEAR($AE719),MONTH($AE719),28)),0)</f>
      </c>
      <c r="AV719" s="18">
        <f>SUM(AG719:AU719)</f>
      </c>
      <c r="AW719" s="18">
        <f>IF(J719&lt;&gt;0,J719,IF($AV719=0,0,AG719/$AV719*$Z719))</f>
      </c>
      <c r="AX719" s="18">
        <f>IF(K719&lt;&gt;0,K719,IF($AV719=0,0,AH719/$AV719*$Z719))</f>
      </c>
      <c r="AY719" s="18">
        <f>IF(L719&lt;&gt;0,L719,IF($AV719=0,0,AI719/$AV719*$Z719))</f>
      </c>
      <c r="AZ719" s="18">
        <f>IF(M719&lt;&gt;0,M719,IF($AV719=0,0,AJ719/$AV719*$Z719))</f>
      </c>
      <c r="BA719" s="18">
        <f>IF(N719&lt;&gt;0,N719,IF($AV719=0,0,AK719/$AV719*$Z719))</f>
      </c>
      <c r="BB719" s="18">
        <f>IF(O719&lt;&gt;0,O719,IF($AV719=0,0,AL719/$AV719*$Z719))</f>
      </c>
      <c r="BC719" s="18">
        <f>IF(P719&lt;&gt;0,P719,IF($AV719=0,0,AM719/$AV719*$Z719))</f>
      </c>
      <c r="BD719" s="18">
        <f>IF(Q719&lt;&gt;0,Q719,IF($AV719=0,0,AN719/$AV719*$Z719))</f>
      </c>
      <c r="BE719" s="18">
        <f>IF(R719&lt;&gt;0,R719,IF($AV719=0,0,AO719/$AV719*$Z719))</f>
      </c>
      <c r="BF719" s="18">
        <f>IF(S719&lt;&gt;0,S719,IF($AV719=0,0,AP719/$AV719*$Z719))</f>
      </c>
      <c r="BG719" s="18">
        <f>IF(T719&lt;&gt;0,T719,IF($AV719=0,0,AQ719/$AV719*$Z719))</f>
      </c>
      <c r="BH719" s="18">
        <f>IF(U719&lt;&gt;0,U719,IF($AV719=0,0,AR719/$AV719*$Z719))</f>
      </c>
      <c r="BI719" s="18">
        <f>IF(V719&lt;&gt;0,V719,IF($AV719=0,0,AS719/$AV719*$Z719))</f>
      </c>
      <c r="BJ719" s="18">
        <f>IF(W719&lt;&gt;0,W719,IF($AV719=0,0,AT719/$AV719*$Z719))</f>
      </c>
      <c r="BK719" s="18">
        <f>IF(X719&lt;&gt;0,X719,IF($AV719=0,0,AU719/$AV719*$Z719))</f>
      </c>
      <c r="BL719" s="18">
        <f>SUM(AW719:BK719)</f>
      </c>
      <c r="BM719" s="17" t="str">
        <v/>
      </c>
    </row>
    <row r="720" outlineLevel="4">
      <c r="A720" s="5" t="str">
        <v>14.7.7</v>
      </c>
      <c r="B720" s="5" t="str">
        <v/>
      </c>
      <c r="C720" s="5" t="str">
        <v>BSKDGNGENGR05</v>
      </c>
      <c r="D720" s="5" t="str">
        <v>BSKDGNGENGR05</v>
      </c>
      <c r="E720" s="19">
        <f>IFERROR(_xlfn.XLOOKUP(F720,Assumptions!B:B,Assumptions!C:C),0)</f>
      </c>
      <c r="F720" s="5" t="str">
        <v>Advanced Payment</v>
      </c>
      <c r="G720" s="5" t="str">
        <v/>
      </c>
      <c r="H720" s="18">
        <f>G719*E720</f>
      </c>
      <c r="I720" s="18">
        <f>H720*(1-0)</f>
      </c>
      <c r="J720" s="18">
        <v>0</v>
      </c>
      <c r="K720" s="18">
        <v>0</v>
      </c>
      <c r="L720" s="18">
        <v>0</v>
      </c>
      <c r="M720" s="18">
        <v>0</v>
      </c>
      <c r="N720" s="18">
        <v>0</v>
      </c>
      <c r="O720" s="18">
        <v>0</v>
      </c>
      <c r="P720" s="18">
        <v>0</v>
      </c>
      <c r="Q720" s="18">
        <v>0</v>
      </c>
      <c r="R720" s="18">
        <v>0</v>
      </c>
      <c r="S720" s="18">
        <v>0</v>
      </c>
      <c r="T720" s="18">
        <v>0</v>
      </c>
      <c r="U720" s="18">
        <v>0</v>
      </c>
      <c r="V720" s="18">
        <v>0</v>
      </c>
      <c r="W720" s="18">
        <v>0</v>
      </c>
      <c r="X720" s="18">
        <v>0</v>
      </c>
      <c r="Y720" s="18">
        <f>SUM(J720:X720)</f>
      </c>
      <c r="Z720" s="18">
        <f>I720-Y720</f>
      </c>
      <c r="AA720" s="20">
        <v>46026</v>
      </c>
      <c r="AB720" s="20">
        <v>46026</v>
      </c>
      <c r="AC720" s="18">
        <f>IFERROR(_xlfn.XLOOKUP(F720,Assumptions!B:B,Assumptions!D:D),0)</f>
      </c>
      <c r="AD720" s="20">
        <f>AA720+AC720</f>
      </c>
      <c r="AE720" s="20">
        <f>AC720+AB720</f>
      </c>
      <c r="AF720" s="5" t="str">
        <v/>
      </c>
      <c r="AG720" s="18">
        <f>IFERROR(_xlfn.BETA.DIST(DATE(YEAR(AG$2),MONTH(AG$2),15),$AD$2,$AE$2,FALSE,DATE(YEAR($AD720),MONTH($AD720),1),DATE(YEAR($AE720),MONTH($AE720),28)),0)</f>
      </c>
      <c r="AH720" s="18">
        <f>IFERROR(_xlfn.BETA.DIST(DATE(YEAR(AH$2),MONTH(AH$2),15),$AD$2,$AE$2,FALSE,DATE(YEAR($AD720),MONTH($AD720),1),DATE(YEAR($AE720),MONTH($AE720),28)),0)</f>
      </c>
      <c r="AI720" s="18">
        <f>IFERROR(_xlfn.BETA.DIST(DATE(YEAR(AI$2),MONTH(AI$2),15),$AD$2,$AE$2,FALSE,DATE(YEAR($AD720),MONTH($AD720),1),DATE(YEAR($AE720),MONTH($AE720),28)),0)</f>
      </c>
      <c r="AJ720" s="18">
        <f>IFERROR(_xlfn.BETA.DIST(DATE(YEAR(AJ$2),MONTH(AJ$2),15),$AD$2,$AE$2,FALSE,DATE(YEAR($AD720),MONTH($AD720),1),DATE(YEAR($AE720),MONTH($AE720),28)),0)</f>
      </c>
      <c r="AK720" s="18">
        <f>IFERROR(_xlfn.BETA.DIST(DATE(YEAR(AK$2),MONTH(AK$2),15),$AD$2,$AE$2,FALSE,DATE(YEAR($AD720),MONTH($AD720),1),DATE(YEAR($AE720),MONTH($AE720),28)),0)</f>
      </c>
      <c r="AL720" s="18">
        <f>IFERROR(_xlfn.BETA.DIST(DATE(YEAR(AL$2),MONTH(AL$2),15),$AD$2,$AE$2,FALSE,DATE(YEAR($AD720),MONTH($AD720),1),DATE(YEAR($AE720),MONTH($AE720),28)),0)</f>
      </c>
      <c r="AM720" s="18">
        <f>IFERROR(_xlfn.BETA.DIST(DATE(YEAR(AM$2),MONTH(AM$2),15),$AD$2,$AE$2,FALSE,DATE(YEAR($AD720),MONTH($AD720),1),DATE(YEAR($AE720),MONTH($AE720),28)),0)</f>
      </c>
      <c r="AN720" s="18">
        <f>IFERROR(_xlfn.BETA.DIST(DATE(YEAR(AN$2),MONTH(AN$2),15),$AD$2,$AE$2,FALSE,DATE(YEAR($AD720),MONTH($AD720),1),DATE(YEAR($AE720),MONTH($AE720),28)),0)</f>
      </c>
      <c r="AO720" s="18">
        <f>IFERROR(_xlfn.BETA.DIST(DATE(YEAR(AO$2),MONTH(AO$2),15),$AD$2,$AE$2,FALSE,DATE(YEAR($AD720),MONTH($AD720),1),DATE(YEAR($AE720),MONTH($AE720),28)),0)</f>
      </c>
      <c r="AP720" s="18">
        <f>IFERROR(_xlfn.BETA.DIST(DATE(YEAR(AP$2),MONTH(AP$2),15),$AD$2,$AE$2,FALSE,DATE(YEAR($AD720),MONTH($AD720),1),DATE(YEAR($AE720),MONTH($AE720),28)),0)</f>
      </c>
      <c r="AQ720" s="18">
        <f>IFERROR(_xlfn.BETA.DIST(DATE(YEAR(AQ$2),MONTH(AQ$2),15),$AD$2,$AE$2,FALSE,DATE(YEAR($AD720),MONTH($AD720),1),DATE(YEAR($AE720),MONTH($AE720),28)),0)</f>
      </c>
      <c r="AR720" s="18">
        <f>IFERROR(_xlfn.BETA.DIST(DATE(YEAR(AR$2),MONTH(AR$2),15),$AD$2,$AE$2,FALSE,DATE(YEAR($AD720),MONTH($AD720),1),DATE(YEAR($AE720),MONTH($AE720),28)),0)</f>
      </c>
      <c r="AS720" s="18">
        <f>IFERROR(_xlfn.BETA.DIST(DATE(YEAR(AS$2),MONTH(AS$2),15),$AD$2,$AE$2,FALSE,DATE(YEAR($AD720),MONTH($AD720),1),DATE(YEAR($AE720),MONTH($AE720),28)),0)</f>
      </c>
      <c r="AT720" s="18">
        <f>IFERROR(_xlfn.BETA.DIST(DATE(YEAR(AT$2),MONTH(AT$2),15),$AD$2,$AE$2,FALSE,DATE(YEAR($AD720),MONTH($AD720),1),DATE(YEAR($AE720),MONTH($AE720),28)),0)</f>
      </c>
      <c r="AU720" s="18">
        <f>IFERROR(_xlfn.BETA.DIST(DATE(YEAR(AU$2),MONTH(AU$2),15),$AD$2,$AE$2,FALSE,DATE(YEAR($AD720),MONTH($AD720),1),DATE(YEAR($AE720),MONTH($AE720),28)),0)</f>
      </c>
      <c r="AV720" s="18">
        <f>SUM(AG720:AU720)</f>
      </c>
      <c r="AW720" s="18">
        <f>IF(J720&lt;&gt;0,J720,IF($AV720=0,0,AG720/$AV720*$Z720))</f>
      </c>
      <c r="AX720" s="18">
        <f>IF(K720&lt;&gt;0,K720,IF($AV720=0,0,AH720/$AV720*$Z720))</f>
      </c>
      <c r="AY720" s="18">
        <f>IF(L720&lt;&gt;0,L720,IF($AV720=0,0,AI720/$AV720*$Z720))</f>
      </c>
      <c r="AZ720" s="18">
        <f>IF(M720&lt;&gt;0,M720,IF($AV720=0,0,AJ720/$AV720*$Z720))</f>
      </c>
      <c r="BA720" s="18">
        <f>IF(N720&lt;&gt;0,N720,IF($AV720=0,0,AK720/$AV720*$Z720))</f>
      </c>
      <c r="BB720" s="18">
        <f>IF(O720&lt;&gt;0,O720,IF($AV720=0,0,AL720/$AV720*$Z720))</f>
      </c>
      <c r="BC720" s="18">
        <f>IF(P720&lt;&gt;0,P720,IF($AV720=0,0,AM720/$AV720*$Z720))</f>
      </c>
      <c r="BD720" s="18">
        <f>IF(Q720&lt;&gt;0,Q720,IF($AV720=0,0,AN720/$AV720*$Z720))</f>
      </c>
      <c r="BE720" s="18">
        <f>IF(R720&lt;&gt;0,R720,IF($AV720=0,0,AO720/$AV720*$Z720))</f>
      </c>
      <c r="BF720" s="18">
        <f>IF(S720&lt;&gt;0,S720,IF($AV720=0,0,AP720/$AV720*$Z720))</f>
      </c>
      <c r="BG720" s="18">
        <f>IF(T720&lt;&gt;0,T720,IF($AV720=0,0,AQ720/$AV720*$Z720))</f>
      </c>
      <c r="BH720" s="18">
        <f>IF(U720&lt;&gt;0,U720,IF($AV720=0,0,AR720/$AV720*$Z720))</f>
      </c>
      <c r="BI720" s="18">
        <f>IF(V720&lt;&gt;0,V720,IF($AV720=0,0,AS720/$AV720*$Z720))</f>
      </c>
      <c r="BJ720" s="18">
        <f>IF(W720&lt;&gt;0,W720,IF($AV720=0,0,AT720/$AV720*$Z720))</f>
      </c>
      <c r="BK720" s="18">
        <f>IF(X720&lt;&gt;0,X720,IF($AV720=0,0,AU720/$AV720*$Z720))</f>
      </c>
      <c r="BL720" s="18">
        <f>SUM(AW720:BK720)</f>
      </c>
      <c r="BM720" s="18">
        <f>I720-BL720</f>
      </c>
    </row>
    <row r="721" outlineLevel="4">
      <c r="A721" s="5" t="str">
        <v>14.7.7</v>
      </c>
      <c r="B721" s="5" t="str">
        <v/>
      </c>
      <c r="C721" s="5" t="str">
        <v>BSPRELGENCP13</v>
      </c>
      <c r="D721" s="5" t="str">
        <v>BSPRELGENCP13</v>
      </c>
      <c r="E721" s="19">
        <f>IFERROR(_xlfn.XLOOKUP(F721,Assumptions!B:B,Assumptions!C:C),0)</f>
      </c>
      <c r="F721" s="5" t="str">
        <v>Site Delivery USD</v>
      </c>
      <c r="G721" s="5" t="str">
        <v/>
      </c>
      <c r="H721" s="18">
        <f>G719*E721</f>
      </c>
      <c r="I721" s="18">
        <f>H721*(1-0)</f>
      </c>
      <c r="J721" s="18">
        <v>0</v>
      </c>
      <c r="K721" s="18">
        <v>0</v>
      </c>
      <c r="L721" s="18">
        <v>0</v>
      </c>
      <c r="M721" s="18">
        <v>0</v>
      </c>
      <c r="N721" s="18">
        <v>0</v>
      </c>
      <c r="O721" s="18">
        <v>0</v>
      </c>
      <c r="P721" s="18">
        <v>0</v>
      </c>
      <c r="Q721" s="18">
        <v>0</v>
      </c>
      <c r="R721" s="18">
        <v>0</v>
      </c>
      <c r="S721" s="18">
        <v>0</v>
      </c>
      <c r="T721" s="18">
        <v>0</v>
      </c>
      <c r="U721" s="18">
        <v>0</v>
      </c>
      <c r="V721" s="18">
        <v>0</v>
      </c>
      <c r="W721" s="18">
        <v>0</v>
      </c>
      <c r="X721" s="18">
        <v>0</v>
      </c>
      <c r="Y721" s="18">
        <f>SUM(J721:X721)</f>
      </c>
      <c r="Z721" s="18">
        <f>I721-Y721</f>
      </c>
      <c r="AA721" s="20">
        <v>46295</v>
      </c>
      <c r="AB721" s="20">
        <v>46295</v>
      </c>
      <c r="AC721" s="18">
        <f>IFERROR(_xlfn.XLOOKUP(F721,Assumptions!B:B,Assumptions!D:D),0)</f>
      </c>
      <c r="AD721" s="20">
        <f>AA721+AC721</f>
      </c>
      <c r="AE721" s="20">
        <f>AC721+AB721</f>
      </c>
      <c r="AF721" s="5" t="str">
        <v/>
      </c>
      <c r="AG721" s="18">
        <f>IFERROR(_xlfn.BETA.DIST(DATE(YEAR(AG$2),MONTH(AG$2),15),$AD$2,$AE$2,FALSE,DATE(YEAR($AD721),MONTH($AD721),1),DATE(YEAR($AE721),MONTH($AE721),28)),0)</f>
      </c>
      <c r="AH721" s="18">
        <f>IFERROR(_xlfn.BETA.DIST(DATE(YEAR(AH$2),MONTH(AH$2),15),$AD$2,$AE$2,FALSE,DATE(YEAR($AD721),MONTH($AD721),1),DATE(YEAR($AE721),MONTH($AE721),28)),0)</f>
      </c>
      <c r="AI721" s="18">
        <f>IFERROR(_xlfn.BETA.DIST(DATE(YEAR(AI$2),MONTH(AI$2),15),$AD$2,$AE$2,FALSE,DATE(YEAR($AD721),MONTH($AD721),1),DATE(YEAR($AE721),MONTH($AE721),28)),0)</f>
      </c>
      <c r="AJ721" s="18">
        <f>IFERROR(_xlfn.BETA.DIST(DATE(YEAR(AJ$2),MONTH(AJ$2),15),$AD$2,$AE$2,FALSE,DATE(YEAR($AD721),MONTH($AD721),1),DATE(YEAR($AE721),MONTH($AE721),28)),0)</f>
      </c>
      <c r="AK721" s="18">
        <f>IFERROR(_xlfn.BETA.DIST(DATE(YEAR(AK$2),MONTH(AK$2),15),$AD$2,$AE$2,FALSE,DATE(YEAR($AD721),MONTH($AD721),1),DATE(YEAR($AE721),MONTH($AE721),28)),0)</f>
      </c>
      <c r="AL721" s="18">
        <f>IFERROR(_xlfn.BETA.DIST(DATE(YEAR(AL$2),MONTH(AL$2),15),$AD$2,$AE$2,FALSE,DATE(YEAR($AD721),MONTH($AD721),1),DATE(YEAR($AE721),MONTH($AE721),28)),0)</f>
      </c>
      <c r="AM721" s="18">
        <f>IFERROR(_xlfn.BETA.DIST(DATE(YEAR(AM$2),MONTH(AM$2),15),$AD$2,$AE$2,FALSE,DATE(YEAR($AD721),MONTH($AD721),1),DATE(YEAR($AE721),MONTH($AE721),28)),0)</f>
      </c>
      <c r="AN721" s="18">
        <f>IFERROR(_xlfn.BETA.DIST(DATE(YEAR(AN$2),MONTH(AN$2),15),$AD$2,$AE$2,FALSE,DATE(YEAR($AD721),MONTH($AD721),1),DATE(YEAR($AE721),MONTH($AE721),28)),0)</f>
      </c>
      <c r="AO721" s="18">
        <f>IFERROR(_xlfn.BETA.DIST(DATE(YEAR(AO$2),MONTH(AO$2),15),$AD$2,$AE$2,FALSE,DATE(YEAR($AD721),MONTH($AD721),1),DATE(YEAR($AE721),MONTH($AE721),28)),0)</f>
      </c>
      <c r="AP721" s="18">
        <f>IFERROR(_xlfn.BETA.DIST(DATE(YEAR(AP$2),MONTH(AP$2),15),$AD$2,$AE$2,FALSE,DATE(YEAR($AD721),MONTH($AD721),1),DATE(YEAR($AE721),MONTH($AE721),28)),0)</f>
      </c>
      <c r="AQ721" s="18">
        <f>IFERROR(_xlfn.BETA.DIST(DATE(YEAR(AQ$2),MONTH(AQ$2),15),$AD$2,$AE$2,FALSE,DATE(YEAR($AD721),MONTH($AD721),1),DATE(YEAR($AE721),MONTH($AE721),28)),0)</f>
      </c>
      <c r="AR721" s="18">
        <f>IFERROR(_xlfn.BETA.DIST(DATE(YEAR(AR$2),MONTH(AR$2),15),$AD$2,$AE$2,FALSE,DATE(YEAR($AD721),MONTH($AD721),1),DATE(YEAR($AE721),MONTH($AE721),28)),0)</f>
      </c>
      <c r="AS721" s="18">
        <f>IFERROR(_xlfn.BETA.DIST(DATE(YEAR(AS$2),MONTH(AS$2),15),$AD$2,$AE$2,FALSE,DATE(YEAR($AD721),MONTH($AD721),1),DATE(YEAR($AE721),MONTH($AE721),28)),0)</f>
      </c>
      <c r="AT721" s="18">
        <f>IFERROR(_xlfn.BETA.DIST(DATE(YEAR(AT$2),MONTH(AT$2),15),$AD$2,$AE$2,FALSE,DATE(YEAR($AD721),MONTH($AD721),1),DATE(YEAR($AE721),MONTH($AE721),28)),0)</f>
      </c>
      <c r="AU721" s="18">
        <f>IFERROR(_xlfn.BETA.DIST(DATE(YEAR(AU$2),MONTH(AU$2),15),$AD$2,$AE$2,FALSE,DATE(YEAR($AD721),MONTH($AD721),1),DATE(YEAR($AE721),MONTH($AE721),28)),0)</f>
      </c>
      <c r="AV721" s="18">
        <f>SUM(AG721:AU721)</f>
      </c>
      <c r="AW721" s="18">
        <f>IF(J721&lt;&gt;0,J721,IF($AV721=0,0,AG721/$AV721*$Z721))</f>
      </c>
      <c r="AX721" s="18">
        <f>IF(K721&lt;&gt;0,K721,IF($AV721=0,0,AH721/$AV721*$Z721))</f>
      </c>
      <c r="AY721" s="18">
        <f>IF(L721&lt;&gt;0,L721,IF($AV721=0,0,AI721/$AV721*$Z721))</f>
      </c>
      <c r="AZ721" s="18">
        <f>IF(M721&lt;&gt;0,M721,IF($AV721=0,0,AJ721/$AV721*$Z721))</f>
      </c>
      <c r="BA721" s="18">
        <f>IF(N721&lt;&gt;0,N721,IF($AV721=0,0,AK721/$AV721*$Z721))</f>
      </c>
      <c r="BB721" s="18">
        <f>IF(O721&lt;&gt;0,O721,IF($AV721=0,0,AL721/$AV721*$Z721))</f>
      </c>
      <c r="BC721" s="18">
        <f>IF(P721&lt;&gt;0,P721,IF($AV721=0,0,AM721/$AV721*$Z721))</f>
      </c>
      <c r="BD721" s="18">
        <f>IF(Q721&lt;&gt;0,Q721,IF($AV721=0,0,AN721/$AV721*$Z721))</f>
      </c>
      <c r="BE721" s="18">
        <f>IF(R721&lt;&gt;0,R721,IF($AV721=0,0,AO721/$AV721*$Z721))</f>
      </c>
      <c r="BF721" s="18">
        <f>IF(S721&lt;&gt;0,S721,IF($AV721=0,0,AP721/$AV721*$Z721))</f>
      </c>
      <c r="BG721" s="18">
        <f>IF(T721&lt;&gt;0,T721,IF($AV721=0,0,AQ721/$AV721*$Z721))</f>
      </c>
      <c r="BH721" s="18">
        <f>IF(U721&lt;&gt;0,U721,IF($AV721=0,0,AR721/$AV721*$Z721))</f>
      </c>
      <c r="BI721" s="18">
        <f>IF(V721&lt;&gt;0,V721,IF($AV721=0,0,AS721/$AV721*$Z721))</f>
      </c>
      <c r="BJ721" s="18">
        <f>IF(W721&lt;&gt;0,W721,IF($AV721=0,0,AT721/$AV721*$Z721))</f>
      </c>
      <c r="BK721" s="18">
        <f>IF(X721&lt;&gt;0,X721,IF($AV721=0,0,AU721/$AV721*$Z721))</f>
      </c>
      <c r="BL721" s="18">
        <f>SUM(AW721:BK721)</f>
      </c>
      <c r="BM721" s="18">
        <f>I721-BL721</f>
      </c>
    </row>
    <row r="722" outlineLevel="4">
      <c r="A722" s="5" t="str">
        <v>14.7.7</v>
      </c>
      <c r="B722" s="5" t="str">
        <v/>
      </c>
      <c r="C722" s="5" t="str">
        <v>BSKDGNGENGR07</v>
      </c>
      <c r="D722" s="5" t="str">
        <v>BSKDGNGENGR07</v>
      </c>
      <c r="E722" s="19">
        <f>IFERROR(_xlfn.XLOOKUP(F722,Assumptions!B:B,Assumptions!C:C),0)</f>
      </c>
      <c r="F722" s="5" t="str">
        <v>Retention</v>
      </c>
      <c r="G722" s="5" t="str">
        <v/>
      </c>
      <c r="H722" s="18">
        <f>G719*E722</f>
      </c>
      <c r="I722" s="18">
        <f>H722*(1-0)</f>
      </c>
      <c r="J722" s="18">
        <v>0</v>
      </c>
      <c r="K722" s="18">
        <v>0</v>
      </c>
      <c r="L722" s="18">
        <v>0</v>
      </c>
      <c r="M722" s="18">
        <v>0</v>
      </c>
      <c r="N722" s="18">
        <v>0</v>
      </c>
      <c r="O722" s="18">
        <v>0</v>
      </c>
      <c r="P722" s="18">
        <v>0</v>
      </c>
      <c r="Q722" s="18">
        <v>0</v>
      </c>
      <c r="R722" s="18">
        <v>0</v>
      </c>
      <c r="S722" s="18">
        <v>0</v>
      </c>
      <c r="T722" s="18">
        <v>0</v>
      </c>
      <c r="U722" s="18">
        <v>0</v>
      </c>
      <c r="V722" s="18">
        <v>0</v>
      </c>
      <c r="W722" s="18">
        <v>0</v>
      </c>
      <c r="X722" s="18">
        <v>0</v>
      </c>
      <c r="Y722" s="18">
        <f>SUM(J722:X722)</f>
      </c>
      <c r="Z722" s="18">
        <f>I722-Y722</f>
      </c>
      <c r="AA722" s="20">
        <v>46483</v>
      </c>
      <c r="AB722" s="20">
        <v>46483</v>
      </c>
      <c r="AC722" s="18">
        <f>IFERROR(_xlfn.XLOOKUP(F722,Assumptions!B:B,Assumptions!D:D),0)</f>
      </c>
      <c r="AD722" s="20">
        <f>AA722+AC722</f>
      </c>
      <c r="AE722" s="20">
        <f>AC722+AB722</f>
      </c>
      <c r="AF722" s="5" t="str">
        <v/>
      </c>
      <c r="AG722" s="18">
        <f>IFERROR(_xlfn.BETA.DIST(DATE(YEAR(AG$2),MONTH(AG$2),15),$AD$2,$AE$2,FALSE,DATE(YEAR($AD722),MONTH($AD722),1),DATE(YEAR($AE722),MONTH($AE722),28)),0)</f>
      </c>
      <c r="AH722" s="18">
        <f>IFERROR(_xlfn.BETA.DIST(DATE(YEAR(AH$2),MONTH(AH$2),15),$AD$2,$AE$2,FALSE,DATE(YEAR($AD722),MONTH($AD722),1),DATE(YEAR($AE722),MONTH($AE722),28)),0)</f>
      </c>
      <c r="AI722" s="18">
        <f>IFERROR(_xlfn.BETA.DIST(DATE(YEAR(AI$2),MONTH(AI$2),15),$AD$2,$AE$2,FALSE,DATE(YEAR($AD722),MONTH($AD722),1),DATE(YEAR($AE722),MONTH($AE722),28)),0)</f>
      </c>
      <c r="AJ722" s="18">
        <f>IFERROR(_xlfn.BETA.DIST(DATE(YEAR(AJ$2),MONTH(AJ$2),15),$AD$2,$AE$2,FALSE,DATE(YEAR($AD722),MONTH($AD722),1),DATE(YEAR($AE722),MONTH($AE722),28)),0)</f>
      </c>
      <c r="AK722" s="18">
        <f>IFERROR(_xlfn.BETA.DIST(DATE(YEAR(AK$2),MONTH(AK$2),15),$AD$2,$AE$2,FALSE,DATE(YEAR($AD722),MONTH($AD722),1),DATE(YEAR($AE722),MONTH($AE722),28)),0)</f>
      </c>
      <c r="AL722" s="18">
        <f>IFERROR(_xlfn.BETA.DIST(DATE(YEAR(AL$2),MONTH(AL$2),15),$AD$2,$AE$2,FALSE,DATE(YEAR($AD722),MONTH($AD722),1),DATE(YEAR($AE722),MONTH($AE722),28)),0)</f>
      </c>
      <c r="AM722" s="18">
        <f>IFERROR(_xlfn.BETA.DIST(DATE(YEAR(AM$2),MONTH(AM$2),15),$AD$2,$AE$2,FALSE,DATE(YEAR($AD722),MONTH($AD722),1),DATE(YEAR($AE722),MONTH($AE722),28)),0)</f>
      </c>
      <c r="AN722" s="18">
        <f>IFERROR(_xlfn.BETA.DIST(DATE(YEAR(AN$2),MONTH(AN$2),15),$AD$2,$AE$2,FALSE,DATE(YEAR($AD722),MONTH($AD722),1),DATE(YEAR($AE722),MONTH($AE722),28)),0)</f>
      </c>
      <c r="AO722" s="18">
        <f>IFERROR(_xlfn.BETA.DIST(DATE(YEAR(AO$2),MONTH(AO$2),15),$AD$2,$AE$2,FALSE,DATE(YEAR($AD722),MONTH($AD722),1),DATE(YEAR($AE722),MONTH($AE722),28)),0)</f>
      </c>
      <c r="AP722" s="18">
        <f>IFERROR(_xlfn.BETA.DIST(DATE(YEAR(AP$2),MONTH(AP$2),15),$AD$2,$AE$2,FALSE,DATE(YEAR($AD722),MONTH($AD722),1),DATE(YEAR($AE722),MONTH($AE722),28)),0)</f>
      </c>
      <c r="AQ722" s="18">
        <f>IFERROR(_xlfn.BETA.DIST(DATE(YEAR(AQ$2),MONTH(AQ$2),15),$AD$2,$AE$2,FALSE,DATE(YEAR($AD722),MONTH($AD722),1),DATE(YEAR($AE722),MONTH($AE722),28)),0)</f>
      </c>
      <c r="AR722" s="18">
        <f>IFERROR(_xlfn.BETA.DIST(DATE(YEAR(AR$2),MONTH(AR$2),15),$AD$2,$AE$2,FALSE,DATE(YEAR($AD722),MONTH($AD722),1),DATE(YEAR($AE722),MONTH($AE722),28)),0)</f>
      </c>
      <c r="AS722" s="18">
        <f>IFERROR(_xlfn.BETA.DIST(DATE(YEAR(AS$2),MONTH(AS$2),15),$AD$2,$AE$2,FALSE,DATE(YEAR($AD722),MONTH($AD722),1),DATE(YEAR($AE722),MONTH($AE722),28)),0)</f>
      </c>
      <c r="AT722" s="18">
        <f>IFERROR(_xlfn.BETA.DIST(DATE(YEAR(AT$2),MONTH(AT$2),15),$AD$2,$AE$2,FALSE,DATE(YEAR($AD722),MONTH($AD722),1),DATE(YEAR($AE722),MONTH($AE722),28)),0)</f>
      </c>
      <c r="AU722" s="18">
        <f>IFERROR(_xlfn.BETA.DIST(DATE(YEAR(AU$2),MONTH(AU$2),15),$AD$2,$AE$2,FALSE,DATE(YEAR($AD722),MONTH($AD722),1),DATE(YEAR($AE722),MONTH($AE722),28)),0)</f>
      </c>
      <c r="AV722" s="18">
        <f>SUM(AG722:AU722)</f>
      </c>
      <c r="AW722" s="18">
        <f>IF(J722&lt;&gt;0,J722,IF($AV722=0,0,AG722/$AV722*$Z722))</f>
      </c>
      <c r="AX722" s="18">
        <f>IF(K722&lt;&gt;0,K722,IF($AV722=0,0,AH722/$AV722*$Z722))</f>
      </c>
      <c r="AY722" s="18">
        <f>IF(L722&lt;&gt;0,L722,IF($AV722=0,0,AI722/$AV722*$Z722))</f>
      </c>
      <c r="AZ722" s="18">
        <f>IF(M722&lt;&gt;0,M722,IF($AV722=0,0,AJ722/$AV722*$Z722))</f>
      </c>
      <c r="BA722" s="18">
        <f>IF(N722&lt;&gt;0,N722,IF($AV722=0,0,AK722/$AV722*$Z722))</f>
      </c>
      <c r="BB722" s="18">
        <f>IF(O722&lt;&gt;0,O722,IF($AV722=0,0,AL722/$AV722*$Z722))</f>
      </c>
      <c r="BC722" s="18">
        <f>IF(P722&lt;&gt;0,P722,IF($AV722=0,0,AM722/$AV722*$Z722))</f>
      </c>
      <c r="BD722" s="18">
        <f>IF(Q722&lt;&gt;0,Q722,IF($AV722=0,0,AN722/$AV722*$Z722))</f>
      </c>
      <c r="BE722" s="18">
        <f>IF(R722&lt;&gt;0,R722,IF($AV722=0,0,AO722/$AV722*$Z722))</f>
      </c>
      <c r="BF722" s="18">
        <f>IF(S722&lt;&gt;0,S722,IF($AV722=0,0,AP722/$AV722*$Z722))</f>
      </c>
      <c r="BG722" s="18">
        <f>IF(T722&lt;&gt;0,T722,IF($AV722=0,0,AQ722/$AV722*$Z722))</f>
      </c>
      <c r="BH722" s="18">
        <f>IF(U722&lt;&gt;0,U722,IF($AV722=0,0,AR722/$AV722*$Z722))</f>
      </c>
      <c r="BI722" s="18">
        <f>IF(V722&lt;&gt;0,V722,IF($AV722=0,0,AS722/$AV722*$Z722))</f>
      </c>
      <c r="BJ722" s="18">
        <f>IF(W722&lt;&gt;0,W722,IF($AV722=0,0,AT722/$AV722*$Z722))</f>
      </c>
      <c r="BK722" s="18">
        <f>IF(X722&lt;&gt;0,X722,IF($AV722=0,0,AU722/$AV722*$Z722))</f>
      </c>
      <c r="BL722" s="18">
        <f>SUM(AW722:BK722)</f>
      </c>
      <c r="BM722" s="18">
        <f>I722-BL722</f>
      </c>
    </row>
    <row r="723" outlineLevel="3">
      <c r="A723" s="17" t="str">
        <v>14.7.8</v>
      </c>
      <c r="B723" s="17" t="str">
        <v/>
      </c>
      <c r="C723" s="17" t="str">
        <v/>
      </c>
      <c r="D723" s="17" t="str">
        <v/>
      </c>
      <c r="E723" s="17" t="str">
        <v>14.7.8</v>
      </c>
      <c r="F723" s="17" t="str">
        <v>One bus bar/BF bay unit</v>
      </c>
      <c r="G723" s="17">
        <v>3114.13</v>
      </c>
      <c r="H723" s="17" t="str">
        <v/>
      </c>
      <c r="I723" s="17" t="str">
        <v/>
      </c>
      <c r="J723" s="17" t="str">
        <v/>
      </c>
      <c r="K723" s="17" t="str">
        <v/>
      </c>
      <c r="L723" s="17" t="str">
        <v/>
      </c>
      <c r="M723" s="17" t="str">
        <v/>
      </c>
      <c r="N723" s="17" t="str">
        <v/>
      </c>
      <c r="O723" s="17" t="str">
        <v/>
      </c>
      <c r="P723" s="17" t="str">
        <v/>
      </c>
      <c r="Q723" s="17" t="str">
        <v/>
      </c>
      <c r="R723" s="17" t="str">
        <v/>
      </c>
      <c r="S723" s="17" t="str">
        <v/>
      </c>
      <c r="T723" s="17" t="str">
        <v/>
      </c>
      <c r="U723" s="17" t="str">
        <v/>
      </c>
      <c r="V723" s="17" t="str">
        <v/>
      </c>
      <c r="W723" s="17" t="str">
        <v/>
      </c>
      <c r="X723" s="17" t="str">
        <v/>
      </c>
      <c r="Y723" s="17" t="str">
        <v/>
      </c>
      <c r="Z723" s="17" t="str">
        <v/>
      </c>
      <c r="AA723" s="17" t="str">
        <v/>
      </c>
      <c r="AB723" s="17" t="str">
        <v/>
      </c>
      <c r="AC723" s="17" t="str">
        <v/>
      </c>
      <c r="AD723" s="17" t="str">
        <v/>
      </c>
      <c r="AE723" s="17" t="str">
        <v/>
      </c>
      <c r="AF723" s="5" t="str">
        <v/>
      </c>
      <c r="AG723" s="18">
        <f>IFERROR(_xlfn.BETA.DIST(DATE(YEAR(AG$2),MONTH(AG$2),15),$AD$2,$AE$2,FALSE,DATE(YEAR($AD723),MONTH($AD723),1),DATE(YEAR($AE723),MONTH($AE723),28)),0)</f>
      </c>
      <c r="AH723" s="18">
        <f>IFERROR(_xlfn.BETA.DIST(DATE(YEAR(AH$2),MONTH(AH$2),15),$AD$2,$AE$2,FALSE,DATE(YEAR($AD723),MONTH($AD723),1),DATE(YEAR($AE723),MONTH($AE723),28)),0)</f>
      </c>
      <c r="AI723" s="18">
        <f>IFERROR(_xlfn.BETA.DIST(DATE(YEAR(AI$2),MONTH(AI$2),15),$AD$2,$AE$2,FALSE,DATE(YEAR($AD723),MONTH($AD723),1),DATE(YEAR($AE723),MONTH($AE723),28)),0)</f>
      </c>
      <c r="AJ723" s="18">
        <f>IFERROR(_xlfn.BETA.DIST(DATE(YEAR(AJ$2),MONTH(AJ$2),15),$AD$2,$AE$2,FALSE,DATE(YEAR($AD723),MONTH($AD723),1),DATE(YEAR($AE723),MONTH($AE723),28)),0)</f>
      </c>
      <c r="AK723" s="18">
        <f>IFERROR(_xlfn.BETA.DIST(DATE(YEAR(AK$2),MONTH(AK$2),15),$AD$2,$AE$2,FALSE,DATE(YEAR($AD723),MONTH($AD723),1),DATE(YEAR($AE723),MONTH($AE723),28)),0)</f>
      </c>
      <c r="AL723" s="18">
        <f>IFERROR(_xlfn.BETA.DIST(DATE(YEAR(AL$2),MONTH(AL$2),15),$AD$2,$AE$2,FALSE,DATE(YEAR($AD723),MONTH($AD723),1),DATE(YEAR($AE723),MONTH($AE723),28)),0)</f>
      </c>
      <c r="AM723" s="18">
        <f>IFERROR(_xlfn.BETA.DIST(DATE(YEAR(AM$2),MONTH(AM$2),15),$AD$2,$AE$2,FALSE,DATE(YEAR($AD723),MONTH($AD723),1),DATE(YEAR($AE723),MONTH($AE723),28)),0)</f>
      </c>
      <c r="AN723" s="18">
        <f>IFERROR(_xlfn.BETA.DIST(DATE(YEAR(AN$2),MONTH(AN$2),15),$AD$2,$AE$2,FALSE,DATE(YEAR($AD723),MONTH($AD723),1),DATE(YEAR($AE723),MONTH($AE723),28)),0)</f>
      </c>
      <c r="AO723" s="18">
        <f>IFERROR(_xlfn.BETA.DIST(DATE(YEAR(AO$2),MONTH(AO$2),15),$AD$2,$AE$2,FALSE,DATE(YEAR($AD723),MONTH($AD723),1),DATE(YEAR($AE723),MONTH($AE723),28)),0)</f>
      </c>
      <c r="AP723" s="18">
        <f>IFERROR(_xlfn.BETA.DIST(DATE(YEAR(AP$2),MONTH(AP$2),15),$AD$2,$AE$2,FALSE,DATE(YEAR($AD723),MONTH($AD723),1),DATE(YEAR($AE723),MONTH($AE723),28)),0)</f>
      </c>
      <c r="AQ723" s="18">
        <f>IFERROR(_xlfn.BETA.DIST(DATE(YEAR(AQ$2),MONTH(AQ$2),15),$AD$2,$AE$2,FALSE,DATE(YEAR($AD723),MONTH($AD723),1),DATE(YEAR($AE723),MONTH($AE723),28)),0)</f>
      </c>
      <c r="AR723" s="18">
        <f>IFERROR(_xlfn.BETA.DIST(DATE(YEAR(AR$2),MONTH(AR$2),15),$AD$2,$AE$2,FALSE,DATE(YEAR($AD723),MONTH($AD723),1),DATE(YEAR($AE723),MONTH($AE723),28)),0)</f>
      </c>
      <c r="AS723" s="18">
        <f>IFERROR(_xlfn.BETA.DIST(DATE(YEAR(AS$2),MONTH(AS$2),15),$AD$2,$AE$2,FALSE,DATE(YEAR($AD723),MONTH($AD723),1),DATE(YEAR($AE723),MONTH($AE723),28)),0)</f>
      </c>
      <c r="AT723" s="18">
        <f>IFERROR(_xlfn.BETA.DIST(DATE(YEAR(AT$2),MONTH(AT$2),15),$AD$2,$AE$2,FALSE,DATE(YEAR($AD723),MONTH($AD723),1),DATE(YEAR($AE723),MONTH($AE723),28)),0)</f>
      </c>
      <c r="AU723" s="18">
        <f>IFERROR(_xlfn.BETA.DIST(DATE(YEAR(AU$2),MONTH(AU$2),15),$AD$2,$AE$2,FALSE,DATE(YEAR($AD723),MONTH($AD723),1),DATE(YEAR($AE723),MONTH($AE723),28)),0)</f>
      </c>
      <c r="AV723" s="18">
        <f>SUM(AG723:AU723)</f>
      </c>
      <c r="AW723" s="18">
        <f>IF(J723&lt;&gt;0,J723,IF($AV723=0,0,AG723/$AV723*$Z723))</f>
      </c>
      <c r="AX723" s="18">
        <f>IF(K723&lt;&gt;0,K723,IF($AV723=0,0,AH723/$AV723*$Z723))</f>
      </c>
      <c r="AY723" s="18">
        <f>IF(L723&lt;&gt;0,L723,IF($AV723=0,0,AI723/$AV723*$Z723))</f>
      </c>
      <c r="AZ723" s="18">
        <f>IF(M723&lt;&gt;0,M723,IF($AV723=0,0,AJ723/$AV723*$Z723))</f>
      </c>
      <c r="BA723" s="18">
        <f>IF(N723&lt;&gt;0,N723,IF($AV723=0,0,AK723/$AV723*$Z723))</f>
      </c>
      <c r="BB723" s="18">
        <f>IF(O723&lt;&gt;0,O723,IF($AV723=0,0,AL723/$AV723*$Z723))</f>
      </c>
      <c r="BC723" s="18">
        <f>IF(P723&lt;&gt;0,P723,IF($AV723=0,0,AM723/$AV723*$Z723))</f>
      </c>
      <c r="BD723" s="18">
        <f>IF(Q723&lt;&gt;0,Q723,IF($AV723=0,0,AN723/$AV723*$Z723))</f>
      </c>
      <c r="BE723" s="18">
        <f>IF(R723&lt;&gt;0,R723,IF($AV723=0,0,AO723/$AV723*$Z723))</f>
      </c>
      <c r="BF723" s="18">
        <f>IF(S723&lt;&gt;0,S723,IF($AV723=0,0,AP723/$AV723*$Z723))</f>
      </c>
      <c r="BG723" s="18">
        <f>IF(T723&lt;&gt;0,T723,IF($AV723=0,0,AQ723/$AV723*$Z723))</f>
      </c>
      <c r="BH723" s="18">
        <f>IF(U723&lt;&gt;0,U723,IF($AV723=0,0,AR723/$AV723*$Z723))</f>
      </c>
      <c r="BI723" s="18">
        <f>IF(V723&lt;&gt;0,V723,IF($AV723=0,0,AS723/$AV723*$Z723))</f>
      </c>
      <c r="BJ723" s="18">
        <f>IF(W723&lt;&gt;0,W723,IF($AV723=0,0,AT723/$AV723*$Z723))</f>
      </c>
      <c r="BK723" s="18">
        <f>IF(X723&lt;&gt;0,X723,IF($AV723=0,0,AU723/$AV723*$Z723))</f>
      </c>
      <c r="BL723" s="18">
        <f>SUM(AW723:BK723)</f>
      </c>
      <c r="BM723" s="17" t="str">
        <v/>
      </c>
    </row>
    <row r="724" outlineLevel="4">
      <c r="A724" s="5" t="str">
        <v>14.7.8</v>
      </c>
      <c r="B724" s="5" t="str">
        <v/>
      </c>
      <c r="C724" s="5" t="str">
        <v>BSKDGNGENGR05</v>
      </c>
      <c r="D724" s="5" t="str">
        <v>BSKDGNGENGR05</v>
      </c>
      <c r="E724" s="19">
        <f>IFERROR(_xlfn.XLOOKUP(F724,Assumptions!B:B,Assumptions!C:C),0)</f>
      </c>
      <c r="F724" s="5" t="str">
        <v>Advanced Payment</v>
      </c>
      <c r="G724" s="5" t="str">
        <v/>
      </c>
      <c r="H724" s="18">
        <f>G723*E724</f>
      </c>
      <c r="I724" s="18">
        <f>H724*(1-0)</f>
      </c>
      <c r="J724" s="18">
        <v>0</v>
      </c>
      <c r="K724" s="18">
        <v>0</v>
      </c>
      <c r="L724" s="18">
        <v>0</v>
      </c>
      <c r="M724" s="18">
        <v>0</v>
      </c>
      <c r="N724" s="18">
        <v>0</v>
      </c>
      <c r="O724" s="18">
        <v>0</v>
      </c>
      <c r="P724" s="18">
        <v>0</v>
      </c>
      <c r="Q724" s="18">
        <v>0</v>
      </c>
      <c r="R724" s="18">
        <v>0</v>
      </c>
      <c r="S724" s="18">
        <v>0</v>
      </c>
      <c r="T724" s="18">
        <v>0</v>
      </c>
      <c r="U724" s="18">
        <v>0</v>
      </c>
      <c r="V724" s="18">
        <v>0</v>
      </c>
      <c r="W724" s="18">
        <v>0</v>
      </c>
      <c r="X724" s="18">
        <v>0</v>
      </c>
      <c r="Y724" s="18">
        <f>SUM(J724:X724)</f>
      </c>
      <c r="Z724" s="18">
        <f>I724-Y724</f>
      </c>
      <c r="AA724" s="20">
        <v>46026</v>
      </c>
      <c r="AB724" s="20">
        <v>46026</v>
      </c>
      <c r="AC724" s="18">
        <f>IFERROR(_xlfn.XLOOKUP(F724,Assumptions!B:B,Assumptions!D:D),0)</f>
      </c>
      <c r="AD724" s="20">
        <f>AA724+AC724</f>
      </c>
      <c r="AE724" s="20">
        <f>AC724+AB724</f>
      </c>
      <c r="AF724" s="5" t="str">
        <v/>
      </c>
      <c r="AG724" s="18">
        <f>IFERROR(_xlfn.BETA.DIST(DATE(YEAR(AG$2),MONTH(AG$2),15),$AD$2,$AE$2,FALSE,DATE(YEAR($AD724),MONTH($AD724),1),DATE(YEAR($AE724),MONTH($AE724),28)),0)</f>
      </c>
      <c r="AH724" s="18">
        <f>IFERROR(_xlfn.BETA.DIST(DATE(YEAR(AH$2),MONTH(AH$2),15),$AD$2,$AE$2,FALSE,DATE(YEAR($AD724),MONTH($AD724),1),DATE(YEAR($AE724),MONTH($AE724),28)),0)</f>
      </c>
      <c r="AI724" s="18">
        <f>IFERROR(_xlfn.BETA.DIST(DATE(YEAR(AI$2),MONTH(AI$2),15),$AD$2,$AE$2,FALSE,DATE(YEAR($AD724),MONTH($AD724),1),DATE(YEAR($AE724),MONTH($AE724),28)),0)</f>
      </c>
      <c r="AJ724" s="18">
        <f>IFERROR(_xlfn.BETA.DIST(DATE(YEAR(AJ$2),MONTH(AJ$2),15),$AD$2,$AE$2,FALSE,DATE(YEAR($AD724),MONTH($AD724),1),DATE(YEAR($AE724),MONTH($AE724),28)),0)</f>
      </c>
      <c r="AK724" s="18">
        <f>IFERROR(_xlfn.BETA.DIST(DATE(YEAR(AK$2),MONTH(AK$2),15),$AD$2,$AE$2,FALSE,DATE(YEAR($AD724),MONTH($AD724),1),DATE(YEAR($AE724),MONTH($AE724),28)),0)</f>
      </c>
      <c r="AL724" s="18">
        <f>IFERROR(_xlfn.BETA.DIST(DATE(YEAR(AL$2),MONTH(AL$2),15),$AD$2,$AE$2,FALSE,DATE(YEAR($AD724),MONTH($AD724),1),DATE(YEAR($AE724),MONTH($AE724),28)),0)</f>
      </c>
      <c r="AM724" s="18">
        <f>IFERROR(_xlfn.BETA.DIST(DATE(YEAR(AM$2),MONTH(AM$2),15),$AD$2,$AE$2,FALSE,DATE(YEAR($AD724),MONTH($AD724),1),DATE(YEAR($AE724),MONTH($AE724),28)),0)</f>
      </c>
      <c r="AN724" s="18">
        <f>IFERROR(_xlfn.BETA.DIST(DATE(YEAR(AN$2),MONTH(AN$2),15),$AD$2,$AE$2,FALSE,DATE(YEAR($AD724),MONTH($AD724),1),DATE(YEAR($AE724),MONTH($AE724),28)),0)</f>
      </c>
      <c r="AO724" s="18">
        <f>IFERROR(_xlfn.BETA.DIST(DATE(YEAR(AO$2),MONTH(AO$2),15),$AD$2,$AE$2,FALSE,DATE(YEAR($AD724),MONTH($AD724),1),DATE(YEAR($AE724),MONTH($AE724),28)),0)</f>
      </c>
      <c r="AP724" s="18">
        <f>IFERROR(_xlfn.BETA.DIST(DATE(YEAR(AP$2),MONTH(AP$2),15),$AD$2,$AE$2,FALSE,DATE(YEAR($AD724),MONTH($AD724),1),DATE(YEAR($AE724),MONTH($AE724),28)),0)</f>
      </c>
      <c r="AQ724" s="18">
        <f>IFERROR(_xlfn.BETA.DIST(DATE(YEAR(AQ$2),MONTH(AQ$2),15),$AD$2,$AE$2,FALSE,DATE(YEAR($AD724),MONTH($AD724),1),DATE(YEAR($AE724),MONTH($AE724),28)),0)</f>
      </c>
      <c r="AR724" s="18">
        <f>IFERROR(_xlfn.BETA.DIST(DATE(YEAR(AR$2),MONTH(AR$2),15),$AD$2,$AE$2,FALSE,DATE(YEAR($AD724),MONTH($AD724),1),DATE(YEAR($AE724),MONTH($AE724),28)),0)</f>
      </c>
      <c r="AS724" s="18">
        <f>IFERROR(_xlfn.BETA.DIST(DATE(YEAR(AS$2),MONTH(AS$2),15),$AD$2,$AE$2,FALSE,DATE(YEAR($AD724),MONTH($AD724),1),DATE(YEAR($AE724),MONTH($AE724),28)),0)</f>
      </c>
      <c r="AT724" s="18">
        <f>IFERROR(_xlfn.BETA.DIST(DATE(YEAR(AT$2),MONTH(AT$2),15),$AD$2,$AE$2,FALSE,DATE(YEAR($AD724),MONTH($AD724),1),DATE(YEAR($AE724),MONTH($AE724),28)),0)</f>
      </c>
      <c r="AU724" s="18">
        <f>IFERROR(_xlfn.BETA.DIST(DATE(YEAR(AU$2),MONTH(AU$2),15),$AD$2,$AE$2,FALSE,DATE(YEAR($AD724),MONTH($AD724),1),DATE(YEAR($AE724),MONTH($AE724),28)),0)</f>
      </c>
      <c r="AV724" s="18">
        <f>SUM(AG724:AU724)</f>
      </c>
      <c r="AW724" s="18">
        <f>IF(J724&lt;&gt;0,J724,IF($AV724=0,0,AG724/$AV724*$Z724))</f>
      </c>
      <c r="AX724" s="18">
        <f>IF(K724&lt;&gt;0,K724,IF($AV724=0,0,AH724/$AV724*$Z724))</f>
      </c>
      <c r="AY724" s="18">
        <f>IF(L724&lt;&gt;0,L724,IF($AV724=0,0,AI724/$AV724*$Z724))</f>
      </c>
      <c r="AZ724" s="18">
        <f>IF(M724&lt;&gt;0,M724,IF($AV724=0,0,AJ724/$AV724*$Z724))</f>
      </c>
      <c r="BA724" s="18">
        <f>IF(N724&lt;&gt;0,N724,IF($AV724=0,0,AK724/$AV724*$Z724))</f>
      </c>
      <c r="BB724" s="18">
        <f>IF(O724&lt;&gt;0,O724,IF($AV724=0,0,AL724/$AV724*$Z724))</f>
      </c>
      <c r="BC724" s="18">
        <f>IF(P724&lt;&gt;0,P724,IF($AV724=0,0,AM724/$AV724*$Z724))</f>
      </c>
      <c r="BD724" s="18">
        <f>IF(Q724&lt;&gt;0,Q724,IF($AV724=0,0,AN724/$AV724*$Z724))</f>
      </c>
      <c r="BE724" s="18">
        <f>IF(R724&lt;&gt;0,R724,IF($AV724=0,0,AO724/$AV724*$Z724))</f>
      </c>
      <c r="BF724" s="18">
        <f>IF(S724&lt;&gt;0,S724,IF($AV724=0,0,AP724/$AV724*$Z724))</f>
      </c>
      <c r="BG724" s="18">
        <f>IF(T724&lt;&gt;0,T724,IF($AV724=0,0,AQ724/$AV724*$Z724))</f>
      </c>
      <c r="BH724" s="18">
        <f>IF(U724&lt;&gt;0,U724,IF($AV724=0,0,AR724/$AV724*$Z724))</f>
      </c>
      <c r="BI724" s="18">
        <f>IF(V724&lt;&gt;0,V724,IF($AV724=0,0,AS724/$AV724*$Z724))</f>
      </c>
      <c r="BJ724" s="18">
        <f>IF(W724&lt;&gt;0,W724,IF($AV724=0,0,AT724/$AV724*$Z724))</f>
      </c>
      <c r="BK724" s="18">
        <f>IF(X724&lt;&gt;0,X724,IF($AV724=0,0,AU724/$AV724*$Z724))</f>
      </c>
      <c r="BL724" s="18">
        <f>SUM(AW724:BK724)</f>
      </c>
      <c r="BM724" s="18">
        <f>I724-BL724</f>
      </c>
    </row>
    <row r="725" outlineLevel="4">
      <c r="A725" s="5" t="str">
        <v>14.7.8</v>
      </c>
      <c r="B725" s="5" t="str">
        <v/>
      </c>
      <c r="C725" s="5" t="str">
        <v>BSPRELGENCP13</v>
      </c>
      <c r="D725" s="5" t="str">
        <v>BSPRELGENCP13</v>
      </c>
      <c r="E725" s="19">
        <f>IFERROR(_xlfn.XLOOKUP(F725,Assumptions!B:B,Assumptions!C:C),0)</f>
      </c>
      <c r="F725" s="5" t="str">
        <v>Site Delivery USD</v>
      </c>
      <c r="G725" s="5" t="str">
        <v/>
      </c>
      <c r="H725" s="18">
        <f>G723*E725</f>
      </c>
      <c r="I725" s="18">
        <f>H725*(1-0)</f>
      </c>
      <c r="J725" s="18">
        <v>0</v>
      </c>
      <c r="K725" s="18">
        <v>0</v>
      </c>
      <c r="L725" s="18">
        <v>0</v>
      </c>
      <c r="M725" s="18">
        <v>0</v>
      </c>
      <c r="N725" s="18">
        <v>0</v>
      </c>
      <c r="O725" s="18">
        <v>0</v>
      </c>
      <c r="P725" s="18">
        <v>0</v>
      </c>
      <c r="Q725" s="18">
        <v>0</v>
      </c>
      <c r="R725" s="18">
        <v>0</v>
      </c>
      <c r="S725" s="18">
        <v>0</v>
      </c>
      <c r="T725" s="18">
        <v>0</v>
      </c>
      <c r="U725" s="18">
        <v>0</v>
      </c>
      <c r="V725" s="18">
        <v>0</v>
      </c>
      <c r="W725" s="18">
        <v>0</v>
      </c>
      <c r="X725" s="18">
        <v>0</v>
      </c>
      <c r="Y725" s="18">
        <f>SUM(J725:X725)</f>
      </c>
      <c r="Z725" s="18">
        <f>I725-Y725</f>
      </c>
      <c r="AA725" s="20">
        <v>46295</v>
      </c>
      <c r="AB725" s="20">
        <v>46295</v>
      </c>
      <c r="AC725" s="18">
        <f>IFERROR(_xlfn.XLOOKUP(F725,Assumptions!B:B,Assumptions!D:D),0)</f>
      </c>
      <c r="AD725" s="20">
        <f>AA725+AC725</f>
      </c>
      <c r="AE725" s="20">
        <f>AC725+AB725</f>
      </c>
      <c r="AF725" s="5" t="str">
        <v/>
      </c>
      <c r="AG725" s="18">
        <f>IFERROR(_xlfn.BETA.DIST(DATE(YEAR(AG$2),MONTH(AG$2),15),$AD$2,$AE$2,FALSE,DATE(YEAR($AD725),MONTH($AD725),1),DATE(YEAR($AE725),MONTH($AE725),28)),0)</f>
      </c>
      <c r="AH725" s="18">
        <f>IFERROR(_xlfn.BETA.DIST(DATE(YEAR(AH$2),MONTH(AH$2),15),$AD$2,$AE$2,FALSE,DATE(YEAR($AD725),MONTH($AD725),1),DATE(YEAR($AE725),MONTH($AE725),28)),0)</f>
      </c>
      <c r="AI725" s="18">
        <f>IFERROR(_xlfn.BETA.DIST(DATE(YEAR(AI$2),MONTH(AI$2),15),$AD$2,$AE$2,FALSE,DATE(YEAR($AD725),MONTH($AD725),1),DATE(YEAR($AE725),MONTH($AE725),28)),0)</f>
      </c>
      <c r="AJ725" s="18">
        <f>IFERROR(_xlfn.BETA.DIST(DATE(YEAR(AJ$2),MONTH(AJ$2),15),$AD$2,$AE$2,FALSE,DATE(YEAR($AD725),MONTH($AD725),1),DATE(YEAR($AE725),MONTH($AE725),28)),0)</f>
      </c>
      <c r="AK725" s="18">
        <f>IFERROR(_xlfn.BETA.DIST(DATE(YEAR(AK$2),MONTH(AK$2),15),$AD$2,$AE$2,FALSE,DATE(YEAR($AD725),MONTH($AD725),1),DATE(YEAR($AE725),MONTH($AE725),28)),0)</f>
      </c>
      <c r="AL725" s="18">
        <f>IFERROR(_xlfn.BETA.DIST(DATE(YEAR(AL$2),MONTH(AL$2),15),$AD$2,$AE$2,FALSE,DATE(YEAR($AD725),MONTH($AD725),1),DATE(YEAR($AE725),MONTH($AE725),28)),0)</f>
      </c>
      <c r="AM725" s="18">
        <f>IFERROR(_xlfn.BETA.DIST(DATE(YEAR(AM$2),MONTH(AM$2),15),$AD$2,$AE$2,FALSE,DATE(YEAR($AD725),MONTH($AD725),1),DATE(YEAR($AE725),MONTH($AE725),28)),0)</f>
      </c>
      <c r="AN725" s="18">
        <f>IFERROR(_xlfn.BETA.DIST(DATE(YEAR(AN$2),MONTH(AN$2),15),$AD$2,$AE$2,FALSE,DATE(YEAR($AD725),MONTH($AD725),1),DATE(YEAR($AE725),MONTH($AE725),28)),0)</f>
      </c>
      <c r="AO725" s="18">
        <f>IFERROR(_xlfn.BETA.DIST(DATE(YEAR(AO$2),MONTH(AO$2),15),$AD$2,$AE$2,FALSE,DATE(YEAR($AD725),MONTH($AD725),1),DATE(YEAR($AE725),MONTH($AE725),28)),0)</f>
      </c>
      <c r="AP725" s="18">
        <f>IFERROR(_xlfn.BETA.DIST(DATE(YEAR(AP$2),MONTH(AP$2),15),$AD$2,$AE$2,FALSE,DATE(YEAR($AD725),MONTH($AD725),1),DATE(YEAR($AE725),MONTH($AE725),28)),0)</f>
      </c>
      <c r="AQ725" s="18">
        <f>IFERROR(_xlfn.BETA.DIST(DATE(YEAR(AQ$2),MONTH(AQ$2),15),$AD$2,$AE$2,FALSE,DATE(YEAR($AD725),MONTH($AD725),1),DATE(YEAR($AE725),MONTH($AE725),28)),0)</f>
      </c>
      <c r="AR725" s="18">
        <f>IFERROR(_xlfn.BETA.DIST(DATE(YEAR(AR$2),MONTH(AR$2),15),$AD$2,$AE$2,FALSE,DATE(YEAR($AD725),MONTH($AD725),1),DATE(YEAR($AE725),MONTH($AE725),28)),0)</f>
      </c>
      <c r="AS725" s="18">
        <f>IFERROR(_xlfn.BETA.DIST(DATE(YEAR(AS$2),MONTH(AS$2),15),$AD$2,$AE$2,FALSE,DATE(YEAR($AD725),MONTH($AD725),1),DATE(YEAR($AE725),MONTH($AE725),28)),0)</f>
      </c>
      <c r="AT725" s="18">
        <f>IFERROR(_xlfn.BETA.DIST(DATE(YEAR(AT$2),MONTH(AT$2),15),$AD$2,$AE$2,FALSE,DATE(YEAR($AD725),MONTH($AD725),1),DATE(YEAR($AE725),MONTH($AE725),28)),0)</f>
      </c>
      <c r="AU725" s="18">
        <f>IFERROR(_xlfn.BETA.DIST(DATE(YEAR(AU$2),MONTH(AU$2),15),$AD$2,$AE$2,FALSE,DATE(YEAR($AD725),MONTH($AD725),1),DATE(YEAR($AE725),MONTH($AE725),28)),0)</f>
      </c>
      <c r="AV725" s="18">
        <f>SUM(AG725:AU725)</f>
      </c>
      <c r="AW725" s="18">
        <f>IF(J725&lt;&gt;0,J725,IF($AV725=0,0,AG725/$AV725*$Z725))</f>
      </c>
      <c r="AX725" s="18">
        <f>IF(K725&lt;&gt;0,K725,IF($AV725=0,0,AH725/$AV725*$Z725))</f>
      </c>
      <c r="AY725" s="18">
        <f>IF(L725&lt;&gt;0,L725,IF($AV725=0,0,AI725/$AV725*$Z725))</f>
      </c>
      <c r="AZ725" s="18">
        <f>IF(M725&lt;&gt;0,M725,IF($AV725=0,0,AJ725/$AV725*$Z725))</f>
      </c>
      <c r="BA725" s="18">
        <f>IF(N725&lt;&gt;0,N725,IF($AV725=0,0,AK725/$AV725*$Z725))</f>
      </c>
      <c r="BB725" s="18">
        <f>IF(O725&lt;&gt;0,O725,IF($AV725=0,0,AL725/$AV725*$Z725))</f>
      </c>
      <c r="BC725" s="18">
        <f>IF(P725&lt;&gt;0,P725,IF($AV725=0,0,AM725/$AV725*$Z725))</f>
      </c>
      <c r="BD725" s="18">
        <f>IF(Q725&lt;&gt;0,Q725,IF($AV725=0,0,AN725/$AV725*$Z725))</f>
      </c>
      <c r="BE725" s="18">
        <f>IF(R725&lt;&gt;0,R725,IF($AV725=0,0,AO725/$AV725*$Z725))</f>
      </c>
      <c r="BF725" s="18">
        <f>IF(S725&lt;&gt;0,S725,IF($AV725=0,0,AP725/$AV725*$Z725))</f>
      </c>
      <c r="BG725" s="18">
        <f>IF(T725&lt;&gt;0,T725,IF($AV725=0,0,AQ725/$AV725*$Z725))</f>
      </c>
      <c r="BH725" s="18">
        <f>IF(U725&lt;&gt;0,U725,IF($AV725=0,0,AR725/$AV725*$Z725))</f>
      </c>
      <c r="BI725" s="18">
        <f>IF(V725&lt;&gt;0,V725,IF($AV725=0,0,AS725/$AV725*$Z725))</f>
      </c>
      <c r="BJ725" s="18">
        <f>IF(W725&lt;&gt;0,W725,IF($AV725=0,0,AT725/$AV725*$Z725))</f>
      </c>
      <c r="BK725" s="18">
        <f>IF(X725&lt;&gt;0,X725,IF($AV725=0,0,AU725/$AV725*$Z725))</f>
      </c>
      <c r="BL725" s="18">
        <f>SUM(AW725:BK725)</f>
      </c>
      <c r="BM725" s="18">
        <f>I725-BL725</f>
      </c>
    </row>
    <row r="726" outlineLevel="4">
      <c r="A726" s="5" t="str">
        <v>14.7.8</v>
      </c>
      <c r="B726" s="5" t="str">
        <v/>
      </c>
      <c r="C726" s="5" t="str">
        <v>BSKDGNGENGR07</v>
      </c>
      <c r="D726" s="5" t="str">
        <v>BSKDGNGENGR07</v>
      </c>
      <c r="E726" s="19">
        <f>IFERROR(_xlfn.XLOOKUP(F726,Assumptions!B:B,Assumptions!C:C),0)</f>
      </c>
      <c r="F726" s="5" t="str">
        <v>Retention</v>
      </c>
      <c r="G726" s="5" t="str">
        <v/>
      </c>
      <c r="H726" s="18">
        <f>G723*E726</f>
      </c>
      <c r="I726" s="18">
        <f>H726*(1-0)</f>
      </c>
      <c r="J726" s="18">
        <v>0</v>
      </c>
      <c r="K726" s="18">
        <v>0</v>
      </c>
      <c r="L726" s="18">
        <v>0</v>
      </c>
      <c r="M726" s="18">
        <v>0</v>
      </c>
      <c r="N726" s="18">
        <v>0</v>
      </c>
      <c r="O726" s="18">
        <v>0</v>
      </c>
      <c r="P726" s="18">
        <v>0</v>
      </c>
      <c r="Q726" s="18">
        <v>0</v>
      </c>
      <c r="R726" s="18">
        <v>0</v>
      </c>
      <c r="S726" s="18">
        <v>0</v>
      </c>
      <c r="T726" s="18">
        <v>0</v>
      </c>
      <c r="U726" s="18">
        <v>0</v>
      </c>
      <c r="V726" s="18">
        <v>0</v>
      </c>
      <c r="W726" s="18">
        <v>0</v>
      </c>
      <c r="X726" s="18">
        <v>0</v>
      </c>
      <c r="Y726" s="18">
        <f>SUM(J726:X726)</f>
      </c>
      <c r="Z726" s="18">
        <f>I726-Y726</f>
      </c>
      <c r="AA726" s="20">
        <v>46483</v>
      </c>
      <c r="AB726" s="20">
        <v>46483</v>
      </c>
      <c r="AC726" s="18">
        <f>IFERROR(_xlfn.XLOOKUP(F726,Assumptions!B:B,Assumptions!D:D),0)</f>
      </c>
      <c r="AD726" s="20">
        <f>AA726+AC726</f>
      </c>
      <c r="AE726" s="20">
        <f>AC726+AB726</f>
      </c>
      <c r="AF726" s="5" t="str">
        <v/>
      </c>
      <c r="AG726" s="18">
        <f>IFERROR(_xlfn.BETA.DIST(DATE(YEAR(AG$2),MONTH(AG$2),15),$AD$2,$AE$2,FALSE,DATE(YEAR($AD726),MONTH($AD726),1),DATE(YEAR($AE726),MONTH($AE726),28)),0)</f>
      </c>
      <c r="AH726" s="18">
        <f>IFERROR(_xlfn.BETA.DIST(DATE(YEAR(AH$2),MONTH(AH$2),15),$AD$2,$AE$2,FALSE,DATE(YEAR($AD726),MONTH($AD726),1),DATE(YEAR($AE726),MONTH($AE726),28)),0)</f>
      </c>
      <c r="AI726" s="18">
        <f>IFERROR(_xlfn.BETA.DIST(DATE(YEAR(AI$2),MONTH(AI$2),15),$AD$2,$AE$2,FALSE,DATE(YEAR($AD726),MONTH($AD726),1),DATE(YEAR($AE726),MONTH($AE726),28)),0)</f>
      </c>
      <c r="AJ726" s="18">
        <f>IFERROR(_xlfn.BETA.DIST(DATE(YEAR(AJ$2),MONTH(AJ$2),15),$AD$2,$AE$2,FALSE,DATE(YEAR($AD726),MONTH($AD726),1),DATE(YEAR($AE726),MONTH($AE726),28)),0)</f>
      </c>
      <c r="AK726" s="18">
        <f>IFERROR(_xlfn.BETA.DIST(DATE(YEAR(AK$2),MONTH(AK$2),15),$AD$2,$AE$2,FALSE,DATE(YEAR($AD726),MONTH($AD726),1),DATE(YEAR($AE726),MONTH($AE726),28)),0)</f>
      </c>
      <c r="AL726" s="18">
        <f>IFERROR(_xlfn.BETA.DIST(DATE(YEAR(AL$2),MONTH(AL$2),15),$AD$2,$AE$2,FALSE,DATE(YEAR($AD726),MONTH($AD726),1),DATE(YEAR($AE726),MONTH($AE726),28)),0)</f>
      </c>
      <c r="AM726" s="18">
        <f>IFERROR(_xlfn.BETA.DIST(DATE(YEAR(AM$2),MONTH(AM$2),15),$AD$2,$AE$2,FALSE,DATE(YEAR($AD726),MONTH($AD726),1),DATE(YEAR($AE726),MONTH($AE726),28)),0)</f>
      </c>
      <c r="AN726" s="18">
        <f>IFERROR(_xlfn.BETA.DIST(DATE(YEAR(AN$2),MONTH(AN$2),15),$AD$2,$AE$2,FALSE,DATE(YEAR($AD726),MONTH($AD726),1),DATE(YEAR($AE726),MONTH($AE726),28)),0)</f>
      </c>
      <c r="AO726" s="18">
        <f>IFERROR(_xlfn.BETA.DIST(DATE(YEAR(AO$2),MONTH(AO$2),15),$AD$2,$AE$2,FALSE,DATE(YEAR($AD726),MONTH($AD726),1),DATE(YEAR($AE726),MONTH($AE726),28)),0)</f>
      </c>
      <c r="AP726" s="18">
        <f>IFERROR(_xlfn.BETA.DIST(DATE(YEAR(AP$2),MONTH(AP$2),15),$AD$2,$AE$2,FALSE,DATE(YEAR($AD726),MONTH($AD726),1),DATE(YEAR($AE726),MONTH($AE726),28)),0)</f>
      </c>
      <c r="AQ726" s="18">
        <f>IFERROR(_xlfn.BETA.DIST(DATE(YEAR(AQ$2),MONTH(AQ$2),15),$AD$2,$AE$2,FALSE,DATE(YEAR($AD726),MONTH($AD726),1),DATE(YEAR($AE726),MONTH($AE726),28)),0)</f>
      </c>
      <c r="AR726" s="18">
        <f>IFERROR(_xlfn.BETA.DIST(DATE(YEAR(AR$2),MONTH(AR$2),15),$AD$2,$AE$2,FALSE,DATE(YEAR($AD726),MONTH($AD726),1),DATE(YEAR($AE726),MONTH($AE726),28)),0)</f>
      </c>
      <c r="AS726" s="18">
        <f>IFERROR(_xlfn.BETA.DIST(DATE(YEAR(AS$2),MONTH(AS$2),15),$AD$2,$AE$2,FALSE,DATE(YEAR($AD726),MONTH($AD726),1),DATE(YEAR($AE726),MONTH($AE726),28)),0)</f>
      </c>
      <c r="AT726" s="18">
        <f>IFERROR(_xlfn.BETA.DIST(DATE(YEAR(AT$2),MONTH(AT$2),15),$AD$2,$AE$2,FALSE,DATE(YEAR($AD726),MONTH($AD726),1),DATE(YEAR($AE726),MONTH($AE726),28)),0)</f>
      </c>
      <c r="AU726" s="18">
        <f>IFERROR(_xlfn.BETA.DIST(DATE(YEAR(AU$2),MONTH(AU$2),15),$AD$2,$AE$2,FALSE,DATE(YEAR($AD726),MONTH($AD726),1),DATE(YEAR($AE726),MONTH($AE726),28)),0)</f>
      </c>
      <c r="AV726" s="18">
        <f>SUM(AG726:AU726)</f>
      </c>
      <c r="AW726" s="18">
        <f>IF(J726&lt;&gt;0,J726,IF($AV726=0,0,AG726/$AV726*$Z726))</f>
      </c>
      <c r="AX726" s="18">
        <f>IF(K726&lt;&gt;0,K726,IF($AV726=0,0,AH726/$AV726*$Z726))</f>
      </c>
      <c r="AY726" s="18">
        <f>IF(L726&lt;&gt;0,L726,IF($AV726=0,0,AI726/$AV726*$Z726))</f>
      </c>
      <c r="AZ726" s="18">
        <f>IF(M726&lt;&gt;0,M726,IF($AV726=0,0,AJ726/$AV726*$Z726))</f>
      </c>
      <c r="BA726" s="18">
        <f>IF(N726&lt;&gt;0,N726,IF($AV726=0,0,AK726/$AV726*$Z726))</f>
      </c>
      <c r="BB726" s="18">
        <f>IF(O726&lt;&gt;0,O726,IF($AV726=0,0,AL726/$AV726*$Z726))</f>
      </c>
      <c r="BC726" s="18">
        <f>IF(P726&lt;&gt;0,P726,IF($AV726=0,0,AM726/$AV726*$Z726))</f>
      </c>
      <c r="BD726" s="18">
        <f>IF(Q726&lt;&gt;0,Q726,IF($AV726=0,0,AN726/$AV726*$Z726))</f>
      </c>
      <c r="BE726" s="18">
        <f>IF(R726&lt;&gt;0,R726,IF($AV726=0,0,AO726/$AV726*$Z726))</f>
      </c>
      <c r="BF726" s="18">
        <f>IF(S726&lt;&gt;0,S726,IF($AV726=0,0,AP726/$AV726*$Z726))</f>
      </c>
      <c r="BG726" s="18">
        <f>IF(T726&lt;&gt;0,T726,IF($AV726=0,0,AQ726/$AV726*$Z726))</f>
      </c>
      <c r="BH726" s="18">
        <f>IF(U726&lt;&gt;0,U726,IF($AV726=0,0,AR726/$AV726*$Z726))</f>
      </c>
      <c r="BI726" s="18">
        <f>IF(V726&lt;&gt;0,V726,IF($AV726=0,0,AS726/$AV726*$Z726))</f>
      </c>
      <c r="BJ726" s="18">
        <f>IF(W726&lt;&gt;0,W726,IF($AV726=0,0,AT726/$AV726*$Z726))</f>
      </c>
      <c r="BK726" s="18">
        <f>IF(X726&lt;&gt;0,X726,IF($AV726=0,0,AU726/$AV726*$Z726))</f>
      </c>
      <c r="BL726" s="18">
        <f>SUM(AW726:BK726)</f>
      </c>
      <c r="BM726" s="18">
        <f>I726-BL726</f>
      </c>
    </row>
    <row r="727" outlineLevel="3">
      <c r="A727" s="17" t="str">
        <v>14.7.9</v>
      </c>
      <c r="B727" s="17" t="str">
        <v/>
      </c>
      <c r="C727" s="17" t="str">
        <v/>
      </c>
      <c r="D727" s="17" t="str">
        <v/>
      </c>
      <c r="E727" s="17" t="str">
        <v>14.7.9</v>
      </c>
      <c r="F727" s="17" t="str">
        <v>One set of auxiliary switches from each supplied type</v>
      </c>
      <c r="G727" s="17">
        <v>934.24</v>
      </c>
      <c r="H727" s="17" t="str">
        <v/>
      </c>
      <c r="I727" s="17" t="str">
        <v/>
      </c>
      <c r="J727" s="17" t="str">
        <v/>
      </c>
      <c r="K727" s="17" t="str">
        <v/>
      </c>
      <c r="L727" s="17" t="str">
        <v/>
      </c>
      <c r="M727" s="17" t="str">
        <v/>
      </c>
      <c r="N727" s="17" t="str">
        <v/>
      </c>
      <c r="O727" s="17" t="str">
        <v/>
      </c>
      <c r="P727" s="17" t="str">
        <v/>
      </c>
      <c r="Q727" s="17" t="str">
        <v/>
      </c>
      <c r="R727" s="17" t="str">
        <v/>
      </c>
      <c r="S727" s="17" t="str">
        <v/>
      </c>
      <c r="T727" s="17" t="str">
        <v/>
      </c>
      <c r="U727" s="17" t="str">
        <v/>
      </c>
      <c r="V727" s="17" t="str">
        <v/>
      </c>
      <c r="W727" s="17" t="str">
        <v/>
      </c>
      <c r="X727" s="17" t="str">
        <v/>
      </c>
      <c r="Y727" s="17" t="str">
        <v/>
      </c>
      <c r="Z727" s="17" t="str">
        <v/>
      </c>
      <c r="AA727" s="17" t="str">
        <v/>
      </c>
      <c r="AB727" s="17" t="str">
        <v/>
      </c>
      <c r="AC727" s="17" t="str">
        <v/>
      </c>
      <c r="AD727" s="17" t="str">
        <v/>
      </c>
      <c r="AE727" s="17" t="str">
        <v/>
      </c>
      <c r="AF727" s="5" t="str">
        <v/>
      </c>
      <c r="AG727" s="18">
        <f>IFERROR(_xlfn.BETA.DIST(DATE(YEAR(AG$2),MONTH(AG$2),15),$AD$2,$AE$2,FALSE,DATE(YEAR($AD727),MONTH($AD727),1),DATE(YEAR($AE727),MONTH($AE727),28)),0)</f>
      </c>
      <c r="AH727" s="18">
        <f>IFERROR(_xlfn.BETA.DIST(DATE(YEAR(AH$2),MONTH(AH$2),15),$AD$2,$AE$2,FALSE,DATE(YEAR($AD727),MONTH($AD727),1),DATE(YEAR($AE727),MONTH($AE727),28)),0)</f>
      </c>
      <c r="AI727" s="18">
        <f>IFERROR(_xlfn.BETA.DIST(DATE(YEAR(AI$2),MONTH(AI$2),15),$AD$2,$AE$2,FALSE,DATE(YEAR($AD727),MONTH($AD727),1),DATE(YEAR($AE727),MONTH($AE727),28)),0)</f>
      </c>
      <c r="AJ727" s="18">
        <f>IFERROR(_xlfn.BETA.DIST(DATE(YEAR(AJ$2),MONTH(AJ$2),15),$AD$2,$AE$2,FALSE,DATE(YEAR($AD727),MONTH($AD727),1),DATE(YEAR($AE727),MONTH($AE727),28)),0)</f>
      </c>
      <c r="AK727" s="18">
        <f>IFERROR(_xlfn.BETA.DIST(DATE(YEAR(AK$2),MONTH(AK$2),15),$AD$2,$AE$2,FALSE,DATE(YEAR($AD727),MONTH($AD727),1),DATE(YEAR($AE727),MONTH($AE727),28)),0)</f>
      </c>
      <c r="AL727" s="18">
        <f>IFERROR(_xlfn.BETA.DIST(DATE(YEAR(AL$2),MONTH(AL$2),15),$AD$2,$AE$2,FALSE,DATE(YEAR($AD727),MONTH($AD727),1),DATE(YEAR($AE727),MONTH($AE727),28)),0)</f>
      </c>
      <c r="AM727" s="18">
        <f>IFERROR(_xlfn.BETA.DIST(DATE(YEAR(AM$2),MONTH(AM$2),15),$AD$2,$AE$2,FALSE,DATE(YEAR($AD727),MONTH($AD727),1),DATE(YEAR($AE727),MONTH($AE727),28)),0)</f>
      </c>
      <c r="AN727" s="18">
        <f>IFERROR(_xlfn.BETA.DIST(DATE(YEAR(AN$2),MONTH(AN$2),15),$AD$2,$AE$2,FALSE,DATE(YEAR($AD727),MONTH($AD727),1),DATE(YEAR($AE727),MONTH($AE727),28)),0)</f>
      </c>
      <c r="AO727" s="18">
        <f>IFERROR(_xlfn.BETA.DIST(DATE(YEAR(AO$2),MONTH(AO$2),15),$AD$2,$AE$2,FALSE,DATE(YEAR($AD727),MONTH($AD727),1),DATE(YEAR($AE727),MONTH($AE727),28)),0)</f>
      </c>
      <c r="AP727" s="18">
        <f>IFERROR(_xlfn.BETA.DIST(DATE(YEAR(AP$2),MONTH(AP$2),15),$AD$2,$AE$2,FALSE,DATE(YEAR($AD727),MONTH($AD727),1),DATE(YEAR($AE727),MONTH($AE727),28)),0)</f>
      </c>
      <c r="AQ727" s="18">
        <f>IFERROR(_xlfn.BETA.DIST(DATE(YEAR(AQ$2),MONTH(AQ$2),15),$AD$2,$AE$2,FALSE,DATE(YEAR($AD727),MONTH($AD727),1),DATE(YEAR($AE727),MONTH($AE727),28)),0)</f>
      </c>
      <c r="AR727" s="18">
        <f>IFERROR(_xlfn.BETA.DIST(DATE(YEAR(AR$2),MONTH(AR$2),15),$AD$2,$AE$2,FALSE,DATE(YEAR($AD727),MONTH($AD727),1),DATE(YEAR($AE727),MONTH($AE727),28)),0)</f>
      </c>
      <c r="AS727" s="18">
        <f>IFERROR(_xlfn.BETA.DIST(DATE(YEAR(AS$2),MONTH(AS$2),15),$AD$2,$AE$2,FALSE,DATE(YEAR($AD727),MONTH($AD727),1),DATE(YEAR($AE727),MONTH($AE727),28)),0)</f>
      </c>
      <c r="AT727" s="18">
        <f>IFERROR(_xlfn.BETA.DIST(DATE(YEAR(AT$2),MONTH(AT$2),15),$AD$2,$AE$2,FALSE,DATE(YEAR($AD727),MONTH($AD727),1),DATE(YEAR($AE727),MONTH($AE727),28)),0)</f>
      </c>
      <c r="AU727" s="18">
        <f>IFERROR(_xlfn.BETA.DIST(DATE(YEAR(AU$2),MONTH(AU$2),15),$AD$2,$AE$2,FALSE,DATE(YEAR($AD727),MONTH($AD727),1),DATE(YEAR($AE727),MONTH($AE727),28)),0)</f>
      </c>
      <c r="AV727" s="18">
        <f>SUM(AG727:AU727)</f>
      </c>
      <c r="AW727" s="18">
        <f>IF(J727&lt;&gt;0,J727,IF($AV727=0,0,AG727/$AV727*$Z727))</f>
      </c>
      <c r="AX727" s="18">
        <f>IF(K727&lt;&gt;0,K727,IF($AV727=0,0,AH727/$AV727*$Z727))</f>
      </c>
      <c r="AY727" s="18">
        <f>IF(L727&lt;&gt;0,L727,IF($AV727=0,0,AI727/$AV727*$Z727))</f>
      </c>
      <c r="AZ727" s="18">
        <f>IF(M727&lt;&gt;0,M727,IF($AV727=0,0,AJ727/$AV727*$Z727))</f>
      </c>
      <c r="BA727" s="18">
        <f>IF(N727&lt;&gt;0,N727,IF($AV727=0,0,AK727/$AV727*$Z727))</f>
      </c>
      <c r="BB727" s="18">
        <f>IF(O727&lt;&gt;0,O727,IF($AV727=0,0,AL727/$AV727*$Z727))</f>
      </c>
      <c r="BC727" s="18">
        <f>IF(P727&lt;&gt;0,P727,IF($AV727=0,0,AM727/$AV727*$Z727))</f>
      </c>
      <c r="BD727" s="18">
        <f>IF(Q727&lt;&gt;0,Q727,IF($AV727=0,0,AN727/$AV727*$Z727))</f>
      </c>
      <c r="BE727" s="18">
        <f>IF(R727&lt;&gt;0,R727,IF($AV727=0,0,AO727/$AV727*$Z727))</f>
      </c>
      <c r="BF727" s="18">
        <f>IF(S727&lt;&gt;0,S727,IF($AV727=0,0,AP727/$AV727*$Z727))</f>
      </c>
      <c r="BG727" s="18">
        <f>IF(T727&lt;&gt;0,T727,IF($AV727=0,0,AQ727/$AV727*$Z727))</f>
      </c>
      <c r="BH727" s="18">
        <f>IF(U727&lt;&gt;0,U727,IF($AV727=0,0,AR727/$AV727*$Z727))</f>
      </c>
      <c r="BI727" s="18">
        <f>IF(V727&lt;&gt;0,V727,IF($AV727=0,0,AS727/$AV727*$Z727))</f>
      </c>
      <c r="BJ727" s="18">
        <f>IF(W727&lt;&gt;0,W727,IF($AV727=0,0,AT727/$AV727*$Z727))</f>
      </c>
      <c r="BK727" s="18">
        <f>IF(X727&lt;&gt;0,X727,IF($AV727=0,0,AU727/$AV727*$Z727))</f>
      </c>
      <c r="BL727" s="18">
        <f>SUM(AW727:BK727)</f>
      </c>
      <c r="BM727" s="17" t="str">
        <v/>
      </c>
    </row>
    <row r="728" outlineLevel="4">
      <c r="A728" s="5" t="str">
        <v>14.7.9</v>
      </c>
      <c r="B728" s="5" t="str">
        <v/>
      </c>
      <c r="C728" s="5" t="str">
        <v>BSKDGNGENGR05</v>
      </c>
      <c r="D728" s="5" t="str">
        <v>BSKDGNGENGR05</v>
      </c>
      <c r="E728" s="19">
        <f>IFERROR(_xlfn.XLOOKUP(F728,Assumptions!B:B,Assumptions!C:C),0)</f>
      </c>
      <c r="F728" s="5" t="str">
        <v>Advanced Payment</v>
      </c>
      <c r="G728" s="5" t="str">
        <v/>
      </c>
      <c r="H728" s="18">
        <f>G727*E728</f>
      </c>
      <c r="I728" s="18">
        <f>H728*(1-0)</f>
      </c>
      <c r="J728" s="18">
        <v>0</v>
      </c>
      <c r="K728" s="18">
        <v>0</v>
      </c>
      <c r="L728" s="18">
        <v>0</v>
      </c>
      <c r="M728" s="18">
        <v>0</v>
      </c>
      <c r="N728" s="18">
        <v>0</v>
      </c>
      <c r="O728" s="18">
        <v>0</v>
      </c>
      <c r="P728" s="18">
        <v>0</v>
      </c>
      <c r="Q728" s="18">
        <v>0</v>
      </c>
      <c r="R728" s="18">
        <v>0</v>
      </c>
      <c r="S728" s="18">
        <v>0</v>
      </c>
      <c r="T728" s="18">
        <v>0</v>
      </c>
      <c r="U728" s="18">
        <v>0</v>
      </c>
      <c r="V728" s="18">
        <v>0</v>
      </c>
      <c r="W728" s="18">
        <v>0</v>
      </c>
      <c r="X728" s="18">
        <v>0</v>
      </c>
      <c r="Y728" s="18">
        <f>SUM(J728:X728)</f>
      </c>
      <c r="Z728" s="18">
        <f>I728-Y728</f>
      </c>
      <c r="AA728" s="20">
        <v>46026</v>
      </c>
      <c r="AB728" s="20">
        <v>46026</v>
      </c>
      <c r="AC728" s="18">
        <f>IFERROR(_xlfn.XLOOKUP(F728,Assumptions!B:B,Assumptions!D:D),0)</f>
      </c>
      <c r="AD728" s="20">
        <f>AA728+AC728</f>
      </c>
      <c r="AE728" s="20">
        <f>AC728+AB728</f>
      </c>
      <c r="AF728" s="5" t="str">
        <v/>
      </c>
      <c r="AG728" s="18">
        <f>IFERROR(_xlfn.BETA.DIST(DATE(YEAR(AG$2),MONTH(AG$2),15),$AD$2,$AE$2,FALSE,DATE(YEAR($AD728),MONTH($AD728),1),DATE(YEAR($AE728),MONTH($AE728),28)),0)</f>
      </c>
      <c r="AH728" s="18">
        <f>IFERROR(_xlfn.BETA.DIST(DATE(YEAR(AH$2),MONTH(AH$2),15),$AD$2,$AE$2,FALSE,DATE(YEAR($AD728),MONTH($AD728),1),DATE(YEAR($AE728),MONTH($AE728),28)),0)</f>
      </c>
      <c r="AI728" s="18">
        <f>IFERROR(_xlfn.BETA.DIST(DATE(YEAR(AI$2),MONTH(AI$2),15),$AD$2,$AE$2,FALSE,DATE(YEAR($AD728),MONTH($AD728),1),DATE(YEAR($AE728),MONTH($AE728),28)),0)</f>
      </c>
      <c r="AJ728" s="18">
        <f>IFERROR(_xlfn.BETA.DIST(DATE(YEAR(AJ$2),MONTH(AJ$2),15),$AD$2,$AE$2,FALSE,DATE(YEAR($AD728),MONTH($AD728),1),DATE(YEAR($AE728),MONTH($AE728),28)),0)</f>
      </c>
      <c r="AK728" s="18">
        <f>IFERROR(_xlfn.BETA.DIST(DATE(YEAR(AK$2),MONTH(AK$2),15),$AD$2,$AE$2,FALSE,DATE(YEAR($AD728),MONTH($AD728),1),DATE(YEAR($AE728),MONTH($AE728),28)),0)</f>
      </c>
      <c r="AL728" s="18">
        <f>IFERROR(_xlfn.BETA.DIST(DATE(YEAR(AL$2),MONTH(AL$2),15),$AD$2,$AE$2,FALSE,DATE(YEAR($AD728),MONTH($AD728),1),DATE(YEAR($AE728),MONTH($AE728),28)),0)</f>
      </c>
      <c r="AM728" s="18">
        <f>IFERROR(_xlfn.BETA.DIST(DATE(YEAR(AM$2),MONTH(AM$2),15),$AD$2,$AE$2,FALSE,DATE(YEAR($AD728),MONTH($AD728),1),DATE(YEAR($AE728),MONTH($AE728),28)),0)</f>
      </c>
      <c r="AN728" s="18">
        <f>IFERROR(_xlfn.BETA.DIST(DATE(YEAR(AN$2),MONTH(AN$2),15),$AD$2,$AE$2,FALSE,DATE(YEAR($AD728),MONTH($AD728),1),DATE(YEAR($AE728),MONTH($AE728),28)),0)</f>
      </c>
      <c r="AO728" s="18">
        <f>IFERROR(_xlfn.BETA.DIST(DATE(YEAR(AO$2),MONTH(AO$2),15),$AD$2,$AE$2,FALSE,DATE(YEAR($AD728),MONTH($AD728),1),DATE(YEAR($AE728),MONTH($AE728),28)),0)</f>
      </c>
      <c r="AP728" s="18">
        <f>IFERROR(_xlfn.BETA.DIST(DATE(YEAR(AP$2),MONTH(AP$2),15),$AD$2,$AE$2,FALSE,DATE(YEAR($AD728),MONTH($AD728),1),DATE(YEAR($AE728),MONTH($AE728),28)),0)</f>
      </c>
      <c r="AQ728" s="18">
        <f>IFERROR(_xlfn.BETA.DIST(DATE(YEAR(AQ$2),MONTH(AQ$2),15),$AD$2,$AE$2,FALSE,DATE(YEAR($AD728),MONTH($AD728),1),DATE(YEAR($AE728),MONTH($AE728),28)),0)</f>
      </c>
      <c r="AR728" s="18">
        <f>IFERROR(_xlfn.BETA.DIST(DATE(YEAR(AR$2),MONTH(AR$2),15),$AD$2,$AE$2,FALSE,DATE(YEAR($AD728),MONTH($AD728),1),DATE(YEAR($AE728),MONTH($AE728),28)),0)</f>
      </c>
      <c r="AS728" s="18">
        <f>IFERROR(_xlfn.BETA.DIST(DATE(YEAR(AS$2),MONTH(AS$2),15),$AD$2,$AE$2,FALSE,DATE(YEAR($AD728),MONTH($AD728),1),DATE(YEAR($AE728),MONTH($AE728),28)),0)</f>
      </c>
      <c r="AT728" s="18">
        <f>IFERROR(_xlfn.BETA.DIST(DATE(YEAR(AT$2),MONTH(AT$2),15),$AD$2,$AE$2,FALSE,DATE(YEAR($AD728),MONTH($AD728),1),DATE(YEAR($AE728),MONTH($AE728),28)),0)</f>
      </c>
      <c r="AU728" s="18">
        <f>IFERROR(_xlfn.BETA.DIST(DATE(YEAR(AU$2),MONTH(AU$2),15),$AD$2,$AE$2,FALSE,DATE(YEAR($AD728),MONTH($AD728),1),DATE(YEAR($AE728),MONTH($AE728),28)),0)</f>
      </c>
      <c r="AV728" s="18">
        <f>SUM(AG728:AU728)</f>
      </c>
      <c r="AW728" s="18">
        <f>IF(J728&lt;&gt;0,J728,IF($AV728=0,0,AG728/$AV728*$Z728))</f>
      </c>
      <c r="AX728" s="18">
        <f>IF(K728&lt;&gt;0,K728,IF($AV728=0,0,AH728/$AV728*$Z728))</f>
      </c>
      <c r="AY728" s="18">
        <f>IF(L728&lt;&gt;0,L728,IF($AV728=0,0,AI728/$AV728*$Z728))</f>
      </c>
      <c r="AZ728" s="18">
        <f>IF(M728&lt;&gt;0,M728,IF($AV728=0,0,AJ728/$AV728*$Z728))</f>
      </c>
      <c r="BA728" s="18">
        <f>IF(N728&lt;&gt;0,N728,IF($AV728=0,0,AK728/$AV728*$Z728))</f>
      </c>
      <c r="BB728" s="18">
        <f>IF(O728&lt;&gt;0,O728,IF($AV728=0,0,AL728/$AV728*$Z728))</f>
      </c>
      <c r="BC728" s="18">
        <f>IF(P728&lt;&gt;0,P728,IF($AV728=0,0,AM728/$AV728*$Z728))</f>
      </c>
      <c r="BD728" s="18">
        <f>IF(Q728&lt;&gt;0,Q728,IF($AV728=0,0,AN728/$AV728*$Z728))</f>
      </c>
      <c r="BE728" s="18">
        <f>IF(R728&lt;&gt;0,R728,IF($AV728=0,0,AO728/$AV728*$Z728))</f>
      </c>
      <c r="BF728" s="18">
        <f>IF(S728&lt;&gt;0,S728,IF($AV728=0,0,AP728/$AV728*$Z728))</f>
      </c>
      <c r="BG728" s="18">
        <f>IF(T728&lt;&gt;0,T728,IF($AV728=0,0,AQ728/$AV728*$Z728))</f>
      </c>
      <c r="BH728" s="18">
        <f>IF(U728&lt;&gt;0,U728,IF($AV728=0,0,AR728/$AV728*$Z728))</f>
      </c>
      <c r="BI728" s="18">
        <f>IF(V728&lt;&gt;0,V728,IF($AV728=0,0,AS728/$AV728*$Z728))</f>
      </c>
      <c r="BJ728" s="18">
        <f>IF(W728&lt;&gt;0,W728,IF($AV728=0,0,AT728/$AV728*$Z728))</f>
      </c>
      <c r="BK728" s="18">
        <f>IF(X728&lt;&gt;0,X728,IF($AV728=0,0,AU728/$AV728*$Z728))</f>
      </c>
      <c r="BL728" s="18">
        <f>SUM(AW728:BK728)</f>
      </c>
      <c r="BM728" s="18">
        <f>I728-BL728</f>
      </c>
    </row>
    <row r="729" outlineLevel="4">
      <c r="A729" s="5" t="str">
        <v>14.7.9</v>
      </c>
      <c r="B729" s="5" t="str">
        <v/>
      </c>
      <c r="C729" s="5" t="str">
        <v>BSPRELGENCP13</v>
      </c>
      <c r="D729" s="5" t="str">
        <v>BSPRELGENCP13</v>
      </c>
      <c r="E729" s="19">
        <f>IFERROR(_xlfn.XLOOKUP(F729,Assumptions!B:B,Assumptions!C:C),0)</f>
      </c>
      <c r="F729" s="5" t="str">
        <v>Site Delivery USD</v>
      </c>
      <c r="G729" s="5" t="str">
        <v/>
      </c>
      <c r="H729" s="18">
        <f>G727*E729</f>
      </c>
      <c r="I729" s="18">
        <f>H729*(1-0)</f>
      </c>
      <c r="J729" s="18">
        <v>0</v>
      </c>
      <c r="K729" s="18">
        <v>0</v>
      </c>
      <c r="L729" s="18">
        <v>0</v>
      </c>
      <c r="M729" s="18">
        <v>0</v>
      </c>
      <c r="N729" s="18">
        <v>0</v>
      </c>
      <c r="O729" s="18">
        <v>0</v>
      </c>
      <c r="P729" s="18">
        <v>0</v>
      </c>
      <c r="Q729" s="18">
        <v>0</v>
      </c>
      <c r="R729" s="18">
        <v>0</v>
      </c>
      <c r="S729" s="18">
        <v>0</v>
      </c>
      <c r="T729" s="18">
        <v>0</v>
      </c>
      <c r="U729" s="18">
        <v>0</v>
      </c>
      <c r="V729" s="18">
        <v>0</v>
      </c>
      <c r="W729" s="18">
        <v>0</v>
      </c>
      <c r="X729" s="18">
        <v>0</v>
      </c>
      <c r="Y729" s="18">
        <f>SUM(J729:X729)</f>
      </c>
      <c r="Z729" s="18">
        <f>I729-Y729</f>
      </c>
      <c r="AA729" s="20">
        <v>46295</v>
      </c>
      <c r="AB729" s="20">
        <v>46295</v>
      </c>
      <c r="AC729" s="18">
        <f>IFERROR(_xlfn.XLOOKUP(F729,Assumptions!B:B,Assumptions!D:D),0)</f>
      </c>
      <c r="AD729" s="20">
        <f>AA729+AC729</f>
      </c>
      <c r="AE729" s="20">
        <f>AC729+AB729</f>
      </c>
      <c r="AF729" s="5" t="str">
        <v/>
      </c>
      <c r="AG729" s="18">
        <f>IFERROR(_xlfn.BETA.DIST(DATE(YEAR(AG$2),MONTH(AG$2),15),$AD$2,$AE$2,FALSE,DATE(YEAR($AD729),MONTH($AD729),1),DATE(YEAR($AE729),MONTH($AE729),28)),0)</f>
      </c>
      <c r="AH729" s="18">
        <f>IFERROR(_xlfn.BETA.DIST(DATE(YEAR(AH$2),MONTH(AH$2),15),$AD$2,$AE$2,FALSE,DATE(YEAR($AD729),MONTH($AD729),1),DATE(YEAR($AE729),MONTH($AE729),28)),0)</f>
      </c>
      <c r="AI729" s="18">
        <f>IFERROR(_xlfn.BETA.DIST(DATE(YEAR(AI$2),MONTH(AI$2),15),$AD$2,$AE$2,FALSE,DATE(YEAR($AD729),MONTH($AD729),1),DATE(YEAR($AE729),MONTH($AE729),28)),0)</f>
      </c>
      <c r="AJ729" s="18">
        <f>IFERROR(_xlfn.BETA.DIST(DATE(YEAR(AJ$2),MONTH(AJ$2),15),$AD$2,$AE$2,FALSE,DATE(YEAR($AD729),MONTH($AD729),1),DATE(YEAR($AE729),MONTH($AE729),28)),0)</f>
      </c>
      <c r="AK729" s="18">
        <f>IFERROR(_xlfn.BETA.DIST(DATE(YEAR(AK$2),MONTH(AK$2),15),$AD$2,$AE$2,FALSE,DATE(YEAR($AD729),MONTH($AD729),1),DATE(YEAR($AE729),MONTH($AE729),28)),0)</f>
      </c>
      <c r="AL729" s="18">
        <f>IFERROR(_xlfn.BETA.DIST(DATE(YEAR(AL$2),MONTH(AL$2),15),$AD$2,$AE$2,FALSE,DATE(YEAR($AD729),MONTH($AD729),1),DATE(YEAR($AE729),MONTH($AE729),28)),0)</f>
      </c>
      <c r="AM729" s="18">
        <f>IFERROR(_xlfn.BETA.DIST(DATE(YEAR(AM$2),MONTH(AM$2),15),$AD$2,$AE$2,FALSE,DATE(YEAR($AD729),MONTH($AD729),1),DATE(YEAR($AE729),MONTH($AE729),28)),0)</f>
      </c>
      <c r="AN729" s="18">
        <f>IFERROR(_xlfn.BETA.DIST(DATE(YEAR(AN$2),MONTH(AN$2),15),$AD$2,$AE$2,FALSE,DATE(YEAR($AD729),MONTH($AD729),1),DATE(YEAR($AE729),MONTH($AE729),28)),0)</f>
      </c>
      <c r="AO729" s="18">
        <f>IFERROR(_xlfn.BETA.DIST(DATE(YEAR(AO$2),MONTH(AO$2),15),$AD$2,$AE$2,FALSE,DATE(YEAR($AD729),MONTH($AD729),1),DATE(YEAR($AE729),MONTH($AE729),28)),0)</f>
      </c>
      <c r="AP729" s="18">
        <f>IFERROR(_xlfn.BETA.DIST(DATE(YEAR(AP$2),MONTH(AP$2),15),$AD$2,$AE$2,FALSE,DATE(YEAR($AD729),MONTH($AD729),1),DATE(YEAR($AE729),MONTH($AE729),28)),0)</f>
      </c>
      <c r="AQ729" s="18">
        <f>IFERROR(_xlfn.BETA.DIST(DATE(YEAR(AQ$2),MONTH(AQ$2),15),$AD$2,$AE$2,FALSE,DATE(YEAR($AD729),MONTH($AD729),1),DATE(YEAR($AE729),MONTH($AE729),28)),0)</f>
      </c>
      <c r="AR729" s="18">
        <f>IFERROR(_xlfn.BETA.DIST(DATE(YEAR(AR$2),MONTH(AR$2),15),$AD$2,$AE$2,FALSE,DATE(YEAR($AD729),MONTH($AD729),1),DATE(YEAR($AE729),MONTH($AE729),28)),0)</f>
      </c>
      <c r="AS729" s="18">
        <f>IFERROR(_xlfn.BETA.DIST(DATE(YEAR(AS$2),MONTH(AS$2),15),$AD$2,$AE$2,FALSE,DATE(YEAR($AD729),MONTH($AD729),1),DATE(YEAR($AE729),MONTH($AE729),28)),0)</f>
      </c>
      <c r="AT729" s="18">
        <f>IFERROR(_xlfn.BETA.DIST(DATE(YEAR(AT$2),MONTH(AT$2),15),$AD$2,$AE$2,FALSE,DATE(YEAR($AD729),MONTH($AD729),1),DATE(YEAR($AE729),MONTH($AE729),28)),0)</f>
      </c>
      <c r="AU729" s="18">
        <f>IFERROR(_xlfn.BETA.DIST(DATE(YEAR(AU$2),MONTH(AU$2),15),$AD$2,$AE$2,FALSE,DATE(YEAR($AD729),MONTH($AD729),1),DATE(YEAR($AE729),MONTH($AE729),28)),0)</f>
      </c>
      <c r="AV729" s="18">
        <f>SUM(AG729:AU729)</f>
      </c>
      <c r="AW729" s="18">
        <f>IF(J729&lt;&gt;0,J729,IF($AV729=0,0,AG729/$AV729*$Z729))</f>
      </c>
      <c r="AX729" s="18">
        <f>IF(K729&lt;&gt;0,K729,IF($AV729=0,0,AH729/$AV729*$Z729))</f>
      </c>
      <c r="AY729" s="18">
        <f>IF(L729&lt;&gt;0,L729,IF($AV729=0,0,AI729/$AV729*$Z729))</f>
      </c>
      <c r="AZ729" s="18">
        <f>IF(M729&lt;&gt;0,M729,IF($AV729=0,0,AJ729/$AV729*$Z729))</f>
      </c>
      <c r="BA729" s="18">
        <f>IF(N729&lt;&gt;0,N729,IF($AV729=0,0,AK729/$AV729*$Z729))</f>
      </c>
      <c r="BB729" s="18">
        <f>IF(O729&lt;&gt;0,O729,IF($AV729=0,0,AL729/$AV729*$Z729))</f>
      </c>
      <c r="BC729" s="18">
        <f>IF(P729&lt;&gt;0,P729,IF($AV729=0,0,AM729/$AV729*$Z729))</f>
      </c>
      <c r="BD729" s="18">
        <f>IF(Q729&lt;&gt;0,Q729,IF($AV729=0,0,AN729/$AV729*$Z729))</f>
      </c>
      <c r="BE729" s="18">
        <f>IF(R729&lt;&gt;0,R729,IF($AV729=0,0,AO729/$AV729*$Z729))</f>
      </c>
      <c r="BF729" s="18">
        <f>IF(S729&lt;&gt;0,S729,IF($AV729=0,0,AP729/$AV729*$Z729))</f>
      </c>
      <c r="BG729" s="18">
        <f>IF(T729&lt;&gt;0,T729,IF($AV729=0,0,AQ729/$AV729*$Z729))</f>
      </c>
      <c r="BH729" s="18">
        <f>IF(U729&lt;&gt;0,U729,IF($AV729=0,0,AR729/$AV729*$Z729))</f>
      </c>
      <c r="BI729" s="18">
        <f>IF(V729&lt;&gt;0,V729,IF($AV729=0,0,AS729/$AV729*$Z729))</f>
      </c>
      <c r="BJ729" s="18">
        <f>IF(W729&lt;&gt;0,W729,IF($AV729=0,0,AT729/$AV729*$Z729))</f>
      </c>
      <c r="BK729" s="18">
        <f>IF(X729&lt;&gt;0,X729,IF($AV729=0,0,AU729/$AV729*$Z729))</f>
      </c>
      <c r="BL729" s="18">
        <f>SUM(AW729:BK729)</f>
      </c>
      <c r="BM729" s="18">
        <f>I729-BL729</f>
      </c>
    </row>
    <row r="730" outlineLevel="4">
      <c r="A730" s="5" t="str">
        <v>14.7.9</v>
      </c>
      <c r="B730" s="5" t="str">
        <v/>
      </c>
      <c r="C730" s="5" t="str">
        <v>BSKDGNGENGR07</v>
      </c>
      <c r="D730" s="5" t="str">
        <v>BSKDGNGENGR07</v>
      </c>
      <c r="E730" s="19">
        <f>IFERROR(_xlfn.XLOOKUP(F730,Assumptions!B:B,Assumptions!C:C),0)</f>
      </c>
      <c r="F730" s="5" t="str">
        <v>Retention</v>
      </c>
      <c r="G730" s="5" t="str">
        <v/>
      </c>
      <c r="H730" s="18">
        <f>G727*E730</f>
      </c>
      <c r="I730" s="18">
        <f>H730*(1-0)</f>
      </c>
      <c r="J730" s="18">
        <v>0</v>
      </c>
      <c r="K730" s="18">
        <v>0</v>
      </c>
      <c r="L730" s="18">
        <v>0</v>
      </c>
      <c r="M730" s="18">
        <v>0</v>
      </c>
      <c r="N730" s="18">
        <v>0</v>
      </c>
      <c r="O730" s="18">
        <v>0</v>
      </c>
      <c r="P730" s="18">
        <v>0</v>
      </c>
      <c r="Q730" s="18">
        <v>0</v>
      </c>
      <c r="R730" s="18">
        <v>0</v>
      </c>
      <c r="S730" s="18">
        <v>0</v>
      </c>
      <c r="T730" s="18">
        <v>0</v>
      </c>
      <c r="U730" s="18">
        <v>0</v>
      </c>
      <c r="V730" s="18">
        <v>0</v>
      </c>
      <c r="W730" s="18">
        <v>0</v>
      </c>
      <c r="X730" s="18">
        <v>0</v>
      </c>
      <c r="Y730" s="18">
        <f>SUM(J730:X730)</f>
      </c>
      <c r="Z730" s="18">
        <f>I730-Y730</f>
      </c>
      <c r="AA730" s="20">
        <v>46483</v>
      </c>
      <c r="AB730" s="20">
        <v>46483</v>
      </c>
      <c r="AC730" s="18">
        <f>IFERROR(_xlfn.XLOOKUP(F730,Assumptions!B:B,Assumptions!D:D),0)</f>
      </c>
      <c r="AD730" s="20">
        <f>AA730+AC730</f>
      </c>
      <c r="AE730" s="20">
        <f>AC730+AB730</f>
      </c>
      <c r="AF730" s="5" t="str">
        <v/>
      </c>
      <c r="AG730" s="18">
        <f>IFERROR(_xlfn.BETA.DIST(DATE(YEAR(AG$2),MONTH(AG$2),15),$AD$2,$AE$2,FALSE,DATE(YEAR($AD730),MONTH($AD730),1),DATE(YEAR($AE730),MONTH($AE730),28)),0)</f>
      </c>
      <c r="AH730" s="18">
        <f>IFERROR(_xlfn.BETA.DIST(DATE(YEAR(AH$2),MONTH(AH$2),15),$AD$2,$AE$2,FALSE,DATE(YEAR($AD730),MONTH($AD730),1),DATE(YEAR($AE730),MONTH($AE730),28)),0)</f>
      </c>
      <c r="AI730" s="18">
        <f>IFERROR(_xlfn.BETA.DIST(DATE(YEAR(AI$2),MONTH(AI$2),15),$AD$2,$AE$2,FALSE,DATE(YEAR($AD730),MONTH($AD730),1),DATE(YEAR($AE730),MONTH($AE730),28)),0)</f>
      </c>
      <c r="AJ730" s="18">
        <f>IFERROR(_xlfn.BETA.DIST(DATE(YEAR(AJ$2),MONTH(AJ$2),15),$AD$2,$AE$2,FALSE,DATE(YEAR($AD730),MONTH($AD730),1),DATE(YEAR($AE730),MONTH($AE730),28)),0)</f>
      </c>
      <c r="AK730" s="18">
        <f>IFERROR(_xlfn.BETA.DIST(DATE(YEAR(AK$2),MONTH(AK$2),15),$AD$2,$AE$2,FALSE,DATE(YEAR($AD730),MONTH($AD730),1),DATE(YEAR($AE730),MONTH($AE730),28)),0)</f>
      </c>
      <c r="AL730" s="18">
        <f>IFERROR(_xlfn.BETA.DIST(DATE(YEAR(AL$2),MONTH(AL$2),15),$AD$2,$AE$2,FALSE,DATE(YEAR($AD730),MONTH($AD730),1),DATE(YEAR($AE730),MONTH($AE730),28)),0)</f>
      </c>
      <c r="AM730" s="18">
        <f>IFERROR(_xlfn.BETA.DIST(DATE(YEAR(AM$2),MONTH(AM$2),15),$AD$2,$AE$2,FALSE,DATE(YEAR($AD730),MONTH($AD730),1),DATE(YEAR($AE730),MONTH($AE730),28)),0)</f>
      </c>
      <c r="AN730" s="18">
        <f>IFERROR(_xlfn.BETA.DIST(DATE(YEAR(AN$2),MONTH(AN$2),15),$AD$2,$AE$2,FALSE,DATE(YEAR($AD730),MONTH($AD730),1),DATE(YEAR($AE730),MONTH($AE730),28)),0)</f>
      </c>
      <c r="AO730" s="18">
        <f>IFERROR(_xlfn.BETA.DIST(DATE(YEAR(AO$2),MONTH(AO$2),15),$AD$2,$AE$2,FALSE,DATE(YEAR($AD730),MONTH($AD730),1),DATE(YEAR($AE730),MONTH($AE730),28)),0)</f>
      </c>
      <c r="AP730" s="18">
        <f>IFERROR(_xlfn.BETA.DIST(DATE(YEAR(AP$2),MONTH(AP$2),15),$AD$2,$AE$2,FALSE,DATE(YEAR($AD730),MONTH($AD730),1),DATE(YEAR($AE730),MONTH($AE730),28)),0)</f>
      </c>
      <c r="AQ730" s="18">
        <f>IFERROR(_xlfn.BETA.DIST(DATE(YEAR(AQ$2),MONTH(AQ$2),15),$AD$2,$AE$2,FALSE,DATE(YEAR($AD730),MONTH($AD730),1),DATE(YEAR($AE730),MONTH($AE730),28)),0)</f>
      </c>
      <c r="AR730" s="18">
        <f>IFERROR(_xlfn.BETA.DIST(DATE(YEAR(AR$2),MONTH(AR$2),15),$AD$2,$AE$2,FALSE,DATE(YEAR($AD730),MONTH($AD730),1),DATE(YEAR($AE730),MONTH($AE730),28)),0)</f>
      </c>
      <c r="AS730" s="18">
        <f>IFERROR(_xlfn.BETA.DIST(DATE(YEAR(AS$2),MONTH(AS$2),15),$AD$2,$AE$2,FALSE,DATE(YEAR($AD730),MONTH($AD730),1),DATE(YEAR($AE730),MONTH($AE730),28)),0)</f>
      </c>
      <c r="AT730" s="18">
        <f>IFERROR(_xlfn.BETA.DIST(DATE(YEAR(AT$2),MONTH(AT$2),15),$AD$2,$AE$2,FALSE,DATE(YEAR($AD730),MONTH($AD730),1),DATE(YEAR($AE730),MONTH($AE730),28)),0)</f>
      </c>
      <c r="AU730" s="18">
        <f>IFERROR(_xlfn.BETA.DIST(DATE(YEAR(AU$2),MONTH(AU$2),15),$AD$2,$AE$2,FALSE,DATE(YEAR($AD730),MONTH($AD730),1),DATE(YEAR($AE730),MONTH($AE730),28)),0)</f>
      </c>
      <c r="AV730" s="18">
        <f>SUM(AG730:AU730)</f>
      </c>
      <c r="AW730" s="18">
        <f>IF(J730&lt;&gt;0,J730,IF($AV730=0,0,AG730/$AV730*$Z730))</f>
      </c>
      <c r="AX730" s="18">
        <f>IF(K730&lt;&gt;0,K730,IF($AV730=0,0,AH730/$AV730*$Z730))</f>
      </c>
      <c r="AY730" s="18">
        <f>IF(L730&lt;&gt;0,L730,IF($AV730=0,0,AI730/$AV730*$Z730))</f>
      </c>
      <c r="AZ730" s="18">
        <f>IF(M730&lt;&gt;0,M730,IF($AV730=0,0,AJ730/$AV730*$Z730))</f>
      </c>
      <c r="BA730" s="18">
        <f>IF(N730&lt;&gt;0,N730,IF($AV730=0,0,AK730/$AV730*$Z730))</f>
      </c>
      <c r="BB730" s="18">
        <f>IF(O730&lt;&gt;0,O730,IF($AV730=0,0,AL730/$AV730*$Z730))</f>
      </c>
      <c r="BC730" s="18">
        <f>IF(P730&lt;&gt;0,P730,IF($AV730=0,0,AM730/$AV730*$Z730))</f>
      </c>
      <c r="BD730" s="18">
        <f>IF(Q730&lt;&gt;0,Q730,IF($AV730=0,0,AN730/$AV730*$Z730))</f>
      </c>
      <c r="BE730" s="18">
        <f>IF(R730&lt;&gt;0,R730,IF($AV730=0,0,AO730/$AV730*$Z730))</f>
      </c>
      <c r="BF730" s="18">
        <f>IF(S730&lt;&gt;0,S730,IF($AV730=0,0,AP730/$AV730*$Z730))</f>
      </c>
      <c r="BG730" s="18">
        <f>IF(T730&lt;&gt;0,T730,IF($AV730=0,0,AQ730/$AV730*$Z730))</f>
      </c>
      <c r="BH730" s="18">
        <f>IF(U730&lt;&gt;0,U730,IF($AV730=0,0,AR730/$AV730*$Z730))</f>
      </c>
      <c r="BI730" s="18">
        <f>IF(V730&lt;&gt;0,V730,IF($AV730=0,0,AS730/$AV730*$Z730))</f>
      </c>
      <c r="BJ730" s="18">
        <f>IF(W730&lt;&gt;0,W730,IF($AV730=0,0,AT730/$AV730*$Z730))</f>
      </c>
      <c r="BK730" s="18">
        <f>IF(X730&lt;&gt;0,X730,IF($AV730=0,0,AU730/$AV730*$Z730))</f>
      </c>
      <c r="BL730" s="18">
        <f>SUM(AW730:BK730)</f>
      </c>
      <c r="BM730" s="18">
        <f>I730-BL730</f>
      </c>
    </row>
    <row r="731" outlineLevel="3">
      <c r="A731" s="17" t="str">
        <v>14.7.01</v>
      </c>
      <c r="B731" s="17" t="str">
        <v/>
      </c>
      <c r="C731" s="17" t="str">
        <v/>
      </c>
      <c r="D731" s="17" t="str">
        <v/>
      </c>
      <c r="E731" s="17" t="str">
        <v>14.7.01</v>
      </c>
      <c r="F731" s="17" t="str">
        <v>One portable laptop</v>
      </c>
      <c r="G731" s="17">
        <v>883.44</v>
      </c>
      <c r="H731" s="17" t="str">
        <v/>
      </c>
      <c r="I731" s="17" t="str">
        <v/>
      </c>
      <c r="J731" s="17" t="str">
        <v/>
      </c>
      <c r="K731" s="17" t="str">
        <v/>
      </c>
      <c r="L731" s="17" t="str">
        <v/>
      </c>
      <c r="M731" s="17" t="str">
        <v/>
      </c>
      <c r="N731" s="17" t="str">
        <v/>
      </c>
      <c r="O731" s="17" t="str">
        <v/>
      </c>
      <c r="P731" s="17" t="str">
        <v/>
      </c>
      <c r="Q731" s="17" t="str">
        <v/>
      </c>
      <c r="R731" s="17" t="str">
        <v/>
      </c>
      <c r="S731" s="17" t="str">
        <v/>
      </c>
      <c r="T731" s="17" t="str">
        <v/>
      </c>
      <c r="U731" s="17" t="str">
        <v/>
      </c>
      <c r="V731" s="17" t="str">
        <v/>
      </c>
      <c r="W731" s="17" t="str">
        <v/>
      </c>
      <c r="X731" s="17" t="str">
        <v/>
      </c>
      <c r="Y731" s="17" t="str">
        <v/>
      </c>
      <c r="Z731" s="17" t="str">
        <v/>
      </c>
      <c r="AA731" s="17" t="str">
        <v/>
      </c>
      <c r="AB731" s="17" t="str">
        <v/>
      </c>
      <c r="AC731" s="17" t="str">
        <v/>
      </c>
      <c r="AD731" s="17" t="str">
        <v/>
      </c>
      <c r="AE731" s="17" t="str">
        <v/>
      </c>
      <c r="AF731" s="5" t="str">
        <v/>
      </c>
      <c r="AG731" s="18">
        <f>IFERROR(_xlfn.BETA.DIST(DATE(YEAR(AG$2),MONTH(AG$2),15),$AD$2,$AE$2,FALSE,DATE(YEAR($AD731),MONTH($AD731),1),DATE(YEAR($AE731),MONTH($AE731),28)),0)</f>
      </c>
      <c r="AH731" s="18">
        <f>IFERROR(_xlfn.BETA.DIST(DATE(YEAR(AH$2),MONTH(AH$2),15),$AD$2,$AE$2,FALSE,DATE(YEAR($AD731),MONTH($AD731),1),DATE(YEAR($AE731),MONTH($AE731),28)),0)</f>
      </c>
      <c r="AI731" s="18">
        <f>IFERROR(_xlfn.BETA.DIST(DATE(YEAR(AI$2),MONTH(AI$2),15),$AD$2,$AE$2,FALSE,DATE(YEAR($AD731),MONTH($AD731),1),DATE(YEAR($AE731),MONTH($AE731),28)),0)</f>
      </c>
      <c r="AJ731" s="18">
        <f>IFERROR(_xlfn.BETA.DIST(DATE(YEAR(AJ$2),MONTH(AJ$2),15),$AD$2,$AE$2,FALSE,DATE(YEAR($AD731),MONTH($AD731),1),DATE(YEAR($AE731),MONTH($AE731),28)),0)</f>
      </c>
      <c r="AK731" s="18">
        <f>IFERROR(_xlfn.BETA.DIST(DATE(YEAR(AK$2),MONTH(AK$2),15),$AD$2,$AE$2,FALSE,DATE(YEAR($AD731),MONTH($AD731),1),DATE(YEAR($AE731),MONTH($AE731),28)),0)</f>
      </c>
      <c r="AL731" s="18">
        <f>IFERROR(_xlfn.BETA.DIST(DATE(YEAR(AL$2),MONTH(AL$2),15),$AD$2,$AE$2,FALSE,DATE(YEAR($AD731),MONTH($AD731),1),DATE(YEAR($AE731),MONTH($AE731),28)),0)</f>
      </c>
      <c r="AM731" s="18">
        <f>IFERROR(_xlfn.BETA.DIST(DATE(YEAR(AM$2),MONTH(AM$2),15),$AD$2,$AE$2,FALSE,DATE(YEAR($AD731),MONTH($AD731),1),DATE(YEAR($AE731),MONTH($AE731),28)),0)</f>
      </c>
      <c r="AN731" s="18">
        <f>IFERROR(_xlfn.BETA.DIST(DATE(YEAR(AN$2),MONTH(AN$2),15),$AD$2,$AE$2,FALSE,DATE(YEAR($AD731),MONTH($AD731),1),DATE(YEAR($AE731),MONTH($AE731),28)),0)</f>
      </c>
      <c r="AO731" s="18">
        <f>IFERROR(_xlfn.BETA.DIST(DATE(YEAR(AO$2),MONTH(AO$2),15),$AD$2,$AE$2,FALSE,DATE(YEAR($AD731),MONTH($AD731),1),DATE(YEAR($AE731),MONTH($AE731),28)),0)</f>
      </c>
      <c r="AP731" s="18">
        <f>IFERROR(_xlfn.BETA.DIST(DATE(YEAR(AP$2),MONTH(AP$2),15),$AD$2,$AE$2,FALSE,DATE(YEAR($AD731),MONTH($AD731),1),DATE(YEAR($AE731),MONTH($AE731),28)),0)</f>
      </c>
      <c r="AQ731" s="18">
        <f>IFERROR(_xlfn.BETA.DIST(DATE(YEAR(AQ$2),MONTH(AQ$2),15),$AD$2,$AE$2,FALSE,DATE(YEAR($AD731),MONTH($AD731),1),DATE(YEAR($AE731),MONTH($AE731),28)),0)</f>
      </c>
      <c r="AR731" s="18">
        <f>IFERROR(_xlfn.BETA.DIST(DATE(YEAR(AR$2),MONTH(AR$2),15),$AD$2,$AE$2,FALSE,DATE(YEAR($AD731),MONTH($AD731),1),DATE(YEAR($AE731),MONTH($AE731),28)),0)</f>
      </c>
      <c r="AS731" s="18">
        <f>IFERROR(_xlfn.BETA.DIST(DATE(YEAR(AS$2),MONTH(AS$2),15),$AD$2,$AE$2,FALSE,DATE(YEAR($AD731),MONTH($AD731),1),DATE(YEAR($AE731),MONTH($AE731),28)),0)</f>
      </c>
      <c r="AT731" s="18">
        <f>IFERROR(_xlfn.BETA.DIST(DATE(YEAR(AT$2),MONTH(AT$2),15),$AD$2,$AE$2,FALSE,DATE(YEAR($AD731),MONTH($AD731),1),DATE(YEAR($AE731),MONTH($AE731),28)),0)</f>
      </c>
      <c r="AU731" s="18">
        <f>IFERROR(_xlfn.BETA.DIST(DATE(YEAR(AU$2),MONTH(AU$2),15),$AD$2,$AE$2,FALSE,DATE(YEAR($AD731),MONTH($AD731),1),DATE(YEAR($AE731),MONTH($AE731),28)),0)</f>
      </c>
      <c r="AV731" s="18">
        <f>SUM(AG731:AU731)</f>
      </c>
      <c r="AW731" s="18">
        <f>IF(J731&lt;&gt;0,J731,IF($AV731=0,0,AG731/$AV731*$Z731))</f>
      </c>
      <c r="AX731" s="18">
        <f>IF(K731&lt;&gt;0,K731,IF($AV731=0,0,AH731/$AV731*$Z731))</f>
      </c>
      <c r="AY731" s="18">
        <f>IF(L731&lt;&gt;0,L731,IF($AV731=0,0,AI731/$AV731*$Z731))</f>
      </c>
      <c r="AZ731" s="18">
        <f>IF(M731&lt;&gt;0,M731,IF($AV731=0,0,AJ731/$AV731*$Z731))</f>
      </c>
      <c r="BA731" s="18">
        <f>IF(N731&lt;&gt;0,N731,IF($AV731=0,0,AK731/$AV731*$Z731))</f>
      </c>
      <c r="BB731" s="18">
        <f>IF(O731&lt;&gt;0,O731,IF($AV731=0,0,AL731/$AV731*$Z731))</f>
      </c>
      <c r="BC731" s="18">
        <f>IF(P731&lt;&gt;0,P731,IF($AV731=0,0,AM731/$AV731*$Z731))</f>
      </c>
      <c r="BD731" s="18">
        <f>IF(Q731&lt;&gt;0,Q731,IF($AV731=0,0,AN731/$AV731*$Z731))</f>
      </c>
      <c r="BE731" s="18">
        <f>IF(R731&lt;&gt;0,R731,IF($AV731=0,0,AO731/$AV731*$Z731))</f>
      </c>
      <c r="BF731" s="18">
        <f>IF(S731&lt;&gt;0,S731,IF($AV731=0,0,AP731/$AV731*$Z731))</f>
      </c>
      <c r="BG731" s="18">
        <f>IF(T731&lt;&gt;0,T731,IF($AV731=0,0,AQ731/$AV731*$Z731))</f>
      </c>
      <c r="BH731" s="18">
        <f>IF(U731&lt;&gt;0,U731,IF($AV731=0,0,AR731/$AV731*$Z731))</f>
      </c>
      <c r="BI731" s="18">
        <f>IF(V731&lt;&gt;0,V731,IF($AV731=0,0,AS731/$AV731*$Z731))</f>
      </c>
      <c r="BJ731" s="18">
        <f>IF(W731&lt;&gt;0,W731,IF($AV731=0,0,AT731/$AV731*$Z731))</f>
      </c>
      <c r="BK731" s="18">
        <f>IF(X731&lt;&gt;0,X731,IF($AV731=0,0,AU731/$AV731*$Z731))</f>
      </c>
      <c r="BL731" s="18">
        <f>SUM(AW731:BK731)</f>
      </c>
      <c r="BM731" s="17" t="str">
        <v/>
      </c>
    </row>
    <row r="732" outlineLevel="4">
      <c r="A732" s="5" t="str">
        <v>14.7.01</v>
      </c>
      <c r="B732" s="5" t="str">
        <v/>
      </c>
      <c r="C732" s="5" t="str">
        <v>BSKDGNGENGR05</v>
      </c>
      <c r="D732" s="5" t="str">
        <v>BSKDGNGENGR05</v>
      </c>
      <c r="E732" s="19">
        <f>IFERROR(_xlfn.XLOOKUP(F732,Assumptions!B:B,Assumptions!C:C),0)</f>
      </c>
      <c r="F732" s="5" t="str">
        <v>Advanced Payment</v>
      </c>
      <c r="G732" s="5" t="str">
        <v/>
      </c>
      <c r="H732" s="18">
        <f>G731*E732</f>
      </c>
      <c r="I732" s="18">
        <f>H732*(1-0)</f>
      </c>
      <c r="J732" s="18">
        <v>0</v>
      </c>
      <c r="K732" s="18">
        <v>0</v>
      </c>
      <c r="L732" s="18">
        <v>0</v>
      </c>
      <c r="M732" s="18">
        <v>0</v>
      </c>
      <c r="N732" s="18">
        <v>0</v>
      </c>
      <c r="O732" s="18">
        <v>0</v>
      </c>
      <c r="P732" s="18">
        <v>0</v>
      </c>
      <c r="Q732" s="18">
        <v>0</v>
      </c>
      <c r="R732" s="18">
        <v>0</v>
      </c>
      <c r="S732" s="18">
        <v>0</v>
      </c>
      <c r="T732" s="18">
        <v>0</v>
      </c>
      <c r="U732" s="18">
        <v>0</v>
      </c>
      <c r="V732" s="18">
        <v>0</v>
      </c>
      <c r="W732" s="18">
        <v>0</v>
      </c>
      <c r="X732" s="18">
        <v>0</v>
      </c>
      <c r="Y732" s="18">
        <f>SUM(J732:X732)</f>
      </c>
      <c r="Z732" s="18">
        <f>I732-Y732</f>
      </c>
      <c r="AA732" s="20">
        <v>46026</v>
      </c>
      <c r="AB732" s="20">
        <v>46026</v>
      </c>
      <c r="AC732" s="18">
        <f>IFERROR(_xlfn.XLOOKUP(F732,Assumptions!B:B,Assumptions!D:D),0)</f>
      </c>
      <c r="AD732" s="20">
        <f>AA732+AC732</f>
      </c>
      <c r="AE732" s="20">
        <f>AC732+AB732</f>
      </c>
      <c r="AF732" s="5" t="str">
        <v/>
      </c>
      <c r="AG732" s="18">
        <f>IFERROR(_xlfn.BETA.DIST(DATE(YEAR(AG$2),MONTH(AG$2),15),$AD$2,$AE$2,FALSE,DATE(YEAR($AD732),MONTH($AD732),1),DATE(YEAR($AE732),MONTH($AE732),28)),0)</f>
      </c>
      <c r="AH732" s="18">
        <f>IFERROR(_xlfn.BETA.DIST(DATE(YEAR(AH$2),MONTH(AH$2),15),$AD$2,$AE$2,FALSE,DATE(YEAR($AD732),MONTH($AD732),1),DATE(YEAR($AE732),MONTH($AE732),28)),0)</f>
      </c>
      <c r="AI732" s="18">
        <f>IFERROR(_xlfn.BETA.DIST(DATE(YEAR(AI$2),MONTH(AI$2),15),$AD$2,$AE$2,FALSE,DATE(YEAR($AD732),MONTH($AD732),1),DATE(YEAR($AE732),MONTH($AE732),28)),0)</f>
      </c>
      <c r="AJ732" s="18">
        <f>IFERROR(_xlfn.BETA.DIST(DATE(YEAR(AJ$2),MONTH(AJ$2),15),$AD$2,$AE$2,FALSE,DATE(YEAR($AD732),MONTH($AD732),1),DATE(YEAR($AE732),MONTH($AE732),28)),0)</f>
      </c>
      <c r="AK732" s="18">
        <f>IFERROR(_xlfn.BETA.DIST(DATE(YEAR(AK$2),MONTH(AK$2),15),$AD$2,$AE$2,FALSE,DATE(YEAR($AD732),MONTH($AD732),1),DATE(YEAR($AE732),MONTH($AE732),28)),0)</f>
      </c>
      <c r="AL732" s="18">
        <f>IFERROR(_xlfn.BETA.DIST(DATE(YEAR(AL$2),MONTH(AL$2),15),$AD$2,$AE$2,FALSE,DATE(YEAR($AD732),MONTH($AD732),1),DATE(YEAR($AE732),MONTH($AE732),28)),0)</f>
      </c>
      <c r="AM732" s="18">
        <f>IFERROR(_xlfn.BETA.DIST(DATE(YEAR(AM$2),MONTH(AM$2),15),$AD$2,$AE$2,FALSE,DATE(YEAR($AD732),MONTH($AD732),1),DATE(YEAR($AE732),MONTH($AE732),28)),0)</f>
      </c>
      <c r="AN732" s="18">
        <f>IFERROR(_xlfn.BETA.DIST(DATE(YEAR(AN$2),MONTH(AN$2),15),$AD$2,$AE$2,FALSE,DATE(YEAR($AD732),MONTH($AD732),1),DATE(YEAR($AE732),MONTH($AE732),28)),0)</f>
      </c>
      <c r="AO732" s="18">
        <f>IFERROR(_xlfn.BETA.DIST(DATE(YEAR(AO$2),MONTH(AO$2),15),$AD$2,$AE$2,FALSE,DATE(YEAR($AD732),MONTH($AD732),1),DATE(YEAR($AE732),MONTH($AE732),28)),0)</f>
      </c>
      <c r="AP732" s="18">
        <f>IFERROR(_xlfn.BETA.DIST(DATE(YEAR(AP$2),MONTH(AP$2),15),$AD$2,$AE$2,FALSE,DATE(YEAR($AD732),MONTH($AD732),1),DATE(YEAR($AE732),MONTH($AE732),28)),0)</f>
      </c>
      <c r="AQ732" s="18">
        <f>IFERROR(_xlfn.BETA.DIST(DATE(YEAR(AQ$2),MONTH(AQ$2),15),$AD$2,$AE$2,FALSE,DATE(YEAR($AD732),MONTH($AD732),1),DATE(YEAR($AE732),MONTH($AE732),28)),0)</f>
      </c>
      <c r="AR732" s="18">
        <f>IFERROR(_xlfn.BETA.DIST(DATE(YEAR(AR$2),MONTH(AR$2),15),$AD$2,$AE$2,FALSE,DATE(YEAR($AD732),MONTH($AD732),1),DATE(YEAR($AE732),MONTH($AE732),28)),0)</f>
      </c>
      <c r="AS732" s="18">
        <f>IFERROR(_xlfn.BETA.DIST(DATE(YEAR(AS$2),MONTH(AS$2),15),$AD$2,$AE$2,FALSE,DATE(YEAR($AD732),MONTH($AD732),1),DATE(YEAR($AE732),MONTH($AE732),28)),0)</f>
      </c>
      <c r="AT732" s="18">
        <f>IFERROR(_xlfn.BETA.DIST(DATE(YEAR(AT$2),MONTH(AT$2),15),$AD$2,$AE$2,FALSE,DATE(YEAR($AD732),MONTH($AD732),1),DATE(YEAR($AE732),MONTH($AE732),28)),0)</f>
      </c>
      <c r="AU732" s="18">
        <f>IFERROR(_xlfn.BETA.DIST(DATE(YEAR(AU$2),MONTH(AU$2),15),$AD$2,$AE$2,FALSE,DATE(YEAR($AD732),MONTH($AD732),1),DATE(YEAR($AE732),MONTH($AE732),28)),0)</f>
      </c>
      <c r="AV732" s="18">
        <f>SUM(AG732:AU732)</f>
      </c>
      <c r="AW732" s="18">
        <f>IF(J732&lt;&gt;0,J732,IF($AV732=0,0,AG732/$AV732*$Z732))</f>
      </c>
      <c r="AX732" s="18">
        <f>IF(K732&lt;&gt;0,K732,IF($AV732=0,0,AH732/$AV732*$Z732))</f>
      </c>
      <c r="AY732" s="18">
        <f>IF(L732&lt;&gt;0,L732,IF($AV732=0,0,AI732/$AV732*$Z732))</f>
      </c>
      <c r="AZ732" s="18">
        <f>IF(M732&lt;&gt;0,M732,IF($AV732=0,0,AJ732/$AV732*$Z732))</f>
      </c>
      <c r="BA732" s="18">
        <f>IF(N732&lt;&gt;0,N732,IF($AV732=0,0,AK732/$AV732*$Z732))</f>
      </c>
      <c r="BB732" s="18">
        <f>IF(O732&lt;&gt;0,O732,IF($AV732=0,0,AL732/$AV732*$Z732))</f>
      </c>
      <c r="BC732" s="18">
        <f>IF(P732&lt;&gt;0,P732,IF($AV732=0,0,AM732/$AV732*$Z732))</f>
      </c>
      <c r="BD732" s="18">
        <f>IF(Q732&lt;&gt;0,Q732,IF($AV732=0,0,AN732/$AV732*$Z732))</f>
      </c>
      <c r="BE732" s="18">
        <f>IF(R732&lt;&gt;0,R732,IF($AV732=0,0,AO732/$AV732*$Z732))</f>
      </c>
      <c r="BF732" s="18">
        <f>IF(S732&lt;&gt;0,S732,IF($AV732=0,0,AP732/$AV732*$Z732))</f>
      </c>
      <c r="BG732" s="18">
        <f>IF(T732&lt;&gt;0,T732,IF($AV732=0,0,AQ732/$AV732*$Z732))</f>
      </c>
      <c r="BH732" s="18">
        <f>IF(U732&lt;&gt;0,U732,IF($AV732=0,0,AR732/$AV732*$Z732))</f>
      </c>
      <c r="BI732" s="18">
        <f>IF(V732&lt;&gt;0,V732,IF($AV732=0,0,AS732/$AV732*$Z732))</f>
      </c>
      <c r="BJ732" s="18">
        <f>IF(W732&lt;&gt;0,W732,IF($AV732=0,0,AT732/$AV732*$Z732))</f>
      </c>
      <c r="BK732" s="18">
        <f>IF(X732&lt;&gt;0,X732,IF($AV732=0,0,AU732/$AV732*$Z732))</f>
      </c>
      <c r="BL732" s="18">
        <f>SUM(AW732:BK732)</f>
      </c>
      <c r="BM732" s="18">
        <f>I732-BL732</f>
      </c>
    </row>
    <row r="733" outlineLevel="4">
      <c r="A733" s="5" t="str">
        <v>14.7.01</v>
      </c>
      <c r="B733" s="5" t="str">
        <v/>
      </c>
      <c r="C733" s="5" t="str">
        <v>BSPRELGENCP13</v>
      </c>
      <c r="D733" s="5" t="str">
        <v>BSPRELGENCP13</v>
      </c>
      <c r="E733" s="19">
        <f>IFERROR(_xlfn.XLOOKUP(F733,Assumptions!B:B,Assumptions!C:C),0)</f>
      </c>
      <c r="F733" s="5" t="str">
        <v>Site Delivery USD</v>
      </c>
      <c r="G733" s="5" t="str">
        <v/>
      </c>
      <c r="H733" s="18">
        <f>G731*E733</f>
      </c>
      <c r="I733" s="18">
        <f>H733*(1-0)</f>
      </c>
      <c r="J733" s="18">
        <v>0</v>
      </c>
      <c r="K733" s="18">
        <v>0</v>
      </c>
      <c r="L733" s="18">
        <v>0</v>
      </c>
      <c r="M733" s="18">
        <v>0</v>
      </c>
      <c r="N733" s="18">
        <v>0</v>
      </c>
      <c r="O733" s="18">
        <v>0</v>
      </c>
      <c r="P733" s="18">
        <v>0</v>
      </c>
      <c r="Q733" s="18">
        <v>0</v>
      </c>
      <c r="R733" s="18">
        <v>0</v>
      </c>
      <c r="S733" s="18">
        <v>0</v>
      </c>
      <c r="T733" s="18">
        <v>0</v>
      </c>
      <c r="U733" s="18">
        <v>0</v>
      </c>
      <c r="V733" s="18">
        <v>0</v>
      </c>
      <c r="W733" s="18">
        <v>0</v>
      </c>
      <c r="X733" s="18">
        <v>0</v>
      </c>
      <c r="Y733" s="18">
        <f>SUM(J733:X733)</f>
      </c>
      <c r="Z733" s="18">
        <f>I733-Y733</f>
      </c>
      <c r="AA733" s="20">
        <v>46295</v>
      </c>
      <c r="AB733" s="20">
        <v>46295</v>
      </c>
      <c r="AC733" s="18">
        <f>IFERROR(_xlfn.XLOOKUP(F733,Assumptions!B:B,Assumptions!D:D),0)</f>
      </c>
      <c r="AD733" s="20">
        <f>AA733+AC733</f>
      </c>
      <c r="AE733" s="20">
        <f>AC733+AB733</f>
      </c>
      <c r="AF733" s="5" t="str">
        <v/>
      </c>
      <c r="AG733" s="18">
        <f>IFERROR(_xlfn.BETA.DIST(DATE(YEAR(AG$2),MONTH(AG$2),15),$AD$2,$AE$2,FALSE,DATE(YEAR($AD733),MONTH($AD733),1),DATE(YEAR($AE733),MONTH($AE733),28)),0)</f>
      </c>
      <c r="AH733" s="18">
        <f>IFERROR(_xlfn.BETA.DIST(DATE(YEAR(AH$2),MONTH(AH$2),15),$AD$2,$AE$2,FALSE,DATE(YEAR($AD733),MONTH($AD733),1),DATE(YEAR($AE733),MONTH($AE733),28)),0)</f>
      </c>
      <c r="AI733" s="18">
        <f>IFERROR(_xlfn.BETA.DIST(DATE(YEAR(AI$2),MONTH(AI$2),15),$AD$2,$AE$2,FALSE,DATE(YEAR($AD733),MONTH($AD733),1),DATE(YEAR($AE733),MONTH($AE733),28)),0)</f>
      </c>
      <c r="AJ733" s="18">
        <f>IFERROR(_xlfn.BETA.DIST(DATE(YEAR(AJ$2),MONTH(AJ$2),15),$AD$2,$AE$2,FALSE,DATE(YEAR($AD733),MONTH($AD733),1),DATE(YEAR($AE733),MONTH($AE733),28)),0)</f>
      </c>
      <c r="AK733" s="18">
        <f>IFERROR(_xlfn.BETA.DIST(DATE(YEAR(AK$2),MONTH(AK$2),15),$AD$2,$AE$2,FALSE,DATE(YEAR($AD733),MONTH($AD733),1),DATE(YEAR($AE733),MONTH($AE733),28)),0)</f>
      </c>
      <c r="AL733" s="18">
        <f>IFERROR(_xlfn.BETA.DIST(DATE(YEAR(AL$2),MONTH(AL$2),15),$AD$2,$AE$2,FALSE,DATE(YEAR($AD733),MONTH($AD733),1),DATE(YEAR($AE733),MONTH($AE733),28)),0)</f>
      </c>
      <c r="AM733" s="18">
        <f>IFERROR(_xlfn.BETA.DIST(DATE(YEAR(AM$2),MONTH(AM$2),15),$AD$2,$AE$2,FALSE,DATE(YEAR($AD733),MONTH($AD733),1),DATE(YEAR($AE733),MONTH($AE733),28)),0)</f>
      </c>
      <c r="AN733" s="18">
        <f>IFERROR(_xlfn.BETA.DIST(DATE(YEAR(AN$2),MONTH(AN$2),15),$AD$2,$AE$2,FALSE,DATE(YEAR($AD733),MONTH($AD733),1),DATE(YEAR($AE733),MONTH($AE733),28)),0)</f>
      </c>
      <c r="AO733" s="18">
        <f>IFERROR(_xlfn.BETA.DIST(DATE(YEAR(AO$2),MONTH(AO$2),15),$AD$2,$AE$2,FALSE,DATE(YEAR($AD733),MONTH($AD733),1),DATE(YEAR($AE733),MONTH($AE733),28)),0)</f>
      </c>
      <c r="AP733" s="18">
        <f>IFERROR(_xlfn.BETA.DIST(DATE(YEAR(AP$2),MONTH(AP$2),15),$AD$2,$AE$2,FALSE,DATE(YEAR($AD733),MONTH($AD733),1),DATE(YEAR($AE733),MONTH($AE733),28)),0)</f>
      </c>
      <c r="AQ733" s="18">
        <f>IFERROR(_xlfn.BETA.DIST(DATE(YEAR(AQ$2),MONTH(AQ$2),15),$AD$2,$AE$2,FALSE,DATE(YEAR($AD733),MONTH($AD733),1),DATE(YEAR($AE733),MONTH($AE733),28)),0)</f>
      </c>
      <c r="AR733" s="18">
        <f>IFERROR(_xlfn.BETA.DIST(DATE(YEAR(AR$2),MONTH(AR$2),15),$AD$2,$AE$2,FALSE,DATE(YEAR($AD733),MONTH($AD733),1),DATE(YEAR($AE733),MONTH($AE733),28)),0)</f>
      </c>
      <c r="AS733" s="18">
        <f>IFERROR(_xlfn.BETA.DIST(DATE(YEAR(AS$2),MONTH(AS$2),15),$AD$2,$AE$2,FALSE,DATE(YEAR($AD733),MONTH($AD733),1),DATE(YEAR($AE733),MONTH($AE733),28)),0)</f>
      </c>
      <c r="AT733" s="18">
        <f>IFERROR(_xlfn.BETA.DIST(DATE(YEAR(AT$2),MONTH(AT$2),15),$AD$2,$AE$2,FALSE,DATE(YEAR($AD733),MONTH($AD733),1),DATE(YEAR($AE733),MONTH($AE733),28)),0)</f>
      </c>
      <c r="AU733" s="18">
        <f>IFERROR(_xlfn.BETA.DIST(DATE(YEAR(AU$2),MONTH(AU$2),15),$AD$2,$AE$2,FALSE,DATE(YEAR($AD733),MONTH($AD733),1),DATE(YEAR($AE733),MONTH($AE733),28)),0)</f>
      </c>
      <c r="AV733" s="18">
        <f>SUM(AG733:AU733)</f>
      </c>
      <c r="AW733" s="18">
        <f>IF(J733&lt;&gt;0,J733,IF($AV733=0,0,AG733/$AV733*$Z733))</f>
      </c>
      <c r="AX733" s="18">
        <f>IF(K733&lt;&gt;0,K733,IF($AV733=0,0,AH733/$AV733*$Z733))</f>
      </c>
      <c r="AY733" s="18">
        <f>IF(L733&lt;&gt;0,L733,IF($AV733=0,0,AI733/$AV733*$Z733))</f>
      </c>
      <c r="AZ733" s="18">
        <f>IF(M733&lt;&gt;0,M733,IF($AV733=0,0,AJ733/$AV733*$Z733))</f>
      </c>
      <c r="BA733" s="18">
        <f>IF(N733&lt;&gt;0,N733,IF($AV733=0,0,AK733/$AV733*$Z733))</f>
      </c>
      <c r="BB733" s="18">
        <f>IF(O733&lt;&gt;0,O733,IF($AV733=0,0,AL733/$AV733*$Z733))</f>
      </c>
      <c r="BC733" s="18">
        <f>IF(P733&lt;&gt;0,P733,IF($AV733=0,0,AM733/$AV733*$Z733))</f>
      </c>
      <c r="BD733" s="18">
        <f>IF(Q733&lt;&gt;0,Q733,IF($AV733=0,0,AN733/$AV733*$Z733))</f>
      </c>
      <c r="BE733" s="18">
        <f>IF(R733&lt;&gt;0,R733,IF($AV733=0,0,AO733/$AV733*$Z733))</f>
      </c>
      <c r="BF733" s="18">
        <f>IF(S733&lt;&gt;0,S733,IF($AV733=0,0,AP733/$AV733*$Z733))</f>
      </c>
      <c r="BG733" s="18">
        <f>IF(T733&lt;&gt;0,T733,IF($AV733=0,0,AQ733/$AV733*$Z733))</f>
      </c>
      <c r="BH733" s="18">
        <f>IF(U733&lt;&gt;0,U733,IF($AV733=0,0,AR733/$AV733*$Z733))</f>
      </c>
      <c r="BI733" s="18">
        <f>IF(V733&lt;&gt;0,V733,IF($AV733=0,0,AS733/$AV733*$Z733))</f>
      </c>
      <c r="BJ733" s="18">
        <f>IF(W733&lt;&gt;0,W733,IF($AV733=0,0,AT733/$AV733*$Z733))</f>
      </c>
      <c r="BK733" s="18">
        <f>IF(X733&lt;&gt;0,X733,IF($AV733=0,0,AU733/$AV733*$Z733))</f>
      </c>
      <c r="BL733" s="18">
        <f>SUM(AW733:BK733)</f>
      </c>
      <c r="BM733" s="18">
        <f>I733-BL733</f>
      </c>
    </row>
    <row r="734" outlineLevel="4">
      <c r="A734" s="5" t="str">
        <v>14.7.01</v>
      </c>
      <c r="B734" s="5" t="str">
        <v/>
      </c>
      <c r="C734" s="5" t="str">
        <v>BSKDGNGENGR07</v>
      </c>
      <c r="D734" s="5" t="str">
        <v>BSKDGNGENGR07</v>
      </c>
      <c r="E734" s="19">
        <f>IFERROR(_xlfn.XLOOKUP(F734,Assumptions!B:B,Assumptions!C:C),0)</f>
      </c>
      <c r="F734" s="5" t="str">
        <v>Retention</v>
      </c>
      <c r="G734" s="5" t="str">
        <v/>
      </c>
      <c r="H734" s="18">
        <f>G731*E734</f>
      </c>
      <c r="I734" s="18">
        <f>H734*(1-0)</f>
      </c>
      <c r="J734" s="18">
        <v>0</v>
      </c>
      <c r="K734" s="18">
        <v>0</v>
      </c>
      <c r="L734" s="18">
        <v>0</v>
      </c>
      <c r="M734" s="18">
        <v>0</v>
      </c>
      <c r="N734" s="18">
        <v>0</v>
      </c>
      <c r="O734" s="18">
        <v>0</v>
      </c>
      <c r="P734" s="18">
        <v>0</v>
      </c>
      <c r="Q734" s="18">
        <v>0</v>
      </c>
      <c r="R734" s="18">
        <v>0</v>
      </c>
      <c r="S734" s="18">
        <v>0</v>
      </c>
      <c r="T734" s="18">
        <v>0</v>
      </c>
      <c r="U734" s="18">
        <v>0</v>
      </c>
      <c r="V734" s="18">
        <v>0</v>
      </c>
      <c r="W734" s="18">
        <v>0</v>
      </c>
      <c r="X734" s="18">
        <v>0</v>
      </c>
      <c r="Y734" s="18">
        <f>SUM(J734:X734)</f>
      </c>
      <c r="Z734" s="18">
        <f>I734-Y734</f>
      </c>
      <c r="AA734" s="20">
        <v>46483</v>
      </c>
      <c r="AB734" s="20">
        <v>46483</v>
      </c>
      <c r="AC734" s="18">
        <f>IFERROR(_xlfn.XLOOKUP(F734,Assumptions!B:B,Assumptions!D:D),0)</f>
      </c>
      <c r="AD734" s="20">
        <f>AA734+AC734</f>
      </c>
      <c r="AE734" s="20">
        <f>AC734+AB734</f>
      </c>
      <c r="AF734" s="5" t="str">
        <v/>
      </c>
      <c r="AG734" s="18">
        <f>IFERROR(_xlfn.BETA.DIST(DATE(YEAR(AG$2),MONTH(AG$2),15),$AD$2,$AE$2,FALSE,DATE(YEAR($AD734),MONTH($AD734),1),DATE(YEAR($AE734),MONTH($AE734),28)),0)</f>
      </c>
      <c r="AH734" s="18">
        <f>IFERROR(_xlfn.BETA.DIST(DATE(YEAR(AH$2),MONTH(AH$2),15),$AD$2,$AE$2,FALSE,DATE(YEAR($AD734),MONTH($AD734),1),DATE(YEAR($AE734),MONTH($AE734),28)),0)</f>
      </c>
      <c r="AI734" s="18">
        <f>IFERROR(_xlfn.BETA.DIST(DATE(YEAR(AI$2),MONTH(AI$2),15),$AD$2,$AE$2,FALSE,DATE(YEAR($AD734),MONTH($AD734),1),DATE(YEAR($AE734),MONTH($AE734),28)),0)</f>
      </c>
      <c r="AJ734" s="18">
        <f>IFERROR(_xlfn.BETA.DIST(DATE(YEAR(AJ$2),MONTH(AJ$2),15),$AD$2,$AE$2,FALSE,DATE(YEAR($AD734),MONTH($AD734),1),DATE(YEAR($AE734),MONTH($AE734),28)),0)</f>
      </c>
      <c r="AK734" s="18">
        <f>IFERROR(_xlfn.BETA.DIST(DATE(YEAR(AK$2),MONTH(AK$2),15),$AD$2,$AE$2,FALSE,DATE(YEAR($AD734),MONTH($AD734),1),DATE(YEAR($AE734),MONTH($AE734),28)),0)</f>
      </c>
      <c r="AL734" s="18">
        <f>IFERROR(_xlfn.BETA.DIST(DATE(YEAR(AL$2),MONTH(AL$2),15),$AD$2,$AE$2,FALSE,DATE(YEAR($AD734),MONTH($AD734),1),DATE(YEAR($AE734),MONTH($AE734),28)),0)</f>
      </c>
      <c r="AM734" s="18">
        <f>IFERROR(_xlfn.BETA.DIST(DATE(YEAR(AM$2),MONTH(AM$2),15),$AD$2,$AE$2,FALSE,DATE(YEAR($AD734),MONTH($AD734),1),DATE(YEAR($AE734),MONTH($AE734),28)),0)</f>
      </c>
      <c r="AN734" s="18">
        <f>IFERROR(_xlfn.BETA.DIST(DATE(YEAR(AN$2),MONTH(AN$2),15),$AD$2,$AE$2,FALSE,DATE(YEAR($AD734),MONTH($AD734),1),DATE(YEAR($AE734),MONTH($AE734),28)),0)</f>
      </c>
      <c r="AO734" s="18">
        <f>IFERROR(_xlfn.BETA.DIST(DATE(YEAR(AO$2),MONTH(AO$2),15),$AD$2,$AE$2,FALSE,DATE(YEAR($AD734),MONTH($AD734),1),DATE(YEAR($AE734),MONTH($AE734),28)),0)</f>
      </c>
      <c r="AP734" s="18">
        <f>IFERROR(_xlfn.BETA.DIST(DATE(YEAR(AP$2),MONTH(AP$2),15),$AD$2,$AE$2,FALSE,DATE(YEAR($AD734),MONTH($AD734),1),DATE(YEAR($AE734),MONTH($AE734),28)),0)</f>
      </c>
      <c r="AQ734" s="18">
        <f>IFERROR(_xlfn.BETA.DIST(DATE(YEAR(AQ$2),MONTH(AQ$2),15),$AD$2,$AE$2,FALSE,DATE(YEAR($AD734),MONTH($AD734),1),DATE(YEAR($AE734),MONTH($AE734),28)),0)</f>
      </c>
      <c r="AR734" s="18">
        <f>IFERROR(_xlfn.BETA.DIST(DATE(YEAR(AR$2),MONTH(AR$2),15),$AD$2,$AE$2,FALSE,DATE(YEAR($AD734),MONTH($AD734),1),DATE(YEAR($AE734),MONTH($AE734),28)),0)</f>
      </c>
      <c r="AS734" s="18">
        <f>IFERROR(_xlfn.BETA.DIST(DATE(YEAR(AS$2),MONTH(AS$2),15),$AD$2,$AE$2,FALSE,DATE(YEAR($AD734),MONTH($AD734),1),DATE(YEAR($AE734),MONTH($AE734),28)),0)</f>
      </c>
      <c r="AT734" s="18">
        <f>IFERROR(_xlfn.BETA.DIST(DATE(YEAR(AT$2),MONTH(AT$2),15),$AD$2,$AE$2,FALSE,DATE(YEAR($AD734),MONTH($AD734),1),DATE(YEAR($AE734),MONTH($AE734),28)),0)</f>
      </c>
      <c r="AU734" s="18">
        <f>IFERROR(_xlfn.BETA.DIST(DATE(YEAR(AU$2),MONTH(AU$2),15),$AD$2,$AE$2,FALSE,DATE(YEAR($AD734),MONTH($AD734),1),DATE(YEAR($AE734),MONTH($AE734),28)),0)</f>
      </c>
      <c r="AV734" s="18">
        <f>SUM(AG734:AU734)</f>
      </c>
      <c r="AW734" s="18">
        <f>IF(J734&lt;&gt;0,J734,IF($AV734=0,0,AG734/$AV734*$Z734))</f>
      </c>
      <c r="AX734" s="18">
        <f>IF(K734&lt;&gt;0,K734,IF($AV734=0,0,AH734/$AV734*$Z734))</f>
      </c>
      <c r="AY734" s="18">
        <f>IF(L734&lt;&gt;0,L734,IF($AV734=0,0,AI734/$AV734*$Z734))</f>
      </c>
      <c r="AZ734" s="18">
        <f>IF(M734&lt;&gt;0,M734,IF($AV734=0,0,AJ734/$AV734*$Z734))</f>
      </c>
      <c r="BA734" s="18">
        <f>IF(N734&lt;&gt;0,N734,IF($AV734=0,0,AK734/$AV734*$Z734))</f>
      </c>
      <c r="BB734" s="18">
        <f>IF(O734&lt;&gt;0,O734,IF($AV734=0,0,AL734/$AV734*$Z734))</f>
      </c>
      <c r="BC734" s="18">
        <f>IF(P734&lt;&gt;0,P734,IF($AV734=0,0,AM734/$AV734*$Z734))</f>
      </c>
      <c r="BD734" s="18">
        <f>IF(Q734&lt;&gt;0,Q734,IF($AV734=0,0,AN734/$AV734*$Z734))</f>
      </c>
      <c r="BE734" s="18">
        <f>IF(R734&lt;&gt;0,R734,IF($AV734=0,0,AO734/$AV734*$Z734))</f>
      </c>
      <c r="BF734" s="18">
        <f>IF(S734&lt;&gt;0,S734,IF($AV734=0,0,AP734/$AV734*$Z734))</f>
      </c>
      <c r="BG734" s="18">
        <f>IF(T734&lt;&gt;0,T734,IF($AV734=0,0,AQ734/$AV734*$Z734))</f>
      </c>
      <c r="BH734" s="18">
        <f>IF(U734&lt;&gt;0,U734,IF($AV734=0,0,AR734/$AV734*$Z734))</f>
      </c>
      <c r="BI734" s="18">
        <f>IF(V734&lt;&gt;0,V734,IF($AV734=0,0,AS734/$AV734*$Z734))</f>
      </c>
      <c r="BJ734" s="18">
        <f>IF(W734&lt;&gt;0,W734,IF($AV734=0,0,AT734/$AV734*$Z734))</f>
      </c>
      <c r="BK734" s="18">
        <f>IF(X734&lt;&gt;0,X734,IF($AV734=0,0,AU734/$AV734*$Z734))</f>
      </c>
      <c r="BL734" s="18">
        <f>SUM(AW734:BK734)</f>
      </c>
      <c r="BM734" s="18">
        <f>I734-BL734</f>
      </c>
    </row>
    <row r="735" outlineLevel="3">
      <c r="A735" s="17" t="str">
        <v>14.8.1</v>
      </c>
      <c r="B735" s="17" t="str">
        <v/>
      </c>
      <c r="C735" s="17" t="str">
        <v/>
      </c>
      <c r="D735" s="17" t="str">
        <v/>
      </c>
      <c r="E735" s="17" t="str">
        <v>14.8.1</v>
      </c>
      <c r="F735" s="17" t="str">
        <v>Monitor from the supplied offered types.</v>
      </c>
      <c r="G735" s="17">
        <v>467.49</v>
      </c>
      <c r="H735" s="17" t="str">
        <v/>
      </c>
      <c r="I735" s="17" t="str">
        <v/>
      </c>
      <c r="J735" s="17" t="str">
        <v/>
      </c>
      <c r="K735" s="17" t="str">
        <v/>
      </c>
      <c r="L735" s="17" t="str">
        <v/>
      </c>
      <c r="M735" s="17" t="str">
        <v/>
      </c>
      <c r="N735" s="17" t="str">
        <v/>
      </c>
      <c r="O735" s="17" t="str">
        <v/>
      </c>
      <c r="P735" s="17" t="str">
        <v/>
      </c>
      <c r="Q735" s="17" t="str">
        <v/>
      </c>
      <c r="R735" s="17" t="str">
        <v/>
      </c>
      <c r="S735" s="17" t="str">
        <v/>
      </c>
      <c r="T735" s="17" t="str">
        <v/>
      </c>
      <c r="U735" s="17" t="str">
        <v/>
      </c>
      <c r="V735" s="17" t="str">
        <v/>
      </c>
      <c r="W735" s="17" t="str">
        <v/>
      </c>
      <c r="X735" s="17" t="str">
        <v/>
      </c>
      <c r="Y735" s="17" t="str">
        <v/>
      </c>
      <c r="Z735" s="17" t="str">
        <v/>
      </c>
      <c r="AA735" s="17" t="str">
        <v/>
      </c>
      <c r="AB735" s="17" t="str">
        <v/>
      </c>
      <c r="AC735" s="17" t="str">
        <v/>
      </c>
      <c r="AD735" s="17" t="str">
        <v/>
      </c>
      <c r="AE735" s="17" t="str">
        <v/>
      </c>
      <c r="AF735" s="5" t="str">
        <v/>
      </c>
      <c r="AG735" s="18">
        <f>IFERROR(_xlfn.BETA.DIST(DATE(YEAR(AG$2),MONTH(AG$2),15),$AD$2,$AE$2,FALSE,DATE(YEAR($AD735),MONTH($AD735),1),DATE(YEAR($AE735),MONTH($AE735),28)),0)</f>
      </c>
      <c r="AH735" s="18">
        <f>IFERROR(_xlfn.BETA.DIST(DATE(YEAR(AH$2),MONTH(AH$2),15),$AD$2,$AE$2,FALSE,DATE(YEAR($AD735),MONTH($AD735),1),DATE(YEAR($AE735),MONTH($AE735),28)),0)</f>
      </c>
      <c r="AI735" s="18">
        <f>IFERROR(_xlfn.BETA.DIST(DATE(YEAR(AI$2),MONTH(AI$2),15),$AD$2,$AE$2,FALSE,DATE(YEAR($AD735),MONTH($AD735),1),DATE(YEAR($AE735),MONTH($AE735),28)),0)</f>
      </c>
      <c r="AJ735" s="18">
        <f>IFERROR(_xlfn.BETA.DIST(DATE(YEAR(AJ$2),MONTH(AJ$2),15),$AD$2,$AE$2,FALSE,DATE(YEAR($AD735),MONTH($AD735),1),DATE(YEAR($AE735),MONTH($AE735),28)),0)</f>
      </c>
      <c r="AK735" s="18">
        <f>IFERROR(_xlfn.BETA.DIST(DATE(YEAR(AK$2),MONTH(AK$2),15),$AD$2,$AE$2,FALSE,DATE(YEAR($AD735),MONTH($AD735),1),DATE(YEAR($AE735),MONTH($AE735),28)),0)</f>
      </c>
      <c r="AL735" s="18">
        <f>IFERROR(_xlfn.BETA.DIST(DATE(YEAR(AL$2),MONTH(AL$2),15),$AD$2,$AE$2,FALSE,DATE(YEAR($AD735),MONTH($AD735),1),DATE(YEAR($AE735),MONTH($AE735),28)),0)</f>
      </c>
      <c r="AM735" s="18">
        <f>IFERROR(_xlfn.BETA.DIST(DATE(YEAR(AM$2),MONTH(AM$2),15),$AD$2,$AE$2,FALSE,DATE(YEAR($AD735),MONTH($AD735),1),DATE(YEAR($AE735),MONTH($AE735),28)),0)</f>
      </c>
      <c r="AN735" s="18">
        <f>IFERROR(_xlfn.BETA.DIST(DATE(YEAR(AN$2),MONTH(AN$2),15),$AD$2,$AE$2,FALSE,DATE(YEAR($AD735),MONTH($AD735),1),DATE(YEAR($AE735),MONTH($AE735),28)),0)</f>
      </c>
      <c r="AO735" s="18">
        <f>IFERROR(_xlfn.BETA.DIST(DATE(YEAR(AO$2),MONTH(AO$2),15),$AD$2,$AE$2,FALSE,DATE(YEAR($AD735),MONTH($AD735),1),DATE(YEAR($AE735),MONTH($AE735),28)),0)</f>
      </c>
      <c r="AP735" s="18">
        <f>IFERROR(_xlfn.BETA.DIST(DATE(YEAR(AP$2),MONTH(AP$2),15),$AD$2,$AE$2,FALSE,DATE(YEAR($AD735),MONTH($AD735),1),DATE(YEAR($AE735),MONTH($AE735),28)),0)</f>
      </c>
      <c r="AQ735" s="18">
        <f>IFERROR(_xlfn.BETA.DIST(DATE(YEAR(AQ$2),MONTH(AQ$2),15),$AD$2,$AE$2,FALSE,DATE(YEAR($AD735),MONTH($AD735),1),DATE(YEAR($AE735),MONTH($AE735),28)),0)</f>
      </c>
      <c r="AR735" s="18">
        <f>IFERROR(_xlfn.BETA.DIST(DATE(YEAR(AR$2),MONTH(AR$2),15),$AD$2,$AE$2,FALSE,DATE(YEAR($AD735),MONTH($AD735),1),DATE(YEAR($AE735),MONTH($AE735),28)),0)</f>
      </c>
      <c r="AS735" s="18">
        <f>IFERROR(_xlfn.BETA.DIST(DATE(YEAR(AS$2),MONTH(AS$2),15),$AD$2,$AE$2,FALSE,DATE(YEAR($AD735),MONTH($AD735),1),DATE(YEAR($AE735),MONTH($AE735),28)),0)</f>
      </c>
      <c r="AT735" s="18">
        <f>IFERROR(_xlfn.BETA.DIST(DATE(YEAR(AT$2),MONTH(AT$2),15),$AD$2,$AE$2,FALSE,DATE(YEAR($AD735),MONTH($AD735),1),DATE(YEAR($AE735),MONTH($AE735),28)),0)</f>
      </c>
      <c r="AU735" s="18">
        <f>IFERROR(_xlfn.BETA.DIST(DATE(YEAR(AU$2),MONTH(AU$2),15),$AD$2,$AE$2,FALSE,DATE(YEAR($AD735),MONTH($AD735),1),DATE(YEAR($AE735),MONTH($AE735),28)),0)</f>
      </c>
      <c r="AV735" s="18">
        <f>SUM(AG735:AU735)</f>
      </c>
      <c r="AW735" s="18">
        <f>IF(J735&lt;&gt;0,J735,IF($AV735=0,0,AG735/$AV735*$Z735))</f>
      </c>
      <c r="AX735" s="18">
        <f>IF(K735&lt;&gt;0,K735,IF($AV735=0,0,AH735/$AV735*$Z735))</f>
      </c>
      <c r="AY735" s="18">
        <f>IF(L735&lt;&gt;0,L735,IF($AV735=0,0,AI735/$AV735*$Z735))</f>
      </c>
      <c r="AZ735" s="18">
        <f>IF(M735&lt;&gt;0,M735,IF($AV735=0,0,AJ735/$AV735*$Z735))</f>
      </c>
      <c r="BA735" s="18">
        <f>IF(N735&lt;&gt;0,N735,IF($AV735=0,0,AK735/$AV735*$Z735))</f>
      </c>
      <c r="BB735" s="18">
        <f>IF(O735&lt;&gt;0,O735,IF($AV735=0,0,AL735/$AV735*$Z735))</f>
      </c>
      <c r="BC735" s="18">
        <f>IF(P735&lt;&gt;0,P735,IF($AV735=0,0,AM735/$AV735*$Z735))</f>
      </c>
      <c r="BD735" s="18">
        <f>IF(Q735&lt;&gt;0,Q735,IF($AV735=0,0,AN735/$AV735*$Z735))</f>
      </c>
      <c r="BE735" s="18">
        <f>IF(R735&lt;&gt;0,R735,IF($AV735=0,0,AO735/$AV735*$Z735))</f>
      </c>
      <c r="BF735" s="18">
        <f>IF(S735&lt;&gt;0,S735,IF($AV735=0,0,AP735/$AV735*$Z735))</f>
      </c>
      <c r="BG735" s="18">
        <f>IF(T735&lt;&gt;0,T735,IF($AV735=0,0,AQ735/$AV735*$Z735))</f>
      </c>
      <c r="BH735" s="18">
        <f>IF(U735&lt;&gt;0,U735,IF($AV735=0,0,AR735/$AV735*$Z735))</f>
      </c>
      <c r="BI735" s="18">
        <f>IF(V735&lt;&gt;0,V735,IF($AV735=0,0,AS735/$AV735*$Z735))</f>
      </c>
      <c r="BJ735" s="18">
        <f>IF(W735&lt;&gt;0,W735,IF($AV735=0,0,AT735/$AV735*$Z735))</f>
      </c>
      <c r="BK735" s="18">
        <f>IF(X735&lt;&gt;0,X735,IF($AV735=0,0,AU735/$AV735*$Z735))</f>
      </c>
      <c r="BL735" s="18">
        <f>SUM(AW735:BK735)</f>
      </c>
      <c r="BM735" s="17" t="str">
        <v/>
      </c>
    </row>
    <row r="736" outlineLevel="4">
      <c r="A736" s="5" t="str">
        <v>14.8.1</v>
      </c>
      <c r="B736" s="5" t="str">
        <v/>
      </c>
      <c r="C736" s="5" t="str">
        <v>BSKDGNGENGR05</v>
      </c>
      <c r="D736" s="5" t="str">
        <v>BSKDGNGENGR05</v>
      </c>
      <c r="E736" s="19">
        <f>IFERROR(_xlfn.XLOOKUP(F736,Assumptions!B:B,Assumptions!C:C),0)</f>
      </c>
      <c r="F736" s="5" t="str">
        <v>Advanced Payment</v>
      </c>
      <c r="G736" s="5" t="str">
        <v/>
      </c>
      <c r="H736" s="18">
        <f>G735*E736</f>
      </c>
      <c r="I736" s="18">
        <f>H736*(1-0)</f>
      </c>
      <c r="J736" s="18">
        <v>0</v>
      </c>
      <c r="K736" s="18">
        <v>0</v>
      </c>
      <c r="L736" s="18">
        <v>0</v>
      </c>
      <c r="M736" s="18">
        <v>0</v>
      </c>
      <c r="N736" s="18">
        <v>0</v>
      </c>
      <c r="O736" s="18">
        <v>0</v>
      </c>
      <c r="P736" s="18">
        <v>0</v>
      </c>
      <c r="Q736" s="18">
        <v>0</v>
      </c>
      <c r="R736" s="18">
        <v>0</v>
      </c>
      <c r="S736" s="18">
        <v>0</v>
      </c>
      <c r="T736" s="18">
        <v>0</v>
      </c>
      <c r="U736" s="18">
        <v>0</v>
      </c>
      <c r="V736" s="18">
        <v>0</v>
      </c>
      <c r="W736" s="18">
        <v>0</v>
      </c>
      <c r="X736" s="18">
        <v>0</v>
      </c>
      <c r="Y736" s="18">
        <f>SUM(J736:X736)</f>
      </c>
      <c r="Z736" s="18">
        <f>I736-Y736</f>
      </c>
      <c r="AA736" s="20">
        <v>46026</v>
      </c>
      <c r="AB736" s="20">
        <v>46026</v>
      </c>
      <c r="AC736" s="18">
        <f>IFERROR(_xlfn.XLOOKUP(F736,Assumptions!B:B,Assumptions!D:D),0)</f>
      </c>
      <c r="AD736" s="20">
        <f>AA736+AC736</f>
      </c>
      <c r="AE736" s="20">
        <f>AC736+AB736</f>
      </c>
      <c r="AF736" s="5" t="str">
        <v/>
      </c>
      <c r="AG736" s="18">
        <f>IFERROR(_xlfn.BETA.DIST(DATE(YEAR(AG$2),MONTH(AG$2),15),$AD$2,$AE$2,FALSE,DATE(YEAR($AD736),MONTH($AD736),1),DATE(YEAR($AE736),MONTH($AE736),28)),0)</f>
      </c>
      <c r="AH736" s="18">
        <f>IFERROR(_xlfn.BETA.DIST(DATE(YEAR(AH$2),MONTH(AH$2),15),$AD$2,$AE$2,FALSE,DATE(YEAR($AD736),MONTH($AD736),1),DATE(YEAR($AE736),MONTH($AE736),28)),0)</f>
      </c>
      <c r="AI736" s="18">
        <f>IFERROR(_xlfn.BETA.DIST(DATE(YEAR(AI$2),MONTH(AI$2),15),$AD$2,$AE$2,FALSE,DATE(YEAR($AD736),MONTH($AD736),1),DATE(YEAR($AE736),MONTH($AE736),28)),0)</f>
      </c>
      <c r="AJ736" s="18">
        <f>IFERROR(_xlfn.BETA.DIST(DATE(YEAR(AJ$2),MONTH(AJ$2),15),$AD$2,$AE$2,FALSE,DATE(YEAR($AD736),MONTH($AD736),1),DATE(YEAR($AE736),MONTH($AE736),28)),0)</f>
      </c>
      <c r="AK736" s="18">
        <f>IFERROR(_xlfn.BETA.DIST(DATE(YEAR(AK$2),MONTH(AK$2),15),$AD$2,$AE$2,FALSE,DATE(YEAR($AD736),MONTH($AD736),1),DATE(YEAR($AE736),MONTH($AE736),28)),0)</f>
      </c>
      <c r="AL736" s="18">
        <f>IFERROR(_xlfn.BETA.DIST(DATE(YEAR(AL$2),MONTH(AL$2),15),$AD$2,$AE$2,FALSE,DATE(YEAR($AD736),MONTH($AD736),1),DATE(YEAR($AE736),MONTH($AE736),28)),0)</f>
      </c>
      <c r="AM736" s="18">
        <f>IFERROR(_xlfn.BETA.DIST(DATE(YEAR(AM$2),MONTH(AM$2),15),$AD$2,$AE$2,FALSE,DATE(YEAR($AD736),MONTH($AD736),1),DATE(YEAR($AE736),MONTH($AE736),28)),0)</f>
      </c>
      <c r="AN736" s="18">
        <f>IFERROR(_xlfn.BETA.DIST(DATE(YEAR(AN$2),MONTH(AN$2),15),$AD$2,$AE$2,FALSE,DATE(YEAR($AD736),MONTH($AD736),1),DATE(YEAR($AE736),MONTH($AE736),28)),0)</f>
      </c>
      <c r="AO736" s="18">
        <f>IFERROR(_xlfn.BETA.DIST(DATE(YEAR(AO$2),MONTH(AO$2),15),$AD$2,$AE$2,FALSE,DATE(YEAR($AD736),MONTH($AD736),1),DATE(YEAR($AE736),MONTH($AE736),28)),0)</f>
      </c>
      <c r="AP736" s="18">
        <f>IFERROR(_xlfn.BETA.DIST(DATE(YEAR(AP$2),MONTH(AP$2),15),$AD$2,$AE$2,FALSE,DATE(YEAR($AD736),MONTH($AD736),1),DATE(YEAR($AE736),MONTH($AE736),28)),0)</f>
      </c>
      <c r="AQ736" s="18">
        <f>IFERROR(_xlfn.BETA.DIST(DATE(YEAR(AQ$2),MONTH(AQ$2),15),$AD$2,$AE$2,FALSE,DATE(YEAR($AD736),MONTH($AD736),1),DATE(YEAR($AE736),MONTH($AE736),28)),0)</f>
      </c>
      <c r="AR736" s="18">
        <f>IFERROR(_xlfn.BETA.DIST(DATE(YEAR(AR$2),MONTH(AR$2),15),$AD$2,$AE$2,FALSE,DATE(YEAR($AD736),MONTH($AD736),1),DATE(YEAR($AE736),MONTH($AE736),28)),0)</f>
      </c>
      <c r="AS736" s="18">
        <f>IFERROR(_xlfn.BETA.DIST(DATE(YEAR(AS$2),MONTH(AS$2),15),$AD$2,$AE$2,FALSE,DATE(YEAR($AD736),MONTH($AD736),1),DATE(YEAR($AE736),MONTH($AE736),28)),0)</f>
      </c>
      <c r="AT736" s="18">
        <f>IFERROR(_xlfn.BETA.DIST(DATE(YEAR(AT$2),MONTH(AT$2),15),$AD$2,$AE$2,FALSE,DATE(YEAR($AD736),MONTH($AD736),1),DATE(YEAR($AE736),MONTH($AE736),28)),0)</f>
      </c>
      <c r="AU736" s="18">
        <f>IFERROR(_xlfn.BETA.DIST(DATE(YEAR(AU$2),MONTH(AU$2),15),$AD$2,$AE$2,FALSE,DATE(YEAR($AD736),MONTH($AD736),1),DATE(YEAR($AE736),MONTH($AE736),28)),0)</f>
      </c>
      <c r="AV736" s="18">
        <f>SUM(AG736:AU736)</f>
      </c>
      <c r="AW736" s="18">
        <f>IF(J736&lt;&gt;0,J736,IF($AV736=0,0,AG736/$AV736*$Z736))</f>
      </c>
      <c r="AX736" s="18">
        <f>IF(K736&lt;&gt;0,K736,IF($AV736=0,0,AH736/$AV736*$Z736))</f>
      </c>
      <c r="AY736" s="18">
        <f>IF(L736&lt;&gt;0,L736,IF($AV736=0,0,AI736/$AV736*$Z736))</f>
      </c>
      <c r="AZ736" s="18">
        <f>IF(M736&lt;&gt;0,M736,IF($AV736=0,0,AJ736/$AV736*$Z736))</f>
      </c>
      <c r="BA736" s="18">
        <f>IF(N736&lt;&gt;0,N736,IF($AV736=0,0,AK736/$AV736*$Z736))</f>
      </c>
      <c r="BB736" s="18">
        <f>IF(O736&lt;&gt;0,O736,IF($AV736=0,0,AL736/$AV736*$Z736))</f>
      </c>
      <c r="BC736" s="18">
        <f>IF(P736&lt;&gt;0,P736,IF($AV736=0,0,AM736/$AV736*$Z736))</f>
      </c>
      <c r="BD736" s="18">
        <f>IF(Q736&lt;&gt;0,Q736,IF($AV736=0,0,AN736/$AV736*$Z736))</f>
      </c>
      <c r="BE736" s="18">
        <f>IF(R736&lt;&gt;0,R736,IF($AV736=0,0,AO736/$AV736*$Z736))</f>
      </c>
      <c r="BF736" s="18">
        <f>IF(S736&lt;&gt;0,S736,IF($AV736=0,0,AP736/$AV736*$Z736))</f>
      </c>
      <c r="BG736" s="18">
        <f>IF(T736&lt;&gt;0,T736,IF($AV736=0,0,AQ736/$AV736*$Z736))</f>
      </c>
      <c r="BH736" s="18">
        <f>IF(U736&lt;&gt;0,U736,IF($AV736=0,0,AR736/$AV736*$Z736))</f>
      </c>
      <c r="BI736" s="18">
        <f>IF(V736&lt;&gt;0,V736,IF($AV736=0,0,AS736/$AV736*$Z736))</f>
      </c>
      <c r="BJ736" s="18">
        <f>IF(W736&lt;&gt;0,W736,IF($AV736=0,0,AT736/$AV736*$Z736))</f>
      </c>
      <c r="BK736" s="18">
        <f>IF(X736&lt;&gt;0,X736,IF($AV736=0,0,AU736/$AV736*$Z736))</f>
      </c>
      <c r="BL736" s="18">
        <f>SUM(AW736:BK736)</f>
      </c>
      <c r="BM736" s="18">
        <f>I736-BL736</f>
      </c>
    </row>
    <row r="737" outlineLevel="4">
      <c r="A737" s="5" t="str">
        <v>14.8.1</v>
      </c>
      <c r="B737" s="5" t="str">
        <v/>
      </c>
      <c r="C737" s="5" t="str">
        <v>BSPRELGENCP13</v>
      </c>
      <c r="D737" s="5" t="str">
        <v>BSPRELGENCP13</v>
      </c>
      <c r="E737" s="19">
        <f>IFERROR(_xlfn.XLOOKUP(F737,Assumptions!B:B,Assumptions!C:C),0)</f>
      </c>
      <c r="F737" s="5" t="str">
        <v>Site Delivery USD</v>
      </c>
      <c r="G737" s="5" t="str">
        <v/>
      </c>
      <c r="H737" s="18">
        <f>G735*E737</f>
      </c>
      <c r="I737" s="18">
        <f>H737*(1-0)</f>
      </c>
      <c r="J737" s="18">
        <v>0</v>
      </c>
      <c r="K737" s="18">
        <v>0</v>
      </c>
      <c r="L737" s="18">
        <v>0</v>
      </c>
      <c r="M737" s="18">
        <v>0</v>
      </c>
      <c r="N737" s="18">
        <v>0</v>
      </c>
      <c r="O737" s="18">
        <v>0</v>
      </c>
      <c r="P737" s="18">
        <v>0</v>
      </c>
      <c r="Q737" s="18">
        <v>0</v>
      </c>
      <c r="R737" s="18">
        <v>0</v>
      </c>
      <c r="S737" s="18">
        <v>0</v>
      </c>
      <c r="T737" s="18">
        <v>0</v>
      </c>
      <c r="U737" s="18">
        <v>0</v>
      </c>
      <c r="V737" s="18">
        <v>0</v>
      </c>
      <c r="W737" s="18">
        <v>0</v>
      </c>
      <c r="X737" s="18">
        <v>0</v>
      </c>
      <c r="Y737" s="18">
        <f>SUM(J737:X737)</f>
      </c>
      <c r="Z737" s="18">
        <f>I737-Y737</f>
      </c>
      <c r="AA737" s="20">
        <v>46295</v>
      </c>
      <c r="AB737" s="20">
        <v>46295</v>
      </c>
      <c r="AC737" s="18">
        <f>IFERROR(_xlfn.XLOOKUP(F737,Assumptions!B:B,Assumptions!D:D),0)</f>
      </c>
      <c r="AD737" s="20">
        <f>AA737+AC737</f>
      </c>
      <c r="AE737" s="20">
        <f>AC737+AB737</f>
      </c>
      <c r="AF737" s="5" t="str">
        <v/>
      </c>
      <c r="AG737" s="18">
        <f>IFERROR(_xlfn.BETA.DIST(DATE(YEAR(AG$2),MONTH(AG$2),15),$AD$2,$AE$2,FALSE,DATE(YEAR($AD737),MONTH($AD737),1),DATE(YEAR($AE737),MONTH($AE737),28)),0)</f>
      </c>
      <c r="AH737" s="18">
        <f>IFERROR(_xlfn.BETA.DIST(DATE(YEAR(AH$2),MONTH(AH$2),15),$AD$2,$AE$2,FALSE,DATE(YEAR($AD737),MONTH($AD737),1),DATE(YEAR($AE737),MONTH($AE737),28)),0)</f>
      </c>
      <c r="AI737" s="18">
        <f>IFERROR(_xlfn.BETA.DIST(DATE(YEAR(AI$2),MONTH(AI$2),15),$AD$2,$AE$2,FALSE,DATE(YEAR($AD737),MONTH($AD737),1),DATE(YEAR($AE737),MONTH($AE737),28)),0)</f>
      </c>
      <c r="AJ737" s="18">
        <f>IFERROR(_xlfn.BETA.DIST(DATE(YEAR(AJ$2),MONTH(AJ$2),15),$AD$2,$AE$2,FALSE,DATE(YEAR($AD737),MONTH($AD737),1),DATE(YEAR($AE737),MONTH($AE737),28)),0)</f>
      </c>
      <c r="AK737" s="18">
        <f>IFERROR(_xlfn.BETA.DIST(DATE(YEAR(AK$2),MONTH(AK$2),15),$AD$2,$AE$2,FALSE,DATE(YEAR($AD737),MONTH($AD737),1),DATE(YEAR($AE737),MONTH($AE737),28)),0)</f>
      </c>
      <c r="AL737" s="18">
        <f>IFERROR(_xlfn.BETA.DIST(DATE(YEAR(AL$2),MONTH(AL$2),15),$AD$2,$AE$2,FALSE,DATE(YEAR($AD737),MONTH($AD737),1),DATE(YEAR($AE737),MONTH($AE737),28)),0)</f>
      </c>
      <c r="AM737" s="18">
        <f>IFERROR(_xlfn.BETA.DIST(DATE(YEAR(AM$2),MONTH(AM$2),15),$AD$2,$AE$2,FALSE,DATE(YEAR($AD737),MONTH($AD737),1),DATE(YEAR($AE737),MONTH($AE737),28)),0)</f>
      </c>
      <c r="AN737" s="18">
        <f>IFERROR(_xlfn.BETA.DIST(DATE(YEAR(AN$2),MONTH(AN$2),15),$AD$2,$AE$2,FALSE,DATE(YEAR($AD737),MONTH($AD737),1),DATE(YEAR($AE737),MONTH($AE737),28)),0)</f>
      </c>
      <c r="AO737" s="18">
        <f>IFERROR(_xlfn.BETA.DIST(DATE(YEAR(AO$2),MONTH(AO$2),15),$AD$2,$AE$2,FALSE,DATE(YEAR($AD737),MONTH($AD737),1),DATE(YEAR($AE737),MONTH($AE737),28)),0)</f>
      </c>
      <c r="AP737" s="18">
        <f>IFERROR(_xlfn.BETA.DIST(DATE(YEAR(AP$2),MONTH(AP$2),15),$AD$2,$AE$2,FALSE,DATE(YEAR($AD737),MONTH($AD737),1),DATE(YEAR($AE737),MONTH($AE737),28)),0)</f>
      </c>
      <c r="AQ737" s="18">
        <f>IFERROR(_xlfn.BETA.DIST(DATE(YEAR(AQ$2),MONTH(AQ$2),15),$AD$2,$AE$2,FALSE,DATE(YEAR($AD737),MONTH($AD737),1),DATE(YEAR($AE737),MONTH($AE737),28)),0)</f>
      </c>
      <c r="AR737" s="18">
        <f>IFERROR(_xlfn.BETA.DIST(DATE(YEAR(AR$2),MONTH(AR$2),15),$AD$2,$AE$2,FALSE,DATE(YEAR($AD737),MONTH($AD737),1),DATE(YEAR($AE737),MONTH($AE737),28)),0)</f>
      </c>
      <c r="AS737" s="18">
        <f>IFERROR(_xlfn.BETA.DIST(DATE(YEAR(AS$2),MONTH(AS$2),15),$AD$2,$AE$2,FALSE,DATE(YEAR($AD737),MONTH($AD737),1),DATE(YEAR($AE737),MONTH($AE737),28)),0)</f>
      </c>
      <c r="AT737" s="18">
        <f>IFERROR(_xlfn.BETA.DIST(DATE(YEAR(AT$2),MONTH(AT$2),15),$AD$2,$AE$2,FALSE,DATE(YEAR($AD737),MONTH($AD737),1),DATE(YEAR($AE737),MONTH($AE737),28)),0)</f>
      </c>
      <c r="AU737" s="18">
        <f>IFERROR(_xlfn.BETA.DIST(DATE(YEAR(AU$2),MONTH(AU$2),15),$AD$2,$AE$2,FALSE,DATE(YEAR($AD737),MONTH($AD737),1),DATE(YEAR($AE737),MONTH($AE737),28)),0)</f>
      </c>
      <c r="AV737" s="18">
        <f>SUM(AG737:AU737)</f>
      </c>
      <c r="AW737" s="18">
        <f>IF(J737&lt;&gt;0,J737,IF($AV737=0,0,AG737/$AV737*$Z737))</f>
      </c>
      <c r="AX737" s="18">
        <f>IF(K737&lt;&gt;0,K737,IF($AV737=0,0,AH737/$AV737*$Z737))</f>
      </c>
      <c r="AY737" s="18">
        <f>IF(L737&lt;&gt;0,L737,IF($AV737=0,0,AI737/$AV737*$Z737))</f>
      </c>
      <c r="AZ737" s="18">
        <f>IF(M737&lt;&gt;0,M737,IF($AV737=0,0,AJ737/$AV737*$Z737))</f>
      </c>
      <c r="BA737" s="18">
        <f>IF(N737&lt;&gt;0,N737,IF($AV737=0,0,AK737/$AV737*$Z737))</f>
      </c>
      <c r="BB737" s="18">
        <f>IF(O737&lt;&gt;0,O737,IF($AV737=0,0,AL737/$AV737*$Z737))</f>
      </c>
      <c r="BC737" s="18">
        <f>IF(P737&lt;&gt;0,P737,IF($AV737=0,0,AM737/$AV737*$Z737))</f>
      </c>
      <c r="BD737" s="18">
        <f>IF(Q737&lt;&gt;0,Q737,IF($AV737=0,0,AN737/$AV737*$Z737))</f>
      </c>
      <c r="BE737" s="18">
        <f>IF(R737&lt;&gt;0,R737,IF($AV737=0,0,AO737/$AV737*$Z737))</f>
      </c>
      <c r="BF737" s="18">
        <f>IF(S737&lt;&gt;0,S737,IF($AV737=0,0,AP737/$AV737*$Z737))</f>
      </c>
      <c r="BG737" s="18">
        <f>IF(T737&lt;&gt;0,T737,IF($AV737=0,0,AQ737/$AV737*$Z737))</f>
      </c>
      <c r="BH737" s="18">
        <f>IF(U737&lt;&gt;0,U737,IF($AV737=0,0,AR737/$AV737*$Z737))</f>
      </c>
      <c r="BI737" s="18">
        <f>IF(V737&lt;&gt;0,V737,IF($AV737=0,0,AS737/$AV737*$Z737))</f>
      </c>
      <c r="BJ737" s="18">
        <f>IF(W737&lt;&gt;0,W737,IF($AV737=0,0,AT737/$AV737*$Z737))</f>
      </c>
      <c r="BK737" s="18">
        <f>IF(X737&lt;&gt;0,X737,IF($AV737=0,0,AU737/$AV737*$Z737))</f>
      </c>
      <c r="BL737" s="18">
        <f>SUM(AW737:BK737)</f>
      </c>
      <c r="BM737" s="18">
        <f>I737-BL737</f>
      </c>
    </row>
    <row r="738" outlineLevel="4">
      <c r="A738" s="5" t="str">
        <v>14.8.1</v>
      </c>
      <c r="B738" s="5" t="str">
        <v/>
      </c>
      <c r="C738" s="5" t="str">
        <v>BSKDGNGENGR07</v>
      </c>
      <c r="D738" s="5" t="str">
        <v>BSKDGNGENGR07</v>
      </c>
      <c r="E738" s="19">
        <f>IFERROR(_xlfn.XLOOKUP(F738,Assumptions!B:B,Assumptions!C:C),0)</f>
      </c>
      <c r="F738" s="5" t="str">
        <v>Retention</v>
      </c>
      <c r="G738" s="5" t="str">
        <v/>
      </c>
      <c r="H738" s="18">
        <f>G735*E738</f>
      </c>
      <c r="I738" s="18">
        <f>H738*(1-0)</f>
      </c>
      <c r="J738" s="18">
        <v>0</v>
      </c>
      <c r="K738" s="18">
        <v>0</v>
      </c>
      <c r="L738" s="18">
        <v>0</v>
      </c>
      <c r="M738" s="18">
        <v>0</v>
      </c>
      <c r="N738" s="18">
        <v>0</v>
      </c>
      <c r="O738" s="18">
        <v>0</v>
      </c>
      <c r="P738" s="18">
        <v>0</v>
      </c>
      <c r="Q738" s="18">
        <v>0</v>
      </c>
      <c r="R738" s="18">
        <v>0</v>
      </c>
      <c r="S738" s="18">
        <v>0</v>
      </c>
      <c r="T738" s="18">
        <v>0</v>
      </c>
      <c r="U738" s="18">
        <v>0</v>
      </c>
      <c r="V738" s="18">
        <v>0</v>
      </c>
      <c r="W738" s="18">
        <v>0</v>
      </c>
      <c r="X738" s="18">
        <v>0</v>
      </c>
      <c r="Y738" s="18">
        <f>SUM(J738:X738)</f>
      </c>
      <c r="Z738" s="18">
        <f>I738-Y738</f>
      </c>
      <c r="AA738" s="20">
        <v>46483</v>
      </c>
      <c r="AB738" s="20">
        <v>46483</v>
      </c>
      <c r="AC738" s="18">
        <f>IFERROR(_xlfn.XLOOKUP(F738,Assumptions!B:B,Assumptions!D:D),0)</f>
      </c>
      <c r="AD738" s="20">
        <f>AA738+AC738</f>
      </c>
      <c r="AE738" s="20">
        <f>AC738+AB738</f>
      </c>
      <c r="AF738" s="5" t="str">
        <v/>
      </c>
      <c r="AG738" s="18">
        <f>IFERROR(_xlfn.BETA.DIST(DATE(YEAR(AG$2),MONTH(AG$2),15),$AD$2,$AE$2,FALSE,DATE(YEAR($AD738),MONTH($AD738),1),DATE(YEAR($AE738),MONTH($AE738),28)),0)</f>
      </c>
      <c r="AH738" s="18">
        <f>IFERROR(_xlfn.BETA.DIST(DATE(YEAR(AH$2),MONTH(AH$2),15),$AD$2,$AE$2,FALSE,DATE(YEAR($AD738),MONTH($AD738),1),DATE(YEAR($AE738),MONTH($AE738),28)),0)</f>
      </c>
      <c r="AI738" s="18">
        <f>IFERROR(_xlfn.BETA.DIST(DATE(YEAR(AI$2),MONTH(AI$2),15),$AD$2,$AE$2,FALSE,DATE(YEAR($AD738),MONTH($AD738),1),DATE(YEAR($AE738),MONTH($AE738),28)),0)</f>
      </c>
      <c r="AJ738" s="18">
        <f>IFERROR(_xlfn.BETA.DIST(DATE(YEAR(AJ$2),MONTH(AJ$2),15),$AD$2,$AE$2,FALSE,DATE(YEAR($AD738),MONTH($AD738),1),DATE(YEAR($AE738),MONTH($AE738),28)),0)</f>
      </c>
      <c r="AK738" s="18">
        <f>IFERROR(_xlfn.BETA.DIST(DATE(YEAR(AK$2),MONTH(AK$2),15),$AD$2,$AE$2,FALSE,DATE(YEAR($AD738),MONTH($AD738),1),DATE(YEAR($AE738),MONTH($AE738),28)),0)</f>
      </c>
      <c r="AL738" s="18">
        <f>IFERROR(_xlfn.BETA.DIST(DATE(YEAR(AL$2),MONTH(AL$2),15),$AD$2,$AE$2,FALSE,DATE(YEAR($AD738),MONTH($AD738),1),DATE(YEAR($AE738),MONTH($AE738),28)),0)</f>
      </c>
      <c r="AM738" s="18">
        <f>IFERROR(_xlfn.BETA.DIST(DATE(YEAR(AM$2),MONTH(AM$2),15),$AD$2,$AE$2,FALSE,DATE(YEAR($AD738),MONTH($AD738),1),DATE(YEAR($AE738),MONTH($AE738),28)),0)</f>
      </c>
      <c r="AN738" s="18">
        <f>IFERROR(_xlfn.BETA.DIST(DATE(YEAR(AN$2),MONTH(AN$2),15),$AD$2,$AE$2,FALSE,DATE(YEAR($AD738),MONTH($AD738),1),DATE(YEAR($AE738),MONTH($AE738),28)),0)</f>
      </c>
      <c r="AO738" s="18">
        <f>IFERROR(_xlfn.BETA.DIST(DATE(YEAR(AO$2),MONTH(AO$2),15),$AD$2,$AE$2,FALSE,DATE(YEAR($AD738),MONTH($AD738),1),DATE(YEAR($AE738),MONTH($AE738),28)),0)</f>
      </c>
      <c r="AP738" s="18">
        <f>IFERROR(_xlfn.BETA.DIST(DATE(YEAR(AP$2),MONTH(AP$2),15),$AD$2,$AE$2,FALSE,DATE(YEAR($AD738),MONTH($AD738),1),DATE(YEAR($AE738),MONTH($AE738),28)),0)</f>
      </c>
      <c r="AQ738" s="18">
        <f>IFERROR(_xlfn.BETA.DIST(DATE(YEAR(AQ$2),MONTH(AQ$2),15),$AD$2,$AE$2,FALSE,DATE(YEAR($AD738),MONTH($AD738),1),DATE(YEAR($AE738),MONTH($AE738),28)),0)</f>
      </c>
      <c r="AR738" s="18">
        <f>IFERROR(_xlfn.BETA.DIST(DATE(YEAR(AR$2),MONTH(AR$2),15),$AD$2,$AE$2,FALSE,DATE(YEAR($AD738),MONTH($AD738),1),DATE(YEAR($AE738),MONTH($AE738),28)),0)</f>
      </c>
      <c r="AS738" s="18">
        <f>IFERROR(_xlfn.BETA.DIST(DATE(YEAR(AS$2),MONTH(AS$2),15),$AD$2,$AE$2,FALSE,DATE(YEAR($AD738),MONTH($AD738),1),DATE(YEAR($AE738),MONTH($AE738),28)),0)</f>
      </c>
      <c r="AT738" s="18">
        <f>IFERROR(_xlfn.BETA.DIST(DATE(YEAR(AT$2),MONTH(AT$2),15),$AD$2,$AE$2,FALSE,DATE(YEAR($AD738),MONTH($AD738),1),DATE(YEAR($AE738),MONTH($AE738),28)),0)</f>
      </c>
      <c r="AU738" s="18">
        <f>IFERROR(_xlfn.BETA.DIST(DATE(YEAR(AU$2),MONTH(AU$2),15),$AD$2,$AE$2,FALSE,DATE(YEAR($AD738),MONTH($AD738),1),DATE(YEAR($AE738),MONTH($AE738),28)),0)</f>
      </c>
      <c r="AV738" s="18">
        <f>SUM(AG738:AU738)</f>
      </c>
      <c r="AW738" s="18">
        <f>IF(J738&lt;&gt;0,J738,IF($AV738=0,0,AG738/$AV738*$Z738))</f>
      </c>
      <c r="AX738" s="18">
        <f>IF(K738&lt;&gt;0,K738,IF($AV738=0,0,AH738/$AV738*$Z738))</f>
      </c>
      <c r="AY738" s="18">
        <f>IF(L738&lt;&gt;0,L738,IF($AV738=0,0,AI738/$AV738*$Z738))</f>
      </c>
      <c r="AZ738" s="18">
        <f>IF(M738&lt;&gt;0,M738,IF($AV738=0,0,AJ738/$AV738*$Z738))</f>
      </c>
      <c r="BA738" s="18">
        <f>IF(N738&lt;&gt;0,N738,IF($AV738=0,0,AK738/$AV738*$Z738))</f>
      </c>
      <c r="BB738" s="18">
        <f>IF(O738&lt;&gt;0,O738,IF($AV738=0,0,AL738/$AV738*$Z738))</f>
      </c>
      <c r="BC738" s="18">
        <f>IF(P738&lt;&gt;0,P738,IF($AV738=0,0,AM738/$AV738*$Z738))</f>
      </c>
      <c r="BD738" s="18">
        <f>IF(Q738&lt;&gt;0,Q738,IF($AV738=0,0,AN738/$AV738*$Z738))</f>
      </c>
      <c r="BE738" s="18">
        <f>IF(R738&lt;&gt;0,R738,IF($AV738=0,0,AO738/$AV738*$Z738))</f>
      </c>
      <c r="BF738" s="18">
        <f>IF(S738&lt;&gt;0,S738,IF($AV738=0,0,AP738/$AV738*$Z738))</f>
      </c>
      <c r="BG738" s="18">
        <f>IF(T738&lt;&gt;0,T738,IF($AV738=0,0,AQ738/$AV738*$Z738))</f>
      </c>
      <c r="BH738" s="18">
        <f>IF(U738&lt;&gt;0,U738,IF($AV738=0,0,AR738/$AV738*$Z738))</f>
      </c>
      <c r="BI738" s="18">
        <f>IF(V738&lt;&gt;0,V738,IF($AV738=0,0,AS738/$AV738*$Z738))</f>
      </c>
      <c r="BJ738" s="18">
        <f>IF(W738&lt;&gt;0,W738,IF($AV738=0,0,AT738/$AV738*$Z738))</f>
      </c>
      <c r="BK738" s="18">
        <f>IF(X738&lt;&gt;0,X738,IF($AV738=0,0,AU738/$AV738*$Z738))</f>
      </c>
      <c r="BL738" s="18">
        <f>SUM(AW738:BK738)</f>
      </c>
      <c r="BM738" s="18">
        <f>I738-BL738</f>
      </c>
    </row>
    <row r="739" outlineLevel="3">
      <c r="A739" s="17" t="str">
        <v>14.8.2</v>
      </c>
      <c r="B739" s="17" t="str">
        <v/>
      </c>
      <c r="C739" s="17" t="str">
        <v/>
      </c>
      <c r="D739" s="17" t="str">
        <v/>
      </c>
      <c r="E739" s="17" t="str">
        <v>14.8.2</v>
      </c>
      <c r="F739" s="17" t="str">
        <v>BCU having maximum number of digital and analogue I/Ps &amp; O/Ps cards from the supplied offered types for each voltage level.</v>
      </c>
      <c r="G739" s="17">
        <v>5450.09</v>
      </c>
      <c r="H739" s="17" t="str">
        <v/>
      </c>
      <c r="I739" s="17" t="str">
        <v/>
      </c>
      <c r="J739" s="17" t="str">
        <v/>
      </c>
      <c r="K739" s="17" t="str">
        <v/>
      </c>
      <c r="L739" s="17" t="str">
        <v/>
      </c>
      <c r="M739" s="17" t="str">
        <v/>
      </c>
      <c r="N739" s="17" t="str">
        <v/>
      </c>
      <c r="O739" s="17" t="str">
        <v/>
      </c>
      <c r="P739" s="17" t="str">
        <v/>
      </c>
      <c r="Q739" s="17" t="str">
        <v/>
      </c>
      <c r="R739" s="17" t="str">
        <v/>
      </c>
      <c r="S739" s="17" t="str">
        <v/>
      </c>
      <c r="T739" s="17" t="str">
        <v/>
      </c>
      <c r="U739" s="17" t="str">
        <v/>
      </c>
      <c r="V739" s="17" t="str">
        <v/>
      </c>
      <c r="W739" s="17" t="str">
        <v/>
      </c>
      <c r="X739" s="17" t="str">
        <v/>
      </c>
      <c r="Y739" s="17" t="str">
        <v/>
      </c>
      <c r="Z739" s="17" t="str">
        <v/>
      </c>
      <c r="AA739" s="17" t="str">
        <v/>
      </c>
      <c r="AB739" s="17" t="str">
        <v/>
      </c>
      <c r="AC739" s="17" t="str">
        <v/>
      </c>
      <c r="AD739" s="17" t="str">
        <v/>
      </c>
      <c r="AE739" s="17" t="str">
        <v/>
      </c>
      <c r="AF739" s="5" t="str">
        <v/>
      </c>
      <c r="AG739" s="18">
        <f>IFERROR(_xlfn.BETA.DIST(DATE(YEAR(AG$2),MONTH(AG$2),15),$AD$2,$AE$2,FALSE,DATE(YEAR($AD739),MONTH($AD739),1),DATE(YEAR($AE739),MONTH($AE739),28)),0)</f>
      </c>
      <c r="AH739" s="18">
        <f>IFERROR(_xlfn.BETA.DIST(DATE(YEAR(AH$2),MONTH(AH$2),15),$AD$2,$AE$2,FALSE,DATE(YEAR($AD739),MONTH($AD739),1),DATE(YEAR($AE739),MONTH($AE739),28)),0)</f>
      </c>
      <c r="AI739" s="18">
        <f>IFERROR(_xlfn.BETA.DIST(DATE(YEAR(AI$2),MONTH(AI$2),15),$AD$2,$AE$2,FALSE,DATE(YEAR($AD739),MONTH($AD739),1),DATE(YEAR($AE739),MONTH($AE739),28)),0)</f>
      </c>
      <c r="AJ739" s="18">
        <f>IFERROR(_xlfn.BETA.DIST(DATE(YEAR(AJ$2),MONTH(AJ$2),15),$AD$2,$AE$2,FALSE,DATE(YEAR($AD739),MONTH($AD739),1),DATE(YEAR($AE739),MONTH($AE739),28)),0)</f>
      </c>
      <c r="AK739" s="18">
        <f>IFERROR(_xlfn.BETA.DIST(DATE(YEAR(AK$2),MONTH(AK$2),15),$AD$2,$AE$2,FALSE,DATE(YEAR($AD739),MONTH($AD739),1),DATE(YEAR($AE739),MONTH($AE739),28)),0)</f>
      </c>
      <c r="AL739" s="18">
        <f>IFERROR(_xlfn.BETA.DIST(DATE(YEAR(AL$2),MONTH(AL$2),15),$AD$2,$AE$2,FALSE,DATE(YEAR($AD739),MONTH($AD739),1),DATE(YEAR($AE739),MONTH($AE739),28)),0)</f>
      </c>
      <c r="AM739" s="18">
        <f>IFERROR(_xlfn.BETA.DIST(DATE(YEAR(AM$2),MONTH(AM$2),15),$AD$2,$AE$2,FALSE,DATE(YEAR($AD739),MONTH($AD739),1),DATE(YEAR($AE739),MONTH($AE739),28)),0)</f>
      </c>
      <c r="AN739" s="18">
        <f>IFERROR(_xlfn.BETA.DIST(DATE(YEAR(AN$2),MONTH(AN$2),15),$AD$2,$AE$2,FALSE,DATE(YEAR($AD739),MONTH($AD739),1),DATE(YEAR($AE739),MONTH($AE739),28)),0)</f>
      </c>
      <c r="AO739" s="18">
        <f>IFERROR(_xlfn.BETA.DIST(DATE(YEAR(AO$2),MONTH(AO$2),15),$AD$2,$AE$2,FALSE,DATE(YEAR($AD739),MONTH($AD739),1),DATE(YEAR($AE739),MONTH($AE739),28)),0)</f>
      </c>
      <c r="AP739" s="18">
        <f>IFERROR(_xlfn.BETA.DIST(DATE(YEAR(AP$2),MONTH(AP$2),15),$AD$2,$AE$2,FALSE,DATE(YEAR($AD739),MONTH($AD739),1),DATE(YEAR($AE739),MONTH($AE739),28)),0)</f>
      </c>
      <c r="AQ739" s="18">
        <f>IFERROR(_xlfn.BETA.DIST(DATE(YEAR(AQ$2),MONTH(AQ$2),15),$AD$2,$AE$2,FALSE,DATE(YEAR($AD739),MONTH($AD739),1),DATE(YEAR($AE739),MONTH($AE739),28)),0)</f>
      </c>
      <c r="AR739" s="18">
        <f>IFERROR(_xlfn.BETA.DIST(DATE(YEAR(AR$2),MONTH(AR$2),15),$AD$2,$AE$2,FALSE,DATE(YEAR($AD739),MONTH($AD739),1),DATE(YEAR($AE739),MONTH($AE739),28)),0)</f>
      </c>
      <c r="AS739" s="18">
        <f>IFERROR(_xlfn.BETA.DIST(DATE(YEAR(AS$2),MONTH(AS$2),15),$AD$2,$AE$2,FALSE,DATE(YEAR($AD739),MONTH($AD739),1),DATE(YEAR($AE739),MONTH($AE739),28)),0)</f>
      </c>
      <c r="AT739" s="18">
        <f>IFERROR(_xlfn.BETA.DIST(DATE(YEAR(AT$2),MONTH(AT$2),15),$AD$2,$AE$2,FALSE,DATE(YEAR($AD739),MONTH($AD739),1),DATE(YEAR($AE739),MONTH($AE739),28)),0)</f>
      </c>
      <c r="AU739" s="18">
        <f>IFERROR(_xlfn.BETA.DIST(DATE(YEAR(AU$2),MONTH(AU$2),15),$AD$2,$AE$2,FALSE,DATE(YEAR($AD739),MONTH($AD739),1),DATE(YEAR($AE739),MONTH($AE739),28)),0)</f>
      </c>
      <c r="AV739" s="18">
        <f>SUM(AG739:AU739)</f>
      </c>
      <c r="AW739" s="18">
        <f>IF(J739&lt;&gt;0,J739,IF($AV739=0,0,AG739/$AV739*$Z739))</f>
      </c>
      <c r="AX739" s="18">
        <f>IF(K739&lt;&gt;0,K739,IF($AV739=0,0,AH739/$AV739*$Z739))</f>
      </c>
      <c r="AY739" s="18">
        <f>IF(L739&lt;&gt;0,L739,IF($AV739=0,0,AI739/$AV739*$Z739))</f>
      </c>
      <c r="AZ739" s="18">
        <f>IF(M739&lt;&gt;0,M739,IF($AV739=0,0,AJ739/$AV739*$Z739))</f>
      </c>
      <c r="BA739" s="18">
        <f>IF(N739&lt;&gt;0,N739,IF($AV739=0,0,AK739/$AV739*$Z739))</f>
      </c>
      <c r="BB739" s="18">
        <f>IF(O739&lt;&gt;0,O739,IF($AV739=0,0,AL739/$AV739*$Z739))</f>
      </c>
      <c r="BC739" s="18">
        <f>IF(P739&lt;&gt;0,P739,IF($AV739=0,0,AM739/$AV739*$Z739))</f>
      </c>
      <c r="BD739" s="18">
        <f>IF(Q739&lt;&gt;0,Q739,IF($AV739=0,0,AN739/$AV739*$Z739))</f>
      </c>
      <c r="BE739" s="18">
        <f>IF(R739&lt;&gt;0,R739,IF($AV739=0,0,AO739/$AV739*$Z739))</f>
      </c>
      <c r="BF739" s="18">
        <f>IF(S739&lt;&gt;0,S739,IF($AV739=0,0,AP739/$AV739*$Z739))</f>
      </c>
      <c r="BG739" s="18">
        <f>IF(T739&lt;&gt;0,T739,IF($AV739=0,0,AQ739/$AV739*$Z739))</f>
      </c>
      <c r="BH739" s="18">
        <f>IF(U739&lt;&gt;0,U739,IF($AV739=0,0,AR739/$AV739*$Z739))</f>
      </c>
      <c r="BI739" s="18">
        <f>IF(V739&lt;&gt;0,V739,IF($AV739=0,0,AS739/$AV739*$Z739))</f>
      </c>
      <c r="BJ739" s="18">
        <f>IF(W739&lt;&gt;0,W739,IF($AV739=0,0,AT739/$AV739*$Z739))</f>
      </c>
      <c r="BK739" s="18">
        <f>IF(X739&lt;&gt;0,X739,IF($AV739=0,0,AU739/$AV739*$Z739))</f>
      </c>
      <c r="BL739" s="18">
        <f>SUM(AW739:BK739)</f>
      </c>
      <c r="BM739" s="17" t="str">
        <v/>
      </c>
    </row>
    <row r="740" outlineLevel="4">
      <c r="A740" s="5" t="str">
        <v>14.8.2</v>
      </c>
      <c r="B740" s="5" t="str">
        <v/>
      </c>
      <c r="C740" s="5" t="str">
        <v>BSKDGNGENGR05</v>
      </c>
      <c r="D740" s="5" t="str">
        <v>BSKDGNGENGR05</v>
      </c>
      <c r="E740" s="19">
        <f>IFERROR(_xlfn.XLOOKUP(F740,Assumptions!B:B,Assumptions!C:C),0)</f>
      </c>
      <c r="F740" s="5" t="str">
        <v>Advanced Payment</v>
      </c>
      <c r="G740" s="5" t="str">
        <v/>
      </c>
      <c r="H740" s="18">
        <f>G739*E740</f>
      </c>
      <c r="I740" s="18">
        <f>H740*(1-0)</f>
      </c>
      <c r="J740" s="18">
        <v>0</v>
      </c>
      <c r="K740" s="18">
        <v>0</v>
      </c>
      <c r="L740" s="18">
        <v>0</v>
      </c>
      <c r="M740" s="18">
        <v>0</v>
      </c>
      <c r="N740" s="18">
        <v>0</v>
      </c>
      <c r="O740" s="18">
        <v>0</v>
      </c>
      <c r="P740" s="18">
        <v>0</v>
      </c>
      <c r="Q740" s="18">
        <v>0</v>
      </c>
      <c r="R740" s="18">
        <v>0</v>
      </c>
      <c r="S740" s="18">
        <v>0</v>
      </c>
      <c r="T740" s="18">
        <v>0</v>
      </c>
      <c r="U740" s="18">
        <v>0</v>
      </c>
      <c r="V740" s="18">
        <v>0</v>
      </c>
      <c r="W740" s="18">
        <v>0</v>
      </c>
      <c r="X740" s="18">
        <v>0</v>
      </c>
      <c r="Y740" s="18">
        <f>SUM(J740:X740)</f>
      </c>
      <c r="Z740" s="18">
        <f>I740-Y740</f>
      </c>
      <c r="AA740" s="20">
        <v>46026</v>
      </c>
      <c r="AB740" s="20">
        <v>46026</v>
      </c>
      <c r="AC740" s="18">
        <f>IFERROR(_xlfn.XLOOKUP(F740,Assumptions!B:B,Assumptions!D:D),0)</f>
      </c>
      <c r="AD740" s="20">
        <f>AA740+AC740</f>
      </c>
      <c r="AE740" s="20">
        <f>AC740+AB740</f>
      </c>
      <c r="AF740" s="5" t="str">
        <v/>
      </c>
      <c r="AG740" s="18">
        <f>IFERROR(_xlfn.BETA.DIST(DATE(YEAR(AG$2),MONTH(AG$2),15),$AD$2,$AE$2,FALSE,DATE(YEAR($AD740),MONTH($AD740),1),DATE(YEAR($AE740),MONTH($AE740),28)),0)</f>
      </c>
      <c r="AH740" s="18">
        <f>IFERROR(_xlfn.BETA.DIST(DATE(YEAR(AH$2),MONTH(AH$2),15),$AD$2,$AE$2,FALSE,DATE(YEAR($AD740),MONTH($AD740),1),DATE(YEAR($AE740),MONTH($AE740),28)),0)</f>
      </c>
      <c r="AI740" s="18">
        <f>IFERROR(_xlfn.BETA.DIST(DATE(YEAR(AI$2),MONTH(AI$2),15),$AD$2,$AE$2,FALSE,DATE(YEAR($AD740),MONTH($AD740),1),DATE(YEAR($AE740),MONTH($AE740),28)),0)</f>
      </c>
      <c r="AJ740" s="18">
        <f>IFERROR(_xlfn.BETA.DIST(DATE(YEAR(AJ$2),MONTH(AJ$2),15),$AD$2,$AE$2,FALSE,DATE(YEAR($AD740),MONTH($AD740),1),DATE(YEAR($AE740),MONTH($AE740),28)),0)</f>
      </c>
      <c r="AK740" s="18">
        <f>IFERROR(_xlfn.BETA.DIST(DATE(YEAR(AK$2),MONTH(AK$2),15),$AD$2,$AE$2,FALSE,DATE(YEAR($AD740),MONTH($AD740),1),DATE(YEAR($AE740),MONTH($AE740),28)),0)</f>
      </c>
      <c r="AL740" s="18">
        <f>IFERROR(_xlfn.BETA.DIST(DATE(YEAR(AL$2),MONTH(AL$2),15),$AD$2,$AE$2,FALSE,DATE(YEAR($AD740),MONTH($AD740),1),DATE(YEAR($AE740),MONTH($AE740),28)),0)</f>
      </c>
      <c r="AM740" s="18">
        <f>IFERROR(_xlfn.BETA.DIST(DATE(YEAR(AM$2),MONTH(AM$2),15),$AD$2,$AE$2,FALSE,DATE(YEAR($AD740),MONTH($AD740),1),DATE(YEAR($AE740),MONTH($AE740),28)),0)</f>
      </c>
      <c r="AN740" s="18">
        <f>IFERROR(_xlfn.BETA.DIST(DATE(YEAR(AN$2),MONTH(AN$2),15),$AD$2,$AE$2,FALSE,DATE(YEAR($AD740),MONTH($AD740),1),DATE(YEAR($AE740),MONTH($AE740),28)),0)</f>
      </c>
      <c r="AO740" s="18">
        <f>IFERROR(_xlfn.BETA.DIST(DATE(YEAR(AO$2),MONTH(AO$2),15),$AD$2,$AE$2,FALSE,DATE(YEAR($AD740),MONTH($AD740),1),DATE(YEAR($AE740),MONTH($AE740),28)),0)</f>
      </c>
      <c r="AP740" s="18">
        <f>IFERROR(_xlfn.BETA.DIST(DATE(YEAR(AP$2),MONTH(AP$2),15),$AD$2,$AE$2,FALSE,DATE(YEAR($AD740),MONTH($AD740),1),DATE(YEAR($AE740),MONTH($AE740),28)),0)</f>
      </c>
      <c r="AQ740" s="18">
        <f>IFERROR(_xlfn.BETA.DIST(DATE(YEAR(AQ$2),MONTH(AQ$2),15),$AD$2,$AE$2,FALSE,DATE(YEAR($AD740),MONTH($AD740),1),DATE(YEAR($AE740),MONTH($AE740),28)),0)</f>
      </c>
      <c r="AR740" s="18">
        <f>IFERROR(_xlfn.BETA.DIST(DATE(YEAR(AR$2),MONTH(AR$2),15),$AD$2,$AE$2,FALSE,DATE(YEAR($AD740),MONTH($AD740),1),DATE(YEAR($AE740),MONTH($AE740),28)),0)</f>
      </c>
      <c r="AS740" s="18">
        <f>IFERROR(_xlfn.BETA.DIST(DATE(YEAR(AS$2),MONTH(AS$2),15),$AD$2,$AE$2,FALSE,DATE(YEAR($AD740),MONTH($AD740),1),DATE(YEAR($AE740),MONTH($AE740),28)),0)</f>
      </c>
      <c r="AT740" s="18">
        <f>IFERROR(_xlfn.BETA.DIST(DATE(YEAR(AT$2),MONTH(AT$2),15),$AD$2,$AE$2,FALSE,DATE(YEAR($AD740),MONTH($AD740),1),DATE(YEAR($AE740),MONTH($AE740),28)),0)</f>
      </c>
      <c r="AU740" s="18">
        <f>IFERROR(_xlfn.BETA.DIST(DATE(YEAR(AU$2),MONTH(AU$2),15),$AD$2,$AE$2,FALSE,DATE(YEAR($AD740),MONTH($AD740),1),DATE(YEAR($AE740),MONTH($AE740),28)),0)</f>
      </c>
      <c r="AV740" s="18">
        <f>SUM(AG740:AU740)</f>
      </c>
      <c r="AW740" s="18">
        <f>IF(J740&lt;&gt;0,J740,IF($AV740=0,0,AG740/$AV740*$Z740))</f>
      </c>
      <c r="AX740" s="18">
        <f>IF(K740&lt;&gt;0,K740,IF($AV740=0,0,AH740/$AV740*$Z740))</f>
      </c>
      <c r="AY740" s="18">
        <f>IF(L740&lt;&gt;0,L740,IF($AV740=0,0,AI740/$AV740*$Z740))</f>
      </c>
      <c r="AZ740" s="18">
        <f>IF(M740&lt;&gt;0,M740,IF($AV740=0,0,AJ740/$AV740*$Z740))</f>
      </c>
      <c r="BA740" s="18">
        <f>IF(N740&lt;&gt;0,N740,IF($AV740=0,0,AK740/$AV740*$Z740))</f>
      </c>
      <c r="BB740" s="18">
        <f>IF(O740&lt;&gt;0,O740,IF($AV740=0,0,AL740/$AV740*$Z740))</f>
      </c>
      <c r="BC740" s="18">
        <f>IF(P740&lt;&gt;0,P740,IF($AV740=0,0,AM740/$AV740*$Z740))</f>
      </c>
      <c r="BD740" s="18">
        <f>IF(Q740&lt;&gt;0,Q740,IF($AV740=0,0,AN740/$AV740*$Z740))</f>
      </c>
      <c r="BE740" s="18">
        <f>IF(R740&lt;&gt;0,R740,IF($AV740=0,0,AO740/$AV740*$Z740))</f>
      </c>
      <c r="BF740" s="18">
        <f>IF(S740&lt;&gt;0,S740,IF($AV740=0,0,AP740/$AV740*$Z740))</f>
      </c>
      <c r="BG740" s="18">
        <f>IF(T740&lt;&gt;0,T740,IF($AV740=0,0,AQ740/$AV740*$Z740))</f>
      </c>
      <c r="BH740" s="18">
        <f>IF(U740&lt;&gt;0,U740,IF($AV740=0,0,AR740/$AV740*$Z740))</f>
      </c>
      <c r="BI740" s="18">
        <f>IF(V740&lt;&gt;0,V740,IF($AV740=0,0,AS740/$AV740*$Z740))</f>
      </c>
      <c r="BJ740" s="18">
        <f>IF(W740&lt;&gt;0,W740,IF($AV740=0,0,AT740/$AV740*$Z740))</f>
      </c>
      <c r="BK740" s="18">
        <f>IF(X740&lt;&gt;0,X740,IF($AV740=0,0,AU740/$AV740*$Z740))</f>
      </c>
      <c r="BL740" s="18">
        <f>SUM(AW740:BK740)</f>
      </c>
      <c r="BM740" s="18">
        <f>I740-BL740</f>
      </c>
    </row>
    <row r="741" outlineLevel="4">
      <c r="A741" s="5" t="str">
        <v>14.8.2</v>
      </c>
      <c r="B741" s="5" t="str">
        <v/>
      </c>
      <c r="C741" s="5" t="str">
        <v>BSPRELGENCP13</v>
      </c>
      <c r="D741" s="5" t="str">
        <v>BSPRELGENCP13</v>
      </c>
      <c r="E741" s="19">
        <f>IFERROR(_xlfn.XLOOKUP(F741,Assumptions!B:B,Assumptions!C:C),0)</f>
      </c>
      <c r="F741" s="5" t="str">
        <v>Site Delivery USD</v>
      </c>
      <c r="G741" s="5" t="str">
        <v/>
      </c>
      <c r="H741" s="18">
        <f>G739*E741</f>
      </c>
      <c r="I741" s="18">
        <f>H741*(1-0)</f>
      </c>
      <c r="J741" s="18">
        <v>0</v>
      </c>
      <c r="K741" s="18">
        <v>0</v>
      </c>
      <c r="L741" s="18">
        <v>0</v>
      </c>
      <c r="M741" s="18">
        <v>0</v>
      </c>
      <c r="N741" s="18">
        <v>0</v>
      </c>
      <c r="O741" s="18">
        <v>0</v>
      </c>
      <c r="P741" s="18">
        <v>0</v>
      </c>
      <c r="Q741" s="18">
        <v>0</v>
      </c>
      <c r="R741" s="18">
        <v>0</v>
      </c>
      <c r="S741" s="18">
        <v>0</v>
      </c>
      <c r="T741" s="18">
        <v>0</v>
      </c>
      <c r="U741" s="18">
        <v>0</v>
      </c>
      <c r="V741" s="18">
        <v>0</v>
      </c>
      <c r="W741" s="18">
        <v>0</v>
      </c>
      <c r="X741" s="18">
        <v>0</v>
      </c>
      <c r="Y741" s="18">
        <f>SUM(J741:X741)</f>
      </c>
      <c r="Z741" s="18">
        <f>I741-Y741</f>
      </c>
      <c r="AA741" s="20">
        <v>46295</v>
      </c>
      <c r="AB741" s="20">
        <v>46295</v>
      </c>
      <c r="AC741" s="18">
        <f>IFERROR(_xlfn.XLOOKUP(F741,Assumptions!B:B,Assumptions!D:D),0)</f>
      </c>
      <c r="AD741" s="20">
        <f>AA741+AC741</f>
      </c>
      <c r="AE741" s="20">
        <f>AC741+AB741</f>
      </c>
      <c r="AF741" s="5" t="str">
        <v/>
      </c>
      <c r="AG741" s="18">
        <f>IFERROR(_xlfn.BETA.DIST(DATE(YEAR(AG$2),MONTH(AG$2),15),$AD$2,$AE$2,FALSE,DATE(YEAR($AD741),MONTH($AD741),1),DATE(YEAR($AE741),MONTH($AE741),28)),0)</f>
      </c>
      <c r="AH741" s="18">
        <f>IFERROR(_xlfn.BETA.DIST(DATE(YEAR(AH$2),MONTH(AH$2),15),$AD$2,$AE$2,FALSE,DATE(YEAR($AD741),MONTH($AD741),1),DATE(YEAR($AE741),MONTH($AE741),28)),0)</f>
      </c>
      <c r="AI741" s="18">
        <f>IFERROR(_xlfn.BETA.DIST(DATE(YEAR(AI$2),MONTH(AI$2),15),$AD$2,$AE$2,FALSE,DATE(YEAR($AD741),MONTH($AD741),1),DATE(YEAR($AE741),MONTH($AE741),28)),0)</f>
      </c>
      <c r="AJ741" s="18">
        <f>IFERROR(_xlfn.BETA.DIST(DATE(YEAR(AJ$2),MONTH(AJ$2),15),$AD$2,$AE$2,FALSE,DATE(YEAR($AD741),MONTH($AD741),1),DATE(YEAR($AE741),MONTH($AE741),28)),0)</f>
      </c>
      <c r="AK741" s="18">
        <f>IFERROR(_xlfn.BETA.DIST(DATE(YEAR(AK$2),MONTH(AK$2),15),$AD$2,$AE$2,FALSE,DATE(YEAR($AD741),MONTH($AD741),1),DATE(YEAR($AE741),MONTH($AE741),28)),0)</f>
      </c>
      <c r="AL741" s="18">
        <f>IFERROR(_xlfn.BETA.DIST(DATE(YEAR(AL$2),MONTH(AL$2),15),$AD$2,$AE$2,FALSE,DATE(YEAR($AD741),MONTH($AD741),1),DATE(YEAR($AE741),MONTH($AE741),28)),0)</f>
      </c>
      <c r="AM741" s="18">
        <f>IFERROR(_xlfn.BETA.DIST(DATE(YEAR(AM$2),MONTH(AM$2),15),$AD$2,$AE$2,FALSE,DATE(YEAR($AD741),MONTH($AD741),1),DATE(YEAR($AE741),MONTH($AE741),28)),0)</f>
      </c>
      <c r="AN741" s="18">
        <f>IFERROR(_xlfn.BETA.DIST(DATE(YEAR(AN$2),MONTH(AN$2),15),$AD$2,$AE$2,FALSE,DATE(YEAR($AD741),MONTH($AD741),1),DATE(YEAR($AE741),MONTH($AE741),28)),0)</f>
      </c>
      <c r="AO741" s="18">
        <f>IFERROR(_xlfn.BETA.DIST(DATE(YEAR(AO$2),MONTH(AO$2),15),$AD$2,$AE$2,FALSE,DATE(YEAR($AD741),MONTH($AD741),1),DATE(YEAR($AE741),MONTH($AE741),28)),0)</f>
      </c>
      <c r="AP741" s="18">
        <f>IFERROR(_xlfn.BETA.DIST(DATE(YEAR(AP$2),MONTH(AP$2),15),$AD$2,$AE$2,FALSE,DATE(YEAR($AD741),MONTH($AD741),1),DATE(YEAR($AE741),MONTH($AE741),28)),0)</f>
      </c>
      <c r="AQ741" s="18">
        <f>IFERROR(_xlfn.BETA.DIST(DATE(YEAR(AQ$2),MONTH(AQ$2),15),$AD$2,$AE$2,FALSE,DATE(YEAR($AD741),MONTH($AD741),1),DATE(YEAR($AE741),MONTH($AE741),28)),0)</f>
      </c>
      <c r="AR741" s="18">
        <f>IFERROR(_xlfn.BETA.DIST(DATE(YEAR(AR$2),MONTH(AR$2),15),$AD$2,$AE$2,FALSE,DATE(YEAR($AD741),MONTH($AD741),1),DATE(YEAR($AE741),MONTH($AE741),28)),0)</f>
      </c>
      <c r="AS741" s="18">
        <f>IFERROR(_xlfn.BETA.DIST(DATE(YEAR(AS$2),MONTH(AS$2),15),$AD$2,$AE$2,FALSE,DATE(YEAR($AD741),MONTH($AD741),1),DATE(YEAR($AE741),MONTH($AE741),28)),0)</f>
      </c>
      <c r="AT741" s="18">
        <f>IFERROR(_xlfn.BETA.DIST(DATE(YEAR(AT$2),MONTH(AT$2),15),$AD$2,$AE$2,FALSE,DATE(YEAR($AD741),MONTH($AD741),1),DATE(YEAR($AE741),MONTH($AE741),28)),0)</f>
      </c>
      <c r="AU741" s="18">
        <f>IFERROR(_xlfn.BETA.DIST(DATE(YEAR(AU$2),MONTH(AU$2),15),$AD$2,$AE$2,FALSE,DATE(YEAR($AD741),MONTH($AD741),1),DATE(YEAR($AE741),MONTH($AE741),28)),0)</f>
      </c>
      <c r="AV741" s="18">
        <f>SUM(AG741:AU741)</f>
      </c>
      <c r="AW741" s="18">
        <f>IF(J741&lt;&gt;0,J741,IF($AV741=0,0,AG741/$AV741*$Z741))</f>
      </c>
      <c r="AX741" s="18">
        <f>IF(K741&lt;&gt;0,K741,IF($AV741=0,0,AH741/$AV741*$Z741))</f>
      </c>
      <c r="AY741" s="18">
        <f>IF(L741&lt;&gt;0,L741,IF($AV741=0,0,AI741/$AV741*$Z741))</f>
      </c>
      <c r="AZ741" s="18">
        <f>IF(M741&lt;&gt;0,M741,IF($AV741=0,0,AJ741/$AV741*$Z741))</f>
      </c>
      <c r="BA741" s="18">
        <f>IF(N741&lt;&gt;0,N741,IF($AV741=0,0,AK741/$AV741*$Z741))</f>
      </c>
      <c r="BB741" s="18">
        <f>IF(O741&lt;&gt;0,O741,IF($AV741=0,0,AL741/$AV741*$Z741))</f>
      </c>
      <c r="BC741" s="18">
        <f>IF(P741&lt;&gt;0,P741,IF($AV741=0,0,AM741/$AV741*$Z741))</f>
      </c>
      <c r="BD741" s="18">
        <f>IF(Q741&lt;&gt;0,Q741,IF($AV741=0,0,AN741/$AV741*$Z741))</f>
      </c>
      <c r="BE741" s="18">
        <f>IF(R741&lt;&gt;0,R741,IF($AV741=0,0,AO741/$AV741*$Z741))</f>
      </c>
      <c r="BF741" s="18">
        <f>IF(S741&lt;&gt;0,S741,IF($AV741=0,0,AP741/$AV741*$Z741))</f>
      </c>
      <c r="BG741" s="18">
        <f>IF(T741&lt;&gt;0,T741,IF($AV741=0,0,AQ741/$AV741*$Z741))</f>
      </c>
      <c r="BH741" s="18">
        <f>IF(U741&lt;&gt;0,U741,IF($AV741=0,0,AR741/$AV741*$Z741))</f>
      </c>
      <c r="BI741" s="18">
        <f>IF(V741&lt;&gt;0,V741,IF($AV741=0,0,AS741/$AV741*$Z741))</f>
      </c>
      <c r="BJ741" s="18">
        <f>IF(W741&lt;&gt;0,W741,IF($AV741=0,0,AT741/$AV741*$Z741))</f>
      </c>
      <c r="BK741" s="18">
        <f>IF(X741&lt;&gt;0,X741,IF($AV741=0,0,AU741/$AV741*$Z741))</f>
      </c>
      <c r="BL741" s="18">
        <f>SUM(AW741:BK741)</f>
      </c>
      <c r="BM741" s="18">
        <f>I741-BL741</f>
      </c>
    </row>
    <row r="742" outlineLevel="4">
      <c r="A742" s="5" t="str">
        <v>14.8.2</v>
      </c>
      <c r="B742" s="5" t="str">
        <v/>
      </c>
      <c r="C742" s="5" t="str">
        <v>BSKDGNGENGR07</v>
      </c>
      <c r="D742" s="5" t="str">
        <v>BSKDGNGENGR07</v>
      </c>
      <c r="E742" s="19">
        <f>IFERROR(_xlfn.XLOOKUP(F742,Assumptions!B:B,Assumptions!C:C),0)</f>
      </c>
      <c r="F742" s="5" t="str">
        <v>Retention</v>
      </c>
      <c r="G742" s="5" t="str">
        <v/>
      </c>
      <c r="H742" s="18">
        <f>G739*E742</f>
      </c>
      <c r="I742" s="18">
        <f>H742*(1-0)</f>
      </c>
      <c r="J742" s="18">
        <v>0</v>
      </c>
      <c r="K742" s="18">
        <v>0</v>
      </c>
      <c r="L742" s="18">
        <v>0</v>
      </c>
      <c r="M742" s="18">
        <v>0</v>
      </c>
      <c r="N742" s="18">
        <v>0</v>
      </c>
      <c r="O742" s="18">
        <v>0</v>
      </c>
      <c r="P742" s="18">
        <v>0</v>
      </c>
      <c r="Q742" s="18">
        <v>0</v>
      </c>
      <c r="R742" s="18">
        <v>0</v>
      </c>
      <c r="S742" s="18">
        <v>0</v>
      </c>
      <c r="T742" s="18">
        <v>0</v>
      </c>
      <c r="U742" s="18">
        <v>0</v>
      </c>
      <c r="V742" s="18">
        <v>0</v>
      </c>
      <c r="W742" s="18">
        <v>0</v>
      </c>
      <c r="X742" s="18">
        <v>0</v>
      </c>
      <c r="Y742" s="18">
        <f>SUM(J742:X742)</f>
      </c>
      <c r="Z742" s="18">
        <f>I742-Y742</f>
      </c>
      <c r="AA742" s="20">
        <v>46483</v>
      </c>
      <c r="AB742" s="20">
        <v>46483</v>
      </c>
      <c r="AC742" s="18">
        <f>IFERROR(_xlfn.XLOOKUP(F742,Assumptions!B:B,Assumptions!D:D),0)</f>
      </c>
      <c r="AD742" s="20">
        <f>AA742+AC742</f>
      </c>
      <c r="AE742" s="20">
        <f>AC742+AB742</f>
      </c>
      <c r="AF742" s="5" t="str">
        <v/>
      </c>
      <c r="AG742" s="18">
        <f>IFERROR(_xlfn.BETA.DIST(DATE(YEAR(AG$2),MONTH(AG$2),15),$AD$2,$AE$2,FALSE,DATE(YEAR($AD742),MONTH($AD742),1),DATE(YEAR($AE742),MONTH($AE742),28)),0)</f>
      </c>
      <c r="AH742" s="18">
        <f>IFERROR(_xlfn.BETA.DIST(DATE(YEAR(AH$2),MONTH(AH$2),15),$AD$2,$AE$2,FALSE,DATE(YEAR($AD742),MONTH($AD742),1),DATE(YEAR($AE742),MONTH($AE742),28)),0)</f>
      </c>
      <c r="AI742" s="18">
        <f>IFERROR(_xlfn.BETA.DIST(DATE(YEAR(AI$2),MONTH(AI$2),15),$AD$2,$AE$2,FALSE,DATE(YEAR($AD742),MONTH($AD742),1),DATE(YEAR($AE742),MONTH($AE742),28)),0)</f>
      </c>
      <c r="AJ742" s="18">
        <f>IFERROR(_xlfn.BETA.DIST(DATE(YEAR(AJ$2),MONTH(AJ$2),15),$AD$2,$AE$2,FALSE,DATE(YEAR($AD742),MONTH($AD742),1),DATE(YEAR($AE742),MONTH($AE742),28)),0)</f>
      </c>
      <c r="AK742" s="18">
        <f>IFERROR(_xlfn.BETA.DIST(DATE(YEAR(AK$2),MONTH(AK$2),15),$AD$2,$AE$2,FALSE,DATE(YEAR($AD742),MONTH($AD742),1),DATE(YEAR($AE742),MONTH($AE742),28)),0)</f>
      </c>
      <c r="AL742" s="18">
        <f>IFERROR(_xlfn.BETA.DIST(DATE(YEAR(AL$2),MONTH(AL$2),15),$AD$2,$AE$2,FALSE,DATE(YEAR($AD742),MONTH($AD742),1),DATE(YEAR($AE742),MONTH($AE742),28)),0)</f>
      </c>
      <c r="AM742" s="18">
        <f>IFERROR(_xlfn.BETA.DIST(DATE(YEAR(AM$2),MONTH(AM$2),15),$AD$2,$AE$2,FALSE,DATE(YEAR($AD742),MONTH($AD742),1),DATE(YEAR($AE742),MONTH($AE742),28)),0)</f>
      </c>
      <c r="AN742" s="18">
        <f>IFERROR(_xlfn.BETA.DIST(DATE(YEAR(AN$2),MONTH(AN$2),15),$AD$2,$AE$2,FALSE,DATE(YEAR($AD742),MONTH($AD742),1),DATE(YEAR($AE742),MONTH($AE742),28)),0)</f>
      </c>
      <c r="AO742" s="18">
        <f>IFERROR(_xlfn.BETA.DIST(DATE(YEAR(AO$2),MONTH(AO$2),15),$AD$2,$AE$2,FALSE,DATE(YEAR($AD742),MONTH($AD742),1),DATE(YEAR($AE742),MONTH($AE742),28)),0)</f>
      </c>
      <c r="AP742" s="18">
        <f>IFERROR(_xlfn.BETA.DIST(DATE(YEAR(AP$2),MONTH(AP$2),15),$AD$2,$AE$2,FALSE,DATE(YEAR($AD742),MONTH($AD742),1),DATE(YEAR($AE742),MONTH($AE742),28)),0)</f>
      </c>
      <c r="AQ742" s="18">
        <f>IFERROR(_xlfn.BETA.DIST(DATE(YEAR(AQ$2),MONTH(AQ$2),15),$AD$2,$AE$2,FALSE,DATE(YEAR($AD742),MONTH($AD742),1),DATE(YEAR($AE742),MONTH($AE742),28)),0)</f>
      </c>
      <c r="AR742" s="18">
        <f>IFERROR(_xlfn.BETA.DIST(DATE(YEAR(AR$2),MONTH(AR$2),15),$AD$2,$AE$2,FALSE,DATE(YEAR($AD742),MONTH($AD742),1),DATE(YEAR($AE742),MONTH($AE742),28)),0)</f>
      </c>
      <c r="AS742" s="18">
        <f>IFERROR(_xlfn.BETA.DIST(DATE(YEAR(AS$2),MONTH(AS$2),15),$AD$2,$AE$2,FALSE,DATE(YEAR($AD742),MONTH($AD742),1),DATE(YEAR($AE742),MONTH($AE742),28)),0)</f>
      </c>
      <c r="AT742" s="18">
        <f>IFERROR(_xlfn.BETA.DIST(DATE(YEAR(AT$2),MONTH(AT$2),15),$AD$2,$AE$2,FALSE,DATE(YEAR($AD742),MONTH($AD742),1),DATE(YEAR($AE742),MONTH($AE742),28)),0)</f>
      </c>
      <c r="AU742" s="18">
        <f>IFERROR(_xlfn.BETA.DIST(DATE(YEAR(AU$2),MONTH(AU$2),15),$AD$2,$AE$2,FALSE,DATE(YEAR($AD742),MONTH($AD742),1),DATE(YEAR($AE742),MONTH($AE742),28)),0)</f>
      </c>
      <c r="AV742" s="18">
        <f>SUM(AG742:AU742)</f>
      </c>
      <c r="AW742" s="18">
        <f>IF(J742&lt;&gt;0,J742,IF($AV742=0,0,AG742/$AV742*$Z742))</f>
      </c>
      <c r="AX742" s="18">
        <f>IF(K742&lt;&gt;0,K742,IF($AV742=0,0,AH742/$AV742*$Z742))</f>
      </c>
      <c r="AY742" s="18">
        <f>IF(L742&lt;&gt;0,L742,IF($AV742=0,0,AI742/$AV742*$Z742))</f>
      </c>
      <c r="AZ742" s="18">
        <f>IF(M742&lt;&gt;0,M742,IF($AV742=0,0,AJ742/$AV742*$Z742))</f>
      </c>
      <c r="BA742" s="18">
        <f>IF(N742&lt;&gt;0,N742,IF($AV742=0,0,AK742/$AV742*$Z742))</f>
      </c>
      <c r="BB742" s="18">
        <f>IF(O742&lt;&gt;0,O742,IF($AV742=0,0,AL742/$AV742*$Z742))</f>
      </c>
      <c r="BC742" s="18">
        <f>IF(P742&lt;&gt;0,P742,IF($AV742=0,0,AM742/$AV742*$Z742))</f>
      </c>
      <c r="BD742" s="18">
        <f>IF(Q742&lt;&gt;0,Q742,IF($AV742=0,0,AN742/$AV742*$Z742))</f>
      </c>
      <c r="BE742" s="18">
        <f>IF(R742&lt;&gt;0,R742,IF($AV742=0,0,AO742/$AV742*$Z742))</f>
      </c>
      <c r="BF742" s="18">
        <f>IF(S742&lt;&gt;0,S742,IF($AV742=0,0,AP742/$AV742*$Z742))</f>
      </c>
      <c r="BG742" s="18">
        <f>IF(T742&lt;&gt;0,T742,IF($AV742=0,0,AQ742/$AV742*$Z742))</f>
      </c>
      <c r="BH742" s="18">
        <f>IF(U742&lt;&gt;0,U742,IF($AV742=0,0,AR742/$AV742*$Z742))</f>
      </c>
      <c r="BI742" s="18">
        <f>IF(V742&lt;&gt;0,V742,IF($AV742=0,0,AS742/$AV742*$Z742))</f>
      </c>
      <c r="BJ742" s="18">
        <f>IF(W742&lt;&gt;0,W742,IF($AV742=0,0,AT742/$AV742*$Z742))</f>
      </c>
      <c r="BK742" s="18">
        <f>IF(X742&lt;&gt;0,X742,IF($AV742=0,0,AU742/$AV742*$Z742))</f>
      </c>
      <c r="BL742" s="18">
        <f>SUM(AW742:BK742)</f>
      </c>
      <c r="BM742" s="18">
        <f>I742-BL742</f>
      </c>
    </row>
    <row r="743" outlineLevel="3">
      <c r="A743" s="17" t="str">
        <v>14.8.3</v>
      </c>
      <c r="B743" s="17" t="str">
        <v/>
      </c>
      <c r="C743" s="17" t="str">
        <v/>
      </c>
      <c r="D743" s="17" t="str">
        <v/>
      </c>
      <c r="E743" s="17" t="str">
        <v>14.8.3</v>
      </c>
      <c r="F743" s="17" t="str">
        <v>(FM) from the supplied offered types for medium voltage.</v>
      </c>
      <c r="G743" s="17">
        <v>2802.71</v>
      </c>
      <c r="H743" s="17" t="str">
        <v/>
      </c>
      <c r="I743" s="17" t="str">
        <v/>
      </c>
      <c r="J743" s="17" t="str">
        <v/>
      </c>
      <c r="K743" s="17" t="str">
        <v/>
      </c>
      <c r="L743" s="17" t="str">
        <v/>
      </c>
      <c r="M743" s="17" t="str">
        <v/>
      </c>
      <c r="N743" s="17" t="str">
        <v/>
      </c>
      <c r="O743" s="17" t="str">
        <v/>
      </c>
      <c r="P743" s="17" t="str">
        <v/>
      </c>
      <c r="Q743" s="17" t="str">
        <v/>
      </c>
      <c r="R743" s="17" t="str">
        <v/>
      </c>
      <c r="S743" s="17" t="str">
        <v/>
      </c>
      <c r="T743" s="17" t="str">
        <v/>
      </c>
      <c r="U743" s="17" t="str">
        <v/>
      </c>
      <c r="V743" s="17" t="str">
        <v/>
      </c>
      <c r="W743" s="17" t="str">
        <v/>
      </c>
      <c r="X743" s="17" t="str">
        <v/>
      </c>
      <c r="Y743" s="17" t="str">
        <v/>
      </c>
      <c r="Z743" s="17" t="str">
        <v/>
      </c>
      <c r="AA743" s="17" t="str">
        <v/>
      </c>
      <c r="AB743" s="17" t="str">
        <v/>
      </c>
      <c r="AC743" s="17" t="str">
        <v/>
      </c>
      <c r="AD743" s="17" t="str">
        <v/>
      </c>
      <c r="AE743" s="17" t="str">
        <v/>
      </c>
      <c r="AF743" s="5" t="str">
        <v/>
      </c>
      <c r="AG743" s="18">
        <f>IFERROR(_xlfn.BETA.DIST(DATE(YEAR(AG$2),MONTH(AG$2),15),$AD$2,$AE$2,FALSE,DATE(YEAR($AD743),MONTH($AD743),1),DATE(YEAR($AE743),MONTH($AE743),28)),0)</f>
      </c>
      <c r="AH743" s="18">
        <f>IFERROR(_xlfn.BETA.DIST(DATE(YEAR(AH$2),MONTH(AH$2),15),$AD$2,$AE$2,FALSE,DATE(YEAR($AD743),MONTH($AD743),1),DATE(YEAR($AE743),MONTH($AE743),28)),0)</f>
      </c>
      <c r="AI743" s="18">
        <f>IFERROR(_xlfn.BETA.DIST(DATE(YEAR(AI$2),MONTH(AI$2),15),$AD$2,$AE$2,FALSE,DATE(YEAR($AD743),MONTH($AD743),1),DATE(YEAR($AE743),MONTH($AE743),28)),0)</f>
      </c>
      <c r="AJ743" s="18">
        <f>IFERROR(_xlfn.BETA.DIST(DATE(YEAR(AJ$2),MONTH(AJ$2),15),$AD$2,$AE$2,FALSE,DATE(YEAR($AD743),MONTH($AD743),1),DATE(YEAR($AE743),MONTH($AE743),28)),0)</f>
      </c>
      <c r="AK743" s="18">
        <f>IFERROR(_xlfn.BETA.DIST(DATE(YEAR(AK$2),MONTH(AK$2),15),$AD$2,$AE$2,FALSE,DATE(YEAR($AD743),MONTH($AD743),1),DATE(YEAR($AE743),MONTH($AE743),28)),0)</f>
      </c>
      <c r="AL743" s="18">
        <f>IFERROR(_xlfn.BETA.DIST(DATE(YEAR(AL$2),MONTH(AL$2),15),$AD$2,$AE$2,FALSE,DATE(YEAR($AD743),MONTH($AD743),1),DATE(YEAR($AE743),MONTH($AE743),28)),0)</f>
      </c>
      <c r="AM743" s="18">
        <f>IFERROR(_xlfn.BETA.DIST(DATE(YEAR(AM$2),MONTH(AM$2),15),$AD$2,$AE$2,FALSE,DATE(YEAR($AD743),MONTH($AD743),1),DATE(YEAR($AE743),MONTH($AE743),28)),0)</f>
      </c>
      <c r="AN743" s="18">
        <f>IFERROR(_xlfn.BETA.DIST(DATE(YEAR(AN$2),MONTH(AN$2),15),$AD$2,$AE$2,FALSE,DATE(YEAR($AD743),MONTH($AD743),1),DATE(YEAR($AE743),MONTH($AE743),28)),0)</f>
      </c>
      <c r="AO743" s="18">
        <f>IFERROR(_xlfn.BETA.DIST(DATE(YEAR(AO$2),MONTH(AO$2),15),$AD$2,$AE$2,FALSE,DATE(YEAR($AD743),MONTH($AD743),1),DATE(YEAR($AE743),MONTH($AE743),28)),0)</f>
      </c>
      <c r="AP743" s="18">
        <f>IFERROR(_xlfn.BETA.DIST(DATE(YEAR(AP$2),MONTH(AP$2),15),$AD$2,$AE$2,FALSE,DATE(YEAR($AD743),MONTH($AD743),1),DATE(YEAR($AE743),MONTH($AE743),28)),0)</f>
      </c>
      <c r="AQ743" s="18">
        <f>IFERROR(_xlfn.BETA.DIST(DATE(YEAR(AQ$2),MONTH(AQ$2),15),$AD$2,$AE$2,FALSE,DATE(YEAR($AD743),MONTH($AD743),1),DATE(YEAR($AE743),MONTH($AE743),28)),0)</f>
      </c>
      <c r="AR743" s="18">
        <f>IFERROR(_xlfn.BETA.DIST(DATE(YEAR(AR$2),MONTH(AR$2),15),$AD$2,$AE$2,FALSE,DATE(YEAR($AD743),MONTH($AD743),1),DATE(YEAR($AE743),MONTH($AE743),28)),0)</f>
      </c>
      <c r="AS743" s="18">
        <f>IFERROR(_xlfn.BETA.DIST(DATE(YEAR(AS$2),MONTH(AS$2),15),$AD$2,$AE$2,FALSE,DATE(YEAR($AD743),MONTH($AD743),1),DATE(YEAR($AE743),MONTH($AE743),28)),0)</f>
      </c>
      <c r="AT743" s="18">
        <f>IFERROR(_xlfn.BETA.DIST(DATE(YEAR(AT$2),MONTH(AT$2),15),$AD$2,$AE$2,FALSE,DATE(YEAR($AD743),MONTH($AD743),1),DATE(YEAR($AE743),MONTH($AE743),28)),0)</f>
      </c>
      <c r="AU743" s="18">
        <f>IFERROR(_xlfn.BETA.DIST(DATE(YEAR(AU$2),MONTH(AU$2),15),$AD$2,$AE$2,FALSE,DATE(YEAR($AD743),MONTH($AD743),1),DATE(YEAR($AE743),MONTH($AE743),28)),0)</f>
      </c>
      <c r="AV743" s="18">
        <f>SUM(AG743:AU743)</f>
      </c>
      <c r="AW743" s="18">
        <f>IF(J743&lt;&gt;0,J743,IF($AV743=0,0,AG743/$AV743*$Z743))</f>
      </c>
      <c r="AX743" s="18">
        <f>IF(K743&lt;&gt;0,K743,IF($AV743=0,0,AH743/$AV743*$Z743))</f>
      </c>
      <c r="AY743" s="18">
        <f>IF(L743&lt;&gt;0,L743,IF($AV743=0,0,AI743/$AV743*$Z743))</f>
      </c>
      <c r="AZ743" s="18">
        <f>IF(M743&lt;&gt;0,M743,IF($AV743=0,0,AJ743/$AV743*$Z743))</f>
      </c>
      <c r="BA743" s="18">
        <f>IF(N743&lt;&gt;0,N743,IF($AV743=0,0,AK743/$AV743*$Z743))</f>
      </c>
      <c r="BB743" s="18">
        <f>IF(O743&lt;&gt;0,O743,IF($AV743=0,0,AL743/$AV743*$Z743))</f>
      </c>
      <c r="BC743" s="18">
        <f>IF(P743&lt;&gt;0,P743,IF($AV743=0,0,AM743/$AV743*$Z743))</f>
      </c>
      <c r="BD743" s="18">
        <f>IF(Q743&lt;&gt;0,Q743,IF($AV743=0,0,AN743/$AV743*$Z743))</f>
      </c>
      <c r="BE743" s="18">
        <f>IF(R743&lt;&gt;0,R743,IF($AV743=0,0,AO743/$AV743*$Z743))</f>
      </c>
      <c r="BF743" s="18">
        <f>IF(S743&lt;&gt;0,S743,IF($AV743=0,0,AP743/$AV743*$Z743))</f>
      </c>
      <c r="BG743" s="18">
        <f>IF(T743&lt;&gt;0,T743,IF($AV743=0,0,AQ743/$AV743*$Z743))</f>
      </c>
      <c r="BH743" s="18">
        <f>IF(U743&lt;&gt;0,U743,IF($AV743=0,0,AR743/$AV743*$Z743))</f>
      </c>
      <c r="BI743" s="18">
        <f>IF(V743&lt;&gt;0,V743,IF($AV743=0,0,AS743/$AV743*$Z743))</f>
      </c>
      <c r="BJ743" s="18">
        <f>IF(W743&lt;&gt;0,W743,IF($AV743=0,0,AT743/$AV743*$Z743))</f>
      </c>
      <c r="BK743" s="18">
        <f>IF(X743&lt;&gt;0,X743,IF($AV743=0,0,AU743/$AV743*$Z743))</f>
      </c>
      <c r="BL743" s="18">
        <f>SUM(AW743:BK743)</f>
      </c>
      <c r="BM743" s="17" t="str">
        <v/>
      </c>
    </row>
    <row r="744" outlineLevel="4">
      <c r="A744" s="5" t="str">
        <v>14.8.3</v>
      </c>
      <c r="B744" s="5" t="str">
        <v/>
      </c>
      <c r="C744" s="5" t="str">
        <v>BSKDGNGENGR05</v>
      </c>
      <c r="D744" s="5" t="str">
        <v>BSKDGNGENGR05</v>
      </c>
      <c r="E744" s="19">
        <f>IFERROR(_xlfn.XLOOKUP(F744,Assumptions!B:B,Assumptions!C:C),0)</f>
      </c>
      <c r="F744" s="5" t="str">
        <v>Advanced Payment</v>
      </c>
      <c r="G744" s="5" t="str">
        <v/>
      </c>
      <c r="H744" s="18">
        <f>G743*E744</f>
      </c>
      <c r="I744" s="18">
        <f>H744*(1-0)</f>
      </c>
      <c r="J744" s="18">
        <v>0</v>
      </c>
      <c r="K744" s="18">
        <v>0</v>
      </c>
      <c r="L744" s="18">
        <v>0</v>
      </c>
      <c r="M744" s="18">
        <v>0</v>
      </c>
      <c r="N744" s="18">
        <v>0</v>
      </c>
      <c r="O744" s="18">
        <v>0</v>
      </c>
      <c r="P744" s="18">
        <v>0</v>
      </c>
      <c r="Q744" s="18">
        <v>0</v>
      </c>
      <c r="R744" s="18">
        <v>0</v>
      </c>
      <c r="S744" s="18">
        <v>0</v>
      </c>
      <c r="T744" s="18">
        <v>0</v>
      </c>
      <c r="U744" s="18">
        <v>0</v>
      </c>
      <c r="V744" s="18">
        <v>0</v>
      </c>
      <c r="W744" s="18">
        <v>0</v>
      </c>
      <c r="X744" s="18">
        <v>0</v>
      </c>
      <c r="Y744" s="18">
        <f>SUM(J744:X744)</f>
      </c>
      <c r="Z744" s="18">
        <f>I744-Y744</f>
      </c>
      <c r="AA744" s="20">
        <v>46026</v>
      </c>
      <c r="AB744" s="20">
        <v>46026</v>
      </c>
      <c r="AC744" s="18">
        <f>IFERROR(_xlfn.XLOOKUP(F744,Assumptions!B:B,Assumptions!D:D),0)</f>
      </c>
      <c r="AD744" s="20">
        <f>AA744+AC744</f>
      </c>
      <c r="AE744" s="20">
        <f>AC744+AB744</f>
      </c>
      <c r="AF744" s="5" t="str">
        <v/>
      </c>
      <c r="AG744" s="18">
        <f>IFERROR(_xlfn.BETA.DIST(DATE(YEAR(AG$2),MONTH(AG$2),15),$AD$2,$AE$2,FALSE,DATE(YEAR($AD744),MONTH($AD744),1),DATE(YEAR($AE744),MONTH($AE744),28)),0)</f>
      </c>
      <c r="AH744" s="18">
        <f>IFERROR(_xlfn.BETA.DIST(DATE(YEAR(AH$2),MONTH(AH$2),15),$AD$2,$AE$2,FALSE,DATE(YEAR($AD744),MONTH($AD744),1),DATE(YEAR($AE744),MONTH($AE744),28)),0)</f>
      </c>
      <c r="AI744" s="18">
        <f>IFERROR(_xlfn.BETA.DIST(DATE(YEAR(AI$2),MONTH(AI$2),15),$AD$2,$AE$2,FALSE,DATE(YEAR($AD744),MONTH($AD744),1),DATE(YEAR($AE744),MONTH($AE744),28)),0)</f>
      </c>
      <c r="AJ744" s="18">
        <f>IFERROR(_xlfn.BETA.DIST(DATE(YEAR(AJ$2),MONTH(AJ$2),15),$AD$2,$AE$2,FALSE,DATE(YEAR($AD744),MONTH($AD744),1),DATE(YEAR($AE744),MONTH($AE744),28)),0)</f>
      </c>
      <c r="AK744" s="18">
        <f>IFERROR(_xlfn.BETA.DIST(DATE(YEAR(AK$2),MONTH(AK$2),15),$AD$2,$AE$2,FALSE,DATE(YEAR($AD744),MONTH($AD744),1),DATE(YEAR($AE744),MONTH($AE744),28)),0)</f>
      </c>
      <c r="AL744" s="18">
        <f>IFERROR(_xlfn.BETA.DIST(DATE(YEAR(AL$2),MONTH(AL$2),15),$AD$2,$AE$2,FALSE,DATE(YEAR($AD744),MONTH($AD744),1),DATE(YEAR($AE744),MONTH($AE744),28)),0)</f>
      </c>
      <c r="AM744" s="18">
        <f>IFERROR(_xlfn.BETA.DIST(DATE(YEAR(AM$2),MONTH(AM$2),15),$AD$2,$AE$2,FALSE,DATE(YEAR($AD744),MONTH($AD744),1),DATE(YEAR($AE744),MONTH($AE744),28)),0)</f>
      </c>
      <c r="AN744" s="18">
        <f>IFERROR(_xlfn.BETA.DIST(DATE(YEAR(AN$2),MONTH(AN$2),15),$AD$2,$AE$2,FALSE,DATE(YEAR($AD744),MONTH($AD744),1),DATE(YEAR($AE744),MONTH($AE744),28)),0)</f>
      </c>
      <c r="AO744" s="18">
        <f>IFERROR(_xlfn.BETA.DIST(DATE(YEAR(AO$2),MONTH(AO$2),15),$AD$2,$AE$2,FALSE,DATE(YEAR($AD744),MONTH($AD744),1),DATE(YEAR($AE744),MONTH($AE744),28)),0)</f>
      </c>
      <c r="AP744" s="18">
        <f>IFERROR(_xlfn.BETA.DIST(DATE(YEAR(AP$2),MONTH(AP$2),15),$AD$2,$AE$2,FALSE,DATE(YEAR($AD744),MONTH($AD744),1),DATE(YEAR($AE744),MONTH($AE744),28)),0)</f>
      </c>
      <c r="AQ744" s="18">
        <f>IFERROR(_xlfn.BETA.DIST(DATE(YEAR(AQ$2),MONTH(AQ$2),15),$AD$2,$AE$2,FALSE,DATE(YEAR($AD744),MONTH($AD744),1),DATE(YEAR($AE744),MONTH($AE744),28)),0)</f>
      </c>
      <c r="AR744" s="18">
        <f>IFERROR(_xlfn.BETA.DIST(DATE(YEAR(AR$2),MONTH(AR$2),15),$AD$2,$AE$2,FALSE,DATE(YEAR($AD744),MONTH($AD744),1),DATE(YEAR($AE744),MONTH($AE744),28)),0)</f>
      </c>
      <c r="AS744" s="18">
        <f>IFERROR(_xlfn.BETA.DIST(DATE(YEAR(AS$2),MONTH(AS$2),15),$AD$2,$AE$2,FALSE,DATE(YEAR($AD744),MONTH($AD744),1),DATE(YEAR($AE744),MONTH($AE744),28)),0)</f>
      </c>
      <c r="AT744" s="18">
        <f>IFERROR(_xlfn.BETA.DIST(DATE(YEAR(AT$2),MONTH(AT$2),15),$AD$2,$AE$2,FALSE,DATE(YEAR($AD744),MONTH($AD744),1),DATE(YEAR($AE744),MONTH($AE744),28)),0)</f>
      </c>
      <c r="AU744" s="18">
        <f>IFERROR(_xlfn.BETA.DIST(DATE(YEAR(AU$2),MONTH(AU$2),15),$AD$2,$AE$2,FALSE,DATE(YEAR($AD744),MONTH($AD744),1),DATE(YEAR($AE744),MONTH($AE744),28)),0)</f>
      </c>
      <c r="AV744" s="18">
        <f>SUM(AG744:AU744)</f>
      </c>
      <c r="AW744" s="18">
        <f>IF(J744&lt;&gt;0,J744,IF($AV744=0,0,AG744/$AV744*$Z744))</f>
      </c>
      <c r="AX744" s="18">
        <f>IF(K744&lt;&gt;0,K744,IF($AV744=0,0,AH744/$AV744*$Z744))</f>
      </c>
      <c r="AY744" s="18">
        <f>IF(L744&lt;&gt;0,L744,IF($AV744=0,0,AI744/$AV744*$Z744))</f>
      </c>
      <c r="AZ744" s="18">
        <f>IF(M744&lt;&gt;0,M744,IF($AV744=0,0,AJ744/$AV744*$Z744))</f>
      </c>
      <c r="BA744" s="18">
        <f>IF(N744&lt;&gt;0,N744,IF($AV744=0,0,AK744/$AV744*$Z744))</f>
      </c>
      <c r="BB744" s="18">
        <f>IF(O744&lt;&gt;0,O744,IF($AV744=0,0,AL744/$AV744*$Z744))</f>
      </c>
      <c r="BC744" s="18">
        <f>IF(P744&lt;&gt;0,P744,IF($AV744=0,0,AM744/$AV744*$Z744))</f>
      </c>
      <c r="BD744" s="18">
        <f>IF(Q744&lt;&gt;0,Q744,IF($AV744=0,0,AN744/$AV744*$Z744))</f>
      </c>
      <c r="BE744" s="18">
        <f>IF(R744&lt;&gt;0,R744,IF($AV744=0,0,AO744/$AV744*$Z744))</f>
      </c>
      <c r="BF744" s="18">
        <f>IF(S744&lt;&gt;0,S744,IF($AV744=0,0,AP744/$AV744*$Z744))</f>
      </c>
      <c r="BG744" s="18">
        <f>IF(T744&lt;&gt;0,T744,IF($AV744=0,0,AQ744/$AV744*$Z744))</f>
      </c>
      <c r="BH744" s="18">
        <f>IF(U744&lt;&gt;0,U744,IF($AV744=0,0,AR744/$AV744*$Z744))</f>
      </c>
      <c r="BI744" s="18">
        <f>IF(V744&lt;&gt;0,V744,IF($AV744=0,0,AS744/$AV744*$Z744))</f>
      </c>
      <c r="BJ744" s="18">
        <f>IF(W744&lt;&gt;0,W744,IF($AV744=0,0,AT744/$AV744*$Z744))</f>
      </c>
      <c r="BK744" s="18">
        <f>IF(X744&lt;&gt;0,X744,IF($AV744=0,0,AU744/$AV744*$Z744))</f>
      </c>
      <c r="BL744" s="18">
        <f>SUM(AW744:BK744)</f>
      </c>
      <c r="BM744" s="18">
        <f>I744-BL744</f>
      </c>
    </row>
    <row r="745" outlineLevel="4">
      <c r="A745" s="5" t="str">
        <v>14.8.3</v>
      </c>
      <c r="B745" s="5" t="str">
        <v/>
      </c>
      <c r="C745" s="5" t="str">
        <v>BSPRELGENCP13</v>
      </c>
      <c r="D745" s="5" t="str">
        <v>BSPRELGENCP13</v>
      </c>
      <c r="E745" s="19">
        <f>IFERROR(_xlfn.XLOOKUP(F745,Assumptions!B:B,Assumptions!C:C),0)</f>
      </c>
      <c r="F745" s="5" t="str">
        <v>Site Delivery USD</v>
      </c>
      <c r="G745" s="5" t="str">
        <v/>
      </c>
      <c r="H745" s="18">
        <f>G743*E745</f>
      </c>
      <c r="I745" s="18">
        <f>H745*(1-0)</f>
      </c>
      <c r="J745" s="18">
        <v>0</v>
      </c>
      <c r="K745" s="18">
        <v>0</v>
      </c>
      <c r="L745" s="18">
        <v>0</v>
      </c>
      <c r="M745" s="18">
        <v>0</v>
      </c>
      <c r="N745" s="18">
        <v>0</v>
      </c>
      <c r="O745" s="18">
        <v>0</v>
      </c>
      <c r="P745" s="18">
        <v>0</v>
      </c>
      <c r="Q745" s="18">
        <v>0</v>
      </c>
      <c r="R745" s="18">
        <v>0</v>
      </c>
      <c r="S745" s="18">
        <v>0</v>
      </c>
      <c r="T745" s="18">
        <v>0</v>
      </c>
      <c r="U745" s="18">
        <v>0</v>
      </c>
      <c r="V745" s="18">
        <v>0</v>
      </c>
      <c r="W745" s="18">
        <v>0</v>
      </c>
      <c r="X745" s="18">
        <v>0</v>
      </c>
      <c r="Y745" s="18">
        <f>SUM(J745:X745)</f>
      </c>
      <c r="Z745" s="18">
        <f>I745-Y745</f>
      </c>
      <c r="AA745" s="20">
        <v>46295</v>
      </c>
      <c r="AB745" s="20">
        <v>46295</v>
      </c>
      <c r="AC745" s="18">
        <f>IFERROR(_xlfn.XLOOKUP(F745,Assumptions!B:B,Assumptions!D:D),0)</f>
      </c>
      <c r="AD745" s="20">
        <f>AA745+AC745</f>
      </c>
      <c r="AE745" s="20">
        <f>AC745+AB745</f>
      </c>
      <c r="AF745" s="5" t="str">
        <v/>
      </c>
      <c r="AG745" s="18">
        <f>IFERROR(_xlfn.BETA.DIST(DATE(YEAR(AG$2),MONTH(AG$2),15),$AD$2,$AE$2,FALSE,DATE(YEAR($AD745),MONTH($AD745),1),DATE(YEAR($AE745),MONTH($AE745),28)),0)</f>
      </c>
      <c r="AH745" s="18">
        <f>IFERROR(_xlfn.BETA.DIST(DATE(YEAR(AH$2),MONTH(AH$2),15),$AD$2,$AE$2,FALSE,DATE(YEAR($AD745),MONTH($AD745),1),DATE(YEAR($AE745),MONTH($AE745),28)),0)</f>
      </c>
      <c r="AI745" s="18">
        <f>IFERROR(_xlfn.BETA.DIST(DATE(YEAR(AI$2),MONTH(AI$2),15),$AD$2,$AE$2,FALSE,DATE(YEAR($AD745),MONTH($AD745),1),DATE(YEAR($AE745),MONTH($AE745),28)),0)</f>
      </c>
      <c r="AJ745" s="18">
        <f>IFERROR(_xlfn.BETA.DIST(DATE(YEAR(AJ$2),MONTH(AJ$2),15),$AD$2,$AE$2,FALSE,DATE(YEAR($AD745),MONTH($AD745),1),DATE(YEAR($AE745),MONTH($AE745),28)),0)</f>
      </c>
      <c r="AK745" s="18">
        <f>IFERROR(_xlfn.BETA.DIST(DATE(YEAR(AK$2),MONTH(AK$2),15),$AD$2,$AE$2,FALSE,DATE(YEAR($AD745),MONTH($AD745),1),DATE(YEAR($AE745),MONTH($AE745),28)),0)</f>
      </c>
      <c r="AL745" s="18">
        <f>IFERROR(_xlfn.BETA.DIST(DATE(YEAR(AL$2),MONTH(AL$2),15),$AD$2,$AE$2,FALSE,DATE(YEAR($AD745),MONTH($AD745),1),DATE(YEAR($AE745),MONTH($AE745),28)),0)</f>
      </c>
      <c r="AM745" s="18">
        <f>IFERROR(_xlfn.BETA.DIST(DATE(YEAR(AM$2),MONTH(AM$2),15),$AD$2,$AE$2,FALSE,DATE(YEAR($AD745),MONTH($AD745),1),DATE(YEAR($AE745),MONTH($AE745),28)),0)</f>
      </c>
      <c r="AN745" s="18">
        <f>IFERROR(_xlfn.BETA.DIST(DATE(YEAR(AN$2),MONTH(AN$2),15),$AD$2,$AE$2,FALSE,DATE(YEAR($AD745),MONTH($AD745),1),DATE(YEAR($AE745),MONTH($AE745),28)),0)</f>
      </c>
      <c r="AO745" s="18">
        <f>IFERROR(_xlfn.BETA.DIST(DATE(YEAR(AO$2),MONTH(AO$2),15),$AD$2,$AE$2,FALSE,DATE(YEAR($AD745),MONTH($AD745),1),DATE(YEAR($AE745),MONTH($AE745),28)),0)</f>
      </c>
      <c r="AP745" s="18">
        <f>IFERROR(_xlfn.BETA.DIST(DATE(YEAR(AP$2),MONTH(AP$2),15),$AD$2,$AE$2,FALSE,DATE(YEAR($AD745),MONTH($AD745),1),DATE(YEAR($AE745),MONTH($AE745),28)),0)</f>
      </c>
      <c r="AQ745" s="18">
        <f>IFERROR(_xlfn.BETA.DIST(DATE(YEAR(AQ$2),MONTH(AQ$2),15),$AD$2,$AE$2,FALSE,DATE(YEAR($AD745),MONTH($AD745),1),DATE(YEAR($AE745),MONTH($AE745),28)),0)</f>
      </c>
      <c r="AR745" s="18">
        <f>IFERROR(_xlfn.BETA.DIST(DATE(YEAR(AR$2),MONTH(AR$2),15),$AD$2,$AE$2,FALSE,DATE(YEAR($AD745),MONTH($AD745),1),DATE(YEAR($AE745),MONTH($AE745),28)),0)</f>
      </c>
      <c r="AS745" s="18">
        <f>IFERROR(_xlfn.BETA.DIST(DATE(YEAR(AS$2),MONTH(AS$2),15),$AD$2,$AE$2,FALSE,DATE(YEAR($AD745),MONTH($AD745),1),DATE(YEAR($AE745),MONTH($AE745),28)),0)</f>
      </c>
      <c r="AT745" s="18">
        <f>IFERROR(_xlfn.BETA.DIST(DATE(YEAR(AT$2),MONTH(AT$2),15),$AD$2,$AE$2,FALSE,DATE(YEAR($AD745),MONTH($AD745),1),DATE(YEAR($AE745),MONTH($AE745),28)),0)</f>
      </c>
      <c r="AU745" s="18">
        <f>IFERROR(_xlfn.BETA.DIST(DATE(YEAR(AU$2),MONTH(AU$2),15),$AD$2,$AE$2,FALSE,DATE(YEAR($AD745),MONTH($AD745),1),DATE(YEAR($AE745),MONTH($AE745),28)),0)</f>
      </c>
      <c r="AV745" s="18">
        <f>SUM(AG745:AU745)</f>
      </c>
      <c r="AW745" s="18">
        <f>IF(J745&lt;&gt;0,J745,IF($AV745=0,0,AG745/$AV745*$Z745))</f>
      </c>
      <c r="AX745" s="18">
        <f>IF(K745&lt;&gt;0,K745,IF($AV745=0,0,AH745/$AV745*$Z745))</f>
      </c>
      <c r="AY745" s="18">
        <f>IF(L745&lt;&gt;0,L745,IF($AV745=0,0,AI745/$AV745*$Z745))</f>
      </c>
      <c r="AZ745" s="18">
        <f>IF(M745&lt;&gt;0,M745,IF($AV745=0,0,AJ745/$AV745*$Z745))</f>
      </c>
      <c r="BA745" s="18">
        <f>IF(N745&lt;&gt;0,N745,IF($AV745=0,0,AK745/$AV745*$Z745))</f>
      </c>
      <c r="BB745" s="18">
        <f>IF(O745&lt;&gt;0,O745,IF($AV745=0,0,AL745/$AV745*$Z745))</f>
      </c>
      <c r="BC745" s="18">
        <f>IF(P745&lt;&gt;0,P745,IF($AV745=0,0,AM745/$AV745*$Z745))</f>
      </c>
      <c r="BD745" s="18">
        <f>IF(Q745&lt;&gt;0,Q745,IF($AV745=0,0,AN745/$AV745*$Z745))</f>
      </c>
      <c r="BE745" s="18">
        <f>IF(R745&lt;&gt;0,R745,IF($AV745=0,0,AO745/$AV745*$Z745))</f>
      </c>
      <c r="BF745" s="18">
        <f>IF(S745&lt;&gt;0,S745,IF($AV745=0,0,AP745/$AV745*$Z745))</f>
      </c>
      <c r="BG745" s="18">
        <f>IF(T745&lt;&gt;0,T745,IF($AV745=0,0,AQ745/$AV745*$Z745))</f>
      </c>
      <c r="BH745" s="18">
        <f>IF(U745&lt;&gt;0,U745,IF($AV745=0,0,AR745/$AV745*$Z745))</f>
      </c>
      <c r="BI745" s="18">
        <f>IF(V745&lt;&gt;0,V745,IF($AV745=0,0,AS745/$AV745*$Z745))</f>
      </c>
      <c r="BJ745" s="18">
        <f>IF(W745&lt;&gt;0,W745,IF($AV745=0,0,AT745/$AV745*$Z745))</f>
      </c>
      <c r="BK745" s="18">
        <f>IF(X745&lt;&gt;0,X745,IF($AV745=0,0,AU745/$AV745*$Z745))</f>
      </c>
      <c r="BL745" s="18">
        <f>SUM(AW745:BK745)</f>
      </c>
      <c r="BM745" s="18">
        <f>I745-BL745</f>
      </c>
    </row>
    <row r="746" outlineLevel="4">
      <c r="A746" s="5" t="str">
        <v>14.8.3</v>
      </c>
      <c r="B746" s="5" t="str">
        <v/>
      </c>
      <c r="C746" s="5" t="str">
        <v>BSKDGNGENGR07</v>
      </c>
      <c r="D746" s="5" t="str">
        <v>BSKDGNGENGR07</v>
      </c>
      <c r="E746" s="19">
        <f>IFERROR(_xlfn.XLOOKUP(F746,Assumptions!B:B,Assumptions!C:C),0)</f>
      </c>
      <c r="F746" s="5" t="str">
        <v>Retention</v>
      </c>
      <c r="G746" s="5" t="str">
        <v/>
      </c>
      <c r="H746" s="18">
        <f>G743*E746</f>
      </c>
      <c r="I746" s="18">
        <f>H746*(1-0)</f>
      </c>
      <c r="J746" s="18">
        <v>0</v>
      </c>
      <c r="K746" s="18">
        <v>0</v>
      </c>
      <c r="L746" s="18">
        <v>0</v>
      </c>
      <c r="M746" s="18">
        <v>0</v>
      </c>
      <c r="N746" s="18">
        <v>0</v>
      </c>
      <c r="O746" s="18">
        <v>0</v>
      </c>
      <c r="P746" s="18">
        <v>0</v>
      </c>
      <c r="Q746" s="18">
        <v>0</v>
      </c>
      <c r="R746" s="18">
        <v>0</v>
      </c>
      <c r="S746" s="18">
        <v>0</v>
      </c>
      <c r="T746" s="18">
        <v>0</v>
      </c>
      <c r="U746" s="18">
        <v>0</v>
      </c>
      <c r="V746" s="18">
        <v>0</v>
      </c>
      <c r="W746" s="18">
        <v>0</v>
      </c>
      <c r="X746" s="18">
        <v>0</v>
      </c>
      <c r="Y746" s="18">
        <f>SUM(J746:X746)</f>
      </c>
      <c r="Z746" s="18">
        <f>I746-Y746</f>
      </c>
      <c r="AA746" s="20">
        <v>46483</v>
      </c>
      <c r="AB746" s="20">
        <v>46483</v>
      </c>
      <c r="AC746" s="18">
        <f>IFERROR(_xlfn.XLOOKUP(F746,Assumptions!B:B,Assumptions!D:D),0)</f>
      </c>
      <c r="AD746" s="20">
        <f>AA746+AC746</f>
      </c>
      <c r="AE746" s="20">
        <f>AC746+AB746</f>
      </c>
      <c r="AF746" s="5" t="str">
        <v/>
      </c>
      <c r="AG746" s="18">
        <f>IFERROR(_xlfn.BETA.DIST(DATE(YEAR(AG$2),MONTH(AG$2),15),$AD$2,$AE$2,FALSE,DATE(YEAR($AD746),MONTH($AD746),1),DATE(YEAR($AE746),MONTH($AE746),28)),0)</f>
      </c>
      <c r="AH746" s="18">
        <f>IFERROR(_xlfn.BETA.DIST(DATE(YEAR(AH$2),MONTH(AH$2),15),$AD$2,$AE$2,FALSE,DATE(YEAR($AD746),MONTH($AD746),1),DATE(YEAR($AE746),MONTH($AE746),28)),0)</f>
      </c>
      <c r="AI746" s="18">
        <f>IFERROR(_xlfn.BETA.DIST(DATE(YEAR(AI$2),MONTH(AI$2),15),$AD$2,$AE$2,FALSE,DATE(YEAR($AD746),MONTH($AD746),1),DATE(YEAR($AE746),MONTH($AE746),28)),0)</f>
      </c>
      <c r="AJ746" s="18">
        <f>IFERROR(_xlfn.BETA.DIST(DATE(YEAR(AJ$2),MONTH(AJ$2),15),$AD$2,$AE$2,FALSE,DATE(YEAR($AD746),MONTH($AD746),1),DATE(YEAR($AE746),MONTH($AE746),28)),0)</f>
      </c>
      <c r="AK746" s="18">
        <f>IFERROR(_xlfn.BETA.DIST(DATE(YEAR(AK$2),MONTH(AK$2),15),$AD$2,$AE$2,FALSE,DATE(YEAR($AD746),MONTH($AD746),1),DATE(YEAR($AE746),MONTH($AE746),28)),0)</f>
      </c>
      <c r="AL746" s="18">
        <f>IFERROR(_xlfn.BETA.DIST(DATE(YEAR(AL$2),MONTH(AL$2),15),$AD$2,$AE$2,FALSE,DATE(YEAR($AD746),MONTH($AD746),1),DATE(YEAR($AE746),MONTH($AE746),28)),0)</f>
      </c>
      <c r="AM746" s="18">
        <f>IFERROR(_xlfn.BETA.DIST(DATE(YEAR(AM$2),MONTH(AM$2),15),$AD$2,$AE$2,FALSE,DATE(YEAR($AD746),MONTH($AD746),1),DATE(YEAR($AE746),MONTH($AE746),28)),0)</f>
      </c>
      <c r="AN746" s="18">
        <f>IFERROR(_xlfn.BETA.DIST(DATE(YEAR(AN$2),MONTH(AN$2),15),$AD$2,$AE$2,FALSE,DATE(YEAR($AD746),MONTH($AD746),1),DATE(YEAR($AE746),MONTH($AE746),28)),0)</f>
      </c>
      <c r="AO746" s="18">
        <f>IFERROR(_xlfn.BETA.DIST(DATE(YEAR(AO$2),MONTH(AO$2),15),$AD$2,$AE$2,FALSE,DATE(YEAR($AD746),MONTH($AD746),1),DATE(YEAR($AE746),MONTH($AE746),28)),0)</f>
      </c>
      <c r="AP746" s="18">
        <f>IFERROR(_xlfn.BETA.DIST(DATE(YEAR(AP$2),MONTH(AP$2),15),$AD$2,$AE$2,FALSE,DATE(YEAR($AD746),MONTH($AD746),1),DATE(YEAR($AE746),MONTH($AE746),28)),0)</f>
      </c>
      <c r="AQ746" s="18">
        <f>IFERROR(_xlfn.BETA.DIST(DATE(YEAR(AQ$2),MONTH(AQ$2),15),$AD$2,$AE$2,FALSE,DATE(YEAR($AD746),MONTH($AD746),1),DATE(YEAR($AE746),MONTH($AE746),28)),0)</f>
      </c>
      <c r="AR746" s="18">
        <f>IFERROR(_xlfn.BETA.DIST(DATE(YEAR(AR$2),MONTH(AR$2),15),$AD$2,$AE$2,FALSE,DATE(YEAR($AD746),MONTH($AD746),1),DATE(YEAR($AE746),MONTH($AE746),28)),0)</f>
      </c>
      <c r="AS746" s="18">
        <f>IFERROR(_xlfn.BETA.DIST(DATE(YEAR(AS$2),MONTH(AS$2),15),$AD$2,$AE$2,FALSE,DATE(YEAR($AD746),MONTH($AD746),1),DATE(YEAR($AE746),MONTH($AE746),28)),0)</f>
      </c>
      <c r="AT746" s="18">
        <f>IFERROR(_xlfn.BETA.DIST(DATE(YEAR(AT$2),MONTH(AT$2),15),$AD$2,$AE$2,FALSE,DATE(YEAR($AD746),MONTH($AD746),1),DATE(YEAR($AE746),MONTH($AE746),28)),0)</f>
      </c>
      <c r="AU746" s="18">
        <f>IFERROR(_xlfn.BETA.DIST(DATE(YEAR(AU$2),MONTH(AU$2),15),$AD$2,$AE$2,FALSE,DATE(YEAR($AD746),MONTH($AD746),1),DATE(YEAR($AE746),MONTH($AE746),28)),0)</f>
      </c>
      <c r="AV746" s="18">
        <f>SUM(AG746:AU746)</f>
      </c>
      <c r="AW746" s="18">
        <f>IF(J746&lt;&gt;0,J746,IF($AV746=0,0,AG746/$AV746*$Z746))</f>
      </c>
      <c r="AX746" s="18">
        <f>IF(K746&lt;&gt;0,K746,IF($AV746=0,0,AH746/$AV746*$Z746))</f>
      </c>
      <c r="AY746" s="18">
        <f>IF(L746&lt;&gt;0,L746,IF($AV746=0,0,AI746/$AV746*$Z746))</f>
      </c>
      <c r="AZ746" s="18">
        <f>IF(M746&lt;&gt;0,M746,IF($AV746=0,0,AJ746/$AV746*$Z746))</f>
      </c>
      <c r="BA746" s="18">
        <f>IF(N746&lt;&gt;0,N746,IF($AV746=0,0,AK746/$AV746*$Z746))</f>
      </c>
      <c r="BB746" s="18">
        <f>IF(O746&lt;&gt;0,O746,IF($AV746=0,0,AL746/$AV746*$Z746))</f>
      </c>
      <c r="BC746" s="18">
        <f>IF(P746&lt;&gt;0,P746,IF($AV746=0,0,AM746/$AV746*$Z746))</f>
      </c>
      <c r="BD746" s="18">
        <f>IF(Q746&lt;&gt;0,Q746,IF($AV746=0,0,AN746/$AV746*$Z746))</f>
      </c>
      <c r="BE746" s="18">
        <f>IF(R746&lt;&gt;0,R746,IF($AV746=0,0,AO746/$AV746*$Z746))</f>
      </c>
      <c r="BF746" s="18">
        <f>IF(S746&lt;&gt;0,S746,IF($AV746=0,0,AP746/$AV746*$Z746))</f>
      </c>
      <c r="BG746" s="18">
        <f>IF(T746&lt;&gt;0,T746,IF($AV746=0,0,AQ746/$AV746*$Z746))</f>
      </c>
      <c r="BH746" s="18">
        <f>IF(U746&lt;&gt;0,U746,IF($AV746=0,0,AR746/$AV746*$Z746))</f>
      </c>
      <c r="BI746" s="18">
        <f>IF(V746&lt;&gt;0,V746,IF($AV746=0,0,AS746/$AV746*$Z746))</f>
      </c>
      <c r="BJ746" s="18">
        <f>IF(W746&lt;&gt;0,W746,IF($AV746=0,0,AT746/$AV746*$Z746))</f>
      </c>
      <c r="BK746" s="18">
        <f>IF(X746&lt;&gt;0,X746,IF($AV746=0,0,AU746/$AV746*$Z746))</f>
      </c>
      <c r="BL746" s="18">
        <f>SUM(AW746:BK746)</f>
      </c>
      <c r="BM746" s="18">
        <f>I746-BL746</f>
      </c>
    </row>
    <row r="747" outlineLevel="3">
      <c r="A747" s="17" t="str">
        <v>14.8.4</v>
      </c>
      <c r="B747" s="17" t="str">
        <v/>
      </c>
      <c r="C747" s="17" t="str">
        <v/>
      </c>
      <c r="D747" s="17" t="str">
        <v/>
      </c>
      <c r="E747" s="17" t="str">
        <v>14.8.4</v>
      </c>
      <c r="F747" s="17" t="str">
        <v>Workstation</v>
      </c>
      <c r="G747" s="17">
        <v>311.41</v>
      </c>
      <c r="H747" s="17" t="str">
        <v/>
      </c>
      <c r="I747" s="17" t="str">
        <v/>
      </c>
      <c r="J747" s="17" t="str">
        <v/>
      </c>
      <c r="K747" s="17" t="str">
        <v/>
      </c>
      <c r="L747" s="17" t="str">
        <v/>
      </c>
      <c r="M747" s="17" t="str">
        <v/>
      </c>
      <c r="N747" s="17" t="str">
        <v/>
      </c>
      <c r="O747" s="17" t="str">
        <v/>
      </c>
      <c r="P747" s="17" t="str">
        <v/>
      </c>
      <c r="Q747" s="17" t="str">
        <v/>
      </c>
      <c r="R747" s="17" t="str">
        <v/>
      </c>
      <c r="S747" s="17" t="str">
        <v/>
      </c>
      <c r="T747" s="17" t="str">
        <v/>
      </c>
      <c r="U747" s="17" t="str">
        <v/>
      </c>
      <c r="V747" s="17" t="str">
        <v/>
      </c>
      <c r="W747" s="17" t="str">
        <v/>
      </c>
      <c r="X747" s="17" t="str">
        <v/>
      </c>
      <c r="Y747" s="17" t="str">
        <v/>
      </c>
      <c r="Z747" s="17" t="str">
        <v/>
      </c>
      <c r="AA747" s="17" t="str">
        <v/>
      </c>
      <c r="AB747" s="17" t="str">
        <v/>
      </c>
      <c r="AC747" s="17" t="str">
        <v/>
      </c>
      <c r="AD747" s="17" t="str">
        <v/>
      </c>
      <c r="AE747" s="17" t="str">
        <v/>
      </c>
      <c r="AF747" s="5" t="str">
        <v/>
      </c>
      <c r="AG747" s="18">
        <f>IFERROR(_xlfn.BETA.DIST(DATE(YEAR(AG$2),MONTH(AG$2),15),$AD$2,$AE$2,FALSE,DATE(YEAR($AD747),MONTH($AD747),1),DATE(YEAR($AE747),MONTH($AE747),28)),0)</f>
      </c>
      <c r="AH747" s="18">
        <f>IFERROR(_xlfn.BETA.DIST(DATE(YEAR(AH$2),MONTH(AH$2),15),$AD$2,$AE$2,FALSE,DATE(YEAR($AD747),MONTH($AD747),1),DATE(YEAR($AE747),MONTH($AE747),28)),0)</f>
      </c>
      <c r="AI747" s="18">
        <f>IFERROR(_xlfn.BETA.DIST(DATE(YEAR(AI$2),MONTH(AI$2),15),$AD$2,$AE$2,FALSE,DATE(YEAR($AD747),MONTH($AD747),1),DATE(YEAR($AE747),MONTH($AE747),28)),0)</f>
      </c>
      <c r="AJ747" s="18">
        <f>IFERROR(_xlfn.BETA.DIST(DATE(YEAR(AJ$2),MONTH(AJ$2),15),$AD$2,$AE$2,FALSE,DATE(YEAR($AD747),MONTH($AD747),1),DATE(YEAR($AE747),MONTH($AE747),28)),0)</f>
      </c>
      <c r="AK747" s="18">
        <f>IFERROR(_xlfn.BETA.DIST(DATE(YEAR(AK$2),MONTH(AK$2),15),$AD$2,$AE$2,FALSE,DATE(YEAR($AD747),MONTH($AD747),1),DATE(YEAR($AE747),MONTH($AE747),28)),0)</f>
      </c>
      <c r="AL747" s="18">
        <f>IFERROR(_xlfn.BETA.DIST(DATE(YEAR(AL$2),MONTH(AL$2),15),$AD$2,$AE$2,FALSE,DATE(YEAR($AD747),MONTH($AD747),1),DATE(YEAR($AE747),MONTH($AE747),28)),0)</f>
      </c>
      <c r="AM747" s="18">
        <f>IFERROR(_xlfn.BETA.DIST(DATE(YEAR(AM$2),MONTH(AM$2),15),$AD$2,$AE$2,FALSE,DATE(YEAR($AD747),MONTH($AD747),1),DATE(YEAR($AE747),MONTH($AE747),28)),0)</f>
      </c>
      <c r="AN747" s="18">
        <f>IFERROR(_xlfn.BETA.DIST(DATE(YEAR(AN$2),MONTH(AN$2),15),$AD$2,$AE$2,FALSE,DATE(YEAR($AD747),MONTH($AD747),1),DATE(YEAR($AE747),MONTH($AE747),28)),0)</f>
      </c>
      <c r="AO747" s="18">
        <f>IFERROR(_xlfn.BETA.DIST(DATE(YEAR(AO$2),MONTH(AO$2),15),$AD$2,$AE$2,FALSE,DATE(YEAR($AD747),MONTH($AD747),1),DATE(YEAR($AE747),MONTH($AE747),28)),0)</f>
      </c>
      <c r="AP747" s="18">
        <f>IFERROR(_xlfn.BETA.DIST(DATE(YEAR(AP$2),MONTH(AP$2),15),$AD$2,$AE$2,FALSE,DATE(YEAR($AD747),MONTH($AD747),1),DATE(YEAR($AE747),MONTH($AE747),28)),0)</f>
      </c>
      <c r="AQ747" s="18">
        <f>IFERROR(_xlfn.BETA.DIST(DATE(YEAR(AQ$2),MONTH(AQ$2),15),$AD$2,$AE$2,FALSE,DATE(YEAR($AD747),MONTH($AD747),1),DATE(YEAR($AE747),MONTH($AE747),28)),0)</f>
      </c>
      <c r="AR747" s="18">
        <f>IFERROR(_xlfn.BETA.DIST(DATE(YEAR(AR$2),MONTH(AR$2),15),$AD$2,$AE$2,FALSE,DATE(YEAR($AD747),MONTH($AD747),1),DATE(YEAR($AE747),MONTH($AE747),28)),0)</f>
      </c>
      <c r="AS747" s="18">
        <f>IFERROR(_xlfn.BETA.DIST(DATE(YEAR(AS$2),MONTH(AS$2),15),$AD$2,$AE$2,FALSE,DATE(YEAR($AD747),MONTH($AD747),1),DATE(YEAR($AE747),MONTH($AE747),28)),0)</f>
      </c>
      <c r="AT747" s="18">
        <f>IFERROR(_xlfn.BETA.DIST(DATE(YEAR(AT$2),MONTH(AT$2),15),$AD$2,$AE$2,FALSE,DATE(YEAR($AD747),MONTH($AD747),1),DATE(YEAR($AE747),MONTH($AE747),28)),0)</f>
      </c>
      <c r="AU747" s="18">
        <f>IFERROR(_xlfn.BETA.DIST(DATE(YEAR(AU$2),MONTH(AU$2),15),$AD$2,$AE$2,FALSE,DATE(YEAR($AD747),MONTH($AD747),1),DATE(YEAR($AE747),MONTH($AE747),28)),0)</f>
      </c>
      <c r="AV747" s="18">
        <f>SUM(AG747:AU747)</f>
      </c>
      <c r="AW747" s="18">
        <f>IF(J747&lt;&gt;0,J747,IF($AV747=0,0,AG747/$AV747*$Z747))</f>
      </c>
      <c r="AX747" s="18">
        <f>IF(K747&lt;&gt;0,K747,IF($AV747=0,0,AH747/$AV747*$Z747))</f>
      </c>
      <c r="AY747" s="18">
        <f>IF(L747&lt;&gt;0,L747,IF($AV747=0,0,AI747/$AV747*$Z747))</f>
      </c>
      <c r="AZ747" s="18">
        <f>IF(M747&lt;&gt;0,M747,IF($AV747=0,0,AJ747/$AV747*$Z747))</f>
      </c>
      <c r="BA747" s="18">
        <f>IF(N747&lt;&gt;0,N747,IF($AV747=0,0,AK747/$AV747*$Z747))</f>
      </c>
      <c r="BB747" s="18">
        <f>IF(O747&lt;&gt;0,O747,IF($AV747=0,0,AL747/$AV747*$Z747))</f>
      </c>
      <c r="BC747" s="18">
        <f>IF(P747&lt;&gt;0,P747,IF($AV747=0,0,AM747/$AV747*$Z747))</f>
      </c>
      <c r="BD747" s="18">
        <f>IF(Q747&lt;&gt;0,Q747,IF($AV747=0,0,AN747/$AV747*$Z747))</f>
      </c>
      <c r="BE747" s="18">
        <f>IF(R747&lt;&gt;0,R747,IF($AV747=0,0,AO747/$AV747*$Z747))</f>
      </c>
      <c r="BF747" s="18">
        <f>IF(S747&lt;&gt;0,S747,IF($AV747=0,0,AP747/$AV747*$Z747))</f>
      </c>
      <c r="BG747" s="18">
        <f>IF(T747&lt;&gt;0,T747,IF($AV747=0,0,AQ747/$AV747*$Z747))</f>
      </c>
      <c r="BH747" s="18">
        <f>IF(U747&lt;&gt;0,U747,IF($AV747=0,0,AR747/$AV747*$Z747))</f>
      </c>
      <c r="BI747" s="18">
        <f>IF(V747&lt;&gt;0,V747,IF($AV747=0,0,AS747/$AV747*$Z747))</f>
      </c>
      <c r="BJ747" s="18">
        <f>IF(W747&lt;&gt;0,W747,IF($AV747=0,0,AT747/$AV747*$Z747))</f>
      </c>
      <c r="BK747" s="18">
        <f>IF(X747&lt;&gt;0,X747,IF($AV747=0,0,AU747/$AV747*$Z747))</f>
      </c>
      <c r="BL747" s="18">
        <f>SUM(AW747:BK747)</f>
      </c>
      <c r="BM747" s="17" t="str">
        <v/>
      </c>
    </row>
    <row r="748" outlineLevel="4">
      <c r="A748" s="5" t="str">
        <v>14.8.4</v>
      </c>
      <c r="B748" s="5" t="str">
        <v/>
      </c>
      <c r="C748" s="5" t="str">
        <v>BSKDGNGENGR05</v>
      </c>
      <c r="D748" s="5" t="str">
        <v>BSKDGNGENGR05</v>
      </c>
      <c r="E748" s="19">
        <f>IFERROR(_xlfn.XLOOKUP(F748,Assumptions!B:B,Assumptions!C:C),0)</f>
      </c>
      <c r="F748" s="5" t="str">
        <v>Advanced Payment</v>
      </c>
      <c r="G748" s="5" t="str">
        <v/>
      </c>
      <c r="H748" s="18">
        <f>G747*E748</f>
      </c>
      <c r="I748" s="18">
        <f>H748*(1-0)</f>
      </c>
      <c r="J748" s="18">
        <v>0</v>
      </c>
      <c r="K748" s="18">
        <v>0</v>
      </c>
      <c r="L748" s="18">
        <v>0</v>
      </c>
      <c r="M748" s="18">
        <v>0</v>
      </c>
      <c r="N748" s="18">
        <v>0</v>
      </c>
      <c r="O748" s="18">
        <v>0</v>
      </c>
      <c r="P748" s="18">
        <v>0</v>
      </c>
      <c r="Q748" s="18">
        <v>0</v>
      </c>
      <c r="R748" s="18">
        <v>0</v>
      </c>
      <c r="S748" s="18">
        <v>0</v>
      </c>
      <c r="T748" s="18">
        <v>0</v>
      </c>
      <c r="U748" s="18">
        <v>0</v>
      </c>
      <c r="V748" s="18">
        <v>0</v>
      </c>
      <c r="W748" s="18">
        <v>0</v>
      </c>
      <c r="X748" s="18">
        <v>0</v>
      </c>
      <c r="Y748" s="18">
        <f>SUM(J748:X748)</f>
      </c>
      <c r="Z748" s="18">
        <f>I748-Y748</f>
      </c>
      <c r="AA748" s="20">
        <v>46026</v>
      </c>
      <c r="AB748" s="20">
        <v>46026</v>
      </c>
      <c r="AC748" s="18">
        <f>IFERROR(_xlfn.XLOOKUP(F748,Assumptions!B:B,Assumptions!D:D),0)</f>
      </c>
      <c r="AD748" s="20">
        <f>AA748+AC748</f>
      </c>
      <c r="AE748" s="20">
        <f>AC748+AB748</f>
      </c>
      <c r="AF748" s="5" t="str">
        <v/>
      </c>
      <c r="AG748" s="18">
        <f>IFERROR(_xlfn.BETA.DIST(DATE(YEAR(AG$2),MONTH(AG$2),15),$AD$2,$AE$2,FALSE,DATE(YEAR($AD748),MONTH($AD748),1),DATE(YEAR($AE748),MONTH($AE748),28)),0)</f>
      </c>
      <c r="AH748" s="18">
        <f>IFERROR(_xlfn.BETA.DIST(DATE(YEAR(AH$2),MONTH(AH$2),15),$AD$2,$AE$2,FALSE,DATE(YEAR($AD748),MONTH($AD748),1),DATE(YEAR($AE748),MONTH($AE748),28)),0)</f>
      </c>
      <c r="AI748" s="18">
        <f>IFERROR(_xlfn.BETA.DIST(DATE(YEAR(AI$2),MONTH(AI$2),15),$AD$2,$AE$2,FALSE,DATE(YEAR($AD748),MONTH($AD748),1),DATE(YEAR($AE748),MONTH($AE748),28)),0)</f>
      </c>
      <c r="AJ748" s="18">
        <f>IFERROR(_xlfn.BETA.DIST(DATE(YEAR(AJ$2),MONTH(AJ$2),15),$AD$2,$AE$2,FALSE,DATE(YEAR($AD748),MONTH($AD748),1),DATE(YEAR($AE748),MONTH($AE748),28)),0)</f>
      </c>
      <c r="AK748" s="18">
        <f>IFERROR(_xlfn.BETA.DIST(DATE(YEAR(AK$2),MONTH(AK$2),15),$AD$2,$AE$2,FALSE,DATE(YEAR($AD748),MONTH($AD748),1),DATE(YEAR($AE748),MONTH($AE748),28)),0)</f>
      </c>
      <c r="AL748" s="18">
        <f>IFERROR(_xlfn.BETA.DIST(DATE(YEAR(AL$2),MONTH(AL$2),15),$AD$2,$AE$2,FALSE,DATE(YEAR($AD748),MONTH($AD748),1),DATE(YEAR($AE748),MONTH($AE748),28)),0)</f>
      </c>
      <c r="AM748" s="18">
        <f>IFERROR(_xlfn.BETA.DIST(DATE(YEAR(AM$2),MONTH(AM$2),15),$AD$2,$AE$2,FALSE,DATE(YEAR($AD748),MONTH($AD748),1),DATE(YEAR($AE748),MONTH($AE748),28)),0)</f>
      </c>
      <c r="AN748" s="18">
        <f>IFERROR(_xlfn.BETA.DIST(DATE(YEAR(AN$2),MONTH(AN$2),15),$AD$2,$AE$2,FALSE,DATE(YEAR($AD748),MONTH($AD748),1),DATE(YEAR($AE748),MONTH($AE748),28)),0)</f>
      </c>
      <c r="AO748" s="18">
        <f>IFERROR(_xlfn.BETA.DIST(DATE(YEAR(AO$2),MONTH(AO$2),15),$AD$2,$AE$2,FALSE,DATE(YEAR($AD748),MONTH($AD748),1),DATE(YEAR($AE748),MONTH($AE748),28)),0)</f>
      </c>
      <c r="AP748" s="18">
        <f>IFERROR(_xlfn.BETA.DIST(DATE(YEAR(AP$2),MONTH(AP$2),15),$AD$2,$AE$2,FALSE,DATE(YEAR($AD748),MONTH($AD748),1),DATE(YEAR($AE748),MONTH($AE748),28)),0)</f>
      </c>
      <c r="AQ748" s="18">
        <f>IFERROR(_xlfn.BETA.DIST(DATE(YEAR(AQ$2),MONTH(AQ$2),15),$AD$2,$AE$2,FALSE,DATE(YEAR($AD748),MONTH($AD748),1),DATE(YEAR($AE748),MONTH($AE748),28)),0)</f>
      </c>
      <c r="AR748" s="18">
        <f>IFERROR(_xlfn.BETA.DIST(DATE(YEAR(AR$2),MONTH(AR$2),15),$AD$2,$AE$2,FALSE,DATE(YEAR($AD748),MONTH($AD748),1),DATE(YEAR($AE748),MONTH($AE748),28)),0)</f>
      </c>
      <c r="AS748" s="18">
        <f>IFERROR(_xlfn.BETA.DIST(DATE(YEAR(AS$2),MONTH(AS$2),15),$AD$2,$AE$2,FALSE,DATE(YEAR($AD748),MONTH($AD748),1),DATE(YEAR($AE748),MONTH($AE748),28)),0)</f>
      </c>
      <c r="AT748" s="18">
        <f>IFERROR(_xlfn.BETA.DIST(DATE(YEAR(AT$2),MONTH(AT$2),15),$AD$2,$AE$2,FALSE,DATE(YEAR($AD748),MONTH($AD748),1),DATE(YEAR($AE748),MONTH($AE748),28)),0)</f>
      </c>
      <c r="AU748" s="18">
        <f>IFERROR(_xlfn.BETA.DIST(DATE(YEAR(AU$2),MONTH(AU$2),15),$AD$2,$AE$2,FALSE,DATE(YEAR($AD748),MONTH($AD748),1),DATE(YEAR($AE748),MONTH($AE748),28)),0)</f>
      </c>
      <c r="AV748" s="18">
        <f>SUM(AG748:AU748)</f>
      </c>
      <c r="AW748" s="18">
        <f>IF(J748&lt;&gt;0,J748,IF($AV748=0,0,AG748/$AV748*$Z748))</f>
      </c>
      <c r="AX748" s="18">
        <f>IF(K748&lt;&gt;0,K748,IF($AV748=0,0,AH748/$AV748*$Z748))</f>
      </c>
      <c r="AY748" s="18">
        <f>IF(L748&lt;&gt;0,L748,IF($AV748=0,0,AI748/$AV748*$Z748))</f>
      </c>
      <c r="AZ748" s="18">
        <f>IF(M748&lt;&gt;0,M748,IF($AV748=0,0,AJ748/$AV748*$Z748))</f>
      </c>
      <c r="BA748" s="18">
        <f>IF(N748&lt;&gt;0,N748,IF($AV748=0,0,AK748/$AV748*$Z748))</f>
      </c>
      <c r="BB748" s="18">
        <f>IF(O748&lt;&gt;0,O748,IF($AV748=0,0,AL748/$AV748*$Z748))</f>
      </c>
      <c r="BC748" s="18">
        <f>IF(P748&lt;&gt;0,P748,IF($AV748=0,0,AM748/$AV748*$Z748))</f>
      </c>
      <c r="BD748" s="18">
        <f>IF(Q748&lt;&gt;0,Q748,IF($AV748=0,0,AN748/$AV748*$Z748))</f>
      </c>
      <c r="BE748" s="18">
        <f>IF(R748&lt;&gt;0,R748,IF($AV748=0,0,AO748/$AV748*$Z748))</f>
      </c>
      <c r="BF748" s="18">
        <f>IF(S748&lt;&gt;0,S748,IF($AV748=0,0,AP748/$AV748*$Z748))</f>
      </c>
      <c r="BG748" s="18">
        <f>IF(T748&lt;&gt;0,T748,IF($AV748=0,0,AQ748/$AV748*$Z748))</f>
      </c>
      <c r="BH748" s="18">
        <f>IF(U748&lt;&gt;0,U748,IF($AV748=0,0,AR748/$AV748*$Z748))</f>
      </c>
      <c r="BI748" s="18">
        <f>IF(V748&lt;&gt;0,V748,IF($AV748=0,0,AS748/$AV748*$Z748))</f>
      </c>
      <c r="BJ748" s="18">
        <f>IF(W748&lt;&gt;0,W748,IF($AV748=0,0,AT748/$AV748*$Z748))</f>
      </c>
      <c r="BK748" s="18">
        <f>IF(X748&lt;&gt;0,X748,IF($AV748=0,0,AU748/$AV748*$Z748))</f>
      </c>
      <c r="BL748" s="18">
        <f>SUM(AW748:BK748)</f>
      </c>
      <c r="BM748" s="18">
        <f>I748-BL748</f>
      </c>
    </row>
    <row r="749" outlineLevel="4">
      <c r="A749" s="5" t="str">
        <v>14.8.4</v>
      </c>
      <c r="B749" s="5" t="str">
        <v/>
      </c>
      <c r="C749" s="5" t="str">
        <v>BSPRELGENCP13</v>
      </c>
      <c r="D749" s="5" t="str">
        <v>BSPRELGENCP13</v>
      </c>
      <c r="E749" s="19">
        <f>IFERROR(_xlfn.XLOOKUP(F749,Assumptions!B:B,Assumptions!C:C),0)</f>
      </c>
      <c r="F749" s="5" t="str">
        <v>Site Delivery USD</v>
      </c>
      <c r="G749" s="5" t="str">
        <v/>
      </c>
      <c r="H749" s="18">
        <f>G747*E749</f>
      </c>
      <c r="I749" s="18">
        <f>H749*(1-0)</f>
      </c>
      <c r="J749" s="18">
        <v>0</v>
      </c>
      <c r="K749" s="18">
        <v>0</v>
      </c>
      <c r="L749" s="18">
        <v>0</v>
      </c>
      <c r="M749" s="18">
        <v>0</v>
      </c>
      <c r="N749" s="18">
        <v>0</v>
      </c>
      <c r="O749" s="18">
        <v>0</v>
      </c>
      <c r="P749" s="18">
        <v>0</v>
      </c>
      <c r="Q749" s="18">
        <v>0</v>
      </c>
      <c r="R749" s="18">
        <v>0</v>
      </c>
      <c r="S749" s="18">
        <v>0</v>
      </c>
      <c r="T749" s="18">
        <v>0</v>
      </c>
      <c r="U749" s="18">
        <v>0</v>
      </c>
      <c r="V749" s="18">
        <v>0</v>
      </c>
      <c r="W749" s="18">
        <v>0</v>
      </c>
      <c r="X749" s="18">
        <v>0</v>
      </c>
      <c r="Y749" s="18">
        <f>SUM(J749:X749)</f>
      </c>
      <c r="Z749" s="18">
        <f>I749-Y749</f>
      </c>
      <c r="AA749" s="20">
        <v>46295</v>
      </c>
      <c r="AB749" s="20">
        <v>46295</v>
      </c>
      <c r="AC749" s="18">
        <f>IFERROR(_xlfn.XLOOKUP(F749,Assumptions!B:B,Assumptions!D:D),0)</f>
      </c>
      <c r="AD749" s="20">
        <f>AA749+AC749</f>
      </c>
      <c r="AE749" s="20">
        <f>AC749+AB749</f>
      </c>
      <c r="AF749" s="5" t="str">
        <v/>
      </c>
      <c r="AG749" s="18">
        <f>IFERROR(_xlfn.BETA.DIST(DATE(YEAR(AG$2),MONTH(AG$2),15),$AD$2,$AE$2,FALSE,DATE(YEAR($AD749),MONTH($AD749),1),DATE(YEAR($AE749),MONTH($AE749),28)),0)</f>
      </c>
      <c r="AH749" s="18">
        <f>IFERROR(_xlfn.BETA.DIST(DATE(YEAR(AH$2),MONTH(AH$2),15),$AD$2,$AE$2,FALSE,DATE(YEAR($AD749),MONTH($AD749),1),DATE(YEAR($AE749),MONTH($AE749),28)),0)</f>
      </c>
      <c r="AI749" s="18">
        <f>IFERROR(_xlfn.BETA.DIST(DATE(YEAR(AI$2),MONTH(AI$2),15),$AD$2,$AE$2,FALSE,DATE(YEAR($AD749),MONTH($AD749),1),DATE(YEAR($AE749),MONTH($AE749),28)),0)</f>
      </c>
      <c r="AJ749" s="18">
        <f>IFERROR(_xlfn.BETA.DIST(DATE(YEAR(AJ$2),MONTH(AJ$2),15),$AD$2,$AE$2,FALSE,DATE(YEAR($AD749),MONTH($AD749),1),DATE(YEAR($AE749),MONTH($AE749),28)),0)</f>
      </c>
      <c r="AK749" s="18">
        <f>IFERROR(_xlfn.BETA.DIST(DATE(YEAR(AK$2),MONTH(AK$2),15),$AD$2,$AE$2,FALSE,DATE(YEAR($AD749),MONTH($AD749),1),DATE(YEAR($AE749),MONTH($AE749),28)),0)</f>
      </c>
      <c r="AL749" s="18">
        <f>IFERROR(_xlfn.BETA.DIST(DATE(YEAR(AL$2),MONTH(AL$2),15),$AD$2,$AE$2,FALSE,DATE(YEAR($AD749),MONTH($AD749),1),DATE(YEAR($AE749),MONTH($AE749),28)),0)</f>
      </c>
      <c r="AM749" s="18">
        <f>IFERROR(_xlfn.BETA.DIST(DATE(YEAR(AM$2),MONTH(AM$2),15),$AD$2,$AE$2,FALSE,DATE(YEAR($AD749),MONTH($AD749),1),DATE(YEAR($AE749),MONTH($AE749),28)),0)</f>
      </c>
      <c r="AN749" s="18">
        <f>IFERROR(_xlfn.BETA.DIST(DATE(YEAR(AN$2),MONTH(AN$2),15),$AD$2,$AE$2,FALSE,DATE(YEAR($AD749),MONTH($AD749),1),DATE(YEAR($AE749),MONTH($AE749),28)),0)</f>
      </c>
      <c r="AO749" s="18">
        <f>IFERROR(_xlfn.BETA.DIST(DATE(YEAR(AO$2),MONTH(AO$2),15),$AD$2,$AE$2,FALSE,DATE(YEAR($AD749),MONTH($AD749),1),DATE(YEAR($AE749),MONTH($AE749),28)),0)</f>
      </c>
      <c r="AP749" s="18">
        <f>IFERROR(_xlfn.BETA.DIST(DATE(YEAR(AP$2),MONTH(AP$2),15),$AD$2,$AE$2,FALSE,DATE(YEAR($AD749),MONTH($AD749),1),DATE(YEAR($AE749),MONTH($AE749),28)),0)</f>
      </c>
      <c r="AQ749" s="18">
        <f>IFERROR(_xlfn.BETA.DIST(DATE(YEAR(AQ$2),MONTH(AQ$2),15),$AD$2,$AE$2,FALSE,DATE(YEAR($AD749),MONTH($AD749),1),DATE(YEAR($AE749),MONTH($AE749),28)),0)</f>
      </c>
      <c r="AR749" s="18">
        <f>IFERROR(_xlfn.BETA.DIST(DATE(YEAR(AR$2),MONTH(AR$2),15),$AD$2,$AE$2,FALSE,DATE(YEAR($AD749),MONTH($AD749),1),DATE(YEAR($AE749),MONTH($AE749),28)),0)</f>
      </c>
      <c r="AS749" s="18">
        <f>IFERROR(_xlfn.BETA.DIST(DATE(YEAR(AS$2),MONTH(AS$2),15),$AD$2,$AE$2,FALSE,DATE(YEAR($AD749),MONTH($AD749),1),DATE(YEAR($AE749),MONTH($AE749),28)),0)</f>
      </c>
      <c r="AT749" s="18">
        <f>IFERROR(_xlfn.BETA.DIST(DATE(YEAR(AT$2),MONTH(AT$2),15),$AD$2,$AE$2,FALSE,DATE(YEAR($AD749),MONTH($AD749),1),DATE(YEAR($AE749),MONTH($AE749),28)),0)</f>
      </c>
      <c r="AU749" s="18">
        <f>IFERROR(_xlfn.BETA.DIST(DATE(YEAR(AU$2),MONTH(AU$2),15),$AD$2,$AE$2,FALSE,DATE(YEAR($AD749),MONTH($AD749),1),DATE(YEAR($AE749),MONTH($AE749),28)),0)</f>
      </c>
      <c r="AV749" s="18">
        <f>SUM(AG749:AU749)</f>
      </c>
      <c r="AW749" s="18">
        <f>IF(J749&lt;&gt;0,J749,IF($AV749=0,0,AG749/$AV749*$Z749))</f>
      </c>
      <c r="AX749" s="18">
        <f>IF(K749&lt;&gt;0,K749,IF($AV749=0,0,AH749/$AV749*$Z749))</f>
      </c>
      <c r="AY749" s="18">
        <f>IF(L749&lt;&gt;0,L749,IF($AV749=0,0,AI749/$AV749*$Z749))</f>
      </c>
      <c r="AZ749" s="18">
        <f>IF(M749&lt;&gt;0,M749,IF($AV749=0,0,AJ749/$AV749*$Z749))</f>
      </c>
      <c r="BA749" s="18">
        <f>IF(N749&lt;&gt;0,N749,IF($AV749=0,0,AK749/$AV749*$Z749))</f>
      </c>
      <c r="BB749" s="18">
        <f>IF(O749&lt;&gt;0,O749,IF($AV749=0,0,AL749/$AV749*$Z749))</f>
      </c>
      <c r="BC749" s="18">
        <f>IF(P749&lt;&gt;0,P749,IF($AV749=0,0,AM749/$AV749*$Z749))</f>
      </c>
      <c r="BD749" s="18">
        <f>IF(Q749&lt;&gt;0,Q749,IF($AV749=0,0,AN749/$AV749*$Z749))</f>
      </c>
      <c r="BE749" s="18">
        <f>IF(R749&lt;&gt;0,R749,IF($AV749=0,0,AO749/$AV749*$Z749))</f>
      </c>
      <c r="BF749" s="18">
        <f>IF(S749&lt;&gt;0,S749,IF($AV749=0,0,AP749/$AV749*$Z749))</f>
      </c>
      <c r="BG749" s="18">
        <f>IF(T749&lt;&gt;0,T749,IF($AV749=0,0,AQ749/$AV749*$Z749))</f>
      </c>
      <c r="BH749" s="18">
        <f>IF(U749&lt;&gt;0,U749,IF($AV749=0,0,AR749/$AV749*$Z749))</f>
      </c>
      <c r="BI749" s="18">
        <f>IF(V749&lt;&gt;0,V749,IF($AV749=0,0,AS749/$AV749*$Z749))</f>
      </c>
      <c r="BJ749" s="18">
        <f>IF(W749&lt;&gt;0,W749,IF($AV749=0,0,AT749/$AV749*$Z749))</f>
      </c>
      <c r="BK749" s="18">
        <f>IF(X749&lt;&gt;0,X749,IF($AV749=0,0,AU749/$AV749*$Z749))</f>
      </c>
      <c r="BL749" s="18">
        <f>SUM(AW749:BK749)</f>
      </c>
      <c r="BM749" s="18">
        <f>I749-BL749</f>
      </c>
    </row>
    <row r="750" outlineLevel="4">
      <c r="A750" s="5" t="str">
        <v>14.8.4</v>
      </c>
      <c r="B750" s="5" t="str">
        <v/>
      </c>
      <c r="C750" s="5" t="str">
        <v>BSKDGNGENGR07</v>
      </c>
      <c r="D750" s="5" t="str">
        <v>BSKDGNGENGR07</v>
      </c>
      <c r="E750" s="19">
        <f>IFERROR(_xlfn.XLOOKUP(F750,Assumptions!B:B,Assumptions!C:C),0)</f>
      </c>
      <c r="F750" s="5" t="str">
        <v>Retention</v>
      </c>
      <c r="G750" s="5" t="str">
        <v/>
      </c>
      <c r="H750" s="18">
        <f>G747*E750</f>
      </c>
      <c r="I750" s="18">
        <f>H750*(1-0)</f>
      </c>
      <c r="J750" s="18">
        <v>0</v>
      </c>
      <c r="K750" s="18">
        <v>0</v>
      </c>
      <c r="L750" s="18">
        <v>0</v>
      </c>
      <c r="M750" s="18">
        <v>0</v>
      </c>
      <c r="N750" s="18">
        <v>0</v>
      </c>
      <c r="O750" s="18">
        <v>0</v>
      </c>
      <c r="P750" s="18">
        <v>0</v>
      </c>
      <c r="Q750" s="18">
        <v>0</v>
      </c>
      <c r="R750" s="18">
        <v>0</v>
      </c>
      <c r="S750" s="18">
        <v>0</v>
      </c>
      <c r="T750" s="18">
        <v>0</v>
      </c>
      <c r="U750" s="18">
        <v>0</v>
      </c>
      <c r="V750" s="18">
        <v>0</v>
      </c>
      <c r="W750" s="18">
        <v>0</v>
      </c>
      <c r="X750" s="18">
        <v>0</v>
      </c>
      <c r="Y750" s="18">
        <f>SUM(J750:X750)</f>
      </c>
      <c r="Z750" s="18">
        <f>I750-Y750</f>
      </c>
      <c r="AA750" s="20">
        <v>46483</v>
      </c>
      <c r="AB750" s="20">
        <v>46483</v>
      </c>
      <c r="AC750" s="18">
        <f>IFERROR(_xlfn.XLOOKUP(F750,Assumptions!B:B,Assumptions!D:D),0)</f>
      </c>
      <c r="AD750" s="20">
        <f>AA750+AC750</f>
      </c>
      <c r="AE750" s="20">
        <f>AC750+AB750</f>
      </c>
      <c r="AF750" s="5" t="str">
        <v/>
      </c>
      <c r="AG750" s="18">
        <f>IFERROR(_xlfn.BETA.DIST(DATE(YEAR(AG$2),MONTH(AG$2),15),$AD$2,$AE$2,FALSE,DATE(YEAR($AD750),MONTH($AD750),1),DATE(YEAR($AE750),MONTH($AE750),28)),0)</f>
      </c>
      <c r="AH750" s="18">
        <f>IFERROR(_xlfn.BETA.DIST(DATE(YEAR(AH$2),MONTH(AH$2),15),$AD$2,$AE$2,FALSE,DATE(YEAR($AD750),MONTH($AD750),1),DATE(YEAR($AE750),MONTH($AE750),28)),0)</f>
      </c>
      <c r="AI750" s="18">
        <f>IFERROR(_xlfn.BETA.DIST(DATE(YEAR(AI$2),MONTH(AI$2),15),$AD$2,$AE$2,FALSE,DATE(YEAR($AD750),MONTH($AD750),1),DATE(YEAR($AE750),MONTH($AE750),28)),0)</f>
      </c>
      <c r="AJ750" s="18">
        <f>IFERROR(_xlfn.BETA.DIST(DATE(YEAR(AJ$2),MONTH(AJ$2),15),$AD$2,$AE$2,FALSE,DATE(YEAR($AD750),MONTH($AD750),1),DATE(YEAR($AE750),MONTH($AE750),28)),0)</f>
      </c>
      <c r="AK750" s="18">
        <f>IFERROR(_xlfn.BETA.DIST(DATE(YEAR(AK$2),MONTH(AK$2),15),$AD$2,$AE$2,FALSE,DATE(YEAR($AD750),MONTH($AD750),1),DATE(YEAR($AE750),MONTH($AE750),28)),0)</f>
      </c>
      <c r="AL750" s="18">
        <f>IFERROR(_xlfn.BETA.DIST(DATE(YEAR(AL$2),MONTH(AL$2),15),$AD$2,$AE$2,FALSE,DATE(YEAR($AD750),MONTH($AD750),1),DATE(YEAR($AE750),MONTH($AE750),28)),0)</f>
      </c>
      <c r="AM750" s="18">
        <f>IFERROR(_xlfn.BETA.DIST(DATE(YEAR(AM$2),MONTH(AM$2),15),$AD$2,$AE$2,FALSE,DATE(YEAR($AD750),MONTH($AD750),1),DATE(YEAR($AE750),MONTH($AE750),28)),0)</f>
      </c>
      <c r="AN750" s="18">
        <f>IFERROR(_xlfn.BETA.DIST(DATE(YEAR(AN$2),MONTH(AN$2),15),$AD$2,$AE$2,FALSE,DATE(YEAR($AD750),MONTH($AD750),1),DATE(YEAR($AE750),MONTH($AE750),28)),0)</f>
      </c>
      <c r="AO750" s="18">
        <f>IFERROR(_xlfn.BETA.DIST(DATE(YEAR(AO$2),MONTH(AO$2),15),$AD$2,$AE$2,FALSE,DATE(YEAR($AD750),MONTH($AD750),1),DATE(YEAR($AE750),MONTH($AE750),28)),0)</f>
      </c>
      <c r="AP750" s="18">
        <f>IFERROR(_xlfn.BETA.DIST(DATE(YEAR(AP$2),MONTH(AP$2),15),$AD$2,$AE$2,FALSE,DATE(YEAR($AD750),MONTH($AD750),1),DATE(YEAR($AE750),MONTH($AE750),28)),0)</f>
      </c>
      <c r="AQ750" s="18">
        <f>IFERROR(_xlfn.BETA.DIST(DATE(YEAR(AQ$2),MONTH(AQ$2),15),$AD$2,$AE$2,FALSE,DATE(YEAR($AD750),MONTH($AD750),1),DATE(YEAR($AE750),MONTH($AE750),28)),0)</f>
      </c>
      <c r="AR750" s="18">
        <f>IFERROR(_xlfn.BETA.DIST(DATE(YEAR(AR$2),MONTH(AR$2),15),$AD$2,$AE$2,FALSE,DATE(YEAR($AD750),MONTH($AD750),1),DATE(YEAR($AE750),MONTH($AE750),28)),0)</f>
      </c>
      <c r="AS750" s="18">
        <f>IFERROR(_xlfn.BETA.DIST(DATE(YEAR(AS$2),MONTH(AS$2),15),$AD$2,$AE$2,FALSE,DATE(YEAR($AD750),MONTH($AD750),1),DATE(YEAR($AE750),MONTH($AE750),28)),0)</f>
      </c>
      <c r="AT750" s="18">
        <f>IFERROR(_xlfn.BETA.DIST(DATE(YEAR(AT$2),MONTH(AT$2),15),$AD$2,$AE$2,FALSE,DATE(YEAR($AD750),MONTH($AD750),1),DATE(YEAR($AE750),MONTH($AE750),28)),0)</f>
      </c>
      <c r="AU750" s="18">
        <f>IFERROR(_xlfn.BETA.DIST(DATE(YEAR(AU$2),MONTH(AU$2),15),$AD$2,$AE$2,FALSE,DATE(YEAR($AD750),MONTH($AD750),1),DATE(YEAR($AE750),MONTH($AE750),28)),0)</f>
      </c>
      <c r="AV750" s="18">
        <f>SUM(AG750:AU750)</f>
      </c>
      <c r="AW750" s="18">
        <f>IF(J750&lt;&gt;0,J750,IF($AV750=0,0,AG750/$AV750*$Z750))</f>
      </c>
      <c r="AX750" s="18">
        <f>IF(K750&lt;&gt;0,K750,IF($AV750=0,0,AH750/$AV750*$Z750))</f>
      </c>
      <c r="AY750" s="18">
        <f>IF(L750&lt;&gt;0,L750,IF($AV750=0,0,AI750/$AV750*$Z750))</f>
      </c>
      <c r="AZ750" s="18">
        <f>IF(M750&lt;&gt;0,M750,IF($AV750=0,0,AJ750/$AV750*$Z750))</f>
      </c>
      <c r="BA750" s="18">
        <f>IF(N750&lt;&gt;0,N750,IF($AV750=0,0,AK750/$AV750*$Z750))</f>
      </c>
      <c r="BB750" s="18">
        <f>IF(O750&lt;&gt;0,O750,IF($AV750=0,0,AL750/$AV750*$Z750))</f>
      </c>
      <c r="BC750" s="18">
        <f>IF(P750&lt;&gt;0,P750,IF($AV750=0,0,AM750/$AV750*$Z750))</f>
      </c>
      <c r="BD750" s="18">
        <f>IF(Q750&lt;&gt;0,Q750,IF($AV750=0,0,AN750/$AV750*$Z750))</f>
      </c>
      <c r="BE750" s="18">
        <f>IF(R750&lt;&gt;0,R750,IF($AV750=0,0,AO750/$AV750*$Z750))</f>
      </c>
      <c r="BF750" s="18">
        <f>IF(S750&lt;&gt;0,S750,IF($AV750=0,0,AP750/$AV750*$Z750))</f>
      </c>
      <c r="BG750" s="18">
        <f>IF(T750&lt;&gt;0,T750,IF($AV750=0,0,AQ750/$AV750*$Z750))</f>
      </c>
      <c r="BH750" s="18">
        <f>IF(U750&lt;&gt;0,U750,IF($AV750=0,0,AR750/$AV750*$Z750))</f>
      </c>
      <c r="BI750" s="18">
        <f>IF(V750&lt;&gt;0,V750,IF($AV750=0,0,AS750/$AV750*$Z750))</f>
      </c>
      <c r="BJ750" s="18">
        <f>IF(W750&lt;&gt;0,W750,IF($AV750=0,0,AT750/$AV750*$Z750))</f>
      </c>
      <c r="BK750" s="18">
        <f>IF(X750&lt;&gt;0,X750,IF($AV750=0,0,AU750/$AV750*$Z750))</f>
      </c>
      <c r="BL750" s="18">
        <f>SUM(AW750:BK750)</f>
      </c>
      <c r="BM750" s="18">
        <f>I750-BL750</f>
      </c>
    </row>
    <row r="751" outlineLevel="3">
      <c r="A751" s="17" t="str">
        <v>14.8.5</v>
      </c>
      <c r="B751" s="17" t="str">
        <v/>
      </c>
      <c r="C751" s="17" t="str">
        <v/>
      </c>
      <c r="D751" s="17" t="str">
        <v/>
      </c>
      <c r="E751" s="17" t="str">
        <v>14.8.5</v>
      </c>
      <c r="F751" s="17" t="str">
        <v>Solid State Drives (SSD 1 TB)</v>
      </c>
      <c r="G751" s="17">
        <v>466.75</v>
      </c>
      <c r="H751" s="17" t="str">
        <v/>
      </c>
      <c r="I751" s="17" t="str">
        <v/>
      </c>
      <c r="J751" s="17" t="str">
        <v/>
      </c>
      <c r="K751" s="17" t="str">
        <v/>
      </c>
      <c r="L751" s="17" t="str">
        <v/>
      </c>
      <c r="M751" s="17" t="str">
        <v/>
      </c>
      <c r="N751" s="17" t="str">
        <v/>
      </c>
      <c r="O751" s="17" t="str">
        <v/>
      </c>
      <c r="P751" s="17" t="str">
        <v/>
      </c>
      <c r="Q751" s="17" t="str">
        <v/>
      </c>
      <c r="R751" s="17" t="str">
        <v/>
      </c>
      <c r="S751" s="17" t="str">
        <v/>
      </c>
      <c r="T751" s="17" t="str">
        <v/>
      </c>
      <c r="U751" s="17" t="str">
        <v/>
      </c>
      <c r="V751" s="17" t="str">
        <v/>
      </c>
      <c r="W751" s="17" t="str">
        <v/>
      </c>
      <c r="X751" s="17" t="str">
        <v/>
      </c>
      <c r="Y751" s="17" t="str">
        <v/>
      </c>
      <c r="Z751" s="17" t="str">
        <v/>
      </c>
      <c r="AA751" s="17" t="str">
        <v/>
      </c>
      <c r="AB751" s="17" t="str">
        <v/>
      </c>
      <c r="AC751" s="17" t="str">
        <v/>
      </c>
      <c r="AD751" s="17" t="str">
        <v/>
      </c>
      <c r="AE751" s="17" t="str">
        <v/>
      </c>
      <c r="AF751" s="5" t="str">
        <v/>
      </c>
      <c r="AG751" s="18">
        <f>IFERROR(_xlfn.BETA.DIST(DATE(YEAR(AG$2),MONTH(AG$2),15),$AD$2,$AE$2,FALSE,DATE(YEAR($AD751),MONTH($AD751),1),DATE(YEAR($AE751),MONTH($AE751),28)),0)</f>
      </c>
      <c r="AH751" s="18">
        <f>IFERROR(_xlfn.BETA.DIST(DATE(YEAR(AH$2),MONTH(AH$2),15),$AD$2,$AE$2,FALSE,DATE(YEAR($AD751),MONTH($AD751),1),DATE(YEAR($AE751),MONTH($AE751),28)),0)</f>
      </c>
      <c r="AI751" s="18">
        <f>IFERROR(_xlfn.BETA.DIST(DATE(YEAR(AI$2),MONTH(AI$2),15),$AD$2,$AE$2,FALSE,DATE(YEAR($AD751),MONTH($AD751),1),DATE(YEAR($AE751),MONTH($AE751),28)),0)</f>
      </c>
      <c r="AJ751" s="18">
        <f>IFERROR(_xlfn.BETA.DIST(DATE(YEAR(AJ$2),MONTH(AJ$2),15),$AD$2,$AE$2,FALSE,DATE(YEAR($AD751),MONTH($AD751),1),DATE(YEAR($AE751),MONTH($AE751),28)),0)</f>
      </c>
      <c r="AK751" s="18">
        <f>IFERROR(_xlfn.BETA.DIST(DATE(YEAR(AK$2),MONTH(AK$2),15),$AD$2,$AE$2,FALSE,DATE(YEAR($AD751),MONTH($AD751),1),DATE(YEAR($AE751),MONTH($AE751),28)),0)</f>
      </c>
      <c r="AL751" s="18">
        <f>IFERROR(_xlfn.BETA.DIST(DATE(YEAR(AL$2),MONTH(AL$2),15),$AD$2,$AE$2,FALSE,DATE(YEAR($AD751),MONTH($AD751),1),DATE(YEAR($AE751),MONTH($AE751),28)),0)</f>
      </c>
      <c r="AM751" s="18">
        <f>IFERROR(_xlfn.BETA.DIST(DATE(YEAR(AM$2),MONTH(AM$2),15),$AD$2,$AE$2,FALSE,DATE(YEAR($AD751),MONTH($AD751),1),DATE(YEAR($AE751),MONTH($AE751),28)),0)</f>
      </c>
      <c r="AN751" s="18">
        <f>IFERROR(_xlfn.BETA.DIST(DATE(YEAR(AN$2),MONTH(AN$2),15),$AD$2,$AE$2,FALSE,DATE(YEAR($AD751),MONTH($AD751),1),DATE(YEAR($AE751),MONTH($AE751),28)),0)</f>
      </c>
      <c r="AO751" s="18">
        <f>IFERROR(_xlfn.BETA.DIST(DATE(YEAR(AO$2),MONTH(AO$2),15),$AD$2,$AE$2,FALSE,DATE(YEAR($AD751),MONTH($AD751),1),DATE(YEAR($AE751),MONTH($AE751),28)),0)</f>
      </c>
      <c r="AP751" s="18">
        <f>IFERROR(_xlfn.BETA.DIST(DATE(YEAR(AP$2),MONTH(AP$2),15),$AD$2,$AE$2,FALSE,DATE(YEAR($AD751),MONTH($AD751),1),DATE(YEAR($AE751),MONTH($AE751),28)),0)</f>
      </c>
      <c r="AQ751" s="18">
        <f>IFERROR(_xlfn.BETA.DIST(DATE(YEAR(AQ$2),MONTH(AQ$2),15),$AD$2,$AE$2,FALSE,DATE(YEAR($AD751),MONTH($AD751),1),DATE(YEAR($AE751),MONTH($AE751),28)),0)</f>
      </c>
      <c r="AR751" s="18">
        <f>IFERROR(_xlfn.BETA.DIST(DATE(YEAR(AR$2),MONTH(AR$2),15),$AD$2,$AE$2,FALSE,DATE(YEAR($AD751),MONTH($AD751),1),DATE(YEAR($AE751),MONTH($AE751),28)),0)</f>
      </c>
      <c r="AS751" s="18">
        <f>IFERROR(_xlfn.BETA.DIST(DATE(YEAR(AS$2),MONTH(AS$2),15),$AD$2,$AE$2,FALSE,DATE(YEAR($AD751),MONTH($AD751),1),DATE(YEAR($AE751),MONTH($AE751),28)),0)</f>
      </c>
      <c r="AT751" s="18">
        <f>IFERROR(_xlfn.BETA.DIST(DATE(YEAR(AT$2),MONTH(AT$2),15),$AD$2,$AE$2,FALSE,DATE(YEAR($AD751),MONTH($AD751),1),DATE(YEAR($AE751),MONTH($AE751),28)),0)</f>
      </c>
      <c r="AU751" s="18">
        <f>IFERROR(_xlfn.BETA.DIST(DATE(YEAR(AU$2),MONTH(AU$2),15),$AD$2,$AE$2,FALSE,DATE(YEAR($AD751),MONTH($AD751),1),DATE(YEAR($AE751),MONTH($AE751),28)),0)</f>
      </c>
      <c r="AV751" s="18">
        <f>SUM(AG751:AU751)</f>
      </c>
      <c r="AW751" s="18">
        <f>IF(J751&lt;&gt;0,J751,IF($AV751=0,0,AG751/$AV751*$Z751))</f>
      </c>
      <c r="AX751" s="18">
        <f>IF(K751&lt;&gt;0,K751,IF($AV751=0,0,AH751/$AV751*$Z751))</f>
      </c>
      <c r="AY751" s="18">
        <f>IF(L751&lt;&gt;0,L751,IF($AV751=0,0,AI751/$AV751*$Z751))</f>
      </c>
      <c r="AZ751" s="18">
        <f>IF(M751&lt;&gt;0,M751,IF($AV751=0,0,AJ751/$AV751*$Z751))</f>
      </c>
      <c r="BA751" s="18">
        <f>IF(N751&lt;&gt;0,N751,IF($AV751=0,0,AK751/$AV751*$Z751))</f>
      </c>
      <c r="BB751" s="18">
        <f>IF(O751&lt;&gt;0,O751,IF($AV751=0,0,AL751/$AV751*$Z751))</f>
      </c>
      <c r="BC751" s="18">
        <f>IF(P751&lt;&gt;0,P751,IF($AV751=0,0,AM751/$AV751*$Z751))</f>
      </c>
      <c r="BD751" s="18">
        <f>IF(Q751&lt;&gt;0,Q751,IF($AV751=0,0,AN751/$AV751*$Z751))</f>
      </c>
      <c r="BE751" s="18">
        <f>IF(R751&lt;&gt;0,R751,IF($AV751=0,0,AO751/$AV751*$Z751))</f>
      </c>
      <c r="BF751" s="18">
        <f>IF(S751&lt;&gt;0,S751,IF($AV751=0,0,AP751/$AV751*$Z751))</f>
      </c>
      <c r="BG751" s="18">
        <f>IF(T751&lt;&gt;0,T751,IF($AV751=0,0,AQ751/$AV751*$Z751))</f>
      </c>
      <c r="BH751" s="18">
        <f>IF(U751&lt;&gt;0,U751,IF($AV751=0,0,AR751/$AV751*$Z751))</f>
      </c>
      <c r="BI751" s="18">
        <f>IF(V751&lt;&gt;0,V751,IF($AV751=0,0,AS751/$AV751*$Z751))</f>
      </c>
      <c r="BJ751" s="18">
        <f>IF(W751&lt;&gt;0,W751,IF($AV751=0,0,AT751/$AV751*$Z751))</f>
      </c>
      <c r="BK751" s="18">
        <f>IF(X751&lt;&gt;0,X751,IF($AV751=0,0,AU751/$AV751*$Z751))</f>
      </c>
      <c r="BL751" s="18">
        <f>SUM(AW751:BK751)</f>
      </c>
      <c r="BM751" s="17" t="str">
        <v/>
      </c>
    </row>
    <row r="752" outlineLevel="4">
      <c r="A752" s="5" t="str">
        <v>14.8.5</v>
      </c>
      <c r="B752" s="5" t="str">
        <v/>
      </c>
      <c r="C752" s="5" t="str">
        <v>BSKDGNGENGR05</v>
      </c>
      <c r="D752" s="5" t="str">
        <v>BSKDGNGENGR05</v>
      </c>
      <c r="E752" s="19">
        <f>IFERROR(_xlfn.XLOOKUP(F752,Assumptions!B:B,Assumptions!C:C),0)</f>
      </c>
      <c r="F752" s="5" t="str">
        <v>Advanced Payment</v>
      </c>
      <c r="G752" s="5" t="str">
        <v/>
      </c>
      <c r="H752" s="18">
        <f>G751*E752</f>
      </c>
      <c r="I752" s="18">
        <f>H752*(1-0)</f>
      </c>
      <c r="J752" s="18">
        <v>0</v>
      </c>
      <c r="K752" s="18">
        <v>0</v>
      </c>
      <c r="L752" s="18">
        <v>0</v>
      </c>
      <c r="M752" s="18">
        <v>0</v>
      </c>
      <c r="N752" s="18">
        <v>0</v>
      </c>
      <c r="O752" s="18">
        <v>0</v>
      </c>
      <c r="P752" s="18">
        <v>0</v>
      </c>
      <c r="Q752" s="18">
        <v>0</v>
      </c>
      <c r="R752" s="18">
        <v>0</v>
      </c>
      <c r="S752" s="18">
        <v>0</v>
      </c>
      <c r="T752" s="18">
        <v>0</v>
      </c>
      <c r="U752" s="18">
        <v>0</v>
      </c>
      <c r="V752" s="18">
        <v>0</v>
      </c>
      <c r="W752" s="18">
        <v>0</v>
      </c>
      <c r="X752" s="18">
        <v>0</v>
      </c>
      <c r="Y752" s="18">
        <f>SUM(J752:X752)</f>
      </c>
      <c r="Z752" s="18">
        <f>I752-Y752</f>
      </c>
      <c r="AA752" s="20">
        <v>46026</v>
      </c>
      <c r="AB752" s="20">
        <v>46026</v>
      </c>
      <c r="AC752" s="18">
        <f>IFERROR(_xlfn.XLOOKUP(F752,Assumptions!B:B,Assumptions!D:D),0)</f>
      </c>
      <c r="AD752" s="20">
        <f>AA752+AC752</f>
      </c>
      <c r="AE752" s="20">
        <f>AC752+AB752</f>
      </c>
      <c r="AF752" s="5" t="str">
        <v/>
      </c>
      <c r="AG752" s="18">
        <f>IFERROR(_xlfn.BETA.DIST(DATE(YEAR(AG$2),MONTH(AG$2),15),$AD$2,$AE$2,FALSE,DATE(YEAR($AD752),MONTH($AD752),1),DATE(YEAR($AE752),MONTH($AE752),28)),0)</f>
      </c>
      <c r="AH752" s="18">
        <f>IFERROR(_xlfn.BETA.DIST(DATE(YEAR(AH$2),MONTH(AH$2),15),$AD$2,$AE$2,FALSE,DATE(YEAR($AD752),MONTH($AD752),1),DATE(YEAR($AE752),MONTH($AE752),28)),0)</f>
      </c>
      <c r="AI752" s="18">
        <f>IFERROR(_xlfn.BETA.DIST(DATE(YEAR(AI$2),MONTH(AI$2),15),$AD$2,$AE$2,FALSE,DATE(YEAR($AD752),MONTH($AD752),1),DATE(YEAR($AE752),MONTH($AE752),28)),0)</f>
      </c>
      <c r="AJ752" s="18">
        <f>IFERROR(_xlfn.BETA.DIST(DATE(YEAR(AJ$2),MONTH(AJ$2),15),$AD$2,$AE$2,FALSE,DATE(YEAR($AD752),MONTH($AD752),1),DATE(YEAR($AE752),MONTH($AE752),28)),0)</f>
      </c>
      <c r="AK752" s="18">
        <f>IFERROR(_xlfn.BETA.DIST(DATE(YEAR(AK$2),MONTH(AK$2),15),$AD$2,$AE$2,FALSE,DATE(YEAR($AD752),MONTH($AD752),1),DATE(YEAR($AE752),MONTH($AE752),28)),0)</f>
      </c>
      <c r="AL752" s="18">
        <f>IFERROR(_xlfn.BETA.DIST(DATE(YEAR(AL$2),MONTH(AL$2),15),$AD$2,$AE$2,FALSE,DATE(YEAR($AD752),MONTH($AD752),1),DATE(YEAR($AE752),MONTH($AE752),28)),0)</f>
      </c>
      <c r="AM752" s="18">
        <f>IFERROR(_xlfn.BETA.DIST(DATE(YEAR(AM$2),MONTH(AM$2),15),$AD$2,$AE$2,FALSE,DATE(YEAR($AD752),MONTH($AD752),1),DATE(YEAR($AE752),MONTH($AE752),28)),0)</f>
      </c>
      <c r="AN752" s="18">
        <f>IFERROR(_xlfn.BETA.DIST(DATE(YEAR(AN$2),MONTH(AN$2),15),$AD$2,$AE$2,FALSE,DATE(YEAR($AD752),MONTH($AD752),1),DATE(YEAR($AE752),MONTH($AE752),28)),0)</f>
      </c>
      <c r="AO752" s="18">
        <f>IFERROR(_xlfn.BETA.DIST(DATE(YEAR(AO$2),MONTH(AO$2),15),$AD$2,$AE$2,FALSE,DATE(YEAR($AD752),MONTH($AD752),1),DATE(YEAR($AE752),MONTH($AE752),28)),0)</f>
      </c>
      <c r="AP752" s="18">
        <f>IFERROR(_xlfn.BETA.DIST(DATE(YEAR(AP$2),MONTH(AP$2),15),$AD$2,$AE$2,FALSE,DATE(YEAR($AD752),MONTH($AD752),1),DATE(YEAR($AE752),MONTH($AE752),28)),0)</f>
      </c>
      <c r="AQ752" s="18">
        <f>IFERROR(_xlfn.BETA.DIST(DATE(YEAR(AQ$2),MONTH(AQ$2),15),$AD$2,$AE$2,FALSE,DATE(YEAR($AD752),MONTH($AD752),1),DATE(YEAR($AE752),MONTH($AE752),28)),0)</f>
      </c>
      <c r="AR752" s="18">
        <f>IFERROR(_xlfn.BETA.DIST(DATE(YEAR(AR$2),MONTH(AR$2),15),$AD$2,$AE$2,FALSE,DATE(YEAR($AD752),MONTH($AD752),1),DATE(YEAR($AE752),MONTH($AE752),28)),0)</f>
      </c>
      <c r="AS752" s="18">
        <f>IFERROR(_xlfn.BETA.DIST(DATE(YEAR(AS$2),MONTH(AS$2),15),$AD$2,$AE$2,FALSE,DATE(YEAR($AD752),MONTH($AD752),1),DATE(YEAR($AE752),MONTH($AE752),28)),0)</f>
      </c>
      <c r="AT752" s="18">
        <f>IFERROR(_xlfn.BETA.DIST(DATE(YEAR(AT$2),MONTH(AT$2),15),$AD$2,$AE$2,FALSE,DATE(YEAR($AD752),MONTH($AD752),1),DATE(YEAR($AE752),MONTH($AE752),28)),0)</f>
      </c>
      <c r="AU752" s="18">
        <f>IFERROR(_xlfn.BETA.DIST(DATE(YEAR(AU$2),MONTH(AU$2),15),$AD$2,$AE$2,FALSE,DATE(YEAR($AD752),MONTH($AD752),1),DATE(YEAR($AE752),MONTH($AE752),28)),0)</f>
      </c>
      <c r="AV752" s="18">
        <f>SUM(AG752:AU752)</f>
      </c>
      <c r="AW752" s="18">
        <f>IF(J752&lt;&gt;0,J752,IF($AV752=0,0,AG752/$AV752*$Z752))</f>
      </c>
      <c r="AX752" s="18">
        <f>IF(K752&lt;&gt;0,K752,IF($AV752=0,0,AH752/$AV752*$Z752))</f>
      </c>
      <c r="AY752" s="18">
        <f>IF(L752&lt;&gt;0,L752,IF($AV752=0,0,AI752/$AV752*$Z752))</f>
      </c>
      <c r="AZ752" s="18">
        <f>IF(M752&lt;&gt;0,M752,IF($AV752=0,0,AJ752/$AV752*$Z752))</f>
      </c>
      <c r="BA752" s="18">
        <f>IF(N752&lt;&gt;0,N752,IF($AV752=0,0,AK752/$AV752*$Z752))</f>
      </c>
      <c r="BB752" s="18">
        <f>IF(O752&lt;&gt;0,O752,IF($AV752=0,0,AL752/$AV752*$Z752))</f>
      </c>
      <c r="BC752" s="18">
        <f>IF(P752&lt;&gt;0,P752,IF($AV752=0,0,AM752/$AV752*$Z752))</f>
      </c>
      <c r="BD752" s="18">
        <f>IF(Q752&lt;&gt;0,Q752,IF($AV752=0,0,AN752/$AV752*$Z752))</f>
      </c>
      <c r="BE752" s="18">
        <f>IF(R752&lt;&gt;0,R752,IF($AV752=0,0,AO752/$AV752*$Z752))</f>
      </c>
      <c r="BF752" s="18">
        <f>IF(S752&lt;&gt;0,S752,IF($AV752=0,0,AP752/$AV752*$Z752))</f>
      </c>
      <c r="BG752" s="18">
        <f>IF(T752&lt;&gt;0,T752,IF($AV752=0,0,AQ752/$AV752*$Z752))</f>
      </c>
      <c r="BH752" s="18">
        <f>IF(U752&lt;&gt;0,U752,IF($AV752=0,0,AR752/$AV752*$Z752))</f>
      </c>
      <c r="BI752" s="18">
        <f>IF(V752&lt;&gt;0,V752,IF($AV752=0,0,AS752/$AV752*$Z752))</f>
      </c>
      <c r="BJ752" s="18">
        <f>IF(W752&lt;&gt;0,W752,IF($AV752=0,0,AT752/$AV752*$Z752))</f>
      </c>
      <c r="BK752" s="18">
        <f>IF(X752&lt;&gt;0,X752,IF($AV752=0,0,AU752/$AV752*$Z752))</f>
      </c>
      <c r="BL752" s="18">
        <f>SUM(AW752:BK752)</f>
      </c>
      <c r="BM752" s="18">
        <f>I752-BL752</f>
      </c>
    </row>
    <row r="753" outlineLevel="4">
      <c r="A753" s="5" t="str">
        <v>14.8.5</v>
      </c>
      <c r="B753" s="5" t="str">
        <v/>
      </c>
      <c r="C753" s="5" t="str">
        <v>BSPRELGENCP13</v>
      </c>
      <c r="D753" s="5" t="str">
        <v>BSPRELGENCP13</v>
      </c>
      <c r="E753" s="19">
        <f>IFERROR(_xlfn.XLOOKUP(F753,Assumptions!B:B,Assumptions!C:C),0)</f>
      </c>
      <c r="F753" s="5" t="str">
        <v>Site Delivery USD</v>
      </c>
      <c r="G753" s="5" t="str">
        <v/>
      </c>
      <c r="H753" s="18">
        <f>G751*E753</f>
      </c>
      <c r="I753" s="18">
        <f>H753*(1-0)</f>
      </c>
      <c r="J753" s="18">
        <v>0</v>
      </c>
      <c r="K753" s="18">
        <v>0</v>
      </c>
      <c r="L753" s="18">
        <v>0</v>
      </c>
      <c r="M753" s="18">
        <v>0</v>
      </c>
      <c r="N753" s="18">
        <v>0</v>
      </c>
      <c r="O753" s="18">
        <v>0</v>
      </c>
      <c r="P753" s="18">
        <v>0</v>
      </c>
      <c r="Q753" s="18">
        <v>0</v>
      </c>
      <c r="R753" s="18">
        <v>0</v>
      </c>
      <c r="S753" s="18">
        <v>0</v>
      </c>
      <c r="T753" s="18">
        <v>0</v>
      </c>
      <c r="U753" s="18">
        <v>0</v>
      </c>
      <c r="V753" s="18">
        <v>0</v>
      </c>
      <c r="W753" s="18">
        <v>0</v>
      </c>
      <c r="X753" s="18">
        <v>0</v>
      </c>
      <c r="Y753" s="18">
        <f>SUM(J753:X753)</f>
      </c>
      <c r="Z753" s="18">
        <f>I753-Y753</f>
      </c>
      <c r="AA753" s="20">
        <v>46295</v>
      </c>
      <c r="AB753" s="20">
        <v>46295</v>
      </c>
      <c r="AC753" s="18">
        <f>IFERROR(_xlfn.XLOOKUP(F753,Assumptions!B:B,Assumptions!D:D),0)</f>
      </c>
      <c r="AD753" s="20">
        <f>AA753+AC753</f>
      </c>
      <c r="AE753" s="20">
        <f>AC753+AB753</f>
      </c>
      <c r="AF753" s="5" t="str">
        <v/>
      </c>
      <c r="AG753" s="18">
        <f>IFERROR(_xlfn.BETA.DIST(DATE(YEAR(AG$2),MONTH(AG$2),15),$AD$2,$AE$2,FALSE,DATE(YEAR($AD753),MONTH($AD753),1),DATE(YEAR($AE753),MONTH($AE753),28)),0)</f>
      </c>
      <c r="AH753" s="18">
        <f>IFERROR(_xlfn.BETA.DIST(DATE(YEAR(AH$2),MONTH(AH$2),15),$AD$2,$AE$2,FALSE,DATE(YEAR($AD753),MONTH($AD753),1),DATE(YEAR($AE753),MONTH($AE753),28)),0)</f>
      </c>
      <c r="AI753" s="18">
        <f>IFERROR(_xlfn.BETA.DIST(DATE(YEAR(AI$2),MONTH(AI$2),15),$AD$2,$AE$2,FALSE,DATE(YEAR($AD753),MONTH($AD753),1),DATE(YEAR($AE753),MONTH($AE753),28)),0)</f>
      </c>
      <c r="AJ753" s="18">
        <f>IFERROR(_xlfn.BETA.DIST(DATE(YEAR(AJ$2),MONTH(AJ$2),15),$AD$2,$AE$2,FALSE,DATE(YEAR($AD753),MONTH($AD753),1),DATE(YEAR($AE753),MONTH($AE753),28)),0)</f>
      </c>
      <c r="AK753" s="18">
        <f>IFERROR(_xlfn.BETA.DIST(DATE(YEAR(AK$2),MONTH(AK$2),15),$AD$2,$AE$2,FALSE,DATE(YEAR($AD753),MONTH($AD753),1),DATE(YEAR($AE753),MONTH($AE753),28)),0)</f>
      </c>
      <c r="AL753" s="18">
        <f>IFERROR(_xlfn.BETA.DIST(DATE(YEAR(AL$2),MONTH(AL$2),15),$AD$2,$AE$2,FALSE,DATE(YEAR($AD753),MONTH($AD753),1),DATE(YEAR($AE753),MONTH($AE753),28)),0)</f>
      </c>
      <c r="AM753" s="18">
        <f>IFERROR(_xlfn.BETA.DIST(DATE(YEAR(AM$2),MONTH(AM$2),15),$AD$2,$AE$2,FALSE,DATE(YEAR($AD753),MONTH($AD753),1),DATE(YEAR($AE753),MONTH($AE753),28)),0)</f>
      </c>
      <c r="AN753" s="18">
        <f>IFERROR(_xlfn.BETA.DIST(DATE(YEAR(AN$2),MONTH(AN$2),15),$AD$2,$AE$2,FALSE,DATE(YEAR($AD753),MONTH($AD753),1),DATE(YEAR($AE753),MONTH($AE753),28)),0)</f>
      </c>
      <c r="AO753" s="18">
        <f>IFERROR(_xlfn.BETA.DIST(DATE(YEAR(AO$2),MONTH(AO$2),15),$AD$2,$AE$2,FALSE,DATE(YEAR($AD753),MONTH($AD753),1),DATE(YEAR($AE753),MONTH($AE753),28)),0)</f>
      </c>
      <c r="AP753" s="18">
        <f>IFERROR(_xlfn.BETA.DIST(DATE(YEAR(AP$2),MONTH(AP$2),15),$AD$2,$AE$2,FALSE,DATE(YEAR($AD753),MONTH($AD753),1),DATE(YEAR($AE753),MONTH($AE753),28)),0)</f>
      </c>
      <c r="AQ753" s="18">
        <f>IFERROR(_xlfn.BETA.DIST(DATE(YEAR(AQ$2),MONTH(AQ$2),15),$AD$2,$AE$2,FALSE,DATE(YEAR($AD753),MONTH($AD753),1),DATE(YEAR($AE753),MONTH($AE753),28)),0)</f>
      </c>
      <c r="AR753" s="18">
        <f>IFERROR(_xlfn.BETA.DIST(DATE(YEAR(AR$2),MONTH(AR$2),15),$AD$2,$AE$2,FALSE,DATE(YEAR($AD753),MONTH($AD753),1),DATE(YEAR($AE753),MONTH($AE753),28)),0)</f>
      </c>
      <c r="AS753" s="18">
        <f>IFERROR(_xlfn.BETA.DIST(DATE(YEAR(AS$2),MONTH(AS$2),15),$AD$2,$AE$2,FALSE,DATE(YEAR($AD753),MONTH($AD753),1),DATE(YEAR($AE753),MONTH($AE753),28)),0)</f>
      </c>
      <c r="AT753" s="18">
        <f>IFERROR(_xlfn.BETA.DIST(DATE(YEAR(AT$2),MONTH(AT$2),15),$AD$2,$AE$2,FALSE,DATE(YEAR($AD753),MONTH($AD753),1),DATE(YEAR($AE753),MONTH($AE753),28)),0)</f>
      </c>
      <c r="AU753" s="18">
        <f>IFERROR(_xlfn.BETA.DIST(DATE(YEAR(AU$2),MONTH(AU$2),15),$AD$2,$AE$2,FALSE,DATE(YEAR($AD753),MONTH($AD753),1),DATE(YEAR($AE753),MONTH($AE753),28)),0)</f>
      </c>
      <c r="AV753" s="18">
        <f>SUM(AG753:AU753)</f>
      </c>
      <c r="AW753" s="18">
        <f>IF(J753&lt;&gt;0,J753,IF($AV753=0,0,AG753/$AV753*$Z753))</f>
      </c>
      <c r="AX753" s="18">
        <f>IF(K753&lt;&gt;0,K753,IF($AV753=0,0,AH753/$AV753*$Z753))</f>
      </c>
      <c r="AY753" s="18">
        <f>IF(L753&lt;&gt;0,L753,IF($AV753=0,0,AI753/$AV753*$Z753))</f>
      </c>
      <c r="AZ753" s="18">
        <f>IF(M753&lt;&gt;0,M753,IF($AV753=0,0,AJ753/$AV753*$Z753))</f>
      </c>
      <c r="BA753" s="18">
        <f>IF(N753&lt;&gt;0,N753,IF($AV753=0,0,AK753/$AV753*$Z753))</f>
      </c>
      <c r="BB753" s="18">
        <f>IF(O753&lt;&gt;0,O753,IF($AV753=0,0,AL753/$AV753*$Z753))</f>
      </c>
      <c r="BC753" s="18">
        <f>IF(P753&lt;&gt;0,P753,IF($AV753=0,0,AM753/$AV753*$Z753))</f>
      </c>
      <c r="BD753" s="18">
        <f>IF(Q753&lt;&gt;0,Q753,IF($AV753=0,0,AN753/$AV753*$Z753))</f>
      </c>
      <c r="BE753" s="18">
        <f>IF(R753&lt;&gt;0,R753,IF($AV753=0,0,AO753/$AV753*$Z753))</f>
      </c>
      <c r="BF753" s="18">
        <f>IF(S753&lt;&gt;0,S753,IF($AV753=0,0,AP753/$AV753*$Z753))</f>
      </c>
      <c r="BG753" s="18">
        <f>IF(T753&lt;&gt;0,T753,IF($AV753=0,0,AQ753/$AV753*$Z753))</f>
      </c>
      <c r="BH753" s="18">
        <f>IF(U753&lt;&gt;0,U753,IF($AV753=0,0,AR753/$AV753*$Z753))</f>
      </c>
      <c r="BI753" s="18">
        <f>IF(V753&lt;&gt;0,V753,IF($AV753=0,0,AS753/$AV753*$Z753))</f>
      </c>
      <c r="BJ753" s="18">
        <f>IF(W753&lt;&gt;0,W753,IF($AV753=0,0,AT753/$AV753*$Z753))</f>
      </c>
      <c r="BK753" s="18">
        <f>IF(X753&lt;&gt;0,X753,IF($AV753=0,0,AU753/$AV753*$Z753))</f>
      </c>
      <c r="BL753" s="18">
        <f>SUM(AW753:BK753)</f>
      </c>
      <c r="BM753" s="18">
        <f>I753-BL753</f>
      </c>
    </row>
    <row r="754" outlineLevel="4">
      <c r="A754" s="5" t="str">
        <v>14.8.5</v>
      </c>
      <c r="B754" s="5" t="str">
        <v/>
      </c>
      <c r="C754" s="5" t="str">
        <v>BSKDGNGENGR07</v>
      </c>
      <c r="D754" s="5" t="str">
        <v>BSKDGNGENGR07</v>
      </c>
      <c r="E754" s="19">
        <f>IFERROR(_xlfn.XLOOKUP(F754,Assumptions!B:B,Assumptions!C:C),0)</f>
      </c>
      <c r="F754" s="5" t="str">
        <v>Retention</v>
      </c>
      <c r="G754" s="5" t="str">
        <v/>
      </c>
      <c r="H754" s="18">
        <f>G751*E754</f>
      </c>
      <c r="I754" s="18">
        <f>H754*(1-0)</f>
      </c>
      <c r="J754" s="18">
        <v>0</v>
      </c>
      <c r="K754" s="18">
        <v>0</v>
      </c>
      <c r="L754" s="18">
        <v>0</v>
      </c>
      <c r="M754" s="18">
        <v>0</v>
      </c>
      <c r="N754" s="18">
        <v>0</v>
      </c>
      <c r="O754" s="18">
        <v>0</v>
      </c>
      <c r="P754" s="18">
        <v>0</v>
      </c>
      <c r="Q754" s="18">
        <v>0</v>
      </c>
      <c r="R754" s="18">
        <v>0</v>
      </c>
      <c r="S754" s="18">
        <v>0</v>
      </c>
      <c r="T754" s="18">
        <v>0</v>
      </c>
      <c r="U754" s="18">
        <v>0</v>
      </c>
      <c r="V754" s="18">
        <v>0</v>
      </c>
      <c r="W754" s="18">
        <v>0</v>
      </c>
      <c r="X754" s="18">
        <v>0</v>
      </c>
      <c r="Y754" s="18">
        <f>SUM(J754:X754)</f>
      </c>
      <c r="Z754" s="18">
        <f>I754-Y754</f>
      </c>
      <c r="AA754" s="20">
        <v>46483</v>
      </c>
      <c r="AB754" s="20">
        <v>46483</v>
      </c>
      <c r="AC754" s="18">
        <f>IFERROR(_xlfn.XLOOKUP(F754,Assumptions!B:B,Assumptions!D:D),0)</f>
      </c>
      <c r="AD754" s="20">
        <f>AA754+AC754</f>
      </c>
      <c r="AE754" s="20">
        <f>AC754+AB754</f>
      </c>
      <c r="AF754" s="5" t="str">
        <v/>
      </c>
      <c r="AG754" s="18">
        <f>IFERROR(_xlfn.BETA.DIST(DATE(YEAR(AG$2),MONTH(AG$2),15),$AD$2,$AE$2,FALSE,DATE(YEAR($AD754),MONTH($AD754),1),DATE(YEAR($AE754),MONTH($AE754),28)),0)</f>
      </c>
      <c r="AH754" s="18">
        <f>IFERROR(_xlfn.BETA.DIST(DATE(YEAR(AH$2),MONTH(AH$2),15),$AD$2,$AE$2,FALSE,DATE(YEAR($AD754),MONTH($AD754),1),DATE(YEAR($AE754),MONTH($AE754),28)),0)</f>
      </c>
      <c r="AI754" s="18">
        <f>IFERROR(_xlfn.BETA.DIST(DATE(YEAR(AI$2),MONTH(AI$2),15),$AD$2,$AE$2,FALSE,DATE(YEAR($AD754),MONTH($AD754),1),DATE(YEAR($AE754),MONTH($AE754),28)),0)</f>
      </c>
      <c r="AJ754" s="18">
        <f>IFERROR(_xlfn.BETA.DIST(DATE(YEAR(AJ$2),MONTH(AJ$2),15),$AD$2,$AE$2,FALSE,DATE(YEAR($AD754),MONTH($AD754),1),DATE(YEAR($AE754),MONTH($AE754),28)),0)</f>
      </c>
      <c r="AK754" s="18">
        <f>IFERROR(_xlfn.BETA.DIST(DATE(YEAR(AK$2),MONTH(AK$2),15),$AD$2,$AE$2,FALSE,DATE(YEAR($AD754),MONTH($AD754),1),DATE(YEAR($AE754),MONTH($AE754),28)),0)</f>
      </c>
      <c r="AL754" s="18">
        <f>IFERROR(_xlfn.BETA.DIST(DATE(YEAR(AL$2),MONTH(AL$2),15),$AD$2,$AE$2,FALSE,DATE(YEAR($AD754),MONTH($AD754),1),DATE(YEAR($AE754),MONTH($AE754),28)),0)</f>
      </c>
      <c r="AM754" s="18">
        <f>IFERROR(_xlfn.BETA.DIST(DATE(YEAR(AM$2),MONTH(AM$2),15),$AD$2,$AE$2,FALSE,DATE(YEAR($AD754),MONTH($AD754),1),DATE(YEAR($AE754),MONTH($AE754),28)),0)</f>
      </c>
      <c r="AN754" s="18">
        <f>IFERROR(_xlfn.BETA.DIST(DATE(YEAR(AN$2),MONTH(AN$2),15),$AD$2,$AE$2,FALSE,DATE(YEAR($AD754),MONTH($AD754),1),DATE(YEAR($AE754),MONTH($AE754),28)),0)</f>
      </c>
      <c r="AO754" s="18">
        <f>IFERROR(_xlfn.BETA.DIST(DATE(YEAR(AO$2),MONTH(AO$2),15),$AD$2,$AE$2,FALSE,DATE(YEAR($AD754),MONTH($AD754),1),DATE(YEAR($AE754),MONTH($AE754),28)),0)</f>
      </c>
      <c r="AP754" s="18">
        <f>IFERROR(_xlfn.BETA.DIST(DATE(YEAR(AP$2),MONTH(AP$2),15),$AD$2,$AE$2,FALSE,DATE(YEAR($AD754),MONTH($AD754),1),DATE(YEAR($AE754),MONTH($AE754),28)),0)</f>
      </c>
      <c r="AQ754" s="18">
        <f>IFERROR(_xlfn.BETA.DIST(DATE(YEAR(AQ$2),MONTH(AQ$2),15),$AD$2,$AE$2,FALSE,DATE(YEAR($AD754),MONTH($AD754),1),DATE(YEAR($AE754),MONTH($AE754),28)),0)</f>
      </c>
      <c r="AR754" s="18">
        <f>IFERROR(_xlfn.BETA.DIST(DATE(YEAR(AR$2),MONTH(AR$2),15),$AD$2,$AE$2,FALSE,DATE(YEAR($AD754),MONTH($AD754),1),DATE(YEAR($AE754),MONTH($AE754),28)),0)</f>
      </c>
      <c r="AS754" s="18">
        <f>IFERROR(_xlfn.BETA.DIST(DATE(YEAR(AS$2),MONTH(AS$2),15),$AD$2,$AE$2,FALSE,DATE(YEAR($AD754),MONTH($AD754),1),DATE(YEAR($AE754),MONTH($AE754),28)),0)</f>
      </c>
      <c r="AT754" s="18">
        <f>IFERROR(_xlfn.BETA.DIST(DATE(YEAR(AT$2),MONTH(AT$2),15),$AD$2,$AE$2,FALSE,DATE(YEAR($AD754),MONTH($AD754),1),DATE(YEAR($AE754),MONTH($AE754),28)),0)</f>
      </c>
      <c r="AU754" s="18">
        <f>IFERROR(_xlfn.BETA.DIST(DATE(YEAR(AU$2),MONTH(AU$2),15),$AD$2,$AE$2,FALSE,DATE(YEAR($AD754),MONTH($AD754),1),DATE(YEAR($AE754),MONTH($AE754),28)),0)</f>
      </c>
      <c r="AV754" s="18">
        <f>SUM(AG754:AU754)</f>
      </c>
      <c r="AW754" s="18">
        <f>IF(J754&lt;&gt;0,J754,IF($AV754=0,0,AG754/$AV754*$Z754))</f>
      </c>
      <c r="AX754" s="18">
        <f>IF(K754&lt;&gt;0,K754,IF($AV754=0,0,AH754/$AV754*$Z754))</f>
      </c>
      <c r="AY754" s="18">
        <f>IF(L754&lt;&gt;0,L754,IF($AV754=0,0,AI754/$AV754*$Z754))</f>
      </c>
      <c r="AZ754" s="18">
        <f>IF(M754&lt;&gt;0,M754,IF($AV754=0,0,AJ754/$AV754*$Z754))</f>
      </c>
      <c r="BA754" s="18">
        <f>IF(N754&lt;&gt;0,N754,IF($AV754=0,0,AK754/$AV754*$Z754))</f>
      </c>
      <c r="BB754" s="18">
        <f>IF(O754&lt;&gt;0,O754,IF($AV754=0,0,AL754/$AV754*$Z754))</f>
      </c>
      <c r="BC754" s="18">
        <f>IF(P754&lt;&gt;0,P754,IF($AV754=0,0,AM754/$AV754*$Z754))</f>
      </c>
      <c r="BD754" s="18">
        <f>IF(Q754&lt;&gt;0,Q754,IF($AV754=0,0,AN754/$AV754*$Z754))</f>
      </c>
      <c r="BE754" s="18">
        <f>IF(R754&lt;&gt;0,R754,IF($AV754=0,0,AO754/$AV754*$Z754))</f>
      </c>
      <c r="BF754" s="18">
        <f>IF(S754&lt;&gt;0,S754,IF($AV754=0,0,AP754/$AV754*$Z754))</f>
      </c>
      <c r="BG754" s="18">
        <f>IF(T754&lt;&gt;0,T754,IF($AV754=0,0,AQ754/$AV754*$Z754))</f>
      </c>
      <c r="BH754" s="18">
        <f>IF(U754&lt;&gt;0,U754,IF($AV754=0,0,AR754/$AV754*$Z754))</f>
      </c>
      <c r="BI754" s="18">
        <f>IF(V754&lt;&gt;0,V754,IF($AV754=0,0,AS754/$AV754*$Z754))</f>
      </c>
      <c r="BJ754" s="18">
        <f>IF(W754&lt;&gt;0,W754,IF($AV754=0,0,AT754/$AV754*$Z754))</f>
      </c>
      <c r="BK754" s="18">
        <f>IF(X754&lt;&gt;0,X754,IF($AV754=0,0,AU754/$AV754*$Z754))</f>
      </c>
      <c r="BL754" s="18">
        <f>SUM(AW754:BK754)</f>
      </c>
      <c r="BM754" s="18">
        <f>I754-BL754</f>
      </c>
    </row>
    <row r="755" outlineLevel="3">
      <c r="A755" s="17" t="str">
        <v>14.8.6</v>
      </c>
      <c r="B755" s="17" t="str">
        <v/>
      </c>
      <c r="C755" s="17" t="str">
        <v/>
      </c>
      <c r="D755" s="17" t="str">
        <v/>
      </c>
      <c r="E755" s="17" t="str">
        <v>14.8.6</v>
      </c>
      <c r="F755" s="17" t="str">
        <v>Power Supply for Server and one for Workstation</v>
      </c>
      <c r="G755" s="17">
        <v>934.24</v>
      </c>
      <c r="H755" s="17" t="str">
        <v/>
      </c>
      <c r="I755" s="17" t="str">
        <v/>
      </c>
      <c r="J755" s="17" t="str">
        <v/>
      </c>
      <c r="K755" s="17" t="str">
        <v/>
      </c>
      <c r="L755" s="17" t="str">
        <v/>
      </c>
      <c r="M755" s="17" t="str">
        <v/>
      </c>
      <c r="N755" s="17" t="str">
        <v/>
      </c>
      <c r="O755" s="17" t="str">
        <v/>
      </c>
      <c r="P755" s="17" t="str">
        <v/>
      </c>
      <c r="Q755" s="17" t="str">
        <v/>
      </c>
      <c r="R755" s="17" t="str">
        <v/>
      </c>
      <c r="S755" s="17" t="str">
        <v/>
      </c>
      <c r="T755" s="17" t="str">
        <v/>
      </c>
      <c r="U755" s="17" t="str">
        <v/>
      </c>
      <c r="V755" s="17" t="str">
        <v/>
      </c>
      <c r="W755" s="17" t="str">
        <v/>
      </c>
      <c r="X755" s="17" t="str">
        <v/>
      </c>
      <c r="Y755" s="17" t="str">
        <v/>
      </c>
      <c r="Z755" s="17" t="str">
        <v/>
      </c>
      <c r="AA755" s="17" t="str">
        <v/>
      </c>
      <c r="AB755" s="17" t="str">
        <v/>
      </c>
      <c r="AC755" s="17" t="str">
        <v/>
      </c>
      <c r="AD755" s="17" t="str">
        <v/>
      </c>
      <c r="AE755" s="17" t="str">
        <v/>
      </c>
      <c r="AF755" s="5" t="str">
        <v/>
      </c>
      <c r="AG755" s="18">
        <f>IFERROR(_xlfn.BETA.DIST(DATE(YEAR(AG$2),MONTH(AG$2),15),$AD$2,$AE$2,FALSE,DATE(YEAR($AD755),MONTH($AD755),1),DATE(YEAR($AE755),MONTH($AE755),28)),0)</f>
      </c>
      <c r="AH755" s="18">
        <f>IFERROR(_xlfn.BETA.DIST(DATE(YEAR(AH$2),MONTH(AH$2),15),$AD$2,$AE$2,FALSE,DATE(YEAR($AD755),MONTH($AD755),1),DATE(YEAR($AE755),MONTH($AE755),28)),0)</f>
      </c>
      <c r="AI755" s="18">
        <f>IFERROR(_xlfn.BETA.DIST(DATE(YEAR(AI$2),MONTH(AI$2),15),$AD$2,$AE$2,FALSE,DATE(YEAR($AD755),MONTH($AD755),1),DATE(YEAR($AE755),MONTH($AE755),28)),0)</f>
      </c>
      <c r="AJ755" s="18">
        <f>IFERROR(_xlfn.BETA.DIST(DATE(YEAR(AJ$2),MONTH(AJ$2),15),$AD$2,$AE$2,FALSE,DATE(YEAR($AD755),MONTH($AD755),1),DATE(YEAR($AE755),MONTH($AE755),28)),0)</f>
      </c>
      <c r="AK755" s="18">
        <f>IFERROR(_xlfn.BETA.DIST(DATE(YEAR(AK$2),MONTH(AK$2),15),$AD$2,$AE$2,FALSE,DATE(YEAR($AD755),MONTH($AD755),1),DATE(YEAR($AE755),MONTH($AE755),28)),0)</f>
      </c>
      <c r="AL755" s="18">
        <f>IFERROR(_xlfn.BETA.DIST(DATE(YEAR(AL$2),MONTH(AL$2),15),$AD$2,$AE$2,FALSE,DATE(YEAR($AD755),MONTH($AD755),1),DATE(YEAR($AE755),MONTH($AE755),28)),0)</f>
      </c>
      <c r="AM755" s="18">
        <f>IFERROR(_xlfn.BETA.DIST(DATE(YEAR(AM$2),MONTH(AM$2),15),$AD$2,$AE$2,FALSE,DATE(YEAR($AD755),MONTH($AD755),1),DATE(YEAR($AE755),MONTH($AE755),28)),0)</f>
      </c>
      <c r="AN755" s="18">
        <f>IFERROR(_xlfn.BETA.DIST(DATE(YEAR(AN$2),MONTH(AN$2),15),$AD$2,$AE$2,FALSE,DATE(YEAR($AD755),MONTH($AD755),1),DATE(YEAR($AE755),MONTH($AE755),28)),0)</f>
      </c>
      <c r="AO755" s="18">
        <f>IFERROR(_xlfn.BETA.DIST(DATE(YEAR(AO$2),MONTH(AO$2),15),$AD$2,$AE$2,FALSE,DATE(YEAR($AD755),MONTH($AD755),1),DATE(YEAR($AE755),MONTH($AE755),28)),0)</f>
      </c>
      <c r="AP755" s="18">
        <f>IFERROR(_xlfn.BETA.DIST(DATE(YEAR(AP$2),MONTH(AP$2),15),$AD$2,$AE$2,FALSE,DATE(YEAR($AD755),MONTH($AD755),1),DATE(YEAR($AE755),MONTH($AE755),28)),0)</f>
      </c>
      <c r="AQ755" s="18">
        <f>IFERROR(_xlfn.BETA.DIST(DATE(YEAR(AQ$2),MONTH(AQ$2),15),$AD$2,$AE$2,FALSE,DATE(YEAR($AD755),MONTH($AD755),1),DATE(YEAR($AE755),MONTH($AE755),28)),0)</f>
      </c>
      <c r="AR755" s="18">
        <f>IFERROR(_xlfn.BETA.DIST(DATE(YEAR(AR$2),MONTH(AR$2),15),$AD$2,$AE$2,FALSE,DATE(YEAR($AD755),MONTH($AD755),1),DATE(YEAR($AE755),MONTH($AE755),28)),0)</f>
      </c>
      <c r="AS755" s="18">
        <f>IFERROR(_xlfn.BETA.DIST(DATE(YEAR(AS$2),MONTH(AS$2),15),$AD$2,$AE$2,FALSE,DATE(YEAR($AD755),MONTH($AD755),1),DATE(YEAR($AE755),MONTH($AE755),28)),0)</f>
      </c>
      <c r="AT755" s="18">
        <f>IFERROR(_xlfn.BETA.DIST(DATE(YEAR(AT$2),MONTH(AT$2),15),$AD$2,$AE$2,FALSE,DATE(YEAR($AD755),MONTH($AD755),1),DATE(YEAR($AE755),MONTH($AE755),28)),0)</f>
      </c>
      <c r="AU755" s="18">
        <f>IFERROR(_xlfn.BETA.DIST(DATE(YEAR(AU$2),MONTH(AU$2),15),$AD$2,$AE$2,FALSE,DATE(YEAR($AD755),MONTH($AD755),1),DATE(YEAR($AE755),MONTH($AE755),28)),0)</f>
      </c>
      <c r="AV755" s="18">
        <f>SUM(AG755:AU755)</f>
      </c>
      <c r="AW755" s="18">
        <f>IF(J755&lt;&gt;0,J755,IF($AV755=0,0,AG755/$AV755*$Z755))</f>
      </c>
      <c r="AX755" s="18">
        <f>IF(K755&lt;&gt;0,K755,IF($AV755=0,0,AH755/$AV755*$Z755))</f>
      </c>
      <c r="AY755" s="18">
        <f>IF(L755&lt;&gt;0,L755,IF($AV755=0,0,AI755/$AV755*$Z755))</f>
      </c>
      <c r="AZ755" s="18">
        <f>IF(M755&lt;&gt;0,M755,IF($AV755=0,0,AJ755/$AV755*$Z755))</f>
      </c>
      <c r="BA755" s="18">
        <f>IF(N755&lt;&gt;0,N755,IF($AV755=0,0,AK755/$AV755*$Z755))</f>
      </c>
      <c r="BB755" s="18">
        <f>IF(O755&lt;&gt;0,O755,IF($AV755=0,0,AL755/$AV755*$Z755))</f>
      </c>
      <c r="BC755" s="18">
        <f>IF(P755&lt;&gt;0,P755,IF($AV755=0,0,AM755/$AV755*$Z755))</f>
      </c>
      <c r="BD755" s="18">
        <f>IF(Q755&lt;&gt;0,Q755,IF($AV755=0,0,AN755/$AV755*$Z755))</f>
      </c>
      <c r="BE755" s="18">
        <f>IF(R755&lt;&gt;0,R755,IF($AV755=0,0,AO755/$AV755*$Z755))</f>
      </c>
      <c r="BF755" s="18">
        <f>IF(S755&lt;&gt;0,S755,IF($AV755=0,0,AP755/$AV755*$Z755))</f>
      </c>
      <c r="BG755" s="18">
        <f>IF(T755&lt;&gt;0,T755,IF($AV755=0,0,AQ755/$AV755*$Z755))</f>
      </c>
      <c r="BH755" s="18">
        <f>IF(U755&lt;&gt;0,U755,IF($AV755=0,0,AR755/$AV755*$Z755))</f>
      </c>
      <c r="BI755" s="18">
        <f>IF(V755&lt;&gt;0,V755,IF($AV755=0,0,AS755/$AV755*$Z755))</f>
      </c>
      <c r="BJ755" s="18">
        <f>IF(W755&lt;&gt;0,W755,IF($AV755=0,0,AT755/$AV755*$Z755))</f>
      </c>
      <c r="BK755" s="18">
        <f>IF(X755&lt;&gt;0,X755,IF($AV755=0,0,AU755/$AV755*$Z755))</f>
      </c>
      <c r="BL755" s="18">
        <f>SUM(AW755:BK755)</f>
      </c>
      <c r="BM755" s="17" t="str">
        <v/>
      </c>
    </row>
    <row r="756" outlineLevel="4">
      <c r="A756" s="5" t="str">
        <v>14.8.6</v>
      </c>
      <c r="B756" s="5" t="str">
        <v/>
      </c>
      <c r="C756" s="5" t="str">
        <v>BSKDGNGENGR05</v>
      </c>
      <c r="D756" s="5" t="str">
        <v>BSKDGNGENGR05</v>
      </c>
      <c r="E756" s="19">
        <f>IFERROR(_xlfn.XLOOKUP(F756,Assumptions!B:B,Assumptions!C:C),0)</f>
      </c>
      <c r="F756" s="5" t="str">
        <v>Advanced Payment</v>
      </c>
      <c r="G756" s="5" t="str">
        <v/>
      </c>
      <c r="H756" s="18">
        <f>G755*E756</f>
      </c>
      <c r="I756" s="18">
        <f>H756*(1-0)</f>
      </c>
      <c r="J756" s="18">
        <v>0</v>
      </c>
      <c r="K756" s="18">
        <v>0</v>
      </c>
      <c r="L756" s="18">
        <v>0</v>
      </c>
      <c r="M756" s="18">
        <v>0</v>
      </c>
      <c r="N756" s="18">
        <v>0</v>
      </c>
      <c r="O756" s="18">
        <v>0</v>
      </c>
      <c r="P756" s="18">
        <v>0</v>
      </c>
      <c r="Q756" s="18">
        <v>0</v>
      </c>
      <c r="R756" s="18">
        <v>0</v>
      </c>
      <c r="S756" s="18">
        <v>0</v>
      </c>
      <c r="T756" s="18">
        <v>0</v>
      </c>
      <c r="U756" s="18">
        <v>0</v>
      </c>
      <c r="V756" s="18">
        <v>0</v>
      </c>
      <c r="W756" s="18">
        <v>0</v>
      </c>
      <c r="X756" s="18">
        <v>0</v>
      </c>
      <c r="Y756" s="18">
        <f>SUM(J756:X756)</f>
      </c>
      <c r="Z756" s="18">
        <f>I756-Y756</f>
      </c>
      <c r="AA756" s="20">
        <v>46026</v>
      </c>
      <c r="AB756" s="20">
        <v>46026</v>
      </c>
      <c r="AC756" s="18">
        <f>IFERROR(_xlfn.XLOOKUP(F756,Assumptions!B:B,Assumptions!D:D),0)</f>
      </c>
      <c r="AD756" s="20">
        <f>AA756+AC756</f>
      </c>
      <c r="AE756" s="20">
        <f>AC756+AB756</f>
      </c>
      <c r="AF756" s="5" t="str">
        <v/>
      </c>
      <c r="AG756" s="18">
        <f>IFERROR(_xlfn.BETA.DIST(DATE(YEAR(AG$2),MONTH(AG$2),15),$AD$2,$AE$2,FALSE,DATE(YEAR($AD756),MONTH($AD756),1),DATE(YEAR($AE756),MONTH($AE756),28)),0)</f>
      </c>
      <c r="AH756" s="18">
        <f>IFERROR(_xlfn.BETA.DIST(DATE(YEAR(AH$2),MONTH(AH$2),15),$AD$2,$AE$2,FALSE,DATE(YEAR($AD756),MONTH($AD756),1),DATE(YEAR($AE756),MONTH($AE756),28)),0)</f>
      </c>
      <c r="AI756" s="18">
        <f>IFERROR(_xlfn.BETA.DIST(DATE(YEAR(AI$2),MONTH(AI$2),15),$AD$2,$AE$2,FALSE,DATE(YEAR($AD756),MONTH($AD756),1),DATE(YEAR($AE756),MONTH($AE756),28)),0)</f>
      </c>
      <c r="AJ756" s="18">
        <f>IFERROR(_xlfn.BETA.DIST(DATE(YEAR(AJ$2),MONTH(AJ$2),15),$AD$2,$AE$2,FALSE,DATE(YEAR($AD756),MONTH($AD756),1),DATE(YEAR($AE756),MONTH($AE756),28)),0)</f>
      </c>
      <c r="AK756" s="18">
        <f>IFERROR(_xlfn.BETA.DIST(DATE(YEAR(AK$2),MONTH(AK$2),15),$AD$2,$AE$2,FALSE,DATE(YEAR($AD756),MONTH($AD756),1),DATE(YEAR($AE756),MONTH($AE756),28)),0)</f>
      </c>
      <c r="AL756" s="18">
        <f>IFERROR(_xlfn.BETA.DIST(DATE(YEAR(AL$2),MONTH(AL$2),15),$AD$2,$AE$2,FALSE,DATE(YEAR($AD756),MONTH($AD756),1),DATE(YEAR($AE756),MONTH($AE756),28)),0)</f>
      </c>
      <c r="AM756" s="18">
        <f>IFERROR(_xlfn.BETA.DIST(DATE(YEAR(AM$2),MONTH(AM$2),15),$AD$2,$AE$2,FALSE,DATE(YEAR($AD756),MONTH($AD756),1),DATE(YEAR($AE756),MONTH($AE756),28)),0)</f>
      </c>
      <c r="AN756" s="18">
        <f>IFERROR(_xlfn.BETA.DIST(DATE(YEAR(AN$2),MONTH(AN$2),15),$AD$2,$AE$2,FALSE,DATE(YEAR($AD756),MONTH($AD756),1),DATE(YEAR($AE756),MONTH($AE756),28)),0)</f>
      </c>
      <c r="AO756" s="18">
        <f>IFERROR(_xlfn.BETA.DIST(DATE(YEAR(AO$2),MONTH(AO$2),15),$AD$2,$AE$2,FALSE,DATE(YEAR($AD756),MONTH($AD756),1),DATE(YEAR($AE756),MONTH($AE756),28)),0)</f>
      </c>
      <c r="AP756" s="18">
        <f>IFERROR(_xlfn.BETA.DIST(DATE(YEAR(AP$2),MONTH(AP$2),15),$AD$2,$AE$2,FALSE,DATE(YEAR($AD756),MONTH($AD756),1),DATE(YEAR($AE756),MONTH($AE756),28)),0)</f>
      </c>
      <c r="AQ756" s="18">
        <f>IFERROR(_xlfn.BETA.DIST(DATE(YEAR(AQ$2),MONTH(AQ$2),15),$AD$2,$AE$2,FALSE,DATE(YEAR($AD756),MONTH($AD756),1),DATE(YEAR($AE756),MONTH($AE756),28)),0)</f>
      </c>
      <c r="AR756" s="18">
        <f>IFERROR(_xlfn.BETA.DIST(DATE(YEAR(AR$2),MONTH(AR$2),15),$AD$2,$AE$2,FALSE,DATE(YEAR($AD756),MONTH($AD756),1),DATE(YEAR($AE756),MONTH($AE756),28)),0)</f>
      </c>
      <c r="AS756" s="18">
        <f>IFERROR(_xlfn.BETA.DIST(DATE(YEAR(AS$2),MONTH(AS$2),15),$AD$2,$AE$2,FALSE,DATE(YEAR($AD756),MONTH($AD756),1),DATE(YEAR($AE756),MONTH($AE756),28)),0)</f>
      </c>
      <c r="AT756" s="18">
        <f>IFERROR(_xlfn.BETA.DIST(DATE(YEAR(AT$2),MONTH(AT$2),15),$AD$2,$AE$2,FALSE,DATE(YEAR($AD756),MONTH($AD756),1),DATE(YEAR($AE756),MONTH($AE756),28)),0)</f>
      </c>
      <c r="AU756" s="18">
        <f>IFERROR(_xlfn.BETA.DIST(DATE(YEAR(AU$2),MONTH(AU$2),15),$AD$2,$AE$2,FALSE,DATE(YEAR($AD756),MONTH($AD756),1),DATE(YEAR($AE756),MONTH($AE756),28)),0)</f>
      </c>
      <c r="AV756" s="18">
        <f>SUM(AG756:AU756)</f>
      </c>
      <c r="AW756" s="18">
        <f>IF(J756&lt;&gt;0,J756,IF($AV756=0,0,AG756/$AV756*$Z756))</f>
      </c>
      <c r="AX756" s="18">
        <f>IF(K756&lt;&gt;0,K756,IF($AV756=0,0,AH756/$AV756*$Z756))</f>
      </c>
      <c r="AY756" s="18">
        <f>IF(L756&lt;&gt;0,L756,IF($AV756=0,0,AI756/$AV756*$Z756))</f>
      </c>
      <c r="AZ756" s="18">
        <f>IF(M756&lt;&gt;0,M756,IF($AV756=0,0,AJ756/$AV756*$Z756))</f>
      </c>
      <c r="BA756" s="18">
        <f>IF(N756&lt;&gt;0,N756,IF($AV756=0,0,AK756/$AV756*$Z756))</f>
      </c>
      <c r="BB756" s="18">
        <f>IF(O756&lt;&gt;0,O756,IF($AV756=0,0,AL756/$AV756*$Z756))</f>
      </c>
      <c r="BC756" s="18">
        <f>IF(P756&lt;&gt;0,P756,IF($AV756=0,0,AM756/$AV756*$Z756))</f>
      </c>
      <c r="BD756" s="18">
        <f>IF(Q756&lt;&gt;0,Q756,IF($AV756=0,0,AN756/$AV756*$Z756))</f>
      </c>
      <c r="BE756" s="18">
        <f>IF(R756&lt;&gt;0,R756,IF($AV756=0,0,AO756/$AV756*$Z756))</f>
      </c>
      <c r="BF756" s="18">
        <f>IF(S756&lt;&gt;0,S756,IF($AV756=0,0,AP756/$AV756*$Z756))</f>
      </c>
      <c r="BG756" s="18">
        <f>IF(T756&lt;&gt;0,T756,IF($AV756=0,0,AQ756/$AV756*$Z756))</f>
      </c>
      <c r="BH756" s="18">
        <f>IF(U756&lt;&gt;0,U756,IF($AV756=0,0,AR756/$AV756*$Z756))</f>
      </c>
      <c r="BI756" s="18">
        <f>IF(V756&lt;&gt;0,V756,IF($AV756=0,0,AS756/$AV756*$Z756))</f>
      </c>
      <c r="BJ756" s="18">
        <f>IF(W756&lt;&gt;0,W756,IF($AV756=0,0,AT756/$AV756*$Z756))</f>
      </c>
      <c r="BK756" s="18">
        <f>IF(X756&lt;&gt;0,X756,IF($AV756=0,0,AU756/$AV756*$Z756))</f>
      </c>
      <c r="BL756" s="18">
        <f>SUM(AW756:BK756)</f>
      </c>
      <c r="BM756" s="18">
        <f>I756-BL756</f>
      </c>
    </row>
    <row r="757" outlineLevel="4">
      <c r="A757" s="5" t="str">
        <v>14.8.6</v>
      </c>
      <c r="B757" s="5" t="str">
        <v/>
      </c>
      <c r="C757" s="5" t="str">
        <v>BSPRELGENCP13</v>
      </c>
      <c r="D757" s="5" t="str">
        <v>BSPRELGENCP13</v>
      </c>
      <c r="E757" s="19">
        <f>IFERROR(_xlfn.XLOOKUP(F757,Assumptions!B:B,Assumptions!C:C),0)</f>
      </c>
      <c r="F757" s="5" t="str">
        <v>Site Delivery USD</v>
      </c>
      <c r="G757" s="5" t="str">
        <v/>
      </c>
      <c r="H757" s="18">
        <f>G755*E757</f>
      </c>
      <c r="I757" s="18">
        <f>H757*(1-0)</f>
      </c>
      <c r="J757" s="18">
        <v>0</v>
      </c>
      <c r="K757" s="18">
        <v>0</v>
      </c>
      <c r="L757" s="18">
        <v>0</v>
      </c>
      <c r="M757" s="18">
        <v>0</v>
      </c>
      <c r="N757" s="18">
        <v>0</v>
      </c>
      <c r="O757" s="18">
        <v>0</v>
      </c>
      <c r="P757" s="18">
        <v>0</v>
      </c>
      <c r="Q757" s="18">
        <v>0</v>
      </c>
      <c r="R757" s="18">
        <v>0</v>
      </c>
      <c r="S757" s="18">
        <v>0</v>
      </c>
      <c r="T757" s="18">
        <v>0</v>
      </c>
      <c r="U757" s="18">
        <v>0</v>
      </c>
      <c r="V757" s="18">
        <v>0</v>
      </c>
      <c r="W757" s="18">
        <v>0</v>
      </c>
      <c r="X757" s="18">
        <v>0</v>
      </c>
      <c r="Y757" s="18">
        <f>SUM(J757:X757)</f>
      </c>
      <c r="Z757" s="18">
        <f>I757-Y757</f>
      </c>
      <c r="AA757" s="20">
        <v>46295</v>
      </c>
      <c r="AB757" s="20">
        <v>46295</v>
      </c>
      <c r="AC757" s="18">
        <f>IFERROR(_xlfn.XLOOKUP(F757,Assumptions!B:B,Assumptions!D:D),0)</f>
      </c>
      <c r="AD757" s="20">
        <f>AA757+AC757</f>
      </c>
      <c r="AE757" s="20">
        <f>AC757+AB757</f>
      </c>
      <c r="AF757" s="5" t="str">
        <v/>
      </c>
      <c r="AG757" s="18">
        <f>IFERROR(_xlfn.BETA.DIST(DATE(YEAR(AG$2),MONTH(AG$2),15),$AD$2,$AE$2,FALSE,DATE(YEAR($AD757),MONTH($AD757),1),DATE(YEAR($AE757),MONTH($AE757),28)),0)</f>
      </c>
      <c r="AH757" s="18">
        <f>IFERROR(_xlfn.BETA.DIST(DATE(YEAR(AH$2),MONTH(AH$2),15),$AD$2,$AE$2,FALSE,DATE(YEAR($AD757),MONTH($AD757),1),DATE(YEAR($AE757),MONTH($AE757),28)),0)</f>
      </c>
      <c r="AI757" s="18">
        <f>IFERROR(_xlfn.BETA.DIST(DATE(YEAR(AI$2),MONTH(AI$2),15),$AD$2,$AE$2,FALSE,DATE(YEAR($AD757),MONTH($AD757),1),DATE(YEAR($AE757),MONTH($AE757),28)),0)</f>
      </c>
      <c r="AJ757" s="18">
        <f>IFERROR(_xlfn.BETA.DIST(DATE(YEAR(AJ$2),MONTH(AJ$2),15),$AD$2,$AE$2,FALSE,DATE(YEAR($AD757),MONTH($AD757),1),DATE(YEAR($AE757),MONTH($AE757),28)),0)</f>
      </c>
      <c r="AK757" s="18">
        <f>IFERROR(_xlfn.BETA.DIST(DATE(YEAR(AK$2),MONTH(AK$2),15),$AD$2,$AE$2,FALSE,DATE(YEAR($AD757),MONTH($AD757),1),DATE(YEAR($AE757),MONTH($AE757),28)),0)</f>
      </c>
      <c r="AL757" s="18">
        <f>IFERROR(_xlfn.BETA.DIST(DATE(YEAR(AL$2),MONTH(AL$2),15),$AD$2,$AE$2,FALSE,DATE(YEAR($AD757),MONTH($AD757),1),DATE(YEAR($AE757),MONTH($AE757),28)),0)</f>
      </c>
      <c r="AM757" s="18">
        <f>IFERROR(_xlfn.BETA.DIST(DATE(YEAR(AM$2),MONTH(AM$2),15),$AD$2,$AE$2,FALSE,DATE(YEAR($AD757),MONTH($AD757),1),DATE(YEAR($AE757),MONTH($AE757),28)),0)</f>
      </c>
      <c r="AN757" s="18">
        <f>IFERROR(_xlfn.BETA.DIST(DATE(YEAR(AN$2),MONTH(AN$2),15),$AD$2,$AE$2,FALSE,DATE(YEAR($AD757),MONTH($AD757),1),DATE(YEAR($AE757),MONTH($AE757),28)),0)</f>
      </c>
      <c r="AO757" s="18">
        <f>IFERROR(_xlfn.BETA.DIST(DATE(YEAR(AO$2),MONTH(AO$2),15),$AD$2,$AE$2,FALSE,DATE(YEAR($AD757),MONTH($AD757),1),DATE(YEAR($AE757),MONTH($AE757),28)),0)</f>
      </c>
      <c r="AP757" s="18">
        <f>IFERROR(_xlfn.BETA.DIST(DATE(YEAR(AP$2),MONTH(AP$2),15),$AD$2,$AE$2,FALSE,DATE(YEAR($AD757),MONTH($AD757),1),DATE(YEAR($AE757),MONTH($AE757),28)),0)</f>
      </c>
      <c r="AQ757" s="18">
        <f>IFERROR(_xlfn.BETA.DIST(DATE(YEAR(AQ$2),MONTH(AQ$2),15),$AD$2,$AE$2,FALSE,DATE(YEAR($AD757),MONTH($AD757),1),DATE(YEAR($AE757),MONTH($AE757),28)),0)</f>
      </c>
      <c r="AR757" s="18">
        <f>IFERROR(_xlfn.BETA.DIST(DATE(YEAR(AR$2),MONTH(AR$2),15),$AD$2,$AE$2,FALSE,DATE(YEAR($AD757),MONTH($AD757),1),DATE(YEAR($AE757),MONTH($AE757),28)),0)</f>
      </c>
      <c r="AS757" s="18">
        <f>IFERROR(_xlfn.BETA.DIST(DATE(YEAR(AS$2),MONTH(AS$2),15),$AD$2,$AE$2,FALSE,DATE(YEAR($AD757),MONTH($AD757),1),DATE(YEAR($AE757),MONTH($AE757),28)),0)</f>
      </c>
      <c r="AT757" s="18">
        <f>IFERROR(_xlfn.BETA.DIST(DATE(YEAR(AT$2),MONTH(AT$2),15),$AD$2,$AE$2,FALSE,DATE(YEAR($AD757),MONTH($AD757),1),DATE(YEAR($AE757),MONTH($AE757),28)),0)</f>
      </c>
      <c r="AU757" s="18">
        <f>IFERROR(_xlfn.BETA.DIST(DATE(YEAR(AU$2),MONTH(AU$2),15),$AD$2,$AE$2,FALSE,DATE(YEAR($AD757),MONTH($AD757),1),DATE(YEAR($AE757),MONTH($AE757),28)),0)</f>
      </c>
      <c r="AV757" s="18">
        <f>SUM(AG757:AU757)</f>
      </c>
      <c r="AW757" s="18">
        <f>IF(J757&lt;&gt;0,J757,IF($AV757=0,0,AG757/$AV757*$Z757))</f>
      </c>
      <c r="AX757" s="18">
        <f>IF(K757&lt;&gt;0,K757,IF($AV757=0,0,AH757/$AV757*$Z757))</f>
      </c>
      <c r="AY757" s="18">
        <f>IF(L757&lt;&gt;0,L757,IF($AV757=0,0,AI757/$AV757*$Z757))</f>
      </c>
      <c r="AZ757" s="18">
        <f>IF(M757&lt;&gt;0,M757,IF($AV757=0,0,AJ757/$AV757*$Z757))</f>
      </c>
      <c r="BA757" s="18">
        <f>IF(N757&lt;&gt;0,N757,IF($AV757=0,0,AK757/$AV757*$Z757))</f>
      </c>
      <c r="BB757" s="18">
        <f>IF(O757&lt;&gt;0,O757,IF($AV757=0,0,AL757/$AV757*$Z757))</f>
      </c>
      <c r="BC757" s="18">
        <f>IF(P757&lt;&gt;0,P757,IF($AV757=0,0,AM757/$AV757*$Z757))</f>
      </c>
      <c r="BD757" s="18">
        <f>IF(Q757&lt;&gt;0,Q757,IF($AV757=0,0,AN757/$AV757*$Z757))</f>
      </c>
      <c r="BE757" s="18">
        <f>IF(R757&lt;&gt;0,R757,IF($AV757=0,0,AO757/$AV757*$Z757))</f>
      </c>
      <c r="BF757" s="18">
        <f>IF(S757&lt;&gt;0,S757,IF($AV757=0,0,AP757/$AV757*$Z757))</f>
      </c>
      <c r="BG757" s="18">
        <f>IF(T757&lt;&gt;0,T757,IF($AV757=0,0,AQ757/$AV757*$Z757))</f>
      </c>
      <c r="BH757" s="18">
        <f>IF(U757&lt;&gt;0,U757,IF($AV757=0,0,AR757/$AV757*$Z757))</f>
      </c>
      <c r="BI757" s="18">
        <f>IF(V757&lt;&gt;0,V757,IF($AV757=0,0,AS757/$AV757*$Z757))</f>
      </c>
      <c r="BJ757" s="18">
        <f>IF(W757&lt;&gt;0,W757,IF($AV757=0,0,AT757/$AV757*$Z757))</f>
      </c>
      <c r="BK757" s="18">
        <f>IF(X757&lt;&gt;0,X757,IF($AV757=0,0,AU757/$AV757*$Z757))</f>
      </c>
      <c r="BL757" s="18">
        <f>SUM(AW757:BK757)</f>
      </c>
      <c r="BM757" s="18">
        <f>I757-BL757</f>
      </c>
    </row>
    <row r="758" outlineLevel="4">
      <c r="A758" s="5" t="str">
        <v>14.8.6</v>
      </c>
      <c r="B758" s="5" t="str">
        <v/>
      </c>
      <c r="C758" s="5" t="str">
        <v>BSKDGNGENGR07</v>
      </c>
      <c r="D758" s="5" t="str">
        <v>BSKDGNGENGR07</v>
      </c>
      <c r="E758" s="19">
        <f>IFERROR(_xlfn.XLOOKUP(F758,Assumptions!B:B,Assumptions!C:C),0)</f>
      </c>
      <c r="F758" s="5" t="str">
        <v>Retention</v>
      </c>
      <c r="G758" s="5" t="str">
        <v/>
      </c>
      <c r="H758" s="18">
        <f>G755*E758</f>
      </c>
      <c r="I758" s="18">
        <f>H758*(1-0)</f>
      </c>
      <c r="J758" s="18">
        <v>0</v>
      </c>
      <c r="K758" s="18">
        <v>0</v>
      </c>
      <c r="L758" s="18">
        <v>0</v>
      </c>
      <c r="M758" s="18">
        <v>0</v>
      </c>
      <c r="N758" s="18">
        <v>0</v>
      </c>
      <c r="O758" s="18">
        <v>0</v>
      </c>
      <c r="P758" s="18">
        <v>0</v>
      </c>
      <c r="Q758" s="18">
        <v>0</v>
      </c>
      <c r="R758" s="18">
        <v>0</v>
      </c>
      <c r="S758" s="18">
        <v>0</v>
      </c>
      <c r="T758" s="18">
        <v>0</v>
      </c>
      <c r="U758" s="18">
        <v>0</v>
      </c>
      <c r="V758" s="18">
        <v>0</v>
      </c>
      <c r="W758" s="18">
        <v>0</v>
      </c>
      <c r="X758" s="18">
        <v>0</v>
      </c>
      <c r="Y758" s="18">
        <f>SUM(J758:X758)</f>
      </c>
      <c r="Z758" s="18">
        <f>I758-Y758</f>
      </c>
      <c r="AA758" s="20">
        <v>46483</v>
      </c>
      <c r="AB758" s="20">
        <v>46483</v>
      </c>
      <c r="AC758" s="18">
        <f>IFERROR(_xlfn.XLOOKUP(F758,Assumptions!B:B,Assumptions!D:D),0)</f>
      </c>
      <c r="AD758" s="20">
        <f>AA758+AC758</f>
      </c>
      <c r="AE758" s="20">
        <f>AC758+AB758</f>
      </c>
      <c r="AF758" s="5" t="str">
        <v/>
      </c>
      <c r="AG758" s="18">
        <f>IFERROR(_xlfn.BETA.DIST(DATE(YEAR(AG$2),MONTH(AG$2),15),$AD$2,$AE$2,FALSE,DATE(YEAR($AD758),MONTH($AD758),1),DATE(YEAR($AE758),MONTH($AE758),28)),0)</f>
      </c>
      <c r="AH758" s="18">
        <f>IFERROR(_xlfn.BETA.DIST(DATE(YEAR(AH$2),MONTH(AH$2),15),$AD$2,$AE$2,FALSE,DATE(YEAR($AD758),MONTH($AD758),1),DATE(YEAR($AE758),MONTH($AE758),28)),0)</f>
      </c>
      <c r="AI758" s="18">
        <f>IFERROR(_xlfn.BETA.DIST(DATE(YEAR(AI$2),MONTH(AI$2),15),$AD$2,$AE$2,FALSE,DATE(YEAR($AD758),MONTH($AD758),1),DATE(YEAR($AE758),MONTH($AE758),28)),0)</f>
      </c>
      <c r="AJ758" s="18">
        <f>IFERROR(_xlfn.BETA.DIST(DATE(YEAR(AJ$2),MONTH(AJ$2),15),$AD$2,$AE$2,FALSE,DATE(YEAR($AD758),MONTH($AD758),1),DATE(YEAR($AE758),MONTH($AE758),28)),0)</f>
      </c>
      <c r="AK758" s="18">
        <f>IFERROR(_xlfn.BETA.DIST(DATE(YEAR(AK$2),MONTH(AK$2),15),$AD$2,$AE$2,FALSE,DATE(YEAR($AD758),MONTH($AD758),1),DATE(YEAR($AE758),MONTH($AE758),28)),0)</f>
      </c>
      <c r="AL758" s="18">
        <f>IFERROR(_xlfn.BETA.DIST(DATE(YEAR(AL$2),MONTH(AL$2),15),$AD$2,$AE$2,FALSE,DATE(YEAR($AD758),MONTH($AD758),1),DATE(YEAR($AE758),MONTH($AE758),28)),0)</f>
      </c>
      <c r="AM758" s="18">
        <f>IFERROR(_xlfn.BETA.DIST(DATE(YEAR(AM$2),MONTH(AM$2),15),$AD$2,$AE$2,FALSE,DATE(YEAR($AD758),MONTH($AD758),1),DATE(YEAR($AE758),MONTH($AE758),28)),0)</f>
      </c>
      <c r="AN758" s="18">
        <f>IFERROR(_xlfn.BETA.DIST(DATE(YEAR(AN$2),MONTH(AN$2),15),$AD$2,$AE$2,FALSE,DATE(YEAR($AD758),MONTH($AD758),1),DATE(YEAR($AE758),MONTH($AE758),28)),0)</f>
      </c>
      <c r="AO758" s="18">
        <f>IFERROR(_xlfn.BETA.DIST(DATE(YEAR(AO$2),MONTH(AO$2),15),$AD$2,$AE$2,FALSE,DATE(YEAR($AD758),MONTH($AD758),1),DATE(YEAR($AE758),MONTH($AE758),28)),0)</f>
      </c>
      <c r="AP758" s="18">
        <f>IFERROR(_xlfn.BETA.DIST(DATE(YEAR(AP$2),MONTH(AP$2),15),$AD$2,$AE$2,FALSE,DATE(YEAR($AD758),MONTH($AD758),1),DATE(YEAR($AE758),MONTH($AE758),28)),0)</f>
      </c>
      <c r="AQ758" s="18">
        <f>IFERROR(_xlfn.BETA.DIST(DATE(YEAR(AQ$2),MONTH(AQ$2),15),$AD$2,$AE$2,FALSE,DATE(YEAR($AD758),MONTH($AD758),1),DATE(YEAR($AE758),MONTH($AE758),28)),0)</f>
      </c>
      <c r="AR758" s="18">
        <f>IFERROR(_xlfn.BETA.DIST(DATE(YEAR(AR$2),MONTH(AR$2),15),$AD$2,$AE$2,FALSE,DATE(YEAR($AD758),MONTH($AD758),1),DATE(YEAR($AE758),MONTH($AE758),28)),0)</f>
      </c>
      <c r="AS758" s="18">
        <f>IFERROR(_xlfn.BETA.DIST(DATE(YEAR(AS$2),MONTH(AS$2),15),$AD$2,$AE$2,FALSE,DATE(YEAR($AD758),MONTH($AD758),1),DATE(YEAR($AE758),MONTH($AE758),28)),0)</f>
      </c>
      <c r="AT758" s="18">
        <f>IFERROR(_xlfn.BETA.DIST(DATE(YEAR(AT$2),MONTH(AT$2),15),$AD$2,$AE$2,FALSE,DATE(YEAR($AD758),MONTH($AD758),1),DATE(YEAR($AE758),MONTH($AE758),28)),0)</f>
      </c>
      <c r="AU758" s="18">
        <f>IFERROR(_xlfn.BETA.DIST(DATE(YEAR(AU$2),MONTH(AU$2),15),$AD$2,$AE$2,FALSE,DATE(YEAR($AD758),MONTH($AD758),1),DATE(YEAR($AE758),MONTH($AE758),28)),0)</f>
      </c>
      <c r="AV758" s="18">
        <f>SUM(AG758:AU758)</f>
      </c>
      <c r="AW758" s="18">
        <f>IF(J758&lt;&gt;0,J758,IF($AV758=0,0,AG758/$AV758*$Z758))</f>
      </c>
      <c r="AX758" s="18">
        <f>IF(K758&lt;&gt;0,K758,IF($AV758=0,0,AH758/$AV758*$Z758))</f>
      </c>
      <c r="AY758" s="18">
        <f>IF(L758&lt;&gt;0,L758,IF($AV758=0,0,AI758/$AV758*$Z758))</f>
      </c>
      <c r="AZ758" s="18">
        <f>IF(M758&lt;&gt;0,M758,IF($AV758=0,0,AJ758/$AV758*$Z758))</f>
      </c>
      <c r="BA758" s="18">
        <f>IF(N758&lt;&gt;0,N758,IF($AV758=0,0,AK758/$AV758*$Z758))</f>
      </c>
      <c r="BB758" s="18">
        <f>IF(O758&lt;&gt;0,O758,IF($AV758=0,0,AL758/$AV758*$Z758))</f>
      </c>
      <c r="BC758" s="18">
        <f>IF(P758&lt;&gt;0,P758,IF($AV758=0,0,AM758/$AV758*$Z758))</f>
      </c>
      <c r="BD758" s="18">
        <f>IF(Q758&lt;&gt;0,Q758,IF($AV758=0,0,AN758/$AV758*$Z758))</f>
      </c>
      <c r="BE758" s="18">
        <f>IF(R758&lt;&gt;0,R758,IF($AV758=0,0,AO758/$AV758*$Z758))</f>
      </c>
      <c r="BF758" s="18">
        <f>IF(S758&lt;&gt;0,S758,IF($AV758=0,0,AP758/$AV758*$Z758))</f>
      </c>
      <c r="BG758" s="18">
        <f>IF(T758&lt;&gt;0,T758,IF($AV758=0,0,AQ758/$AV758*$Z758))</f>
      </c>
      <c r="BH758" s="18">
        <f>IF(U758&lt;&gt;0,U758,IF($AV758=0,0,AR758/$AV758*$Z758))</f>
      </c>
      <c r="BI758" s="18">
        <f>IF(V758&lt;&gt;0,V758,IF($AV758=0,0,AS758/$AV758*$Z758))</f>
      </c>
      <c r="BJ758" s="18">
        <f>IF(W758&lt;&gt;0,W758,IF($AV758=0,0,AT758/$AV758*$Z758))</f>
      </c>
      <c r="BK758" s="18">
        <f>IF(X758&lt;&gt;0,X758,IF($AV758=0,0,AU758/$AV758*$Z758))</f>
      </c>
      <c r="BL758" s="18">
        <f>SUM(AW758:BK758)</f>
      </c>
      <c r="BM758" s="18">
        <f>I758-BL758</f>
      </c>
    </row>
    <row r="759" outlineLevel="3">
      <c r="A759" s="17" t="str">
        <v>14.8.7</v>
      </c>
      <c r="B759" s="17" t="str">
        <v/>
      </c>
      <c r="C759" s="17" t="str">
        <v/>
      </c>
      <c r="D759" s="17" t="str">
        <v/>
      </c>
      <c r="E759" s="17" t="str">
        <v>14.8.7</v>
      </c>
      <c r="F759" s="17" t="str">
        <v>Gateway</v>
      </c>
      <c r="G759" s="17">
        <v>1245.65</v>
      </c>
      <c r="H759" s="17" t="str">
        <v/>
      </c>
      <c r="I759" s="17" t="str">
        <v/>
      </c>
      <c r="J759" s="17" t="str">
        <v/>
      </c>
      <c r="K759" s="17" t="str">
        <v/>
      </c>
      <c r="L759" s="17" t="str">
        <v/>
      </c>
      <c r="M759" s="17" t="str">
        <v/>
      </c>
      <c r="N759" s="17" t="str">
        <v/>
      </c>
      <c r="O759" s="17" t="str">
        <v/>
      </c>
      <c r="P759" s="17" t="str">
        <v/>
      </c>
      <c r="Q759" s="17" t="str">
        <v/>
      </c>
      <c r="R759" s="17" t="str">
        <v/>
      </c>
      <c r="S759" s="17" t="str">
        <v/>
      </c>
      <c r="T759" s="17" t="str">
        <v/>
      </c>
      <c r="U759" s="17" t="str">
        <v/>
      </c>
      <c r="V759" s="17" t="str">
        <v/>
      </c>
      <c r="W759" s="17" t="str">
        <v/>
      </c>
      <c r="X759" s="17" t="str">
        <v/>
      </c>
      <c r="Y759" s="17" t="str">
        <v/>
      </c>
      <c r="Z759" s="17" t="str">
        <v/>
      </c>
      <c r="AA759" s="17" t="str">
        <v/>
      </c>
      <c r="AB759" s="17" t="str">
        <v/>
      </c>
      <c r="AC759" s="17" t="str">
        <v/>
      </c>
      <c r="AD759" s="17" t="str">
        <v/>
      </c>
      <c r="AE759" s="17" t="str">
        <v/>
      </c>
      <c r="AF759" s="5" t="str">
        <v/>
      </c>
      <c r="AG759" s="18">
        <f>IFERROR(_xlfn.BETA.DIST(DATE(YEAR(AG$2),MONTH(AG$2),15),$AD$2,$AE$2,FALSE,DATE(YEAR($AD759),MONTH($AD759),1),DATE(YEAR($AE759),MONTH($AE759),28)),0)</f>
      </c>
      <c r="AH759" s="18">
        <f>IFERROR(_xlfn.BETA.DIST(DATE(YEAR(AH$2),MONTH(AH$2),15),$AD$2,$AE$2,FALSE,DATE(YEAR($AD759),MONTH($AD759),1),DATE(YEAR($AE759),MONTH($AE759),28)),0)</f>
      </c>
      <c r="AI759" s="18">
        <f>IFERROR(_xlfn.BETA.DIST(DATE(YEAR(AI$2),MONTH(AI$2),15),$AD$2,$AE$2,FALSE,DATE(YEAR($AD759),MONTH($AD759),1),DATE(YEAR($AE759),MONTH($AE759),28)),0)</f>
      </c>
      <c r="AJ759" s="18">
        <f>IFERROR(_xlfn.BETA.DIST(DATE(YEAR(AJ$2),MONTH(AJ$2),15),$AD$2,$AE$2,FALSE,DATE(YEAR($AD759),MONTH($AD759),1),DATE(YEAR($AE759),MONTH($AE759),28)),0)</f>
      </c>
      <c r="AK759" s="18">
        <f>IFERROR(_xlfn.BETA.DIST(DATE(YEAR(AK$2),MONTH(AK$2),15),$AD$2,$AE$2,FALSE,DATE(YEAR($AD759),MONTH($AD759),1),DATE(YEAR($AE759),MONTH($AE759),28)),0)</f>
      </c>
      <c r="AL759" s="18">
        <f>IFERROR(_xlfn.BETA.DIST(DATE(YEAR(AL$2),MONTH(AL$2),15),$AD$2,$AE$2,FALSE,DATE(YEAR($AD759),MONTH($AD759),1),DATE(YEAR($AE759),MONTH($AE759),28)),0)</f>
      </c>
      <c r="AM759" s="18">
        <f>IFERROR(_xlfn.BETA.DIST(DATE(YEAR(AM$2),MONTH(AM$2),15),$AD$2,$AE$2,FALSE,DATE(YEAR($AD759),MONTH($AD759),1),DATE(YEAR($AE759),MONTH($AE759),28)),0)</f>
      </c>
      <c r="AN759" s="18">
        <f>IFERROR(_xlfn.BETA.DIST(DATE(YEAR(AN$2),MONTH(AN$2),15),$AD$2,$AE$2,FALSE,DATE(YEAR($AD759),MONTH($AD759),1),DATE(YEAR($AE759),MONTH($AE759),28)),0)</f>
      </c>
      <c r="AO759" s="18">
        <f>IFERROR(_xlfn.BETA.DIST(DATE(YEAR(AO$2),MONTH(AO$2),15),$AD$2,$AE$2,FALSE,DATE(YEAR($AD759),MONTH($AD759),1),DATE(YEAR($AE759),MONTH($AE759),28)),0)</f>
      </c>
      <c r="AP759" s="18">
        <f>IFERROR(_xlfn.BETA.DIST(DATE(YEAR(AP$2),MONTH(AP$2),15),$AD$2,$AE$2,FALSE,DATE(YEAR($AD759),MONTH($AD759),1),DATE(YEAR($AE759),MONTH($AE759),28)),0)</f>
      </c>
      <c r="AQ759" s="18">
        <f>IFERROR(_xlfn.BETA.DIST(DATE(YEAR(AQ$2),MONTH(AQ$2),15),$AD$2,$AE$2,FALSE,DATE(YEAR($AD759),MONTH($AD759),1),DATE(YEAR($AE759),MONTH($AE759),28)),0)</f>
      </c>
      <c r="AR759" s="18">
        <f>IFERROR(_xlfn.BETA.DIST(DATE(YEAR(AR$2),MONTH(AR$2),15),$AD$2,$AE$2,FALSE,DATE(YEAR($AD759),MONTH($AD759),1),DATE(YEAR($AE759),MONTH($AE759),28)),0)</f>
      </c>
      <c r="AS759" s="18">
        <f>IFERROR(_xlfn.BETA.DIST(DATE(YEAR(AS$2),MONTH(AS$2),15),$AD$2,$AE$2,FALSE,DATE(YEAR($AD759),MONTH($AD759),1),DATE(YEAR($AE759),MONTH($AE759),28)),0)</f>
      </c>
      <c r="AT759" s="18">
        <f>IFERROR(_xlfn.BETA.DIST(DATE(YEAR(AT$2),MONTH(AT$2),15),$AD$2,$AE$2,FALSE,DATE(YEAR($AD759),MONTH($AD759),1),DATE(YEAR($AE759),MONTH($AE759),28)),0)</f>
      </c>
      <c r="AU759" s="18">
        <f>IFERROR(_xlfn.BETA.DIST(DATE(YEAR(AU$2),MONTH(AU$2),15),$AD$2,$AE$2,FALSE,DATE(YEAR($AD759),MONTH($AD759),1),DATE(YEAR($AE759),MONTH($AE759),28)),0)</f>
      </c>
      <c r="AV759" s="18">
        <f>SUM(AG759:AU759)</f>
      </c>
      <c r="AW759" s="18">
        <f>IF(J759&lt;&gt;0,J759,IF($AV759=0,0,AG759/$AV759*$Z759))</f>
      </c>
      <c r="AX759" s="18">
        <f>IF(K759&lt;&gt;0,K759,IF($AV759=0,0,AH759/$AV759*$Z759))</f>
      </c>
      <c r="AY759" s="18">
        <f>IF(L759&lt;&gt;0,L759,IF($AV759=0,0,AI759/$AV759*$Z759))</f>
      </c>
      <c r="AZ759" s="18">
        <f>IF(M759&lt;&gt;0,M759,IF($AV759=0,0,AJ759/$AV759*$Z759))</f>
      </c>
      <c r="BA759" s="18">
        <f>IF(N759&lt;&gt;0,N759,IF($AV759=0,0,AK759/$AV759*$Z759))</f>
      </c>
      <c r="BB759" s="18">
        <f>IF(O759&lt;&gt;0,O759,IF($AV759=0,0,AL759/$AV759*$Z759))</f>
      </c>
      <c r="BC759" s="18">
        <f>IF(P759&lt;&gt;0,P759,IF($AV759=0,0,AM759/$AV759*$Z759))</f>
      </c>
      <c r="BD759" s="18">
        <f>IF(Q759&lt;&gt;0,Q759,IF($AV759=0,0,AN759/$AV759*$Z759))</f>
      </c>
      <c r="BE759" s="18">
        <f>IF(R759&lt;&gt;0,R759,IF($AV759=0,0,AO759/$AV759*$Z759))</f>
      </c>
      <c r="BF759" s="18">
        <f>IF(S759&lt;&gt;0,S759,IF($AV759=0,0,AP759/$AV759*$Z759))</f>
      </c>
      <c r="BG759" s="18">
        <f>IF(T759&lt;&gt;0,T759,IF($AV759=0,0,AQ759/$AV759*$Z759))</f>
      </c>
      <c r="BH759" s="18">
        <f>IF(U759&lt;&gt;0,U759,IF($AV759=0,0,AR759/$AV759*$Z759))</f>
      </c>
      <c r="BI759" s="18">
        <f>IF(V759&lt;&gt;0,V759,IF($AV759=0,0,AS759/$AV759*$Z759))</f>
      </c>
      <c r="BJ759" s="18">
        <f>IF(W759&lt;&gt;0,W759,IF($AV759=0,0,AT759/$AV759*$Z759))</f>
      </c>
      <c r="BK759" s="18">
        <f>IF(X759&lt;&gt;0,X759,IF($AV759=0,0,AU759/$AV759*$Z759))</f>
      </c>
      <c r="BL759" s="18">
        <f>SUM(AW759:BK759)</f>
      </c>
      <c r="BM759" s="17" t="str">
        <v/>
      </c>
    </row>
    <row r="760" outlineLevel="4">
      <c r="A760" s="5" t="str">
        <v>14.8.7</v>
      </c>
      <c r="B760" s="5" t="str">
        <v/>
      </c>
      <c r="C760" s="5" t="str">
        <v>BSKDGNGENGR05</v>
      </c>
      <c r="D760" s="5" t="str">
        <v>BSKDGNGENGR05</v>
      </c>
      <c r="E760" s="19">
        <f>IFERROR(_xlfn.XLOOKUP(F760,Assumptions!B:B,Assumptions!C:C),0)</f>
      </c>
      <c r="F760" s="5" t="str">
        <v>Advanced Payment</v>
      </c>
      <c r="G760" s="5" t="str">
        <v/>
      </c>
      <c r="H760" s="18">
        <f>G759*E760</f>
      </c>
      <c r="I760" s="18">
        <f>H760*(1-0)</f>
      </c>
      <c r="J760" s="18">
        <v>0</v>
      </c>
      <c r="K760" s="18">
        <v>0</v>
      </c>
      <c r="L760" s="18">
        <v>0</v>
      </c>
      <c r="M760" s="18">
        <v>0</v>
      </c>
      <c r="N760" s="18">
        <v>0</v>
      </c>
      <c r="O760" s="18">
        <v>0</v>
      </c>
      <c r="P760" s="18">
        <v>0</v>
      </c>
      <c r="Q760" s="18">
        <v>0</v>
      </c>
      <c r="R760" s="18">
        <v>0</v>
      </c>
      <c r="S760" s="18">
        <v>0</v>
      </c>
      <c r="T760" s="18">
        <v>0</v>
      </c>
      <c r="U760" s="18">
        <v>0</v>
      </c>
      <c r="V760" s="18">
        <v>0</v>
      </c>
      <c r="W760" s="18">
        <v>0</v>
      </c>
      <c r="X760" s="18">
        <v>0</v>
      </c>
      <c r="Y760" s="18">
        <f>SUM(J760:X760)</f>
      </c>
      <c r="Z760" s="18">
        <f>I760-Y760</f>
      </c>
      <c r="AA760" s="20">
        <v>46026</v>
      </c>
      <c r="AB760" s="20">
        <v>46026</v>
      </c>
      <c r="AC760" s="18">
        <f>IFERROR(_xlfn.XLOOKUP(F760,Assumptions!B:B,Assumptions!D:D),0)</f>
      </c>
      <c r="AD760" s="20">
        <f>AA760+AC760</f>
      </c>
      <c r="AE760" s="20">
        <f>AC760+AB760</f>
      </c>
      <c r="AF760" s="5" t="str">
        <v/>
      </c>
      <c r="AG760" s="18">
        <f>IFERROR(_xlfn.BETA.DIST(DATE(YEAR(AG$2),MONTH(AG$2),15),$AD$2,$AE$2,FALSE,DATE(YEAR($AD760),MONTH($AD760),1),DATE(YEAR($AE760),MONTH($AE760),28)),0)</f>
      </c>
      <c r="AH760" s="18">
        <f>IFERROR(_xlfn.BETA.DIST(DATE(YEAR(AH$2),MONTH(AH$2),15),$AD$2,$AE$2,FALSE,DATE(YEAR($AD760),MONTH($AD760),1),DATE(YEAR($AE760),MONTH($AE760),28)),0)</f>
      </c>
      <c r="AI760" s="18">
        <f>IFERROR(_xlfn.BETA.DIST(DATE(YEAR(AI$2),MONTH(AI$2),15),$AD$2,$AE$2,FALSE,DATE(YEAR($AD760),MONTH($AD760),1),DATE(YEAR($AE760),MONTH($AE760),28)),0)</f>
      </c>
      <c r="AJ760" s="18">
        <f>IFERROR(_xlfn.BETA.DIST(DATE(YEAR(AJ$2),MONTH(AJ$2),15),$AD$2,$AE$2,FALSE,DATE(YEAR($AD760),MONTH($AD760),1),DATE(YEAR($AE760),MONTH($AE760),28)),0)</f>
      </c>
      <c r="AK760" s="18">
        <f>IFERROR(_xlfn.BETA.DIST(DATE(YEAR(AK$2),MONTH(AK$2),15),$AD$2,$AE$2,FALSE,DATE(YEAR($AD760),MONTH($AD760),1),DATE(YEAR($AE760),MONTH($AE760),28)),0)</f>
      </c>
      <c r="AL760" s="18">
        <f>IFERROR(_xlfn.BETA.DIST(DATE(YEAR(AL$2),MONTH(AL$2),15),$AD$2,$AE$2,FALSE,DATE(YEAR($AD760),MONTH($AD760),1),DATE(YEAR($AE760),MONTH($AE760),28)),0)</f>
      </c>
      <c r="AM760" s="18">
        <f>IFERROR(_xlfn.BETA.DIST(DATE(YEAR(AM$2),MONTH(AM$2),15),$AD$2,$AE$2,FALSE,DATE(YEAR($AD760),MONTH($AD760),1),DATE(YEAR($AE760),MONTH($AE760),28)),0)</f>
      </c>
      <c r="AN760" s="18">
        <f>IFERROR(_xlfn.BETA.DIST(DATE(YEAR(AN$2),MONTH(AN$2),15),$AD$2,$AE$2,FALSE,DATE(YEAR($AD760),MONTH($AD760),1),DATE(YEAR($AE760),MONTH($AE760),28)),0)</f>
      </c>
      <c r="AO760" s="18">
        <f>IFERROR(_xlfn.BETA.DIST(DATE(YEAR(AO$2),MONTH(AO$2),15),$AD$2,$AE$2,FALSE,DATE(YEAR($AD760),MONTH($AD760),1),DATE(YEAR($AE760),MONTH($AE760),28)),0)</f>
      </c>
      <c r="AP760" s="18">
        <f>IFERROR(_xlfn.BETA.DIST(DATE(YEAR(AP$2),MONTH(AP$2),15),$AD$2,$AE$2,FALSE,DATE(YEAR($AD760),MONTH($AD760),1),DATE(YEAR($AE760),MONTH($AE760),28)),0)</f>
      </c>
      <c r="AQ760" s="18">
        <f>IFERROR(_xlfn.BETA.DIST(DATE(YEAR(AQ$2),MONTH(AQ$2),15),$AD$2,$AE$2,FALSE,DATE(YEAR($AD760),MONTH($AD760),1),DATE(YEAR($AE760),MONTH($AE760),28)),0)</f>
      </c>
      <c r="AR760" s="18">
        <f>IFERROR(_xlfn.BETA.DIST(DATE(YEAR(AR$2),MONTH(AR$2),15),$AD$2,$AE$2,FALSE,DATE(YEAR($AD760),MONTH($AD760),1),DATE(YEAR($AE760),MONTH($AE760),28)),0)</f>
      </c>
      <c r="AS760" s="18">
        <f>IFERROR(_xlfn.BETA.DIST(DATE(YEAR(AS$2),MONTH(AS$2),15),$AD$2,$AE$2,FALSE,DATE(YEAR($AD760),MONTH($AD760),1),DATE(YEAR($AE760),MONTH($AE760),28)),0)</f>
      </c>
      <c r="AT760" s="18">
        <f>IFERROR(_xlfn.BETA.DIST(DATE(YEAR(AT$2),MONTH(AT$2),15),$AD$2,$AE$2,FALSE,DATE(YEAR($AD760),MONTH($AD760),1),DATE(YEAR($AE760),MONTH($AE760),28)),0)</f>
      </c>
      <c r="AU760" s="18">
        <f>IFERROR(_xlfn.BETA.DIST(DATE(YEAR(AU$2),MONTH(AU$2),15),$AD$2,$AE$2,FALSE,DATE(YEAR($AD760),MONTH($AD760),1),DATE(YEAR($AE760),MONTH($AE760),28)),0)</f>
      </c>
      <c r="AV760" s="18">
        <f>SUM(AG760:AU760)</f>
      </c>
      <c r="AW760" s="18">
        <f>IF(J760&lt;&gt;0,J760,IF($AV760=0,0,AG760/$AV760*$Z760))</f>
      </c>
      <c r="AX760" s="18">
        <f>IF(K760&lt;&gt;0,K760,IF($AV760=0,0,AH760/$AV760*$Z760))</f>
      </c>
      <c r="AY760" s="18">
        <f>IF(L760&lt;&gt;0,L760,IF($AV760=0,0,AI760/$AV760*$Z760))</f>
      </c>
      <c r="AZ760" s="18">
        <f>IF(M760&lt;&gt;0,M760,IF($AV760=0,0,AJ760/$AV760*$Z760))</f>
      </c>
      <c r="BA760" s="18">
        <f>IF(N760&lt;&gt;0,N760,IF($AV760=0,0,AK760/$AV760*$Z760))</f>
      </c>
      <c r="BB760" s="18">
        <f>IF(O760&lt;&gt;0,O760,IF($AV760=0,0,AL760/$AV760*$Z760))</f>
      </c>
      <c r="BC760" s="18">
        <f>IF(P760&lt;&gt;0,P760,IF($AV760=0,0,AM760/$AV760*$Z760))</f>
      </c>
      <c r="BD760" s="18">
        <f>IF(Q760&lt;&gt;0,Q760,IF($AV760=0,0,AN760/$AV760*$Z760))</f>
      </c>
      <c r="BE760" s="18">
        <f>IF(R760&lt;&gt;0,R760,IF($AV760=0,0,AO760/$AV760*$Z760))</f>
      </c>
      <c r="BF760" s="18">
        <f>IF(S760&lt;&gt;0,S760,IF($AV760=0,0,AP760/$AV760*$Z760))</f>
      </c>
      <c r="BG760" s="18">
        <f>IF(T760&lt;&gt;0,T760,IF($AV760=0,0,AQ760/$AV760*$Z760))</f>
      </c>
      <c r="BH760" s="18">
        <f>IF(U760&lt;&gt;0,U760,IF($AV760=0,0,AR760/$AV760*$Z760))</f>
      </c>
      <c r="BI760" s="18">
        <f>IF(V760&lt;&gt;0,V760,IF($AV760=0,0,AS760/$AV760*$Z760))</f>
      </c>
      <c r="BJ760" s="18">
        <f>IF(W760&lt;&gt;0,W760,IF($AV760=0,0,AT760/$AV760*$Z760))</f>
      </c>
      <c r="BK760" s="18">
        <f>IF(X760&lt;&gt;0,X760,IF($AV760=0,0,AU760/$AV760*$Z760))</f>
      </c>
      <c r="BL760" s="18">
        <f>SUM(AW760:BK760)</f>
      </c>
      <c r="BM760" s="18">
        <f>I760-BL760</f>
      </c>
    </row>
    <row r="761" outlineLevel="4">
      <c r="A761" s="5" t="str">
        <v>14.8.7</v>
      </c>
      <c r="B761" s="5" t="str">
        <v/>
      </c>
      <c r="C761" s="5" t="str">
        <v>BSPRELGENCP13</v>
      </c>
      <c r="D761" s="5" t="str">
        <v>BSPRELGENCP13</v>
      </c>
      <c r="E761" s="19">
        <f>IFERROR(_xlfn.XLOOKUP(F761,Assumptions!B:B,Assumptions!C:C),0)</f>
      </c>
      <c r="F761" s="5" t="str">
        <v>Site Delivery USD</v>
      </c>
      <c r="G761" s="5" t="str">
        <v/>
      </c>
      <c r="H761" s="18">
        <f>G759*E761</f>
      </c>
      <c r="I761" s="18">
        <f>H761*(1-0)</f>
      </c>
      <c r="J761" s="18">
        <v>0</v>
      </c>
      <c r="K761" s="18">
        <v>0</v>
      </c>
      <c r="L761" s="18">
        <v>0</v>
      </c>
      <c r="M761" s="18">
        <v>0</v>
      </c>
      <c r="N761" s="18">
        <v>0</v>
      </c>
      <c r="O761" s="18">
        <v>0</v>
      </c>
      <c r="P761" s="18">
        <v>0</v>
      </c>
      <c r="Q761" s="18">
        <v>0</v>
      </c>
      <c r="R761" s="18">
        <v>0</v>
      </c>
      <c r="S761" s="18">
        <v>0</v>
      </c>
      <c r="T761" s="18">
        <v>0</v>
      </c>
      <c r="U761" s="18">
        <v>0</v>
      </c>
      <c r="V761" s="18">
        <v>0</v>
      </c>
      <c r="W761" s="18">
        <v>0</v>
      </c>
      <c r="X761" s="18">
        <v>0</v>
      </c>
      <c r="Y761" s="18">
        <f>SUM(J761:X761)</f>
      </c>
      <c r="Z761" s="18">
        <f>I761-Y761</f>
      </c>
      <c r="AA761" s="20">
        <v>46295</v>
      </c>
      <c r="AB761" s="20">
        <v>46295</v>
      </c>
      <c r="AC761" s="18">
        <f>IFERROR(_xlfn.XLOOKUP(F761,Assumptions!B:B,Assumptions!D:D),0)</f>
      </c>
      <c r="AD761" s="20">
        <f>AA761+AC761</f>
      </c>
      <c r="AE761" s="20">
        <f>AC761+AB761</f>
      </c>
      <c r="AF761" s="5" t="str">
        <v/>
      </c>
      <c r="AG761" s="18">
        <f>IFERROR(_xlfn.BETA.DIST(DATE(YEAR(AG$2),MONTH(AG$2),15),$AD$2,$AE$2,FALSE,DATE(YEAR($AD761),MONTH($AD761),1),DATE(YEAR($AE761),MONTH($AE761),28)),0)</f>
      </c>
      <c r="AH761" s="18">
        <f>IFERROR(_xlfn.BETA.DIST(DATE(YEAR(AH$2),MONTH(AH$2),15),$AD$2,$AE$2,FALSE,DATE(YEAR($AD761),MONTH($AD761),1),DATE(YEAR($AE761),MONTH($AE761),28)),0)</f>
      </c>
      <c r="AI761" s="18">
        <f>IFERROR(_xlfn.BETA.DIST(DATE(YEAR(AI$2),MONTH(AI$2),15),$AD$2,$AE$2,FALSE,DATE(YEAR($AD761),MONTH($AD761),1),DATE(YEAR($AE761),MONTH($AE761),28)),0)</f>
      </c>
      <c r="AJ761" s="18">
        <f>IFERROR(_xlfn.BETA.DIST(DATE(YEAR(AJ$2),MONTH(AJ$2),15),$AD$2,$AE$2,FALSE,DATE(YEAR($AD761),MONTH($AD761),1),DATE(YEAR($AE761),MONTH($AE761),28)),0)</f>
      </c>
      <c r="AK761" s="18">
        <f>IFERROR(_xlfn.BETA.DIST(DATE(YEAR(AK$2),MONTH(AK$2),15),$AD$2,$AE$2,FALSE,DATE(YEAR($AD761),MONTH($AD761),1),DATE(YEAR($AE761),MONTH($AE761),28)),0)</f>
      </c>
      <c r="AL761" s="18">
        <f>IFERROR(_xlfn.BETA.DIST(DATE(YEAR(AL$2),MONTH(AL$2),15),$AD$2,$AE$2,FALSE,DATE(YEAR($AD761),MONTH($AD761),1),DATE(YEAR($AE761),MONTH($AE761),28)),0)</f>
      </c>
      <c r="AM761" s="18">
        <f>IFERROR(_xlfn.BETA.DIST(DATE(YEAR(AM$2),MONTH(AM$2),15),$AD$2,$AE$2,FALSE,DATE(YEAR($AD761),MONTH($AD761),1),DATE(YEAR($AE761),MONTH($AE761),28)),0)</f>
      </c>
      <c r="AN761" s="18">
        <f>IFERROR(_xlfn.BETA.DIST(DATE(YEAR(AN$2),MONTH(AN$2),15),$AD$2,$AE$2,FALSE,DATE(YEAR($AD761),MONTH($AD761),1),DATE(YEAR($AE761),MONTH($AE761),28)),0)</f>
      </c>
      <c r="AO761" s="18">
        <f>IFERROR(_xlfn.BETA.DIST(DATE(YEAR(AO$2),MONTH(AO$2),15),$AD$2,$AE$2,FALSE,DATE(YEAR($AD761),MONTH($AD761),1),DATE(YEAR($AE761),MONTH($AE761),28)),0)</f>
      </c>
      <c r="AP761" s="18">
        <f>IFERROR(_xlfn.BETA.DIST(DATE(YEAR(AP$2),MONTH(AP$2),15),$AD$2,$AE$2,FALSE,DATE(YEAR($AD761),MONTH($AD761),1),DATE(YEAR($AE761),MONTH($AE761),28)),0)</f>
      </c>
      <c r="AQ761" s="18">
        <f>IFERROR(_xlfn.BETA.DIST(DATE(YEAR(AQ$2),MONTH(AQ$2),15),$AD$2,$AE$2,FALSE,DATE(YEAR($AD761),MONTH($AD761),1),DATE(YEAR($AE761),MONTH($AE761),28)),0)</f>
      </c>
      <c r="AR761" s="18">
        <f>IFERROR(_xlfn.BETA.DIST(DATE(YEAR(AR$2),MONTH(AR$2),15),$AD$2,$AE$2,FALSE,DATE(YEAR($AD761),MONTH($AD761),1),DATE(YEAR($AE761),MONTH($AE761),28)),0)</f>
      </c>
      <c r="AS761" s="18">
        <f>IFERROR(_xlfn.BETA.DIST(DATE(YEAR(AS$2),MONTH(AS$2),15),$AD$2,$AE$2,FALSE,DATE(YEAR($AD761),MONTH($AD761),1),DATE(YEAR($AE761),MONTH($AE761),28)),0)</f>
      </c>
      <c r="AT761" s="18">
        <f>IFERROR(_xlfn.BETA.DIST(DATE(YEAR(AT$2),MONTH(AT$2),15),$AD$2,$AE$2,FALSE,DATE(YEAR($AD761),MONTH($AD761),1),DATE(YEAR($AE761),MONTH($AE761),28)),0)</f>
      </c>
      <c r="AU761" s="18">
        <f>IFERROR(_xlfn.BETA.DIST(DATE(YEAR(AU$2),MONTH(AU$2),15),$AD$2,$AE$2,FALSE,DATE(YEAR($AD761),MONTH($AD761),1),DATE(YEAR($AE761),MONTH($AE761),28)),0)</f>
      </c>
      <c r="AV761" s="18">
        <f>SUM(AG761:AU761)</f>
      </c>
      <c r="AW761" s="18">
        <f>IF(J761&lt;&gt;0,J761,IF($AV761=0,0,AG761/$AV761*$Z761))</f>
      </c>
      <c r="AX761" s="18">
        <f>IF(K761&lt;&gt;0,K761,IF($AV761=0,0,AH761/$AV761*$Z761))</f>
      </c>
      <c r="AY761" s="18">
        <f>IF(L761&lt;&gt;0,L761,IF($AV761=0,0,AI761/$AV761*$Z761))</f>
      </c>
      <c r="AZ761" s="18">
        <f>IF(M761&lt;&gt;0,M761,IF($AV761=0,0,AJ761/$AV761*$Z761))</f>
      </c>
      <c r="BA761" s="18">
        <f>IF(N761&lt;&gt;0,N761,IF($AV761=0,0,AK761/$AV761*$Z761))</f>
      </c>
      <c r="BB761" s="18">
        <f>IF(O761&lt;&gt;0,O761,IF($AV761=0,0,AL761/$AV761*$Z761))</f>
      </c>
      <c r="BC761" s="18">
        <f>IF(P761&lt;&gt;0,P761,IF($AV761=0,0,AM761/$AV761*$Z761))</f>
      </c>
      <c r="BD761" s="18">
        <f>IF(Q761&lt;&gt;0,Q761,IF($AV761=0,0,AN761/$AV761*$Z761))</f>
      </c>
      <c r="BE761" s="18">
        <f>IF(R761&lt;&gt;0,R761,IF($AV761=0,0,AO761/$AV761*$Z761))</f>
      </c>
      <c r="BF761" s="18">
        <f>IF(S761&lt;&gt;0,S761,IF($AV761=0,0,AP761/$AV761*$Z761))</f>
      </c>
      <c r="BG761" s="18">
        <f>IF(T761&lt;&gt;0,T761,IF($AV761=0,0,AQ761/$AV761*$Z761))</f>
      </c>
      <c r="BH761" s="18">
        <f>IF(U761&lt;&gt;0,U761,IF($AV761=0,0,AR761/$AV761*$Z761))</f>
      </c>
      <c r="BI761" s="18">
        <f>IF(V761&lt;&gt;0,V761,IF($AV761=0,0,AS761/$AV761*$Z761))</f>
      </c>
      <c r="BJ761" s="18">
        <f>IF(W761&lt;&gt;0,W761,IF($AV761=0,0,AT761/$AV761*$Z761))</f>
      </c>
      <c r="BK761" s="18">
        <f>IF(X761&lt;&gt;0,X761,IF($AV761=0,0,AU761/$AV761*$Z761))</f>
      </c>
      <c r="BL761" s="18">
        <f>SUM(AW761:BK761)</f>
      </c>
      <c r="BM761" s="18">
        <f>I761-BL761</f>
      </c>
    </row>
    <row r="762" outlineLevel="4">
      <c r="A762" s="5" t="str">
        <v>14.8.7</v>
      </c>
      <c r="B762" s="5" t="str">
        <v/>
      </c>
      <c r="C762" s="5" t="str">
        <v>BSKDGNGENGR07</v>
      </c>
      <c r="D762" s="5" t="str">
        <v>BSKDGNGENGR07</v>
      </c>
      <c r="E762" s="19">
        <f>IFERROR(_xlfn.XLOOKUP(F762,Assumptions!B:B,Assumptions!C:C),0)</f>
      </c>
      <c r="F762" s="5" t="str">
        <v>Retention</v>
      </c>
      <c r="G762" s="5" t="str">
        <v/>
      </c>
      <c r="H762" s="18">
        <f>G759*E762</f>
      </c>
      <c r="I762" s="18">
        <f>H762*(1-0)</f>
      </c>
      <c r="J762" s="18">
        <v>0</v>
      </c>
      <c r="K762" s="18">
        <v>0</v>
      </c>
      <c r="L762" s="18">
        <v>0</v>
      </c>
      <c r="M762" s="18">
        <v>0</v>
      </c>
      <c r="N762" s="18">
        <v>0</v>
      </c>
      <c r="O762" s="18">
        <v>0</v>
      </c>
      <c r="P762" s="18">
        <v>0</v>
      </c>
      <c r="Q762" s="18">
        <v>0</v>
      </c>
      <c r="R762" s="18">
        <v>0</v>
      </c>
      <c r="S762" s="18">
        <v>0</v>
      </c>
      <c r="T762" s="18">
        <v>0</v>
      </c>
      <c r="U762" s="18">
        <v>0</v>
      </c>
      <c r="V762" s="18">
        <v>0</v>
      </c>
      <c r="W762" s="18">
        <v>0</v>
      </c>
      <c r="X762" s="18">
        <v>0</v>
      </c>
      <c r="Y762" s="18">
        <f>SUM(J762:X762)</f>
      </c>
      <c r="Z762" s="18">
        <f>I762-Y762</f>
      </c>
      <c r="AA762" s="20">
        <v>46483</v>
      </c>
      <c r="AB762" s="20">
        <v>46483</v>
      </c>
      <c r="AC762" s="18">
        <f>IFERROR(_xlfn.XLOOKUP(F762,Assumptions!B:B,Assumptions!D:D),0)</f>
      </c>
      <c r="AD762" s="20">
        <f>AA762+AC762</f>
      </c>
      <c r="AE762" s="20">
        <f>AC762+AB762</f>
      </c>
      <c r="AF762" s="5" t="str">
        <v/>
      </c>
      <c r="AG762" s="18">
        <f>IFERROR(_xlfn.BETA.DIST(DATE(YEAR(AG$2),MONTH(AG$2),15),$AD$2,$AE$2,FALSE,DATE(YEAR($AD762),MONTH($AD762),1),DATE(YEAR($AE762),MONTH($AE762),28)),0)</f>
      </c>
      <c r="AH762" s="18">
        <f>IFERROR(_xlfn.BETA.DIST(DATE(YEAR(AH$2),MONTH(AH$2),15),$AD$2,$AE$2,FALSE,DATE(YEAR($AD762),MONTH($AD762),1),DATE(YEAR($AE762),MONTH($AE762),28)),0)</f>
      </c>
      <c r="AI762" s="18">
        <f>IFERROR(_xlfn.BETA.DIST(DATE(YEAR(AI$2),MONTH(AI$2),15),$AD$2,$AE$2,FALSE,DATE(YEAR($AD762),MONTH($AD762),1),DATE(YEAR($AE762),MONTH($AE762),28)),0)</f>
      </c>
      <c r="AJ762" s="18">
        <f>IFERROR(_xlfn.BETA.DIST(DATE(YEAR(AJ$2),MONTH(AJ$2),15),$AD$2,$AE$2,FALSE,DATE(YEAR($AD762),MONTH($AD762),1),DATE(YEAR($AE762),MONTH($AE762),28)),0)</f>
      </c>
      <c r="AK762" s="18">
        <f>IFERROR(_xlfn.BETA.DIST(DATE(YEAR(AK$2),MONTH(AK$2),15),$AD$2,$AE$2,FALSE,DATE(YEAR($AD762),MONTH($AD762),1),DATE(YEAR($AE762),MONTH($AE762),28)),0)</f>
      </c>
      <c r="AL762" s="18">
        <f>IFERROR(_xlfn.BETA.DIST(DATE(YEAR(AL$2),MONTH(AL$2),15),$AD$2,$AE$2,FALSE,DATE(YEAR($AD762),MONTH($AD762),1),DATE(YEAR($AE762),MONTH($AE762),28)),0)</f>
      </c>
      <c r="AM762" s="18">
        <f>IFERROR(_xlfn.BETA.DIST(DATE(YEAR(AM$2),MONTH(AM$2),15),$AD$2,$AE$2,FALSE,DATE(YEAR($AD762),MONTH($AD762),1),DATE(YEAR($AE762),MONTH($AE762),28)),0)</f>
      </c>
      <c r="AN762" s="18">
        <f>IFERROR(_xlfn.BETA.DIST(DATE(YEAR(AN$2),MONTH(AN$2),15),$AD$2,$AE$2,FALSE,DATE(YEAR($AD762),MONTH($AD762),1),DATE(YEAR($AE762),MONTH($AE762),28)),0)</f>
      </c>
      <c r="AO762" s="18">
        <f>IFERROR(_xlfn.BETA.DIST(DATE(YEAR(AO$2),MONTH(AO$2),15),$AD$2,$AE$2,FALSE,DATE(YEAR($AD762),MONTH($AD762),1),DATE(YEAR($AE762),MONTH($AE762),28)),0)</f>
      </c>
      <c r="AP762" s="18">
        <f>IFERROR(_xlfn.BETA.DIST(DATE(YEAR(AP$2),MONTH(AP$2),15),$AD$2,$AE$2,FALSE,DATE(YEAR($AD762),MONTH($AD762),1),DATE(YEAR($AE762),MONTH($AE762),28)),0)</f>
      </c>
      <c r="AQ762" s="18">
        <f>IFERROR(_xlfn.BETA.DIST(DATE(YEAR(AQ$2),MONTH(AQ$2),15),$AD$2,$AE$2,FALSE,DATE(YEAR($AD762),MONTH($AD762),1),DATE(YEAR($AE762),MONTH($AE762),28)),0)</f>
      </c>
      <c r="AR762" s="18">
        <f>IFERROR(_xlfn.BETA.DIST(DATE(YEAR(AR$2),MONTH(AR$2),15),$AD$2,$AE$2,FALSE,DATE(YEAR($AD762),MONTH($AD762),1),DATE(YEAR($AE762),MONTH($AE762),28)),0)</f>
      </c>
      <c r="AS762" s="18">
        <f>IFERROR(_xlfn.BETA.DIST(DATE(YEAR(AS$2),MONTH(AS$2),15),$AD$2,$AE$2,FALSE,DATE(YEAR($AD762),MONTH($AD762),1),DATE(YEAR($AE762),MONTH($AE762),28)),0)</f>
      </c>
      <c r="AT762" s="18">
        <f>IFERROR(_xlfn.BETA.DIST(DATE(YEAR(AT$2),MONTH(AT$2),15),$AD$2,$AE$2,FALSE,DATE(YEAR($AD762),MONTH($AD762),1),DATE(YEAR($AE762),MONTH($AE762),28)),0)</f>
      </c>
      <c r="AU762" s="18">
        <f>IFERROR(_xlfn.BETA.DIST(DATE(YEAR(AU$2),MONTH(AU$2),15),$AD$2,$AE$2,FALSE,DATE(YEAR($AD762),MONTH($AD762),1),DATE(YEAR($AE762),MONTH($AE762),28)),0)</f>
      </c>
      <c r="AV762" s="18">
        <f>SUM(AG762:AU762)</f>
      </c>
      <c r="AW762" s="18">
        <f>IF(J762&lt;&gt;0,J762,IF($AV762=0,0,AG762/$AV762*$Z762))</f>
      </c>
      <c r="AX762" s="18">
        <f>IF(K762&lt;&gt;0,K762,IF($AV762=0,0,AH762/$AV762*$Z762))</f>
      </c>
      <c r="AY762" s="18">
        <f>IF(L762&lt;&gt;0,L762,IF($AV762=0,0,AI762/$AV762*$Z762))</f>
      </c>
      <c r="AZ762" s="18">
        <f>IF(M762&lt;&gt;0,M762,IF($AV762=0,0,AJ762/$AV762*$Z762))</f>
      </c>
      <c r="BA762" s="18">
        <f>IF(N762&lt;&gt;0,N762,IF($AV762=0,0,AK762/$AV762*$Z762))</f>
      </c>
      <c r="BB762" s="18">
        <f>IF(O762&lt;&gt;0,O762,IF($AV762=0,0,AL762/$AV762*$Z762))</f>
      </c>
      <c r="BC762" s="18">
        <f>IF(P762&lt;&gt;0,P762,IF($AV762=0,0,AM762/$AV762*$Z762))</f>
      </c>
      <c r="BD762" s="18">
        <f>IF(Q762&lt;&gt;0,Q762,IF($AV762=0,0,AN762/$AV762*$Z762))</f>
      </c>
      <c r="BE762" s="18">
        <f>IF(R762&lt;&gt;0,R762,IF($AV762=0,0,AO762/$AV762*$Z762))</f>
      </c>
      <c r="BF762" s="18">
        <f>IF(S762&lt;&gt;0,S762,IF($AV762=0,0,AP762/$AV762*$Z762))</f>
      </c>
      <c r="BG762" s="18">
        <f>IF(T762&lt;&gt;0,T762,IF($AV762=0,0,AQ762/$AV762*$Z762))</f>
      </c>
      <c r="BH762" s="18">
        <f>IF(U762&lt;&gt;0,U762,IF($AV762=0,0,AR762/$AV762*$Z762))</f>
      </c>
      <c r="BI762" s="18">
        <f>IF(V762&lt;&gt;0,V762,IF($AV762=0,0,AS762/$AV762*$Z762))</f>
      </c>
      <c r="BJ762" s="18">
        <f>IF(W762&lt;&gt;0,W762,IF($AV762=0,0,AT762/$AV762*$Z762))</f>
      </c>
      <c r="BK762" s="18">
        <f>IF(X762&lt;&gt;0,X762,IF($AV762=0,0,AU762/$AV762*$Z762))</f>
      </c>
      <c r="BL762" s="18">
        <f>SUM(AW762:BK762)</f>
      </c>
      <c r="BM762" s="18">
        <f>I762-BL762</f>
      </c>
    </row>
    <row r="763" outlineLevel="3">
      <c r="A763" s="17" t="str">
        <v>14.8.8</v>
      </c>
      <c r="B763" s="17" t="str">
        <v/>
      </c>
      <c r="C763" s="17" t="str">
        <v/>
      </c>
      <c r="D763" s="17" t="str">
        <v/>
      </c>
      <c r="E763" s="17" t="str">
        <v>14.8.8</v>
      </c>
      <c r="F763" s="17" t="str">
        <v>Ethernet Switch</v>
      </c>
      <c r="G763" s="17">
        <v>778.9</v>
      </c>
      <c r="H763" s="17" t="str">
        <v/>
      </c>
      <c r="I763" s="17" t="str">
        <v/>
      </c>
      <c r="J763" s="17" t="str">
        <v/>
      </c>
      <c r="K763" s="17" t="str">
        <v/>
      </c>
      <c r="L763" s="17" t="str">
        <v/>
      </c>
      <c r="M763" s="17" t="str">
        <v/>
      </c>
      <c r="N763" s="17" t="str">
        <v/>
      </c>
      <c r="O763" s="17" t="str">
        <v/>
      </c>
      <c r="P763" s="17" t="str">
        <v/>
      </c>
      <c r="Q763" s="17" t="str">
        <v/>
      </c>
      <c r="R763" s="17" t="str">
        <v/>
      </c>
      <c r="S763" s="17" t="str">
        <v/>
      </c>
      <c r="T763" s="17" t="str">
        <v/>
      </c>
      <c r="U763" s="17" t="str">
        <v/>
      </c>
      <c r="V763" s="17" t="str">
        <v/>
      </c>
      <c r="W763" s="17" t="str">
        <v/>
      </c>
      <c r="X763" s="17" t="str">
        <v/>
      </c>
      <c r="Y763" s="17" t="str">
        <v/>
      </c>
      <c r="Z763" s="17" t="str">
        <v/>
      </c>
      <c r="AA763" s="17" t="str">
        <v/>
      </c>
      <c r="AB763" s="17" t="str">
        <v/>
      </c>
      <c r="AC763" s="17" t="str">
        <v/>
      </c>
      <c r="AD763" s="17" t="str">
        <v/>
      </c>
      <c r="AE763" s="17" t="str">
        <v/>
      </c>
      <c r="AF763" s="5" t="str">
        <v/>
      </c>
      <c r="AG763" s="18">
        <f>IFERROR(_xlfn.BETA.DIST(DATE(YEAR(AG$2),MONTH(AG$2),15),$AD$2,$AE$2,FALSE,DATE(YEAR($AD763),MONTH($AD763),1),DATE(YEAR($AE763),MONTH($AE763),28)),0)</f>
      </c>
      <c r="AH763" s="18">
        <f>IFERROR(_xlfn.BETA.DIST(DATE(YEAR(AH$2),MONTH(AH$2),15),$AD$2,$AE$2,FALSE,DATE(YEAR($AD763),MONTH($AD763),1),DATE(YEAR($AE763),MONTH($AE763),28)),0)</f>
      </c>
      <c r="AI763" s="18">
        <f>IFERROR(_xlfn.BETA.DIST(DATE(YEAR(AI$2),MONTH(AI$2),15),$AD$2,$AE$2,FALSE,DATE(YEAR($AD763),MONTH($AD763),1),DATE(YEAR($AE763),MONTH($AE763),28)),0)</f>
      </c>
      <c r="AJ763" s="18">
        <f>IFERROR(_xlfn.BETA.DIST(DATE(YEAR(AJ$2),MONTH(AJ$2),15),$AD$2,$AE$2,FALSE,DATE(YEAR($AD763),MONTH($AD763),1),DATE(YEAR($AE763),MONTH($AE763),28)),0)</f>
      </c>
      <c r="AK763" s="18">
        <f>IFERROR(_xlfn.BETA.DIST(DATE(YEAR(AK$2),MONTH(AK$2),15),$AD$2,$AE$2,FALSE,DATE(YEAR($AD763),MONTH($AD763),1),DATE(YEAR($AE763),MONTH($AE763),28)),0)</f>
      </c>
      <c r="AL763" s="18">
        <f>IFERROR(_xlfn.BETA.DIST(DATE(YEAR(AL$2),MONTH(AL$2),15),$AD$2,$AE$2,FALSE,DATE(YEAR($AD763),MONTH($AD763),1),DATE(YEAR($AE763),MONTH($AE763),28)),0)</f>
      </c>
      <c r="AM763" s="18">
        <f>IFERROR(_xlfn.BETA.DIST(DATE(YEAR(AM$2),MONTH(AM$2),15),$AD$2,$AE$2,FALSE,DATE(YEAR($AD763),MONTH($AD763),1),DATE(YEAR($AE763),MONTH($AE763),28)),0)</f>
      </c>
      <c r="AN763" s="18">
        <f>IFERROR(_xlfn.BETA.DIST(DATE(YEAR(AN$2),MONTH(AN$2),15),$AD$2,$AE$2,FALSE,DATE(YEAR($AD763),MONTH($AD763),1),DATE(YEAR($AE763),MONTH($AE763),28)),0)</f>
      </c>
      <c r="AO763" s="18">
        <f>IFERROR(_xlfn.BETA.DIST(DATE(YEAR(AO$2),MONTH(AO$2),15),$AD$2,$AE$2,FALSE,DATE(YEAR($AD763),MONTH($AD763),1),DATE(YEAR($AE763),MONTH($AE763),28)),0)</f>
      </c>
      <c r="AP763" s="18">
        <f>IFERROR(_xlfn.BETA.DIST(DATE(YEAR(AP$2),MONTH(AP$2),15),$AD$2,$AE$2,FALSE,DATE(YEAR($AD763),MONTH($AD763),1),DATE(YEAR($AE763),MONTH($AE763),28)),0)</f>
      </c>
      <c r="AQ763" s="18">
        <f>IFERROR(_xlfn.BETA.DIST(DATE(YEAR(AQ$2),MONTH(AQ$2),15),$AD$2,$AE$2,FALSE,DATE(YEAR($AD763),MONTH($AD763),1),DATE(YEAR($AE763),MONTH($AE763),28)),0)</f>
      </c>
      <c r="AR763" s="18">
        <f>IFERROR(_xlfn.BETA.DIST(DATE(YEAR(AR$2),MONTH(AR$2),15),$AD$2,$AE$2,FALSE,DATE(YEAR($AD763),MONTH($AD763),1),DATE(YEAR($AE763),MONTH($AE763),28)),0)</f>
      </c>
      <c r="AS763" s="18">
        <f>IFERROR(_xlfn.BETA.DIST(DATE(YEAR(AS$2),MONTH(AS$2),15),$AD$2,$AE$2,FALSE,DATE(YEAR($AD763),MONTH($AD763),1),DATE(YEAR($AE763),MONTH($AE763),28)),0)</f>
      </c>
      <c r="AT763" s="18">
        <f>IFERROR(_xlfn.BETA.DIST(DATE(YEAR(AT$2),MONTH(AT$2),15),$AD$2,$AE$2,FALSE,DATE(YEAR($AD763),MONTH($AD763),1),DATE(YEAR($AE763),MONTH($AE763),28)),0)</f>
      </c>
      <c r="AU763" s="18">
        <f>IFERROR(_xlfn.BETA.DIST(DATE(YEAR(AU$2),MONTH(AU$2),15),$AD$2,$AE$2,FALSE,DATE(YEAR($AD763),MONTH($AD763),1),DATE(YEAR($AE763),MONTH($AE763),28)),0)</f>
      </c>
      <c r="AV763" s="18">
        <f>SUM(AG763:AU763)</f>
      </c>
      <c r="AW763" s="18">
        <f>IF(J763&lt;&gt;0,J763,IF($AV763=0,0,AG763/$AV763*$Z763))</f>
      </c>
      <c r="AX763" s="18">
        <f>IF(K763&lt;&gt;0,K763,IF($AV763=0,0,AH763/$AV763*$Z763))</f>
      </c>
      <c r="AY763" s="18">
        <f>IF(L763&lt;&gt;0,L763,IF($AV763=0,0,AI763/$AV763*$Z763))</f>
      </c>
      <c r="AZ763" s="18">
        <f>IF(M763&lt;&gt;0,M763,IF($AV763=0,0,AJ763/$AV763*$Z763))</f>
      </c>
      <c r="BA763" s="18">
        <f>IF(N763&lt;&gt;0,N763,IF($AV763=0,0,AK763/$AV763*$Z763))</f>
      </c>
      <c r="BB763" s="18">
        <f>IF(O763&lt;&gt;0,O763,IF($AV763=0,0,AL763/$AV763*$Z763))</f>
      </c>
      <c r="BC763" s="18">
        <f>IF(P763&lt;&gt;0,P763,IF($AV763=0,0,AM763/$AV763*$Z763))</f>
      </c>
      <c r="BD763" s="18">
        <f>IF(Q763&lt;&gt;0,Q763,IF($AV763=0,0,AN763/$AV763*$Z763))</f>
      </c>
      <c r="BE763" s="18">
        <f>IF(R763&lt;&gt;0,R763,IF($AV763=0,0,AO763/$AV763*$Z763))</f>
      </c>
      <c r="BF763" s="18">
        <f>IF(S763&lt;&gt;0,S763,IF($AV763=0,0,AP763/$AV763*$Z763))</f>
      </c>
      <c r="BG763" s="18">
        <f>IF(T763&lt;&gt;0,T763,IF($AV763=0,0,AQ763/$AV763*$Z763))</f>
      </c>
      <c r="BH763" s="18">
        <f>IF(U763&lt;&gt;0,U763,IF($AV763=0,0,AR763/$AV763*$Z763))</f>
      </c>
      <c r="BI763" s="18">
        <f>IF(V763&lt;&gt;0,V763,IF($AV763=0,0,AS763/$AV763*$Z763))</f>
      </c>
      <c r="BJ763" s="18">
        <f>IF(W763&lt;&gt;0,W763,IF($AV763=0,0,AT763/$AV763*$Z763))</f>
      </c>
      <c r="BK763" s="18">
        <f>IF(X763&lt;&gt;0,X763,IF($AV763=0,0,AU763/$AV763*$Z763))</f>
      </c>
      <c r="BL763" s="18">
        <f>SUM(AW763:BK763)</f>
      </c>
      <c r="BM763" s="17" t="str">
        <v/>
      </c>
    </row>
    <row r="764" outlineLevel="4">
      <c r="A764" s="5" t="str">
        <v>14.8.8</v>
      </c>
      <c r="B764" s="5" t="str">
        <v/>
      </c>
      <c r="C764" s="5" t="str">
        <v>BSKDGNGENGR05</v>
      </c>
      <c r="D764" s="5" t="str">
        <v>BSKDGNGENGR05</v>
      </c>
      <c r="E764" s="19">
        <f>IFERROR(_xlfn.XLOOKUP(F764,Assumptions!B:B,Assumptions!C:C),0)</f>
      </c>
      <c r="F764" s="5" t="str">
        <v>Advanced Payment</v>
      </c>
      <c r="G764" s="5" t="str">
        <v/>
      </c>
      <c r="H764" s="18">
        <f>G763*E764</f>
      </c>
      <c r="I764" s="18">
        <f>H764*(1-0)</f>
      </c>
      <c r="J764" s="18">
        <v>0</v>
      </c>
      <c r="K764" s="18">
        <v>0</v>
      </c>
      <c r="L764" s="18">
        <v>0</v>
      </c>
      <c r="M764" s="18">
        <v>0</v>
      </c>
      <c r="N764" s="18">
        <v>0</v>
      </c>
      <c r="O764" s="18">
        <v>0</v>
      </c>
      <c r="P764" s="18">
        <v>0</v>
      </c>
      <c r="Q764" s="18">
        <v>0</v>
      </c>
      <c r="R764" s="18">
        <v>0</v>
      </c>
      <c r="S764" s="18">
        <v>0</v>
      </c>
      <c r="T764" s="18">
        <v>0</v>
      </c>
      <c r="U764" s="18">
        <v>0</v>
      </c>
      <c r="V764" s="18">
        <v>0</v>
      </c>
      <c r="W764" s="18">
        <v>0</v>
      </c>
      <c r="X764" s="18">
        <v>0</v>
      </c>
      <c r="Y764" s="18">
        <f>SUM(J764:X764)</f>
      </c>
      <c r="Z764" s="18">
        <f>I764-Y764</f>
      </c>
      <c r="AA764" s="20">
        <v>46026</v>
      </c>
      <c r="AB764" s="20">
        <v>46026</v>
      </c>
      <c r="AC764" s="18">
        <f>IFERROR(_xlfn.XLOOKUP(F764,Assumptions!B:B,Assumptions!D:D),0)</f>
      </c>
      <c r="AD764" s="20">
        <f>AA764+AC764</f>
      </c>
      <c r="AE764" s="20">
        <f>AC764+AB764</f>
      </c>
      <c r="AF764" s="5" t="str">
        <v/>
      </c>
      <c r="AG764" s="18">
        <f>IFERROR(_xlfn.BETA.DIST(DATE(YEAR(AG$2),MONTH(AG$2),15),$AD$2,$AE$2,FALSE,DATE(YEAR($AD764),MONTH($AD764),1),DATE(YEAR($AE764),MONTH($AE764),28)),0)</f>
      </c>
      <c r="AH764" s="18">
        <f>IFERROR(_xlfn.BETA.DIST(DATE(YEAR(AH$2),MONTH(AH$2),15),$AD$2,$AE$2,FALSE,DATE(YEAR($AD764),MONTH($AD764),1),DATE(YEAR($AE764),MONTH($AE764),28)),0)</f>
      </c>
      <c r="AI764" s="18">
        <f>IFERROR(_xlfn.BETA.DIST(DATE(YEAR(AI$2),MONTH(AI$2),15),$AD$2,$AE$2,FALSE,DATE(YEAR($AD764),MONTH($AD764),1),DATE(YEAR($AE764),MONTH($AE764),28)),0)</f>
      </c>
      <c r="AJ764" s="18">
        <f>IFERROR(_xlfn.BETA.DIST(DATE(YEAR(AJ$2),MONTH(AJ$2),15),$AD$2,$AE$2,FALSE,DATE(YEAR($AD764),MONTH($AD764),1),DATE(YEAR($AE764),MONTH($AE764),28)),0)</f>
      </c>
      <c r="AK764" s="18">
        <f>IFERROR(_xlfn.BETA.DIST(DATE(YEAR(AK$2),MONTH(AK$2),15),$AD$2,$AE$2,FALSE,DATE(YEAR($AD764),MONTH($AD764),1),DATE(YEAR($AE764),MONTH($AE764),28)),0)</f>
      </c>
      <c r="AL764" s="18">
        <f>IFERROR(_xlfn.BETA.DIST(DATE(YEAR(AL$2),MONTH(AL$2),15),$AD$2,$AE$2,FALSE,DATE(YEAR($AD764),MONTH($AD764),1),DATE(YEAR($AE764),MONTH($AE764),28)),0)</f>
      </c>
      <c r="AM764" s="18">
        <f>IFERROR(_xlfn.BETA.DIST(DATE(YEAR(AM$2),MONTH(AM$2),15),$AD$2,$AE$2,FALSE,DATE(YEAR($AD764),MONTH($AD764),1),DATE(YEAR($AE764),MONTH($AE764),28)),0)</f>
      </c>
      <c r="AN764" s="18">
        <f>IFERROR(_xlfn.BETA.DIST(DATE(YEAR(AN$2),MONTH(AN$2),15),$AD$2,$AE$2,FALSE,DATE(YEAR($AD764),MONTH($AD764),1),DATE(YEAR($AE764),MONTH($AE764),28)),0)</f>
      </c>
      <c r="AO764" s="18">
        <f>IFERROR(_xlfn.BETA.DIST(DATE(YEAR(AO$2),MONTH(AO$2),15),$AD$2,$AE$2,FALSE,DATE(YEAR($AD764),MONTH($AD764),1),DATE(YEAR($AE764),MONTH($AE764),28)),0)</f>
      </c>
      <c r="AP764" s="18">
        <f>IFERROR(_xlfn.BETA.DIST(DATE(YEAR(AP$2),MONTH(AP$2),15),$AD$2,$AE$2,FALSE,DATE(YEAR($AD764),MONTH($AD764),1),DATE(YEAR($AE764),MONTH($AE764),28)),0)</f>
      </c>
      <c r="AQ764" s="18">
        <f>IFERROR(_xlfn.BETA.DIST(DATE(YEAR(AQ$2),MONTH(AQ$2),15),$AD$2,$AE$2,FALSE,DATE(YEAR($AD764),MONTH($AD764),1),DATE(YEAR($AE764),MONTH($AE764),28)),0)</f>
      </c>
      <c r="AR764" s="18">
        <f>IFERROR(_xlfn.BETA.DIST(DATE(YEAR(AR$2),MONTH(AR$2),15),$AD$2,$AE$2,FALSE,DATE(YEAR($AD764),MONTH($AD764),1),DATE(YEAR($AE764),MONTH($AE764),28)),0)</f>
      </c>
      <c r="AS764" s="18">
        <f>IFERROR(_xlfn.BETA.DIST(DATE(YEAR(AS$2),MONTH(AS$2),15),$AD$2,$AE$2,FALSE,DATE(YEAR($AD764),MONTH($AD764),1),DATE(YEAR($AE764),MONTH($AE764),28)),0)</f>
      </c>
      <c r="AT764" s="18">
        <f>IFERROR(_xlfn.BETA.DIST(DATE(YEAR(AT$2),MONTH(AT$2),15),$AD$2,$AE$2,FALSE,DATE(YEAR($AD764),MONTH($AD764),1),DATE(YEAR($AE764),MONTH($AE764),28)),0)</f>
      </c>
      <c r="AU764" s="18">
        <f>IFERROR(_xlfn.BETA.DIST(DATE(YEAR(AU$2),MONTH(AU$2),15),$AD$2,$AE$2,FALSE,DATE(YEAR($AD764),MONTH($AD764),1),DATE(YEAR($AE764),MONTH($AE764),28)),0)</f>
      </c>
      <c r="AV764" s="18">
        <f>SUM(AG764:AU764)</f>
      </c>
      <c r="AW764" s="18">
        <f>IF(J764&lt;&gt;0,J764,IF($AV764=0,0,AG764/$AV764*$Z764))</f>
      </c>
      <c r="AX764" s="18">
        <f>IF(K764&lt;&gt;0,K764,IF($AV764=0,0,AH764/$AV764*$Z764))</f>
      </c>
      <c r="AY764" s="18">
        <f>IF(L764&lt;&gt;0,L764,IF($AV764=0,0,AI764/$AV764*$Z764))</f>
      </c>
      <c r="AZ764" s="18">
        <f>IF(M764&lt;&gt;0,M764,IF($AV764=0,0,AJ764/$AV764*$Z764))</f>
      </c>
      <c r="BA764" s="18">
        <f>IF(N764&lt;&gt;0,N764,IF($AV764=0,0,AK764/$AV764*$Z764))</f>
      </c>
      <c r="BB764" s="18">
        <f>IF(O764&lt;&gt;0,O764,IF($AV764=0,0,AL764/$AV764*$Z764))</f>
      </c>
      <c r="BC764" s="18">
        <f>IF(P764&lt;&gt;0,P764,IF($AV764=0,0,AM764/$AV764*$Z764))</f>
      </c>
      <c r="BD764" s="18">
        <f>IF(Q764&lt;&gt;0,Q764,IF($AV764=0,0,AN764/$AV764*$Z764))</f>
      </c>
      <c r="BE764" s="18">
        <f>IF(R764&lt;&gt;0,R764,IF($AV764=0,0,AO764/$AV764*$Z764))</f>
      </c>
      <c r="BF764" s="18">
        <f>IF(S764&lt;&gt;0,S764,IF($AV764=0,0,AP764/$AV764*$Z764))</f>
      </c>
      <c r="BG764" s="18">
        <f>IF(T764&lt;&gt;0,T764,IF($AV764=0,0,AQ764/$AV764*$Z764))</f>
      </c>
      <c r="BH764" s="18">
        <f>IF(U764&lt;&gt;0,U764,IF($AV764=0,0,AR764/$AV764*$Z764))</f>
      </c>
      <c r="BI764" s="18">
        <f>IF(V764&lt;&gt;0,V764,IF($AV764=0,0,AS764/$AV764*$Z764))</f>
      </c>
      <c r="BJ764" s="18">
        <f>IF(W764&lt;&gt;0,W764,IF($AV764=0,0,AT764/$AV764*$Z764))</f>
      </c>
      <c r="BK764" s="18">
        <f>IF(X764&lt;&gt;0,X764,IF($AV764=0,0,AU764/$AV764*$Z764))</f>
      </c>
      <c r="BL764" s="18">
        <f>SUM(AW764:BK764)</f>
      </c>
      <c r="BM764" s="18">
        <f>I764-BL764</f>
      </c>
    </row>
    <row r="765" outlineLevel="4">
      <c r="A765" s="5" t="str">
        <v>14.8.8</v>
      </c>
      <c r="B765" s="5" t="str">
        <v/>
      </c>
      <c r="C765" s="5" t="str">
        <v>BSPRELGENCP13</v>
      </c>
      <c r="D765" s="5" t="str">
        <v>BSPRELGENCP13</v>
      </c>
      <c r="E765" s="19">
        <f>IFERROR(_xlfn.XLOOKUP(F765,Assumptions!B:B,Assumptions!C:C),0)</f>
      </c>
      <c r="F765" s="5" t="str">
        <v>Site Delivery USD</v>
      </c>
      <c r="G765" s="5" t="str">
        <v/>
      </c>
      <c r="H765" s="18">
        <f>G763*E765</f>
      </c>
      <c r="I765" s="18">
        <f>H765*(1-0)</f>
      </c>
      <c r="J765" s="18">
        <v>0</v>
      </c>
      <c r="K765" s="18">
        <v>0</v>
      </c>
      <c r="L765" s="18">
        <v>0</v>
      </c>
      <c r="M765" s="18">
        <v>0</v>
      </c>
      <c r="N765" s="18">
        <v>0</v>
      </c>
      <c r="O765" s="18">
        <v>0</v>
      </c>
      <c r="P765" s="18">
        <v>0</v>
      </c>
      <c r="Q765" s="18">
        <v>0</v>
      </c>
      <c r="R765" s="18">
        <v>0</v>
      </c>
      <c r="S765" s="18">
        <v>0</v>
      </c>
      <c r="T765" s="18">
        <v>0</v>
      </c>
      <c r="U765" s="18">
        <v>0</v>
      </c>
      <c r="V765" s="18">
        <v>0</v>
      </c>
      <c r="W765" s="18">
        <v>0</v>
      </c>
      <c r="X765" s="18">
        <v>0</v>
      </c>
      <c r="Y765" s="18">
        <f>SUM(J765:X765)</f>
      </c>
      <c r="Z765" s="18">
        <f>I765-Y765</f>
      </c>
      <c r="AA765" s="20">
        <v>46295</v>
      </c>
      <c r="AB765" s="20">
        <v>46295</v>
      </c>
      <c r="AC765" s="18">
        <f>IFERROR(_xlfn.XLOOKUP(F765,Assumptions!B:B,Assumptions!D:D),0)</f>
      </c>
      <c r="AD765" s="20">
        <f>AA765+AC765</f>
      </c>
      <c r="AE765" s="20">
        <f>AC765+AB765</f>
      </c>
      <c r="AF765" s="5" t="str">
        <v/>
      </c>
      <c r="AG765" s="18">
        <f>IFERROR(_xlfn.BETA.DIST(DATE(YEAR(AG$2),MONTH(AG$2),15),$AD$2,$AE$2,FALSE,DATE(YEAR($AD765),MONTH($AD765),1),DATE(YEAR($AE765),MONTH($AE765),28)),0)</f>
      </c>
      <c r="AH765" s="18">
        <f>IFERROR(_xlfn.BETA.DIST(DATE(YEAR(AH$2),MONTH(AH$2),15),$AD$2,$AE$2,FALSE,DATE(YEAR($AD765),MONTH($AD765),1),DATE(YEAR($AE765),MONTH($AE765),28)),0)</f>
      </c>
      <c r="AI765" s="18">
        <f>IFERROR(_xlfn.BETA.DIST(DATE(YEAR(AI$2),MONTH(AI$2),15),$AD$2,$AE$2,FALSE,DATE(YEAR($AD765),MONTH($AD765),1),DATE(YEAR($AE765),MONTH($AE765),28)),0)</f>
      </c>
      <c r="AJ765" s="18">
        <f>IFERROR(_xlfn.BETA.DIST(DATE(YEAR(AJ$2),MONTH(AJ$2),15),$AD$2,$AE$2,FALSE,DATE(YEAR($AD765),MONTH($AD765),1),DATE(YEAR($AE765),MONTH($AE765),28)),0)</f>
      </c>
      <c r="AK765" s="18">
        <f>IFERROR(_xlfn.BETA.DIST(DATE(YEAR(AK$2),MONTH(AK$2),15),$AD$2,$AE$2,FALSE,DATE(YEAR($AD765),MONTH($AD765),1),DATE(YEAR($AE765),MONTH($AE765),28)),0)</f>
      </c>
      <c r="AL765" s="18">
        <f>IFERROR(_xlfn.BETA.DIST(DATE(YEAR(AL$2),MONTH(AL$2),15),$AD$2,$AE$2,FALSE,DATE(YEAR($AD765),MONTH($AD765),1),DATE(YEAR($AE765),MONTH($AE765),28)),0)</f>
      </c>
      <c r="AM765" s="18">
        <f>IFERROR(_xlfn.BETA.DIST(DATE(YEAR(AM$2),MONTH(AM$2),15),$AD$2,$AE$2,FALSE,DATE(YEAR($AD765),MONTH($AD765),1),DATE(YEAR($AE765),MONTH($AE765),28)),0)</f>
      </c>
      <c r="AN765" s="18">
        <f>IFERROR(_xlfn.BETA.DIST(DATE(YEAR(AN$2),MONTH(AN$2),15),$AD$2,$AE$2,FALSE,DATE(YEAR($AD765),MONTH($AD765),1),DATE(YEAR($AE765),MONTH($AE765),28)),0)</f>
      </c>
      <c r="AO765" s="18">
        <f>IFERROR(_xlfn.BETA.DIST(DATE(YEAR(AO$2),MONTH(AO$2),15),$AD$2,$AE$2,FALSE,DATE(YEAR($AD765),MONTH($AD765),1),DATE(YEAR($AE765),MONTH($AE765),28)),0)</f>
      </c>
      <c r="AP765" s="18">
        <f>IFERROR(_xlfn.BETA.DIST(DATE(YEAR(AP$2),MONTH(AP$2),15),$AD$2,$AE$2,FALSE,DATE(YEAR($AD765),MONTH($AD765),1),DATE(YEAR($AE765),MONTH($AE765),28)),0)</f>
      </c>
      <c r="AQ765" s="18">
        <f>IFERROR(_xlfn.BETA.DIST(DATE(YEAR(AQ$2),MONTH(AQ$2),15),$AD$2,$AE$2,FALSE,DATE(YEAR($AD765),MONTH($AD765),1),DATE(YEAR($AE765),MONTH($AE765),28)),0)</f>
      </c>
      <c r="AR765" s="18">
        <f>IFERROR(_xlfn.BETA.DIST(DATE(YEAR(AR$2),MONTH(AR$2),15),$AD$2,$AE$2,FALSE,DATE(YEAR($AD765),MONTH($AD765),1),DATE(YEAR($AE765),MONTH($AE765),28)),0)</f>
      </c>
      <c r="AS765" s="18">
        <f>IFERROR(_xlfn.BETA.DIST(DATE(YEAR(AS$2),MONTH(AS$2),15),$AD$2,$AE$2,FALSE,DATE(YEAR($AD765),MONTH($AD765),1),DATE(YEAR($AE765),MONTH($AE765),28)),0)</f>
      </c>
      <c r="AT765" s="18">
        <f>IFERROR(_xlfn.BETA.DIST(DATE(YEAR(AT$2),MONTH(AT$2),15),$AD$2,$AE$2,FALSE,DATE(YEAR($AD765),MONTH($AD765),1),DATE(YEAR($AE765),MONTH($AE765),28)),0)</f>
      </c>
      <c r="AU765" s="18">
        <f>IFERROR(_xlfn.BETA.DIST(DATE(YEAR(AU$2),MONTH(AU$2),15),$AD$2,$AE$2,FALSE,DATE(YEAR($AD765),MONTH($AD765),1),DATE(YEAR($AE765),MONTH($AE765),28)),0)</f>
      </c>
      <c r="AV765" s="18">
        <f>SUM(AG765:AU765)</f>
      </c>
      <c r="AW765" s="18">
        <f>IF(J765&lt;&gt;0,J765,IF($AV765=0,0,AG765/$AV765*$Z765))</f>
      </c>
      <c r="AX765" s="18">
        <f>IF(K765&lt;&gt;0,K765,IF($AV765=0,0,AH765/$AV765*$Z765))</f>
      </c>
      <c r="AY765" s="18">
        <f>IF(L765&lt;&gt;0,L765,IF($AV765=0,0,AI765/$AV765*$Z765))</f>
      </c>
      <c r="AZ765" s="18">
        <f>IF(M765&lt;&gt;0,M765,IF($AV765=0,0,AJ765/$AV765*$Z765))</f>
      </c>
      <c r="BA765" s="18">
        <f>IF(N765&lt;&gt;0,N765,IF($AV765=0,0,AK765/$AV765*$Z765))</f>
      </c>
      <c r="BB765" s="18">
        <f>IF(O765&lt;&gt;0,O765,IF($AV765=0,0,AL765/$AV765*$Z765))</f>
      </c>
      <c r="BC765" s="18">
        <f>IF(P765&lt;&gt;0,P765,IF($AV765=0,0,AM765/$AV765*$Z765))</f>
      </c>
      <c r="BD765" s="18">
        <f>IF(Q765&lt;&gt;0,Q765,IF($AV765=0,0,AN765/$AV765*$Z765))</f>
      </c>
      <c r="BE765" s="18">
        <f>IF(R765&lt;&gt;0,R765,IF($AV765=0,0,AO765/$AV765*$Z765))</f>
      </c>
      <c r="BF765" s="18">
        <f>IF(S765&lt;&gt;0,S765,IF($AV765=0,0,AP765/$AV765*$Z765))</f>
      </c>
      <c r="BG765" s="18">
        <f>IF(T765&lt;&gt;0,T765,IF($AV765=0,0,AQ765/$AV765*$Z765))</f>
      </c>
      <c r="BH765" s="18">
        <f>IF(U765&lt;&gt;0,U765,IF($AV765=0,0,AR765/$AV765*$Z765))</f>
      </c>
      <c r="BI765" s="18">
        <f>IF(V765&lt;&gt;0,V765,IF($AV765=0,0,AS765/$AV765*$Z765))</f>
      </c>
      <c r="BJ765" s="18">
        <f>IF(W765&lt;&gt;0,W765,IF($AV765=0,0,AT765/$AV765*$Z765))</f>
      </c>
      <c r="BK765" s="18">
        <f>IF(X765&lt;&gt;0,X765,IF($AV765=0,0,AU765/$AV765*$Z765))</f>
      </c>
      <c r="BL765" s="18">
        <f>SUM(AW765:BK765)</f>
      </c>
      <c r="BM765" s="18">
        <f>I765-BL765</f>
      </c>
    </row>
    <row r="766" outlineLevel="4">
      <c r="A766" s="5" t="str">
        <v>14.8.8</v>
      </c>
      <c r="B766" s="5" t="str">
        <v/>
      </c>
      <c r="C766" s="5" t="str">
        <v>BSKDGNGENGR07</v>
      </c>
      <c r="D766" s="5" t="str">
        <v>BSKDGNGENGR07</v>
      </c>
      <c r="E766" s="19">
        <f>IFERROR(_xlfn.XLOOKUP(F766,Assumptions!B:B,Assumptions!C:C),0)</f>
      </c>
      <c r="F766" s="5" t="str">
        <v>Retention</v>
      </c>
      <c r="G766" s="5" t="str">
        <v/>
      </c>
      <c r="H766" s="18">
        <f>G763*E766</f>
      </c>
      <c r="I766" s="18">
        <f>H766*(1-0)</f>
      </c>
      <c r="J766" s="18">
        <v>0</v>
      </c>
      <c r="K766" s="18">
        <v>0</v>
      </c>
      <c r="L766" s="18">
        <v>0</v>
      </c>
      <c r="M766" s="18">
        <v>0</v>
      </c>
      <c r="N766" s="18">
        <v>0</v>
      </c>
      <c r="O766" s="18">
        <v>0</v>
      </c>
      <c r="P766" s="18">
        <v>0</v>
      </c>
      <c r="Q766" s="18">
        <v>0</v>
      </c>
      <c r="R766" s="18">
        <v>0</v>
      </c>
      <c r="S766" s="18">
        <v>0</v>
      </c>
      <c r="T766" s="18">
        <v>0</v>
      </c>
      <c r="U766" s="18">
        <v>0</v>
      </c>
      <c r="V766" s="18">
        <v>0</v>
      </c>
      <c r="W766" s="18">
        <v>0</v>
      </c>
      <c r="X766" s="18">
        <v>0</v>
      </c>
      <c r="Y766" s="18">
        <f>SUM(J766:X766)</f>
      </c>
      <c r="Z766" s="18">
        <f>I766-Y766</f>
      </c>
      <c r="AA766" s="20">
        <v>46483</v>
      </c>
      <c r="AB766" s="20">
        <v>46483</v>
      </c>
      <c r="AC766" s="18">
        <f>IFERROR(_xlfn.XLOOKUP(F766,Assumptions!B:B,Assumptions!D:D),0)</f>
      </c>
      <c r="AD766" s="20">
        <f>AA766+AC766</f>
      </c>
      <c r="AE766" s="20">
        <f>AC766+AB766</f>
      </c>
      <c r="AF766" s="5" t="str">
        <v/>
      </c>
      <c r="AG766" s="18">
        <f>IFERROR(_xlfn.BETA.DIST(DATE(YEAR(AG$2),MONTH(AG$2),15),$AD$2,$AE$2,FALSE,DATE(YEAR($AD766),MONTH($AD766),1),DATE(YEAR($AE766),MONTH($AE766),28)),0)</f>
      </c>
      <c r="AH766" s="18">
        <f>IFERROR(_xlfn.BETA.DIST(DATE(YEAR(AH$2),MONTH(AH$2),15),$AD$2,$AE$2,FALSE,DATE(YEAR($AD766),MONTH($AD766),1),DATE(YEAR($AE766),MONTH($AE766),28)),0)</f>
      </c>
      <c r="AI766" s="18">
        <f>IFERROR(_xlfn.BETA.DIST(DATE(YEAR(AI$2),MONTH(AI$2),15),$AD$2,$AE$2,FALSE,DATE(YEAR($AD766),MONTH($AD766),1),DATE(YEAR($AE766),MONTH($AE766),28)),0)</f>
      </c>
      <c r="AJ766" s="18">
        <f>IFERROR(_xlfn.BETA.DIST(DATE(YEAR(AJ$2),MONTH(AJ$2),15),$AD$2,$AE$2,FALSE,DATE(YEAR($AD766),MONTH($AD766),1),DATE(YEAR($AE766),MONTH($AE766),28)),0)</f>
      </c>
      <c r="AK766" s="18">
        <f>IFERROR(_xlfn.BETA.DIST(DATE(YEAR(AK$2),MONTH(AK$2),15),$AD$2,$AE$2,FALSE,DATE(YEAR($AD766),MONTH($AD766),1),DATE(YEAR($AE766),MONTH($AE766),28)),0)</f>
      </c>
      <c r="AL766" s="18">
        <f>IFERROR(_xlfn.BETA.DIST(DATE(YEAR(AL$2),MONTH(AL$2),15),$AD$2,$AE$2,FALSE,DATE(YEAR($AD766),MONTH($AD766),1),DATE(YEAR($AE766),MONTH($AE766),28)),0)</f>
      </c>
      <c r="AM766" s="18">
        <f>IFERROR(_xlfn.BETA.DIST(DATE(YEAR(AM$2),MONTH(AM$2),15),$AD$2,$AE$2,FALSE,DATE(YEAR($AD766),MONTH($AD766),1),DATE(YEAR($AE766),MONTH($AE766),28)),0)</f>
      </c>
      <c r="AN766" s="18">
        <f>IFERROR(_xlfn.BETA.DIST(DATE(YEAR(AN$2),MONTH(AN$2),15),$AD$2,$AE$2,FALSE,DATE(YEAR($AD766),MONTH($AD766),1),DATE(YEAR($AE766),MONTH($AE766),28)),0)</f>
      </c>
      <c r="AO766" s="18">
        <f>IFERROR(_xlfn.BETA.DIST(DATE(YEAR(AO$2),MONTH(AO$2),15),$AD$2,$AE$2,FALSE,DATE(YEAR($AD766),MONTH($AD766),1),DATE(YEAR($AE766),MONTH($AE766),28)),0)</f>
      </c>
      <c r="AP766" s="18">
        <f>IFERROR(_xlfn.BETA.DIST(DATE(YEAR(AP$2),MONTH(AP$2),15),$AD$2,$AE$2,FALSE,DATE(YEAR($AD766),MONTH($AD766),1),DATE(YEAR($AE766),MONTH($AE766),28)),0)</f>
      </c>
      <c r="AQ766" s="18">
        <f>IFERROR(_xlfn.BETA.DIST(DATE(YEAR(AQ$2),MONTH(AQ$2),15),$AD$2,$AE$2,FALSE,DATE(YEAR($AD766),MONTH($AD766),1),DATE(YEAR($AE766),MONTH($AE766),28)),0)</f>
      </c>
      <c r="AR766" s="18">
        <f>IFERROR(_xlfn.BETA.DIST(DATE(YEAR(AR$2),MONTH(AR$2),15),$AD$2,$AE$2,FALSE,DATE(YEAR($AD766),MONTH($AD766),1),DATE(YEAR($AE766),MONTH($AE766),28)),0)</f>
      </c>
      <c r="AS766" s="18">
        <f>IFERROR(_xlfn.BETA.DIST(DATE(YEAR(AS$2),MONTH(AS$2),15),$AD$2,$AE$2,FALSE,DATE(YEAR($AD766),MONTH($AD766),1),DATE(YEAR($AE766),MONTH($AE766),28)),0)</f>
      </c>
      <c r="AT766" s="18">
        <f>IFERROR(_xlfn.BETA.DIST(DATE(YEAR(AT$2),MONTH(AT$2),15),$AD$2,$AE$2,FALSE,DATE(YEAR($AD766),MONTH($AD766),1),DATE(YEAR($AE766),MONTH($AE766),28)),0)</f>
      </c>
      <c r="AU766" s="18">
        <f>IFERROR(_xlfn.BETA.DIST(DATE(YEAR(AU$2),MONTH(AU$2),15),$AD$2,$AE$2,FALSE,DATE(YEAR($AD766),MONTH($AD766),1),DATE(YEAR($AE766),MONTH($AE766),28)),0)</f>
      </c>
      <c r="AV766" s="18">
        <f>SUM(AG766:AU766)</f>
      </c>
      <c r="AW766" s="18">
        <f>IF(J766&lt;&gt;0,J766,IF($AV766=0,0,AG766/$AV766*$Z766))</f>
      </c>
      <c r="AX766" s="18">
        <f>IF(K766&lt;&gt;0,K766,IF($AV766=0,0,AH766/$AV766*$Z766))</f>
      </c>
      <c r="AY766" s="18">
        <f>IF(L766&lt;&gt;0,L766,IF($AV766=0,0,AI766/$AV766*$Z766))</f>
      </c>
      <c r="AZ766" s="18">
        <f>IF(M766&lt;&gt;0,M766,IF($AV766=0,0,AJ766/$AV766*$Z766))</f>
      </c>
      <c r="BA766" s="18">
        <f>IF(N766&lt;&gt;0,N766,IF($AV766=0,0,AK766/$AV766*$Z766))</f>
      </c>
      <c r="BB766" s="18">
        <f>IF(O766&lt;&gt;0,O766,IF($AV766=0,0,AL766/$AV766*$Z766))</f>
      </c>
      <c r="BC766" s="18">
        <f>IF(P766&lt;&gt;0,P766,IF($AV766=0,0,AM766/$AV766*$Z766))</f>
      </c>
      <c r="BD766" s="18">
        <f>IF(Q766&lt;&gt;0,Q766,IF($AV766=0,0,AN766/$AV766*$Z766))</f>
      </c>
      <c r="BE766" s="18">
        <f>IF(R766&lt;&gt;0,R766,IF($AV766=0,0,AO766/$AV766*$Z766))</f>
      </c>
      <c r="BF766" s="18">
        <f>IF(S766&lt;&gt;0,S766,IF($AV766=0,0,AP766/$AV766*$Z766))</f>
      </c>
      <c r="BG766" s="18">
        <f>IF(T766&lt;&gt;0,T766,IF($AV766=0,0,AQ766/$AV766*$Z766))</f>
      </c>
      <c r="BH766" s="18">
        <f>IF(U766&lt;&gt;0,U766,IF($AV766=0,0,AR766/$AV766*$Z766))</f>
      </c>
      <c r="BI766" s="18">
        <f>IF(V766&lt;&gt;0,V766,IF($AV766=0,0,AS766/$AV766*$Z766))</f>
      </c>
      <c r="BJ766" s="18">
        <f>IF(W766&lt;&gt;0,W766,IF($AV766=0,0,AT766/$AV766*$Z766))</f>
      </c>
      <c r="BK766" s="18">
        <f>IF(X766&lt;&gt;0,X766,IF($AV766=0,0,AU766/$AV766*$Z766))</f>
      </c>
      <c r="BL766" s="18">
        <f>SUM(AW766:BK766)</f>
      </c>
      <c r="BM766" s="18">
        <f>I766-BL766</f>
      </c>
    </row>
    <row r="767" outlineLevel="3">
      <c r="A767" s="17" t="str">
        <v>14.8.9</v>
      </c>
      <c r="B767" s="17" t="str">
        <v/>
      </c>
      <c r="C767" s="17" t="str">
        <v/>
      </c>
      <c r="D767" s="17" t="str">
        <v/>
      </c>
      <c r="E767" s="17" t="str">
        <v>14.8.9</v>
      </c>
      <c r="F767" s="17" t="str">
        <v>Server</v>
      </c>
      <c r="G767" s="17">
        <v>1090.31</v>
      </c>
      <c r="H767" s="17" t="str">
        <v/>
      </c>
      <c r="I767" s="17" t="str">
        <v/>
      </c>
      <c r="J767" s="17" t="str">
        <v/>
      </c>
      <c r="K767" s="17" t="str">
        <v/>
      </c>
      <c r="L767" s="17" t="str">
        <v/>
      </c>
      <c r="M767" s="17" t="str">
        <v/>
      </c>
      <c r="N767" s="17" t="str">
        <v/>
      </c>
      <c r="O767" s="17" t="str">
        <v/>
      </c>
      <c r="P767" s="17" t="str">
        <v/>
      </c>
      <c r="Q767" s="17" t="str">
        <v/>
      </c>
      <c r="R767" s="17" t="str">
        <v/>
      </c>
      <c r="S767" s="17" t="str">
        <v/>
      </c>
      <c r="T767" s="17" t="str">
        <v/>
      </c>
      <c r="U767" s="17" t="str">
        <v/>
      </c>
      <c r="V767" s="17" t="str">
        <v/>
      </c>
      <c r="W767" s="17" t="str">
        <v/>
      </c>
      <c r="X767" s="17" t="str">
        <v/>
      </c>
      <c r="Y767" s="17" t="str">
        <v/>
      </c>
      <c r="Z767" s="17" t="str">
        <v/>
      </c>
      <c r="AA767" s="17" t="str">
        <v/>
      </c>
      <c r="AB767" s="17" t="str">
        <v/>
      </c>
      <c r="AC767" s="17" t="str">
        <v/>
      </c>
      <c r="AD767" s="17" t="str">
        <v/>
      </c>
      <c r="AE767" s="17" t="str">
        <v/>
      </c>
      <c r="AF767" s="5" t="str">
        <v/>
      </c>
      <c r="AG767" s="18">
        <f>IFERROR(_xlfn.BETA.DIST(DATE(YEAR(AG$2),MONTH(AG$2),15),$AD$2,$AE$2,FALSE,DATE(YEAR($AD767),MONTH($AD767),1),DATE(YEAR($AE767),MONTH($AE767),28)),0)</f>
      </c>
      <c r="AH767" s="18">
        <f>IFERROR(_xlfn.BETA.DIST(DATE(YEAR(AH$2),MONTH(AH$2),15),$AD$2,$AE$2,FALSE,DATE(YEAR($AD767),MONTH($AD767),1),DATE(YEAR($AE767),MONTH($AE767),28)),0)</f>
      </c>
      <c r="AI767" s="18">
        <f>IFERROR(_xlfn.BETA.DIST(DATE(YEAR(AI$2),MONTH(AI$2),15),$AD$2,$AE$2,FALSE,DATE(YEAR($AD767),MONTH($AD767),1),DATE(YEAR($AE767),MONTH($AE767),28)),0)</f>
      </c>
      <c r="AJ767" s="18">
        <f>IFERROR(_xlfn.BETA.DIST(DATE(YEAR(AJ$2),MONTH(AJ$2),15),$AD$2,$AE$2,FALSE,DATE(YEAR($AD767),MONTH($AD767),1),DATE(YEAR($AE767),MONTH($AE767),28)),0)</f>
      </c>
      <c r="AK767" s="18">
        <f>IFERROR(_xlfn.BETA.DIST(DATE(YEAR(AK$2),MONTH(AK$2),15),$AD$2,$AE$2,FALSE,DATE(YEAR($AD767),MONTH($AD767),1),DATE(YEAR($AE767),MONTH($AE767),28)),0)</f>
      </c>
      <c r="AL767" s="18">
        <f>IFERROR(_xlfn.BETA.DIST(DATE(YEAR(AL$2),MONTH(AL$2),15),$AD$2,$AE$2,FALSE,DATE(YEAR($AD767),MONTH($AD767),1),DATE(YEAR($AE767),MONTH($AE767),28)),0)</f>
      </c>
      <c r="AM767" s="18">
        <f>IFERROR(_xlfn.BETA.DIST(DATE(YEAR(AM$2),MONTH(AM$2),15),$AD$2,$AE$2,FALSE,DATE(YEAR($AD767),MONTH($AD767),1),DATE(YEAR($AE767),MONTH($AE767),28)),0)</f>
      </c>
      <c r="AN767" s="18">
        <f>IFERROR(_xlfn.BETA.DIST(DATE(YEAR(AN$2),MONTH(AN$2),15),$AD$2,$AE$2,FALSE,DATE(YEAR($AD767),MONTH($AD767),1),DATE(YEAR($AE767),MONTH($AE767),28)),0)</f>
      </c>
      <c r="AO767" s="18">
        <f>IFERROR(_xlfn.BETA.DIST(DATE(YEAR(AO$2),MONTH(AO$2),15),$AD$2,$AE$2,FALSE,DATE(YEAR($AD767),MONTH($AD767),1),DATE(YEAR($AE767),MONTH($AE767),28)),0)</f>
      </c>
      <c r="AP767" s="18">
        <f>IFERROR(_xlfn.BETA.DIST(DATE(YEAR(AP$2),MONTH(AP$2),15),$AD$2,$AE$2,FALSE,DATE(YEAR($AD767),MONTH($AD767),1),DATE(YEAR($AE767),MONTH($AE767),28)),0)</f>
      </c>
      <c r="AQ767" s="18">
        <f>IFERROR(_xlfn.BETA.DIST(DATE(YEAR(AQ$2),MONTH(AQ$2),15),$AD$2,$AE$2,FALSE,DATE(YEAR($AD767),MONTH($AD767),1),DATE(YEAR($AE767),MONTH($AE767),28)),0)</f>
      </c>
      <c r="AR767" s="18">
        <f>IFERROR(_xlfn.BETA.DIST(DATE(YEAR(AR$2),MONTH(AR$2),15),$AD$2,$AE$2,FALSE,DATE(YEAR($AD767),MONTH($AD767),1),DATE(YEAR($AE767),MONTH($AE767),28)),0)</f>
      </c>
      <c r="AS767" s="18">
        <f>IFERROR(_xlfn.BETA.DIST(DATE(YEAR(AS$2),MONTH(AS$2),15),$AD$2,$AE$2,FALSE,DATE(YEAR($AD767),MONTH($AD767),1),DATE(YEAR($AE767),MONTH($AE767),28)),0)</f>
      </c>
      <c r="AT767" s="18">
        <f>IFERROR(_xlfn.BETA.DIST(DATE(YEAR(AT$2),MONTH(AT$2),15),$AD$2,$AE$2,FALSE,DATE(YEAR($AD767),MONTH($AD767),1),DATE(YEAR($AE767),MONTH($AE767),28)),0)</f>
      </c>
      <c r="AU767" s="18">
        <f>IFERROR(_xlfn.BETA.DIST(DATE(YEAR(AU$2),MONTH(AU$2),15),$AD$2,$AE$2,FALSE,DATE(YEAR($AD767),MONTH($AD767),1),DATE(YEAR($AE767),MONTH($AE767),28)),0)</f>
      </c>
      <c r="AV767" s="18">
        <f>SUM(AG767:AU767)</f>
      </c>
      <c r="AW767" s="18">
        <f>IF(J767&lt;&gt;0,J767,IF($AV767=0,0,AG767/$AV767*$Z767))</f>
      </c>
      <c r="AX767" s="18">
        <f>IF(K767&lt;&gt;0,K767,IF($AV767=0,0,AH767/$AV767*$Z767))</f>
      </c>
      <c r="AY767" s="18">
        <f>IF(L767&lt;&gt;0,L767,IF($AV767=0,0,AI767/$AV767*$Z767))</f>
      </c>
      <c r="AZ767" s="18">
        <f>IF(M767&lt;&gt;0,M767,IF($AV767=0,0,AJ767/$AV767*$Z767))</f>
      </c>
      <c r="BA767" s="18">
        <f>IF(N767&lt;&gt;0,N767,IF($AV767=0,0,AK767/$AV767*$Z767))</f>
      </c>
      <c r="BB767" s="18">
        <f>IF(O767&lt;&gt;0,O767,IF($AV767=0,0,AL767/$AV767*$Z767))</f>
      </c>
      <c r="BC767" s="18">
        <f>IF(P767&lt;&gt;0,P767,IF($AV767=0,0,AM767/$AV767*$Z767))</f>
      </c>
      <c r="BD767" s="18">
        <f>IF(Q767&lt;&gt;0,Q767,IF($AV767=0,0,AN767/$AV767*$Z767))</f>
      </c>
      <c r="BE767" s="18">
        <f>IF(R767&lt;&gt;0,R767,IF($AV767=0,0,AO767/$AV767*$Z767))</f>
      </c>
      <c r="BF767" s="18">
        <f>IF(S767&lt;&gt;0,S767,IF($AV767=0,0,AP767/$AV767*$Z767))</f>
      </c>
      <c r="BG767" s="18">
        <f>IF(T767&lt;&gt;0,T767,IF($AV767=0,0,AQ767/$AV767*$Z767))</f>
      </c>
      <c r="BH767" s="18">
        <f>IF(U767&lt;&gt;0,U767,IF($AV767=0,0,AR767/$AV767*$Z767))</f>
      </c>
      <c r="BI767" s="18">
        <f>IF(V767&lt;&gt;0,V767,IF($AV767=0,0,AS767/$AV767*$Z767))</f>
      </c>
      <c r="BJ767" s="18">
        <f>IF(W767&lt;&gt;0,W767,IF($AV767=0,0,AT767/$AV767*$Z767))</f>
      </c>
      <c r="BK767" s="18">
        <f>IF(X767&lt;&gt;0,X767,IF($AV767=0,0,AU767/$AV767*$Z767))</f>
      </c>
      <c r="BL767" s="18">
        <f>SUM(AW767:BK767)</f>
      </c>
      <c r="BM767" s="17" t="str">
        <v/>
      </c>
    </row>
    <row r="768" outlineLevel="4">
      <c r="A768" s="5" t="str">
        <v>14.8.9</v>
      </c>
      <c r="B768" s="5" t="str">
        <v/>
      </c>
      <c r="C768" s="5" t="str">
        <v>BSKDGNGENGR05</v>
      </c>
      <c r="D768" s="5" t="str">
        <v>BSKDGNGENGR05</v>
      </c>
      <c r="E768" s="19">
        <f>IFERROR(_xlfn.XLOOKUP(F768,Assumptions!B:B,Assumptions!C:C),0)</f>
      </c>
      <c r="F768" s="5" t="str">
        <v>Advanced Payment</v>
      </c>
      <c r="G768" s="5" t="str">
        <v/>
      </c>
      <c r="H768" s="18">
        <f>G767*E768</f>
      </c>
      <c r="I768" s="18">
        <f>H768*(1-0)</f>
      </c>
      <c r="J768" s="18">
        <v>0</v>
      </c>
      <c r="K768" s="18">
        <v>0</v>
      </c>
      <c r="L768" s="18">
        <v>0</v>
      </c>
      <c r="M768" s="18">
        <v>0</v>
      </c>
      <c r="N768" s="18">
        <v>0</v>
      </c>
      <c r="O768" s="18">
        <v>0</v>
      </c>
      <c r="P768" s="18">
        <v>0</v>
      </c>
      <c r="Q768" s="18">
        <v>0</v>
      </c>
      <c r="R768" s="18">
        <v>0</v>
      </c>
      <c r="S768" s="18">
        <v>0</v>
      </c>
      <c r="T768" s="18">
        <v>0</v>
      </c>
      <c r="U768" s="18">
        <v>0</v>
      </c>
      <c r="V768" s="18">
        <v>0</v>
      </c>
      <c r="W768" s="18">
        <v>0</v>
      </c>
      <c r="X768" s="18">
        <v>0</v>
      </c>
      <c r="Y768" s="18">
        <f>SUM(J768:X768)</f>
      </c>
      <c r="Z768" s="18">
        <f>I768-Y768</f>
      </c>
      <c r="AA768" s="20">
        <v>46026</v>
      </c>
      <c r="AB768" s="20">
        <v>46026</v>
      </c>
      <c r="AC768" s="18">
        <f>IFERROR(_xlfn.XLOOKUP(F768,Assumptions!B:B,Assumptions!D:D),0)</f>
      </c>
      <c r="AD768" s="20">
        <f>AA768+AC768</f>
      </c>
      <c r="AE768" s="20">
        <f>AC768+AB768</f>
      </c>
      <c r="AF768" s="5" t="str">
        <v/>
      </c>
      <c r="AG768" s="18">
        <f>IFERROR(_xlfn.BETA.DIST(DATE(YEAR(AG$2),MONTH(AG$2),15),$AD$2,$AE$2,FALSE,DATE(YEAR($AD768),MONTH($AD768),1),DATE(YEAR($AE768),MONTH($AE768),28)),0)</f>
      </c>
      <c r="AH768" s="18">
        <f>IFERROR(_xlfn.BETA.DIST(DATE(YEAR(AH$2),MONTH(AH$2),15),$AD$2,$AE$2,FALSE,DATE(YEAR($AD768),MONTH($AD768),1),DATE(YEAR($AE768),MONTH($AE768),28)),0)</f>
      </c>
      <c r="AI768" s="18">
        <f>IFERROR(_xlfn.BETA.DIST(DATE(YEAR(AI$2),MONTH(AI$2),15),$AD$2,$AE$2,FALSE,DATE(YEAR($AD768),MONTH($AD768),1),DATE(YEAR($AE768),MONTH($AE768),28)),0)</f>
      </c>
      <c r="AJ768" s="18">
        <f>IFERROR(_xlfn.BETA.DIST(DATE(YEAR(AJ$2),MONTH(AJ$2),15),$AD$2,$AE$2,FALSE,DATE(YEAR($AD768),MONTH($AD768),1),DATE(YEAR($AE768),MONTH($AE768),28)),0)</f>
      </c>
      <c r="AK768" s="18">
        <f>IFERROR(_xlfn.BETA.DIST(DATE(YEAR(AK$2),MONTH(AK$2),15),$AD$2,$AE$2,FALSE,DATE(YEAR($AD768),MONTH($AD768),1),DATE(YEAR($AE768),MONTH($AE768),28)),0)</f>
      </c>
      <c r="AL768" s="18">
        <f>IFERROR(_xlfn.BETA.DIST(DATE(YEAR(AL$2),MONTH(AL$2),15),$AD$2,$AE$2,FALSE,DATE(YEAR($AD768),MONTH($AD768),1),DATE(YEAR($AE768),MONTH($AE768),28)),0)</f>
      </c>
      <c r="AM768" s="18">
        <f>IFERROR(_xlfn.BETA.DIST(DATE(YEAR(AM$2),MONTH(AM$2),15),$AD$2,$AE$2,FALSE,DATE(YEAR($AD768),MONTH($AD768),1),DATE(YEAR($AE768),MONTH($AE768),28)),0)</f>
      </c>
      <c r="AN768" s="18">
        <f>IFERROR(_xlfn.BETA.DIST(DATE(YEAR(AN$2),MONTH(AN$2),15),$AD$2,$AE$2,FALSE,DATE(YEAR($AD768),MONTH($AD768),1),DATE(YEAR($AE768),MONTH($AE768),28)),0)</f>
      </c>
      <c r="AO768" s="18">
        <f>IFERROR(_xlfn.BETA.DIST(DATE(YEAR(AO$2),MONTH(AO$2),15),$AD$2,$AE$2,FALSE,DATE(YEAR($AD768),MONTH($AD768),1),DATE(YEAR($AE768),MONTH($AE768),28)),0)</f>
      </c>
      <c r="AP768" s="18">
        <f>IFERROR(_xlfn.BETA.DIST(DATE(YEAR(AP$2),MONTH(AP$2),15),$AD$2,$AE$2,FALSE,DATE(YEAR($AD768),MONTH($AD768),1),DATE(YEAR($AE768),MONTH($AE768),28)),0)</f>
      </c>
      <c r="AQ768" s="18">
        <f>IFERROR(_xlfn.BETA.DIST(DATE(YEAR(AQ$2),MONTH(AQ$2),15),$AD$2,$AE$2,FALSE,DATE(YEAR($AD768),MONTH($AD768),1),DATE(YEAR($AE768),MONTH($AE768),28)),0)</f>
      </c>
      <c r="AR768" s="18">
        <f>IFERROR(_xlfn.BETA.DIST(DATE(YEAR(AR$2),MONTH(AR$2),15),$AD$2,$AE$2,FALSE,DATE(YEAR($AD768),MONTH($AD768),1),DATE(YEAR($AE768),MONTH($AE768),28)),0)</f>
      </c>
      <c r="AS768" s="18">
        <f>IFERROR(_xlfn.BETA.DIST(DATE(YEAR(AS$2),MONTH(AS$2),15),$AD$2,$AE$2,FALSE,DATE(YEAR($AD768),MONTH($AD768),1),DATE(YEAR($AE768),MONTH($AE768),28)),0)</f>
      </c>
      <c r="AT768" s="18">
        <f>IFERROR(_xlfn.BETA.DIST(DATE(YEAR(AT$2),MONTH(AT$2),15),$AD$2,$AE$2,FALSE,DATE(YEAR($AD768),MONTH($AD768),1),DATE(YEAR($AE768),MONTH($AE768),28)),0)</f>
      </c>
      <c r="AU768" s="18">
        <f>IFERROR(_xlfn.BETA.DIST(DATE(YEAR(AU$2),MONTH(AU$2),15),$AD$2,$AE$2,FALSE,DATE(YEAR($AD768),MONTH($AD768),1),DATE(YEAR($AE768),MONTH($AE768),28)),0)</f>
      </c>
      <c r="AV768" s="18">
        <f>SUM(AG768:AU768)</f>
      </c>
      <c r="AW768" s="18">
        <f>IF(J768&lt;&gt;0,J768,IF($AV768=0,0,AG768/$AV768*$Z768))</f>
      </c>
      <c r="AX768" s="18">
        <f>IF(K768&lt;&gt;0,K768,IF($AV768=0,0,AH768/$AV768*$Z768))</f>
      </c>
      <c r="AY768" s="18">
        <f>IF(L768&lt;&gt;0,L768,IF($AV768=0,0,AI768/$AV768*$Z768))</f>
      </c>
      <c r="AZ768" s="18">
        <f>IF(M768&lt;&gt;0,M768,IF($AV768=0,0,AJ768/$AV768*$Z768))</f>
      </c>
      <c r="BA768" s="18">
        <f>IF(N768&lt;&gt;0,N768,IF($AV768=0,0,AK768/$AV768*$Z768))</f>
      </c>
      <c r="BB768" s="18">
        <f>IF(O768&lt;&gt;0,O768,IF($AV768=0,0,AL768/$AV768*$Z768))</f>
      </c>
      <c r="BC768" s="18">
        <f>IF(P768&lt;&gt;0,P768,IF($AV768=0,0,AM768/$AV768*$Z768))</f>
      </c>
      <c r="BD768" s="18">
        <f>IF(Q768&lt;&gt;0,Q768,IF($AV768=0,0,AN768/$AV768*$Z768))</f>
      </c>
      <c r="BE768" s="18">
        <f>IF(R768&lt;&gt;0,R768,IF($AV768=0,0,AO768/$AV768*$Z768))</f>
      </c>
      <c r="BF768" s="18">
        <f>IF(S768&lt;&gt;0,S768,IF($AV768=0,0,AP768/$AV768*$Z768))</f>
      </c>
      <c r="BG768" s="18">
        <f>IF(T768&lt;&gt;0,T768,IF($AV768=0,0,AQ768/$AV768*$Z768))</f>
      </c>
      <c r="BH768" s="18">
        <f>IF(U768&lt;&gt;0,U768,IF($AV768=0,0,AR768/$AV768*$Z768))</f>
      </c>
      <c r="BI768" s="18">
        <f>IF(V768&lt;&gt;0,V768,IF($AV768=0,0,AS768/$AV768*$Z768))</f>
      </c>
      <c r="BJ768" s="18">
        <f>IF(W768&lt;&gt;0,W768,IF($AV768=0,0,AT768/$AV768*$Z768))</f>
      </c>
      <c r="BK768" s="18">
        <f>IF(X768&lt;&gt;0,X768,IF($AV768=0,0,AU768/$AV768*$Z768))</f>
      </c>
      <c r="BL768" s="18">
        <f>SUM(AW768:BK768)</f>
      </c>
      <c r="BM768" s="18">
        <f>I768-BL768</f>
      </c>
    </row>
    <row r="769" outlineLevel="4">
      <c r="A769" s="5" t="str">
        <v>14.8.9</v>
      </c>
      <c r="B769" s="5" t="str">
        <v/>
      </c>
      <c r="C769" s="5" t="str">
        <v>BSPRELGENCP13</v>
      </c>
      <c r="D769" s="5" t="str">
        <v>BSPRELGENCP13</v>
      </c>
      <c r="E769" s="19">
        <f>IFERROR(_xlfn.XLOOKUP(F769,Assumptions!B:B,Assumptions!C:C),0)</f>
      </c>
      <c r="F769" s="5" t="str">
        <v>Site Delivery USD</v>
      </c>
      <c r="G769" s="5" t="str">
        <v/>
      </c>
      <c r="H769" s="18">
        <f>G767*E769</f>
      </c>
      <c r="I769" s="18">
        <f>H769*(1-0)</f>
      </c>
      <c r="J769" s="18">
        <v>0</v>
      </c>
      <c r="K769" s="18">
        <v>0</v>
      </c>
      <c r="L769" s="18">
        <v>0</v>
      </c>
      <c r="M769" s="18">
        <v>0</v>
      </c>
      <c r="N769" s="18">
        <v>0</v>
      </c>
      <c r="O769" s="18">
        <v>0</v>
      </c>
      <c r="P769" s="18">
        <v>0</v>
      </c>
      <c r="Q769" s="18">
        <v>0</v>
      </c>
      <c r="R769" s="18">
        <v>0</v>
      </c>
      <c r="S769" s="18">
        <v>0</v>
      </c>
      <c r="T769" s="18">
        <v>0</v>
      </c>
      <c r="U769" s="18">
        <v>0</v>
      </c>
      <c r="V769" s="18">
        <v>0</v>
      </c>
      <c r="W769" s="18">
        <v>0</v>
      </c>
      <c r="X769" s="18">
        <v>0</v>
      </c>
      <c r="Y769" s="18">
        <f>SUM(J769:X769)</f>
      </c>
      <c r="Z769" s="18">
        <f>I769-Y769</f>
      </c>
      <c r="AA769" s="20">
        <v>46295</v>
      </c>
      <c r="AB769" s="20">
        <v>46295</v>
      </c>
      <c r="AC769" s="18">
        <f>IFERROR(_xlfn.XLOOKUP(F769,Assumptions!B:B,Assumptions!D:D),0)</f>
      </c>
      <c r="AD769" s="20">
        <f>AA769+AC769</f>
      </c>
      <c r="AE769" s="20">
        <f>AC769+AB769</f>
      </c>
      <c r="AF769" s="5" t="str">
        <v/>
      </c>
      <c r="AG769" s="18">
        <f>IFERROR(_xlfn.BETA.DIST(DATE(YEAR(AG$2),MONTH(AG$2),15),$AD$2,$AE$2,FALSE,DATE(YEAR($AD769),MONTH($AD769),1),DATE(YEAR($AE769),MONTH($AE769),28)),0)</f>
      </c>
      <c r="AH769" s="18">
        <f>IFERROR(_xlfn.BETA.DIST(DATE(YEAR(AH$2),MONTH(AH$2),15),$AD$2,$AE$2,FALSE,DATE(YEAR($AD769),MONTH($AD769),1),DATE(YEAR($AE769),MONTH($AE769),28)),0)</f>
      </c>
      <c r="AI769" s="18">
        <f>IFERROR(_xlfn.BETA.DIST(DATE(YEAR(AI$2),MONTH(AI$2),15),$AD$2,$AE$2,FALSE,DATE(YEAR($AD769),MONTH($AD769),1),DATE(YEAR($AE769),MONTH($AE769),28)),0)</f>
      </c>
      <c r="AJ769" s="18">
        <f>IFERROR(_xlfn.BETA.DIST(DATE(YEAR(AJ$2),MONTH(AJ$2),15),$AD$2,$AE$2,FALSE,DATE(YEAR($AD769),MONTH($AD769),1),DATE(YEAR($AE769),MONTH($AE769),28)),0)</f>
      </c>
      <c r="AK769" s="18">
        <f>IFERROR(_xlfn.BETA.DIST(DATE(YEAR(AK$2),MONTH(AK$2),15),$AD$2,$AE$2,FALSE,DATE(YEAR($AD769),MONTH($AD769),1),DATE(YEAR($AE769),MONTH($AE769),28)),0)</f>
      </c>
      <c r="AL769" s="18">
        <f>IFERROR(_xlfn.BETA.DIST(DATE(YEAR(AL$2),MONTH(AL$2),15),$AD$2,$AE$2,FALSE,DATE(YEAR($AD769),MONTH($AD769),1),DATE(YEAR($AE769),MONTH($AE769),28)),0)</f>
      </c>
      <c r="AM769" s="18">
        <f>IFERROR(_xlfn.BETA.DIST(DATE(YEAR(AM$2),MONTH(AM$2),15),$AD$2,$AE$2,FALSE,DATE(YEAR($AD769),MONTH($AD769),1),DATE(YEAR($AE769),MONTH($AE769),28)),0)</f>
      </c>
      <c r="AN769" s="18">
        <f>IFERROR(_xlfn.BETA.DIST(DATE(YEAR(AN$2),MONTH(AN$2),15),$AD$2,$AE$2,FALSE,DATE(YEAR($AD769),MONTH($AD769),1),DATE(YEAR($AE769),MONTH($AE769),28)),0)</f>
      </c>
      <c r="AO769" s="18">
        <f>IFERROR(_xlfn.BETA.DIST(DATE(YEAR(AO$2),MONTH(AO$2),15),$AD$2,$AE$2,FALSE,DATE(YEAR($AD769),MONTH($AD769),1),DATE(YEAR($AE769),MONTH($AE769),28)),0)</f>
      </c>
      <c r="AP769" s="18">
        <f>IFERROR(_xlfn.BETA.DIST(DATE(YEAR(AP$2),MONTH(AP$2),15),$AD$2,$AE$2,FALSE,DATE(YEAR($AD769),MONTH($AD769),1),DATE(YEAR($AE769),MONTH($AE769),28)),0)</f>
      </c>
      <c r="AQ769" s="18">
        <f>IFERROR(_xlfn.BETA.DIST(DATE(YEAR(AQ$2),MONTH(AQ$2),15),$AD$2,$AE$2,FALSE,DATE(YEAR($AD769),MONTH($AD769),1),DATE(YEAR($AE769),MONTH($AE769),28)),0)</f>
      </c>
      <c r="AR769" s="18">
        <f>IFERROR(_xlfn.BETA.DIST(DATE(YEAR(AR$2),MONTH(AR$2),15),$AD$2,$AE$2,FALSE,DATE(YEAR($AD769),MONTH($AD769),1),DATE(YEAR($AE769),MONTH($AE769),28)),0)</f>
      </c>
      <c r="AS769" s="18">
        <f>IFERROR(_xlfn.BETA.DIST(DATE(YEAR(AS$2),MONTH(AS$2),15),$AD$2,$AE$2,FALSE,DATE(YEAR($AD769),MONTH($AD769),1),DATE(YEAR($AE769),MONTH($AE769),28)),0)</f>
      </c>
      <c r="AT769" s="18">
        <f>IFERROR(_xlfn.BETA.DIST(DATE(YEAR(AT$2),MONTH(AT$2),15),$AD$2,$AE$2,FALSE,DATE(YEAR($AD769),MONTH($AD769),1),DATE(YEAR($AE769),MONTH($AE769),28)),0)</f>
      </c>
      <c r="AU769" s="18">
        <f>IFERROR(_xlfn.BETA.DIST(DATE(YEAR(AU$2),MONTH(AU$2),15),$AD$2,$AE$2,FALSE,DATE(YEAR($AD769),MONTH($AD769),1),DATE(YEAR($AE769),MONTH($AE769),28)),0)</f>
      </c>
      <c r="AV769" s="18">
        <f>SUM(AG769:AU769)</f>
      </c>
      <c r="AW769" s="18">
        <f>IF(J769&lt;&gt;0,J769,IF($AV769=0,0,AG769/$AV769*$Z769))</f>
      </c>
      <c r="AX769" s="18">
        <f>IF(K769&lt;&gt;0,K769,IF($AV769=0,0,AH769/$AV769*$Z769))</f>
      </c>
      <c r="AY769" s="18">
        <f>IF(L769&lt;&gt;0,L769,IF($AV769=0,0,AI769/$AV769*$Z769))</f>
      </c>
      <c r="AZ769" s="18">
        <f>IF(M769&lt;&gt;0,M769,IF($AV769=0,0,AJ769/$AV769*$Z769))</f>
      </c>
      <c r="BA769" s="18">
        <f>IF(N769&lt;&gt;0,N769,IF($AV769=0,0,AK769/$AV769*$Z769))</f>
      </c>
      <c r="BB769" s="18">
        <f>IF(O769&lt;&gt;0,O769,IF($AV769=0,0,AL769/$AV769*$Z769))</f>
      </c>
      <c r="BC769" s="18">
        <f>IF(P769&lt;&gt;0,P769,IF($AV769=0,0,AM769/$AV769*$Z769))</f>
      </c>
      <c r="BD769" s="18">
        <f>IF(Q769&lt;&gt;0,Q769,IF($AV769=0,0,AN769/$AV769*$Z769))</f>
      </c>
      <c r="BE769" s="18">
        <f>IF(R769&lt;&gt;0,R769,IF($AV769=0,0,AO769/$AV769*$Z769))</f>
      </c>
      <c r="BF769" s="18">
        <f>IF(S769&lt;&gt;0,S769,IF($AV769=0,0,AP769/$AV769*$Z769))</f>
      </c>
      <c r="BG769" s="18">
        <f>IF(T769&lt;&gt;0,T769,IF($AV769=0,0,AQ769/$AV769*$Z769))</f>
      </c>
      <c r="BH769" s="18">
        <f>IF(U769&lt;&gt;0,U769,IF($AV769=0,0,AR769/$AV769*$Z769))</f>
      </c>
      <c r="BI769" s="18">
        <f>IF(V769&lt;&gt;0,V769,IF($AV769=0,0,AS769/$AV769*$Z769))</f>
      </c>
      <c r="BJ769" s="18">
        <f>IF(W769&lt;&gt;0,W769,IF($AV769=0,0,AT769/$AV769*$Z769))</f>
      </c>
      <c r="BK769" s="18">
        <f>IF(X769&lt;&gt;0,X769,IF($AV769=0,0,AU769/$AV769*$Z769))</f>
      </c>
      <c r="BL769" s="18">
        <f>SUM(AW769:BK769)</f>
      </c>
      <c r="BM769" s="18">
        <f>I769-BL769</f>
      </c>
    </row>
    <row r="770" outlineLevel="4">
      <c r="A770" s="5" t="str">
        <v>14.8.9</v>
      </c>
      <c r="B770" s="5" t="str">
        <v/>
      </c>
      <c r="C770" s="5" t="str">
        <v>BSKDGNGENGR07</v>
      </c>
      <c r="D770" s="5" t="str">
        <v>BSKDGNGENGR07</v>
      </c>
      <c r="E770" s="19">
        <f>IFERROR(_xlfn.XLOOKUP(F770,Assumptions!B:B,Assumptions!C:C),0)</f>
      </c>
      <c r="F770" s="5" t="str">
        <v>Retention</v>
      </c>
      <c r="G770" s="5" t="str">
        <v/>
      </c>
      <c r="H770" s="18">
        <f>G767*E770</f>
      </c>
      <c r="I770" s="18">
        <f>H770*(1-0)</f>
      </c>
      <c r="J770" s="18">
        <v>0</v>
      </c>
      <c r="K770" s="18">
        <v>0</v>
      </c>
      <c r="L770" s="18">
        <v>0</v>
      </c>
      <c r="M770" s="18">
        <v>0</v>
      </c>
      <c r="N770" s="18">
        <v>0</v>
      </c>
      <c r="O770" s="18">
        <v>0</v>
      </c>
      <c r="P770" s="18">
        <v>0</v>
      </c>
      <c r="Q770" s="18">
        <v>0</v>
      </c>
      <c r="R770" s="18">
        <v>0</v>
      </c>
      <c r="S770" s="18">
        <v>0</v>
      </c>
      <c r="T770" s="18">
        <v>0</v>
      </c>
      <c r="U770" s="18">
        <v>0</v>
      </c>
      <c r="V770" s="18">
        <v>0</v>
      </c>
      <c r="W770" s="18">
        <v>0</v>
      </c>
      <c r="X770" s="18">
        <v>0</v>
      </c>
      <c r="Y770" s="18">
        <f>SUM(J770:X770)</f>
      </c>
      <c r="Z770" s="18">
        <f>I770-Y770</f>
      </c>
      <c r="AA770" s="20">
        <v>46483</v>
      </c>
      <c r="AB770" s="20">
        <v>46483</v>
      </c>
      <c r="AC770" s="18">
        <f>IFERROR(_xlfn.XLOOKUP(F770,Assumptions!B:B,Assumptions!D:D),0)</f>
      </c>
      <c r="AD770" s="20">
        <f>AA770+AC770</f>
      </c>
      <c r="AE770" s="20">
        <f>AC770+AB770</f>
      </c>
      <c r="AF770" s="5" t="str">
        <v/>
      </c>
      <c r="AG770" s="18">
        <f>IFERROR(_xlfn.BETA.DIST(DATE(YEAR(AG$2),MONTH(AG$2),15),$AD$2,$AE$2,FALSE,DATE(YEAR($AD770),MONTH($AD770),1),DATE(YEAR($AE770),MONTH($AE770),28)),0)</f>
      </c>
      <c r="AH770" s="18">
        <f>IFERROR(_xlfn.BETA.DIST(DATE(YEAR(AH$2),MONTH(AH$2),15),$AD$2,$AE$2,FALSE,DATE(YEAR($AD770),MONTH($AD770),1),DATE(YEAR($AE770),MONTH($AE770),28)),0)</f>
      </c>
      <c r="AI770" s="18">
        <f>IFERROR(_xlfn.BETA.DIST(DATE(YEAR(AI$2),MONTH(AI$2),15),$AD$2,$AE$2,FALSE,DATE(YEAR($AD770),MONTH($AD770),1),DATE(YEAR($AE770),MONTH($AE770),28)),0)</f>
      </c>
      <c r="AJ770" s="18">
        <f>IFERROR(_xlfn.BETA.DIST(DATE(YEAR(AJ$2),MONTH(AJ$2),15),$AD$2,$AE$2,FALSE,DATE(YEAR($AD770),MONTH($AD770),1),DATE(YEAR($AE770),MONTH($AE770),28)),0)</f>
      </c>
      <c r="AK770" s="18">
        <f>IFERROR(_xlfn.BETA.DIST(DATE(YEAR(AK$2),MONTH(AK$2),15),$AD$2,$AE$2,FALSE,DATE(YEAR($AD770),MONTH($AD770),1),DATE(YEAR($AE770),MONTH($AE770),28)),0)</f>
      </c>
      <c r="AL770" s="18">
        <f>IFERROR(_xlfn.BETA.DIST(DATE(YEAR(AL$2),MONTH(AL$2),15),$AD$2,$AE$2,FALSE,DATE(YEAR($AD770),MONTH($AD770),1),DATE(YEAR($AE770),MONTH($AE770),28)),0)</f>
      </c>
      <c r="AM770" s="18">
        <f>IFERROR(_xlfn.BETA.DIST(DATE(YEAR(AM$2),MONTH(AM$2),15),$AD$2,$AE$2,FALSE,DATE(YEAR($AD770),MONTH($AD770),1),DATE(YEAR($AE770),MONTH($AE770),28)),0)</f>
      </c>
      <c r="AN770" s="18">
        <f>IFERROR(_xlfn.BETA.DIST(DATE(YEAR(AN$2),MONTH(AN$2),15),$AD$2,$AE$2,FALSE,DATE(YEAR($AD770),MONTH($AD770),1),DATE(YEAR($AE770),MONTH($AE770),28)),0)</f>
      </c>
      <c r="AO770" s="18">
        <f>IFERROR(_xlfn.BETA.DIST(DATE(YEAR(AO$2),MONTH(AO$2),15),$AD$2,$AE$2,FALSE,DATE(YEAR($AD770),MONTH($AD770),1),DATE(YEAR($AE770),MONTH($AE770),28)),0)</f>
      </c>
      <c r="AP770" s="18">
        <f>IFERROR(_xlfn.BETA.DIST(DATE(YEAR(AP$2),MONTH(AP$2),15),$AD$2,$AE$2,FALSE,DATE(YEAR($AD770),MONTH($AD770),1),DATE(YEAR($AE770),MONTH($AE770),28)),0)</f>
      </c>
      <c r="AQ770" s="18">
        <f>IFERROR(_xlfn.BETA.DIST(DATE(YEAR(AQ$2),MONTH(AQ$2),15),$AD$2,$AE$2,FALSE,DATE(YEAR($AD770),MONTH($AD770),1),DATE(YEAR($AE770),MONTH($AE770),28)),0)</f>
      </c>
      <c r="AR770" s="18">
        <f>IFERROR(_xlfn.BETA.DIST(DATE(YEAR(AR$2),MONTH(AR$2),15),$AD$2,$AE$2,FALSE,DATE(YEAR($AD770),MONTH($AD770),1),DATE(YEAR($AE770),MONTH($AE770),28)),0)</f>
      </c>
      <c r="AS770" s="18">
        <f>IFERROR(_xlfn.BETA.DIST(DATE(YEAR(AS$2),MONTH(AS$2),15),$AD$2,$AE$2,FALSE,DATE(YEAR($AD770),MONTH($AD770),1),DATE(YEAR($AE770),MONTH($AE770),28)),0)</f>
      </c>
      <c r="AT770" s="18">
        <f>IFERROR(_xlfn.BETA.DIST(DATE(YEAR(AT$2),MONTH(AT$2),15),$AD$2,$AE$2,FALSE,DATE(YEAR($AD770),MONTH($AD770),1),DATE(YEAR($AE770),MONTH($AE770),28)),0)</f>
      </c>
      <c r="AU770" s="18">
        <f>IFERROR(_xlfn.BETA.DIST(DATE(YEAR(AU$2),MONTH(AU$2),15),$AD$2,$AE$2,FALSE,DATE(YEAR($AD770),MONTH($AD770),1),DATE(YEAR($AE770),MONTH($AE770),28)),0)</f>
      </c>
      <c r="AV770" s="18">
        <f>SUM(AG770:AU770)</f>
      </c>
      <c r="AW770" s="18">
        <f>IF(J770&lt;&gt;0,J770,IF($AV770=0,0,AG770/$AV770*$Z770))</f>
      </c>
      <c r="AX770" s="18">
        <f>IF(K770&lt;&gt;0,K770,IF($AV770=0,0,AH770/$AV770*$Z770))</f>
      </c>
      <c r="AY770" s="18">
        <f>IF(L770&lt;&gt;0,L770,IF($AV770=0,0,AI770/$AV770*$Z770))</f>
      </c>
      <c r="AZ770" s="18">
        <f>IF(M770&lt;&gt;0,M770,IF($AV770=0,0,AJ770/$AV770*$Z770))</f>
      </c>
      <c r="BA770" s="18">
        <f>IF(N770&lt;&gt;0,N770,IF($AV770=0,0,AK770/$AV770*$Z770))</f>
      </c>
      <c r="BB770" s="18">
        <f>IF(O770&lt;&gt;0,O770,IF($AV770=0,0,AL770/$AV770*$Z770))</f>
      </c>
      <c r="BC770" s="18">
        <f>IF(P770&lt;&gt;0,P770,IF($AV770=0,0,AM770/$AV770*$Z770))</f>
      </c>
      <c r="BD770" s="18">
        <f>IF(Q770&lt;&gt;0,Q770,IF($AV770=0,0,AN770/$AV770*$Z770))</f>
      </c>
      <c r="BE770" s="18">
        <f>IF(R770&lt;&gt;0,R770,IF($AV770=0,0,AO770/$AV770*$Z770))</f>
      </c>
      <c r="BF770" s="18">
        <f>IF(S770&lt;&gt;0,S770,IF($AV770=0,0,AP770/$AV770*$Z770))</f>
      </c>
      <c r="BG770" s="18">
        <f>IF(T770&lt;&gt;0,T770,IF($AV770=0,0,AQ770/$AV770*$Z770))</f>
      </c>
      <c r="BH770" s="18">
        <f>IF(U770&lt;&gt;0,U770,IF($AV770=0,0,AR770/$AV770*$Z770))</f>
      </c>
      <c r="BI770" s="18">
        <f>IF(V770&lt;&gt;0,V770,IF($AV770=0,0,AS770/$AV770*$Z770))</f>
      </c>
      <c r="BJ770" s="18">
        <f>IF(W770&lt;&gt;0,W770,IF($AV770=0,0,AT770/$AV770*$Z770))</f>
      </c>
      <c r="BK770" s="18">
        <f>IF(X770&lt;&gt;0,X770,IF($AV770=0,0,AU770/$AV770*$Z770))</f>
      </c>
      <c r="BL770" s="18">
        <f>SUM(AW770:BK770)</f>
      </c>
      <c r="BM770" s="18">
        <f>I770-BL770</f>
      </c>
    </row>
    <row r="771" outlineLevel="3">
      <c r="A771" s="17" t="str">
        <v>14.8.01</v>
      </c>
      <c r="B771" s="17" t="str">
        <v/>
      </c>
      <c r="C771" s="17" t="str">
        <v/>
      </c>
      <c r="D771" s="17" t="str">
        <v/>
      </c>
      <c r="E771" s="17" t="str">
        <v>14.8.01</v>
      </c>
      <c r="F771" s="17" t="str">
        <v>GPS system with antenna</v>
      </c>
      <c r="G771" s="17">
        <v>1557.06</v>
      </c>
      <c r="H771" s="17" t="str">
        <v/>
      </c>
      <c r="I771" s="17" t="str">
        <v/>
      </c>
      <c r="J771" s="17" t="str">
        <v/>
      </c>
      <c r="K771" s="17" t="str">
        <v/>
      </c>
      <c r="L771" s="17" t="str">
        <v/>
      </c>
      <c r="M771" s="17" t="str">
        <v/>
      </c>
      <c r="N771" s="17" t="str">
        <v/>
      </c>
      <c r="O771" s="17" t="str">
        <v/>
      </c>
      <c r="P771" s="17" t="str">
        <v/>
      </c>
      <c r="Q771" s="17" t="str">
        <v/>
      </c>
      <c r="R771" s="17" t="str">
        <v/>
      </c>
      <c r="S771" s="17" t="str">
        <v/>
      </c>
      <c r="T771" s="17" t="str">
        <v/>
      </c>
      <c r="U771" s="17" t="str">
        <v/>
      </c>
      <c r="V771" s="17" t="str">
        <v/>
      </c>
      <c r="W771" s="17" t="str">
        <v/>
      </c>
      <c r="X771" s="17" t="str">
        <v/>
      </c>
      <c r="Y771" s="17" t="str">
        <v/>
      </c>
      <c r="Z771" s="17" t="str">
        <v/>
      </c>
      <c r="AA771" s="17" t="str">
        <v/>
      </c>
      <c r="AB771" s="17" t="str">
        <v/>
      </c>
      <c r="AC771" s="17" t="str">
        <v/>
      </c>
      <c r="AD771" s="17" t="str">
        <v/>
      </c>
      <c r="AE771" s="17" t="str">
        <v/>
      </c>
      <c r="AF771" s="5" t="str">
        <v/>
      </c>
      <c r="AG771" s="18">
        <f>IFERROR(_xlfn.BETA.DIST(DATE(YEAR(AG$2),MONTH(AG$2),15),$AD$2,$AE$2,FALSE,DATE(YEAR($AD771),MONTH($AD771),1),DATE(YEAR($AE771),MONTH($AE771),28)),0)</f>
      </c>
      <c r="AH771" s="18">
        <f>IFERROR(_xlfn.BETA.DIST(DATE(YEAR(AH$2),MONTH(AH$2),15),$AD$2,$AE$2,FALSE,DATE(YEAR($AD771),MONTH($AD771),1),DATE(YEAR($AE771),MONTH($AE771),28)),0)</f>
      </c>
      <c r="AI771" s="18">
        <f>IFERROR(_xlfn.BETA.DIST(DATE(YEAR(AI$2),MONTH(AI$2),15),$AD$2,$AE$2,FALSE,DATE(YEAR($AD771),MONTH($AD771),1),DATE(YEAR($AE771),MONTH($AE771),28)),0)</f>
      </c>
      <c r="AJ771" s="18">
        <f>IFERROR(_xlfn.BETA.DIST(DATE(YEAR(AJ$2),MONTH(AJ$2),15),$AD$2,$AE$2,FALSE,DATE(YEAR($AD771),MONTH($AD771),1),DATE(YEAR($AE771),MONTH($AE771),28)),0)</f>
      </c>
      <c r="AK771" s="18">
        <f>IFERROR(_xlfn.BETA.DIST(DATE(YEAR(AK$2),MONTH(AK$2),15),$AD$2,$AE$2,FALSE,DATE(YEAR($AD771),MONTH($AD771),1),DATE(YEAR($AE771),MONTH($AE771),28)),0)</f>
      </c>
      <c r="AL771" s="18">
        <f>IFERROR(_xlfn.BETA.DIST(DATE(YEAR(AL$2),MONTH(AL$2),15),$AD$2,$AE$2,FALSE,DATE(YEAR($AD771),MONTH($AD771),1),DATE(YEAR($AE771),MONTH($AE771),28)),0)</f>
      </c>
      <c r="AM771" s="18">
        <f>IFERROR(_xlfn.BETA.DIST(DATE(YEAR(AM$2),MONTH(AM$2),15),$AD$2,$AE$2,FALSE,DATE(YEAR($AD771),MONTH($AD771),1),DATE(YEAR($AE771),MONTH($AE771),28)),0)</f>
      </c>
      <c r="AN771" s="18">
        <f>IFERROR(_xlfn.BETA.DIST(DATE(YEAR(AN$2),MONTH(AN$2),15),$AD$2,$AE$2,FALSE,DATE(YEAR($AD771),MONTH($AD771),1),DATE(YEAR($AE771),MONTH($AE771),28)),0)</f>
      </c>
      <c r="AO771" s="18">
        <f>IFERROR(_xlfn.BETA.DIST(DATE(YEAR(AO$2),MONTH(AO$2),15),$AD$2,$AE$2,FALSE,DATE(YEAR($AD771),MONTH($AD771),1),DATE(YEAR($AE771),MONTH($AE771),28)),0)</f>
      </c>
      <c r="AP771" s="18">
        <f>IFERROR(_xlfn.BETA.DIST(DATE(YEAR(AP$2),MONTH(AP$2),15),$AD$2,$AE$2,FALSE,DATE(YEAR($AD771),MONTH($AD771),1),DATE(YEAR($AE771),MONTH($AE771),28)),0)</f>
      </c>
      <c r="AQ771" s="18">
        <f>IFERROR(_xlfn.BETA.DIST(DATE(YEAR(AQ$2),MONTH(AQ$2),15),$AD$2,$AE$2,FALSE,DATE(YEAR($AD771),MONTH($AD771),1),DATE(YEAR($AE771),MONTH($AE771),28)),0)</f>
      </c>
      <c r="AR771" s="18">
        <f>IFERROR(_xlfn.BETA.DIST(DATE(YEAR(AR$2),MONTH(AR$2),15),$AD$2,$AE$2,FALSE,DATE(YEAR($AD771),MONTH($AD771),1),DATE(YEAR($AE771),MONTH($AE771),28)),0)</f>
      </c>
      <c r="AS771" s="18">
        <f>IFERROR(_xlfn.BETA.DIST(DATE(YEAR(AS$2),MONTH(AS$2),15),$AD$2,$AE$2,FALSE,DATE(YEAR($AD771),MONTH($AD771),1),DATE(YEAR($AE771),MONTH($AE771),28)),0)</f>
      </c>
      <c r="AT771" s="18">
        <f>IFERROR(_xlfn.BETA.DIST(DATE(YEAR(AT$2),MONTH(AT$2),15),$AD$2,$AE$2,FALSE,DATE(YEAR($AD771),MONTH($AD771),1),DATE(YEAR($AE771),MONTH($AE771),28)),0)</f>
      </c>
      <c r="AU771" s="18">
        <f>IFERROR(_xlfn.BETA.DIST(DATE(YEAR(AU$2),MONTH(AU$2),15),$AD$2,$AE$2,FALSE,DATE(YEAR($AD771),MONTH($AD771),1),DATE(YEAR($AE771),MONTH($AE771),28)),0)</f>
      </c>
      <c r="AV771" s="18">
        <f>SUM(AG771:AU771)</f>
      </c>
      <c r="AW771" s="18">
        <f>IF(J771&lt;&gt;0,J771,IF($AV771=0,0,AG771/$AV771*$Z771))</f>
      </c>
      <c r="AX771" s="18">
        <f>IF(K771&lt;&gt;0,K771,IF($AV771=0,0,AH771/$AV771*$Z771))</f>
      </c>
      <c r="AY771" s="18">
        <f>IF(L771&lt;&gt;0,L771,IF($AV771=0,0,AI771/$AV771*$Z771))</f>
      </c>
      <c r="AZ771" s="18">
        <f>IF(M771&lt;&gt;0,M771,IF($AV771=0,0,AJ771/$AV771*$Z771))</f>
      </c>
      <c r="BA771" s="18">
        <f>IF(N771&lt;&gt;0,N771,IF($AV771=0,0,AK771/$AV771*$Z771))</f>
      </c>
      <c r="BB771" s="18">
        <f>IF(O771&lt;&gt;0,O771,IF($AV771=0,0,AL771/$AV771*$Z771))</f>
      </c>
      <c r="BC771" s="18">
        <f>IF(P771&lt;&gt;0,P771,IF($AV771=0,0,AM771/$AV771*$Z771))</f>
      </c>
      <c r="BD771" s="18">
        <f>IF(Q771&lt;&gt;0,Q771,IF($AV771=0,0,AN771/$AV771*$Z771))</f>
      </c>
      <c r="BE771" s="18">
        <f>IF(R771&lt;&gt;0,R771,IF($AV771=0,0,AO771/$AV771*$Z771))</f>
      </c>
      <c r="BF771" s="18">
        <f>IF(S771&lt;&gt;0,S771,IF($AV771=0,0,AP771/$AV771*$Z771))</f>
      </c>
      <c r="BG771" s="18">
        <f>IF(T771&lt;&gt;0,T771,IF($AV771=0,0,AQ771/$AV771*$Z771))</f>
      </c>
      <c r="BH771" s="18">
        <f>IF(U771&lt;&gt;0,U771,IF($AV771=0,0,AR771/$AV771*$Z771))</f>
      </c>
      <c r="BI771" s="18">
        <f>IF(V771&lt;&gt;0,V771,IF($AV771=0,0,AS771/$AV771*$Z771))</f>
      </c>
      <c r="BJ771" s="18">
        <f>IF(W771&lt;&gt;0,W771,IF($AV771=0,0,AT771/$AV771*$Z771))</f>
      </c>
      <c r="BK771" s="18">
        <f>IF(X771&lt;&gt;0,X771,IF($AV771=0,0,AU771/$AV771*$Z771))</f>
      </c>
      <c r="BL771" s="18">
        <f>SUM(AW771:BK771)</f>
      </c>
      <c r="BM771" s="17" t="str">
        <v/>
      </c>
    </row>
    <row r="772" outlineLevel="4">
      <c r="A772" s="5" t="str">
        <v>14.8.01</v>
      </c>
      <c r="B772" s="5" t="str">
        <v/>
      </c>
      <c r="C772" s="5" t="str">
        <v>BSKDGNGENGR05</v>
      </c>
      <c r="D772" s="5" t="str">
        <v>BSKDGNGENGR05</v>
      </c>
      <c r="E772" s="19">
        <f>IFERROR(_xlfn.XLOOKUP(F772,Assumptions!B:B,Assumptions!C:C),0)</f>
      </c>
      <c r="F772" s="5" t="str">
        <v>Advanced Payment</v>
      </c>
      <c r="G772" s="5" t="str">
        <v/>
      </c>
      <c r="H772" s="18">
        <f>G771*E772</f>
      </c>
      <c r="I772" s="18">
        <f>H772*(1-0)</f>
      </c>
      <c r="J772" s="18">
        <v>0</v>
      </c>
      <c r="K772" s="18">
        <v>0</v>
      </c>
      <c r="L772" s="18">
        <v>0</v>
      </c>
      <c r="M772" s="18">
        <v>0</v>
      </c>
      <c r="N772" s="18">
        <v>0</v>
      </c>
      <c r="O772" s="18">
        <v>0</v>
      </c>
      <c r="P772" s="18">
        <v>0</v>
      </c>
      <c r="Q772" s="18">
        <v>0</v>
      </c>
      <c r="R772" s="18">
        <v>0</v>
      </c>
      <c r="S772" s="18">
        <v>0</v>
      </c>
      <c r="T772" s="18">
        <v>0</v>
      </c>
      <c r="U772" s="18">
        <v>0</v>
      </c>
      <c r="V772" s="18">
        <v>0</v>
      </c>
      <c r="W772" s="18">
        <v>0</v>
      </c>
      <c r="X772" s="18">
        <v>0</v>
      </c>
      <c r="Y772" s="18">
        <f>SUM(J772:X772)</f>
      </c>
      <c r="Z772" s="18">
        <f>I772-Y772</f>
      </c>
      <c r="AA772" s="20">
        <v>46026</v>
      </c>
      <c r="AB772" s="20">
        <v>46026</v>
      </c>
      <c r="AC772" s="18">
        <f>IFERROR(_xlfn.XLOOKUP(F772,Assumptions!B:B,Assumptions!D:D),0)</f>
      </c>
      <c r="AD772" s="20">
        <f>AA772+AC772</f>
      </c>
      <c r="AE772" s="20">
        <f>AC772+AB772</f>
      </c>
      <c r="AF772" s="5" t="str">
        <v/>
      </c>
      <c r="AG772" s="18">
        <f>IFERROR(_xlfn.BETA.DIST(DATE(YEAR(AG$2),MONTH(AG$2),15),$AD$2,$AE$2,FALSE,DATE(YEAR($AD772),MONTH($AD772),1),DATE(YEAR($AE772),MONTH($AE772),28)),0)</f>
      </c>
      <c r="AH772" s="18">
        <f>IFERROR(_xlfn.BETA.DIST(DATE(YEAR(AH$2),MONTH(AH$2),15),$AD$2,$AE$2,FALSE,DATE(YEAR($AD772),MONTH($AD772),1),DATE(YEAR($AE772),MONTH($AE772),28)),0)</f>
      </c>
      <c r="AI772" s="18">
        <f>IFERROR(_xlfn.BETA.DIST(DATE(YEAR(AI$2),MONTH(AI$2),15),$AD$2,$AE$2,FALSE,DATE(YEAR($AD772),MONTH($AD772),1),DATE(YEAR($AE772),MONTH($AE772),28)),0)</f>
      </c>
      <c r="AJ772" s="18">
        <f>IFERROR(_xlfn.BETA.DIST(DATE(YEAR(AJ$2),MONTH(AJ$2),15),$AD$2,$AE$2,FALSE,DATE(YEAR($AD772),MONTH($AD772),1),DATE(YEAR($AE772),MONTH($AE772),28)),0)</f>
      </c>
      <c r="AK772" s="18">
        <f>IFERROR(_xlfn.BETA.DIST(DATE(YEAR(AK$2),MONTH(AK$2),15),$AD$2,$AE$2,FALSE,DATE(YEAR($AD772),MONTH($AD772),1),DATE(YEAR($AE772),MONTH($AE772),28)),0)</f>
      </c>
      <c r="AL772" s="18">
        <f>IFERROR(_xlfn.BETA.DIST(DATE(YEAR(AL$2),MONTH(AL$2),15),$AD$2,$AE$2,FALSE,DATE(YEAR($AD772),MONTH($AD772),1),DATE(YEAR($AE772),MONTH($AE772),28)),0)</f>
      </c>
      <c r="AM772" s="18">
        <f>IFERROR(_xlfn.BETA.DIST(DATE(YEAR(AM$2),MONTH(AM$2),15),$AD$2,$AE$2,FALSE,DATE(YEAR($AD772),MONTH($AD772),1),DATE(YEAR($AE772),MONTH($AE772),28)),0)</f>
      </c>
      <c r="AN772" s="18">
        <f>IFERROR(_xlfn.BETA.DIST(DATE(YEAR(AN$2),MONTH(AN$2),15),$AD$2,$AE$2,FALSE,DATE(YEAR($AD772),MONTH($AD772),1),DATE(YEAR($AE772),MONTH($AE772),28)),0)</f>
      </c>
      <c r="AO772" s="18">
        <f>IFERROR(_xlfn.BETA.DIST(DATE(YEAR(AO$2),MONTH(AO$2),15),$AD$2,$AE$2,FALSE,DATE(YEAR($AD772),MONTH($AD772),1),DATE(YEAR($AE772),MONTH($AE772),28)),0)</f>
      </c>
      <c r="AP772" s="18">
        <f>IFERROR(_xlfn.BETA.DIST(DATE(YEAR(AP$2),MONTH(AP$2),15),$AD$2,$AE$2,FALSE,DATE(YEAR($AD772),MONTH($AD772),1),DATE(YEAR($AE772),MONTH($AE772),28)),0)</f>
      </c>
      <c r="AQ772" s="18">
        <f>IFERROR(_xlfn.BETA.DIST(DATE(YEAR(AQ$2),MONTH(AQ$2),15),$AD$2,$AE$2,FALSE,DATE(YEAR($AD772),MONTH($AD772),1),DATE(YEAR($AE772),MONTH($AE772),28)),0)</f>
      </c>
      <c r="AR772" s="18">
        <f>IFERROR(_xlfn.BETA.DIST(DATE(YEAR(AR$2),MONTH(AR$2),15),$AD$2,$AE$2,FALSE,DATE(YEAR($AD772),MONTH($AD772),1),DATE(YEAR($AE772),MONTH($AE772),28)),0)</f>
      </c>
      <c r="AS772" s="18">
        <f>IFERROR(_xlfn.BETA.DIST(DATE(YEAR(AS$2),MONTH(AS$2),15),$AD$2,$AE$2,FALSE,DATE(YEAR($AD772),MONTH($AD772),1),DATE(YEAR($AE772),MONTH($AE772),28)),0)</f>
      </c>
      <c r="AT772" s="18">
        <f>IFERROR(_xlfn.BETA.DIST(DATE(YEAR(AT$2),MONTH(AT$2),15),$AD$2,$AE$2,FALSE,DATE(YEAR($AD772),MONTH($AD772),1),DATE(YEAR($AE772),MONTH($AE772),28)),0)</f>
      </c>
      <c r="AU772" s="18">
        <f>IFERROR(_xlfn.BETA.DIST(DATE(YEAR(AU$2),MONTH(AU$2),15),$AD$2,$AE$2,FALSE,DATE(YEAR($AD772),MONTH($AD772),1),DATE(YEAR($AE772),MONTH($AE772),28)),0)</f>
      </c>
      <c r="AV772" s="18">
        <f>SUM(AG772:AU772)</f>
      </c>
      <c r="AW772" s="18">
        <f>IF(J772&lt;&gt;0,J772,IF($AV772=0,0,AG772/$AV772*$Z772))</f>
      </c>
      <c r="AX772" s="18">
        <f>IF(K772&lt;&gt;0,K772,IF($AV772=0,0,AH772/$AV772*$Z772))</f>
      </c>
      <c r="AY772" s="18">
        <f>IF(L772&lt;&gt;0,L772,IF($AV772=0,0,AI772/$AV772*$Z772))</f>
      </c>
      <c r="AZ772" s="18">
        <f>IF(M772&lt;&gt;0,M772,IF($AV772=0,0,AJ772/$AV772*$Z772))</f>
      </c>
      <c r="BA772" s="18">
        <f>IF(N772&lt;&gt;0,N772,IF($AV772=0,0,AK772/$AV772*$Z772))</f>
      </c>
      <c r="BB772" s="18">
        <f>IF(O772&lt;&gt;0,O772,IF($AV772=0,0,AL772/$AV772*$Z772))</f>
      </c>
      <c r="BC772" s="18">
        <f>IF(P772&lt;&gt;0,P772,IF($AV772=0,0,AM772/$AV772*$Z772))</f>
      </c>
      <c r="BD772" s="18">
        <f>IF(Q772&lt;&gt;0,Q772,IF($AV772=0,0,AN772/$AV772*$Z772))</f>
      </c>
      <c r="BE772" s="18">
        <f>IF(R772&lt;&gt;0,R772,IF($AV772=0,0,AO772/$AV772*$Z772))</f>
      </c>
      <c r="BF772" s="18">
        <f>IF(S772&lt;&gt;0,S772,IF($AV772=0,0,AP772/$AV772*$Z772))</f>
      </c>
      <c r="BG772" s="18">
        <f>IF(T772&lt;&gt;0,T772,IF($AV772=0,0,AQ772/$AV772*$Z772))</f>
      </c>
      <c r="BH772" s="18">
        <f>IF(U772&lt;&gt;0,U772,IF($AV772=0,0,AR772/$AV772*$Z772))</f>
      </c>
      <c r="BI772" s="18">
        <f>IF(V772&lt;&gt;0,V772,IF($AV772=0,0,AS772/$AV772*$Z772))</f>
      </c>
      <c r="BJ772" s="18">
        <f>IF(W772&lt;&gt;0,W772,IF($AV772=0,0,AT772/$AV772*$Z772))</f>
      </c>
      <c r="BK772" s="18">
        <f>IF(X772&lt;&gt;0,X772,IF($AV772=0,0,AU772/$AV772*$Z772))</f>
      </c>
      <c r="BL772" s="18">
        <f>SUM(AW772:BK772)</f>
      </c>
      <c r="BM772" s="18">
        <f>I772-BL772</f>
      </c>
    </row>
    <row r="773" outlineLevel="4">
      <c r="A773" s="5" t="str">
        <v>14.8.01</v>
      </c>
      <c r="B773" s="5" t="str">
        <v/>
      </c>
      <c r="C773" s="5" t="str">
        <v>BSPRELGENCP13</v>
      </c>
      <c r="D773" s="5" t="str">
        <v>BSPRELGENCP13</v>
      </c>
      <c r="E773" s="19">
        <f>IFERROR(_xlfn.XLOOKUP(F773,Assumptions!B:B,Assumptions!C:C),0)</f>
      </c>
      <c r="F773" s="5" t="str">
        <v>Site Delivery USD</v>
      </c>
      <c r="G773" s="5" t="str">
        <v/>
      </c>
      <c r="H773" s="18">
        <f>G771*E773</f>
      </c>
      <c r="I773" s="18">
        <f>H773*(1-0)</f>
      </c>
      <c r="J773" s="18">
        <v>0</v>
      </c>
      <c r="K773" s="18">
        <v>0</v>
      </c>
      <c r="L773" s="18">
        <v>0</v>
      </c>
      <c r="M773" s="18">
        <v>0</v>
      </c>
      <c r="N773" s="18">
        <v>0</v>
      </c>
      <c r="O773" s="18">
        <v>0</v>
      </c>
      <c r="P773" s="18">
        <v>0</v>
      </c>
      <c r="Q773" s="18">
        <v>0</v>
      </c>
      <c r="R773" s="18">
        <v>0</v>
      </c>
      <c r="S773" s="18">
        <v>0</v>
      </c>
      <c r="T773" s="18">
        <v>0</v>
      </c>
      <c r="U773" s="18">
        <v>0</v>
      </c>
      <c r="V773" s="18">
        <v>0</v>
      </c>
      <c r="W773" s="18">
        <v>0</v>
      </c>
      <c r="X773" s="18">
        <v>0</v>
      </c>
      <c r="Y773" s="18">
        <f>SUM(J773:X773)</f>
      </c>
      <c r="Z773" s="18">
        <f>I773-Y773</f>
      </c>
      <c r="AA773" s="20">
        <v>46295</v>
      </c>
      <c r="AB773" s="20">
        <v>46295</v>
      </c>
      <c r="AC773" s="18">
        <f>IFERROR(_xlfn.XLOOKUP(F773,Assumptions!B:B,Assumptions!D:D),0)</f>
      </c>
      <c r="AD773" s="20">
        <f>AA773+AC773</f>
      </c>
      <c r="AE773" s="20">
        <f>AC773+AB773</f>
      </c>
      <c r="AF773" s="5" t="str">
        <v/>
      </c>
      <c r="AG773" s="18">
        <f>IFERROR(_xlfn.BETA.DIST(DATE(YEAR(AG$2),MONTH(AG$2),15),$AD$2,$AE$2,FALSE,DATE(YEAR($AD773),MONTH($AD773),1),DATE(YEAR($AE773),MONTH($AE773),28)),0)</f>
      </c>
      <c r="AH773" s="18">
        <f>IFERROR(_xlfn.BETA.DIST(DATE(YEAR(AH$2),MONTH(AH$2),15),$AD$2,$AE$2,FALSE,DATE(YEAR($AD773),MONTH($AD773),1),DATE(YEAR($AE773),MONTH($AE773),28)),0)</f>
      </c>
      <c r="AI773" s="18">
        <f>IFERROR(_xlfn.BETA.DIST(DATE(YEAR(AI$2),MONTH(AI$2),15),$AD$2,$AE$2,FALSE,DATE(YEAR($AD773),MONTH($AD773),1),DATE(YEAR($AE773),MONTH($AE773),28)),0)</f>
      </c>
      <c r="AJ773" s="18">
        <f>IFERROR(_xlfn.BETA.DIST(DATE(YEAR(AJ$2),MONTH(AJ$2),15),$AD$2,$AE$2,FALSE,DATE(YEAR($AD773),MONTH($AD773),1),DATE(YEAR($AE773),MONTH($AE773),28)),0)</f>
      </c>
      <c r="AK773" s="18">
        <f>IFERROR(_xlfn.BETA.DIST(DATE(YEAR(AK$2),MONTH(AK$2),15),$AD$2,$AE$2,FALSE,DATE(YEAR($AD773),MONTH($AD773),1),DATE(YEAR($AE773),MONTH($AE773),28)),0)</f>
      </c>
      <c r="AL773" s="18">
        <f>IFERROR(_xlfn.BETA.DIST(DATE(YEAR(AL$2),MONTH(AL$2),15),$AD$2,$AE$2,FALSE,DATE(YEAR($AD773),MONTH($AD773),1),DATE(YEAR($AE773),MONTH($AE773),28)),0)</f>
      </c>
      <c r="AM773" s="18">
        <f>IFERROR(_xlfn.BETA.DIST(DATE(YEAR(AM$2),MONTH(AM$2),15),$AD$2,$AE$2,FALSE,DATE(YEAR($AD773),MONTH($AD773),1),DATE(YEAR($AE773),MONTH($AE773),28)),0)</f>
      </c>
      <c r="AN773" s="18">
        <f>IFERROR(_xlfn.BETA.DIST(DATE(YEAR(AN$2),MONTH(AN$2),15),$AD$2,$AE$2,FALSE,DATE(YEAR($AD773),MONTH($AD773),1),DATE(YEAR($AE773),MONTH($AE773),28)),0)</f>
      </c>
      <c r="AO773" s="18">
        <f>IFERROR(_xlfn.BETA.DIST(DATE(YEAR(AO$2),MONTH(AO$2),15),$AD$2,$AE$2,FALSE,DATE(YEAR($AD773),MONTH($AD773),1),DATE(YEAR($AE773),MONTH($AE773),28)),0)</f>
      </c>
      <c r="AP773" s="18">
        <f>IFERROR(_xlfn.BETA.DIST(DATE(YEAR(AP$2),MONTH(AP$2),15),$AD$2,$AE$2,FALSE,DATE(YEAR($AD773),MONTH($AD773),1),DATE(YEAR($AE773),MONTH($AE773),28)),0)</f>
      </c>
      <c r="AQ773" s="18">
        <f>IFERROR(_xlfn.BETA.DIST(DATE(YEAR(AQ$2),MONTH(AQ$2),15),$AD$2,$AE$2,FALSE,DATE(YEAR($AD773),MONTH($AD773),1),DATE(YEAR($AE773),MONTH($AE773),28)),0)</f>
      </c>
      <c r="AR773" s="18">
        <f>IFERROR(_xlfn.BETA.DIST(DATE(YEAR(AR$2),MONTH(AR$2),15),$AD$2,$AE$2,FALSE,DATE(YEAR($AD773),MONTH($AD773),1),DATE(YEAR($AE773),MONTH($AE773),28)),0)</f>
      </c>
      <c r="AS773" s="18">
        <f>IFERROR(_xlfn.BETA.DIST(DATE(YEAR(AS$2),MONTH(AS$2),15),$AD$2,$AE$2,FALSE,DATE(YEAR($AD773),MONTH($AD773),1),DATE(YEAR($AE773),MONTH($AE773),28)),0)</f>
      </c>
      <c r="AT773" s="18">
        <f>IFERROR(_xlfn.BETA.DIST(DATE(YEAR(AT$2),MONTH(AT$2),15),$AD$2,$AE$2,FALSE,DATE(YEAR($AD773),MONTH($AD773),1),DATE(YEAR($AE773),MONTH($AE773),28)),0)</f>
      </c>
      <c r="AU773" s="18">
        <f>IFERROR(_xlfn.BETA.DIST(DATE(YEAR(AU$2),MONTH(AU$2),15),$AD$2,$AE$2,FALSE,DATE(YEAR($AD773),MONTH($AD773),1),DATE(YEAR($AE773),MONTH($AE773),28)),0)</f>
      </c>
      <c r="AV773" s="18">
        <f>SUM(AG773:AU773)</f>
      </c>
      <c r="AW773" s="18">
        <f>IF(J773&lt;&gt;0,J773,IF($AV773=0,0,AG773/$AV773*$Z773))</f>
      </c>
      <c r="AX773" s="18">
        <f>IF(K773&lt;&gt;0,K773,IF($AV773=0,0,AH773/$AV773*$Z773))</f>
      </c>
      <c r="AY773" s="18">
        <f>IF(L773&lt;&gt;0,L773,IF($AV773=0,0,AI773/$AV773*$Z773))</f>
      </c>
      <c r="AZ773" s="18">
        <f>IF(M773&lt;&gt;0,M773,IF($AV773=0,0,AJ773/$AV773*$Z773))</f>
      </c>
      <c r="BA773" s="18">
        <f>IF(N773&lt;&gt;0,N773,IF($AV773=0,0,AK773/$AV773*$Z773))</f>
      </c>
      <c r="BB773" s="18">
        <f>IF(O773&lt;&gt;0,O773,IF($AV773=0,0,AL773/$AV773*$Z773))</f>
      </c>
      <c r="BC773" s="18">
        <f>IF(P773&lt;&gt;0,P773,IF($AV773=0,0,AM773/$AV773*$Z773))</f>
      </c>
      <c r="BD773" s="18">
        <f>IF(Q773&lt;&gt;0,Q773,IF($AV773=0,0,AN773/$AV773*$Z773))</f>
      </c>
      <c r="BE773" s="18">
        <f>IF(R773&lt;&gt;0,R773,IF($AV773=0,0,AO773/$AV773*$Z773))</f>
      </c>
      <c r="BF773" s="18">
        <f>IF(S773&lt;&gt;0,S773,IF($AV773=0,0,AP773/$AV773*$Z773))</f>
      </c>
      <c r="BG773" s="18">
        <f>IF(T773&lt;&gt;0,T773,IF($AV773=0,0,AQ773/$AV773*$Z773))</f>
      </c>
      <c r="BH773" s="18">
        <f>IF(U773&lt;&gt;0,U773,IF($AV773=0,0,AR773/$AV773*$Z773))</f>
      </c>
      <c r="BI773" s="18">
        <f>IF(V773&lt;&gt;0,V773,IF($AV773=0,0,AS773/$AV773*$Z773))</f>
      </c>
      <c r="BJ773" s="18">
        <f>IF(W773&lt;&gt;0,W773,IF($AV773=0,0,AT773/$AV773*$Z773))</f>
      </c>
      <c r="BK773" s="18">
        <f>IF(X773&lt;&gt;0,X773,IF($AV773=0,0,AU773/$AV773*$Z773))</f>
      </c>
      <c r="BL773" s="18">
        <f>SUM(AW773:BK773)</f>
      </c>
      <c r="BM773" s="18">
        <f>I773-BL773</f>
      </c>
    </row>
    <row r="774" outlineLevel="4">
      <c r="A774" s="5" t="str">
        <v>14.8.01</v>
      </c>
      <c r="B774" s="5" t="str">
        <v/>
      </c>
      <c r="C774" s="5" t="str">
        <v>BSKDGNGENGR07</v>
      </c>
      <c r="D774" s="5" t="str">
        <v>BSKDGNGENGR07</v>
      </c>
      <c r="E774" s="19">
        <f>IFERROR(_xlfn.XLOOKUP(F774,Assumptions!B:B,Assumptions!C:C),0)</f>
      </c>
      <c r="F774" s="5" t="str">
        <v>Retention</v>
      </c>
      <c r="G774" s="5" t="str">
        <v/>
      </c>
      <c r="H774" s="18">
        <f>G771*E774</f>
      </c>
      <c r="I774" s="18">
        <f>H774*(1-0)</f>
      </c>
      <c r="J774" s="18">
        <v>0</v>
      </c>
      <c r="K774" s="18">
        <v>0</v>
      </c>
      <c r="L774" s="18">
        <v>0</v>
      </c>
      <c r="M774" s="18">
        <v>0</v>
      </c>
      <c r="N774" s="18">
        <v>0</v>
      </c>
      <c r="O774" s="18">
        <v>0</v>
      </c>
      <c r="P774" s="18">
        <v>0</v>
      </c>
      <c r="Q774" s="18">
        <v>0</v>
      </c>
      <c r="R774" s="18">
        <v>0</v>
      </c>
      <c r="S774" s="18">
        <v>0</v>
      </c>
      <c r="T774" s="18">
        <v>0</v>
      </c>
      <c r="U774" s="18">
        <v>0</v>
      </c>
      <c r="V774" s="18">
        <v>0</v>
      </c>
      <c r="W774" s="18">
        <v>0</v>
      </c>
      <c r="X774" s="18">
        <v>0</v>
      </c>
      <c r="Y774" s="18">
        <f>SUM(J774:X774)</f>
      </c>
      <c r="Z774" s="18">
        <f>I774-Y774</f>
      </c>
      <c r="AA774" s="20">
        <v>46483</v>
      </c>
      <c r="AB774" s="20">
        <v>46483</v>
      </c>
      <c r="AC774" s="18">
        <f>IFERROR(_xlfn.XLOOKUP(F774,Assumptions!B:B,Assumptions!D:D),0)</f>
      </c>
      <c r="AD774" s="20">
        <f>AA774+AC774</f>
      </c>
      <c r="AE774" s="20">
        <f>AC774+AB774</f>
      </c>
      <c r="AF774" s="5" t="str">
        <v/>
      </c>
      <c r="AG774" s="18">
        <f>IFERROR(_xlfn.BETA.DIST(DATE(YEAR(AG$2),MONTH(AG$2),15),$AD$2,$AE$2,FALSE,DATE(YEAR($AD774),MONTH($AD774),1),DATE(YEAR($AE774),MONTH($AE774),28)),0)</f>
      </c>
      <c r="AH774" s="18">
        <f>IFERROR(_xlfn.BETA.DIST(DATE(YEAR(AH$2),MONTH(AH$2),15),$AD$2,$AE$2,FALSE,DATE(YEAR($AD774),MONTH($AD774),1),DATE(YEAR($AE774),MONTH($AE774),28)),0)</f>
      </c>
      <c r="AI774" s="18">
        <f>IFERROR(_xlfn.BETA.DIST(DATE(YEAR(AI$2),MONTH(AI$2),15),$AD$2,$AE$2,FALSE,DATE(YEAR($AD774),MONTH($AD774),1),DATE(YEAR($AE774),MONTH($AE774),28)),0)</f>
      </c>
      <c r="AJ774" s="18">
        <f>IFERROR(_xlfn.BETA.DIST(DATE(YEAR(AJ$2),MONTH(AJ$2),15),$AD$2,$AE$2,FALSE,DATE(YEAR($AD774),MONTH($AD774),1),DATE(YEAR($AE774),MONTH($AE774),28)),0)</f>
      </c>
      <c r="AK774" s="18">
        <f>IFERROR(_xlfn.BETA.DIST(DATE(YEAR(AK$2),MONTH(AK$2),15),$AD$2,$AE$2,FALSE,DATE(YEAR($AD774),MONTH($AD774),1),DATE(YEAR($AE774),MONTH($AE774),28)),0)</f>
      </c>
      <c r="AL774" s="18">
        <f>IFERROR(_xlfn.BETA.DIST(DATE(YEAR(AL$2),MONTH(AL$2),15),$AD$2,$AE$2,FALSE,DATE(YEAR($AD774),MONTH($AD774),1),DATE(YEAR($AE774),MONTH($AE774),28)),0)</f>
      </c>
      <c r="AM774" s="18">
        <f>IFERROR(_xlfn.BETA.DIST(DATE(YEAR(AM$2),MONTH(AM$2),15),$AD$2,$AE$2,FALSE,DATE(YEAR($AD774),MONTH($AD774),1),DATE(YEAR($AE774),MONTH($AE774),28)),0)</f>
      </c>
      <c r="AN774" s="18">
        <f>IFERROR(_xlfn.BETA.DIST(DATE(YEAR(AN$2),MONTH(AN$2),15),$AD$2,$AE$2,FALSE,DATE(YEAR($AD774),MONTH($AD774),1),DATE(YEAR($AE774),MONTH($AE774),28)),0)</f>
      </c>
      <c r="AO774" s="18">
        <f>IFERROR(_xlfn.BETA.DIST(DATE(YEAR(AO$2),MONTH(AO$2),15),$AD$2,$AE$2,FALSE,DATE(YEAR($AD774),MONTH($AD774),1),DATE(YEAR($AE774),MONTH($AE774),28)),0)</f>
      </c>
      <c r="AP774" s="18">
        <f>IFERROR(_xlfn.BETA.DIST(DATE(YEAR(AP$2),MONTH(AP$2),15),$AD$2,$AE$2,FALSE,DATE(YEAR($AD774),MONTH($AD774),1),DATE(YEAR($AE774),MONTH($AE774),28)),0)</f>
      </c>
      <c r="AQ774" s="18">
        <f>IFERROR(_xlfn.BETA.DIST(DATE(YEAR(AQ$2),MONTH(AQ$2),15),$AD$2,$AE$2,FALSE,DATE(YEAR($AD774),MONTH($AD774),1),DATE(YEAR($AE774),MONTH($AE774),28)),0)</f>
      </c>
      <c r="AR774" s="18">
        <f>IFERROR(_xlfn.BETA.DIST(DATE(YEAR(AR$2),MONTH(AR$2),15),$AD$2,$AE$2,FALSE,DATE(YEAR($AD774),MONTH($AD774),1),DATE(YEAR($AE774),MONTH($AE774),28)),0)</f>
      </c>
      <c r="AS774" s="18">
        <f>IFERROR(_xlfn.BETA.DIST(DATE(YEAR(AS$2),MONTH(AS$2),15),$AD$2,$AE$2,FALSE,DATE(YEAR($AD774),MONTH($AD774),1),DATE(YEAR($AE774),MONTH($AE774),28)),0)</f>
      </c>
      <c r="AT774" s="18">
        <f>IFERROR(_xlfn.BETA.DIST(DATE(YEAR(AT$2),MONTH(AT$2),15),$AD$2,$AE$2,FALSE,DATE(YEAR($AD774),MONTH($AD774),1),DATE(YEAR($AE774),MONTH($AE774),28)),0)</f>
      </c>
      <c r="AU774" s="18">
        <f>IFERROR(_xlfn.BETA.DIST(DATE(YEAR(AU$2),MONTH(AU$2),15),$AD$2,$AE$2,FALSE,DATE(YEAR($AD774),MONTH($AD774),1),DATE(YEAR($AE774),MONTH($AE774),28)),0)</f>
      </c>
      <c r="AV774" s="18">
        <f>SUM(AG774:AU774)</f>
      </c>
      <c r="AW774" s="18">
        <f>IF(J774&lt;&gt;0,J774,IF($AV774=0,0,AG774/$AV774*$Z774))</f>
      </c>
      <c r="AX774" s="18">
        <f>IF(K774&lt;&gt;0,K774,IF($AV774=0,0,AH774/$AV774*$Z774))</f>
      </c>
      <c r="AY774" s="18">
        <f>IF(L774&lt;&gt;0,L774,IF($AV774=0,0,AI774/$AV774*$Z774))</f>
      </c>
      <c r="AZ774" s="18">
        <f>IF(M774&lt;&gt;0,M774,IF($AV774=0,0,AJ774/$AV774*$Z774))</f>
      </c>
      <c r="BA774" s="18">
        <f>IF(N774&lt;&gt;0,N774,IF($AV774=0,0,AK774/$AV774*$Z774))</f>
      </c>
      <c r="BB774" s="18">
        <f>IF(O774&lt;&gt;0,O774,IF($AV774=0,0,AL774/$AV774*$Z774))</f>
      </c>
      <c r="BC774" s="18">
        <f>IF(P774&lt;&gt;0,P774,IF($AV774=0,0,AM774/$AV774*$Z774))</f>
      </c>
      <c r="BD774" s="18">
        <f>IF(Q774&lt;&gt;0,Q774,IF($AV774=0,0,AN774/$AV774*$Z774))</f>
      </c>
      <c r="BE774" s="18">
        <f>IF(R774&lt;&gt;0,R774,IF($AV774=0,0,AO774/$AV774*$Z774))</f>
      </c>
      <c r="BF774" s="18">
        <f>IF(S774&lt;&gt;0,S774,IF($AV774=0,0,AP774/$AV774*$Z774))</f>
      </c>
      <c r="BG774" s="18">
        <f>IF(T774&lt;&gt;0,T774,IF($AV774=0,0,AQ774/$AV774*$Z774))</f>
      </c>
      <c r="BH774" s="18">
        <f>IF(U774&lt;&gt;0,U774,IF($AV774=0,0,AR774/$AV774*$Z774))</f>
      </c>
      <c r="BI774" s="18">
        <f>IF(V774&lt;&gt;0,V774,IF($AV774=0,0,AS774/$AV774*$Z774))</f>
      </c>
      <c r="BJ774" s="18">
        <f>IF(W774&lt;&gt;0,W774,IF($AV774=0,0,AT774/$AV774*$Z774))</f>
      </c>
      <c r="BK774" s="18">
        <f>IF(X774&lt;&gt;0,X774,IF($AV774=0,0,AU774/$AV774*$Z774))</f>
      </c>
      <c r="BL774" s="18">
        <f>SUM(AW774:BK774)</f>
      </c>
      <c r="BM774" s="18">
        <f>I774-BL774</f>
      </c>
    </row>
    <row r="775" outlineLevel="3">
      <c r="A775" s="17" t="str">
        <v>14.8.11</v>
      </c>
      <c r="B775" s="17" t="str">
        <v/>
      </c>
      <c r="C775" s="17" t="str">
        <v/>
      </c>
      <c r="D775" s="17" t="str">
        <v/>
      </c>
      <c r="E775" s="17" t="str">
        <v>14.8.11</v>
      </c>
      <c r="F775" s="17" t="str">
        <v>The Contractor shall submit at least 10% spare parts from interfacing cables (optical &amp; electrical), etc.</v>
      </c>
      <c r="G775" s="17">
        <v>467.49</v>
      </c>
      <c r="H775" s="17" t="str">
        <v/>
      </c>
      <c r="I775" s="17" t="str">
        <v/>
      </c>
      <c r="J775" s="17" t="str">
        <v/>
      </c>
      <c r="K775" s="17" t="str">
        <v/>
      </c>
      <c r="L775" s="17" t="str">
        <v/>
      </c>
      <c r="M775" s="17" t="str">
        <v/>
      </c>
      <c r="N775" s="17" t="str">
        <v/>
      </c>
      <c r="O775" s="17" t="str">
        <v/>
      </c>
      <c r="P775" s="17" t="str">
        <v/>
      </c>
      <c r="Q775" s="17" t="str">
        <v/>
      </c>
      <c r="R775" s="17" t="str">
        <v/>
      </c>
      <c r="S775" s="17" t="str">
        <v/>
      </c>
      <c r="T775" s="17" t="str">
        <v/>
      </c>
      <c r="U775" s="17" t="str">
        <v/>
      </c>
      <c r="V775" s="17" t="str">
        <v/>
      </c>
      <c r="W775" s="17" t="str">
        <v/>
      </c>
      <c r="X775" s="17" t="str">
        <v/>
      </c>
      <c r="Y775" s="17" t="str">
        <v/>
      </c>
      <c r="Z775" s="17" t="str">
        <v/>
      </c>
      <c r="AA775" s="17" t="str">
        <v/>
      </c>
      <c r="AB775" s="17" t="str">
        <v/>
      </c>
      <c r="AC775" s="17" t="str">
        <v/>
      </c>
      <c r="AD775" s="17" t="str">
        <v/>
      </c>
      <c r="AE775" s="17" t="str">
        <v/>
      </c>
      <c r="AF775" s="5" t="str">
        <v/>
      </c>
      <c r="AG775" s="18">
        <f>IFERROR(_xlfn.BETA.DIST(DATE(YEAR(AG$2),MONTH(AG$2),15),$AD$2,$AE$2,FALSE,DATE(YEAR($AD775),MONTH($AD775),1),DATE(YEAR($AE775),MONTH($AE775),28)),0)</f>
      </c>
      <c r="AH775" s="18">
        <f>IFERROR(_xlfn.BETA.DIST(DATE(YEAR(AH$2),MONTH(AH$2),15),$AD$2,$AE$2,FALSE,DATE(YEAR($AD775),MONTH($AD775),1),DATE(YEAR($AE775),MONTH($AE775),28)),0)</f>
      </c>
      <c r="AI775" s="18">
        <f>IFERROR(_xlfn.BETA.DIST(DATE(YEAR(AI$2),MONTH(AI$2),15),$AD$2,$AE$2,FALSE,DATE(YEAR($AD775),MONTH($AD775),1),DATE(YEAR($AE775),MONTH($AE775),28)),0)</f>
      </c>
      <c r="AJ775" s="18">
        <f>IFERROR(_xlfn.BETA.DIST(DATE(YEAR(AJ$2),MONTH(AJ$2),15),$AD$2,$AE$2,FALSE,DATE(YEAR($AD775),MONTH($AD775),1),DATE(YEAR($AE775),MONTH($AE775),28)),0)</f>
      </c>
      <c r="AK775" s="18">
        <f>IFERROR(_xlfn.BETA.DIST(DATE(YEAR(AK$2),MONTH(AK$2),15),$AD$2,$AE$2,FALSE,DATE(YEAR($AD775),MONTH($AD775),1),DATE(YEAR($AE775),MONTH($AE775),28)),0)</f>
      </c>
      <c r="AL775" s="18">
        <f>IFERROR(_xlfn.BETA.DIST(DATE(YEAR(AL$2),MONTH(AL$2),15),$AD$2,$AE$2,FALSE,DATE(YEAR($AD775),MONTH($AD775),1),DATE(YEAR($AE775),MONTH($AE775),28)),0)</f>
      </c>
      <c r="AM775" s="18">
        <f>IFERROR(_xlfn.BETA.DIST(DATE(YEAR(AM$2),MONTH(AM$2),15),$AD$2,$AE$2,FALSE,DATE(YEAR($AD775),MONTH($AD775),1),DATE(YEAR($AE775),MONTH($AE775),28)),0)</f>
      </c>
      <c r="AN775" s="18">
        <f>IFERROR(_xlfn.BETA.DIST(DATE(YEAR(AN$2),MONTH(AN$2),15),$AD$2,$AE$2,FALSE,DATE(YEAR($AD775),MONTH($AD775),1),DATE(YEAR($AE775),MONTH($AE775),28)),0)</f>
      </c>
      <c r="AO775" s="18">
        <f>IFERROR(_xlfn.BETA.DIST(DATE(YEAR(AO$2),MONTH(AO$2),15),$AD$2,$AE$2,FALSE,DATE(YEAR($AD775),MONTH($AD775),1),DATE(YEAR($AE775),MONTH($AE775),28)),0)</f>
      </c>
      <c r="AP775" s="18">
        <f>IFERROR(_xlfn.BETA.DIST(DATE(YEAR(AP$2),MONTH(AP$2),15),$AD$2,$AE$2,FALSE,DATE(YEAR($AD775),MONTH($AD775),1),DATE(YEAR($AE775),MONTH($AE775),28)),0)</f>
      </c>
      <c r="AQ775" s="18">
        <f>IFERROR(_xlfn.BETA.DIST(DATE(YEAR(AQ$2),MONTH(AQ$2),15),$AD$2,$AE$2,FALSE,DATE(YEAR($AD775),MONTH($AD775),1),DATE(YEAR($AE775),MONTH($AE775),28)),0)</f>
      </c>
      <c r="AR775" s="18">
        <f>IFERROR(_xlfn.BETA.DIST(DATE(YEAR(AR$2),MONTH(AR$2),15),$AD$2,$AE$2,FALSE,DATE(YEAR($AD775),MONTH($AD775),1),DATE(YEAR($AE775),MONTH($AE775),28)),0)</f>
      </c>
      <c r="AS775" s="18">
        <f>IFERROR(_xlfn.BETA.DIST(DATE(YEAR(AS$2),MONTH(AS$2),15),$AD$2,$AE$2,FALSE,DATE(YEAR($AD775),MONTH($AD775),1),DATE(YEAR($AE775),MONTH($AE775),28)),0)</f>
      </c>
      <c r="AT775" s="18">
        <f>IFERROR(_xlfn.BETA.DIST(DATE(YEAR(AT$2),MONTH(AT$2),15),$AD$2,$AE$2,FALSE,DATE(YEAR($AD775),MONTH($AD775),1),DATE(YEAR($AE775),MONTH($AE775),28)),0)</f>
      </c>
      <c r="AU775" s="18">
        <f>IFERROR(_xlfn.BETA.DIST(DATE(YEAR(AU$2),MONTH(AU$2),15),$AD$2,$AE$2,FALSE,DATE(YEAR($AD775),MONTH($AD775),1),DATE(YEAR($AE775),MONTH($AE775),28)),0)</f>
      </c>
      <c r="AV775" s="18">
        <f>SUM(AG775:AU775)</f>
      </c>
      <c r="AW775" s="18">
        <f>IF(J775&lt;&gt;0,J775,IF($AV775=0,0,AG775/$AV775*$Z775))</f>
      </c>
      <c r="AX775" s="18">
        <f>IF(K775&lt;&gt;0,K775,IF($AV775=0,0,AH775/$AV775*$Z775))</f>
      </c>
      <c r="AY775" s="18">
        <f>IF(L775&lt;&gt;0,L775,IF($AV775=0,0,AI775/$AV775*$Z775))</f>
      </c>
      <c r="AZ775" s="18">
        <f>IF(M775&lt;&gt;0,M775,IF($AV775=0,0,AJ775/$AV775*$Z775))</f>
      </c>
      <c r="BA775" s="18">
        <f>IF(N775&lt;&gt;0,N775,IF($AV775=0,0,AK775/$AV775*$Z775))</f>
      </c>
      <c r="BB775" s="18">
        <f>IF(O775&lt;&gt;0,O775,IF($AV775=0,0,AL775/$AV775*$Z775))</f>
      </c>
      <c r="BC775" s="18">
        <f>IF(P775&lt;&gt;0,P775,IF($AV775=0,0,AM775/$AV775*$Z775))</f>
      </c>
      <c r="BD775" s="18">
        <f>IF(Q775&lt;&gt;0,Q775,IF($AV775=0,0,AN775/$AV775*$Z775))</f>
      </c>
      <c r="BE775" s="18">
        <f>IF(R775&lt;&gt;0,R775,IF($AV775=0,0,AO775/$AV775*$Z775))</f>
      </c>
      <c r="BF775" s="18">
        <f>IF(S775&lt;&gt;0,S775,IF($AV775=0,0,AP775/$AV775*$Z775))</f>
      </c>
      <c r="BG775" s="18">
        <f>IF(T775&lt;&gt;0,T775,IF($AV775=0,0,AQ775/$AV775*$Z775))</f>
      </c>
      <c r="BH775" s="18">
        <f>IF(U775&lt;&gt;0,U775,IF($AV775=0,0,AR775/$AV775*$Z775))</f>
      </c>
      <c r="BI775" s="18">
        <f>IF(V775&lt;&gt;0,V775,IF($AV775=0,0,AS775/$AV775*$Z775))</f>
      </c>
      <c r="BJ775" s="18">
        <f>IF(W775&lt;&gt;0,W775,IF($AV775=0,0,AT775/$AV775*$Z775))</f>
      </c>
      <c r="BK775" s="18">
        <f>IF(X775&lt;&gt;0,X775,IF($AV775=0,0,AU775/$AV775*$Z775))</f>
      </c>
      <c r="BL775" s="18">
        <f>SUM(AW775:BK775)</f>
      </c>
      <c r="BM775" s="17" t="str">
        <v/>
      </c>
    </row>
    <row r="776" outlineLevel="4">
      <c r="A776" s="5" t="str">
        <v>14.8.11</v>
      </c>
      <c r="B776" s="5" t="str">
        <v/>
      </c>
      <c r="C776" s="5" t="str">
        <v>BSKDGNGENGR05</v>
      </c>
      <c r="D776" s="5" t="str">
        <v>BSKDGNGENGR05</v>
      </c>
      <c r="E776" s="19">
        <f>IFERROR(_xlfn.XLOOKUP(F776,Assumptions!B:B,Assumptions!C:C),0)</f>
      </c>
      <c r="F776" s="5" t="str">
        <v>Advanced Payment</v>
      </c>
      <c r="G776" s="5" t="str">
        <v/>
      </c>
      <c r="H776" s="18">
        <f>G775*E776</f>
      </c>
      <c r="I776" s="18">
        <f>H776*(1-0)</f>
      </c>
      <c r="J776" s="18">
        <v>0</v>
      </c>
      <c r="K776" s="18">
        <v>0</v>
      </c>
      <c r="L776" s="18">
        <v>0</v>
      </c>
      <c r="M776" s="18">
        <v>0</v>
      </c>
      <c r="N776" s="18">
        <v>0</v>
      </c>
      <c r="O776" s="18">
        <v>0</v>
      </c>
      <c r="P776" s="18">
        <v>0</v>
      </c>
      <c r="Q776" s="18">
        <v>0</v>
      </c>
      <c r="R776" s="18">
        <v>0</v>
      </c>
      <c r="S776" s="18">
        <v>0</v>
      </c>
      <c r="T776" s="18">
        <v>0</v>
      </c>
      <c r="U776" s="18">
        <v>0</v>
      </c>
      <c r="V776" s="18">
        <v>0</v>
      </c>
      <c r="W776" s="18">
        <v>0</v>
      </c>
      <c r="X776" s="18">
        <v>0</v>
      </c>
      <c r="Y776" s="18">
        <f>SUM(J776:X776)</f>
      </c>
      <c r="Z776" s="18">
        <f>I776-Y776</f>
      </c>
      <c r="AA776" s="20">
        <v>46026</v>
      </c>
      <c r="AB776" s="20">
        <v>46026</v>
      </c>
      <c r="AC776" s="18">
        <f>IFERROR(_xlfn.XLOOKUP(F776,Assumptions!B:B,Assumptions!D:D),0)</f>
      </c>
      <c r="AD776" s="20">
        <f>AA776+AC776</f>
      </c>
      <c r="AE776" s="20">
        <f>AC776+AB776</f>
      </c>
      <c r="AF776" s="5" t="str">
        <v/>
      </c>
      <c r="AG776" s="18">
        <f>IFERROR(_xlfn.BETA.DIST(DATE(YEAR(AG$2),MONTH(AG$2),15),$AD$2,$AE$2,FALSE,DATE(YEAR($AD776),MONTH($AD776),1),DATE(YEAR($AE776),MONTH($AE776),28)),0)</f>
      </c>
      <c r="AH776" s="18">
        <f>IFERROR(_xlfn.BETA.DIST(DATE(YEAR(AH$2),MONTH(AH$2),15),$AD$2,$AE$2,FALSE,DATE(YEAR($AD776),MONTH($AD776),1),DATE(YEAR($AE776),MONTH($AE776),28)),0)</f>
      </c>
      <c r="AI776" s="18">
        <f>IFERROR(_xlfn.BETA.DIST(DATE(YEAR(AI$2),MONTH(AI$2),15),$AD$2,$AE$2,FALSE,DATE(YEAR($AD776),MONTH($AD776),1),DATE(YEAR($AE776),MONTH($AE776),28)),0)</f>
      </c>
      <c r="AJ776" s="18">
        <f>IFERROR(_xlfn.BETA.DIST(DATE(YEAR(AJ$2),MONTH(AJ$2),15),$AD$2,$AE$2,FALSE,DATE(YEAR($AD776),MONTH($AD776),1),DATE(YEAR($AE776),MONTH($AE776),28)),0)</f>
      </c>
      <c r="AK776" s="18">
        <f>IFERROR(_xlfn.BETA.DIST(DATE(YEAR(AK$2),MONTH(AK$2),15),$AD$2,$AE$2,FALSE,DATE(YEAR($AD776),MONTH($AD776),1),DATE(YEAR($AE776),MONTH($AE776),28)),0)</f>
      </c>
      <c r="AL776" s="18">
        <f>IFERROR(_xlfn.BETA.DIST(DATE(YEAR(AL$2),MONTH(AL$2),15),$AD$2,$AE$2,FALSE,DATE(YEAR($AD776),MONTH($AD776),1),DATE(YEAR($AE776),MONTH($AE776),28)),0)</f>
      </c>
      <c r="AM776" s="18">
        <f>IFERROR(_xlfn.BETA.DIST(DATE(YEAR(AM$2),MONTH(AM$2),15),$AD$2,$AE$2,FALSE,DATE(YEAR($AD776),MONTH($AD776),1),DATE(YEAR($AE776),MONTH($AE776),28)),0)</f>
      </c>
      <c r="AN776" s="18">
        <f>IFERROR(_xlfn.BETA.DIST(DATE(YEAR(AN$2),MONTH(AN$2),15),$AD$2,$AE$2,FALSE,DATE(YEAR($AD776),MONTH($AD776),1),DATE(YEAR($AE776),MONTH($AE776),28)),0)</f>
      </c>
      <c r="AO776" s="18">
        <f>IFERROR(_xlfn.BETA.DIST(DATE(YEAR(AO$2),MONTH(AO$2),15),$AD$2,$AE$2,FALSE,DATE(YEAR($AD776),MONTH($AD776),1),DATE(YEAR($AE776),MONTH($AE776),28)),0)</f>
      </c>
      <c r="AP776" s="18">
        <f>IFERROR(_xlfn.BETA.DIST(DATE(YEAR(AP$2),MONTH(AP$2),15),$AD$2,$AE$2,FALSE,DATE(YEAR($AD776),MONTH($AD776),1),DATE(YEAR($AE776),MONTH($AE776),28)),0)</f>
      </c>
      <c r="AQ776" s="18">
        <f>IFERROR(_xlfn.BETA.DIST(DATE(YEAR(AQ$2),MONTH(AQ$2),15),$AD$2,$AE$2,FALSE,DATE(YEAR($AD776),MONTH($AD776),1),DATE(YEAR($AE776),MONTH($AE776),28)),0)</f>
      </c>
      <c r="AR776" s="18">
        <f>IFERROR(_xlfn.BETA.DIST(DATE(YEAR(AR$2),MONTH(AR$2),15),$AD$2,$AE$2,FALSE,DATE(YEAR($AD776),MONTH($AD776),1),DATE(YEAR($AE776),MONTH($AE776),28)),0)</f>
      </c>
      <c r="AS776" s="18">
        <f>IFERROR(_xlfn.BETA.DIST(DATE(YEAR(AS$2),MONTH(AS$2),15),$AD$2,$AE$2,FALSE,DATE(YEAR($AD776),MONTH($AD776),1),DATE(YEAR($AE776),MONTH($AE776),28)),0)</f>
      </c>
      <c r="AT776" s="18">
        <f>IFERROR(_xlfn.BETA.DIST(DATE(YEAR(AT$2),MONTH(AT$2),15),$AD$2,$AE$2,FALSE,DATE(YEAR($AD776),MONTH($AD776),1),DATE(YEAR($AE776),MONTH($AE776),28)),0)</f>
      </c>
      <c r="AU776" s="18">
        <f>IFERROR(_xlfn.BETA.DIST(DATE(YEAR(AU$2),MONTH(AU$2),15),$AD$2,$AE$2,FALSE,DATE(YEAR($AD776),MONTH($AD776),1),DATE(YEAR($AE776),MONTH($AE776),28)),0)</f>
      </c>
      <c r="AV776" s="18">
        <f>SUM(AG776:AU776)</f>
      </c>
      <c r="AW776" s="18">
        <f>IF(J776&lt;&gt;0,J776,IF($AV776=0,0,AG776/$AV776*$Z776))</f>
      </c>
      <c r="AX776" s="18">
        <f>IF(K776&lt;&gt;0,K776,IF($AV776=0,0,AH776/$AV776*$Z776))</f>
      </c>
      <c r="AY776" s="18">
        <f>IF(L776&lt;&gt;0,L776,IF($AV776=0,0,AI776/$AV776*$Z776))</f>
      </c>
      <c r="AZ776" s="18">
        <f>IF(M776&lt;&gt;0,M776,IF($AV776=0,0,AJ776/$AV776*$Z776))</f>
      </c>
      <c r="BA776" s="18">
        <f>IF(N776&lt;&gt;0,N776,IF($AV776=0,0,AK776/$AV776*$Z776))</f>
      </c>
      <c r="BB776" s="18">
        <f>IF(O776&lt;&gt;0,O776,IF($AV776=0,0,AL776/$AV776*$Z776))</f>
      </c>
      <c r="BC776" s="18">
        <f>IF(P776&lt;&gt;0,P776,IF($AV776=0,0,AM776/$AV776*$Z776))</f>
      </c>
      <c r="BD776" s="18">
        <f>IF(Q776&lt;&gt;0,Q776,IF($AV776=0,0,AN776/$AV776*$Z776))</f>
      </c>
      <c r="BE776" s="18">
        <f>IF(R776&lt;&gt;0,R776,IF($AV776=0,0,AO776/$AV776*$Z776))</f>
      </c>
      <c r="BF776" s="18">
        <f>IF(S776&lt;&gt;0,S776,IF($AV776=0,0,AP776/$AV776*$Z776))</f>
      </c>
      <c r="BG776" s="18">
        <f>IF(T776&lt;&gt;0,T776,IF($AV776=0,0,AQ776/$AV776*$Z776))</f>
      </c>
      <c r="BH776" s="18">
        <f>IF(U776&lt;&gt;0,U776,IF($AV776=0,0,AR776/$AV776*$Z776))</f>
      </c>
      <c r="BI776" s="18">
        <f>IF(V776&lt;&gt;0,V776,IF($AV776=0,0,AS776/$AV776*$Z776))</f>
      </c>
      <c r="BJ776" s="18">
        <f>IF(W776&lt;&gt;0,W776,IF($AV776=0,0,AT776/$AV776*$Z776))</f>
      </c>
      <c r="BK776" s="18">
        <f>IF(X776&lt;&gt;0,X776,IF($AV776=0,0,AU776/$AV776*$Z776))</f>
      </c>
      <c r="BL776" s="18">
        <f>SUM(AW776:BK776)</f>
      </c>
      <c r="BM776" s="18">
        <f>I776-BL776</f>
      </c>
    </row>
    <row r="777" outlineLevel="4">
      <c r="A777" s="5" t="str">
        <v>14.8.11</v>
      </c>
      <c r="B777" s="5" t="str">
        <v/>
      </c>
      <c r="C777" s="5" t="str">
        <v>BSPRELGENCP13</v>
      </c>
      <c r="D777" s="5" t="str">
        <v>BSPRELGENCP13</v>
      </c>
      <c r="E777" s="19">
        <f>IFERROR(_xlfn.XLOOKUP(F777,Assumptions!B:B,Assumptions!C:C),0)</f>
      </c>
      <c r="F777" s="5" t="str">
        <v>Site Delivery USD</v>
      </c>
      <c r="G777" s="5" t="str">
        <v/>
      </c>
      <c r="H777" s="18">
        <f>G775*E777</f>
      </c>
      <c r="I777" s="18">
        <f>H777*(1-0)</f>
      </c>
      <c r="J777" s="18">
        <v>0</v>
      </c>
      <c r="K777" s="18">
        <v>0</v>
      </c>
      <c r="L777" s="18">
        <v>0</v>
      </c>
      <c r="M777" s="18">
        <v>0</v>
      </c>
      <c r="N777" s="18">
        <v>0</v>
      </c>
      <c r="O777" s="18">
        <v>0</v>
      </c>
      <c r="P777" s="18">
        <v>0</v>
      </c>
      <c r="Q777" s="18">
        <v>0</v>
      </c>
      <c r="R777" s="18">
        <v>0</v>
      </c>
      <c r="S777" s="18">
        <v>0</v>
      </c>
      <c r="T777" s="18">
        <v>0</v>
      </c>
      <c r="U777" s="18">
        <v>0</v>
      </c>
      <c r="V777" s="18">
        <v>0</v>
      </c>
      <c r="W777" s="18">
        <v>0</v>
      </c>
      <c r="X777" s="18">
        <v>0</v>
      </c>
      <c r="Y777" s="18">
        <f>SUM(J777:X777)</f>
      </c>
      <c r="Z777" s="18">
        <f>I777-Y777</f>
      </c>
      <c r="AA777" s="20">
        <v>46295</v>
      </c>
      <c r="AB777" s="20">
        <v>46295</v>
      </c>
      <c r="AC777" s="18">
        <f>IFERROR(_xlfn.XLOOKUP(F777,Assumptions!B:B,Assumptions!D:D),0)</f>
      </c>
      <c r="AD777" s="20">
        <f>AA777+AC777</f>
      </c>
      <c r="AE777" s="20">
        <f>AC777+AB777</f>
      </c>
      <c r="AF777" s="5" t="str">
        <v/>
      </c>
      <c r="AG777" s="18">
        <f>IFERROR(_xlfn.BETA.DIST(DATE(YEAR(AG$2),MONTH(AG$2),15),$AD$2,$AE$2,FALSE,DATE(YEAR($AD777),MONTH($AD777),1),DATE(YEAR($AE777),MONTH($AE777),28)),0)</f>
      </c>
      <c r="AH777" s="18">
        <f>IFERROR(_xlfn.BETA.DIST(DATE(YEAR(AH$2),MONTH(AH$2),15),$AD$2,$AE$2,FALSE,DATE(YEAR($AD777),MONTH($AD777),1),DATE(YEAR($AE777),MONTH($AE777),28)),0)</f>
      </c>
      <c r="AI777" s="18">
        <f>IFERROR(_xlfn.BETA.DIST(DATE(YEAR(AI$2),MONTH(AI$2),15),$AD$2,$AE$2,FALSE,DATE(YEAR($AD777),MONTH($AD777),1),DATE(YEAR($AE777),MONTH($AE777),28)),0)</f>
      </c>
      <c r="AJ777" s="18">
        <f>IFERROR(_xlfn.BETA.DIST(DATE(YEAR(AJ$2),MONTH(AJ$2),15),$AD$2,$AE$2,FALSE,DATE(YEAR($AD777),MONTH($AD777),1),DATE(YEAR($AE777),MONTH($AE777),28)),0)</f>
      </c>
      <c r="AK777" s="18">
        <f>IFERROR(_xlfn.BETA.DIST(DATE(YEAR(AK$2),MONTH(AK$2),15),$AD$2,$AE$2,FALSE,DATE(YEAR($AD777),MONTH($AD777),1),DATE(YEAR($AE777),MONTH($AE777),28)),0)</f>
      </c>
      <c r="AL777" s="18">
        <f>IFERROR(_xlfn.BETA.DIST(DATE(YEAR(AL$2),MONTH(AL$2),15),$AD$2,$AE$2,FALSE,DATE(YEAR($AD777),MONTH($AD777),1),DATE(YEAR($AE777),MONTH($AE777),28)),0)</f>
      </c>
      <c r="AM777" s="18">
        <f>IFERROR(_xlfn.BETA.DIST(DATE(YEAR(AM$2),MONTH(AM$2),15),$AD$2,$AE$2,FALSE,DATE(YEAR($AD777),MONTH($AD777),1),DATE(YEAR($AE777),MONTH($AE777),28)),0)</f>
      </c>
      <c r="AN777" s="18">
        <f>IFERROR(_xlfn.BETA.DIST(DATE(YEAR(AN$2),MONTH(AN$2),15),$AD$2,$AE$2,FALSE,DATE(YEAR($AD777),MONTH($AD777),1),DATE(YEAR($AE777),MONTH($AE777),28)),0)</f>
      </c>
      <c r="AO777" s="18">
        <f>IFERROR(_xlfn.BETA.DIST(DATE(YEAR(AO$2),MONTH(AO$2),15),$AD$2,$AE$2,FALSE,DATE(YEAR($AD777),MONTH($AD777),1),DATE(YEAR($AE777),MONTH($AE777),28)),0)</f>
      </c>
      <c r="AP777" s="18">
        <f>IFERROR(_xlfn.BETA.DIST(DATE(YEAR(AP$2),MONTH(AP$2),15),$AD$2,$AE$2,FALSE,DATE(YEAR($AD777),MONTH($AD777),1),DATE(YEAR($AE777),MONTH($AE777),28)),0)</f>
      </c>
      <c r="AQ777" s="18">
        <f>IFERROR(_xlfn.BETA.DIST(DATE(YEAR(AQ$2),MONTH(AQ$2),15),$AD$2,$AE$2,FALSE,DATE(YEAR($AD777),MONTH($AD777),1),DATE(YEAR($AE777),MONTH($AE777),28)),0)</f>
      </c>
      <c r="AR777" s="18">
        <f>IFERROR(_xlfn.BETA.DIST(DATE(YEAR(AR$2),MONTH(AR$2),15),$AD$2,$AE$2,FALSE,DATE(YEAR($AD777),MONTH($AD777),1),DATE(YEAR($AE777),MONTH($AE777),28)),0)</f>
      </c>
      <c r="AS777" s="18">
        <f>IFERROR(_xlfn.BETA.DIST(DATE(YEAR(AS$2),MONTH(AS$2),15),$AD$2,$AE$2,FALSE,DATE(YEAR($AD777),MONTH($AD777),1),DATE(YEAR($AE777),MONTH($AE777),28)),0)</f>
      </c>
      <c r="AT777" s="18">
        <f>IFERROR(_xlfn.BETA.DIST(DATE(YEAR(AT$2),MONTH(AT$2),15),$AD$2,$AE$2,FALSE,DATE(YEAR($AD777),MONTH($AD777),1),DATE(YEAR($AE777),MONTH($AE777),28)),0)</f>
      </c>
      <c r="AU777" s="18">
        <f>IFERROR(_xlfn.BETA.DIST(DATE(YEAR(AU$2),MONTH(AU$2),15),$AD$2,$AE$2,FALSE,DATE(YEAR($AD777),MONTH($AD777),1),DATE(YEAR($AE777),MONTH($AE777),28)),0)</f>
      </c>
      <c r="AV777" s="18">
        <f>SUM(AG777:AU777)</f>
      </c>
      <c r="AW777" s="18">
        <f>IF(J777&lt;&gt;0,J777,IF($AV777=0,0,AG777/$AV777*$Z777))</f>
      </c>
      <c r="AX777" s="18">
        <f>IF(K777&lt;&gt;0,K777,IF($AV777=0,0,AH777/$AV777*$Z777))</f>
      </c>
      <c r="AY777" s="18">
        <f>IF(L777&lt;&gt;0,L777,IF($AV777=0,0,AI777/$AV777*$Z777))</f>
      </c>
      <c r="AZ777" s="18">
        <f>IF(M777&lt;&gt;0,M777,IF($AV777=0,0,AJ777/$AV777*$Z777))</f>
      </c>
      <c r="BA777" s="18">
        <f>IF(N777&lt;&gt;0,N777,IF($AV777=0,0,AK777/$AV777*$Z777))</f>
      </c>
      <c r="BB777" s="18">
        <f>IF(O777&lt;&gt;0,O777,IF($AV777=0,0,AL777/$AV777*$Z777))</f>
      </c>
      <c r="BC777" s="18">
        <f>IF(P777&lt;&gt;0,P777,IF($AV777=0,0,AM777/$AV777*$Z777))</f>
      </c>
      <c r="BD777" s="18">
        <f>IF(Q777&lt;&gt;0,Q777,IF($AV777=0,0,AN777/$AV777*$Z777))</f>
      </c>
      <c r="BE777" s="18">
        <f>IF(R777&lt;&gt;0,R777,IF($AV777=0,0,AO777/$AV777*$Z777))</f>
      </c>
      <c r="BF777" s="18">
        <f>IF(S777&lt;&gt;0,S777,IF($AV777=0,0,AP777/$AV777*$Z777))</f>
      </c>
      <c r="BG777" s="18">
        <f>IF(T777&lt;&gt;0,T777,IF($AV777=0,0,AQ777/$AV777*$Z777))</f>
      </c>
      <c r="BH777" s="18">
        <f>IF(U777&lt;&gt;0,U777,IF($AV777=0,0,AR777/$AV777*$Z777))</f>
      </c>
      <c r="BI777" s="18">
        <f>IF(V777&lt;&gt;0,V777,IF($AV777=0,0,AS777/$AV777*$Z777))</f>
      </c>
      <c r="BJ777" s="18">
        <f>IF(W777&lt;&gt;0,W777,IF($AV777=0,0,AT777/$AV777*$Z777))</f>
      </c>
      <c r="BK777" s="18">
        <f>IF(X777&lt;&gt;0,X777,IF($AV777=0,0,AU777/$AV777*$Z777))</f>
      </c>
      <c r="BL777" s="18">
        <f>SUM(AW777:BK777)</f>
      </c>
      <c r="BM777" s="18">
        <f>I777-BL777</f>
      </c>
    </row>
    <row r="778" outlineLevel="4">
      <c r="A778" s="5" t="str">
        <v>14.8.11</v>
      </c>
      <c r="B778" s="5" t="str">
        <v/>
      </c>
      <c r="C778" s="5" t="str">
        <v>BSKDGNGENGR07</v>
      </c>
      <c r="D778" s="5" t="str">
        <v>BSKDGNGENGR07</v>
      </c>
      <c r="E778" s="19">
        <f>IFERROR(_xlfn.XLOOKUP(F778,Assumptions!B:B,Assumptions!C:C),0)</f>
      </c>
      <c r="F778" s="5" t="str">
        <v>Retention</v>
      </c>
      <c r="G778" s="5" t="str">
        <v/>
      </c>
      <c r="H778" s="18">
        <f>G775*E778</f>
      </c>
      <c r="I778" s="18">
        <f>H778*(1-0)</f>
      </c>
      <c r="J778" s="18">
        <v>0</v>
      </c>
      <c r="K778" s="18">
        <v>0</v>
      </c>
      <c r="L778" s="18">
        <v>0</v>
      </c>
      <c r="M778" s="18">
        <v>0</v>
      </c>
      <c r="N778" s="18">
        <v>0</v>
      </c>
      <c r="O778" s="18">
        <v>0</v>
      </c>
      <c r="P778" s="18">
        <v>0</v>
      </c>
      <c r="Q778" s="18">
        <v>0</v>
      </c>
      <c r="R778" s="18">
        <v>0</v>
      </c>
      <c r="S778" s="18">
        <v>0</v>
      </c>
      <c r="T778" s="18">
        <v>0</v>
      </c>
      <c r="U778" s="18">
        <v>0</v>
      </c>
      <c r="V778" s="18">
        <v>0</v>
      </c>
      <c r="W778" s="18">
        <v>0</v>
      </c>
      <c r="X778" s="18">
        <v>0</v>
      </c>
      <c r="Y778" s="18">
        <f>SUM(J778:X778)</f>
      </c>
      <c r="Z778" s="18">
        <f>I778-Y778</f>
      </c>
      <c r="AA778" s="20">
        <v>46483</v>
      </c>
      <c r="AB778" s="20">
        <v>46483</v>
      </c>
      <c r="AC778" s="18">
        <f>IFERROR(_xlfn.XLOOKUP(F778,Assumptions!B:B,Assumptions!D:D),0)</f>
      </c>
      <c r="AD778" s="20">
        <f>AA778+AC778</f>
      </c>
      <c r="AE778" s="20">
        <f>AC778+AB778</f>
      </c>
      <c r="AF778" s="5" t="str">
        <v/>
      </c>
      <c r="AG778" s="18">
        <f>IFERROR(_xlfn.BETA.DIST(DATE(YEAR(AG$2),MONTH(AG$2),15),$AD$2,$AE$2,FALSE,DATE(YEAR($AD778),MONTH($AD778),1),DATE(YEAR($AE778),MONTH($AE778),28)),0)</f>
      </c>
      <c r="AH778" s="18">
        <f>IFERROR(_xlfn.BETA.DIST(DATE(YEAR(AH$2),MONTH(AH$2),15),$AD$2,$AE$2,FALSE,DATE(YEAR($AD778),MONTH($AD778),1),DATE(YEAR($AE778),MONTH($AE778),28)),0)</f>
      </c>
      <c r="AI778" s="18">
        <f>IFERROR(_xlfn.BETA.DIST(DATE(YEAR(AI$2),MONTH(AI$2),15),$AD$2,$AE$2,FALSE,DATE(YEAR($AD778),MONTH($AD778),1),DATE(YEAR($AE778),MONTH($AE778),28)),0)</f>
      </c>
      <c r="AJ778" s="18">
        <f>IFERROR(_xlfn.BETA.DIST(DATE(YEAR(AJ$2),MONTH(AJ$2),15),$AD$2,$AE$2,FALSE,DATE(YEAR($AD778),MONTH($AD778),1),DATE(YEAR($AE778),MONTH($AE778),28)),0)</f>
      </c>
      <c r="AK778" s="18">
        <f>IFERROR(_xlfn.BETA.DIST(DATE(YEAR(AK$2),MONTH(AK$2),15),$AD$2,$AE$2,FALSE,DATE(YEAR($AD778),MONTH($AD778),1),DATE(YEAR($AE778),MONTH($AE778),28)),0)</f>
      </c>
      <c r="AL778" s="18">
        <f>IFERROR(_xlfn.BETA.DIST(DATE(YEAR(AL$2),MONTH(AL$2),15),$AD$2,$AE$2,FALSE,DATE(YEAR($AD778),MONTH($AD778),1),DATE(YEAR($AE778),MONTH($AE778),28)),0)</f>
      </c>
      <c r="AM778" s="18">
        <f>IFERROR(_xlfn.BETA.DIST(DATE(YEAR(AM$2),MONTH(AM$2),15),$AD$2,$AE$2,FALSE,DATE(YEAR($AD778),MONTH($AD778),1),DATE(YEAR($AE778),MONTH($AE778),28)),0)</f>
      </c>
      <c r="AN778" s="18">
        <f>IFERROR(_xlfn.BETA.DIST(DATE(YEAR(AN$2),MONTH(AN$2),15),$AD$2,$AE$2,FALSE,DATE(YEAR($AD778),MONTH($AD778),1),DATE(YEAR($AE778),MONTH($AE778),28)),0)</f>
      </c>
      <c r="AO778" s="18">
        <f>IFERROR(_xlfn.BETA.DIST(DATE(YEAR(AO$2),MONTH(AO$2),15),$AD$2,$AE$2,FALSE,DATE(YEAR($AD778),MONTH($AD778),1),DATE(YEAR($AE778),MONTH($AE778),28)),0)</f>
      </c>
      <c r="AP778" s="18">
        <f>IFERROR(_xlfn.BETA.DIST(DATE(YEAR(AP$2),MONTH(AP$2),15),$AD$2,$AE$2,FALSE,DATE(YEAR($AD778),MONTH($AD778),1),DATE(YEAR($AE778),MONTH($AE778),28)),0)</f>
      </c>
      <c r="AQ778" s="18">
        <f>IFERROR(_xlfn.BETA.DIST(DATE(YEAR(AQ$2),MONTH(AQ$2),15),$AD$2,$AE$2,FALSE,DATE(YEAR($AD778),MONTH($AD778),1),DATE(YEAR($AE778),MONTH($AE778),28)),0)</f>
      </c>
      <c r="AR778" s="18">
        <f>IFERROR(_xlfn.BETA.DIST(DATE(YEAR(AR$2),MONTH(AR$2),15),$AD$2,$AE$2,FALSE,DATE(YEAR($AD778),MONTH($AD778),1),DATE(YEAR($AE778),MONTH($AE778),28)),0)</f>
      </c>
      <c r="AS778" s="18">
        <f>IFERROR(_xlfn.BETA.DIST(DATE(YEAR(AS$2),MONTH(AS$2),15),$AD$2,$AE$2,FALSE,DATE(YEAR($AD778),MONTH($AD778),1),DATE(YEAR($AE778),MONTH($AE778),28)),0)</f>
      </c>
      <c r="AT778" s="18">
        <f>IFERROR(_xlfn.BETA.DIST(DATE(YEAR(AT$2),MONTH(AT$2),15),$AD$2,$AE$2,FALSE,DATE(YEAR($AD778),MONTH($AD778),1),DATE(YEAR($AE778),MONTH($AE778),28)),0)</f>
      </c>
      <c r="AU778" s="18">
        <f>IFERROR(_xlfn.BETA.DIST(DATE(YEAR(AU$2),MONTH(AU$2),15),$AD$2,$AE$2,FALSE,DATE(YEAR($AD778),MONTH($AD778),1),DATE(YEAR($AE778),MONTH($AE778),28)),0)</f>
      </c>
      <c r="AV778" s="18">
        <f>SUM(AG778:AU778)</f>
      </c>
      <c r="AW778" s="18">
        <f>IF(J778&lt;&gt;0,J778,IF($AV778=0,0,AG778/$AV778*$Z778))</f>
      </c>
      <c r="AX778" s="18">
        <f>IF(K778&lt;&gt;0,K778,IF($AV778=0,0,AH778/$AV778*$Z778))</f>
      </c>
      <c r="AY778" s="18">
        <f>IF(L778&lt;&gt;0,L778,IF($AV778=0,0,AI778/$AV778*$Z778))</f>
      </c>
      <c r="AZ778" s="18">
        <f>IF(M778&lt;&gt;0,M778,IF($AV778=0,0,AJ778/$AV778*$Z778))</f>
      </c>
      <c r="BA778" s="18">
        <f>IF(N778&lt;&gt;0,N778,IF($AV778=0,0,AK778/$AV778*$Z778))</f>
      </c>
      <c r="BB778" s="18">
        <f>IF(O778&lt;&gt;0,O778,IF($AV778=0,0,AL778/$AV778*$Z778))</f>
      </c>
      <c r="BC778" s="18">
        <f>IF(P778&lt;&gt;0,P778,IF($AV778=0,0,AM778/$AV778*$Z778))</f>
      </c>
      <c r="BD778" s="18">
        <f>IF(Q778&lt;&gt;0,Q778,IF($AV778=0,0,AN778/$AV778*$Z778))</f>
      </c>
      <c r="BE778" s="18">
        <f>IF(R778&lt;&gt;0,R778,IF($AV778=0,0,AO778/$AV778*$Z778))</f>
      </c>
      <c r="BF778" s="18">
        <f>IF(S778&lt;&gt;0,S778,IF($AV778=0,0,AP778/$AV778*$Z778))</f>
      </c>
      <c r="BG778" s="18">
        <f>IF(T778&lt;&gt;0,T778,IF($AV778=0,0,AQ778/$AV778*$Z778))</f>
      </c>
      <c r="BH778" s="18">
        <f>IF(U778&lt;&gt;0,U778,IF($AV778=0,0,AR778/$AV778*$Z778))</f>
      </c>
      <c r="BI778" s="18">
        <f>IF(V778&lt;&gt;0,V778,IF($AV778=0,0,AS778/$AV778*$Z778))</f>
      </c>
      <c r="BJ778" s="18">
        <f>IF(W778&lt;&gt;0,W778,IF($AV778=0,0,AT778/$AV778*$Z778))</f>
      </c>
      <c r="BK778" s="18">
        <f>IF(X778&lt;&gt;0,X778,IF($AV778=0,0,AU778/$AV778*$Z778))</f>
      </c>
      <c r="BL778" s="18">
        <f>SUM(AW778:BK778)</f>
      </c>
      <c r="BM778" s="18">
        <f>I778-BL778</f>
      </c>
    </row>
    <row r="779" outlineLevel="2">
      <c r="A779" s="15" t="str">
        <v/>
      </c>
      <c r="B779" s="15" t="str">
        <v/>
      </c>
      <c r="C779" s="15" t="str">
        <v/>
      </c>
      <c r="D779" s="15" t="str">
        <v/>
      </c>
      <c r="E779" s="15" t="str">
        <v/>
      </c>
      <c r="F779" s="15" t="str">
        <v>Auxiliary Power Equipment</v>
      </c>
      <c r="G779" s="15">
        <v>54595.119999999995</v>
      </c>
      <c r="H779" s="15" t="str">
        <v/>
      </c>
      <c r="I779" s="15" t="str">
        <v/>
      </c>
      <c r="J779" s="15" t="str">
        <v/>
      </c>
      <c r="K779" s="15" t="str">
        <v/>
      </c>
      <c r="L779" s="15" t="str">
        <v/>
      </c>
      <c r="M779" s="15" t="str">
        <v/>
      </c>
      <c r="N779" s="15" t="str">
        <v/>
      </c>
      <c r="O779" s="15" t="str">
        <v/>
      </c>
      <c r="P779" s="15" t="str">
        <v/>
      </c>
      <c r="Q779" s="15" t="str">
        <v/>
      </c>
      <c r="R779" s="15" t="str">
        <v/>
      </c>
      <c r="S779" s="15" t="str">
        <v/>
      </c>
      <c r="T779" s="15" t="str">
        <v/>
      </c>
      <c r="U779" s="15" t="str">
        <v/>
      </c>
      <c r="V779" s="15" t="str">
        <v/>
      </c>
      <c r="W779" s="15" t="str">
        <v/>
      </c>
      <c r="X779" s="15" t="str">
        <v/>
      </c>
      <c r="Y779" s="15" t="str">
        <v/>
      </c>
      <c r="Z779" s="15" t="str">
        <v/>
      </c>
      <c r="AA779" s="15" t="str">
        <v/>
      </c>
      <c r="AB779" s="15" t="str">
        <v/>
      </c>
      <c r="AC779" s="15" t="str">
        <v/>
      </c>
      <c r="AD779" s="15" t="str">
        <v/>
      </c>
      <c r="AE779" s="15" t="str">
        <v/>
      </c>
      <c r="AF779" s="5" t="str">
        <v/>
      </c>
      <c r="AG779" s="15" t="str">
        <v/>
      </c>
      <c r="AH779" s="15" t="str">
        <v/>
      </c>
      <c r="AI779" s="15" t="str">
        <v/>
      </c>
      <c r="AJ779" s="15" t="str">
        <v/>
      </c>
      <c r="AK779" s="15" t="str">
        <v/>
      </c>
      <c r="AL779" s="15" t="str">
        <v/>
      </c>
      <c r="AM779" s="15" t="str">
        <v/>
      </c>
      <c r="AN779" s="15" t="str">
        <v/>
      </c>
      <c r="AO779" s="15" t="str">
        <v/>
      </c>
      <c r="AP779" s="15" t="str">
        <v/>
      </c>
      <c r="AQ779" s="15" t="str">
        <v/>
      </c>
      <c r="AR779" s="15" t="str">
        <v/>
      </c>
      <c r="AS779" s="15" t="str">
        <v/>
      </c>
      <c r="AT779" s="15" t="str">
        <v/>
      </c>
      <c r="AU779" s="15" t="str">
        <v/>
      </c>
      <c r="AV779" s="15" t="str">
        <v/>
      </c>
      <c r="AW779" s="15" t="str">
        <v/>
      </c>
      <c r="AX779" s="15" t="str">
        <v/>
      </c>
      <c r="AY779" s="15" t="str">
        <v/>
      </c>
      <c r="AZ779" s="15" t="str">
        <v/>
      </c>
      <c r="BA779" s="15" t="str">
        <v/>
      </c>
      <c r="BB779" s="15" t="str">
        <v/>
      </c>
      <c r="BC779" s="15" t="str">
        <v/>
      </c>
      <c r="BD779" s="15" t="str">
        <v/>
      </c>
      <c r="BE779" s="15" t="str">
        <v/>
      </c>
      <c r="BF779" s="15" t="str">
        <v/>
      </c>
      <c r="BG779" s="15" t="str">
        <v/>
      </c>
      <c r="BH779" s="15" t="str">
        <v/>
      </c>
      <c r="BI779" s="15" t="str">
        <v/>
      </c>
      <c r="BJ779" s="15" t="str">
        <v/>
      </c>
      <c r="BK779" s="15" t="str">
        <v/>
      </c>
      <c r="BL779" s="15" t="str">
        <v/>
      </c>
      <c r="BM779" s="15" t="str">
        <v/>
      </c>
    </row>
    <row r="780" outlineLevel="3">
      <c r="A780" s="17" t="str">
        <v>14.01.2</v>
      </c>
      <c r="B780" s="17" t="str">
        <v/>
      </c>
      <c r="C780" s="17" t="str">
        <v/>
      </c>
      <c r="D780" s="17" t="str">
        <v/>
      </c>
      <c r="E780" s="17" t="str">
        <v>14.01.2</v>
      </c>
      <c r="F780" s="17" t="str">
        <v>Battery cells.</v>
      </c>
      <c r="G780" s="17">
        <v>1906.76</v>
      </c>
      <c r="H780" s="17" t="str">
        <v/>
      </c>
      <c r="I780" s="17" t="str">
        <v/>
      </c>
      <c r="J780" s="17" t="str">
        <v/>
      </c>
      <c r="K780" s="17" t="str">
        <v/>
      </c>
      <c r="L780" s="17" t="str">
        <v/>
      </c>
      <c r="M780" s="17" t="str">
        <v/>
      </c>
      <c r="N780" s="17" t="str">
        <v/>
      </c>
      <c r="O780" s="17" t="str">
        <v/>
      </c>
      <c r="P780" s="17" t="str">
        <v/>
      </c>
      <c r="Q780" s="17" t="str">
        <v/>
      </c>
      <c r="R780" s="17" t="str">
        <v/>
      </c>
      <c r="S780" s="17" t="str">
        <v/>
      </c>
      <c r="T780" s="17" t="str">
        <v/>
      </c>
      <c r="U780" s="17" t="str">
        <v/>
      </c>
      <c r="V780" s="17" t="str">
        <v/>
      </c>
      <c r="W780" s="17" t="str">
        <v/>
      </c>
      <c r="X780" s="17" t="str">
        <v/>
      </c>
      <c r="Y780" s="17" t="str">
        <v/>
      </c>
      <c r="Z780" s="17" t="str">
        <v/>
      </c>
      <c r="AA780" s="17" t="str">
        <v/>
      </c>
      <c r="AB780" s="17" t="str">
        <v/>
      </c>
      <c r="AC780" s="17" t="str">
        <v/>
      </c>
      <c r="AD780" s="17" t="str">
        <v/>
      </c>
      <c r="AE780" s="17" t="str">
        <v/>
      </c>
      <c r="AF780" s="5" t="str">
        <v/>
      </c>
      <c r="AG780" s="18">
        <f>IFERROR(_xlfn.BETA.DIST(DATE(YEAR(AG$2),MONTH(AG$2),15),$AD$2,$AE$2,FALSE,DATE(YEAR($AD780),MONTH($AD780),1),DATE(YEAR($AE780),MONTH($AE780),28)),0)</f>
      </c>
      <c r="AH780" s="18">
        <f>IFERROR(_xlfn.BETA.DIST(DATE(YEAR(AH$2),MONTH(AH$2),15),$AD$2,$AE$2,FALSE,DATE(YEAR($AD780),MONTH($AD780),1),DATE(YEAR($AE780),MONTH($AE780),28)),0)</f>
      </c>
      <c r="AI780" s="18">
        <f>IFERROR(_xlfn.BETA.DIST(DATE(YEAR(AI$2),MONTH(AI$2),15),$AD$2,$AE$2,FALSE,DATE(YEAR($AD780),MONTH($AD780),1),DATE(YEAR($AE780),MONTH($AE780),28)),0)</f>
      </c>
      <c r="AJ780" s="18">
        <f>IFERROR(_xlfn.BETA.DIST(DATE(YEAR(AJ$2),MONTH(AJ$2),15),$AD$2,$AE$2,FALSE,DATE(YEAR($AD780),MONTH($AD780),1),DATE(YEAR($AE780),MONTH($AE780),28)),0)</f>
      </c>
      <c r="AK780" s="18">
        <f>IFERROR(_xlfn.BETA.DIST(DATE(YEAR(AK$2),MONTH(AK$2),15),$AD$2,$AE$2,FALSE,DATE(YEAR($AD780),MONTH($AD780),1),DATE(YEAR($AE780),MONTH($AE780),28)),0)</f>
      </c>
      <c r="AL780" s="18">
        <f>IFERROR(_xlfn.BETA.DIST(DATE(YEAR(AL$2),MONTH(AL$2),15),$AD$2,$AE$2,FALSE,DATE(YEAR($AD780),MONTH($AD780),1),DATE(YEAR($AE780),MONTH($AE780),28)),0)</f>
      </c>
      <c r="AM780" s="18">
        <f>IFERROR(_xlfn.BETA.DIST(DATE(YEAR(AM$2),MONTH(AM$2),15),$AD$2,$AE$2,FALSE,DATE(YEAR($AD780),MONTH($AD780),1),DATE(YEAR($AE780),MONTH($AE780),28)),0)</f>
      </c>
      <c r="AN780" s="18">
        <f>IFERROR(_xlfn.BETA.DIST(DATE(YEAR(AN$2),MONTH(AN$2),15),$AD$2,$AE$2,FALSE,DATE(YEAR($AD780),MONTH($AD780),1),DATE(YEAR($AE780),MONTH($AE780),28)),0)</f>
      </c>
      <c r="AO780" s="18">
        <f>IFERROR(_xlfn.BETA.DIST(DATE(YEAR(AO$2),MONTH(AO$2),15),$AD$2,$AE$2,FALSE,DATE(YEAR($AD780),MONTH($AD780),1),DATE(YEAR($AE780),MONTH($AE780),28)),0)</f>
      </c>
      <c r="AP780" s="18">
        <f>IFERROR(_xlfn.BETA.DIST(DATE(YEAR(AP$2),MONTH(AP$2),15),$AD$2,$AE$2,FALSE,DATE(YEAR($AD780),MONTH($AD780),1),DATE(YEAR($AE780),MONTH($AE780),28)),0)</f>
      </c>
      <c r="AQ780" s="18">
        <f>IFERROR(_xlfn.BETA.DIST(DATE(YEAR(AQ$2),MONTH(AQ$2),15),$AD$2,$AE$2,FALSE,DATE(YEAR($AD780),MONTH($AD780),1),DATE(YEAR($AE780),MONTH($AE780),28)),0)</f>
      </c>
      <c r="AR780" s="18">
        <f>IFERROR(_xlfn.BETA.DIST(DATE(YEAR(AR$2),MONTH(AR$2),15),$AD$2,$AE$2,FALSE,DATE(YEAR($AD780),MONTH($AD780),1),DATE(YEAR($AE780),MONTH($AE780),28)),0)</f>
      </c>
      <c r="AS780" s="18">
        <f>IFERROR(_xlfn.BETA.DIST(DATE(YEAR(AS$2),MONTH(AS$2),15),$AD$2,$AE$2,FALSE,DATE(YEAR($AD780),MONTH($AD780),1),DATE(YEAR($AE780),MONTH($AE780),28)),0)</f>
      </c>
      <c r="AT780" s="18">
        <f>IFERROR(_xlfn.BETA.DIST(DATE(YEAR(AT$2),MONTH(AT$2),15),$AD$2,$AE$2,FALSE,DATE(YEAR($AD780),MONTH($AD780),1),DATE(YEAR($AE780),MONTH($AE780),28)),0)</f>
      </c>
      <c r="AU780" s="18">
        <f>IFERROR(_xlfn.BETA.DIST(DATE(YEAR(AU$2),MONTH(AU$2),15),$AD$2,$AE$2,FALSE,DATE(YEAR($AD780),MONTH($AD780),1),DATE(YEAR($AE780),MONTH($AE780),28)),0)</f>
      </c>
      <c r="AV780" s="18">
        <f>SUM(AG780:AU780)</f>
      </c>
      <c r="AW780" s="18">
        <f>IF(J780&lt;&gt;0,J780,IF($AV780=0,0,AG780/$AV780*$Z780))</f>
      </c>
      <c r="AX780" s="18">
        <f>IF(K780&lt;&gt;0,K780,IF($AV780=0,0,AH780/$AV780*$Z780))</f>
      </c>
      <c r="AY780" s="18">
        <f>IF(L780&lt;&gt;0,L780,IF($AV780=0,0,AI780/$AV780*$Z780))</f>
      </c>
      <c r="AZ780" s="18">
        <f>IF(M780&lt;&gt;0,M780,IF($AV780=0,0,AJ780/$AV780*$Z780))</f>
      </c>
      <c r="BA780" s="18">
        <f>IF(N780&lt;&gt;0,N780,IF($AV780=0,0,AK780/$AV780*$Z780))</f>
      </c>
      <c r="BB780" s="18">
        <f>IF(O780&lt;&gt;0,O780,IF($AV780=0,0,AL780/$AV780*$Z780))</f>
      </c>
      <c r="BC780" s="18">
        <f>IF(P780&lt;&gt;0,P780,IF($AV780=0,0,AM780/$AV780*$Z780))</f>
      </c>
      <c r="BD780" s="18">
        <f>IF(Q780&lt;&gt;0,Q780,IF($AV780=0,0,AN780/$AV780*$Z780))</f>
      </c>
      <c r="BE780" s="18">
        <f>IF(R780&lt;&gt;0,R780,IF($AV780=0,0,AO780/$AV780*$Z780))</f>
      </c>
      <c r="BF780" s="18">
        <f>IF(S780&lt;&gt;0,S780,IF($AV780=0,0,AP780/$AV780*$Z780))</f>
      </c>
      <c r="BG780" s="18">
        <f>IF(T780&lt;&gt;0,T780,IF($AV780=0,0,AQ780/$AV780*$Z780))</f>
      </c>
      <c r="BH780" s="18">
        <f>IF(U780&lt;&gt;0,U780,IF($AV780=0,0,AR780/$AV780*$Z780))</f>
      </c>
      <c r="BI780" s="18">
        <f>IF(V780&lt;&gt;0,V780,IF($AV780=0,0,AS780/$AV780*$Z780))</f>
      </c>
      <c r="BJ780" s="18">
        <f>IF(W780&lt;&gt;0,W780,IF($AV780=0,0,AT780/$AV780*$Z780))</f>
      </c>
      <c r="BK780" s="18">
        <f>IF(X780&lt;&gt;0,X780,IF($AV780=0,0,AU780/$AV780*$Z780))</f>
      </c>
      <c r="BL780" s="18">
        <f>SUM(AW780:BK780)</f>
      </c>
      <c r="BM780" s="17" t="str">
        <v/>
      </c>
    </row>
    <row r="781" outlineLevel="4">
      <c r="A781" s="5" t="str">
        <v>14.01.2</v>
      </c>
      <c r="B781" s="5" t="str">
        <v/>
      </c>
      <c r="C781" s="5" t="str">
        <v>BSKDGNGENGR05</v>
      </c>
      <c r="D781" s="5" t="str">
        <v>BSKDGNGENGR05</v>
      </c>
      <c r="E781" s="19">
        <f>IFERROR(_xlfn.XLOOKUP(F781,Assumptions!B:B,Assumptions!C:C),0)</f>
      </c>
      <c r="F781" s="5" t="str">
        <v>Advanced Payment</v>
      </c>
      <c r="G781" s="5" t="str">
        <v/>
      </c>
      <c r="H781" s="18">
        <f>G780*E781</f>
      </c>
      <c r="I781" s="18">
        <f>H781*(1-0)</f>
      </c>
      <c r="J781" s="18">
        <v>0</v>
      </c>
      <c r="K781" s="18">
        <v>0</v>
      </c>
      <c r="L781" s="18">
        <v>0</v>
      </c>
      <c r="M781" s="18">
        <v>0</v>
      </c>
      <c r="N781" s="18">
        <v>0</v>
      </c>
      <c r="O781" s="18">
        <v>0</v>
      </c>
      <c r="P781" s="18">
        <v>0</v>
      </c>
      <c r="Q781" s="18">
        <v>0</v>
      </c>
      <c r="R781" s="18">
        <v>0</v>
      </c>
      <c r="S781" s="18">
        <v>0</v>
      </c>
      <c r="T781" s="18">
        <v>0</v>
      </c>
      <c r="U781" s="18">
        <v>0</v>
      </c>
      <c r="V781" s="18">
        <v>0</v>
      </c>
      <c r="W781" s="18">
        <v>0</v>
      </c>
      <c r="X781" s="18">
        <v>0</v>
      </c>
      <c r="Y781" s="18">
        <f>SUM(J781:X781)</f>
      </c>
      <c r="Z781" s="18">
        <f>I781-Y781</f>
      </c>
      <c r="AA781" s="20">
        <v>46026</v>
      </c>
      <c r="AB781" s="20">
        <v>46026</v>
      </c>
      <c r="AC781" s="18">
        <f>IFERROR(_xlfn.XLOOKUP(F781,Assumptions!B:B,Assumptions!D:D),0)</f>
      </c>
      <c r="AD781" s="20">
        <f>AA781+AC781</f>
      </c>
      <c r="AE781" s="20">
        <f>AC781+AB781</f>
      </c>
      <c r="AF781" s="5" t="str">
        <v/>
      </c>
      <c r="AG781" s="18">
        <f>IFERROR(_xlfn.BETA.DIST(DATE(YEAR(AG$2),MONTH(AG$2),15),$AD$2,$AE$2,FALSE,DATE(YEAR($AD781),MONTH($AD781),1),DATE(YEAR($AE781),MONTH($AE781),28)),0)</f>
      </c>
      <c r="AH781" s="18">
        <f>IFERROR(_xlfn.BETA.DIST(DATE(YEAR(AH$2),MONTH(AH$2),15),$AD$2,$AE$2,FALSE,DATE(YEAR($AD781),MONTH($AD781),1),DATE(YEAR($AE781),MONTH($AE781),28)),0)</f>
      </c>
      <c r="AI781" s="18">
        <f>IFERROR(_xlfn.BETA.DIST(DATE(YEAR(AI$2),MONTH(AI$2),15),$AD$2,$AE$2,FALSE,DATE(YEAR($AD781),MONTH($AD781),1),DATE(YEAR($AE781),MONTH($AE781),28)),0)</f>
      </c>
      <c r="AJ781" s="18">
        <f>IFERROR(_xlfn.BETA.DIST(DATE(YEAR(AJ$2),MONTH(AJ$2),15),$AD$2,$AE$2,FALSE,DATE(YEAR($AD781),MONTH($AD781),1),DATE(YEAR($AE781),MONTH($AE781),28)),0)</f>
      </c>
      <c r="AK781" s="18">
        <f>IFERROR(_xlfn.BETA.DIST(DATE(YEAR(AK$2),MONTH(AK$2),15),$AD$2,$AE$2,FALSE,DATE(YEAR($AD781),MONTH($AD781),1),DATE(YEAR($AE781),MONTH($AE781),28)),0)</f>
      </c>
      <c r="AL781" s="18">
        <f>IFERROR(_xlfn.BETA.DIST(DATE(YEAR(AL$2),MONTH(AL$2),15),$AD$2,$AE$2,FALSE,DATE(YEAR($AD781),MONTH($AD781),1),DATE(YEAR($AE781),MONTH($AE781),28)),0)</f>
      </c>
      <c r="AM781" s="18">
        <f>IFERROR(_xlfn.BETA.DIST(DATE(YEAR(AM$2),MONTH(AM$2),15),$AD$2,$AE$2,FALSE,DATE(YEAR($AD781),MONTH($AD781),1),DATE(YEAR($AE781),MONTH($AE781),28)),0)</f>
      </c>
      <c r="AN781" s="18">
        <f>IFERROR(_xlfn.BETA.DIST(DATE(YEAR(AN$2),MONTH(AN$2),15),$AD$2,$AE$2,FALSE,DATE(YEAR($AD781),MONTH($AD781),1),DATE(YEAR($AE781),MONTH($AE781),28)),0)</f>
      </c>
      <c r="AO781" s="18">
        <f>IFERROR(_xlfn.BETA.DIST(DATE(YEAR(AO$2),MONTH(AO$2),15),$AD$2,$AE$2,FALSE,DATE(YEAR($AD781),MONTH($AD781),1),DATE(YEAR($AE781),MONTH($AE781),28)),0)</f>
      </c>
      <c r="AP781" s="18">
        <f>IFERROR(_xlfn.BETA.DIST(DATE(YEAR(AP$2),MONTH(AP$2),15),$AD$2,$AE$2,FALSE,DATE(YEAR($AD781),MONTH($AD781),1),DATE(YEAR($AE781),MONTH($AE781),28)),0)</f>
      </c>
      <c r="AQ781" s="18">
        <f>IFERROR(_xlfn.BETA.DIST(DATE(YEAR(AQ$2),MONTH(AQ$2),15),$AD$2,$AE$2,FALSE,DATE(YEAR($AD781),MONTH($AD781),1),DATE(YEAR($AE781),MONTH($AE781),28)),0)</f>
      </c>
      <c r="AR781" s="18">
        <f>IFERROR(_xlfn.BETA.DIST(DATE(YEAR(AR$2),MONTH(AR$2),15),$AD$2,$AE$2,FALSE,DATE(YEAR($AD781),MONTH($AD781),1),DATE(YEAR($AE781),MONTH($AE781),28)),0)</f>
      </c>
      <c r="AS781" s="18">
        <f>IFERROR(_xlfn.BETA.DIST(DATE(YEAR(AS$2),MONTH(AS$2),15),$AD$2,$AE$2,FALSE,DATE(YEAR($AD781),MONTH($AD781),1),DATE(YEAR($AE781),MONTH($AE781),28)),0)</f>
      </c>
      <c r="AT781" s="18">
        <f>IFERROR(_xlfn.BETA.DIST(DATE(YEAR(AT$2),MONTH(AT$2),15),$AD$2,$AE$2,FALSE,DATE(YEAR($AD781),MONTH($AD781),1),DATE(YEAR($AE781),MONTH($AE781),28)),0)</f>
      </c>
      <c r="AU781" s="18">
        <f>IFERROR(_xlfn.BETA.DIST(DATE(YEAR(AU$2),MONTH(AU$2),15),$AD$2,$AE$2,FALSE,DATE(YEAR($AD781),MONTH($AD781),1),DATE(YEAR($AE781),MONTH($AE781),28)),0)</f>
      </c>
      <c r="AV781" s="18">
        <f>SUM(AG781:AU781)</f>
      </c>
      <c r="AW781" s="18">
        <f>IF(J781&lt;&gt;0,J781,IF($AV781=0,0,AG781/$AV781*$Z781))</f>
      </c>
      <c r="AX781" s="18">
        <f>IF(K781&lt;&gt;0,K781,IF($AV781=0,0,AH781/$AV781*$Z781))</f>
      </c>
      <c r="AY781" s="18">
        <f>IF(L781&lt;&gt;0,L781,IF($AV781=0,0,AI781/$AV781*$Z781))</f>
      </c>
      <c r="AZ781" s="18">
        <f>IF(M781&lt;&gt;0,M781,IF($AV781=0,0,AJ781/$AV781*$Z781))</f>
      </c>
      <c r="BA781" s="18">
        <f>IF(N781&lt;&gt;0,N781,IF($AV781=0,0,AK781/$AV781*$Z781))</f>
      </c>
      <c r="BB781" s="18">
        <f>IF(O781&lt;&gt;0,O781,IF($AV781=0,0,AL781/$AV781*$Z781))</f>
      </c>
      <c r="BC781" s="18">
        <f>IF(P781&lt;&gt;0,P781,IF($AV781=0,0,AM781/$AV781*$Z781))</f>
      </c>
      <c r="BD781" s="18">
        <f>IF(Q781&lt;&gt;0,Q781,IF($AV781=0,0,AN781/$AV781*$Z781))</f>
      </c>
      <c r="BE781" s="18">
        <f>IF(R781&lt;&gt;0,R781,IF($AV781=0,0,AO781/$AV781*$Z781))</f>
      </c>
      <c r="BF781" s="18">
        <f>IF(S781&lt;&gt;0,S781,IF($AV781=0,0,AP781/$AV781*$Z781))</f>
      </c>
      <c r="BG781" s="18">
        <f>IF(T781&lt;&gt;0,T781,IF($AV781=0,0,AQ781/$AV781*$Z781))</f>
      </c>
      <c r="BH781" s="18">
        <f>IF(U781&lt;&gt;0,U781,IF($AV781=0,0,AR781/$AV781*$Z781))</f>
      </c>
      <c r="BI781" s="18">
        <f>IF(V781&lt;&gt;0,V781,IF($AV781=0,0,AS781/$AV781*$Z781))</f>
      </c>
      <c r="BJ781" s="18">
        <f>IF(W781&lt;&gt;0,W781,IF($AV781=0,0,AT781/$AV781*$Z781))</f>
      </c>
      <c r="BK781" s="18">
        <f>IF(X781&lt;&gt;0,X781,IF($AV781=0,0,AU781/$AV781*$Z781))</f>
      </c>
      <c r="BL781" s="18">
        <f>SUM(AW781:BK781)</f>
      </c>
      <c r="BM781" s="18">
        <f>I781-BL781</f>
      </c>
    </row>
    <row r="782" outlineLevel="4">
      <c r="A782" s="5" t="str">
        <v>14.01.2</v>
      </c>
      <c r="B782" s="5" t="str">
        <v/>
      </c>
      <c r="C782" s="5" t="str">
        <v>BSPRELGENTL07</v>
      </c>
      <c r="D782" s="5" t="str">
        <v>BSPRELGENTL07</v>
      </c>
      <c r="E782" s="19">
        <f>IFERROR(_xlfn.XLOOKUP(F782,Assumptions!B:B,Assumptions!C:C),0)</f>
      </c>
      <c r="F782" s="5" t="str">
        <v>Site Delivery USD</v>
      </c>
      <c r="G782" s="5" t="str">
        <v/>
      </c>
      <c r="H782" s="18">
        <f>G780*E782</f>
      </c>
      <c r="I782" s="18">
        <f>H782*(1-0)</f>
      </c>
      <c r="J782" s="18">
        <v>0</v>
      </c>
      <c r="K782" s="18">
        <v>0</v>
      </c>
      <c r="L782" s="18">
        <v>0</v>
      </c>
      <c r="M782" s="18">
        <v>0</v>
      </c>
      <c r="N782" s="18">
        <v>0</v>
      </c>
      <c r="O782" s="18">
        <v>0</v>
      </c>
      <c r="P782" s="18">
        <v>0</v>
      </c>
      <c r="Q782" s="18">
        <v>0</v>
      </c>
      <c r="R782" s="18">
        <v>0</v>
      </c>
      <c r="S782" s="18">
        <v>0</v>
      </c>
      <c r="T782" s="18">
        <v>0</v>
      </c>
      <c r="U782" s="18">
        <v>0</v>
      </c>
      <c r="V782" s="18">
        <v>0</v>
      </c>
      <c r="W782" s="18">
        <v>0</v>
      </c>
      <c r="X782" s="18">
        <v>0</v>
      </c>
      <c r="Y782" s="18">
        <f>SUM(J782:X782)</f>
      </c>
      <c r="Z782" s="18">
        <f>I782-Y782</f>
      </c>
      <c r="AA782" s="20">
        <v>46347</v>
      </c>
      <c r="AB782" s="20">
        <v>46347</v>
      </c>
      <c r="AC782" s="18">
        <f>IFERROR(_xlfn.XLOOKUP(F782,Assumptions!B:B,Assumptions!D:D),0)</f>
      </c>
      <c r="AD782" s="20">
        <f>AA782+AC782</f>
      </c>
      <c r="AE782" s="20">
        <f>AC782+AB782</f>
      </c>
      <c r="AF782" s="5" t="str">
        <v/>
      </c>
      <c r="AG782" s="18">
        <f>IFERROR(_xlfn.BETA.DIST(DATE(YEAR(AG$2),MONTH(AG$2),15),$AD$2,$AE$2,FALSE,DATE(YEAR($AD782),MONTH($AD782),1),DATE(YEAR($AE782),MONTH($AE782),28)),0)</f>
      </c>
      <c r="AH782" s="18">
        <f>IFERROR(_xlfn.BETA.DIST(DATE(YEAR(AH$2),MONTH(AH$2),15),$AD$2,$AE$2,FALSE,DATE(YEAR($AD782),MONTH($AD782),1),DATE(YEAR($AE782),MONTH($AE782),28)),0)</f>
      </c>
      <c r="AI782" s="18">
        <f>IFERROR(_xlfn.BETA.DIST(DATE(YEAR(AI$2),MONTH(AI$2),15),$AD$2,$AE$2,FALSE,DATE(YEAR($AD782),MONTH($AD782),1),DATE(YEAR($AE782),MONTH($AE782),28)),0)</f>
      </c>
      <c r="AJ782" s="18">
        <f>IFERROR(_xlfn.BETA.DIST(DATE(YEAR(AJ$2),MONTH(AJ$2),15),$AD$2,$AE$2,FALSE,DATE(YEAR($AD782),MONTH($AD782),1),DATE(YEAR($AE782),MONTH($AE782),28)),0)</f>
      </c>
      <c r="AK782" s="18">
        <f>IFERROR(_xlfn.BETA.DIST(DATE(YEAR(AK$2),MONTH(AK$2),15),$AD$2,$AE$2,FALSE,DATE(YEAR($AD782),MONTH($AD782),1),DATE(YEAR($AE782),MONTH($AE782),28)),0)</f>
      </c>
      <c r="AL782" s="18">
        <f>IFERROR(_xlfn.BETA.DIST(DATE(YEAR(AL$2),MONTH(AL$2),15),$AD$2,$AE$2,FALSE,DATE(YEAR($AD782),MONTH($AD782),1),DATE(YEAR($AE782),MONTH($AE782),28)),0)</f>
      </c>
      <c r="AM782" s="18">
        <f>IFERROR(_xlfn.BETA.DIST(DATE(YEAR(AM$2),MONTH(AM$2),15),$AD$2,$AE$2,FALSE,DATE(YEAR($AD782),MONTH($AD782),1),DATE(YEAR($AE782),MONTH($AE782),28)),0)</f>
      </c>
      <c r="AN782" s="18">
        <f>IFERROR(_xlfn.BETA.DIST(DATE(YEAR(AN$2),MONTH(AN$2),15),$AD$2,$AE$2,FALSE,DATE(YEAR($AD782),MONTH($AD782),1),DATE(YEAR($AE782),MONTH($AE782),28)),0)</f>
      </c>
      <c r="AO782" s="18">
        <f>IFERROR(_xlfn.BETA.DIST(DATE(YEAR(AO$2),MONTH(AO$2),15),$AD$2,$AE$2,FALSE,DATE(YEAR($AD782),MONTH($AD782),1),DATE(YEAR($AE782),MONTH($AE782),28)),0)</f>
      </c>
      <c r="AP782" s="18">
        <f>IFERROR(_xlfn.BETA.DIST(DATE(YEAR(AP$2),MONTH(AP$2),15),$AD$2,$AE$2,FALSE,DATE(YEAR($AD782),MONTH($AD782),1),DATE(YEAR($AE782),MONTH($AE782),28)),0)</f>
      </c>
      <c r="AQ782" s="18">
        <f>IFERROR(_xlfn.BETA.DIST(DATE(YEAR(AQ$2),MONTH(AQ$2),15),$AD$2,$AE$2,FALSE,DATE(YEAR($AD782),MONTH($AD782),1),DATE(YEAR($AE782),MONTH($AE782),28)),0)</f>
      </c>
      <c r="AR782" s="18">
        <f>IFERROR(_xlfn.BETA.DIST(DATE(YEAR(AR$2),MONTH(AR$2),15),$AD$2,$AE$2,FALSE,DATE(YEAR($AD782),MONTH($AD782),1),DATE(YEAR($AE782),MONTH($AE782),28)),0)</f>
      </c>
      <c r="AS782" s="18">
        <f>IFERROR(_xlfn.BETA.DIST(DATE(YEAR(AS$2),MONTH(AS$2),15),$AD$2,$AE$2,FALSE,DATE(YEAR($AD782),MONTH($AD782),1),DATE(YEAR($AE782),MONTH($AE782),28)),0)</f>
      </c>
      <c r="AT782" s="18">
        <f>IFERROR(_xlfn.BETA.DIST(DATE(YEAR(AT$2),MONTH(AT$2),15),$AD$2,$AE$2,FALSE,DATE(YEAR($AD782),MONTH($AD782),1),DATE(YEAR($AE782),MONTH($AE782),28)),0)</f>
      </c>
      <c r="AU782" s="18">
        <f>IFERROR(_xlfn.BETA.DIST(DATE(YEAR(AU$2),MONTH(AU$2),15),$AD$2,$AE$2,FALSE,DATE(YEAR($AD782),MONTH($AD782),1),DATE(YEAR($AE782),MONTH($AE782),28)),0)</f>
      </c>
      <c r="AV782" s="18">
        <f>SUM(AG782:AU782)</f>
      </c>
      <c r="AW782" s="18">
        <f>IF(J782&lt;&gt;0,J782,IF($AV782=0,0,AG782/$AV782*$Z782))</f>
      </c>
      <c r="AX782" s="18">
        <f>IF(K782&lt;&gt;0,K782,IF($AV782=0,0,AH782/$AV782*$Z782))</f>
      </c>
      <c r="AY782" s="18">
        <f>IF(L782&lt;&gt;0,L782,IF($AV782=0,0,AI782/$AV782*$Z782))</f>
      </c>
      <c r="AZ782" s="18">
        <f>IF(M782&lt;&gt;0,M782,IF($AV782=0,0,AJ782/$AV782*$Z782))</f>
      </c>
      <c r="BA782" s="18">
        <f>IF(N782&lt;&gt;0,N782,IF($AV782=0,0,AK782/$AV782*$Z782))</f>
      </c>
      <c r="BB782" s="18">
        <f>IF(O782&lt;&gt;0,O782,IF($AV782=0,0,AL782/$AV782*$Z782))</f>
      </c>
      <c r="BC782" s="18">
        <f>IF(P782&lt;&gt;0,P782,IF($AV782=0,0,AM782/$AV782*$Z782))</f>
      </c>
      <c r="BD782" s="18">
        <f>IF(Q782&lt;&gt;0,Q782,IF($AV782=0,0,AN782/$AV782*$Z782))</f>
      </c>
      <c r="BE782" s="18">
        <f>IF(R782&lt;&gt;0,R782,IF($AV782=0,0,AO782/$AV782*$Z782))</f>
      </c>
      <c r="BF782" s="18">
        <f>IF(S782&lt;&gt;0,S782,IF($AV782=0,0,AP782/$AV782*$Z782))</f>
      </c>
      <c r="BG782" s="18">
        <f>IF(T782&lt;&gt;0,T782,IF($AV782=0,0,AQ782/$AV782*$Z782))</f>
      </c>
      <c r="BH782" s="18">
        <f>IF(U782&lt;&gt;0,U782,IF($AV782=0,0,AR782/$AV782*$Z782))</f>
      </c>
      <c r="BI782" s="18">
        <f>IF(V782&lt;&gt;0,V782,IF($AV782=0,0,AS782/$AV782*$Z782))</f>
      </c>
      <c r="BJ782" s="18">
        <f>IF(W782&lt;&gt;0,W782,IF($AV782=0,0,AT782/$AV782*$Z782))</f>
      </c>
      <c r="BK782" s="18">
        <f>IF(X782&lt;&gt;0,X782,IF($AV782=0,0,AU782/$AV782*$Z782))</f>
      </c>
      <c r="BL782" s="18">
        <f>SUM(AW782:BK782)</f>
      </c>
      <c r="BM782" s="18">
        <f>I782-BL782</f>
      </c>
    </row>
    <row r="783" outlineLevel="4">
      <c r="A783" s="5" t="str">
        <v>14.01.2</v>
      </c>
      <c r="B783" s="5" t="str">
        <v/>
      </c>
      <c r="C783" s="5" t="str">
        <v>BSKDGNGENGR07</v>
      </c>
      <c r="D783" s="5" t="str">
        <v>BSKDGNGENGR07</v>
      </c>
      <c r="E783" s="19">
        <f>IFERROR(_xlfn.XLOOKUP(F783,Assumptions!B:B,Assumptions!C:C),0)</f>
      </c>
      <c r="F783" s="5" t="str">
        <v>Retention</v>
      </c>
      <c r="G783" s="5" t="str">
        <v/>
      </c>
      <c r="H783" s="18">
        <f>G780*E783</f>
      </c>
      <c r="I783" s="18">
        <f>H783*(1-0)</f>
      </c>
      <c r="J783" s="18">
        <v>0</v>
      </c>
      <c r="K783" s="18">
        <v>0</v>
      </c>
      <c r="L783" s="18">
        <v>0</v>
      </c>
      <c r="M783" s="18">
        <v>0</v>
      </c>
      <c r="N783" s="18">
        <v>0</v>
      </c>
      <c r="O783" s="18">
        <v>0</v>
      </c>
      <c r="P783" s="18">
        <v>0</v>
      </c>
      <c r="Q783" s="18">
        <v>0</v>
      </c>
      <c r="R783" s="18">
        <v>0</v>
      </c>
      <c r="S783" s="18">
        <v>0</v>
      </c>
      <c r="T783" s="18">
        <v>0</v>
      </c>
      <c r="U783" s="18">
        <v>0</v>
      </c>
      <c r="V783" s="18">
        <v>0</v>
      </c>
      <c r="W783" s="18">
        <v>0</v>
      </c>
      <c r="X783" s="18">
        <v>0</v>
      </c>
      <c r="Y783" s="18">
        <f>SUM(J783:X783)</f>
      </c>
      <c r="Z783" s="18">
        <f>I783-Y783</f>
      </c>
      <c r="AA783" s="20">
        <v>46483</v>
      </c>
      <c r="AB783" s="20">
        <v>46483</v>
      </c>
      <c r="AC783" s="18">
        <f>IFERROR(_xlfn.XLOOKUP(F783,Assumptions!B:B,Assumptions!D:D),0)</f>
      </c>
      <c r="AD783" s="20">
        <f>AA783+AC783</f>
      </c>
      <c r="AE783" s="20">
        <f>AC783+AB783</f>
      </c>
      <c r="AF783" s="5" t="str">
        <v/>
      </c>
      <c r="AG783" s="18">
        <f>IFERROR(_xlfn.BETA.DIST(DATE(YEAR(AG$2),MONTH(AG$2),15),$AD$2,$AE$2,FALSE,DATE(YEAR($AD783),MONTH($AD783),1),DATE(YEAR($AE783),MONTH($AE783),28)),0)</f>
      </c>
      <c r="AH783" s="18">
        <f>IFERROR(_xlfn.BETA.DIST(DATE(YEAR(AH$2),MONTH(AH$2),15),$AD$2,$AE$2,FALSE,DATE(YEAR($AD783),MONTH($AD783),1),DATE(YEAR($AE783),MONTH($AE783),28)),0)</f>
      </c>
      <c r="AI783" s="18">
        <f>IFERROR(_xlfn.BETA.DIST(DATE(YEAR(AI$2),MONTH(AI$2),15),$AD$2,$AE$2,FALSE,DATE(YEAR($AD783),MONTH($AD783),1),DATE(YEAR($AE783),MONTH($AE783),28)),0)</f>
      </c>
      <c r="AJ783" s="18">
        <f>IFERROR(_xlfn.BETA.DIST(DATE(YEAR(AJ$2),MONTH(AJ$2),15),$AD$2,$AE$2,FALSE,DATE(YEAR($AD783),MONTH($AD783),1),DATE(YEAR($AE783),MONTH($AE783),28)),0)</f>
      </c>
      <c r="AK783" s="18">
        <f>IFERROR(_xlfn.BETA.DIST(DATE(YEAR(AK$2),MONTH(AK$2),15),$AD$2,$AE$2,FALSE,DATE(YEAR($AD783),MONTH($AD783),1),DATE(YEAR($AE783),MONTH($AE783),28)),0)</f>
      </c>
      <c r="AL783" s="18">
        <f>IFERROR(_xlfn.BETA.DIST(DATE(YEAR(AL$2),MONTH(AL$2),15),$AD$2,$AE$2,FALSE,DATE(YEAR($AD783),MONTH($AD783),1),DATE(YEAR($AE783),MONTH($AE783),28)),0)</f>
      </c>
      <c r="AM783" s="18">
        <f>IFERROR(_xlfn.BETA.DIST(DATE(YEAR(AM$2),MONTH(AM$2),15),$AD$2,$AE$2,FALSE,DATE(YEAR($AD783),MONTH($AD783),1),DATE(YEAR($AE783),MONTH($AE783),28)),0)</f>
      </c>
      <c r="AN783" s="18">
        <f>IFERROR(_xlfn.BETA.DIST(DATE(YEAR(AN$2),MONTH(AN$2),15),$AD$2,$AE$2,FALSE,DATE(YEAR($AD783),MONTH($AD783),1),DATE(YEAR($AE783),MONTH($AE783),28)),0)</f>
      </c>
      <c r="AO783" s="18">
        <f>IFERROR(_xlfn.BETA.DIST(DATE(YEAR(AO$2),MONTH(AO$2),15),$AD$2,$AE$2,FALSE,DATE(YEAR($AD783),MONTH($AD783),1),DATE(YEAR($AE783),MONTH($AE783),28)),0)</f>
      </c>
      <c r="AP783" s="18">
        <f>IFERROR(_xlfn.BETA.DIST(DATE(YEAR(AP$2),MONTH(AP$2),15),$AD$2,$AE$2,FALSE,DATE(YEAR($AD783),MONTH($AD783),1),DATE(YEAR($AE783),MONTH($AE783),28)),0)</f>
      </c>
      <c r="AQ783" s="18">
        <f>IFERROR(_xlfn.BETA.DIST(DATE(YEAR(AQ$2),MONTH(AQ$2),15),$AD$2,$AE$2,FALSE,DATE(YEAR($AD783),MONTH($AD783),1),DATE(YEAR($AE783),MONTH($AE783),28)),0)</f>
      </c>
      <c r="AR783" s="18">
        <f>IFERROR(_xlfn.BETA.DIST(DATE(YEAR(AR$2),MONTH(AR$2),15),$AD$2,$AE$2,FALSE,DATE(YEAR($AD783),MONTH($AD783),1),DATE(YEAR($AE783),MONTH($AE783),28)),0)</f>
      </c>
      <c r="AS783" s="18">
        <f>IFERROR(_xlfn.BETA.DIST(DATE(YEAR(AS$2),MONTH(AS$2),15),$AD$2,$AE$2,FALSE,DATE(YEAR($AD783),MONTH($AD783),1),DATE(YEAR($AE783),MONTH($AE783),28)),0)</f>
      </c>
      <c r="AT783" s="18">
        <f>IFERROR(_xlfn.BETA.DIST(DATE(YEAR(AT$2),MONTH(AT$2),15),$AD$2,$AE$2,FALSE,DATE(YEAR($AD783),MONTH($AD783),1),DATE(YEAR($AE783),MONTH($AE783),28)),0)</f>
      </c>
      <c r="AU783" s="18">
        <f>IFERROR(_xlfn.BETA.DIST(DATE(YEAR(AU$2),MONTH(AU$2),15),$AD$2,$AE$2,FALSE,DATE(YEAR($AD783),MONTH($AD783),1),DATE(YEAR($AE783),MONTH($AE783),28)),0)</f>
      </c>
      <c r="AV783" s="18">
        <f>SUM(AG783:AU783)</f>
      </c>
      <c r="AW783" s="18">
        <f>IF(J783&lt;&gt;0,J783,IF($AV783=0,0,AG783/$AV783*$Z783))</f>
      </c>
      <c r="AX783" s="18">
        <f>IF(K783&lt;&gt;0,K783,IF($AV783=0,0,AH783/$AV783*$Z783))</f>
      </c>
      <c r="AY783" s="18">
        <f>IF(L783&lt;&gt;0,L783,IF($AV783=0,0,AI783/$AV783*$Z783))</f>
      </c>
      <c r="AZ783" s="18">
        <f>IF(M783&lt;&gt;0,M783,IF($AV783=0,0,AJ783/$AV783*$Z783))</f>
      </c>
      <c r="BA783" s="18">
        <f>IF(N783&lt;&gt;0,N783,IF($AV783=0,0,AK783/$AV783*$Z783))</f>
      </c>
      <c r="BB783" s="18">
        <f>IF(O783&lt;&gt;0,O783,IF($AV783=0,0,AL783/$AV783*$Z783))</f>
      </c>
      <c r="BC783" s="18">
        <f>IF(P783&lt;&gt;0,P783,IF($AV783=0,0,AM783/$AV783*$Z783))</f>
      </c>
      <c r="BD783" s="18">
        <f>IF(Q783&lt;&gt;0,Q783,IF($AV783=0,0,AN783/$AV783*$Z783))</f>
      </c>
      <c r="BE783" s="18">
        <f>IF(R783&lt;&gt;0,R783,IF($AV783=0,0,AO783/$AV783*$Z783))</f>
      </c>
      <c r="BF783" s="18">
        <f>IF(S783&lt;&gt;0,S783,IF($AV783=0,0,AP783/$AV783*$Z783))</f>
      </c>
      <c r="BG783" s="18">
        <f>IF(T783&lt;&gt;0,T783,IF($AV783=0,0,AQ783/$AV783*$Z783))</f>
      </c>
      <c r="BH783" s="18">
        <f>IF(U783&lt;&gt;0,U783,IF($AV783=0,0,AR783/$AV783*$Z783))</f>
      </c>
      <c r="BI783" s="18">
        <f>IF(V783&lt;&gt;0,V783,IF($AV783=0,0,AS783/$AV783*$Z783))</f>
      </c>
      <c r="BJ783" s="18">
        <f>IF(W783&lt;&gt;0,W783,IF($AV783=0,0,AT783/$AV783*$Z783))</f>
      </c>
      <c r="BK783" s="18">
        <f>IF(X783&lt;&gt;0,X783,IF($AV783=0,0,AU783/$AV783*$Z783))</f>
      </c>
      <c r="BL783" s="18">
        <f>SUM(AW783:BK783)</f>
      </c>
      <c r="BM783" s="18">
        <f>I783-BL783</f>
      </c>
    </row>
    <row r="784" outlineLevel="3">
      <c r="A784" s="17" t="str">
        <v>14.01.5</v>
      </c>
      <c r="B784" s="17" t="str">
        <v/>
      </c>
      <c r="C784" s="17" t="str">
        <v/>
      </c>
      <c r="D784" s="17" t="str">
        <v/>
      </c>
      <c r="E784" s="17" t="str">
        <v>14.01.5</v>
      </c>
      <c r="F784" s="17" t="str">
        <v>Special Cables, sockets, adapter, cell connectors, etc.</v>
      </c>
      <c r="G784" s="17">
        <v>336.44</v>
      </c>
      <c r="H784" s="17" t="str">
        <v/>
      </c>
      <c r="I784" s="17" t="str">
        <v/>
      </c>
      <c r="J784" s="17" t="str">
        <v/>
      </c>
      <c r="K784" s="17" t="str">
        <v/>
      </c>
      <c r="L784" s="17" t="str">
        <v/>
      </c>
      <c r="M784" s="17" t="str">
        <v/>
      </c>
      <c r="N784" s="17" t="str">
        <v/>
      </c>
      <c r="O784" s="17" t="str">
        <v/>
      </c>
      <c r="P784" s="17" t="str">
        <v/>
      </c>
      <c r="Q784" s="17" t="str">
        <v/>
      </c>
      <c r="R784" s="17" t="str">
        <v/>
      </c>
      <c r="S784" s="17" t="str">
        <v/>
      </c>
      <c r="T784" s="17" t="str">
        <v/>
      </c>
      <c r="U784" s="17" t="str">
        <v/>
      </c>
      <c r="V784" s="17" t="str">
        <v/>
      </c>
      <c r="W784" s="17" t="str">
        <v/>
      </c>
      <c r="X784" s="17" t="str">
        <v/>
      </c>
      <c r="Y784" s="17" t="str">
        <v/>
      </c>
      <c r="Z784" s="17" t="str">
        <v/>
      </c>
      <c r="AA784" s="17" t="str">
        <v/>
      </c>
      <c r="AB784" s="17" t="str">
        <v/>
      </c>
      <c r="AC784" s="17" t="str">
        <v/>
      </c>
      <c r="AD784" s="17" t="str">
        <v/>
      </c>
      <c r="AE784" s="17" t="str">
        <v/>
      </c>
      <c r="AF784" s="5" t="str">
        <v/>
      </c>
      <c r="AG784" s="18">
        <f>IFERROR(_xlfn.BETA.DIST(DATE(YEAR(AG$2),MONTH(AG$2),15),$AD$2,$AE$2,FALSE,DATE(YEAR($AD784),MONTH($AD784),1),DATE(YEAR($AE784),MONTH($AE784),28)),0)</f>
      </c>
      <c r="AH784" s="18">
        <f>IFERROR(_xlfn.BETA.DIST(DATE(YEAR(AH$2),MONTH(AH$2),15),$AD$2,$AE$2,FALSE,DATE(YEAR($AD784),MONTH($AD784),1),DATE(YEAR($AE784),MONTH($AE784),28)),0)</f>
      </c>
      <c r="AI784" s="18">
        <f>IFERROR(_xlfn.BETA.DIST(DATE(YEAR(AI$2),MONTH(AI$2),15),$AD$2,$AE$2,FALSE,DATE(YEAR($AD784),MONTH($AD784),1),DATE(YEAR($AE784),MONTH($AE784),28)),0)</f>
      </c>
      <c r="AJ784" s="18">
        <f>IFERROR(_xlfn.BETA.DIST(DATE(YEAR(AJ$2),MONTH(AJ$2),15),$AD$2,$AE$2,FALSE,DATE(YEAR($AD784),MONTH($AD784),1),DATE(YEAR($AE784),MONTH($AE784),28)),0)</f>
      </c>
      <c r="AK784" s="18">
        <f>IFERROR(_xlfn.BETA.DIST(DATE(YEAR(AK$2),MONTH(AK$2),15),$AD$2,$AE$2,FALSE,DATE(YEAR($AD784),MONTH($AD784),1),DATE(YEAR($AE784),MONTH($AE784),28)),0)</f>
      </c>
      <c r="AL784" s="18">
        <f>IFERROR(_xlfn.BETA.DIST(DATE(YEAR(AL$2),MONTH(AL$2),15),$AD$2,$AE$2,FALSE,DATE(YEAR($AD784),MONTH($AD784),1),DATE(YEAR($AE784),MONTH($AE784),28)),0)</f>
      </c>
      <c r="AM784" s="18">
        <f>IFERROR(_xlfn.BETA.DIST(DATE(YEAR(AM$2),MONTH(AM$2),15),$AD$2,$AE$2,FALSE,DATE(YEAR($AD784),MONTH($AD784),1),DATE(YEAR($AE784),MONTH($AE784),28)),0)</f>
      </c>
      <c r="AN784" s="18">
        <f>IFERROR(_xlfn.BETA.DIST(DATE(YEAR(AN$2),MONTH(AN$2),15),$AD$2,$AE$2,FALSE,DATE(YEAR($AD784),MONTH($AD784),1),DATE(YEAR($AE784),MONTH($AE784),28)),0)</f>
      </c>
      <c r="AO784" s="18">
        <f>IFERROR(_xlfn.BETA.DIST(DATE(YEAR(AO$2),MONTH(AO$2),15),$AD$2,$AE$2,FALSE,DATE(YEAR($AD784),MONTH($AD784),1),DATE(YEAR($AE784),MONTH($AE784),28)),0)</f>
      </c>
      <c r="AP784" s="18">
        <f>IFERROR(_xlfn.BETA.DIST(DATE(YEAR(AP$2),MONTH(AP$2),15),$AD$2,$AE$2,FALSE,DATE(YEAR($AD784),MONTH($AD784),1),DATE(YEAR($AE784),MONTH($AE784),28)),0)</f>
      </c>
      <c r="AQ784" s="18">
        <f>IFERROR(_xlfn.BETA.DIST(DATE(YEAR(AQ$2),MONTH(AQ$2),15),$AD$2,$AE$2,FALSE,DATE(YEAR($AD784),MONTH($AD784),1),DATE(YEAR($AE784),MONTH($AE784),28)),0)</f>
      </c>
      <c r="AR784" s="18">
        <f>IFERROR(_xlfn.BETA.DIST(DATE(YEAR(AR$2),MONTH(AR$2),15),$AD$2,$AE$2,FALSE,DATE(YEAR($AD784),MONTH($AD784),1),DATE(YEAR($AE784),MONTH($AE784),28)),0)</f>
      </c>
      <c r="AS784" s="18">
        <f>IFERROR(_xlfn.BETA.DIST(DATE(YEAR(AS$2),MONTH(AS$2),15),$AD$2,$AE$2,FALSE,DATE(YEAR($AD784),MONTH($AD784),1),DATE(YEAR($AE784),MONTH($AE784),28)),0)</f>
      </c>
      <c r="AT784" s="18">
        <f>IFERROR(_xlfn.BETA.DIST(DATE(YEAR(AT$2),MONTH(AT$2),15),$AD$2,$AE$2,FALSE,DATE(YEAR($AD784),MONTH($AD784),1),DATE(YEAR($AE784),MONTH($AE784),28)),0)</f>
      </c>
      <c r="AU784" s="18">
        <f>IFERROR(_xlfn.BETA.DIST(DATE(YEAR(AU$2),MONTH(AU$2),15),$AD$2,$AE$2,FALSE,DATE(YEAR($AD784),MONTH($AD784),1),DATE(YEAR($AE784),MONTH($AE784),28)),0)</f>
      </c>
      <c r="AV784" s="18">
        <f>SUM(AG784:AU784)</f>
      </c>
      <c r="AW784" s="18">
        <f>IF(J784&lt;&gt;0,J784,IF($AV784=0,0,AG784/$AV784*$Z784))</f>
      </c>
      <c r="AX784" s="18">
        <f>IF(K784&lt;&gt;0,K784,IF($AV784=0,0,AH784/$AV784*$Z784))</f>
      </c>
      <c r="AY784" s="18">
        <f>IF(L784&lt;&gt;0,L784,IF($AV784=0,0,AI784/$AV784*$Z784))</f>
      </c>
      <c r="AZ784" s="18">
        <f>IF(M784&lt;&gt;0,M784,IF($AV784=0,0,AJ784/$AV784*$Z784))</f>
      </c>
      <c r="BA784" s="18">
        <f>IF(N784&lt;&gt;0,N784,IF($AV784=0,0,AK784/$AV784*$Z784))</f>
      </c>
      <c r="BB784" s="18">
        <f>IF(O784&lt;&gt;0,O784,IF($AV784=0,0,AL784/$AV784*$Z784))</f>
      </c>
      <c r="BC784" s="18">
        <f>IF(P784&lt;&gt;0,P784,IF($AV784=0,0,AM784/$AV784*$Z784))</f>
      </c>
      <c r="BD784" s="18">
        <f>IF(Q784&lt;&gt;0,Q784,IF($AV784=0,0,AN784/$AV784*$Z784))</f>
      </c>
      <c r="BE784" s="18">
        <f>IF(R784&lt;&gt;0,R784,IF($AV784=0,0,AO784/$AV784*$Z784))</f>
      </c>
      <c r="BF784" s="18">
        <f>IF(S784&lt;&gt;0,S784,IF($AV784=0,0,AP784/$AV784*$Z784))</f>
      </c>
      <c r="BG784" s="18">
        <f>IF(T784&lt;&gt;0,T784,IF($AV784=0,0,AQ784/$AV784*$Z784))</f>
      </c>
      <c r="BH784" s="18">
        <f>IF(U784&lt;&gt;0,U784,IF($AV784=0,0,AR784/$AV784*$Z784))</f>
      </c>
      <c r="BI784" s="18">
        <f>IF(V784&lt;&gt;0,V784,IF($AV784=0,0,AS784/$AV784*$Z784))</f>
      </c>
      <c r="BJ784" s="18">
        <f>IF(W784&lt;&gt;0,W784,IF($AV784=0,0,AT784/$AV784*$Z784))</f>
      </c>
      <c r="BK784" s="18">
        <f>IF(X784&lt;&gt;0,X784,IF($AV784=0,0,AU784/$AV784*$Z784))</f>
      </c>
      <c r="BL784" s="18">
        <f>SUM(AW784:BK784)</f>
      </c>
      <c r="BM784" s="17" t="str">
        <v/>
      </c>
    </row>
    <row r="785" outlineLevel="4">
      <c r="A785" s="5" t="str">
        <v>14.01.5</v>
      </c>
      <c r="B785" s="5" t="str">
        <v/>
      </c>
      <c r="C785" s="5" t="str">
        <v>BSKDGNGENGR05</v>
      </c>
      <c r="D785" s="5" t="str">
        <v>BSKDGNGENGR05</v>
      </c>
      <c r="E785" s="19">
        <f>IFERROR(_xlfn.XLOOKUP(F785,Assumptions!B:B,Assumptions!C:C),0)</f>
      </c>
      <c r="F785" s="5" t="str">
        <v>Advanced Payment</v>
      </c>
      <c r="G785" s="5" t="str">
        <v/>
      </c>
      <c r="H785" s="18">
        <f>G784*E785</f>
      </c>
      <c r="I785" s="18">
        <f>H785*(1-0)</f>
      </c>
      <c r="J785" s="18">
        <v>0</v>
      </c>
      <c r="K785" s="18">
        <v>0</v>
      </c>
      <c r="L785" s="18">
        <v>0</v>
      </c>
      <c r="M785" s="18">
        <v>0</v>
      </c>
      <c r="N785" s="18">
        <v>0</v>
      </c>
      <c r="O785" s="18">
        <v>0</v>
      </c>
      <c r="P785" s="18">
        <v>0</v>
      </c>
      <c r="Q785" s="18">
        <v>0</v>
      </c>
      <c r="R785" s="18">
        <v>0</v>
      </c>
      <c r="S785" s="18">
        <v>0</v>
      </c>
      <c r="T785" s="18">
        <v>0</v>
      </c>
      <c r="U785" s="18">
        <v>0</v>
      </c>
      <c r="V785" s="18">
        <v>0</v>
      </c>
      <c r="W785" s="18">
        <v>0</v>
      </c>
      <c r="X785" s="18">
        <v>0</v>
      </c>
      <c r="Y785" s="18">
        <f>SUM(J785:X785)</f>
      </c>
      <c r="Z785" s="18">
        <f>I785-Y785</f>
      </c>
      <c r="AA785" s="20">
        <v>46026</v>
      </c>
      <c r="AB785" s="20">
        <v>46026</v>
      </c>
      <c r="AC785" s="18">
        <f>IFERROR(_xlfn.XLOOKUP(F785,Assumptions!B:B,Assumptions!D:D),0)</f>
      </c>
      <c r="AD785" s="20">
        <f>AA785+AC785</f>
      </c>
      <c r="AE785" s="20">
        <f>AC785+AB785</f>
      </c>
      <c r="AF785" s="5" t="str">
        <v/>
      </c>
      <c r="AG785" s="18">
        <f>IFERROR(_xlfn.BETA.DIST(DATE(YEAR(AG$2),MONTH(AG$2),15),$AD$2,$AE$2,FALSE,DATE(YEAR($AD785),MONTH($AD785),1),DATE(YEAR($AE785),MONTH($AE785),28)),0)</f>
      </c>
      <c r="AH785" s="18">
        <f>IFERROR(_xlfn.BETA.DIST(DATE(YEAR(AH$2),MONTH(AH$2),15),$AD$2,$AE$2,FALSE,DATE(YEAR($AD785),MONTH($AD785),1),DATE(YEAR($AE785),MONTH($AE785),28)),0)</f>
      </c>
      <c r="AI785" s="18">
        <f>IFERROR(_xlfn.BETA.DIST(DATE(YEAR(AI$2),MONTH(AI$2),15),$AD$2,$AE$2,FALSE,DATE(YEAR($AD785),MONTH($AD785),1),DATE(YEAR($AE785),MONTH($AE785),28)),0)</f>
      </c>
      <c r="AJ785" s="18">
        <f>IFERROR(_xlfn.BETA.DIST(DATE(YEAR(AJ$2),MONTH(AJ$2),15),$AD$2,$AE$2,FALSE,DATE(YEAR($AD785),MONTH($AD785),1),DATE(YEAR($AE785),MONTH($AE785),28)),0)</f>
      </c>
      <c r="AK785" s="18">
        <f>IFERROR(_xlfn.BETA.DIST(DATE(YEAR(AK$2),MONTH(AK$2),15),$AD$2,$AE$2,FALSE,DATE(YEAR($AD785),MONTH($AD785),1),DATE(YEAR($AE785),MONTH($AE785),28)),0)</f>
      </c>
      <c r="AL785" s="18">
        <f>IFERROR(_xlfn.BETA.DIST(DATE(YEAR(AL$2),MONTH(AL$2),15),$AD$2,$AE$2,FALSE,DATE(YEAR($AD785),MONTH($AD785),1),DATE(YEAR($AE785),MONTH($AE785),28)),0)</f>
      </c>
      <c r="AM785" s="18">
        <f>IFERROR(_xlfn.BETA.DIST(DATE(YEAR(AM$2),MONTH(AM$2),15),$AD$2,$AE$2,FALSE,DATE(YEAR($AD785),MONTH($AD785),1),DATE(YEAR($AE785),MONTH($AE785),28)),0)</f>
      </c>
      <c r="AN785" s="18">
        <f>IFERROR(_xlfn.BETA.DIST(DATE(YEAR(AN$2),MONTH(AN$2),15),$AD$2,$AE$2,FALSE,DATE(YEAR($AD785),MONTH($AD785),1),DATE(YEAR($AE785),MONTH($AE785),28)),0)</f>
      </c>
      <c r="AO785" s="18">
        <f>IFERROR(_xlfn.BETA.DIST(DATE(YEAR(AO$2),MONTH(AO$2),15),$AD$2,$AE$2,FALSE,DATE(YEAR($AD785),MONTH($AD785),1),DATE(YEAR($AE785),MONTH($AE785),28)),0)</f>
      </c>
      <c r="AP785" s="18">
        <f>IFERROR(_xlfn.BETA.DIST(DATE(YEAR(AP$2),MONTH(AP$2),15),$AD$2,$AE$2,FALSE,DATE(YEAR($AD785),MONTH($AD785),1),DATE(YEAR($AE785),MONTH($AE785),28)),0)</f>
      </c>
      <c r="AQ785" s="18">
        <f>IFERROR(_xlfn.BETA.DIST(DATE(YEAR(AQ$2),MONTH(AQ$2),15),$AD$2,$AE$2,FALSE,DATE(YEAR($AD785),MONTH($AD785),1),DATE(YEAR($AE785),MONTH($AE785),28)),0)</f>
      </c>
      <c r="AR785" s="18">
        <f>IFERROR(_xlfn.BETA.DIST(DATE(YEAR(AR$2),MONTH(AR$2),15),$AD$2,$AE$2,FALSE,DATE(YEAR($AD785),MONTH($AD785),1),DATE(YEAR($AE785),MONTH($AE785),28)),0)</f>
      </c>
      <c r="AS785" s="18">
        <f>IFERROR(_xlfn.BETA.DIST(DATE(YEAR(AS$2),MONTH(AS$2),15),$AD$2,$AE$2,FALSE,DATE(YEAR($AD785),MONTH($AD785),1),DATE(YEAR($AE785),MONTH($AE785),28)),0)</f>
      </c>
      <c r="AT785" s="18">
        <f>IFERROR(_xlfn.BETA.DIST(DATE(YEAR(AT$2),MONTH(AT$2),15),$AD$2,$AE$2,FALSE,DATE(YEAR($AD785),MONTH($AD785),1),DATE(YEAR($AE785),MONTH($AE785),28)),0)</f>
      </c>
      <c r="AU785" s="18">
        <f>IFERROR(_xlfn.BETA.DIST(DATE(YEAR(AU$2),MONTH(AU$2),15),$AD$2,$AE$2,FALSE,DATE(YEAR($AD785),MONTH($AD785),1),DATE(YEAR($AE785),MONTH($AE785),28)),0)</f>
      </c>
      <c r="AV785" s="18">
        <f>SUM(AG785:AU785)</f>
      </c>
      <c r="AW785" s="18">
        <f>IF(J785&lt;&gt;0,J785,IF($AV785=0,0,AG785/$AV785*$Z785))</f>
      </c>
      <c r="AX785" s="18">
        <f>IF(K785&lt;&gt;0,K785,IF($AV785=0,0,AH785/$AV785*$Z785))</f>
      </c>
      <c r="AY785" s="18">
        <f>IF(L785&lt;&gt;0,L785,IF($AV785=0,0,AI785/$AV785*$Z785))</f>
      </c>
      <c r="AZ785" s="18">
        <f>IF(M785&lt;&gt;0,M785,IF($AV785=0,0,AJ785/$AV785*$Z785))</f>
      </c>
      <c r="BA785" s="18">
        <f>IF(N785&lt;&gt;0,N785,IF($AV785=0,0,AK785/$AV785*$Z785))</f>
      </c>
      <c r="BB785" s="18">
        <f>IF(O785&lt;&gt;0,O785,IF($AV785=0,0,AL785/$AV785*$Z785))</f>
      </c>
      <c r="BC785" s="18">
        <f>IF(P785&lt;&gt;0,P785,IF($AV785=0,0,AM785/$AV785*$Z785))</f>
      </c>
      <c r="BD785" s="18">
        <f>IF(Q785&lt;&gt;0,Q785,IF($AV785=0,0,AN785/$AV785*$Z785))</f>
      </c>
      <c r="BE785" s="18">
        <f>IF(R785&lt;&gt;0,R785,IF($AV785=0,0,AO785/$AV785*$Z785))</f>
      </c>
      <c r="BF785" s="18">
        <f>IF(S785&lt;&gt;0,S785,IF($AV785=0,0,AP785/$AV785*$Z785))</f>
      </c>
      <c r="BG785" s="18">
        <f>IF(T785&lt;&gt;0,T785,IF($AV785=0,0,AQ785/$AV785*$Z785))</f>
      </c>
      <c r="BH785" s="18">
        <f>IF(U785&lt;&gt;0,U785,IF($AV785=0,0,AR785/$AV785*$Z785))</f>
      </c>
      <c r="BI785" s="18">
        <f>IF(V785&lt;&gt;0,V785,IF($AV785=0,0,AS785/$AV785*$Z785))</f>
      </c>
      <c r="BJ785" s="18">
        <f>IF(W785&lt;&gt;0,W785,IF($AV785=0,0,AT785/$AV785*$Z785))</f>
      </c>
      <c r="BK785" s="18">
        <f>IF(X785&lt;&gt;0,X785,IF($AV785=0,0,AU785/$AV785*$Z785))</f>
      </c>
      <c r="BL785" s="18">
        <f>SUM(AW785:BK785)</f>
      </c>
      <c r="BM785" s="18">
        <f>I785-BL785</f>
      </c>
    </row>
    <row r="786" outlineLevel="4">
      <c r="A786" s="5" t="str">
        <v>14.01.5</v>
      </c>
      <c r="B786" s="5" t="str">
        <v/>
      </c>
      <c r="C786" s="5" t="str">
        <v>BSPRELGENTL07</v>
      </c>
      <c r="D786" s="5" t="str">
        <v>BSPRELGENTL07</v>
      </c>
      <c r="E786" s="19">
        <f>IFERROR(_xlfn.XLOOKUP(F786,Assumptions!B:B,Assumptions!C:C),0)</f>
      </c>
      <c r="F786" s="5" t="str">
        <v>Site Delivery USD</v>
      </c>
      <c r="G786" s="5" t="str">
        <v/>
      </c>
      <c r="H786" s="18">
        <f>G784*E786</f>
      </c>
      <c r="I786" s="18">
        <f>H786*(1-0)</f>
      </c>
      <c r="J786" s="18">
        <v>0</v>
      </c>
      <c r="K786" s="18">
        <v>0</v>
      </c>
      <c r="L786" s="18">
        <v>0</v>
      </c>
      <c r="M786" s="18">
        <v>0</v>
      </c>
      <c r="N786" s="18">
        <v>0</v>
      </c>
      <c r="O786" s="18">
        <v>0</v>
      </c>
      <c r="P786" s="18">
        <v>0</v>
      </c>
      <c r="Q786" s="18">
        <v>0</v>
      </c>
      <c r="R786" s="18">
        <v>0</v>
      </c>
      <c r="S786" s="18">
        <v>0</v>
      </c>
      <c r="T786" s="18">
        <v>0</v>
      </c>
      <c r="U786" s="18">
        <v>0</v>
      </c>
      <c r="V786" s="18">
        <v>0</v>
      </c>
      <c r="W786" s="18">
        <v>0</v>
      </c>
      <c r="X786" s="18">
        <v>0</v>
      </c>
      <c r="Y786" s="18">
        <f>SUM(J786:X786)</f>
      </c>
      <c r="Z786" s="18">
        <f>I786-Y786</f>
      </c>
      <c r="AA786" s="20">
        <v>46347</v>
      </c>
      <c r="AB786" s="20">
        <v>46347</v>
      </c>
      <c r="AC786" s="18">
        <f>IFERROR(_xlfn.XLOOKUP(F786,Assumptions!B:B,Assumptions!D:D),0)</f>
      </c>
      <c r="AD786" s="20">
        <f>AA786+AC786</f>
      </c>
      <c r="AE786" s="20">
        <f>AC786+AB786</f>
      </c>
      <c r="AF786" s="5" t="str">
        <v/>
      </c>
      <c r="AG786" s="18">
        <f>IFERROR(_xlfn.BETA.DIST(DATE(YEAR(AG$2),MONTH(AG$2),15),$AD$2,$AE$2,FALSE,DATE(YEAR($AD786),MONTH($AD786),1),DATE(YEAR($AE786),MONTH($AE786),28)),0)</f>
      </c>
      <c r="AH786" s="18">
        <f>IFERROR(_xlfn.BETA.DIST(DATE(YEAR(AH$2),MONTH(AH$2),15),$AD$2,$AE$2,FALSE,DATE(YEAR($AD786),MONTH($AD786),1),DATE(YEAR($AE786),MONTH($AE786),28)),0)</f>
      </c>
      <c r="AI786" s="18">
        <f>IFERROR(_xlfn.BETA.DIST(DATE(YEAR(AI$2),MONTH(AI$2),15),$AD$2,$AE$2,FALSE,DATE(YEAR($AD786),MONTH($AD786),1),DATE(YEAR($AE786),MONTH($AE786),28)),0)</f>
      </c>
      <c r="AJ786" s="18">
        <f>IFERROR(_xlfn.BETA.DIST(DATE(YEAR(AJ$2),MONTH(AJ$2),15),$AD$2,$AE$2,FALSE,DATE(YEAR($AD786),MONTH($AD786),1),DATE(YEAR($AE786),MONTH($AE786),28)),0)</f>
      </c>
      <c r="AK786" s="18">
        <f>IFERROR(_xlfn.BETA.DIST(DATE(YEAR(AK$2),MONTH(AK$2),15),$AD$2,$AE$2,FALSE,DATE(YEAR($AD786),MONTH($AD786),1),DATE(YEAR($AE786),MONTH($AE786),28)),0)</f>
      </c>
      <c r="AL786" s="18">
        <f>IFERROR(_xlfn.BETA.DIST(DATE(YEAR(AL$2),MONTH(AL$2),15),$AD$2,$AE$2,FALSE,DATE(YEAR($AD786),MONTH($AD786),1),DATE(YEAR($AE786),MONTH($AE786),28)),0)</f>
      </c>
      <c r="AM786" s="18">
        <f>IFERROR(_xlfn.BETA.DIST(DATE(YEAR(AM$2),MONTH(AM$2),15),$AD$2,$AE$2,FALSE,DATE(YEAR($AD786),MONTH($AD786),1),DATE(YEAR($AE786),MONTH($AE786),28)),0)</f>
      </c>
      <c r="AN786" s="18">
        <f>IFERROR(_xlfn.BETA.DIST(DATE(YEAR(AN$2),MONTH(AN$2),15),$AD$2,$AE$2,FALSE,DATE(YEAR($AD786),MONTH($AD786),1),DATE(YEAR($AE786),MONTH($AE786),28)),0)</f>
      </c>
      <c r="AO786" s="18">
        <f>IFERROR(_xlfn.BETA.DIST(DATE(YEAR(AO$2),MONTH(AO$2),15),$AD$2,$AE$2,FALSE,DATE(YEAR($AD786),MONTH($AD786),1),DATE(YEAR($AE786),MONTH($AE786),28)),0)</f>
      </c>
      <c r="AP786" s="18">
        <f>IFERROR(_xlfn.BETA.DIST(DATE(YEAR(AP$2),MONTH(AP$2),15),$AD$2,$AE$2,FALSE,DATE(YEAR($AD786),MONTH($AD786),1),DATE(YEAR($AE786),MONTH($AE786),28)),0)</f>
      </c>
      <c r="AQ786" s="18">
        <f>IFERROR(_xlfn.BETA.DIST(DATE(YEAR(AQ$2),MONTH(AQ$2),15),$AD$2,$AE$2,FALSE,DATE(YEAR($AD786),MONTH($AD786),1),DATE(YEAR($AE786),MONTH($AE786),28)),0)</f>
      </c>
      <c r="AR786" s="18">
        <f>IFERROR(_xlfn.BETA.DIST(DATE(YEAR(AR$2),MONTH(AR$2),15),$AD$2,$AE$2,FALSE,DATE(YEAR($AD786),MONTH($AD786),1),DATE(YEAR($AE786),MONTH($AE786),28)),0)</f>
      </c>
      <c r="AS786" s="18">
        <f>IFERROR(_xlfn.BETA.DIST(DATE(YEAR(AS$2),MONTH(AS$2),15),$AD$2,$AE$2,FALSE,DATE(YEAR($AD786),MONTH($AD786),1),DATE(YEAR($AE786),MONTH($AE786),28)),0)</f>
      </c>
      <c r="AT786" s="18">
        <f>IFERROR(_xlfn.BETA.DIST(DATE(YEAR(AT$2),MONTH(AT$2),15),$AD$2,$AE$2,FALSE,DATE(YEAR($AD786),MONTH($AD786),1),DATE(YEAR($AE786),MONTH($AE786),28)),0)</f>
      </c>
      <c r="AU786" s="18">
        <f>IFERROR(_xlfn.BETA.DIST(DATE(YEAR(AU$2),MONTH(AU$2),15),$AD$2,$AE$2,FALSE,DATE(YEAR($AD786),MONTH($AD786),1),DATE(YEAR($AE786),MONTH($AE786),28)),0)</f>
      </c>
      <c r="AV786" s="18">
        <f>SUM(AG786:AU786)</f>
      </c>
      <c r="AW786" s="18">
        <f>IF(J786&lt;&gt;0,J786,IF($AV786=0,0,AG786/$AV786*$Z786))</f>
      </c>
      <c r="AX786" s="18">
        <f>IF(K786&lt;&gt;0,K786,IF($AV786=0,0,AH786/$AV786*$Z786))</f>
      </c>
      <c r="AY786" s="18">
        <f>IF(L786&lt;&gt;0,L786,IF($AV786=0,0,AI786/$AV786*$Z786))</f>
      </c>
      <c r="AZ786" s="18">
        <f>IF(M786&lt;&gt;0,M786,IF($AV786=0,0,AJ786/$AV786*$Z786))</f>
      </c>
      <c r="BA786" s="18">
        <f>IF(N786&lt;&gt;0,N786,IF($AV786=0,0,AK786/$AV786*$Z786))</f>
      </c>
      <c r="BB786" s="18">
        <f>IF(O786&lt;&gt;0,O786,IF($AV786=0,0,AL786/$AV786*$Z786))</f>
      </c>
      <c r="BC786" s="18">
        <f>IF(P786&lt;&gt;0,P786,IF($AV786=0,0,AM786/$AV786*$Z786))</f>
      </c>
      <c r="BD786" s="18">
        <f>IF(Q786&lt;&gt;0,Q786,IF($AV786=0,0,AN786/$AV786*$Z786))</f>
      </c>
      <c r="BE786" s="18">
        <f>IF(R786&lt;&gt;0,R786,IF($AV786=0,0,AO786/$AV786*$Z786))</f>
      </c>
      <c r="BF786" s="18">
        <f>IF(S786&lt;&gt;0,S786,IF($AV786=0,0,AP786/$AV786*$Z786))</f>
      </c>
      <c r="BG786" s="18">
        <f>IF(T786&lt;&gt;0,T786,IF($AV786=0,0,AQ786/$AV786*$Z786))</f>
      </c>
      <c r="BH786" s="18">
        <f>IF(U786&lt;&gt;0,U786,IF($AV786=0,0,AR786/$AV786*$Z786))</f>
      </c>
      <c r="BI786" s="18">
        <f>IF(V786&lt;&gt;0,V786,IF($AV786=0,0,AS786/$AV786*$Z786))</f>
      </c>
      <c r="BJ786" s="18">
        <f>IF(W786&lt;&gt;0,W786,IF($AV786=0,0,AT786/$AV786*$Z786))</f>
      </c>
      <c r="BK786" s="18">
        <f>IF(X786&lt;&gt;0,X786,IF($AV786=0,0,AU786/$AV786*$Z786))</f>
      </c>
      <c r="BL786" s="18">
        <f>SUM(AW786:BK786)</f>
      </c>
      <c r="BM786" s="18">
        <f>I786-BL786</f>
      </c>
    </row>
    <row r="787" outlineLevel="4">
      <c r="A787" s="5" t="str">
        <v>14.01.5</v>
      </c>
      <c r="B787" s="5" t="str">
        <v/>
      </c>
      <c r="C787" s="5" t="str">
        <v>BSKDGNGENGR07</v>
      </c>
      <c r="D787" s="5" t="str">
        <v>BSKDGNGENGR07</v>
      </c>
      <c r="E787" s="19">
        <f>IFERROR(_xlfn.XLOOKUP(F787,Assumptions!B:B,Assumptions!C:C),0)</f>
      </c>
      <c r="F787" s="5" t="str">
        <v>Retention</v>
      </c>
      <c r="G787" s="5" t="str">
        <v/>
      </c>
      <c r="H787" s="18">
        <f>G784*E787</f>
      </c>
      <c r="I787" s="18">
        <f>H787*(1-0)</f>
      </c>
      <c r="J787" s="18">
        <v>0</v>
      </c>
      <c r="K787" s="18">
        <v>0</v>
      </c>
      <c r="L787" s="18">
        <v>0</v>
      </c>
      <c r="M787" s="18">
        <v>0</v>
      </c>
      <c r="N787" s="18">
        <v>0</v>
      </c>
      <c r="O787" s="18">
        <v>0</v>
      </c>
      <c r="P787" s="18">
        <v>0</v>
      </c>
      <c r="Q787" s="18">
        <v>0</v>
      </c>
      <c r="R787" s="18">
        <v>0</v>
      </c>
      <c r="S787" s="18">
        <v>0</v>
      </c>
      <c r="T787" s="18">
        <v>0</v>
      </c>
      <c r="U787" s="18">
        <v>0</v>
      </c>
      <c r="V787" s="18">
        <v>0</v>
      </c>
      <c r="W787" s="18">
        <v>0</v>
      </c>
      <c r="X787" s="18">
        <v>0</v>
      </c>
      <c r="Y787" s="18">
        <f>SUM(J787:X787)</f>
      </c>
      <c r="Z787" s="18">
        <f>I787-Y787</f>
      </c>
      <c r="AA787" s="20">
        <v>46483</v>
      </c>
      <c r="AB787" s="20">
        <v>46483</v>
      </c>
      <c r="AC787" s="18">
        <f>IFERROR(_xlfn.XLOOKUP(F787,Assumptions!B:B,Assumptions!D:D),0)</f>
      </c>
      <c r="AD787" s="20">
        <f>AA787+AC787</f>
      </c>
      <c r="AE787" s="20">
        <f>AC787+AB787</f>
      </c>
      <c r="AF787" s="5" t="str">
        <v/>
      </c>
      <c r="AG787" s="18">
        <f>IFERROR(_xlfn.BETA.DIST(DATE(YEAR(AG$2),MONTH(AG$2),15),$AD$2,$AE$2,FALSE,DATE(YEAR($AD787),MONTH($AD787),1),DATE(YEAR($AE787),MONTH($AE787),28)),0)</f>
      </c>
      <c r="AH787" s="18">
        <f>IFERROR(_xlfn.BETA.DIST(DATE(YEAR(AH$2),MONTH(AH$2),15),$AD$2,$AE$2,FALSE,DATE(YEAR($AD787),MONTH($AD787),1),DATE(YEAR($AE787),MONTH($AE787),28)),0)</f>
      </c>
      <c r="AI787" s="18">
        <f>IFERROR(_xlfn.BETA.DIST(DATE(YEAR(AI$2),MONTH(AI$2),15),$AD$2,$AE$2,FALSE,DATE(YEAR($AD787),MONTH($AD787),1),DATE(YEAR($AE787),MONTH($AE787),28)),0)</f>
      </c>
      <c r="AJ787" s="18">
        <f>IFERROR(_xlfn.BETA.DIST(DATE(YEAR(AJ$2),MONTH(AJ$2),15),$AD$2,$AE$2,FALSE,DATE(YEAR($AD787),MONTH($AD787),1),DATE(YEAR($AE787),MONTH($AE787),28)),0)</f>
      </c>
      <c r="AK787" s="18">
        <f>IFERROR(_xlfn.BETA.DIST(DATE(YEAR(AK$2),MONTH(AK$2),15),$AD$2,$AE$2,FALSE,DATE(YEAR($AD787),MONTH($AD787),1),DATE(YEAR($AE787),MONTH($AE787),28)),0)</f>
      </c>
      <c r="AL787" s="18">
        <f>IFERROR(_xlfn.BETA.DIST(DATE(YEAR(AL$2),MONTH(AL$2),15),$AD$2,$AE$2,FALSE,DATE(YEAR($AD787),MONTH($AD787),1),DATE(YEAR($AE787),MONTH($AE787),28)),0)</f>
      </c>
      <c r="AM787" s="18">
        <f>IFERROR(_xlfn.BETA.DIST(DATE(YEAR(AM$2),MONTH(AM$2),15),$AD$2,$AE$2,FALSE,DATE(YEAR($AD787),MONTH($AD787),1),DATE(YEAR($AE787),MONTH($AE787),28)),0)</f>
      </c>
      <c r="AN787" s="18">
        <f>IFERROR(_xlfn.BETA.DIST(DATE(YEAR(AN$2),MONTH(AN$2),15),$AD$2,$AE$2,FALSE,DATE(YEAR($AD787),MONTH($AD787),1),DATE(YEAR($AE787),MONTH($AE787),28)),0)</f>
      </c>
      <c r="AO787" s="18">
        <f>IFERROR(_xlfn.BETA.DIST(DATE(YEAR(AO$2),MONTH(AO$2),15),$AD$2,$AE$2,FALSE,DATE(YEAR($AD787),MONTH($AD787),1),DATE(YEAR($AE787),MONTH($AE787),28)),0)</f>
      </c>
      <c r="AP787" s="18">
        <f>IFERROR(_xlfn.BETA.DIST(DATE(YEAR(AP$2),MONTH(AP$2),15),$AD$2,$AE$2,FALSE,DATE(YEAR($AD787),MONTH($AD787),1),DATE(YEAR($AE787),MONTH($AE787),28)),0)</f>
      </c>
      <c r="AQ787" s="18">
        <f>IFERROR(_xlfn.BETA.DIST(DATE(YEAR(AQ$2),MONTH(AQ$2),15),$AD$2,$AE$2,FALSE,DATE(YEAR($AD787),MONTH($AD787),1),DATE(YEAR($AE787),MONTH($AE787),28)),0)</f>
      </c>
      <c r="AR787" s="18">
        <f>IFERROR(_xlfn.BETA.DIST(DATE(YEAR(AR$2),MONTH(AR$2),15),$AD$2,$AE$2,FALSE,DATE(YEAR($AD787),MONTH($AD787),1),DATE(YEAR($AE787),MONTH($AE787),28)),0)</f>
      </c>
      <c r="AS787" s="18">
        <f>IFERROR(_xlfn.BETA.DIST(DATE(YEAR(AS$2),MONTH(AS$2),15),$AD$2,$AE$2,FALSE,DATE(YEAR($AD787),MONTH($AD787),1),DATE(YEAR($AE787),MONTH($AE787),28)),0)</f>
      </c>
      <c r="AT787" s="18">
        <f>IFERROR(_xlfn.BETA.DIST(DATE(YEAR(AT$2),MONTH(AT$2),15),$AD$2,$AE$2,FALSE,DATE(YEAR($AD787),MONTH($AD787),1),DATE(YEAR($AE787),MONTH($AE787),28)),0)</f>
      </c>
      <c r="AU787" s="18">
        <f>IFERROR(_xlfn.BETA.DIST(DATE(YEAR(AU$2),MONTH(AU$2),15),$AD$2,$AE$2,FALSE,DATE(YEAR($AD787),MONTH($AD787),1),DATE(YEAR($AE787),MONTH($AE787),28)),0)</f>
      </c>
      <c r="AV787" s="18">
        <f>SUM(AG787:AU787)</f>
      </c>
      <c r="AW787" s="18">
        <f>IF(J787&lt;&gt;0,J787,IF($AV787=0,0,AG787/$AV787*$Z787))</f>
      </c>
      <c r="AX787" s="18">
        <f>IF(K787&lt;&gt;0,K787,IF($AV787=0,0,AH787/$AV787*$Z787))</f>
      </c>
      <c r="AY787" s="18">
        <f>IF(L787&lt;&gt;0,L787,IF($AV787=0,0,AI787/$AV787*$Z787))</f>
      </c>
      <c r="AZ787" s="18">
        <f>IF(M787&lt;&gt;0,M787,IF($AV787=0,0,AJ787/$AV787*$Z787))</f>
      </c>
      <c r="BA787" s="18">
        <f>IF(N787&lt;&gt;0,N787,IF($AV787=0,0,AK787/$AV787*$Z787))</f>
      </c>
      <c r="BB787" s="18">
        <f>IF(O787&lt;&gt;0,O787,IF($AV787=0,0,AL787/$AV787*$Z787))</f>
      </c>
      <c r="BC787" s="18">
        <f>IF(P787&lt;&gt;0,P787,IF($AV787=0,0,AM787/$AV787*$Z787))</f>
      </c>
      <c r="BD787" s="18">
        <f>IF(Q787&lt;&gt;0,Q787,IF($AV787=0,0,AN787/$AV787*$Z787))</f>
      </c>
      <c r="BE787" s="18">
        <f>IF(R787&lt;&gt;0,R787,IF($AV787=0,0,AO787/$AV787*$Z787))</f>
      </c>
      <c r="BF787" s="18">
        <f>IF(S787&lt;&gt;0,S787,IF($AV787=0,0,AP787/$AV787*$Z787))</f>
      </c>
      <c r="BG787" s="18">
        <f>IF(T787&lt;&gt;0,T787,IF($AV787=0,0,AQ787/$AV787*$Z787))</f>
      </c>
      <c r="BH787" s="18">
        <f>IF(U787&lt;&gt;0,U787,IF($AV787=0,0,AR787/$AV787*$Z787))</f>
      </c>
      <c r="BI787" s="18">
        <f>IF(V787&lt;&gt;0,V787,IF($AV787=0,0,AS787/$AV787*$Z787))</f>
      </c>
      <c r="BJ787" s="18">
        <f>IF(W787&lt;&gt;0,W787,IF($AV787=0,0,AT787/$AV787*$Z787))</f>
      </c>
      <c r="BK787" s="18">
        <f>IF(X787&lt;&gt;0,X787,IF($AV787=0,0,AU787/$AV787*$Z787))</f>
      </c>
      <c r="BL787" s="18">
        <f>SUM(AW787:BK787)</f>
      </c>
      <c r="BM787" s="18">
        <f>I787-BL787</f>
      </c>
    </row>
    <row r="788" outlineLevel="3">
      <c r="A788" s="17" t="str">
        <v>14.11.1</v>
      </c>
      <c r="B788" s="17" t="str">
        <v/>
      </c>
      <c r="C788" s="17" t="str">
        <v/>
      </c>
      <c r="D788" s="17" t="str">
        <v/>
      </c>
      <c r="E788" s="17" t="str">
        <v>14.11.1</v>
      </c>
      <c r="F788" s="17" t="str">
        <v>Control box</v>
      </c>
      <c r="G788" s="17">
        <v>9055.26</v>
      </c>
      <c r="H788" s="17" t="str">
        <v/>
      </c>
      <c r="I788" s="17" t="str">
        <v/>
      </c>
      <c r="J788" s="17" t="str">
        <v/>
      </c>
      <c r="K788" s="17" t="str">
        <v/>
      </c>
      <c r="L788" s="17" t="str">
        <v/>
      </c>
      <c r="M788" s="17" t="str">
        <v/>
      </c>
      <c r="N788" s="17" t="str">
        <v/>
      </c>
      <c r="O788" s="17" t="str">
        <v/>
      </c>
      <c r="P788" s="17" t="str">
        <v/>
      </c>
      <c r="Q788" s="17" t="str">
        <v/>
      </c>
      <c r="R788" s="17" t="str">
        <v/>
      </c>
      <c r="S788" s="17" t="str">
        <v/>
      </c>
      <c r="T788" s="17" t="str">
        <v/>
      </c>
      <c r="U788" s="17" t="str">
        <v/>
      </c>
      <c r="V788" s="17" t="str">
        <v/>
      </c>
      <c r="W788" s="17" t="str">
        <v/>
      </c>
      <c r="X788" s="17" t="str">
        <v/>
      </c>
      <c r="Y788" s="17" t="str">
        <v/>
      </c>
      <c r="Z788" s="17" t="str">
        <v/>
      </c>
      <c r="AA788" s="17" t="str">
        <v/>
      </c>
      <c r="AB788" s="17" t="str">
        <v/>
      </c>
      <c r="AC788" s="17" t="str">
        <v/>
      </c>
      <c r="AD788" s="17" t="str">
        <v/>
      </c>
      <c r="AE788" s="17" t="str">
        <v/>
      </c>
      <c r="AF788" s="5" t="str">
        <v/>
      </c>
      <c r="AG788" s="18">
        <f>IFERROR(_xlfn.BETA.DIST(DATE(YEAR(AG$2),MONTH(AG$2),15),$AD$2,$AE$2,FALSE,DATE(YEAR($AD788),MONTH($AD788),1),DATE(YEAR($AE788),MONTH($AE788),28)),0)</f>
      </c>
      <c r="AH788" s="18">
        <f>IFERROR(_xlfn.BETA.DIST(DATE(YEAR(AH$2),MONTH(AH$2),15),$AD$2,$AE$2,FALSE,DATE(YEAR($AD788),MONTH($AD788),1),DATE(YEAR($AE788),MONTH($AE788),28)),0)</f>
      </c>
      <c r="AI788" s="18">
        <f>IFERROR(_xlfn.BETA.DIST(DATE(YEAR(AI$2),MONTH(AI$2),15),$AD$2,$AE$2,FALSE,DATE(YEAR($AD788),MONTH($AD788),1),DATE(YEAR($AE788),MONTH($AE788),28)),0)</f>
      </c>
      <c r="AJ788" s="18">
        <f>IFERROR(_xlfn.BETA.DIST(DATE(YEAR(AJ$2),MONTH(AJ$2),15),$AD$2,$AE$2,FALSE,DATE(YEAR($AD788),MONTH($AD788),1),DATE(YEAR($AE788),MONTH($AE788),28)),0)</f>
      </c>
      <c r="AK788" s="18">
        <f>IFERROR(_xlfn.BETA.DIST(DATE(YEAR(AK$2),MONTH(AK$2),15),$AD$2,$AE$2,FALSE,DATE(YEAR($AD788),MONTH($AD788),1),DATE(YEAR($AE788),MONTH($AE788),28)),0)</f>
      </c>
      <c r="AL788" s="18">
        <f>IFERROR(_xlfn.BETA.DIST(DATE(YEAR(AL$2),MONTH(AL$2),15),$AD$2,$AE$2,FALSE,DATE(YEAR($AD788),MONTH($AD788),1),DATE(YEAR($AE788),MONTH($AE788),28)),0)</f>
      </c>
      <c r="AM788" s="18">
        <f>IFERROR(_xlfn.BETA.DIST(DATE(YEAR(AM$2),MONTH(AM$2),15),$AD$2,$AE$2,FALSE,DATE(YEAR($AD788),MONTH($AD788),1),DATE(YEAR($AE788),MONTH($AE788),28)),0)</f>
      </c>
      <c r="AN788" s="18">
        <f>IFERROR(_xlfn.BETA.DIST(DATE(YEAR(AN$2),MONTH(AN$2),15),$AD$2,$AE$2,FALSE,DATE(YEAR($AD788),MONTH($AD788),1),DATE(YEAR($AE788),MONTH($AE788),28)),0)</f>
      </c>
      <c r="AO788" s="18">
        <f>IFERROR(_xlfn.BETA.DIST(DATE(YEAR(AO$2),MONTH(AO$2),15),$AD$2,$AE$2,FALSE,DATE(YEAR($AD788),MONTH($AD788),1),DATE(YEAR($AE788),MONTH($AE788),28)),0)</f>
      </c>
      <c r="AP788" s="18">
        <f>IFERROR(_xlfn.BETA.DIST(DATE(YEAR(AP$2),MONTH(AP$2),15),$AD$2,$AE$2,FALSE,DATE(YEAR($AD788),MONTH($AD788),1),DATE(YEAR($AE788),MONTH($AE788),28)),0)</f>
      </c>
      <c r="AQ788" s="18">
        <f>IFERROR(_xlfn.BETA.DIST(DATE(YEAR(AQ$2),MONTH(AQ$2),15),$AD$2,$AE$2,FALSE,DATE(YEAR($AD788),MONTH($AD788),1),DATE(YEAR($AE788),MONTH($AE788),28)),0)</f>
      </c>
      <c r="AR788" s="18">
        <f>IFERROR(_xlfn.BETA.DIST(DATE(YEAR(AR$2),MONTH(AR$2),15),$AD$2,$AE$2,FALSE,DATE(YEAR($AD788),MONTH($AD788),1),DATE(YEAR($AE788),MONTH($AE788),28)),0)</f>
      </c>
      <c r="AS788" s="18">
        <f>IFERROR(_xlfn.BETA.DIST(DATE(YEAR(AS$2),MONTH(AS$2),15),$AD$2,$AE$2,FALSE,DATE(YEAR($AD788),MONTH($AD788),1),DATE(YEAR($AE788),MONTH($AE788),28)),0)</f>
      </c>
      <c r="AT788" s="18">
        <f>IFERROR(_xlfn.BETA.DIST(DATE(YEAR(AT$2),MONTH(AT$2),15),$AD$2,$AE$2,FALSE,DATE(YEAR($AD788),MONTH($AD788),1),DATE(YEAR($AE788),MONTH($AE788),28)),0)</f>
      </c>
      <c r="AU788" s="18">
        <f>IFERROR(_xlfn.BETA.DIST(DATE(YEAR(AU$2),MONTH(AU$2),15),$AD$2,$AE$2,FALSE,DATE(YEAR($AD788),MONTH($AD788),1),DATE(YEAR($AE788),MONTH($AE788),28)),0)</f>
      </c>
      <c r="AV788" s="18">
        <f>SUM(AG788:AU788)</f>
      </c>
      <c r="AW788" s="18">
        <f>IF(J788&lt;&gt;0,J788,IF($AV788=0,0,AG788/$AV788*$Z788))</f>
      </c>
      <c r="AX788" s="18">
        <f>IF(K788&lt;&gt;0,K788,IF($AV788=0,0,AH788/$AV788*$Z788))</f>
      </c>
      <c r="AY788" s="18">
        <f>IF(L788&lt;&gt;0,L788,IF($AV788=0,0,AI788/$AV788*$Z788))</f>
      </c>
      <c r="AZ788" s="18">
        <f>IF(M788&lt;&gt;0,M788,IF($AV788=0,0,AJ788/$AV788*$Z788))</f>
      </c>
      <c r="BA788" s="18">
        <f>IF(N788&lt;&gt;0,N788,IF($AV788=0,0,AK788/$AV788*$Z788))</f>
      </c>
      <c r="BB788" s="18">
        <f>IF(O788&lt;&gt;0,O788,IF($AV788=0,0,AL788/$AV788*$Z788))</f>
      </c>
      <c r="BC788" s="18">
        <f>IF(P788&lt;&gt;0,P788,IF($AV788=0,0,AM788/$AV788*$Z788))</f>
      </c>
      <c r="BD788" s="18">
        <f>IF(Q788&lt;&gt;0,Q788,IF($AV788=0,0,AN788/$AV788*$Z788))</f>
      </c>
      <c r="BE788" s="18">
        <f>IF(R788&lt;&gt;0,R788,IF($AV788=0,0,AO788/$AV788*$Z788))</f>
      </c>
      <c r="BF788" s="18">
        <f>IF(S788&lt;&gt;0,S788,IF($AV788=0,0,AP788/$AV788*$Z788))</f>
      </c>
      <c r="BG788" s="18">
        <f>IF(T788&lt;&gt;0,T788,IF($AV788=0,0,AQ788/$AV788*$Z788))</f>
      </c>
      <c r="BH788" s="18">
        <f>IF(U788&lt;&gt;0,U788,IF($AV788=0,0,AR788/$AV788*$Z788))</f>
      </c>
      <c r="BI788" s="18">
        <f>IF(V788&lt;&gt;0,V788,IF($AV788=0,0,AS788/$AV788*$Z788))</f>
      </c>
      <c r="BJ788" s="18">
        <f>IF(W788&lt;&gt;0,W788,IF($AV788=0,0,AT788/$AV788*$Z788))</f>
      </c>
      <c r="BK788" s="18">
        <f>IF(X788&lt;&gt;0,X788,IF($AV788=0,0,AU788/$AV788*$Z788))</f>
      </c>
      <c r="BL788" s="18">
        <f>SUM(AW788:BK788)</f>
      </c>
      <c r="BM788" s="17" t="str">
        <v/>
      </c>
    </row>
    <row r="789" outlineLevel="4">
      <c r="A789" s="5" t="str">
        <v>14.11.1</v>
      </c>
      <c r="B789" s="5" t="str">
        <v/>
      </c>
      <c r="C789" s="5" t="str">
        <v>BSKDGNGENGR05</v>
      </c>
      <c r="D789" s="5" t="str">
        <v>BSKDGNGENGR05</v>
      </c>
      <c r="E789" s="19">
        <f>IFERROR(_xlfn.XLOOKUP(F789,Assumptions!B:B,Assumptions!C:C),0)</f>
      </c>
      <c r="F789" s="5" t="str">
        <v>Advanced Payment</v>
      </c>
      <c r="G789" s="5" t="str">
        <v/>
      </c>
      <c r="H789" s="18">
        <f>G788*E789</f>
      </c>
      <c r="I789" s="18">
        <f>H789*(1-0)</f>
      </c>
      <c r="J789" s="18">
        <v>0</v>
      </c>
      <c r="K789" s="18">
        <v>0</v>
      </c>
      <c r="L789" s="18">
        <v>0</v>
      </c>
      <c r="M789" s="18">
        <v>0</v>
      </c>
      <c r="N789" s="18">
        <v>0</v>
      </c>
      <c r="O789" s="18">
        <v>0</v>
      </c>
      <c r="P789" s="18">
        <v>0</v>
      </c>
      <c r="Q789" s="18">
        <v>0</v>
      </c>
      <c r="R789" s="18">
        <v>0</v>
      </c>
      <c r="S789" s="18">
        <v>0</v>
      </c>
      <c r="T789" s="18">
        <v>0</v>
      </c>
      <c r="U789" s="18">
        <v>0</v>
      </c>
      <c r="V789" s="18">
        <v>0</v>
      </c>
      <c r="W789" s="18">
        <v>0</v>
      </c>
      <c r="X789" s="18">
        <v>0</v>
      </c>
      <c r="Y789" s="18">
        <f>SUM(J789:X789)</f>
      </c>
      <c r="Z789" s="18">
        <f>I789-Y789</f>
      </c>
      <c r="AA789" s="20">
        <v>46026</v>
      </c>
      <c r="AB789" s="20">
        <v>46026</v>
      </c>
      <c r="AC789" s="18">
        <f>IFERROR(_xlfn.XLOOKUP(F789,Assumptions!B:B,Assumptions!D:D),0)</f>
      </c>
      <c r="AD789" s="20">
        <f>AA789+AC789</f>
      </c>
      <c r="AE789" s="20">
        <f>AC789+AB789</f>
      </c>
      <c r="AF789" s="5" t="str">
        <v/>
      </c>
      <c r="AG789" s="18">
        <f>IFERROR(_xlfn.BETA.DIST(DATE(YEAR(AG$2),MONTH(AG$2),15),$AD$2,$AE$2,FALSE,DATE(YEAR($AD789),MONTH($AD789),1),DATE(YEAR($AE789),MONTH($AE789),28)),0)</f>
      </c>
      <c r="AH789" s="18">
        <f>IFERROR(_xlfn.BETA.DIST(DATE(YEAR(AH$2),MONTH(AH$2),15),$AD$2,$AE$2,FALSE,DATE(YEAR($AD789),MONTH($AD789),1),DATE(YEAR($AE789),MONTH($AE789),28)),0)</f>
      </c>
      <c r="AI789" s="18">
        <f>IFERROR(_xlfn.BETA.DIST(DATE(YEAR(AI$2),MONTH(AI$2),15),$AD$2,$AE$2,FALSE,DATE(YEAR($AD789),MONTH($AD789),1),DATE(YEAR($AE789),MONTH($AE789),28)),0)</f>
      </c>
      <c r="AJ789" s="18">
        <f>IFERROR(_xlfn.BETA.DIST(DATE(YEAR(AJ$2),MONTH(AJ$2),15),$AD$2,$AE$2,FALSE,DATE(YEAR($AD789),MONTH($AD789),1),DATE(YEAR($AE789),MONTH($AE789),28)),0)</f>
      </c>
      <c r="AK789" s="18">
        <f>IFERROR(_xlfn.BETA.DIST(DATE(YEAR(AK$2),MONTH(AK$2),15),$AD$2,$AE$2,FALSE,DATE(YEAR($AD789),MONTH($AD789),1),DATE(YEAR($AE789),MONTH($AE789),28)),0)</f>
      </c>
      <c r="AL789" s="18">
        <f>IFERROR(_xlfn.BETA.DIST(DATE(YEAR(AL$2),MONTH(AL$2),15),$AD$2,$AE$2,FALSE,DATE(YEAR($AD789),MONTH($AD789),1),DATE(YEAR($AE789),MONTH($AE789),28)),0)</f>
      </c>
      <c r="AM789" s="18">
        <f>IFERROR(_xlfn.BETA.DIST(DATE(YEAR(AM$2),MONTH(AM$2),15),$AD$2,$AE$2,FALSE,DATE(YEAR($AD789),MONTH($AD789),1),DATE(YEAR($AE789),MONTH($AE789),28)),0)</f>
      </c>
      <c r="AN789" s="18">
        <f>IFERROR(_xlfn.BETA.DIST(DATE(YEAR(AN$2),MONTH(AN$2),15),$AD$2,$AE$2,FALSE,DATE(YEAR($AD789),MONTH($AD789),1),DATE(YEAR($AE789),MONTH($AE789),28)),0)</f>
      </c>
      <c r="AO789" s="18">
        <f>IFERROR(_xlfn.BETA.DIST(DATE(YEAR(AO$2),MONTH(AO$2),15),$AD$2,$AE$2,FALSE,DATE(YEAR($AD789),MONTH($AD789),1),DATE(YEAR($AE789),MONTH($AE789),28)),0)</f>
      </c>
      <c r="AP789" s="18">
        <f>IFERROR(_xlfn.BETA.DIST(DATE(YEAR(AP$2),MONTH(AP$2),15),$AD$2,$AE$2,FALSE,DATE(YEAR($AD789),MONTH($AD789),1),DATE(YEAR($AE789),MONTH($AE789),28)),0)</f>
      </c>
      <c r="AQ789" s="18">
        <f>IFERROR(_xlfn.BETA.DIST(DATE(YEAR(AQ$2),MONTH(AQ$2),15),$AD$2,$AE$2,FALSE,DATE(YEAR($AD789),MONTH($AD789),1),DATE(YEAR($AE789),MONTH($AE789),28)),0)</f>
      </c>
      <c r="AR789" s="18">
        <f>IFERROR(_xlfn.BETA.DIST(DATE(YEAR(AR$2),MONTH(AR$2),15),$AD$2,$AE$2,FALSE,DATE(YEAR($AD789),MONTH($AD789),1),DATE(YEAR($AE789),MONTH($AE789),28)),0)</f>
      </c>
      <c r="AS789" s="18">
        <f>IFERROR(_xlfn.BETA.DIST(DATE(YEAR(AS$2),MONTH(AS$2),15),$AD$2,$AE$2,FALSE,DATE(YEAR($AD789),MONTH($AD789),1),DATE(YEAR($AE789),MONTH($AE789),28)),0)</f>
      </c>
      <c r="AT789" s="18">
        <f>IFERROR(_xlfn.BETA.DIST(DATE(YEAR(AT$2),MONTH(AT$2),15),$AD$2,$AE$2,FALSE,DATE(YEAR($AD789),MONTH($AD789),1),DATE(YEAR($AE789),MONTH($AE789),28)),0)</f>
      </c>
      <c r="AU789" s="18">
        <f>IFERROR(_xlfn.BETA.DIST(DATE(YEAR(AU$2),MONTH(AU$2),15),$AD$2,$AE$2,FALSE,DATE(YEAR($AD789),MONTH($AD789),1),DATE(YEAR($AE789),MONTH($AE789),28)),0)</f>
      </c>
      <c r="AV789" s="18">
        <f>SUM(AG789:AU789)</f>
      </c>
      <c r="AW789" s="18">
        <f>IF(J789&lt;&gt;0,J789,IF($AV789=0,0,AG789/$AV789*$Z789))</f>
      </c>
      <c r="AX789" s="18">
        <f>IF(K789&lt;&gt;0,K789,IF($AV789=0,0,AH789/$AV789*$Z789))</f>
      </c>
      <c r="AY789" s="18">
        <f>IF(L789&lt;&gt;0,L789,IF($AV789=0,0,AI789/$AV789*$Z789))</f>
      </c>
      <c r="AZ789" s="18">
        <f>IF(M789&lt;&gt;0,M789,IF($AV789=0,0,AJ789/$AV789*$Z789))</f>
      </c>
      <c r="BA789" s="18">
        <f>IF(N789&lt;&gt;0,N789,IF($AV789=0,0,AK789/$AV789*$Z789))</f>
      </c>
      <c r="BB789" s="18">
        <f>IF(O789&lt;&gt;0,O789,IF($AV789=0,0,AL789/$AV789*$Z789))</f>
      </c>
      <c r="BC789" s="18">
        <f>IF(P789&lt;&gt;0,P789,IF($AV789=0,0,AM789/$AV789*$Z789))</f>
      </c>
      <c r="BD789" s="18">
        <f>IF(Q789&lt;&gt;0,Q789,IF($AV789=0,0,AN789/$AV789*$Z789))</f>
      </c>
      <c r="BE789" s="18">
        <f>IF(R789&lt;&gt;0,R789,IF($AV789=0,0,AO789/$AV789*$Z789))</f>
      </c>
      <c r="BF789" s="18">
        <f>IF(S789&lt;&gt;0,S789,IF($AV789=0,0,AP789/$AV789*$Z789))</f>
      </c>
      <c r="BG789" s="18">
        <f>IF(T789&lt;&gt;0,T789,IF($AV789=0,0,AQ789/$AV789*$Z789))</f>
      </c>
      <c r="BH789" s="18">
        <f>IF(U789&lt;&gt;0,U789,IF($AV789=0,0,AR789/$AV789*$Z789))</f>
      </c>
      <c r="BI789" s="18">
        <f>IF(V789&lt;&gt;0,V789,IF($AV789=0,0,AS789/$AV789*$Z789))</f>
      </c>
      <c r="BJ789" s="18">
        <f>IF(W789&lt;&gt;0,W789,IF($AV789=0,0,AT789/$AV789*$Z789))</f>
      </c>
      <c r="BK789" s="18">
        <f>IF(X789&lt;&gt;0,X789,IF($AV789=0,0,AU789/$AV789*$Z789))</f>
      </c>
      <c r="BL789" s="18">
        <f>SUM(AW789:BK789)</f>
      </c>
      <c r="BM789" s="18">
        <f>I789-BL789</f>
      </c>
    </row>
    <row r="790" outlineLevel="4">
      <c r="A790" s="5" t="str">
        <v>14.11.1</v>
      </c>
      <c r="B790" s="5" t="str">
        <v/>
      </c>
      <c r="C790" s="5" t="str">
        <v>BSPRELGENTL07</v>
      </c>
      <c r="D790" s="5" t="str">
        <v>BSPRELGENTL07</v>
      </c>
      <c r="E790" s="19">
        <f>IFERROR(_xlfn.XLOOKUP(F790,Assumptions!B:B,Assumptions!C:C),0)</f>
      </c>
      <c r="F790" s="5" t="str">
        <v>Site Delivery USD</v>
      </c>
      <c r="G790" s="5" t="str">
        <v/>
      </c>
      <c r="H790" s="18">
        <f>G788*E790</f>
      </c>
      <c r="I790" s="18">
        <f>H790*(1-0)</f>
      </c>
      <c r="J790" s="18">
        <v>0</v>
      </c>
      <c r="K790" s="18">
        <v>0</v>
      </c>
      <c r="L790" s="18">
        <v>0</v>
      </c>
      <c r="M790" s="18">
        <v>0</v>
      </c>
      <c r="N790" s="18">
        <v>0</v>
      </c>
      <c r="O790" s="18">
        <v>0</v>
      </c>
      <c r="P790" s="18">
        <v>0</v>
      </c>
      <c r="Q790" s="18">
        <v>0</v>
      </c>
      <c r="R790" s="18">
        <v>0</v>
      </c>
      <c r="S790" s="18">
        <v>0</v>
      </c>
      <c r="T790" s="18">
        <v>0</v>
      </c>
      <c r="U790" s="18">
        <v>0</v>
      </c>
      <c r="V790" s="18">
        <v>0</v>
      </c>
      <c r="W790" s="18">
        <v>0</v>
      </c>
      <c r="X790" s="18">
        <v>0</v>
      </c>
      <c r="Y790" s="18">
        <f>SUM(J790:X790)</f>
      </c>
      <c r="Z790" s="18">
        <f>I790-Y790</f>
      </c>
      <c r="AA790" s="20">
        <v>46347</v>
      </c>
      <c r="AB790" s="20">
        <v>46347</v>
      </c>
      <c r="AC790" s="18">
        <f>IFERROR(_xlfn.XLOOKUP(F790,Assumptions!B:B,Assumptions!D:D),0)</f>
      </c>
      <c r="AD790" s="20">
        <f>AA790+AC790</f>
      </c>
      <c r="AE790" s="20">
        <f>AC790+AB790</f>
      </c>
      <c r="AF790" s="5" t="str">
        <v/>
      </c>
      <c r="AG790" s="18">
        <f>IFERROR(_xlfn.BETA.DIST(DATE(YEAR(AG$2),MONTH(AG$2),15),$AD$2,$AE$2,FALSE,DATE(YEAR($AD790),MONTH($AD790),1),DATE(YEAR($AE790),MONTH($AE790),28)),0)</f>
      </c>
      <c r="AH790" s="18">
        <f>IFERROR(_xlfn.BETA.DIST(DATE(YEAR(AH$2),MONTH(AH$2),15),$AD$2,$AE$2,FALSE,DATE(YEAR($AD790),MONTH($AD790),1),DATE(YEAR($AE790),MONTH($AE790),28)),0)</f>
      </c>
      <c r="AI790" s="18">
        <f>IFERROR(_xlfn.BETA.DIST(DATE(YEAR(AI$2),MONTH(AI$2),15),$AD$2,$AE$2,FALSE,DATE(YEAR($AD790),MONTH($AD790),1),DATE(YEAR($AE790),MONTH($AE790),28)),0)</f>
      </c>
      <c r="AJ790" s="18">
        <f>IFERROR(_xlfn.BETA.DIST(DATE(YEAR(AJ$2),MONTH(AJ$2),15),$AD$2,$AE$2,FALSE,DATE(YEAR($AD790),MONTH($AD790),1),DATE(YEAR($AE790),MONTH($AE790),28)),0)</f>
      </c>
      <c r="AK790" s="18">
        <f>IFERROR(_xlfn.BETA.DIST(DATE(YEAR(AK$2),MONTH(AK$2),15),$AD$2,$AE$2,FALSE,DATE(YEAR($AD790),MONTH($AD790),1),DATE(YEAR($AE790),MONTH($AE790),28)),0)</f>
      </c>
      <c r="AL790" s="18">
        <f>IFERROR(_xlfn.BETA.DIST(DATE(YEAR(AL$2),MONTH(AL$2),15),$AD$2,$AE$2,FALSE,DATE(YEAR($AD790),MONTH($AD790),1),DATE(YEAR($AE790),MONTH($AE790),28)),0)</f>
      </c>
      <c r="AM790" s="18">
        <f>IFERROR(_xlfn.BETA.DIST(DATE(YEAR(AM$2),MONTH(AM$2),15),$AD$2,$AE$2,FALSE,DATE(YEAR($AD790),MONTH($AD790),1),DATE(YEAR($AE790),MONTH($AE790),28)),0)</f>
      </c>
      <c r="AN790" s="18">
        <f>IFERROR(_xlfn.BETA.DIST(DATE(YEAR(AN$2),MONTH(AN$2),15),$AD$2,$AE$2,FALSE,DATE(YEAR($AD790),MONTH($AD790),1),DATE(YEAR($AE790),MONTH($AE790),28)),0)</f>
      </c>
      <c r="AO790" s="18">
        <f>IFERROR(_xlfn.BETA.DIST(DATE(YEAR(AO$2),MONTH(AO$2),15),$AD$2,$AE$2,FALSE,DATE(YEAR($AD790),MONTH($AD790),1),DATE(YEAR($AE790),MONTH($AE790),28)),0)</f>
      </c>
      <c r="AP790" s="18">
        <f>IFERROR(_xlfn.BETA.DIST(DATE(YEAR(AP$2),MONTH(AP$2),15),$AD$2,$AE$2,FALSE,DATE(YEAR($AD790),MONTH($AD790),1),DATE(YEAR($AE790),MONTH($AE790),28)),0)</f>
      </c>
      <c r="AQ790" s="18">
        <f>IFERROR(_xlfn.BETA.DIST(DATE(YEAR(AQ$2),MONTH(AQ$2),15),$AD$2,$AE$2,FALSE,DATE(YEAR($AD790),MONTH($AD790),1),DATE(YEAR($AE790),MONTH($AE790),28)),0)</f>
      </c>
      <c r="AR790" s="18">
        <f>IFERROR(_xlfn.BETA.DIST(DATE(YEAR(AR$2),MONTH(AR$2),15),$AD$2,$AE$2,FALSE,DATE(YEAR($AD790),MONTH($AD790),1),DATE(YEAR($AE790),MONTH($AE790),28)),0)</f>
      </c>
      <c r="AS790" s="18">
        <f>IFERROR(_xlfn.BETA.DIST(DATE(YEAR(AS$2),MONTH(AS$2),15),$AD$2,$AE$2,FALSE,DATE(YEAR($AD790),MONTH($AD790),1),DATE(YEAR($AE790),MONTH($AE790),28)),0)</f>
      </c>
      <c r="AT790" s="18">
        <f>IFERROR(_xlfn.BETA.DIST(DATE(YEAR(AT$2),MONTH(AT$2),15),$AD$2,$AE$2,FALSE,DATE(YEAR($AD790),MONTH($AD790),1),DATE(YEAR($AE790),MONTH($AE790),28)),0)</f>
      </c>
      <c r="AU790" s="18">
        <f>IFERROR(_xlfn.BETA.DIST(DATE(YEAR(AU$2),MONTH(AU$2),15),$AD$2,$AE$2,FALSE,DATE(YEAR($AD790),MONTH($AD790),1),DATE(YEAR($AE790),MONTH($AE790),28)),0)</f>
      </c>
      <c r="AV790" s="18">
        <f>SUM(AG790:AU790)</f>
      </c>
      <c r="AW790" s="18">
        <f>IF(J790&lt;&gt;0,J790,IF($AV790=0,0,AG790/$AV790*$Z790))</f>
      </c>
      <c r="AX790" s="18">
        <f>IF(K790&lt;&gt;0,K790,IF($AV790=0,0,AH790/$AV790*$Z790))</f>
      </c>
      <c r="AY790" s="18">
        <f>IF(L790&lt;&gt;0,L790,IF($AV790=0,0,AI790/$AV790*$Z790))</f>
      </c>
      <c r="AZ790" s="18">
        <f>IF(M790&lt;&gt;0,M790,IF($AV790=0,0,AJ790/$AV790*$Z790))</f>
      </c>
      <c r="BA790" s="18">
        <f>IF(N790&lt;&gt;0,N790,IF($AV790=0,0,AK790/$AV790*$Z790))</f>
      </c>
      <c r="BB790" s="18">
        <f>IF(O790&lt;&gt;0,O790,IF($AV790=0,0,AL790/$AV790*$Z790))</f>
      </c>
      <c r="BC790" s="18">
        <f>IF(P790&lt;&gt;0,P790,IF($AV790=0,0,AM790/$AV790*$Z790))</f>
      </c>
      <c r="BD790" s="18">
        <f>IF(Q790&lt;&gt;0,Q790,IF($AV790=0,0,AN790/$AV790*$Z790))</f>
      </c>
      <c r="BE790" s="18">
        <f>IF(R790&lt;&gt;0,R790,IF($AV790=0,0,AO790/$AV790*$Z790))</f>
      </c>
      <c r="BF790" s="18">
        <f>IF(S790&lt;&gt;0,S790,IF($AV790=0,0,AP790/$AV790*$Z790))</f>
      </c>
      <c r="BG790" s="18">
        <f>IF(T790&lt;&gt;0,T790,IF($AV790=0,0,AQ790/$AV790*$Z790))</f>
      </c>
      <c r="BH790" s="18">
        <f>IF(U790&lt;&gt;0,U790,IF($AV790=0,0,AR790/$AV790*$Z790))</f>
      </c>
      <c r="BI790" s="18">
        <f>IF(V790&lt;&gt;0,V790,IF($AV790=0,0,AS790/$AV790*$Z790))</f>
      </c>
      <c r="BJ790" s="18">
        <f>IF(W790&lt;&gt;0,W790,IF($AV790=0,0,AT790/$AV790*$Z790))</f>
      </c>
      <c r="BK790" s="18">
        <f>IF(X790&lt;&gt;0,X790,IF($AV790=0,0,AU790/$AV790*$Z790))</f>
      </c>
      <c r="BL790" s="18">
        <f>SUM(AW790:BK790)</f>
      </c>
      <c r="BM790" s="18">
        <f>I790-BL790</f>
      </c>
    </row>
    <row r="791" outlineLevel="4">
      <c r="A791" s="5" t="str">
        <v>14.11.1</v>
      </c>
      <c r="B791" s="5" t="str">
        <v/>
      </c>
      <c r="C791" s="5" t="str">
        <v>BSKDGNGENGR07</v>
      </c>
      <c r="D791" s="5" t="str">
        <v>BSKDGNGENGR07</v>
      </c>
      <c r="E791" s="19">
        <f>IFERROR(_xlfn.XLOOKUP(F791,Assumptions!B:B,Assumptions!C:C),0)</f>
      </c>
      <c r="F791" s="5" t="str">
        <v>Retention</v>
      </c>
      <c r="G791" s="5" t="str">
        <v/>
      </c>
      <c r="H791" s="18">
        <f>G788*E791</f>
      </c>
      <c r="I791" s="18">
        <f>H791*(1-0)</f>
      </c>
      <c r="J791" s="18">
        <v>0</v>
      </c>
      <c r="K791" s="18">
        <v>0</v>
      </c>
      <c r="L791" s="18">
        <v>0</v>
      </c>
      <c r="M791" s="18">
        <v>0</v>
      </c>
      <c r="N791" s="18">
        <v>0</v>
      </c>
      <c r="O791" s="18">
        <v>0</v>
      </c>
      <c r="P791" s="18">
        <v>0</v>
      </c>
      <c r="Q791" s="18">
        <v>0</v>
      </c>
      <c r="R791" s="18">
        <v>0</v>
      </c>
      <c r="S791" s="18">
        <v>0</v>
      </c>
      <c r="T791" s="18">
        <v>0</v>
      </c>
      <c r="U791" s="18">
        <v>0</v>
      </c>
      <c r="V791" s="18">
        <v>0</v>
      </c>
      <c r="W791" s="18">
        <v>0</v>
      </c>
      <c r="X791" s="18">
        <v>0</v>
      </c>
      <c r="Y791" s="18">
        <f>SUM(J791:X791)</f>
      </c>
      <c r="Z791" s="18">
        <f>I791-Y791</f>
      </c>
      <c r="AA791" s="20">
        <v>46483</v>
      </c>
      <c r="AB791" s="20">
        <v>46483</v>
      </c>
      <c r="AC791" s="18">
        <f>IFERROR(_xlfn.XLOOKUP(F791,Assumptions!B:B,Assumptions!D:D),0)</f>
      </c>
      <c r="AD791" s="20">
        <f>AA791+AC791</f>
      </c>
      <c r="AE791" s="20">
        <f>AC791+AB791</f>
      </c>
      <c r="AF791" s="5" t="str">
        <v/>
      </c>
      <c r="AG791" s="18">
        <f>IFERROR(_xlfn.BETA.DIST(DATE(YEAR(AG$2),MONTH(AG$2),15),$AD$2,$AE$2,FALSE,DATE(YEAR($AD791),MONTH($AD791),1),DATE(YEAR($AE791),MONTH($AE791),28)),0)</f>
      </c>
      <c r="AH791" s="18">
        <f>IFERROR(_xlfn.BETA.DIST(DATE(YEAR(AH$2),MONTH(AH$2),15),$AD$2,$AE$2,FALSE,DATE(YEAR($AD791),MONTH($AD791),1),DATE(YEAR($AE791),MONTH($AE791),28)),0)</f>
      </c>
      <c r="AI791" s="18">
        <f>IFERROR(_xlfn.BETA.DIST(DATE(YEAR(AI$2),MONTH(AI$2),15),$AD$2,$AE$2,FALSE,DATE(YEAR($AD791),MONTH($AD791),1),DATE(YEAR($AE791),MONTH($AE791),28)),0)</f>
      </c>
      <c r="AJ791" s="18">
        <f>IFERROR(_xlfn.BETA.DIST(DATE(YEAR(AJ$2),MONTH(AJ$2),15),$AD$2,$AE$2,FALSE,DATE(YEAR($AD791),MONTH($AD791),1),DATE(YEAR($AE791),MONTH($AE791),28)),0)</f>
      </c>
      <c r="AK791" s="18">
        <f>IFERROR(_xlfn.BETA.DIST(DATE(YEAR(AK$2),MONTH(AK$2),15),$AD$2,$AE$2,FALSE,DATE(YEAR($AD791),MONTH($AD791),1),DATE(YEAR($AE791),MONTH($AE791),28)),0)</f>
      </c>
      <c r="AL791" s="18">
        <f>IFERROR(_xlfn.BETA.DIST(DATE(YEAR(AL$2),MONTH(AL$2),15),$AD$2,$AE$2,FALSE,DATE(YEAR($AD791),MONTH($AD791),1),DATE(YEAR($AE791),MONTH($AE791),28)),0)</f>
      </c>
      <c r="AM791" s="18">
        <f>IFERROR(_xlfn.BETA.DIST(DATE(YEAR(AM$2),MONTH(AM$2),15),$AD$2,$AE$2,FALSE,DATE(YEAR($AD791),MONTH($AD791),1),DATE(YEAR($AE791),MONTH($AE791),28)),0)</f>
      </c>
      <c r="AN791" s="18">
        <f>IFERROR(_xlfn.BETA.DIST(DATE(YEAR(AN$2),MONTH(AN$2),15),$AD$2,$AE$2,FALSE,DATE(YEAR($AD791),MONTH($AD791),1),DATE(YEAR($AE791),MONTH($AE791),28)),0)</f>
      </c>
      <c r="AO791" s="18">
        <f>IFERROR(_xlfn.BETA.DIST(DATE(YEAR(AO$2),MONTH(AO$2),15),$AD$2,$AE$2,FALSE,DATE(YEAR($AD791),MONTH($AD791),1),DATE(YEAR($AE791),MONTH($AE791),28)),0)</f>
      </c>
      <c r="AP791" s="18">
        <f>IFERROR(_xlfn.BETA.DIST(DATE(YEAR(AP$2),MONTH(AP$2),15),$AD$2,$AE$2,FALSE,DATE(YEAR($AD791),MONTH($AD791),1),DATE(YEAR($AE791),MONTH($AE791),28)),0)</f>
      </c>
      <c r="AQ791" s="18">
        <f>IFERROR(_xlfn.BETA.DIST(DATE(YEAR(AQ$2),MONTH(AQ$2),15),$AD$2,$AE$2,FALSE,DATE(YEAR($AD791),MONTH($AD791),1),DATE(YEAR($AE791),MONTH($AE791),28)),0)</f>
      </c>
      <c r="AR791" s="18">
        <f>IFERROR(_xlfn.BETA.DIST(DATE(YEAR(AR$2),MONTH(AR$2),15),$AD$2,$AE$2,FALSE,DATE(YEAR($AD791),MONTH($AD791),1),DATE(YEAR($AE791),MONTH($AE791),28)),0)</f>
      </c>
      <c r="AS791" s="18">
        <f>IFERROR(_xlfn.BETA.DIST(DATE(YEAR(AS$2),MONTH(AS$2),15),$AD$2,$AE$2,FALSE,DATE(YEAR($AD791),MONTH($AD791),1),DATE(YEAR($AE791),MONTH($AE791),28)),0)</f>
      </c>
      <c r="AT791" s="18">
        <f>IFERROR(_xlfn.BETA.DIST(DATE(YEAR(AT$2),MONTH(AT$2),15),$AD$2,$AE$2,FALSE,DATE(YEAR($AD791),MONTH($AD791),1),DATE(YEAR($AE791),MONTH($AE791),28)),0)</f>
      </c>
      <c r="AU791" s="18">
        <f>IFERROR(_xlfn.BETA.DIST(DATE(YEAR(AU$2),MONTH(AU$2),15),$AD$2,$AE$2,FALSE,DATE(YEAR($AD791),MONTH($AD791),1),DATE(YEAR($AE791),MONTH($AE791),28)),0)</f>
      </c>
      <c r="AV791" s="18">
        <f>SUM(AG791:AU791)</f>
      </c>
      <c r="AW791" s="18">
        <f>IF(J791&lt;&gt;0,J791,IF($AV791=0,0,AG791/$AV791*$Z791))</f>
      </c>
      <c r="AX791" s="18">
        <f>IF(K791&lt;&gt;0,K791,IF($AV791=0,0,AH791/$AV791*$Z791))</f>
      </c>
      <c r="AY791" s="18">
        <f>IF(L791&lt;&gt;0,L791,IF($AV791=0,0,AI791/$AV791*$Z791))</f>
      </c>
      <c r="AZ791" s="18">
        <f>IF(M791&lt;&gt;0,M791,IF($AV791=0,0,AJ791/$AV791*$Z791))</f>
      </c>
      <c r="BA791" s="18">
        <f>IF(N791&lt;&gt;0,N791,IF($AV791=0,0,AK791/$AV791*$Z791))</f>
      </c>
      <c r="BB791" s="18">
        <f>IF(O791&lt;&gt;0,O791,IF($AV791=0,0,AL791/$AV791*$Z791))</f>
      </c>
      <c r="BC791" s="18">
        <f>IF(P791&lt;&gt;0,P791,IF($AV791=0,0,AM791/$AV791*$Z791))</f>
      </c>
      <c r="BD791" s="18">
        <f>IF(Q791&lt;&gt;0,Q791,IF($AV791=0,0,AN791/$AV791*$Z791))</f>
      </c>
      <c r="BE791" s="18">
        <f>IF(R791&lt;&gt;0,R791,IF($AV791=0,0,AO791/$AV791*$Z791))</f>
      </c>
      <c r="BF791" s="18">
        <f>IF(S791&lt;&gt;0,S791,IF($AV791=0,0,AP791/$AV791*$Z791))</f>
      </c>
      <c r="BG791" s="18">
        <f>IF(T791&lt;&gt;0,T791,IF($AV791=0,0,AQ791/$AV791*$Z791))</f>
      </c>
      <c r="BH791" s="18">
        <f>IF(U791&lt;&gt;0,U791,IF($AV791=0,0,AR791/$AV791*$Z791))</f>
      </c>
      <c r="BI791" s="18">
        <f>IF(V791&lt;&gt;0,V791,IF($AV791=0,0,AS791/$AV791*$Z791))</f>
      </c>
      <c r="BJ791" s="18">
        <f>IF(W791&lt;&gt;0,W791,IF($AV791=0,0,AT791/$AV791*$Z791))</f>
      </c>
      <c r="BK791" s="18">
        <f>IF(X791&lt;&gt;0,X791,IF($AV791=0,0,AU791/$AV791*$Z791))</f>
      </c>
      <c r="BL791" s="18">
        <f>SUM(AW791:BK791)</f>
      </c>
      <c r="BM791" s="18">
        <f>I791-BL791</f>
      </c>
    </row>
    <row r="792" outlineLevel="3">
      <c r="A792" s="17" t="str">
        <v>14.11.2</v>
      </c>
      <c r="B792" s="17" t="str">
        <v/>
      </c>
      <c r="C792" s="17" t="str">
        <v/>
      </c>
      <c r="D792" s="17" t="str">
        <v/>
      </c>
      <c r="E792" s="17" t="str">
        <v>14.11.2</v>
      </c>
      <c r="F792" s="17" t="str">
        <v>Capacitor unit</v>
      </c>
      <c r="G792" s="17">
        <v>23126.99</v>
      </c>
      <c r="H792" s="17" t="str">
        <v/>
      </c>
      <c r="I792" s="17" t="str">
        <v/>
      </c>
      <c r="J792" s="17" t="str">
        <v/>
      </c>
      <c r="K792" s="17" t="str">
        <v/>
      </c>
      <c r="L792" s="17" t="str">
        <v/>
      </c>
      <c r="M792" s="17" t="str">
        <v/>
      </c>
      <c r="N792" s="17" t="str">
        <v/>
      </c>
      <c r="O792" s="17" t="str">
        <v/>
      </c>
      <c r="P792" s="17" t="str">
        <v/>
      </c>
      <c r="Q792" s="17" t="str">
        <v/>
      </c>
      <c r="R792" s="17" t="str">
        <v/>
      </c>
      <c r="S792" s="17" t="str">
        <v/>
      </c>
      <c r="T792" s="17" t="str">
        <v/>
      </c>
      <c r="U792" s="17" t="str">
        <v/>
      </c>
      <c r="V792" s="17" t="str">
        <v/>
      </c>
      <c r="W792" s="17" t="str">
        <v/>
      </c>
      <c r="X792" s="17" t="str">
        <v/>
      </c>
      <c r="Y792" s="17" t="str">
        <v/>
      </c>
      <c r="Z792" s="17" t="str">
        <v/>
      </c>
      <c r="AA792" s="17" t="str">
        <v/>
      </c>
      <c r="AB792" s="17" t="str">
        <v/>
      </c>
      <c r="AC792" s="17" t="str">
        <v/>
      </c>
      <c r="AD792" s="17" t="str">
        <v/>
      </c>
      <c r="AE792" s="17" t="str">
        <v/>
      </c>
      <c r="AF792" s="5" t="str">
        <v/>
      </c>
      <c r="AG792" s="18">
        <f>IFERROR(_xlfn.BETA.DIST(DATE(YEAR(AG$2),MONTH(AG$2),15),$AD$2,$AE$2,FALSE,DATE(YEAR($AD792),MONTH($AD792),1),DATE(YEAR($AE792),MONTH($AE792),28)),0)</f>
      </c>
      <c r="AH792" s="18">
        <f>IFERROR(_xlfn.BETA.DIST(DATE(YEAR(AH$2),MONTH(AH$2),15),$AD$2,$AE$2,FALSE,DATE(YEAR($AD792),MONTH($AD792),1),DATE(YEAR($AE792),MONTH($AE792),28)),0)</f>
      </c>
      <c r="AI792" s="18">
        <f>IFERROR(_xlfn.BETA.DIST(DATE(YEAR(AI$2),MONTH(AI$2),15),$AD$2,$AE$2,FALSE,DATE(YEAR($AD792),MONTH($AD792),1),DATE(YEAR($AE792),MONTH($AE792),28)),0)</f>
      </c>
      <c r="AJ792" s="18">
        <f>IFERROR(_xlfn.BETA.DIST(DATE(YEAR(AJ$2),MONTH(AJ$2),15),$AD$2,$AE$2,FALSE,DATE(YEAR($AD792),MONTH($AD792),1),DATE(YEAR($AE792),MONTH($AE792),28)),0)</f>
      </c>
      <c r="AK792" s="18">
        <f>IFERROR(_xlfn.BETA.DIST(DATE(YEAR(AK$2),MONTH(AK$2),15),$AD$2,$AE$2,FALSE,DATE(YEAR($AD792),MONTH($AD792),1),DATE(YEAR($AE792),MONTH($AE792),28)),0)</f>
      </c>
      <c r="AL792" s="18">
        <f>IFERROR(_xlfn.BETA.DIST(DATE(YEAR(AL$2),MONTH(AL$2),15),$AD$2,$AE$2,FALSE,DATE(YEAR($AD792),MONTH($AD792),1),DATE(YEAR($AE792),MONTH($AE792),28)),0)</f>
      </c>
      <c r="AM792" s="18">
        <f>IFERROR(_xlfn.BETA.DIST(DATE(YEAR(AM$2),MONTH(AM$2),15),$AD$2,$AE$2,FALSE,DATE(YEAR($AD792),MONTH($AD792),1),DATE(YEAR($AE792),MONTH($AE792),28)),0)</f>
      </c>
      <c r="AN792" s="18">
        <f>IFERROR(_xlfn.BETA.DIST(DATE(YEAR(AN$2),MONTH(AN$2),15),$AD$2,$AE$2,FALSE,DATE(YEAR($AD792),MONTH($AD792),1),DATE(YEAR($AE792),MONTH($AE792),28)),0)</f>
      </c>
      <c r="AO792" s="18">
        <f>IFERROR(_xlfn.BETA.DIST(DATE(YEAR(AO$2),MONTH(AO$2),15),$AD$2,$AE$2,FALSE,DATE(YEAR($AD792),MONTH($AD792),1),DATE(YEAR($AE792),MONTH($AE792),28)),0)</f>
      </c>
      <c r="AP792" s="18">
        <f>IFERROR(_xlfn.BETA.DIST(DATE(YEAR(AP$2),MONTH(AP$2),15),$AD$2,$AE$2,FALSE,DATE(YEAR($AD792),MONTH($AD792),1),DATE(YEAR($AE792),MONTH($AE792),28)),0)</f>
      </c>
      <c r="AQ792" s="18">
        <f>IFERROR(_xlfn.BETA.DIST(DATE(YEAR(AQ$2),MONTH(AQ$2),15),$AD$2,$AE$2,FALSE,DATE(YEAR($AD792),MONTH($AD792),1),DATE(YEAR($AE792),MONTH($AE792),28)),0)</f>
      </c>
      <c r="AR792" s="18">
        <f>IFERROR(_xlfn.BETA.DIST(DATE(YEAR(AR$2),MONTH(AR$2),15),$AD$2,$AE$2,FALSE,DATE(YEAR($AD792),MONTH($AD792),1),DATE(YEAR($AE792),MONTH($AE792),28)),0)</f>
      </c>
      <c r="AS792" s="18">
        <f>IFERROR(_xlfn.BETA.DIST(DATE(YEAR(AS$2),MONTH(AS$2),15),$AD$2,$AE$2,FALSE,DATE(YEAR($AD792),MONTH($AD792),1),DATE(YEAR($AE792),MONTH($AE792),28)),0)</f>
      </c>
      <c r="AT792" s="18">
        <f>IFERROR(_xlfn.BETA.DIST(DATE(YEAR(AT$2),MONTH(AT$2),15),$AD$2,$AE$2,FALSE,DATE(YEAR($AD792),MONTH($AD792),1),DATE(YEAR($AE792),MONTH($AE792),28)),0)</f>
      </c>
      <c r="AU792" s="18">
        <f>IFERROR(_xlfn.BETA.DIST(DATE(YEAR(AU$2),MONTH(AU$2),15),$AD$2,$AE$2,FALSE,DATE(YEAR($AD792),MONTH($AD792),1),DATE(YEAR($AE792),MONTH($AE792),28)),0)</f>
      </c>
      <c r="AV792" s="18">
        <f>SUM(AG792:AU792)</f>
      </c>
      <c r="AW792" s="18">
        <f>IF(J792&lt;&gt;0,J792,IF($AV792=0,0,AG792/$AV792*$Z792))</f>
      </c>
      <c r="AX792" s="18">
        <f>IF(K792&lt;&gt;0,K792,IF($AV792=0,0,AH792/$AV792*$Z792))</f>
      </c>
      <c r="AY792" s="18">
        <f>IF(L792&lt;&gt;0,L792,IF($AV792=0,0,AI792/$AV792*$Z792))</f>
      </c>
      <c r="AZ792" s="18">
        <f>IF(M792&lt;&gt;0,M792,IF($AV792=0,0,AJ792/$AV792*$Z792))</f>
      </c>
      <c r="BA792" s="18">
        <f>IF(N792&lt;&gt;0,N792,IF($AV792=0,0,AK792/$AV792*$Z792))</f>
      </c>
      <c r="BB792" s="18">
        <f>IF(O792&lt;&gt;0,O792,IF($AV792=0,0,AL792/$AV792*$Z792))</f>
      </c>
      <c r="BC792" s="18">
        <f>IF(P792&lt;&gt;0,P792,IF($AV792=0,0,AM792/$AV792*$Z792))</f>
      </c>
      <c r="BD792" s="18">
        <f>IF(Q792&lt;&gt;0,Q792,IF($AV792=0,0,AN792/$AV792*$Z792))</f>
      </c>
      <c r="BE792" s="18">
        <f>IF(R792&lt;&gt;0,R792,IF($AV792=0,0,AO792/$AV792*$Z792))</f>
      </c>
      <c r="BF792" s="18">
        <f>IF(S792&lt;&gt;0,S792,IF($AV792=0,0,AP792/$AV792*$Z792))</f>
      </c>
      <c r="BG792" s="18">
        <f>IF(T792&lt;&gt;0,T792,IF($AV792=0,0,AQ792/$AV792*$Z792))</f>
      </c>
      <c r="BH792" s="18">
        <f>IF(U792&lt;&gt;0,U792,IF($AV792=0,0,AR792/$AV792*$Z792))</f>
      </c>
      <c r="BI792" s="18">
        <f>IF(V792&lt;&gt;0,V792,IF($AV792=0,0,AS792/$AV792*$Z792))</f>
      </c>
      <c r="BJ792" s="18">
        <f>IF(W792&lt;&gt;0,W792,IF($AV792=0,0,AT792/$AV792*$Z792))</f>
      </c>
      <c r="BK792" s="18">
        <f>IF(X792&lt;&gt;0,X792,IF($AV792=0,0,AU792/$AV792*$Z792))</f>
      </c>
      <c r="BL792" s="18">
        <f>SUM(AW792:BK792)</f>
      </c>
      <c r="BM792" s="17" t="str">
        <v/>
      </c>
    </row>
    <row r="793" outlineLevel="4">
      <c r="A793" s="5" t="str">
        <v>14.11.2</v>
      </c>
      <c r="B793" s="5" t="str">
        <v/>
      </c>
      <c r="C793" s="5" t="str">
        <v>BSKDGNGENGR05</v>
      </c>
      <c r="D793" s="5" t="str">
        <v>BSKDGNGENGR05</v>
      </c>
      <c r="E793" s="19">
        <f>IFERROR(_xlfn.XLOOKUP(F793,Assumptions!B:B,Assumptions!C:C),0)</f>
      </c>
      <c r="F793" s="5" t="str">
        <v>Advanced Payment</v>
      </c>
      <c r="G793" s="5" t="str">
        <v/>
      </c>
      <c r="H793" s="18">
        <f>G792*E793</f>
      </c>
      <c r="I793" s="18">
        <f>H793*(1-0)</f>
      </c>
      <c r="J793" s="18">
        <v>0</v>
      </c>
      <c r="K793" s="18">
        <v>0</v>
      </c>
      <c r="L793" s="18">
        <v>0</v>
      </c>
      <c r="M793" s="18">
        <v>0</v>
      </c>
      <c r="N793" s="18">
        <v>0</v>
      </c>
      <c r="O793" s="18">
        <v>0</v>
      </c>
      <c r="P793" s="18">
        <v>0</v>
      </c>
      <c r="Q793" s="18">
        <v>0</v>
      </c>
      <c r="R793" s="18">
        <v>0</v>
      </c>
      <c r="S793" s="18">
        <v>0</v>
      </c>
      <c r="T793" s="18">
        <v>0</v>
      </c>
      <c r="U793" s="18">
        <v>0</v>
      </c>
      <c r="V793" s="18">
        <v>0</v>
      </c>
      <c r="W793" s="18">
        <v>0</v>
      </c>
      <c r="X793" s="18">
        <v>0</v>
      </c>
      <c r="Y793" s="18">
        <f>SUM(J793:X793)</f>
      </c>
      <c r="Z793" s="18">
        <f>I793-Y793</f>
      </c>
      <c r="AA793" s="20">
        <v>46026</v>
      </c>
      <c r="AB793" s="20">
        <v>46026</v>
      </c>
      <c r="AC793" s="18">
        <f>IFERROR(_xlfn.XLOOKUP(F793,Assumptions!B:B,Assumptions!D:D),0)</f>
      </c>
      <c r="AD793" s="20">
        <f>AA793+AC793</f>
      </c>
      <c r="AE793" s="20">
        <f>AC793+AB793</f>
      </c>
      <c r="AF793" s="5" t="str">
        <v/>
      </c>
      <c r="AG793" s="18">
        <f>IFERROR(_xlfn.BETA.DIST(DATE(YEAR(AG$2),MONTH(AG$2),15),$AD$2,$AE$2,FALSE,DATE(YEAR($AD793),MONTH($AD793),1),DATE(YEAR($AE793),MONTH($AE793),28)),0)</f>
      </c>
      <c r="AH793" s="18">
        <f>IFERROR(_xlfn.BETA.DIST(DATE(YEAR(AH$2),MONTH(AH$2),15),$AD$2,$AE$2,FALSE,DATE(YEAR($AD793),MONTH($AD793),1),DATE(YEAR($AE793),MONTH($AE793),28)),0)</f>
      </c>
      <c r="AI793" s="18">
        <f>IFERROR(_xlfn.BETA.DIST(DATE(YEAR(AI$2),MONTH(AI$2),15),$AD$2,$AE$2,FALSE,DATE(YEAR($AD793),MONTH($AD793),1),DATE(YEAR($AE793),MONTH($AE793),28)),0)</f>
      </c>
      <c r="AJ793" s="18">
        <f>IFERROR(_xlfn.BETA.DIST(DATE(YEAR(AJ$2),MONTH(AJ$2),15),$AD$2,$AE$2,FALSE,DATE(YEAR($AD793),MONTH($AD793),1),DATE(YEAR($AE793),MONTH($AE793),28)),0)</f>
      </c>
      <c r="AK793" s="18">
        <f>IFERROR(_xlfn.BETA.DIST(DATE(YEAR(AK$2),MONTH(AK$2),15),$AD$2,$AE$2,FALSE,DATE(YEAR($AD793),MONTH($AD793),1),DATE(YEAR($AE793),MONTH($AE793),28)),0)</f>
      </c>
      <c r="AL793" s="18">
        <f>IFERROR(_xlfn.BETA.DIST(DATE(YEAR(AL$2),MONTH(AL$2),15),$AD$2,$AE$2,FALSE,DATE(YEAR($AD793),MONTH($AD793),1),DATE(YEAR($AE793),MONTH($AE793),28)),0)</f>
      </c>
      <c r="AM793" s="18">
        <f>IFERROR(_xlfn.BETA.DIST(DATE(YEAR(AM$2),MONTH(AM$2),15),$AD$2,$AE$2,FALSE,DATE(YEAR($AD793),MONTH($AD793),1),DATE(YEAR($AE793),MONTH($AE793),28)),0)</f>
      </c>
      <c r="AN793" s="18">
        <f>IFERROR(_xlfn.BETA.DIST(DATE(YEAR(AN$2),MONTH(AN$2),15),$AD$2,$AE$2,FALSE,DATE(YEAR($AD793),MONTH($AD793),1),DATE(YEAR($AE793),MONTH($AE793),28)),0)</f>
      </c>
      <c r="AO793" s="18">
        <f>IFERROR(_xlfn.BETA.DIST(DATE(YEAR(AO$2),MONTH(AO$2),15),$AD$2,$AE$2,FALSE,DATE(YEAR($AD793),MONTH($AD793),1),DATE(YEAR($AE793),MONTH($AE793),28)),0)</f>
      </c>
      <c r="AP793" s="18">
        <f>IFERROR(_xlfn.BETA.DIST(DATE(YEAR(AP$2),MONTH(AP$2),15),$AD$2,$AE$2,FALSE,DATE(YEAR($AD793),MONTH($AD793),1),DATE(YEAR($AE793),MONTH($AE793),28)),0)</f>
      </c>
      <c r="AQ793" s="18">
        <f>IFERROR(_xlfn.BETA.DIST(DATE(YEAR(AQ$2),MONTH(AQ$2),15),$AD$2,$AE$2,FALSE,DATE(YEAR($AD793),MONTH($AD793),1),DATE(YEAR($AE793),MONTH($AE793),28)),0)</f>
      </c>
      <c r="AR793" s="18">
        <f>IFERROR(_xlfn.BETA.DIST(DATE(YEAR(AR$2),MONTH(AR$2),15),$AD$2,$AE$2,FALSE,DATE(YEAR($AD793),MONTH($AD793),1),DATE(YEAR($AE793),MONTH($AE793),28)),0)</f>
      </c>
      <c r="AS793" s="18">
        <f>IFERROR(_xlfn.BETA.DIST(DATE(YEAR(AS$2),MONTH(AS$2),15),$AD$2,$AE$2,FALSE,DATE(YEAR($AD793),MONTH($AD793),1),DATE(YEAR($AE793),MONTH($AE793),28)),0)</f>
      </c>
      <c r="AT793" s="18">
        <f>IFERROR(_xlfn.BETA.DIST(DATE(YEAR(AT$2),MONTH(AT$2),15),$AD$2,$AE$2,FALSE,DATE(YEAR($AD793),MONTH($AD793),1),DATE(YEAR($AE793),MONTH($AE793),28)),0)</f>
      </c>
      <c r="AU793" s="18">
        <f>IFERROR(_xlfn.BETA.DIST(DATE(YEAR(AU$2),MONTH(AU$2),15),$AD$2,$AE$2,FALSE,DATE(YEAR($AD793),MONTH($AD793),1),DATE(YEAR($AE793),MONTH($AE793),28)),0)</f>
      </c>
      <c r="AV793" s="18">
        <f>SUM(AG793:AU793)</f>
      </c>
      <c r="AW793" s="18">
        <f>IF(J793&lt;&gt;0,J793,IF($AV793=0,0,AG793/$AV793*$Z793))</f>
      </c>
      <c r="AX793" s="18">
        <f>IF(K793&lt;&gt;0,K793,IF($AV793=0,0,AH793/$AV793*$Z793))</f>
      </c>
      <c r="AY793" s="18">
        <f>IF(L793&lt;&gt;0,L793,IF($AV793=0,0,AI793/$AV793*$Z793))</f>
      </c>
      <c r="AZ793" s="18">
        <f>IF(M793&lt;&gt;0,M793,IF($AV793=0,0,AJ793/$AV793*$Z793))</f>
      </c>
      <c r="BA793" s="18">
        <f>IF(N793&lt;&gt;0,N793,IF($AV793=0,0,AK793/$AV793*$Z793))</f>
      </c>
      <c r="BB793" s="18">
        <f>IF(O793&lt;&gt;0,O793,IF($AV793=0,0,AL793/$AV793*$Z793))</f>
      </c>
      <c r="BC793" s="18">
        <f>IF(P793&lt;&gt;0,P793,IF($AV793=0,0,AM793/$AV793*$Z793))</f>
      </c>
      <c r="BD793" s="18">
        <f>IF(Q793&lt;&gt;0,Q793,IF($AV793=0,0,AN793/$AV793*$Z793))</f>
      </c>
      <c r="BE793" s="18">
        <f>IF(R793&lt;&gt;0,R793,IF($AV793=0,0,AO793/$AV793*$Z793))</f>
      </c>
      <c r="BF793" s="18">
        <f>IF(S793&lt;&gt;0,S793,IF($AV793=0,0,AP793/$AV793*$Z793))</f>
      </c>
      <c r="BG793" s="18">
        <f>IF(T793&lt;&gt;0,T793,IF($AV793=0,0,AQ793/$AV793*$Z793))</f>
      </c>
      <c r="BH793" s="18">
        <f>IF(U793&lt;&gt;0,U793,IF($AV793=0,0,AR793/$AV793*$Z793))</f>
      </c>
      <c r="BI793" s="18">
        <f>IF(V793&lt;&gt;0,V793,IF($AV793=0,0,AS793/$AV793*$Z793))</f>
      </c>
      <c r="BJ793" s="18">
        <f>IF(W793&lt;&gt;0,W793,IF($AV793=0,0,AT793/$AV793*$Z793))</f>
      </c>
      <c r="BK793" s="18">
        <f>IF(X793&lt;&gt;0,X793,IF($AV793=0,0,AU793/$AV793*$Z793))</f>
      </c>
      <c r="BL793" s="18">
        <f>SUM(AW793:BK793)</f>
      </c>
      <c r="BM793" s="18">
        <f>I793-BL793</f>
      </c>
    </row>
    <row r="794" outlineLevel="4">
      <c r="A794" s="5" t="str">
        <v>14.11.2</v>
      </c>
      <c r="B794" s="5" t="str">
        <v/>
      </c>
      <c r="C794" s="5" t="str">
        <v>BSPRELGENTL07</v>
      </c>
      <c r="D794" s="5" t="str">
        <v>BSPRELGENTL07</v>
      </c>
      <c r="E794" s="19">
        <f>IFERROR(_xlfn.XLOOKUP(F794,Assumptions!B:B,Assumptions!C:C),0)</f>
      </c>
      <c r="F794" s="5" t="str">
        <v>Site Delivery USD</v>
      </c>
      <c r="G794" s="5" t="str">
        <v/>
      </c>
      <c r="H794" s="18">
        <f>G792*E794</f>
      </c>
      <c r="I794" s="18">
        <f>H794*(1-0)</f>
      </c>
      <c r="J794" s="18">
        <v>0</v>
      </c>
      <c r="K794" s="18">
        <v>0</v>
      </c>
      <c r="L794" s="18">
        <v>0</v>
      </c>
      <c r="M794" s="18">
        <v>0</v>
      </c>
      <c r="N794" s="18">
        <v>0</v>
      </c>
      <c r="O794" s="18">
        <v>0</v>
      </c>
      <c r="P794" s="18">
        <v>0</v>
      </c>
      <c r="Q794" s="18">
        <v>0</v>
      </c>
      <c r="R794" s="18">
        <v>0</v>
      </c>
      <c r="S794" s="18">
        <v>0</v>
      </c>
      <c r="T794" s="18">
        <v>0</v>
      </c>
      <c r="U794" s="18">
        <v>0</v>
      </c>
      <c r="V794" s="18">
        <v>0</v>
      </c>
      <c r="W794" s="18">
        <v>0</v>
      </c>
      <c r="X794" s="18">
        <v>0</v>
      </c>
      <c r="Y794" s="18">
        <f>SUM(J794:X794)</f>
      </c>
      <c r="Z794" s="18">
        <f>I794-Y794</f>
      </c>
      <c r="AA794" s="20">
        <v>46347</v>
      </c>
      <c r="AB794" s="20">
        <v>46347</v>
      </c>
      <c r="AC794" s="18">
        <f>IFERROR(_xlfn.XLOOKUP(F794,Assumptions!B:B,Assumptions!D:D),0)</f>
      </c>
      <c r="AD794" s="20">
        <f>AA794+AC794</f>
      </c>
      <c r="AE794" s="20">
        <f>AC794+AB794</f>
      </c>
      <c r="AF794" s="5" t="str">
        <v/>
      </c>
      <c r="AG794" s="18">
        <f>IFERROR(_xlfn.BETA.DIST(DATE(YEAR(AG$2),MONTH(AG$2),15),$AD$2,$AE$2,FALSE,DATE(YEAR($AD794),MONTH($AD794),1),DATE(YEAR($AE794),MONTH($AE794),28)),0)</f>
      </c>
      <c r="AH794" s="18">
        <f>IFERROR(_xlfn.BETA.DIST(DATE(YEAR(AH$2),MONTH(AH$2),15),$AD$2,$AE$2,FALSE,DATE(YEAR($AD794),MONTH($AD794),1),DATE(YEAR($AE794),MONTH($AE794),28)),0)</f>
      </c>
      <c r="AI794" s="18">
        <f>IFERROR(_xlfn.BETA.DIST(DATE(YEAR(AI$2),MONTH(AI$2),15),$AD$2,$AE$2,FALSE,DATE(YEAR($AD794),MONTH($AD794),1),DATE(YEAR($AE794),MONTH($AE794),28)),0)</f>
      </c>
      <c r="AJ794" s="18">
        <f>IFERROR(_xlfn.BETA.DIST(DATE(YEAR(AJ$2),MONTH(AJ$2),15),$AD$2,$AE$2,FALSE,DATE(YEAR($AD794),MONTH($AD794),1),DATE(YEAR($AE794),MONTH($AE794),28)),0)</f>
      </c>
      <c r="AK794" s="18">
        <f>IFERROR(_xlfn.BETA.DIST(DATE(YEAR(AK$2),MONTH(AK$2),15),$AD$2,$AE$2,FALSE,DATE(YEAR($AD794),MONTH($AD794),1),DATE(YEAR($AE794),MONTH($AE794),28)),0)</f>
      </c>
      <c r="AL794" s="18">
        <f>IFERROR(_xlfn.BETA.DIST(DATE(YEAR(AL$2),MONTH(AL$2),15),$AD$2,$AE$2,FALSE,DATE(YEAR($AD794),MONTH($AD794),1),DATE(YEAR($AE794),MONTH($AE794),28)),0)</f>
      </c>
      <c r="AM794" s="18">
        <f>IFERROR(_xlfn.BETA.DIST(DATE(YEAR(AM$2),MONTH(AM$2),15),$AD$2,$AE$2,FALSE,DATE(YEAR($AD794),MONTH($AD794),1),DATE(YEAR($AE794),MONTH($AE794),28)),0)</f>
      </c>
      <c r="AN794" s="18">
        <f>IFERROR(_xlfn.BETA.DIST(DATE(YEAR(AN$2),MONTH(AN$2),15),$AD$2,$AE$2,FALSE,DATE(YEAR($AD794),MONTH($AD794),1),DATE(YEAR($AE794),MONTH($AE794),28)),0)</f>
      </c>
      <c r="AO794" s="18">
        <f>IFERROR(_xlfn.BETA.DIST(DATE(YEAR(AO$2),MONTH(AO$2),15),$AD$2,$AE$2,FALSE,DATE(YEAR($AD794),MONTH($AD794),1),DATE(YEAR($AE794),MONTH($AE794),28)),0)</f>
      </c>
      <c r="AP794" s="18">
        <f>IFERROR(_xlfn.BETA.DIST(DATE(YEAR(AP$2),MONTH(AP$2),15),$AD$2,$AE$2,FALSE,DATE(YEAR($AD794),MONTH($AD794),1),DATE(YEAR($AE794),MONTH($AE794),28)),0)</f>
      </c>
      <c r="AQ794" s="18">
        <f>IFERROR(_xlfn.BETA.DIST(DATE(YEAR(AQ$2),MONTH(AQ$2),15),$AD$2,$AE$2,FALSE,DATE(YEAR($AD794),MONTH($AD794),1),DATE(YEAR($AE794),MONTH($AE794),28)),0)</f>
      </c>
      <c r="AR794" s="18">
        <f>IFERROR(_xlfn.BETA.DIST(DATE(YEAR(AR$2),MONTH(AR$2),15),$AD$2,$AE$2,FALSE,DATE(YEAR($AD794),MONTH($AD794),1),DATE(YEAR($AE794),MONTH($AE794),28)),0)</f>
      </c>
      <c r="AS794" s="18">
        <f>IFERROR(_xlfn.BETA.DIST(DATE(YEAR(AS$2),MONTH(AS$2),15),$AD$2,$AE$2,FALSE,DATE(YEAR($AD794),MONTH($AD794),1),DATE(YEAR($AE794),MONTH($AE794),28)),0)</f>
      </c>
      <c r="AT794" s="18">
        <f>IFERROR(_xlfn.BETA.DIST(DATE(YEAR(AT$2),MONTH(AT$2),15),$AD$2,$AE$2,FALSE,DATE(YEAR($AD794),MONTH($AD794),1),DATE(YEAR($AE794),MONTH($AE794),28)),0)</f>
      </c>
      <c r="AU794" s="18">
        <f>IFERROR(_xlfn.BETA.DIST(DATE(YEAR(AU$2),MONTH(AU$2),15),$AD$2,$AE$2,FALSE,DATE(YEAR($AD794),MONTH($AD794),1),DATE(YEAR($AE794),MONTH($AE794),28)),0)</f>
      </c>
      <c r="AV794" s="18">
        <f>SUM(AG794:AU794)</f>
      </c>
      <c r="AW794" s="18">
        <f>IF(J794&lt;&gt;0,J794,IF($AV794=0,0,AG794/$AV794*$Z794))</f>
      </c>
      <c r="AX794" s="18">
        <f>IF(K794&lt;&gt;0,K794,IF($AV794=0,0,AH794/$AV794*$Z794))</f>
      </c>
      <c r="AY794" s="18">
        <f>IF(L794&lt;&gt;0,L794,IF($AV794=0,0,AI794/$AV794*$Z794))</f>
      </c>
      <c r="AZ794" s="18">
        <f>IF(M794&lt;&gt;0,M794,IF($AV794=0,0,AJ794/$AV794*$Z794))</f>
      </c>
      <c r="BA794" s="18">
        <f>IF(N794&lt;&gt;0,N794,IF($AV794=0,0,AK794/$AV794*$Z794))</f>
      </c>
      <c r="BB794" s="18">
        <f>IF(O794&lt;&gt;0,O794,IF($AV794=0,0,AL794/$AV794*$Z794))</f>
      </c>
      <c r="BC794" s="18">
        <f>IF(P794&lt;&gt;0,P794,IF($AV794=0,0,AM794/$AV794*$Z794))</f>
      </c>
      <c r="BD794" s="18">
        <f>IF(Q794&lt;&gt;0,Q794,IF($AV794=0,0,AN794/$AV794*$Z794))</f>
      </c>
      <c r="BE794" s="18">
        <f>IF(R794&lt;&gt;0,R794,IF($AV794=0,0,AO794/$AV794*$Z794))</f>
      </c>
      <c r="BF794" s="18">
        <f>IF(S794&lt;&gt;0,S794,IF($AV794=0,0,AP794/$AV794*$Z794))</f>
      </c>
      <c r="BG794" s="18">
        <f>IF(T794&lt;&gt;0,T794,IF($AV794=0,0,AQ794/$AV794*$Z794))</f>
      </c>
      <c r="BH794" s="18">
        <f>IF(U794&lt;&gt;0,U794,IF($AV794=0,0,AR794/$AV794*$Z794))</f>
      </c>
      <c r="BI794" s="18">
        <f>IF(V794&lt;&gt;0,V794,IF($AV794=0,0,AS794/$AV794*$Z794))</f>
      </c>
      <c r="BJ794" s="18">
        <f>IF(W794&lt;&gt;0,W794,IF($AV794=0,0,AT794/$AV794*$Z794))</f>
      </c>
      <c r="BK794" s="18">
        <f>IF(X794&lt;&gt;0,X794,IF($AV794=0,0,AU794/$AV794*$Z794))</f>
      </c>
      <c r="BL794" s="18">
        <f>SUM(AW794:BK794)</f>
      </c>
      <c r="BM794" s="18">
        <f>I794-BL794</f>
      </c>
    </row>
    <row r="795" outlineLevel="4">
      <c r="A795" s="5" t="str">
        <v>14.11.2</v>
      </c>
      <c r="B795" s="5" t="str">
        <v/>
      </c>
      <c r="C795" s="5" t="str">
        <v>BSKDGNGENGR07</v>
      </c>
      <c r="D795" s="5" t="str">
        <v>BSKDGNGENGR07</v>
      </c>
      <c r="E795" s="19">
        <f>IFERROR(_xlfn.XLOOKUP(F795,Assumptions!B:B,Assumptions!C:C),0)</f>
      </c>
      <c r="F795" s="5" t="str">
        <v>Retention</v>
      </c>
      <c r="G795" s="5" t="str">
        <v/>
      </c>
      <c r="H795" s="18">
        <f>G792*E795</f>
      </c>
      <c r="I795" s="18">
        <f>H795*(1-0)</f>
      </c>
      <c r="J795" s="18">
        <v>0</v>
      </c>
      <c r="K795" s="18">
        <v>0</v>
      </c>
      <c r="L795" s="18">
        <v>0</v>
      </c>
      <c r="M795" s="18">
        <v>0</v>
      </c>
      <c r="N795" s="18">
        <v>0</v>
      </c>
      <c r="O795" s="18">
        <v>0</v>
      </c>
      <c r="P795" s="18">
        <v>0</v>
      </c>
      <c r="Q795" s="18">
        <v>0</v>
      </c>
      <c r="R795" s="18">
        <v>0</v>
      </c>
      <c r="S795" s="18">
        <v>0</v>
      </c>
      <c r="T795" s="18">
        <v>0</v>
      </c>
      <c r="U795" s="18">
        <v>0</v>
      </c>
      <c r="V795" s="18">
        <v>0</v>
      </c>
      <c r="W795" s="18">
        <v>0</v>
      </c>
      <c r="X795" s="18">
        <v>0</v>
      </c>
      <c r="Y795" s="18">
        <f>SUM(J795:X795)</f>
      </c>
      <c r="Z795" s="18">
        <f>I795-Y795</f>
      </c>
      <c r="AA795" s="20">
        <v>46483</v>
      </c>
      <c r="AB795" s="20">
        <v>46483</v>
      </c>
      <c r="AC795" s="18">
        <f>IFERROR(_xlfn.XLOOKUP(F795,Assumptions!B:B,Assumptions!D:D),0)</f>
      </c>
      <c r="AD795" s="20">
        <f>AA795+AC795</f>
      </c>
      <c r="AE795" s="20">
        <f>AC795+AB795</f>
      </c>
      <c r="AF795" s="5" t="str">
        <v/>
      </c>
      <c r="AG795" s="18">
        <f>IFERROR(_xlfn.BETA.DIST(DATE(YEAR(AG$2),MONTH(AG$2),15),$AD$2,$AE$2,FALSE,DATE(YEAR($AD795),MONTH($AD795),1),DATE(YEAR($AE795),MONTH($AE795),28)),0)</f>
      </c>
      <c r="AH795" s="18">
        <f>IFERROR(_xlfn.BETA.DIST(DATE(YEAR(AH$2),MONTH(AH$2),15),$AD$2,$AE$2,FALSE,DATE(YEAR($AD795),MONTH($AD795),1),DATE(YEAR($AE795),MONTH($AE795),28)),0)</f>
      </c>
      <c r="AI795" s="18">
        <f>IFERROR(_xlfn.BETA.DIST(DATE(YEAR(AI$2),MONTH(AI$2),15),$AD$2,$AE$2,FALSE,DATE(YEAR($AD795),MONTH($AD795),1),DATE(YEAR($AE795),MONTH($AE795),28)),0)</f>
      </c>
      <c r="AJ795" s="18">
        <f>IFERROR(_xlfn.BETA.DIST(DATE(YEAR(AJ$2),MONTH(AJ$2),15),$AD$2,$AE$2,FALSE,DATE(YEAR($AD795),MONTH($AD795),1),DATE(YEAR($AE795),MONTH($AE795),28)),0)</f>
      </c>
      <c r="AK795" s="18">
        <f>IFERROR(_xlfn.BETA.DIST(DATE(YEAR(AK$2),MONTH(AK$2),15),$AD$2,$AE$2,FALSE,DATE(YEAR($AD795),MONTH($AD795),1),DATE(YEAR($AE795),MONTH($AE795),28)),0)</f>
      </c>
      <c r="AL795" s="18">
        <f>IFERROR(_xlfn.BETA.DIST(DATE(YEAR(AL$2),MONTH(AL$2),15),$AD$2,$AE$2,FALSE,DATE(YEAR($AD795),MONTH($AD795),1),DATE(YEAR($AE795),MONTH($AE795),28)),0)</f>
      </c>
      <c r="AM795" s="18">
        <f>IFERROR(_xlfn.BETA.DIST(DATE(YEAR(AM$2),MONTH(AM$2),15),$AD$2,$AE$2,FALSE,DATE(YEAR($AD795),MONTH($AD795),1),DATE(YEAR($AE795),MONTH($AE795),28)),0)</f>
      </c>
      <c r="AN795" s="18">
        <f>IFERROR(_xlfn.BETA.DIST(DATE(YEAR(AN$2),MONTH(AN$2),15),$AD$2,$AE$2,FALSE,DATE(YEAR($AD795),MONTH($AD795),1),DATE(YEAR($AE795),MONTH($AE795),28)),0)</f>
      </c>
      <c r="AO795" s="18">
        <f>IFERROR(_xlfn.BETA.DIST(DATE(YEAR(AO$2),MONTH(AO$2),15),$AD$2,$AE$2,FALSE,DATE(YEAR($AD795),MONTH($AD795),1),DATE(YEAR($AE795),MONTH($AE795),28)),0)</f>
      </c>
      <c r="AP795" s="18">
        <f>IFERROR(_xlfn.BETA.DIST(DATE(YEAR(AP$2),MONTH(AP$2),15),$AD$2,$AE$2,FALSE,DATE(YEAR($AD795),MONTH($AD795),1),DATE(YEAR($AE795),MONTH($AE795),28)),0)</f>
      </c>
      <c r="AQ795" s="18">
        <f>IFERROR(_xlfn.BETA.DIST(DATE(YEAR(AQ$2),MONTH(AQ$2),15),$AD$2,$AE$2,FALSE,DATE(YEAR($AD795),MONTH($AD795),1),DATE(YEAR($AE795),MONTH($AE795),28)),0)</f>
      </c>
      <c r="AR795" s="18">
        <f>IFERROR(_xlfn.BETA.DIST(DATE(YEAR(AR$2),MONTH(AR$2),15),$AD$2,$AE$2,FALSE,DATE(YEAR($AD795),MONTH($AD795),1),DATE(YEAR($AE795),MONTH($AE795),28)),0)</f>
      </c>
      <c r="AS795" s="18">
        <f>IFERROR(_xlfn.BETA.DIST(DATE(YEAR(AS$2),MONTH(AS$2),15),$AD$2,$AE$2,FALSE,DATE(YEAR($AD795),MONTH($AD795),1),DATE(YEAR($AE795),MONTH($AE795),28)),0)</f>
      </c>
      <c r="AT795" s="18">
        <f>IFERROR(_xlfn.BETA.DIST(DATE(YEAR(AT$2),MONTH(AT$2),15),$AD$2,$AE$2,FALSE,DATE(YEAR($AD795),MONTH($AD795),1),DATE(YEAR($AE795),MONTH($AE795),28)),0)</f>
      </c>
      <c r="AU795" s="18">
        <f>IFERROR(_xlfn.BETA.DIST(DATE(YEAR(AU$2),MONTH(AU$2),15),$AD$2,$AE$2,FALSE,DATE(YEAR($AD795),MONTH($AD795),1),DATE(YEAR($AE795),MONTH($AE795),28)),0)</f>
      </c>
      <c r="AV795" s="18">
        <f>SUM(AG795:AU795)</f>
      </c>
      <c r="AW795" s="18">
        <f>IF(J795&lt;&gt;0,J795,IF($AV795=0,0,AG795/$AV795*$Z795))</f>
      </c>
      <c r="AX795" s="18">
        <f>IF(K795&lt;&gt;0,K795,IF($AV795=0,0,AH795/$AV795*$Z795))</f>
      </c>
      <c r="AY795" s="18">
        <f>IF(L795&lt;&gt;0,L795,IF($AV795=0,0,AI795/$AV795*$Z795))</f>
      </c>
      <c r="AZ795" s="18">
        <f>IF(M795&lt;&gt;0,M795,IF($AV795=0,0,AJ795/$AV795*$Z795))</f>
      </c>
      <c r="BA795" s="18">
        <f>IF(N795&lt;&gt;0,N795,IF($AV795=0,0,AK795/$AV795*$Z795))</f>
      </c>
      <c r="BB795" s="18">
        <f>IF(O795&lt;&gt;0,O795,IF($AV795=0,0,AL795/$AV795*$Z795))</f>
      </c>
      <c r="BC795" s="18">
        <f>IF(P795&lt;&gt;0,P795,IF($AV795=0,0,AM795/$AV795*$Z795))</f>
      </c>
      <c r="BD795" s="18">
        <f>IF(Q795&lt;&gt;0,Q795,IF($AV795=0,0,AN795/$AV795*$Z795))</f>
      </c>
      <c r="BE795" s="18">
        <f>IF(R795&lt;&gt;0,R795,IF($AV795=0,0,AO795/$AV795*$Z795))</f>
      </c>
      <c r="BF795" s="18">
        <f>IF(S795&lt;&gt;0,S795,IF($AV795=0,0,AP795/$AV795*$Z795))</f>
      </c>
      <c r="BG795" s="18">
        <f>IF(T795&lt;&gt;0,T795,IF($AV795=0,0,AQ795/$AV795*$Z795))</f>
      </c>
      <c r="BH795" s="18">
        <f>IF(U795&lt;&gt;0,U795,IF($AV795=0,0,AR795/$AV795*$Z795))</f>
      </c>
      <c r="BI795" s="18">
        <f>IF(V795&lt;&gt;0,V795,IF($AV795=0,0,AS795/$AV795*$Z795))</f>
      </c>
      <c r="BJ795" s="18">
        <f>IF(W795&lt;&gt;0,W795,IF($AV795=0,0,AT795/$AV795*$Z795))</f>
      </c>
      <c r="BK795" s="18">
        <f>IF(X795&lt;&gt;0,X795,IF($AV795=0,0,AU795/$AV795*$Z795))</f>
      </c>
      <c r="BL795" s="18">
        <f>SUM(AW795:BK795)</f>
      </c>
      <c r="BM795" s="18">
        <f>I795-BL795</f>
      </c>
    </row>
    <row r="796" outlineLevel="3">
      <c r="A796" s="17" t="str">
        <v>14.11.3</v>
      </c>
      <c r="B796" s="17" t="str">
        <v/>
      </c>
      <c r="C796" s="17" t="str">
        <v/>
      </c>
      <c r="D796" s="17" t="str">
        <v/>
      </c>
      <c r="E796" s="17" t="str">
        <v>14.11.3</v>
      </c>
      <c r="F796" s="17" t="str">
        <v>CB and accessories</v>
      </c>
      <c r="G796" s="17">
        <v>14388.29</v>
      </c>
      <c r="H796" s="17" t="str">
        <v/>
      </c>
      <c r="I796" s="17" t="str">
        <v/>
      </c>
      <c r="J796" s="17" t="str">
        <v/>
      </c>
      <c r="K796" s="17" t="str">
        <v/>
      </c>
      <c r="L796" s="17" t="str">
        <v/>
      </c>
      <c r="M796" s="17" t="str">
        <v/>
      </c>
      <c r="N796" s="17" t="str">
        <v/>
      </c>
      <c r="O796" s="17" t="str">
        <v/>
      </c>
      <c r="P796" s="17" t="str">
        <v/>
      </c>
      <c r="Q796" s="17" t="str">
        <v/>
      </c>
      <c r="R796" s="17" t="str">
        <v/>
      </c>
      <c r="S796" s="17" t="str">
        <v/>
      </c>
      <c r="T796" s="17" t="str">
        <v/>
      </c>
      <c r="U796" s="17" t="str">
        <v/>
      </c>
      <c r="V796" s="17" t="str">
        <v/>
      </c>
      <c r="W796" s="17" t="str">
        <v/>
      </c>
      <c r="X796" s="17" t="str">
        <v/>
      </c>
      <c r="Y796" s="17" t="str">
        <v/>
      </c>
      <c r="Z796" s="17" t="str">
        <v/>
      </c>
      <c r="AA796" s="17" t="str">
        <v/>
      </c>
      <c r="AB796" s="17" t="str">
        <v/>
      </c>
      <c r="AC796" s="17" t="str">
        <v/>
      </c>
      <c r="AD796" s="17" t="str">
        <v/>
      </c>
      <c r="AE796" s="17" t="str">
        <v/>
      </c>
      <c r="AF796" s="5" t="str">
        <v/>
      </c>
      <c r="AG796" s="18">
        <f>IFERROR(_xlfn.BETA.DIST(DATE(YEAR(AG$2),MONTH(AG$2),15),$AD$2,$AE$2,FALSE,DATE(YEAR($AD796),MONTH($AD796),1),DATE(YEAR($AE796),MONTH($AE796),28)),0)</f>
      </c>
      <c r="AH796" s="18">
        <f>IFERROR(_xlfn.BETA.DIST(DATE(YEAR(AH$2),MONTH(AH$2),15),$AD$2,$AE$2,FALSE,DATE(YEAR($AD796),MONTH($AD796),1),DATE(YEAR($AE796),MONTH($AE796),28)),0)</f>
      </c>
      <c r="AI796" s="18">
        <f>IFERROR(_xlfn.BETA.DIST(DATE(YEAR(AI$2),MONTH(AI$2),15),$AD$2,$AE$2,FALSE,DATE(YEAR($AD796),MONTH($AD796),1),DATE(YEAR($AE796),MONTH($AE796),28)),0)</f>
      </c>
      <c r="AJ796" s="18">
        <f>IFERROR(_xlfn.BETA.DIST(DATE(YEAR(AJ$2),MONTH(AJ$2),15),$AD$2,$AE$2,FALSE,DATE(YEAR($AD796),MONTH($AD796),1),DATE(YEAR($AE796),MONTH($AE796),28)),0)</f>
      </c>
      <c r="AK796" s="18">
        <f>IFERROR(_xlfn.BETA.DIST(DATE(YEAR(AK$2),MONTH(AK$2),15),$AD$2,$AE$2,FALSE,DATE(YEAR($AD796),MONTH($AD796),1),DATE(YEAR($AE796),MONTH($AE796),28)),0)</f>
      </c>
      <c r="AL796" s="18">
        <f>IFERROR(_xlfn.BETA.DIST(DATE(YEAR(AL$2),MONTH(AL$2),15),$AD$2,$AE$2,FALSE,DATE(YEAR($AD796),MONTH($AD796),1),DATE(YEAR($AE796),MONTH($AE796),28)),0)</f>
      </c>
      <c r="AM796" s="18">
        <f>IFERROR(_xlfn.BETA.DIST(DATE(YEAR(AM$2),MONTH(AM$2),15),$AD$2,$AE$2,FALSE,DATE(YEAR($AD796),MONTH($AD796),1),DATE(YEAR($AE796),MONTH($AE796),28)),0)</f>
      </c>
      <c r="AN796" s="18">
        <f>IFERROR(_xlfn.BETA.DIST(DATE(YEAR(AN$2),MONTH(AN$2),15),$AD$2,$AE$2,FALSE,DATE(YEAR($AD796),MONTH($AD796),1),DATE(YEAR($AE796),MONTH($AE796),28)),0)</f>
      </c>
      <c r="AO796" s="18">
        <f>IFERROR(_xlfn.BETA.DIST(DATE(YEAR(AO$2),MONTH(AO$2),15),$AD$2,$AE$2,FALSE,DATE(YEAR($AD796),MONTH($AD796),1),DATE(YEAR($AE796),MONTH($AE796),28)),0)</f>
      </c>
      <c r="AP796" s="18">
        <f>IFERROR(_xlfn.BETA.DIST(DATE(YEAR(AP$2),MONTH(AP$2),15),$AD$2,$AE$2,FALSE,DATE(YEAR($AD796),MONTH($AD796),1),DATE(YEAR($AE796),MONTH($AE796),28)),0)</f>
      </c>
      <c r="AQ796" s="18">
        <f>IFERROR(_xlfn.BETA.DIST(DATE(YEAR(AQ$2),MONTH(AQ$2),15),$AD$2,$AE$2,FALSE,DATE(YEAR($AD796),MONTH($AD796),1),DATE(YEAR($AE796),MONTH($AE796),28)),0)</f>
      </c>
      <c r="AR796" s="18">
        <f>IFERROR(_xlfn.BETA.DIST(DATE(YEAR(AR$2),MONTH(AR$2),15),$AD$2,$AE$2,FALSE,DATE(YEAR($AD796),MONTH($AD796),1),DATE(YEAR($AE796),MONTH($AE796),28)),0)</f>
      </c>
      <c r="AS796" s="18">
        <f>IFERROR(_xlfn.BETA.DIST(DATE(YEAR(AS$2),MONTH(AS$2),15),$AD$2,$AE$2,FALSE,DATE(YEAR($AD796),MONTH($AD796),1),DATE(YEAR($AE796),MONTH($AE796),28)),0)</f>
      </c>
      <c r="AT796" s="18">
        <f>IFERROR(_xlfn.BETA.DIST(DATE(YEAR(AT$2),MONTH(AT$2),15),$AD$2,$AE$2,FALSE,DATE(YEAR($AD796),MONTH($AD796),1),DATE(YEAR($AE796),MONTH($AE796),28)),0)</f>
      </c>
      <c r="AU796" s="18">
        <f>IFERROR(_xlfn.BETA.DIST(DATE(YEAR(AU$2),MONTH(AU$2),15),$AD$2,$AE$2,FALSE,DATE(YEAR($AD796),MONTH($AD796),1),DATE(YEAR($AE796),MONTH($AE796),28)),0)</f>
      </c>
      <c r="AV796" s="18">
        <f>SUM(AG796:AU796)</f>
      </c>
      <c r="AW796" s="18">
        <f>IF(J796&lt;&gt;0,J796,IF($AV796=0,0,AG796/$AV796*$Z796))</f>
      </c>
      <c r="AX796" s="18">
        <f>IF(K796&lt;&gt;0,K796,IF($AV796=0,0,AH796/$AV796*$Z796))</f>
      </c>
      <c r="AY796" s="18">
        <f>IF(L796&lt;&gt;0,L796,IF($AV796=0,0,AI796/$AV796*$Z796))</f>
      </c>
      <c r="AZ796" s="18">
        <f>IF(M796&lt;&gt;0,M796,IF($AV796=0,0,AJ796/$AV796*$Z796))</f>
      </c>
      <c r="BA796" s="18">
        <f>IF(N796&lt;&gt;0,N796,IF($AV796=0,0,AK796/$AV796*$Z796))</f>
      </c>
      <c r="BB796" s="18">
        <f>IF(O796&lt;&gt;0,O796,IF($AV796=0,0,AL796/$AV796*$Z796))</f>
      </c>
      <c r="BC796" s="18">
        <f>IF(P796&lt;&gt;0,P796,IF($AV796=0,0,AM796/$AV796*$Z796))</f>
      </c>
      <c r="BD796" s="18">
        <f>IF(Q796&lt;&gt;0,Q796,IF($AV796=0,0,AN796/$AV796*$Z796))</f>
      </c>
      <c r="BE796" s="18">
        <f>IF(R796&lt;&gt;0,R796,IF($AV796=0,0,AO796/$AV796*$Z796))</f>
      </c>
      <c r="BF796" s="18">
        <f>IF(S796&lt;&gt;0,S796,IF($AV796=0,0,AP796/$AV796*$Z796))</f>
      </c>
      <c r="BG796" s="18">
        <f>IF(T796&lt;&gt;0,T796,IF($AV796=0,0,AQ796/$AV796*$Z796))</f>
      </c>
      <c r="BH796" s="18">
        <f>IF(U796&lt;&gt;0,U796,IF($AV796=0,0,AR796/$AV796*$Z796))</f>
      </c>
      <c r="BI796" s="18">
        <f>IF(V796&lt;&gt;0,V796,IF($AV796=0,0,AS796/$AV796*$Z796))</f>
      </c>
      <c r="BJ796" s="18">
        <f>IF(W796&lt;&gt;0,W796,IF($AV796=0,0,AT796/$AV796*$Z796))</f>
      </c>
      <c r="BK796" s="18">
        <f>IF(X796&lt;&gt;0,X796,IF($AV796=0,0,AU796/$AV796*$Z796))</f>
      </c>
      <c r="BL796" s="18">
        <f>SUM(AW796:BK796)</f>
      </c>
      <c r="BM796" s="17" t="str">
        <v/>
      </c>
    </row>
    <row r="797" outlineLevel="4">
      <c r="A797" s="5" t="str">
        <v>14.11.3</v>
      </c>
      <c r="B797" s="5" t="str">
        <v/>
      </c>
      <c r="C797" s="5" t="str">
        <v>BSKDGNGENGR05</v>
      </c>
      <c r="D797" s="5" t="str">
        <v>BSKDGNGENGR05</v>
      </c>
      <c r="E797" s="19">
        <f>IFERROR(_xlfn.XLOOKUP(F797,Assumptions!B:B,Assumptions!C:C),0)</f>
      </c>
      <c r="F797" s="5" t="str">
        <v>Advanced Payment</v>
      </c>
      <c r="G797" s="5" t="str">
        <v/>
      </c>
      <c r="H797" s="18">
        <f>G796*E797</f>
      </c>
      <c r="I797" s="18">
        <f>H797*(1-0)</f>
      </c>
      <c r="J797" s="18">
        <v>0</v>
      </c>
      <c r="K797" s="18">
        <v>0</v>
      </c>
      <c r="L797" s="18">
        <v>0</v>
      </c>
      <c r="M797" s="18">
        <v>0</v>
      </c>
      <c r="N797" s="18">
        <v>0</v>
      </c>
      <c r="O797" s="18">
        <v>0</v>
      </c>
      <c r="P797" s="18">
        <v>0</v>
      </c>
      <c r="Q797" s="18">
        <v>0</v>
      </c>
      <c r="R797" s="18">
        <v>0</v>
      </c>
      <c r="S797" s="18">
        <v>0</v>
      </c>
      <c r="T797" s="18">
        <v>0</v>
      </c>
      <c r="U797" s="18">
        <v>0</v>
      </c>
      <c r="V797" s="18">
        <v>0</v>
      </c>
      <c r="W797" s="18">
        <v>0</v>
      </c>
      <c r="X797" s="18">
        <v>0</v>
      </c>
      <c r="Y797" s="18">
        <f>SUM(J797:X797)</f>
      </c>
      <c r="Z797" s="18">
        <f>I797-Y797</f>
      </c>
      <c r="AA797" s="20">
        <v>46026</v>
      </c>
      <c r="AB797" s="20">
        <v>46026</v>
      </c>
      <c r="AC797" s="18">
        <f>IFERROR(_xlfn.XLOOKUP(F797,Assumptions!B:B,Assumptions!D:D),0)</f>
      </c>
      <c r="AD797" s="20">
        <f>AA797+AC797</f>
      </c>
      <c r="AE797" s="20">
        <f>AC797+AB797</f>
      </c>
      <c r="AF797" s="5" t="str">
        <v/>
      </c>
      <c r="AG797" s="18">
        <f>IFERROR(_xlfn.BETA.DIST(DATE(YEAR(AG$2),MONTH(AG$2),15),$AD$2,$AE$2,FALSE,DATE(YEAR($AD797),MONTH($AD797),1),DATE(YEAR($AE797),MONTH($AE797),28)),0)</f>
      </c>
      <c r="AH797" s="18">
        <f>IFERROR(_xlfn.BETA.DIST(DATE(YEAR(AH$2),MONTH(AH$2),15),$AD$2,$AE$2,FALSE,DATE(YEAR($AD797),MONTH($AD797),1),DATE(YEAR($AE797),MONTH($AE797),28)),0)</f>
      </c>
      <c r="AI797" s="18">
        <f>IFERROR(_xlfn.BETA.DIST(DATE(YEAR(AI$2),MONTH(AI$2),15),$AD$2,$AE$2,FALSE,DATE(YEAR($AD797),MONTH($AD797),1),DATE(YEAR($AE797),MONTH($AE797),28)),0)</f>
      </c>
      <c r="AJ797" s="18">
        <f>IFERROR(_xlfn.BETA.DIST(DATE(YEAR(AJ$2),MONTH(AJ$2),15),$AD$2,$AE$2,FALSE,DATE(YEAR($AD797),MONTH($AD797),1),DATE(YEAR($AE797),MONTH($AE797),28)),0)</f>
      </c>
      <c r="AK797" s="18">
        <f>IFERROR(_xlfn.BETA.DIST(DATE(YEAR(AK$2),MONTH(AK$2),15),$AD$2,$AE$2,FALSE,DATE(YEAR($AD797),MONTH($AD797),1),DATE(YEAR($AE797),MONTH($AE797),28)),0)</f>
      </c>
      <c r="AL797" s="18">
        <f>IFERROR(_xlfn.BETA.DIST(DATE(YEAR(AL$2),MONTH(AL$2),15),$AD$2,$AE$2,FALSE,DATE(YEAR($AD797),MONTH($AD797),1),DATE(YEAR($AE797),MONTH($AE797),28)),0)</f>
      </c>
      <c r="AM797" s="18">
        <f>IFERROR(_xlfn.BETA.DIST(DATE(YEAR(AM$2),MONTH(AM$2),15),$AD$2,$AE$2,FALSE,DATE(YEAR($AD797),MONTH($AD797),1),DATE(YEAR($AE797),MONTH($AE797),28)),0)</f>
      </c>
      <c r="AN797" s="18">
        <f>IFERROR(_xlfn.BETA.DIST(DATE(YEAR(AN$2),MONTH(AN$2),15),$AD$2,$AE$2,FALSE,DATE(YEAR($AD797),MONTH($AD797),1),DATE(YEAR($AE797),MONTH($AE797),28)),0)</f>
      </c>
      <c r="AO797" s="18">
        <f>IFERROR(_xlfn.BETA.DIST(DATE(YEAR(AO$2),MONTH(AO$2),15),$AD$2,$AE$2,FALSE,DATE(YEAR($AD797),MONTH($AD797),1),DATE(YEAR($AE797),MONTH($AE797),28)),0)</f>
      </c>
      <c r="AP797" s="18">
        <f>IFERROR(_xlfn.BETA.DIST(DATE(YEAR(AP$2),MONTH(AP$2),15),$AD$2,$AE$2,FALSE,DATE(YEAR($AD797),MONTH($AD797),1),DATE(YEAR($AE797),MONTH($AE797),28)),0)</f>
      </c>
      <c r="AQ797" s="18">
        <f>IFERROR(_xlfn.BETA.DIST(DATE(YEAR(AQ$2),MONTH(AQ$2),15),$AD$2,$AE$2,FALSE,DATE(YEAR($AD797),MONTH($AD797),1),DATE(YEAR($AE797),MONTH($AE797),28)),0)</f>
      </c>
      <c r="AR797" s="18">
        <f>IFERROR(_xlfn.BETA.DIST(DATE(YEAR(AR$2),MONTH(AR$2),15),$AD$2,$AE$2,FALSE,DATE(YEAR($AD797),MONTH($AD797),1),DATE(YEAR($AE797),MONTH($AE797),28)),0)</f>
      </c>
      <c r="AS797" s="18">
        <f>IFERROR(_xlfn.BETA.DIST(DATE(YEAR(AS$2),MONTH(AS$2),15),$AD$2,$AE$2,FALSE,DATE(YEAR($AD797),MONTH($AD797),1),DATE(YEAR($AE797),MONTH($AE797),28)),0)</f>
      </c>
      <c r="AT797" s="18">
        <f>IFERROR(_xlfn.BETA.DIST(DATE(YEAR(AT$2),MONTH(AT$2),15),$AD$2,$AE$2,FALSE,DATE(YEAR($AD797),MONTH($AD797),1),DATE(YEAR($AE797),MONTH($AE797),28)),0)</f>
      </c>
      <c r="AU797" s="18">
        <f>IFERROR(_xlfn.BETA.DIST(DATE(YEAR(AU$2),MONTH(AU$2),15),$AD$2,$AE$2,FALSE,DATE(YEAR($AD797),MONTH($AD797),1),DATE(YEAR($AE797),MONTH($AE797),28)),0)</f>
      </c>
      <c r="AV797" s="18">
        <f>SUM(AG797:AU797)</f>
      </c>
      <c r="AW797" s="18">
        <f>IF(J797&lt;&gt;0,J797,IF($AV797=0,0,AG797/$AV797*$Z797))</f>
      </c>
      <c r="AX797" s="18">
        <f>IF(K797&lt;&gt;0,K797,IF($AV797=0,0,AH797/$AV797*$Z797))</f>
      </c>
      <c r="AY797" s="18">
        <f>IF(L797&lt;&gt;0,L797,IF($AV797=0,0,AI797/$AV797*$Z797))</f>
      </c>
      <c r="AZ797" s="18">
        <f>IF(M797&lt;&gt;0,M797,IF($AV797=0,0,AJ797/$AV797*$Z797))</f>
      </c>
      <c r="BA797" s="18">
        <f>IF(N797&lt;&gt;0,N797,IF($AV797=0,0,AK797/$AV797*$Z797))</f>
      </c>
      <c r="BB797" s="18">
        <f>IF(O797&lt;&gt;0,O797,IF($AV797=0,0,AL797/$AV797*$Z797))</f>
      </c>
      <c r="BC797" s="18">
        <f>IF(P797&lt;&gt;0,P797,IF($AV797=0,0,AM797/$AV797*$Z797))</f>
      </c>
      <c r="BD797" s="18">
        <f>IF(Q797&lt;&gt;0,Q797,IF($AV797=0,0,AN797/$AV797*$Z797))</f>
      </c>
      <c r="BE797" s="18">
        <f>IF(R797&lt;&gt;0,R797,IF($AV797=0,0,AO797/$AV797*$Z797))</f>
      </c>
      <c r="BF797" s="18">
        <f>IF(S797&lt;&gt;0,S797,IF($AV797=0,0,AP797/$AV797*$Z797))</f>
      </c>
      <c r="BG797" s="18">
        <f>IF(T797&lt;&gt;0,T797,IF($AV797=0,0,AQ797/$AV797*$Z797))</f>
      </c>
      <c r="BH797" s="18">
        <f>IF(U797&lt;&gt;0,U797,IF($AV797=0,0,AR797/$AV797*$Z797))</f>
      </c>
      <c r="BI797" s="18">
        <f>IF(V797&lt;&gt;0,V797,IF($AV797=0,0,AS797/$AV797*$Z797))</f>
      </c>
      <c r="BJ797" s="18">
        <f>IF(W797&lt;&gt;0,W797,IF($AV797=0,0,AT797/$AV797*$Z797))</f>
      </c>
      <c r="BK797" s="18">
        <f>IF(X797&lt;&gt;0,X797,IF($AV797=0,0,AU797/$AV797*$Z797))</f>
      </c>
      <c r="BL797" s="18">
        <f>SUM(AW797:BK797)</f>
      </c>
      <c r="BM797" s="18">
        <f>I797-BL797</f>
      </c>
    </row>
    <row r="798" outlineLevel="4">
      <c r="A798" s="5" t="str">
        <v>14.11.3</v>
      </c>
      <c r="B798" s="5" t="str">
        <v/>
      </c>
      <c r="C798" s="5" t="str">
        <v>BSPRELGENTL07</v>
      </c>
      <c r="D798" s="5" t="str">
        <v>BSPRELGENTL07</v>
      </c>
      <c r="E798" s="19">
        <f>IFERROR(_xlfn.XLOOKUP(F798,Assumptions!B:B,Assumptions!C:C),0)</f>
      </c>
      <c r="F798" s="5" t="str">
        <v>Site Delivery USD</v>
      </c>
      <c r="G798" s="5" t="str">
        <v/>
      </c>
      <c r="H798" s="18">
        <f>G796*E798</f>
      </c>
      <c r="I798" s="18">
        <f>H798*(1-0)</f>
      </c>
      <c r="J798" s="18">
        <v>0</v>
      </c>
      <c r="K798" s="18">
        <v>0</v>
      </c>
      <c r="L798" s="18">
        <v>0</v>
      </c>
      <c r="M798" s="18">
        <v>0</v>
      </c>
      <c r="N798" s="18">
        <v>0</v>
      </c>
      <c r="O798" s="18">
        <v>0</v>
      </c>
      <c r="P798" s="18">
        <v>0</v>
      </c>
      <c r="Q798" s="18">
        <v>0</v>
      </c>
      <c r="R798" s="18">
        <v>0</v>
      </c>
      <c r="S798" s="18">
        <v>0</v>
      </c>
      <c r="T798" s="18">
        <v>0</v>
      </c>
      <c r="U798" s="18">
        <v>0</v>
      </c>
      <c r="V798" s="18">
        <v>0</v>
      </c>
      <c r="W798" s="18">
        <v>0</v>
      </c>
      <c r="X798" s="18">
        <v>0</v>
      </c>
      <c r="Y798" s="18">
        <f>SUM(J798:X798)</f>
      </c>
      <c r="Z798" s="18">
        <f>I798-Y798</f>
      </c>
      <c r="AA798" s="20">
        <v>46347</v>
      </c>
      <c r="AB798" s="20">
        <v>46347</v>
      </c>
      <c r="AC798" s="18">
        <f>IFERROR(_xlfn.XLOOKUP(F798,Assumptions!B:B,Assumptions!D:D),0)</f>
      </c>
      <c r="AD798" s="20">
        <f>AA798+AC798</f>
      </c>
      <c r="AE798" s="20">
        <f>AC798+AB798</f>
      </c>
      <c r="AF798" s="5" t="str">
        <v/>
      </c>
      <c r="AG798" s="18">
        <f>IFERROR(_xlfn.BETA.DIST(DATE(YEAR(AG$2),MONTH(AG$2),15),$AD$2,$AE$2,FALSE,DATE(YEAR($AD798),MONTH($AD798),1),DATE(YEAR($AE798),MONTH($AE798),28)),0)</f>
      </c>
      <c r="AH798" s="18">
        <f>IFERROR(_xlfn.BETA.DIST(DATE(YEAR(AH$2),MONTH(AH$2),15),$AD$2,$AE$2,FALSE,DATE(YEAR($AD798),MONTH($AD798),1),DATE(YEAR($AE798),MONTH($AE798),28)),0)</f>
      </c>
      <c r="AI798" s="18">
        <f>IFERROR(_xlfn.BETA.DIST(DATE(YEAR(AI$2),MONTH(AI$2),15),$AD$2,$AE$2,FALSE,DATE(YEAR($AD798),MONTH($AD798),1),DATE(YEAR($AE798),MONTH($AE798),28)),0)</f>
      </c>
      <c r="AJ798" s="18">
        <f>IFERROR(_xlfn.BETA.DIST(DATE(YEAR(AJ$2),MONTH(AJ$2),15),$AD$2,$AE$2,FALSE,DATE(YEAR($AD798),MONTH($AD798),1),DATE(YEAR($AE798),MONTH($AE798),28)),0)</f>
      </c>
      <c r="AK798" s="18">
        <f>IFERROR(_xlfn.BETA.DIST(DATE(YEAR(AK$2),MONTH(AK$2),15),$AD$2,$AE$2,FALSE,DATE(YEAR($AD798),MONTH($AD798),1),DATE(YEAR($AE798),MONTH($AE798),28)),0)</f>
      </c>
      <c r="AL798" s="18">
        <f>IFERROR(_xlfn.BETA.DIST(DATE(YEAR(AL$2),MONTH(AL$2),15),$AD$2,$AE$2,FALSE,DATE(YEAR($AD798),MONTH($AD798),1),DATE(YEAR($AE798),MONTH($AE798),28)),0)</f>
      </c>
      <c r="AM798" s="18">
        <f>IFERROR(_xlfn.BETA.DIST(DATE(YEAR(AM$2),MONTH(AM$2),15),$AD$2,$AE$2,FALSE,DATE(YEAR($AD798),MONTH($AD798),1),DATE(YEAR($AE798),MONTH($AE798),28)),0)</f>
      </c>
      <c r="AN798" s="18">
        <f>IFERROR(_xlfn.BETA.DIST(DATE(YEAR(AN$2),MONTH(AN$2),15),$AD$2,$AE$2,FALSE,DATE(YEAR($AD798),MONTH($AD798),1),DATE(YEAR($AE798),MONTH($AE798),28)),0)</f>
      </c>
      <c r="AO798" s="18">
        <f>IFERROR(_xlfn.BETA.DIST(DATE(YEAR(AO$2),MONTH(AO$2),15),$AD$2,$AE$2,FALSE,DATE(YEAR($AD798),MONTH($AD798),1),DATE(YEAR($AE798),MONTH($AE798),28)),0)</f>
      </c>
      <c r="AP798" s="18">
        <f>IFERROR(_xlfn.BETA.DIST(DATE(YEAR(AP$2),MONTH(AP$2),15),$AD$2,$AE$2,FALSE,DATE(YEAR($AD798),MONTH($AD798),1),DATE(YEAR($AE798),MONTH($AE798),28)),0)</f>
      </c>
      <c r="AQ798" s="18">
        <f>IFERROR(_xlfn.BETA.DIST(DATE(YEAR(AQ$2),MONTH(AQ$2),15),$AD$2,$AE$2,FALSE,DATE(YEAR($AD798),MONTH($AD798),1),DATE(YEAR($AE798),MONTH($AE798),28)),0)</f>
      </c>
      <c r="AR798" s="18">
        <f>IFERROR(_xlfn.BETA.DIST(DATE(YEAR(AR$2),MONTH(AR$2),15),$AD$2,$AE$2,FALSE,DATE(YEAR($AD798),MONTH($AD798),1),DATE(YEAR($AE798),MONTH($AE798),28)),0)</f>
      </c>
      <c r="AS798" s="18">
        <f>IFERROR(_xlfn.BETA.DIST(DATE(YEAR(AS$2),MONTH(AS$2),15),$AD$2,$AE$2,FALSE,DATE(YEAR($AD798),MONTH($AD798),1),DATE(YEAR($AE798),MONTH($AE798),28)),0)</f>
      </c>
      <c r="AT798" s="18">
        <f>IFERROR(_xlfn.BETA.DIST(DATE(YEAR(AT$2),MONTH(AT$2),15),$AD$2,$AE$2,FALSE,DATE(YEAR($AD798),MONTH($AD798),1),DATE(YEAR($AE798),MONTH($AE798),28)),0)</f>
      </c>
      <c r="AU798" s="18">
        <f>IFERROR(_xlfn.BETA.DIST(DATE(YEAR(AU$2),MONTH(AU$2),15),$AD$2,$AE$2,FALSE,DATE(YEAR($AD798),MONTH($AD798),1),DATE(YEAR($AE798),MONTH($AE798),28)),0)</f>
      </c>
      <c r="AV798" s="18">
        <f>SUM(AG798:AU798)</f>
      </c>
      <c r="AW798" s="18">
        <f>IF(J798&lt;&gt;0,J798,IF($AV798=0,0,AG798/$AV798*$Z798))</f>
      </c>
      <c r="AX798" s="18">
        <f>IF(K798&lt;&gt;0,K798,IF($AV798=0,0,AH798/$AV798*$Z798))</f>
      </c>
      <c r="AY798" s="18">
        <f>IF(L798&lt;&gt;0,L798,IF($AV798=0,0,AI798/$AV798*$Z798))</f>
      </c>
      <c r="AZ798" s="18">
        <f>IF(M798&lt;&gt;0,M798,IF($AV798=0,0,AJ798/$AV798*$Z798))</f>
      </c>
      <c r="BA798" s="18">
        <f>IF(N798&lt;&gt;0,N798,IF($AV798=0,0,AK798/$AV798*$Z798))</f>
      </c>
      <c r="BB798" s="18">
        <f>IF(O798&lt;&gt;0,O798,IF($AV798=0,0,AL798/$AV798*$Z798))</f>
      </c>
      <c r="BC798" s="18">
        <f>IF(P798&lt;&gt;0,P798,IF($AV798=0,0,AM798/$AV798*$Z798))</f>
      </c>
      <c r="BD798" s="18">
        <f>IF(Q798&lt;&gt;0,Q798,IF($AV798=0,0,AN798/$AV798*$Z798))</f>
      </c>
      <c r="BE798" s="18">
        <f>IF(R798&lt;&gt;0,R798,IF($AV798=0,0,AO798/$AV798*$Z798))</f>
      </c>
      <c r="BF798" s="18">
        <f>IF(S798&lt;&gt;0,S798,IF($AV798=0,0,AP798/$AV798*$Z798))</f>
      </c>
      <c r="BG798" s="18">
        <f>IF(T798&lt;&gt;0,T798,IF($AV798=0,0,AQ798/$AV798*$Z798))</f>
      </c>
      <c r="BH798" s="18">
        <f>IF(U798&lt;&gt;0,U798,IF($AV798=0,0,AR798/$AV798*$Z798))</f>
      </c>
      <c r="BI798" s="18">
        <f>IF(V798&lt;&gt;0,V798,IF($AV798=0,0,AS798/$AV798*$Z798))</f>
      </c>
      <c r="BJ798" s="18">
        <f>IF(W798&lt;&gt;0,W798,IF($AV798=0,0,AT798/$AV798*$Z798))</f>
      </c>
      <c r="BK798" s="18">
        <f>IF(X798&lt;&gt;0,X798,IF($AV798=0,0,AU798/$AV798*$Z798))</f>
      </c>
      <c r="BL798" s="18">
        <f>SUM(AW798:BK798)</f>
      </c>
      <c r="BM798" s="18">
        <f>I798-BL798</f>
      </c>
    </row>
    <row r="799" outlineLevel="4">
      <c r="A799" s="5" t="str">
        <v>14.11.3</v>
      </c>
      <c r="B799" s="5" t="str">
        <v/>
      </c>
      <c r="C799" s="5" t="str">
        <v>BSKDGNGENGR07</v>
      </c>
      <c r="D799" s="5" t="str">
        <v>BSKDGNGENGR07</v>
      </c>
      <c r="E799" s="19">
        <f>IFERROR(_xlfn.XLOOKUP(F799,Assumptions!B:B,Assumptions!C:C),0)</f>
      </c>
      <c r="F799" s="5" t="str">
        <v>Retention</v>
      </c>
      <c r="G799" s="5" t="str">
        <v/>
      </c>
      <c r="H799" s="18">
        <f>G796*E799</f>
      </c>
      <c r="I799" s="18">
        <f>H799*(1-0)</f>
      </c>
      <c r="J799" s="18">
        <v>0</v>
      </c>
      <c r="K799" s="18">
        <v>0</v>
      </c>
      <c r="L799" s="18">
        <v>0</v>
      </c>
      <c r="M799" s="18">
        <v>0</v>
      </c>
      <c r="N799" s="18">
        <v>0</v>
      </c>
      <c r="O799" s="18">
        <v>0</v>
      </c>
      <c r="P799" s="18">
        <v>0</v>
      </c>
      <c r="Q799" s="18">
        <v>0</v>
      </c>
      <c r="R799" s="18">
        <v>0</v>
      </c>
      <c r="S799" s="18">
        <v>0</v>
      </c>
      <c r="T799" s="18">
        <v>0</v>
      </c>
      <c r="U799" s="18">
        <v>0</v>
      </c>
      <c r="V799" s="18">
        <v>0</v>
      </c>
      <c r="W799" s="18">
        <v>0</v>
      </c>
      <c r="X799" s="18">
        <v>0</v>
      </c>
      <c r="Y799" s="18">
        <f>SUM(J799:X799)</f>
      </c>
      <c r="Z799" s="18">
        <f>I799-Y799</f>
      </c>
      <c r="AA799" s="20">
        <v>46483</v>
      </c>
      <c r="AB799" s="20">
        <v>46483</v>
      </c>
      <c r="AC799" s="18">
        <f>IFERROR(_xlfn.XLOOKUP(F799,Assumptions!B:B,Assumptions!D:D),0)</f>
      </c>
      <c r="AD799" s="20">
        <f>AA799+AC799</f>
      </c>
      <c r="AE799" s="20">
        <f>AC799+AB799</f>
      </c>
      <c r="AF799" s="5" t="str">
        <v/>
      </c>
      <c r="AG799" s="18">
        <f>IFERROR(_xlfn.BETA.DIST(DATE(YEAR(AG$2),MONTH(AG$2),15),$AD$2,$AE$2,FALSE,DATE(YEAR($AD799),MONTH($AD799),1),DATE(YEAR($AE799),MONTH($AE799),28)),0)</f>
      </c>
      <c r="AH799" s="18">
        <f>IFERROR(_xlfn.BETA.DIST(DATE(YEAR(AH$2),MONTH(AH$2),15),$AD$2,$AE$2,FALSE,DATE(YEAR($AD799),MONTH($AD799),1),DATE(YEAR($AE799),MONTH($AE799),28)),0)</f>
      </c>
      <c r="AI799" s="18">
        <f>IFERROR(_xlfn.BETA.DIST(DATE(YEAR(AI$2),MONTH(AI$2),15),$AD$2,$AE$2,FALSE,DATE(YEAR($AD799),MONTH($AD799),1),DATE(YEAR($AE799),MONTH($AE799),28)),0)</f>
      </c>
      <c r="AJ799" s="18">
        <f>IFERROR(_xlfn.BETA.DIST(DATE(YEAR(AJ$2),MONTH(AJ$2),15),$AD$2,$AE$2,FALSE,DATE(YEAR($AD799),MONTH($AD799),1),DATE(YEAR($AE799),MONTH($AE799),28)),0)</f>
      </c>
      <c r="AK799" s="18">
        <f>IFERROR(_xlfn.BETA.DIST(DATE(YEAR(AK$2),MONTH(AK$2),15),$AD$2,$AE$2,FALSE,DATE(YEAR($AD799),MONTH($AD799),1),DATE(YEAR($AE799),MONTH($AE799),28)),0)</f>
      </c>
      <c r="AL799" s="18">
        <f>IFERROR(_xlfn.BETA.DIST(DATE(YEAR(AL$2),MONTH(AL$2),15),$AD$2,$AE$2,FALSE,DATE(YEAR($AD799),MONTH($AD799),1),DATE(YEAR($AE799),MONTH($AE799),28)),0)</f>
      </c>
      <c r="AM799" s="18">
        <f>IFERROR(_xlfn.BETA.DIST(DATE(YEAR(AM$2),MONTH(AM$2),15),$AD$2,$AE$2,FALSE,DATE(YEAR($AD799),MONTH($AD799),1),DATE(YEAR($AE799),MONTH($AE799),28)),0)</f>
      </c>
      <c r="AN799" s="18">
        <f>IFERROR(_xlfn.BETA.DIST(DATE(YEAR(AN$2),MONTH(AN$2),15),$AD$2,$AE$2,FALSE,DATE(YEAR($AD799),MONTH($AD799),1),DATE(YEAR($AE799),MONTH($AE799),28)),0)</f>
      </c>
      <c r="AO799" s="18">
        <f>IFERROR(_xlfn.BETA.DIST(DATE(YEAR(AO$2),MONTH(AO$2),15),$AD$2,$AE$2,FALSE,DATE(YEAR($AD799),MONTH($AD799),1),DATE(YEAR($AE799),MONTH($AE799),28)),0)</f>
      </c>
      <c r="AP799" s="18">
        <f>IFERROR(_xlfn.BETA.DIST(DATE(YEAR(AP$2),MONTH(AP$2),15),$AD$2,$AE$2,FALSE,DATE(YEAR($AD799),MONTH($AD799),1),DATE(YEAR($AE799),MONTH($AE799),28)),0)</f>
      </c>
      <c r="AQ799" s="18">
        <f>IFERROR(_xlfn.BETA.DIST(DATE(YEAR(AQ$2),MONTH(AQ$2),15),$AD$2,$AE$2,FALSE,DATE(YEAR($AD799),MONTH($AD799),1),DATE(YEAR($AE799),MONTH($AE799),28)),0)</f>
      </c>
      <c r="AR799" s="18">
        <f>IFERROR(_xlfn.BETA.DIST(DATE(YEAR(AR$2),MONTH(AR$2),15),$AD$2,$AE$2,FALSE,DATE(YEAR($AD799),MONTH($AD799),1),DATE(YEAR($AE799),MONTH($AE799),28)),0)</f>
      </c>
      <c r="AS799" s="18">
        <f>IFERROR(_xlfn.BETA.DIST(DATE(YEAR(AS$2),MONTH(AS$2),15),$AD$2,$AE$2,FALSE,DATE(YEAR($AD799),MONTH($AD799),1),DATE(YEAR($AE799),MONTH($AE799),28)),0)</f>
      </c>
      <c r="AT799" s="18">
        <f>IFERROR(_xlfn.BETA.DIST(DATE(YEAR(AT$2),MONTH(AT$2),15),$AD$2,$AE$2,FALSE,DATE(YEAR($AD799),MONTH($AD799),1),DATE(YEAR($AE799),MONTH($AE799),28)),0)</f>
      </c>
      <c r="AU799" s="18">
        <f>IFERROR(_xlfn.BETA.DIST(DATE(YEAR(AU$2),MONTH(AU$2),15),$AD$2,$AE$2,FALSE,DATE(YEAR($AD799),MONTH($AD799),1),DATE(YEAR($AE799),MONTH($AE799),28)),0)</f>
      </c>
      <c r="AV799" s="18">
        <f>SUM(AG799:AU799)</f>
      </c>
      <c r="AW799" s="18">
        <f>IF(J799&lt;&gt;0,J799,IF($AV799=0,0,AG799/$AV799*$Z799))</f>
      </c>
      <c r="AX799" s="18">
        <f>IF(K799&lt;&gt;0,K799,IF($AV799=0,0,AH799/$AV799*$Z799))</f>
      </c>
      <c r="AY799" s="18">
        <f>IF(L799&lt;&gt;0,L799,IF($AV799=0,0,AI799/$AV799*$Z799))</f>
      </c>
      <c r="AZ799" s="18">
        <f>IF(M799&lt;&gt;0,M799,IF($AV799=0,0,AJ799/$AV799*$Z799))</f>
      </c>
      <c r="BA799" s="18">
        <f>IF(N799&lt;&gt;0,N799,IF($AV799=0,0,AK799/$AV799*$Z799))</f>
      </c>
      <c r="BB799" s="18">
        <f>IF(O799&lt;&gt;0,O799,IF($AV799=0,0,AL799/$AV799*$Z799))</f>
      </c>
      <c r="BC799" s="18">
        <f>IF(P799&lt;&gt;0,P799,IF($AV799=0,0,AM799/$AV799*$Z799))</f>
      </c>
      <c r="BD799" s="18">
        <f>IF(Q799&lt;&gt;0,Q799,IF($AV799=0,0,AN799/$AV799*$Z799))</f>
      </c>
      <c r="BE799" s="18">
        <f>IF(R799&lt;&gt;0,R799,IF($AV799=0,0,AO799/$AV799*$Z799))</f>
      </c>
      <c r="BF799" s="18">
        <f>IF(S799&lt;&gt;0,S799,IF($AV799=0,0,AP799/$AV799*$Z799))</f>
      </c>
      <c r="BG799" s="18">
        <f>IF(T799&lt;&gt;0,T799,IF($AV799=0,0,AQ799/$AV799*$Z799))</f>
      </c>
      <c r="BH799" s="18">
        <f>IF(U799&lt;&gt;0,U799,IF($AV799=0,0,AR799/$AV799*$Z799))</f>
      </c>
      <c r="BI799" s="18">
        <f>IF(V799&lt;&gt;0,V799,IF($AV799=0,0,AS799/$AV799*$Z799))</f>
      </c>
      <c r="BJ799" s="18">
        <f>IF(W799&lt;&gt;0,W799,IF($AV799=0,0,AT799/$AV799*$Z799))</f>
      </c>
      <c r="BK799" s="18">
        <f>IF(X799&lt;&gt;0,X799,IF($AV799=0,0,AU799/$AV799*$Z799))</f>
      </c>
      <c r="BL799" s="18">
        <f>SUM(AW799:BK799)</f>
      </c>
      <c r="BM799" s="18">
        <f>I799-BL799</f>
      </c>
    </row>
    <row r="800" outlineLevel="3">
      <c r="A800" s="17" t="str">
        <v>14.11.4</v>
      </c>
      <c r="B800" s="17" t="str">
        <v/>
      </c>
      <c r="C800" s="17" t="str">
        <v/>
      </c>
      <c r="D800" s="17" t="str">
        <v/>
      </c>
      <c r="E800" s="17" t="str">
        <v>14.11.4</v>
      </c>
      <c r="F800" s="17" t="str">
        <v>Spare for control and protection relays</v>
      </c>
      <c r="G800" s="17">
        <v>5781.38</v>
      </c>
      <c r="H800" s="17" t="str">
        <v/>
      </c>
      <c r="I800" s="17" t="str">
        <v/>
      </c>
      <c r="J800" s="17" t="str">
        <v/>
      </c>
      <c r="K800" s="17" t="str">
        <v/>
      </c>
      <c r="L800" s="17" t="str">
        <v/>
      </c>
      <c r="M800" s="17" t="str">
        <v/>
      </c>
      <c r="N800" s="17" t="str">
        <v/>
      </c>
      <c r="O800" s="17" t="str">
        <v/>
      </c>
      <c r="P800" s="17" t="str">
        <v/>
      </c>
      <c r="Q800" s="17" t="str">
        <v/>
      </c>
      <c r="R800" s="17" t="str">
        <v/>
      </c>
      <c r="S800" s="17" t="str">
        <v/>
      </c>
      <c r="T800" s="17" t="str">
        <v/>
      </c>
      <c r="U800" s="17" t="str">
        <v/>
      </c>
      <c r="V800" s="17" t="str">
        <v/>
      </c>
      <c r="W800" s="17" t="str">
        <v/>
      </c>
      <c r="X800" s="17" t="str">
        <v/>
      </c>
      <c r="Y800" s="17" t="str">
        <v/>
      </c>
      <c r="Z800" s="17" t="str">
        <v/>
      </c>
      <c r="AA800" s="17" t="str">
        <v/>
      </c>
      <c r="AB800" s="17" t="str">
        <v/>
      </c>
      <c r="AC800" s="17" t="str">
        <v/>
      </c>
      <c r="AD800" s="17" t="str">
        <v/>
      </c>
      <c r="AE800" s="17" t="str">
        <v/>
      </c>
      <c r="AF800" s="5" t="str">
        <v/>
      </c>
      <c r="AG800" s="18">
        <f>IFERROR(_xlfn.BETA.DIST(DATE(YEAR(AG$2),MONTH(AG$2),15),$AD$2,$AE$2,FALSE,DATE(YEAR($AD800),MONTH($AD800),1),DATE(YEAR($AE800),MONTH($AE800),28)),0)</f>
      </c>
      <c r="AH800" s="18">
        <f>IFERROR(_xlfn.BETA.DIST(DATE(YEAR(AH$2),MONTH(AH$2),15),$AD$2,$AE$2,FALSE,DATE(YEAR($AD800),MONTH($AD800),1),DATE(YEAR($AE800),MONTH($AE800),28)),0)</f>
      </c>
      <c r="AI800" s="18">
        <f>IFERROR(_xlfn.BETA.DIST(DATE(YEAR(AI$2),MONTH(AI$2),15),$AD$2,$AE$2,FALSE,DATE(YEAR($AD800),MONTH($AD800),1),DATE(YEAR($AE800),MONTH($AE800),28)),0)</f>
      </c>
      <c r="AJ800" s="18">
        <f>IFERROR(_xlfn.BETA.DIST(DATE(YEAR(AJ$2),MONTH(AJ$2),15),$AD$2,$AE$2,FALSE,DATE(YEAR($AD800),MONTH($AD800),1),DATE(YEAR($AE800),MONTH($AE800),28)),0)</f>
      </c>
      <c r="AK800" s="18">
        <f>IFERROR(_xlfn.BETA.DIST(DATE(YEAR(AK$2),MONTH(AK$2),15),$AD$2,$AE$2,FALSE,DATE(YEAR($AD800),MONTH($AD800),1),DATE(YEAR($AE800),MONTH($AE800),28)),0)</f>
      </c>
      <c r="AL800" s="18">
        <f>IFERROR(_xlfn.BETA.DIST(DATE(YEAR(AL$2),MONTH(AL$2),15),$AD$2,$AE$2,FALSE,DATE(YEAR($AD800),MONTH($AD800),1),DATE(YEAR($AE800),MONTH($AE800),28)),0)</f>
      </c>
      <c r="AM800" s="18">
        <f>IFERROR(_xlfn.BETA.DIST(DATE(YEAR(AM$2),MONTH(AM$2),15),$AD$2,$AE$2,FALSE,DATE(YEAR($AD800),MONTH($AD800),1),DATE(YEAR($AE800),MONTH($AE800),28)),0)</f>
      </c>
      <c r="AN800" s="18">
        <f>IFERROR(_xlfn.BETA.DIST(DATE(YEAR(AN$2),MONTH(AN$2),15),$AD$2,$AE$2,FALSE,DATE(YEAR($AD800),MONTH($AD800),1),DATE(YEAR($AE800),MONTH($AE800),28)),0)</f>
      </c>
      <c r="AO800" s="18">
        <f>IFERROR(_xlfn.BETA.DIST(DATE(YEAR(AO$2),MONTH(AO$2),15),$AD$2,$AE$2,FALSE,DATE(YEAR($AD800),MONTH($AD800),1),DATE(YEAR($AE800),MONTH($AE800),28)),0)</f>
      </c>
      <c r="AP800" s="18">
        <f>IFERROR(_xlfn.BETA.DIST(DATE(YEAR(AP$2),MONTH(AP$2),15),$AD$2,$AE$2,FALSE,DATE(YEAR($AD800),MONTH($AD800),1),DATE(YEAR($AE800),MONTH($AE800),28)),0)</f>
      </c>
      <c r="AQ800" s="18">
        <f>IFERROR(_xlfn.BETA.DIST(DATE(YEAR(AQ$2),MONTH(AQ$2),15),$AD$2,$AE$2,FALSE,DATE(YEAR($AD800),MONTH($AD800),1),DATE(YEAR($AE800),MONTH($AE800),28)),0)</f>
      </c>
      <c r="AR800" s="18">
        <f>IFERROR(_xlfn.BETA.DIST(DATE(YEAR(AR$2),MONTH(AR$2),15),$AD$2,$AE$2,FALSE,DATE(YEAR($AD800),MONTH($AD800),1),DATE(YEAR($AE800),MONTH($AE800),28)),0)</f>
      </c>
      <c r="AS800" s="18">
        <f>IFERROR(_xlfn.BETA.DIST(DATE(YEAR(AS$2),MONTH(AS$2),15),$AD$2,$AE$2,FALSE,DATE(YEAR($AD800),MONTH($AD800),1),DATE(YEAR($AE800),MONTH($AE800),28)),0)</f>
      </c>
      <c r="AT800" s="18">
        <f>IFERROR(_xlfn.BETA.DIST(DATE(YEAR(AT$2),MONTH(AT$2),15),$AD$2,$AE$2,FALSE,DATE(YEAR($AD800),MONTH($AD800),1),DATE(YEAR($AE800),MONTH($AE800),28)),0)</f>
      </c>
      <c r="AU800" s="18">
        <f>IFERROR(_xlfn.BETA.DIST(DATE(YEAR(AU$2),MONTH(AU$2),15),$AD$2,$AE$2,FALSE,DATE(YEAR($AD800),MONTH($AD800),1),DATE(YEAR($AE800),MONTH($AE800),28)),0)</f>
      </c>
      <c r="AV800" s="18">
        <f>SUM(AG800:AU800)</f>
      </c>
      <c r="AW800" s="18">
        <f>IF(J800&lt;&gt;0,J800,IF($AV800=0,0,AG800/$AV800*$Z800))</f>
      </c>
      <c r="AX800" s="18">
        <f>IF(K800&lt;&gt;0,K800,IF($AV800=0,0,AH800/$AV800*$Z800))</f>
      </c>
      <c r="AY800" s="18">
        <f>IF(L800&lt;&gt;0,L800,IF($AV800=0,0,AI800/$AV800*$Z800))</f>
      </c>
      <c r="AZ800" s="18">
        <f>IF(M800&lt;&gt;0,M800,IF($AV800=0,0,AJ800/$AV800*$Z800))</f>
      </c>
      <c r="BA800" s="18">
        <f>IF(N800&lt;&gt;0,N800,IF($AV800=0,0,AK800/$AV800*$Z800))</f>
      </c>
      <c r="BB800" s="18">
        <f>IF(O800&lt;&gt;0,O800,IF($AV800=0,0,AL800/$AV800*$Z800))</f>
      </c>
      <c r="BC800" s="18">
        <f>IF(P800&lt;&gt;0,P800,IF($AV800=0,0,AM800/$AV800*$Z800))</f>
      </c>
      <c r="BD800" s="18">
        <f>IF(Q800&lt;&gt;0,Q800,IF($AV800=0,0,AN800/$AV800*$Z800))</f>
      </c>
      <c r="BE800" s="18">
        <f>IF(R800&lt;&gt;0,R800,IF($AV800=0,0,AO800/$AV800*$Z800))</f>
      </c>
      <c r="BF800" s="18">
        <f>IF(S800&lt;&gt;0,S800,IF($AV800=0,0,AP800/$AV800*$Z800))</f>
      </c>
      <c r="BG800" s="18">
        <f>IF(T800&lt;&gt;0,T800,IF($AV800=0,0,AQ800/$AV800*$Z800))</f>
      </c>
      <c r="BH800" s="18">
        <f>IF(U800&lt;&gt;0,U800,IF($AV800=0,0,AR800/$AV800*$Z800))</f>
      </c>
      <c r="BI800" s="18">
        <f>IF(V800&lt;&gt;0,V800,IF($AV800=0,0,AS800/$AV800*$Z800))</f>
      </c>
      <c r="BJ800" s="18">
        <f>IF(W800&lt;&gt;0,W800,IF($AV800=0,0,AT800/$AV800*$Z800))</f>
      </c>
      <c r="BK800" s="18">
        <f>IF(X800&lt;&gt;0,X800,IF($AV800=0,0,AU800/$AV800*$Z800))</f>
      </c>
      <c r="BL800" s="18">
        <f>SUM(AW800:BK800)</f>
      </c>
      <c r="BM800" s="17" t="str">
        <v/>
      </c>
    </row>
    <row r="801" outlineLevel="4">
      <c r="A801" s="5" t="str">
        <v>14.11.4</v>
      </c>
      <c r="B801" s="5" t="str">
        <v/>
      </c>
      <c r="C801" s="5" t="str">
        <v>BSKDGNGENGR05</v>
      </c>
      <c r="D801" s="5" t="str">
        <v>BSKDGNGENGR05</v>
      </c>
      <c r="E801" s="19">
        <f>IFERROR(_xlfn.XLOOKUP(F801,Assumptions!B:B,Assumptions!C:C),0)</f>
      </c>
      <c r="F801" s="5" t="str">
        <v>Advanced Payment</v>
      </c>
      <c r="G801" s="5" t="str">
        <v/>
      </c>
      <c r="H801" s="18">
        <f>G800*E801</f>
      </c>
      <c r="I801" s="18">
        <f>H801*(1-0)</f>
      </c>
      <c r="J801" s="18">
        <v>0</v>
      </c>
      <c r="K801" s="18">
        <v>0</v>
      </c>
      <c r="L801" s="18">
        <v>0</v>
      </c>
      <c r="M801" s="18">
        <v>0</v>
      </c>
      <c r="N801" s="18">
        <v>0</v>
      </c>
      <c r="O801" s="18">
        <v>0</v>
      </c>
      <c r="P801" s="18">
        <v>0</v>
      </c>
      <c r="Q801" s="18">
        <v>0</v>
      </c>
      <c r="R801" s="18">
        <v>0</v>
      </c>
      <c r="S801" s="18">
        <v>0</v>
      </c>
      <c r="T801" s="18">
        <v>0</v>
      </c>
      <c r="U801" s="18">
        <v>0</v>
      </c>
      <c r="V801" s="18">
        <v>0</v>
      </c>
      <c r="W801" s="18">
        <v>0</v>
      </c>
      <c r="X801" s="18">
        <v>0</v>
      </c>
      <c r="Y801" s="18">
        <f>SUM(J801:X801)</f>
      </c>
      <c r="Z801" s="18">
        <f>I801-Y801</f>
      </c>
      <c r="AA801" s="20">
        <v>46026</v>
      </c>
      <c r="AB801" s="20">
        <v>46026</v>
      </c>
      <c r="AC801" s="18">
        <f>IFERROR(_xlfn.XLOOKUP(F801,Assumptions!B:B,Assumptions!D:D),0)</f>
      </c>
      <c r="AD801" s="20">
        <f>AA801+AC801</f>
      </c>
      <c r="AE801" s="20">
        <f>AC801+AB801</f>
      </c>
      <c r="AF801" s="5" t="str">
        <v/>
      </c>
      <c r="AG801" s="18">
        <f>IFERROR(_xlfn.BETA.DIST(DATE(YEAR(AG$2),MONTH(AG$2),15),$AD$2,$AE$2,FALSE,DATE(YEAR($AD801),MONTH($AD801),1),DATE(YEAR($AE801),MONTH($AE801),28)),0)</f>
      </c>
      <c r="AH801" s="18">
        <f>IFERROR(_xlfn.BETA.DIST(DATE(YEAR(AH$2),MONTH(AH$2),15),$AD$2,$AE$2,FALSE,DATE(YEAR($AD801),MONTH($AD801),1),DATE(YEAR($AE801),MONTH($AE801),28)),0)</f>
      </c>
      <c r="AI801" s="18">
        <f>IFERROR(_xlfn.BETA.DIST(DATE(YEAR(AI$2),MONTH(AI$2),15),$AD$2,$AE$2,FALSE,DATE(YEAR($AD801),MONTH($AD801),1),DATE(YEAR($AE801),MONTH($AE801),28)),0)</f>
      </c>
      <c r="AJ801" s="18">
        <f>IFERROR(_xlfn.BETA.DIST(DATE(YEAR(AJ$2),MONTH(AJ$2),15),$AD$2,$AE$2,FALSE,DATE(YEAR($AD801),MONTH($AD801),1),DATE(YEAR($AE801),MONTH($AE801),28)),0)</f>
      </c>
      <c r="AK801" s="18">
        <f>IFERROR(_xlfn.BETA.DIST(DATE(YEAR(AK$2),MONTH(AK$2),15),$AD$2,$AE$2,FALSE,DATE(YEAR($AD801),MONTH($AD801),1),DATE(YEAR($AE801),MONTH($AE801),28)),0)</f>
      </c>
      <c r="AL801" s="18">
        <f>IFERROR(_xlfn.BETA.DIST(DATE(YEAR(AL$2),MONTH(AL$2),15),$AD$2,$AE$2,FALSE,DATE(YEAR($AD801),MONTH($AD801),1),DATE(YEAR($AE801),MONTH($AE801),28)),0)</f>
      </c>
      <c r="AM801" s="18">
        <f>IFERROR(_xlfn.BETA.DIST(DATE(YEAR(AM$2),MONTH(AM$2),15),$AD$2,$AE$2,FALSE,DATE(YEAR($AD801),MONTH($AD801),1),DATE(YEAR($AE801),MONTH($AE801),28)),0)</f>
      </c>
      <c r="AN801" s="18">
        <f>IFERROR(_xlfn.BETA.DIST(DATE(YEAR(AN$2),MONTH(AN$2),15),$AD$2,$AE$2,FALSE,DATE(YEAR($AD801),MONTH($AD801),1),DATE(YEAR($AE801),MONTH($AE801),28)),0)</f>
      </c>
      <c r="AO801" s="18">
        <f>IFERROR(_xlfn.BETA.DIST(DATE(YEAR(AO$2),MONTH(AO$2),15),$AD$2,$AE$2,FALSE,DATE(YEAR($AD801),MONTH($AD801),1),DATE(YEAR($AE801),MONTH($AE801),28)),0)</f>
      </c>
      <c r="AP801" s="18">
        <f>IFERROR(_xlfn.BETA.DIST(DATE(YEAR(AP$2),MONTH(AP$2),15),$AD$2,$AE$2,FALSE,DATE(YEAR($AD801),MONTH($AD801),1),DATE(YEAR($AE801),MONTH($AE801),28)),0)</f>
      </c>
      <c r="AQ801" s="18">
        <f>IFERROR(_xlfn.BETA.DIST(DATE(YEAR(AQ$2),MONTH(AQ$2),15),$AD$2,$AE$2,FALSE,DATE(YEAR($AD801),MONTH($AD801),1),DATE(YEAR($AE801),MONTH($AE801),28)),0)</f>
      </c>
      <c r="AR801" s="18">
        <f>IFERROR(_xlfn.BETA.DIST(DATE(YEAR(AR$2),MONTH(AR$2),15),$AD$2,$AE$2,FALSE,DATE(YEAR($AD801),MONTH($AD801),1),DATE(YEAR($AE801),MONTH($AE801),28)),0)</f>
      </c>
      <c r="AS801" s="18">
        <f>IFERROR(_xlfn.BETA.DIST(DATE(YEAR(AS$2),MONTH(AS$2),15),$AD$2,$AE$2,FALSE,DATE(YEAR($AD801),MONTH($AD801),1),DATE(YEAR($AE801),MONTH($AE801),28)),0)</f>
      </c>
      <c r="AT801" s="18">
        <f>IFERROR(_xlfn.BETA.DIST(DATE(YEAR(AT$2),MONTH(AT$2),15),$AD$2,$AE$2,FALSE,DATE(YEAR($AD801),MONTH($AD801),1),DATE(YEAR($AE801),MONTH($AE801),28)),0)</f>
      </c>
      <c r="AU801" s="18">
        <f>IFERROR(_xlfn.BETA.DIST(DATE(YEAR(AU$2),MONTH(AU$2),15),$AD$2,$AE$2,FALSE,DATE(YEAR($AD801),MONTH($AD801),1),DATE(YEAR($AE801),MONTH($AE801),28)),0)</f>
      </c>
      <c r="AV801" s="18">
        <f>SUM(AG801:AU801)</f>
      </c>
      <c r="AW801" s="18">
        <f>IF(J801&lt;&gt;0,J801,IF($AV801=0,0,AG801/$AV801*$Z801))</f>
      </c>
      <c r="AX801" s="18">
        <f>IF(K801&lt;&gt;0,K801,IF($AV801=0,0,AH801/$AV801*$Z801))</f>
      </c>
      <c r="AY801" s="18">
        <f>IF(L801&lt;&gt;0,L801,IF($AV801=0,0,AI801/$AV801*$Z801))</f>
      </c>
      <c r="AZ801" s="18">
        <f>IF(M801&lt;&gt;0,M801,IF($AV801=0,0,AJ801/$AV801*$Z801))</f>
      </c>
      <c r="BA801" s="18">
        <f>IF(N801&lt;&gt;0,N801,IF($AV801=0,0,AK801/$AV801*$Z801))</f>
      </c>
      <c r="BB801" s="18">
        <f>IF(O801&lt;&gt;0,O801,IF($AV801=0,0,AL801/$AV801*$Z801))</f>
      </c>
      <c r="BC801" s="18">
        <f>IF(P801&lt;&gt;0,P801,IF($AV801=0,0,AM801/$AV801*$Z801))</f>
      </c>
      <c r="BD801" s="18">
        <f>IF(Q801&lt;&gt;0,Q801,IF($AV801=0,0,AN801/$AV801*$Z801))</f>
      </c>
      <c r="BE801" s="18">
        <f>IF(R801&lt;&gt;0,R801,IF($AV801=0,0,AO801/$AV801*$Z801))</f>
      </c>
      <c r="BF801" s="18">
        <f>IF(S801&lt;&gt;0,S801,IF($AV801=0,0,AP801/$AV801*$Z801))</f>
      </c>
      <c r="BG801" s="18">
        <f>IF(T801&lt;&gt;0,T801,IF($AV801=0,0,AQ801/$AV801*$Z801))</f>
      </c>
      <c r="BH801" s="18">
        <f>IF(U801&lt;&gt;0,U801,IF($AV801=0,0,AR801/$AV801*$Z801))</f>
      </c>
      <c r="BI801" s="18">
        <f>IF(V801&lt;&gt;0,V801,IF($AV801=0,0,AS801/$AV801*$Z801))</f>
      </c>
      <c r="BJ801" s="18">
        <f>IF(W801&lt;&gt;0,W801,IF($AV801=0,0,AT801/$AV801*$Z801))</f>
      </c>
      <c r="BK801" s="18">
        <f>IF(X801&lt;&gt;0,X801,IF($AV801=0,0,AU801/$AV801*$Z801))</f>
      </c>
      <c r="BL801" s="18">
        <f>SUM(AW801:BK801)</f>
      </c>
      <c r="BM801" s="18">
        <f>I801-BL801</f>
      </c>
    </row>
    <row r="802" outlineLevel="4">
      <c r="A802" s="5" t="str">
        <v>14.11.4</v>
      </c>
      <c r="B802" s="5" t="str">
        <v/>
      </c>
      <c r="C802" s="5" t="str">
        <v/>
      </c>
      <c r="D802" s="5" t="str">
        <v/>
      </c>
      <c r="E802" s="19">
        <f>IFERROR(_xlfn.XLOOKUP(F802,Assumptions!B:B,Assumptions!C:C),0)</f>
      </c>
      <c r="F802" s="5" t="str">
        <v>Site Delivery USD</v>
      </c>
      <c r="G802" s="5" t="str">
        <v/>
      </c>
      <c r="H802" s="18">
        <f>G800*E802</f>
      </c>
      <c r="I802" s="18">
        <f>H802*(1-0)</f>
      </c>
      <c r="J802" s="18">
        <v>0</v>
      </c>
      <c r="K802" s="18">
        <v>0</v>
      </c>
      <c r="L802" s="18">
        <v>0</v>
      </c>
      <c r="M802" s="18">
        <v>0</v>
      </c>
      <c r="N802" s="18">
        <v>0</v>
      </c>
      <c r="O802" s="18">
        <v>0</v>
      </c>
      <c r="P802" s="18">
        <v>0</v>
      </c>
      <c r="Q802" s="18">
        <v>0</v>
      </c>
      <c r="R802" s="18">
        <v>0</v>
      </c>
      <c r="S802" s="18">
        <v>0</v>
      </c>
      <c r="T802" s="18">
        <v>0</v>
      </c>
      <c r="U802" s="18">
        <v>0</v>
      </c>
      <c r="V802" s="18">
        <v>0</v>
      </c>
      <c r="W802" s="18">
        <v>0</v>
      </c>
      <c r="X802" s="18">
        <v>0</v>
      </c>
      <c r="Y802" s="18">
        <f>SUM(J802:X802)</f>
      </c>
      <c r="Z802" s="18">
        <f>I802-Y802</f>
      </c>
      <c r="AA802" s="5" t="str">
        <v/>
      </c>
      <c r="AB802" s="5" t="str">
        <v/>
      </c>
      <c r="AC802" s="18">
        <f>IFERROR(_xlfn.XLOOKUP(F802,Assumptions!B:B,Assumptions!D:D),0)</f>
      </c>
      <c r="AD802" s="20">
        <f>AA802+AC802</f>
      </c>
      <c r="AE802" s="20">
        <f>AC802+AB802</f>
      </c>
      <c r="AF802" s="5" t="str">
        <v/>
      </c>
      <c r="AG802" s="18">
        <f>IFERROR(_xlfn.BETA.DIST(DATE(YEAR(AG$2),MONTH(AG$2),15),$AD$2,$AE$2,FALSE,DATE(YEAR($AD802),MONTH($AD802),1),DATE(YEAR($AE802),MONTH($AE802),28)),0)</f>
      </c>
      <c r="AH802" s="18">
        <f>IFERROR(_xlfn.BETA.DIST(DATE(YEAR(AH$2),MONTH(AH$2),15),$AD$2,$AE$2,FALSE,DATE(YEAR($AD802),MONTH($AD802),1),DATE(YEAR($AE802),MONTH($AE802),28)),0)</f>
      </c>
      <c r="AI802" s="18">
        <f>IFERROR(_xlfn.BETA.DIST(DATE(YEAR(AI$2),MONTH(AI$2),15),$AD$2,$AE$2,FALSE,DATE(YEAR($AD802),MONTH($AD802),1),DATE(YEAR($AE802),MONTH($AE802),28)),0)</f>
      </c>
      <c r="AJ802" s="18">
        <f>IFERROR(_xlfn.BETA.DIST(DATE(YEAR(AJ$2),MONTH(AJ$2),15),$AD$2,$AE$2,FALSE,DATE(YEAR($AD802),MONTH($AD802),1),DATE(YEAR($AE802),MONTH($AE802),28)),0)</f>
      </c>
      <c r="AK802" s="18">
        <f>IFERROR(_xlfn.BETA.DIST(DATE(YEAR(AK$2),MONTH(AK$2),15),$AD$2,$AE$2,FALSE,DATE(YEAR($AD802),MONTH($AD802),1),DATE(YEAR($AE802),MONTH($AE802),28)),0)</f>
      </c>
      <c r="AL802" s="18">
        <f>IFERROR(_xlfn.BETA.DIST(DATE(YEAR(AL$2),MONTH(AL$2),15),$AD$2,$AE$2,FALSE,DATE(YEAR($AD802),MONTH($AD802),1),DATE(YEAR($AE802),MONTH($AE802),28)),0)</f>
      </c>
      <c r="AM802" s="18">
        <f>IFERROR(_xlfn.BETA.DIST(DATE(YEAR(AM$2),MONTH(AM$2),15),$AD$2,$AE$2,FALSE,DATE(YEAR($AD802),MONTH($AD802),1),DATE(YEAR($AE802),MONTH($AE802),28)),0)</f>
      </c>
      <c r="AN802" s="18">
        <f>IFERROR(_xlfn.BETA.DIST(DATE(YEAR(AN$2),MONTH(AN$2),15),$AD$2,$AE$2,FALSE,DATE(YEAR($AD802),MONTH($AD802),1),DATE(YEAR($AE802),MONTH($AE802),28)),0)</f>
      </c>
      <c r="AO802" s="18">
        <f>IFERROR(_xlfn.BETA.DIST(DATE(YEAR(AO$2),MONTH(AO$2),15),$AD$2,$AE$2,FALSE,DATE(YEAR($AD802),MONTH($AD802),1),DATE(YEAR($AE802),MONTH($AE802),28)),0)</f>
      </c>
      <c r="AP802" s="18">
        <f>IFERROR(_xlfn.BETA.DIST(DATE(YEAR(AP$2),MONTH(AP$2),15),$AD$2,$AE$2,FALSE,DATE(YEAR($AD802),MONTH($AD802),1),DATE(YEAR($AE802),MONTH($AE802),28)),0)</f>
      </c>
      <c r="AQ802" s="18">
        <f>IFERROR(_xlfn.BETA.DIST(DATE(YEAR(AQ$2),MONTH(AQ$2),15),$AD$2,$AE$2,FALSE,DATE(YEAR($AD802),MONTH($AD802),1),DATE(YEAR($AE802),MONTH($AE802),28)),0)</f>
      </c>
      <c r="AR802" s="18">
        <f>IFERROR(_xlfn.BETA.DIST(DATE(YEAR(AR$2),MONTH(AR$2),15),$AD$2,$AE$2,FALSE,DATE(YEAR($AD802),MONTH($AD802),1),DATE(YEAR($AE802),MONTH($AE802),28)),0)</f>
      </c>
      <c r="AS802" s="18">
        <f>IFERROR(_xlfn.BETA.DIST(DATE(YEAR(AS$2),MONTH(AS$2),15),$AD$2,$AE$2,FALSE,DATE(YEAR($AD802),MONTH($AD802),1),DATE(YEAR($AE802),MONTH($AE802),28)),0)</f>
      </c>
      <c r="AT802" s="18">
        <f>IFERROR(_xlfn.BETA.DIST(DATE(YEAR(AT$2),MONTH(AT$2),15),$AD$2,$AE$2,FALSE,DATE(YEAR($AD802),MONTH($AD802),1),DATE(YEAR($AE802),MONTH($AE802),28)),0)</f>
      </c>
      <c r="AU802" s="18">
        <f>IFERROR(_xlfn.BETA.DIST(DATE(YEAR(AU$2),MONTH(AU$2),15),$AD$2,$AE$2,FALSE,DATE(YEAR($AD802),MONTH($AD802),1),DATE(YEAR($AE802),MONTH($AE802),28)),0)</f>
      </c>
      <c r="AV802" s="18">
        <f>SUM(AG802:AU802)</f>
      </c>
      <c r="AW802" s="18">
        <f>IF(J802&lt;&gt;0,J802,IF($AV802=0,0,AG802/$AV802*$Z802))</f>
      </c>
      <c r="AX802" s="18">
        <f>IF(K802&lt;&gt;0,K802,IF($AV802=0,0,AH802/$AV802*$Z802))</f>
      </c>
      <c r="AY802" s="18">
        <f>IF(L802&lt;&gt;0,L802,IF($AV802=0,0,AI802/$AV802*$Z802))</f>
      </c>
      <c r="AZ802" s="18">
        <f>IF(M802&lt;&gt;0,M802,IF($AV802=0,0,AJ802/$AV802*$Z802))</f>
      </c>
      <c r="BA802" s="18">
        <f>IF(N802&lt;&gt;0,N802,IF($AV802=0,0,AK802/$AV802*$Z802))</f>
      </c>
      <c r="BB802" s="18">
        <f>IF(O802&lt;&gt;0,O802,IF($AV802=0,0,AL802/$AV802*$Z802))</f>
      </c>
      <c r="BC802" s="18">
        <f>IF(P802&lt;&gt;0,P802,IF($AV802=0,0,AM802/$AV802*$Z802))</f>
      </c>
      <c r="BD802" s="18">
        <f>IF(Q802&lt;&gt;0,Q802,IF($AV802=0,0,AN802/$AV802*$Z802))</f>
      </c>
      <c r="BE802" s="18">
        <f>IF(R802&lt;&gt;0,R802,IF($AV802=0,0,AO802/$AV802*$Z802))</f>
      </c>
      <c r="BF802" s="18">
        <f>IF(S802&lt;&gt;0,S802,IF($AV802=0,0,AP802/$AV802*$Z802))</f>
      </c>
      <c r="BG802" s="18">
        <f>IF(T802&lt;&gt;0,T802,IF($AV802=0,0,AQ802/$AV802*$Z802))</f>
      </c>
      <c r="BH802" s="18">
        <f>IF(U802&lt;&gt;0,U802,IF($AV802=0,0,AR802/$AV802*$Z802))</f>
      </c>
      <c r="BI802" s="18">
        <f>IF(V802&lt;&gt;0,V802,IF($AV802=0,0,AS802/$AV802*$Z802))</f>
      </c>
      <c r="BJ802" s="18">
        <f>IF(W802&lt;&gt;0,W802,IF($AV802=0,0,AT802/$AV802*$Z802))</f>
      </c>
      <c r="BK802" s="18">
        <f>IF(X802&lt;&gt;0,X802,IF($AV802=0,0,AU802/$AV802*$Z802))</f>
      </c>
      <c r="BL802" s="18">
        <f>SUM(AW802:BK802)</f>
      </c>
      <c r="BM802" s="18">
        <f>I802-BL802</f>
      </c>
    </row>
    <row r="803" outlineLevel="4">
      <c r="A803" s="5" t="str">
        <v>14.11.4</v>
      </c>
      <c r="B803" s="5" t="str">
        <v/>
      </c>
      <c r="C803" s="5" t="str">
        <v>BSKDGNGENGR07</v>
      </c>
      <c r="D803" s="5" t="str">
        <v>BSKDGNGENGR07</v>
      </c>
      <c r="E803" s="19">
        <f>IFERROR(_xlfn.XLOOKUP(F803,Assumptions!B:B,Assumptions!C:C),0)</f>
      </c>
      <c r="F803" s="5" t="str">
        <v>Retention</v>
      </c>
      <c r="G803" s="5" t="str">
        <v/>
      </c>
      <c r="H803" s="18">
        <f>G800*E803</f>
      </c>
      <c r="I803" s="18">
        <f>H803*(1-0)</f>
      </c>
      <c r="J803" s="18">
        <v>0</v>
      </c>
      <c r="K803" s="18">
        <v>0</v>
      </c>
      <c r="L803" s="18">
        <v>0</v>
      </c>
      <c r="M803" s="18">
        <v>0</v>
      </c>
      <c r="N803" s="18">
        <v>0</v>
      </c>
      <c r="O803" s="18">
        <v>0</v>
      </c>
      <c r="P803" s="18">
        <v>0</v>
      </c>
      <c r="Q803" s="18">
        <v>0</v>
      </c>
      <c r="R803" s="18">
        <v>0</v>
      </c>
      <c r="S803" s="18">
        <v>0</v>
      </c>
      <c r="T803" s="18">
        <v>0</v>
      </c>
      <c r="U803" s="18">
        <v>0</v>
      </c>
      <c r="V803" s="18">
        <v>0</v>
      </c>
      <c r="W803" s="18">
        <v>0</v>
      </c>
      <c r="X803" s="18">
        <v>0</v>
      </c>
      <c r="Y803" s="18">
        <f>SUM(J803:X803)</f>
      </c>
      <c r="Z803" s="18">
        <f>I803-Y803</f>
      </c>
      <c r="AA803" s="20">
        <v>46483</v>
      </c>
      <c r="AB803" s="20">
        <v>46483</v>
      </c>
      <c r="AC803" s="18">
        <f>IFERROR(_xlfn.XLOOKUP(F803,Assumptions!B:B,Assumptions!D:D),0)</f>
      </c>
      <c r="AD803" s="20">
        <f>AA803+AC803</f>
      </c>
      <c r="AE803" s="20">
        <f>AC803+AB803</f>
      </c>
      <c r="AF803" s="5" t="str">
        <v/>
      </c>
      <c r="AG803" s="18">
        <f>IFERROR(_xlfn.BETA.DIST(DATE(YEAR(AG$2),MONTH(AG$2),15),$AD$2,$AE$2,FALSE,DATE(YEAR($AD803),MONTH($AD803),1),DATE(YEAR($AE803),MONTH($AE803),28)),0)</f>
      </c>
      <c r="AH803" s="18">
        <f>IFERROR(_xlfn.BETA.DIST(DATE(YEAR(AH$2),MONTH(AH$2),15),$AD$2,$AE$2,FALSE,DATE(YEAR($AD803),MONTH($AD803),1),DATE(YEAR($AE803),MONTH($AE803),28)),0)</f>
      </c>
      <c r="AI803" s="18">
        <f>IFERROR(_xlfn.BETA.DIST(DATE(YEAR(AI$2),MONTH(AI$2),15),$AD$2,$AE$2,FALSE,DATE(YEAR($AD803),MONTH($AD803),1),DATE(YEAR($AE803),MONTH($AE803),28)),0)</f>
      </c>
      <c r="AJ803" s="18">
        <f>IFERROR(_xlfn.BETA.DIST(DATE(YEAR(AJ$2),MONTH(AJ$2),15),$AD$2,$AE$2,FALSE,DATE(YEAR($AD803),MONTH($AD803),1),DATE(YEAR($AE803),MONTH($AE803),28)),0)</f>
      </c>
      <c r="AK803" s="18">
        <f>IFERROR(_xlfn.BETA.DIST(DATE(YEAR(AK$2),MONTH(AK$2),15),$AD$2,$AE$2,FALSE,DATE(YEAR($AD803),MONTH($AD803),1),DATE(YEAR($AE803),MONTH($AE803),28)),0)</f>
      </c>
      <c r="AL803" s="18">
        <f>IFERROR(_xlfn.BETA.DIST(DATE(YEAR(AL$2),MONTH(AL$2),15),$AD$2,$AE$2,FALSE,DATE(YEAR($AD803),MONTH($AD803),1),DATE(YEAR($AE803),MONTH($AE803),28)),0)</f>
      </c>
      <c r="AM803" s="18">
        <f>IFERROR(_xlfn.BETA.DIST(DATE(YEAR(AM$2),MONTH(AM$2),15),$AD$2,$AE$2,FALSE,DATE(YEAR($AD803),MONTH($AD803),1),DATE(YEAR($AE803),MONTH($AE803),28)),0)</f>
      </c>
      <c r="AN803" s="18">
        <f>IFERROR(_xlfn.BETA.DIST(DATE(YEAR(AN$2),MONTH(AN$2),15),$AD$2,$AE$2,FALSE,DATE(YEAR($AD803),MONTH($AD803),1),DATE(YEAR($AE803),MONTH($AE803),28)),0)</f>
      </c>
      <c r="AO803" s="18">
        <f>IFERROR(_xlfn.BETA.DIST(DATE(YEAR(AO$2),MONTH(AO$2),15),$AD$2,$AE$2,FALSE,DATE(YEAR($AD803),MONTH($AD803),1),DATE(YEAR($AE803),MONTH($AE803),28)),0)</f>
      </c>
      <c r="AP803" s="18">
        <f>IFERROR(_xlfn.BETA.DIST(DATE(YEAR(AP$2),MONTH(AP$2),15),$AD$2,$AE$2,FALSE,DATE(YEAR($AD803),MONTH($AD803),1),DATE(YEAR($AE803),MONTH($AE803),28)),0)</f>
      </c>
      <c r="AQ803" s="18">
        <f>IFERROR(_xlfn.BETA.DIST(DATE(YEAR(AQ$2),MONTH(AQ$2),15),$AD$2,$AE$2,FALSE,DATE(YEAR($AD803),MONTH($AD803),1),DATE(YEAR($AE803),MONTH($AE803),28)),0)</f>
      </c>
      <c r="AR803" s="18">
        <f>IFERROR(_xlfn.BETA.DIST(DATE(YEAR(AR$2),MONTH(AR$2),15),$AD$2,$AE$2,FALSE,DATE(YEAR($AD803),MONTH($AD803),1),DATE(YEAR($AE803),MONTH($AE803),28)),0)</f>
      </c>
      <c r="AS803" s="18">
        <f>IFERROR(_xlfn.BETA.DIST(DATE(YEAR(AS$2),MONTH(AS$2),15),$AD$2,$AE$2,FALSE,DATE(YEAR($AD803),MONTH($AD803),1),DATE(YEAR($AE803),MONTH($AE803),28)),0)</f>
      </c>
      <c r="AT803" s="18">
        <f>IFERROR(_xlfn.BETA.DIST(DATE(YEAR(AT$2),MONTH(AT$2),15),$AD$2,$AE$2,FALSE,DATE(YEAR($AD803),MONTH($AD803),1),DATE(YEAR($AE803),MONTH($AE803),28)),0)</f>
      </c>
      <c r="AU803" s="18">
        <f>IFERROR(_xlfn.BETA.DIST(DATE(YEAR(AU$2),MONTH(AU$2),15),$AD$2,$AE$2,FALSE,DATE(YEAR($AD803),MONTH($AD803),1),DATE(YEAR($AE803),MONTH($AE803),28)),0)</f>
      </c>
      <c r="AV803" s="18">
        <f>SUM(AG803:AU803)</f>
      </c>
      <c r="AW803" s="18">
        <f>IF(J803&lt;&gt;0,J803,IF($AV803=0,0,AG803/$AV803*$Z803))</f>
      </c>
      <c r="AX803" s="18">
        <f>IF(K803&lt;&gt;0,K803,IF($AV803=0,0,AH803/$AV803*$Z803))</f>
      </c>
      <c r="AY803" s="18">
        <f>IF(L803&lt;&gt;0,L803,IF($AV803=0,0,AI803/$AV803*$Z803))</f>
      </c>
      <c r="AZ803" s="18">
        <f>IF(M803&lt;&gt;0,M803,IF($AV803=0,0,AJ803/$AV803*$Z803))</f>
      </c>
      <c r="BA803" s="18">
        <f>IF(N803&lt;&gt;0,N803,IF($AV803=0,0,AK803/$AV803*$Z803))</f>
      </c>
      <c r="BB803" s="18">
        <f>IF(O803&lt;&gt;0,O803,IF($AV803=0,0,AL803/$AV803*$Z803))</f>
      </c>
      <c r="BC803" s="18">
        <f>IF(P803&lt;&gt;0,P803,IF($AV803=0,0,AM803/$AV803*$Z803))</f>
      </c>
      <c r="BD803" s="18">
        <f>IF(Q803&lt;&gt;0,Q803,IF($AV803=0,0,AN803/$AV803*$Z803))</f>
      </c>
      <c r="BE803" s="18">
        <f>IF(R803&lt;&gt;0,R803,IF($AV803=0,0,AO803/$AV803*$Z803))</f>
      </c>
      <c r="BF803" s="18">
        <f>IF(S803&lt;&gt;0,S803,IF($AV803=0,0,AP803/$AV803*$Z803))</f>
      </c>
      <c r="BG803" s="18">
        <f>IF(T803&lt;&gt;0,T803,IF($AV803=0,0,AQ803/$AV803*$Z803))</f>
      </c>
      <c r="BH803" s="18">
        <f>IF(U803&lt;&gt;0,U803,IF($AV803=0,0,AR803/$AV803*$Z803))</f>
      </c>
      <c r="BI803" s="18">
        <f>IF(V803&lt;&gt;0,V803,IF($AV803=0,0,AS803/$AV803*$Z803))</f>
      </c>
      <c r="BJ803" s="18">
        <f>IF(W803&lt;&gt;0,W803,IF($AV803=0,0,AT803/$AV803*$Z803))</f>
      </c>
      <c r="BK803" s="18">
        <f>IF(X803&lt;&gt;0,X803,IF($AV803=0,0,AU803/$AV803*$Z803))</f>
      </c>
      <c r="BL803" s="18">
        <f>SUM(AW803:BK803)</f>
      </c>
      <c r="BM803" s="18">
        <f>I803-BL803</f>
      </c>
    </row>
    <row r="804" outlineLevel="2">
      <c r="A804" s="15" t="str">
        <v/>
      </c>
      <c r="B804" s="15" t="str">
        <v/>
      </c>
      <c r="C804" s="15" t="str">
        <v/>
      </c>
      <c r="D804" s="15" t="str">
        <v/>
      </c>
      <c r="E804" s="15" t="str">
        <v/>
      </c>
      <c r="F804" s="15" t="str">
        <v>Telecommunication system</v>
      </c>
      <c r="G804" s="15">
        <v>147.98</v>
      </c>
      <c r="H804" s="15" t="str">
        <v/>
      </c>
      <c r="I804" s="15" t="str">
        <v/>
      </c>
      <c r="J804" s="15" t="str">
        <v/>
      </c>
      <c r="K804" s="15" t="str">
        <v/>
      </c>
      <c r="L804" s="15" t="str">
        <v/>
      </c>
      <c r="M804" s="15" t="str">
        <v/>
      </c>
      <c r="N804" s="15" t="str">
        <v/>
      </c>
      <c r="O804" s="15" t="str">
        <v/>
      </c>
      <c r="P804" s="15" t="str">
        <v/>
      </c>
      <c r="Q804" s="15" t="str">
        <v/>
      </c>
      <c r="R804" s="15" t="str">
        <v/>
      </c>
      <c r="S804" s="15" t="str">
        <v/>
      </c>
      <c r="T804" s="15" t="str">
        <v/>
      </c>
      <c r="U804" s="15" t="str">
        <v/>
      </c>
      <c r="V804" s="15" t="str">
        <v/>
      </c>
      <c r="W804" s="15" t="str">
        <v/>
      </c>
      <c r="X804" s="15" t="str">
        <v/>
      </c>
      <c r="Y804" s="15" t="str">
        <v/>
      </c>
      <c r="Z804" s="15" t="str">
        <v/>
      </c>
      <c r="AA804" s="15" t="str">
        <v/>
      </c>
      <c r="AB804" s="15" t="str">
        <v/>
      </c>
      <c r="AC804" s="15" t="str">
        <v/>
      </c>
      <c r="AD804" s="15" t="str">
        <v/>
      </c>
      <c r="AE804" s="15" t="str">
        <v/>
      </c>
      <c r="AF804" s="5" t="str">
        <v/>
      </c>
      <c r="AG804" s="15" t="str">
        <v/>
      </c>
      <c r="AH804" s="15" t="str">
        <v/>
      </c>
      <c r="AI804" s="15" t="str">
        <v/>
      </c>
      <c r="AJ804" s="15" t="str">
        <v/>
      </c>
      <c r="AK804" s="15" t="str">
        <v/>
      </c>
      <c r="AL804" s="15" t="str">
        <v/>
      </c>
      <c r="AM804" s="15" t="str">
        <v/>
      </c>
      <c r="AN804" s="15" t="str">
        <v/>
      </c>
      <c r="AO804" s="15" t="str">
        <v/>
      </c>
      <c r="AP804" s="15" t="str">
        <v/>
      </c>
      <c r="AQ804" s="15" t="str">
        <v/>
      </c>
      <c r="AR804" s="15" t="str">
        <v/>
      </c>
      <c r="AS804" s="15" t="str">
        <v/>
      </c>
      <c r="AT804" s="15" t="str">
        <v/>
      </c>
      <c r="AU804" s="15" t="str">
        <v/>
      </c>
      <c r="AV804" s="15" t="str">
        <v/>
      </c>
      <c r="AW804" s="15" t="str">
        <v/>
      </c>
      <c r="AX804" s="15" t="str">
        <v/>
      </c>
      <c r="AY804" s="15" t="str">
        <v/>
      </c>
      <c r="AZ804" s="15" t="str">
        <v/>
      </c>
      <c r="BA804" s="15" t="str">
        <v/>
      </c>
      <c r="BB804" s="15" t="str">
        <v/>
      </c>
      <c r="BC804" s="15" t="str">
        <v/>
      </c>
      <c r="BD804" s="15" t="str">
        <v/>
      </c>
      <c r="BE804" s="15" t="str">
        <v/>
      </c>
      <c r="BF804" s="15" t="str">
        <v/>
      </c>
      <c r="BG804" s="15" t="str">
        <v/>
      </c>
      <c r="BH804" s="15" t="str">
        <v/>
      </c>
      <c r="BI804" s="15" t="str">
        <v/>
      </c>
      <c r="BJ804" s="15" t="str">
        <v/>
      </c>
      <c r="BK804" s="15" t="str">
        <v/>
      </c>
      <c r="BL804" s="15" t="str">
        <v/>
      </c>
      <c r="BM804" s="15" t="str">
        <v/>
      </c>
    </row>
    <row r="805" outlineLevel="3">
      <c r="A805" s="17" t="str">
        <v>14.01.2</v>
      </c>
      <c r="B805" s="17" t="str">
        <v/>
      </c>
      <c r="C805" s="17" t="str">
        <v/>
      </c>
      <c r="D805" s="17" t="str">
        <v/>
      </c>
      <c r="E805" s="17" t="str">
        <v>14.01.2</v>
      </c>
      <c r="F805" s="17" t="str">
        <v>Battery cells.</v>
      </c>
      <c r="G805" s="17">
        <v>125.89</v>
      </c>
      <c r="H805" s="17" t="str">
        <v/>
      </c>
      <c r="I805" s="17" t="str">
        <v/>
      </c>
      <c r="J805" s="17" t="str">
        <v/>
      </c>
      <c r="K805" s="17" t="str">
        <v/>
      </c>
      <c r="L805" s="17" t="str">
        <v/>
      </c>
      <c r="M805" s="17" t="str">
        <v/>
      </c>
      <c r="N805" s="17" t="str">
        <v/>
      </c>
      <c r="O805" s="17" t="str">
        <v/>
      </c>
      <c r="P805" s="17" t="str">
        <v/>
      </c>
      <c r="Q805" s="17" t="str">
        <v/>
      </c>
      <c r="R805" s="17" t="str">
        <v/>
      </c>
      <c r="S805" s="17" t="str">
        <v/>
      </c>
      <c r="T805" s="17" t="str">
        <v/>
      </c>
      <c r="U805" s="17" t="str">
        <v/>
      </c>
      <c r="V805" s="17" t="str">
        <v/>
      </c>
      <c r="W805" s="17" t="str">
        <v/>
      </c>
      <c r="X805" s="17" t="str">
        <v/>
      </c>
      <c r="Y805" s="17" t="str">
        <v/>
      </c>
      <c r="Z805" s="17" t="str">
        <v/>
      </c>
      <c r="AA805" s="17" t="str">
        <v/>
      </c>
      <c r="AB805" s="17" t="str">
        <v/>
      </c>
      <c r="AC805" s="17" t="str">
        <v/>
      </c>
      <c r="AD805" s="17" t="str">
        <v/>
      </c>
      <c r="AE805" s="17" t="str">
        <v/>
      </c>
      <c r="AF805" s="5" t="str">
        <v/>
      </c>
      <c r="AG805" s="18">
        <f>IFERROR(_xlfn.BETA.DIST(DATE(YEAR(AG$2),MONTH(AG$2),15),$AD$2,$AE$2,FALSE,DATE(YEAR($AD805),MONTH($AD805),1),DATE(YEAR($AE805),MONTH($AE805),28)),0)</f>
      </c>
      <c r="AH805" s="18">
        <f>IFERROR(_xlfn.BETA.DIST(DATE(YEAR(AH$2),MONTH(AH$2),15),$AD$2,$AE$2,FALSE,DATE(YEAR($AD805),MONTH($AD805),1),DATE(YEAR($AE805),MONTH($AE805),28)),0)</f>
      </c>
      <c r="AI805" s="18">
        <f>IFERROR(_xlfn.BETA.DIST(DATE(YEAR(AI$2),MONTH(AI$2),15),$AD$2,$AE$2,FALSE,DATE(YEAR($AD805),MONTH($AD805),1),DATE(YEAR($AE805),MONTH($AE805),28)),0)</f>
      </c>
      <c r="AJ805" s="18">
        <f>IFERROR(_xlfn.BETA.DIST(DATE(YEAR(AJ$2),MONTH(AJ$2),15),$AD$2,$AE$2,FALSE,DATE(YEAR($AD805),MONTH($AD805),1),DATE(YEAR($AE805),MONTH($AE805),28)),0)</f>
      </c>
      <c r="AK805" s="18">
        <f>IFERROR(_xlfn.BETA.DIST(DATE(YEAR(AK$2),MONTH(AK$2),15),$AD$2,$AE$2,FALSE,DATE(YEAR($AD805),MONTH($AD805),1),DATE(YEAR($AE805),MONTH($AE805),28)),0)</f>
      </c>
      <c r="AL805" s="18">
        <f>IFERROR(_xlfn.BETA.DIST(DATE(YEAR(AL$2),MONTH(AL$2),15),$AD$2,$AE$2,FALSE,DATE(YEAR($AD805),MONTH($AD805),1),DATE(YEAR($AE805),MONTH($AE805),28)),0)</f>
      </c>
      <c r="AM805" s="18">
        <f>IFERROR(_xlfn.BETA.DIST(DATE(YEAR(AM$2),MONTH(AM$2),15),$AD$2,$AE$2,FALSE,DATE(YEAR($AD805),MONTH($AD805),1),DATE(YEAR($AE805),MONTH($AE805),28)),0)</f>
      </c>
      <c r="AN805" s="18">
        <f>IFERROR(_xlfn.BETA.DIST(DATE(YEAR(AN$2),MONTH(AN$2),15),$AD$2,$AE$2,FALSE,DATE(YEAR($AD805),MONTH($AD805),1),DATE(YEAR($AE805),MONTH($AE805),28)),0)</f>
      </c>
      <c r="AO805" s="18">
        <f>IFERROR(_xlfn.BETA.DIST(DATE(YEAR(AO$2),MONTH(AO$2),15),$AD$2,$AE$2,FALSE,DATE(YEAR($AD805),MONTH($AD805),1),DATE(YEAR($AE805),MONTH($AE805),28)),0)</f>
      </c>
      <c r="AP805" s="18">
        <f>IFERROR(_xlfn.BETA.DIST(DATE(YEAR(AP$2),MONTH(AP$2),15),$AD$2,$AE$2,FALSE,DATE(YEAR($AD805),MONTH($AD805),1),DATE(YEAR($AE805),MONTH($AE805),28)),0)</f>
      </c>
      <c r="AQ805" s="18">
        <f>IFERROR(_xlfn.BETA.DIST(DATE(YEAR(AQ$2),MONTH(AQ$2),15),$AD$2,$AE$2,FALSE,DATE(YEAR($AD805),MONTH($AD805),1),DATE(YEAR($AE805),MONTH($AE805),28)),0)</f>
      </c>
      <c r="AR805" s="18">
        <f>IFERROR(_xlfn.BETA.DIST(DATE(YEAR(AR$2),MONTH(AR$2),15),$AD$2,$AE$2,FALSE,DATE(YEAR($AD805),MONTH($AD805),1),DATE(YEAR($AE805),MONTH($AE805),28)),0)</f>
      </c>
      <c r="AS805" s="18">
        <f>IFERROR(_xlfn.BETA.DIST(DATE(YEAR(AS$2),MONTH(AS$2),15),$AD$2,$AE$2,FALSE,DATE(YEAR($AD805),MONTH($AD805),1),DATE(YEAR($AE805),MONTH($AE805),28)),0)</f>
      </c>
      <c r="AT805" s="18">
        <f>IFERROR(_xlfn.BETA.DIST(DATE(YEAR(AT$2),MONTH(AT$2),15),$AD$2,$AE$2,FALSE,DATE(YEAR($AD805),MONTH($AD805),1),DATE(YEAR($AE805),MONTH($AE805),28)),0)</f>
      </c>
      <c r="AU805" s="18">
        <f>IFERROR(_xlfn.BETA.DIST(DATE(YEAR(AU$2),MONTH(AU$2),15),$AD$2,$AE$2,FALSE,DATE(YEAR($AD805),MONTH($AD805),1),DATE(YEAR($AE805),MONTH($AE805),28)),0)</f>
      </c>
      <c r="AV805" s="18">
        <f>SUM(AG805:AU805)</f>
      </c>
      <c r="AW805" s="18">
        <f>IF(J805&lt;&gt;0,J805,IF($AV805=0,0,AG805/$AV805*$Z805))</f>
      </c>
      <c r="AX805" s="18">
        <f>IF(K805&lt;&gt;0,K805,IF($AV805=0,0,AH805/$AV805*$Z805))</f>
      </c>
      <c r="AY805" s="18">
        <f>IF(L805&lt;&gt;0,L805,IF($AV805=0,0,AI805/$AV805*$Z805))</f>
      </c>
      <c r="AZ805" s="18">
        <f>IF(M805&lt;&gt;0,M805,IF($AV805=0,0,AJ805/$AV805*$Z805))</f>
      </c>
      <c r="BA805" s="18">
        <f>IF(N805&lt;&gt;0,N805,IF($AV805=0,0,AK805/$AV805*$Z805))</f>
      </c>
      <c r="BB805" s="18">
        <f>IF(O805&lt;&gt;0,O805,IF($AV805=0,0,AL805/$AV805*$Z805))</f>
      </c>
      <c r="BC805" s="18">
        <f>IF(P805&lt;&gt;0,P805,IF($AV805=0,0,AM805/$AV805*$Z805))</f>
      </c>
      <c r="BD805" s="18">
        <f>IF(Q805&lt;&gt;0,Q805,IF($AV805=0,0,AN805/$AV805*$Z805))</f>
      </c>
      <c r="BE805" s="18">
        <f>IF(R805&lt;&gt;0,R805,IF($AV805=0,0,AO805/$AV805*$Z805))</f>
      </c>
      <c r="BF805" s="18">
        <f>IF(S805&lt;&gt;0,S805,IF($AV805=0,0,AP805/$AV805*$Z805))</f>
      </c>
      <c r="BG805" s="18">
        <f>IF(T805&lt;&gt;0,T805,IF($AV805=0,0,AQ805/$AV805*$Z805))</f>
      </c>
      <c r="BH805" s="18">
        <f>IF(U805&lt;&gt;0,U805,IF($AV805=0,0,AR805/$AV805*$Z805))</f>
      </c>
      <c r="BI805" s="18">
        <f>IF(V805&lt;&gt;0,V805,IF($AV805=0,0,AS805/$AV805*$Z805))</f>
      </c>
      <c r="BJ805" s="18">
        <f>IF(W805&lt;&gt;0,W805,IF($AV805=0,0,AT805/$AV805*$Z805))</f>
      </c>
      <c r="BK805" s="18">
        <f>IF(X805&lt;&gt;0,X805,IF($AV805=0,0,AU805/$AV805*$Z805))</f>
      </c>
      <c r="BL805" s="18">
        <f>SUM(AW805:BK805)</f>
      </c>
      <c r="BM805" s="17" t="str">
        <v/>
      </c>
    </row>
    <row r="806" outlineLevel="4">
      <c r="A806" s="5" t="str">
        <v>14.01.2</v>
      </c>
      <c r="B806" s="5" t="str">
        <v/>
      </c>
      <c r="C806" s="5" t="str">
        <v>BSKDGNGENGR05</v>
      </c>
      <c r="D806" s="5" t="str">
        <v>BSKDGNGENGR05</v>
      </c>
      <c r="E806" s="19">
        <f>IFERROR(_xlfn.XLOOKUP(F806,Assumptions!B:B,Assumptions!C:C),0)</f>
      </c>
      <c r="F806" s="5" t="str">
        <v>Advanced Payment</v>
      </c>
      <c r="G806" s="5" t="str">
        <v/>
      </c>
      <c r="H806" s="18">
        <f>G805*E806</f>
      </c>
      <c r="I806" s="18">
        <f>H806*(1-0)</f>
      </c>
      <c r="J806" s="18">
        <v>0</v>
      </c>
      <c r="K806" s="18">
        <v>0</v>
      </c>
      <c r="L806" s="18">
        <v>0</v>
      </c>
      <c r="M806" s="18">
        <v>0</v>
      </c>
      <c r="N806" s="18">
        <v>0</v>
      </c>
      <c r="O806" s="18">
        <v>0</v>
      </c>
      <c r="P806" s="18">
        <v>0</v>
      </c>
      <c r="Q806" s="18">
        <v>0</v>
      </c>
      <c r="R806" s="18">
        <v>0</v>
      </c>
      <c r="S806" s="18">
        <v>0</v>
      </c>
      <c r="T806" s="18">
        <v>0</v>
      </c>
      <c r="U806" s="18">
        <v>0</v>
      </c>
      <c r="V806" s="18">
        <v>0</v>
      </c>
      <c r="W806" s="18">
        <v>0</v>
      </c>
      <c r="X806" s="18">
        <v>0</v>
      </c>
      <c r="Y806" s="18">
        <f>SUM(J806:X806)</f>
      </c>
      <c r="Z806" s="18">
        <f>I806-Y806</f>
      </c>
      <c r="AA806" s="20">
        <v>46026</v>
      </c>
      <c r="AB806" s="20">
        <v>46026</v>
      </c>
      <c r="AC806" s="18">
        <f>IFERROR(_xlfn.XLOOKUP(F806,Assumptions!B:B,Assumptions!D:D),0)</f>
      </c>
      <c r="AD806" s="20">
        <f>AA806+AC806</f>
      </c>
      <c r="AE806" s="20">
        <f>AC806+AB806</f>
      </c>
      <c r="AF806" s="5" t="str">
        <v/>
      </c>
      <c r="AG806" s="18">
        <f>IFERROR(_xlfn.BETA.DIST(DATE(YEAR(AG$2),MONTH(AG$2),15),$AD$2,$AE$2,FALSE,DATE(YEAR($AD806),MONTH($AD806),1),DATE(YEAR($AE806),MONTH($AE806),28)),0)</f>
      </c>
      <c r="AH806" s="18">
        <f>IFERROR(_xlfn.BETA.DIST(DATE(YEAR(AH$2),MONTH(AH$2),15),$AD$2,$AE$2,FALSE,DATE(YEAR($AD806),MONTH($AD806),1),DATE(YEAR($AE806),MONTH($AE806),28)),0)</f>
      </c>
      <c r="AI806" s="18">
        <f>IFERROR(_xlfn.BETA.DIST(DATE(YEAR(AI$2),MONTH(AI$2),15),$AD$2,$AE$2,FALSE,DATE(YEAR($AD806),MONTH($AD806),1),DATE(YEAR($AE806),MONTH($AE806),28)),0)</f>
      </c>
      <c r="AJ806" s="18">
        <f>IFERROR(_xlfn.BETA.DIST(DATE(YEAR(AJ$2),MONTH(AJ$2),15),$AD$2,$AE$2,FALSE,DATE(YEAR($AD806),MONTH($AD806),1),DATE(YEAR($AE806),MONTH($AE806),28)),0)</f>
      </c>
      <c r="AK806" s="18">
        <f>IFERROR(_xlfn.BETA.DIST(DATE(YEAR(AK$2),MONTH(AK$2),15),$AD$2,$AE$2,FALSE,DATE(YEAR($AD806),MONTH($AD806),1),DATE(YEAR($AE806),MONTH($AE806),28)),0)</f>
      </c>
      <c r="AL806" s="18">
        <f>IFERROR(_xlfn.BETA.DIST(DATE(YEAR(AL$2),MONTH(AL$2),15),$AD$2,$AE$2,FALSE,DATE(YEAR($AD806),MONTH($AD806),1),DATE(YEAR($AE806),MONTH($AE806),28)),0)</f>
      </c>
      <c r="AM806" s="18">
        <f>IFERROR(_xlfn.BETA.DIST(DATE(YEAR(AM$2),MONTH(AM$2),15),$AD$2,$AE$2,FALSE,DATE(YEAR($AD806),MONTH($AD806),1),DATE(YEAR($AE806),MONTH($AE806),28)),0)</f>
      </c>
      <c r="AN806" s="18">
        <f>IFERROR(_xlfn.BETA.DIST(DATE(YEAR(AN$2),MONTH(AN$2),15),$AD$2,$AE$2,FALSE,DATE(YEAR($AD806),MONTH($AD806),1),DATE(YEAR($AE806),MONTH($AE806),28)),0)</f>
      </c>
      <c r="AO806" s="18">
        <f>IFERROR(_xlfn.BETA.DIST(DATE(YEAR(AO$2),MONTH(AO$2),15),$AD$2,$AE$2,FALSE,DATE(YEAR($AD806),MONTH($AD806),1),DATE(YEAR($AE806),MONTH($AE806),28)),0)</f>
      </c>
      <c r="AP806" s="18">
        <f>IFERROR(_xlfn.BETA.DIST(DATE(YEAR(AP$2),MONTH(AP$2),15),$AD$2,$AE$2,FALSE,DATE(YEAR($AD806),MONTH($AD806),1),DATE(YEAR($AE806),MONTH($AE806),28)),0)</f>
      </c>
      <c r="AQ806" s="18">
        <f>IFERROR(_xlfn.BETA.DIST(DATE(YEAR(AQ$2),MONTH(AQ$2),15),$AD$2,$AE$2,FALSE,DATE(YEAR($AD806),MONTH($AD806),1),DATE(YEAR($AE806),MONTH($AE806),28)),0)</f>
      </c>
      <c r="AR806" s="18">
        <f>IFERROR(_xlfn.BETA.DIST(DATE(YEAR(AR$2),MONTH(AR$2),15),$AD$2,$AE$2,FALSE,DATE(YEAR($AD806),MONTH($AD806),1),DATE(YEAR($AE806),MONTH($AE806),28)),0)</f>
      </c>
      <c r="AS806" s="18">
        <f>IFERROR(_xlfn.BETA.DIST(DATE(YEAR(AS$2),MONTH(AS$2),15),$AD$2,$AE$2,FALSE,DATE(YEAR($AD806),MONTH($AD806),1),DATE(YEAR($AE806),MONTH($AE806),28)),0)</f>
      </c>
      <c r="AT806" s="18">
        <f>IFERROR(_xlfn.BETA.DIST(DATE(YEAR(AT$2),MONTH(AT$2),15),$AD$2,$AE$2,FALSE,DATE(YEAR($AD806),MONTH($AD806),1),DATE(YEAR($AE806),MONTH($AE806),28)),0)</f>
      </c>
      <c r="AU806" s="18">
        <f>IFERROR(_xlfn.BETA.DIST(DATE(YEAR(AU$2),MONTH(AU$2),15),$AD$2,$AE$2,FALSE,DATE(YEAR($AD806),MONTH($AD806),1),DATE(YEAR($AE806),MONTH($AE806),28)),0)</f>
      </c>
      <c r="AV806" s="18">
        <f>SUM(AG806:AU806)</f>
      </c>
      <c r="AW806" s="18">
        <f>IF(J806&lt;&gt;0,J806,IF($AV806=0,0,AG806/$AV806*$Z806))</f>
      </c>
      <c r="AX806" s="18">
        <f>IF(K806&lt;&gt;0,K806,IF($AV806=0,0,AH806/$AV806*$Z806))</f>
      </c>
      <c r="AY806" s="18">
        <f>IF(L806&lt;&gt;0,L806,IF($AV806=0,0,AI806/$AV806*$Z806))</f>
      </c>
      <c r="AZ806" s="18">
        <f>IF(M806&lt;&gt;0,M806,IF($AV806=0,0,AJ806/$AV806*$Z806))</f>
      </c>
      <c r="BA806" s="18">
        <f>IF(N806&lt;&gt;0,N806,IF($AV806=0,0,AK806/$AV806*$Z806))</f>
      </c>
      <c r="BB806" s="18">
        <f>IF(O806&lt;&gt;0,O806,IF($AV806=0,0,AL806/$AV806*$Z806))</f>
      </c>
      <c r="BC806" s="18">
        <f>IF(P806&lt;&gt;0,P806,IF($AV806=0,0,AM806/$AV806*$Z806))</f>
      </c>
      <c r="BD806" s="18">
        <f>IF(Q806&lt;&gt;0,Q806,IF($AV806=0,0,AN806/$AV806*$Z806))</f>
      </c>
      <c r="BE806" s="18">
        <f>IF(R806&lt;&gt;0,R806,IF($AV806=0,0,AO806/$AV806*$Z806))</f>
      </c>
      <c r="BF806" s="18">
        <f>IF(S806&lt;&gt;0,S806,IF($AV806=0,0,AP806/$AV806*$Z806))</f>
      </c>
      <c r="BG806" s="18">
        <f>IF(T806&lt;&gt;0,T806,IF($AV806=0,0,AQ806/$AV806*$Z806))</f>
      </c>
      <c r="BH806" s="18">
        <f>IF(U806&lt;&gt;0,U806,IF($AV806=0,0,AR806/$AV806*$Z806))</f>
      </c>
      <c r="BI806" s="18">
        <f>IF(V806&lt;&gt;0,V806,IF($AV806=0,0,AS806/$AV806*$Z806))</f>
      </c>
      <c r="BJ806" s="18">
        <f>IF(W806&lt;&gt;0,W806,IF($AV806=0,0,AT806/$AV806*$Z806))</f>
      </c>
      <c r="BK806" s="18">
        <f>IF(X806&lt;&gt;0,X806,IF($AV806=0,0,AU806/$AV806*$Z806))</f>
      </c>
      <c r="BL806" s="18">
        <f>SUM(AW806:BK806)</f>
      </c>
      <c r="BM806" s="18">
        <f>I806-BL806</f>
      </c>
    </row>
    <row r="807" outlineLevel="4">
      <c r="A807" s="5" t="str">
        <v>14.01.2</v>
      </c>
      <c r="B807" s="5" t="str">
        <v/>
      </c>
      <c r="C807" s="5" t="str">
        <v>BSPRELGENTL07</v>
      </c>
      <c r="D807" s="5" t="str">
        <v>BSPRELGENTL07</v>
      </c>
      <c r="E807" s="19">
        <f>IFERROR(_xlfn.XLOOKUP(F807,Assumptions!B:B,Assumptions!C:C),0)</f>
      </c>
      <c r="F807" s="5" t="str">
        <v>Site Delivery USD</v>
      </c>
      <c r="G807" s="5" t="str">
        <v/>
      </c>
      <c r="H807" s="18">
        <f>G805*E807</f>
      </c>
      <c r="I807" s="18">
        <f>H807*(1-0)</f>
      </c>
      <c r="J807" s="18">
        <v>0</v>
      </c>
      <c r="K807" s="18">
        <v>0</v>
      </c>
      <c r="L807" s="18">
        <v>0</v>
      </c>
      <c r="M807" s="18">
        <v>0</v>
      </c>
      <c r="N807" s="18">
        <v>0</v>
      </c>
      <c r="O807" s="18">
        <v>0</v>
      </c>
      <c r="P807" s="18">
        <v>0</v>
      </c>
      <c r="Q807" s="18">
        <v>0</v>
      </c>
      <c r="R807" s="18">
        <v>0</v>
      </c>
      <c r="S807" s="18">
        <v>0</v>
      </c>
      <c r="T807" s="18">
        <v>0</v>
      </c>
      <c r="U807" s="18">
        <v>0</v>
      </c>
      <c r="V807" s="18">
        <v>0</v>
      </c>
      <c r="W807" s="18">
        <v>0</v>
      </c>
      <c r="X807" s="18">
        <v>0</v>
      </c>
      <c r="Y807" s="18">
        <f>SUM(J807:X807)</f>
      </c>
      <c r="Z807" s="18">
        <f>I807-Y807</f>
      </c>
      <c r="AA807" s="20">
        <v>46347</v>
      </c>
      <c r="AB807" s="20">
        <v>46347</v>
      </c>
      <c r="AC807" s="18">
        <f>IFERROR(_xlfn.XLOOKUP(F807,Assumptions!B:B,Assumptions!D:D),0)</f>
      </c>
      <c r="AD807" s="20">
        <f>AA807+AC807</f>
      </c>
      <c r="AE807" s="20">
        <f>AC807+AB807</f>
      </c>
      <c r="AF807" s="5" t="str">
        <v/>
      </c>
      <c r="AG807" s="18">
        <f>IFERROR(_xlfn.BETA.DIST(DATE(YEAR(AG$2),MONTH(AG$2),15),$AD$2,$AE$2,FALSE,DATE(YEAR($AD807),MONTH($AD807),1),DATE(YEAR($AE807),MONTH($AE807),28)),0)</f>
      </c>
      <c r="AH807" s="18">
        <f>IFERROR(_xlfn.BETA.DIST(DATE(YEAR(AH$2),MONTH(AH$2),15),$AD$2,$AE$2,FALSE,DATE(YEAR($AD807),MONTH($AD807),1),DATE(YEAR($AE807),MONTH($AE807),28)),0)</f>
      </c>
      <c r="AI807" s="18">
        <f>IFERROR(_xlfn.BETA.DIST(DATE(YEAR(AI$2),MONTH(AI$2),15),$AD$2,$AE$2,FALSE,DATE(YEAR($AD807),MONTH($AD807),1),DATE(YEAR($AE807),MONTH($AE807),28)),0)</f>
      </c>
      <c r="AJ807" s="18">
        <f>IFERROR(_xlfn.BETA.DIST(DATE(YEAR(AJ$2),MONTH(AJ$2),15),$AD$2,$AE$2,FALSE,DATE(YEAR($AD807),MONTH($AD807),1),DATE(YEAR($AE807),MONTH($AE807),28)),0)</f>
      </c>
      <c r="AK807" s="18">
        <f>IFERROR(_xlfn.BETA.DIST(DATE(YEAR(AK$2),MONTH(AK$2),15),$AD$2,$AE$2,FALSE,DATE(YEAR($AD807),MONTH($AD807),1),DATE(YEAR($AE807),MONTH($AE807),28)),0)</f>
      </c>
      <c r="AL807" s="18">
        <f>IFERROR(_xlfn.BETA.DIST(DATE(YEAR(AL$2),MONTH(AL$2),15),$AD$2,$AE$2,FALSE,DATE(YEAR($AD807),MONTH($AD807),1),DATE(YEAR($AE807),MONTH($AE807),28)),0)</f>
      </c>
      <c r="AM807" s="18">
        <f>IFERROR(_xlfn.BETA.DIST(DATE(YEAR(AM$2),MONTH(AM$2),15),$AD$2,$AE$2,FALSE,DATE(YEAR($AD807),MONTH($AD807),1),DATE(YEAR($AE807),MONTH($AE807),28)),0)</f>
      </c>
      <c r="AN807" s="18">
        <f>IFERROR(_xlfn.BETA.DIST(DATE(YEAR(AN$2),MONTH(AN$2),15),$AD$2,$AE$2,FALSE,DATE(YEAR($AD807),MONTH($AD807),1),DATE(YEAR($AE807),MONTH($AE807),28)),0)</f>
      </c>
      <c r="AO807" s="18">
        <f>IFERROR(_xlfn.BETA.DIST(DATE(YEAR(AO$2),MONTH(AO$2),15),$AD$2,$AE$2,FALSE,DATE(YEAR($AD807),MONTH($AD807),1),DATE(YEAR($AE807),MONTH($AE807),28)),0)</f>
      </c>
      <c r="AP807" s="18">
        <f>IFERROR(_xlfn.BETA.DIST(DATE(YEAR(AP$2),MONTH(AP$2),15),$AD$2,$AE$2,FALSE,DATE(YEAR($AD807),MONTH($AD807),1),DATE(YEAR($AE807),MONTH($AE807),28)),0)</f>
      </c>
      <c r="AQ807" s="18">
        <f>IFERROR(_xlfn.BETA.DIST(DATE(YEAR(AQ$2),MONTH(AQ$2),15),$AD$2,$AE$2,FALSE,DATE(YEAR($AD807),MONTH($AD807),1),DATE(YEAR($AE807),MONTH($AE807),28)),0)</f>
      </c>
      <c r="AR807" s="18">
        <f>IFERROR(_xlfn.BETA.DIST(DATE(YEAR(AR$2),MONTH(AR$2),15),$AD$2,$AE$2,FALSE,DATE(YEAR($AD807),MONTH($AD807),1),DATE(YEAR($AE807),MONTH($AE807),28)),0)</f>
      </c>
      <c r="AS807" s="18">
        <f>IFERROR(_xlfn.BETA.DIST(DATE(YEAR(AS$2),MONTH(AS$2),15),$AD$2,$AE$2,FALSE,DATE(YEAR($AD807),MONTH($AD807),1),DATE(YEAR($AE807),MONTH($AE807),28)),0)</f>
      </c>
      <c r="AT807" s="18">
        <f>IFERROR(_xlfn.BETA.DIST(DATE(YEAR(AT$2),MONTH(AT$2),15),$AD$2,$AE$2,FALSE,DATE(YEAR($AD807),MONTH($AD807),1),DATE(YEAR($AE807),MONTH($AE807),28)),0)</f>
      </c>
      <c r="AU807" s="18">
        <f>IFERROR(_xlfn.BETA.DIST(DATE(YEAR(AU$2),MONTH(AU$2),15),$AD$2,$AE$2,FALSE,DATE(YEAR($AD807),MONTH($AD807),1),DATE(YEAR($AE807),MONTH($AE807),28)),0)</f>
      </c>
      <c r="AV807" s="18">
        <f>SUM(AG807:AU807)</f>
      </c>
      <c r="AW807" s="18">
        <f>IF(J807&lt;&gt;0,J807,IF($AV807=0,0,AG807/$AV807*$Z807))</f>
      </c>
      <c r="AX807" s="18">
        <f>IF(K807&lt;&gt;0,K807,IF($AV807=0,0,AH807/$AV807*$Z807))</f>
      </c>
      <c r="AY807" s="18">
        <f>IF(L807&lt;&gt;0,L807,IF($AV807=0,0,AI807/$AV807*$Z807))</f>
      </c>
      <c r="AZ807" s="18">
        <f>IF(M807&lt;&gt;0,M807,IF($AV807=0,0,AJ807/$AV807*$Z807))</f>
      </c>
      <c r="BA807" s="18">
        <f>IF(N807&lt;&gt;0,N807,IF($AV807=0,0,AK807/$AV807*$Z807))</f>
      </c>
      <c r="BB807" s="18">
        <f>IF(O807&lt;&gt;0,O807,IF($AV807=0,0,AL807/$AV807*$Z807))</f>
      </c>
      <c r="BC807" s="18">
        <f>IF(P807&lt;&gt;0,P807,IF($AV807=0,0,AM807/$AV807*$Z807))</f>
      </c>
      <c r="BD807" s="18">
        <f>IF(Q807&lt;&gt;0,Q807,IF($AV807=0,0,AN807/$AV807*$Z807))</f>
      </c>
      <c r="BE807" s="18">
        <f>IF(R807&lt;&gt;0,R807,IF($AV807=0,0,AO807/$AV807*$Z807))</f>
      </c>
      <c r="BF807" s="18">
        <f>IF(S807&lt;&gt;0,S807,IF($AV807=0,0,AP807/$AV807*$Z807))</f>
      </c>
      <c r="BG807" s="18">
        <f>IF(T807&lt;&gt;0,T807,IF($AV807=0,0,AQ807/$AV807*$Z807))</f>
      </c>
      <c r="BH807" s="18">
        <f>IF(U807&lt;&gt;0,U807,IF($AV807=0,0,AR807/$AV807*$Z807))</f>
      </c>
      <c r="BI807" s="18">
        <f>IF(V807&lt;&gt;0,V807,IF($AV807=0,0,AS807/$AV807*$Z807))</f>
      </c>
      <c r="BJ807" s="18">
        <f>IF(W807&lt;&gt;0,W807,IF($AV807=0,0,AT807/$AV807*$Z807))</f>
      </c>
      <c r="BK807" s="18">
        <f>IF(X807&lt;&gt;0,X807,IF($AV807=0,0,AU807/$AV807*$Z807))</f>
      </c>
      <c r="BL807" s="18">
        <f>SUM(AW807:BK807)</f>
      </c>
      <c r="BM807" s="18">
        <f>I807-BL807</f>
      </c>
    </row>
    <row r="808" outlineLevel="4">
      <c r="A808" s="5" t="str">
        <v>14.01.2</v>
      </c>
      <c r="B808" s="5" t="str">
        <v/>
      </c>
      <c r="C808" s="5" t="str">
        <v>BSKDGNGENGR07</v>
      </c>
      <c r="D808" s="5" t="str">
        <v>BSKDGNGENGR07</v>
      </c>
      <c r="E808" s="19">
        <f>IFERROR(_xlfn.XLOOKUP(F808,Assumptions!B:B,Assumptions!C:C),0)</f>
      </c>
      <c r="F808" s="5" t="str">
        <v>Retention</v>
      </c>
      <c r="G808" s="5" t="str">
        <v/>
      </c>
      <c r="H808" s="18">
        <f>G805*E808</f>
      </c>
      <c r="I808" s="18">
        <f>H808*(1-0)</f>
      </c>
      <c r="J808" s="18">
        <v>0</v>
      </c>
      <c r="K808" s="18">
        <v>0</v>
      </c>
      <c r="L808" s="18">
        <v>0</v>
      </c>
      <c r="M808" s="18">
        <v>0</v>
      </c>
      <c r="N808" s="18">
        <v>0</v>
      </c>
      <c r="O808" s="18">
        <v>0</v>
      </c>
      <c r="P808" s="18">
        <v>0</v>
      </c>
      <c r="Q808" s="18">
        <v>0</v>
      </c>
      <c r="R808" s="18">
        <v>0</v>
      </c>
      <c r="S808" s="18">
        <v>0</v>
      </c>
      <c r="T808" s="18">
        <v>0</v>
      </c>
      <c r="U808" s="18">
        <v>0</v>
      </c>
      <c r="V808" s="18">
        <v>0</v>
      </c>
      <c r="W808" s="18">
        <v>0</v>
      </c>
      <c r="X808" s="18">
        <v>0</v>
      </c>
      <c r="Y808" s="18">
        <f>SUM(J808:X808)</f>
      </c>
      <c r="Z808" s="18">
        <f>I808-Y808</f>
      </c>
      <c r="AA808" s="20">
        <v>46483</v>
      </c>
      <c r="AB808" s="20">
        <v>46483</v>
      </c>
      <c r="AC808" s="18">
        <f>IFERROR(_xlfn.XLOOKUP(F808,Assumptions!B:B,Assumptions!D:D),0)</f>
      </c>
      <c r="AD808" s="20">
        <f>AA808+AC808</f>
      </c>
      <c r="AE808" s="20">
        <f>AC808+AB808</f>
      </c>
      <c r="AF808" s="5" t="str">
        <v/>
      </c>
      <c r="AG808" s="18">
        <f>IFERROR(_xlfn.BETA.DIST(DATE(YEAR(AG$2),MONTH(AG$2),15),$AD$2,$AE$2,FALSE,DATE(YEAR($AD808),MONTH($AD808),1),DATE(YEAR($AE808),MONTH($AE808),28)),0)</f>
      </c>
      <c r="AH808" s="18">
        <f>IFERROR(_xlfn.BETA.DIST(DATE(YEAR(AH$2),MONTH(AH$2),15),$AD$2,$AE$2,FALSE,DATE(YEAR($AD808),MONTH($AD808),1),DATE(YEAR($AE808),MONTH($AE808),28)),0)</f>
      </c>
      <c r="AI808" s="18">
        <f>IFERROR(_xlfn.BETA.DIST(DATE(YEAR(AI$2),MONTH(AI$2),15),$AD$2,$AE$2,FALSE,DATE(YEAR($AD808),MONTH($AD808),1),DATE(YEAR($AE808),MONTH($AE808),28)),0)</f>
      </c>
      <c r="AJ808" s="18">
        <f>IFERROR(_xlfn.BETA.DIST(DATE(YEAR(AJ$2),MONTH(AJ$2),15),$AD$2,$AE$2,FALSE,DATE(YEAR($AD808),MONTH($AD808),1),DATE(YEAR($AE808),MONTH($AE808),28)),0)</f>
      </c>
      <c r="AK808" s="18">
        <f>IFERROR(_xlfn.BETA.DIST(DATE(YEAR(AK$2),MONTH(AK$2),15),$AD$2,$AE$2,FALSE,DATE(YEAR($AD808),MONTH($AD808),1),DATE(YEAR($AE808),MONTH($AE808),28)),0)</f>
      </c>
      <c r="AL808" s="18">
        <f>IFERROR(_xlfn.BETA.DIST(DATE(YEAR(AL$2),MONTH(AL$2),15),$AD$2,$AE$2,FALSE,DATE(YEAR($AD808),MONTH($AD808),1),DATE(YEAR($AE808),MONTH($AE808),28)),0)</f>
      </c>
      <c r="AM808" s="18">
        <f>IFERROR(_xlfn.BETA.DIST(DATE(YEAR(AM$2),MONTH(AM$2),15),$AD$2,$AE$2,FALSE,DATE(YEAR($AD808),MONTH($AD808),1),DATE(YEAR($AE808),MONTH($AE808),28)),0)</f>
      </c>
      <c r="AN808" s="18">
        <f>IFERROR(_xlfn.BETA.DIST(DATE(YEAR(AN$2),MONTH(AN$2),15),$AD$2,$AE$2,FALSE,DATE(YEAR($AD808),MONTH($AD808),1),DATE(YEAR($AE808),MONTH($AE808),28)),0)</f>
      </c>
      <c r="AO808" s="18">
        <f>IFERROR(_xlfn.BETA.DIST(DATE(YEAR(AO$2),MONTH(AO$2),15),$AD$2,$AE$2,FALSE,DATE(YEAR($AD808),MONTH($AD808),1),DATE(YEAR($AE808),MONTH($AE808),28)),0)</f>
      </c>
      <c r="AP808" s="18">
        <f>IFERROR(_xlfn.BETA.DIST(DATE(YEAR(AP$2),MONTH(AP$2),15),$AD$2,$AE$2,FALSE,DATE(YEAR($AD808),MONTH($AD808),1),DATE(YEAR($AE808),MONTH($AE808),28)),0)</f>
      </c>
      <c r="AQ808" s="18">
        <f>IFERROR(_xlfn.BETA.DIST(DATE(YEAR(AQ$2),MONTH(AQ$2),15),$AD$2,$AE$2,FALSE,DATE(YEAR($AD808),MONTH($AD808),1),DATE(YEAR($AE808),MONTH($AE808),28)),0)</f>
      </c>
      <c r="AR808" s="18">
        <f>IFERROR(_xlfn.BETA.DIST(DATE(YEAR(AR$2),MONTH(AR$2),15),$AD$2,$AE$2,FALSE,DATE(YEAR($AD808),MONTH($AD808),1),DATE(YEAR($AE808),MONTH($AE808),28)),0)</f>
      </c>
      <c r="AS808" s="18">
        <f>IFERROR(_xlfn.BETA.DIST(DATE(YEAR(AS$2),MONTH(AS$2),15),$AD$2,$AE$2,FALSE,DATE(YEAR($AD808),MONTH($AD808),1),DATE(YEAR($AE808),MONTH($AE808),28)),0)</f>
      </c>
      <c r="AT808" s="18">
        <f>IFERROR(_xlfn.BETA.DIST(DATE(YEAR(AT$2),MONTH(AT$2),15),$AD$2,$AE$2,FALSE,DATE(YEAR($AD808),MONTH($AD808),1),DATE(YEAR($AE808),MONTH($AE808),28)),0)</f>
      </c>
      <c r="AU808" s="18">
        <f>IFERROR(_xlfn.BETA.DIST(DATE(YEAR(AU$2),MONTH(AU$2),15),$AD$2,$AE$2,FALSE,DATE(YEAR($AD808),MONTH($AD808),1),DATE(YEAR($AE808),MONTH($AE808),28)),0)</f>
      </c>
      <c r="AV808" s="18">
        <f>SUM(AG808:AU808)</f>
      </c>
      <c r="AW808" s="18">
        <f>IF(J808&lt;&gt;0,J808,IF($AV808=0,0,AG808/$AV808*$Z808))</f>
      </c>
      <c r="AX808" s="18">
        <f>IF(K808&lt;&gt;0,K808,IF($AV808=0,0,AH808/$AV808*$Z808))</f>
      </c>
      <c r="AY808" s="18">
        <f>IF(L808&lt;&gt;0,L808,IF($AV808=0,0,AI808/$AV808*$Z808))</f>
      </c>
      <c r="AZ808" s="18">
        <f>IF(M808&lt;&gt;0,M808,IF($AV808=0,0,AJ808/$AV808*$Z808))</f>
      </c>
      <c r="BA808" s="18">
        <f>IF(N808&lt;&gt;0,N808,IF($AV808=0,0,AK808/$AV808*$Z808))</f>
      </c>
      <c r="BB808" s="18">
        <f>IF(O808&lt;&gt;0,O808,IF($AV808=0,0,AL808/$AV808*$Z808))</f>
      </c>
      <c r="BC808" s="18">
        <f>IF(P808&lt;&gt;0,P808,IF($AV808=0,0,AM808/$AV808*$Z808))</f>
      </c>
      <c r="BD808" s="18">
        <f>IF(Q808&lt;&gt;0,Q808,IF($AV808=0,0,AN808/$AV808*$Z808))</f>
      </c>
      <c r="BE808" s="18">
        <f>IF(R808&lt;&gt;0,R808,IF($AV808=0,0,AO808/$AV808*$Z808))</f>
      </c>
      <c r="BF808" s="18">
        <f>IF(S808&lt;&gt;0,S808,IF($AV808=0,0,AP808/$AV808*$Z808))</f>
      </c>
      <c r="BG808" s="18">
        <f>IF(T808&lt;&gt;0,T808,IF($AV808=0,0,AQ808/$AV808*$Z808))</f>
      </c>
      <c r="BH808" s="18">
        <f>IF(U808&lt;&gt;0,U808,IF($AV808=0,0,AR808/$AV808*$Z808))</f>
      </c>
      <c r="BI808" s="18">
        <f>IF(V808&lt;&gt;0,V808,IF($AV808=0,0,AS808/$AV808*$Z808))</f>
      </c>
      <c r="BJ808" s="18">
        <f>IF(W808&lt;&gt;0,W808,IF($AV808=0,0,AT808/$AV808*$Z808))</f>
      </c>
      <c r="BK808" s="18">
        <f>IF(X808&lt;&gt;0,X808,IF($AV808=0,0,AU808/$AV808*$Z808))</f>
      </c>
      <c r="BL808" s="18">
        <f>SUM(AW808:BK808)</f>
      </c>
      <c r="BM808" s="18">
        <f>I808-BL808</f>
      </c>
    </row>
    <row r="809" outlineLevel="3">
      <c r="A809" s="17" t="str">
        <v>14.12.6</v>
      </c>
      <c r="B809" s="17" t="str">
        <v/>
      </c>
      <c r="C809" s="17" t="str">
        <v/>
      </c>
      <c r="D809" s="17" t="str">
        <v/>
      </c>
      <c r="E809" s="17" t="str">
        <v>14.12.6</v>
      </c>
      <c r="F809" s="17" t="str">
        <v>Four Battery cell,</v>
      </c>
      <c r="G809" s="17">
        <v>22.09</v>
      </c>
      <c r="H809" s="17" t="str">
        <v/>
      </c>
      <c r="I809" s="17" t="str">
        <v/>
      </c>
      <c r="J809" s="17" t="str">
        <v/>
      </c>
      <c r="K809" s="17" t="str">
        <v/>
      </c>
      <c r="L809" s="17" t="str">
        <v/>
      </c>
      <c r="M809" s="17" t="str">
        <v/>
      </c>
      <c r="N809" s="17" t="str">
        <v/>
      </c>
      <c r="O809" s="17" t="str">
        <v/>
      </c>
      <c r="P809" s="17" t="str">
        <v/>
      </c>
      <c r="Q809" s="17" t="str">
        <v/>
      </c>
      <c r="R809" s="17" t="str">
        <v/>
      </c>
      <c r="S809" s="17" t="str">
        <v/>
      </c>
      <c r="T809" s="17" t="str">
        <v/>
      </c>
      <c r="U809" s="17" t="str">
        <v/>
      </c>
      <c r="V809" s="17" t="str">
        <v/>
      </c>
      <c r="W809" s="17" t="str">
        <v/>
      </c>
      <c r="X809" s="17" t="str">
        <v/>
      </c>
      <c r="Y809" s="17" t="str">
        <v/>
      </c>
      <c r="Z809" s="17" t="str">
        <v/>
      </c>
      <c r="AA809" s="17" t="str">
        <v/>
      </c>
      <c r="AB809" s="17" t="str">
        <v/>
      </c>
      <c r="AC809" s="17" t="str">
        <v/>
      </c>
      <c r="AD809" s="17" t="str">
        <v/>
      </c>
      <c r="AE809" s="17" t="str">
        <v/>
      </c>
      <c r="AF809" s="5" t="str">
        <v/>
      </c>
      <c r="AG809" s="18">
        <f>IFERROR(_xlfn.BETA.DIST(DATE(YEAR(AG$2),MONTH(AG$2),15),$AD$2,$AE$2,FALSE,DATE(YEAR($AD809),MONTH($AD809),1),DATE(YEAR($AE809),MONTH($AE809),28)),0)</f>
      </c>
      <c r="AH809" s="18">
        <f>IFERROR(_xlfn.BETA.DIST(DATE(YEAR(AH$2),MONTH(AH$2),15),$AD$2,$AE$2,FALSE,DATE(YEAR($AD809),MONTH($AD809),1),DATE(YEAR($AE809),MONTH($AE809),28)),0)</f>
      </c>
      <c r="AI809" s="18">
        <f>IFERROR(_xlfn.BETA.DIST(DATE(YEAR(AI$2),MONTH(AI$2),15),$AD$2,$AE$2,FALSE,DATE(YEAR($AD809),MONTH($AD809),1),DATE(YEAR($AE809),MONTH($AE809),28)),0)</f>
      </c>
      <c r="AJ809" s="18">
        <f>IFERROR(_xlfn.BETA.DIST(DATE(YEAR(AJ$2),MONTH(AJ$2),15),$AD$2,$AE$2,FALSE,DATE(YEAR($AD809),MONTH($AD809),1),DATE(YEAR($AE809),MONTH($AE809),28)),0)</f>
      </c>
      <c r="AK809" s="18">
        <f>IFERROR(_xlfn.BETA.DIST(DATE(YEAR(AK$2),MONTH(AK$2),15),$AD$2,$AE$2,FALSE,DATE(YEAR($AD809),MONTH($AD809),1),DATE(YEAR($AE809),MONTH($AE809),28)),0)</f>
      </c>
      <c r="AL809" s="18">
        <f>IFERROR(_xlfn.BETA.DIST(DATE(YEAR(AL$2),MONTH(AL$2),15),$AD$2,$AE$2,FALSE,DATE(YEAR($AD809),MONTH($AD809),1),DATE(YEAR($AE809),MONTH($AE809),28)),0)</f>
      </c>
      <c r="AM809" s="18">
        <f>IFERROR(_xlfn.BETA.DIST(DATE(YEAR(AM$2),MONTH(AM$2),15),$AD$2,$AE$2,FALSE,DATE(YEAR($AD809),MONTH($AD809),1),DATE(YEAR($AE809),MONTH($AE809),28)),0)</f>
      </c>
      <c r="AN809" s="18">
        <f>IFERROR(_xlfn.BETA.DIST(DATE(YEAR(AN$2),MONTH(AN$2),15),$AD$2,$AE$2,FALSE,DATE(YEAR($AD809),MONTH($AD809),1),DATE(YEAR($AE809),MONTH($AE809),28)),0)</f>
      </c>
      <c r="AO809" s="18">
        <f>IFERROR(_xlfn.BETA.DIST(DATE(YEAR(AO$2),MONTH(AO$2),15),$AD$2,$AE$2,FALSE,DATE(YEAR($AD809),MONTH($AD809),1),DATE(YEAR($AE809),MONTH($AE809),28)),0)</f>
      </c>
      <c r="AP809" s="18">
        <f>IFERROR(_xlfn.BETA.DIST(DATE(YEAR(AP$2),MONTH(AP$2),15),$AD$2,$AE$2,FALSE,DATE(YEAR($AD809),MONTH($AD809),1),DATE(YEAR($AE809),MONTH($AE809),28)),0)</f>
      </c>
      <c r="AQ809" s="18">
        <f>IFERROR(_xlfn.BETA.DIST(DATE(YEAR(AQ$2),MONTH(AQ$2),15),$AD$2,$AE$2,FALSE,DATE(YEAR($AD809),MONTH($AD809),1),DATE(YEAR($AE809),MONTH($AE809),28)),0)</f>
      </c>
      <c r="AR809" s="18">
        <f>IFERROR(_xlfn.BETA.DIST(DATE(YEAR(AR$2),MONTH(AR$2),15),$AD$2,$AE$2,FALSE,DATE(YEAR($AD809),MONTH($AD809),1),DATE(YEAR($AE809),MONTH($AE809),28)),0)</f>
      </c>
      <c r="AS809" s="18">
        <f>IFERROR(_xlfn.BETA.DIST(DATE(YEAR(AS$2),MONTH(AS$2),15),$AD$2,$AE$2,FALSE,DATE(YEAR($AD809),MONTH($AD809),1),DATE(YEAR($AE809),MONTH($AE809),28)),0)</f>
      </c>
      <c r="AT809" s="18">
        <f>IFERROR(_xlfn.BETA.DIST(DATE(YEAR(AT$2),MONTH(AT$2),15),$AD$2,$AE$2,FALSE,DATE(YEAR($AD809),MONTH($AD809),1),DATE(YEAR($AE809),MONTH($AE809),28)),0)</f>
      </c>
      <c r="AU809" s="18">
        <f>IFERROR(_xlfn.BETA.DIST(DATE(YEAR(AU$2),MONTH(AU$2),15),$AD$2,$AE$2,FALSE,DATE(YEAR($AD809),MONTH($AD809),1),DATE(YEAR($AE809),MONTH($AE809),28)),0)</f>
      </c>
      <c r="AV809" s="18">
        <f>SUM(AG809:AU809)</f>
      </c>
      <c r="AW809" s="18">
        <f>IF(J809&lt;&gt;0,J809,IF($AV809=0,0,AG809/$AV809*$Z809))</f>
      </c>
      <c r="AX809" s="18">
        <f>IF(K809&lt;&gt;0,K809,IF($AV809=0,0,AH809/$AV809*$Z809))</f>
      </c>
      <c r="AY809" s="18">
        <f>IF(L809&lt;&gt;0,L809,IF($AV809=0,0,AI809/$AV809*$Z809))</f>
      </c>
      <c r="AZ809" s="18">
        <f>IF(M809&lt;&gt;0,M809,IF($AV809=0,0,AJ809/$AV809*$Z809))</f>
      </c>
      <c r="BA809" s="18">
        <f>IF(N809&lt;&gt;0,N809,IF($AV809=0,0,AK809/$AV809*$Z809))</f>
      </c>
      <c r="BB809" s="18">
        <f>IF(O809&lt;&gt;0,O809,IF($AV809=0,0,AL809/$AV809*$Z809))</f>
      </c>
      <c r="BC809" s="18">
        <f>IF(P809&lt;&gt;0,P809,IF($AV809=0,0,AM809/$AV809*$Z809))</f>
      </c>
      <c r="BD809" s="18">
        <f>IF(Q809&lt;&gt;0,Q809,IF($AV809=0,0,AN809/$AV809*$Z809))</f>
      </c>
      <c r="BE809" s="18">
        <f>IF(R809&lt;&gt;0,R809,IF($AV809=0,0,AO809/$AV809*$Z809))</f>
      </c>
      <c r="BF809" s="18">
        <f>IF(S809&lt;&gt;0,S809,IF($AV809=0,0,AP809/$AV809*$Z809))</f>
      </c>
      <c r="BG809" s="18">
        <f>IF(T809&lt;&gt;0,T809,IF($AV809=0,0,AQ809/$AV809*$Z809))</f>
      </c>
      <c r="BH809" s="18">
        <f>IF(U809&lt;&gt;0,U809,IF($AV809=0,0,AR809/$AV809*$Z809))</f>
      </c>
      <c r="BI809" s="18">
        <f>IF(V809&lt;&gt;0,V809,IF($AV809=0,0,AS809/$AV809*$Z809))</f>
      </c>
      <c r="BJ809" s="18">
        <f>IF(W809&lt;&gt;0,W809,IF($AV809=0,0,AT809/$AV809*$Z809))</f>
      </c>
      <c r="BK809" s="18">
        <f>IF(X809&lt;&gt;0,X809,IF($AV809=0,0,AU809/$AV809*$Z809))</f>
      </c>
      <c r="BL809" s="18">
        <f>SUM(AW809:BK809)</f>
      </c>
      <c r="BM809" s="17" t="str">
        <v/>
      </c>
    </row>
    <row r="810" outlineLevel="4">
      <c r="A810" s="5" t="str">
        <v>14.12.6</v>
      </c>
      <c r="B810" s="5" t="str">
        <v/>
      </c>
      <c r="C810" s="5" t="str">
        <v>BSKDGNGENGR05</v>
      </c>
      <c r="D810" s="5" t="str">
        <v>BSKDGNGENGR05</v>
      </c>
      <c r="E810" s="19">
        <f>IFERROR(_xlfn.XLOOKUP(F810,Assumptions!B:B,Assumptions!C:C),0)</f>
      </c>
      <c r="F810" s="5" t="str">
        <v>Advanced Payment</v>
      </c>
      <c r="G810" s="5" t="str">
        <v/>
      </c>
      <c r="H810" s="18">
        <f>G809*E810</f>
      </c>
      <c r="I810" s="18">
        <f>H810*(1-0)</f>
      </c>
      <c r="J810" s="18">
        <v>0</v>
      </c>
      <c r="K810" s="18">
        <v>0</v>
      </c>
      <c r="L810" s="18">
        <v>0</v>
      </c>
      <c r="M810" s="18">
        <v>0</v>
      </c>
      <c r="N810" s="18">
        <v>0</v>
      </c>
      <c r="O810" s="18">
        <v>0</v>
      </c>
      <c r="P810" s="18">
        <v>0</v>
      </c>
      <c r="Q810" s="18">
        <v>0</v>
      </c>
      <c r="R810" s="18">
        <v>0</v>
      </c>
      <c r="S810" s="18">
        <v>0</v>
      </c>
      <c r="T810" s="18">
        <v>0</v>
      </c>
      <c r="U810" s="18">
        <v>0</v>
      </c>
      <c r="V810" s="18">
        <v>0</v>
      </c>
      <c r="W810" s="18">
        <v>0</v>
      </c>
      <c r="X810" s="18">
        <v>0</v>
      </c>
      <c r="Y810" s="18">
        <f>SUM(J810:X810)</f>
      </c>
      <c r="Z810" s="18">
        <f>I810-Y810</f>
      </c>
      <c r="AA810" s="20">
        <v>46026</v>
      </c>
      <c r="AB810" s="20">
        <v>46026</v>
      </c>
      <c r="AC810" s="18">
        <f>IFERROR(_xlfn.XLOOKUP(F810,Assumptions!B:B,Assumptions!D:D),0)</f>
      </c>
      <c r="AD810" s="20">
        <f>AA810+AC810</f>
      </c>
      <c r="AE810" s="20">
        <f>AC810+AB810</f>
      </c>
      <c r="AF810" s="5" t="str">
        <v/>
      </c>
      <c r="AG810" s="18">
        <f>IFERROR(_xlfn.BETA.DIST(DATE(YEAR(AG$2),MONTH(AG$2),15),$AD$2,$AE$2,FALSE,DATE(YEAR($AD810),MONTH($AD810),1),DATE(YEAR($AE810),MONTH($AE810),28)),0)</f>
      </c>
      <c r="AH810" s="18">
        <f>IFERROR(_xlfn.BETA.DIST(DATE(YEAR(AH$2),MONTH(AH$2),15),$AD$2,$AE$2,FALSE,DATE(YEAR($AD810),MONTH($AD810),1),DATE(YEAR($AE810),MONTH($AE810),28)),0)</f>
      </c>
      <c r="AI810" s="18">
        <f>IFERROR(_xlfn.BETA.DIST(DATE(YEAR(AI$2),MONTH(AI$2),15),$AD$2,$AE$2,FALSE,DATE(YEAR($AD810),MONTH($AD810),1),DATE(YEAR($AE810),MONTH($AE810),28)),0)</f>
      </c>
      <c r="AJ810" s="18">
        <f>IFERROR(_xlfn.BETA.DIST(DATE(YEAR(AJ$2),MONTH(AJ$2),15),$AD$2,$AE$2,FALSE,DATE(YEAR($AD810),MONTH($AD810),1),DATE(YEAR($AE810),MONTH($AE810),28)),0)</f>
      </c>
      <c r="AK810" s="18">
        <f>IFERROR(_xlfn.BETA.DIST(DATE(YEAR(AK$2),MONTH(AK$2),15),$AD$2,$AE$2,FALSE,DATE(YEAR($AD810),MONTH($AD810),1),DATE(YEAR($AE810),MONTH($AE810),28)),0)</f>
      </c>
      <c r="AL810" s="18">
        <f>IFERROR(_xlfn.BETA.DIST(DATE(YEAR(AL$2),MONTH(AL$2),15),$AD$2,$AE$2,FALSE,DATE(YEAR($AD810),MONTH($AD810),1),DATE(YEAR($AE810),MONTH($AE810),28)),0)</f>
      </c>
      <c r="AM810" s="18">
        <f>IFERROR(_xlfn.BETA.DIST(DATE(YEAR(AM$2),MONTH(AM$2),15),$AD$2,$AE$2,FALSE,DATE(YEAR($AD810),MONTH($AD810),1),DATE(YEAR($AE810),MONTH($AE810),28)),0)</f>
      </c>
      <c r="AN810" s="18">
        <f>IFERROR(_xlfn.BETA.DIST(DATE(YEAR(AN$2),MONTH(AN$2),15),$AD$2,$AE$2,FALSE,DATE(YEAR($AD810),MONTH($AD810),1),DATE(YEAR($AE810),MONTH($AE810),28)),0)</f>
      </c>
      <c r="AO810" s="18">
        <f>IFERROR(_xlfn.BETA.DIST(DATE(YEAR(AO$2),MONTH(AO$2),15),$AD$2,$AE$2,FALSE,DATE(YEAR($AD810),MONTH($AD810),1),DATE(YEAR($AE810),MONTH($AE810),28)),0)</f>
      </c>
      <c r="AP810" s="18">
        <f>IFERROR(_xlfn.BETA.DIST(DATE(YEAR(AP$2),MONTH(AP$2),15),$AD$2,$AE$2,FALSE,DATE(YEAR($AD810),MONTH($AD810),1),DATE(YEAR($AE810),MONTH($AE810),28)),0)</f>
      </c>
      <c r="AQ810" s="18">
        <f>IFERROR(_xlfn.BETA.DIST(DATE(YEAR(AQ$2),MONTH(AQ$2),15),$AD$2,$AE$2,FALSE,DATE(YEAR($AD810),MONTH($AD810),1),DATE(YEAR($AE810),MONTH($AE810),28)),0)</f>
      </c>
      <c r="AR810" s="18">
        <f>IFERROR(_xlfn.BETA.DIST(DATE(YEAR(AR$2),MONTH(AR$2),15),$AD$2,$AE$2,FALSE,DATE(YEAR($AD810),MONTH($AD810),1),DATE(YEAR($AE810),MONTH($AE810),28)),0)</f>
      </c>
      <c r="AS810" s="18">
        <f>IFERROR(_xlfn.BETA.DIST(DATE(YEAR(AS$2),MONTH(AS$2),15),$AD$2,$AE$2,FALSE,DATE(YEAR($AD810),MONTH($AD810),1),DATE(YEAR($AE810),MONTH($AE810),28)),0)</f>
      </c>
      <c r="AT810" s="18">
        <f>IFERROR(_xlfn.BETA.DIST(DATE(YEAR(AT$2),MONTH(AT$2),15),$AD$2,$AE$2,FALSE,DATE(YEAR($AD810),MONTH($AD810),1),DATE(YEAR($AE810),MONTH($AE810),28)),0)</f>
      </c>
      <c r="AU810" s="18">
        <f>IFERROR(_xlfn.BETA.DIST(DATE(YEAR(AU$2),MONTH(AU$2),15),$AD$2,$AE$2,FALSE,DATE(YEAR($AD810),MONTH($AD810),1),DATE(YEAR($AE810),MONTH($AE810),28)),0)</f>
      </c>
      <c r="AV810" s="18">
        <f>SUM(AG810:AU810)</f>
      </c>
      <c r="AW810" s="18">
        <f>IF(J810&lt;&gt;0,J810,IF($AV810=0,0,AG810/$AV810*$Z810))</f>
      </c>
      <c r="AX810" s="18">
        <f>IF(K810&lt;&gt;0,K810,IF($AV810=0,0,AH810/$AV810*$Z810))</f>
      </c>
      <c r="AY810" s="18">
        <f>IF(L810&lt;&gt;0,L810,IF($AV810=0,0,AI810/$AV810*$Z810))</f>
      </c>
      <c r="AZ810" s="18">
        <f>IF(M810&lt;&gt;0,M810,IF($AV810=0,0,AJ810/$AV810*$Z810))</f>
      </c>
      <c r="BA810" s="18">
        <f>IF(N810&lt;&gt;0,N810,IF($AV810=0,0,AK810/$AV810*$Z810))</f>
      </c>
      <c r="BB810" s="18">
        <f>IF(O810&lt;&gt;0,O810,IF($AV810=0,0,AL810/$AV810*$Z810))</f>
      </c>
      <c r="BC810" s="18">
        <f>IF(P810&lt;&gt;0,P810,IF($AV810=0,0,AM810/$AV810*$Z810))</f>
      </c>
      <c r="BD810" s="18">
        <f>IF(Q810&lt;&gt;0,Q810,IF($AV810=0,0,AN810/$AV810*$Z810))</f>
      </c>
      <c r="BE810" s="18">
        <f>IF(R810&lt;&gt;0,R810,IF($AV810=0,0,AO810/$AV810*$Z810))</f>
      </c>
      <c r="BF810" s="18">
        <f>IF(S810&lt;&gt;0,S810,IF($AV810=0,0,AP810/$AV810*$Z810))</f>
      </c>
      <c r="BG810" s="18">
        <f>IF(T810&lt;&gt;0,T810,IF($AV810=0,0,AQ810/$AV810*$Z810))</f>
      </c>
      <c r="BH810" s="18">
        <f>IF(U810&lt;&gt;0,U810,IF($AV810=0,0,AR810/$AV810*$Z810))</f>
      </c>
      <c r="BI810" s="18">
        <f>IF(V810&lt;&gt;0,V810,IF($AV810=0,0,AS810/$AV810*$Z810))</f>
      </c>
      <c r="BJ810" s="18">
        <f>IF(W810&lt;&gt;0,W810,IF($AV810=0,0,AT810/$AV810*$Z810))</f>
      </c>
      <c r="BK810" s="18">
        <f>IF(X810&lt;&gt;0,X810,IF($AV810=0,0,AU810/$AV810*$Z810))</f>
      </c>
      <c r="BL810" s="18">
        <f>SUM(AW810:BK810)</f>
      </c>
      <c r="BM810" s="18">
        <f>I810-BL810</f>
      </c>
    </row>
    <row r="811" outlineLevel="4">
      <c r="A811" s="5" t="str">
        <v>14.12.6</v>
      </c>
      <c r="B811" s="5" t="str">
        <v/>
      </c>
      <c r="C811" s="5" t="str">
        <v>BSPRELGENTL07</v>
      </c>
      <c r="D811" s="5" t="str">
        <v>BSPRELGENTL07</v>
      </c>
      <c r="E811" s="19">
        <f>IFERROR(_xlfn.XLOOKUP(F811,Assumptions!B:B,Assumptions!C:C),0)</f>
      </c>
      <c r="F811" s="5" t="str">
        <v>Site Delivery USD</v>
      </c>
      <c r="G811" s="5" t="str">
        <v/>
      </c>
      <c r="H811" s="18">
        <f>G809*E811</f>
      </c>
      <c r="I811" s="18">
        <f>H811*(1-0)</f>
      </c>
      <c r="J811" s="18">
        <v>0</v>
      </c>
      <c r="K811" s="18">
        <v>0</v>
      </c>
      <c r="L811" s="18">
        <v>0</v>
      </c>
      <c r="M811" s="18">
        <v>0</v>
      </c>
      <c r="N811" s="18">
        <v>0</v>
      </c>
      <c r="O811" s="18">
        <v>0</v>
      </c>
      <c r="P811" s="18">
        <v>0</v>
      </c>
      <c r="Q811" s="18">
        <v>0</v>
      </c>
      <c r="R811" s="18">
        <v>0</v>
      </c>
      <c r="S811" s="18">
        <v>0</v>
      </c>
      <c r="T811" s="18">
        <v>0</v>
      </c>
      <c r="U811" s="18">
        <v>0</v>
      </c>
      <c r="V811" s="18">
        <v>0</v>
      </c>
      <c r="W811" s="18">
        <v>0</v>
      </c>
      <c r="X811" s="18">
        <v>0</v>
      </c>
      <c r="Y811" s="18">
        <f>SUM(J811:X811)</f>
      </c>
      <c r="Z811" s="18">
        <f>I811-Y811</f>
      </c>
      <c r="AA811" s="20">
        <v>46347</v>
      </c>
      <c r="AB811" s="20">
        <v>46347</v>
      </c>
      <c r="AC811" s="18">
        <f>IFERROR(_xlfn.XLOOKUP(F811,Assumptions!B:B,Assumptions!D:D),0)</f>
      </c>
      <c r="AD811" s="20">
        <f>AA811+AC811</f>
      </c>
      <c r="AE811" s="20">
        <f>AC811+AB811</f>
      </c>
      <c r="AF811" s="5" t="str">
        <v/>
      </c>
      <c r="AG811" s="18">
        <f>IFERROR(_xlfn.BETA.DIST(DATE(YEAR(AG$2),MONTH(AG$2),15),$AD$2,$AE$2,FALSE,DATE(YEAR($AD811),MONTH($AD811),1),DATE(YEAR($AE811),MONTH($AE811),28)),0)</f>
      </c>
      <c r="AH811" s="18">
        <f>IFERROR(_xlfn.BETA.DIST(DATE(YEAR(AH$2),MONTH(AH$2),15),$AD$2,$AE$2,FALSE,DATE(YEAR($AD811),MONTH($AD811),1),DATE(YEAR($AE811),MONTH($AE811),28)),0)</f>
      </c>
      <c r="AI811" s="18">
        <f>IFERROR(_xlfn.BETA.DIST(DATE(YEAR(AI$2),MONTH(AI$2),15),$AD$2,$AE$2,FALSE,DATE(YEAR($AD811),MONTH($AD811),1),DATE(YEAR($AE811),MONTH($AE811),28)),0)</f>
      </c>
      <c r="AJ811" s="18">
        <f>IFERROR(_xlfn.BETA.DIST(DATE(YEAR(AJ$2),MONTH(AJ$2),15),$AD$2,$AE$2,FALSE,DATE(YEAR($AD811),MONTH($AD811),1),DATE(YEAR($AE811),MONTH($AE811),28)),0)</f>
      </c>
      <c r="AK811" s="18">
        <f>IFERROR(_xlfn.BETA.DIST(DATE(YEAR(AK$2),MONTH(AK$2),15),$AD$2,$AE$2,FALSE,DATE(YEAR($AD811),MONTH($AD811),1),DATE(YEAR($AE811),MONTH($AE811),28)),0)</f>
      </c>
      <c r="AL811" s="18">
        <f>IFERROR(_xlfn.BETA.DIST(DATE(YEAR(AL$2),MONTH(AL$2),15),$AD$2,$AE$2,FALSE,DATE(YEAR($AD811),MONTH($AD811),1),DATE(YEAR($AE811),MONTH($AE811),28)),0)</f>
      </c>
      <c r="AM811" s="18">
        <f>IFERROR(_xlfn.BETA.DIST(DATE(YEAR(AM$2),MONTH(AM$2),15),$AD$2,$AE$2,FALSE,DATE(YEAR($AD811),MONTH($AD811),1),DATE(YEAR($AE811),MONTH($AE811),28)),0)</f>
      </c>
      <c r="AN811" s="18">
        <f>IFERROR(_xlfn.BETA.DIST(DATE(YEAR(AN$2),MONTH(AN$2),15),$AD$2,$AE$2,FALSE,DATE(YEAR($AD811),MONTH($AD811),1),DATE(YEAR($AE811),MONTH($AE811),28)),0)</f>
      </c>
      <c r="AO811" s="18">
        <f>IFERROR(_xlfn.BETA.DIST(DATE(YEAR(AO$2),MONTH(AO$2),15),$AD$2,$AE$2,FALSE,DATE(YEAR($AD811),MONTH($AD811),1),DATE(YEAR($AE811),MONTH($AE811),28)),0)</f>
      </c>
      <c r="AP811" s="18">
        <f>IFERROR(_xlfn.BETA.DIST(DATE(YEAR(AP$2),MONTH(AP$2),15),$AD$2,$AE$2,FALSE,DATE(YEAR($AD811),MONTH($AD811),1),DATE(YEAR($AE811),MONTH($AE811),28)),0)</f>
      </c>
      <c r="AQ811" s="18">
        <f>IFERROR(_xlfn.BETA.DIST(DATE(YEAR(AQ$2),MONTH(AQ$2),15),$AD$2,$AE$2,FALSE,DATE(YEAR($AD811),MONTH($AD811),1),DATE(YEAR($AE811),MONTH($AE811),28)),0)</f>
      </c>
      <c r="AR811" s="18">
        <f>IFERROR(_xlfn.BETA.DIST(DATE(YEAR(AR$2),MONTH(AR$2),15),$AD$2,$AE$2,FALSE,DATE(YEAR($AD811),MONTH($AD811),1),DATE(YEAR($AE811),MONTH($AE811),28)),0)</f>
      </c>
      <c r="AS811" s="18">
        <f>IFERROR(_xlfn.BETA.DIST(DATE(YEAR(AS$2),MONTH(AS$2),15),$AD$2,$AE$2,FALSE,DATE(YEAR($AD811),MONTH($AD811),1),DATE(YEAR($AE811),MONTH($AE811),28)),0)</f>
      </c>
      <c r="AT811" s="18">
        <f>IFERROR(_xlfn.BETA.DIST(DATE(YEAR(AT$2),MONTH(AT$2),15),$AD$2,$AE$2,FALSE,DATE(YEAR($AD811),MONTH($AD811),1),DATE(YEAR($AE811),MONTH($AE811),28)),0)</f>
      </c>
      <c r="AU811" s="18">
        <f>IFERROR(_xlfn.BETA.DIST(DATE(YEAR(AU$2),MONTH(AU$2),15),$AD$2,$AE$2,FALSE,DATE(YEAR($AD811),MONTH($AD811),1),DATE(YEAR($AE811),MONTH($AE811),28)),0)</f>
      </c>
      <c r="AV811" s="18">
        <f>SUM(AG811:AU811)</f>
      </c>
      <c r="AW811" s="18">
        <f>IF(J811&lt;&gt;0,J811,IF($AV811=0,0,AG811/$AV811*$Z811))</f>
      </c>
      <c r="AX811" s="18">
        <f>IF(K811&lt;&gt;0,K811,IF($AV811=0,0,AH811/$AV811*$Z811))</f>
      </c>
      <c r="AY811" s="18">
        <f>IF(L811&lt;&gt;0,L811,IF($AV811=0,0,AI811/$AV811*$Z811))</f>
      </c>
      <c r="AZ811" s="18">
        <f>IF(M811&lt;&gt;0,M811,IF($AV811=0,0,AJ811/$AV811*$Z811))</f>
      </c>
      <c r="BA811" s="18">
        <f>IF(N811&lt;&gt;0,N811,IF($AV811=0,0,AK811/$AV811*$Z811))</f>
      </c>
      <c r="BB811" s="18">
        <f>IF(O811&lt;&gt;0,O811,IF($AV811=0,0,AL811/$AV811*$Z811))</f>
      </c>
      <c r="BC811" s="18">
        <f>IF(P811&lt;&gt;0,P811,IF($AV811=0,0,AM811/$AV811*$Z811))</f>
      </c>
      <c r="BD811" s="18">
        <f>IF(Q811&lt;&gt;0,Q811,IF($AV811=0,0,AN811/$AV811*$Z811))</f>
      </c>
      <c r="BE811" s="18">
        <f>IF(R811&lt;&gt;0,R811,IF($AV811=0,0,AO811/$AV811*$Z811))</f>
      </c>
      <c r="BF811" s="18">
        <f>IF(S811&lt;&gt;0,S811,IF($AV811=0,0,AP811/$AV811*$Z811))</f>
      </c>
      <c r="BG811" s="18">
        <f>IF(T811&lt;&gt;0,T811,IF($AV811=0,0,AQ811/$AV811*$Z811))</f>
      </c>
      <c r="BH811" s="18">
        <f>IF(U811&lt;&gt;0,U811,IF($AV811=0,0,AR811/$AV811*$Z811))</f>
      </c>
      <c r="BI811" s="18">
        <f>IF(V811&lt;&gt;0,V811,IF($AV811=0,0,AS811/$AV811*$Z811))</f>
      </c>
      <c r="BJ811" s="18">
        <f>IF(W811&lt;&gt;0,W811,IF($AV811=0,0,AT811/$AV811*$Z811))</f>
      </c>
      <c r="BK811" s="18">
        <f>IF(X811&lt;&gt;0,X811,IF($AV811=0,0,AU811/$AV811*$Z811))</f>
      </c>
      <c r="BL811" s="18">
        <f>SUM(AW811:BK811)</f>
      </c>
      <c r="BM811" s="18">
        <f>I811-BL811</f>
      </c>
    </row>
    <row r="812" outlineLevel="4">
      <c r="A812" s="5" t="str">
        <v>14.12.6</v>
      </c>
      <c r="B812" s="5" t="str">
        <v/>
      </c>
      <c r="C812" s="5" t="str">
        <v>BSKDGNGENGR07</v>
      </c>
      <c r="D812" s="5" t="str">
        <v>BSKDGNGENGR07</v>
      </c>
      <c r="E812" s="19">
        <f>IFERROR(_xlfn.XLOOKUP(F812,Assumptions!B:B,Assumptions!C:C),0)</f>
      </c>
      <c r="F812" s="5" t="str">
        <v>Retention</v>
      </c>
      <c r="G812" s="5" t="str">
        <v/>
      </c>
      <c r="H812" s="18">
        <f>G809*E812</f>
      </c>
      <c r="I812" s="18">
        <f>H812*(1-0)</f>
      </c>
      <c r="J812" s="18">
        <v>0</v>
      </c>
      <c r="K812" s="18">
        <v>0</v>
      </c>
      <c r="L812" s="18">
        <v>0</v>
      </c>
      <c r="M812" s="18">
        <v>0</v>
      </c>
      <c r="N812" s="18">
        <v>0</v>
      </c>
      <c r="O812" s="18">
        <v>0</v>
      </c>
      <c r="P812" s="18">
        <v>0</v>
      </c>
      <c r="Q812" s="18">
        <v>0</v>
      </c>
      <c r="R812" s="18">
        <v>0</v>
      </c>
      <c r="S812" s="18">
        <v>0</v>
      </c>
      <c r="T812" s="18">
        <v>0</v>
      </c>
      <c r="U812" s="18">
        <v>0</v>
      </c>
      <c r="V812" s="18">
        <v>0</v>
      </c>
      <c r="W812" s="18">
        <v>0</v>
      </c>
      <c r="X812" s="18">
        <v>0</v>
      </c>
      <c r="Y812" s="18">
        <f>SUM(J812:X812)</f>
      </c>
      <c r="Z812" s="18">
        <f>I812-Y812</f>
      </c>
      <c r="AA812" s="20">
        <v>46483</v>
      </c>
      <c r="AB812" s="20">
        <v>46483</v>
      </c>
      <c r="AC812" s="18">
        <f>IFERROR(_xlfn.XLOOKUP(F812,Assumptions!B:B,Assumptions!D:D),0)</f>
      </c>
      <c r="AD812" s="20">
        <f>AA812+AC812</f>
      </c>
      <c r="AE812" s="20">
        <f>AC812+AB812</f>
      </c>
      <c r="AF812" s="5" t="str">
        <v/>
      </c>
      <c r="AG812" s="18">
        <f>IFERROR(_xlfn.BETA.DIST(DATE(YEAR(AG$2),MONTH(AG$2),15),$AD$2,$AE$2,FALSE,DATE(YEAR($AD812),MONTH($AD812),1),DATE(YEAR($AE812),MONTH($AE812),28)),0)</f>
      </c>
      <c r="AH812" s="18">
        <f>IFERROR(_xlfn.BETA.DIST(DATE(YEAR(AH$2),MONTH(AH$2),15),$AD$2,$AE$2,FALSE,DATE(YEAR($AD812),MONTH($AD812),1),DATE(YEAR($AE812),MONTH($AE812),28)),0)</f>
      </c>
      <c r="AI812" s="18">
        <f>IFERROR(_xlfn.BETA.DIST(DATE(YEAR(AI$2),MONTH(AI$2),15),$AD$2,$AE$2,FALSE,DATE(YEAR($AD812),MONTH($AD812),1),DATE(YEAR($AE812),MONTH($AE812),28)),0)</f>
      </c>
      <c r="AJ812" s="18">
        <f>IFERROR(_xlfn.BETA.DIST(DATE(YEAR(AJ$2),MONTH(AJ$2),15),$AD$2,$AE$2,FALSE,DATE(YEAR($AD812),MONTH($AD812),1),DATE(YEAR($AE812),MONTH($AE812),28)),0)</f>
      </c>
      <c r="AK812" s="18">
        <f>IFERROR(_xlfn.BETA.DIST(DATE(YEAR(AK$2),MONTH(AK$2),15),$AD$2,$AE$2,FALSE,DATE(YEAR($AD812),MONTH($AD812),1),DATE(YEAR($AE812),MONTH($AE812),28)),0)</f>
      </c>
      <c r="AL812" s="18">
        <f>IFERROR(_xlfn.BETA.DIST(DATE(YEAR(AL$2),MONTH(AL$2),15),$AD$2,$AE$2,FALSE,DATE(YEAR($AD812),MONTH($AD812),1),DATE(YEAR($AE812),MONTH($AE812),28)),0)</f>
      </c>
      <c r="AM812" s="18">
        <f>IFERROR(_xlfn.BETA.DIST(DATE(YEAR(AM$2),MONTH(AM$2),15),$AD$2,$AE$2,FALSE,DATE(YEAR($AD812),MONTH($AD812),1),DATE(YEAR($AE812),MONTH($AE812),28)),0)</f>
      </c>
      <c r="AN812" s="18">
        <f>IFERROR(_xlfn.BETA.DIST(DATE(YEAR(AN$2),MONTH(AN$2),15),$AD$2,$AE$2,FALSE,DATE(YEAR($AD812),MONTH($AD812),1),DATE(YEAR($AE812),MONTH($AE812),28)),0)</f>
      </c>
      <c r="AO812" s="18">
        <f>IFERROR(_xlfn.BETA.DIST(DATE(YEAR(AO$2),MONTH(AO$2),15),$AD$2,$AE$2,FALSE,DATE(YEAR($AD812),MONTH($AD812),1),DATE(YEAR($AE812),MONTH($AE812),28)),0)</f>
      </c>
      <c r="AP812" s="18">
        <f>IFERROR(_xlfn.BETA.DIST(DATE(YEAR(AP$2),MONTH(AP$2),15),$AD$2,$AE$2,FALSE,DATE(YEAR($AD812),MONTH($AD812),1),DATE(YEAR($AE812),MONTH($AE812),28)),0)</f>
      </c>
      <c r="AQ812" s="18">
        <f>IFERROR(_xlfn.BETA.DIST(DATE(YEAR(AQ$2),MONTH(AQ$2),15),$AD$2,$AE$2,FALSE,DATE(YEAR($AD812),MONTH($AD812),1),DATE(YEAR($AE812),MONTH($AE812),28)),0)</f>
      </c>
      <c r="AR812" s="18">
        <f>IFERROR(_xlfn.BETA.DIST(DATE(YEAR(AR$2),MONTH(AR$2),15),$AD$2,$AE$2,FALSE,DATE(YEAR($AD812),MONTH($AD812),1),DATE(YEAR($AE812),MONTH($AE812),28)),0)</f>
      </c>
      <c r="AS812" s="18">
        <f>IFERROR(_xlfn.BETA.DIST(DATE(YEAR(AS$2),MONTH(AS$2),15),$AD$2,$AE$2,FALSE,DATE(YEAR($AD812),MONTH($AD812),1),DATE(YEAR($AE812),MONTH($AE812),28)),0)</f>
      </c>
      <c r="AT812" s="18">
        <f>IFERROR(_xlfn.BETA.DIST(DATE(YEAR(AT$2),MONTH(AT$2),15),$AD$2,$AE$2,FALSE,DATE(YEAR($AD812),MONTH($AD812),1),DATE(YEAR($AE812),MONTH($AE812),28)),0)</f>
      </c>
      <c r="AU812" s="18">
        <f>IFERROR(_xlfn.BETA.DIST(DATE(YEAR(AU$2),MONTH(AU$2),15),$AD$2,$AE$2,FALSE,DATE(YEAR($AD812),MONTH($AD812),1),DATE(YEAR($AE812),MONTH($AE812),28)),0)</f>
      </c>
      <c r="AV812" s="18">
        <f>SUM(AG812:AU812)</f>
      </c>
      <c r="AW812" s="18">
        <f>IF(J812&lt;&gt;0,J812,IF($AV812=0,0,AG812/$AV812*$Z812))</f>
      </c>
      <c r="AX812" s="18">
        <f>IF(K812&lt;&gt;0,K812,IF($AV812=0,0,AH812/$AV812*$Z812))</f>
      </c>
      <c r="AY812" s="18">
        <f>IF(L812&lt;&gt;0,L812,IF($AV812=0,0,AI812/$AV812*$Z812))</f>
      </c>
      <c r="AZ812" s="18">
        <f>IF(M812&lt;&gt;0,M812,IF($AV812=0,0,AJ812/$AV812*$Z812))</f>
      </c>
      <c r="BA812" s="18">
        <f>IF(N812&lt;&gt;0,N812,IF($AV812=0,0,AK812/$AV812*$Z812))</f>
      </c>
      <c r="BB812" s="18">
        <f>IF(O812&lt;&gt;0,O812,IF($AV812=0,0,AL812/$AV812*$Z812))</f>
      </c>
      <c r="BC812" s="18">
        <f>IF(P812&lt;&gt;0,P812,IF($AV812=0,0,AM812/$AV812*$Z812))</f>
      </c>
      <c r="BD812" s="18">
        <f>IF(Q812&lt;&gt;0,Q812,IF($AV812=0,0,AN812/$AV812*$Z812))</f>
      </c>
      <c r="BE812" s="18">
        <f>IF(R812&lt;&gt;0,R812,IF($AV812=0,0,AO812/$AV812*$Z812))</f>
      </c>
      <c r="BF812" s="18">
        <f>IF(S812&lt;&gt;0,S812,IF($AV812=0,0,AP812/$AV812*$Z812))</f>
      </c>
      <c r="BG812" s="18">
        <f>IF(T812&lt;&gt;0,T812,IF($AV812=0,0,AQ812/$AV812*$Z812))</f>
      </c>
      <c r="BH812" s="18">
        <f>IF(U812&lt;&gt;0,U812,IF($AV812=0,0,AR812/$AV812*$Z812))</f>
      </c>
      <c r="BI812" s="18">
        <f>IF(V812&lt;&gt;0,V812,IF($AV812=0,0,AS812/$AV812*$Z812))</f>
      </c>
      <c r="BJ812" s="18">
        <f>IF(W812&lt;&gt;0,W812,IF($AV812=0,0,AT812/$AV812*$Z812))</f>
      </c>
      <c r="BK812" s="18">
        <f>IF(X812&lt;&gt;0,X812,IF($AV812=0,0,AU812/$AV812*$Z812))</f>
      </c>
      <c r="BL812" s="18">
        <f>SUM(AW812:BK812)</f>
      </c>
      <c r="BM812" s="18">
        <f>I812-BL812</f>
      </c>
    </row>
    <row r="813" outlineLevel="1">
      <c r="A813" s="13" t="str">
        <v/>
      </c>
      <c r="B813" s="13" t="str">
        <v/>
      </c>
      <c r="C813" s="13" t="str">
        <v/>
      </c>
      <c r="D813" s="13" t="str">
        <v/>
      </c>
      <c r="E813" s="13" t="str">
        <v>Special Tools</v>
      </c>
      <c r="F813" s="13" t="str">
        <v/>
      </c>
      <c r="G813" s="13">
        <f>SUM(G814,G823,G828)</f>
      </c>
      <c r="H813" s="13" t="str">
        <v/>
      </c>
      <c r="I813" s="13" t="str">
        <v/>
      </c>
      <c r="J813" s="13" t="str">
        <v/>
      </c>
      <c r="K813" s="13" t="str">
        <v/>
      </c>
      <c r="L813" s="13" t="str">
        <v/>
      </c>
      <c r="M813" s="13" t="str">
        <v/>
      </c>
      <c r="N813" s="13" t="str">
        <v/>
      </c>
      <c r="O813" s="13" t="str">
        <v/>
      </c>
      <c r="P813" s="13" t="str">
        <v/>
      </c>
      <c r="Q813" s="13" t="str">
        <v/>
      </c>
      <c r="R813" s="13" t="str">
        <v/>
      </c>
      <c r="S813" s="13" t="str">
        <v/>
      </c>
      <c r="T813" s="13" t="str">
        <v/>
      </c>
      <c r="U813" s="13" t="str">
        <v/>
      </c>
      <c r="V813" s="13" t="str">
        <v/>
      </c>
      <c r="W813" s="13" t="str">
        <v/>
      </c>
      <c r="X813" s="13" t="str">
        <v/>
      </c>
      <c r="Y813" s="13" t="str">
        <v/>
      </c>
      <c r="Z813" s="13" t="str">
        <v/>
      </c>
      <c r="AA813" s="13" t="str">
        <v/>
      </c>
      <c r="AB813" s="13" t="str">
        <v/>
      </c>
      <c r="AC813" s="13" t="str">
        <v/>
      </c>
      <c r="AD813" s="13" t="str">
        <v/>
      </c>
      <c r="AE813" s="13" t="str">
        <v/>
      </c>
      <c r="AF813" s="5" t="str">
        <v/>
      </c>
      <c r="AG813" s="13" t="str">
        <v/>
      </c>
      <c r="AH813" s="13" t="str">
        <v/>
      </c>
      <c r="AI813" s="13" t="str">
        <v/>
      </c>
      <c r="AJ813" s="13" t="str">
        <v/>
      </c>
      <c r="AK813" s="13" t="str">
        <v/>
      </c>
      <c r="AL813" s="13" t="str">
        <v/>
      </c>
      <c r="AM813" s="13" t="str">
        <v/>
      </c>
      <c r="AN813" s="13" t="str">
        <v/>
      </c>
      <c r="AO813" s="13" t="str">
        <v/>
      </c>
      <c r="AP813" s="13" t="str">
        <v/>
      </c>
      <c r="AQ813" s="13" t="str">
        <v/>
      </c>
      <c r="AR813" s="13" t="str">
        <v/>
      </c>
      <c r="AS813" s="13" t="str">
        <v/>
      </c>
      <c r="AT813" s="13" t="str">
        <v/>
      </c>
      <c r="AU813" s="13" t="str">
        <v/>
      </c>
      <c r="AV813" s="13" t="str">
        <v/>
      </c>
      <c r="AW813" s="13" t="str">
        <v/>
      </c>
      <c r="AX813" s="13" t="str">
        <v/>
      </c>
      <c r="AY813" s="13" t="str">
        <v/>
      </c>
      <c r="AZ813" s="13" t="str">
        <v/>
      </c>
      <c r="BA813" s="13" t="str">
        <v/>
      </c>
      <c r="BB813" s="13" t="str">
        <v/>
      </c>
      <c r="BC813" s="13" t="str">
        <v/>
      </c>
      <c r="BD813" s="13" t="str">
        <v/>
      </c>
      <c r="BE813" s="13" t="str">
        <v/>
      </c>
      <c r="BF813" s="13" t="str">
        <v/>
      </c>
      <c r="BG813" s="13" t="str">
        <v/>
      </c>
      <c r="BH813" s="13" t="str">
        <v/>
      </c>
      <c r="BI813" s="13" t="str">
        <v/>
      </c>
      <c r="BJ813" s="13" t="str">
        <v/>
      </c>
      <c r="BK813" s="13" t="str">
        <v/>
      </c>
      <c r="BL813" s="13" t="str">
        <v/>
      </c>
      <c r="BM813" s="13" t="str">
        <v/>
      </c>
    </row>
    <row r="814" outlineLevel="2">
      <c r="A814" s="15" t="str">
        <v/>
      </c>
      <c r="B814" s="15" t="str">
        <v/>
      </c>
      <c r="C814" s="15" t="str">
        <v/>
      </c>
      <c r="D814" s="15" t="str">
        <v/>
      </c>
      <c r="E814" s="15" t="str">
        <v/>
      </c>
      <c r="F814" s="15" t="str">
        <v>GIS - 220KV</v>
      </c>
      <c r="G814" s="15">
        <v>23876.44</v>
      </c>
      <c r="H814" s="15" t="str">
        <v/>
      </c>
      <c r="I814" s="15" t="str">
        <v/>
      </c>
      <c r="J814" s="15" t="str">
        <v/>
      </c>
      <c r="K814" s="15" t="str">
        <v/>
      </c>
      <c r="L814" s="15" t="str">
        <v/>
      </c>
      <c r="M814" s="15" t="str">
        <v/>
      </c>
      <c r="N814" s="15" t="str">
        <v/>
      </c>
      <c r="O814" s="15" t="str">
        <v/>
      </c>
      <c r="P814" s="15" t="str">
        <v/>
      </c>
      <c r="Q814" s="15" t="str">
        <v/>
      </c>
      <c r="R814" s="15" t="str">
        <v/>
      </c>
      <c r="S814" s="15" t="str">
        <v/>
      </c>
      <c r="T814" s="15" t="str">
        <v/>
      </c>
      <c r="U814" s="15" t="str">
        <v/>
      </c>
      <c r="V814" s="15" t="str">
        <v/>
      </c>
      <c r="W814" s="15" t="str">
        <v/>
      </c>
      <c r="X814" s="15" t="str">
        <v/>
      </c>
      <c r="Y814" s="15" t="str">
        <v/>
      </c>
      <c r="Z814" s="15" t="str">
        <v/>
      </c>
      <c r="AA814" s="15" t="str">
        <v/>
      </c>
      <c r="AB814" s="15" t="str">
        <v/>
      </c>
      <c r="AC814" s="15" t="str">
        <v/>
      </c>
      <c r="AD814" s="15" t="str">
        <v/>
      </c>
      <c r="AE814" s="15" t="str">
        <v/>
      </c>
      <c r="AF814" s="5" t="str">
        <v/>
      </c>
      <c r="AG814" s="15" t="str">
        <v/>
      </c>
      <c r="AH814" s="15" t="str">
        <v/>
      </c>
      <c r="AI814" s="15" t="str">
        <v/>
      </c>
      <c r="AJ814" s="15" t="str">
        <v/>
      </c>
      <c r="AK814" s="15" t="str">
        <v/>
      </c>
      <c r="AL814" s="15" t="str">
        <v/>
      </c>
      <c r="AM814" s="15" t="str">
        <v/>
      </c>
      <c r="AN814" s="15" t="str">
        <v/>
      </c>
      <c r="AO814" s="15" t="str">
        <v/>
      </c>
      <c r="AP814" s="15" t="str">
        <v/>
      </c>
      <c r="AQ814" s="15" t="str">
        <v/>
      </c>
      <c r="AR814" s="15" t="str">
        <v/>
      </c>
      <c r="AS814" s="15" t="str">
        <v/>
      </c>
      <c r="AT814" s="15" t="str">
        <v/>
      </c>
      <c r="AU814" s="15" t="str">
        <v/>
      </c>
      <c r="AV814" s="15" t="str">
        <v/>
      </c>
      <c r="AW814" s="15" t="str">
        <v/>
      </c>
      <c r="AX814" s="15" t="str">
        <v/>
      </c>
      <c r="AY814" s="15" t="str">
        <v/>
      </c>
      <c r="AZ814" s="15" t="str">
        <v/>
      </c>
      <c r="BA814" s="15" t="str">
        <v/>
      </c>
      <c r="BB814" s="15" t="str">
        <v/>
      </c>
      <c r="BC814" s="15" t="str">
        <v/>
      </c>
      <c r="BD814" s="15" t="str">
        <v/>
      </c>
      <c r="BE814" s="15" t="str">
        <v/>
      </c>
      <c r="BF814" s="15" t="str">
        <v/>
      </c>
      <c r="BG814" s="15" t="str">
        <v/>
      </c>
      <c r="BH814" s="15" t="str">
        <v/>
      </c>
      <c r="BI814" s="15" t="str">
        <v/>
      </c>
      <c r="BJ814" s="15" t="str">
        <v/>
      </c>
      <c r="BK814" s="15" t="str">
        <v/>
      </c>
      <c r="BL814" s="15" t="str">
        <v/>
      </c>
      <c r="BM814" s="15" t="str">
        <v/>
      </c>
    </row>
    <row r="815" outlineLevel="3">
      <c r="A815" s="17" t="str">
        <v>15.1</v>
      </c>
      <c r="B815" s="17" t="str">
        <v/>
      </c>
      <c r="C815" s="17" t="str">
        <v/>
      </c>
      <c r="D815" s="17" t="str">
        <v/>
      </c>
      <c r="E815" s="17" t="str">
        <v>15.1</v>
      </c>
      <c r="F815" s="17" t="str">
        <v>SF6 gas handling trolley suitable for the compartments and CBs of the supplied 220 kV &amp; 66 kV GIS, complete with all accessories such as hoses, valves manometers, storage tank (capacity of not less than 100 kg and 0.5 m bar vacuum), etc., for filling, evacuation, discharge, storing, regeneration, etc.</v>
      </c>
      <c r="G815" s="17">
        <v>20319.12</v>
      </c>
      <c r="H815" s="17" t="str">
        <v/>
      </c>
      <c r="I815" s="17" t="str">
        <v/>
      </c>
      <c r="J815" s="17" t="str">
        <v/>
      </c>
      <c r="K815" s="17" t="str">
        <v/>
      </c>
      <c r="L815" s="17" t="str">
        <v/>
      </c>
      <c r="M815" s="17" t="str">
        <v/>
      </c>
      <c r="N815" s="17" t="str">
        <v/>
      </c>
      <c r="O815" s="17" t="str">
        <v/>
      </c>
      <c r="P815" s="17" t="str">
        <v/>
      </c>
      <c r="Q815" s="17" t="str">
        <v/>
      </c>
      <c r="R815" s="17" t="str">
        <v/>
      </c>
      <c r="S815" s="17" t="str">
        <v/>
      </c>
      <c r="T815" s="17" t="str">
        <v/>
      </c>
      <c r="U815" s="17" t="str">
        <v/>
      </c>
      <c r="V815" s="17" t="str">
        <v/>
      </c>
      <c r="W815" s="17" t="str">
        <v/>
      </c>
      <c r="X815" s="17" t="str">
        <v/>
      </c>
      <c r="Y815" s="17" t="str">
        <v/>
      </c>
      <c r="Z815" s="17" t="str">
        <v/>
      </c>
      <c r="AA815" s="17" t="str">
        <v/>
      </c>
      <c r="AB815" s="17" t="str">
        <v/>
      </c>
      <c r="AC815" s="17" t="str">
        <v/>
      </c>
      <c r="AD815" s="17" t="str">
        <v/>
      </c>
      <c r="AE815" s="17" t="str">
        <v/>
      </c>
      <c r="AF815" s="5" t="str">
        <v/>
      </c>
      <c r="AG815" s="18">
        <f>IFERROR(_xlfn.BETA.DIST(DATE(YEAR(AG$2),MONTH(AG$2),15),$AD$2,$AE$2,FALSE,DATE(YEAR($AD815),MONTH($AD815),1),DATE(YEAR($AE815),MONTH($AE815),28)),0)</f>
      </c>
      <c r="AH815" s="18">
        <f>IFERROR(_xlfn.BETA.DIST(DATE(YEAR(AH$2),MONTH(AH$2),15),$AD$2,$AE$2,FALSE,DATE(YEAR($AD815),MONTH($AD815),1),DATE(YEAR($AE815),MONTH($AE815),28)),0)</f>
      </c>
      <c r="AI815" s="18">
        <f>IFERROR(_xlfn.BETA.DIST(DATE(YEAR(AI$2),MONTH(AI$2),15),$AD$2,$AE$2,FALSE,DATE(YEAR($AD815),MONTH($AD815),1),DATE(YEAR($AE815),MONTH($AE815),28)),0)</f>
      </c>
      <c r="AJ815" s="18">
        <f>IFERROR(_xlfn.BETA.DIST(DATE(YEAR(AJ$2),MONTH(AJ$2),15),$AD$2,$AE$2,FALSE,DATE(YEAR($AD815),MONTH($AD815),1),DATE(YEAR($AE815),MONTH($AE815),28)),0)</f>
      </c>
      <c r="AK815" s="18">
        <f>IFERROR(_xlfn.BETA.DIST(DATE(YEAR(AK$2),MONTH(AK$2),15),$AD$2,$AE$2,FALSE,DATE(YEAR($AD815),MONTH($AD815),1),DATE(YEAR($AE815),MONTH($AE815),28)),0)</f>
      </c>
      <c r="AL815" s="18">
        <f>IFERROR(_xlfn.BETA.DIST(DATE(YEAR(AL$2),MONTH(AL$2),15),$AD$2,$AE$2,FALSE,DATE(YEAR($AD815),MONTH($AD815),1),DATE(YEAR($AE815),MONTH($AE815),28)),0)</f>
      </c>
      <c r="AM815" s="18">
        <f>IFERROR(_xlfn.BETA.DIST(DATE(YEAR(AM$2),MONTH(AM$2),15),$AD$2,$AE$2,FALSE,DATE(YEAR($AD815),MONTH($AD815),1),DATE(YEAR($AE815),MONTH($AE815),28)),0)</f>
      </c>
      <c r="AN815" s="18">
        <f>IFERROR(_xlfn.BETA.DIST(DATE(YEAR(AN$2),MONTH(AN$2),15),$AD$2,$AE$2,FALSE,DATE(YEAR($AD815),MONTH($AD815),1),DATE(YEAR($AE815),MONTH($AE815),28)),0)</f>
      </c>
      <c r="AO815" s="18">
        <f>IFERROR(_xlfn.BETA.DIST(DATE(YEAR(AO$2),MONTH(AO$2),15),$AD$2,$AE$2,FALSE,DATE(YEAR($AD815),MONTH($AD815),1),DATE(YEAR($AE815),MONTH($AE815),28)),0)</f>
      </c>
      <c r="AP815" s="18">
        <f>IFERROR(_xlfn.BETA.DIST(DATE(YEAR(AP$2),MONTH(AP$2),15),$AD$2,$AE$2,FALSE,DATE(YEAR($AD815),MONTH($AD815),1),DATE(YEAR($AE815),MONTH($AE815),28)),0)</f>
      </c>
      <c r="AQ815" s="18">
        <f>IFERROR(_xlfn.BETA.DIST(DATE(YEAR(AQ$2),MONTH(AQ$2),15),$AD$2,$AE$2,FALSE,DATE(YEAR($AD815),MONTH($AD815),1),DATE(YEAR($AE815),MONTH($AE815),28)),0)</f>
      </c>
      <c r="AR815" s="18">
        <f>IFERROR(_xlfn.BETA.DIST(DATE(YEAR(AR$2),MONTH(AR$2),15),$AD$2,$AE$2,FALSE,DATE(YEAR($AD815),MONTH($AD815),1),DATE(YEAR($AE815),MONTH($AE815),28)),0)</f>
      </c>
      <c r="AS815" s="18">
        <f>IFERROR(_xlfn.BETA.DIST(DATE(YEAR(AS$2),MONTH(AS$2),15),$AD$2,$AE$2,FALSE,DATE(YEAR($AD815),MONTH($AD815),1),DATE(YEAR($AE815),MONTH($AE815),28)),0)</f>
      </c>
      <c r="AT815" s="18">
        <f>IFERROR(_xlfn.BETA.DIST(DATE(YEAR(AT$2),MONTH(AT$2),15),$AD$2,$AE$2,FALSE,DATE(YEAR($AD815),MONTH($AD815),1),DATE(YEAR($AE815),MONTH($AE815),28)),0)</f>
      </c>
      <c r="AU815" s="18">
        <f>IFERROR(_xlfn.BETA.DIST(DATE(YEAR(AU$2),MONTH(AU$2),15),$AD$2,$AE$2,FALSE,DATE(YEAR($AD815),MONTH($AD815),1),DATE(YEAR($AE815),MONTH($AE815),28)),0)</f>
      </c>
      <c r="AV815" s="18">
        <f>SUM(AG815:AU815)</f>
      </c>
      <c r="AW815" s="18">
        <f>IF(J815&lt;&gt;0,J815,IF($AV815=0,0,AG815/$AV815*$Z815))</f>
      </c>
      <c r="AX815" s="18">
        <f>IF(K815&lt;&gt;0,K815,IF($AV815=0,0,AH815/$AV815*$Z815))</f>
      </c>
      <c r="AY815" s="18">
        <f>IF(L815&lt;&gt;0,L815,IF($AV815=0,0,AI815/$AV815*$Z815))</f>
      </c>
      <c r="AZ815" s="18">
        <f>IF(M815&lt;&gt;0,M815,IF($AV815=0,0,AJ815/$AV815*$Z815))</f>
      </c>
      <c r="BA815" s="18">
        <f>IF(N815&lt;&gt;0,N815,IF($AV815=0,0,AK815/$AV815*$Z815))</f>
      </c>
      <c r="BB815" s="18">
        <f>IF(O815&lt;&gt;0,O815,IF($AV815=0,0,AL815/$AV815*$Z815))</f>
      </c>
      <c r="BC815" s="18">
        <f>IF(P815&lt;&gt;0,P815,IF($AV815=0,0,AM815/$AV815*$Z815))</f>
      </c>
      <c r="BD815" s="18">
        <f>IF(Q815&lt;&gt;0,Q815,IF($AV815=0,0,AN815/$AV815*$Z815))</f>
      </c>
      <c r="BE815" s="18">
        <f>IF(R815&lt;&gt;0,R815,IF($AV815=0,0,AO815/$AV815*$Z815))</f>
      </c>
      <c r="BF815" s="18">
        <f>IF(S815&lt;&gt;0,S815,IF($AV815=0,0,AP815/$AV815*$Z815))</f>
      </c>
      <c r="BG815" s="18">
        <f>IF(T815&lt;&gt;0,T815,IF($AV815=0,0,AQ815/$AV815*$Z815))</f>
      </c>
      <c r="BH815" s="18">
        <f>IF(U815&lt;&gt;0,U815,IF($AV815=0,0,AR815/$AV815*$Z815))</f>
      </c>
      <c r="BI815" s="18">
        <f>IF(V815&lt;&gt;0,V815,IF($AV815=0,0,AS815/$AV815*$Z815))</f>
      </c>
      <c r="BJ815" s="18">
        <f>IF(W815&lt;&gt;0,W815,IF($AV815=0,0,AT815/$AV815*$Z815))</f>
      </c>
      <c r="BK815" s="18">
        <f>IF(X815&lt;&gt;0,X815,IF($AV815=0,0,AU815/$AV815*$Z815))</f>
      </c>
      <c r="BL815" s="18">
        <f>SUM(AW815:BK815)</f>
      </c>
      <c r="BM815" s="17" t="str">
        <v/>
      </c>
    </row>
    <row r="816" outlineLevel="4">
      <c r="A816" s="5" t="str">
        <v>15.1</v>
      </c>
      <c r="B816" s="5" t="str">
        <v/>
      </c>
      <c r="C816" s="5" t="str">
        <v>BSKDGNGENGR05</v>
      </c>
      <c r="D816" s="5" t="str">
        <v>BSKDGNGENGR05</v>
      </c>
      <c r="E816" s="19">
        <f>IFERROR(_xlfn.XLOOKUP(F816,Assumptions!B:B,Assumptions!C:C),0)</f>
      </c>
      <c r="F816" s="5" t="str">
        <v>Advanced Payment</v>
      </c>
      <c r="G816" s="5" t="str">
        <v/>
      </c>
      <c r="H816" s="18">
        <f>G815*E816</f>
      </c>
      <c r="I816" s="18">
        <f>H816*(1-0)</f>
      </c>
      <c r="J816" s="18">
        <v>0</v>
      </c>
      <c r="K816" s="18">
        <v>0</v>
      </c>
      <c r="L816" s="18">
        <v>0</v>
      </c>
      <c r="M816" s="18">
        <v>0</v>
      </c>
      <c r="N816" s="18">
        <v>0</v>
      </c>
      <c r="O816" s="18">
        <v>0</v>
      </c>
      <c r="P816" s="18">
        <v>0</v>
      </c>
      <c r="Q816" s="18">
        <v>0</v>
      </c>
      <c r="R816" s="18">
        <v>0</v>
      </c>
      <c r="S816" s="18">
        <v>0</v>
      </c>
      <c r="T816" s="18">
        <v>0</v>
      </c>
      <c r="U816" s="18">
        <v>0</v>
      </c>
      <c r="V816" s="18">
        <v>0</v>
      </c>
      <c r="W816" s="18">
        <v>0</v>
      </c>
      <c r="X816" s="18">
        <v>0</v>
      </c>
      <c r="Y816" s="18">
        <f>SUM(J816:X816)</f>
      </c>
      <c r="Z816" s="18">
        <f>I816-Y816</f>
      </c>
      <c r="AA816" s="20">
        <v>46026</v>
      </c>
      <c r="AB816" s="20">
        <v>46026</v>
      </c>
      <c r="AC816" s="18">
        <f>IFERROR(_xlfn.XLOOKUP(F816,Assumptions!B:B,Assumptions!D:D),0)</f>
      </c>
      <c r="AD816" s="20">
        <f>AA816+AC816</f>
      </c>
      <c r="AE816" s="20">
        <f>AC816+AB816</f>
      </c>
      <c r="AF816" s="5" t="str">
        <v/>
      </c>
      <c r="AG816" s="18">
        <f>IFERROR(_xlfn.BETA.DIST(DATE(YEAR(AG$2),MONTH(AG$2),15),$AD$2,$AE$2,FALSE,DATE(YEAR($AD816),MONTH($AD816),1),DATE(YEAR($AE816),MONTH($AE816),28)),0)</f>
      </c>
      <c r="AH816" s="18">
        <f>IFERROR(_xlfn.BETA.DIST(DATE(YEAR(AH$2),MONTH(AH$2),15),$AD$2,$AE$2,FALSE,DATE(YEAR($AD816),MONTH($AD816),1),DATE(YEAR($AE816),MONTH($AE816),28)),0)</f>
      </c>
      <c r="AI816" s="18">
        <f>IFERROR(_xlfn.BETA.DIST(DATE(YEAR(AI$2),MONTH(AI$2),15),$AD$2,$AE$2,FALSE,DATE(YEAR($AD816),MONTH($AD816),1),DATE(YEAR($AE816),MONTH($AE816),28)),0)</f>
      </c>
      <c r="AJ816" s="18">
        <f>IFERROR(_xlfn.BETA.DIST(DATE(YEAR(AJ$2),MONTH(AJ$2),15),$AD$2,$AE$2,FALSE,DATE(YEAR($AD816),MONTH($AD816),1),DATE(YEAR($AE816),MONTH($AE816),28)),0)</f>
      </c>
      <c r="AK816" s="18">
        <f>IFERROR(_xlfn.BETA.DIST(DATE(YEAR(AK$2),MONTH(AK$2),15),$AD$2,$AE$2,FALSE,DATE(YEAR($AD816),MONTH($AD816),1),DATE(YEAR($AE816),MONTH($AE816),28)),0)</f>
      </c>
      <c r="AL816" s="18">
        <f>IFERROR(_xlfn.BETA.DIST(DATE(YEAR(AL$2),MONTH(AL$2),15),$AD$2,$AE$2,FALSE,DATE(YEAR($AD816),MONTH($AD816),1),DATE(YEAR($AE816),MONTH($AE816),28)),0)</f>
      </c>
      <c r="AM816" s="18">
        <f>IFERROR(_xlfn.BETA.DIST(DATE(YEAR(AM$2),MONTH(AM$2),15),$AD$2,$AE$2,FALSE,DATE(YEAR($AD816),MONTH($AD816),1),DATE(YEAR($AE816),MONTH($AE816),28)),0)</f>
      </c>
      <c r="AN816" s="18">
        <f>IFERROR(_xlfn.BETA.DIST(DATE(YEAR(AN$2),MONTH(AN$2),15),$AD$2,$AE$2,FALSE,DATE(YEAR($AD816),MONTH($AD816),1),DATE(YEAR($AE816),MONTH($AE816),28)),0)</f>
      </c>
      <c r="AO816" s="18">
        <f>IFERROR(_xlfn.BETA.DIST(DATE(YEAR(AO$2),MONTH(AO$2),15),$AD$2,$AE$2,FALSE,DATE(YEAR($AD816),MONTH($AD816),1),DATE(YEAR($AE816),MONTH($AE816),28)),0)</f>
      </c>
      <c r="AP816" s="18">
        <f>IFERROR(_xlfn.BETA.DIST(DATE(YEAR(AP$2),MONTH(AP$2),15),$AD$2,$AE$2,FALSE,DATE(YEAR($AD816),MONTH($AD816),1),DATE(YEAR($AE816),MONTH($AE816),28)),0)</f>
      </c>
      <c r="AQ816" s="18">
        <f>IFERROR(_xlfn.BETA.DIST(DATE(YEAR(AQ$2),MONTH(AQ$2),15),$AD$2,$AE$2,FALSE,DATE(YEAR($AD816),MONTH($AD816),1),DATE(YEAR($AE816),MONTH($AE816),28)),0)</f>
      </c>
      <c r="AR816" s="18">
        <f>IFERROR(_xlfn.BETA.DIST(DATE(YEAR(AR$2),MONTH(AR$2),15),$AD$2,$AE$2,FALSE,DATE(YEAR($AD816),MONTH($AD816),1),DATE(YEAR($AE816),MONTH($AE816),28)),0)</f>
      </c>
      <c r="AS816" s="18">
        <f>IFERROR(_xlfn.BETA.DIST(DATE(YEAR(AS$2),MONTH(AS$2),15),$AD$2,$AE$2,FALSE,DATE(YEAR($AD816),MONTH($AD816),1),DATE(YEAR($AE816),MONTH($AE816),28)),0)</f>
      </c>
      <c r="AT816" s="18">
        <f>IFERROR(_xlfn.BETA.DIST(DATE(YEAR(AT$2),MONTH(AT$2),15),$AD$2,$AE$2,FALSE,DATE(YEAR($AD816),MONTH($AD816),1),DATE(YEAR($AE816),MONTH($AE816),28)),0)</f>
      </c>
      <c r="AU816" s="18">
        <f>IFERROR(_xlfn.BETA.DIST(DATE(YEAR(AU$2),MONTH(AU$2),15),$AD$2,$AE$2,FALSE,DATE(YEAR($AD816),MONTH($AD816),1),DATE(YEAR($AE816),MONTH($AE816),28)),0)</f>
      </c>
      <c r="AV816" s="18">
        <f>SUM(AG816:AU816)</f>
      </c>
      <c r="AW816" s="18">
        <f>IF(J816&lt;&gt;0,J816,IF($AV816=0,0,AG816/$AV816*$Z816))</f>
      </c>
      <c r="AX816" s="18">
        <f>IF(K816&lt;&gt;0,K816,IF($AV816=0,0,AH816/$AV816*$Z816))</f>
      </c>
      <c r="AY816" s="18">
        <f>IF(L816&lt;&gt;0,L816,IF($AV816=0,0,AI816/$AV816*$Z816))</f>
      </c>
      <c r="AZ816" s="18">
        <f>IF(M816&lt;&gt;0,M816,IF($AV816=0,0,AJ816/$AV816*$Z816))</f>
      </c>
      <c r="BA816" s="18">
        <f>IF(N816&lt;&gt;0,N816,IF($AV816=0,0,AK816/$AV816*$Z816))</f>
      </c>
      <c r="BB816" s="18">
        <f>IF(O816&lt;&gt;0,O816,IF($AV816=0,0,AL816/$AV816*$Z816))</f>
      </c>
      <c r="BC816" s="18">
        <f>IF(P816&lt;&gt;0,P816,IF($AV816=0,0,AM816/$AV816*$Z816))</f>
      </c>
      <c r="BD816" s="18">
        <f>IF(Q816&lt;&gt;0,Q816,IF($AV816=0,0,AN816/$AV816*$Z816))</f>
      </c>
      <c r="BE816" s="18">
        <f>IF(R816&lt;&gt;0,R816,IF($AV816=0,0,AO816/$AV816*$Z816))</f>
      </c>
      <c r="BF816" s="18">
        <f>IF(S816&lt;&gt;0,S816,IF($AV816=0,0,AP816/$AV816*$Z816))</f>
      </c>
      <c r="BG816" s="18">
        <f>IF(T816&lt;&gt;0,T816,IF($AV816=0,0,AQ816/$AV816*$Z816))</f>
      </c>
      <c r="BH816" s="18">
        <f>IF(U816&lt;&gt;0,U816,IF($AV816=0,0,AR816/$AV816*$Z816))</f>
      </c>
      <c r="BI816" s="18">
        <f>IF(V816&lt;&gt;0,V816,IF($AV816=0,0,AS816/$AV816*$Z816))</f>
      </c>
      <c r="BJ816" s="18">
        <f>IF(W816&lt;&gt;0,W816,IF($AV816=0,0,AT816/$AV816*$Z816))</f>
      </c>
      <c r="BK816" s="18">
        <f>IF(X816&lt;&gt;0,X816,IF($AV816=0,0,AU816/$AV816*$Z816))</f>
      </c>
      <c r="BL816" s="18">
        <f>SUM(AW816:BK816)</f>
      </c>
      <c r="BM816" s="18">
        <f>I816-BL816</f>
      </c>
    </row>
    <row r="817" outlineLevel="4">
      <c r="A817" s="5" t="str">
        <v>15.1</v>
      </c>
      <c r="B817" s="5" t="str">
        <v/>
      </c>
      <c r="C817" s="5" t="str">
        <v>BSPRELGENG207</v>
      </c>
      <c r="D817" s="5" t="str">
        <v>BSPRELGENG207</v>
      </c>
      <c r="E817" s="19">
        <f>IFERROR(_xlfn.XLOOKUP(F817,Assumptions!B:B,Assumptions!C:C),0)</f>
      </c>
      <c r="F817" s="5" t="str">
        <v>Site Delivery USD</v>
      </c>
      <c r="G817" s="5" t="str">
        <v/>
      </c>
      <c r="H817" s="18">
        <f>G815*E817</f>
      </c>
      <c r="I817" s="18">
        <f>H817*(1-0)</f>
      </c>
      <c r="J817" s="18">
        <v>0</v>
      </c>
      <c r="K817" s="18">
        <v>0</v>
      </c>
      <c r="L817" s="18">
        <v>0</v>
      </c>
      <c r="M817" s="18">
        <v>0</v>
      </c>
      <c r="N817" s="18">
        <v>0</v>
      </c>
      <c r="O817" s="18">
        <v>0</v>
      </c>
      <c r="P817" s="18">
        <v>0</v>
      </c>
      <c r="Q817" s="18">
        <v>0</v>
      </c>
      <c r="R817" s="18">
        <v>0</v>
      </c>
      <c r="S817" s="18">
        <v>0</v>
      </c>
      <c r="T817" s="18">
        <v>0</v>
      </c>
      <c r="U817" s="18">
        <v>0</v>
      </c>
      <c r="V817" s="18">
        <v>0</v>
      </c>
      <c r="W817" s="18">
        <v>0</v>
      </c>
      <c r="X817" s="18">
        <v>0</v>
      </c>
      <c r="Y817" s="18">
        <f>SUM(J817:X817)</f>
      </c>
      <c r="Z817" s="18">
        <f>I817-Y817</f>
      </c>
      <c r="AA817" s="20">
        <v>46294</v>
      </c>
      <c r="AB817" s="20">
        <v>46294</v>
      </c>
      <c r="AC817" s="18">
        <f>IFERROR(_xlfn.XLOOKUP(F817,Assumptions!B:B,Assumptions!D:D),0)</f>
      </c>
      <c r="AD817" s="20">
        <f>AA817+AC817</f>
      </c>
      <c r="AE817" s="20">
        <f>AC817+AB817</f>
      </c>
      <c r="AF817" s="5" t="str">
        <v/>
      </c>
      <c r="AG817" s="18">
        <f>IFERROR(_xlfn.BETA.DIST(DATE(YEAR(AG$2),MONTH(AG$2),15),$AD$2,$AE$2,FALSE,DATE(YEAR($AD817),MONTH($AD817),1),DATE(YEAR($AE817),MONTH($AE817),28)),0)</f>
      </c>
      <c r="AH817" s="18">
        <f>IFERROR(_xlfn.BETA.DIST(DATE(YEAR(AH$2),MONTH(AH$2),15),$AD$2,$AE$2,FALSE,DATE(YEAR($AD817),MONTH($AD817),1),DATE(YEAR($AE817),MONTH($AE817),28)),0)</f>
      </c>
      <c r="AI817" s="18">
        <f>IFERROR(_xlfn.BETA.DIST(DATE(YEAR(AI$2),MONTH(AI$2),15),$AD$2,$AE$2,FALSE,DATE(YEAR($AD817),MONTH($AD817),1),DATE(YEAR($AE817),MONTH($AE817),28)),0)</f>
      </c>
      <c r="AJ817" s="18">
        <f>IFERROR(_xlfn.BETA.DIST(DATE(YEAR(AJ$2),MONTH(AJ$2),15),$AD$2,$AE$2,FALSE,DATE(YEAR($AD817),MONTH($AD817),1),DATE(YEAR($AE817),MONTH($AE817),28)),0)</f>
      </c>
      <c r="AK817" s="18">
        <f>IFERROR(_xlfn.BETA.DIST(DATE(YEAR(AK$2),MONTH(AK$2),15),$AD$2,$AE$2,FALSE,DATE(YEAR($AD817),MONTH($AD817),1),DATE(YEAR($AE817),MONTH($AE817),28)),0)</f>
      </c>
      <c r="AL817" s="18">
        <f>IFERROR(_xlfn.BETA.DIST(DATE(YEAR(AL$2),MONTH(AL$2),15),$AD$2,$AE$2,FALSE,DATE(YEAR($AD817),MONTH($AD817),1),DATE(YEAR($AE817),MONTH($AE817),28)),0)</f>
      </c>
      <c r="AM817" s="18">
        <f>IFERROR(_xlfn.BETA.DIST(DATE(YEAR(AM$2),MONTH(AM$2),15),$AD$2,$AE$2,FALSE,DATE(YEAR($AD817),MONTH($AD817),1),DATE(YEAR($AE817),MONTH($AE817),28)),0)</f>
      </c>
      <c r="AN817" s="18">
        <f>IFERROR(_xlfn.BETA.DIST(DATE(YEAR(AN$2),MONTH(AN$2),15),$AD$2,$AE$2,FALSE,DATE(YEAR($AD817),MONTH($AD817),1),DATE(YEAR($AE817),MONTH($AE817),28)),0)</f>
      </c>
      <c r="AO817" s="18">
        <f>IFERROR(_xlfn.BETA.DIST(DATE(YEAR(AO$2),MONTH(AO$2),15),$AD$2,$AE$2,FALSE,DATE(YEAR($AD817),MONTH($AD817),1),DATE(YEAR($AE817),MONTH($AE817),28)),0)</f>
      </c>
      <c r="AP817" s="18">
        <f>IFERROR(_xlfn.BETA.DIST(DATE(YEAR(AP$2),MONTH(AP$2),15),$AD$2,$AE$2,FALSE,DATE(YEAR($AD817),MONTH($AD817),1),DATE(YEAR($AE817),MONTH($AE817),28)),0)</f>
      </c>
      <c r="AQ817" s="18">
        <f>IFERROR(_xlfn.BETA.DIST(DATE(YEAR(AQ$2),MONTH(AQ$2),15),$AD$2,$AE$2,FALSE,DATE(YEAR($AD817),MONTH($AD817),1),DATE(YEAR($AE817),MONTH($AE817),28)),0)</f>
      </c>
      <c r="AR817" s="18">
        <f>IFERROR(_xlfn.BETA.DIST(DATE(YEAR(AR$2),MONTH(AR$2),15),$AD$2,$AE$2,FALSE,DATE(YEAR($AD817),MONTH($AD817),1),DATE(YEAR($AE817),MONTH($AE817),28)),0)</f>
      </c>
      <c r="AS817" s="18">
        <f>IFERROR(_xlfn.BETA.DIST(DATE(YEAR(AS$2),MONTH(AS$2),15),$AD$2,$AE$2,FALSE,DATE(YEAR($AD817),MONTH($AD817),1),DATE(YEAR($AE817),MONTH($AE817),28)),0)</f>
      </c>
      <c r="AT817" s="18">
        <f>IFERROR(_xlfn.BETA.DIST(DATE(YEAR(AT$2),MONTH(AT$2),15),$AD$2,$AE$2,FALSE,DATE(YEAR($AD817),MONTH($AD817),1),DATE(YEAR($AE817),MONTH($AE817),28)),0)</f>
      </c>
      <c r="AU817" s="18">
        <f>IFERROR(_xlfn.BETA.DIST(DATE(YEAR(AU$2),MONTH(AU$2),15),$AD$2,$AE$2,FALSE,DATE(YEAR($AD817),MONTH($AD817),1),DATE(YEAR($AE817),MONTH($AE817),28)),0)</f>
      </c>
      <c r="AV817" s="18">
        <f>SUM(AG817:AU817)</f>
      </c>
      <c r="AW817" s="18">
        <f>IF(J817&lt;&gt;0,J817,IF($AV817=0,0,AG817/$AV817*$Z817))</f>
      </c>
      <c r="AX817" s="18">
        <f>IF(K817&lt;&gt;0,K817,IF($AV817=0,0,AH817/$AV817*$Z817))</f>
      </c>
      <c r="AY817" s="18">
        <f>IF(L817&lt;&gt;0,L817,IF($AV817=0,0,AI817/$AV817*$Z817))</f>
      </c>
      <c r="AZ817" s="18">
        <f>IF(M817&lt;&gt;0,M817,IF($AV817=0,0,AJ817/$AV817*$Z817))</f>
      </c>
      <c r="BA817" s="18">
        <f>IF(N817&lt;&gt;0,N817,IF($AV817=0,0,AK817/$AV817*$Z817))</f>
      </c>
      <c r="BB817" s="18">
        <f>IF(O817&lt;&gt;0,O817,IF($AV817=0,0,AL817/$AV817*$Z817))</f>
      </c>
      <c r="BC817" s="18">
        <f>IF(P817&lt;&gt;0,P817,IF($AV817=0,0,AM817/$AV817*$Z817))</f>
      </c>
      <c r="BD817" s="18">
        <f>IF(Q817&lt;&gt;0,Q817,IF($AV817=0,0,AN817/$AV817*$Z817))</f>
      </c>
      <c r="BE817" s="18">
        <f>IF(R817&lt;&gt;0,R817,IF($AV817=0,0,AO817/$AV817*$Z817))</f>
      </c>
      <c r="BF817" s="18">
        <f>IF(S817&lt;&gt;0,S817,IF($AV817=0,0,AP817/$AV817*$Z817))</f>
      </c>
      <c r="BG817" s="18">
        <f>IF(T817&lt;&gt;0,T817,IF($AV817=0,0,AQ817/$AV817*$Z817))</f>
      </c>
      <c r="BH817" s="18">
        <f>IF(U817&lt;&gt;0,U817,IF($AV817=0,0,AR817/$AV817*$Z817))</f>
      </c>
      <c r="BI817" s="18">
        <f>IF(V817&lt;&gt;0,V817,IF($AV817=0,0,AS817/$AV817*$Z817))</f>
      </c>
      <c r="BJ817" s="18">
        <f>IF(W817&lt;&gt;0,W817,IF($AV817=0,0,AT817/$AV817*$Z817))</f>
      </c>
      <c r="BK817" s="18">
        <f>IF(X817&lt;&gt;0,X817,IF($AV817=0,0,AU817/$AV817*$Z817))</f>
      </c>
      <c r="BL817" s="18">
        <f>SUM(AW817:BK817)</f>
      </c>
      <c r="BM817" s="18">
        <f>I817-BL817</f>
      </c>
    </row>
    <row r="818" outlineLevel="4">
      <c r="A818" s="5" t="str">
        <v>15.1</v>
      </c>
      <c r="B818" s="5" t="str">
        <v/>
      </c>
      <c r="C818" s="5" t="str">
        <v>BSKDGNGENGR07</v>
      </c>
      <c r="D818" s="5" t="str">
        <v>BSKDGNGENGR07</v>
      </c>
      <c r="E818" s="19">
        <f>IFERROR(_xlfn.XLOOKUP(F818,Assumptions!B:B,Assumptions!C:C),0)</f>
      </c>
      <c r="F818" s="5" t="str">
        <v>Retention</v>
      </c>
      <c r="G818" s="5" t="str">
        <v/>
      </c>
      <c r="H818" s="18">
        <f>G815*E818</f>
      </c>
      <c r="I818" s="18">
        <f>H818*(1-0)</f>
      </c>
      <c r="J818" s="18">
        <v>0</v>
      </c>
      <c r="K818" s="18">
        <v>0</v>
      </c>
      <c r="L818" s="18">
        <v>0</v>
      </c>
      <c r="M818" s="18">
        <v>0</v>
      </c>
      <c r="N818" s="18">
        <v>0</v>
      </c>
      <c r="O818" s="18">
        <v>0</v>
      </c>
      <c r="P818" s="18">
        <v>0</v>
      </c>
      <c r="Q818" s="18">
        <v>0</v>
      </c>
      <c r="R818" s="18">
        <v>0</v>
      </c>
      <c r="S818" s="18">
        <v>0</v>
      </c>
      <c r="T818" s="18">
        <v>0</v>
      </c>
      <c r="U818" s="18">
        <v>0</v>
      </c>
      <c r="V818" s="18">
        <v>0</v>
      </c>
      <c r="W818" s="18">
        <v>0</v>
      </c>
      <c r="X818" s="18">
        <v>0</v>
      </c>
      <c r="Y818" s="18">
        <f>SUM(J818:X818)</f>
      </c>
      <c r="Z818" s="18">
        <f>I818-Y818</f>
      </c>
      <c r="AA818" s="20">
        <v>46483</v>
      </c>
      <c r="AB818" s="20">
        <v>46483</v>
      </c>
      <c r="AC818" s="18">
        <f>IFERROR(_xlfn.XLOOKUP(F818,Assumptions!B:B,Assumptions!D:D),0)</f>
      </c>
      <c r="AD818" s="20">
        <f>AA818+AC818</f>
      </c>
      <c r="AE818" s="20">
        <f>AC818+AB818</f>
      </c>
      <c r="AF818" s="5" t="str">
        <v/>
      </c>
      <c r="AG818" s="18">
        <f>IFERROR(_xlfn.BETA.DIST(DATE(YEAR(AG$2),MONTH(AG$2),15),$AD$2,$AE$2,FALSE,DATE(YEAR($AD818),MONTH($AD818),1),DATE(YEAR($AE818),MONTH($AE818),28)),0)</f>
      </c>
      <c r="AH818" s="18">
        <f>IFERROR(_xlfn.BETA.DIST(DATE(YEAR(AH$2),MONTH(AH$2),15),$AD$2,$AE$2,FALSE,DATE(YEAR($AD818),MONTH($AD818),1),DATE(YEAR($AE818),MONTH($AE818),28)),0)</f>
      </c>
      <c r="AI818" s="18">
        <f>IFERROR(_xlfn.BETA.DIST(DATE(YEAR(AI$2),MONTH(AI$2),15),$AD$2,$AE$2,FALSE,DATE(YEAR($AD818),MONTH($AD818),1),DATE(YEAR($AE818),MONTH($AE818),28)),0)</f>
      </c>
      <c r="AJ818" s="18">
        <f>IFERROR(_xlfn.BETA.DIST(DATE(YEAR(AJ$2),MONTH(AJ$2),15),$AD$2,$AE$2,FALSE,DATE(YEAR($AD818),MONTH($AD818),1),DATE(YEAR($AE818),MONTH($AE818),28)),0)</f>
      </c>
      <c r="AK818" s="18">
        <f>IFERROR(_xlfn.BETA.DIST(DATE(YEAR(AK$2),MONTH(AK$2),15),$AD$2,$AE$2,FALSE,DATE(YEAR($AD818),MONTH($AD818),1),DATE(YEAR($AE818),MONTH($AE818),28)),0)</f>
      </c>
      <c r="AL818" s="18">
        <f>IFERROR(_xlfn.BETA.DIST(DATE(YEAR(AL$2),MONTH(AL$2),15),$AD$2,$AE$2,FALSE,DATE(YEAR($AD818),MONTH($AD818),1),DATE(YEAR($AE818),MONTH($AE818),28)),0)</f>
      </c>
      <c r="AM818" s="18">
        <f>IFERROR(_xlfn.BETA.DIST(DATE(YEAR(AM$2),MONTH(AM$2),15),$AD$2,$AE$2,FALSE,DATE(YEAR($AD818),MONTH($AD818),1),DATE(YEAR($AE818),MONTH($AE818),28)),0)</f>
      </c>
      <c r="AN818" s="18">
        <f>IFERROR(_xlfn.BETA.DIST(DATE(YEAR(AN$2),MONTH(AN$2),15),$AD$2,$AE$2,FALSE,DATE(YEAR($AD818),MONTH($AD818),1),DATE(YEAR($AE818),MONTH($AE818),28)),0)</f>
      </c>
      <c r="AO818" s="18">
        <f>IFERROR(_xlfn.BETA.DIST(DATE(YEAR(AO$2),MONTH(AO$2),15),$AD$2,$AE$2,FALSE,DATE(YEAR($AD818),MONTH($AD818),1),DATE(YEAR($AE818),MONTH($AE818),28)),0)</f>
      </c>
      <c r="AP818" s="18">
        <f>IFERROR(_xlfn.BETA.DIST(DATE(YEAR(AP$2),MONTH(AP$2),15),$AD$2,$AE$2,FALSE,DATE(YEAR($AD818),MONTH($AD818),1),DATE(YEAR($AE818),MONTH($AE818),28)),0)</f>
      </c>
      <c r="AQ818" s="18">
        <f>IFERROR(_xlfn.BETA.DIST(DATE(YEAR(AQ$2),MONTH(AQ$2),15),$AD$2,$AE$2,FALSE,DATE(YEAR($AD818),MONTH($AD818),1),DATE(YEAR($AE818),MONTH($AE818),28)),0)</f>
      </c>
      <c r="AR818" s="18">
        <f>IFERROR(_xlfn.BETA.DIST(DATE(YEAR(AR$2),MONTH(AR$2),15),$AD$2,$AE$2,FALSE,DATE(YEAR($AD818),MONTH($AD818),1),DATE(YEAR($AE818),MONTH($AE818),28)),0)</f>
      </c>
      <c r="AS818" s="18">
        <f>IFERROR(_xlfn.BETA.DIST(DATE(YEAR(AS$2),MONTH(AS$2),15),$AD$2,$AE$2,FALSE,DATE(YEAR($AD818),MONTH($AD818),1),DATE(YEAR($AE818),MONTH($AE818),28)),0)</f>
      </c>
      <c r="AT818" s="18">
        <f>IFERROR(_xlfn.BETA.DIST(DATE(YEAR(AT$2),MONTH(AT$2),15),$AD$2,$AE$2,FALSE,DATE(YEAR($AD818),MONTH($AD818),1),DATE(YEAR($AE818),MONTH($AE818),28)),0)</f>
      </c>
      <c r="AU818" s="18">
        <f>IFERROR(_xlfn.BETA.DIST(DATE(YEAR(AU$2),MONTH(AU$2),15),$AD$2,$AE$2,FALSE,DATE(YEAR($AD818),MONTH($AD818),1),DATE(YEAR($AE818),MONTH($AE818),28)),0)</f>
      </c>
      <c r="AV818" s="18">
        <f>SUM(AG818:AU818)</f>
      </c>
      <c r="AW818" s="18">
        <f>IF(J818&lt;&gt;0,J818,IF($AV818=0,0,AG818/$AV818*$Z818))</f>
      </c>
      <c r="AX818" s="18">
        <f>IF(K818&lt;&gt;0,K818,IF($AV818=0,0,AH818/$AV818*$Z818))</f>
      </c>
      <c r="AY818" s="18">
        <f>IF(L818&lt;&gt;0,L818,IF($AV818=0,0,AI818/$AV818*$Z818))</f>
      </c>
      <c r="AZ818" s="18">
        <f>IF(M818&lt;&gt;0,M818,IF($AV818=0,0,AJ818/$AV818*$Z818))</f>
      </c>
      <c r="BA818" s="18">
        <f>IF(N818&lt;&gt;0,N818,IF($AV818=0,0,AK818/$AV818*$Z818))</f>
      </c>
      <c r="BB818" s="18">
        <f>IF(O818&lt;&gt;0,O818,IF($AV818=0,0,AL818/$AV818*$Z818))</f>
      </c>
      <c r="BC818" s="18">
        <f>IF(P818&lt;&gt;0,P818,IF($AV818=0,0,AM818/$AV818*$Z818))</f>
      </c>
      <c r="BD818" s="18">
        <f>IF(Q818&lt;&gt;0,Q818,IF($AV818=0,0,AN818/$AV818*$Z818))</f>
      </c>
      <c r="BE818" s="18">
        <f>IF(R818&lt;&gt;0,R818,IF($AV818=0,0,AO818/$AV818*$Z818))</f>
      </c>
      <c r="BF818" s="18">
        <f>IF(S818&lt;&gt;0,S818,IF($AV818=0,0,AP818/$AV818*$Z818))</f>
      </c>
      <c r="BG818" s="18">
        <f>IF(T818&lt;&gt;0,T818,IF($AV818=0,0,AQ818/$AV818*$Z818))</f>
      </c>
      <c r="BH818" s="18">
        <f>IF(U818&lt;&gt;0,U818,IF($AV818=0,0,AR818/$AV818*$Z818))</f>
      </c>
      <c r="BI818" s="18">
        <f>IF(V818&lt;&gt;0,V818,IF($AV818=0,0,AS818/$AV818*$Z818))</f>
      </c>
      <c r="BJ818" s="18">
        <f>IF(W818&lt;&gt;0,W818,IF($AV818=0,0,AT818/$AV818*$Z818))</f>
      </c>
      <c r="BK818" s="18">
        <f>IF(X818&lt;&gt;0,X818,IF($AV818=0,0,AU818/$AV818*$Z818))</f>
      </c>
      <c r="BL818" s="18">
        <f>SUM(AW818:BK818)</f>
      </c>
      <c r="BM818" s="18">
        <f>I818-BL818</f>
      </c>
    </row>
    <row r="819" outlineLevel="3">
      <c r="A819" s="17" t="str">
        <v>15.2</v>
      </c>
      <c r="B819" s="17" t="str">
        <v/>
      </c>
      <c r="C819" s="17" t="str">
        <v/>
      </c>
      <c r="D819" s="17" t="str">
        <v/>
      </c>
      <c r="E819" s="17" t="str">
        <v>15.2</v>
      </c>
      <c r="F819" s="17" t="str">
        <v xml:space="preserve">Complete set of tools necessary for maintenance and adjustment of 220 kV GIS equipment. </v>
      </c>
      <c r="G819" s="17">
        <v>3557.32</v>
      </c>
      <c r="H819" s="17" t="str">
        <v/>
      </c>
      <c r="I819" s="17" t="str">
        <v/>
      </c>
      <c r="J819" s="17" t="str">
        <v/>
      </c>
      <c r="K819" s="17" t="str">
        <v/>
      </c>
      <c r="L819" s="17" t="str">
        <v/>
      </c>
      <c r="M819" s="17" t="str">
        <v/>
      </c>
      <c r="N819" s="17" t="str">
        <v/>
      </c>
      <c r="O819" s="17" t="str">
        <v/>
      </c>
      <c r="P819" s="17" t="str">
        <v/>
      </c>
      <c r="Q819" s="17" t="str">
        <v/>
      </c>
      <c r="R819" s="17" t="str">
        <v/>
      </c>
      <c r="S819" s="17" t="str">
        <v/>
      </c>
      <c r="T819" s="17" t="str">
        <v/>
      </c>
      <c r="U819" s="17" t="str">
        <v/>
      </c>
      <c r="V819" s="17" t="str">
        <v/>
      </c>
      <c r="W819" s="17" t="str">
        <v/>
      </c>
      <c r="X819" s="17" t="str">
        <v/>
      </c>
      <c r="Y819" s="17" t="str">
        <v/>
      </c>
      <c r="Z819" s="17" t="str">
        <v/>
      </c>
      <c r="AA819" s="17" t="str">
        <v/>
      </c>
      <c r="AB819" s="17" t="str">
        <v/>
      </c>
      <c r="AC819" s="17" t="str">
        <v/>
      </c>
      <c r="AD819" s="17" t="str">
        <v/>
      </c>
      <c r="AE819" s="17" t="str">
        <v/>
      </c>
      <c r="AF819" s="5" t="str">
        <v/>
      </c>
      <c r="AG819" s="18">
        <f>IFERROR(_xlfn.BETA.DIST(DATE(YEAR(AG$2),MONTH(AG$2),15),$AD$2,$AE$2,FALSE,DATE(YEAR($AD819),MONTH($AD819),1),DATE(YEAR($AE819),MONTH($AE819),28)),0)</f>
      </c>
      <c r="AH819" s="18">
        <f>IFERROR(_xlfn.BETA.DIST(DATE(YEAR(AH$2),MONTH(AH$2),15),$AD$2,$AE$2,FALSE,DATE(YEAR($AD819),MONTH($AD819),1),DATE(YEAR($AE819),MONTH($AE819),28)),0)</f>
      </c>
      <c r="AI819" s="18">
        <f>IFERROR(_xlfn.BETA.DIST(DATE(YEAR(AI$2),MONTH(AI$2),15),$AD$2,$AE$2,FALSE,DATE(YEAR($AD819),MONTH($AD819),1),DATE(YEAR($AE819),MONTH($AE819),28)),0)</f>
      </c>
      <c r="AJ819" s="18">
        <f>IFERROR(_xlfn.BETA.DIST(DATE(YEAR(AJ$2),MONTH(AJ$2),15),$AD$2,$AE$2,FALSE,DATE(YEAR($AD819),MONTH($AD819),1),DATE(YEAR($AE819),MONTH($AE819),28)),0)</f>
      </c>
      <c r="AK819" s="18">
        <f>IFERROR(_xlfn.BETA.DIST(DATE(YEAR(AK$2),MONTH(AK$2),15),$AD$2,$AE$2,FALSE,DATE(YEAR($AD819),MONTH($AD819),1),DATE(YEAR($AE819),MONTH($AE819),28)),0)</f>
      </c>
      <c r="AL819" s="18">
        <f>IFERROR(_xlfn.BETA.DIST(DATE(YEAR(AL$2),MONTH(AL$2),15),$AD$2,$AE$2,FALSE,DATE(YEAR($AD819),MONTH($AD819),1),DATE(YEAR($AE819),MONTH($AE819),28)),0)</f>
      </c>
      <c r="AM819" s="18">
        <f>IFERROR(_xlfn.BETA.DIST(DATE(YEAR(AM$2),MONTH(AM$2),15),$AD$2,$AE$2,FALSE,DATE(YEAR($AD819),MONTH($AD819),1),DATE(YEAR($AE819),MONTH($AE819),28)),0)</f>
      </c>
      <c r="AN819" s="18">
        <f>IFERROR(_xlfn.BETA.DIST(DATE(YEAR(AN$2),MONTH(AN$2),15),$AD$2,$AE$2,FALSE,DATE(YEAR($AD819),MONTH($AD819),1),DATE(YEAR($AE819),MONTH($AE819),28)),0)</f>
      </c>
      <c r="AO819" s="18">
        <f>IFERROR(_xlfn.BETA.DIST(DATE(YEAR(AO$2),MONTH(AO$2),15),$AD$2,$AE$2,FALSE,DATE(YEAR($AD819),MONTH($AD819),1),DATE(YEAR($AE819),MONTH($AE819),28)),0)</f>
      </c>
      <c r="AP819" s="18">
        <f>IFERROR(_xlfn.BETA.DIST(DATE(YEAR(AP$2),MONTH(AP$2),15),$AD$2,$AE$2,FALSE,DATE(YEAR($AD819),MONTH($AD819),1),DATE(YEAR($AE819),MONTH($AE819),28)),0)</f>
      </c>
      <c r="AQ819" s="18">
        <f>IFERROR(_xlfn.BETA.DIST(DATE(YEAR(AQ$2),MONTH(AQ$2),15),$AD$2,$AE$2,FALSE,DATE(YEAR($AD819),MONTH($AD819),1),DATE(YEAR($AE819),MONTH($AE819),28)),0)</f>
      </c>
      <c r="AR819" s="18">
        <f>IFERROR(_xlfn.BETA.DIST(DATE(YEAR(AR$2),MONTH(AR$2),15),$AD$2,$AE$2,FALSE,DATE(YEAR($AD819),MONTH($AD819),1),DATE(YEAR($AE819),MONTH($AE819),28)),0)</f>
      </c>
      <c r="AS819" s="18">
        <f>IFERROR(_xlfn.BETA.DIST(DATE(YEAR(AS$2),MONTH(AS$2),15),$AD$2,$AE$2,FALSE,DATE(YEAR($AD819),MONTH($AD819),1),DATE(YEAR($AE819),MONTH($AE819),28)),0)</f>
      </c>
      <c r="AT819" s="18">
        <f>IFERROR(_xlfn.BETA.DIST(DATE(YEAR(AT$2),MONTH(AT$2),15),$AD$2,$AE$2,FALSE,DATE(YEAR($AD819),MONTH($AD819),1),DATE(YEAR($AE819),MONTH($AE819),28)),0)</f>
      </c>
      <c r="AU819" s="18">
        <f>IFERROR(_xlfn.BETA.DIST(DATE(YEAR(AU$2),MONTH(AU$2),15),$AD$2,$AE$2,FALSE,DATE(YEAR($AD819),MONTH($AD819),1),DATE(YEAR($AE819),MONTH($AE819),28)),0)</f>
      </c>
      <c r="AV819" s="18">
        <f>SUM(AG819:AU819)</f>
      </c>
      <c r="AW819" s="18">
        <f>IF(J819&lt;&gt;0,J819,IF($AV819=0,0,AG819/$AV819*$Z819))</f>
      </c>
      <c r="AX819" s="18">
        <f>IF(K819&lt;&gt;0,K819,IF($AV819=0,0,AH819/$AV819*$Z819))</f>
      </c>
      <c r="AY819" s="18">
        <f>IF(L819&lt;&gt;0,L819,IF($AV819=0,0,AI819/$AV819*$Z819))</f>
      </c>
      <c r="AZ819" s="18">
        <f>IF(M819&lt;&gt;0,M819,IF($AV819=0,0,AJ819/$AV819*$Z819))</f>
      </c>
      <c r="BA819" s="18">
        <f>IF(N819&lt;&gt;0,N819,IF($AV819=0,0,AK819/$AV819*$Z819))</f>
      </c>
      <c r="BB819" s="18">
        <f>IF(O819&lt;&gt;0,O819,IF($AV819=0,0,AL819/$AV819*$Z819))</f>
      </c>
      <c r="BC819" s="18">
        <f>IF(P819&lt;&gt;0,P819,IF($AV819=0,0,AM819/$AV819*$Z819))</f>
      </c>
      <c r="BD819" s="18">
        <f>IF(Q819&lt;&gt;0,Q819,IF($AV819=0,0,AN819/$AV819*$Z819))</f>
      </c>
      <c r="BE819" s="18">
        <f>IF(R819&lt;&gt;0,R819,IF($AV819=0,0,AO819/$AV819*$Z819))</f>
      </c>
      <c r="BF819" s="18">
        <f>IF(S819&lt;&gt;0,S819,IF($AV819=0,0,AP819/$AV819*$Z819))</f>
      </c>
      <c r="BG819" s="18">
        <f>IF(T819&lt;&gt;0,T819,IF($AV819=0,0,AQ819/$AV819*$Z819))</f>
      </c>
      <c r="BH819" s="18">
        <f>IF(U819&lt;&gt;0,U819,IF($AV819=0,0,AR819/$AV819*$Z819))</f>
      </c>
      <c r="BI819" s="18">
        <f>IF(V819&lt;&gt;0,V819,IF($AV819=0,0,AS819/$AV819*$Z819))</f>
      </c>
      <c r="BJ819" s="18">
        <f>IF(W819&lt;&gt;0,W819,IF($AV819=0,0,AT819/$AV819*$Z819))</f>
      </c>
      <c r="BK819" s="18">
        <f>IF(X819&lt;&gt;0,X819,IF($AV819=0,0,AU819/$AV819*$Z819))</f>
      </c>
      <c r="BL819" s="18">
        <f>SUM(AW819:BK819)</f>
      </c>
      <c r="BM819" s="17" t="str">
        <v/>
      </c>
    </row>
    <row r="820" outlineLevel="4">
      <c r="A820" s="5" t="str">
        <v>15.2</v>
      </c>
      <c r="B820" s="5" t="str">
        <v/>
      </c>
      <c r="C820" s="5" t="str">
        <v>BSKDGNGENGR05</v>
      </c>
      <c r="D820" s="5" t="str">
        <v>BSKDGNGENGR05</v>
      </c>
      <c r="E820" s="19">
        <f>IFERROR(_xlfn.XLOOKUP(F820,Assumptions!B:B,Assumptions!C:C),0)</f>
      </c>
      <c r="F820" s="5" t="str">
        <v>Advanced Payment</v>
      </c>
      <c r="G820" s="5" t="str">
        <v/>
      </c>
      <c r="H820" s="18">
        <f>G819*E820</f>
      </c>
      <c r="I820" s="18">
        <f>H820*(1-0)</f>
      </c>
      <c r="J820" s="18">
        <v>0</v>
      </c>
      <c r="K820" s="18">
        <v>0</v>
      </c>
      <c r="L820" s="18">
        <v>0</v>
      </c>
      <c r="M820" s="18">
        <v>0</v>
      </c>
      <c r="N820" s="18">
        <v>0</v>
      </c>
      <c r="O820" s="18">
        <v>0</v>
      </c>
      <c r="P820" s="18">
        <v>0</v>
      </c>
      <c r="Q820" s="18">
        <v>0</v>
      </c>
      <c r="R820" s="18">
        <v>0</v>
      </c>
      <c r="S820" s="18">
        <v>0</v>
      </c>
      <c r="T820" s="18">
        <v>0</v>
      </c>
      <c r="U820" s="18">
        <v>0</v>
      </c>
      <c r="V820" s="18">
        <v>0</v>
      </c>
      <c r="W820" s="18">
        <v>0</v>
      </c>
      <c r="X820" s="18">
        <v>0</v>
      </c>
      <c r="Y820" s="18">
        <f>SUM(J820:X820)</f>
      </c>
      <c r="Z820" s="18">
        <f>I820-Y820</f>
      </c>
      <c r="AA820" s="20">
        <v>46026</v>
      </c>
      <c r="AB820" s="20">
        <v>46026</v>
      </c>
      <c r="AC820" s="18">
        <f>IFERROR(_xlfn.XLOOKUP(F820,Assumptions!B:B,Assumptions!D:D),0)</f>
      </c>
      <c r="AD820" s="20">
        <f>AA820+AC820</f>
      </c>
      <c r="AE820" s="20">
        <f>AC820+AB820</f>
      </c>
      <c r="AF820" s="5" t="str">
        <v/>
      </c>
      <c r="AG820" s="18">
        <f>IFERROR(_xlfn.BETA.DIST(DATE(YEAR(AG$2),MONTH(AG$2),15),$AD$2,$AE$2,FALSE,DATE(YEAR($AD820),MONTH($AD820),1),DATE(YEAR($AE820),MONTH($AE820),28)),0)</f>
      </c>
      <c r="AH820" s="18">
        <f>IFERROR(_xlfn.BETA.DIST(DATE(YEAR(AH$2),MONTH(AH$2),15),$AD$2,$AE$2,FALSE,DATE(YEAR($AD820),MONTH($AD820),1),DATE(YEAR($AE820),MONTH($AE820),28)),0)</f>
      </c>
      <c r="AI820" s="18">
        <f>IFERROR(_xlfn.BETA.DIST(DATE(YEAR(AI$2),MONTH(AI$2),15),$AD$2,$AE$2,FALSE,DATE(YEAR($AD820),MONTH($AD820),1),DATE(YEAR($AE820),MONTH($AE820),28)),0)</f>
      </c>
      <c r="AJ820" s="18">
        <f>IFERROR(_xlfn.BETA.DIST(DATE(YEAR(AJ$2),MONTH(AJ$2),15),$AD$2,$AE$2,FALSE,DATE(YEAR($AD820),MONTH($AD820),1),DATE(YEAR($AE820),MONTH($AE820),28)),0)</f>
      </c>
      <c r="AK820" s="18">
        <f>IFERROR(_xlfn.BETA.DIST(DATE(YEAR(AK$2),MONTH(AK$2),15),$AD$2,$AE$2,FALSE,DATE(YEAR($AD820),MONTH($AD820),1),DATE(YEAR($AE820),MONTH($AE820),28)),0)</f>
      </c>
      <c r="AL820" s="18">
        <f>IFERROR(_xlfn.BETA.DIST(DATE(YEAR(AL$2),MONTH(AL$2),15),$AD$2,$AE$2,FALSE,DATE(YEAR($AD820),MONTH($AD820),1),DATE(YEAR($AE820),MONTH($AE820),28)),0)</f>
      </c>
      <c r="AM820" s="18">
        <f>IFERROR(_xlfn.BETA.DIST(DATE(YEAR(AM$2),MONTH(AM$2),15),$AD$2,$AE$2,FALSE,DATE(YEAR($AD820),MONTH($AD820),1),DATE(YEAR($AE820),MONTH($AE820),28)),0)</f>
      </c>
      <c r="AN820" s="18">
        <f>IFERROR(_xlfn.BETA.DIST(DATE(YEAR(AN$2),MONTH(AN$2),15),$AD$2,$AE$2,FALSE,DATE(YEAR($AD820),MONTH($AD820),1),DATE(YEAR($AE820),MONTH($AE820),28)),0)</f>
      </c>
      <c r="AO820" s="18">
        <f>IFERROR(_xlfn.BETA.DIST(DATE(YEAR(AO$2),MONTH(AO$2),15),$AD$2,$AE$2,FALSE,DATE(YEAR($AD820),MONTH($AD820),1),DATE(YEAR($AE820),MONTH($AE820),28)),0)</f>
      </c>
      <c r="AP820" s="18">
        <f>IFERROR(_xlfn.BETA.DIST(DATE(YEAR(AP$2),MONTH(AP$2),15),$AD$2,$AE$2,FALSE,DATE(YEAR($AD820),MONTH($AD820),1),DATE(YEAR($AE820),MONTH($AE820),28)),0)</f>
      </c>
      <c r="AQ820" s="18">
        <f>IFERROR(_xlfn.BETA.DIST(DATE(YEAR(AQ$2),MONTH(AQ$2),15),$AD$2,$AE$2,FALSE,DATE(YEAR($AD820),MONTH($AD820),1),DATE(YEAR($AE820),MONTH($AE820),28)),0)</f>
      </c>
      <c r="AR820" s="18">
        <f>IFERROR(_xlfn.BETA.DIST(DATE(YEAR(AR$2),MONTH(AR$2),15),$AD$2,$AE$2,FALSE,DATE(YEAR($AD820),MONTH($AD820),1),DATE(YEAR($AE820),MONTH($AE820),28)),0)</f>
      </c>
      <c r="AS820" s="18">
        <f>IFERROR(_xlfn.BETA.DIST(DATE(YEAR(AS$2),MONTH(AS$2),15),$AD$2,$AE$2,FALSE,DATE(YEAR($AD820),MONTH($AD820),1),DATE(YEAR($AE820),MONTH($AE820),28)),0)</f>
      </c>
      <c r="AT820" s="18">
        <f>IFERROR(_xlfn.BETA.DIST(DATE(YEAR(AT$2),MONTH(AT$2),15),$AD$2,$AE$2,FALSE,DATE(YEAR($AD820),MONTH($AD820),1),DATE(YEAR($AE820),MONTH($AE820),28)),0)</f>
      </c>
      <c r="AU820" s="18">
        <f>IFERROR(_xlfn.BETA.DIST(DATE(YEAR(AU$2),MONTH(AU$2),15),$AD$2,$AE$2,FALSE,DATE(YEAR($AD820),MONTH($AD820),1),DATE(YEAR($AE820),MONTH($AE820),28)),0)</f>
      </c>
      <c r="AV820" s="18">
        <f>SUM(AG820:AU820)</f>
      </c>
      <c r="AW820" s="18">
        <f>IF(J820&lt;&gt;0,J820,IF($AV820=0,0,AG820/$AV820*$Z820))</f>
      </c>
      <c r="AX820" s="18">
        <f>IF(K820&lt;&gt;0,K820,IF($AV820=0,0,AH820/$AV820*$Z820))</f>
      </c>
      <c r="AY820" s="18">
        <f>IF(L820&lt;&gt;0,L820,IF($AV820=0,0,AI820/$AV820*$Z820))</f>
      </c>
      <c r="AZ820" s="18">
        <f>IF(M820&lt;&gt;0,M820,IF($AV820=0,0,AJ820/$AV820*$Z820))</f>
      </c>
      <c r="BA820" s="18">
        <f>IF(N820&lt;&gt;0,N820,IF($AV820=0,0,AK820/$AV820*$Z820))</f>
      </c>
      <c r="BB820" s="18">
        <f>IF(O820&lt;&gt;0,O820,IF($AV820=0,0,AL820/$AV820*$Z820))</f>
      </c>
      <c r="BC820" s="18">
        <f>IF(P820&lt;&gt;0,P820,IF($AV820=0,0,AM820/$AV820*$Z820))</f>
      </c>
      <c r="BD820" s="18">
        <f>IF(Q820&lt;&gt;0,Q820,IF($AV820=0,0,AN820/$AV820*$Z820))</f>
      </c>
      <c r="BE820" s="18">
        <f>IF(R820&lt;&gt;0,R820,IF($AV820=0,0,AO820/$AV820*$Z820))</f>
      </c>
      <c r="BF820" s="18">
        <f>IF(S820&lt;&gt;0,S820,IF($AV820=0,0,AP820/$AV820*$Z820))</f>
      </c>
      <c r="BG820" s="18">
        <f>IF(T820&lt;&gt;0,T820,IF($AV820=0,0,AQ820/$AV820*$Z820))</f>
      </c>
      <c r="BH820" s="18">
        <f>IF(U820&lt;&gt;0,U820,IF($AV820=0,0,AR820/$AV820*$Z820))</f>
      </c>
      <c r="BI820" s="18">
        <f>IF(V820&lt;&gt;0,V820,IF($AV820=0,0,AS820/$AV820*$Z820))</f>
      </c>
      <c r="BJ820" s="18">
        <f>IF(W820&lt;&gt;0,W820,IF($AV820=0,0,AT820/$AV820*$Z820))</f>
      </c>
      <c r="BK820" s="18">
        <f>IF(X820&lt;&gt;0,X820,IF($AV820=0,0,AU820/$AV820*$Z820))</f>
      </c>
      <c r="BL820" s="18">
        <f>SUM(AW820:BK820)</f>
      </c>
      <c r="BM820" s="18">
        <f>I820-BL820</f>
      </c>
    </row>
    <row r="821" outlineLevel="4">
      <c r="A821" s="5" t="str">
        <v>15.2</v>
      </c>
      <c r="B821" s="5" t="str">
        <v/>
      </c>
      <c r="C821" s="5" t="str">
        <v>BSPRELGENG207</v>
      </c>
      <c r="D821" s="5" t="str">
        <v>BSPRELGENG207</v>
      </c>
      <c r="E821" s="19">
        <f>IFERROR(_xlfn.XLOOKUP(F821,Assumptions!B:B,Assumptions!C:C),0)</f>
      </c>
      <c r="F821" s="5" t="str">
        <v>Site Delivery USD</v>
      </c>
      <c r="G821" s="5" t="str">
        <v/>
      </c>
      <c r="H821" s="18">
        <f>G819*E821</f>
      </c>
      <c r="I821" s="18">
        <f>H821*(1-0)</f>
      </c>
      <c r="J821" s="18">
        <v>0</v>
      </c>
      <c r="K821" s="18">
        <v>0</v>
      </c>
      <c r="L821" s="18">
        <v>0</v>
      </c>
      <c r="M821" s="18">
        <v>0</v>
      </c>
      <c r="N821" s="18">
        <v>0</v>
      </c>
      <c r="O821" s="18">
        <v>0</v>
      </c>
      <c r="P821" s="18">
        <v>0</v>
      </c>
      <c r="Q821" s="18">
        <v>0</v>
      </c>
      <c r="R821" s="18">
        <v>0</v>
      </c>
      <c r="S821" s="18">
        <v>0</v>
      </c>
      <c r="T821" s="18">
        <v>0</v>
      </c>
      <c r="U821" s="18">
        <v>0</v>
      </c>
      <c r="V821" s="18">
        <v>0</v>
      </c>
      <c r="W821" s="18">
        <v>0</v>
      </c>
      <c r="X821" s="18">
        <v>0</v>
      </c>
      <c r="Y821" s="18">
        <f>SUM(J821:X821)</f>
      </c>
      <c r="Z821" s="18">
        <f>I821-Y821</f>
      </c>
      <c r="AA821" s="20">
        <v>46294</v>
      </c>
      <c r="AB821" s="20">
        <v>46294</v>
      </c>
      <c r="AC821" s="18">
        <f>IFERROR(_xlfn.XLOOKUP(F821,Assumptions!B:B,Assumptions!D:D),0)</f>
      </c>
      <c r="AD821" s="20">
        <f>AA821+AC821</f>
      </c>
      <c r="AE821" s="20">
        <f>AC821+AB821</f>
      </c>
      <c r="AF821" s="5" t="str">
        <v/>
      </c>
      <c r="AG821" s="18">
        <f>IFERROR(_xlfn.BETA.DIST(DATE(YEAR(AG$2),MONTH(AG$2),15),$AD$2,$AE$2,FALSE,DATE(YEAR($AD821),MONTH($AD821),1),DATE(YEAR($AE821),MONTH($AE821),28)),0)</f>
      </c>
      <c r="AH821" s="18">
        <f>IFERROR(_xlfn.BETA.DIST(DATE(YEAR(AH$2),MONTH(AH$2),15),$AD$2,$AE$2,FALSE,DATE(YEAR($AD821),MONTH($AD821),1),DATE(YEAR($AE821),MONTH($AE821),28)),0)</f>
      </c>
      <c r="AI821" s="18">
        <f>IFERROR(_xlfn.BETA.DIST(DATE(YEAR(AI$2),MONTH(AI$2),15),$AD$2,$AE$2,FALSE,DATE(YEAR($AD821),MONTH($AD821),1),DATE(YEAR($AE821),MONTH($AE821),28)),0)</f>
      </c>
      <c r="AJ821" s="18">
        <f>IFERROR(_xlfn.BETA.DIST(DATE(YEAR(AJ$2),MONTH(AJ$2),15),$AD$2,$AE$2,FALSE,DATE(YEAR($AD821),MONTH($AD821),1),DATE(YEAR($AE821),MONTH($AE821),28)),0)</f>
      </c>
      <c r="AK821" s="18">
        <f>IFERROR(_xlfn.BETA.DIST(DATE(YEAR(AK$2),MONTH(AK$2),15),$AD$2,$AE$2,FALSE,DATE(YEAR($AD821),MONTH($AD821),1),DATE(YEAR($AE821),MONTH($AE821),28)),0)</f>
      </c>
      <c r="AL821" s="18">
        <f>IFERROR(_xlfn.BETA.DIST(DATE(YEAR(AL$2),MONTH(AL$2),15),$AD$2,$AE$2,FALSE,DATE(YEAR($AD821),MONTH($AD821),1),DATE(YEAR($AE821),MONTH($AE821),28)),0)</f>
      </c>
      <c r="AM821" s="18">
        <f>IFERROR(_xlfn.BETA.DIST(DATE(YEAR(AM$2),MONTH(AM$2),15),$AD$2,$AE$2,FALSE,DATE(YEAR($AD821),MONTH($AD821),1),DATE(YEAR($AE821),MONTH($AE821),28)),0)</f>
      </c>
      <c r="AN821" s="18">
        <f>IFERROR(_xlfn.BETA.DIST(DATE(YEAR(AN$2),MONTH(AN$2),15),$AD$2,$AE$2,FALSE,DATE(YEAR($AD821),MONTH($AD821),1),DATE(YEAR($AE821),MONTH($AE821),28)),0)</f>
      </c>
      <c r="AO821" s="18">
        <f>IFERROR(_xlfn.BETA.DIST(DATE(YEAR(AO$2),MONTH(AO$2),15),$AD$2,$AE$2,FALSE,DATE(YEAR($AD821),MONTH($AD821),1),DATE(YEAR($AE821),MONTH($AE821),28)),0)</f>
      </c>
      <c r="AP821" s="18">
        <f>IFERROR(_xlfn.BETA.DIST(DATE(YEAR(AP$2),MONTH(AP$2),15),$AD$2,$AE$2,FALSE,DATE(YEAR($AD821),MONTH($AD821),1),DATE(YEAR($AE821),MONTH($AE821),28)),0)</f>
      </c>
      <c r="AQ821" s="18">
        <f>IFERROR(_xlfn.BETA.DIST(DATE(YEAR(AQ$2),MONTH(AQ$2),15),$AD$2,$AE$2,FALSE,DATE(YEAR($AD821),MONTH($AD821),1),DATE(YEAR($AE821),MONTH($AE821),28)),0)</f>
      </c>
      <c r="AR821" s="18">
        <f>IFERROR(_xlfn.BETA.DIST(DATE(YEAR(AR$2),MONTH(AR$2),15),$AD$2,$AE$2,FALSE,DATE(YEAR($AD821),MONTH($AD821),1),DATE(YEAR($AE821),MONTH($AE821),28)),0)</f>
      </c>
      <c r="AS821" s="18">
        <f>IFERROR(_xlfn.BETA.DIST(DATE(YEAR(AS$2),MONTH(AS$2),15),$AD$2,$AE$2,FALSE,DATE(YEAR($AD821),MONTH($AD821),1),DATE(YEAR($AE821),MONTH($AE821),28)),0)</f>
      </c>
      <c r="AT821" s="18">
        <f>IFERROR(_xlfn.BETA.DIST(DATE(YEAR(AT$2),MONTH(AT$2),15),$AD$2,$AE$2,FALSE,DATE(YEAR($AD821),MONTH($AD821),1),DATE(YEAR($AE821),MONTH($AE821),28)),0)</f>
      </c>
      <c r="AU821" s="18">
        <f>IFERROR(_xlfn.BETA.DIST(DATE(YEAR(AU$2),MONTH(AU$2),15),$AD$2,$AE$2,FALSE,DATE(YEAR($AD821),MONTH($AD821),1),DATE(YEAR($AE821),MONTH($AE821),28)),0)</f>
      </c>
      <c r="AV821" s="18">
        <f>SUM(AG821:AU821)</f>
      </c>
      <c r="AW821" s="18">
        <f>IF(J821&lt;&gt;0,J821,IF($AV821=0,0,AG821/$AV821*$Z821))</f>
      </c>
      <c r="AX821" s="18">
        <f>IF(K821&lt;&gt;0,K821,IF($AV821=0,0,AH821/$AV821*$Z821))</f>
      </c>
      <c r="AY821" s="18">
        <f>IF(L821&lt;&gt;0,L821,IF($AV821=0,0,AI821/$AV821*$Z821))</f>
      </c>
      <c r="AZ821" s="18">
        <f>IF(M821&lt;&gt;0,M821,IF($AV821=0,0,AJ821/$AV821*$Z821))</f>
      </c>
      <c r="BA821" s="18">
        <f>IF(N821&lt;&gt;0,N821,IF($AV821=0,0,AK821/$AV821*$Z821))</f>
      </c>
      <c r="BB821" s="18">
        <f>IF(O821&lt;&gt;0,O821,IF($AV821=0,0,AL821/$AV821*$Z821))</f>
      </c>
      <c r="BC821" s="18">
        <f>IF(P821&lt;&gt;0,P821,IF($AV821=0,0,AM821/$AV821*$Z821))</f>
      </c>
      <c r="BD821" s="18">
        <f>IF(Q821&lt;&gt;0,Q821,IF($AV821=0,0,AN821/$AV821*$Z821))</f>
      </c>
      <c r="BE821" s="18">
        <f>IF(R821&lt;&gt;0,R821,IF($AV821=0,0,AO821/$AV821*$Z821))</f>
      </c>
      <c r="BF821" s="18">
        <f>IF(S821&lt;&gt;0,S821,IF($AV821=0,0,AP821/$AV821*$Z821))</f>
      </c>
      <c r="BG821" s="18">
        <f>IF(T821&lt;&gt;0,T821,IF($AV821=0,0,AQ821/$AV821*$Z821))</f>
      </c>
      <c r="BH821" s="18">
        <f>IF(U821&lt;&gt;0,U821,IF($AV821=0,0,AR821/$AV821*$Z821))</f>
      </c>
      <c r="BI821" s="18">
        <f>IF(V821&lt;&gt;0,V821,IF($AV821=0,0,AS821/$AV821*$Z821))</f>
      </c>
      <c r="BJ821" s="18">
        <f>IF(W821&lt;&gt;0,W821,IF($AV821=0,0,AT821/$AV821*$Z821))</f>
      </c>
      <c r="BK821" s="18">
        <f>IF(X821&lt;&gt;0,X821,IF($AV821=0,0,AU821/$AV821*$Z821))</f>
      </c>
      <c r="BL821" s="18">
        <f>SUM(AW821:BK821)</f>
      </c>
      <c r="BM821" s="18">
        <f>I821-BL821</f>
      </c>
    </row>
    <row r="822" outlineLevel="4">
      <c r="A822" s="5" t="str">
        <v>15.2</v>
      </c>
      <c r="B822" s="5" t="str">
        <v/>
      </c>
      <c r="C822" s="5" t="str">
        <v>BSKDGNGENGR07</v>
      </c>
      <c r="D822" s="5" t="str">
        <v>BSKDGNGENGR07</v>
      </c>
      <c r="E822" s="19">
        <f>IFERROR(_xlfn.XLOOKUP(F822,Assumptions!B:B,Assumptions!C:C),0)</f>
      </c>
      <c r="F822" s="5" t="str">
        <v>Retention</v>
      </c>
      <c r="G822" s="5" t="str">
        <v/>
      </c>
      <c r="H822" s="18">
        <f>G819*E822</f>
      </c>
      <c r="I822" s="18">
        <f>H822*(1-0)</f>
      </c>
      <c r="J822" s="18">
        <v>0</v>
      </c>
      <c r="K822" s="18">
        <v>0</v>
      </c>
      <c r="L822" s="18">
        <v>0</v>
      </c>
      <c r="M822" s="18">
        <v>0</v>
      </c>
      <c r="N822" s="18">
        <v>0</v>
      </c>
      <c r="O822" s="18">
        <v>0</v>
      </c>
      <c r="P822" s="18">
        <v>0</v>
      </c>
      <c r="Q822" s="18">
        <v>0</v>
      </c>
      <c r="R822" s="18">
        <v>0</v>
      </c>
      <c r="S822" s="18">
        <v>0</v>
      </c>
      <c r="T822" s="18">
        <v>0</v>
      </c>
      <c r="U822" s="18">
        <v>0</v>
      </c>
      <c r="V822" s="18">
        <v>0</v>
      </c>
      <c r="W822" s="18">
        <v>0</v>
      </c>
      <c r="X822" s="18">
        <v>0</v>
      </c>
      <c r="Y822" s="18">
        <f>SUM(J822:X822)</f>
      </c>
      <c r="Z822" s="18">
        <f>I822-Y822</f>
      </c>
      <c r="AA822" s="20">
        <v>46483</v>
      </c>
      <c r="AB822" s="20">
        <v>46483</v>
      </c>
      <c r="AC822" s="18">
        <f>IFERROR(_xlfn.XLOOKUP(F822,Assumptions!B:B,Assumptions!D:D),0)</f>
      </c>
      <c r="AD822" s="20">
        <f>AA822+AC822</f>
      </c>
      <c r="AE822" s="20">
        <f>AC822+AB822</f>
      </c>
      <c r="AF822" s="5" t="str">
        <v/>
      </c>
      <c r="AG822" s="18">
        <f>IFERROR(_xlfn.BETA.DIST(DATE(YEAR(AG$2),MONTH(AG$2),15),$AD$2,$AE$2,FALSE,DATE(YEAR($AD822),MONTH($AD822),1),DATE(YEAR($AE822),MONTH($AE822),28)),0)</f>
      </c>
      <c r="AH822" s="18">
        <f>IFERROR(_xlfn.BETA.DIST(DATE(YEAR(AH$2),MONTH(AH$2),15),$AD$2,$AE$2,FALSE,DATE(YEAR($AD822),MONTH($AD822),1),DATE(YEAR($AE822),MONTH($AE822),28)),0)</f>
      </c>
      <c r="AI822" s="18">
        <f>IFERROR(_xlfn.BETA.DIST(DATE(YEAR(AI$2),MONTH(AI$2),15),$AD$2,$AE$2,FALSE,DATE(YEAR($AD822),MONTH($AD822),1),DATE(YEAR($AE822),MONTH($AE822),28)),0)</f>
      </c>
      <c r="AJ822" s="18">
        <f>IFERROR(_xlfn.BETA.DIST(DATE(YEAR(AJ$2),MONTH(AJ$2),15),$AD$2,$AE$2,FALSE,DATE(YEAR($AD822),MONTH($AD822),1),DATE(YEAR($AE822),MONTH($AE822),28)),0)</f>
      </c>
      <c r="AK822" s="18">
        <f>IFERROR(_xlfn.BETA.DIST(DATE(YEAR(AK$2),MONTH(AK$2),15),$AD$2,$AE$2,FALSE,DATE(YEAR($AD822),MONTH($AD822),1),DATE(YEAR($AE822),MONTH($AE822),28)),0)</f>
      </c>
      <c r="AL822" s="18">
        <f>IFERROR(_xlfn.BETA.DIST(DATE(YEAR(AL$2),MONTH(AL$2),15),$AD$2,$AE$2,FALSE,DATE(YEAR($AD822),MONTH($AD822),1),DATE(YEAR($AE822),MONTH($AE822),28)),0)</f>
      </c>
      <c r="AM822" s="18">
        <f>IFERROR(_xlfn.BETA.DIST(DATE(YEAR(AM$2),MONTH(AM$2),15),$AD$2,$AE$2,FALSE,DATE(YEAR($AD822),MONTH($AD822),1),DATE(YEAR($AE822),MONTH($AE822),28)),0)</f>
      </c>
      <c r="AN822" s="18">
        <f>IFERROR(_xlfn.BETA.DIST(DATE(YEAR(AN$2),MONTH(AN$2),15),$AD$2,$AE$2,FALSE,DATE(YEAR($AD822),MONTH($AD822),1),DATE(YEAR($AE822),MONTH($AE822),28)),0)</f>
      </c>
      <c r="AO822" s="18">
        <f>IFERROR(_xlfn.BETA.DIST(DATE(YEAR(AO$2),MONTH(AO$2),15),$AD$2,$AE$2,FALSE,DATE(YEAR($AD822),MONTH($AD822),1),DATE(YEAR($AE822),MONTH($AE822),28)),0)</f>
      </c>
      <c r="AP822" s="18">
        <f>IFERROR(_xlfn.BETA.DIST(DATE(YEAR(AP$2),MONTH(AP$2),15),$AD$2,$AE$2,FALSE,DATE(YEAR($AD822),MONTH($AD822),1),DATE(YEAR($AE822),MONTH($AE822),28)),0)</f>
      </c>
      <c r="AQ822" s="18">
        <f>IFERROR(_xlfn.BETA.DIST(DATE(YEAR(AQ$2),MONTH(AQ$2),15),$AD$2,$AE$2,FALSE,DATE(YEAR($AD822),MONTH($AD822),1),DATE(YEAR($AE822),MONTH($AE822),28)),0)</f>
      </c>
      <c r="AR822" s="18">
        <f>IFERROR(_xlfn.BETA.DIST(DATE(YEAR(AR$2),MONTH(AR$2),15),$AD$2,$AE$2,FALSE,DATE(YEAR($AD822),MONTH($AD822),1),DATE(YEAR($AE822),MONTH($AE822),28)),0)</f>
      </c>
      <c r="AS822" s="18">
        <f>IFERROR(_xlfn.BETA.DIST(DATE(YEAR(AS$2),MONTH(AS$2),15),$AD$2,$AE$2,FALSE,DATE(YEAR($AD822),MONTH($AD822),1),DATE(YEAR($AE822),MONTH($AE822),28)),0)</f>
      </c>
      <c r="AT822" s="18">
        <f>IFERROR(_xlfn.BETA.DIST(DATE(YEAR(AT$2),MONTH(AT$2),15),$AD$2,$AE$2,FALSE,DATE(YEAR($AD822),MONTH($AD822),1),DATE(YEAR($AE822),MONTH($AE822),28)),0)</f>
      </c>
      <c r="AU822" s="18">
        <f>IFERROR(_xlfn.BETA.DIST(DATE(YEAR(AU$2),MONTH(AU$2),15),$AD$2,$AE$2,FALSE,DATE(YEAR($AD822),MONTH($AD822),1),DATE(YEAR($AE822),MONTH($AE822),28)),0)</f>
      </c>
      <c r="AV822" s="18">
        <f>SUM(AG822:AU822)</f>
      </c>
      <c r="AW822" s="18">
        <f>IF(J822&lt;&gt;0,J822,IF($AV822=0,0,AG822/$AV822*$Z822))</f>
      </c>
      <c r="AX822" s="18">
        <f>IF(K822&lt;&gt;0,K822,IF($AV822=0,0,AH822/$AV822*$Z822))</f>
      </c>
      <c r="AY822" s="18">
        <f>IF(L822&lt;&gt;0,L822,IF($AV822=0,0,AI822/$AV822*$Z822))</f>
      </c>
      <c r="AZ822" s="18">
        <f>IF(M822&lt;&gt;0,M822,IF($AV822=0,0,AJ822/$AV822*$Z822))</f>
      </c>
      <c r="BA822" s="18">
        <f>IF(N822&lt;&gt;0,N822,IF($AV822=0,0,AK822/$AV822*$Z822))</f>
      </c>
      <c r="BB822" s="18">
        <f>IF(O822&lt;&gt;0,O822,IF($AV822=0,0,AL822/$AV822*$Z822))</f>
      </c>
      <c r="BC822" s="18">
        <f>IF(P822&lt;&gt;0,P822,IF($AV822=0,0,AM822/$AV822*$Z822))</f>
      </c>
      <c r="BD822" s="18">
        <f>IF(Q822&lt;&gt;0,Q822,IF($AV822=0,0,AN822/$AV822*$Z822))</f>
      </c>
      <c r="BE822" s="18">
        <f>IF(R822&lt;&gt;0,R822,IF($AV822=0,0,AO822/$AV822*$Z822))</f>
      </c>
      <c r="BF822" s="18">
        <f>IF(S822&lt;&gt;0,S822,IF($AV822=0,0,AP822/$AV822*$Z822))</f>
      </c>
      <c r="BG822" s="18">
        <f>IF(T822&lt;&gt;0,T822,IF($AV822=0,0,AQ822/$AV822*$Z822))</f>
      </c>
      <c r="BH822" s="18">
        <f>IF(U822&lt;&gt;0,U822,IF($AV822=0,0,AR822/$AV822*$Z822))</f>
      </c>
      <c r="BI822" s="18">
        <f>IF(V822&lt;&gt;0,V822,IF($AV822=0,0,AS822/$AV822*$Z822))</f>
      </c>
      <c r="BJ822" s="18">
        <f>IF(W822&lt;&gt;0,W822,IF($AV822=0,0,AT822/$AV822*$Z822))</f>
      </c>
      <c r="BK822" s="18">
        <f>IF(X822&lt;&gt;0,X822,IF($AV822=0,0,AU822/$AV822*$Z822))</f>
      </c>
      <c r="BL822" s="18">
        <f>SUM(AW822:BK822)</f>
      </c>
      <c r="BM822" s="18">
        <f>I822-BL822</f>
      </c>
    </row>
    <row r="823" outlineLevel="2">
      <c r="A823" s="15" t="str">
        <v/>
      </c>
      <c r="B823" s="15" t="str">
        <v/>
      </c>
      <c r="C823" s="15" t="str">
        <v/>
      </c>
      <c r="D823" s="15" t="str">
        <v/>
      </c>
      <c r="E823" s="15" t="str">
        <v/>
      </c>
      <c r="F823" s="15" t="str">
        <v>GIS - 66KV</v>
      </c>
      <c r="G823" s="15">
        <v>3557.32</v>
      </c>
      <c r="H823" s="15" t="str">
        <v/>
      </c>
      <c r="I823" s="15" t="str">
        <v/>
      </c>
      <c r="J823" s="15" t="str">
        <v/>
      </c>
      <c r="K823" s="15" t="str">
        <v/>
      </c>
      <c r="L823" s="15" t="str">
        <v/>
      </c>
      <c r="M823" s="15" t="str">
        <v/>
      </c>
      <c r="N823" s="15" t="str">
        <v/>
      </c>
      <c r="O823" s="15" t="str">
        <v/>
      </c>
      <c r="P823" s="15" t="str">
        <v/>
      </c>
      <c r="Q823" s="15" t="str">
        <v/>
      </c>
      <c r="R823" s="15" t="str">
        <v/>
      </c>
      <c r="S823" s="15" t="str">
        <v/>
      </c>
      <c r="T823" s="15" t="str">
        <v/>
      </c>
      <c r="U823" s="15" t="str">
        <v/>
      </c>
      <c r="V823" s="15" t="str">
        <v/>
      </c>
      <c r="W823" s="15" t="str">
        <v/>
      </c>
      <c r="X823" s="15" t="str">
        <v/>
      </c>
      <c r="Y823" s="15" t="str">
        <v/>
      </c>
      <c r="Z823" s="15" t="str">
        <v/>
      </c>
      <c r="AA823" s="15" t="str">
        <v/>
      </c>
      <c r="AB823" s="15" t="str">
        <v/>
      </c>
      <c r="AC823" s="15" t="str">
        <v/>
      </c>
      <c r="AD823" s="15" t="str">
        <v/>
      </c>
      <c r="AE823" s="15" t="str">
        <v/>
      </c>
      <c r="AF823" s="5" t="str">
        <v/>
      </c>
      <c r="AG823" s="15" t="str">
        <v/>
      </c>
      <c r="AH823" s="15" t="str">
        <v/>
      </c>
      <c r="AI823" s="15" t="str">
        <v/>
      </c>
      <c r="AJ823" s="15" t="str">
        <v/>
      </c>
      <c r="AK823" s="15" t="str">
        <v/>
      </c>
      <c r="AL823" s="15" t="str">
        <v/>
      </c>
      <c r="AM823" s="15" t="str">
        <v/>
      </c>
      <c r="AN823" s="15" t="str">
        <v/>
      </c>
      <c r="AO823" s="15" t="str">
        <v/>
      </c>
      <c r="AP823" s="15" t="str">
        <v/>
      </c>
      <c r="AQ823" s="15" t="str">
        <v/>
      </c>
      <c r="AR823" s="15" t="str">
        <v/>
      </c>
      <c r="AS823" s="15" t="str">
        <v/>
      </c>
      <c r="AT823" s="15" t="str">
        <v/>
      </c>
      <c r="AU823" s="15" t="str">
        <v/>
      </c>
      <c r="AV823" s="15" t="str">
        <v/>
      </c>
      <c r="AW823" s="15" t="str">
        <v/>
      </c>
      <c r="AX823" s="15" t="str">
        <v/>
      </c>
      <c r="AY823" s="15" t="str">
        <v/>
      </c>
      <c r="AZ823" s="15" t="str">
        <v/>
      </c>
      <c r="BA823" s="15" t="str">
        <v/>
      </c>
      <c r="BB823" s="15" t="str">
        <v/>
      </c>
      <c r="BC823" s="15" t="str">
        <v/>
      </c>
      <c r="BD823" s="15" t="str">
        <v/>
      </c>
      <c r="BE823" s="15" t="str">
        <v/>
      </c>
      <c r="BF823" s="15" t="str">
        <v/>
      </c>
      <c r="BG823" s="15" t="str">
        <v/>
      </c>
      <c r="BH823" s="15" t="str">
        <v/>
      </c>
      <c r="BI823" s="15" t="str">
        <v/>
      </c>
      <c r="BJ823" s="15" t="str">
        <v/>
      </c>
      <c r="BK823" s="15" t="str">
        <v/>
      </c>
      <c r="BL823" s="15" t="str">
        <v/>
      </c>
      <c r="BM823" s="15" t="str">
        <v/>
      </c>
    </row>
    <row r="824" outlineLevel="3">
      <c r="A824" s="17" t="str">
        <v>15.3</v>
      </c>
      <c r="B824" s="17" t="str">
        <v/>
      </c>
      <c r="C824" s="17" t="str">
        <v/>
      </c>
      <c r="D824" s="17" t="str">
        <v/>
      </c>
      <c r="E824" s="17" t="str">
        <v>15.3</v>
      </c>
      <c r="F824" s="17" t="str">
        <v>Complete set of tools necessary for maintenance and adjustment of 66 kV GIS equipment.</v>
      </c>
      <c r="G824" s="17">
        <v>3557.32</v>
      </c>
      <c r="H824" s="17" t="str">
        <v/>
      </c>
      <c r="I824" s="17" t="str">
        <v/>
      </c>
      <c r="J824" s="17" t="str">
        <v/>
      </c>
      <c r="K824" s="17" t="str">
        <v/>
      </c>
      <c r="L824" s="17" t="str">
        <v/>
      </c>
      <c r="M824" s="17" t="str">
        <v/>
      </c>
      <c r="N824" s="17" t="str">
        <v/>
      </c>
      <c r="O824" s="17" t="str">
        <v/>
      </c>
      <c r="P824" s="17" t="str">
        <v/>
      </c>
      <c r="Q824" s="17" t="str">
        <v/>
      </c>
      <c r="R824" s="17" t="str">
        <v/>
      </c>
      <c r="S824" s="17" t="str">
        <v/>
      </c>
      <c r="T824" s="17" t="str">
        <v/>
      </c>
      <c r="U824" s="17" t="str">
        <v/>
      </c>
      <c r="V824" s="17" t="str">
        <v/>
      </c>
      <c r="W824" s="17" t="str">
        <v/>
      </c>
      <c r="X824" s="17" t="str">
        <v/>
      </c>
      <c r="Y824" s="17" t="str">
        <v/>
      </c>
      <c r="Z824" s="17" t="str">
        <v/>
      </c>
      <c r="AA824" s="17" t="str">
        <v/>
      </c>
      <c r="AB824" s="17" t="str">
        <v/>
      </c>
      <c r="AC824" s="17" t="str">
        <v/>
      </c>
      <c r="AD824" s="17" t="str">
        <v/>
      </c>
      <c r="AE824" s="17" t="str">
        <v/>
      </c>
      <c r="AF824" s="5" t="str">
        <v/>
      </c>
      <c r="AG824" s="18">
        <f>IFERROR(_xlfn.BETA.DIST(DATE(YEAR(AG$2),MONTH(AG$2),15),$AD$2,$AE$2,FALSE,DATE(YEAR($AD824),MONTH($AD824),1),DATE(YEAR($AE824),MONTH($AE824),28)),0)</f>
      </c>
      <c r="AH824" s="18">
        <f>IFERROR(_xlfn.BETA.DIST(DATE(YEAR(AH$2),MONTH(AH$2),15),$AD$2,$AE$2,FALSE,DATE(YEAR($AD824),MONTH($AD824),1),DATE(YEAR($AE824),MONTH($AE824),28)),0)</f>
      </c>
      <c r="AI824" s="18">
        <f>IFERROR(_xlfn.BETA.DIST(DATE(YEAR(AI$2),MONTH(AI$2),15),$AD$2,$AE$2,FALSE,DATE(YEAR($AD824),MONTH($AD824),1),DATE(YEAR($AE824),MONTH($AE824),28)),0)</f>
      </c>
      <c r="AJ824" s="18">
        <f>IFERROR(_xlfn.BETA.DIST(DATE(YEAR(AJ$2),MONTH(AJ$2),15),$AD$2,$AE$2,FALSE,DATE(YEAR($AD824),MONTH($AD824),1),DATE(YEAR($AE824),MONTH($AE824),28)),0)</f>
      </c>
      <c r="AK824" s="18">
        <f>IFERROR(_xlfn.BETA.DIST(DATE(YEAR(AK$2),MONTH(AK$2),15),$AD$2,$AE$2,FALSE,DATE(YEAR($AD824),MONTH($AD824),1),DATE(YEAR($AE824),MONTH($AE824),28)),0)</f>
      </c>
      <c r="AL824" s="18">
        <f>IFERROR(_xlfn.BETA.DIST(DATE(YEAR(AL$2),MONTH(AL$2),15),$AD$2,$AE$2,FALSE,DATE(YEAR($AD824),MONTH($AD824),1),DATE(YEAR($AE824),MONTH($AE824),28)),0)</f>
      </c>
      <c r="AM824" s="18">
        <f>IFERROR(_xlfn.BETA.DIST(DATE(YEAR(AM$2),MONTH(AM$2),15),$AD$2,$AE$2,FALSE,DATE(YEAR($AD824),MONTH($AD824),1),DATE(YEAR($AE824),MONTH($AE824),28)),0)</f>
      </c>
      <c r="AN824" s="18">
        <f>IFERROR(_xlfn.BETA.DIST(DATE(YEAR(AN$2),MONTH(AN$2),15),$AD$2,$AE$2,FALSE,DATE(YEAR($AD824),MONTH($AD824),1),DATE(YEAR($AE824),MONTH($AE824),28)),0)</f>
      </c>
      <c r="AO824" s="18">
        <f>IFERROR(_xlfn.BETA.DIST(DATE(YEAR(AO$2),MONTH(AO$2),15),$AD$2,$AE$2,FALSE,DATE(YEAR($AD824),MONTH($AD824),1),DATE(YEAR($AE824),MONTH($AE824),28)),0)</f>
      </c>
      <c r="AP824" s="18">
        <f>IFERROR(_xlfn.BETA.DIST(DATE(YEAR(AP$2),MONTH(AP$2),15),$AD$2,$AE$2,FALSE,DATE(YEAR($AD824),MONTH($AD824),1),DATE(YEAR($AE824),MONTH($AE824),28)),0)</f>
      </c>
      <c r="AQ824" s="18">
        <f>IFERROR(_xlfn.BETA.DIST(DATE(YEAR(AQ$2),MONTH(AQ$2),15),$AD$2,$AE$2,FALSE,DATE(YEAR($AD824),MONTH($AD824),1),DATE(YEAR($AE824),MONTH($AE824),28)),0)</f>
      </c>
      <c r="AR824" s="18">
        <f>IFERROR(_xlfn.BETA.DIST(DATE(YEAR(AR$2),MONTH(AR$2),15),$AD$2,$AE$2,FALSE,DATE(YEAR($AD824),MONTH($AD824),1),DATE(YEAR($AE824),MONTH($AE824),28)),0)</f>
      </c>
      <c r="AS824" s="18">
        <f>IFERROR(_xlfn.BETA.DIST(DATE(YEAR(AS$2),MONTH(AS$2),15),$AD$2,$AE$2,FALSE,DATE(YEAR($AD824),MONTH($AD824),1),DATE(YEAR($AE824),MONTH($AE824),28)),0)</f>
      </c>
      <c r="AT824" s="18">
        <f>IFERROR(_xlfn.BETA.DIST(DATE(YEAR(AT$2),MONTH(AT$2),15),$AD$2,$AE$2,FALSE,DATE(YEAR($AD824),MONTH($AD824),1),DATE(YEAR($AE824),MONTH($AE824),28)),0)</f>
      </c>
      <c r="AU824" s="18">
        <f>IFERROR(_xlfn.BETA.DIST(DATE(YEAR(AU$2),MONTH(AU$2),15),$AD$2,$AE$2,FALSE,DATE(YEAR($AD824),MONTH($AD824),1),DATE(YEAR($AE824),MONTH($AE824),28)),0)</f>
      </c>
      <c r="AV824" s="18">
        <f>SUM(AG824:AU824)</f>
      </c>
      <c r="AW824" s="18">
        <f>IF(J824&lt;&gt;0,J824,IF($AV824=0,0,AG824/$AV824*$Z824))</f>
      </c>
      <c r="AX824" s="18">
        <f>IF(K824&lt;&gt;0,K824,IF($AV824=0,0,AH824/$AV824*$Z824))</f>
      </c>
      <c r="AY824" s="18">
        <f>IF(L824&lt;&gt;0,L824,IF($AV824=0,0,AI824/$AV824*$Z824))</f>
      </c>
      <c r="AZ824" s="18">
        <f>IF(M824&lt;&gt;0,M824,IF($AV824=0,0,AJ824/$AV824*$Z824))</f>
      </c>
      <c r="BA824" s="18">
        <f>IF(N824&lt;&gt;0,N824,IF($AV824=0,0,AK824/$AV824*$Z824))</f>
      </c>
      <c r="BB824" s="18">
        <f>IF(O824&lt;&gt;0,O824,IF($AV824=0,0,AL824/$AV824*$Z824))</f>
      </c>
      <c r="BC824" s="18">
        <f>IF(P824&lt;&gt;0,P824,IF($AV824=0,0,AM824/$AV824*$Z824))</f>
      </c>
      <c r="BD824" s="18">
        <f>IF(Q824&lt;&gt;0,Q824,IF($AV824=0,0,AN824/$AV824*$Z824))</f>
      </c>
      <c r="BE824" s="18">
        <f>IF(R824&lt;&gt;0,R824,IF($AV824=0,0,AO824/$AV824*$Z824))</f>
      </c>
      <c r="BF824" s="18">
        <f>IF(S824&lt;&gt;0,S824,IF($AV824=0,0,AP824/$AV824*$Z824))</f>
      </c>
      <c r="BG824" s="18">
        <f>IF(T824&lt;&gt;0,T824,IF($AV824=0,0,AQ824/$AV824*$Z824))</f>
      </c>
      <c r="BH824" s="18">
        <f>IF(U824&lt;&gt;0,U824,IF($AV824=0,0,AR824/$AV824*$Z824))</f>
      </c>
      <c r="BI824" s="18">
        <f>IF(V824&lt;&gt;0,V824,IF($AV824=0,0,AS824/$AV824*$Z824))</f>
      </c>
      <c r="BJ824" s="18">
        <f>IF(W824&lt;&gt;0,W824,IF($AV824=0,0,AT824/$AV824*$Z824))</f>
      </c>
      <c r="BK824" s="18">
        <f>IF(X824&lt;&gt;0,X824,IF($AV824=0,0,AU824/$AV824*$Z824))</f>
      </c>
      <c r="BL824" s="18">
        <f>SUM(AW824:BK824)</f>
      </c>
      <c r="BM824" s="17" t="str">
        <v/>
      </c>
    </row>
    <row r="825" outlineLevel="4">
      <c r="A825" s="5" t="str">
        <v>15.3</v>
      </c>
      <c r="B825" s="5" t="str">
        <v/>
      </c>
      <c r="C825" s="5" t="str">
        <v>BSKDGNGENGR05</v>
      </c>
      <c r="D825" s="5" t="str">
        <v>BSKDGNGENGR05</v>
      </c>
      <c r="E825" s="19">
        <f>IFERROR(_xlfn.XLOOKUP(F825,Assumptions!B:B,Assumptions!C:C),0)</f>
      </c>
      <c r="F825" s="5" t="str">
        <v>Advanced Payment</v>
      </c>
      <c r="G825" s="5" t="str">
        <v/>
      </c>
      <c r="H825" s="18">
        <f>G824*E825</f>
      </c>
      <c r="I825" s="18">
        <f>H825*(1-0)</f>
      </c>
      <c r="J825" s="18">
        <v>0</v>
      </c>
      <c r="K825" s="18">
        <v>0</v>
      </c>
      <c r="L825" s="18">
        <v>0</v>
      </c>
      <c r="M825" s="18">
        <v>0</v>
      </c>
      <c r="N825" s="18">
        <v>0</v>
      </c>
      <c r="O825" s="18">
        <v>0</v>
      </c>
      <c r="P825" s="18">
        <v>0</v>
      </c>
      <c r="Q825" s="18">
        <v>0</v>
      </c>
      <c r="R825" s="18">
        <v>0</v>
      </c>
      <c r="S825" s="18">
        <v>0</v>
      </c>
      <c r="T825" s="18">
        <v>0</v>
      </c>
      <c r="U825" s="18">
        <v>0</v>
      </c>
      <c r="V825" s="18">
        <v>0</v>
      </c>
      <c r="W825" s="18">
        <v>0</v>
      </c>
      <c r="X825" s="18">
        <v>0</v>
      </c>
      <c r="Y825" s="18">
        <f>SUM(J825:X825)</f>
      </c>
      <c r="Z825" s="18">
        <f>I825-Y825</f>
      </c>
      <c r="AA825" s="20">
        <v>46026</v>
      </c>
      <c r="AB825" s="20">
        <v>46026</v>
      </c>
      <c r="AC825" s="18">
        <f>IFERROR(_xlfn.XLOOKUP(F825,Assumptions!B:B,Assumptions!D:D),0)</f>
      </c>
      <c r="AD825" s="20">
        <f>AA825+AC825</f>
      </c>
      <c r="AE825" s="20">
        <f>AC825+AB825</f>
      </c>
      <c r="AF825" s="5" t="str">
        <v/>
      </c>
      <c r="AG825" s="18">
        <f>IFERROR(_xlfn.BETA.DIST(DATE(YEAR(AG$2),MONTH(AG$2),15),$AD$2,$AE$2,FALSE,DATE(YEAR($AD825),MONTH($AD825),1),DATE(YEAR($AE825),MONTH($AE825),28)),0)</f>
      </c>
      <c r="AH825" s="18">
        <f>IFERROR(_xlfn.BETA.DIST(DATE(YEAR(AH$2),MONTH(AH$2),15),$AD$2,$AE$2,FALSE,DATE(YEAR($AD825),MONTH($AD825),1),DATE(YEAR($AE825),MONTH($AE825),28)),0)</f>
      </c>
      <c r="AI825" s="18">
        <f>IFERROR(_xlfn.BETA.DIST(DATE(YEAR(AI$2),MONTH(AI$2),15),$AD$2,$AE$2,FALSE,DATE(YEAR($AD825),MONTH($AD825),1),DATE(YEAR($AE825),MONTH($AE825),28)),0)</f>
      </c>
      <c r="AJ825" s="18">
        <f>IFERROR(_xlfn.BETA.DIST(DATE(YEAR(AJ$2),MONTH(AJ$2),15),$AD$2,$AE$2,FALSE,DATE(YEAR($AD825),MONTH($AD825),1),DATE(YEAR($AE825),MONTH($AE825),28)),0)</f>
      </c>
      <c r="AK825" s="18">
        <f>IFERROR(_xlfn.BETA.DIST(DATE(YEAR(AK$2),MONTH(AK$2),15),$AD$2,$AE$2,FALSE,DATE(YEAR($AD825),MONTH($AD825),1),DATE(YEAR($AE825),MONTH($AE825),28)),0)</f>
      </c>
      <c r="AL825" s="18">
        <f>IFERROR(_xlfn.BETA.DIST(DATE(YEAR(AL$2),MONTH(AL$2),15),$AD$2,$AE$2,FALSE,DATE(YEAR($AD825),MONTH($AD825),1),DATE(YEAR($AE825),MONTH($AE825),28)),0)</f>
      </c>
      <c r="AM825" s="18">
        <f>IFERROR(_xlfn.BETA.DIST(DATE(YEAR(AM$2),MONTH(AM$2),15),$AD$2,$AE$2,FALSE,DATE(YEAR($AD825),MONTH($AD825),1),DATE(YEAR($AE825),MONTH($AE825),28)),0)</f>
      </c>
      <c r="AN825" s="18">
        <f>IFERROR(_xlfn.BETA.DIST(DATE(YEAR(AN$2),MONTH(AN$2),15),$AD$2,$AE$2,FALSE,DATE(YEAR($AD825),MONTH($AD825),1),DATE(YEAR($AE825),MONTH($AE825),28)),0)</f>
      </c>
      <c r="AO825" s="18">
        <f>IFERROR(_xlfn.BETA.DIST(DATE(YEAR(AO$2),MONTH(AO$2),15),$AD$2,$AE$2,FALSE,DATE(YEAR($AD825),MONTH($AD825),1),DATE(YEAR($AE825),MONTH($AE825),28)),0)</f>
      </c>
      <c r="AP825" s="18">
        <f>IFERROR(_xlfn.BETA.DIST(DATE(YEAR(AP$2),MONTH(AP$2),15),$AD$2,$AE$2,FALSE,DATE(YEAR($AD825),MONTH($AD825),1),DATE(YEAR($AE825),MONTH($AE825),28)),0)</f>
      </c>
      <c r="AQ825" s="18">
        <f>IFERROR(_xlfn.BETA.DIST(DATE(YEAR(AQ$2),MONTH(AQ$2),15),$AD$2,$AE$2,FALSE,DATE(YEAR($AD825),MONTH($AD825),1),DATE(YEAR($AE825),MONTH($AE825),28)),0)</f>
      </c>
      <c r="AR825" s="18">
        <f>IFERROR(_xlfn.BETA.DIST(DATE(YEAR(AR$2),MONTH(AR$2),15),$AD$2,$AE$2,FALSE,DATE(YEAR($AD825),MONTH($AD825),1),DATE(YEAR($AE825),MONTH($AE825),28)),0)</f>
      </c>
      <c r="AS825" s="18">
        <f>IFERROR(_xlfn.BETA.DIST(DATE(YEAR(AS$2),MONTH(AS$2),15),$AD$2,$AE$2,FALSE,DATE(YEAR($AD825),MONTH($AD825),1),DATE(YEAR($AE825),MONTH($AE825),28)),0)</f>
      </c>
      <c r="AT825" s="18">
        <f>IFERROR(_xlfn.BETA.DIST(DATE(YEAR(AT$2),MONTH(AT$2),15),$AD$2,$AE$2,FALSE,DATE(YEAR($AD825),MONTH($AD825),1),DATE(YEAR($AE825),MONTH($AE825),28)),0)</f>
      </c>
      <c r="AU825" s="18">
        <f>IFERROR(_xlfn.BETA.DIST(DATE(YEAR(AU$2),MONTH(AU$2),15),$AD$2,$AE$2,FALSE,DATE(YEAR($AD825),MONTH($AD825),1),DATE(YEAR($AE825),MONTH($AE825),28)),0)</f>
      </c>
      <c r="AV825" s="18">
        <f>SUM(AG825:AU825)</f>
      </c>
      <c r="AW825" s="18">
        <f>IF(J825&lt;&gt;0,J825,IF($AV825=0,0,AG825/$AV825*$Z825))</f>
      </c>
      <c r="AX825" s="18">
        <f>IF(K825&lt;&gt;0,K825,IF($AV825=0,0,AH825/$AV825*$Z825))</f>
      </c>
      <c r="AY825" s="18">
        <f>IF(L825&lt;&gt;0,L825,IF($AV825=0,0,AI825/$AV825*$Z825))</f>
      </c>
      <c r="AZ825" s="18">
        <f>IF(M825&lt;&gt;0,M825,IF($AV825=0,0,AJ825/$AV825*$Z825))</f>
      </c>
      <c r="BA825" s="18">
        <f>IF(N825&lt;&gt;0,N825,IF($AV825=0,0,AK825/$AV825*$Z825))</f>
      </c>
      <c r="BB825" s="18">
        <f>IF(O825&lt;&gt;0,O825,IF($AV825=0,0,AL825/$AV825*$Z825))</f>
      </c>
      <c r="BC825" s="18">
        <f>IF(P825&lt;&gt;0,P825,IF($AV825=0,0,AM825/$AV825*$Z825))</f>
      </c>
      <c r="BD825" s="18">
        <f>IF(Q825&lt;&gt;0,Q825,IF($AV825=0,0,AN825/$AV825*$Z825))</f>
      </c>
      <c r="BE825" s="18">
        <f>IF(R825&lt;&gt;0,R825,IF($AV825=0,0,AO825/$AV825*$Z825))</f>
      </c>
      <c r="BF825" s="18">
        <f>IF(S825&lt;&gt;0,S825,IF($AV825=0,0,AP825/$AV825*$Z825))</f>
      </c>
      <c r="BG825" s="18">
        <f>IF(T825&lt;&gt;0,T825,IF($AV825=0,0,AQ825/$AV825*$Z825))</f>
      </c>
      <c r="BH825" s="18">
        <f>IF(U825&lt;&gt;0,U825,IF($AV825=0,0,AR825/$AV825*$Z825))</f>
      </c>
      <c r="BI825" s="18">
        <f>IF(V825&lt;&gt;0,V825,IF($AV825=0,0,AS825/$AV825*$Z825))</f>
      </c>
      <c r="BJ825" s="18">
        <f>IF(W825&lt;&gt;0,W825,IF($AV825=0,0,AT825/$AV825*$Z825))</f>
      </c>
      <c r="BK825" s="18">
        <f>IF(X825&lt;&gt;0,X825,IF($AV825=0,0,AU825/$AV825*$Z825))</f>
      </c>
      <c r="BL825" s="18">
        <f>SUM(AW825:BK825)</f>
      </c>
      <c r="BM825" s="18">
        <f>I825-BL825</f>
      </c>
    </row>
    <row r="826" outlineLevel="4">
      <c r="A826" s="5" t="str">
        <v>15.3</v>
      </c>
      <c r="B826" s="5" t="str">
        <v/>
      </c>
      <c r="C826" s="5" t="str">
        <v>BSPRELGENG107</v>
      </c>
      <c r="D826" s="5" t="str">
        <v>BSPRELGENG107</v>
      </c>
      <c r="E826" s="19">
        <f>IFERROR(_xlfn.XLOOKUP(F826,Assumptions!B:B,Assumptions!C:C),0)</f>
      </c>
      <c r="F826" s="5" t="str">
        <v>Site Delivery USD</v>
      </c>
      <c r="G826" s="5" t="str">
        <v/>
      </c>
      <c r="H826" s="18">
        <f>G824*E826</f>
      </c>
      <c r="I826" s="18">
        <f>H826*(1-0)</f>
      </c>
      <c r="J826" s="18">
        <v>0</v>
      </c>
      <c r="K826" s="18">
        <v>0</v>
      </c>
      <c r="L826" s="18">
        <v>0</v>
      </c>
      <c r="M826" s="18">
        <v>0</v>
      </c>
      <c r="N826" s="18">
        <v>0</v>
      </c>
      <c r="O826" s="18">
        <v>0</v>
      </c>
      <c r="P826" s="18">
        <v>0</v>
      </c>
      <c r="Q826" s="18">
        <v>0</v>
      </c>
      <c r="R826" s="18">
        <v>0</v>
      </c>
      <c r="S826" s="18">
        <v>0</v>
      </c>
      <c r="T826" s="18">
        <v>0</v>
      </c>
      <c r="U826" s="18">
        <v>0</v>
      </c>
      <c r="V826" s="18">
        <v>0</v>
      </c>
      <c r="W826" s="18">
        <v>0</v>
      </c>
      <c r="X826" s="18">
        <v>0</v>
      </c>
      <c r="Y826" s="18">
        <f>SUM(J826:X826)</f>
      </c>
      <c r="Z826" s="18">
        <f>I826-Y826</f>
      </c>
      <c r="AA826" s="20">
        <v>46294</v>
      </c>
      <c r="AB826" s="20">
        <v>46294</v>
      </c>
      <c r="AC826" s="18">
        <f>IFERROR(_xlfn.XLOOKUP(F826,Assumptions!B:B,Assumptions!D:D),0)</f>
      </c>
      <c r="AD826" s="20">
        <f>AA826+AC826</f>
      </c>
      <c r="AE826" s="20">
        <f>AC826+AB826</f>
      </c>
      <c r="AF826" s="5" t="str">
        <v/>
      </c>
      <c r="AG826" s="18">
        <f>IFERROR(_xlfn.BETA.DIST(DATE(YEAR(AG$2),MONTH(AG$2),15),$AD$2,$AE$2,FALSE,DATE(YEAR($AD826),MONTH($AD826),1),DATE(YEAR($AE826),MONTH($AE826),28)),0)</f>
      </c>
      <c r="AH826" s="18">
        <f>IFERROR(_xlfn.BETA.DIST(DATE(YEAR(AH$2),MONTH(AH$2),15),$AD$2,$AE$2,FALSE,DATE(YEAR($AD826),MONTH($AD826),1),DATE(YEAR($AE826),MONTH($AE826),28)),0)</f>
      </c>
      <c r="AI826" s="18">
        <f>IFERROR(_xlfn.BETA.DIST(DATE(YEAR(AI$2),MONTH(AI$2),15),$AD$2,$AE$2,FALSE,DATE(YEAR($AD826),MONTH($AD826),1),DATE(YEAR($AE826),MONTH($AE826),28)),0)</f>
      </c>
      <c r="AJ826" s="18">
        <f>IFERROR(_xlfn.BETA.DIST(DATE(YEAR(AJ$2),MONTH(AJ$2),15),$AD$2,$AE$2,FALSE,DATE(YEAR($AD826),MONTH($AD826),1),DATE(YEAR($AE826),MONTH($AE826),28)),0)</f>
      </c>
      <c r="AK826" s="18">
        <f>IFERROR(_xlfn.BETA.DIST(DATE(YEAR(AK$2),MONTH(AK$2),15),$AD$2,$AE$2,FALSE,DATE(YEAR($AD826),MONTH($AD826),1),DATE(YEAR($AE826),MONTH($AE826),28)),0)</f>
      </c>
      <c r="AL826" s="18">
        <f>IFERROR(_xlfn.BETA.DIST(DATE(YEAR(AL$2),MONTH(AL$2),15),$AD$2,$AE$2,FALSE,DATE(YEAR($AD826),MONTH($AD826),1),DATE(YEAR($AE826),MONTH($AE826),28)),0)</f>
      </c>
      <c r="AM826" s="18">
        <f>IFERROR(_xlfn.BETA.DIST(DATE(YEAR(AM$2),MONTH(AM$2),15),$AD$2,$AE$2,FALSE,DATE(YEAR($AD826),MONTH($AD826),1),DATE(YEAR($AE826),MONTH($AE826),28)),0)</f>
      </c>
      <c r="AN826" s="18">
        <f>IFERROR(_xlfn.BETA.DIST(DATE(YEAR(AN$2),MONTH(AN$2),15),$AD$2,$AE$2,FALSE,DATE(YEAR($AD826),MONTH($AD826),1),DATE(YEAR($AE826),MONTH($AE826),28)),0)</f>
      </c>
      <c r="AO826" s="18">
        <f>IFERROR(_xlfn.BETA.DIST(DATE(YEAR(AO$2),MONTH(AO$2),15),$AD$2,$AE$2,FALSE,DATE(YEAR($AD826),MONTH($AD826),1),DATE(YEAR($AE826),MONTH($AE826),28)),0)</f>
      </c>
      <c r="AP826" s="18">
        <f>IFERROR(_xlfn.BETA.DIST(DATE(YEAR(AP$2),MONTH(AP$2),15),$AD$2,$AE$2,FALSE,DATE(YEAR($AD826),MONTH($AD826),1),DATE(YEAR($AE826),MONTH($AE826),28)),0)</f>
      </c>
      <c r="AQ826" s="18">
        <f>IFERROR(_xlfn.BETA.DIST(DATE(YEAR(AQ$2),MONTH(AQ$2),15),$AD$2,$AE$2,FALSE,DATE(YEAR($AD826),MONTH($AD826),1),DATE(YEAR($AE826),MONTH($AE826),28)),0)</f>
      </c>
      <c r="AR826" s="18">
        <f>IFERROR(_xlfn.BETA.DIST(DATE(YEAR(AR$2),MONTH(AR$2),15),$AD$2,$AE$2,FALSE,DATE(YEAR($AD826),MONTH($AD826),1),DATE(YEAR($AE826),MONTH($AE826),28)),0)</f>
      </c>
      <c r="AS826" s="18">
        <f>IFERROR(_xlfn.BETA.DIST(DATE(YEAR(AS$2),MONTH(AS$2),15),$AD$2,$AE$2,FALSE,DATE(YEAR($AD826),MONTH($AD826),1),DATE(YEAR($AE826),MONTH($AE826),28)),0)</f>
      </c>
      <c r="AT826" s="18">
        <f>IFERROR(_xlfn.BETA.DIST(DATE(YEAR(AT$2),MONTH(AT$2),15),$AD$2,$AE$2,FALSE,DATE(YEAR($AD826),MONTH($AD826),1),DATE(YEAR($AE826),MONTH($AE826),28)),0)</f>
      </c>
      <c r="AU826" s="18">
        <f>IFERROR(_xlfn.BETA.DIST(DATE(YEAR(AU$2),MONTH(AU$2),15),$AD$2,$AE$2,FALSE,DATE(YEAR($AD826),MONTH($AD826),1),DATE(YEAR($AE826),MONTH($AE826),28)),0)</f>
      </c>
      <c r="AV826" s="18">
        <f>SUM(AG826:AU826)</f>
      </c>
      <c r="AW826" s="18">
        <f>IF(J826&lt;&gt;0,J826,IF($AV826=0,0,AG826/$AV826*$Z826))</f>
      </c>
      <c r="AX826" s="18">
        <f>IF(K826&lt;&gt;0,K826,IF($AV826=0,0,AH826/$AV826*$Z826))</f>
      </c>
      <c r="AY826" s="18">
        <f>IF(L826&lt;&gt;0,L826,IF($AV826=0,0,AI826/$AV826*$Z826))</f>
      </c>
      <c r="AZ826" s="18">
        <f>IF(M826&lt;&gt;0,M826,IF($AV826=0,0,AJ826/$AV826*$Z826))</f>
      </c>
      <c r="BA826" s="18">
        <f>IF(N826&lt;&gt;0,N826,IF($AV826=0,0,AK826/$AV826*$Z826))</f>
      </c>
      <c r="BB826" s="18">
        <f>IF(O826&lt;&gt;0,O826,IF($AV826=0,0,AL826/$AV826*$Z826))</f>
      </c>
      <c r="BC826" s="18">
        <f>IF(P826&lt;&gt;0,P826,IF($AV826=0,0,AM826/$AV826*$Z826))</f>
      </c>
      <c r="BD826" s="18">
        <f>IF(Q826&lt;&gt;0,Q826,IF($AV826=0,0,AN826/$AV826*$Z826))</f>
      </c>
      <c r="BE826" s="18">
        <f>IF(R826&lt;&gt;0,R826,IF($AV826=0,0,AO826/$AV826*$Z826))</f>
      </c>
      <c r="BF826" s="18">
        <f>IF(S826&lt;&gt;0,S826,IF($AV826=0,0,AP826/$AV826*$Z826))</f>
      </c>
      <c r="BG826" s="18">
        <f>IF(T826&lt;&gt;0,T826,IF($AV826=0,0,AQ826/$AV826*$Z826))</f>
      </c>
      <c r="BH826" s="18">
        <f>IF(U826&lt;&gt;0,U826,IF($AV826=0,0,AR826/$AV826*$Z826))</f>
      </c>
      <c r="BI826" s="18">
        <f>IF(V826&lt;&gt;0,V826,IF($AV826=0,0,AS826/$AV826*$Z826))</f>
      </c>
      <c r="BJ826" s="18">
        <f>IF(W826&lt;&gt;0,W826,IF($AV826=0,0,AT826/$AV826*$Z826))</f>
      </c>
      <c r="BK826" s="18">
        <f>IF(X826&lt;&gt;0,X826,IF($AV826=0,0,AU826/$AV826*$Z826))</f>
      </c>
      <c r="BL826" s="18">
        <f>SUM(AW826:BK826)</f>
      </c>
      <c r="BM826" s="18">
        <f>I826-BL826</f>
      </c>
    </row>
    <row r="827" outlineLevel="4">
      <c r="A827" s="5" t="str">
        <v>15.3</v>
      </c>
      <c r="B827" s="5" t="str">
        <v/>
      </c>
      <c r="C827" s="5" t="str">
        <v>BSKDGNGENGR07</v>
      </c>
      <c r="D827" s="5" t="str">
        <v>BSKDGNGENGR07</v>
      </c>
      <c r="E827" s="19">
        <f>IFERROR(_xlfn.XLOOKUP(F827,Assumptions!B:B,Assumptions!C:C),0)</f>
      </c>
      <c r="F827" s="5" t="str">
        <v>Retention</v>
      </c>
      <c r="G827" s="5" t="str">
        <v/>
      </c>
      <c r="H827" s="18">
        <f>G824*E827</f>
      </c>
      <c r="I827" s="18">
        <f>H827*(1-0)</f>
      </c>
      <c r="J827" s="18">
        <v>0</v>
      </c>
      <c r="K827" s="18">
        <v>0</v>
      </c>
      <c r="L827" s="18">
        <v>0</v>
      </c>
      <c r="M827" s="18">
        <v>0</v>
      </c>
      <c r="N827" s="18">
        <v>0</v>
      </c>
      <c r="O827" s="18">
        <v>0</v>
      </c>
      <c r="P827" s="18">
        <v>0</v>
      </c>
      <c r="Q827" s="18">
        <v>0</v>
      </c>
      <c r="R827" s="18">
        <v>0</v>
      </c>
      <c r="S827" s="18">
        <v>0</v>
      </c>
      <c r="T827" s="18">
        <v>0</v>
      </c>
      <c r="U827" s="18">
        <v>0</v>
      </c>
      <c r="V827" s="18">
        <v>0</v>
      </c>
      <c r="W827" s="18">
        <v>0</v>
      </c>
      <c r="X827" s="18">
        <v>0</v>
      </c>
      <c r="Y827" s="18">
        <f>SUM(J827:X827)</f>
      </c>
      <c r="Z827" s="18">
        <f>I827-Y827</f>
      </c>
      <c r="AA827" s="20">
        <v>46483</v>
      </c>
      <c r="AB827" s="20">
        <v>46483</v>
      </c>
      <c r="AC827" s="18">
        <f>IFERROR(_xlfn.XLOOKUP(F827,Assumptions!B:B,Assumptions!D:D),0)</f>
      </c>
      <c r="AD827" s="20">
        <f>AA827+AC827</f>
      </c>
      <c r="AE827" s="20">
        <f>AC827+AB827</f>
      </c>
      <c r="AF827" s="5" t="str">
        <v/>
      </c>
      <c r="AG827" s="18">
        <f>IFERROR(_xlfn.BETA.DIST(DATE(YEAR(AG$2),MONTH(AG$2),15),$AD$2,$AE$2,FALSE,DATE(YEAR($AD827),MONTH($AD827),1),DATE(YEAR($AE827),MONTH($AE827),28)),0)</f>
      </c>
      <c r="AH827" s="18">
        <f>IFERROR(_xlfn.BETA.DIST(DATE(YEAR(AH$2),MONTH(AH$2),15),$AD$2,$AE$2,FALSE,DATE(YEAR($AD827),MONTH($AD827),1),DATE(YEAR($AE827),MONTH($AE827),28)),0)</f>
      </c>
      <c r="AI827" s="18">
        <f>IFERROR(_xlfn.BETA.DIST(DATE(YEAR(AI$2),MONTH(AI$2),15),$AD$2,$AE$2,FALSE,DATE(YEAR($AD827),MONTH($AD827),1),DATE(YEAR($AE827),MONTH($AE827),28)),0)</f>
      </c>
      <c r="AJ827" s="18">
        <f>IFERROR(_xlfn.BETA.DIST(DATE(YEAR(AJ$2),MONTH(AJ$2),15),$AD$2,$AE$2,FALSE,DATE(YEAR($AD827),MONTH($AD827),1),DATE(YEAR($AE827),MONTH($AE827),28)),0)</f>
      </c>
      <c r="AK827" s="18">
        <f>IFERROR(_xlfn.BETA.DIST(DATE(YEAR(AK$2),MONTH(AK$2),15),$AD$2,$AE$2,FALSE,DATE(YEAR($AD827),MONTH($AD827),1),DATE(YEAR($AE827),MONTH($AE827),28)),0)</f>
      </c>
      <c r="AL827" s="18">
        <f>IFERROR(_xlfn.BETA.DIST(DATE(YEAR(AL$2),MONTH(AL$2),15),$AD$2,$AE$2,FALSE,DATE(YEAR($AD827),MONTH($AD827),1),DATE(YEAR($AE827),MONTH($AE827),28)),0)</f>
      </c>
      <c r="AM827" s="18">
        <f>IFERROR(_xlfn.BETA.DIST(DATE(YEAR(AM$2),MONTH(AM$2),15),$AD$2,$AE$2,FALSE,DATE(YEAR($AD827),MONTH($AD827),1),DATE(YEAR($AE827),MONTH($AE827),28)),0)</f>
      </c>
      <c r="AN827" s="18">
        <f>IFERROR(_xlfn.BETA.DIST(DATE(YEAR(AN$2),MONTH(AN$2),15),$AD$2,$AE$2,FALSE,DATE(YEAR($AD827),MONTH($AD827),1),DATE(YEAR($AE827),MONTH($AE827),28)),0)</f>
      </c>
      <c r="AO827" s="18">
        <f>IFERROR(_xlfn.BETA.DIST(DATE(YEAR(AO$2),MONTH(AO$2),15),$AD$2,$AE$2,FALSE,DATE(YEAR($AD827),MONTH($AD827),1),DATE(YEAR($AE827),MONTH($AE827),28)),0)</f>
      </c>
      <c r="AP827" s="18">
        <f>IFERROR(_xlfn.BETA.DIST(DATE(YEAR(AP$2),MONTH(AP$2),15),$AD$2,$AE$2,FALSE,DATE(YEAR($AD827),MONTH($AD827),1),DATE(YEAR($AE827),MONTH($AE827),28)),0)</f>
      </c>
      <c r="AQ827" s="18">
        <f>IFERROR(_xlfn.BETA.DIST(DATE(YEAR(AQ$2),MONTH(AQ$2),15),$AD$2,$AE$2,FALSE,DATE(YEAR($AD827),MONTH($AD827),1),DATE(YEAR($AE827),MONTH($AE827),28)),0)</f>
      </c>
      <c r="AR827" s="18">
        <f>IFERROR(_xlfn.BETA.DIST(DATE(YEAR(AR$2),MONTH(AR$2),15),$AD$2,$AE$2,FALSE,DATE(YEAR($AD827),MONTH($AD827),1),DATE(YEAR($AE827),MONTH($AE827),28)),0)</f>
      </c>
      <c r="AS827" s="18">
        <f>IFERROR(_xlfn.BETA.DIST(DATE(YEAR(AS$2),MONTH(AS$2),15),$AD$2,$AE$2,FALSE,DATE(YEAR($AD827),MONTH($AD827),1),DATE(YEAR($AE827),MONTH($AE827),28)),0)</f>
      </c>
      <c r="AT827" s="18">
        <f>IFERROR(_xlfn.BETA.DIST(DATE(YEAR(AT$2),MONTH(AT$2),15),$AD$2,$AE$2,FALSE,DATE(YEAR($AD827),MONTH($AD827),1),DATE(YEAR($AE827),MONTH($AE827),28)),0)</f>
      </c>
      <c r="AU827" s="18">
        <f>IFERROR(_xlfn.BETA.DIST(DATE(YEAR(AU$2),MONTH(AU$2),15),$AD$2,$AE$2,FALSE,DATE(YEAR($AD827),MONTH($AD827),1),DATE(YEAR($AE827),MONTH($AE827),28)),0)</f>
      </c>
      <c r="AV827" s="18">
        <f>SUM(AG827:AU827)</f>
      </c>
      <c r="AW827" s="18">
        <f>IF(J827&lt;&gt;0,J827,IF($AV827=0,0,AG827/$AV827*$Z827))</f>
      </c>
      <c r="AX827" s="18">
        <f>IF(K827&lt;&gt;0,K827,IF($AV827=0,0,AH827/$AV827*$Z827))</f>
      </c>
      <c r="AY827" s="18">
        <f>IF(L827&lt;&gt;0,L827,IF($AV827=0,0,AI827/$AV827*$Z827))</f>
      </c>
      <c r="AZ827" s="18">
        <f>IF(M827&lt;&gt;0,M827,IF($AV827=0,0,AJ827/$AV827*$Z827))</f>
      </c>
      <c r="BA827" s="18">
        <f>IF(N827&lt;&gt;0,N827,IF($AV827=0,0,AK827/$AV827*$Z827))</f>
      </c>
      <c r="BB827" s="18">
        <f>IF(O827&lt;&gt;0,O827,IF($AV827=0,0,AL827/$AV827*$Z827))</f>
      </c>
      <c r="BC827" s="18">
        <f>IF(P827&lt;&gt;0,P827,IF($AV827=0,0,AM827/$AV827*$Z827))</f>
      </c>
      <c r="BD827" s="18">
        <f>IF(Q827&lt;&gt;0,Q827,IF($AV827=0,0,AN827/$AV827*$Z827))</f>
      </c>
      <c r="BE827" s="18">
        <f>IF(R827&lt;&gt;0,R827,IF($AV827=0,0,AO827/$AV827*$Z827))</f>
      </c>
      <c r="BF827" s="18">
        <f>IF(S827&lt;&gt;0,S827,IF($AV827=0,0,AP827/$AV827*$Z827))</f>
      </c>
      <c r="BG827" s="18">
        <f>IF(T827&lt;&gt;0,T827,IF($AV827=0,0,AQ827/$AV827*$Z827))</f>
      </c>
      <c r="BH827" s="18">
        <f>IF(U827&lt;&gt;0,U827,IF($AV827=0,0,AR827/$AV827*$Z827))</f>
      </c>
      <c r="BI827" s="18">
        <f>IF(V827&lt;&gt;0,V827,IF($AV827=0,0,AS827/$AV827*$Z827))</f>
      </c>
      <c r="BJ827" s="18">
        <f>IF(W827&lt;&gt;0,W827,IF($AV827=0,0,AT827/$AV827*$Z827))</f>
      </c>
      <c r="BK827" s="18">
        <f>IF(X827&lt;&gt;0,X827,IF($AV827=0,0,AU827/$AV827*$Z827))</f>
      </c>
      <c r="BL827" s="18">
        <f>SUM(AW827:BK827)</f>
      </c>
      <c r="BM827" s="18">
        <f>I827-BL827</f>
      </c>
    </row>
    <row r="828" outlineLevel="2">
      <c r="A828" s="15" t="str">
        <v/>
      </c>
      <c r="B828" s="15" t="str">
        <v/>
      </c>
      <c r="C828" s="15" t="str">
        <v/>
      </c>
      <c r="D828" s="15" t="str">
        <v/>
      </c>
      <c r="E828" s="15" t="str">
        <v/>
      </c>
      <c r="F828" s="15" t="str">
        <v>Special Tools</v>
      </c>
      <c r="G828" s="15">
        <v>41431.13</v>
      </c>
      <c r="H828" s="15" t="str">
        <v/>
      </c>
      <c r="I828" s="15" t="str">
        <v/>
      </c>
      <c r="J828" s="15" t="str">
        <v/>
      </c>
      <c r="K828" s="15" t="str">
        <v/>
      </c>
      <c r="L828" s="15" t="str">
        <v/>
      </c>
      <c r="M828" s="15" t="str">
        <v/>
      </c>
      <c r="N828" s="15" t="str">
        <v/>
      </c>
      <c r="O828" s="15" t="str">
        <v/>
      </c>
      <c r="P828" s="15" t="str">
        <v/>
      </c>
      <c r="Q828" s="15" t="str">
        <v/>
      </c>
      <c r="R828" s="15" t="str">
        <v/>
      </c>
      <c r="S828" s="15" t="str">
        <v/>
      </c>
      <c r="T828" s="15" t="str">
        <v/>
      </c>
      <c r="U828" s="15" t="str">
        <v/>
      </c>
      <c r="V828" s="15" t="str">
        <v/>
      </c>
      <c r="W828" s="15" t="str">
        <v/>
      </c>
      <c r="X828" s="15" t="str">
        <v/>
      </c>
      <c r="Y828" s="15" t="str">
        <v/>
      </c>
      <c r="Z828" s="15" t="str">
        <v/>
      </c>
      <c r="AA828" s="15" t="str">
        <v/>
      </c>
      <c r="AB828" s="15" t="str">
        <v/>
      </c>
      <c r="AC828" s="15" t="str">
        <v/>
      </c>
      <c r="AD828" s="15" t="str">
        <v/>
      </c>
      <c r="AE828" s="15" t="str">
        <v/>
      </c>
      <c r="AF828" s="5" t="str">
        <v/>
      </c>
      <c r="AG828" s="15" t="str">
        <v/>
      </c>
      <c r="AH828" s="15" t="str">
        <v/>
      </c>
      <c r="AI828" s="15" t="str">
        <v/>
      </c>
      <c r="AJ828" s="15" t="str">
        <v/>
      </c>
      <c r="AK828" s="15" t="str">
        <v/>
      </c>
      <c r="AL828" s="15" t="str">
        <v/>
      </c>
      <c r="AM828" s="15" t="str">
        <v/>
      </c>
      <c r="AN828" s="15" t="str">
        <v/>
      </c>
      <c r="AO828" s="15" t="str">
        <v/>
      </c>
      <c r="AP828" s="15" t="str">
        <v/>
      </c>
      <c r="AQ828" s="15" t="str">
        <v/>
      </c>
      <c r="AR828" s="15" t="str">
        <v/>
      </c>
      <c r="AS828" s="15" t="str">
        <v/>
      </c>
      <c r="AT828" s="15" t="str">
        <v/>
      </c>
      <c r="AU828" s="15" t="str">
        <v/>
      </c>
      <c r="AV828" s="15" t="str">
        <v/>
      </c>
      <c r="AW828" s="15" t="str">
        <v/>
      </c>
      <c r="AX828" s="15" t="str">
        <v/>
      </c>
      <c r="AY828" s="15" t="str">
        <v/>
      </c>
      <c r="AZ828" s="15" t="str">
        <v/>
      </c>
      <c r="BA828" s="15" t="str">
        <v/>
      </c>
      <c r="BB828" s="15" t="str">
        <v/>
      </c>
      <c r="BC828" s="15" t="str">
        <v/>
      </c>
      <c r="BD828" s="15" t="str">
        <v/>
      </c>
      <c r="BE828" s="15" t="str">
        <v/>
      </c>
      <c r="BF828" s="15" t="str">
        <v/>
      </c>
      <c r="BG828" s="15" t="str">
        <v/>
      </c>
      <c r="BH828" s="15" t="str">
        <v/>
      </c>
      <c r="BI828" s="15" t="str">
        <v/>
      </c>
      <c r="BJ828" s="15" t="str">
        <v/>
      </c>
      <c r="BK828" s="15" t="str">
        <v/>
      </c>
      <c r="BL828" s="15" t="str">
        <v/>
      </c>
      <c r="BM828" s="15" t="str">
        <v/>
      </c>
    </row>
    <row r="829" outlineLevel="3">
      <c r="A829" s="17" t="str">
        <v>15.5.1</v>
      </c>
      <c r="B829" s="17" t="str">
        <v/>
      </c>
      <c r="C829" s="17" t="str">
        <v/>
      </c>
      <c r="D829" s="17" t="str">
        <v/>
      </c>
      <c r="E829" s="17" t="str">
        <v>15.5.1</v>
      </c>
      <c r="F829" s="17" t="str">
        <v>Vacuum pump:</v>
      </c>
      <c r="G829" s="17">
        <v>28711.8</v>
      </c>
      <c r="H829" s="17" t="str">
        <v/>
      </c>
      <c r="I829" s="17" t="str">
        <v/>
      </c>
      <c r="J829" s="17" t="str">
        <v/>
      </c>
      <c r="K829" s="17" t="str">
        <v/>
      </c>
      <c r="L829" s="17" t="str">
        <v/>
      </c>
      <c r="M829" s="17" t="str">
        <v/>
      </c>
      <c r="N829" s="17" t="str">
        <v/>
      </c>
      <c r="O829" s="17" t="str">
        <v/>
      </c>
      <c r="P829" s="17" t="str">
        <v/>
      </c>
      <c r="Q829" s="17" t="str">
        <v/>
      </c>
      <c r="R829" s="17" t="str">
        <v/>
      </c>
      <c r="S829" s="17" t="str">
        <v/>
      </c>
      <c r="T829" s="17" t="str">
        <v/>
      </c>
      <c r="U829" s="17" t="str">
        <v/>
      </c>
      <c r="V829" s="17" t="str">
        <v/>
      </c>
      <c r="W829" s="17" t="str">
        <v/>
      </c>
      <c r="X829" s="17" t="str">
        <v/>
      </c>
      <c r="Y829" s="17" t="str">
        <v/>
      </c>
      <c r="Z829" s="17" t="str">
        <v/>
      </c>
      <c r="AA829" s="17" t="str">
        <v/>
      </c>
      <c r="AB829" s="17" t="str">
        <v/>
      </c>
      <c r="AC829" s="17" t="str">
        <v/>
      </c>
      <c r="AD829" s="17" t="str">
        <v/>
      </c>
      <c r="AE829" s="17" t="str">
        <v/>
      </c>
      <c r="AF829" s="5" t="str">
        <v/>
      </c>
      <c r="AG829" s="18">
        <f>IFERROR(_xlfn.BETA.DIST(DATE(YEAR(AG$2),MONTH(AG$2),15),$AD$2,$AE$2,FALSE,DATE(YEAR($AD829),MONTH($AD829),1),DATE(YEAR($AE829),MONTH($AE829),28)),0)</f>
      </c>
      <c r="AH829" s="18">
        <f>IFERROR(_xlfn.BETA.DIST(DATE(YEAR(AH$2),MONTH(AH$2),15),$AD$2,$AE$2,FALSE,DATE(YEAR($AD829),MONTH($AD829),1),DATE(YEAR($AE829),MONTH($AE829),28)),0)</f>
      </c>
      <c r="AI829" s="18">
        <f>IFERROR(_xlfn.BETA.DIST(DATE(YEAR(AI$2),MONTH(AI$2),15),$AD$2,$AE$2,FALSE,DATE(YEAR($AD829),MONTH($AD829),1),DATE(YEAR($AE829),MONTH($AE829),28)),0)</f>
      </c>
      <c r="AJ829" s="18">
        <f>IFERROR(_xlfn.BETA.DIST(DATE(YEAR(AJ$2),MONTH(AJ$2),15),$AD$2,$AE$2,FALSE,DATE(YEAR($AD829),MONTH($AD829),1),DATE(YEAR($AE829),MONTH($AE829),28)),0)</f>
      </c>
      <c r="AK829" s="18">
        <f>IFERROR(_xlfn.BETA.DIST(DATE(YEAR(AK$2),MONTH(AK$2),15),$AD$2,$AE$2,FALSE,DATE(YEAR($AD829),MONTH($AD829),1),DATE(YEAR($AE829),MONTH($AE829),28)),0)</f>
      </c>
      <c r="AL829" s="18">
        <f>IFERROR(_xlfn.BETA.DIST(DATE(YEAR(AL$2),MONTH(AL$2),15),$AD$2,$AE$2,FALSE,DATE(YEAR($AD829),MONTH($AD829),1),DATE(YEAR($AE829),MONTH($AE829),28)),0)</f>
      </c>
      <c r="AM829" s="18">
        <f>IFERROR(_xlfn.BETA.DIST(DATE(YEAR(AM$2),MONTH(AM$2),15),$AD$2,$AE$2,FALSE,DATE(YEAR($AD829),MONTH($AD829),1),DATE(YEAR($AE829),MONTH($AE829),28)),0)</f>
      </c>
      <c r="AN829" s="18">
        <f>IFERROR(_xlfn.BETA.DIST(DATE(YEAR(AN$2),MONTH(AN$2),15),$AD$2,$AE$2,FALSE,DATE(YEAR($AD829),MONTH($AD829),1),DATE(YEAR($AE829),MONTH($AE829),28)),0)</f>
      </c>
      <c r="AO829" s="18">
        <f>IFERROR(_xlfn.BETA.DIST(DATE(YEAR(AO$2),MONTH(AO$2),15),$AD$2,$AE$2,FALSE,DATE(YEAR($AD829),MONTH($AD829),1),DATE(YEAR($AE829),MONTH($AE829),28)),0)</f>
      </c>
      <c r="AP829" s="18">
        <f>IFERROR(_xlfn.BETA.DIST(DATE(YEAR(AP$2),MONTH(AP$2),15),$AD$2,$AE$2,FALSE,DATE(YEAR($AD829),MONTH($AD829),1),DATE(YEAR($AE829),MONTH($AE829),28)),0)</f>
      </c>
      <c r="AQ829" s="18">
        <f>IFERROR(_xlfn.BETA.DIST(DATE(YEAR(AQ$2),MONTH(AQ$2),15),$AD$2,$AE$2,FALSE,DATE(YEAR($AD829),MONTH($AD829),1),DATE(YEAR($AE829),MONTH($AE829),28)),0)</f>
      </c>
      <c r="AR829" s="18">
        <f>IFERROR(_xlfn.BETA.DIST(DATE(YEAR(AR$2),MONTH(AR$2),15),$AD$2,$AE$2,FALSE,DATE(YEAR($AD829),MONTH($AD829),1),DATE(YEAR($AE829),MONTH($AE829),28)),0)</f>
      </c>
      <c r="AS829" s="18">
        <f>IFERROR(_xlfn.BETA.DIST(DATE(YEAR(AS$2),MONTH(AS$2),15),$AD$2,$AE$2,FALSE,DATE(YEAR($AD829),MONTH($AD829),1),DATE(YEAR($AE829),MONTH($AE829),28)),0)</f>
      </c>
      <c r="AT829" s="18">
        <f>IFERROR(_xlfn.BETA.DIST(DATE(YEAR(AT$2),MONTH(AT$2),15),$AD$2,$AE$2,FALSE,DATE(YEAR($AD829),MONTH($AD829),1),DATE(YEAR($AE829),MONTH($AE829),28)),0)</f>
      </c>
      <c r="AU829" s="18">
        <f>IFERROR(_xlfn.BETA.DIST(DATE(YEAR(AU$2),MONTH(AU$2),15),$AD$2,$AE$2,FALSE,DATE(YEAR($AD829),MONTH($AD829),1),DATE(YEAR($AE829),MONTH($AE829),28)),0)</f>
      </c>
      <c r="AV829" s="18">
        <f>SUM(AG829:AU829)</f>
      </c>
      <c r="AW829" s="18">
        <f>IF(J829&lt;&gt;0,J829,IF($AV829=0,0,AG829/$AV829*$Z829))</f>
      </c>
      <c r="AX829" s="18">
        <f>IF(K829&lt;&gt;0,K829,IF($AV829=0,0,AH829/$AV829*$Z829))</f>
      </c>
      <c r="AY829" s="18">
        <f>IF(L829&lt;&gt;0,L829,IF($AV829=0,0,AI829/$AV829*$Z829))</f>
      </c>
      <c r="AZ829" s="18">
        <f>IF(M829&lt;&gt;0,M829,IF($AV829=0,0,AJ829/$AV829*$Z829))</f>
      </c>
      <c r="BA829" s="18">
        <f>IF(N829&lt;&gt;0,N829,IF($AV829=0,0,AK829/$AV829*$Z829))</f>
      </c>
      <c r="BB829" s="18">
        <f>IF(O829&lt;&gt;0,O829,IF($AV829=0,0,AL829/$AV829*$Z829))</f>
      </c>
      <c r="BC829" s="18">
        <f>IF(P829&lt;&gt;0,P829,IF($AV829=0,0,AM829/$AV829*$Z829))</f>
      </c>
      <c r="BD829" s="18">
        <f>IF(Q829&lt;&gt;0,Q829,IF($AV829=0,0,AN829/$AV829*$Z829))</f>
      </c>
      <c r="BE829" s="18">
        <f>IF(R829&lt;&gt;0,R829,IF($AV829=0,0,AO829/$AV829*$Z829))</f>
      </c>
      <c r="BF829" s="18">
        <f>IF(S829&lt;&gt;0,S829,IF($AV829=0,0,AP829/$AV829*$Z829))</f>
      </c>
      <c r="BG829" s="18">
        <f>IF(T829&lt;&gt;0,T829,IF($AV829=0,0,AQ829/$AV829*$Z829))</f>
      </c>
      <c r="BH829" s="18">
        <f>IF(U829&lt;&gt;0,U829,IF($AV829=0,0,AR829/$AV829*$Z829))</f>
      </c>
      <c r="BI829" s="18">
        <f>IF(V829&lt;&gt;0,V829,IF($AV829=0,0,AS829/$AV829*$Z829))</f>
      </c>
      <c r="BJ829" s="18">
        <f>IF(W829&lt;&gt;0,W829,IF($AV829=0,0,AT829/$AV829*$Z829))</f>
      </c>
      <c r="BK829" s="18">
        <f>IF(X829&lt;&gt;0,X829,IF($AV829=0,0,AU829/$AV829*$Z829))</f>
      </c>
      <c r="BL829" s="18">
        <f>SUM(AW829:BK829)</f>
      </c>
      <c r="BM829" s="17" t="str">
        <v/>
      </c>
    </row>
    <row r="830" outlineLevel="4">
      <c r="A830" s="5" t="str">
        <v>15.5.1</v>
      </c>
      <c r="B830" s="5" t="str">
        <v/>
      </c>
      <c r="C830" s="5" t="str">
        <v>BSKDGNGENGR05</v>
      </c>
      <c r="D830" s="5" t="str">
        <v>BSKDGNGENGR05</v>
      </c>
      <c r="E830" s="19">
        <f>IFERROR(_xlfn.XLOOKUP(F830,Assumptions!B:B,Assumptions!C:C),0)</f>
      </c>
      <c r="F830" s="5" t="str">
        <v>Advanced Payment</v>
      </c>
      <c r="G830" s="5" t="str">
        <v/>
      </c>
      <c r="H830" s="18">
        <f>G829*E830</f>
      </c>
      <c r="I830" s="18">
        <f>H830*(1-0)</f>
      </c>
      <c r="J830" s="18">
        <v>0</v>
      </c>
      <c r="K830" s="18">
        <v>0</v>
      </c>
      <c r="L830" s="18">
        <v>0</v>
      </c>
      <c r="M830" s="18">
        <v>0</v>
      </c>
      <c r="N830" s="18">
        <v>0</v>
      </c>
      <c r="O830" s="18">
        <v>0</v>
      </c>
      <c r="P830" s="18">
        <v>0</v>
      </c>
      <c r="Q830" s="18">
        <v>0</v>
      </c>
      <c r="R830" s="18">
        <v>0</v>
      </c>
      <c r="S830" s="18">
        <v>0</v>
      </c>
      <c r="T830" s="18">
        <v>0</v>
      </c>
      <c r="U830" s="18">
        <v>0</v>
      </c>
      <c r="V830" s="18">
        <v>0</v>
      </c>
      <c r="W830" s="18">
        <v>0</v>
      </c>
      <c r="X830" s="18">
        <v>0</v>
      </c>
      <c r="Y830" s="18">
        <f>SUM(J830:X830)</f>
      </c>
      <c r="Z830" s="18">
        <f>I830-Y830</f>
      </c>
      <c r="AA830" s="20">
        <v>46026</v>
      </c>
      <c r="AB830" s="20">
        <v>46026</v>
      </c>
      <c r="AC830" s="18">
        <f>IFERROR(_xlfn.XLOOKUP(F830,Assumptions!B:B,Assumptions!D:D),0)</f>
      </c>
      <c r="AD830" s="20">
        <f>AA830+AC830</f>
      </c>
      <c r="AE830" s="20">
        <f>AC830+AB830</f>
      </c>
      <c r="AF830" s="5" t="str">
        <v/>
      </c>
      <c r="AG830" s="18">
        <f>IFERROR(_xlfn.BETA.DIST(DATE(YEAR(AG$2),MONTH(AG$2),15),$AD$2,$AE$2,FALSE,DATE(YEAR($AD830),MONTH($AD830),1),DATE(YEAR($AE830),MONTH($AE830),28)),0)</f>
      </c>
      <c r="AH830" s="18">
        <f>IFERROR(_xlfn.BETA.DIST(DATE(YEAR(AH$2),MONTH(AH$2),15),$AD$2,$AE$2,FALSE,DATE(YEAR($AD830),MONTH($AD830),1),DATE(YEAR($AE830),MONTH($AE830),28)),0)</f>
      </c>
      <c r="AI830" s="18">
        <f>IFERROR(_xlfn.BETA.DIST(DATE(YEAR(AI$2),MONTH(AI$2),15),$AD$2,$AE$2,FALSE,DATE(YEAR($AD830),MONTH($AD830),1),DATE(YEAR($AE830),MONTH($AE830),28)),0)</f>
      </c>
      <c r="AJ830" s="18">
        <f>IFERROR(_xlfn.BETA.DIST(DATE(YEAR(AJ$2),MONTH(AJ$2),15),$AD$2,$AE$2,FALSE,DATE(YEAR($AD830),MONTH($AD830),1),DATE(YEAR($AE830),MONTH($AE830),28)),0)</f>
      </c>
      <c r="AK830" s="18">
        <f>IFERROR(_xlfn.BETA.DIST(DATE(YEAR(AK$2),MONTH(AK$2),15),$AD$2,$AE$2,FALSE,DATE(YEAR($AD830),MONTH($AD830),1),DATE(YEAR($AE830),MONTH($AE830),28)),0)</f>
      </c>
      <c r="AL830" s="18">
        <f>IFERROR(_xlfn.BETA.DIST(DATE(YEAR(AL$2),MONTH(AL$2),15),$AD$2,$AE$2,FALSE,DATE(YEAR($AD830),MONTH($AD830),1),DATE(YEAR($AE830),MONTH($AE830),28)),0)</f>
      </c>
      <c r="AM830" s="18">
        <f>IFERROR(_xlfn.BETA.DIST(DATE(YEAR(AM$2),MONTH(AM$2),15),$AD$2,$AE$2,FALSE,DATE(YEAR($AD830),MONTH($AD830),1),DATE(YEAR($AE830),MONTH($AE830),28)),0)</f>
      </c>
      <c r="AN830" s="18">
        <f>IFERROR(_xlfn.BETA.DIST(DATE(YEAR(AN$2),MONTH(AN$2),15),$AD$2,$AE$2,FALSE,DATE(YEAR($AD830),MONTH($AD830),1),DATE(YEAR($AE830),MONTH($AE830),28)),0)</f>
      </c>
      <c r="AO830" s="18">
        <f>IFERROR(_xlfn.BETA.DIST(DATE(YEAR(AO$2),MONTH(AO$2),15),$AD$2,$AE$2,FALSE,DATE(YEAR($AD830),MONTH($AD830),1),DATE(YEAR($AE830),MONTH($AE830),28)),0)</f>
      </c>
      <c r="AP830" s="18">
        <f>IFERROR(_xlfn.BETA.DIST(DATE(YEAR(AP$2),MONTH(AP$2),15),$AD$2,$AE$2,FALSE,DATE(YEAR($AD830),MONTH($AD830),1),DATE(YEAR($AE830),MONTH($AE830),28)),0)</f>
      </c>
      <c r="AQ830" s="18">
        <f>IFERROR(_xlfn.BETA.DIST(DATE(YEAR(AQ$2),MONTH(AQ$2),15),$AD$2,$AE$2,FALSE,DATE(YEAR($AD830),MONTH($AD830),1),DATE(YEAR($AE830),MONTH($AE830),28)),0)</f>
      </c>
      <c r="AR830" s="18">
        <f>IFERROR(_xlfn.BETA.DIST(DATE(YEAR(AR$2),MONTH(AR$2),15),$AD$2,$AE$2,FALSE,DATE(YEAR($AD830),MONTH($AD830),1),DATE(YEAR($AE830),MONTH($AE830),28)),0)</f>
      </c>
      <c r="AS830" s="18">
        <f>IFERROR(_xlfn.BETA.DIST(DATE(YEAR(AS$2),MONTH(AS$2),15),$AD$2,$AE$2,FALSE,DATE(YEAR($AD830),MONTH($AD830),1),DATE(YEAR($AE830),MONTH($AE830),28)),0)</f>
      </c>
      <c r="AT830" s="18">
        <f>IFERROR(_xlfn.BETA.DIST(DATE(YEAR(AT$2),MONTH(AT$2),15),$AD$2,$AE$2,FALSE,DATE(YEAR($AD830),MONTH($AD830),1),DATE(YEAR($AE830),MONTH($AE830),28)),0)</f>
      </c>
      <c r="AU830" s="18">
        <f>IFERROR(_xlfn.BETA.DIST(DATE(YEAR(AU$2),MONTH(AU$2),15),$AD$2,$AE$2,FALSE,DATE(YEAR($AD830),MONTH($AD830),1),DATE(YEAR($AE830),MONTH($AE830),28)),0)</f>
      </c>
      <c r="AV830" s="18">
        <f>SUM(AG830:AU830)</f>
      </c>
      <c r="AW830" s="18">
        <f>IF(J830&lt;&gt;0,J830,IF($AV830=0,0,AG830/$AV830*$Z830))</f>
      </c>
      <c r="AX830" s="18">
        <f>IF(K830&lt;&gt;0,K830,IF($AV830=0,0,AH830/$AV830*$Z830))</f>
      </c>
      <c r="AY830" s="18">
        <f>IF(L830&lt;&gt;0,L830,IF($AV830=0,0,AI830/$AV830*$Z830))</f>
      </c>
      <c r="AZ830" s="18">
        <f>IF(M830&lt;&gt;0,M830,IF($AV830=0,0,AJ830/$AV830*$Z830))</f>
      </c>
      <c r="BA830" s="18">
        <f>IF(N830&lt;&gt;0,N830,IF($AV830=0,0,AK830/$AV830*$Z830))</f>
      </c>
      <c r="BB830" s="18">
        <f>IF(O830&lt;&gt;0,O830,IF($AV830=0,0,AL830/$AV830*$Z830))</f>
      </c>
      <c r="BC830" s="18">
        <f>IF(P830&lt;&gt;0,P830,IF($AV830=0,0,AM830/$AV830*$Z830))</f>
      </c>
      <c r="BD830" s="18">
        <f>IF(Q830&lt;&gt;0,Q830,IF($AV830=0,0,AN830/$AV830*$Z830))</f>
      </c>
      <c r="BE830" s="18">
        <f>IF(R830&lt;&gt;0,R830,IF($AV830=0,0,AO830/$AV830*$Z830))</f>
      </c>
      <c r="BF830" s="18">
        <f>IF(S830&lt;&gt;0,S830,IF($AV830=0,0,AP830/$AV830*$Z830))</f>
      </c>
      <c r="BG830" s="18">
        <f>IF(T830&lt;&gt;0,T830,IF($AV830=0,0,AQ830/$AV830*$Z830))</f>
      </c>
      <c r="BH830" s="18">
        <f>IF(U830&lt;&gt;0,U830,IF($AV830=0,0,AR830/$AV830*$Z830))</f>
      </c>
      <c r="BI830" s="18">
        <f>IF(V830&lt;&gt;0,V830,IF($AV830=0,0,AS830/$AV830*$Z830))</f>
      </c>
      <c r="BJ830" s="18">
        <f>IF(W830&lt;&gt;0,W830,IF($AV830=0,0,AT830/$AV830*$Z830))</f>
      </c>
      <c r="BK830" s="18">
        <f>IF(X830&lt;&gt;0,X830,IF($AV830=0,0,AU830/$AV830*$Z830))</f>
      </c>
      <c r="BL830" s="18">
        <f>SUM(AW830:BK830)</f>
      </c>
      <c r="BM830" s="18">
        <f>I830-BL830</f>
      </c>
    </row>
    <row r="831" outlineLevel="4">
      <c r="A831" s="5" t="str">
        <v>15.5.1</v>
      </c>
      <c r="B831" s="5" t="str">
        <v/>
      </c>
      <c r="C831" s="5" t="str">
        <v>BSPRMPGENGR04</v>
      </c>
      <c r="D831" s="5" t="str">
        <v>BSPRMPGENGR04</v>
      </c>
      <c r="E831" s="19">
        <f>IFERROR(_xlfn.XLOOKUP(F831,Assumptions!B:B,Assumptions!C:C),0)</f>
      </c>
      <c r="F831" s="5" t="str">
        <v>Site Delivery USD</v>
      </c>
      <c r="G831" s="5" t="str">
        <v/>
      </c>
      <c r="H831" s="18">
        <f>G829*E831</f>
      </c>
      <c r="I831" s="18">
        <f>H831*(1-0)</f>
      </c>
      <c r="J831" s="18">
        <v>0</v>
      </c>
      <c r="K831" s="18">
        <v>0</v>
      </c>
      <c r="L831" s="18">
        <v>0</v>
      </c>
      <c r="M831" s="18">
        <v>0</v>
      </c>
      <c r="N831" s="18">
        <v>0</v>
      </c>
      <c r="O831" s="18">
        <v>0</v>
      </c>
      <c r="P831" s="18">
        <v>0</v>
      </c>
      <c r="Q831" s="18">
        <v>0</v>
      </c>
      <c r="R831" s="18">
        <v>0</v>
      </c>
      <c r="S831" s="18">
        <v>0</v>
      </c>
      <c r="T831" s="18">
        <v>0</v>
      </c>
      <c r="U831" s="18">
        <v>0</v>
      </c>
      <c r="V831" s="18">
        <v>0</v>
      </c>
      <c r="W831" s="18">
        <v>0</v>
      </c>
      <c r="X831" s="18">
        <v>0</v>
      </c>
      <c r="Y831" s="18">
        <f>SUM(J831:X831)</f>
      </c>
      <c r="Z831" s="18">
        <f>I831-Y831</f>
      </c>
      <c r="AA831" s="20">
        <v>46194</v>
      </c>
      <c r="AB831" s="20">
        <v>46194</v>
      </c>
      <c r="AC831" s="18">
        <f>IFERROR(_xlfn.XLOOKUP(F831,Assumptions!B:B,Assumptions!D:D),0)</f>
      </c>
      <c r="AD831" s="20">
        <f>AA831+AC831</f>
      </c>
      <c r="AE831" s="20">
        <f>AC831+AB831</f>
      </c>
      <c r="AF831" s="5" t="str">
        <v/>
      </c>
      <c r="AG831" s="18">
        <f>IFERROR(_xlfn.BETA.DIST(DATE(YEAR(AG$2),MONTH(AG$2),15),$AD$2,$AE$2,FALSE,DATE(YEAR($AD831),MONTH($AD831),1),DATE(YEAR($AE831),MONTH($AE831),28)),0)</f>
      </c>
      <c r="AH831" s="18">
        <f>IFERROR(_xlfn.BETA.DIST(DATE(YEAR(AH$2),MONTH(AH$2),15),$AD$2,$AE$2,FALSE,DATE(YEAR($AD831),MONTH($AD831),1),DATE(YEAR($AE831),MONTH($AE831),28)),0)</f>
      </c>
      <c r="AI831" s="18">
        <f>IFERROR(_xlfn.BETA.DIST(DATE(YEAR(AI$2),MONTH(AI$2),15),$AD$2,$AE$2,FALSE,DATE(YEAR($AD831),MONTH($AD831),1),DATE(YEAR($AE831),MONTH($AE831),28)),0)</f>
      </c>
      <c r="AJ831" s="18">
        <f>IFERROR(_xlfn.BETA.DIST(DATE(YEAR(AJ$2),MONTH(AJ$2),15),$AD$2,$AE$2,FALSE,DATE(YEAR($AD831),MONTH($AD831),1),DATE(YEAR($AE831),MONTH($AE831),28)),0)</f>
      </c>
      <c r="AK831" s="18">
        <f>IFERROR(_xlfn.BETA.DIST(DATE(YEAR(AK$2),MONTH(AK$2),15),$AD$2,$AE$2,FALSE,DATE(YEAR($AD831),MONTH($AD831),1),DATE(YEAR($AE831),MONTH($AE831),28)),0)</f>
      </c>
      <c r="AL831" s="18">
        <f>IFERROR(_xlfn.BETA.DIST(DATE(YEAR(AL$2),MONTH(AL$2),15),$AD$2,$AE$2,FALSE,DATE(YEAR($AD831),MONTH($AD831),1),DATE(YEAR($AE831),MONTH($AE831),28)),0)</f>
      </c>
      <c r="AM831" s="18">
        <f>IFERROR(_xlfn.BETA.DIST(DATE(YEAR(AM$2),MONTH(AM$2),15),$AD$2,$AE$2,FALSE,DATE(YEAR($AD831),MONTH($AD831),1),DATE(YEAR($AE831),MONTH($AE831),28)),0)</f>
      </c>
      <c r="AN831" s="18">
        <f>IFERROR(_xlfn.BETA.DIST(DATE(YEAR(AN$2),MONTH(AN$2),15),$AD$2,$AE$2,FALSE,DATE(YEAR($AD831),MONTH($AD831),1),DATE(YEAR($AE831),MONTH($AE831),28)),0)</f>
      </c>
      <c r="AO831" s="18">
        <f>IFERROR(_xlfn.BETA.DIST(DATE(YEAR(AO$2),MONTH(AO$2),15),$AD$2,$AE$2,FALSE,DATE(YEAR($AD831),MONTH($AD831),1),DATE(YEAR($AE831),MONTH($AE831),28)),0)</f>
      </c>
      <c r="AP831" s="18">
        <f>IFERROR(_xlfn.BETA.DIST(DATE(YEAR(AP$2),MONTH(AP$2),15),$AD$2,$AE$2,FALSE,DATE(YEAR($AD831),MONTH($AD831),1),DATE(YEAR($AE831),MONTH($AE831),28)),0)</f>
      </c>
      <c r="AQ831" s="18">
        <f>IFERROR(_xlfn.BETA.DIST(DATE(YEAR(AQ$2),MONTH(AQ$2),15),$AD$2,$AE$2,FALSE,DATE(YEAR($AD831),MONTH($AD831),1),DATE(YEAR($AE831),MONTH($AE831),28)),0)</f>
      </c>
      <c r="AR831" s="18">
        <f>IFERROR(_xlfn.BETA.DIST(DATE(YEAR(AR$2),MONTH(AR$2),15),$AD$2,$AE$2,FALSE,DATE(YEAR($AD831),MONTH($AD831),1),DATE(YEAR($AE831),MONTH($AE831),28)),0)</f>
      </c>
      <c r="AS831" s="18">
        <f>IFERROR(_xlfn.BETA.DIST(DATE(YEAR(AS$2),MONTH(AS$2),15),$AD$2,$AE$2,FALSE,DATE(YEAR($AD831),MONTH($AD831),1),DATE(YEAR($AE831),MONTH($AE831),28)),0)</f>
      </c>
      <c r="AT831" s="18">
        <f>IFERROR(_xlfn.BETA.DIST(DATE(YEAR(AT$2),MONTH(AT$2),15),$AD$2,$AE$2,FALSE,DATE(YEAR($AD831),MONTH($AD831),1),DATE(YEAR($AE831),MONTH($AE831),28)),0)</f>
      </c>
      <c r="AU831" s="18">
        <f>IFERROR(_xlfn.BETA.DIST(DATE(YEAR(AU$2),MONTH(AU$2),15),$AD$2,$AE$2,FALSE,DATE(YEAR($AD831),MONTH($AD831),1),DATE(YEAR($AE831),MONTH($AE831),28)),0)</f>
      </c>
      <c r="AV831" s="18">
        <f>SUM(AG831:AU831)</f>
      </c>
      <c r="AW831" s="18">
        <f>IF(J831&lt;&gt;0,J831,IF($AV831=0,0,AG831/$AV831*$Z831))</f>
      </c>
      <c r="AX831" s="18">
        <f>IF(K831&lt;&gt;0,K831,IF($AV831=0,0,AH831/$AV831*$Z831))</f>
      </c>
      <c r="AY831" s="18">
        <f>IF(L831&lt;&gt;0,L831,IF($AV831=0,0,AI831/$AV831*$Z831))</f>
      </c>
      <c r="AZ831" s="18">
        <f>IF(M831&lt;&gt;0,M831,IF($AV831=0,0,AJ831/$AV831*$Z831))</f>
      </c>
      <c r="BA831" s="18">
        <f>IF(N831&lt;&gt;0,N831,IF($AV831=0,0,AK831/$AV831*$Z831))</f>
      </c>
      <c r="BB831" s="18">
        <f>IF(O831&lt;&gt;0,O831,IF($AV831=0,0,AL831/$AV831*$Z831))</f>
      </c>
      <c r="BC831" s="18">
        <f>IF(P831&lt;&gt;0,P831,IF($AV831=0,0,AM831/$AV831*$Z831))</f>
      </c>
      <c r="BD831" s="18">
        <f>IF(Q831&lt;&gt;0,Q831,IF($AV831=0,0,AN831/$AV831*$Z831))</f>
      </c>
      <c r="BE831" s="18">
        <f>IF(R831&lt;&gt;0,R831,IF($AV831=0,0,AO831/$AV831*$Z831))</f>
      </c>
      <c r="BF831" s="18">
        <f>IF(S831&lt;&gt;0,S831,IF($AV831=0,0,AP831/$AV831*$Z831))</f>
      </c>
      <c r="BG831" s="18">
        <f>IF(T831&lt;&gt;0,T831,IF($AV831=0,0,AQ831/$AV831*$Z831))</f>
      </c>
      <c r="BH831" s="18">
        <f>IF(U831&lt;&gt;0,U831,IF($AV831=0,0,AR831/$AV831*$Z831))</f>
      </c>
      <c r="BI831" s="18">
        <f>IF(V831&lt;&gt;0,V831,IF($AV831=0,0,AS831/$AV831*$Z831))</f>
      </c>
      <c r="BJ831" s="18">
        <f>IF(W831&lt;&gt;0,W831,IF($AV831=0,0,AT831/$AV831*$Z831))</f>
      </c>
      <c r="BK831" s="18">
        <f>IF(X831&lt;&gt;0,X831,IF($AV831=0,0,AU831/$AV831*$Z831))</f>
      </c>
      <c r="BL831" s="18">
        <f>SUM(AW831:BK831)</f>
      </c>
      <c r="BM831" s="18">
        <f>I831-BL831</f>
      </c>
    </row>
    <row r="832" outlineLevel="4">
      <c r="A832" s="5" t="str">
        <v>15.5.1</v>
      </c>
      <c r="B832" s="5" t="str">
        <v/>
      </c>
      <c r="C832" s="5" t="str">
        <v>BSKDGNGENGR07</v>
      </c>
      <c r="D832" s="5" t="str">
        <v>BSKDGNGENGR07</v>
      </c>
      <c r="E832" s="19">
        <f>IFERROR(_xlfn.XLOOKUP(F832,Assumptions!B:B,Assumptions!C:C),0)</f>
      </c>
      <c r="F832" s="5" t="str">
        <v>Retention</v>
      </c>
      <c r="G832" s="5" t="str">
        <v/>
      </c>
      <c r="H832" s="18">
        <f>G829*E832</f>
      </c>
      <c r="I832" s="18">
        <f>H832*(1-0)</f>
      </c>
      <c r="J832" s="18">
        <v>0</v>
      </c>
      <c r="K832" s="18">
        <v>0</v>
      </c>
      <c r="L832" s="18">
        <v>0</v>
      </c>
      <c r="M832" s="18">
        <v>0</v>
      </c>
      <c r="N832" s="18">
        <v>0</v>
      </c>
      <c r="O832" s="18">
        <v>0</v>
      </c>
      <c r="P832" s="18">
        <v>0</v>
      </c>
      <c r="Q832" s="18">
        <v>0</v>
      </c>
      <c r="R832" s="18">
        <v>0</v>
      </c>
      <c r="S832" s="18">
        <v>0</v>
      </c>
      <c r="T832" s="18">
        <v>0</v>
      </c>
      <c r="U832" s="18">
        <v>0</v>
      </c>
      <c r="V832" s="18">
        <v>0</v>
      </c>
      <c r="W832" s="18">
        <v>0</v>
      </c>
      <c r="X832" s="18">
        <v>0</v>
      </c>
      <c r="Y832" s="18">
        <f>SUM(J832:X832)</f>
      </c>
      <c r="Z832" s="18">
        <f>I832-Y832</f>
      </c>
      <c r="AA832" s="20">
        <v>46483</v>
      </c>
      <c r="AB832" s="20">
        <v>46483</v>
      </c>
      <c r="AC832" s="18">
        <f>IFERROR(_xlfn.XLOOKUP(F832,Assumptions!B:B,Assumptions!D:D),0)</f>
      </c>
      <c r="AD832" s="20">
        <f>AA832+AC832</f>
      </c>
      <c r="AE832" s="20">
        <f>AC832+AB832</f>
      </c>
      <c r="AF832" s="5" t="str">
        <v/>
      </c>
      <c r="AG832" s="18">
        <f>IFERROR(_xlfn.BETA.DIST(DATE(YEAR(AG$2),MONTH(AG$2),15),$AD$2,$AE$2,FALSE,DATE(YEAR($AD832),MONTH($AD832),1),DATE(YEAR($AE832),MONTH($AE832),28)),0)</f>
      </c>
      <c r="AH832" s="18">
        <f>IFERROR(_xlfn.BETA.DIST(DATE(YEAR(AH$2),MONTH(AH$2),15),$AD$2,$AE$2,FALSE,DATE(YEAR($AD832),MONTH($AD832),1),DATE(YEAR($AE832),MONTH($AE832),28)),0)</f>
      </c>
      <c r="AI832" s="18">
        <f>IFERROR(_xlfn.BETA.DIST(DATE(YEAR(AI$2),MONTH(AI$2),15),$AD$2,$AE$2,FALSE,DATE(YEAR($AD832),MONTH($AD832),1),DATE(YEAR($AE832),MONTH($AE832),28)),0)</f>
      </c>
      <c r="AJ832" s="18">
        <f>IFERROR(_xlfn.BETA.DIST(DATE(YEAR(AJ$2),MONTH(AJ$2),15),$AD$2,$AE$2,FALSE,DATE(YEAR($AD832),MONTH($AD832),1),DATE(YEAR($AE832),MONTH($AE832),28)),0)</f>
      </c>
      <c r="AK832" s="18">
        <f>IFERROR(_xlfn.BETA.DIST(DATE(YEAR(AK$2),MONTH(AK$2),15),$AD$2,$AE$2,FALSE,DATE(YEAR($AD832),MONTH($AD832),1),DATE(YEAR($AE832),MONTH($AE832),28)),0)</f>
      </c>
      <c r="AL832" s="18">
        <f>IFERROR(_xlfn.BETA.DIST(DATE(YEAR(AL$2),MONTH(AL$2),15),$AD$2,$AE$2,FALSE,DATE(YEAR($AD832),MONTH($AD832),1),DATE(YEAR($AE832),MONTH($AE832),28)),0)</f>
      </c>
      <c r="AM832" s="18">
        <f>IFERROR(_xlfn.BETA.DIST(DATE(YEAR(AM$2),MONTH(AM$2),15),$AD$2,$AE$2,FALSE,DATE(YEAR($AD832),MONTH($AD832),1),DATE(YEAR($AE832),MONTH($AE832),28)),0)</f>
      </c>
      <c r="AN832" s="18">
        <f>IFERROR(_xlfn.BETA.DIST(DATE(YEAR(AN$2),MONTH(AN$2),15),$AD$2,$AE$2,FALSE,DATE(YEAR($AD832),MONTH($AD832),1),DATE(YEAR($AE832),MONTH($AE832),28)),0)</f>
      </c>
      <c r="AO832" s="18">
        <f>IFERROR(_xlfn.BETA.DIST(DATE(YEAR(AO$2),MONTH(AO$2),15),$AD$2,$AE$2,FALSE,DATE(YEAR($AD832),MONTH($AD832),1),DATE(YEAR($AE832),MONTH($AE832),28)),0)</f>
      </c>
      <c r="AP832" s="18">
        <f>IFERROR(_xlfn.BETA.DIST(DATE(YEAR(AP$2),MONTH(AP$2),15),$AD$2,$AE$2,FALSE,DATE(YEAR($AD832),MONTH($AD832),1),DATE(YEAR($AE832),MONTH($AE832),28)),0)</f>
      </c>
      <c r="AQ832" s="18">
        <f>IFERROR(_xlfn.BETA.DIST(DATE(YEAR(AQ$2),MONTH(AQ$2),15),$AD$2,$AE$2,FALSE,DATE(YEAR($AD832),MONTH($AD832),1),DATE(YEAR($AE832),MONTH($AE832),28)),0)</f>
      </c>
      <c r="AR832" s="18">
        <f>IFERROR(_xlfn.BETA.DIST(DATE(YEAR(AR$2),MONTH(AR$2),15),$AD$2,$AE$2,FALSE,DATE(YEAR($AD832),MONTH($AD832),1),DATE(YEAR($AE832),MONTH($AE832),28)),0)</f>
      </c>
      <c r="AS832" s="18">
        <f>IFERROR(_xlfn.BETA.DIST(DATE(YEAR(AS$2),MONTH(AS$2),15),$AD$2,$AE$2,FALSE,DATE(YEAR($AD832),MONTH($AD832),1),DATE(YEAR($AE832),MONTH($AE832),28)),0)</f>
      </c>
      <c r="AT832" s="18">
        <f>IFERROR(_xlfn.BETA.DIST(DATE(YEAR(AT$2),MONTH(AT$2),15),$AD$2,$AE$2,FALSE,DATE(YEAR($AD832),MONTH($AD832),1),DATE(YEAR($AE832),MONTH($AE832),28)),0)</f>
      </c>
      <c r="AU832" s="18">
        <f>IFERROR(_xlfn.BETA.DIST(DATE(YEAR(AU$2),MONTH(AU$2),15),$AD$2,$AE$2,FALSE,DATE(YEAR($AD832),MONTH($AD832),1),DATE(YEAR($AE832),MONTH($AE832),28)),0)</f>
      </c>
      <c r="AV832" s="18">
        <f>SUM(AG832:AU832)</f>
      </c>
      <c r="AW832" s="18">
        <f>IF(J832&lt;&gt;0,J832,IF($AV832=0,0,AG832/$AV832*$Z832))</f>
      </c>
      <c r="AX832" s="18">
        <f>IF(K832&lt;&gt;0,K832,IF($AV832=0,0,AH832/$AV832*$Z832))</f>
      </c>
      <c r="AY832" s="18">
        <f>IF(L832&lt;&gt;0,L832,IF($AV832=0,0,AI832/$AV832*$Z832))</f>
      </c>
      <c r="AZ832" s="18">
        <f>IF(M832&lt;&gt;0,M832,IF($AV832=0,0,AJ832/$AV832*$Z832))</f>
      </c>
      <c r="BA832" s="18">
        <f>IF(N832&lt;&gt;0,N832,IF($AV832=0,0,AK832/$AV832*$Z832))</f>
      </c>
      <c r="BB832" s="18">
        <f>IF(O832&lt;&gt;0,O832,IF($AV832=0,0,AL832/$AV832*$Z832))</f>
      </c>
      <c r="BC832" s="18">
        <f>IF(P832&lt;&gt;0,P832,IF($AV832=0,0,AM832/$AV832*$Z832))</f>
      </c>
      <c r="BD832" s="18">
        <f>IF(Q832&lt;&gt;0,Q832,IF($AV832=0,0,AN832/$AV832*$Z832))</f>
      </c>
      <c r="BE832" s="18">
        <f>IF(R832&lt;&gt;0,R832,IF($AV832=0,0,AO832/$AV832*$Z832))</f>
      </c>
      <c r="BF832" s="18">
        <f>IF(S832&lt;&gt;0,S832,IF($AV832=0,0,AP832/$AV832*$Z832))</f>
      </c>
      <c r="BG832" s="18">
        <f>IF(T832&lt;&gt;0,T832,IF($AV832=0,0,AQ832/$AV832*$Z832))</f>
      </c>
      <c r="BH832" s="18">
        <f>IF(U832&lt;&gt;0,U832,IF($AV832=0,0,AR832/$AV832*$Z832))</f>
      </c>
      <c r="BI832" s="18">
        <f>IF(V832&lt;&gt;0,V832,IF($AV832=0,0,AS832/$AV832*$Z832))</f>
      </c>
      <c r="BJ832" s="18">
        <f>IF(W832&lt;&gt;0,W832,IF($AV832=0,0,AT832/$AV832*$Z832))</f>
      </c>
      <c r="BK832" s="18">
        <f>IF(X832&lt;&gt;0,X832,IF($AV832=0,0,AU832/$AV832*$Z832))</f>
      </c>
      <c r="BL832" s="18">
        <f>SUM(AW832:BK832)</f>
      </c>
      <c r="BM832" s="18">
        <f>I832-BL832</f>
      </c>
    </row>
    <row r="833" outlineLevel="3">
      <c r="A833" s="17" t="str">
        <v>15.6</v>
      </c>
      <c r="B833" s="17" t="str">
        <v/>
      </c>
      <c r="C833" s="17" t="str">
        <v/>
      </c>
      <c r="D833" s="17" t="str">
        <v/>
      </c>
      <c r="E833" s="17" t="str">
        <v>15.6</v>
      </c>
      <c r="F833" s="17" t="str">
        <v>Winding and oil indication calibration device</v>
      </c>
      <c r="G833" s="17">
        <v>8894.77</v>
      </c>
      <c r="H833" s="17" t="str">
        <v/>
      </c>
      <c r="I833" s="17" t="str">
        <v/>
      </c>
      <c r="J833" s="17" t="str">
        <v/>
      </c>
      <c r="K833" s="17" t="str">
        <v/>
      </c>
      <c r="L833" s="17" t="str">
        <v/>
      </c>
      <c r="M833" s="17" t="str">
        <v/>
      </c>
      <c r="N833" s="17" t="str">
        <v/>
      </c>
      <c r="O833" s="17" t="str">
        <v/>
      </c>
      <c r="P833" s="17" t="str">
        <v/>
      </c>
      <c r="Q833" s="17" t="str">
        <v/>
      </c>
      <c r="R833" s="17" t="str">
        <v/>
      </c>
      <c r="S833" s="17" t="str">
        <v/>
      </c>
      <c r="T833" s="17" t="str">
        <v/>
      </c>
      <c r="U833" s="17" t="str">
        <v/>
      </c>
      <c r="V833" s="17" t="str">
        <v/>
      </c>
      <c r="W833" s="17" t="str">
        <v/>
      </c>
      <c r="X833" s="17" t="str">
        <v/>
      </c>
      <c r="Y833" s="17" t="str">
        <v/>
      </c>
      <c r="Z833" s="17" t="str">
        <v/>
      </c>
      <c r="AA833" s="17" t="str">
        <v/>
      </c>
      <c r="AB833" s="17" t="str">
        <v/>
      </c>
      <c r="AC833" s="17" t="str">
        <v/>
      </c>
      <c r="AD833" s="17" t="str">
        <v/>
      </c>
      <c r="AE833" s="17" t="str">
        <v/>
      </c>
      <c r="AF833" s="5" t="str">
        <v/>
      </c>
      <c r="AG833" s="18">
        <f>IFERROR(_xlfn.BETA.DIST(DATE(YEAR(AG$2),MONTH(AG$2),15),$AD$2,$AE$2,FALSE,DATE(YEAR($AD833),MONTH($AD833),1),DATE(YEAR($AE833),MONTH($AE833),28)),0)</f>
      </c>
      <c r="AH833" s="18">
        <f>IFERROR(_xlfn.BETA.DIST(DATE(YEAR(AH$2),MONTH(AH$2),15),$AD$2,$AE$2,FALSE,DATE(YEAR($AD833),MONTH($AD833),1),DATE(YEAR($AE833),MONTH($AE833),28)),0)</f>
      </c>
      <c r="AI833" s="18">
        <f>IFERROR(_xlfn.BETA.DIST(DATE(YEAR(AI$2),MONTH(AI$2),15),$AD$2,$AE$2,FALSE,DATE(YEAR($AD833),MONTH($AD833),1),DATE(YEAR($AE833),MONTH($AE833),28)),0)</f>
      </c>
      <c r="AJ833" s="18">
        <f>IFERROR(_xlfn.BETA.DIST(DATE(YEAR(AJ$2),MONTH(AJ$2),15),$AD$2,$AE$2,FALSE,DATE(YEAR($AD833),MONTH($AD833),1),DATE(YEAR($AE833),MONTH($AE833),28)),0)</f>
      </c>
      <c r="AK833" s="18">
        <f>IFERROR(_xlfn.BETA.DIST(DATE(YEAR(AK$2),MONTH(AK$2),15),$AD$2,$AE$2,FALSE,DATE(YEAR($AD833),MONTH($AD833),1),DATE(YEAR($AE833),MONTH($AE833),28)),0)</f>
      </c>
      <c r="AL833" s="18">
        <f>IFERROR(_xlfn.BETA.DIST(DATE(YEAR(AL$2),MONTH(AL$2),15),$AD$2,$AE$2,FALSE,DATE(YEAR($AD833),MONTH($AD833),1),DATE(YEAR($AE833),MONTH($AE833),28)),0)</f>
      </c>
      <c r="AM833" s="18">
        <f>IFERROR(_xlfn.BETA.DIST(DATE(YEAR(AM$2),MONTH(AM$2),15),$AD$2,$AE$2,FALSE,DATE(YEAR($AD833),MONTH($AD833),1),DATE(YEAR($AE833),MONTH($AE833),28)),0)</f>
      </c>
      <c r="AN833" s="18">
        <f>IFERROR(_xlfn.BETA.DIST(DATE(YEAR(AN$2),MONTH(AN$2),15),$AD$2,$AE$2,FALSE,DATE(YEAR($AD833),MONTH($AD833),1),DATE(YEAR($AE833),MONTH($AE833),28)),0)</f>
      </c>
      <c r="AO833" s="18">
        <f>IFERROR(_xlfn.BETA.DIST(DATE(YEAR(AO$2),MONTH(AO$2),15),$AD$2,$AE$2,FALSE,DATE(YEAR($AD833),MONTH($AD833),1),DATE(YEAR($AE833),MONTH($AE833),28)),0)</f>
      </c>
      <c r="AP833" s="18">
        <f>IFERROR(_xlfn.BETA.DIST(DATE(YEAR(AP$2),MONTH(AP$2),15),$AD$2,$AE$2,FALSE,DATE(YEAR($AD833),MONTH($AD833),1),DATE(YEAR($AE833),MONTH($AE833),28)),0)</f>
      </c>
      <c r="AQ833" s="18">
        <f>IFERROR(_xlfn.BETA.DIST(DATE(YEAR(AQ$2),MONTH(AQ$2),15),$AD$2,$AE$2,FALSE,DATE(YEAR($AD833),MONTH($AD833),1),DATE(YEAR($AE833),MONTH($AE833),28)),0)</f>
      </c>
      <c r="AR833" s="18">
        <f>IFERROR(_xlfn.BETA.DIST(DATE(YEAR(AR$2),MONTH(AR$2),15),$AD$2,$AE$2,FALSE,DATE(YEAR($AD833),MONTH($AD833),1),DATE(YEAR($AE833),MONTH($AE833),28)),0)</f>
      </c>
      <c r="AS833" s="18">
        <f>IFERROR(_xlfn.BETA.DIST(DATE(YEAR(AS$2),MONTH(AS$2),15),$AD$2,$AE$2,FALSE,DATE(YEAR($AD833),MONTH($AD833),1),DATE(YEAR($AE833),MONTH($AE833),28)),0)</f>
      </c>
      <c r="AT833" s="18">
        <f>IFERROR(_xlfn.BETA.DIST(DATE(YEAR(AT$2),MONTH(AT$2),15),$AD$2,$AE$2,FALSE,DATE(YEAR($AD833),MONTH($AD833),1),DATE(YEAR($AE833),MONTH($AE833),28)),0)</f>
      </c>
      <c r="AU833" s="18">
        <f>IFERROR(_xlfn.BETA.DIST(DATE(YEAR(AU$2),MONTH(AU$2),15),$AD$2,$AE$2,FALSE,DATE(YEAR($AD833),MONTH($AD833),1),DATE(YEAR($AE833),MONTH($AE833),28)),0)</f>
      </c>
      <c r="AV833" s="18">
        <f>SUM(AG833:AU833)</f>
      </c>
      <c r="AW833" s="18">
        <f>IF(J833&lt;&gt;0,J833,IF($AV833=0,0,AG833/$AV833*$Z833))</f>
      </c>
      <c r="AX833" s="18">
        <f>IF(K833&lt;&gt;0,K833,IF($AV833=0,0,AH833/$AV833*$Z833))</f>
      </c>
      <c r="AY833" s="18">
        <f>IF(L833&lt;&gt;0,L833,IF($AV833=0,0,AI833/$AV833*$Z833))</f>
      </c>
      <c r="AZ833" s="18">
        <f>IF(M833&lt;&gt;0,M833,IF($AV833=0,0,AJ833/$AV833*$Z833))</f>
      </c>
      <c r="BA833" s="18">
        <f>IF(N833&lt;&gt;0,N833,IF($AV833=0,0,AK833/$AV833*$Z833))</f>
      </c>
      <c r="BB833" s="18">
        <f>IF(O833&lt;&gt;0,O833,IF($AV833=0,0,AL833/$AV833*$Z833))</f>
      </c>
      <c r="BC833" s="18">
        <f>IF(P833&lt;&gt;0,P833,IF($AV833=0,0,AM833/$AV833*$Z833))</f>
      </c>
      <c r="BD833" s="18">
        <f>IF(Q833&lt;&gt;0,Q833,IF($AV833=0,0,AN833/$AV833*$Z833))</f>
      </c>
      <c r="BE833" s="18">
        <f>IF(R833&lt;&gt;0,R833,IF($AV833=0,0,AO833/$AV833*$Z833))</f>
      </c>
      <c r="BF833" s="18">
        <f>IF(S833&lt;&gt;0,S833,IF($AV833=0,0,AP833/$AV833*$Z833))</f>
      </c>
      <c r="BG833" s="18">
        <f>IF(T833&lt;&gt;0,T833,IF($AV833=0,0,AQ833/$AV833*$Z833))</f>
      </c>
      <c r="BH833" s="18">
        <f>IF(U833&lt;&gt;0,U833,IF($AV833=0,0,AR833/$AV833*$Z833))</f>
      </c>
      <c r="BI833" s="18">
        <f>IF(V833&lt;&gt;0,V833,IF($AV833=0,0,AS833/$AV833*$Z833))</f>
      </c>
      <c r="BJ833" s="18">
        <f>IF(W833&lt;&gt;0,W833,IF($AV833=0,0,AT833/$AV833*$Z833))</f>
      </c>
      <c r="BK833" s="18">
        <f>IF(X833&lt;&gt;0,X833,IF($AV833=0,0,AU833/$AV833*$Z833))</f>
      </c>
      <c r="BL833" s="18">
        <f>SUM(AW833:BK833)</f>
      </c>
      <c r="BM833" s="17" t="str">
        <v/>
      </c>
    </row>
    <row r="834" outlineLevel="4">
      <c r="A834" s="5" t="str">
        <v>15.6</v>
      </c>
      <c r="B834" s="5" t="str">
        <v/>
      </c>
      <c r="C834" s="5" t="str">
        <v>BSKDGNGENGR05</v>
      </c>
      <c r="D834" s="5" t="str">
        <v>BSKDGNGENGR05</v>
      </c>
      <c r="E834" s="19">
        <f>IFERROR(_xlfn.XLOOKUP(F834,Assumptions!B:B,Assumptions!C:C),0)</f>
      </c>
      <c r="F834" s="5" t="str">
        <v>Advanced Payment</v>
      </c>
      <c r="G834" s="5" t="str">
        <v/>
      </c>
      <c r="H834" s="18">
        <f>G833*E834</f>
      </c>
      <c r="I834" s="18">
        <f>H834*(1-0)</f>
      </c>
      <c r="J834" s="18">
        <v>0</v>
      </c>
      <c r="K834" s="18">
        <v>0</v>
      </c>
      <c r="L834" s="18">
        <v>0</v>
      </c>
      <c r="M834" s="18">
        <v>0</v>
      </c>
      <c r="N834" s="18">
        <v>0</v>
      </c>
      <c r="O834" s="18">
        <v>0</v>
      </c>
      <c r="P834" s="18">
        <v>0</v>
      </c>
      <c r="Q834" s="18">
        <v>0</v>
      </c>
      <c r="R834" s="18">
        <v>0</v>
      </c>
      <c r="S834" s="18">
        <v>0</v>
      </c>
      <c r="T834" s="18">
        <v>0</v>
      </c>
      <c r="U834" s="18">
        <v>0</v>
      </c>
      <c r="V834" s="18">
        <v>0</v>
      </c>
      <c r="W834" s="18">
        <v>0</v>
      </c>
      <c r="X834" s="18">
        <v>0</v>
      </c>
      <c r="Y834" s="18">
        <f>SUM(J834:X834)</f>
      </c>
      <c r="Z834" s="18">
        <f>I834-Y834</f>
      </c>
      <c r="AA834" s="20">
        <v>46026</v>
      </c>
      <c r="AB834" s="20">
        <v>46026</v>
      </c>
      <c r="AC834" s="18">
        <f>IFERROR(_xlfn.XLOOKUP(F834,Assumptions!B:B,Assumptions!D:D),0)</f>
      </c>
      <c r="AD834" s="20">
        <f>AA834+AC834</f>
      </c>
      <c r="AE834" s="20">
        <f>AC834+AB834</f>
      </c>
      <c r="AF834" s="5" t="str">
        <v/>
      </c>
      <c r="AG834" s="18">
        <f>IFERROR(_xlfn.BETA.DIST(DATE(YEAR(AG$2),MONTH(AG$2),15),$AD$2,$AE$2,FALSE,DATE(YEAR($AD834),MONTH($AD834),1),DATE(YEAR($AE834),MONTH($AE834),28)),0)</f>
      </c>
      <c r="AH834" s="18">
        <f>IFERROR(_xlfn.BETA.DIST(DATE(YEAR(AH$2),MONTH(AH$2),15),$AD$2,$AE$2,FALSE,DATE(YEAR($AD834),MONTH($AD834),1),DATE(YEAR($AE834),MONTH($AE834),28)),0)</f>
      </c>
      <c r="AI834" s="18">
        <f>IFERROR(_xlfn.BETA.DIST(DATE(YEAR(AI$2),MONTH(AI$2),15),$AD$2,$AE$2,FALSE,DATE(YEAR($AD834),MONTH($AD834),1),DATE(YEAR($AE834),MONTH($AE834),28)),0)</f>
      </c>
      <c r="AJ834" s="18">
        <f>IFERROR(_xlfn.BETA.DIST(DATE(YEAR(AJ$2),MONTH(AJ$2),15),$AD$2,$AE$2,FALSE,DATE(YEAR($AD834),MONTH($AD834),1),DATE(YEAR($AE834),MONTH($AE834),28)),0)</f>
      </c>
      <c r="AK834" s="18">
        <f>IFERROR(_xlfn.BETA.DIST(DATE(YEAR(AK$2),MONTH(AK$2),15),$AD$2,$AE$2,FALSE,DATE(YEAR($AD834),MONTH($AD834),1),DATE(YEAR($AE834),MONTH($AE834),28)),0)</f>
      </c>
      <c r="AL834" s="18">
        <f>IFERROR(_xlfn.BETA.DIST(DATE(YEAR(AL$2),MONTH(AL$2),15),$AD$2,$AE$2,FALSE,DATE(YEAR($AD834),MONTH($AD834),1),DATE(YEAR($AE834),MONTH($AE834),28)),0)</f>
      </c>
      <c r="AM834" s="18">
        <f>IFERROR(_xlfn.BETA.DIST(DATE(YEAR(AM$2),MONTH(AM$2),15),$AD$2,$AE$2,FALSE,DATE(YEAR($AD834),MONTH($AD834),1),DATE(YEAR($AE834),MONTH($AE834),28)),0)</f>
      </c>
      <c r="AN834" s="18">
        <f>IFERROR(_xlfn.BETA.DIST(DATE(YEAR(AN$2),MONTH(AN$2),15),$AD$2,$AE$2,FALSE,DATE(YEAR($AD834),MONTH($AD834),1),DATE(YEAR($AE834),MONTH($AE834),28)),0)</f>
      </c>
      <c r="AO834" s="18">
        <f>IFERROR(_xlfn.BETA.DIST(DATE(YEAR(AO$2),MONTH(AO$2),15),$AD$2,$AE$2,FALSE,DATE(YEAR($AD834),MONTH($AD834),1),DATE(YEAR($AE834),MONTH($AE834),28)),0)</f>
      </c>
      <c r="AP834" s="18">
        <f>IFERROR(_xlfn.BETA.DIST(DATE(YEAR(AP$2),MONTH(AP$2),15),$AD$2,$AE$2,FALSE,DATE(YEAR($AD834),MONTH($AD834),1),DATE(YEAR($AE834),MONTH($AE834),28)),0)</f>
      </c>
      <c r="AQ834" s="18">
        <f>IFERROR(_xlfn.BETA.DIST(DATE(YEAR(AQ$2),MONTH(AQ$2),15),$AD$2,$AE$2,FALSE,DATE(YEAR($AD834),MONTH($AD834),1),DATE(YEAR($AE834),MONTH($AE834),28)),0)</f>
      </c>
      <c r="AR834" s="18">
        <f>IFERROR(_xlfn.BETA.DIST(DATE(YEAR(AR$2),MONTH(AR$2),15),$AD$2,$AE$2,FALSE,DATE(YEAR($AD834),MONTH($AD834),1),DATE(YEAR($AE834),MONTH($AE834),28)),0)</f>
      </c>
      <c r="AS834" s="18">
        <f>IFERROR(_xlfn.BETA.DIST(DATE(YEAR(AS$2),MONTH(AS$2),15),$AD$2,$AE$2,FALSE,DATE(YEAR($AD834),MONTH($AD834),1),DATE(YEAR($AE834),MONTH($AE834),28)),0)</f>
      </c>
      <c r="AT834" s="18">
        <f>IFERROR(_xlfn.BETA.DIST(DATE(YEAR(AT$2),MONTH(AT$2),15),$AD$2,$AE$2,FALSE,DATE(YEAR($AD834),MONTH($AD834),1),DATE(YEAR($AE834),MONTH($AE834),28)),0)</f>
      </c>
      <c r="AU834" s="18">
        <f>IFERROR(_xlfn.BETA.DIST(DATE(YEAR(AU$2),MONTH(AU$2),15),$AD$2,$AE$2,FALSE,DATE(YEAR($AD834),MONTH($AD834),1),DATE(YEAR($AE834),MONTH($AE834),28)),0)</f>
      </c>
      <c r="AV834" s="18">
        <f>SUM(AG834:AU834)</f>
      </c>
      <c r="AW834" s="18">
        <f>IF(J834&lt;&gt;0,J834,IF($AV834=0,0,AG834/$AV834*$Z834))</f>
      </c>
      <c r="AX834" s="18">
        <f>IF(K834&lt;&gt;0,K834,IF($AV834=0,0,AH834/$AV834*$Z834))</f>
      </c>
      <c r="AY834" s="18">
        <f>IF(L834&lt;&gt;0,L834,IF($AV834=0,0,AI834/$AV834*$Z834))</f>
      </c>
      <c r="AZ834" s="18">
        <f>IF(M834&lt;&gt;0,M834,IF($AV834=0,0,AJ834/$AV834*$Z834))</f>
      </c>
      <c r="BA834" s="18">
        <f>IF(N834&lt;&gt;0,N834,IF($AV834=0,0,AK834/$AV834*$Z834))</f>
      </c>
      <c r="BB834" s="18">
        <f>IF(O834&lt;&gt;0,O834,IF($AV834=0,0,AL834/$AV834*$Z834))</f>
      </c>
      <c r="BC834" s="18">
        <f>IF(P834&lt;&gt;0,P834,IF($AV834=0,0,AM834/$AV834*$Z834))</f>
      </c>
      <c r="BD834" s="18">
        <f>IF(Q834&lt;&gt;0,Q834,IF($AV834=0,0,AN834/$AV834*$Z834))</f>
      </c>
      <c r="BE834" s="18">
        <f>IF(R834&lt;&gt;0,R834,IF($AV834=0,0,AO834/$AV834*$Z834))</f>
      </c>
      <c r="BF834" s="18">
        <f>IF(S834&lt;&gt;0,S834,IF($AV834=0,0,AP834/$AV834*$Z834))</f>
      </c>
      <c r="BG834" s="18">
        <f>IF(T834&lt;&gt;0,T834,IF($AV834=0,0,AQ834/$AV834*$Z834))</f>
      </c>
      <c r="BH834" s="18">
        <f>IF(U834&lt;&gt;0,U834,IF($AV834=0,0,AR834/$AV834*$Z834))</f>
      </c>
      <c r="BI834" s="18">
        <f>IF(V834&lt;&gt;0,V834,IF($AV834=0,0,AS834/$AV834*$Z834))</f>
      </c>
      <c r="BJ834" s="18">
        <f>IF(W834&lt;&gt;0,W834,IF($AV834=0,0,AT834/$AV834*$Z834))</f>
      </c>
      <c r="BK834" s="18">
        <f>IF(X834&lt;&gt;0,X834,IF($AV834=0,0,AU834/$AV834*$Z834))</f>
      </c>
      <c r="BL834" s="18">
        <f>SUM(AW834:BK834)</f>
      </c>
      <c r="BM834" s="18">
        <f>I834-BL834</f>
      </c>
    </row>
    <row r="835" outlineLevel="4">
      <c r="A835" s="5" t="str">
        <v>15.6</v>
      </c>
      <c r="B835" s="5" t="str">
        <v/>
      </c>
      <c r="C835" s="5" t="str">
        <v/>
      </c>
      <c r="D835" s="5" t="str">
        <v/>
      </c>
      <c r="E835" s="19">
        <f>IFERROR(_xlfn.XLOOKUP(F835,Assumptions!B:B,Assumptions!C:C),0)</f>
      </c>
      <c r="F835" s="5" t="str">
        <v>Site Delivery USD</v>
      </c>
      <c r="G835" s="5" t="str">
        <v/>
      </c>
      <c r="H835" s="18">
        <f>G833*E835</f>
      </c>
      <c r="I835" s="18">
        <f>H835*(1-0)</f>
      </c>
      <c r="J835" s="18">
        <v>0</v>
      </c>
      <c r="K835" s="18">
        <v>0</v>
      </c>
      <c r="L835" s="18">
        <v>0</v>
      </c>
      <c r="M835" s="18">
        <v>0</v>
      </c>
      <c r="N835" s="18">
        <v>0</v>
      </c>
      <c r="O835" s="18">
        <v>0</v>
      </c>
      <c r="P835" s="18">
        <v>0</v>
      </c>
      <c r="Q835" s="18">
        <v>0</v>
      </c>
      <c r="R835" s="18">
        <v>0</v>
      </c>
      <c r="S835" s="18">
        <v>0</v>
      </c>
      <c r="T835" s="18">
        <v>0</v>
      </c>
      <c r="U835" s="18">
        <v>0</v>
      </c>
      <c r="V835" s="18">
        <v>0</v>
      </c>
      <c r="W835" s="18">
        <v>0</v>
      </c>
      <c r="X835" s="18">
        <v>0</v>
      </c>
      <c r="Y835" s="18">
        <f>SUM(J835:X835)</f>
      </c>
      <c r="Z835" s="18">
        <f>I835-Y835</f>
      </c>
      <c r="AA835" s="5" t="str">
        <v/>
      </c>
      <c r="AB835" s="5" t="str">
        <v/>
      </c>
      <c r="AC835" s="18">
        <f>IFERROR(_xlfn.XLOOKUP(F835,Assumptions!B:B,Assumptions!D:D),0)</f>
      </c>
      <c r="AD835" s="20">
        <f>AA835+AC835</f>
      </c>
      <c r="AE835" s="20">
        <f>AC835+AB835</f>
      </c>
      <c r="AF835" s="5" t="str">
        <v/>
      </c>
      <c r="AG835" s="18">
        <f>IFERROR(_xlfn.BETA.DIST(DATE(YEAR(AG$2),MONTH(AG$2),15),$AD$2,$AE$2,FALSE,DATE(YEAR($AD835),MONTH($AD835),1),DATE(YEAR($AE835),MONTH($AE835),28)),0)</f>
      </c>
      <c r="AH835" s="18">
        <f>IFERROR(_xlfn.BETA.DIST(DATE(YEAR(AH$2),MONTH(AH$2),15),$AD$2,$AE$2,FALSE,DATE(YEAR($AD835),MONTH($AD835),1),DATE(YEAR($AE835),MONTH($AE835),28)),0)</f>
      </c>
      <c r="AI835" s="18">
        <f>IFERROR(_xlfn.BETA.DIST(DATE(YEAR(AI$2),MONTH(AI$2),15),$AD$2,$AE$2,FALSE,DATE(YEAR($AD835),MONTH($AD835),1),DATE(YEAR($AE835),MONTH($AE835),28)),0)</f>
      </c>
      <c r="AJ835" s="18">
        <f>IFERROR(_xlfn.BETA.DIST(DATE(YEAR(AJ$2),MONTH(AJ$2),15),$AD$2,$AE$2,FALSE,DATE(YEAR($AD835),MONTH($AD835),1),DATE(YEAR($AE835),MONTH($AE835),28)),0)</f>
      </c>
      <c r="AK835" s="18">
        <f>IFERROR(_xlfn.BETA.DIST(DATE(YEAR(AK$2),MONTH(AK$2),15),$AD$2,$AE$2,FALSE,DATE(YEAR($AD835),MONTH($AD835),1),DATE(YEAR($AE835),MONTH($AE835),28)),0)</f>
      </c>
      <c r="AL835" s="18">
        <f>IFERROR(_xlfn.BETA.DIST(DATE(YEAR(AL$2),MONTH(AL$2),15),$AD$2,$AE$2,FALSE,DATE(YEAR($AD835),MONTH($AD835),1),DATE(YEAR($AE835),MONTH($AE835),28)),0)</f>
      </c>
      <c r="AM835" s="18">
        <f>IFERROR(_xlfn.BETA.DIST(DATE(YEAR(AM$2),MONTH(AM$2),15),$AD$2,$AE$2,FALSE,DATE(YEAR($AD835),MONTH($AD835),1),DATE(YEAR($AE835),MONTH($AE835),28)),0)</f>
      </c>
      <c r="AN835" s="18">
        <f>IFERROR(_xlfn.BETA.DIST(DATE(YEAR(AN$2),MONTH(AN$2),15),$AD$2,$AE$2,FALSE,DATE(YEAR($AD835),MONTH($AD835),1),DATE(YEAR($AE835),MONTH($AE835),28)),0)</f>
      </c>
      <c r="AO835" s="18">
        <f>IFERROR(_xlfn.BETA.DIST(DATE(YEAR(AO$2),MONTH(AO$2),15),$AD$2,$AE$2,FALSE,DATE(YEAR($AD835),MONTH($AD835),1),DATE(YEAR($AE835),MONTH($AE835),28)),0)</f>
      </c>
      <c r="AP835" s="18">
        <f>IFERROR(_xlfn.BETA.DIST(DATE(YEAR(AP$2),MONTH(AP$2),15),$AD$2,$AE$2,FALSE,DATE(YEAR($AD835),MONTH($AD835),1),DATE(YEAR($AE835),MONTH($AE835),28)),0)</f>
      </c>
      <c r="AQ835" s="18">
        <f>IFERROR(_xlfn.BETA.DIST(DATE(YEAR(AQ$2),MONTH(AQ$2),15),$AD$2,$AE$2,FALSE,DATE(YEAR($AD835),MONTH($AD835),1),DATE(YEAR($AE835),MONTH($AE835),28)),0)</f>
      </c>
      <c r="AR835" s="18">
        <f>IFERROR(_xlfn.BETA.DIST(DATE(YEAR(AR$2),MONTH(AR$2),15),$AD$2,$AE$2,FALSE,DATE(YEAR($AD835),MONTH($AD835),1),DATE(YEAR($AE835),MONTH($AE835),28)),0)</f>
      </c>
      <c r="AS835" s="18">
        <f>IFERROR(_xlfn.BETA.DIST(DATE(YEAR(AS$2),MONTH(AS$2),15),$AD$2,$AE$2,FALSE,DATE(YEAR($AD835),MONTH($AD835),1),DATE(YEAR($AE835),MONTH($AE835),28)),0)</f>
      </c>
      <c r="AT835" s="18">
        <f>IFERROR(_xlfn.BETA.DIST(DATE(YEAR(AT$2),MONTH(AT$2),15),$AD$2,$AE$2,FALSE,DATE(YEAR($AD835),MONTH($AD835),1),DATE(YEAR($AE835),MONTH($AE835),28)),0)</f>
      </c>
      <c r="AU835" s="18">
        <f>IFERROR(_xlfn.BETA.DIST(DATE(YEAR(AU$2),MONTH(AU$2),15),$AD$2,$AE$2,FALSE,DATE(YEAR($AD835),MONTH($AD835),1),DATE(YEAR($AE835),MONTH($AE835),28)),0)</f>
      </c>
      <c r="AV835" s="18">
        <f>SUM(AG835:AU835)</f>
      </c>
      <c r="AW835" s="18">
        <f>IF(J835&lt;&gt;0,J835,IF($AV835=0,0,AG835/$AV835*$Z835))</f>
      </c>
      <c r="AX835" s="18">
        <f>IF(K835&lt;&gt;0,K835,IF($AV835=0,0,AH835/$AV835*$Z835))</f>
      </c>
      <c r="AY835" s="18">
        <f>IF(L835&lt;&gt;0,L835,IF($AV835=0,0,AI835/$AV835*$Z835))</f>
      </c>
      <c r="AZ835" s="18">
        <f>IF(M835&lt;&gt;0,M835,IF($AV835=0,0,AJ835/$AV835*$Z835))</f>
      </c>
      <c r="BA835" s="18">
        <f>IF(N835&lt;&gt;0,N835,IF($AV835=0,0,AK835/$AV835*$Z835))</f>
      </c>
      <c r="BB835" s="18">
        <f>IF(O835&lt;&gt;0,O835,IF($AV835=0,0,AL835/$AV835*$Z835))</f>
      </c>
      <c r="BC835" s="18">
        <f>IF(P835&lt;&gt;0,P835,IF($AV835=0,0,AM835/$AV835*$Z835))</f>
      </c>
      <c r="BD835" s="18">
        <f>IF(Q835&lt;&gt;0,Q835,IF($AV835=0,0,AN835/$AV835*$Z835))</f>
      </c>
      <c r="BE835" s="18">
        <f>IF(R835&lt;&gt;0,R835,IF($AV835=0,0,AO835/$AV835*$Z835))</f>
      </c>
      <c r="BF835" s="18">
        <f>IF(S835&lt;&gt;0,S835,IF($AV835=0,0,AP835/$AV835*$Z835))</f>
      </c>
      <c r="BG835" s="18">
        <f>IF(T835&lt;&gt;0,T835,IF($AV835=0,0,AQ835/$AV835*$Z835))</f>
      </c>
      <c r="BH835" s="18">
        <f>IF(U835&lt;&gt;0,U835,IF($AV835=0,0,AR835/$AV835*$Z835))</f>
      </c>
      <c r="BI835" s="18">
        <f>IF(V835&lt;&gt;0,V835,IF($AV835=0,0,AS835/$AV835*$Z835))</f>
      </c>
      <c r="BJ835" s="18">
        <f>IF(W835&lt;&gt;0,W835,IF($AV835=0,0,AT835/$AV835*$Z835))</f>
      </c>
      <c r="BK835" s="18">
        <f>IF(X835&lt;&gt;0,X835,IF($AV835=0,0,AU835/$AV835*$Z835))</f>
      </c>
      <c r="BL835" s="18">
        <f>SUM(AW835:BK835)</f>
      </c>
      <c r="BM835" s="18">
        <f>I835-BL835</f>
      </c>
    </row>
    <row r="836" outlineLevel="4">
      <c r="A836" s="5" t="str">
        <v>15.6</v>
      </c>
      <c r="B836" s="5" t="str">
        <v/>
      </c>
      <c r="C836" s="5" t="str">
        <v>BSKDGNGENGR07</v>
      </c>
      <c r="D836" s="5" t="str">
        <v>BSKDGNGENGR07</v>
      </c>
      <c r="E836" s="19">
        <f>IFERROR(_xlfn.XLOOKUP(F836,Assumptions!B:B,Assumptions!C:C),0)</f>
      </c>
      <c r="F836" s="5" t="str">
        <v>Retention</v>
      </c>
      <c r="G836" s="5" t="str">
        <v/>
      </c>
      <c r="H836" s="18">
        <f>G833*E836</f>
      </c>
      <c r="I836" s="18">
        <f>H836*(1-0)</f>
      </c>
      <c r="J836" s="18">
        <v>0</v>
      </c>
      <c r="K836" s="18">
        <v>0</v>
      </c>
      <c r="L836" s="18">
        <v>0</v>
      </c>
      <c r="M836" s="18">
        <v>0</v>
      </c>
      <c r="N836" s="18">
        <v>0</v>
      </c>
      <c r="O836" s="18">
        <v>0</v>
      </c>
      <c r="P836" s="18">
        <v>0</v>
      </c>
      <c r="Q836" s="18">
        <v>0</v>
      </c>
      <c r="R836" s="18">
        <v>0</v>
      </c>
      <c r="S836" s="18">
        <v>0</v>
      </c>
      <c r="T836" s="18">
        <v>0</v>
      </c>
      <c r="U836" s="18">
        <v>0</v>
      </c>
      <c r="V836" s="18">
        <v>0</v>
      </c>
      <c r="W836" s="18">
        <v>0</v>
      </c>
      <c r="X836" s="18">
        <v>0</v>
      </c>
      <c r="Y836" s="18">
        <f>SUM(J836:X836)</f>
      </c>
      <c r="Z836" s="18">
        <f>I836-Y836</f>
      </c>
      <c r="AA836" s="20">
        <v>46483</v>
      </c>
      <c r="AB836" s="20">
        <v>46483</v>
      </c>
      <c r="AC836" s="18">
        <f>IFERROR(_xlfn.XLOOKUP(F836,Assumptions!B:B,Assumptions!D:D),0)</f>
      </c>
      <c r="AD836" s="20">
        <f>AA836+AC836</f>
      </c>
      <c r="AE836" s="20">
        <f>AC836+AB836</f>
      </c>
      <c r="AF836" s="5" t="str">
        <v/>
      </c>
      <c r="AG836" s="18">
        <f>IFERROR(_xlfn.BETA.DIST(DATE(YEAR(AG$2),MONTH(AG$2),15),$AD$2,$AE$2,FALSE,DATE(YEAR($AD836),MONTH($AD836),1),DATE(YEAR($AE836),MONTH($AE836),28)),0)</f>
      </c>
      <c r="AH836" s="18">
        <f>IFERROR(_xlfn.BETA.DIST(DATE(YEAR(AH$2),MONTH(AH$2),15),$AD$2,$AE$2,FALSE,DATE(YEAR($AD836),MONTH($AD836),1),DATE(YEAR($AE836),MONTH($AE836),28)),0)</f>
      </c>
      <c r="AI836" s="18">
        <f>IFERROR(_xlfn.BETA.DIST(DATE(YEAR(AI$2),MONTH(AI$2),15),$AD$2,$AE$2,FALSE,DATE(YEAR($AD836),MONTH($AD836),1),DATE(YEAR($AE836),MONTH($AE836),28)),0)</f>
      </c>
      <c r="AJ836" s="18">
        <f>IFERROR(_xlfn.BETA.DIST(DATE(YEAR(AJ$2),MONTH(AJ$2),15),$AD$2,$AE$2,FALSE,DATE(YEAR($AD836),MONTH($AD836),1),DATE(YEAR($AE836),MONTH($AE836),28)),0)</f>
      </c>
      <c r="AK836" s="18">
        <f>IFERROR(_xlfn.BETA.DIST(DATE(YEAR(AK$2),MONTH(AK$2),15),$AD$2,$AE$2,FALSE,DATE(YEAR($AD836),MONTH($AD836),1),DATE(YEAR($AE836),MONTH($AE836),28)),0)</f>
      </c>
      <c r="AL836" s="18">
        <f>IFERROR(_xlfn.BETA.DIST(DATE(YEAR(AL$2),MONTH(AL$2),15),$AD$2,$AE$2,FALSE,DATE(YEAR($AD836),MONTH($AD836),1),DATE(YEAR($AE836),MONTH($AE836),28)),0)</f>
      </c>
      <c r="AM836" s="18">
        <f>IFERROR(_xlfn.BETA.DIST(DATE(YEAR(AM$2),MONTH(AM$2),15),$AD$2,$AE$2,FALSE,DATE(YEAR($AD836),MONTH($AD836),1),DATE(YEAR($AE836),MONTH($AE836),28)),0)</f>
      </c>
      <c r="AN836" s="18">
        <f>IFERROR(_xlfn.BETA.DIST(DATE(YEAR(AN$2),MONTH(AN$2),15),$AD$2,$AE$2,FALSE,DATE(YEAR($AD836),MONTH($AD836),1),DATE(YEAR($AE836),MONTH($AE836),28)),0)</f>
      </c>
      <c r="AO836" s="18">
        <f>IFERROR(_xlfn.BETA.DIST(DATE(YEAR(AO$2),MONTH(AO$2),15),$AD$2,$AE$2,FALSE,DATE(YEAR($AD836),MONTH($AD836),1),DATE(YEAR($AE836),MONTH($AE836),28)),0)</f>
      </c>
      <c r="AP836" s="18">
        <f>IFERROR(_xlfn.BETA.DIST(DATE(YEAR(AP$2),MONTH(AP$2),15),$AD$2,$AE$2,FALSE,DATE(YEAR($AD836),MONTH($AD836),1),DATE(YEAR($AE836),MONTH($AE836),28)),0)</f>
      </c>
      <c r="AQ836" s="18">
        <f>IFERROR(_xlfn.BETA.DIST(DATE(YEAR(AQ$2),MONTH(AQ$2),15),$AD$2,$AE$2,FALSE,DATE(YEAR($AD836),MONTH($AD836),1),DATE(YEAR($AE836),MONTH($AE836),28)),0)</f>
      </c>
      <c r="AR836" s="18">
        <f>IFERROR(_xlfn.BETA.DIST(DATE(YEAR(AR$2),MONTH(AR$2),15),$AD$2,$AE$2,FALSE,DATE(YEAR($AD836),MONTH($AD836),1),DATE(YEAR($AE836),MONTH($AE836),28)),0)</f>
      </c>
      <c r="AS836" s="18">
        <f>IFERROR(_xlfn.BETA.DIST(DATE(YEAR(AS$2),MONTH(AS$2),15),$AD$2,$AE$2,FALSE,DATE(YEAR($AD836),MONTH($AD836),1),DATE(YEAR($AE836),MONTH($AE836),28)),0)</f>
      </c>
      <c r="AT836" s="18">
        <f>IFERROR(_xlfn.BETA.DIST(DATE(YEAR(AT$2),MONTH(AT$2),15),$AD$2,$AE$2,FALSE,DATE(YEAR($AD836),MONTH($AD836),1),DATE(YEAR($AE836),MONTH($AE836),28)),0)</f>
      </c>
      <c r="AU836" s="18">
        <f>IFERROR(_xlfn.BETA.DIST(DATE(YEAR(AU$2),MONTH(AU$2),15),$AD$2,$AE$2,FALSE,DATE(YEAR($AD836),MONTH($AD836),1),DATE(YEAR($AE836),MONTH($AE836),28)),0)</f>
      </c>
      <c r="AV836" s="18">
        <f>SUM(AG836:AU836)</f>
      </c>
      <c r="AW836" s="18">
        <f>IF(J836&lt;&gt;0,J836,IF($AV836=0,0,AG836/$AV836*$Z836))</f>
      </c>
      <c r="AX836" s="18">
        <f>IF(K836&lt;&gt;0,K836,IF($AV836=0,0,AH836/$AV836*$Z836))</f>
      </c>
      <c r="AY836" s="18">
        <f>IF(L836&lt;&gt;0,L836,IF($AV836=0,0,AI836/$AV836*$Z836))</f>
      </c>
      <c r="AZ836" s="18">
        <f>IF(M836&lt;&gt;0,M836,IF($AV836=0,0,AJ836/$AV836*$Z836))</f>
      </c>
      <c r="BA836" s="18">
        <f>IF(N836&lt;&gt;0,N836,IF($AV836=0,0,AK836/$AV836*$Z836))</f>
      </c>
      <c r="BB836" s="18">
        <f>IF(O836&lt;&gt;0,O836,IF($AV836=0,0,AL836/$AV836*$Z836))</f>
      </c>
      <c r="BC836" s="18">
        <f>IF(P836&lt;&gt;0,P836,IF($AV836=0,0,AM836/$AV836*$Z836))</f>
      </c>
      <c r="BD836" s="18">
        <f>IF(Q836&lt;&gt;0,Q836,IF($AV836=0,0,AN836/$AV836*$Z836))</f>
      </c>
      <c r="BE836" s="18">
        <f>IF(R836&lt;&gt;0,R836,IF($AV836=0,0,AO836/$AV836*$Z836))</f>
      </c>
      <c r="BF836" s="18">
        <f>IF(S836&lt;&gt;0,S836,IF($AV836=0,0,AP836/$AV836*$Z836))</f>
      </c>
      <c r="BG836" s="18">
        <f>IF(T836&lt;&gt;0,T836,IF($AV836=0,0,AQ836/$AV836*$Z836))</f>
      </c>
      <c r="BH836" s="18">
        <f>IF(U836&lt;&gt;0,U836,IF($AV836=0,0,AR836/$AV836*$Z836))</f>
      </c>
      <c r="BI836" s="18">
        <f>IF(V836&lt;&gt;0,V836,IF($AV836=0,0,AS836/$AV836*$Z836))</f>
      </c>
      <c r="BJ836" s="18">
        <f>IF(W836&lt;&gt;0,W836,IF($AV836=0,0,AT836/$AV836*$Z836))</f>
      </c>
      <c r="BK836" s="18">
        <f>IF(X836&lt;&gt;0,X836,IF($AV836=0,0,AU836/$AV836*$Z836))</f>
      </c>
      <c r="BL836" s="18">
        <f>SUM(AW836:BK836)</f>
      </c>
      <c r="BM836" s="18">
        <f>I836-BL836</f>
      </c>
    </row>
    <row r="837" outlineLevel="3">
      <c r="A837" s="17" t="str">
        <v>15.8</v>
      </c>
      <c r="B837" s="17" t="str">
        <v/>
      </c>
      <c r="C837" s="17" t="str">
        <v/>
      </c>
      <c r="D837" s="17" t="str">
        <v/>
      </c>
      <c r="E837" s="17" t="str">
        <v>15.8</v>
      </c>
      <c r="F837" s="17" t="str">
        <v>Complete set of battery maintenance and tests.</v>
      </c>
      <c r="G837" s="17">
        <v>3824.56</v>
      </c>
      <c r="H837" s="17" t="str">
        <v/>
      </c>
      <c r="I837" s="17" t="str">
        <v/>
      </c>
      <c r="J837" s="17" t="str">
        <v/>
      </c>
      <c r="K837" s="17" t="str">
        <v/>
      </c>
      <c r="L837" s="17" t="str">
        <v/>
      </c>
      <c r="M837" s="17" t="str">
        <v/>
      </c>
      <c r="N837" s="17" t="str">
        <v/>
      </c>
      <c r="O837" s="17" t="str">
        <v/>
      </c>
      <c r="P837" s="17" t="str">
        <v/>
      </c>
      <c r="Q837" s="17" t="str">
        <v/>
      </c>
      <c r="R837" s="17" t="str">
        <v/>
      </c>
      <c r="S837" s="17" t="str">
        <v/>
      </c>
      <c r="T837" s="17" t="str">
        <v/>
      </c>
      <c r="U837" s="17" t="str">
        <v/>
      </c>
      <c r="V837" s="17" t="str">
        <v/>
      </c>
      <c r="W837" s="17" t="str">
        <v/>
      </c>
      <c r="X837" s="17" t="str">
        <v/>
      </c>
      <c r="Y837" s="17" t="str">
        <v/>
      </c>
      <c r="Z837" s="17" t="str">
        <v/>
      </c>
      <c r="AA837" s="17" t="str">
        <v/>
      </c>
      <c r="AB837" s="17" t="str">
        <v/>
      </c>
      <c r="AC837" s="17" t="str">
        <v/>
      </c>
      <c r="AD837" s="17" t="str">
        <v/>
      </c>
      <c r="AE837" s="17" t="str">
        <v/>
      </c>
      <c r="AF837" s="5" t="str">
        <v/>
      </c>
      <c r="AG837" s="18">
        <f>IFERROR(_xlfn.BETA.DIST(DATE(YEAR(AG$2),MONTH(AG$2),15),$AD$2,$AE$2,FALSE,DATE(YEAR($AD837),MONTH($AD837),1),DATE(YEAR($AE837),MONTH($AE837),28)),0)</f>
      </c>
      <c r="AH837" s="18">
        <f>IFERROR(_xlfn.BETA.DIST(DATE(YEAR(AH$2),MONTH(AH$2),15),$AD$2,$AE$2,FALSE,DATE(YEAR($AD837),MONTH($AD837),1),DATE(YEAR($AE837),MONTH($AE837),28)),0)</f>
      </c>
      <c r="AI837" s="18">
        <f>IFERROR(_xlfn.BETA.DIST(DATE(YEAR(AI$2),MONTH(AI$2),15),$AD$2,$AE$2,FALSE,DATE(YEAR($AD837),MONTH($AD837),1),DATE(YEAR($AE837),MONTH($AE837),28)),0)</f>
      </c>
      <c r="AJ837" s="18">
        <f>IFERROR(_xlfn.BETA.DIST(DATE(YEAR(AJ$2),MONTH(AJ$2),15),$AD$2,$AE$2,FALSE,DATE(YEAR($AD837),MONTH($AD837),1),DATE(YEAR($AE837),MONTH($AE837),28)),0)</f>
      </c>
      <c r="AK837" s="18">
        <f>IFERROR(_xlfn.BETA.DIST(DATE(YEAR(AK$2),MONTH(AK$2),15),$AD$2,$AE$2,FALSE,DATE(YEAR($AD837),MONTH($AD837),1),DATE(YEAR($AE837),MONTH($AE837),28)),0)</f>
      </c>
      <c r="AL837" s="18">
        <f>IFERROR(_xlfn.BETA.DIST(DATE(YEAR(AL$2),MONTH(AL$2),15),$AD$2,$AE$2,FALSE,DATE(YEAR($AD837),MONTH($AD837),1),DATE(YEAR($AE837),MONTH($AE837),28)),0)</f>
      </c>
      <c r="AM837" s="18">
        <f>IFERROR(_xlfn.BETA.DIST(DATE(YEAR(AM$2),MONTH(AM$2),15),$AD$2,$AE$2,FALSE,DATE(YEAR($AD837),MONTH($AD837),1),DATE(YEAR($AE837),MONTH($AE837),28)),0)</f>
      </c>
      <c r="AN837" s="18">
        <f>IFERROR(_xlfn.BETA.DIST(DATE(YEAR(AN$2),MONTH(AN$2),15),$AD$2,$AE$2,FALSE,DATE(YEAR($AD837),MONTH($AD837),1),DATE(YEAR($AE837),MONTH($AE837),28)),0)</f>
      </c>
      <c r="AO837" s="18">
        <f>IFERROR(_xlfn.BETA.DIST(DATE(YEAR(AO$2),MONTH(AO$2),15),$AD$2,$AE$2,FALSE,DATE(YEAR($AD837),MONTH($AD837),1),DATE(YEAR($AE837),MONTH($AE837),28)),0)</f>
      </c>
      <c r="AP837" s="18">
        <f>IFERROR(_xlfn.BETA.DIST(DATE(YEAR(AP$2),MONTH(AP$2),15),$AD$2,$AE$2,FALSE,DATE(YEAR($AD837),MONTH($AD837),1),DATE(YEAR($AE837),MONTH($AE837),28)),0)</f>
      </c>
      <c r="AQ837" s="18">
        <f>IFERROR(_xlfn.BETA.DIST(DATE(YEAR(AQ$2),MONTH(AQ$2),15),$AD$2,$AE$2,FALSE,DATE(YEAR($AD837),MONTH($AD837),1),DATE(YEAR($AE837),MONTH($AE837),28)),0)</f>
      </c>
      <c r="AR837" s="18">
        <f>IFERROR(_xlfn.BETA.DIST(DATE(YEAR(AR$2),MONTH(AR$2),15),$AD$2,$AE$2,FALSE,DATE(YEAR($AD837),MONTH($AD837),1),DATE(YEAR($AE837),MONTH($AE837),28)),0)</f>
      </c>
      <c r="AS837" s="18">
        <f>IFERROR(_xlfn.BETA.DIST(DATE(YEAR(AS$2),MONTH(AS$2),15),$AD$2,$AE$2,FALSE,DATE(YEAR($AD837),MONTH($AD837),1),DATE(YEAR($AE837),MONTH($AE837),28)),0)</f>
      </c>
      <c r="AT837" s="18">
        <f>IFERROR(_xlfn.BETA.DIST(DATE(YEAR(AT$2),MONTH(AT$2),15),$AD$2,$AE$2,FALSE,DATE(YEAR($AD837),MONTH($AD837),1),DATE(YEAR($AE837),MONTH($AE837),28)),0)</f>
      </c>
      <c r="AU837" s="18">
        <f>IFERROR(_xlfn.BETA.DIST(DATE(YEAR(AU$2),MONTH(AU$2),15),$AD$2,$AE$2,FALSE,DATE(YEAR($AD837),MONTH($AD837),1),DATE(YEAR($AE837),MONTH($AE837),28)),0)</f>
      </c>
      <c r="AV837" s="18">
        <f>SUM(AG837:AU837)</f>
      </c>
      <c r="AW837" s="18">
        <f>IF(J837&lt;&gt;0,J837,IF($AV837=0,0,AG837/$AV837*$Z837))</f>
      </c>
      <c r="AX837" s="18">
        <f>IF(K837&lt;&gt;0,K837,IF($AV837=0,0,AH837/$AV837*$Z837))</f>
      </c>
      <c r="AY837" s="18">
        <f>IF(L837&lt;&gt;0,L837,IF($AV837=0,0,AI837/$AV837*$Z837))</f>
      </c>
      <c r="AZ837" s="18">
        <f>IF(M837&lt;&gt;0,M837,IF($AV837=0,0,AJ837/$AV837*$Z837))</f>
      </c>
      <c r="BA837" s="18">
        <f>IF(N837&lt;&gt;0,N837,IF($AV837=0,0,AK837/$AV837*$Z837))</f>
      </c>
      <c r="BB837" s="18">
        <f>IF(O837&lt;&gt;0,O837,IF($AV837=0,0,AL837/$AV837*$Z837))</f>
      </c>
      <c r="BC837" s="18">
        <f>IF(P837&lt;&gt;0,P837,IF($AV837=0,0,AM837/$AV837*$Z837))</f>
      </c>
      <c r="BD837" s="18">
        <f>IF(Q837&lt;&gt;0,Q837,IF($AV837=0,0,AN837/$AV837*$Z837))</f>
      </c>
      <c r="BE837" s="18">
        <f>IF(R837&lt;&gt;0,R837,IF($AV837=0,0,AO837/$AV837*$Z837))</f>
      </c>
      <c r="BF837" s="18">
        <f>IF(S837&lt;&gt;0,S837,IF($AV837=0,0,AP837/$AV837*$Z837))</f>
      </c>
      <c r="BG837" s="18">
        <f>IF(T837&lt;&gt;0,T837,IF($AV837=0,0,AQ837/$AV837*$Z837))</f>
      </c>
      <c r="BH837" s="18">
        <f>IF(U837&lt;&gt;0,U837,IF($AV837=0,0,AR837/$AV837*$Z837))</f>
      </c>
      <c r="BI837" s="18">
        <f>IF(V837&lt;&gt;0,V837,IF($AV837=0,0,AS837/$AV837*$Z837))</f>
      </c>
      <c r="BJ837" s="18">
        <f>IF(W837&lt;&gt;0,W837,IF($AV837=0,0,AT837/$AV837*$Z837))</f>
      </c>
      <c r="BK837" s="18">
        <f>IF(X837&lt;&gt;0,X837,IF($AV837=0,0,AU837/$AV837*$Z837))</f>
      </c>
      <c r="BL837" s="18">
        <f>SUM(AW837:BK837)</f>
      </c>
      <c r="BM837" s="17" t="str">
        <v/>
      </c>
    </row>
    <row r="838" outlineLevel="4">
      <c r="A838" s="5" t="str">
        <v>15.8</v>
      </c>
      <c r="B838" s="5" t="str">
        <v/>
      </c>
      <c r="C838" s="5" t="str">
        <v>BSKDGNGENGR05</v>
      </c>
      <c r="D838" s="5" t="str">
        <v>BSKDGNGENGR05</v>
      </c>
      <c r="E838" s="19">
        <f>IFERROR(_xlfn.XLOOKUP(F838,Assumptions!B:B,Assumptions!C:C),0)</f>
      </c>
      <c r="F838" s="5" t="str">
        <v>Advanced Payment</v>
      </c>
      <c r="G838" s="5" t="str">
        <v/>
      </c>
      <c r="H838" s="18">
        <f>G837*E838</f>
      </c>
      <c r="I838" s="18">
        <f>H838*(1-0)</f>
      </c>
      <c r="J838" s="18">
        <v>0</v>
      </c>
      <c r="K838" s="18">
        <v>0</v>
      </c>
      <c r="L838" s="18">
        <v>0</v>
      </c>
      <c r="M838" s="18">
        <v>0</v>
      </c>
      <c r="N838" s="18">
        <v>0</v>
      </c>
      <c r="O838" s="18">
        <v>0</v>
      </c>
      <c r="P838" s="18">
        <v>0</v>
      </c>
      <c r="Q838" s="18">
        <v>0</v>
      </c>
      <c r="R838" s="18">
        <v>0</v>
      </c>
      <c r="S838" s="18">
        <v>0</v>
      </c>
      <c r="T838" s="18">
        <v>0</v>
      </c>
      <c r="U838" s="18">
        <v>0</v>
      </c>
      <c r="V838" s="18">
        <v>0</v>
      </c>
      <c r="W838" s="18">
        <v>0</v>
      </c>
      <c r="X838" s="18">
        <v>0</v>
      </c>
      <c r="Y838" s="18">
        <f>SUM(J838:X838)</f>
      </c>
      <c r="Z838" s="18">
        <f>I838-Y838</f>
      </c>
      <c r="AA838" s="20">
        <v>46026</v>
      </c>
      <c r="AB838" s="20">
        <v>46026</v>
      </c>
      <c r="AC838" s="18">
        <f>IFERROR(_xlfn.XLOOKUP(F838,Assumptions!B:B,Assumptions!D:D),0)</f>
      </c>
      <c r="AD838" s="20">
        <f>AA838+AC838</f>
      </c>
      <c r="AE838" s="20">
        <f>AC838+AB838</f>
      </c>
      <c r="AF838" s="5" t="str">
        <v/>
      </c>
      <c r="AG838" s="18">
        <f>IFERROR(_xlfn.BETA.DIST(DATE(YEAR(AG$2),MONTH(AG$2),15),$AD$2,$AE$2,FALSE,DATE(YEAR($AD838),MONTH($AD838),1),DATE(YEAR($AE838),MONTH($AE838),28)),0)</f>
      </c>
      <c r="AH838" s="18">
        <f>IFERROR(_xlfn.BETA.DIST(DATE(YEAR(AH$2),MONTH(AH$2),15),$AD$2,$AE$2,FALSE,DATE(YEAR($AD838),MONTH($AD838),1),DATE(YEAR($AE838),MONTH($AE838),28)),0)</f>
      </c>
      <c r="AI838" s="18">
        <f>IFERROR(_xlfn.BETA.DIST(DATE(YEAR(AI$2),MONTH(AI$2),15),$AD$2,$AE$2,FALSE,DATE(YEAR($AD838),MONTH($AD838),1),DATE(YEAR($AE838),MONTH($AE838),28)),0)</f>
      </c>
      <c r="AJ838" s="18">
        <f>IFERROR(_xlfn.BETA.DIST(DATE(YEAR(AJ$2),MONTH(AJ$2),15),$AD$2,$AE$2,FALSE,DATE(YEAR($AD838),MONTH($AD838),1),DATE(YEAR($AE838),MONTH($AE838),28)),0)</f>
      </c>
      <c r="AK838" s="18">
        <f>IFERROR(_xlfn.BETA.DIST(DATE(YEAR(AK$2),MONTH(AK$2),15),$AD$2,$AE$2,FALSE,DATE(YEAR($AD838),MONTH($AD838),1),DATE(YEAR($AE838),MONTH($AE838),28)),0)</f>
      </c>
      <c r="AL838" s="18">
        <f>IFERROR(_xlfn.BETA.DIST(DATE(YEAR(AL$2),MONTH(AL$2),15),$AD$2,$AE$2,FALSE,DATE(YEAR($AD838),MONTH($AD838),1),DATE(YEAR($AE838),MONTH($AE838),28)),0)</f>
      </c>
      <c r="AM838" s="18">
        <f>IFERROR(_xlfn.BETA.DIST(DATE(YEAR(AM$2),MONTH(AM$2),15),$AD$2,$AE$2,FALSE,DATE(YEAR($AD838),MONTH($AD838),1),DATE(YEAR($AE838),MONTH($AE838),28)),0)</f>
      </c>
      <c r="AN838" s="18">
        <f>IFERROR(_xlfn.BETA.DIST(DATE(YEAR(AN$2),MONTH(AN$2),15),$AD$2,$AE$2,FALSE,DATE(YEAR($AD838),MONTH($AD838),1),DATE(YEAR($AE838),MONTH($AE838),28)),0)</f>
      </c>
      <c r="AO838" s="18">
        <f>IFERROR(_xlfn.BETA.DIST(DATE(YEAR(AO$2),MONTH(AO$2),15),$AD$2,$AE$2,FALSE,DATE(YEAR($AD838),MONTH($AD838),1),DATE(YEAR($AE838),MONTH($AE838),28)),0)</f>
      </c>
      <c r="AP838" s="18">
        <f>IFERROR(_xlfn.BETA.DIST(DATE(YEAR(AP$2),MONTH(AP$2),15),$AD$2,$AE$2,FALSE,DATE(YEAR($AD838),MONTH($AD838),1),DATE(YEAR($AE838),MONTH($AE838),28)),0)</f>
      </c>
      <c r="AQ838" s="18">
        <f>IFERROR(_xlfn.BETA.DIST(DATE(YEAR(AQ$2),MONTH(AQ$2),15),$AD$2,$AE$2,FALSE,DATE(YEAR($AD838),MONTH($AD838),1),DATE(YEAR($AE838),MONTH($AE838),28)),0)</f>
      </c>
      <c r="AR838" s="18">
        <f>IFERROR(_xlfn.BETA.DIST(DATE(YEAR(AR$2),MONTH(AR$2),15),$AD$2,$AE$2,FALSE,DATE(YEAR($AD838),MONTH($AD838),1),DATE(YEAR($AE838),MONTH($AE838),28)),0)</f>
      </c>
      <c r="AS838" s="18">
        <f>IFERROR(_xlfn.BETA.DIST(DATE(YEAR(AS$2),MONTH(AS$2),15),$AD$2,$AE$2,FALSE,DATE(YEAR($AD838),MONTH($AD838),1),DATE(YEAR($AE838),MONTH($AE838),28)),0)</f>
      </c>
      <c r="AT838" s="18">
        <f>IFERROR(_xlfn.BETA.DIST(DATE(YEAR(AT$2),MONTH(AT$2),15),$AD$2,$AE$2,FALSE,DATE(YEAR($AD838),MONTH($AD838),1),DATE(YEAR($AE838),MONTH($AE838),28)),0)</f>
      </c>
      <c r="AU838" s="18">
        <f>IFERROR(_xlfn.BETA.DIST(DATE(YEAR(AU$2),MONTH(AU$2),15),$AD$2,$AE$2,FALSE,DATE(YEAR($AD838),MONTH($AD838),1),DATE(YEAR($AE838),MONTH($AE838),28)),0)</f>
      </c>
      <c r="AV838" s="18">
        <f>SUM(AG838:AU838)</f>
      </c>
      <c r="AW838" s="18">
        <f>IF(J838&lt;&gt;0,J838,IF($AV838=0,0,AG838/$AV838*$Z838))</f>
      </c>
      <c r="AX838" s="18">
        <f>IF(K838&lt;&gt;0,K838,IF($AV838=0,0,AH838/$AV838*$Z838))</f>
      </c>
      <c r="AY838" s="18">
        <f>IF(L838&lt;&gt;0,L838,IF($AV838=0,0,AI838/$AV838*$Z838))</f>
      </c>
      <c r="AZ838" s="18">
        <f>IF(M838&lt;&gt;0,M838,IF($AV838=0,0,AJ838/$AV838*$Z838))</f>
      </c>
      <c r="BA838" s="18">
        <f>IF(N838&lt;&gt;0,N838,IF($AV838=0,0,AK838/$AV838*$Z838))</f>
      </c>
      <c r="BB838" s="18">
        <f>IF(O838&lt;&gt;0,O838,IF($AV838=0,0,AL838/$AV838*$Z838))</f>
      </c>
      <c r="BC838" s="18">
        <f>IF(P838&lt;&gt;0,P838,IF($AV838=0,0,AM838/$AV838*$Z838))</f>
      </c>
      <c r="BD838" s="18">
        <f>IF(Q838&lt;&gt;0,Q838,IF($AV838=0,0,AN838/$AV838*$Z838))</f>
      </c>
      <c r="BE838" s="18">
        <f>IF(R838&lt;&gt;0,R838,IF($AV838=0,0,AO838/$AV838*$Z838))</f>
      </c>
      <c r="BF838" s="18">
        <f>IF(S838&lt;&gt;0,S838,IF($AV838=0,0,AP838/$AV838*$Z838))</f>
      </c>
      <c r="BG838" s="18">
        <f>IF(T838&lt;&gt;0,T838,IF($AV838=0,0,AQ838/$AV838*$Z838))</f>
      </c>
      <c r="BH838" s="18">
        <f>IF(U838&lt;&gt;0,U838,IF($AV838=0,0,AR838/$AV838*$Z838))</f>
      </c>
      <c r="BI838" s="18">
        <f>IF(V838&lt;&gt;0,V838,IF($AV838=0,0,AS838/$AV838*$Z838))</f>
      </c>
      <c r="BJ838" s="18">
        <f>IF(W838&lt;&gt;0,W838,IF($AV838=0,0,AT838/$AV838*$Z838))</f>
      </c>
      <c r="BK838" s="18">
        <f>IF(X838&lt;&gt;0,X838,IF($AV838=0,0,AU838/$AV838*$Z838))</f>
      </c>
      <c r="BL838" s="18">
        <f>SUM(AW838:BK838)</f>
      </c>
      <c r="BM838" s="18">
        <f>I838-BL838</f>
      </c>
    </row>
    <row r="839" outlineLevel="4">
      <c r="A839" s="5" t="str">
        <v>15.8</v>
      </c>
      <c r="B839" s="5" t="str">
        <v/>
      </c>
      <c r="C839" s="5" t="str">
        <v/>
      </c>
      <c r="D839" s="5" t="str">
        <v/>
      </c>
      <c r="E839" s="19">
        <f>IFERROR(_xlfn.XLOOKUP(F839,Assumptions!B:B,Assumptions!C:C),0)</f>
      </c>
      <c r="F839" s="5" t="str">
        <v>Site Delivery USD</v>
      </c>
      <c r="G839" s="5" t="str">
        <v/>
      </c>
      <c r="H839" s="18">
        <f>G837*E839</f>
      </c>
      <c r="I839" s="18">
        <f>H839*(1-0)</f>
      </c>
      <c r="J839" s="18">
        <v>0</v>
      </c>
      <c r="K839" s="18">
        <v>0</v>
      </c>
      <c r="L839" s="18">
        <v>0</v>
      </c>
      <c r="M839" s="18">
        <v>0</v>
      </c>
      <c r="N839" s="18">
        <v>0</v>
      </c>
      <c r="O839" s="18">
        <v>0</v>
      </c>
      <c r="P839" s="18">
        <v>0</v>
      </c>
      <c r="Q839" s="18">
        <v>0</v>
      </c>
      <c r="R839" s="18">
        <v>0</v>
      </c>
      <c r="S839" s="18">
        <v>0</v>
      </c>
      <c r="T839" s="18">
        <v>0</v>
      </c>
      <c r="U839" s="18">
        <v>0</v>
      </c>
      <c r="V839" s="18">
        <v>0</v>
      </c>
      <c r="W839" s="18">
        <v>0</v>
      </c>
      <c r="X839" s="18">
        <v>0</v>
      </c>
      <c r="Y839" s="18">
        <f>SUM(J839:X839)</f>
      </c>
      <c r="Z839" s="18">
        <f>I839-Y839</f>
      </c>
      <c r="AA839" s="5" t="str">
        <v/>
      </c>
      <c r="AB839" s="5" t="str">
        <v/>
      </c>
      <c r="AC839" s="18">
        <f>IFERROR(_xlfn.XLOOKUP(F839,Assumptions!B:B,Assumptions!D:D),0)</f>
      </c>
      <c r="AD839" s="20">
        <f>AA839+AC839</f>
      </c>
      <c r="AE839" s="20">
        <f>AC839+AB839</f>
      </c>
      <c r="AF839" s="5" t="str">
        <v/>
      </c>
      <c r="AG839" s="18">
        <f>IFERROR(_xlfn.BETA.DIST(DATE(YEAR(AG$2),MONTH(AG$2),15),$AD$2,$AE$2,FALSE,DATE(YEAR($AD839),MONTH($AD839),1),DATE(YEAR($AE839),MONTH($AE839),28)),0)</f>
      </c>
      <c r="AH839" s="18">
        <f>IFERROR(_xlfn.BETA.DIST(DATE(YEAR(AH$2),MONTH(AH$2),15),$AD$2,$AE$2,FALSE,DATE(YEAR($AD839),MONTH($AD839),1),DATE(YEAR($AE839),MONTH($AE839),28)),0)</f>
      </c>
      <c r="AI839" s="18">
        <f>IFERROR(_xlfn.BETA.DIST(DATE(YEAR(AI$2),MONTH(AI$2),15),$AD$2,$AE$2,FALSE,DATE(YEAR($AD839),MONTH($AD839),1),DATE(YEAR($AE839),MONTH($AE839),28)),0)</f>
      </c>
      <c r="AJ839" s="18">
        <f>IFERROR(_xlfn.BETA.DIST(DATE(YEAR(AJ$2),MONTH(AJ$2),15),$AD$2,$AE$2,FALSE,DATE(YEAR($AD839),MONTH($AD839),1),DATE(YEAR($AE839),MONTH($AE839),28)),0)</f>
      </c>
      <c r="AK839" s="18">
        <f>IFERROR(_xlfn.BETA.DIST(DATE(YEAR(AK$2),MONTH(AK$2),15),$AD$2,$AE$2,FALSE,DATE(YEAR($AD839),MONTH($AD839),1),DATE(YEAR($AE839),MONTH($AE839),28)),0)</f>
      </c>
      <c r="AL839" s="18">
        <f>IFERROR(_xlfn.BETA.DIST(DATE(YEAR(AL$2),MONTH(AL$2),15),$AD$2,$AE$2,FALSE,DATE(YEAR($AD839),MONTH($AD839),1),DATE(YEAR($AE839),MONTH($AE839),28)),0)</f>
      </c>
      <c r="AM839" s="18">
        <f>IFERROR(_xlfn.BETA.DIST(DATE(YEAR(AM$2),MONTH(AM$2),15),$AD$2,$AE$2,FALSE,DATE(YEAR($AD839),MONTH($AD839),1),DATE(YEAR($AE839),MONTH($AE839),28)),0)</f>
      </c>
      <c r="AN839" s="18">
        <f>IFERROR(_xlfn.BETA.DIST(DATE(YEAR(AN$2),MONTH(AN$2),15),$AD$2,$AE$2,FALSE,DATE(YEAR($AD839),MONTH($AD839),1),DATE(YEAR($AE839),MONTH($AE839),28)),0)</f>
      </c>
      <c r="AO839" s="18">
        <f>IFERROR(_xlfn.BETA.DIST(DATE(YEAR(AO$2),MONTH(AO$2),15),$AD$2,$AE$2,FALSE,DATE(YEAR($AD839),MONTH($AD839),1),DATE(YEAR($AE839),MONTH($AE839),28)),0)</f>
      </c>
      <c r="AP839" s="18">
        <f>IFERROR(_xlfn.BETA.DIST(DATE(YEAR(AP$2),MONTH(AP$2),15),$AD$2,$AE$2,FALSE,DATE(YEAR($AD839),MONTH($AD839),1),DATE(YEAR($AE839),MONTH($AE839),28)),0)</f>
      </c>
      <c r="AQ839" s="18">
        <f>IFERROR(_xlfn.BETA.DIST(DATE(YEAR(AQ$2),MONTH(AQ$2),15),$AD$2,$AE$2,FALSE,DATE(YEAR($AD839),MONTH($AD839),1),DATE(YEAR($AE839),MONTH($AE839),28)),0)</f>
      </c>
      <c r="AR839" s="18">
        <f>IFERROR(_xlfn.BETA.DIST(DATE(YEAR(AR$2),MONTH(AR$2),15),$AD$2,$AE$2,FALSE,DATE(YEAR($AD839),MONTH($AD839),1),DATE(YEAR($AE839),MONTH($AE839),28)),0)</f>
      </c>
      <c r="AS839" s="18">
        <f>IFERROR(_xlfn.BETA.DIST(DATE(YEAR(AS$2),MONTH(AS$2),15),$AD$2,$AE$2,FALSE,DATE(YEAR($AD839),MONTH($AD839),1),DATE(YEAR($AE839),MONTH($AE839),28)),0)</f>
      </c>
      <c r="AT839" s="18">
        <f>IFERROR(_xlfn.BETA.DIST(DATE(YEAR(AT$2),MONTH(AT$2),15),$AD$2,$AE$2,FALSE,DATE(YEAR($AD839),MONTH($AD839),1),DATE(YEAR($AE839),MONTH($AE839),28)),0)</f>
      </c>
      <c r="AU839" s="18">
        <f>IFERROR(_xlfn.BETA.DIST(DATE(YEAR(AU$2),MONTH(AU$2),15),$AD$2,$AE$2,FALSE,DATE(YEAR($AD839),MONTH($AD839),1),DATE(YEAR($AE839),MONTH($AE839),28)),0)</f>
      </c>
      <c r="AV839" s="18">
        <f>SUM(AG839:AU839)</f>
      </c>
      <c r="AW839" s="18">
        <f>IF(J839&lt;&gt;0,J839,IF($AV839=0,0,AG839/$AV839*$Z839))</f>
      </c>
      <c r="AX839" s="18">
        <f>IF(K839&lt;&gt;0,K839,IF($AV839=0,0,AH839/$AV839*$Z839))</f>
      </c>
      <c r="AY839" s="18">
        <f>IF(L839&lt;&gt;0,L839,IF($AV839=0,0,AI839/$AV839*$Z839))</f>
      </c>
      <c r="AZ839" s="18">
        <f>IF(M839&lt;&gt;0,M839,IF($AV839=0,0,AJ839/$AV839*$Z839))</f>
      </c>
      <c r="BA839" s="18">
        <f>IF(N839&lt;&gt;0,N839,IF($AV839=0,0,AK839/$AV839*$Z839))</f>
      </c>
      <c r="BB839" s="18">
        <f>IF(O839&lt;&gt;0,O839,IF($AV839=0,0,AL839/$AV839*$Z839))</f>
      </c>
      <c r="BC839" s="18">
        <f>IF(P839&lt;&gt;0,P839,IF($AV839=0,0,AM839/$AV839*$Z839))</f>
      </c>
      <c r="BD839" s="18">
        <f>IF(Q839&lt;&gt;0,Q839,IF($AV839=0,0,AN839/$AV839*$Z839))</f>
      </c>
      <c r="BE839" s="18">
        <f>IF(R839&lt;&gt;0,R839,IF($AV839=0,0,AO839/$AV839*$Z839))</f>
      </c>
      <c r="BF839" s="18">
        <f>IF(S839&lt;&gt;0,S839,IF($AV839=0,0,AP839/$AV839*$Z839))</f>
      </c>
      <c r="BG839" s="18">
        <f>IF(T839&lt;&gt;0,T839,IF($AV839=0,0,AQ839/$AV839*$Z839))</f>
      </c>
      <c r="BH839" s="18">
        <f>IF(U839&lt;&gt;0,U839,IF($AV839=0,0,AR839/$AV839*$Z839))</f>
      </c>
      <c r="BI839" s="18">
        <f>IF(V839&lt;&gt;0,V839,IF($AV839=0,0,AS839/$AV839*$Z839))</f>
      </c>
      <c r="BJ839" s="18">
        <f>IF(W839&lt;&gt;0,W839,IF($AV839=0,0,AT839/$AV839*$Z839))</f>
      </c>
      <c r="BK839" s="18">
        <f>IF(X839&lt;&gt;0,X839,IF($AV839=0,0,AU839/$AV839*$Z839))</f>
      </c>
      <c r="BL839" s="18">
        <f>SUM(AW839:BK839)</f>
      </c>
      <c r="BM839" s="18">
        <f>I839-BL839</f>
      </c>
    </row>
    <row r="840" outlineLevel="4">
      <c r="A840" s="5" t="str">
        <v>15.8</v>
      </c>
      <c r="B840" s="5" t="str">
        <v/>
      </c>
      <c r="C840" s="5" t="str">
        <v>BSKDGNGENGR07</v>
      </c>
      <c r="D840" s="5" t="str">
        <v>BSKDGNGENGR07</v>
      </c>
      <c r="E840" s="19">
        <f>IFERROR(_xlfn.XLOOKUP(F840,Assumptions!B:B,Assumptions!C:C),0)</f>
      </c>
      <c r="F840" s="5" t="str">
        <v>Retention</v>
      </c>
      <c r="G840" s="5" t="str">
        <v/>
      </c>
      <c r="H840" s="18">
        <f>G837*E840</f>
      </c>
      <c r="I840" s="18">
        <f>H840*(1-0)</f>
      </c>
      <c r="J840" s="18">
        <v>0</v>
      </c>
      <c r="K840" s="18">
        <v>0</v>
      </c>
      <c r="L840" s="18">
        <v>0</v>
      </c>
      <c r="M840" s="18">
        <v>0</v>
      </c>
      <c r="N840" s="18">
        <v>0</v>
      </c>
      <c r="O840" s="18">
        <v>0</v>
      </c>
      <c r="P840" s="18">
        <v>0</v>
      </c>
      <c r="Q840" s="18">
        <v>0</v>
      </c>
      <c r="R840" s="18">
        <v>0</v>
      </c>
      <c r="S840" s="18">
        <v>0</v>
      </c>
      <c r="T840" s="18">
        <v>0</v>
      </c>
      <c r="U840" s="18">
        <v>0</v>
      </c>
      <c r="V840" s="18">
        <v>0</v>
      </c>
      <c r="W840" s="18">
        <v>0</v>
      </c>
      <c r="X840" s="18">
        <v>0</v>
      </c>
      <c r="Y840" s="18">
        <f>SUM(J840:X840)</f>
      </c>
      <c r="Z840" s="18">
        <f>I840-Y840</f>
      </c>
      <c r="AA840" s="20">
        <v>46483</v>
      </c>
      <c r="AB840" s="20">
        <v>46483</v>
      </c>
      <c r="AC840" s="18">
        <f>IFERROR(_xlfn.XLOOKUP(F840,Assumptions!B:B,Assumptions!D:D),0)</f>
      </c>
      <c r="AD840" s="20">
        <f>AA840+AC840</f>
      </c>
      <c r="AE840" s="20">
        <f>AC840+AB840</f>
      </c>
      <c r="AF840" s="5" t="str">
        <v/>
      </c>
      <c r="AG840" s="18">
        <f>IFERROR(_xlfn.BETA.DIST(DATE(YEAR(AG$2),MONTH(AG$2),15),$AD$2,$AE$2,FALSE,DATE(YEAR($AD840),MONTH($AD840),1),DATE(YEAR($AE840),MONTH($AE840),28)),0)</f>
      </c>
      <c r="AH840" s="18">
        <f>IFERROR(_xlfn.BETA.DIST(DATE(YEAR(AH$2),MONTH(AH$2),15),$AD$2,$AE$2,FALSE,DATE(YEAR($AD840),MONTH($AD840),1),DATE(YEAR($AE840),MONTH($AE840),28)),0)</f>
      </c>
      <c r="AI840" s="18">
        <f>IFERROR(_xlfn.BETA.DIST(DATE(YEAR(AI$2),MONTH(AI$2),15),$AD$2,$AE$2,FALSE,DATE(YEAR($AD840),MONTH($AD840),1),DATE(YEAR($AE840),MONTH($AE840),28)),0)</f>
      </c>
      <c r="AJ840" s="18">
        <f>IFERROR(_xlfn.BETA.DIST(DATE(YEAR(AJ$2),MONTH(AJ$2),15),$AD$2,$AE$2,FALSE,DATE(YEAR($AD840),MONTH($AD840),1),DATE(YEAR($AE840),MONTH($AE840),28)),0)</f>
      </c>
      <c r="AK840" s="18">
        <f>IFERROR(_xlfn.BETA.DIST(DATE(YEAR(AK$2),MONTH(AK$2),15),$AD$2,$AE$2,FALSE,DATE(YEAR($AD840),MONTH($AD840),1),DATE(YEAR($AE840),MONTH($AE840),28)),0)</f>
      </c>
      <c r="AL840" s="18">
        <f>IFERROR(_xlfn.BETA.DIST(DATE(YEAR(AL$2),MONTH(AL$2),15),$AD$2,$AE$2,FALSE,DATE(YEAR($AD840),MONTH($AD840),1),DATE(YEAR($AE840),MONTH($AE840),28)),0)</f>
      </c>
      <c r="AM840" s="18">
        <f>IFERROR(_xlfn.BETA.DIST(DATE(YEAR(AM$2),MONTH(AM$2),15),$AD$2,$AE$2,FALSE,DATE(YEAR($AD840),MONTH($AD840),1),DATE(YEAR($AE840),MONTH($AE840),28)),0)</f>
      </c>
      <c r="AN840" s="18">
        <f>IFERROR(_xlfn.BETA.DIST(DATE(YEAR(AN$2),MONTH(AN$2),15),$AD$2,$AE$2,FALSE,DATE(YEAR($AD840),MONTH($AD840),1),DATE(YEAR($AE840),MONTH($AE840),28)),0)</f>
      </c>
      <c r="AO840" s="18">
        <f>IFERROR(_xlfn.BETA.DIST(DATE(YEAR(AO$2),MONTH(AO$2),15),$AD$2,$AE$2,FALSE,DATE(YEAR($AD840),MONTH($AD840),1),DATE(YEAR($AE840),MONTH($AE840),28)),0)</f>
      </c>
      <c r="AP840" s="18">
        <f>IFERROR(_xlfn.BETA.DIST(DATE(YEAR(AP$2),MONTH(AP$2),15),$AD$2,$AE$2,FALSE,DATE(YEAR($AD840),MONTH($AD840),1),DATE(YEAR($AE840),MONTH($AE840),28)),0)</f>
      </c>
      <c r="AQ840" s="18">
        <f>IFERROR(_xlfn.BETA.DIST(DATE(YEAR(AQ$2),MONTH(AQ$2),15),$AD$2,$AE$2,FALSE,DATE(YEAR($AD840),MONTH($AD840),1),DATE(YEAR($AE840),MONTH($AE840),28)),0)</f>
      </c>
      <c r="AR840" s="18">
        <f>IFERROR(_xlfn.BETA.DIST(DATE(YEAR(AR$2),MONTH(AR$2),15),$AD$2,$AE$2,FALSE,DATE(YEAR($AD840),MONTH($AD840),1),DATE(YEAR($AE840),MONTH($AE840),28)),0)</f>
      </c>
      <c r="AS840" s="18">
        <f>IFERROR(_xlfn.BETA.DIST(DATE(YEAR(AS$2),MONTH(AS$2),15),$AD$2,$AE$2,FALSE,DATE(YEAR($AD840),MONTH($AD840),1),DATE(YEAR($AE840),MONTH($AE840),28)),0)</f>
      </c>
      <c r="AT840" s="18">
        <f>IFERROR(_xlfn.BETA.DIST(DATE(YEAR(AT$2),MONTH(AT$2),15),$AD$2,$AE$2,FALSE,DATE(YEAR($AD840),MONTH($AD840),1),DATE(YEAR($AE840),MONTH($AE840),28)),0)</f>
      </c>
      <c r="AU840" s="18">
        <f>IFERROR(_xlfn.BETA.DIST(DATE(YEAR(AU$2),MONTH(AU$2),15),$AD$2,$AE$2,FALSE,DATE(YEAR($AD840),MONTH($AD840),1),DATE(YEAR($AE840),MONTH($AE840),28)),0)</f>
      </c>
      <c r="AV840" s="18">
        <f>SUM(AG840:AU840)</f>
      </c>
      <c r="AW840" s="18">
        <f>IF(J840&lt;&gt;0,J840,IF($AV840=0,0,AG840/$AV840*$Z840))</f>
      </c>
      <c r="AX840" s="18">
        <f>IF(K840&lt;&gt;0,K840,IF($AV840=0,0,AH840/$AV840*$Z840))</f>
      </c>
      <c r="AY840" s="18">
        <f>IF(L840&lt;&gt;0,L840,IF($AV840=0,0,AI840/$AV840*$Z840))</f>
      </c>
      <c r="AZ840" s="18">
        <f>IF(M840&lt;&gt;0,M840,IF($AV840=0,0,AJ840/$AV840*$Z840))</f>
      </c>
      <c r="BA840" s="18">
        <f>IF(N840&lt;&gt;0,N840,IF($AV840=0,0,AK840/$AV840*$Z840))</f>
      </c>
      <c r="BB840" s="18">
        <f>IF(O840&lt;&gt;0,O840,IF($AV840=0,0,AL840/$AV840*$Z840))</f>
      </c>
      <c r="BC840" s="18">
        <f>IF(P840&lt;&gt;0,P840,IF($AV840=0,0,AM840/$AV840*$Z840))</f>
      </c>
      <c r="BD840" s="18">
        <f>IF(Q840&lt;&gt;0,Q840,IF($AV840=0,0,AN840/$AV840*$Z840))</f>
      </c>
      <c r="BE840" s="18">
        <f>IF(R840&lt;&gt;0,R840,IF($AV840=0,0,AO840/$AV840*$Z840))</f>
      </c>
      <c r="BF840" s="18">
        <f>IF(S840&lt;&gt;0,S840,IF($AV840=0,0,AP840/$AV840*$Z840))</f>
      </c>
      <c r="BG840" s="18">
        <f>IF(T840&lt;&gt;0,T840,IF($AV840=0,0,AQ840/$AV840*$Z840))</f>
      </c>
      <c r="BH840" s="18">
        <f>IF(U840&lt;&gt;0,U840,IF($AV840=0,0,AR840/$AV840*$Z840))</f>
      </c>
      <c r="BI840" s="18">
        <f>IF(V840&lt;&gt;0,V840,IF($AV840=0,0,AS840/$AV840*$Z840))</f>
      </c>
      <c r="BJ840" s="18">
        <f>IF(W840&lt;&gt;0,W840,IF($AV840=0,0,AT840/$AV840*$Z840))</f>
      </c>
      <c r="BK840" s="18">
        <f>IF(X840&lt;&gt;0,X840,IF($AV840=0,0,AU840/$AV840*$Z840))</f>
      </c>
      <c r="BL840" s="18">
        <f>SUM(AW840:BK840)</f>
      </c>
      <c r="BM840" s="18">
        <f>I840-BL840</f>
      </c>
    </row>
    <row r="841" outlineLevel="1">
      <c r="A841" s="13" t="str">
        <v/>
      </c>
      <c r="B841" s="13" t="str">
        <v/>
      </c>
      <c r="C841" s="13" t="str">
        <v/>
      </c>
      <c r="D841" s="13" t="str">
        <v/>
      </c>
      <c r="E841" s="13" t="str">
        <v>Testing Equipment</v>
      </c>
      <c r="F841" s="13" t="str">
        <v/>
      </c>
      <c r="G841" s="13">
        <f>SUM(G842)</f>
      </c>
      <c r="H841" s="13" t="str">
        <v/>
      </c>
      <c r="I841" s="13" t="str">
        <v/>
      </c>
      <c r="J841" s="13" t="str">
        <v/>
      </c>
      <c r="K841" s="13" t="str">
        <v/>
      </c>
      <c r="L841" s="13" t="str">
        <v/>
      </c>
      <c r="M841" s="13" t="str">
        <v/>
      </c>
      <c r="N841" s="13" t="str">
        <v/>
      </c>
      <c r="O841" s="13" t="str">
        <v/>
      </c>
      <c r="P841" s="13" t="str">
        <v/>
      </c>
      <c r="Q841" s="13" t="str">
        <v/>
      </c>
      <c r="R841" s="13" t="str">
        <v/>
      </c>
      <c r="S841" s="13" t="str">
        <v/>
      </c>
      <c r="T841" s="13" t="str">
        <v/>
      </c>
      <c r="U841" s="13" t="str">
        <v/>
      </c>
      <c r="V841" s="13" t="str">
        <v/>
      </c>
      <c r="W841" s="13" t="str">
        <v/>
      </c>
      <c r="X841" s="13" t="str">
        <v/>
      </c>
      <c r="Y841" s="13" t="str">
        <v/>
      </c>
      <c r="Z841" s="13" t="str">
        <v/>
      </c>
      <c r="AA841" s="13" t="str">
        <v/>
      </c>
      <c r="AB841" s="13" t="str">
        <v/>
      </c>
      <c r="AC841" s="13" t="str">
        <v/>
      </c>
      <c r="AD841" s="13" t="str">
        <v/>
      </c>
      <c r="AE841" s="13" t="str">
        <v/>
      </c>
      <c r="AF841" s="5" t="str">
        <v/>
      </c>
      <c r="AG841" s="13" t="str">
        <v/>
      </c>
      <c r="AH841" s="13" t="str">
        <v/>
      </c>
      <c r="AI841" s="13" t="str">
        <v/>
      </c>
      <c r="AJ841" s="13" t="str">
        <v/>
      </c>
      <c r="AK841" s="13" t="str">
        <v/>
      </c>
      <c r="AL841" s="13" t="str">
        <v/>
      </c>
      <c r="AM841" s="13" t="str">
        <v/>
      </c>
      <c r="AN841" s="13" t="str">
        <v/>
      </c>
      <c r="AO841" s="13" t="str">
        <v/>
      </c>
      <c r="AP841" s="13" t="str">
        <v/>
      </c>
      <c r="AQ841" s="13" t="str">
        <v/>
      </c>
      <c r="AR841" s="13" t="str">
        <v/>
      </c>
      <c r="AS841" s="13" t="str">
        <v/>
      </c>
      <c r="AT841" s="13" t="str">
        <v/>
      </c>
      <c r="AU841" s="13" t="str">
        <v/>
      </c>
      <c r="AV841" s="13" t="str">
        <v/>
      </c>
      <c r="AW841" s="13" t="str">
        <v/>
      </c>
      <c r="AX841" s="13" t="str">
        <v/>
      </c>
      <c r="AY841" s="13" t="str">
        <v/>
      </c>
      <c r="AZ841" s="13" t="str">
        <v/>
      </c>
      <c r="BA841" s="13" t="str">
        <v/>
      </c>
      <c r="BB841" s="13" t="str">
        <v/>
      </c>
      <c r="BC841" s="13" t="str">
        <v/>
      </c>
      <c r="BD841" s="13" t="str">
        <v/>
      </c>
      <c r="BE841" s="13" t="str">
        <v/>
      </c>
      <c r="BF841" s="13" t="str">
        <v/>
      </c>
      <c r="BG841" s="13" t="str">
        <v/>
      </c>
      <c r="BH841" s="13" t="str">
        <v/>
      </c>
      <c r="BI841" s="13" t="str">
        <v/>
      </c>
      <c r="BJ841" s="13" t="str">
        <v/>
      </c>
      <c r="BK841" s="13" t="str">
        <v/>
      </c>
      <c r="BL841" s="13" t="str">
        <v/>
      </c>
      <c r="BM841" s="13" t="str">
        <v/>
      </c>
    </row>
    <row r="842" outlineLevel="2">
      <c r="A842" s="15" t="str">
        <v/>
      </c>
      <c r="B842" s="15" t="str">
        <v/>
      </c>
      <c r="C842" s="15" t="str">
        <v/>
      </c>
      <c r="D842" s="15" t="str">
        <v/>
      </c>
      <c r="E842" s="15" t="str">
        <v/>
      </c>
      <c r="F842" s="15" t="str">
        <v>Testing Equipment</v>
      </c>
      <c r="G842" s="15">
        <v>176216.08000000002</v>
      </c>
      <c r="H842" s="15" t="str">
        <v/>
      </c>
      <c r="I842" s="15" t="str">
        <v/>
      </c>
      <c r="J842" s="15" t="str">
        <v/>
      </c>
      <c r="K842" s="15" t="str">
        <v/>
      </c>
      <c r="L842" s="15" t="str">
        <v/>
      </c>
      <c r="M842" s="15" t="str">
        <v/>
      </c>
      <c r="N842" s="15" t="str">
        <v/>
      </c>
      <c r="O842" s="15" t="str">
        <v/>
      </c>
      <c r="P842" s="15" t="str">
        <v/>
      </c>
      <c r="Q842" s="15" t="str">
        <v/>
      </c>
      <c r="R842" s="15" t="str">
        <v/>
      </c>
      <c r="S842" s="15" t="str">
        <v/>
      </c>
      <c r="T842" s="15" t="str">
        <v/>
      </c>
      <c r="U842" s="15" t="str">
        <v/>
      </c>
      <c r="V842" s="15" t="str">
        <v/>
      </c>
      <c r="W842" s="15" t="str">
        <v/>
      </c>
      <c r="X842" s="15" t="str">
        <v/>
      </c>
      <c r="Y842" s="15" t="str">
        <v/>
      </c>
      <c r="Z842" s="15" t="str">
        <v/>
      </c>
      <c r="AA842" s="15" t="str">
        <v/>
      </c>
      <c r="AB842" s="15" t="str">
        <v/>
      </c>
      <c r="AC842" s="15" t="str">
        <v/>
      </c>
      <c r="AD842" s="15" t="str">
        <v/>
      </c>
      <c r="AE842" s="15" t="str">
        <v/>
      </c>
      <c r="AF842" s="5" t="str">
        <v/>
      </c>
      <c r="AG842" s="15" t="str">
        <v/>
      </c>
      <c r="AH842" s="15" t="str">
        <v/>
      </c>
      <c r="AI842" s="15" t="str">
        <v/>
      </c>
      <c r="AJ842" s="15" t="str">
        <v/>
      </c>
      <c r="AK842" s="15" t="str">
        <v/>
      </c>
      <c r="AL842" s="15" t="str">
        <v/>
      </c>
      <c r="AM842" s="15" t="str">
        <v/>
      </c>
      <c r="AN842" s="15" t="str">
        <v/>
      </c>
      <c r="AO842" s="15" t="str">
        <v/>
      </c>
      <c r="AP842" s="15" t="str">
        <v/>
      </c>
      <c r="AQ842" s="15" t="str">
        <v/>
      </c>
      <c r="AR842" s="15" t="str">
        <v/>
      </c>
      <c r="AS842" s="15" t="str">
        <v/>
      </c>
      <c r="AT842" s="15" t="str">
        <v/>
      </c>
      <c r="AU842" s="15" t="str">
        <v/>
      </c>
      <c r="AV842" s="15" t="str">
        <v/>
      </c>
      <c r="AW842" s="15" t="str">
        <v/>
      </c>
      <c r="AX842" s="15" t="str">
        <v/>
      </c>
      <c r="AY842" s="15" t="str">
        <v/>
      </c>
      <c r="AZ842" s="15" t="str">
        <v/>
      </c>
      <c r="BA842" s="15" t="str">
        <v/>
      </c>
      <c r="BB842" s="15" t="str">
        <v/>
      </c>
      <c r="BC842" s="15" t="str">
        <v/>
      </c>
      <c r="BD842" s="15" t="str">
        <v/>
      </c>
      <c r="BE842" s="15" t="str">
        <v/>
      </c>
      <c r="BF842" s="15" t="str">
        <v/>
      </c>
      <c r="BG842" s="15" t="str">
        <v/>
      </c>
      <c r="BH842" s="15" t="str">
        <v/>
      </c>
      <c r="BI842" s="15" t="str">
        <v/>
      </c>
      <c r="BJ842" s="15" t="str">
        <v/>
      </c>
      <c r="BK842" s="15" t="str">
        <v/>
      </c>
      <c r="BL842" s="15" t="str">
        <v/>
      </c>
      <c r="BM842" s="15" t="str">
        <v/>
      </c>
    </row>
    <row r="843" outlineLevel="3">
      <c r="A843" s="17" t="str">
        <v>16.1</v>
      </c>
      <c r="B843" s="17" t="str">
        <v/>
      </c>
      <c r="C843" s="17" t="str">
        <v/>
      </c>
      <c r="D843" s="17" t="str">
        <v/>
      </c>
      <c r="E843" s="17" t="str">
        <v>16.1</v>
      </c>
      <c r="F843" s="17" t="str">
        <v>Portable set complete with all accessories sensors and adaptors for detection, measuring recording and analysis the partial discharges in GIS equipment using the built in partial discharge sensors and the external sensors.</v>
      </c>
      <c r="G843" s="17">
        <v>21214.34</v>
      </c>
      <c r="H843" s="17" t="str">
        <v/>
      </c>
      <c r="I843" s="17" t="str">
        <v/>
      </c>
      <c r="J843" s="17" t="str">
        <v/>
      </c>
      <c r="K843" s="17" t="str">
        <v/>
      </c>
      <c r="L843" s="17" t="str">
        <v/>
      </c>
      <c r="M843" s="17" t="str">
        <v/>
      </c>
      <c r="N843" s="17" t="str">
        <v/>
      </c>
      <c r="O843" s="17" t="str">
        <v/>
      </c>
      <c r="P843" s="17" t="str">
        <v/>
      </c>
      <c r="Q843" s="17" t="str">
        <v/>
      </c>
      <c r="R843" s="17" t="str">
        <v/>
      </c>
      <c r="S843" s="17" t="str">
        <v/>
      </c>
      <c r="T843" s="17" t="str">
        <v/>
      </c>
      <c r="U843" s="17" t="str">
        <v/>
      </c>
      <c r="V843" s="17" t="str">
        <v/>
      </c>
      <c r="W843" s="17" t="str">
        <v/>
      </c>
      <c r="X843" s="17" t="str">
        <v/>
      </c>
      <c r="Y843" s="17" t="str">
        <v/>
      </c>
      <c r="Z843" s="17" t="str">
        <v/>
      </c>
      <c r="AA843" s="17" t="str">
        <v/>
      </c>
      <c r="AB843" s="17" t="str">
        <v/>
      </c>
      <c r="AC843" s="17" t="str">
        <v/>
      </c>
      <c r="AD843" s="17" t="str">
        <v/>
      </c>
      <c r="AE843" s="17" t="str">
        <v/>
      </c>
      <c r="AF843" s="5" t="str">
        <v/>
      </c>
      <c r="AG843" s="18">
        <f>IFERROR(_xlfn.BETA.DIST(DATE(YEAR(AG$2),MONTH(AG$2),15),$AD$2,$AE$2,FALSE,DATE(YEAR($AD843),MONTH($AD843),1),DATE(YEAR($AE843),MONTH($AE843),28)),0)</f>
      </c>
      <c r="AH843" s="18">
        <f>IFERROR(_xlfn.BETA.DIST(DATE(YEAR(AH$2),MONTH(AH$2),15),$AD$2,$AE$2,FALSE,DATE(YEAR($AD843),MONTH($AD843),1),DATE(YEAR($AE843),MONTH($AE843),28)),0)</f>
      </c>
      <c r="AI843" s="18">
        <f>IFERROR(_xlfn.BETA.DIST(DATE(YEAR(AI$2),MONTH(AI$2),15),$AD$2,$AE$2,FALSE,DATE(YEAR($AD843),MONTH($AD843),1),DATE(YEAR($AE843),MONTH($AE843),28)),0)</f>
      </c>
      <c r="AJ843" s="18">
        <f>IFERROR(_xlfn.BETA.DIST(DATE(YEAR(AJ$2),MONTH(AJ$2),15),$AD$2,$AE$2,FALSE,DATE(YEAR($AD843),MONTH($AD843),1),DATE(YEAR($AE843),MONTH($AE843),28)),0)</f>
      </c>
      <c r="AK843" s="18">
        <f>IFERROR(_xlfn.BETA.DIST(DATE(YEAR(AK$2),MONTH(AK$2),15),$AD$2,$AE$2,FALSE,DATE(YEAR($AD843),MONTH($AD843),1),DATE(YEAR($AE843),MONTH($AE843),28)),0)</f>
      </c>
      <c r="AL843" s="18">
        <f>IFERROR(_xlfn.BETA.DIST(DATE(YEAR(AL$2),MONTH(AL$2),15),$AD$2,$AE$2,FALSE,DATE(YEAR($AD843),MONTH($AD843),1),DATE(YEAR($AE843),MONTH($AE843),28)),0)</f>
      </c>
      <c r="AM843" s="18">
        <f>IFERROR(_xlfn.BETA.DIST(DATE(YEAR(AM$2),MONTH(AM$2),15),$AD$2,$AE$2,FALSE,DATE(YEAR($AD843),MONTH($AD843),1),DATE(YEAR($AE843),MONTH($AE843),28)),0)</f>
      </c>
      <c r="AN843" s="18">
        <f>IFERROR(_xlfn.BETA.DIST(DATE(YEAR(AN$2),MONTH(AN$2),15),$AD$2,$AE$2,FALSE,DATE(YEAR($AD843),MONTH($AD843),1),DATE(YEAR($AE843),MONTH($AE843),28)),0)</f>
      </c>
      <c r="AO843" s="18">
        <f>IFERROR(_xlfn.BETA.DIST(DATE(YEAR(AO$2),MONTH(AO$2),15),$AD$2,$AE$2,FALSE,DATE(YEAR($AD843),MONTH($AD843),1),DATE(YEAR($AE843),MONTH($AE843),28)),0)</f>
      </c>
      <c r="AP843" s="18">
        <f>IFERROR(_xlfn.BETA.DIST(DATE(YEAR(AP$2),MONTH(AP$2),15),$AD$2,$AE$2,FALSE,DATE(YEAR($AD843),MONTH($AD843),1),DATE(YEAR($AE843),MONTH($AE843),28)),0)</f>
      </c>
      <c r="AQ843" s="18">
        <f>IFERROR(_xlfn.BETA.DIST(DATE(YEAR(AQ$2),MONTH(AQ$2),15),$AD$2,$AE$2,FALSE,DATE(YEAR($AD843),MONTH($AD843),1),DATE(YEAR($AE843),MONTH($AE843),28)),0)</f>
      </c>
      <c r="AR843" s="18">
        <f>IFERROR(_xlfn.BETA.DIST(DATE(YEAR(AR$2),MONTH(AR$2),15),$AD$2,$AE$2,FALSE,DATE(YEAR($AD843),MONTH($AD843),1),DATE(YEAR($AE843),MONTH($AE843),28)),0)</f>
      </c>
      <c r="AS843" s="18">
        <f>IFERROR(_xlfn.BETA.DIST(DATE(YEAR(AS$2),MONTH(AS$2),15),$AD$2,$AE$2,FALSE,DATE(YEAR($AD843),MONTH($AD843),1),DATE(YEAR($AE843),MONTH($AE843),28)),0)</f>
      </c>
      <c r="AT843" s="18">
        <f>IFERROR(_xlfn.BETA.DIST(DATE(YEAR(AT$2),MONTH(AT$2),15),$AD$2,$AE$2,FALSE,DATE(YEAR($AD843),MONTH($AD843),1),DATE(YEAR($AE843),MONTH($AE843),28)),0)</f>
      </c>
      <c r="AU843" s="18">
        <f>IFERROR(_xlfn.BETA.DIST(DATE(YEAR(AU$2),MONTH(AU$2),15),$AD$2,$AE$2,FALSE,DATE(YEAR($AD843),MONTH($AD843),1),DATE(YEAR($AE843),MONTH($AE843),28)),0)</f>
      </c>
      <c r="AV843" s="18">
        <f>SUM(AG843:AU843)</f>
      </c>
      <c r="AW843" s="18">
        <f>IF(J843&lt;&gt;0,J843,IF($AV843=0,0,AG843/$AV843*$Z843))</f>
      </c>
      <c r="AX843" s="18">
        <f>IF(K843&lt;&gt;0,K843,IF($AV843=0,0,AH843/$AV843*$Z843))</f>
      </c>
      <c r="AY843" s="18">
        <f>IF(L843&lt;&gt;0,L843,IF($AV843=0,0,AI843/$AV843*$Z843))</f>
      </c>
      <c r="AZ843" s="18">
        <f>IF(M843&lt;&gt;0,M843,IF($AV843=0,0,AJ843/$AV843*$Z843))</f>
      </c>
      <c r="BA843" s="18">
        <f>IF(N843&lt;&gt;0,N843,IF($AV843=0,0,AK843/$AV843*$Z843))</f>
      </c>
      <c r="BB843" s="18">
        <f>IF(O843&lt;&gt;0,O843,IF($AV843=0,0,AL843/$AV843*$Z843))</f>
      </c>
      <c r="BC843" s="18">
        <f>IF(P843&lt;&gt;0,P843,IF($AV843=0,0,AM843/$AV843*$Z843))</f>
      </c>
      <c r="BD843" s="18">
        <f>IF(Q843&lt;&gt;0,Q843,IF($AV843=0,0,AN843/$AV843*$Z843))</f>
      </c>
      <c r="BE843" s="18">
        <f>IF(R843&lt;&gt;0,R843,IF($AV843=0,0,AO843/$AV843*$Z843))</f>
      </c>
      <c r="BF843" s="18">
        <f>IF(S843&lt;&gt;0,S843,IF($AV843=0,0,AP843/$AV843*$Z843))</f>
      </c>
      <c r="BG843" s="18">
        <f>IF(T843&lt;&gt;0,T843,IF($AV843=0,0,AQ843/$AV843*$Z843))</f>
      </c>
      <c r="BH843" s="18">
        <f>IF(U843&lt;&gt;0,U843,IF($AV843=0,0,AR843/$AV843*$Z843))</f>
      </c>
      <c r="BI843" s="18">
        <f>IF(V843&lt;&gt;0,V843,IF($AV843=0,0,AS843/$AV843*$Z843))</f>
      </c>
      <c r="BJ843" s="18">
        <f>IF(W843&lt;&gt;0,W843,IF($AV843=0,0,AT843/$AV843*$Z843))</f>
      </c>
      <c r="BK843" s="18">
        <f>IF(X843&lt;&gt;0,X843,IF($AV843=0,0,AU843/$AV843*$Z843))</f>
      </c>
      <c r="BL843" s="18">
        <f>SUM(AW843:BK843)</f>
      </c>
      <c r="BM843" s="17" t="str">
        <v/>
      </c>
    </row>
    <row r="844" outlineLevel="4">
      <c r="A844" s="5" t="str">
        <v>16.1</v>
      </c>
      <c r="B844" s="5" t="str">
        <v/>
      </c>
      <c r="C844" s="5" t="str">
        <v>BSKDGNGENGR05</v>
      </c>
      <c r="D844" s="5" t="str">
        <v>BSKDGNGENGR05</v>
      </c>
      <c r="E844" s="19">
        <f>IFERROR(_xlfn.XLOOKUP(F844,Assumptions!B:B,Assumptions!C:C),0)</f>
      </c>
      <c r="F844" s="5" t="str">
        <v>Advanced Payment</v>
      </c>
      <c r="G844" s="5" t="str">
        <v/>
      </c>
      <c r="H844" s="18">
        <f>G843*E844</f>
      </c>
      <c r="I844" s="18">
        <f>H844*(1-0)</f>
      </c>
      <c r="J844" s="18">
        <v>0</v>
      </c>
      <c r="K844" s="18">
        <v>0</v>
      </c>
      <c r="L844" s="18">
        <v>0</v>
      </c>
      <c r="M844" s="18">
        <v>0</v>
      </c>
      <c r="N844" s="18">
        <v>0</v>
      </c>
      <c r="O844" s="18">
        <v>0</v>
      </c>
      <c r="P844" s="18">
        <v>0</v>
      </c>
      <c r="Q844" s="18">
        <v>0</v>
      </c>
      <c r="R844" s="18">
        <v>0</v>
      </c>
      <c r="S844" s="18">
        <v>0</v>
      </c>
      <c r="T844" s="18">
        <v>0</v>
      </c>
      <c r="U844" s="18">
        <v>0</v>
      </c>
      <c r="V844" s="18">
        <v>0</v>
      </c>
      <c r="W844" s="18">
        <v>0</v>
      </c>
      <c r="X844" s="18">
        <v>0</v>
      </c>
      <c r="Y844" s="18">
        <f>SUM(J844:X844)</f>
      </c>
      <c r="Z844" s="18">
        <f>I844-Y844</f>
      </c>
      <c r="AA844" s="20">
        <v>46026</v>
      </c>
      <c r="AB844" s="20">
        <v>46026</v>
      </c>
      <c r="AC844" s="18">
        <f>IFERROR(_xlfn.XLOOKUP(F844,Assumptions!B:B,Assumptions!D:D),0)</f>
      </c>
      <c r="AD844" s="20">
        <f>AA844+AC844</f>
      </c>
      <c r="AE844" s="20">
        <f>AC844+AB844</f>
      </c>
      <c r="AF844" s="5" t="str">
        <v/>
      </c>
      <c r="AG844" s="18">
        <f>IFERROR(_xlfn.BETA.DIST(DATE(YEAR(AG$2),MONTH(AG$2),15),$AD$2,$AE$2,FALSE,DATE(YEAR($AD844),MONTH($AD844),1),DATE(YEAR($AE844),MONTH($AE844),28)),0)</f>
      </c>
      <c r="AH844" s="18">
        <f>IFERROR(_xlfn.BETA.DIST(DATE(YEAR(AH$2),MONTH(AH$2),15),$AD$2,$AE$2,FALSE,DATE(YEAR($AD844),MONTH($AD844),1),DATE(YEAR($AE844),MONTH($AE844),28)),0)</f>
      </c>
      <c r="AI844" s="18">
        <f>IFERROR(_xlfn.BETA.DIST(DATE(YEAR(AI$2),MONTH(AI$2),15),$AD$2,$AE$2,FALSE,DATE(YEAR($AD844),MONTH($AD844),1),DATE(YEAR($AE844),MONTH($AE844),28)),0)</f>
      </c>
      <c r="AJ844" s="18">
        <f>IFERROR(_xlfn.BETA.DIST(DATE(YEAR(AJ$2),MONTH(AJ$2),15),$AD$2,$AE$2,FALSE,DATE(YEAR($AD844),MONTH($AD844),1),DATE(YEAR($AE844),MONTH($AE844),28)),0)</f>
      </c>
      <c r="AK844" s="18">
        <f>IFERROR(_xlfn.BETA.DIST(DATE(YEAR(AK$2),MONTH(AK$2),15),$AD$2,$AE$2,FALSE,DATE(YEAR($AD844),MONTH($AD844),1),DATE(YEAR($AE844),MONTH($AE844),28)),0)</f>
      </c>
      <c r="AL844" s="18">
        <f>IFERROR(_xlfn.BETA.DIST(DATE(YEAR(AL$2),MONTH(AL$2),15),$AD$2,$AE$2,FALSE,DATE(YEAR($AD844),MONTH($AD844),1),DATE(YEAR($AE844),MONTH($AE844),28)),0)</f>
      </c>
      <c r="AM844" s="18">
        <f>IFERROR(_xlfn.BETA.DIST(DATE(YEAR(AM$2),MONTH(AM$2),15),$AD$2,$AE$2,FALSE,DATE(YEAR($AD844),MONTH($AD844),1),DATE(YEAR($AE844),MONTH($AE844),28)),0)</f>
      </c>
      <c r="AN844" s="18">
        <f>IFERROR(_xlfn.BETA.DIST(DATE(YEAR(AN$2),MONTH(AN$2),15),$AD$2,$AE$2,FALSE,DATE(YEAR($AD844),MONTH($AD844),1),DATE(YEAR($AE844),MONTH($AE844),28)),0)</f>
      </c>
      <c r="AO844" s="18">
        <f>IFERROR(_xlfn.BETA.DIST(DATE(YEAR(AO$2),MONTH(AO$2),15),$AD$2,$AE$2,FALSE,DATE(YEAR($AD844),MONTH($AD844),1),DATE(YEAR($AE844),MONTH($AE844),28)),0)</f>
      </c>
      <c r="AP844" s="18">
        <f>IFERROR(_xlfn.BETA.DIST(DATE(YEAR(AP$2),MONTH(AP$2),15),$AD$2,$AE$2,FALSE,DATE(YEAR($AD844),MONTH($AD844),1),DATE(YEAR($AE844),MONTH($AE844),28)),0)</f>
      </c>
      <c r="AQ844" s="18">
        <f>IFERROR(_xlfn.BETA.DIST(DATE(YEAR(AQ$2),MONTH(AQ$2),15),$AD$2,$AE$2,FALSE,DATE(YEAR($AD844),MONTH($AD844),1),DATE(YEAR($AE844),MONTH($AE844),28)),0)</f>
      </c>
      <c r="AR844" s="18">
        <f>IFERROR(_xlfn.BETA.DIST(DATE(YEAR(AR$2),MONTH(AR$2),15),$AD$2,$AE$2,FALSE,DATE(YEAR($AD844),MONTH($AD844),1),DATE(YEAR($AE844),MONTH($AE844),28)),0)</f>
      </c>
      <c r="AS844" s="18">
        <f>IFERROR(_xlfn.BETA.DIST(DATE(YEAR(AS$2),MONTH(AS$2),15),$AD$2,$AE$2,FALSE,DATE(YEAR($AD844),MONTH($AD844),1),DATE(YEAR($AE844),MONTH($AE844),28)),0)</f>
      </c>
      <c r="AT844" s="18">
        <f>IFERROR(_xlfn.BETA.DIST(DATE(YEAR(AT$2),MONTH(AT$2),15),$AD$2,$AE$2,FALSE,DATE(YEAR($AD844),MONTH($AD844),1),DATE(YEAR($AE844),MONTH($AE844),28)),0)</f>
      </c>
      <c r="AU844" s="18">
        <f>IFERROR(_xlfn.BETA.DIST(DATE(YEAR(AU$2),MONTH(AU$2),15),$AD$2,$AE$2,FALSE,DATE(YEAR($AD844),MONTH($AD844),1),DATE(YEAR($AE844),MONTH($AE844),28)),0)</f>
      </c>
      <c r="AV844" s="18">
        <f>SUM(AG844:AU844)</f>
      </c>
      <c r="AW844" s="18">
        <f>IF(J844&lt;&gt;0,J844,IF($AV844=0,0,AG844/$AV844*$Z844))</f>
      </c>
      <c r="AX844" s="18">
        <f>IF(K844&lt;&gt;0,K844,IF($AV844=0,0,AH844/$AV844*$Z844))</f>
      </c>
      <c r="AY844" s="18">
        <f>IF(L844&lt;&gt;0,L844,IF($AV844=0,0,AI844/$AV844*$Z844))</f>
      </c>
      <c r="AZ844" s="18">
        <f>IF(M844&lt;&gt;0,M844,IF($AV844=0,0,AJ844/$AV844*$Z844))</f>
      </c>
      <c r="BA844" s="18">
        <f>IF(N844&lt;&gt;0,N844,IF($AV844=0,0,AK844/$AV844*$Z844))</f>
      </c>
      <c r="BB844" s="18">
        <f>IF(O844&lt;&gt;0,O844,IF($AV844=0,0,AL844/$AV844*$Z844))</f>
      </c>
      <c r="BC844" s="18">
        <f>IF(P844&lt;&gt;0,P844,IF($AV844=0,0,AM844/$AV844*$Z844))</f>
      </c>
      <c r="BD844" s="18">
        <f>IF(Q844&lt;&gt;0,Q844,IF($AV844=0,0,AN844/$AV844*$Z844))</f>
      </c>
      <c r="BE844" s="18">
        <f>IF(R844&lt;&gt;0,R844,IF($AV844=0,0,AO844/$AV844*$Z844))</f>
      </c>
      <c r="BF844" s="18">
        <f>IF(S844&lt;&gt;0,S844,IF($AV844=0,0,AP844/$AV844*$Z844))</f>
      </c>
      <c r="BG844" s="18">
        <f>IF(T844&lt;&gt;0,T844,IF($AV844=0,0,AQ844/$AV844*$Z844))</f>
      </c>
      <c r="BH844" s="18">
        <f>IF(U844&lt;&gt;0,U844,IF($AV844=0,0,AR844/$AV844*$Z844))</f>
      </c>
      <c r="BI844" s="18">
        <f>IF(V844&lt;&gt;0,V844,IF($AV844=0,0,AS844/$AV844*$Z844))</f>
      </c>
      <c r="BJ844" s="18">
        <f>IF(W844&lt;&gt;0,W844,IF($AV844=0,0,AT844/$AV844*$Z844))</f>
      </c>
      <c r="BK844" s="18">
        <f>IF(X844&lt;&gt;0,X844,IF($AV844=0,0,AU844/$AV844*$Z844))</f>
      </c>
      <c r="BL844" s="18">
        <f>SUM(AW844:BK844)</f>
      </c>
      <c r="BM844" s="18">
        <f>I844-BL844</f>
      </c>
    </row>
    <row r="845" outlineLevel="4">
      <c r="A845" s="5" t="str">
        <v>16.1</v>
      </c>
      <c r="B845" s="5" t="str">
        <v/>
      </c>
      <c r="C845" s="5" t="str">
        <v>BSPRELGENTL07</v>
      </c>
      <c r="D845" s="5" t="str">
        <v>BSPRELGENTL07</v>
      </c>
      <c r="E845" s="19">
        <f>IFERROR(_xlfn.XLOOKUP(F845,Assumptions!B:B,Assumptions!C:C),0)</f>
      </c>
      <c r="F845" s="5" t="str">
        <v>Site Delivery USD</v>
      </c>
      <c r="G845" s="5" t="str">
        <v/>
      </c>
      <c r="H845" s="18">
        <f>G843*E845</f>
      </c>
      <c r="I845" s="18">
        <f>H845*(1-0)</f>
      </c>
      <c r="J845" s="18">
        <v>0</v>
      </c>
      <c r="K845" s="18">
        <v>0</v>
      </c>
      <c r="L845" s="18">
        <v>0</v>
      </c>
      <c r="M845" s="18">
        <v>0</v>
      </c>
      <c r="N845" s="18">
        <v>0</v>
      </c>
      <c r="O845" s="18">
        <v>0</v>
      </c>
      <c r="P845" s="18">
        <v>0</v>
      </c>
      <c r="Q845" s="18">
        <v>0</v>
      </c>
      <c r="R845" s="18">
        <v>0</v>
      </c>
      <c r="S845" s="18">
        <v>0</v>
      </c>
      <c r="T845" s="18">
        <v>0</v>
      </c>
      <c r="U845" s="18">
        <v>0</v>
      </c>
      <c r="V845" s="18">
        <v>0</v>
      </c>
      <c r="W845" s="18">
        <v>0</v>
      </c>
      <c r="X845" s="18">
        <v>0</v>
      </c>
      <c r="Y845" s="18">
        <f>SUM(J845:X845)</f>
      </c>
      <c r="Z845" s="18">
        <f>I845-Y845</f>
      </c>
      <c r="AA845" s="20">
        <v>46347</v>
      </c>
      <c r="AB845" s="20">
        <v>46347</v>
      </c>
      <c r="AC845" s="18">
        <f>IFERROR(_xlfn.XLOOKUP(F845,Assumptions!B:B,Assumptions!D:D),0)</f>
      </c>
      <c r="AD845" s="20">
        <f>AA845+AC845</f>
      </c>
      <c r="AE845" s="20">
        <f>AC845+AB845</f>
      </c>
      <c r="AF845" s="5" t="str">
        <v/>
      </c>
      <c r="AG845" s="18">
        <f>IFERROR(_xlfn.BETA.DIST(DATE(YEAR(AG$2),MONTH(AG$2),15),$AD$2,$AE$2,FALSE,DATE(YEAR($AD845),MONTH($AD845),1),DATE(YEAR($AE845),MONTH($AE845),28)),0)</f>
      </c>
      <c r="AH845" s="18">
        <f>IFERROR(_xlfn.BETA.DIST(DATE(YEAR(AH$2),MONTH(AH$2),15),$AD$2,$AE$2,FALSE,DATE(YEAR($AD845),MONTH($AD845),1),DATE(YEAR($AE845),MONTH($AE845),28)),0)</f>
      </c>
      <c r="AI845" s="18">
        <f>IFERROR(_xlfn.BETA.DIST(DATE(YEAR(AI$2),MONTH(AI$2),15),$AD$2,$AE$2,FALSE,DATE(YEAR($AD845),MONTH($AD845),1),DATE(YEAR($AE845),MONTH($AE845),28)),0)</f>
      </c>
      <c r="AJ845" s="18">
        <f>IFERROR(_xlfn.BETA.DIST(DATE(YEAR(AJ$2),MONTH(AJ$2),15),$AD$2,$AE$2,FALSE,DATE(YEAR($AD845),MONTH($AD845),1),DATE(YEAR($AE845),MONTH($AE845),28)),0)</f>
      </c>
      <c r="AK845" s="18">
        <f>IFERROR(_xlfn.BETA.DIST(DATE(YEAR(AK$2),MONTH(AK$2),15),$AD$2,$AE$2,FALSE,DATE(YEAR($AD845),MONTH($AD845),1),DATE(YEAR($AE845),MONTH($AE845),28)),0)</f>
      </c>
      <c r="AL845" s="18">
        <f>IFERROR(_xlfn.BETA.DIST(DATE(YEAR(AL$2),MONTH(AL$2),15),$AD$2,$AE$2,FALSE,DATE(YEAR($AD845),MONTH($AD845),1),DATE(YEAR($AE845),MONTH($AE845),28)),0)</f>
      </c>
      <c r="AM845" s="18">
        <f>IFERROR(_xlfn.BETA.DIST(DATE(YEAR(AM$2),MONTH(AM$2),15),$AD$2,$AE$2,FALSE,DATE(YEAR($AD845),MONTH($AD845),1),DATE(YEAR($AE845),MONTH($AE845),28)),0)</f>
      </c>
      <c r="AN845" s="18">
        <f>IFERROR(_xlfn.BETA.DIST(DATE(YEAR(AN$2),MONTH(AN$2),15),$AD$2,$AE$2,FALSE,DATE(YEAR($AD845),MONTH($AD845),1),DATE(YEAR($AE845),MONTH($AE845),28)),0)</f>
      </c>
      <c r="AO845" s="18">
        <f>IFERROR(_xlfn.BETA.DIST(DATE(YEAR(AO$2),MONTH(AO$2),15),$AD$2,$AE$2,FALSE,DATE(YEAR($AD845),MONTH($AD845),1),DATE(YEAR($AE845),MONTH($AE845),28)),0)</f>
      </c>
      <c r="AP845" s="18">
        <f>IFERROR(_xlfn.BETA.DIST(DATE(YEAR(AP$2),MONTH(AP$2),15),$AD$2,$AE$2,FALSE,DATE(YEAR($AD845),MONTH($AD845),1),DATE(YEAR($AE845),MONTH($AE845),28)),0)</f>
      </c>
      <c r="AQ845" s="18">
        <f>IFERROR(_xlfn.BETA.DIST(DATE(YEAR(AQ$2),MONTH(AQ$2),15),$AD$2,$AE$2,FALSE,DATE(YEAR($AD845),MONTH($AD845),1),DATE(YEAR($AE845),MONTH($AE845),28)),0)</f>
      </c>
      <c r="AR845" s="18">
        <f>IFERROR(_xlfn.BETA.DIST(DATE(YEAR(AR$2),MONTH(AR$2),15),$AD$2,$AE$2,FALSE,DATE(YEAR($AD845),MONTH($AD845),1),DATE(YEAR($AE845),MONTH($AE845),28)),0)</f>
      </c>
      <c r="AS845" s="18">
        <f>IFERROR(_xlfn.BETA.DIST(DATE(YEAR(AS$2),MONTH(AS$2),15),$AD$2,$AE$2,FALSE,DATE(YEAR($AD845),MONTH($AD845),1),DATE(YEAR($AE845),MONTH($AE845),28)),0)</f>
      </c>
      <c r="AT845" s="18">
        <f>IFERROR(_xlfn.BETA.DIST(DATE(YEAR(AT$2),MONTH(AT$2),15),$AD$2,$AE$2,FALSE,DATE(YEAR($AD845),MONTH($AD845),1),DATE(YEAR($AE845),MONTH($AE845),28)),0)</f>
      </c>
      <c r="AU845" s="18">
        <f>IFERROR(_xlfn.BETA.DIST(DATE(YEAR(AU$2),MONTH(AU$2),15),$AD$2,$AE$2,FALSE,DATE(YEAR($AD845),MONTH($AD845),1),DATE(YEAR($AE845),MONTH($AE845),28)),0)</f>
      </c>
      <c r="AV845" s="18">
        <f>SUM(AG845:AU845)</f>
      </c>
      <c r="AW845" s="18">
        <f>IF(J845&lt;&gt;0,J845,IF($AV845=0,0,AG845/$AV845*$Z845))</f>
      </c>
      <c r="AX845" s="18">
        <f>IF(K845&lt;&gt;0,K845,IF($AV845=0,0,AH845/$AV845*$Z845))</f>
      </c>
      <c r="AY845" s="18">
        <f>IF(L845&lt;&gt;0,L845,IF($AV845=0,0,AI845/$AV845*$Z845))</f>
      </c>
      <c r="AZ845" s="18">
        <f>IF(M845&lt;&gt;0,M845,IF($AV845=0,0,AJ845/$AV845*$Z845))</f>
      </c>
      <c r="BA845" s="18">
        <f>IF(N845&lt;&gt;0,N845,IF($AV845=0,0,AK845/$AV845*$Z845))</f>
      </c>
      <c r="BB845" s="18">
        <f>IF(O845&lt;&gt;0,O845,IF($AV845=0,0,AL845/$AV845*$Z845))</f>
      </c>
      <c r="BC845" s="18">
        <f>IF(P845&lt;&gt;0,P845,IF($AV845=0,0,AM845/$AV845*$Z845))</f>
      </c>
      <c r="BD845" s="18">
        <f>IF(Q845&lt;&gt;0,Q845,IF($AV845=0,0,AN845/$AV845*$Z845))</f>
      </c>
      <c r="BE845" s="18">
        <f>IF(R845&lt;&gt;0,R845,IF($AV845=0,0,AO845/$AV845*$Z845))</f>
      </c>
      <c r="BF845" s="18">
        <f>IF(S845&lt;&gt;0,S845,IF($AV845=0,0,AP845/$AV845*$Z845))</f>
      </c>
      <c r="BG845" s="18">
        <f>IF(T845&lt;&gt;0,T845,IF($AV845=0,0,AQ845/$AV845*$Z845))</f>
      </c>
      <c r="BH845" s="18">
        <f>IF(U845&lt;&gt;0,U845,IF($AV845=0,0,AR845/$AV845*$Z845))</f>
      </c>
      <c r="BI845" s="18">
        <f>IF(V845&lt;&gt;0,V845,IF($AV845=0,0,AS845/$AV845*$Z845))</f>
      </c>
      <c r="BJ845" s="18">
        <f>IF(W845&lt;&gt;0,W845,IF($AV845=0,0,AT845/$AV845*$Z845))</f>
      </c>
      <c r="BK845" s="18">
        <f>IF(X845&lt;&gt;0,X845,IF($AV845=0,0,AU845/$AV845*$Z845))</f>
      </c>
      <c r="BL845" s="18">
        <f>SUM(AW845:BK845)</f>
      </c>
      <c r="BM845" s="18">
        <f>I845-BL845</f>
      </c>
    </row>
    <row r="846" outlineLevel="4">
      <c r="A846" s="5" t="str">
        <v>16.1</v>
      </c>
      <c r="B846" s="5" t="str">
        <v/>
      </c>
      <c r="C846" s="5" t="str">
        <v>BSKDGNGENGR07</v>
      </c>
      <c r="D846" s="5" t="str">
        <v>BSKDGNGENGR07</v>
      </c>
      <c r="E846" s="19">
        <f>IFERROR(_xlfn.XLOOKUP(F846,Assumptions!B:B,Assumptions!C:C),0)</f>
      </c>
      <c r="F846" s="5" t="str">
        <v>Retention</v>
      </c>
      <c r="G846" s="5" t="str">
        <v/>
      </c>
      <c r="H846" s="18">
        <f>G843*E846</f>
      </c>
      <c r="I846" s="18">
        <f>H846*(1-0)</f>
      </c>
      <c r="J846" s="18">
        <v>0</v>
      </c>
      <c r="K846" s="18">
        <v>0</v>
      </c>
      <c r="L846" s="18">
        <v>0</v>
      </c>
      <c r="M846" s="18">
        <v>0</v>
      </c>
      <c r="N846" s="18">
        <v>0</v>
      </c>
      <c r="O846" s="18">
        <v>0</v>
      </c>
      <c r="P846" s="18">
        <v>0</v>
      </c>
      <c r="Q846" s="18">
        <v>0</v>
      </c>
      <c r="R846" s="18">
        <v>0</v>
      </c>
      <c r="S846" s="18">
        <v>0</v>
      </c>
      <c r="T846" s="18">
        <v>0</v>
      </c>
      <c r="U846" s="18">
        <v>0</v>
      </c>
      <c r="V846" s="18">
        <v>0</v>
      </c>
      <c r="W846" s="18">
        <v>0</v>
      </c>
      <c r="X846" s="18">
        <v>0</v>
      </c>
      <c r="Y846" s="18">
        <f>SUM(J846:X846)</f>
      </c>
      <c r="Z846" s="18">
        <f>I846-Y846</f>
      </c>
      <c r="AA846" s="20">
        <v>46483</v>
      </c>
      <c r="AB846" s="20">
        <v>46483</v>
      </c>
      <c r="AC846" s="18">
        <f>IFERROR(_xlfn.XLOOKUP(F846,Assumptions!B:B,Assumptions!D:D),0)</f>
      </c>
      <c r="AD846" s="20">
        <f>AA846+AC846</f>
      </c>
      <c r="AE846" s="20">
        <f>AC846+AB846</f>
      </c>
      <c r="AF846" s="5" t="str">
        <v/>
      </c>
      <c r="AG846" s="18">
        <f>IFERROR(_xlfn.BETA.DIST(DATE(YEAR(AG$2),MONTH(AG$2),15),$AD$2,$AE$2,FALSE,DATE(YEAR($AD846),MONTH($AD846),1),DATE(YEAR($AE846),MONTH($AE846),28)),0)</f>
      </c>
      <c r="AH846" s="18">
        <f>IFERROR(_xlfn.BETA.DIST(DATE(YEAR(AH$2),MONTH(AH$2),15),$AD$2,$AE$2,FALSE,DATE(YEAR($AD846),MONTH($AD846),1),DATE(YEAR($AE846),MONTH($AE846),28)),0)</f>
      </c>
      <c r="AI846" s="18">
        <f>IFERROR(_xlfn.BETA.DIST(DATE(YEAR(AI$2),MONTH(AI$2),15),$AD$2,$AE$2,FALSE,DATE(YEAR($AD846),MONTH($AD846),1),DATE(YEAR($AE846),MONTH($AE846),28)),0)</f>
      </c>
      <c r="AJ846" s="18">
        <f>IFERROR(_xlfn.BETA.DIST(DATE(YEAR(AJ$2),MONTH(AJ$2),15),$AD$2,$AE$2,FALSE,DATE(YEAR($AD846),MONTH($AD846),1),DATE(YEAR($AE846),MONTH($AE846),28)),0)</f>
      </c>
      <c r="AK846" s="18">
        <f>IFERROR(_xlfn.BETA.DIST(DATE(YEAR(AK$2),MONTH(AK$2),15),$AD$2,$AE$2,FALSE,DATE(YEAR($AD846),MONTH($AD846),1),DATE(YEAR($AE846),MONTH($AE846),28)),0)</f>
      </c>
      <c r="AL846" s="18">
        <f>IFERROR(_xlfn.BETA.DIST(DATE(YEAR(AL$2),MONTH(AL$2),15),$AD$2,$AE$2,FALSE,DATE(YEAR($AD846),MONTH($AD846),1),DATE(YEAR($AE846),MONTH($AE846),28)),0)</f>
      </c>
      <c r="AM846" s="18">
        <f>IFERROR(_xlfn.BETA.DIST(DATE(YEAR(AM$2),MONTH(AM$2),15),$AD$2,$AE$2,FALSE,DATE(YEAR($AD846),MONTH($AD846),1),DATE(YEAR($AE846),MONTH($AE846),28)),0)</f>
      </c>
      <c r="AN846" s="18">
        <f>IFERROR(_xlfn.BETA.DIST(DATE(YEAR(AN$2),MONTH(AN$2),15),$AD$2,$AE$2,FALSE,DATE(YEAR($AD846),MONTH($AD846),1),DATE(YEAR($AE846),MONTH($AE846),28)),0)</f>
      </c>
      <c r="AO846" s="18">
        <f>IFERROR(_xlfn.BETA.DIST(DATE(YEAR(AO$2),MONTH(AO$2),15),$AD$2,$AE$2,FALSE,DATE(YEAR($AD846),MONTH($AD846),1),DATE(YEAR($AE846),MONTH($AE846),28)),0)</f>
      </c>
      <c r="AP846" s="18">
        <f>IFERROR(_xlfn.BETA.DIST(DATE(YEAR(AP$2),MONTH(AP$2),15),$AD$2,$AE$2,FALSE,DATE(YEAR($AD846),MONTH($AD846),1),DATE(YEAR($AE846),MONTH($AE846),28)),0)</f>
      </c>
      <c r="AQ846" s="18">
        <f>IFERROR(_xlfn.BETA.DIST(DATE(YEAR(AQ$2),MONTH(AQ$2),15),$AD$2,$AE$2,FALSE,DATE(YEAR($AD846),MONTH($AD846),1),DATE(YEAR($AE846),MONTH($AE846),28)),0)</f>
      </c>
      <c r="AR846" s="18">
        <f>IFERROR(_xlfn.BETA.DIST(DATE(YEAR(AR$2),MONTH(AR$2),15),$AD$2,$AE$2,FALSE,DATE(YEAR($AD846),MONTH($AD846),1),DATE(YEAR($AE846),MONTH($AE846),28)),0)</f>
      </c>
      <c r="AS846" s="18">
        <f>IFERROR(_xlfn.BETA.DIST(DATE(YEAR(AS$2),MONTH(AS$2),15),$AD$2,$AE$2,FALSE,DATE(YEAR($AD846),MONTH($AD846),1),DATE(YEAR($AE846),MONTH($AE846),28)),0)</f>
      </c>
      <c r="AT846" s="18">
        <f>IFERROR(_xlfn.BETA.DIST(DATE(YEAR(AT$2),MONTH(AT$2),15),$AD$2,$AE$2,FALSE,DATE(YEAR($AD846),MONTH($AD846),1),DATE(YEAR($AE846),MONTH($AE846),28)),0)</f>
      </c>
      <c r="AU846" s="18">
        <f>IFERROR(_xlfn.BETA.DIST(DATE(YEAR(AU$2),MONTH(AU$2),15),$AD$2,$AE$2,FALSE,DATE(YEAR($AD846),MONTH($AD846),1),DATE(YEAR($AE846),MONTH($AE846),28)),0)</f>
      </c>
      <c r="AV846" s="18">
        <f>SUM(AG846:AU846)</f>
      </c>
      <c r="AW846" s="18">
        <f>IF(J846&lt;&gt;0,J846,IF($AV846=0,0,AG846/$AV846*$Z846))</f>
      </c>
      <c r="AX846" s="18">
        <f>IF(K846&lt;&gt;0,K846,IF($AV846=0,0,AH846/$AV846*$Z846))</f>
      </c>
      <c r="AY846" s="18">
        <f>IF(L846&lt;&gt;0,L846,IF($AV846=0,0,AI846/$AV846*$Z846))</f>
      </c>
      <c r="AZ846" s="18">
        <f>IF(M846&lt;&gt;0,M846,IF($AV846=0,0,AJ846/$AV846*$Z846))</f>
      </c>
      <c r="BA846" s="18">
        <f>IF(N846&lt;&gt;0,N846,IF($AV846=0,0,AK846/$AV846*$Z846))</f>
      </c>
      <c r="BB846" s="18">
        <f>IF(O846&lt;&gt;0,O846,IF($AV846=0,0,AL846/$AV846*$Z846))</f>
      </c>
      <c r="BC846" s="18">
        <f>IF(P846&lt;&gt;0,P846,IF($AV846=0,0,AM846/$AV846*$Z846))</f>
      </c>
      <c r="BD846" s="18">
        <f>IF(Q846&lt;&gt;0,Q846,IF($AV846=0,0,AN846/$AV846*$Z846))</f>
      </c>
      <c r="BE846" s="18">
        <f>IF(R846&lt;&gt;0,R846,IF($AV846=0,0,AO846/$AV846*$Z846))</f>
      </c>
      <c r="BF846" s="18">
        <f>IF(S846&lt;&gt;0,S846,IF($AV846=0,0,AP846/$AV846*$Z846))</f>
      </c>
      <c r="BG846" s="18">
        <f>IF(T846&lt;&gt;0,T846,IF($AV846=0,0,AQ846/$AV846*$Z846))</f>
      </c>
      <c r="BH846" s="18">
        <f>IF(U846&lt;&gt;0,U846,IF($AV846=0,0,AR846/$AV846*$Z846))</f>
      </c>
      <c r="BI846" s="18">
        <f>IF(V846&lt;&gt;0,V846,IF($AV846=0,0,AS846/$AV846*$Z846))</f>
      </c>
      <c r="BJ846" s="18">
        <f>IF(W846&lt;&gt;0,W846,IF($AV846=0,0,AT846/$AV846*$Z846))</f>
      </c>
      <c r="BK846" s="18">
        <f>IF(X846&lt;&gt;0,X846,IF($AV846=0,0,AU846/$AV846*$Z846))</f>
      </c>
      <c r="BL846" s="18">
        <f>SUM(AW846:BK846)</f>
      </c>
      <c r="BM846" s="18">
        <f>I846-BL846</f>
      </c>
    </row>
    <row r="847" outlineLevel="3">
      <c r="A847" s="17" t="str">
        <v>16.3</v>
      </c>
      <c r="B847" s="17" t="str">
        <v/>
      </c>
      <c r="C847" s="17" t="str">
        <v/>
      </c>
      <c r="D847" s="17" t="str">
        <v/>
      </c>
      <c r="E847" s="17" t="str">
        <v>16.3</v>
      </c>
      <c r="F847" s="17" t="str">
        <v>Complete set of circuit breaker analyzer with motion analyzer and all accessories as specified in Annex (2)</v>
      </c>
      <c r="G847" s="17">
        <v>14190.25</v>
      </c>
      <c r="H847" s="17" t="str">
        <v/>
      </c>
      <c r="I847" s="17" t="str">
        <v/>
      </c>
      <c r="J847" s="17" t="str">
        <v/>
      </c>
      <c r="K847" s="17" t="str">
        <v/>
      </c>
      <c r="L847" s="17" t="str">
        <v/>
      </c>
      <c r="M847" s="17" t="str">
        <v/>
      </c>
      <c r="N847" s="17" t="str">
        <v/>
      </c>
      <c r="O847" s="17" t="str">
        <v/>
      </c>
      <c r="P847" s="17" t="str">
        <v/>
      </c>
      <c r="Q847" s="17" t="str">
        <v/>
      </c>
      <c r="R847" s="17" t="str">
        <v/>
      </c>
      <c r="S847" s="17" t="str">
        <v/>
      </c>
      <c r="T847" s="17" t="str">
        <v/>
      </c>
      <c r="U847" s="17" t="str">
        <v/>
      </c>
      <c r="V847" s="17" t="str">
        <v/>
      </c>
      <c r="W847" s="17" t="str">
        <v/>
      </c>
      <c r="X847" s="17" t="str">
        <v/>
      </c>
      <c r="Y847" s="17" t="str">
        <v/>
      </c>
      <c r="Z847" s="17" t="str">
        <v/>
      </c>
      <c r="AA847" s="17" t="str">
        <v/>
      </c>
      <c r="AB847" s="17" t="str">
        <v/>
      </c>
      <c r="AC847" s="17" t="str">
        <v/>
      </c>
      <c r="AD847" s="17" t="str">
        <v/>
      </c>
      <c r="AE847" s="17" t="str">
        <v/>
      </c>
      <c r="AF847" s="5" t="str">
        <v/>
      </c>
      <c r="AG847" s="18">
        <f>IFERROR(_xlfn.BETA.DIST(DATE(YEAR(AG$2),MONTH(AG$2),15),$AD$2,$AE$2,FALSE,DATE(YEAR($AD847),MONTH($AD847),1),DATE(YEAR($AE847),MONTH($AE847),28)),0)</f>
      </c>
      <c r="AH847" s="18">
        <f>IFERROR(_xlfn.BETA.DIST(DATE(YEAR(AH$2),MONTH(AH$2),15),$AD$2,$AE$2,FALSE,DATE(YEAR($AD847),MONTH($AD847),1),DATE(YEAR($AE847),MONTH($AE847),28)),0)</f>
      </c>
      <c r="AI847" s="18">
        <f>IFERROR(_xlfn.BETA.DIST(DATE(YEAR(AI$2),MONTH(AI$2),15),$AD$2,$AE$2,FALSE,DATE(YEAR($AD847),MONTH($AD847),1),DATE(YEAR($AE847),MONTH($AE847),28)),0)</f>
      </c>
      <c r="AJ847" s="18">
        <f>IFERROR(_xlfn.BETA.DIST(DATE(YEAR(AJ$2),MONTH(AJ$2),15),$AD$2,$AE$2,FALSE,DATE(YEAR($AD847),MONTH($AD847),1),DATE(YEAR($AE847),MONTH($AE847),28)),0)</f>
      </c>
      <c r="AK847" s="18">
        <f>IFERROR(_xlfn.BETA.DIST(DATE(YEAR(AK$2),MONTH(AK$2),15),$AD$2,$AE$2,FALSE,DATE(YEAR($AD847),MONTH($AD847),1),DATE(YEAR($AE847),MONTH($AE847),28)),0)</f>
      </c>
      <c r="AL847" s="18">
        <f>IFERROR(_xlfn.BETA.DIST(DATE(YEAR(AL$2),MONTH(AL$2),15),$AD$2,$AE$2,FALSE,DATE(YEAR($AD847),MONTH($AD847),1),DATE(YEAR($AE847),MONTH($AE847),28)),0)</f>
      </c>
      <c r="AM847" s="18">
        <f>IFERROR(_xlfn.BETA.DIST(DATE(YEAR(AM$2),MONTH(AM$2),15),$AD$2,$AE$2,FALSE,DATE(YEAR($AD847),MONTH($AD847),1),DATE(YEAR($AE847),MONTH($AE847),28)),0)</f>
      </c>
      <c r="AN847" s="18">
        <f>IFERROR(_xlfn.BETA.DIST(DATE(YEAR(AN$2),MONTH(AN$2),15),$AD$2,$AE$2,FALSE,DATE(YEAR($AD847),MONTH($AD847),1),DATE(YEAR($AE847),MONTH($AE847),28)),0)</f>
      </c>
      <c r="AO847" s="18">
        <f>IFERROR(_xlfn.BETA.DIST(DATE(YEAR(AO$2),MONTH(AO$2),15),$AD$2,$AE$2,FALSE,DATE(YEAR($AD847),MONTH($AD847),1),DATE(YEAR($AE847),MONTH($AE847),28)),0)</f>
      </c>
      <c r="AP847" s="18">
        <f>IFERROR(_xlfn.BETA.DIST(DATE(YEAR(AP$2),MONTH(AP$2),15),$AD$2,$AE$2,FALSE,DATE(YEAR($AD847),MONTH($AD847),1),DATE(YEAR($AE847),MONTH($AE847),28)),0)</f>
      </c>
      <c r="AQ847" s="18">
        <f>IFERROR(_xlfn.BETA.DIST(DATE(YEAR(AQ$2),MONTH(AQ$2),15),$AD$2,$AE$2,FALSE,DATE(YEAR($AD847),MONTH($AD847),1),DATE(YEAR($AE847),MONTH($AE847),28)),0)</f>
      </c>
      <c r="AR847" s="18">
        <f>IFERROR(_xlfn.BETA.DIST(DATE(YEAR(AR$2),MONTH(AR$2),15),$AD$2,$AE$2,FALSE,DATE(YEAR($AD847),MONTH($AD847),1),DATE(YEAR($AE847),MONTH($AE847),28)),0)</f>
      </c>
      <c r="AS847" s="18">
        <f>IFERROR(_xlfn.BETA.DIST(DATE(YEAR(AS$2),MONTH(AS$2),15),$AD$2,$AE$2,FALSE,DATE(YEAR($AD847),MONTH($AD847),1),DATE(YEAR($AE847),MONTH($AE847),28)),0)</f>
      </c>
      <c r="AT847" s="18">
        <f>IFERROR(_xlfn.BETA.DIST(DATE(YEAR(AT$2),MONTH(AT$2),15),$AD$2,$AE$2,FALSE,DATE(YEAR($AD847),MONTH($AD847),1),DATE(YEAR($AE847),MONTH($AE847),28)),0)</f>
      </c>
      <c r="AU847" s="18">
        <f>IFERROR(_xlfn.BETA.DIST(DATE(YEAR(AU$2),MONTH(AU$2),15),$AD$2,$AE$2,FALSE,DATE(YEAR($AD847),MONTH($AD847),1),DATE(YEAR($AE847),MONTH($AE847),28)),0)</f>
      </c>
      <c r="AV847" s="18">
        <f>SUM(AG847:AU847)</f>
      </c>
      <c r="AW847" s="18">
        <f>IF(J847&lt;&gt;0,J847,IF($AV847=0,0,AG847/$AV847*$Z847))</f>
      </c>
      <c r="AX847" s="18">
        <f>IF(K847&lt;&gt;0,K847,IF($AV847=0,0,AH847/$AV847*$Z847))</f>
      </c>
      <c r="AY847" s="18">
        <f>IF(L847&lt;&gt;0,L847,IF($AV847=0,0,AI847/$AV847*$Z847))</f>
      </c>
      <c r="AZ847" s="18">
        <f>IF(M847&lt;&gt;0,M847,IF($AV847=0,0,AJ847/$AV847*$Z847))</f>
      </c>
      <c r="BA847" s="18">
        <f>IF(N847&lt;&gt;0,N847,IF($AV847=0,0,AK847/$AV847*$Z847))</f>
      </c>
      <c r="BB847" s="18">
        <f>IF(O847&lt;&gt;0,O847,IF($AV847=0,0,AL847/$AV847*$Z847))</f>
      </c>
      <c r="BC847" s="18">
        <f>IF(P847&lt;&gt;0,P847,IF($AV847=0,0,AM847/$AV847*$Z847))</f>
      </c>
      <c r="BD847" s="18">
        <f>IF(Q847&lt;&gt;0,Q847,IF($AV847=0,0,AN847/$AV847*$Z847))</f>
      </c>
      <c r="BE847" s="18">
        <f>IF(R847&lt;&gt;0,R847,IF($AV847=0,0,AO847/$AV847*$Z847))</f>
      </c>
      <c r="BF847" s="18">
        <f>IF(S847&lt;&gt;0,S847,IF($AV847=0,0,AP847/$AV847*$Z847))</f>
      </c>
      <c r="BG847" s="18">
        <f>IF(T847&lt;&gt;0,T847,IF($AV847=0,0,AQ847/$AV847*$Z847))</f>
      </c>
      <c r="BH847" s="18">
        <f>IF(U847&lt;&gt;0,U847,IF($AV847=0,0,AR847/$AV847*$Z847))</f>
      </c>
      <c r="BI847" s="18">
        <f>IF(V847&lt;&gt;0,V847,IF($AV847=0,0,AS847/$AV847*$Z847))</f>
      </c>
      <c r="BJ847" s="18">
        <f>IF(W847&lt;&gt;0,W847,IF($AV847=0,0,AT847/$AV847*$Z847))</f>
      </c>
      <c r="BK847" s="18">
        <f>IF(X847&lt;&gt;0,X847,IF($AV847=0,0,AU847/$AV847*$Z847))</f>
      </c>
      <c r="BL847" s="18">
        <f>SUM(AW847:BK847)</f>
      </c>
      <c r="BM847" s="17" t="str">
        <v/>
      </c>
    </row>
    <row r="848" outlineLevel="4">
      <c r="A848" s="5" t="str">
        <v>16.3</v>
      </c>
      <c r="B848" s="5" t="str">
        <v/>
      </c>
      <c r="C848" s="5" t="str">
        <v>BSKDGNGENGR05</v>
      </c>
      <c r="D848" s="5" t="str">
        <v>BSKDGNGENGR05</v>
      </c>
      <c r="E848" s="19">
        <f>IFERROR(_xlfn.XLOOKUP(F848,Assumptions!B:B,Assumptions!C:C),0)</f>
      </c>
      <c r="F848" s="5" t="str">
        <v>Advanced Payment</v>
      </c>
      <c r="G848" s="5" t="str">
        <v/>
      </c>
      <c r="H848" s="18">
        <f>G847*E848</f>
      </c>
      <c r="I848" s="18">
        <f>H848*(1-0)</f>
      </c>
      <c r="J848" s="18">
        <v>0</v>
      </c>
      <c r="K848" s="18">
        <v>0</v>
      </c>
      <c r="L848" s="18">
        <v>0</v>
      </c>
      <c r="M848" s="18">
        <v>0</v>
      </c>
      <c r="N848" s="18">
        <v>0</v>
      </c>
      <c r="O848" s="18">
        <v>0</v>
      </c>
      <c r="P848" s="18">
        <v>0</v>
      </c>
      <c r="Q848" s="18">
        <v>0</v>
      </c>
      <c r="R848" s="18">
        <v>0</v>
      </c>
      <c r="S848" s="18">
        <v>0</v>
      </c>
      <c r="T848" s="18">
        <v>0</v>
      </c>
      <c r="U848" s="18">
        <v>0</v>
      </c>
      <c r="V848" s="18">
        <v>0</v>
      </c>
      <c r="W848" s="18">
        <v>0</v>
      </c>
      <c r="X848" s="18">
        <v>0</v>
      </c>
      <c r="Y848" s="18">
        <f>SUM(J848:X848)</f>
      </c>
      <c r="Z848" s="18">
        <f>I848-Y848</f>
      </c>
      <c r="AA848" s="20">
        <v>46026</v>
      </c>
      <c r="AB848" s="20">
        <v>46026</v>
      </c>
      <c r="AC848" s="18">
        <f>IFERROR(_xlfn.XLOOKUP(F848,Assumptions!B:B,Assumptions!D:D),0)</f>
      </c>
      <c r="AD848" s="20">
        <f>AA848+AC848</f>
      </c>
      <c r="AE848" s="20">
        <f>AC848+AB848</f>
      </c>
      <c r="AF848" s="5" t="str">
        <v/>
      </c>
      <c r="AG848" s="18">
        <f>IFERROR(_xlfn.BETA.DIST(DATE(YEAR(AG$2),MONTH(AG$2),15),$AD$2,$AE$2,FALSE,DATE(YEAR($AD848),MONTH($AD848),1),DATE(YEAR($AE848),MONTH($AE848),28)),0)</f>
      </c>
      <c r="AH848" s="18">
        <f>IFERROR(_xlfn.BETA.DIST(DATE(YEAR(AH$2),MONTH(AH$2),15),$AD$2,$AE$2,FALSE,DATE(YEAR($AD848),MONTH($AD848),1),DATE(YEAR($AE848),MONTH($AE848),28)),0)</f>
      </c>
      <c r="AI848" s="18">
        <f>IFERROR(_xlfn.BETA.DIST(DATE(YEAR(AI$2),MONTH(AI$2),15),$AD$2,$AE$2,FALSE,DATE(YEAR($AD848),MONTH($AD848),1),DATE(YEAR($AE848),MONTH($AE848),28)),0)</f>
      </c>
      <c r="AJ848" s="18">
        <f>IFERROR(_xlfn.BETA.DIST(DATE(YEAR(AJ$2),MONTH(AJ$2),15),$AD$2,$AE$2,FALSE,DATE(YEAR($AD848),MONTH($AD848),1),DATE(YEAR($AE848),MONTH($AE848),28)),0)</f>
      </c>
      <c r="AK848" s="18">
        <f>IFERROR(_xlfn.BETA.DIST(DATE(YEAR(AK$2),MONTH(AK$2),15),$AD$2,$AE$2,FALSE,DATE(YEAR($AD848),MONTH($AD848),1),DATE(YEAR($AE848),MONTH($AE848),28)),0)</f>
      </c>
      <c r="AL848" s="18">
        <f>IFERROR(_xlfn.BETA.DIST(DATE(YEAR(AL$2),MONTH(AL$2),15),$AD$2,$AE$2,FALSE,DATE(YEAR($AD848),MONTH($AD848),1),DATE(YEAR($AE848),MONTH($AE848),28)),0)</f>
      </c>
      <c r="AM848" s="18">
        <f>IFERROR(_xlfn.BETA.DIST(DATE(YEAR(AM$2),MONTH(AM$2),15),$AD$2,$AE$2,FALSE,DATE(YEAR($AD848),MONTH($AD848),1),DATE(YEAR($AE848),MONTH($AE848),28)),0)</f>
      </c>
      <c r="AN848" s="18">
        <f>IFERROR(_xlfn.BETA.DIST(DATE(YEAR(AN$2),MONTH(AN$2),15),$AD$2,$AE$2,FALSE,DATE(YEAR($AD848),MONTH($AD848),1),DATE(YEAR($AE848),MONTH($AE848),28)),0)</f>
      </c>
      <c r="AO848" s="18">
        <f>IFERROR(_xlfn.BETA.DIST(DATE(YEAR(AO$2),MONTH(AO$2),15),$AD$2,$AE$2,FALSE,DATE(YEAR($AD848),MONTH($AD848),1),DATE(YEAR($AE848),MONTH($AE848),28)),0)</f>
      </c>
      <c r="AP848" s="18">
        <f>IFERROR(_xlfn.BETA.DIST(DATE(YEAR(AP$2),MONTH(AP$2),15),$AD$2,$AE$2,FALSE,DATE(YEAR($AD848),MONTH($AD848),1),DATE(YEAR($AE848),MONTH($AE848),28)),0)</f>
      </c>
      <c r="AQ848" s="18">
        <f>IFERROR(_xlfn.BETA.DIST(DATE(YEAR(AQ$2),MONTH(AQ$2),15),$AD$2,$AE$2,FALSE,DATE(YEAR($AD848),MONTH($AD848),1),DATE(YEAR($AE848),MONTH($AE848),28)),0)</f>
      </c>
      <c r="AR848" s="18">
        <f>IFERROR(_xlfn.BETA.DIST(DATE(YEAR(AR$2),MONTH(AR$2),15),$AD$2,$AE$2,FALSE,DATE(YEAR($AD848),MONTH($AD848),1),DATE(YEAR($AE848),MONTH($AE848),28)),0)</f>
      </c>
      <c r="AS848" s="18">
        <f>IFERROR(_xlfn.BETA.DIST(DATE(YEAR(AS$2),MONTH(AS$2),15),$AD$2,$AE$2,FALSE,DATE(YEAR($AD848),MONTH($AD848),1),DATE(YEAR($AE848),MONTH($AE848),28)),0)</f>
      </c>
      <c r="AT848" s="18">
        <f>IFERROR(_xlfn.BETA.DIST(DATE(YEAR(AT$2),MONTH(AT$2),15),$AD$2,$AE$2,FALSE,DATE(YEAR($AD848),MONTH($AD848),1),DATE(YEAR($AE848),MONTH($AE848),28)),0)</f>
      </c>
      <c r="AU848" s="18">
        <f>IFERROR(_xlfn.BETA.DIST(DATE(YEAR(AU$2),MONTH(AU$2),15),$AD$2,$AE$2,FALSE,DATE(YEAR($AD848),MONTH($AD848),1),DATE(YEAR($AE848),MONTH($AE848),28)),0)</f>
      </c>
      <c r="AV848" s="18">
        <f>SUM(AG848:AU848)</f>
      </c>
      <c r="AW848" s="18">
        <f>IF(J848&lt;&gt;0,J848,IF($AV848=0,0,AG848/$AV848*$Z848))</f>
      </c>
      <c r="AX848" s="18">
        <f>IF(K848&lt;&gt;0,K848,IF($AV848=0,0,AH848/$AV848*$Z848))</f>
      </c>
      <c r="AY848" s="18">
        <f>IF(L848&lt;&gt;0,L848,IF($AV848=0,0,AI848/$AV848*$Z848))</f>
      </c>
      <c r="AZ848" s="18">
        <f>IF(M848&lt;&gt;0,M848,IF($AV848=0,0,AJ848/$AV848*$Z848))</f>
      </c>
      <c r="BA848" s="18">
        <f>IF(N848&lt;&gt;0,N848,IF($AV848=0,0,AK848/$AV848*$Z848))</f>
      </c>
      <c r="BB848" s="18">
        <f>IF(O848&lt;&gt;0,O848,IF($AV848=0,0,AL848/$AV848*$Z848))</f>
      </c>
      <c r="BC848" s="18">
        <f>IF(P848&lt;&gt;0,P848,IF($AV848=0,0,AM848/$AV848*$Z848))</f>
      </c>
      <c r="BD848" s="18">
        <f>IF(Q848&lt;&gt;0,Q848,IF($AV848=0,0,AN848/$AV848*$Z848))</f>
      </c>
      <c r="BE848" s="18">
        <f>IF(R848&lt;&gt;0,R848,IF($AV848=0,0,AO848/$AV848*$Z848))</f>
      </c>
      <c r="BF848" s="18">
        <f>IF(S848&lt;&gt;0,S848,IF($AV848=0,0,AP848/$AV848*$Z848))</f>
      </c>
      <c r="BG848" s="18">
        <f>IF(T848&lt;&gt;0,T848,IF($AV848=0,0,AQ848/$AV848*$Z848))</f>
      </c>
      <c r="BH848" s="18">
        <f>IF(U848&lt;&gt;0,U848,IF($AV848=0,0,AR848/$AV848*$Z848))</f>
      </c>
      <c r="BI848" s="18">
        <f>IF(V848&lt;&gt;0,V848,IF($AV848=0,0,AS848/$AV848*$Z848))</f>
      </c>
      <c r="BJ848" s="18">
        <f>IF(W848&lt;&gt;0,W848,IF($AV848=0,0,AT848/$AV848*$Z848))</f>
      </c>
      <c r="BK848" s="18">
        <f>IF(X848&lt;&gt;0,X848,IF($AV848=0,0,AU848/$AV848*$Z848))</f>
      </c>
      <c r="BL848" s="18">
        <f>SUM(AW848:BK848)</f>
      </c>
      <c r="BM848" s="18">
        <f>I848-BL848</f>
      </c>
    </row>
    <row r="849" outlineLevel="4">
      <c r="A849" s="5" t="str">
        <v>16.3</v>
      </c>
      <c r="B849" s="5" t="str">
        <v/>
      </c>
      <c r="C849" s="5" t="str">
        <v>BSPRELGENTL07</v>
      </c>
      <c r="D849" s="5" t="str">
        <v>BSPRELGENTL07</v>
      </c>
      <c r="E849" s="19">
        <f>IFERROR(_xlfn.XLOOKUP(F849,Assumptions!B:B,Assumptions!C:C),0)</f>
      </c>
      <c r="F849" s="5" t="str">
        <v>Site Delivery USD</v>
      </c>
      <c r="G849" s="5" t="str">
        <v/>
      </c>
      <c r="H849" s="18">
        <f>G847*E849</f>
      </c>
      <c r="I849" s="18">
        <f>H849*(1-0)</f>
      </c>
      <c r="J849" s="18">
        <v>0</v>
      </c>
      <c r="K849" s="18">
        <v>0</v>
      </c>
      <c r="L849" s="18">
        <v>0</v>
      </c>
      <c r="M849" s="18">
        <v>0</v>
      </c>
      <c r="N849" s="18">
        <v>0</v>
      </c>
      <c r="O849" s="18">
        <v>0</v>
      </c>
      <c r="P849" s="18">
        <v>0</v>
      </c>
      <c r="Q849" s="18">
        <v>0</v>
      </c>
      <c r="R849" s="18">
        <v>0</v>
      </c>
      <c r="S849" s="18">
        <v>0</v>
      </c>
      <c r="T849" s="18">
        <v>0</v>
      </c>
      <c r="U849" s="18">
        <v>0</v>
      </c>
      <c r="V849" s="18">
        <v>0</v>
      </c>
      <c r="W849" s="18">
        <v>0</v>
      </c>
      <c r="X849" s="18">
        <v>0</v>
      </c>
      <c r="Y849" s="18">
        <f>SUM(J849:X849)</f>
      </c>
      <c r="Z849" s="18">
        <f>I849-Y849</f>
      </c>
      <c r="AA849" s="20">
        <v>46347</v>
      </c>
      <c r="AB849" s="20">
        <v>46347</v>
      </c>
      <c r="AC849" s="18">
        <f>IFERROR(_xlfn.XLOOKUP(F849,Assumptions!B:B,Assumptions!D:D),0)</f>
      </c>
      <c r="AD849" s="20">
        <f>AA849+AC849</f>
      </c>
      <c r="AE849" s="20">
        <f>AC849+AB849</f>
      </c>
      <c r="AF849" s="5" t="str">
        <v/>
      </c>
      <c r="AG849" s="18">
        <f>IFERROR(_xlfn.BETA.DIST(DATE(YEAR(AG$2),MONTH(AG$2),15),$AD$2,$AE$2,FALSE,DATE(YEAR($AD849),MONTH($AD849),1),DATE(YEAR($AE849),MONTH($AE849),28)),0)</f>
      </c>
      <c r="AH849" s="18">
        <f>IFERROR(_xlfn.BETA.DIST(DATE(YEAR(AH$2),MONTH(AH$2),15),$AD$2,$AE$2,FALSE,DATE(YEAR($AD849),MONTH($AD849),1),DATE(YEAR($AE849),MONTH($AE849),28)),0)</f>
      </c>
      <c r="AI849" s="18">
        <f>IFERROR(_xlfn.BETA.DIST(DATE(YEAR(AI$2),MONTH(AI$2),15),$AD$2,$AE$2,FALSE,DATE(YEAR($AD849),MONTH($AD849),1),DATE(YEAR($AE849),MONTH($AE849),28)),0)</f>
      </c>
      <c r="AJ849" s="18">
        <f>IFERROR(_xlfn.BETA.DIST(DATE(YEAR(AJ$2),MONTH(AJ$2),15),$AD$2,$AE$2,FALSE,DATE(YEAR($AD849),MONTH($AD849),1),DATE(YEAR($AE849),MONTH($AE849),28)),0)</f>
      </c>
      <c r="AK849" s="18">
        <f>IFERROR(_xlfn.BETA.DIST(DATE(YEAR(AK$2),MONTH(AK$2),15),$AD$2,$AE$2,FALSE,DATE(YEAR($AD849),MONTH($AD849),1),DATE(YEAR($AE849),MONTH($AE849),28)),0)</f>
      </c>
      <c r="AL849" s="18">
        <f>IFERROR(_xlfn.BETA.DIST(DATE(YEAR(AL$2),MONTH(AL$2),15),$AD$2,$AE$2,FALSE,DATE(YEAR($AD849),MONTH($AD849),1),DATE(YEAR($AE849),MONTH($AE849),28)),0)</f>
      </c>
      <c r="AM849" s="18">
        <f>IFERROR(_xlfn.BETA.DIST(DATE(YEAR(AM$2),MONTH(AM$2),15),$AD$2,$AE$2,FALSE,DATE(YEAR($AD849),MONTH($AD849),1),DATE(YEAR($AE849),MONTH($AE849),28)),0)</f>
      </c>
      <c r="AN849" s="18">
        <f>IFERROR(_xlfn.BETA.DIST(DATE(YEAR(AN$2),MONTH(AN$2),15),$AD$2,$AE$2,FALSE,DATE(YEAR($AD849),MONTH($AD849),1),DATE(YEAR($AE849),MONTH($AE849),28)),0)</f>
      </c>
      <c r="AO849" s="18">
        <f>IFERROR(_xlfn.BETA.DIST(DATE(YEAR(AO$2),MONTH(AO$2),15),$AD$2,$AE$2,FALSE,DATE(YEAR($AD849),MONTH($AD849),1),DATE(YEAR($AE849),MONTH($AE849),28)),0)</f>
      </c>
      <c r="AP849" s="18">
        <f>IFERROR(_xlfn.BETA.DIST(DATE(YEAR(AP$2),MONTH(AP$2),15),$AD$2,$AE$2,FALSE,DATE(YEAR($AD849),MONTH($AD849),1),DATE(YEAR($AE849),MONTH($AE849),28)),0)</f>
      </c>
      <c r="AQ849" s="18">
        <f>IFERROR(_xlfn.BETA.DIST(DATE(YEAR(AQ$2),MONTH(AQ$2),15),$AD$2,$AE$2,FALSE,DATE(YEAR($AD849),MONTH($AD849),1),DATE(YEAR($AE849),MONTH($AE849),28)),0)</f>
      </c>
      <c r="AR849" s="18">
        <f>IFERROR(_xlfn.BETA.DIST(DATE(YEAR(AR$2),MONTH(AR$2),15),$AD$2,$AE$2,FALSE,DATE(YEAR($AD849),MONTH($AD849),1),DATE(YEAR($AE849),MONTH($AE849),28)),0)</f>
      </c>
      <c r="AS849" s="18">
        <f>IFERROR(_xlfn.BETA.DIST(DATE(YEAR(AS$2),MONTH(AS$2),15),$AD$2,$AE$2,FALSE,DATE(YEAR($AD849),MONTH($AD849),1),DATE(YEAR($AE849),MONTH($AE849),28)),0)</f>
      </c>
      <c r="AT849" s="18">
        <f>IFERROR(_xlfn.BETA.DIST(DATE(YEAR(AT$2),MONTH(AT$2),15),$AD$2,$AE$2,FALSE,DATE(YEAR($AD849),MONTH($AD849),1),DATE(YEAR($AE849),MONTH($AE849),28)),0)</f>
      </c>
      <c r="AU849" s="18">
        <f>IFERROR(_xlfn.BETA.DIST(DATE(YEAR(AU$2),MONTH(AU$2),15),$AD$2,$AE$2,FALSE,DATE(YEAR($AD849),MONTH($AD849),1),DATE(YEAR($AE849),MONTH($AE849),28)),0)</f>
      </c>
      <c r="AV849" s="18">
        <f>SUM(AG849:AU849)</f>
      </c>
      <c r="AW849" s="18">
        <f>IF(J849&lt;&gt;0,J849,IF($AV849=0,0,AG849/$AV849*$Z849))</f>
      </c>
      <c r="AX849" s="18">
        <f>IF(K849&lt;&gt;0,K849,IF($AV849=0,0,AH849/$AV849*$Z849))</f>
      </c>
      <c r="AY849" s="18">
        <f>IF(L849&lt;&gt;0,L849,IF($AV849=0,0,AI849/$AV849*$Z849))</f>
      </c>
      <c r="AZ849" s="18">
        <f>IF(M849&lt;&gt;0,M849,IF($AV849=0,0,AJ849/$AV849*$Z849))</f>
      </c>
      <c r="BA849" s="18">
        <f>IF(N849&lt;&gt;0,N849,IF($AV849=0,0,AK849/$AV849*$Z849))</f>
      </c>
      <c r="BB849" s="18">
        <f>IF(O849&lt;&gt;0,O849,IF($AV849=0,0,AL849/$AV849*$Z849))</f>
      </c>
      <c r="BC849" s="18">
        <f>IF(P849&lt;&gt;0,P849,IF($AV849=0,0,AM849/$AV849*$Z849))</f>
      </c>
      <c r="BD849" s="18">
        <f>IF(Q849&lt;&gt;0,Q849,IF($AV849=0,0,AN849/$AV849*$Z849))</f>
      </c>
      <c r="BE849" s="18">
        <f>IF(R849&lt;&gt;0,R849,IF($AV849=0,0,AO849/$AV849*$Z849))</f>
      </c>
      <c r="BF849" s="18">
        <f>IF(S849&lt;&gt;0,S849,IF($AV849=0,0,AP849/$AV849*$Z849))</f>
      </c>
      <c r="BG849" s="18">
        <f>IF(T849&lt;&gt;0,T849,IF($AV849=0,0,AQ849/$AV849*$Z849))</f>
      </c>
      <c r="BH849" s="18">
        <f>IF(U849&lt;&gt;0,U849,IF($AV849=0,0,AR849/$AV849*$Z849))</f>
      </c>
      <c r="BI849" s="18">
        <f>IF(V849&lt;&gt;0,V849,IF($AV849=0,0,AS849/$AV849*$Z849))</f>
      </c>
      <c r="BJ849" s="18">
        <f>IF(W849&lt;&gt;0,W849,IF($AV849=0,0,AT849/$AV849*$Z849))</f>
      </c>
      <c r="BK849" s="18">
        <f>IF(X849&lt;&gt;0,X849,IF($AV849=0,0,AU849/$AV849*$Z849))</f>
      </c>
      <c r="BL849" s="18">
        <f>SUM(AW849:BK849)</f>
      </c>
      <c r="BM849" s="18">
        <f>I849-BL849</f>
      </c>
    </row>
    <row r="850" outlineLevel="4">
      <c r="A850" s="5" t="str">
        <v>16.3</v>
      </c>
      <c r="B850" s="5" t="str">
        <v/>
      </c>
      <c r="C850" s="5" t="str">
        <v>BSKDGNGENGR07</v>
      </c>
      <c r="D850" s="5" t="str">
        <v>BSKDGNGENGR07</v>
      </c>
      <c r="E850" s="19">
        <f>IFERROR(_xlfn.XLOOKUP(F850,Assumptions!B:B,Assumptions!C:C),0)</f>
      </c>
      <c r="F850" s="5" t="str">
        <v>Retention</v>
      </c>
      <c r="G850" s="5" t="str">
        <v/>
      </c>
      <c r="H850" s="18">
        <f>G847*E850</f>
      </c>
      <c r="I850" s="18">
        <f>H850*(1-0)</f>
      </c>
      <c r="J850" s="18">
        <v>0</v>
      </c>
      <c r="K850" s="18">
        <v>0</v>
      </c>
      <c r="L850" s="18">
        <v>0</v>
      </c>
      <c r="M850" s="18">
        <v>0</v>
      </c>
      <c r="N850" s="18">
        <v>0</v>
      </c>
      <c r="O850" s="18">
        <v>0</v>
      </c>
      <c r="P850" s="18">
        <v>0</v>
      </c>
      <c r="Q850" s="18">
        <v>0</v>
      </c>
      <c r="R850" s="18">
        <v>0</v>
      </c>
      <c r="S850" s="18">
        <v>0</v>
      </c>
      <c r="T850" s="18">
        <v>0</v>
      </c>
      <c r="U850" s="18">
        <v>0</v>
      </c>
      <c r="V850" s="18">
        <v>0</v>
      </c>
      <c r="W850" s="18">
        <v>0</v>
      </c>
      <c r="X850" s="18">
        <v>0</v>
      </c>
      <c r="Y850" s="18">
        <f>SUM(J850:X850)</f>
      </c>
      <c r="Z850" s="18">
        <f>I850-Y850</f>
      </c>
      <c r="AA850" s="20">
        <v>46483</v>
      </c>
      <c r="AB850" s="20">
        <v>46483</v>
      </c>
      <c r="AC850" s="18">
        <f>IFERROR(_xlfn.XLOOKUP(F850,Assumptions!B:B,Assumptions!D:D),0)</f>
      </c>
      <c r="AD850" s="20">
        <f>AA850+AC850</f>
      </c>
      <c r="AE850" s="20">
        <f>AC850+AB850</f>
      </c>
      <c r="AF850" s="5" t="str">
        <v/>
      </c>
      <c r="AG850" s="18">
        <f>IFERROR(_xlfn.BETA.DIST(DATE(YEAR(AG$2),MONTH(AG$2),15),$AD$2,$AE$2,FALSE,DATE(YEAR($AD850),MONTH($AD850),1),DATE(YEAR($AE850),MONTH($AE850),28)),0)</f>
      </c>
      <c r="AH850" s="18">
        <f>IFERROR(_xlfn.BETA.DIST(DATE(YEAR(AH$2),MONTH(AH$2),15),$AD$2,$AE$2,FALSE,DATE(YEAR($AD850),MONTH($AD850),1),DATE(YEAR($AE850),MONTH($AE850),28)),0)</f>
      </c>
      <c r="AI850" s="18">
        <f>IFERROR(_xlfn.BETA.DIST(DATE(YEAR(AI$2),MONTH(AI$2),15),$AD$2,$AE$2,FALSE,DATE(YEAR($AD850),MONTH($AD850),1),DATE(YEAR($AE850),MONTH($AE850),28)),0)</f>
      </c>
      <c r="AJ850" s="18">
        <f>IFERROR(_xlfn.BETA.DIST(DATE(YEAR(AJ$2),MONTH(AJ$2),15),$AD$2,$AE$2,FALSE,DATE(YEAR($AD850),MONTH($AD850),1),DATE(YEAR($AE850),MONTH($AE850),28)),0)</f>
      </c>
      <c r="AK850" s="18">
        <f>IFERROR(_xlfn.BETA.DIST(DATE(YEAR(AK$2),MONTH(AK$2),15),$AD$2,$AE$2,FALSE,DATE(YEAR($AD850),MONTH($AD850),1),DATE(YEAR($AE850),MONTH($AE850),28)),0)</f>
      </c>
      <c r="AL850" s="18">
        <f>IFERROR(_xlfn.BETA.DIST(DATE(YEAR(AL$2),MONTH(AL$2),15),$AD$2,$AE$2,FALSE,DATE(YEAR($AD850),MONTH($AD850),1),DATE(YEAR($AE850),MONTH($AE850),28)),0)</f>
      </c>
      <c r="AM850" s="18">
        <f>IFERROR(_xlfn.BETA.DIST(DATE(YEAR(AM$2),MONTH(AM$2),15),$AD$2,$AE$2,FALSE,DATE(YEAR($AD850),MONTH($AD850),1),DATE(YEAR($AE850),MONTH($AE850),28)),0)</f>
      </c>
      <c r="AN850" s="18">
        <f>IFERROR(_xlfn.BETA.DIST(DATE(YEAR(AN$2),MONTH(AN$2),15),$AD$2,$AE$2,FALSE,DATE(YEAR($AD850),MONTH($AD850),1),DATE(YEAR($AE850),MONTH($AE850),28)),0)</f>
      </c>
      <c r="AO850" s="18">
        <f>IFERROR(_xlfn.BETA.DIST(DATE(YEAR(AO$2),MONTH(AO$2),15),$AD$2,$AE$2,FALSE,DATE(YEAR($AD850),MONTH($AD850),1),DATE(YEAR($AE850),MONTH($AE850),28)),0)</f>
      </c>
      <c r="AP850" s="18">
        <f>IFERROR(_xlfn.BETA.DIST(DATE(YEAR(AP$2),MONTH(AP$2),15),$AD$2,$AE$2,FALSE,DATE(YEAR($AD850),MONTH($AD850),1),DATE(YEAR($AE850),MONTH($AE850),28)),0)</f>
      </c>
      <c r="AQ850" s="18">
        <f>IFERROR(_xlfn.BETA.DIST(DATE(YEAR(AQ$2),MONTH(AQ$2),15),$AD$2,$AE$2,FALSE,DATE(YEAR($AD850),MONTH($AD850),1),DATE(YEAR($AE850),MONTH($AE850),28)),0)</f>
      </c>
      <c r="AR850" s="18">
        <f>IFERROR(_xlfn.BETA.DIST(DATE(YEAR(AR$2),MONTH(AR$2),15),$AD$2,$AE$2,FALSE,DATE(YEAR($AD850),MONTH($AD850),1),DATE(YEAR($AE850),MONTH($AE850),28)),0)</f>
      </c>
      <c r="AS850" s="18">
        <f>IFERROR(_xlfn.BETA.DIST(DATE(YEAR(AS$2),MONTH(AS$2),15),$AD$2,$AE$2,FALSE,DATE(YEAR($AD850),MONTH($AD850),1),DATE(YEAR($AE850),MONTH($AE850),28)),0)</f>
      </c>
      <c r="AT850" s="18">
        <f>IFERROR(_xlfn.BETA.DIST(DATE(YEAR(AT$2),MONTH(AT$2),15),$AD$2,$AE$2,FALSE,DATE(YEAR($AD850),MONTH($AD850),1),DATE(YEAR($AE850),MONTH($AE850),28)),0)</f>
      </c>
      <c r="AU850" s="18">
        <f>IFERROR(_xlfn.BETA.DIST(DATE(YEAR(AU$2),MONTH(AU$2),15),$AD$2,$AE$2,FALSE,DATE(YEAR($AD850),MONTH($AD850),1),DATE(YEAR($AE850),MONTH($AE850),28)),0)</f>
      </c>
      <c r="AV850" s="18">
        <f>SUM(AG850:AU850)</f>
      </c>
      <c r="AW850" s="18">
        <f>IF(J850&lt;&gt;0,J850,IF($AV850=0,0,AG850/$AV850*$Z850))</f>
      </c>
      <c r="AX850" s="18">
        <f>IF(K850&lt;&gt;0,K850,IF($AV850=0,0,AH850/$AV850*$Z850))</f>
      </c>
      <c r="AY850" s="18">
        <f>IF(L850&lt;&gt;0,L850,IF($AV850=0,0,AI850/$AV850*$Z850))</f>
      </c>
      <c r="AZ850" s="18">
        <f>IF(M850&lt;&gt;0,M850,IF($AV850=0,0,AJ850/$AV850*$Z850))</f>
      </c>
      <c r="BA850" s="18">
        <f>IF(N850&lt;&gt;0,N850,IF($AV850=0,0,AK850/$AV850*$Z850))</f>
      </c>
      <c r="BB850" s="18">
        <f>IF(O850&lt;&gt;0,O850,IF($AV850=0,0,AL850/$AV850*$Z850))</f>
      </c>
      <c r="BC850" s="18">
        <f>IF(P850&lt;&gt;0,P850,IF($AV850=0,0,AM850/$AV850*$Z850))</f>
      </c>
      <c r="BD850" s="18">
        <f>IF(Q850&lt;&gt;0,Q850,IF($AV850=0,0,AN850/$AV850*$Z850))</f>
      </c>
      <c r="BE850" s="18">
        <f>IF(R850&lt;&gt;0,R850,IF($AV850=0,0,AO850/$AV850*$Z850))</f>
      </c>
      <c r="BF850" s="18">
        <f>IF(S850&lt;&gt;0,S850,IF($AV850=0,0,AP850/$AV850*$Z850))</f>
      </c>
      <c r="BG850" s="18">
        <f>IF(T850&lt;&gt;0,T850,IF($AV850=0,0,AQ850/$AV850*$Z850))</f>
      </c>
      <c r="BH850" s="18">
        <f>IF(U850&lt;&gt;0,U850,IF($AV850=0,0,AR850/$AV850*$Z850))</f>
      </c>
      <c r="BI850" s="18">
        <f>IF(V850&lt;&gt;0,V850,IF($AV850=0,0,AS850/$AV850*$Z850))</f>
      </c>
      <c r="BJ850" s="18">
        <f>IF(W850&lt;&gt;0,W850,IF($AV850=0,0,AT850/$AV850*$Z850))</f>
      </c>
      <c r="BK850" s="18">
        <f>IF(X850&lt;&gt;0,X850,IF($AV850=0,0,AU850/$AV850*$Z850))</f>
      </c>
      <c r="BL850" s="18">
        <f>SUM(AW850:BK850)</f>
      </c>
      <c r="BM850" s="18">
        <f>I850-BL850</f>
      </c>
    </row>
    <row r="851" outlineLevel="3">
      <c r="A851" s="17" t="str">
        <v>16.4</v>
      </c>
      <c r="B851" s="17" t="str">
        <v/>
      </c>
      <c r="C851" s="17" t="str">
        <v/>
      </c>
      <c r="D851" s="17" t="str">
        <v/>
      </c>
      <c r="E851" s="17" t="str">
        <v>16.4</v>
      </c>
      <c r="F851" s="17" t="str">
        <v>SF6 decomposition product measuring device</v>
      </c>
      <c r="G851" s="17">
        <v>8271.94</v>
      </c>
      <c r="H851" s="17" t="str">
        <v/>
      </c>
      <c r="I851" s="17" t="str">
        <v/>
      </c>
      <c r="J851" s="17" t="str">
        <v/>
      </c>
      <c r="K851" s="17" t="str">
        <v/>
      </c>
      <c r="L851" s="17" t="str">
        <v/>
      </c>
      <c r="M851" s="17" t="str">
        <v/>
      </c>
      <c r="N851" s="17" t="str">
        <v/>
      </c>
      <c r="O851" s="17" t="str">
        <v/>
      </c>
      <c r="P851" s="17" t="str">
        <v/>
      </c>
      <c r="Q851" s="17" t="str">
        <v/>
      </c>
      <c r="R851" s="17" t="str">
        <v/>
      </c>
      <c r="S851" s="17" t="str">
        <v/>
      </c>
      <c r="T851" s="17" t="str">
        <v/>
      </c>
      <c r="U851" s="17" t="str">
        <v/>
      </c>
      <c r="V851" s="17" t="str">
        <v/>
      </c>
      <c r="W851" s="17" t="str">
        <v/>
      </c>
      <c r="X851" s="17" t="str">
        <v/>
      </c>
      <c r="Y851" s="17" t="str">
        <v/>
      </c>
      <c r="Z851" s="17" t="str">
        <v/>
      </c>
      <c r="AA851" s="17" t="str">
        <v/>
      </c>
      <c r="AB851" s="17" t="str">
        <v/>
      </c>
      <c r="AC851" s="17" t="str">
        <v/>
      </c>
      <c r="AD851" s="17" t="str">
        <v/>
      </c>
      <c r="AE851" s="17" t="str">
        <v/>
      </c>
      <c r="AF851" s="5" t="str">
        <v/>
      </c>
      <c r="AG851" s="18">
        <f>IFERROR(_xlfn.BETA.DIST(DATE(YEAR(AG$2),MONTH(AG$2),15),$AD$2,$AE$2,FALSE,DATE(YEAR($AD851),MONTH($AD851),1),DATE(YEAR($AE851),MONTH($AE851),28)),0)</f>
      </c>
      <c r="AH851" s="18">
        <f>IFERROR(_xlfn.BETA.DIST(DATE(YEAR(AH$2),MONTH(AH$2),15),$AD$2,$AE$2,FALSE,DATE(YEAR($AD851),MONTH($AD851),1),DATE(YEAR($AE851),MONTH($AE851),28)),0)</f>
      </c>
      <c r="AI851" s="18">
        <f>IFERROR(_xlfn.BETA.DIST(DATE(YEAR(AI$2),MONTH(AI$2),15),$AD$2,$AE$2,FALSE,DATE(YEAR($AD851),MONTH($AD851),1),DATE(YEAR($AE851),MONTH($AE851),28)),0)</f>
      </c>
      <c r="AJ851" s="18">
        <f>IFERROR(_xlfn.BETA.DIST(DATE(YEAR(AJ$2),MONTH(AJ$2),15),$AD$2,$AE$2,FALSE,DATE(YEAR($AD851),MONTH($AD851),1),DATE(YEAR($AE851),MONTH($AE851),28)),0)</f>
      </c>
      <c r="AK851" s="18">
        <f>IFERROR(_xlfn.BETA.DIST(DATE(YEAR(AK$2),MONTH(AK$2),15),$AD$2,$AE$2,FALSE,DATE(YEAR($AD851),MONTH($AD851),1),DATE(YEAR($AE851),MONTH($AE851),28)),0)</f>
      </c>
      <c r="AL851" s="18">
        <f>IFERROR(_xlfn.BETA.DIST(DATE(YEAR(AL$2),MONTH(AL$2),15),$AD$2,$AE$2,FALSE,DATE(YEAR($AD851),MONTH($AD851),1),DATE(YEAR($AE851),MONTH($AE851),28)),0)</f>
      </c>
      <c r="AM851" s="18">
        <f>IFERROR(_xlfn.BETA.DIST(DATE(YEAR(AM$2),MONTH(AM$2),15),$AD$2,$AE$2,FALSE,DATE(YEAR($AD851),MONTH($AD851),1),DATE(YEAR($AE851),MONTH($AE851),28)),0)</f>
      </c>
      <c r="AN851" s="18">
        <f>IFERROR(_xlfn.BETA.DIST(DATE(YEAR(AN$2),MONTH(AN$2),15),$AD$2,$AE$2,FALSE,DATE(YEAR($AD851),MONTH($AD851),1),DATE(YEAR($AE851),MONTH($AE851),28)),0)</f>
      </c>
      <c r="AO851" s="18">
        <f>IFERROR(_xlfn.BETA.DIST(DATE(YEAR(AO$2),MONTH(AO$2),15),$AD$2,$AE$2,FALSE,DATE(YEAR($AD851),MONTH($AD851),1),DATE(YEAR($AE851),MONTH($AE851),28)),0)</f>
      </c>
      <c r="AP851" s="18">
        <f>IFERROR(_xlfn.BETA.DIST(DATE(YEAR(AP$2),MONTH(AP$2),15),$AD$2,$AE$2,FALSE,DATE(YEAR($AD851),MONTH($AD851),1),DATE(YEAR($AE851),MONTH($AE851),28)),0)</f>
      </c>
      <c r="AQ851" s="18">
        <f>IFERROR(_xlfn.BETA.DIST(DATE(YEAR(AQ$2),MONTH(AQ$2),15),$AD$2,$AE$2,FALSE,DATE(YEAR($AD851),MONTH($AD851),1),DATE(YEAR($AE851),MONTH($AE851),28)),0)</f>
      </c>
      <c r="AR851" s="18">
        <f>IFERROR(_xlfn.BETA.DIST(DATE(YEAR(AR$2),MONTH(AR$2),15),$AD$2,$AE$2,FALSE,DATE(YEAR($AD851),MONTH($AD851),1),DATE(YEAR($AE851),MONTH($AE851),28)),0)</f>
      </c>
      <c r="AS851" s="18">
        <f>IFERROR(_xlfn.BETA.DIST(DATE(YEAR(AS$2),MONTH(AS$2),15),$AD$2,$AE$2,FALSE,DATE(YEAR($AD851),MONTH($AD851),1),DATE(YEAR($AE851),MONTH($AE851),28)),0)</f>
      </c>
      <c r="AT851" s="18">
        <f>IFERROR(_xlfn.BETA.DIST(DATE(YEAR(AT$2),MONTH(AT$2),15),$AD$2,$AE$2,FALSE,DATE(YEAR($AD851),MONTH($AD851),1),DATE(YEAR($AE851),MONTH($AE851),28)),0)</f>
      </c>
      <c r="AU851" s="18">
        <f>IFERROR(_xlfn.BETA.DIST(DATE(YEAR(AU$2),MONTH(AU$2),15),$AD$2,$AE$2,FALSE,DATE(YEAR($AD851),MONTH($AD851),1),DATE(YEAR($AE851),MONTH($AE851),28)),0)</f>
      </c>
      <c r="AV851" s="18">
        <f>SUM(AG851:AU851)</f>
      </c>
      <c r="AW851" s="18">
        <f>IF(J851&lt;&gt;0,J851,IF($AV851=0,0,AG851/$AV851*$Z851))</f>
      </c>
      <c r="AX851" s="18">
        <f>IF(K851&lt;&gt;0,K851,IF($AV851=0,0,AH851/$AV851*$Z851))</f>
      </c>
      <c r="AY851" s="18">
        <f>IF(L851&lt;&gt;0,L851,IF($AV851=0,0,AI851/$AV851*$Z851))</f>
      </c>
      <c r="AZ851" s="18">
        <f>IF(M851&lt;&gt;0,M851,IF($AV851=0,0,AJ851/$AV851*$Z851))</f>
      </c>
      <c r="BA851" s="18">
        <f>IF(N851&lt;&gt;0,N851,IF($AV851=0,0,AK851/$AV851*$Z851))</f>
      </c>
      <c r="BB851" s="18">
        <f>IF(O851&lt;&gt;0,O851,IF($AV851=0,0,AL851/$AV851*$Z851))</f>
      </c>
      <c r="BC851" s="18">
        <f>IF(P851&lt;&gt;0,P851,IF($AV851=0,0,AM851/$AV851*$Z851))</f>
      </c>
      <c r="BD851" s="18">
        <f>IF(Q851&lt;&gt;0,Q851,IF($AV851=0,0,AN851/$AV851*$Z851))</f>
      </c>
      <c r="BE851" s="18">
        <f>IF(R851&lt;&gt;0,R851,IF($AV851=0,0,AO851/$AV851*$Z851))</f>
      </c>
      <c r="BF851" s="18">
        <f>IF(S851&lt;&gt;0,S851,IF($AV851=0,0,AP851/$AV851*$Z851))</f>
      </c>
      <c r="BG851" s="18">
        <f>IF(T851&lt;&gt;0,T851,IF($AV851=0,0,AQ851/$AV851*$Z851))</f>
      </c>
      <c r="BH851" s="18">
        <f>IF(U851&lt;&gt;0,U851,IF($AV851=0,0,AR851/$AV851*$Z851))</f>
      </c>
      <c r="BI851" s="18">
        <f>IF(V851&lt;&gt;0,V851,IF($AV851=0,0,AS851/$AV851*$Z851))</f>
      </c>
      <c r="BJ851" s="18">
        <f>IF(W851&lt;&gt;0,W851,IF($AV851=0,0,AT851/$AV851*$Z851))</f>
      </c>
      <c r="BK851" s="18">
        <f>IF(X851&lt;&gt;0,X851,IF($AV851=0,0,AU851/$AV851*$Z851))</f>
      </c>
      <c r="BL851" s="18">
        <f>SUM(AW851:BK851)</f>
      </c>
      <c r="BM851" s="17" t="str">
        <v/>
      </c>
    </row>
    <row r="852" outlineLevel="4">
      <c r="A852" s="5" t="str">
        <v>16.4</v>
      </c>
      <c r="B852" s="5" t="str">
        <v/>
      </c>
      <c r="C852" s="5" t="str">
        <v>BSKDGNGENGR05</v>
      </c>
      <c r="D852" s="5" t="str">
        <v>BSKDGNGENGR05</v>
      </c>
      <c r="E852" s="19">
        <f>IFERROR(_xlfn.XLOOKUP(F852,Assumptions!B:B,Assumptions!C:C),0)</f>
      </c>
      <c r="F852" s="5" t="str">
        <v>Advanced Payment</v>
      </c>
      <c r="G852" s="5" t="str">
        <v/>
      </c>
      <c r="H852" s="18">
        <f>G851*E852</f>
      </c>
      <c r="I852" s="18">
        <f>H852*(1-0)</f>
      </c>
      <c r="J852" s="18">
        <v>0</v>
      </c>
      <c r="K852" s="18">
        <v>0</v>
      </c>
      <c r="L852" s="18">
        <v>0</v>
      </c>
      <c r="M852" s="18">
        <v>0</v>
      </c>
      <c r="N852" s="18">
        <v>0</v>
      </c>
      <c r="O852" s="18">
        <v>0</v>
      </c>
      <c r="P852" s="18">
        <v>0</v>
      </c>
      <c r="Q852" s="18">
        <v>0</v>
      </c>
      <c r="R852" s="18">
        <v>0</v>
      </c>
      <c r="S852" s="18">
        <v>0</v>
      </c>
      <c r="T852" s="18">
        <v>0</v>
      </c>
      <c r="U852" s="18">
        <v>0</v>
      </c>
      <c r="V852" s="18">
        <v>0</v>
      </c>
      <c r="W852" s="18">
        <v>0</v>
      </c>
      <c r="X852" s="18">
        <v>0</v>
      </c>
      <c r="Y852" s="18">
        <f>SUM(J852:X852)</f>
      </c>
      <c r="Z852" s="18">
        <f>I852-Y852</f>
      </c>
      <c r="AA852" s="20">
        <v>46026</v>
      </c>
      <c r="AB852" s="20">
        <v>46026</v>
      </c>
      <c r="AC852" s="18">
        <f>IFERROR(_xlfn.XLOOKUP(F852,Assumptions!B:B,Assumptions!D:D),0)</f>
      </c>
      <c r="AD852" s="20">
        <f>AA852+AC852</f>
      </c>
      <c r="AE852" s="20">
        <f>AC852+AB852</f>
      </c>
      <c r="AF852" s="5" t="str">
        <v/>
      </c>
      <c r="AG852" s="18">
        <f>IFERROR(_xlfn.BETA.DIST(DATE(YEAR(AG$2),MONTH(AG$2),15),$AD$2,$AE$2,FALSE,DATE(YEAR($AD852),MONTH($AD852),1),DATE(YEAR($AE852),MONTH($AE852),28)),0)</f>
      </c>
      <c r="AH852" s="18">
        <f>IFERROR(_xlfn.BETA.DIST(DATE(YEAR(AH$2),MONTH(AH$2),15),$AD$2,$AE$2,FALSE,DATE(YEAR($AD852),MONTH($AD852),1),DATE(YEAR($AE852),MONTH($AE852),28)),0)</f>
      </c>
      <c r="AI852" s="18">
        <f>IFERROR(_xlfn.BETA.DIST(DATE(YEAR(AI$2),MONTH(AI$2),15),$AD$2,$AE$2,FALSE,DATE(YEAR($AD852),MONTH($AD852),1),DATE(YEAR($AE852),MONTH($AE852),28)),0)</f>
      </c>
      <c r="AJ852" s="18">
        <f>IFERROR(_xlfn.BETA.DIST(DATE(YEAR(AJ$2),MONTH(AJ$2),15),$AD$2,$AE$2,FALSE,DATE(YEAR($AD852),MONTH($AD852),1),DATE(YEAR($AE852),MONTH($AE852),28)),0)</f>
      </c>
      <c r="AK852" s="18">
        <f>IFERROR(_xlfn.BETA.DIST(DATE(YEAR(AK$2),MONTH(AK$2),15),$AD$2,$AE$2,FALSE,DATE(YEAR($AD852),MONTH($AD852),1),DATE(YEAR($AE852),MONTH($AE852),28)),0)</f>
      </c>
      <c r="AL852" s="18">
        <f>IFERROR(_xlfn.BETA.DIST(DATE(YEAR(AL$2),MONTH(AL$2),15),$AD$2,$AE$2,FALSE,DATE(YEAR($AD852),MONTH($AD852),1),DATE(YEAR($AE852),MONTH($AE852),28)),0)</f>
      </c>
      <c r="AM852" s="18">
        <f>IFERROR(_xlfn.BETA.DIST(DATE(YEAR(AM$2),MONTH(AM$2),15),$AD$2,$AE$2,FALSE,DATE(YEAR($AD852),MONTH($AD852),1),DATE(YEAR($AE852),MONTH($AE852),28)),0)</f>
      </c>
      <c r="AN852" s="18">
        <f>IFERROR(_xlfn.BETA.DIST(DATE(YEAR(AN$2),MONTH(AN$2),15),$AD$2,$AE$2,FALSE,DATE(YEAR($AD852),MONTH($AD852),1),DATE(YEAR($AE852),MONTH($AE852),28)),0)</f>
      </c>
      <c r="AO852" s="18">
        <f>IFERROR(_xlfn.BETA.DIST(DATE(YEAR(AO$2),MONTH(AO$2),15),$AD$2,$AE$2,FALSE,DATE(YEAR($AD852),MONTH($AD852),1),DATE(YEAR($AE852),MONTH($AE852),28)),0)</f>
      </c>
      <c r="AP852" s="18">
        <f>IFERROR(_xlfn.BETA.DIST(DATE(YEAR(AP$2),MONTH(AP$2),15),$AD$2,$AE$2,FALSE,DATE(YEAR($AD852),MONTH($AD852),1),DATE(YEAR($AE852),MONTH($AE852),28)),0)</f>
      </c>
      <c r="AQ852" s="18">
        <f>IFERROR(_xlfn.BETA.DIST(DATE(YEAR(AQ$2),MONTH(AQ$2),15),$AD$2,$AE$2,FALSE,DATE(YEAR($AD852),MONTH($AD852),1),DATE(YEAR($AE852),MONTH($AE852),28)),0)</f>
      </c>
      <c r="AR852" s="18">
        <f>IFERROR(_xlfn.BETA.DIST(DATE(YEAR(AR$2),MONTH(AR$2),15),$AD$2,$AE$2,FALSE,DATE(YEAR($AD852),MONTH($AD852),1),DATE(YEAR($AE852),MONTH($AE852),28)),0)</f>
      </c>
      <c r="AS852" s="18">
        <f>IFERROR(_xlfn.BETA.DIST(DATE(YEAR(AS$2),MONTH(AS$2),15),$AD$2,$AE$2,FALSE,DATE(YEAR($AD852),MONTH($AD852),1),DATE(YEAR($AE852),MONTH($AE852),28)),0)</f>
      </c>
      <c r="AT852" s="18">
        <f>IFERROR(_xlfn.BETA.DIST(DATE(YEAR(AT$2),MONTH(AT$2),15),$AD$2,$AE$2,FALSE,DATE(YEAR($AD852),MONTH($AD852),1),DATE(YEAR($AE852),MONTH($AE852),28)),0)</f>
      </c>
      <c r="AU852" s="18">
        <f>IFERROR(_xlfn.BETA.DIST(DATE(YEAR(AU$2),MONTH(AU$2),15),$AD$2,$AE$2,FALSE,DATE(YEAR($AD852),MONTH($AD852),1),DATE(YEAR($AE852),MONTH($AE852),28)),0)</f>
      </c>
      <c r="AV852" s="18">
        <f>SUM(AG852:AU852)</f>
      </c>
      <c r="AW852" s="18">
        <f>IF(J852&lt;&gt;0,J852,IF($AV852=0,0,AG852/$AV852*$Z852))</f>
      </c>
      <c r="AX852" s="18">
        <f>IF(K852&lt;&gt;0,K852,IF($AV852=0,0,AH852/$AV852*$Z852))</f>
      </c>
      <c r="AY852" s="18">
        <f>IF(L852&lt;&gt;0,L852,IF($AV852=0,0,AI852/$AV852*$Z852))</f>
      </c>
      <c r="AZ852" s="18">
        <f>IF(M852&lt;&gt;0,M852,IF($AV852=0,0,AJ852/$AV852*$Z852))</f>
      </c>
      <c r="BA852" s="18">
        <f>IF(N852&lt;&gt;0,N852,IF($AV852=0,0,AK852/$AV852*$Z852))</f>
      </c>
      <c r="BB852" s="18">
        <f>IF(O852&lt;&gt;0,O852,IF($AV852=0,0,AL852/$AV852*$Z852))</f>
      </c>
      <c r="BC852" s="18">
        <f>IF(P852&lt;&gt;0,P852,IF($AV852=0,0,AM852/$AV852*$Z852))</f>
      </c>
      <c r="BD852" s="18">
        <f>IF(Q852&lt;&gt;0,Q852,IF($AV852=0,0,AN852/$AV852*$Z852))</f>
      </c>
      <c r="BE852" s="18">
        <f>IF(R852&lt;&gt;0,R852,IF($AV852=0,0,AO852/$AV852*$Z852))</f>
      </c>
      <c r="BF852" s="18">
        <f>IF(S852&lt;&gt;0,S852,IF($AV852=0,0,AP852/$AV852*$Z852))</f>
      </c>
      <c r="BG852" s="18">
        <f>IF(T852&lt;&gt;0,T852,IF($AV852=0,0,AQ852/$AV852*$Z852))</f>
      </c>
      <c r="BH852" s="18">
        <f>IF(U852&lt;&gt;0,U852,IF($AV852=0,0,AR852/$AV852*$Z852))</f>
      </c>
      <c r="BI852" s="18">
        <f>IF(V852&lt;&gt;0,V852,IF($AV852=0,0,AS852/$AV852*$Z852))</f>
      </c>
      <c r="BJ852" s="18">
        <f>IF(W852&lt;&gt;0,W852,IF($AV852=0,0,AT852/$AV852*$Z852))</f>
      </c>
      <c r="BK852" s="18">
        <f>IF(X852&lt;&gt;0,X852,IF($AV852=0,0,AU852/$AV852*$Z852))</f>
      </c>
      <c r="BL852" s="18">
        <f>SUM(AW852:BK852)</f>
      </c>
      <c r="BM852" s="18">
        <f>I852-BL852</f>
      </c>
    </row>
    <row r="853" outlineLevel="4">
      <c r="A853" s="5" t="str">
        <v>16.4</v>
      </c>
      <c r="B853" s="5" t="str">
        <v/>
      </c>
      <c r="C853" s="5" t="str">
        <v/>
      </c>
      <c r="D853" s="5" t="str">
        <v/>
      </c>
      <c r="E853" s="19">
        <f>IFERROR(_xlfn.XLOOKUP(F853,Assumptions!B:B,Assumptions!C:C),0)</f>
      </c>
      <c r="F853" s="5" t="str">
        <v>Site Delivery USD</v>
      </c>
      <c r="G853" s="5" t="str">
        <v/>
      </c>
      <c r="H853" s="18">
        <f>G851*E853</f>
      </c>
      <c r="I853" s="18">
        <f>H853*(1-0)</f>
      </c>
      <c r="J853" s="18">
        <v>0</v>
      </c>
      <c r="K853" s="18">
        <v>0</v>
      </c>
      <c r="L853" s="18">
        <v>0</v>
      </c>
      <c r="M853" s="18">
        <v>0</v>
      </c>
      <c r="N853" s="18">
        <v>0</v>
      </c>
      <c r="O853" s="18">
        <v>0</v>
      </c>
      <c r="P853" s="18">
        <v>0</v>
      </c>
      <c r="Q853" s="18">
        <v>0</v>
      </c>
      <c r="R853" s="18">
        <v>0</v>
      </c>
      <c r="S853" s="18">
        <v>0</v>
      </c>
      <c r="T853" s="18">
        <v>0</v>
      </c>
      <c r="U853" s="18">
        <v>0</v>
      </c>
      <c r="V853" s="18">
        <v>0</v>
      </c>
      <c r="W853" s="18">
        <v>0</v>
      </c>
      <c r="X853" s="18">
        <v>0</v>
      </c>
      <c r="Y853" s="18">
        <f>SUM(J853:X853)</f>
      </c>
      <c r="Z853" s="18">
        <f>I853-Y853</f>
      </c>
      <c r="AA853" s="5" t="str">
        <v/>
      </c>
      <c r="AB853" s="5" t="str">
        <v/>
      </c>
      <c r="AC853" s="18">
        <f>IFERROR(_xlfn.XLOOKUP(F853,Assumptions!B:B,Assumptions!D:D),0)</f>
      </c>
      <c r="AD853" s="20">
        <f>AA853+AC853</f>
      </c>
      <c r="AE853" s="20">
        <f>AC853+AB853</f>
      </c>
      <c r="AF853" s="5" t="str">
        <v/>
      </c>
      <c r="AG853" s="18">
        <f>IFERROR(_xlfn.BETA.DIST(DATE(YEAR(AG$2),MONTH(AG$2),15),$AD$2,$AE$2,FALSE,DATE(YEAR($AD853),MONTH($AD853),1),DATE(YEAR($AE853),MONTH($AE853),28)),0)</f>
      </c>
      <c r="AH853" s="18">
        <f>IFERROR(_xlfn.BETA.DIST(DATE(YEAR(AH$2),MONTH(AH$2),15),$AD$2,$AE$2,FALSE,DATE(YEAR($AD853),MONTH($AD853),1),DATE(YEAR($AE853),MONTH($AE853),28)),0)</f>
      </c>
      <c r="AI853" s="18">
        <f>IFERROR(_xlfn.BETA.DIST(DATE(YEAR(AI$2),MONTH(AI$2),15),$AD$2,$AE$2,FALSE,DATE(YEAR($AD853),MONTH($AD853),1),DATE(YEAR($AE853),MONTH($AE853),28)),0)</f>
      </c>
      <c r="AJ853" s="18">
        <f>IFERROR(_xlfn.BETA.DIST(DATE(YEAR(AJ$2),MONTH(AJ$2),15),$AD$2,$AE$2,FALSE,DATE(YEAR($AD853),MONTH($AD853),1),DATE(YEAR($AE853),MONTH($AE853),28)),0)</f>
      </c>
      <c r="AK853" s="18">
        <f>IFERROR(_xlfn.BETA.DIST(DATE(YEAR(AK$2),MONTH(AK$2),15),$AD$2,$AE$2,FALSE,DATE(YEAR($AD853),MONTH($AD853),1),DATE(YEAR($AE853),MONTH($AE853),28)),0)</f>
      </c>
      <c r="AL853" s="18">
        <f>IFERROR(_xlfn.BETA.DIST(DATE(YEAR(AL$2),MONTH(AL$2),15),$AD$2,$AE$2,FALSE,DATE(YEAR($AD853),MONTH($AD853),1),DATE(YEAR($AE853),MONTH($AE853),28)),0)</f>
      </c>
      <c r="AM853" s="18">
        <f>IFERROR(_xlfn.BETA.DIST(DATE(YEAR(AM$2),MONTH(AM$2),15),$AD$2,$AE$2,FALSE,DATE(YEAR($AD853),MONTH($AD853),1),DATE(YEAR($AE853),MONTH($AE853),28)),0)</f>
      </c>
      <c r="AN853" s="18">
        <f>IFERROR(_xlfn.BETA.DIST(DATE(YEAR(AN$2),MONTH(AN$2),15),$AD$2,$AE$2,FALSE,DATE(YEAR($AD853),MONTH($AD853),1),DATE(YEAR($AE853),MONTH($AE853),28)),0)</f>
      </c>
      <c r="AO853" s="18">
        <f>IFERROR(_xlfn.BETA.DIST(DATE(YEAR(AO$2),MONTH(AO$2),15),$AD$2,$AE$2,FALSE,DATE(YEAR($AD853),MONTH($AD853),1),DATE(YEAR($AE853),MONTH($AE853),28)),0)</f>
      </c>
      <c r="AP853" s="18">
        <f>IFERROR(_xlfn.BETA.DIST(DATE(YEAR(AP$2),MONTH(AP$2),15),$AD$2,$AE$2,FALSE,DATE(YEAR($AD853),MONTH($AD853),1),DATE(YEAR($AE853),MONTH($AE853),28)),0)</f>
      </c>
      <c r="AQ853" s="18">
        <f>IFERROR(_xlfn.BETA.DIST(DATE(YEAR(AQ$2),MONTH(AQ$2),15),$AD$2,$AE$2,FALSE,DATE(YEAR($AD853),MONTH($AD853),1),DATE(YEAR($AE853),MONTH($AE853),28)),0)</f>
      </c>
      <c r="AR853" s="18">
        <f>IFERROR(_xlfn.BETA.DIST(DATE(YEAR(AR$2),MONTH(AR$2),15),$AD$2,$AE$2,FALSE,DATE(YEAR($AD853),MONTH($AD853),1),DATE(YEAR($AE853),MONTH($AE853),28)),0)</f>
      </c>
      <c r="AS853" s="18">
        <f>IFERROR(_xlfn.BETA.DIST(DATE(YEAR(AS$2),MONTH(AS$2),15),$AD$2,$AE$2,FALSE,DATE(YEAR($AD853),MONTH($AD853),1),DATE(YEAR($AE853),MONTH($AE853),28)),0)</f>
      </c>
      <c r="AT853" s="18">
        <f>IFERROR(_xlfn.BETA.DIST(DATE(YEAR(AT$2),MONTH(AT$2),15),$AD$2,$AE$2,FALSE,DATE(YEAR($AD853),MONTH($AD853),1),DATE(YEAR($AE853),MONTH($AE853),28)),0)</f>
      </c>
      <c r="AU853" s="18">
        <f>IFERROR(_xlfn.BETA.DIST(DATE(YEAR(AU$2),MONTH(AU$2),15),$AD$2,$AE$2,FALSE,DATE(YEAR($AD853),MONTH($AD853),1),DATE(YEAR($AE853),MONTH($AE853),28)),0)</f>
      </c>
      <c r="AV853" s="18">
        <f>SUM(AG853:AU853)</f>
      </c>
      <c r="AW853" s="18">
        <f>IF(J853&lt;&gt;0,J853,IF($AV853=0,0,AG853/$AV853*$Z853))</f>
      </c>
      <c r="AX853" s="18">
        <f>IF(K853&lt;&gt;0,K853,IF($AV853=0,0,AH853/$AV853*$Z853))</f>
      </c>
      <c r="AY853" s="18">
        <f>IF(L853&lt;&gt;0,L853,IF($AV853=0,0,AI853/$AV853*$Z853))</f>
      </c>
      <c r="AZ853" s="18">
        <f>IF(M853&lt;&gt;0,M853,IF($AV853=0,0,AJ853/$AV853*$Z853))</f>
      </c>
      <c r="BA853" s="18">
        <f>IF(N853&lt;&gt;0,N853,IF($AV853=0,0,AK853/$AV853*$Z853))</f>
      </c>
      <c r="BB853" s="18">
        <f>IF(O853&lt;&gt;0,O853,IF($AV853=0,0,AL853/$AV853*$Z853))</f>
      </c>
      <c r="BC853" s="18">
        <f>IF(P853&lt;&gt;0,P853,IF($AV853=0,0,AM853/$AV853*$Z853))</f>
      </c>
      <c r="BD853" s="18">
        <f>IF(Q853&lt;&gt;0,Q853,IF($AV853=0,0,AN853/$AV853*$Z853))</f>
      </c>
      <c r="BE853" s="18">
        <f>IF(R853&lt;&gt;0,R853,IF($AV853=0,0,AO853/$AV853*$Z853))</f>
      </c>
      <c r="BF853" s="18">
        <f>IF(S853&lt;&gt;0,S853,IF($AV853=0,0,AP853/$AV853*$Z853))</f>
      </c>
      <c r="BG853" s="18">
        <f>IF(T853&lt;&gt;0,T853,IF($AV853=0,0,AQ853/$AV853*$Z853))</f>
      </c>
      <c r="BH853" s="18">
        <f>IF(U853&lt;&gt;0,U853,IF($AV853=0,0,AR853/$AV853*$Z853))</f>
      </c>
      <c r="BI853" s="18">
        <f>IF(V853&lt;&gt;0,V853,IF($AV853=0,0,AS853/$AV853*$Z853))</f>
      </c>
      <c r="BJ853" s="18">
        <f>IF(W853&lt;&gt;0,W853,IF($AV853=0,0,AT853/$AV853*$Z853))</f>
      </c>
      <c r="BK853" s="18">
        <f>IF(X853&lt;&gt;0,X853,IF($AV853=0,0,AU853/$AV853*$Z853))</f>
      </c>
      <c r="BL853" s="18">
        <f>SUM(AW853:BK853)</f>
      </c>
      <c r="BM853" s="18">
        <f>I853-BL853</f>
      </c>
    </row>
    <row r="854" outlineLevel="4">
      <c r="A854" s="5" t="str">
        <v>16.4</v>
      </c>
      <c r="B854" s="5" t="str">
        <v/>
      </c>
      <c r="C854" s="5" t="str">
        <v>BSKDGNGENGR07</v>
      </c>
      <c r="D854" s="5" t="str">
        <v>BSKDGNGENGR07</v>
      </c>
      <c r="E854" s="19">
        <f>IFERROR(_xlfn.XLOOKUP(F854,Assumptions!B:B,Assumptions!C:C),0)</f>
      </c>
      <c r="F854" s="5" t="str">
        <v>Retention</v>
      </c>
      <c r="G854" s="5" t="str">
        <v/>
      </c>
      <c r="H854" s="18">
        <f>G851*E854</f>
      </c>
      <c r="I854" s="18">
        <f>H854*(1-0)</f>
      </c>
      <c r="J854" s="18">
        <v>0</v>
      </c>
      <c r="K854" s="18">
        <v>0</v>
      </c>
      <c r="L854" s="18">
        <v>0</v>
      </c>
      <c r="M854" s="18">
        <v>0</v>
      </c>
      <c r="N854" s="18">
        <v>0</v>
      </c>
      <c r="O854" s="18">
        <v>0</v>
      </c>
      <c r="P854" s="18">
        <v>0</v>
      </c>
      <c r="Q854" s="18">
        <v>0</v>
      </c>
      <c r="R854" s="18">
        <v>0</v>
      </c>
      <c r="S854" s="18">
        <v>0</v>
      </c>
      <c r="T854" s="18">
        <v>0</v>
      </c>
      <c r="U854" s="18">
        <v>0</v>
      </c>
      <c r="V854" s="18">
        <v>0</v>
      </c>
      <c r="W854" s="18">
        <v>0</v>
      </c>
      <c r="X854" s="18">
        <v>0</v>
      </c>
      <c r="Y854" s="18">
        <f>SUM(J854:X854)</f>
      </c>
      <c r="Z854" s="18">
        <f>I854-Y854</f>
      </c>
      <c r="AA854" s="20">
        <v>46483</v>
      </c>
      <c r="AB854" s="20">
        <v>46483</v>
      </c>
      <c r="AC854" s="18">
        <f>IFERROR(_xlfn.XLOOKUP(F854,Assumptions!B:B,Assumptions!D:D),0)</f>
      </c>
      <c r="AD854" s="20">
        <f>AA854+AC854</f>
      </c>
      <c r="AE854" s="20">
        <f>AC854+AB854</f>
      </c>
      <c r="AF854" s="5" t="str">
        <v/>
      </c>
      <c r="AG854" s="18">
        <f>IFERROR(_xlfn.BETA.DIST(DATE(YEAR(AG$2),MONTH(AG$2),15),$AD$2,$AE$2,FALSE,DATE(YEAR($AD854),MONTH($AD854),1),DATE(YEAR($AE854),MONTH($AE854),28)),0)</f>
      </c>
      <c r="AH854" s="18">
        <f>IFERROR(_xlfn.BETA.DIST(DATE(YEAR(AH$2),MONTH(AH$2),15),$AD$2,$AE$2,FALSE,DATE(YEAR($AD854),MONTH($AD854),1),DATE(YEAR($AE854),MONTH($AE854),28)),0)</f>
      </c>
      <c r="AI854" s="18">
        <f>IFERROR(_xlfn.BETA.DIST(DATE(YEAR(AI$2),MONTH(AI$2),15),$AD$2,$AE$2,FALSE,DATE(YEAR($AD854),MONTH($AD854),1),DATE(YEAR($AE854),MONTH($AE854),28)),0)</f>
      </c>
      <c r="AJ854" s="18">
        <f>IFERROR(_xlfn.BETA.DIST(DATE(YEAR(AJ$2),MONTH(AJ$2),15),$AD$2,$AE$2,FALSE,DATE(YEAR($AD854),MONTH($AD854),1),DATE(YEAR($AE854),MONTH($AE854),28)),0)</f>
      </c>
      <c r="AK854" s="18">
        <f>IFERROR(_xlfn.BETA.DIST(DATE(YEAR(AK$2),MONTH(AK$2),15),$AD$2,$AE$2,FALSE,DATE(YEAR($AD854),MONTH($AD854),1),DATE(YEAR($AE854),MONTH($AE854),28)),0)</f>
      </c>
      <c r="AL854" s="18">
        <f>IFERROR(_xlfn.BETA.DIST(DATE(YEAR(AL$2),MONTH(AL$2),15),$AD$2,$AE$2,FALSE,DATE(YEAR($AD854),MONTH($AD854),1),DATE(YEAR($AE854),MONTH($AE854),28)),0)</f>
      </c>
      <c r="AM854" s="18">
        <f>IFERROR(_xlfn.BETA.DIST(DATE(YEAR(AM$2),MONTH(AM$2),15),$AD$2,$AE$2,FALSE,DATE(YEAR($AD854),MONTH($AD854),1),DATE(YEAR($AE854),MONTH($AE854),28)),0)</f>
      </c>
      <c r="AN854" s="18">
        <f>IFERROR(_xlfn.BETA.DIST(DATE(YEAR(AN$2),MONTH(AN$2),15),$AD$2,$AE$2,FALSE,DATE(YEAR($AD854),MONTH($AD854),1),DATE(YEAR($AE854),MONTH($AE854),28)),0)</f>
      </c>
      <c r="AO854" s="18">
        <f>IFERROR(_xlfn.BETA.DIST(DATE(YEAR(AO$2),MONTH(AO$2),15),$AD$2,$AE$2,FALSE,DATE(YEAR($AD854),MONTH($AD854),1),DATE(YEAR($AE854),MONTH($AE854),28)),0)</f>
      </c>
      <c r="AP854" s="18">
        <f>IFERROR(_xlfn.BETA.DIST(DATE(YEAR(AP$2),MONTH(AP$2),15),$AD$2,$AE$2,FALSE,DATE(YEAR($AD854),MONTH($AD854),1),DATE(YEAR($AE854),MONTH($AE854),28)),0)</f>
      </c>
      <c r="AQ854" s="18">
        <f>IFERROR(_xlfn.BETA.DIST(DATE(YEAR(AQ$2),MONTH(AQ$2),15),$AD$2,$AE$2,FALSE,DATE(YEAR($AD854),MONTH($AD854),1),DATE(YEAR($AE854),MONTH($AE854),28)),0)</f>
      </c>
      <c r="AR854" s="18">
        <f>IFERROR(_xlfn.BETA.DIST(DATE(YEAR(AR$2),MONTH(AR$2),15),$AD$2,$AE$2,FALSE,DATE(YEAR($AD854),MONTH($AD854),1),DATE(YEAR($AE854),MONTH($AE854),28)),0)</f>
      </c>
      <c r="AS854" s="18">
        <f>IFERROR(_xlfn.BETA.DIST(DATE(YEAR(AS$2),MONTH(AS$2),15),$AD$2,$AE$2,FALSE,DATE(YEAR($AD854),MONTH($AD854),1),DATE(YEAR($AE854),MONTH($AE854),28)),0)</f>
      </c>
      <c r="AT854" s="18">
        <f>IFERROR(_xlfn.BETA.DIST(DATE(YEAR(AT$2),MONTH(AT$2),15),$AD$2,$AE$2,FALSE,DATE(YEAR($AD854),MONTH($AD854),1),DATE(YEAR($AE854),MONTH($AE854),28)),0)</f>
      </c>
      <c r="AU854" s="18">
        <f>IFERROR(_xlfn.BETA.DIST(DATE(YEAR(AU$2),MONTH(AU$2),15),$AD$2,$AE$2,FALSE,DATE(YEAR($AD854),MONTH($AD854),1),DATE(YEAR($AE854),MONTH($AE854),28)),0)</f>
      </c>
      <c r="AV854" s="18">
        <f>SUM(AG854:AU854)</f>
      </c>
      <c r="AW854" s="18">
        <f>IF(J854&lt;&gt;0,J854,IF($AV854=0,0,AG854/$AV854*$Z854))</f>
      </c>
      <c r="AX854" s="18">
        <f>IF(K854&lt;&gt;0,K854,IF($AV854=0,0,AH854/$AV854*$Z854))</f>
      </c>
      <c r="AY854" s="18">
        <f>IF(L854&lt;&gt;0,L854,IF($AV854=0,0,AI854/$AV854*$Z854))</f>
      </c>
      <c r="AZ854" s="18">
        <f>IF(M854&lt;&gt;0,M854,IF($AV854=0,0,AJ854/$AV854*$Z854))</f>
      </c>
      <c r="BA854" s="18">
        <f>IF(N854&lt;&gt;0,N854,IF($AV854=0,0,AK854/$AV854*$Z854))</f>
      </c>
      <c r="BB854" s="18">
        <f>IF(O854&lt;&gt;0,O854,IF($AV854=0,0,AL854/$AV854*$Z854))</f>
      </c>
      <c r="BC854" s="18">
        <f>IF(P854&lt;&gt;0,P854,IF($AV854=0,0,AM854/$AV854*$Z854))</f>
      </c>
      <c r="BD854" s="18">
        <f>IF(Q854&lt;&gt;0,Q854,IF($AV854=0,0,AN854/$AV854*$Z854))</f>
      </c>
      <c r="BE854" s="18">
        <f>IF(R854&lt;&gt;0,R854,IF($AV854=0,0,AO854/$AV854*$Z854))</f>
      </c>
      <c r="BF854" s="18">
        <f>IF(S854&lt;&gt;0,S854,IF($AV854=0,0,AP854/$AV854*$Z854))</f>
      </c>
      <c r="BG854" s="18">
        <f>IF(T854&lt;&gt;0,T854,IF($AV854=0,0,AQ854/$AV854*$Z854))</f>
      </c>
      <c r="BH854" s="18">
        <f>IF(U854&lt;&gt;0,U854,IF($AV854=0,0,AR854/$AV854*$Z854))</f>
      </c>
      <c r="BI854" s="18">
        <f>IF(V854&lt;&gt;0,V854,IF($AV854=0,0,AS854/$AV854*$Z854))</f>
      </c>
      <c r="BJ854" s="18">
        <f>IF(W854&lt;&gt;0,W854,IF($AV854=0,0,AT854/$AV854*$Z854))</f>
      </c>
      <c r="BK854" s="18">
        <f>IF(X854&lt;&gt;0,X854,IF($AV854=0,0,AU854/$AV854*$Z854))</f>
      </c>
      <c r="BL854" s="18">
        <f>SUM(AW854:BK854)</f>
      </c>
      <c r="BM854" s="18">
        <f>I854-BL854</f>
      </c>
    </row>
    <row r="855" outlineLevel="3">
      <c r="A855" s="17" t="str">
        <v>16.5</v>
      </c>
      <c r="B855" s="17" t="str">
        <v/>
      </c>
      <c r="C855" s="17" t="str">
        <v/>
      </c>
      <c r="D855" s="17" t="str">
        <v/>
      </c>
      <c r="E855" s="17" t="str">
        <v>16.5</v>
      </c>
      <c r="F855" s="17" t="str">
        <v>Dew point measuring device.</v>
      </c>
      <c r="G855" s="17">
        <v>4986.28</v>
      </c>
      <c r="H855" s="17" t="str">
        <v/>
      </c>
      <c r="I855" s="17" t="str">
        <v/>
      </c>
      <c r="J855" s="17" t="str">
        <v/>
      </c>
      <c r="K855" s="17" t="str">
        <v/>
      </c>
      <c r="L855" s="17" t="str">
        <v/>
      </c>
      <c r="M855" s="17" t="str">
        <v/>
      </c>
      <c r="N855" s="17" t="str">
        <v/>
      </c>
      <c r="O855" s="17" t="str">
        <v/>
      </c>
      <c r="P855" s="17" t="str">
        <v/>
      </c>
      <c r="Q855" s="17" t="str">
        <v/>
      </c>
      <c r="R855" s="17" t="str">
        <v/>
      </c>
      <c r="S855" s="17" t="str">
        <v/>
      </c>
      <c r="T855" s="17" t="str">
        <v/>
      </c>
      <c r="U855" s="17" t="str">
        <v/>
      </c>
      <c r="V855" s="17" t="str">
        <v/>
      </c>
      <c r="W855" s="17" t="str">
        <v/>
      </c>
      <c r="X855" s="17" t="str">
        <v/>
      </c>
      <c r="Y855" s="17" t="str">
        <v/>
      </c>
      <c r="Z855" s="17" t="str">
        <v/>
      </c>
      <c r="AA855" s="17" t="str">
        <v/>
      </c>
      <c r="AB855" s="17" t="str">
        <v/>
      </c>
      <c r="AC855" s="17" t="str">
        <v/>
      </c>
      <c r="AD855" s="17" t="str">
        <v/>
      </c>
      <c r="AE855" s="17" t="str">
        <v/>
      </c>
      <c r="AF855" s="5" t="str">
        <v/>
      </c>
      <c r="AG855" s="18">
        <f>IFERROR(_xlfn.BETA.DIST(DATE(YEAR(AG$2),MONTH(AG$2),15),$AD$2,$AE$2,FALSE,DATE(YEAR($AD855),MONTH($AD855),1),DATE(YEAR($AE855),MONTH($AE855),28)),0)</f>
      </c>
      <c r="AH855" s="18">
        <f>IFERROR(_xlfn.BETA.DIST(DATE(YEAR(AH$2),MONTH(AH$2),15),$AD$2,$AE$2,FALSE,DATE(YEAR($AD855),MONTH($AD855),1),DATE(YEAR($AE855),MONTH($AE855),28)),0)</f>
      </c>
      <c r="AI855" s="18">
        <f>IFERROR(_xlfn.BETA.DIST(DATE(YEAR(AI$2),MONTH(AI$2),15),$AD$2,$AE$2,FALSE,DATE(YEAR($AD855),MONTH($AD855),1),DATE(YEAR($AE855),MONTH($AE855),28)),0)</f>
      </c>
      <c r="AJ855" s="18">
        <f>IFERROR(_xlfn.BETA.DIST(DATE(YEAR(AJ$2),MONTH(AJ$2),15),$AD$2,$AE$2,FALSE,DATE(YEAR($AD855),MONTH($AD855),1),DATE(YEAR($AE855),MONTH($AE855),28)),0)</f>
      </c>
      <c r="AK855" s="18">
        <f>IFERROR(_xlfn.BETA.DIST(DATE(YEAR(AK$2),MONTH(AK$2),15),$AD$2,$AE$2,FALSE,DATE(YEAR($AD855),MONTH($AD855),1),DATE(YEAR($AE855),MONTH($AE855),28)),0)</f>
      </c>
      <c r="AL855" s="18">
        <f>IFERROR(_xlfn.BETA.DIST(DATE(YEAR(AL$2),MONTH(AL$2),15),$AD$2,$AE$2,FALSE,DATE(YEAR($AD855),MONTH($AD855),1),DATE(YEAR($AE855),MONTH($AE855),28)),0)</f>
      </c>
      <c r="AM855" s="18">
        <f>IFERROR(_xlfn.BETA.DIST(DATE(YEAR(AM$2),MONTH(AM$2),15),$AD$2,$AE$2,FALSE,DATE(YEAR($AD855),MONTH($AD855),1),DATE(YEAR($AE855),MONTH($AE855),28)),0)</f>
      </c>
      <c r="AN855" s="18">
        <f>IFERROR(_xlfn.BETA.DIST(DATE(YEAR(AN$2),MONTH(AN$2),15),$AD$2,$AE$2,FALSE,DATE(YEAR($AD855),MONTH($AD855),1),DATE(YEAR($AE855),MONTH($AE855),28)),0)</f>
      </c>
      <c r="AO855" s="18">
        <f>IFERROR(_xlfn.BETA.DIST(DATE(YEAR(AO$2),MONTH(AO$2),15),$AD$2,$AE$2,FALSE,DATE(YEAR($AD855),MONTH($AD855),1),DATE(YEAR($AE855),MONTH($AE855),28)),0)</f>
      </c>
      <c r="AP855" s="18">
        <f>IFERROR(_xlfn.BETA.DIST(DATE(YEAR(AP$2),MONTH(AP$2),15),$AD$2,$AE$2,FALSE,DATE(YEAR($AD855),MONTH($AD855),1),DATE(YEAR($AE855),MONTH($AE855),28)),0)</f>
      </c>
      <c r="AQ855" s="18">
        <f>IFERROR(_xlfn.BETA.DIST(DATE(YEAR(AQ$2),MONTH(AQ$2),15),$AD$2,$AE$2,FALSE,DATE(YEAR($AD855),MONTH($AD855),1),DATE(YEAR($AE855),MONTH($AE855),28)),0)</f>
      </c>
      <c r="AR855" s="18">
        <f>IFERROR(_xlfn.BETA.DIST(DATE(YEAR(AR$2),MONTH(AR$2),15),$AD$2,$AE$2,FALSE,DATE(YEAR($AD855),MONTH($AD855),1),DATE(YEAR($AE855),MONTH($AE855),28)),0)</f>
      </c>
      <c r="AS855" s="18">
        <f>IFERROR(_xlfn.BETA.DIST(DATE(YEAR(AS$2),MONTH(AS$2),15),$AD$2,$AE$2,FALSE,DATE(YEAR($AD855),MONTH($AD855),1),DATE(YEAR($AE855),MONTH($AE855),28)),0)</f>
      </c>
      <c r="AT855" s="18">
        <f>IFERROR(_xlfn.BETA.DIST(DATE(YEAR(AT$2),MONTH(AT$2),15),$AD$2,$AE$2,FALSE,DATE(YEAR($AD855),MONTH($AD855),1),DATE(YEAR($AE855),MONTH($AE855),28)),0)</f>
      </c>
      <c r="AU855" s="18">
        <f>IFERROR(_xlfn.BETA.DIST(DATE(YEAR(AU$2),MONTH(AU$2),15),$AD$2,$AE$2,FALSE,DATE(YEAR($AD855),MONTH($AD855),1),DATE(YEAR($AE855),MONTH($AE855),28)),0)</f>
      </c>
      <c r="AV855" s="18">
        <f>SUM(AG855:AU855)</f>
      </c>
      <c r="AW855" s="18">
        <f>IF(J855&lt;&gt;0,J855,IF($AV855=0,0,AG855/$AV855*$Z855))</f>
      </c>
      <c r="AX855" s="18">
        <f>IF(K855&lt;&gt;0,K855,IF($AV855=0,0,AH855/$AV855*$Z855))</f>
      </c>
      <c r="AY855" s="18">
        <f>IF(L855&lt;&gt;0,L855,IF($AV855=0,0,AI855/$AV855*$Z855))</f>
      </c>
      <c r="AZ855" s="18">
        <f>IF(M855&lt;&gt;0,M855,IF($AV855=0,0,AJ855/$AV855*$Z855))</f>
      </c>
      <c r="BA855" s="18">
        <f>IF(N855&lt;&gt;0,N855,IF($AV855=0,0,AK855/$AV855*$Z855))</f>
      </c>
      <c r="BB855" s="18">
        <f>IF(O855&lt;&gt;0,O855,IF($AV855=0,0,AL855/$AV855*$Z855))</f>
      </c>
      <c r="BC855" s="18">
        <f>IF(P855&lt;&gt;0,P855,IF($AV855=0,0,AM855/$AV855*$Z855))</f>
      </c>
      <c r="BD855" s="18">
        <f>IF(Q855&lt;&gt;0,Q855,IF($AV855=0,0,AN855/$AV855*$Z855))</f>
      </c>
      <c r="BE855" s="18">
        <f>IF(R855&lt;&gt;0,R855,IF($AV855=0,0,AO855/$AV855*$Z855))</f>
      </c>
      <c r="BF855" s="18">
        <f>IF(S855&lt;&gt;0,S855,IF($AV855=0,0,AP855/$AV855*$Z855))</f>
      </c>
      <c r="BG855" s="18">
        <f>IF(T855&lt;&gt;0,T855,IF($AV855=0,0,AQ855/$AV855*$Z855))</f>
      </c>
      <c r="BH855" s="18">
        <f>IF(U855&lt;&gt;0,U855,IF($AV855=0,0,AR855/$AV855*$Z855))</f>
      </c>
      <c r="BI855" s="18">
        <f>IF(V855&lt;&gt;0,V855,IF($AV855=0,0,AS855/$AV855*$Z855))</f>
      </c>
      <c r="BJ855" s="18">
        <f>IF(W855&lt;&gt;0,W855,IF($AV855=0,0,AT855/$AV855*$Z855))</f>
      </c>
      <c r="BK855" s="18">
        <f>IF(X855&lt;&gt;0,X855,IF($AV855=0,0,AU855/$AV855*$Z855))</f>
      </c>
      <c r="BL855" s="18">
        <f>SUM(AW855:BK855)</f>
      </c>
      <c r="BM855" s="17" t="str">
        <v/>
      </c>
    </row>
    <row r="856" outlineLevel="4">
      <c r="A856" s="5" t="str">
        <v>16.5</v>
      </c>
      <c r="B856" s="5" t="str">
        <v/>
      </c>
      <c r="C856" s="5" t="str">
        <v>BSKDGNGENGR05</v>
      </c>
      <c r="D856" s="5" t="str">
        <v>BSKDGNGENGR05</v>
      </c>
      <c r="E856" s="19">
        <f>IFERROR(_xlfn.XLOOKUP(F856,Assumptions!B:B,Assumptions!C:C),0)</f>
      </c>
      <c r="F856" s="5" t="str">
        <v>Advanced Payment</v>
      </c>
      <c r="G856" s="5" t="str">
        <v/>
      </c>
      <c r="H856" s="18">
        <f>G855*E856</f>
      </c>
      <c r="I856" s="18">
        <f>H856*(1-0)</f>
      </c>
      <c r="J856" s="18">
        <v>0</v>
      </c>
      <c r="K856" s="18">
        <v>0</v>
      </c>
      <c r="L856" s="18">
        <v>0</v>
      </c>
      <c r="M856" s="18">
        <v>0</v>
      </c>
      <c r="N856" s="18">
        <v>0</v>
      </c>
      <c r="O856" s="18">
        <v>0</v>
      </c>
      <c r="P856" s="18">
        <v>0</v>
      </c>
      <c r="Q856" s="18">
        <v>0</v>
      </c>
      <c r="R856" s="18">
        <v>0</v>
      </c>
      <c r="S856" s="18">
        <v>0</v>
      </c>
      <c r="T856" s="18">
        <v>0</v>
      </c>
      <c r="U856" s="18">
        <v>0</v>
      </c>
      <c r="V856" s="18">
        <v>0</v>
      </c>
      <c r="W856" s="18">
        <v>0</v>
      </c>
      <c r="X856" s="18">
        <v>0</v>
      </c>
      <c r="Y856" s="18">
        <f>SUM(J856:X856)</f>
      </c>
      <c r="Z856" s="18">
        <f>I856-Y856</f>
      </c>
      <c r="AA856" s="20">
        <v>46026</v>
      </c>
      <c r="AB856" s="20">
        <v>46026</v>
      </c>
      <c r="AC856" s="18">
        <f>IFERROR(_xlfn.XLOOKUP(F856,Assumptions!B:B,Assumptions!D:D),0)</f>
      </c>
      <c r="AD856" s="20">
        <f>AA856+AC856</f>
      </c>
      <c r="AE856" s="20">
        <f>AC856+AB856</f>
      </c>
      <c r="AF856" s="5" t="str">
        <v/>
      </c>
      <c r="AG856" s="18">
        <f>IFERROR(_xlfn.BETA.DIST(DATE(YEAR(AG$2),MONTH(AG$2),15),$AD$2,$AE$2,FALSE,DATE(YEAR($AD856),MONTH($AD856),1),DATE(YEAR($AE856),MONTH($AE856),28)),0)</f>
      </c>
      <c r="AH856" s="18">
        <f>IFERROR(_xlfn.BETA.DIST(DATE(YEAR(AH$2),MONTH(AH$2),15),$AD$2,$AE$2,FALSE,DATE(YEAR($AD856),MONTH($AD856),1),DATE(YEAR($AE856),MONTH($AE856),28)),0)</f>
      </c>
      <c r="AI856" s="18">
        <f>IFERROR(_xlfn.BETA.DIST(DATE(YEAR(AI$2),MONTH(AI$2),15),$AD$2,$AE$2,FALSE,DATE(YEAR($AD856),MONTH($AD856),1),DATE(YEAR($AE856),MONTH($AE856),28)),0)</f>
      </c>
      <c r="AJ856" s="18">
        <f>IFERROR(_xlfn.BETA.DIST(DATE(YEAR(AJ$2),MONTH(AJ$2),15),$AD$2,$AE$2,FALSE,DATE(YEAR($AD856),MONTH($AD856),1),DATE(YEAR($AE856),MONTH($AE856),28)),0)</f>
      </c>
      <c r="AK856" s="18">
        <f>IFERROR(_xlfn.BETA.DIST(DATE(YEAR(AK$2),MONTH(AK$2),15),$AD$2,$AE$2,FALSE,DATE(YEAR($AD856),MONTH($AD856),1),DATE(YEAR($AE856),MONTH($AE856),28)),0)</f>
      </c>
      <c r="AL856" s="18">
        <f>IFERROR(_xlfn.BETA.DIST(DATE(YEAR(AL$2),MONTH(AL$2),15),$AD$2,$AE$2,FALSE,DATE(YEAR($AD856),MONTH($AD856),1),DATE(YEAR($AE856),MONTH($AE856),28)),0)</f>
      </c>
      <c r="AM856" s="18">
        <f>IFERROR(_xlfn.BETA.DIST(DATE(YEAR(AM$2),MONTH(AM$2),15),$AD$2,$AE$2,FALSE,DATE(YEAR($AD856),MONTH($AD856),1),DATE(YEAR($AE856),MONTH($AE856),28)),0)</f>
      </c>
      <c r="AN856" s="18">
        <f>IFERROR(_xlfn.BETA.DIST(DATE(YEAR(AN$2),MONTH(AN$2),15),$AD$2,$AE$2,FALSE,DATE(YEAR($AD856),MONTH($AD856),1),DATE(YEAR($AE856),MONTH($AE856),28)),0)</f>
      </c>
      <c r="AO856" s="18">
        <f>IFERROR(_xlfn.BETA.DIST(DATE(YEAR(AO$2),MONTH(AO$2),15),$AD$2,$AE$2,FALSE,DATE(YEAR($AD856),MONTH($AD856),1),DATE(YEAR($AE856),MONTH($AE856),28)),0)</f>
      </c>
      <c r="AP856" s="18">
        <f>IFERROR(_xlfn.BETA.DIST(DATE(YEAR(AP$2),MONTH(AP$2),15),$AD$2,$AE$2,FALSE,DATE(YEAR($AD856),MONTH($AD856),1),DATE(YEAR($AE856),MONTH($AE856),28)),0)</f>
      </c>
      <c r="AQ856" s="18">
        <f>IFERROR(_xlfn.BETA.DIST(DATE(YEAR(AQ$2),MONTH(AQ$2),15),$AD$2,$AE$2,FALSE,DATE(YEAR($AD856),MONTH($AD856),1),DATE(YEAR($AE856),MONTH($AE856),28)),0)</f>
      </c>
      <c r="AR856" s="18">
        <f>IFERROR(_xlfn.BETA.DIST(DATE(YEAR(AR$2),MONTH(AR$2),15),$AD$2,$AE$2,FALSE,DATE(YEAR($AD856),MONTH($AD856),1),DATE(YEAR($AE856),MONTH($AE856),28)),0)</f>
      </c>
      <c r="AS856" s="18">
        <f>IFERROR(_xlfn.BETA.DIST(DATE(YEAR(AS$2),MONTH(AS$2),15),$AD$2,$AE$2,FALSE,DATE(YEAR($AD856),MONTH($AD856),1),DATE(YEAR($AE856),MONTH($AE856),28)),0)</f>
      </c>
      <c r="AT856" s="18">
        <f>IFERROR(_xlfn.BETA.DIST(DATE(YEAR(AT$2),MONTH(AT$2),15),$AD$2,$AE$2,FALSE,DATE(YEAR($AD856),MONTH($AD856),1),DATE(YEAR($AE856),MONTH($AE856),28)),0)</f>
      </c>
      <c r="AU856" s="18">
        <f>IFERROR(_xlfn.BETA.DIST(DATE(YEAR(AU$2),MONTH(AU$2),15),$AD$2,$AE$2,FALSE,DATE(YEAR($AD856),MONTH($AD856),1),DATE(YEAR($AE856),MONTH($AE856),28)),0)</f>
      </c>
      <c r="AV856" s="18">
        <f>SUM(AG856:AU856)</f>
      </c>
      <c r="AW856" s="18">
        <f>IF(J856&lt;&gt;0,J856,IF($AV856=0,0,AG856/$AV856*$Z856))</f>
      </c>
      <c r="AX856" s="18">
        <f>IF(K856&lt;&gt;0,K856,IF($AV856=0,0,AH856/$AV856*$Z856))</f>
      </c>
      <c r="AY856" s="18">
        <f>IF(L856&lt;&gt;0,L856,IF($AV856=0,0,AI856/$AV856*$Z856))</f>
      </c>
      <c r="AZ856" s="18">
        <f>IF(M856&lt;&gt;0,M856,IF($AV856=0,0,AJ856/$AV856*$Z856))</f>
      </c>
      <c r="BA856" s="18">
        <f>IF(N856&lt;&gt;0,N856,IF($AV856=0,0,AK856/$AV856*$Z856))</f>
      </c>
      <c r="BB856" s="18">
        <f>IF(O856&lt;&gt;0,O856,IF($AV856=0,0,AL856/$AV856*$Z856))</f>
      </c>
      <c r="BC856" s="18">
        <f>IF(P856&lt;&gt;0,P856,IF($AV856=0,0,AM856/$AV856*$Z856))</f>
      </c>
      <c r="BD856" s="18">
        <f>IF(Q856&lt;&gt;0,Q856,IF($AV856=0,0,AN856/$AV856*$Z856))</f>
      </c>
      <c r="BE856" s="18">
        <f>IF(R856&lt;&gt;0,R856,IF($AV856=0,0,AO856/$AV856*$Z856))</f>
      </c>
      <c r="BF856" s="18">
        <f>IF(S856&lt;&gt;0,S856,IF($AV856=0,0,AP856/$AV856*$Z856))</f>
      </c>
      <c r="BG856" s="18">
        <f>IF(T856&lt;&gt;0,T856,IF($AV856=0,0,AQ856/$AV856*$Z856))</f>
      </c>
      <c r="BH856" s="18">
        <f>IF(U856&lt;&gt;0,U856,IF($AV856=0,0,AR856/$AV856*$Z856))</f>
      </c>
      <c r="BI856" s="18">
        <f>IF(V856&lt;&gt;0,V856,IF($AV856=0,0,AS856/$AV856*$Z856))</f>
      </c>
      <c r="BJ856" s="18">
        <f>IF(W856&lt;&gt;0,W856,IF($AV856=0,0,AT856/$AV856*$Z856))</f>
      </c>
      <c r="BK856" s="18">
        <f>IF(X856&lt;&gt;0,X856,IF($AV856=0,0,AU856/$AV856*$Z856))</f>
      </c>
      <c r="BL856" s="18">
        <f>SUM(AW856:BK856)</f>
      </c>
      <c r="BM856" s="18">
        <f>I856-BL856</f>
      </c>
    </row>
    <row r="857" outlineLevel="4">
      <c r="A857" s="5" t="str">
        <v>16.5</v>
      </c>
      <c r="B857" s="5" t="str">
        <v/>
      </c>
      <c r="C857" s="5" t="str">
        <v/>
      </c>
      <c r="D857" s="5" t="str">
        <v/>
      </c>
      <c r="E857" s="19">
        <f>IFERROR(_xlfn.XLOOKUP(F857,Assumptions!B:B,Assumptions!C:C),0)</f>
      </c>
      <c r="F857" s="5" t="str">
        <v>Site Delivery USD</v>
      </c>
      <c r="G857" s="5" t="str">
        <v/>
      </c>
      <c r="H857" s="18">
        <f>G855*E857</f>
      </c>
      <c r="I857" s="18">
        <f>H857*(1-0)</f>
      </c>
      <c r="J857" s="18">
        <v>0</v>
      </c>
      <c r="K857" s="18">
        <v>0</v>
      </c>
      <c r="L857" s="18">
        <v>0</v>
      </c>
      <c r="M857" s="18">
        <v>0</v>
      </c>
      <c r="N857" s="18">
        <v>0</v>
      </c>
      <c r="O857" s="18">
        <v>0</v>
      </c>
      <c r="P857" s="18">
        <v>0</v>
      </c>
      <c r="Q857" s="18">
        <v>0</v>
      </c>
      <c r="R857" s="18">
        <v>0</v>
      </c>
      <c r="S857" s="18">
        <v>0</v>
      </c>
      <c r="T857" s="18">
        <v>0</v>
      </c>
      <c r="U857" s="18">
        <v>0</v>
      </c>
      <c r="V857" s="18">
        <v>0</v>
      </c>
      <c r="W857" s="18">
        <v>0</v>
      </c>
      <c r="X857" s="18">
        <v>0</v>
      </c>
      <c r="Y857" s="18">
        <f>SUM(J857:X857)</f>
      </c>
      <c r="Z857" s="18">
        <f>I857-Y857</f>
      </c>
      <c r="AA857" s="5" t="str">
        <v/>
      </c>
      <c r="AB857" s="5" t="str">
        <v/>
      </c>
      <c r="AC857" s="18">
        <f>IFERROR(_xlfn.XLOOKUP(F857,Assumptions!B:B,Assumptions!D:D),0)</f>
      </c>
      <c r="AD857" s="20">
        <f>AA857+AC857</f>
      </c>
      <c r="AE857" s="20">
        <f>AC857+AB857</f>
      </c>
      <c r="AF857" s="5" t="str">
        <v/>
      </c>
      <c r="AG857" s="18">
        <f>IFERROR(_xlfn.BETA.DIST(DATE(YEAR(AG$2),MONTH(AG$2),15),$AD$2,$AE$2,FALSE,DATE(YEAR($AD857),MONTH($AD857),1),DATE(YEAR($AE857),MONTH($AE857),28)),0)</f>
      </c>
      <c r="AH857" s="18">
        <f>IFERROR(_xlfn.BETA.DIST(DATE(YEAR(AH$2),MONTH(AH$2),15),$AD$2,$AE$2,FALSE,DATE(YEAR($AD857),MONTH($AD857),1),DATE(YEAR($AE857),MONTH($AE857),28)),0)</f>
      </c>
      <c r="AI857" s="18">
        <f>IFERROR(_xlfn.BETA.DIST(DATE(YEAR(AI$2),MONTH(AI$2),15),$AD$2,$AE$2,FALSE,DATE(YEAR($AD857),MONTH($AD857),1),DATE(YEAR($AE857),MONTH($AE857),28)),0)</f>
      </c>
      <c r="AJ857" s="18">
        <f>IFERROR(_xlfn.BETA.DIST(DATE(YEAR(AJ$2),MONTH(AJ$2),15),$AD$2,$AE$2,FALSE,DATE(YEAR($AD857),MONTH($AD857),1),DATE(YEAR($AE857),MONTH($AE857),28)),0)</f>
      </c>
      <c r="AK857" s="18">
        <f>IFERROR(_xlfn.BETA.DIST(DATE(YEAR(AK$2),MONTH(AK$2),15),$AD$2,$AE$2,FALSE,DATE(YEAR($AD857),MONTH($AD857),1),DATE(YEAR($AE857),MONTH($AE857),28)),0)</f>
      </c>
      <c r="AL857" s="18">
        <f>IFERROR(_xlfn.BETA.DIST(DATE(YEAR(AL$2),MONTH(AL$2),15),$AD$2,$AE$2,FALSE,DATE(YEAR($AD857),MONTH($AD857),1),DATE(YEAR($AE857),MONTH($AE857),28)),0)</f>
      </c>
      <c r="AM857" s="18">
        <f>IFERROR(_xlfn.BETA.DIST(DATE(YEAR(AM$2),MONTH(AM$2),15),$AD$2,$AE$2,FALSE,DATE(YEAR($AD857),MONTH($AD857),1),DATE(YEAR($AE857),MONTH($AE857),28)),0)</f>
      </c>
      <c r="AN857" s="18">
        <f>IFERROR(_xlfn.BETA.DIST(DATE(YEAR(AN$2),MONTH(AN$2),15),$AD$2,$AE$2,FALSE,DATE(YEAR($AD857),MONTH($AD857),1),DATE(YEAR($AE857),MONTH($AE857),28)),0)</f>
      </c>
      <c r="AO857" s="18">
        <f>IFERROR(_xlfn.BETA.DIST(DATE(YEAR(AO$2),MONTH(AO$2),15),$AD$2,$AE$2,FALSE,DATE(YEAR($AD857),MONTH($AD857),1),DATE(YEAR($AE857),MONTH($AE857),28)),0)</f>
      </c>
      <c r="AP857" s="18">
        <f>IFERROR(_xlfn.BETA.DIST(DATE(YEAR(AP$2),MONTH(AP$2),15),$AD$2,$AE$2,FALSE,DATE(YEAR($AD857),MONTH($AD857),1),DATE(YEAR($AE857),MONTH($AE857),28)),0)</f>
      </c>
      <c r="AQ857" s="18">
        <f>IFERROR(_xlfn.BETA.DIST(DATE(YEAR(AQ$2),MONTH(AQ$2),15),$AD$2,$AE$2,FALSE,DATE(YEAR($AD857),MONTH($AD857),1),DATE(YEAR($AE857),MONTH($AE857),28)),0)</f>
      </c>
      <c r="AR857" s="18">
        <f>IFERROR(_xlfn.BETA.DIST(DATE(YEAR(AR$2),MONTH(AR$2),15),$AD$2,$AE$2,FALSE,DATE(YEAR($AD857),MONTH($AD857),1),DATE(YEAR($AE857),MONTH($AE857),28)),0)</f>
      </c>
      <c r="AS857" s="18">
        <f>IFERROR(_xlfn.BETA.DIST(DATE(YEAR(AS$2),MONTH(AS$2),15),$AD$2,$AE$2,FALSE,DATE(YEAR($AD857),MONTH($AD857),1),DATE(YEAR($AE857),MONTH($AE857),28)),0)</f>
      </c>
      <c r="AT857" s="18">
        <f>IFERROR(_xlfn.BETA.DIST(DATE(YEAR(AT$2),MONTH(AT$2),15),$AD$2,$AE$2,FALSE,DATE(YEAR($AD857),MONTH($AD857),1),DATE(YEAR($AE857),MONTH($AE857),28)),0)</f>
      </c>
      <c r="AU857" s="18">
        <f>IFERROR(_xlfn.BETA.DIST(DATE(YEAR(AU$2),MONTH(AU$2),15),$AD$2,$AE$2,FALSE,DATE(YEAR($AD857),MONTH($AD857),1),DATE(YEAR($AE857),MONTH($AE857),28)),0)</f>
      </c>
      <c r="AV857" s="18">
        <f>SUM(AG857:AU857)</f>
      </c>
      <c r="AW857" s="18">
        <f>IF(J857&lt;&gt;0,J857,IF($AV857=0,0,AG857/$AV857*$Z857))</f>
      </c>
      <c r="AX857" s="18">
        <f>IF(K857&lt;&gt;0,K857,IF($AV857=0,0,AH857/$AV857*$Z857))</f>
      </c>
      <c r="AY857" s="18">
        <f>IF(L857&lt;&gt;0,L857,IF($AV857=0,0,AI857/$AV857*$Z857))</f>
      </c>
      <c r="AZ857" s="18">
        <f>IF(M857&lt;&gt;0,M857,IF($AV857=0,0,AJ857/$AV857*$Z857))</f>
      </c>
      <c r="BA857" s="18">
        <f>IF(N857&lt;&gt;0,N857,IF($AV857=0,0,AK857/$AV857*$Z857))</f>
      </c>
      <c r="BB857" s="18">
        <f>IF(O857&lt;&gt;0,O857,IF($AV857=0,0,AL857/$AV857*$Z857))</f>
      </c>
      <c r="BC857" s="18">
        <f>IF(P857&lt;&gt;0,P857,IF($AV857=0,0,AM857/$AV857*$Z857))</f>
      </c>
      <c r="BD857" s="18">
        <f>IF(Q857&lt;&gt;0,Q857,IF($AV857=0,0,AN857/$AV857*$Z857))</f>
      </c>
      <c r="BE857" s="18">
        <f>IF(R857&lt;&gt;0,R857,IF($AV857=0,0,AO857/$AV857*$Z857))</f>
      </c>
      <c r="BF857" s="18">
        <f>IF(S857&lt;&gt;0,S857,IF($AV857=0,0,AP857/$AV857*$Z857))</f>
      </c>
      <c r="BG857" s="18">
        <f>IF(T857&lt;&gt;0,T857,IF($AV857=0,0,AQ857/$AV857*$Z857))</f>
      </c>
      <c r="BH857" s="18">
        <f>IF(U857&lt;&gt;0,U857,IF($AV857=0,0,AR857/$AV857*$Z857))</f>
      </c>
      <c r="BI857" s="18">
        <f>IF(V857&lt;&gt;0,V857,IF($AV857=0,0,AS857/$AV857*$Z857))</f>
      </c>
      <c r="BJ857" s="18">
        <f>IF(W857&lt;&gt;0,W857,IF($AV857=0,0,AT857/$AV857*$Z857))</f>
      </c>
      <c r="BK857" s="18">
        <f>IF(X857&lt;&gt;0,X857,IF($AV857=0,0,AU857/$AV857*$Z857))</f>
      </c>
      <c r="BL857" s="18">
        <f>SUM(AW857:BK857)</f>
      </c>
      <c r="BM857" s="18">
        <f>I857-BL857</f>
      </c>
    </row>
    <row r="858" outlineLevel="4">
      <c r="A858" s="5" t="str">
        <v>16.5</v>
      </c>
      <c r="B858" s="5" t="str">
        <v/>
      </c>
      <c r="C858" s="5" t="str">
        <v>BSKDGNGENGR07</v>
      </c>
      <c r="D858" s="5" t="str">
        <v>BSKDGNGENGR07</v>
      </c>
      <c r="E858" s="19">
        <f>IFERROR(_xlfn.XLOOKUP(F858,Assumptions!B:B,Assumptions!C:C),0)</f>
      </c>
      <c r="F858" s="5" t="str">
        <v>Retention</v>
      </c>
      <c r="G858" s="5" t="str">
        <v/>
      </c>
      <c r="H858" s="18">
        <f>G855*E858</f>
      </c>
      <c r="I858" s="18">
        <f>H858*(1-0)</f>
      </c>
      <c r="J858" s="18">
        <v>0</v>
      </c>
      <c r="K858" s="18">
        <v>0</v>
      </c>
      <c r="L858" s="18">
        <v>0</v>
      </c>
      <c r="M858" s="18">
        <v>0</v>
      </c>
      <c r="N858" s="18">
        <v>0</v>
      </c>
      <c r="O858" s="18">
        <v>0</v>
      </c>
      <c r="P858" s="18">
        <v>0</v>
      </c>
      <c r="Q858" s="18">
        <v>0</v>
      </c>
      <c r="R858" s="18">
        <v>0</v>
      </c>
      <c r="S858" s="18">
        <v>0</v>
      </c>
      <c r="T858" s="18">
        <v>0</v>
      </c>
      <c r="U858" s="18">
        <v>0</v>
      </c>
      <c r="V858" s="18">
        <v>0</v>
      </c>
      <c r="W858" s="18">
        <v>0</v>
      </c>
      <c r="X858" s="18">
        <v>0</v>
      </c>
      <c r="Y858" s="18">
        <f>SUM(J858:X858)</f>
      </c>
      <c r="Z858" s="18">
        <f>I858-Y858</f>
      </c>
      <c r="AA858" s="20">
        <v>46483</v>
      </c>
      <c r="AB858" s="20">
        <v>46483</v>
      </c>
      <c r="AC858" s="18">
        <f>IFERROR(_xlfn.XLOOKUP(F858,Assumptions!B:B,Assumptions!D:D),0)</f>
      </c>
      <c r="AD858" s="20">
        <f>AA858+AC858</f>
      </c>
      <c r="AE858" s="20">
        <f>AC858+AB858</f>
      </c>
      <c r="AF858" s="5" t="str">
        <v/>
      </c>
      <c r="AG858" s="18">
        <f>IFERROR(_xlfn.BETA.DIST(DATE(YEAR(AG$2),MONTH(AG$2),15),$AD$2,$AE$2,FALSE,DATE(YEAR($AD858),MONTH($AD858),1),DATE(YEAR($AE858),MONTH($AE858),28)),0)</f>
      </c>
      <c r="AH858" s="18">
        <f>IFERROR(_xlfn.BETA.DIST(DATE(YEAR(AH$2),MONTH(AH$2),15),$AD$2,$AE$2,FALSE,DATE(YEAR($AD858),MONTH($AD858),1),DATE(YEAR($AE858),MONTH($AE858),28)),0)</f>
      </c>
      <c r="AI858" s="18">
        <f>IFERROR(_xlfn.BETA.DIST(DATE(YEAR(AI$2),MONTH(AI$2),15),$AD$2,$AE$2,FALSE,DATE(YEAR($AD858),MONTH($AD858),1),DATE(YEAR($AE858),MONTH($AE858),28)),0)</f>
      </c>
      <c r="AJ858" s="18">
        <f>IFERROR(_xlfn.BETA.DIST(DATE(YEAR(AJ$2),MONTH(AJ$2),15),$AD$2,$AE$2,FALSE,DATE(YEAR($AD858),MONTH($AD858),1),DATE(YEAR($AE858),MONTH($AE858),28)),0)</f>
      </c>
      <c r="AK858" s="18">
        <f>IFERROR(_xlfn.BETA.DIST(DATE(YEAR(AK$2),MONTH(AK$2),15),$AD$2,$AE$2,FALSE,DATE(YEAR($AD858),MONTH($AD858),1),DATE(YEAR($AE858),MONTH($AE858),28)),0)</f>
      </c>
      <c r="AL858" s="18">
        <f>IFERROR(_xlfn.BETA.DIST(DATE(YEAR(AL$2),MONTH(AL$2),15),$AD$2,$AE$2,FALSE,DATE(YEAR($AD858),MONTH($AD858),1),DATE(YEAR($AE858),MONTH($AE858),28)),0)</f>
      </c>
      <c r="AM858" s="18">
        <f>IFERROR(_xlfn.BETA.DIST(DATE(YEAR(AM$2),MONTH(AM$2),15),$AD$2,$AE$2,FALSE,DATE(YEAR($AD858),MONTH($AD858),1),DATE(YEAR($AE858),MONTH($AE858),28)),0)</f>
      </c>
      <c r="AN858" s="18">
        <f>IFERROR(_xlfn.BETA.DIST(DATE(YEAR(AN$2),MONTH(AN$2),15),$AD$2,$AE$2,FALSE,DATE(YEAR($AD858),MONTH($AD858),1),DATE(YEAR($AE858),MONTH($AE858),28)),0)</f>
      </c>
      <c r="AO858" s="18">
        <f>IFERROR(_xlfn.BETA.DIST(DATE(YEAR(AO$2),MONTH(AO$2),15),$AD$2,$AE$2,FALSE,DATE(YEAR($AD858),MONTH($AD858),1),DATE(YEAR($AE858),MONTH($AE858),28)),0)</f>
      </c>
      <c r="AP858" s="18">
        <f>IFERROR(_xlfn.BETA.DIST(DATE(YEAR(AP$2),MONTH(AP$2),15),$AD$2,$AE$2,FALSE,DATE(YEAR($AD858),MONTH($AD858),1),DATE(YEAR($AE858),MONTH($AE858),28)),0)</f>
      </c>
      <c r="AQ858" s="18">
        <f>IFERROR(_xlfn.BETA.DIST(DATE(YEAR(AQ$2),MONTH(AQ$2),15),$AD$2,$AE$2,FALSE,DATE(YEAR($AD858),MONTH($AD858),1),DATE(YEAR($AE858),MONTH($AE858),28)),0)</f>
      </c>
      <c r="AR858" s="18">
        <f>IFERROR(_xlfn.BETA.DIST(DATE(YEAR(AR$2),MONTH(AR$2),15),$AD$2,$AE$2,FALSE,DATE(YEAR($AD858),MONTH($AD858),1),DATE(YEAR($AE858),MONTH($AE858),28)),0)</f>
      </c>
      <c r="AS858" s="18">
        <f>IFERROR(_xlfn.BETA.DIST(DATE(YEAR(AS$2),MONTH(AS$2),15),$AD$2,$AE$2,FALSE,DATE(YEAR($AD858),MONTH($AD858),1),DATE(YEAR($AE858),MONTH($AE858),28)),0)</f>
      </c>
      <c r="AT858" s="18">
        <f>IFERROR(_xlfn.BETA.DIST(DATE(YEAR(AT$2),MONTH(AT$2),15),$AD$2,$AE$2,FALSE,DATE(YEAR($AD858),MONTH($AD858),1),DATE(YEAR($AE858),MONTH($AE858),28)),0)</f>
      </c>
      <c r="AU858" s="18">
        <f>IFERROR(_xlfn.BETA.DIST(DATE(YEAR(AU$2),MONTH(AU$2),15),$AD$2,$AE$2,FALSE,DATE(YEAR($AD858),MONTH($AD858),1),DATE(YEAR($AE858),MONTH($AE858),28)),0)</f>
      </c>
      <c r="AV858" s="18">
        <f>SUM(AG858:AU858)</f>
      </c>
      <c r="AW858" s="18">
        <f>IF(J858&lt;&gt;0,J858,IF($AV858=0,0,AG858/$AV858*$Z858))</f>
      </c>
      <c r="AX858" s="18">
        <f>IF(K858&lt;&gt;0,K858,IF($AV858=0,0,AH858/$AV858*$Z858))</f>
      </c>
      <c r="AY858" s="18">
        <f>IF(L858&lt;&gt;0,L858,IF($AV858=0,0,AI858/$AV858*$Z858))</f>
      </c>
      <c r="AZ858" s="18">
        <f>IF(M858&lt;&gt;0,M858,IF($AV858=0,0,AJ858/$AV858*$Z858))</f>
      </c>
      <c r="BA858" s="18">
        <f>IF(N858&lt;&gt;0,N858,IF($AV858=0,0,AK858/$AV858*$Z858))</f>
      </c>
      <c r="BB858" s="18">
        <f>IF(O858&lt;&gt;0,O858,IF($AV858=0,0,AL858/$AV858*$Z858))</f>
      </c>
      <c r="BC858" s="18">
        <f>IF(P858&lt;&gt;0,P858,IF($AV858=0,0,AM858/$AV858*$Z858))</f>
      </c>
      <c r="BD858" s="18">
        <f>IF(Q858&lt;&gt;0,Q858,IF($AV858=0,0,AN858/$AV858*$Z858))</f>
      </c>
      <c r="BE858" s="18">
        <f>IF(R858&lt;&gt;0,R858,IF($AV858=0,0,AO858/$AV858*$Z858))</f>
      </c>
      <c r="BF858" s="18">
        <f>IF(S858&lt;&gt;0,S858,IF($AV858=0,0,AP858/$AV858*$Z858))</f>
      </c>
      <c r="BG858" s="18">
        <f>IF(T858&lt;&gt;0,T858,IF($AV858=0,0,AQ858/$AV858*$Z858))</f>
      </c>
      <c r="BH858" s="18">
        <f>IF(U858&lt;&gt;0,U858,IF($AV858=0,0,AR858/$AV858*$Z858))</f>
      </c>
      <c r="BI858" s="18">
        <f>IF(V858&lt;&gt;0,V858,IF($AV858=0,0,AS858/$AV858*$Z858))</f>
      </c>
      <c r="BJ858" s="18">
        <f>IF(W858&lt;&gt;0,W858,IF($AV858=0,0,AT858/$AV858*$Z858))</f>
      </c>
      <c r="BK858" s="18">
        <f>IF(X858&lt;&gt;0,X858,IF($AV858=0,0,AU858/$AV858*$Z858))</f>
      </c>
      <c r="BL858" s="18">
        <f>SUM(AW858:BK858)</f>
      </c>
      <c r="BM858" s="18">
        <f>I858-BL858</f>
      </c>
    </row>
    <row r="859" outlineLevel="3">
      <c r="A859" s="17" t="str">
        <v>16.6</v>
      </c>
      <c r="B859" s="17" t="str">
        <v/>
      </c>
      <c r="C859" s="17" t="str">
        <v/>
      </c>
      <c r="D859" s="17" t="str">
        <v/>
      </c>
      <c r="E859" s="17" t="str">
        <v>16.6</v>
      </c>
      <c r="F859" s="17" t="str">
        <v>Megger (5000 V) with battery for insulation testing complete with all accessories.</v>
      </c>
      <c r="G859" s="17">
        <v>3824.56</v>
      </c>
      <c r="H859" s="17" t="str">
        <v/>
      </c>
      <c r="I859" s="17" t="str">
        <v/>
      </c>
      <c r="J859" s="17" t="str">
        <v/>
      </c>
      <c r="K859" s="17" t="str">
        <v/>
      </c>
      <c r="L859" s="17" t="str">
        <v/>
      </c>
      <c r="M859" s="17" t="str">
        <v/>
      </c>
      <c r="N859" s="17" t="str">
        <v/>
      </c>
      <c r="O859" s="17" t="str">
        <v/>
      </c>
      <c r="P859" s="17" t="str">
        <v/>
      </c>
      <c r="Q859" s="17" t="str">
        <v/>
      </c>
      <c r="R859" s="17" t="str">
        <v/>
      </c>
      <c r="S859" s="17" t="str">
        <v/>
      </c>
      <c r="T859" s="17" t="str">
        <v/>
      </c>
      <c r="U859" s="17" t="str">
        <v/>
      </c>
      <c r="V859" s="17" t="str">
        <v/>
      </c>
      <c r="W859" s="17" t="str">
        <v/>
      </c>
      <c r="X859" s="17" t="str">
        <v/>
      </c>
      <c r="Y859" s="17" t="str">
        <v/>
      </c>
      <c r="Z859" s="17" t="str">
        <v/>
      </c>
      <c r="AA859" s="17" t="str">
        <v/>
      </c>
      <c r="AB859" s="17" t="str">
        <v/>
      </c>
      <c r="AC859" s="17" t="str">
        <v/>
      </c>
      <c r="AD859" s="17" t="str">
        <v/>
      </c>
      <c r="AE859" s="17" t="str">
        <v/>
      </c>
      <c r="AF859" s="5" t="str">
        <v/>
      </c>
      <c r="AG859" s="18">
        <f>IFERROR(_xlfn.BETA.DIST(DATE(YEAR(AG$2),MONTH(AG$2),15),$AD$2,$AE$2,FALSE,DATE(YEAR($AD859),MONTH($AD859),1),DATE(YEAR($AE859),MONTH($AE859),28)),0)</f>
      </c>
      <c r="AH859" s="18">
        <f>IFERROR(_xlfn.BETA.DIST(DATE(YEAR(AH$2),MONTH(AH$2),15),$AD$2,$AE$2,FALSE,DATE(YEAR($AD859),MONTH($AD859),1),DATE(YEAR($AE859),MONTH($AE859),28)),0)</f>
      </c>
      <c r="AI859" s="18">
        <f>IFERROR(_xlfn.BETA.DIST(DATE(YEAR(AI$2),MONTH(AI$2),15),$AD$2,$AE$2,FALSE,DATE(YEAR($AD859),MONTH($AD859),1),DATE(YEAR($AE859),MONTH($AE859),28)),0)</f>
      </c>
      <c r="AJ859" s="18">
        <f>IFERROR(_xlfn.BETA.DIST(DATE(YEAR(AJ$2),MONTH(AJ$2),15),$AD$2,$AE$2,FALSE,DATE(YEAR($AD859),MONTH($AD859),1),DATE(YEAR($AE859),MONTH($AE859),28)),0)</f>
      </c>
      <c r="AK859" s="18">
        <f>IFERROR(_xlfn.BETA.DIST(DATE(YEAR(AK$2),MONTH(AK$2),15),$AD$2,$AE$2,FALSE,DATE(YEAR($AD859),MONTH($AD859),1),DATE(YEAR($AE859),MONTH($AE859),28)),0)</f>
      </c>
      <c r="AL859" s="18">
        <f>IFERROR(_xlfn.BETA.DIST(DATE(YEAR(AL$2),MONTH(AL$2),15),$AD$2,$AE$2,FALSE,DATE(YEAR($AD859),MONTH($AD859),1),DATE(YEAR($AE859),MONTH($AE859),28)),0)</f>
      </c>
      <c r="AM859" s="18">
        <f>IFERROR(_xlfn.BETA.DIST(DATE(YEAR(AM$2),MONTH(AM$2),15),$AD$2,$AE$2,FALSE,DATE(YEAR($AD859),MONTH($AD859),1),DATE(YEAR($AE859),MONTH($AE859),28)),0)</f>
      </c>
      <c r="AN859" s="18">
        <f>IFERROR(_xlfn.BETA.DIST(DATE(YEAR(AN$2),MONTH(AN$2),15),$AD$2,$AE$2,FALSE,DATE(YEAR($AD859),MONTH($AD859),1),DATE(YEAR($AE859),MONTH($AE859),28)),0)</f>
      </c>
      <c r="AO859" s="18">
        <f>IFERROR(_xlfn.BETA.DIST(DATE(YEAR(AO$2),MONTH(AO$2),15),$AD$2,$AE$2,FALSE,DATE(YEAR($AD859),MONTH($AD859),1),DATE(YEAR($AE859),MONTH($AE859),28)),0)</f>
      </c>
      <c r="AP859" s="18">
        <f>IFERROR(_xlfn.BETA.DIST(DATE(YEAR(AP$2),MONTH(AP$2),15),$AD$2,$AE$2,FALSE,DATE(YEAR($AD859),MONTH($AD859),1),DATE(YEAR($AE859),MONTH($AE859),28)),0)</f>
      </c>
      <c r="AQ859" s="18">
        <f>IFERROR(_xlfn.BETA.DIST(DATE(YEAR(AQ$2),MONTH(AQ$2),15),$AD$2,$AE$2,FALSE,DATE(YEAR($AD859),MONTH($AD859),1),DATE(YEAR($AE859),MONTH($AE859),28)),0)</f>
      </c>
      <c r="AR859" s="18">
        <f>IFERROR(_xlfn.BETA.DIST(DATE(YEAR(AR$2),MONTH(AR$2),15),$AD$2,$AE$2,FALSE,DATE(YEAR($AD859),MONTH($AD859),1),DATE(YEAR($AE859),MONTH($AE859),28)),0)</f>
      </c>
      <c r="AS859" s="18">
        <f>IFERROR(_xlfn.BETA.DIST(DATE(YEAR(AS$2),MONTH(AS$2),15),$AD$2,$AE$2,FALSE,DATE(YEAR($AD859),MONTH($AD859),1),DATE(YEAR($AE859),MONTH($AE859),28)),0)</f>
      </c>
      <c r="AT859" s="18">
        <f>IFERROR(_xlfn.BETA.DIST(DATE(YEAR(AT$2),MONTH(AT$2),15),$AD$2,$AE$2,FALSE,DATE(YEAR($AD859),MONTH($AD859),1),DATE(YEAR($AE859),MONTH($AE859),28)),0)</f>
      </c>
      <c r="AU859" s="18">
        <f>IFERROR(_xlfn.BETA.DIST(DATE(YEAR(AU$2),MONTH(AU$2),15),$AD$2,$AE$2,FALSE,DATE(YEAR($AD859),MONTH($AD859),1),DATE(YEAR($AE859),MONTH($AE859),28)),0)</f>
      </c>
      <c r="AV859" s="18">
        <f>SUM(AG859:AU859)</f>
      </c>
      <c r="AW859" s="18">
        <f>IF(J859&lt;&gt;0,J859,IF($AV859=0,0,AG859/$AV859*$Z859))</f>
      </c>
      <c r="AX859" s="18">
        <f>IF(K859&lt;&gt;0,K859,IF($AV859=0,0,AH859/$AV859*$Z859))</f>
      </c>
      <c r="AY859" s="18">
        <f>IF(L859&lt;&gt;0,L859,IF($AV859=0,0,AI859/$AV859*$Z859))</f>
      </c>
      <c r="AZ859" s="18">
        <f>IF(M859&lt;&gt;0,M859,IF($AV859=0,0,AJ859/$AV859*$Z859))</f>
      </c>
      <c r="BA859" s="18">
        <f>IF(N859&lt;&gt;0,N859,IF($AV859=0,0,AK859/$AV859*$Z859))</f>
      </c>
      <c r="BB859" s="18">
        <f>IF(O859&lt;&gt;0,O859,IF($AV859=0,0,AL859/$AV859*$Z859))</f>
      </c>
      <c r="BC859" s="18">
        <f>IF(P859&lt;&gt;0,P859,IF($AV859=0,0,AM859/$AV859*$Z859))</f>
      </c>
      <c r="BD859" s="18">
        <f>IF(Q859&lt;&gt;0,Q859,IF($AV859=0,0,AN859/$AV859*$Z859))</f>
      </c>
      <c r="BE859" s="18">
        <f>IF(R859&lt;&gt;0,R859,IF($AV859=0,0,AO859/$AV859*$Z859))</f>
      </c>
      <c r="BF859" s="18">
        <f>IF(S859&lt;&gt;0,S859,IF($AV859=0,0,AP859/$AV859*$Z859))</f>
      </c>
      <c r="BG859" s="18">
        <f>IF(T859&lt;&gt;0,T859,IF($AV859=0,0,AQ859/$AV859*$Z859))</f>
      </c>
      <c r="BH859" s="18">
        <f>IF(U859&lt;&gt;0,U859,IF($AV859=0,0,AR859/$AV859*$Z859))</f>
      </c>
      <c r="BI859" s="18">
        <f>IF(V859&lt;&gt;0,V859,IF($AV859=0,0,AS859/$AV859*$Z859))</f>
      </c>
      <c r="BJ859" s="18">
        <f>IF(W859&lt;&gt;0,W859,IF($AV859=0,0,AT859/$AV859*$Z859))</f>
      </c>
      <c r="BK859" s="18">
        <f>IF(X859&lt;&gt;0,X859,IF($AV859=0,0,AU859/$AV859*$Z859))</f>
      </c>
      <c r="BL859" s="18">
        <f>SUM(AW859:BK859)</f>
      </c>
      <c r="BM859" s="17" t="str">
        <v/>
      </c>
    </row>
    <row r="860" outlineLevel="4">
      <c r="A860" s="5" t="str">
        <v>16.6</v>
      </c>
      <c r="B860" s="5" t="str">
        <v/>
      </c>
      <c r="C860" s="5" t="str">
        <v>BSKDGNGENGR05</v>
      </c>
      <c r="D860" s="5" t="str">
        <v>BSKDGNGENGR05</v>
      </c>
      <c r="E860" s="19">
        <f>IFERROR(_xlfn.XLOOKUP(F860,Assumptions!B:B,Assumptions!C:C),0)</f>
      </c>
      <c r="F860" s="5" t="str">
        <v>Advanced Payment</v>
      </c>
      <c r="G860" s="5" t="str">
        <v/>
      </c>
      <c r="H860" s="18">
        <f>G859*E860</f>
      </c>
      <c r="I860" s="18">
        <f>H860*(1-0)</f>
      </c>
      <c r="J860" s="18">
        <v>0</v>
      </c>
      <c r="K860" s="18">
        <v>0</v>
      </c>
      <c r="L860" s="18">
        <v>0</v>
      </c>
      <c r="M860" s="18">
        <v>0</v>
      </c>
      <c r="N860" s="18">
        <v>0</v>
      </c>
      <c r="O860" s="18">
        <v>0</v>
      </c>
      <c r="P860" s="18">
        <v>0</v>
      </c>
      <c r="Q860" s="18">
        <v>0</v>
      </c>
      <c r="R860" s="18">
        <v>0</v>
      </c>
      <c r="S860" s="18">
        <v>0</v>
      </c>
      <c r="T860" s="18">
        <v>0</v>
      </c>
      <c r="U860" s="18">
        <v>0</v>
      </c>
      <c r="V860" s="18">
        <v>0</v>
      </c>
      <c r="W860" s="18">
        <v>0</v>
      </c>
      <c r="X860" s="18">
        <v>0</v>
      </c>
      <c r="Y860" s="18">
        <f>SUM(J860:X860)</f>
      </c>
      <c r="Z860" s="18">
        <f>I860-Y860</f>
      </c>
      <c r="AA860" s="20">
        <v>46026</v>
      </c>
      <c r="AB860" s="20">
        <v>46026</v>
      </c>
      <c r="AC860" s="18">
        <f>IFERROR(_xlfn.XLOOKUP(F860,Assumptions!B:B,Assumptions!D:D),0)</f>
      </c>
      <c r="AD860" s="20">
        <f>AA860+AC860</f>
      </c>
      <c r="AE860" s="20">
        <f>AC860+AB860</f>
      </c>
      <c r="AF860" s="5" t="str">
        <v/>
      </c>
      <c r="AG860" s="18">
        <f>IFERROR(_xlfn.BETA.DIST(DATE(YEAR(AG$2),MONTH(AG$2),15),$AD$2,$AE$2,FALSE,DATE(YEAR($AD860),MONTH($AD860),1),DATE(YEAR($AE860),MONTH($AE860),28)),0)</f>
      </c>
      <c r="AH860" s="18">
        <f>IFERROR(_xlfn.BETA.DIST(DATE(YEAR(AH$2),MONTH(AH$2),15),$AD$2,$AE$2,FALSE,DATE(YEAR($AD860),MONTH($AD860),1),DATE(YEAR($AE860),MONTH($AE860),28)),0)</f>
      </c>
      <c r="AI860" s="18">
        <f>IFERROR(_xlfn.BETA.DIST(DATE(YEAR(AI$2),MONTH(AI$2),15),$AD$2,$AE$2,FALSE,DATE(YEAR($AD860),MONTH($AD860),1),DATE(YEAR($AE860),MONTH($AE860),28)),0)</f>
      </c>
      <c r="AJ860" s="18">
        <f>IFERROR(_xlfn.BETA.DIST(DATE(YEAR(AJ$2),MONTH(AJ$2),15),$AD$2,$AE$2,FALSE,DATE(YEAR($AD860),MONTH($AD860),1),DATE(YEAR($AE860),MONTH($AE860),28)),0)</f>
      </c>
      <c r="AK860" s="18">
        <f>IFERROR(_xlfn.BETA.DIST(DATE(YEAR(AK$2),MONTH(AK$2),15),$AD$2,$AE$2,FALSE,DATE(YEAR($AD860),MONTH($AD860),1),DATE(YEAR($AE860),MONTH($AE860),28)),0)</f>
      </c>
      <c r="AL860" s="18">
        <f>IFERROR(_xlfn.BETA.DIST(DATE(YEAR(AL$2),MONTH(AL$2),15),$AD$2,$AE$2,FALSE,DATE(YEAR($AD860),MONTH($AD860),1),DATE(YEAR($AE860),MONTH($AE860),28)),0)</f>
      </c>
      <c r="AM860" s="18">
        <f>IFERROR(_xlfn.BETA.DIST(DATE(YEAR(AM$2),MONTH(AM$2),15),$AD$2,$AE$2,FALSE,DATE(YEAR($AD860),MONTH($AD860),1),DATE(YEAR($AE860),MONTH($AE860),28)),0)</f>
      </c>
      <c r="AN860" s="18">
        <f>IFERROR(_xlfn.BETA.DIST(DATE(YEAR(AN$2),MONTH(AN$2),15),$AD$2,$AE$2,FALSE,DATE(YEAR($AD860),MONTH($AD860),1),DATE(YEAR($AE860),MONTH($AE860),28)),0)</f>
      </c>
      <c r="AO860" s="18">
        <f>IFERROR(_xlfn.BETA.DIST(DATE(YEAR(AO$2),MONTH(AO$2),15),$AD$2,$AE$2,FALSE,DATE(YEAR($AD860),MONTH($AD860),1),DATE(YEAR($AE860),MONTH($AE860),28)),0)</f>
      </c>
      <c r="AP860" s="18">
        <f>IFERROR(_xlfn.BETA.DIST(DATE(YEAR(AP$2),MONTH(AP$2),15),$AD$2,$AE$2,FALSE,DATE(YEAR($AD860),MONTH($AD860),1),DATE(YEAR($AE860),MONTH($AE860),28)),0)</f>
      </c>
      <c r="AQ860" s="18">
        <f>IFERROR(_xlfn.BETA.DIST(DATE(YEAR(AQ$2),MONTH(AQ$2),15),$AD$2,$AE$2,FALSE,DATE(YEAR($AD860),MONTH($AD860),1),DATE(YEAR($AE860),MONTH($AE860),28)),0)</f>
      </c>
      <c r="AR860" s="18">
        <f>IFERROR(_xlfn.BETA.DIST(DATE(YEAR(AR$2),MONTH(AR$2),15),$AD$2,$AE$2,FALSE,DATE(YEAR($AD860),MONTH($AD860),1),DATE(YEAR($AE860),MONTH($AE860),28)),0)</f>
      </c>
      <c r="AS860" s="18">
        <f>IFERROR(_xlfn.BETA.DIST(DATE(YEAR(AS$2),MONTH(AS$2),15),$AD$2,$AE$2,FALSE,DATE(YEAR($AD860),MONTH($AD860),1),DATE(YEAR($AE860),MONTH($AE860),28)),0)</f>
      </c>
      <c r="AT860" s="18">
        <f>IFERROR(_xlfn.BETA.DIST(DATE(YEAR(AT$2),MONTH(AT$2),15),$AD$2,$AE$2,FALSE,DATE(YEAR($AD860),MONTH($AD860),1),DATE(YEAR($AE860),MONTH($AE860),28)),0)</f>
      </c>
      <c r="AU860" s="18">
        <f>IFERROR(_xlfn.BETA.DIST(DATE(YEAR(AU$2),MONTH(AU$2),15),$AD$2,$AE$2,FALSE,DATE(YEAR($AD860),MONTH($AD860),1),DATE(YEAR($AE860),MONTH($AE860),28)),0)</f>
      </c>
      <c r="AV860" s="18">
        <f>SUM(AG860:AU860)</f>
      </c>
      <c r="AW860" s="18">
        <f>IF(J860&lt;&gt;0,J860,IF($AV860=0,0,AG860/$AV860*$Z860))</f>
      </c>
      <c r="AX860" s="18">
        <f>IF(K860&lt;&gt;0,K860,IF($AV860=0,0,AH860/$AV860*$Z860))</f>
      </c>
      <c r="AY860" s="18">
        <f>IF(L860&lt;&gt;0,L860,IF($AV860=0,0,AI860/$AV860*$Z860))</f>
      </c>
      <c r="AZ860" s="18">
        <f>IF(M860&lt;&gt;0,M860,IF($AV860=0,0,AJ860/$AV860*$Z860))</f>
      </c>
      <c r="BA860" s="18">
        <f>IF(N860&lt;&gt;0,N860,IF($AV860=0,0,AK860/$AV860*$Z860))</f>
      </c>
      <c r="BB860" s="18">
        <f>IF(O860&lt;&gt;0,O860,IF($AV860=0,0,AL860/$AV860*$Z860))</f>
      </c>
      <c r="BC860" s="18">
        <f>IF(P860&lt;&gt;0,P860,IF($AV860=0,0,AM860/$AV860*$Z860))</f>
      </c>
      <c r="BD860" s="18">
        <f>IF(Q860&lt;&gt;0,Q860,IF($AV860=0,0,AN860/$AV860*$Z860))</f>
      </c>
      <c r="BE860" s="18">
        <f>IF(R860&lt;&gt;0,R860,IF($AV860=0,0,AO860/$AV860*$Z860))</f>
      </c>
      <c r="BF860" s="18">
        <f>IF(S860&lt;&gt;0,S860,IF($AV860=0,0,AP860/$AV860*$Z860))</f>
      </c>
      <c r="BG860" s="18">
        <f>IF(T860&lt;&gt;0,T860,IF($AV860=0,0,AQ860/$AV860*$Z860))</f>
      </c>
      <c r="BH860" s="18">
        <f>IF(U860&lt;&gt;0,U860,IF($AV860=0,0,AR860/$AV860*$Z860))</f>
      </c>
      <c r="BI860" s="18">
        <f>IF(V860&lt;&gt;0,V860,IF($AV860=0,0,AS860/$AV860*$Z860))</f>
      </c>
      <c r="BJ860" s="18">
        <f>IF(W860&lt;&gt;0,W860,IF($AV860=0,0,AT860/$AV860*$Z860))</f>
      </c>
      <c r="BK860" s="18">
        <f>IF(X860&lt;&gt;0,X860,IF($AV860=0,0,AU860/$AV860*$Z860))</f>
      </c>
      <c r="BL860" s="18">
        <f>SUM(AW860:BK860)</f>
      </c>
      <c r="BM860" s="18">
        <f>I860-BL860</f>
      </c>
    </row>
    <row r="861" outlineLevel="4">
      <c r="A861" s="5" t="str">
        <v>16.6</v>
      </c>
      <c r="B861" s="5" t="str">
        <v/>
      </c>
      <c r="C861" s="5" t="str">
        <v>BSPRELGENTL07</v>
      </c>
      <c r="D861" s="5" t="str">
        <v>BSPRELGENTL07</v>
      </c>
      <c r="E861" s="19">
        <f>IFERROR(_xlfn.XLOOKUP(F861,Assumptions!B:B,Assumptions!C:C),0)</f>
      </c>
      <c r="F861" s="5" t="str">
        <v>Site Delivery USD</v>
      </c>
      <c r="G861" s="5" t="str">
        <v/>
      </c>
      <c r="H861" s="18">
        <f>G859*E861</f>
      </c>
      <c r="I861" s="18">
        <f>H861*(1-0)</f>
      </c>
      <c r="J861" s="18">
        <v>0</v>
      </c>
      <c r="K861" s="18">
        <v>0</v>
      </c>
      <c r="L861" s="18">
        <v>0</v>
      </c>
      <c r="M861" s="18">
        <v>0</v>
      </c>
      <c r="N861" s="18">
        <v>0</v>
      </c>
      <c r="O861" s="18">
        <v>0</v>
      </c>
      <c r="P861" s="18">
        <v>0</v>
      </c>
      <c r="Q861" s="18">
        <v>0</v>
      </c>
      <c r="R861" s="18">
        <v>0</v>
      </c>
      <c r="S861" s="18">
        <v>0</v>
      </c>
      <c r="T861" s="18">
        <v>0</v>
      </c>
      <c r="U861" s="18">
        <v>0</v>
      </c>
      <c r="V861" s="18">
        <v>0</v>
      </c>
      <c r="W861" s="18">
        <v>0</v>
      </c>
      <c r="X861" s="18">
        <v>0</v>
      </c>
      <c r="Y861" s="18">
        <f>SUM(J861:X861)</f>
      </c>
      <c r="Z861" s="18">
        <f>I861-Y861</f>
      </c>
      <c r="AA861" s="20">
        <v>46347</v>
      </c>
      <c r="AB861" s="20">
        <v>46347</v>
      </c>
      <c r="AC861" s="18">
        <f>IFERROR(_xlfn.XLOOKUP(F861,Assumptions!B:B,Assumptions!D:D),0)</f>
      </c>
      <c r="AD861" s="20">
        <f>AA861+AC861</f>
      </c>
      <c r="AE861" s="20">
        <f>AC861+AB861</f>
      </c>
      <c r="AF861" s="5" t="str">
        <v/>
      </c>
      <c r="AG861" s="18">
        <f>IFERROR(_xlfn.BETA.DIST(DATE(YEAR(AG$2),MONTH(AG$2),15),$AD$2,$AE$2,FALSE,DATE(YEAR($AD861),MONTH($AD861),1),DATE(YEAR($AE861),MONTH($AE861),28)),0)</f>
      </c>
      <c r="AH861" s="18">
        <f>IFERROR(_xlfn.BETA.DIST(DATE(YEAR(AH$2),MONTH(AH$2),15),$AD$2,$AE$2,FALSE,DATE(YEAR($AD861),MONTH($AD861),1),DATE(YEAR($AE861),MONTH($AE861),28)),0)</f>
      </c>
      <c r="AI861" s="18">
        <f>IFERROR(_xlfn.BETA.DIST(DATE(YEAR(AI$2),MONTH(AI$2),15),$AD$2,$AE$2,FALSE,DATE(YEAR($AD861),MONTH($AD861),1),DATE(YEAR($AE861),MONTH($AE861),28)),0)</f>
      </c>
      <c r="AJ861" s="18">
        <f>IFERROR(_xlfn.BETA.DIST(DATE(YEAR(AJ$2),MONTH(AJ$2),15),$AD$2,$AE$2,FALSE,DATE(YEAR($AD861),MONTH($AD861),1),DATE(YEAR($AE861),MONTH($AE861),28)),0)</f>
      </c>
      <c r="AK861" s="18">
        <f>IFERROR(_xlfn.BETA.DIST(DATE(YEAR(AK$2),MONTH(AK$2),15),$AD$2,$AE$2,FALSE,DATE(YEAR($AD861),MONTH($AD861),1),DATE(YEAR($AE861),MONTH($AE861),28)),0)</f>
      </c>
      <c r="AL861" s="18">
        <f>IFERROR(_xlfn.BETA.DIST(DATE(YEAR(AL$2),MONTH(AL$2),15),$AD$2,$AE$2,FALSE,DATE(YEAR($AD861),MONTH($AD861),1),DATE(YEAR($AE861),MONTH($AE861),28)),0)</f>
      </c>
      <c r="AM861" s="18">
        <f>IFERROR(_xlfn.BETA.DIST(DATE(YEAR(AM$2),MONTH(AM$2),15),$AD$2,$AE$2,FALSE,DATE(YEAR($AD861),MONTH($AD861),1),DATE(YEAR($AE861),MONTH($AE861),28)),0)</f>
      </c>
      <c r="AN861" s="18">
        <f>IFERROR(_xlfn.BETA.DIST(DATE(YEAR(AN$2),MONTH(AN$2),15),$AD$2,$AE$2,FALSE,DATE(YEAR($AD861),MONTH($AD861),1),DATE(YEAR($AE861),MONTH($AE861),28)),0)</f>
      </c>
      <c r="AO861" s="18">
        <f>IFERROR(_xlfn.BETA.DIST(DATE(YEAR(AO$2),MONTH(AO$2),15),$AD$2,$AE$2,FALSE,DATE(YEAR($AD861),MONTH($AD861),1),DATE(YEAR($AE861),MONTH($AE861),28)),0)</f>
      </c>
      <c r="AP861" s="18">
        <f>IFERROR(_xlfn.BETA.DIST(DATE(YEAR(AP$2),MONTH(AP$2),15),$AD$2,$AE$2,FALSE,DATE(YEAR($AD861),MONTH($AD861),1),DATE(YEAR($AE861),MONTH($AE861),28)),0)</f>
      </c>
      <c r="AQ861" s="18">
        <f>IFERROR(_xlfn.BETA.DIST(DATE(YEAR(AQ$2),MONTH(AQ$2),15),$AD$2,$AE$2,FALSE,DATE(YEAR($AD861),MONTH($AD861),1),DATE(YEAR($AE861),MONTH($AE861),28)),0)</f>
      </c>
      <c r="AR861" s="18">
        <f>IFERROR(_xlfn.BETA.DIST(DATE(YEAR(AR$2),MONTH(AR$2),15),$AD$2,$AE$2,FALSE,DATE(YEAR($AD861),MONTH($AD861),1),DATE(YEAR($AE861),MONTH($AE861),28)),0)</f>
      </c>
      <c r="AS861" s="18">
        <f>IFERROR(_xlfn.BETA.DIST(DATE(YEAR(AS$2),MONTH(AS$2),15),$AD$2,$AE$2,FALSE,DATE(YEAR($AD861),MONTH($AD861),1),DATE(YEAR($AE861),MONTH($AE861),28)),0)</f>
      </c>
      <c r="AT861" s="18">
        <f>IFERROR(_xlfn.BETA.DIST(DATE(YEAR(AT$2),MONTH(AT$2),15),$AD$2,$AE$2,FALSE,DATE(YEAR($AD861),MONTH($AD861),1),DATE(YEAR($AE861),MONTH($AE861),28)),0)</f>
      </c>
      <c r="AU861" s="18">
        <f>IFERROR(_xlfn.BETA.DIST(DATE(YEAR(AU$2),MONTH(AU$2),15),$AD$2,$AE$2,FALSE,DATE(YEAR($AD861),MONTH($AD861),1),DATE(YEAR($AE861),MONTH($AE861),28)),0)</f>
      </c>
      <c r="AV861" s="18">
        <f>SUM(AG861:AU861)</f>
      </c>
      <c r="AW861" s="18">
        <f>IF(J861&lt;&gt;0,J861,IF($AV861=0,0,AG861/$AV861*$Z861))</f>
      </c>
      <c r="AX861" s="18">
        <f>IF(K861&lt;&gt;0,K861,IF($AV861=0,0,AH861/$AV861*$Z861))</f>
      </c>
      <c r="AY861" s="18">
        <f>IF(L861&lt;&gt;0,L861,IF($AV861=0,0,AI861/$AV861*$Z861))</f>
      </c>
      <c r="AZ861" s="18">
        <f>IF(M861&lt;&gt;0,M861,IF($AV861=0,0,AJ861/$AV861*$Z861))</f>
      </c>
      <c r="BA861" s="18">
        <f>IF(N861&lt;&gt;0,N861,IF($AV861=0,0,AK861/$AV861*$Z861))</f>
      </c>
      <c r="BB861" s="18">
        <f>IF(O861&lt;&gt;0,O861,IF($AV861=0,0,AL861/$AV861*$Z861))</f>
      </c>
      <c r="BC861" s="18">
        <f>IF(P861&lt;&gt;0,P861,IF($AV861=0,0,AM861/$AV861*$Z861))</f>
      </c>
      <c r="BD861" s="18">
        <f>IF(Q861&lt;&gt;0,Q861,IF($AV861=0,0,AN861/$AV861*$Z861))</f>
      </c>
      <c r="BE861" s="18">
        <f>IF(R861&lt;&gt;0,R861,IF($AV861=0,0,AO861/$AV861*$Z861))</f>
      </c>
      <c r="BF861" s="18">
        <f>IF(S861&lt;&gt;0,S861,IF($AV861=0,0,AP861/$AV861*$Z861))</f>
      </c>
      <c r="BG861" s="18">
        <f>IF(T861&lt;&gt;0,T861,IF($AV861=0,0,AQ861/$AV861*$Z861))</f>
      </c>
      <c r="BH861" s="18">
        <f>IF(U861&lt;&gt;0,U861,IF($AV861=0,0,AR861/$AV861*$Z861))</f>
      </c>
      <c r="BI861" s="18">
        <f>IF(V861&lt;&gt;0,V861,IF($AV861=0,0,AS861/$AV861*$Z861))</f>
      </c>
      <c r="BJ861" s="18">
        <f>IF(W861&lt;&gt;0,W861,IF($AV861=0,0,AT861/$AV861*$Z861))</f>
      </c>
      <c r="BK861" s="18">
        <f>IF(X861&lt;&gt;0,X861,IF($AV861=0,0,AU861/$AV861*$Z861))</f>
      </c>
      <c r="BL861" s="18">
        <f>SUM(AW861:BK861)</f>
      </c>
      <c r="BM861" s="18">
        <f>I861-BL861</f>
      </c>
    </row>
    <row r="862" outlineLevel="4">
      <c r="A862" s="5" t="str">
        <v>16.6</v>
      </c>
      <c r="B862" s="5" t="str">
        <v/>
      </c>
      <c r="C862" s="5" t="str">
        <v>BSKDGNGENGR07</v>
      </c>
      <c r="D862" s="5" t="str">
        <v>BSKDGNGENGR07</v>
      </c>
      <c r="E862" s="19">
        <f>IFERROR(_xlfn.XLOOKUP(F862,Assumptions!B:B,Assumptions!C:C),0)</f>
      </c>
      <c r="F862" s="5" t="str">
        <v>Retention</v>
      </c>
      <c r="G862" s="5" t="str">
        <v/>
      </c>
      <c r="H862" s="18">
        <f>G859*E862</f>
      </c>
      <c r="I862" s="18">
        <f>H862*(1-0)</f>
      </c>
      <c r="J862" s="18">
        <v>0</v>
      </c>
      <c r="K862" s="18">
        <v>0</v>
      </c>
      <c r="L862" s="18">
        <v>0</v>
      </c>
      <c r="M862" s="18">
        <v>0</v>
      </c>
      <c r="N862" s="18">
        <v>0</v>
      </c>
      <c r="O862" s="18">
        <v>0</v>
      </c>
      <c r="P862" s="18">
        <v>0</v>
      </c>
      <c r="Q862" s="18">
        <v>0</v>
      </c>
      <c r="R862" s="18">
        <v>0</v>
      </c>
      <c r="S862" s="18">
        <v>0</v>
      </c>
      <c r="T862" s="18">
        <v>0</v>
      </c>
      <c r="U862" s="18">
        <v>0</v>
      </c>
      <c r="V862" s="18">
        <v>0</v>
      </c>
      <c r="W862" s="18">
        <v>0</v>
      </c>
      <c r="X862" s="18">
        <v>0</v>
      </c>
      <c r="Y862" s="18">
        <f>SUM(J862:X862)</f>
      </c>
      <c r="Z862" s="18">
        <f>I862-Y862</f>
      </c>
      <c r="AA862" s="20">
        <v>46483</v>
      </c>
      <c r="AB862" s="20">
        <v>46483</v>
      </c>
      <c r="AC862" s="18">
        <f>IFERROR(_xlfn.XLOOKUP(F862,Assumptions!B:B,Assumptions!D:D),0)</f>
      </c>
      <c r="AD862" s="20">
        <f>AA862+AC862</f>
      </c>
      <c r="AE862" s="20">
        <f>AC862+AB862</f>
      </c>
      <c r="AF862" s="5" t="str">
        <v/>
      </c>
      <c r="AG862" s="18">
        <f>IFERROR(_xlfn.BETA.DIST(DATE(YEAR(AG$2),MONTH(AG$2),15),$AD$2,$AE$2,FALSE,DATE(YEAR($AD862),MONTH($AD862),1),DATE(YEAR($AE862),MONTH($AE862),28)),0)</f>
      </c>
      <c r="AH862" s="18">
        <f>IFERROR(_xlfn.BETA.DIST(DATE(YEAR(AH$2),MONTH(AH$2),15),$AD$2,$AE$2,FALSE,DATE(YEAR($AD862),MONTH($AD862),1),DATE(YEAR($AE862),MONTH($AE862),28)),0)</f>
      </c>
      <c r="AI862" s="18">
        <f>IFERROR(_xlfn.BETA.DIST(DATE(YEAR(AI$2),MONTH(AI$2),15),$AD$2,$AE$2,FALSE,DATE(YEAR($AD862),MONTH($AD862),1),DATE(YEAR($AE862),MONTH($AE862),28)),0)</f>
      </c>
      <c r="AJ862" s="18">
        <f>IFERROR(_xlfn.BETA.DIST(DATE(YEAR(AJ$2),MONTH(AJ$2),15),$AD$2,$AE$2,FALSE,DATE(YEAR($AD862),MONTH($AD862),1),DATE(YEAR($AE862),MONTH($AE862),28)),0)</f>
      </c>
      <c r="AK862" s="18">
        <f>IFERROR(_xlfn.BETA.DIST(DATE(YEAR(AK$2),MONTH(AK$2),15),$AD$2,$AE$2,FALSE,DATE(YEAR($AD862),MONTH($AD862),1),DATE(YEAR($AE862),MONTH($AE862),28)),0)</f>
      </c>
      <c r="AL862" s="18">
        <f>IFERROR(_xlfn.BETA.DIST(DATE(YEAR(AL$2),MONTH(AL$2),15),$AD$2,$AE$2,FALSE,DATE(YEAR($AD862),MONTH($AD862),1),DATE(YEAR($AE862),MONTH($AE862),28)),0)</f>
      </c>
      <c r="AM862" s="18">
        <f>IFERROR(_xlfn.BETA.DIST(DATE(YEAR(AM$2),MONTH(AM$2),15),$AD$2,$AE$2,FALSE,DATE(YEAR($AD862),MONTH($AD862),1),DATE(YEAR($AE862),MONTH($AE862),28)),0)</f>
      </c>
      <c r="AN862" s="18">
        <f>IFERROR(_xlfn.BETA.DIST(DATE(YEAR(AN$2),MONTH(AN$2),15),$AD$2,$AE$2,FALSE,DATE(YEAR($AD862),MONTH($AD862),1),DATE(YEAR($AE862),MONTH($AE862),28)),0)</f>
      </c>
      <c r="AO862" s="18">
        <f>IFERROR(_xlfn.BETA.DIST(DATE(YEAR(AO$2),MONTH(AO$2),15),$AD$2,$AE$2,FALSE,DATE(YEAR($AD862),MONTH($AD862),1),DATE(YEAR($AE862),MONTH($AE862),28)),0)</f>
      </c>
      <c r="AP862" s="18">
        <f>IFERROR(_xlfn.BETA.DIST(DATE(YEAR(AP$2),MONTH(AP$2),15),$AD$2,$AE$2,FALSE,DATE(YEAR($AD862),MONTH($AD862),1),DATE(YEAR($AE862),MONTH($AE862),28)),0)</f>
      </c>
      <c r="AQ862" s="18">
        <f>IFERROR(_xlfn.BETA.DIST(DATE(YEAR(AQ$2),MONTH(AQ$2),15),$AD$2,$AE$2,FALSE,DATE(YEAR($AD862),MONTH($AD862),1),DATE(YEAR($AE862),MONTH($AE862),28)),0)</f>
      </c>
      <c r="AR862" s="18">
        <f>IFERROR(_xlfn.BETA.DIST(DATE(YEAR(AR$2),MONTH(AR$2),15),$AD$2,$AE$2,FALSE,DATE(YEAR($AD862),MONTH($AD862),1),DATE(YEAR($AE862),MONTH($AE862),28)),0)</f>
      </c>
      <c r="AS862" s="18">
        <f>IFERROR(_xlfn.BETA.DIST(DATE(YEAR(AS$2),MONTH(AS$2),15),$AD$2,$AE$2,FALSE,DATE(YEAR($AD862),MONTH($AD862),1),DATE(YEAR($AE862),MONTH($AE862),28)),0)</f>
      </c>
      <c r="AT862" s="18">
        <f>IFERROR(_xlfn.BETA.DIST(DATE(YEAR(AT$2),MONTH(AT$2),15),$AD$2,$AE$2,FALSE,DATE(YEAR($AD862),MONTH($AD862),1),DATE(YEAR($AE862),MONTH($AE862),28)),0)</f>
      </c>
      <c r="AU862" s="18">
        <f>IFERROR(_xlfn.BETA.DIST(DATE(YEAR(AU$2),MONTH(AU$2),15),$AD$2,$AE$2,FALSE,DATE(YEAR($AD862),MONTH($AD862),1),DATE(YEAR($AE862),MONTH($AE862),28)),0)</f>
      </c>
      <c r="AV862" s="18">
        <f>SUM(AG862:AU862)</f>
      </c>
      <c r="AW862" s="18">
        <f>IF(J862&lt;&gt;0,J862,IF($AV862=0,0,AG862/$AV862*$Z862))</f>
      </c>
      <c r="AX862" s="18">
        <f>IF(K862&lt;&gt;0,K862,IF($AV862=0,0,AH862/$AV862*$Z862))</f>
      </c>
      <c r="AY862" s="18">
        <f>IF(L862&lt;&gt;0,L862,IF($AV862=0,0,AI862/$AV862*$Z862))</f>
      </c>
      <c r="AZ862" s="18">
        <f>IF(M862&lt;&gt;0,M862,IF($AV862=0,0,AJ862/$AV862*$Z862))</f>
      </c>
      <c r="BA862" s="18">
        <f>IF(N862&lt;&gt;0,N862,IF($AV862=0,0,AK862/$AV862*$Z862))</f>
      </c>
      <c r="BB862" s="18">
        <f>IF(O862&lt;&gt;0,O862,IF($AV862=0,0,AL862/$AV862*$Z862))</f>
      </c>
      <c r="BC862" s="18">
        <f>IF(P862&lt;&gt;0,P862,IF($AV862=0,0,AM862/$AV862*$Z862))</f>
      </c>
      <c r="BD862" s="18">
        <f>IF(Q862&lt;&gt;0,Q862,IF($AV862=0,0,AN862/$AV862*$Z862))</f>
      </c>
      <c r="BE862" s="18">
        <f>IF(R862&lt;&gt;0,R862,IF($AV862=0,0,AO862/$AV862*$Z862))</f>
      </c>
      <c r="BF862" s="18">
        <f>IF(S862&lt;&gt;0,S862,IF($AV862=0,0,AP862/$AV862*$Z862))</f>
      </c>
      <c r="BG862" s="18">
        <f>IF(T862&lt;&gt;0,T862,IF($AV862=0,0,AQ862/$AV862*$Z862))</f>
      </c>
      <c r="BH862" s="18">
        <f>IF(U862&lt;&gt;0,U862,IF($AV862=0,0,AR862/$AV862*$Z862))</f>
      </c>
      <c r="BI862" s="18">
        <f>IF(V862&lt;&gt;0,V862,IF($AV862=0,0,AS862/$AV862*$Z862))</f>
      </c>
      <c r="BJ862" s="18">
        <f>IF(W862&lt;&gt;0,W862,IF($AV862=0,0,AT862/$AV862*$Z862))</f>
      </c>
      <c r="BK862" s="18">
        <f>IF(X862&lt;&gt;0,X862,IF($AV862=0,0,AU862/$AV862*$Z862))</f>
      </c>
      <c r="BL862" s="18">
        <f>SUM(AW862:BK862)</f>
      </c>
      <c r="BM862" s="18">
        <f>I862-BL862</f>
      </c>
    </row>
    <row r="863" outlineLevel="3">
      <c r="A863" s="17" t="str">
        <v>16.7</v>
      </c>
      <c r="B863" s="17" t="str">
        <v/>
      </c>
      <c r="C863" s="17" t="str">
        <v/>
      </c>
      <c r="D863" s="17" t="str">
        <v/>
      </c>
      <c r="E863" s="17" t="str">
        <v>16.7</v>
      </c>
      <c r="F863" s="17" t="str">
        <v>Complete set of circuit breaker analyzer with motion analyzer and all accessories as specified.</v>
      </c>
      <c r="G863" s="17">
        <v>14190.25</v>
      </c>
      <c r="H863" s="17" t="str">
        <v/>
      </c>
      <c r="I863" s="17" t="str">
        <v/>
      </c>
      <c r="J863" s="17" t="str">
        <v/>
      </c>
      <c r="K863" s="17" t="str">
        <v/>
      </c>
      <c r="L863" s="17" t="str">
        <v/>
      </c>
      <c r="M863" s="17" t="str">
        <v/>
      </c>
      <c r="N863" s="17" t="str">
        <v/>
      </c>
      <c r="O863" s="17" t="str">
        <v/>
      </c>
      <c r="P863" s="17" t="str">
        <v/>
      </c>
      <c r="Q863" s="17" t="str">
        <v/>
      </c>
      <c r="R863" s="17" t="str">
        <v/>
      </c>
      <c r="S863" s="17" t="str">
        <v/>
      </c>
      <c r="T863" s="17" t="str">
        <v/>
      </c>
      <c r="U863" s="17" t="str">
        <v/>
      </c>
      <c r="V863" s="17" t="str">
        <v/>
      </c>
      <c r="W863" s="17" t="str">
        <v/>
      </c>
      <c r="X863" s="17" t="str">
        <v/>
      </c>
      <c r="Y863" s="17" t="str">
        <v/>
      </c>
      <c r="Z863" s="17" t="str">
        <v/>
      </c>
      <c r="AA863" s="17" t="str">
        <v/>
      </c>
      <c r="AB863" s="17" t="str">
        <v/>
      </c>
      <c r="AC863" s="17" t="str">
        <v/>
      </c>
      <c r="AD863" s="17" t="str">
        <v/>
      </c>
      <c r="AE863" s="17" t="str">
        <v/>
      </c>
      <c r="AF863" s="5" t="str">
        <v/>
      </c>
      <c r="AG863" s="18">
        <f>IFERROR(_xlfn.BETA.DIST(DATE(YEAR(AG$2),MONTH(AG$2),15),$AD$2,$AE$2,FALSE,DATE(YEAR($AD863),MONTH($AD863),1),DATE(YEAR($AE863),MONTH($AE863),28)),0)</f>
      </c>
      <c r="AH863" s="18">
        <f>IFERROR(_xlfn.BETA.DIST(DATE(YEAR(AH$2),MONTH(AH$2),15),$AD$2,$AE$2,FALSE,DATE(YEAR($AD863),MONTH($AD863),1),DATE(YEAR($AE863),MONTH($AE863),28)),0)</f>
      </c>
      <c r="AI863" s="18">
        <f>IFERROR(_xlfn.BETA.DIST(DATE(YEAR(AI$2),MONTH(AI$2),15),$AD$2,$AE$2,FALSE,DATE(YEAR($AD863),MONTH($AD863),1),DATE(YEAR($AE863),MONTH($AE863),28)),0)</f>
      </c>
      <c r="AJ863" s="18">
        <f>IFERROR(_xlfn.BETA.DIST(DATE(YEAR(AJ$2),MONTH(AJ$2),15),$AD$2,$AE$2,FALSE,DATE(YEAR($AD863),MONTH($AD863),1),DATE(YEAR($AE863),MONTH($AE863),28)),0)</f>
      </c>
      <c r="AK863" s="18">
        <f>IFERROR(_xlfn.BETA.DIST(DATE(YEAR(AK$2),MONTH(AK$2),15),$AD$2,$AE$2,FALSE,DATE(YEAR($AD863),MONTH($AD863),1),DATE(YEAR($AE863),MONTH($AE863),28)),0)</f>
      </c>
      <c r="AL863" s="18">
        <f>IFERROR(_xlfn.BETA.DIST(DATE(YEAR(AL$2),MONTH(AL$2),15),$AD$2,$AE$2,FALSE,DATE(YEAR($AD863),MONTH($AD863),1),DATE(YEAR($AE863),MONTH($AE863),28)),0)</f>
      </c>
      <c r="AM863" s="18">
        <f>IFERROR(_xlfn.BETA.DIST(DATE(YEAR(AM$2),MONTH(AM$2),15),$AD$2,$AE$2,FALSE,DATE(YEAR($AD863),MONTH($AD863),1),DATE(YEAR($AE863),MONTH($AE863),28)),0)</f>
      </c>
      <c r="AN863" s="18">
        <f>IFERROR(_xlfn.BETA.DIST(DATE(YEAR(AN$2),MONTH(AN$2),15),$AD$2,$AE$2,FALSE,DATE(YEAR($AD863),MONTH($AD863),1),DATE(YEAR($AE863),MONTH($AE863),28)),0)</f>
      </c>
      <c r="AO863" s="18">
        <f>IFERROR(_xlfn.BETA.DIST(DATE(YEAR(AO$2),MONTH(AO$2),15),$AD$2,$AE$2,FALSE,DATE(YEAR($AD863),MONTH($AD863),1),DATE(YEAR($AE863),MONTH($AE863),28)),0)</f>
      </c>
      <c r="AP863" s="18">
        <f>IFERROR(_xlfn.BETA.DIST(DATE(YEAR(AP$2),MONTH(AP$2),15),$AD$2,$AE$2,FALSE,DATE(YEAR($AD863),MONTH($AD863),1),DATE(YEAR($AE863),MONTH($AE863),28)),0)</f>
      </c>
      <c r="AQ863" s="18">
        <f>IFERROR(_xlfn.BETA.DIST(DATE(YEAR(AQ$2),MONTH(AQ$2),15),$AD$2,$AE$2,FALSE,DATE(YEAR($AD863),MONTH($AD863),1),DATE(YEAR($AE863),MONTH($AE863),28)),0)</f>
      </c>
      <c r="AR863" s="18">
        <f>IFERROR(_xlfn.BETA.DIST(DATE(YEAR(AR$2),MONTH(AR$2),15),$AD$2,$AE$2,FALSE,DATE(YEAR($AD863),MONTH($AD863),1),DATE(YEAR($AE863),MONTH($AE863),28)),0)</f>
      </c>
      <c r="AS863" s="18">
        <f>IFERROR(_xlfn.BETA.DIST(DATE(YEAR(AS$2),MONTH(AS$2),15),$AD$2,$AE$2,FALSE,DATE(YEAR($AD863),MONTH($AD863),1),DATE(YEAR($AE863),MONTH($AE863),28)),0)</f>
      </c>
      <c r="AT863" s="18">
        <f>IFERROR(_xlfn.BETA.DIST(DATE(YEAR(AT$2),MONTH(AT$2),15),$AD$2,$AE$2,FALSE,DATE(YEAR($AD863),MONTH($AD863),1),DATE(YEAR($AE863),MONTH($AE863),28)),0)</f>
      </c>
      <c r="AU863" s="18">
        <f>IFERROR(_xlfn.BETA.DIST(DATE(YEAR(AU$2),MONTH(AU$2),15),$AD$2,$AE$2,FALSE,DATE(YEAR($AD863),MONTH($AD863),1),DATE(YEAR($AE863),MONTH($AE863),28)),0)</f>
      </c>
      <c r="AV863" s="18">
        <f>SUM(AG863:AU863)</f>
      </c>
      <c r="AW863" s="18">
        <f>IF(J863&lt;&gt;0,J863,IF($AV863=0,0,AG863/$AV863*$Z863))</f>
      </c>
      <c r="AX863" s="18">
        <f>IF(K863&lt;&gt;0,K863,IF($AV863=0,0,AH863/$AV863*$Z863))</f>
      </c>
      <c r="AY863" s="18">
        <f>IF(L863&lt;&gt;0,L863,IF($AV863=0,0,AI863/$AV863*$Z863))</f>
      </c>
      <c r="AZ863" s="18">
        <f>IF(M863&lt;&gt;0,M863,IF($AV863=0,0,AJ863/$AV863*$Z863))</f>
      </c>
      <c r="BA863" s="18">
        <f>IF(N863&lt;&gt;0,N863,IF($AV863=0,0,AK863/$AV863*$Z863))</f>
      </c>
      <c r="BB863" s="18">
        <f>IF(O863&lt;&gt;0,O863,IF($AV863=0,0,AL863/$AV863*$Z863))</f>
      </c>
      <c r="BC863" s="18">
        <f>IF(P863&lt;&gt;0,P863,IF($AV863=0,0,AM863/$AV863*$Z863))</f>
      </c>
      <c r="BD863" s="18">
        <f>IF(Q863&lt;&gt;0,Q863,IF($AV863=0,0,AN863/$AV863*$Z863))</f>
      </c>
      <c r="BE863" s="18">
        <f>IF(R863&lt;&gt;0,R863,IF($AV863=0,0,AO863/$AV863*$Z863))</f>
      </c>
      <c r="BF863" s="18">
        <f>IF(S863&lt;&gt;0,S863,IF($AV863=0,0,AP863/$AV863*$Z863))</f>
      </c>
      <c r="BG863" s="18">
        <f>IF(T863&lt;&gt;0,T863,IF($AV863=0,0,AQ863/$AV863*$Z863))</f>
      </c>
      <c r="BH863" s="18">
        <f>IF(U863&lt;&gt;0,U863,IF($AV863=0,0,AR863/$AV863*$Z863))</f>
      </c>
      <c r="BI863" s="18">
        <f>IF(V863&lt;&gt;0,V863,IF($AV863=0,0,AS863/$AV863*$Z863))</f>
      </c>
      <c r="BJ863" s="18">
        <f>IF(W863&lt;&gt;0,W863,IF($AV863=0,0,AT863/$AV863*$Z863))</f>
      </c>
      <c r="BK863" s="18">
        <f>IF(X863&lt;&gt;0,X863,IF($AV863=0,0,AU863/$AV863*$Z863))</f>
      </c>
      <c r="BL863" s="18">
        <f>SUM(AW863:BK863)</f>
      </c>
      <c r="BM863" s="17" t="str">
        <v/>
      </c>
    </row>
    <row r="864" outlineLevel="4">
      <c r="A864" s="5" t="str">
        <v>16.7</v>
      </c>
      <c r="B864" s="5" t="str">
        <v/>
      </c>
      <c r="C864" s="5" t="str">
        <v>BSKDGNGENGR05</v>
      </c>
      <c r="D864" s="5" t="str">
        <v>BSKDGNGENGR05</v>
      </c>
      <c r="E864" s="19">
        <f>IFERROR(_xlfn.XLOOKUP(F864,Assumptions!B:B,Assumptions!C:C),0)</f>
      </c>
      <c r="F864" s="5" t="str">
        <v>Advanced Payment</v>
      </c>
      <c r="G864" s="5" t="str">
        <v/>
      </c>
      <c r="H864" s="18">
        <f>G863*E864</f>
      </c>
      <c r="I864" s="18">
        <f>H864*(1-0)</f>
      </c>
      <c r="J864" s="18">
        <v>0</v>
      </c>
      <c r="K864" s="18">
        <v>0</v>
      </c>
      <c r="L864" s="18">
        <v>0</v>
      </c>
      <c r="M864" s="18">
        <v>0</v>
      </c>
      <c r="N864" s="18">
        <v>0</v>
      </c>
      <c r="O864" s="18">
        <v>0</v>
      </c>
      <c r="P864" s="18">
        <v>0</v>
      </c>
      <c r="Q864" s="18">
        <v>0</v>
      </c>
      <c r="R864" s="18">
        <v>0</v>
      </c>
      <c r="S864" s="18">
        <v>0</v>
      </c>
      <c r="T864" s="18">
        <v>0</v>
      </c>
      <c r="U864" s="18">
        <v>0</v>
      </c>
      <c r="V864" s="18">
        <v>0</v>
      </c>
      <c r="W864" s="18">
        <v>0</v>
      </c>
      <c r="X864" s="18">
        <v>0</v>
      </c>
      <c r="Y864" s="18">
        <f>SUM(J864:X864)</f>
      </c>
      <c r="Z864" s="18">
        <f>I864-Y864</f>
      </c>
      <c r="AA864" s="20">
        <v>46026</v>
      </c>
      <c r="AB864" s="20">
        <v>46026</v>
      </c>
      <c r="AC864" s="18">
        <f>IFERROR(_xlfn.XLOOKUP(F864,Assumptions!B:B,Assumptions!D:D),0)</f>
      </c>
      <c r="AD864" s="20">
        <f>AA864+AC864</f>
      </c>
      <c r="AE864" s="20">
        <f>AC864+AB864</f>
      </c>
      <c r="AF864" s="5" t="str">
        <v/>
      </c>
      <c r="AG864" s="18">
        <f>IFERROR(_xlfn.BETA.DIST(DATE(YEAR(AG$2),MONTH(AG$2),15),$AD$2,$AE$2,FALSE,DATE(YEAR($AD864),MONTH($AD864),1),DATE(YEAR($AE864),MONTH($AE864),28)),0)</f>
      </c>
      <c r="AH864" s="18">
        <f>IFERROR(_xlfn.BETA.DIST(DATE(YEAR(AH$2),MONTH(AH$2),15),$AD$2,$AE$2,FALSE,DATE(YEAR($AD864),MONTH($AD864),1),DATE(YEAR($AE864),MONTH($AE864),28)),0)</f>
      </c>
      <c r="AI864" s="18">
        <f>IFERROR(_xlfn.BETA.DIST(DATE(YEAR(AI$2),MONTH(AI$2),15),$AD$2,$AE$2,FALSE,DATE(YEAR($AD864),MONTH($AD864),1),DATE(YEAR($AE864),MONTH($AE864),28)),0)</f>
      </c>
      <c r="AJ864" s="18">
        <f>IFERROR(_xlfn.BETA.DIST(DATE(YEAR(AJ$2),MONTH(AJ$2),15),$AD$2,$AE$2,FALSE,DATE(YEAR($AD864),MONTH($AD864),1),DATE(YEAR($AE864),MONTH($AE864),28)),0)</f>
      </c>
      <c r="AK864" s="18">
        <f>IFERROR(_xlfn.BETA.DIST(DATE(YEAR(AK$2),MONTH(AK$2),15),$AD$2,$AE$2,FALSE,DATE(YEAR($AD864),MONTH($AD864),1),DATE(YEAR($AE864),MONTH($AE864),28)),0)</f>
      </c>
      <c r="AL864" s="18">
        <f>IFERROR(_xlfn.BETA.DIST(DATE(YEAR(AL$2),MONTH(AL$2),15),$AD$2,$AE$2,FALSE,DATE(YEAR($AD864),MONTH($AD864),1),DATE(YEAR($AE864),MONTH($AE864),28)),0)</f>
      </c>
      <c r="AM864" s="18">
        <f>IFERROR(_xlfn.BETA.DIST(DATE(YEAR(AM$2),MONTH(AM$2),15),$AD$2,$AE$2,FALSE,DATE(YEAR($AD864),MONTH($AD864),1),DATE(YEAR($AE864),MONTH($AE864),28)),0)</f>
      </c>
      <c r="AN864" s="18">
        <f>IFERROR(_xlfn.BETA.DIST(DATE(YEAR(AN$2),MONTH(AN$2),15),$AD$2,$AE$2,FALSE,DATE(YEAR($AD864),MONTH($AD864),1),DATE(YEAR($AE864),MONTH($AE864),28)),0)</f>
      </c>
      <c r="AO864" s="18">
        <f>IFERROR(_xlfn.BETA.DIST(DATE(YEAR(AO$2),MONTH(AO$2),15),$AD$2,$AE$2,FALSE,DATE(YEAR($AD864),MONTH($AD864),1),DATE(YEAR($AE864),MONTH($AE864),28)),0)</f>
      </c>
      <c r="AP864" s="18">
        <f>IFERROR(_xlfn.BETA.DIST(DATE(YEAR(AP$2),MONTH(AP$2),15),$AD$2,$AE$2,FALSE,DATE(YEAR($AD864),MONTH($AD864),1),DATE(YEAR($AE864),MONTH($AE864),28)),0)</f>
      </c>
      <c r="AQ864" s="18">
        <f>IFERROR(_xlfn.BETA.DIST(DATE(YEAR(AQ$2),MONTH(AQ$2),15),$AD$2,$AE$2,FALSE,DATE(YEAR($AD864),MONTH($AD864),1),DATE(YEAR($AE864),MONTH($AE864),28)),0)</f>
      </c>
      <c r="AR864" s="18">
        <f>IFERROR(_xlfn.BETA.DIST(DATE(YEAR(AR$2),MONTH(AR$2),15),$AD$2,$AE$2,FALSE,DATE(YEAR($AD864),MONTH($AD864),1),DATE(YEAR($AE864),MONTH($AE864),28)),0)</f>
      </c>
      <c r="AS864" s="18">
        <f>IFERROR(_xlfn.BETA.DIST(DATE(YEAR(AS$2),MONTH(AS$2),15),$AD$2,$AE$2,FALSE,DATE(YEAR($AD864),MONTH($AD864),1),DATE(YEAR($AE864),MONTH($AE864),28)),0)</f>
      </c>
      <c r="AT864" s="18">
        <f>IFERROR(_xlfn.BETA.DIST(DATE(YEAR(AT$2),MONTH(AT$2),15),$AD$2,$AE$2,FALSE,DATE(YEAR($AD864),MONTH($AD864),1),DATE(YEAR($AE864),MONTH($AE864),28)),0)</f>
      </c>
      <c r="AU864" s="18">
        <f>IFERROR(_xlfn.BETA.DIST(DATE(YEAR(AU$2),MONTH(AU$2),15),$AD$2,$AE$2,FALSE,DATE(YEAR($AD864),MONTH($AD864),1),DATE(YEAR($AE864),MONTH($AE864),28)),0)</f>
      </c>
      <c r="AV864" s="18">
        <f>SUM(AG864:AU864)</f>
      </c>
      <c r="AW864" s="18">
        <f>IF(J864&lt;&gt;0,J864,IF($AV864=0,0,AG864/$AV864*$Z864))</f>
      </c>
      <c r="AX864" s="18">
        <f>IF(K864&lt;&gt;0,K864,IF($AV864=0,0,AH864/$AV864*$Z864))</f>
      </c>
      <c r="AY864" s="18">
        <f>IF(L864&lt;&gt;0,L864,IF($AV864=0,0,AI864/$AV864*$Z864))</f>
      </c>
      <c r="AZ864" s="18">
        <f>IF(M864&lt;&gt;0,M864,IF($AV864=0,0,AJ864/$AV864*$Z864))</f>
      </c>
      <c r="BA864" s="18">
        <f>IF(N864&lt;&gt;0,N864,IF($AV864=0,0,AK864/$AV864*$Z864))</f>
      </c>
      <c r="BB864" s="18">
        <f>IF(O864&lt;&gt;0,O864,IF($AV864=0,0,AL864/$AV864*$Z864))</f>
      </c>
      <c r="BC864" s="18">
        <f>IF(P864&lt;&gt;0,P864,IF($AV864=0,0,AM864/$AV864*$Z864))</f>
      </c>
      <c r="BD864" s="18">
        <f>IF(Q864&lt;&gt;0,Q864,IF($AV864=0,0,AN864/$AV864*$Z864))</f>
      </c>
      <c r="BE864" s="18">
        <f>IF(R864&lt;&gt;0,R864,IF($AV864=0,0,AO864/$AV864*$Z864))</f>
      </c>
      <c r="BF864" s="18">
        <f>IF(S864&lt;&gt;0,S864,IF($AV864=0,0,AP864/$AV864*$Z864))</f>
      </c>
      <c r="BG864" s="18">
        <f>IF(T864&lt;&gt;0,T864,IF($AV864=0,0,AQ864/$AV864*$Z864))</f>
      </c>
      <c r="BH864" s="18">
        <f>IF(U864&lt;&gt;0,U864,IF($AV864=0,0,AR864/$AV864*$Z864))</f>
      </c>
      <c r="BI864" s="18">
        <f>IF(V864&lt;&gt;0,V864,IF($AV864=0,0,AS864/$AV864*$Z864))</f>
      </c>
      <c r="BJ864" s="18">
        <f>IF(W864&lt;&gt;0,W864,IF($AV864=0,0,AT864/$AV864*$Z864))</f>
      </c>
      <c r="BK864" s="18">
        <f>IF(X864&lt;&gt;0,X864,IF($AV864=0,0,AU864/$AV864*$Z864))</f>
      </c>
      <c r="BL864" s="18">
        <f>SUM(AW864:BK864)</f>
      </c>
      <c r="BM864" s="18">
        <f>I864-BL864</f>
      </c>
    </row>
    <row r="865" outlineLevel="4">
      <c r="A865" s="5" t="str">
        <v>16.7</v>
      </c>
      <c r="B865" s="5" t="str">
        <v/>
      </c>
      <c r="C865" s="5" t="str">
        <v>BSPRELGENTL07</v>
      </c>
      <c r="D865" s="5" t="str">
        <v>BSPRELGENTL07</v>
      </c>
      <c r="E865" s="19">
        <f>IFERROR(_xlfn.XLOOKUP(F865,Assumptions!B:B,Assumptions!C:C),0)</f>
      </c>
      <c r="F865" s="5" t="str">
        <v>Site Delivery USD</v>
      </c>
      <c r="G865" s="5" t="str">
        <v/>
      </c>
      <c r="H865" s="18">
        <f>G863*E865</f>
      </c>
      <c r="I865" s="18">
        <f>H865*(1-0)</f>
      </c>
      <c r="J865" s="18">
        <v>0</v>
      </c>
      <c r="K865" s="18">
        <v>0</v>
      </c>
      <c r="L865" s="18">
        <v>0</v>
      </c>
      <c r="M865" s="18">
        <v>0</v>
      </c>
      <c r="N865" s="18">
        <v>0</v>
      </c>
      <c r="O865" s="18">
        <v>0</v>
      </c>
      <c r="P865" s="18">
        <v>0</v>
      </c>
      <c r="Q865" s="18">
        <v>0</v>
      </c>
      <c r="R865" s="18">
        <v>0</v>
      </c>
      <c r="S865" s="18">
        <v>0</v>
      </c>
      <c r="T865" s="18">
        <v>0</v>
      </c>
      <c r="U865" s="18">
        <v>0</v>
      </c>
      <c r="V865" s="18">
        <v>0</v>
      </c>
      <c r="W865" s="18">
        <v>0</v>
      </c>
      <c r="X865" s="18">
        <v>0</v>
      </c>
      <c r="Y865" s="18">
        <f>SUM(J865:X865)</f>
      </c>
      <c r="Z865" s="18">
        <f>I865-Y865</f>
      </c>
      <c r="AA865" s="20">
        <v>46347</v>
      </c>
      <c r="AB865" s="20">
        <v>46347</v>
      </c>
      <c r="AC865" s="18">
        <f>IFERROR(_xlfn.XLOOKUP(F865,Assumptions!B:B,Assumptions!D:D),0)</f>
      </c>
      <c r="AD865" s="20">
        <f>AA865+AC865</f>
      </c>
      <c r="AE865" s="20">
        <f>AC865+AB865</f>
      </c>
      <c r="AF865" s="5" t="str">
        <v/>
      </c>
      <c r="AG865" s="18">
        <f>IFERROR(_xlfn.BETA.DIST(DATE(YEAR(AG$2),MONTH(AG$2),15),$AD$2,$AE$2,FALSE,DATE(YEAR($AD865),MONTH($AD865),1),DATE(YEAR($AE865),MONTH($AE865),28)),0)</f>
      </c>
      <c r="AH865" s="18">
        <f>IFERROR(_xlfn.BETA.DIST(DATE(YEAR(AH$2),MONTH(AH$2),15),$AD$2,$AE$2,FALSE,DATE(YEAR($AD865),MONTH($AD865),1),DATE(YEAR($AE865),MONTH($AE865),28)),0)</f>
      </c>
      <c r="AI865" s="18">
        <f>IFERROR(_xlfn.BETA.DIST(DATE(YEAR(AI$2),MONTH(AI$2),15),$AD$2,$AE$2,FALSE,DATE(YEAR($AD865),MONTH($AD865),1),DATE(YEAR($AE865),MONTH($AE865),28)),0)</f>
      </c>
      <c r="AJ865" s="18">
        <f>IFERROR(_xlfn.BETA.DIST(DATE(YEAR(AJ$2),MONTH(AJ$2),15),$AD$2,$AE$2,FALSE,DATE(YEAR($AD865),MONTH($AD865),1),DATE(YEAR($AE865),MONTH($AE865),28)),0)</f>
      </c>
      <c r="AK865" s="18">
        <f>IFERROR(_xlfn.BETA.DIST(DATE(YEAR(AK$2),MONTH(AK$2),15),$AD$2,$AE$2,FALSE,DATE(YEAR($AD865),MONTH($AD865),1),DATE(YEAR($AE865),MONTH($AE865),28)),0)</f>
      </c>
      <c r="AL865" s="18">
        <f>IFERROR(_xlfn.BETA.DIST(DATE(YEAR(AL$2),MONTH(AL$2),15),$AD$2,$AE$2,FALSE,DATE(YEAR($AD865),MONTH($AD865),1),DATE(YEAR($AE865),MONTH($AE865),28)),0)</f>
      </c>
      <c r="AM865" s="18">
        <f>IFERROR(_xlfn.BETA.DIST(DATE(YEAR(AM$2),MONTH(AM$2),15),$AD$2,$AE$2,FALSE,DATE(YEAR($AD865),MONTH($AD865),1),DATE(YEAR($AE865),MONTH($AE865),28)),0)</f>
      </c>
      <c r="AN865" s="18">
        <f>IFERROR(_xlfn.BETA.DIST(DATE(YEAR(AN$2),MONTH(AN$2),15),$AD$2,$AE$2,FALSE,DATE(YEAR($AD865),MONTH($AD865),1),DATE(YEAR($AE865),MONTH($AE865),28)),0)</f>
      </c>
      <c r="AO865" s="18">
        <f>IFERROR(_xlfn.BETA.DIST(DATE(YEAR(AO$2),MONTH(AO$2),15),$AD$2,$AE$2,FALSE,DATE(YEAR($AD865),MONTH($AD865),1),DATE(YEAR($AE865),MONTH($AE865),28)),0)</f>
      </c>
      <c r="AP865" s="18">
        <f>IFERROR(_xlfn.BETA.DIST(DATE(YEAR(AP$2),MONTH(AP$2),15),$AD$2,$AE$2,FALSE,DATE(YEAR($AD865),MONTH($AD865),1),DATE(YEAR($AE865),MONTH($AE865),28)),0)</f>
      </c>
      <c r="AQ865" s="18">
        <f>IFERROR(_xlfn.BETA.DIST(DATE(YEAR(AQ$2),MONTH(AQ$2),15),$AD$2,$AE$2,FALSE,DATE(YEAR($AD865),MONTH($AD865),1),DATE(YEAR($AE865),MONTH($AE865),28)),0)</f>
      </c>
      <c r="AR865" s="18">
        <f>IFERROR(_xlfn.BETA.DIST(DATE(YEAR(AR$2),MONTH(AR$2),15),$AD$2,$AE$2,FALSE,DATE(YEAR($AD865),MONTH($AD865),1),DATE(YEAR($AE865),MONTH($AE865),28)),0)</f>
      </c>
      <c r="AS865" s="18">
        <f>IFERROR(_xlfn.BETA.DIST(DATE(YEAR(AS$2),MONTH(AS$2),15),$AD$2,$AE$2,FALSE,DATE(YEAR($AD865),MONTH($AD865),1),DATE(YEAR($AE865),MONTH($AE865),28)),0)</f>
      </c>
      <c r="AT865" s="18">
        <f>IFERROR(_xlfn.BETA.DIST(DATE(YEAR(AT$2),MONTH(AT$2),15),$AD$2,$AE$2,FALSE,DATE(YEAR($AD865),MONTH($AD865),1),DATE(YEAR($AE865),MONTH($AE865),28)),0)</f>
      </c>
      <c r="AU865" s="18">
        <f>IFERROR(_xlfn.BETA.DIST(DATE(YEAR(AU$2),MONTH(AU$2),15),$AD$2,$AE$2,FALSE,DATE(YEAR($AD865),MONTH($AD865),1),DATE(YEAR($AE865),MONTH($AE865),28)),0)</f>
      </c>
      <c r="AV865" s="18">
        <f>SUM(AG865:AU865)</f>
      </c>
      <c r="AW865" s="18">
        <f>IF(J865&lt;&gt;0,J865,IF($AV865=0,0,AG865/$AV865*$Z865))</f>
      </c>
      <c r="AX865" s="18">
        <f>IF(K865&lt;&gt;0,K865,IF($AV865=0,0,AH865/$AV865*$Z865))</f>
      </c>
      <c r="AY865" s="18">
        <f>IF(L865&lt;&gt;0,L865,IF($AV865=0,0,AI865/$AV865*$Z865))</f>
      </c>
      <c r="AZ865" s="18">
        <f>IF(M865&lt;&gt;0,M865,IF($AV865=0,0,AJ865/$AV865*$Z865))</f>
      </c>
      <c r="BA865" s="18">
        <f>IF(N865&lt;&gt;0,N865,IF($AV865=0,0,AK865/$AV865*$Z865))</f>
      </c>
      <c r="BB865" s="18">
        <f>IF(O865&lt;&gt;0,O865,IF($AV865=0,0,AL865/$AV865*$Z865))</f>
      </c>
      <c r="BC865" s="18">
        <f>IF(P865&lt;&gt;0,P865,IF($AV865=0,0,AM865/$AV865*$Z865))</f>
      </c>
      <c r="BD865" s="18">
        <f>IF(Q865&lt;&gt;0,Q865,IF($AV865=0,0,AN865/$AV865*$Z865))</f>
      </c>
      <c r="BE865" s="18">
        <f>IF(R865&lt;&gt;0,R865,IF($AV865=0,0,AO865/$AV865*$Z865))</f>
      </c>
      <c r="BF865" s="18">
        <f>IF(S865&lt;&gt;0,S865,IF($AV865=0,0,AP865/$AV865*$Z865))</f>
      </c>
      <c r="BG865" s="18">
        <f>IF(T865&lt;&gt;0,T865,IF($AV865=0,0,AQ865/$AV865*$Z865))</f>
      </c>
      <c r="BH865" s="18">
        <f>IF(U865&lt;&gt;0,U865,IF($AV865=0,0,AR865/$AV865*$Z865))</f>
      </c>
      <c r="BI865" s="18">
        <f>IF(V865&lt;&gt;0,V865,IF($AV865=0,0,AS865/$AV865*$Z865))</f>
      </c>
      <c r="BJ865" s="18">
        <f>IF(W865&lt;&gt;0,W865,IF($AV865=0,0,AT865/$AV865*$Z865))</f>
      </c>
      <c r="BK865" s="18">
        <f>IF(X865&lt;&gt;0,X865,IF($AV865=0,0,AU865/$AV865*$Z865))</f>
      </c>
      <c r="BL865" s="18">
        <f>SUM(AW865:BK865)</f>
      </c>
      <c r="BM865" s="18">
        <f>I865-BL865</f>
      </c>
    </row>
    <row r="866" outlineLevel="4">
      <c r="A866" s="5" t="str">
        <v>16.7</v>
      </c>
      <c r="B866" s="5" t="str">
        <v/>
      </c>
      <c r="C866" s="5" t="str">
        <v>BSKDGNGENGR07</v>
      </c>
      <c r="D866" s="5" t="str">
        <v>BSKDGNGENGR07</v>
      </c>
      <c r="E866" s="19">
        <f>IFERROR(_xlfn.XLOOKUP(F866,Assumptions!B:B,Assumptions!C:C),0)</f>
      </c>
      <c r="F866" s="5" t="str">
        <v>Retention</v>
      </c>
      <c r="G866" s="5" t="str">
        <v/>
      </c>
      <c r="H866" s="18">
        <f>G863*E866</f>
      </c>
      <c r="I866" s="18">
        <f>H866*(1-0)</f>
      </c>
      <c r="J866" s="18">
        <v>0</v>
      </c>
      <c r="K866" s="18">
        <v>0</v>
      </c>
      <c r="L866" s="18">
        <v>0</v>
      </c>
      <c r="M866" s="18">
        <v>0</v>
      </c>
      <c r="N866" s="18">
        <v>0</v>
      </c>
      <c r="O866" s="18">
        <v>0</v>
      </c>
      <c r="P866" s="18">
        <v>0</v>
      </c>
      <c r="Q866" s="18">
        <v>0</v>
      </c>
      <c r="R866" s="18">
        <v>0</v>
      </c>
      <c r="S866" s="18">
        <v>0</v>
      </c>
      <c r="T866" s="18">
        <v>0</v>
      </c>
      <c r="U866" s="18">
        <v>0</v>
      </c>
      <c r="V866" s="18">
        <v>0</v>
      </c>
      <c r="W866" s="18">
        <v>0</v>
      </c>
      <c r="X866" s="18">
        <v>0</v>
      </c>
      <c r="Y866" s="18">
        <f>SUM(J866:X866)</f>
      </c>
      <c r="Z866" s="18">
        <f>I866-Y866</f>
      </c>
      <c r="AA866" s="20">
        <v>46483</v>
      </c>
      <c r="AB866" s="20">
        <v>46483</v>
      </c>
      <c r="AC866" s="18">
        <f>IFERROR(_xlfn.XLOOKUP(F866,Assumptions!B:B,Assumptions!D:D),0)</f>
      </c>
      <c r="AD866" s="20">
        <f>AA866+AC866</f>
      </c>
      <c r="AE866" s="20">
        <f>AC866+AB866</f>
      </c>
      <c r="AF866" s="5" t="str">
        <v/>
      </c>
      <c r="AG866" s="18">
        <f>IFERROR(_xlfn.BETA.DIST(DATE(YEAR(AG$2),MONTH(AG$2),15),$AD$2,$AE$2,FALSE,DATE(YEAR($AD866),MONTH($AD866),1),DATE(YEAR($AE866),MONTH($AE866),28)),0)</f>
      </c>
      <c r="AH866" s="18">
        <f>IFERROR(_xlfn.BETA.DIST(DATE(YEAR(AH$2),MONTH(AH$2),15),$AD$2,$AE$2,FALSE,DATE(YEAR($AD866),MONTH($AD866),1),DATE(YEAR($AE866),MONTH($AE866),28)),0)</f>
      </c>
      <c r="AI866" s="18">
        <f>IFERROR(_xlfn.BETA.DIST(DATE(YEAR(AI$2),MONTH(AI$2),15),$AD$2,$AE$2,FALSE,DATE(YEAR($AD866),MONTH($AD866),1),DATE(YEAR($AE866),MONTH($AE866),28)),0)</f>
      </c>
      <c r="AJ866" s="18">
        <f>IFERROR(_xlfn.BETA.DIST(DATE(YEAR(AJ$2),MONTH(AJ$2),15),$AD$2,$AE$2,FALSE,DATE(YEAR($AD866),MONTH($AD866),1),DATE(YEAR($AE866),MONTH($AE866),28)),0)</f>
      </c>
      <c r="AK866" s="18">
        <f>IFERROR(_xlfn.BETA.DIST(DATE(YEAR(AK$2),MONTH(AK$2),15),$AD$2,$AE$2,FALSE,DATE(YEAR($AD866),MONTH($AD866),1),DATE(YEAR($AE866),MONTH($AE866),28)),0)</f>
      </c>
      <c r="AL866" s="18">
        <f>IFERROR(_xlfn.BETA.DIST(DATE(YEAR(AL$2),MONTH(AL$2),15),$AD$2,$AE$2,FALSE,DATE(YEAR($AD866),MONTH($AD866),1),DATE(YEAR($AE866),MONTH($AE866),28)),0)</f>
      </c>
      <c r="AM866" s="18">
        <f>IFERROR(_xlfn.BETA.DIST(DATE(YEAR(AM$2),MONTH(AM$2),15),$AD$2,$AE$2,FALSE,DATE(YEAR($AD866),MONTH($AD866),1),DATE(YEAR($AE866),MONTH($AE866),28)),0)</f>
      </c>
      <c r="AN866" s="18">
        <f>IFERROR(_xlfn.BETA.DIST(DATE(YEAR(AN$2),MONTH(AN$2),15),$AD$2,$AE$2,FALSE,DATE(YEAR($AD866),MONTH($AD866),1),DATE(YEAR($AE866),MONTH($AE866),28)),0)</f>
      </c>
      <c r="AO866" s="18">
        <f>IFERROR(_xlfn.BETA.DIST(DATE(YEAR(AO$2),MONTH(AO$2),15),$AD$2,$AE$2,FALSE,DATE(YEAR($AD866),MONTH($AD866),1),DATE(YEAR($AE866),MONTH($AE866),28)),0)</f>
      </c>
      <c r="AP866" s="18">
        <f>IFERROR(_xlfn.BETA.DIST(DATE(YEAR(AP$2),MONTH(AP$2),15),$AD$2,$AE$2,FALSE,DATE(YEAR($AD866),MONTH($AD866),1),DATE(YEAR($AE866),MONTH($AE866),28)),0)</f>
      </c>
      <c r="AQ866" s="18">
        <f>IFERROR(_xlfn.BETA.DIST(DATE(YEAR(AQ$2),MONTH(AQ$2),15),$AD$2,$AE$2,FALSE,DATE(YEAR($AD866),MONTH($AD866),1),DATE(YEAR($AE866),MONTH($AE866),28)),0)</f>
      </c>
      <c r="AR866" s="18">
        <f>IFERROR(_xlfn.BETA.DIST(DATE(YEAR(AR$2),MONTH(AR$2),15),$AD$2,$AE$2,FALSE,DATE(YEAR($AD866),MONTH($AD866),1),DATE(YEAR($AE866),MONTH($AE866),28)),0)</f>
      </c>
      <c r="AS866" s="18">
        <f>IFERROR(_xlfn.BETA.DIST(DATE(YEAR(AS$2),MONTH(AS$2),15),$AD$2,$AE$2,FALSE,DATE(YEAR($AD866),MONTH($AD866),1),DATE(YEAR($AE866),MONTH($AE866),28)),0)</f>
      </c>
      <c r="AT866" s="18">
        <f>IFERROR(_xlfn.BETA.DIST(DATE(YEAR(AT$2),MONTH(AT$2),15),$AD$2,$AE$2,FALSE,DATE(YEAR($AD866),MONTH($AD866),1),DATE(YEAR($AE866),MONTH($AE866),28)),0)</f>
      </c>
      <c r="AU866" s="18">
        <f>IFERROR(_xlfn.BETA.DIST(DATE(YEAR(AU$2),MONTH(AU$2),15),$AD$2,$AE$2,FALSE,DATE(YEAR($AD866),MONTH($AD866),1),DATE(YEAR($AE866),MONTH($AE866),28)),0)</f>
      </c>
      <c r="AV866" s="18">
        <f>SUM(AG866:AU866)</f>
      </c>
      <c r="AW866" s="18">
        <f>IF(J866&lt;&gt;0,J866,IF($AV866=0,0,AG866/$AV866*$Z866))</f>
      </c>
      <c r="AX866" s="18">
        <f>IF(K866&lt;&gt;0,K866,IF($AV866=0,0,AH866/$AV866*$Z866))</f>
      </c>
      <c r="AY866" s="18">
        <f>IF(L866&lt;&gt;0,L866,IF($AV866=0,0,AI866/$AV866*$Z866))</f>
      </c>
      <c r="AZ866" s="18">
        <f>IF(M866&lt;&gt;0,M866,IF($AV866=0,0,AJ866/$AV866*$Z866))</f>
      </c>
      <c r="BA866" s="18">
        <f>IF(N866&lt;&gt;0,N866,IF($AV866=0,0,AK866/$AV866*$Z866))</f>
      </c>
      <c r="BB866" s="18">
        <f>IF(O866&lt;&gt;0,O866,IF($AV866=0,0,AL866/$AV866*$Z866))</f>
      </c>
      <c r="BC866" s="18">
        <f>IF(P866&lt;&gt;0,P866,IF($AV866=0,0,AM866/$AV866*$Z866))</f>
      </c>
      <c r="BD866" s="18">
        <f>IF(Q866&lt;&gt;0,Q866,IF($AV866=0,0,AN866/$AV866*$Z866))</f>
      </c>
      <c r="BE866" s="18">
        <f>IF(R866&lt;&gt;0,R866,IF($AV866=0,0,AO866/$AV866*$Z866))</f>
      </c>
      <c r="BF866" s="18">
        <f>IF(S866&lt;&gt;0,S866,IF($AV866=0,0,AP866/$AV866*$Z866))</f>
      </c>
      <c r="BG866" s="18">
        <f>IF(T866&lt;&gt;0,T866,IF($AV866=0,0,AQ866/$AV866*$Z866))</f>
      </c>
      <c r="BH866" s="18">
        <f>IF(U866&lt;&gt;0,U866,IF($AV866=0,0,AR866/$AV866*$Z866))</f>
      </c>
      <c r="BI866" s="18">
        <f>IF(V866&lt;&gt;0,V866,IF($AV866=0,0,AS866/$AV866*$Z866))</f>
      </c>
      <c r="BJ866" s="18">
        <f>IF(W866&lt;&gt;0,W866,IF($AV866=0,0,AT866/$AV866*$Z866))</f>
      </c>
      <c r="BK866" s="18">
        <f>IF(X866&lt;&gt;0,X866,IF($AV866=0,0,AU866/$AV866*$Z866))</f>
      </c>
      <c r="BL866" s="18">
        <f>SUM(AW866:BK866)</f>
      </c>
      <c r="BM866" s="18">
        <f>I866-BL866</f>
      </c>
    </row>
    <row r="867" outlineLevel="3">
      <c r="A867" s="17" t="str">
        <v>16.8</v>
      </c>
      <c r="B867" s="17" t="str">
        <v/>
      </c>
      <c r="C867" s="17" t="str">
        <v/>
      </c>
      <c r="D867" s="17" t="str">
        <v/>
      </c>
      <c r="E867" s="17" t="str">
        <v>16.8</v>
      </c>
      <c r="F867" s="17" t="str">
        <v>SF6 decomposition product measuring device</v>
      </c>
      <c r="G867" s="17">
        <v>8271.94</v>
      </c>
      <c r="H867" s="17" t="str">
        <v/>
      </c>
      <c r="I867" s="17" t="str">
        <v/>
      </c>
      <c r="J867" s="17" t="str">
        <v/>
      </c>
      <c r="K867" s="17" t="str">
        <v/>
      </c>
      <c r="L867" s="17" t="str">
        <v/>
      </c>
      <c r="M867" s="17" t="str">
        <v/>
      </c>
      <c r="N867" s="17" t="str">
        <v/>
      </c>
      <c r="O867" s="17" t="str">
        <v/>
      </c>
      <c r="P867" s="17" t="str">
        <v/>
      </c>
      <c r="Q867" s="17" t="str">
        <v/>
      </c>
      <c r="R867" s="17" t="str">
        <v/>
      </c>
      <c r="S867" s="17" t="str">
        <v/>
      </c>
      <c r="T867" s="17" t="str">
        <v/>
      </c>
      <c r="U867" s="17" t="str">
        <v/>
      </c>
      <c r="V867" s="17" t="str">
        <v/>
      </c>
      <c r="W867" s="17" t="str">
        <v/>
      </c>
      <c r="X867" s="17" t="str">
        <v/>
      </c>
      <c r="Y867" s="17" t="str">
        <v/>
      </c>
      <c r="Z867" s="17" t="str">
        <v/>
      </c>
      <c r="AA867" s="17" t="str">
        <v/>
      </c>
      <c r="AB867" s="17" t="str">
        <v/>
      </c>
      <c r="AC867" s="17" t="str">
        <v/>
      </c>
      <c r="AD867" s="17" t="str">
        <v/>
      </c>
      <c r="AE867" s="17" t="str">
        <v/>
      </c>
      <c r="AF867" s="5" t="str">
        <v/>
      </c>
      <c r="AG867" s="18">
        <f>IFERROR(_xlfn.BETA.DIST(DATE(YEAR(AG$2),MONTH(AG$2),15),$AD$2,$AE$2,FALSE,DATE(YEAR($AD867),MONTH($AD867),1),DATE(YEAR($AE867),MONTH($AE867),28)),0)</f>
      </c>
      <c r="AH867" s="18">
        <f>IFERROR(_xlfn.BETA.DIST(DATE(YEAR(AH$2),MONTH(AH$2),15),$AD$2,$AE$2,FALSE,DATE(YEAR($AD867),MONTH($AD867),1),DATE(YEAR($AE867),MONTH($AE867),28)),0)</f>
      </c>
      <c r="AI867" s="18">
        <f>IFERROR(_xlfn.BETA.DIST(DATE(YEAR(AI$2),MONTH(AI$2),15),$AD$2,$AE$2,FALSE,DATE(YEAR($AD867),MONTH($AD867),1),DATE(YEAR($AE867),MONTH($AE867),28)),0)</f>
      </c>
      <c r="AJ867" s="18">
        <f>IFERROR(_xlfn.BETA.DIST(DATE(YEAR(AJ$2),MONTH(AJ$2),15),$AD$2,$AE$2,FALSE,DATE(YEAR($AD867),MONTH($AD867),1),DATE(YEAR($AE867),MONTH($AE867),28)),0)</f>
      </c>
      <c r="AK867" s="18">
        <f>IFERROR(_xlfn.BETA.DIST(DATE(YEAR(AK$2),MONTH(AK$2),15),$AD$2,$AE$2,FALSE,DATE(YEAR($AD867),MONTH($AD867),1),DATE(YEAR($AE867),MONTH($AE867),28)),0)</f>
      </c>
      <c r="AL867" s="18">
        <f>IFERROR(_xlfn.BETA.DIST(DATE(YEAR(AL$2),MONTH(AL$2),15),$AD$2,$AE$2,FALSE,DATE(YEAR($AD867),MONTH($AD867),1),DATE(YEAR($AE867),MONTH($AE867),28)),0)</f>
      </c>
      <c r="AM867" s="18">
        <f>IFERROR(_xlfn.BETA.DIST(DATE(YEAR(AM$2),MONTH(AM$2),15),$AD$2,$AE$2,FALSE,DATE(YEAR($AD867),MONTH($AD867),1),DATE(YEAR($AE867),MONTH($AE867),28)),0)</f>
      </c>
      <c r="AN867" s="18">
        <f>IFERROR(_xlfn.BETA.DIST(DATE(YEAR(AN$2),MONTH(AN$2),15),$AD$2,$AE$2,FALSE,DATE(YEAR($AD867),MONTH($AD867),1),DATE(YEAR($AE867),MONTH($AE867),28)),0)</f>
      </c>
      <c r="AO867" s="18">
        <f>IFERROR(_xlfn.BETA.DIST(DATE(YEAR(AO$2),MONTH(AO$2),15),$AD$2,$AE$2,FALSE,DATE(YEAR($AD867),MONTH($AD867),1),DATE(YEAR($AE867),MONTH($AE867),28)),0)</f>
      </c>
      <c r="AP867" s="18">
        <f>IFERROR(_xlfn.BETA.DIST(DATE(YEAR(AP$2),MONTH(AP$2),15),$AD$2,$AE$2,FALSE,DATE(YEAR($AD867),MONTH($AD867),1),DATE(YEAR($AE867),MONTH($AE867),28)),0)</f>
      </c>
      <c r="AQ867" s="18">
        <f>IFERROR(_xlfn.BETA.DIST(DATE(YEAR(AQ$2),MONTH(AQ$2),15),$AD$2,$AE$2,FALSE,DATE(YEAR($AD867),MONTH($AD867),1),DATE(YEAR($AE867),MONTH($AE867),28)),0)</f>
      </c>
      <c r="AR867" s="18">
        <f>IFERROR(_xlfn.BETA.DIST(DATE(YEAR(AR$2),MONTH(AR$2),15),$AD$2,$AE$2,FALSE,DATE(YEAR($AD867),MONTH($AD867),1),DATE(YEAR($AE867),MONTH($AE867),28)),0)</f>
      </c>
      <c r="AS867" s="18">
        <f>IFERROR(_xlfn.BETA.DIST(DATE(YEAR(AS$2),MONTH(AS$2),15),$AD$2,$AE$2,FALSE,DATE(YEAR($AD867),MONTH($AD867),1),DATE(YEAR($AE867),MONTH($AE867),28)),0)</f>
      </c>
      <c r="AT867" s="18">
        <f>IFERROR(_xlfn.BETA.DIST(DATE(YEAR(AT$2),MONTH(AT$2),15),$AD$2,$AE$2,FALSE,DATE(YEAR($AD867),MONTH($AD867),1),DATE(YEAR($AE867),MONTH($AE867),28)),0)</f>
      </c>
      <c r="AU867" s="18">
        <f>IFERROR(_xlfn.BETA.DIST(DATE(YEAR(AU$2),MONTH(AU$2),15),$AD$2,$AE$2,FALSE,DATE(YEAR($AD867),MONTH($AD867),1),DATE(YEAR($AE867),MONTH($AE867),28)),0)</f>
      </c>
      <c r="AV867" s="18">
        <f>SUM(AG867:AU867)</f>
      </c>
      <c r="AW867" s="18">
        <f>IF(J867&lt;&gt;0,J867,IF($AV867=0,0,AG867/$AV867*$Z867))</f>
      </c>
      <c r="AX867" s="18">
        <f>IF(K867&lt;&gt;0,K867,IF($AV867=0,0,AH867/$AV867*$Z867))</f>
      </c>
      <c r="AY867" s="18">
        <f>IF(L867&lt;&gt;0,L867,IF($AV867=0,0,AI867/$AV867*$Z867))</f>
      </c>
      <c r="AZ867" s="18">
        <f>IF(M867&lt;&gt;0,M867,IF($AV867=0,0,AJ867/$AV867*$Z867))</f>
      </c>
      <c r="BA867" s="18">
        <f>IF(N867&lt;&gt;0,N867,IF($AV867=0,0,AK867/$AV867*$Z867))</f>
      </c>
      <c r="BB867" s="18">
        <f>IF(O867&lt;&gt;0,O867,IF($AV867=0,0,AL867/$AV867*$Z867))</f>
      </c>
      <c r="BC867" s="18">
        <f>IF(P867&lt;&gt;0,P867,IF($AV867=0,0,AM867/$AV867*$Z867))</f>
      </c>
      <c r="BD867" s="18">
        <f>IF(Q867&lt;&gt;0,Q867,IF($AV867=0,0,AN867/$AV867*$Z867))</f>
      </c>
      <c r="BE867" s="18">
        <f>IF(R867&lt;&gt;0,R867,IF($AV867=0,0,AO867/$AV867*$Z867))</f>
      </c>
      <c r="BF867" s="18">
        <f>IF(S867&lt;&gt;0,S867,IF($AV867=0,0,AP867/$AV867*$Z867))</f>
      </c>
      <c r="BG867" s="18">
        <f>IF(T867&lt;&gt;0,T867,IF($AV867=0,0,AQ867/$AV867*$Z867))</f>
      </c>
      <c r="BH867" s="18">
        <f>IF(U867&lt;&gt;0,U867,IF($AV867=0,0,AR867/$AV867*$Z867))</f>
      </c>
      <c r="BI867" s="18">
        <f>IF(V867&lt;&gt;0,V867,IF($AV867=0,0,AS867/$AV867*$Z867))</f>
      </c>
      <c r="BJ867" s="18">
        <f>IF(W867&lt;&gt;0,W867,IF($AV867=0,0,AT867/$AV867*$Z867))</f>
      </c>
      <c r="BK867" s="18">
        <f>IF(X867&lt;&gt;0,X867,IF($AV867=0,0,AU867/$AV867*$Z867))</f>
      </c>
      <c r="BL867" s="18">
        <f>SUM(AW867:BK867)</f>
      </c>
      <c r="BM867" s="17" t="str">
        <v/>
      </c>
    </row>
    <row r="868" outlineLevel="4">
      <c r="A868" s="5" t="str">
        <v>16.8</v>
      </c>
      <c r="B868" s="5" t="str">
        <v/>
      </c>
      <c r="C868" s="5" t="str">
        <v>BSKDGNGENGR05</v>
      </c>
      <c r="D868" s="5" t="str">
        <v>BSKDGNGENGR05</v>
      </c>
      <c r="E868" s="19">
        <f>IFERROR(_xlfn.XLOOKUP(F868,Assumptions!B:B,Assumptions!C:C),0)</f>
      </c>
      <c r="F868" s="5" t="str">
        <v>Advanced Payment</v>
      </c>
      <c r="G868" s="5" t="str">
        <v/>
      </c>
      <c r="H868" s="18">
        <f>G867*E868</f>
      </c>
      <c r="I868" s="18">
        <f>H868*(1-0)</f>
      </c>
      <c r="J868" s="18">
        <v>0</v>
      </c>
      <c r="K868" s="18">
        <v>0</v>
      </c>
      <c r="L868" s="18">
        <v>0</v>
      </c>
      <c r="M868" s="18">
        <v>0</v>
      </c>
      <c r="N868" s="18">
        <v>0</v>
      </c>
      <c r="O868" s="18">
        <v>0</v>
      </c>
      <c r="P868" s="18">
        <v>0</v>
      </c>
      <c r="Q868" s="18">
        <v>0</v>
      </c>
      <c r="R868" s="18">
        <v>0</v>
      </c>
      <c r="S868" s="18">
        <v>0</v>
      </c>
      <c r="T868" s="18">
        <v>0</v>
      </c>
      <c r="U868" s="18">
        <v>0</v>
      </c>
      <c r="V868" s="18">
        <v>0</v>
      </c>
      <c r="W868" s="18">
        <v>0</v>
      </c>
      <c r="X868" s="18">
        <v>0</v>
      </c>
      <c r="Y868" s="18">
        <f>SUM(J868:X868)</f>
      </c>
      <c r="Z868" s="18">
        <f>I868-Y868</f>
      </c>
      <c r="AA868" s="20">
        <v>46026</v>
      </c>
      <c r="AB868" s="20">
        <v>46026</v>
      </c>
      <c r="AC868" s="18">
        <f>IFERROR(_xlfn.XLOOKUP(F868,Assumptions!B:B,Assumptions!D:D),0)</f>
      </c>
      <c r="AD868" s="20">
        <f>AA868+AC868</f>
      </c>
      <c r="AE868" s="20">
        <f>AC868+AB868</f>
      </c>
      <c r="AF868" s="5" t="str">
        <v/>
      </c>
      <c r="AG868" s="18">
        <f>IFERROR(_xlfn.BETA.DIST(DATE(YEAR(AG$2),MONTH(AG$2),15),$AD$2,$AE$2,FALSE,DATE(YEAR($AD868),MONTH($AD868),1),DATE(YEAR($AE868),MONTH($AE868),28)),0)</f>
      </c>
      <c r="AH868" s="18">
        <f>IFERROR(_xlfn.BETA.DIST(DATE(YEAR(AH$2),MONTH(AH$2),15),$AD$2,$AE$2,FALSE,DATE(YEAR($AD868),MONTH($AD868),1),DATE(YEAR($AE868),MONTH($AE868),28)),0)</f>
      </c>
      <c r="AI868" s="18">
        <f>IFERROR(_xlfn.BETA.DIST(DATE(YEAR(AI$2),MONTH(AI$2),15),$AD$2,$AE$2,FALSE,DATE(YEAR($AD868),MONTH($AD868),1),DATE(YEAR($AE868),MONTH($AE868),28)),0)</f>
      </c>
      <c r="AJ868" s="18">
        <f>IFERROR(_xlfn.BETA.DIST(DATE(YEAR(AJ$2),MONTH(AJ$2),15),$AD$2,$AE$2,FALSE,DATE(YEAR($AD868),MONTH($AD868),1),DATE(YEAR($AE868),MONTH($AE868),28)),0)</f>
      </c>
      <c r="AK868" s="18">
        <f>IFERROR(_xlfn.BETA.DIST(DATE(YEAR(AK$2),MONTH(AK$2),15),$AD$2,$AE$2,FALSE,DATE(YEAR($AD868),MONTH($AD868),1),DATE(YEAR($AE868),MONTH($AE868),28)),0)</f>
      </c>
      <c r="AL868" s="18">
        <f>IFERROR(_xlfn.BETA.DIST(DATE(YEAR(AL$2),MONTH(AL$2),15),$AD$2,$AE$2,FALSE,DATE(YEAR($AD868),MONTH($AD868),1),DATE(YEAR($AE868),MONTH($AE868),28)),0)</f>
      </c>
      <c r="AM868" s="18">
        <f>IFERROR(_xlfn.BETA.DIST(DATE(YEAR(AM$2),MONTH(AM$2),15),$AD$2,$AE$2,FALSE,DATE(YEAR($AD868),MONTH($AD868),1),DATE(YEAR($AE868),MONTH($AE868),28)),0)</f>
      </c>
      <c r="AN868" s="18">
        <f>IFERROR(_xlfn.BETA.DIST(DATE(YEAR(AN$2),MONTH(AN$2),15),$AD$2,$AE$2,FALSE,DATE(YEAR($AD868),MONTH($AD868),1),DATE(YEAR($AE868),MONTH($AE868),28)),0)</f>
      </c>
      <c r="AO868" s="18">
        <f>IFERROR(_xlfn.BETA.DIST(DATE(YEAR(AO$2),MONTH(AO$2),15),$AD$2,$AE$2,FALSE,DATE(YEAR($AD868),MONTH($AD868),1),DATE(YEAR($AE868),MONTH($AE868),28)),0)</f>
      </c>
      <c r="AP868" s="18">
        <f>IFERROR(_xlfn.BETA.DIST(DATE(YEAR(AP$2),MONTH(AP$2),15),$AD$2,$AE$2,FALSE,DATE(YEAR($AD868),MONTH($AD868),1),DATE(YEAR($AE868),MONTH($AE868),28)),0)</f>
      </c>
      <c r="AQ868" s="18">
        <f>IFERROR(_xlfn.BETA.DIST(DATE(YEAR(AQ$2),MONTH(AQ$2),15),$AD$2,$AE$2,FALSE,DATE(YEAR($AD868),MONTH($AD868),1),DATE(YEAR($AE868),MONTH($AE868),28)),0)</f>
      </c>
      <c r="AR868" s="18">
        <f>IFERROR(_xlfn.BETA.DIST(DATE(YEAR(AR$2),MONTH(AR$2),15),$AD$2,$AE$2,FALSE,DATE(YEAR($AD868),MONTH($AD868),1),DATE(YEAR($AE868),MONTH($AE868),28)),0)</f>
      </c>
      <c r="AS868" s="18">
        <f>IFERROR(_xlfn.BETA.DIST(DATE(YEAR(AS$2),MONTH(AS$2),15),$AD$2,$AE$2,FALSE,DATE(YEAR($AD868),MONTH($AD868),1),DATE(YEAR($AE868),MONTH($AE868),28)),0)</f>
      </c>
      <c r="AT868" s="18">
        <f>IFERROR(_xlfn.BETA.DIST(DATE(YEAR(AT$2),MONTH(AT$2),15),$AD$2,$AE$2,FALSE,DATE(YEAR($AD868),MONTH($AD868),1),DATE(YEAR($AE868),MONTH($AE868),28)),0)</f>
      </c>
      <c r="AU868" s="18">
        <f>IFERROR(_xlfn.BETA.DIST(DATE(YEAR(AU$2),MONTH(AU$2),15),$AD$2,$AE$2,FALSE,DATE(YEAR($AD868),MONTH($AD868),1),DATE(YEAR($AE868),MONTH($AE868),28)),0)</f>
      </c>
      <c r="AV868" s="18">
        <f>SUM(AG868:AU868)</f>
      </c>
      <c r="AW868" s="18">
        <f>IF(J868&lt;&gt;0,J868,IF($AV868=0,0,AG868/$AV868*$Z868))</f>
      </c>
      <c r="AX868" s="18">
        <f>IF(K868&lt;&gt;0,K868,IF($AV868=0,0,AH868/$AV868*$Z868))</f>
      </c>
      <c r="AY868" s="18">
        <f>IF(L868&lt;&gt;0,L868,IF($AV868=0,0,AI868/$AV868*$Z868))</f>
      </c>
      <c r="AZ868" s="18">
        <f>IF(M868&lt;&gt;0,M868,IF($AV868=0,0,AJ868/$AV868*$Z868))</f>
      </c>
      <c r="BA868" s="18">
        <f>IF(N868&lt;&gt;0,N868,IF($AV868=0,0,AK868/$AV868*$Z868))</f>
      </c>
      <c r="BB868" s="18">
        <f>IF(O868&lt;&gt;0,O868,IF($AV868=0,0,AL868/$AV868*$Z868))</f>
      </c>
      <c r="BC868" s="18">
        <f>IF(P868&lt;&gt;0,P868,IF($AV868=0,0,AM868/$AV868*$Z868))</f>
      </c>
      <c r="BD868" s="18">
        <f>IF(Q868&lt;&gt;0,Q868,IF($AV868=0,0,AN868/$AV868*$Z868))</f>
      </c>
      <c r="BE868" s="18">
        <f>IF(R868&lt;&gt;0,R868,IF($AV868=0,0,AO868/$AV868*$Z868))</f>
      </c>
      <c r="BF868" s="18">
        <f>IF(S868&lt;&gt;0,S868,IF($AV868=0,0,AP868/$AV868*$Z868))</f>
      </c>
      <c r="BG868" s="18">
        <f>IF(T868&lt;&gt;0,T868,IF($AV868=0,0,AQ868/$AV868*$Z868))</f>
      </c>
      <c r="BH868" s="18">
        <f>IF(U868&lt;&gt;0,U868,IF($AV868=0,0,AR868/$AV868*$Z868))</f>
      </c>
      <c r="BI868" s="18">
        <f>IF(V868&lt;&gt;0,V868,IF($AV868=0,0,AS868/$AV868*$Z868))</f>
      </c>
      <c r="BJ868" s="18">
        <f>IF(W868&lt;&gt;0,W868,IF($AV868=0,0,AT868/$AV868*$Z868))</f>
      </c>
      <c r="BK868" s="18">
        <f>IF(X868&lt;&gt;0,X868,IF($AV868=0,0,AU868/$AV868*$Z868))</f>
      </c>
      <c r="BL868" s="18">
        <f>SUM(AW868:BK868)</f>
      </c>
      <c r="BM868" s="18">
        <f>I868-BL868</f>
      </c>
    </row>
    <row r="869" outlineLevel="4">
      <c r="A869" s="5" t="str">
        <v>16.8</v>
      </c>
      <c r="B869" s="5" t="str">
        <v/>
      </c>
      <c r="C869" s="5" t="str">
        <v/>
      </c>
      <c r="D869" s="5" t="str">
        <v/>
      </c>
      <c r="E869" s="19">
        <f>IFERROR(_xlfn.XLOOKUP(F869,Assumptions!B:B,Assumptions!C:C),0)</f>
      </c>
      <c r="F869" s="5" t="str">
        <v>Site Delivery USD</v>
      </c>
      <c r="G869" s="5" t="str">
        <v/>
      </c>
      <c r="H869" s="18">
        <f>G867*E869</f>
      </c>
      <c r="I869" s="18">
        <f>H869*(1-0)</f>
      </c>
      <c r="J869" s="18">
        <v>0</v>
      </c>
      <c r="K869" s="18">
        <v>0</v>
      </c>
      <c r="L869" s="18">
        <v>0</v>
      </c>
      <c r="M869" s="18">
        <v>0</v>
      </c>
      <c r="N869" s="18">
        <v>0</v>
      </c>
      <c r="O869" s="18">
        <v>0</v>
      </c>
      <c r="P869" s="18">
        <v>0</v>
      </c>
      <c r="Q869" s="18">
        <v>0</v>
      </c>
      <c r="R869" s="18">
        <v>0</v>
      </c>
      <c r="S869" s="18">
        <v>0</v>
      </c>
      <c r="T869" s="18">
        <v>0</v>
      </c>
      <c r="U869" s="18">
        <v>0</v>
      </c>
      <c r="V869" s="18">
        <v>0</v>
      </c>
      <c r="W869" s="18">
        <v>0</v>
      </c>
      <c r="X869" s="18">
        <v>0</v>
      </c>
      <c r="Y869" s="18">
        <f>SUM(J869:X869)</f>
      </c>
      <c r="Z869" s="18">
        <f>I869-Y869</f>
      </c>
      <c r="AA869" s="5" t="str">
        <v/>
      </c>
      <c r="AB869" s="5" t="str">
        <v/>
      </c>
      <c r="AC869" s="18">
        <f>IFERROR(_xlfn.XLOOKUP(F869,Assumptions!B:B,Assumptions!D:D),0)</f>
      </c>
      <c r="AD869" s="20">
        <f>AA869+AC869</f>
      </c>
      <c r="AE869" s="20">
        <f>AC869+AB869</f>
      </c>
      <c r="AF869" s="5" t="str">
        <v/>
      </c>
      <c r="AG869" s="18">
        <f>IFERROR(_xlfn.BETA.DIST(DATE(YEAR(AG$2),MONTH(AG$2),15),$AD$2,$AE$2,FALSE,DATE(YEAR($AD869),MONTH($AD869),1),DATE(YEAR($AE869),MONTH($AE869),28)),0)</f>
      </c>
      <c r="AH869" s="18">
        <f>IFERROR(_xlfn.BETA.DIST(DATE(YEAR(AH$2),MONTH(AH$2),15),$AD$2,$AE$2,FALSE,DATE(YEAR($AD869),MONTH($AD869),1),DATE(YEAR($AE869),MONTH($AE869),28)),0)</f>
      </c>
      <c r="AI869" s="18">
        <f>IFERROR(_xlfn.BETA.DIST(DATE(YEAR(AI$2),MONTH(AI$2),15),$AD$2,$AE$2,FALSE,DATE(YEAR($AD869),MONTH($AD869),1),DATE(YEAR($AE869),MONTH($AE869),28)),0)</f>
      </c>
      <c r="AJ869" s="18">
        <f>IFERROR(_xlfn.BETA.DIST(DATE(YEAR(AJ$2),MONTH(AJ$2),15),$AD$2,$AE$2,FALSE,DATE(YEAR($AD869),MONTH($AD869),1),DATE(YEAR($AE869),MONTH($AE869),28)),0)</f>
      </c>
      <c r="AK869" s="18">
        <f>IFERROR(_xlfn.BETA.DIST(DATE(YEAR(AK$2),MONTH(AK$2),15),$AD$2,$AE$2,FALSE,DATE(YEAR($AD869),MONTH($AD869),1),DATE(YEAR($AE869),MONTH($AE869),28)),0)</f>
      </c>
      <c r="AL869" s="18">
        <f>IFERROR(_xlfn.BETA.DIST(DATE(YEAR(AL$2),MONTH(AL$2),15),$AD$2,$AE$2,FALSE,DATE(YEAR($AD869),MONTH($AD869),1),DATE(YEAR($AE869),MONTH($AE869),28)),0)</f>
      </c>
      <c r="AM869" s="18">
        <f>IFERROR(_xlfn.BETA.DIST(DATE(YEAR(AM$2),MONTH(AM$2),15),$AD$2,$AE$2,FALSE,DATE(YEAR($AD869),MONTH($AD869),1),DATE(YEAR($AE869),MONTH($AE869),28)),0)</f>
      </c>
      <c r="AN869" s="18">
        <f>IFERROR(_xlfn.BETA.DIST(DATE(YEAR(AN$2),MONTH(AN$2),15),$AD$2,$AE$2,FALSE,DATE(YEAR($AD869),MONTH($AD869),1),DATE(YEAR($AE869),MONTH($AE869),28)),0)</f>
      </c>
      <c r="AO869" s="18">
        <f>IFERROR(_xlfn.BETA.DIST(DATE(YEAR(AO$2),MONTH(AO$2),15),$AD$2,$AE$2,FALSE,DATE(YEAR($AD869),MONTH($AD869),1),DATE(YEAR($AE869),MONTH($AE869),28)),0)</f>
      </c>
      <c r="AP869" s="18">
        <f>IFERROR(_xlfn.BETA.DIST(DATE(YEAR(AP$2),MONTH(AP$2),15),$AD$2,$AE$2,FALSE,DATE(YEAR($AD869),MONTH($AD869),1),DATE(YEAR($AE869),MONTH($AE869),28)),0)</f>
      </c>
      <c r="AQ869" s="18">
        <f>IFERROR(_xlfn.BETA.DIST(DATE(YEAR(AQ$2),MONTH(AQ$2),15),$AD$2,$AE$2,FALSE,DATE(YEAR($AD869),MONTH($AD869),1),DATE(YEAR($AE869),MONTH($AE869),28)),0)</f>
      </c>
      <c r="AR869" s="18">
        <f>IFERROR(_xlfn.BETA.DIST(DATE(YEAR(AR$2),MONTH(AR$2),15),$AD$2,$AE$2,FALSE,DATE(YEAR($AD869),MONTH($AD869),1),DATE(YEAR($AE869),MONTH($AE869),28)),0)</f>
      </c>
      <c r="AS869" s="18">
        <f>IFERROR(_xlfn.BETA.DIST(DATE(YEAR(AS$2),MONTH(AS$2),15),$AD$2,$AE$2,FALSE,DATE(YEAR($AD869),MONTH($AD869),1),DATE(YEAR($AE869),MONTH($AE869),28)),0)</f>
      </c>
      <c r="AT869" s="18">
        <f>IFERROR(_xlfn.BETA.DIST(DATE(YEAR(AT$2),MONTH(AT$2),15),$AD$2,$AE$2,FALSE,DATE(YEAR($AD869),MONTH($AD869),1),DATE(YEAR($AE869),MONTH($AE869),28)),0)</f>
      </c>
      <c r="AU869" s="18">
        <f>IFERROR(_xlfn.BETA.DIST(DATE(YEAR(AU$2),MONTH(AU$2),15),$AD$2,$AE$2,FALSE,DATE(YEAR($AD869),MONTH($AD869),1),DATE(YEAR($AE869),MONTH($AE869),28)),0)</f>
      </c>
      <c r="AV869" s="18">
        <f>SUM(AG869:AU869)</f>
      </c>
      <c r="AW869" s="18">
        <f>IF(J869&lt;&gt;0,J869,IF($AV869=0,0,AG869/$AV869*$Z869))</f>
      </c>
      <c r="AX869" s="18">
        <f>IF(K869&lt;&gt;0,K869,IF($AV869=0,0,AH869/$AV869*$Z869))</f>
      </c>
      <c r="AY869" s="18">
        <f>IF(L869&lt;&gt;0,L869,IF($AV869=0,0,AI869/$AV869*$Z869))</f>
      </c>
      <c r="AZ869" s="18">
        <f>IF(M869&lt;&gt;0,M869,IF($AV869=0,0,AJ869/$AV869*$Z869))</f>
      </c>
      <c r="BA869" s="18">
        <f>IF(N869&lt;&gt;0,N869,IF($AV869=0,0,AK869/$AV869*$Z869))</f>
      </c>
      <c r="BB869" s="18">
        <f>IF(O869&lt;&gt;0,O869,IF($AV869=0,0,AL869/$AV869*$Z869))</f>
      </c>
      <c r="BC869" s="18">
        <f>IF(P869&lt;&gt;0,P869,IF($AV869=0,0,AM869/$AV869*$Z869))</f>
      </c>
      <c r="BD869" s="18">
        <f>IF(Q869&lt;&gt;0,Q869,IF($AV869=0,0,AN869/$AV869*$Z869))</f>
      </c>
      <c r="BE869" s="18">
        <f>IF(R869&lt;&gt;0,R869,IF($AV869=0,0,AO869/$AV869*$Z869))</f>
      </c>
      <c r="BF869" s="18">
        <f>IF(S869&lt;&gt;0,S869,IF($AV869=0,0,AP869/$AV869*$Z869))</f>
      </c>
      <c r="BG869" s="18">
        <f>IF(T869&lt;&gt;0,T869,IF($AV869=0,0,AQ869/$AV869*$Z869))</f>
      </c>
      <c r="BH869" s="18">
        <f>IF(U869&lt;&gt;0,U869,IF($AV869=0,0,AR869/$AV869*$Z869))</f>
      </c>
      <c r="BI869" s="18">
        <f>IF(V869&lt;&gt;0,V869,IF($AV869=0,0,AS869/$AV869*$Z869))</f>
      </c>
      <c r="BJ869" s="18">
        <f>IF(W869&lt;&gt;0,W869,IF($AV869=0,0,AT869/$AV869*$Z869))</f>
      </c>
      <c r="BK869" s="18">
        <f>IF(X869&lt;&gt;0,X869,IF($AV869=0,0,AU869/$AV869*$Z869))</f>
      </c>
      <c r="BL869" s="18">
        <f>SUM(AW869:BK869)</f>
      </c>
      <c r="BM869" s="18">
        <f>I869-BL869</f>
      </c>
    </row>
    <row r="870" outlineLevel="4">
      <c r="A870" s="5" t="str">
        <v>16.8</v>
      </c>
      <c r="B870" s="5" t="str">
        <v/>
      </c>
      <c r="C870" s="5" t="str">
        <v>BSKDGNGENGR07</v>
      </c>
      <c r="D870" s="5" t="str">
        <v>BSKDGNGENGR07</v>
      </c>
      <c r="E870" s="19">
        <f>IFERROR(_xlfn.XLOOKUP(F870,Assumptions!B:B,Assumptions!C:C),0)</f>
      </c>
      <c r="F870" s="5" t="str">
        <v>Retention</v>
      </c>
      <c r="G870" s="5" t="str">
        <v/>
      </c>
      <c r="H870" s="18">
        <f>G867*E870</f>
      </c>
      <c r="I870" s="18">
        <f>H870*(1-0)</f>
      </c>
      <c r="J870" s="18">
        <v>0</v>
      </c>
      <c r="K870" s="18">
        <v>0</v>
      </c>
      <c r="L870" s="18">
        <v>0</v>
      </c>
      <c r="M870" s="18">
        <v>0</v>
      </c>
      <c r="N870" s="18">
        <v>0</v>
      </c>
      <c r="O870" s="18">
        <v>0</v>
      </c>
      <c r="P870" s="18">
        <v>0</v>
      </c>
      <c r="Q870" s="18">
        <v>0</v>
      </c>
      <c r="R870" s="18">
        <v>0</v>
      </c>
      <c r="S870" s="18">
        <v>0</v>
      </c>
      <c r="T870" s="18">
        <v>0</v>
      </c>
      <c r="U870" s="18">
        <v>0</v>
      </c>
      <c r="V870" s="18">
        <v>0</v>
      </c>
      <c r="W870" s="18">
        <v>0</v>
      </c>
      <c r="X870" s="18">
        <v>0</v>
      </c>
      <c r="Y870" s="18">
        <f>SUM(J870:X870)</f>
      </c>
      <c r="Z870" s="18">
        <f>I870-Y870</f>
      </c>
      <c r="AA870" s="20">
        <v>46483</v>
      </c>
      <c r="AB870" s="20">
        <v>46483</v>
      </c>
      <c r="AC870" s="18">
        <f>IFERROR(_xlfn.XLOOKUP(F870,Assumptions!B:B,Assumptions!D:D),0)</f>
      </c>
      <c r="AD870" s="20">
        <f>AA870+AC870</f>
      </c>
      <c r="AE870" s="20">
        <f>AC870+AB870</f>
      </c>
      <c r="AF870" s="5" t="str">
        <v/>
      </c>
      <c r="AG870" s="18">
        <f>IFERROR(_xlfn.BETA.DIST(DATE(YEAR(AG$2),MONTH(AG$2),15),$AD$2,$AE$2,FALSE,DATE(YEAR($AD870),MONTH($AD870),1),DATE(YEAR($AE870),MONTH($AE870),28)),0)</f>
      </c>
      <c r="AH870" s="18">
        <f>IFERROR(_xlfn.BETA.DIST(DATE(YEAR(AH$2),MONTH(AH$2),15),$AD$2,$AE$2,FALSE,DATE(YEAR($AD870),MONTH($AD870),1),DATE(YEAR($AE870),MONTH($AE870),28)),0)</f>
      </c>
      <c r="AI870" s="18">
        <f>IFERROR(_xlfn.BETA.DIST(DATE(YEAR(AI$2),MONTH(AI$2),15),$AD$2,$AE$2,FALSE,DATE(YEAR($AD870),MONTH($AD870),1),DATE(YEAR($AE870),MONTH($AE870),28)),0)</f>
      </c>
      <c r="AJ870" s="18">
        <f>IFERROR(_xlfn.BETA.DIST(DATE(YEAR(AJ$2),MONTH(AJ$2),15),$AD$2,$AE$2,FALSE,DATE(YEAR($AD870),MONTH($AD870),1),DATE(YEAR($AE870),MONTH($AE870),28)),0)</f>
      </c>
      <c r="AK870" s="18">
        <f>IFERROR(_xlfn.BETA.DIST(DATE(YEAR(AK$2),MONTH(AK$2),15),$AD$2,$AE$2,FALSE,DATE(YEAR($AD870),MONTH($AD870),1),DATE(YEAR($AE870),MONTH($AE870),28)),0)</f>
      </c>
      <c r="AL870" s="18">
        <f>IFERROR(_xlfn.BETA.DIST(DATE(YEAR(AL$2),MONTH(AL$2),15),$AD$2,$AE$2,FALSE,DATE(YEAR($AD870),MONTH($AD870),1),DATE(YEAR($AE870),MONTH($AE870),28)),0)</f>
      </c>
      <c r="AM870" s="18">
        <f>IFERROR(_xlfn.BETA.DIST(DATE(YEAR(AM$2),MONTH(AM$2),15),$AD$2,$AE$2,FALSE,DATE(YEAR($AD870),MONTH($AD870),1),DATE(YEAR($AE870),MONTH($AE870),28)),0)</f>
      </c>
      <c r="AN870" s="18">
        <f>IFERROR(_xlfn.BETA.DIST(DATE(YEAR(AN$2),MONTH(AN$2),15),$AD$2,$AE$2,FALSE,DATE(YEAR($AD870),MONTH($AD870),1),DATE(YEAR($AE870),MONTH($AE870),28)),0)</f>
      </c>
      <c r="AO870" s="18">
        <f>IFERROR(_xlfn.BETA.DIST(DATE(YEAR(AO$2),MONTH(AO$2),15),$AD$2,$AE$2,FALSE,DATE(YEAR($AD870),MONTH($AD870),1),DATE(YEAR($AE870),MONTH($AE870),28)),0)</f>
      </c>
      <c r="AP870" s="18">
        <f>IFERROR(_xlfn.BETA.DIST(DATE(YEAR(AP$2),MONTH(AP$2),15),$AD$2,$AE$2,FALSE,DATE(YEAR($AD870),MONTH($AD870),1),DATE(YEAR($AE870),MONTH($AE870),28)),0)</f>
      </c>
      <c r="AQ870" s="18">
        <f>IFERROR(_xlfn.BETA.DIST(DATE(YEAR(AQ$2),MONTH(AQ$2),15),$AD$2,$AE$2,FALSE,DATE(YEAR($AD870),MONTH($AD870),1),DATE(YEAR($AE870),MONTH($AE870),28)),0)</f>
      </c>
      <c r="AR870" s="18">
        <f>IFERROR(_xlfn.BETA.DIST(DATE(YEAR(AR$2),MONTH(AR$2),15),$AD$2,$AE$2,FALSE,DATE(YEAR($AD870),MONTH($AD870),1),DATE(YEAR($AE870),MONTH($AE870),28)),0)</f>
      </c>
      <c r="AS870" s="18">
        <f>IFERROR(_xlfn.BETA.DIST(DATE(YEAR(AS$2),MONTH(AS$2),15),$AD$2,$AE$2,FALSE,DATE(YEAR($AD870),MONTH($AD870),1),DATE(YEAR($AE870),MONTH($AE870),28)),0)</f>
      </c>
      <c r="AT870" s="18">
        <f>IFERROR(_xlfn.BETA.DIST(DATE(YEAR(AT$2),MONTH(AT$2),15),$AD$2,$AE$2,FALSE,DATE(YEAR($AD870),MONTH($AD870),1),DATE(YEAR($AE870),MONTH($AE870),28)),0)</f>
      </c>
      <c r="AU870" s="18">
        <f>IFERROR(_xlfn.BETA.DIST(DATE(YEAR(AU$2),MONTH(AU$2),15),$AD$2,$AE$2,FALSE,DATE(YEAR($AD870),MONTH($AD870),1),DATE(YEAR($AE870),MONTH($AE870),28)),0)</f>
      </c>
      <c r="AV870" s="18">
        <f>SUM(AG870:AU870)</f>
      </c>
      <c r="AW870" s="18">
        <f>IF(J870&lt;&gt;0,J870,IF($AV870=0,0,AG870/$AV870*$Z870))</f>
      </c>
      <c r="AX870" s="18">
        <f>IF(K870&lt;&gt;0,K870,IF($AV870=0,0,AH870/$AV870*$Z870))</f>
      </c>
      <c r="AY870" s="18">
        <f>IF(L870&lt;&gt;0,L870,IF($AV870=0,0,AI870/$AV870*$Z870))</f>
      </c>
      <c r="AZ870" s="18">
        <f>IF(M870&lt;&gt;0,M870,IF($AV870=0,0,AJ870/$AV870*$Z870))</f>
      </c>
      <c r="BA870" s="18">
        <f>IF(N870&lt;&gt;0,N870,IF($AV870=0,0,AK870/$AV870*$Z870))</f>
      </c>
      <c r="BB870" s="18">
        <f>IF(O870&lt;&gt;0,O870,IF($AV870=0,0,AL870/$AV870*$Z870))</f>
      </c>
      <c r="BC870" s="18">
        <f>IF(P870&lt;&gt;0,P870,IF($AV870=0,0,AM870/$AV870*$Z870))</f>
      </c>
      <c r="BD870" s="18">
        <f>IF(Q870&lt;&gt;0,Q870,IF($AV870=0,0,AN870/$AV870*$Z870))</f>
      </c>
      <c r="BE870" s="18">
        <f>IF(R870&lt;&gt;0,R870,IF($AV870=0,0,AO870/$AV870*$Z870))</f>
      </c>
      <c r="BF870" s="18">
        <f>IF(S870&lt;&gt;0,S870,IF($AV870=0,0,AP870/$AV870*$Z870))</f>
      </c>
      <c r="BG870" s="18">
        <f>IF(T870&lt;&gt;0,T870,IF($AV870=0,0,AQ870/$AV870*$Z870))</f>
      </c>
      <c r="BH870" s="18">
        <f>IF(U870&lt;&gt;0,U870,IF($AV870=0,0,AR870/$AV870*$Z870))</f>
      </c>
      <c r="BI870" s="18">
        <f>IF(V870&lt;&gt;0,V870,IF($AV870=0,0,AS870/$AV870*$Z870))</f>
      </c>
      <c r="BJ870" s="18">
        <f>IF(W870&lt;&gt;0,W870,IF($AV870=0,0,AT870/$AV870*$Z870))</f>
      </c>
      <c r="BK870" s="18">
        <f>IF(X870&lt;&gt;0,X870,IF($AV870=0,0,AU870/$AV870*$Z870))</f>
      </c>
      <c r="BL870" s="18">
        <f>SUM(AW870:BK870)</f>
      </c>
      <c r="BM870" s="18">
        <f>I870-BL870</f>
      </c>
    </row>
    <row r="871" outlineLevel="3">
      <c r="A871" s="17" t="str">
        <v>16.9</v>
      </c>
      <c r="B871" s="17" t="str">
        <v/>
      </c>
      <c r="C871" s="17" t="str">
        <v/>
      </c>
      <c r="D871" s="17" t="str">
        <v/>
      </c>
      <c r="E871" s="17" t="str">
        <v>16.9</v>
      </c>
      <c r="F871" s="17" t="str">
        <v>Dew point measuring device.</v>
      </c>
      <c r="G871" s="17">
        <v>4986.28</v>
      </c>
      <c r="H871" s="17" t="str">
        <v/>
      </c>
      <c r="I871" s="17" t="str">
        <v/>
      </c>
      <c r="J871" s="17" t="str">
        <v/>
      </c>
      <c r="K871" s="17" t="str">
        <v/>
      </c>
      <c r="L871" s="17" t="str">
        <v/>
      </c>
      <c r="M871" s="17" t="str">
        <v/>
      </c>
      <c r="N871" s="17" t="str">
        <v/>
      </c>
      <c r="O871" s="17" t="str">
        <v/>
      </c>
      <c r="P871" s="17" t="str">
        <v/>
      </c>
      <c r="Q871" s="17" t="str">
        <v/>
      </c>
      <c r="R871" s="17" t="str">
        <v/>
      </c>
      <c r="S871" s="17" t="str">
        <v/>
      </c>
      <c r="T871" s="17" t="str">
        <v/>
      </c>
      <c r="U871" s="17" t="str">
        <v/>
      </c>
      <c r="V871" s="17" t="str">
        <v/>
      </c>
      <c r="W871" s="17" t="str">
        <v/>
      </c>
      <c r="X871" s="17" t="str">
        <v/>
      </c>
      <c r="Y871" s="17" t="str">
        <v/>
      </c>
      <c r="Z871" s="17" t="str">
        <v/>
      </c>
      <c r="AA871" s="17" t="str">
        <v/>
      </c>
      <c r="AB871" s="17" t="str">
        <v/>
      </c>
      <c r="AC871" s="17" t="str">
        <v/>
      </c>
      <c r="AD871" s="17" t="str">
        <v/>
      </c>
      <c r="AE871" s="17" t="str">
        <v/>
      </c>
      <c r="AF871" s="5" t="str">
        <v/>
      </c>
      <c r="AG871" s="18">
        <f>IFERROR(_xlfn.BETA.DIST(DATE(YEAR(AG$2),MONTH(AG$2),15),$AD$2,$AE$2,FALSE,DATE(YEAR($AD871),MONTH($AD871),1),DATE(YEAR($AE871),MONTH($AE871),28)),0)</f>
      </c>
      <c r="AH871" s="18">
        <f>IFERROR(_xlfn.BETA.DIST(DATE(YEAR(AH$2),MONTH(AH$2),15),$AD$2,$AE$2,FALSE,DATE(YEAR($AD871),MONTH($AD871),1),DATE(YEAR($AE871),MONTH($AE871),28)),0)</f>
      </c>
      <c r="AI871" s="18">
        <f>IFERROR(_xlfn.BETA.DIST(DATE(YEAR(AI$2),MONTH(AI$2),15),$AD$2,$AE$2,FALSE,DATE(YEAR($AD871),MONTH($AD871),1),DATE(YEAR($AE871),MONTH($AE871),28)),0)</f>
      </c>
      <c r="AJ871" s="18">
        <f>IFERROR(_xlfn.BETA.DIST(DATE(YEAR(AJ$2),MONTH(AJ$2),15),$AD$2,$AE$2,FALSE,DATE(YEAR($AD871),MONTH($AD871),1),DATE(YEAR($AE871),MONTH($AE871),28)),0)</f>
      </c>
      <c r="AK871" s="18">
        <f>IFERROR(_xlfn.BETA.DIST(DATE(YEAR(AK$2),MONTH(AK$2),15),$AD$2,$AE$2,FALSE,DATE(YEAR($AD871),MONTH($AD871),1),DATE(YEAR($AE871),MONTH($AE871),28)),0)</f>
      </c>
      <c r="AL871" s="18">
        <f>IFERROR(_xlfn.BETA.DIST(DATE(YEAR(AL$2),MONTH(AL$2),15),$AD$2,$AE$2,FALSE,DATE(YEAR($AD871),MONTH($AD871),1),DATE(YEAR($AE871),MONTH($AE871),28)),0)</f>
      </c>
      <c r="AM871" s="18">
        <f>IFERROR(_xlfn.BETA.DIST(DATE(YEAR(AM$2),MONTH(AM$2),15),$AD$2,$AE$2,FALSE,DATE(YEAR($AD871),MONTH($AD871),1),DATE(YEAR($AE871),MONTH($AE871),28)),0)</f>
      </c>
      <c r="AN871" s="18">
        <f>IFERROR(_xlfn.BETA.DIST(DATE(YEAR(AN$2),MONTH(AN$2),15),$AD$2,$AE$2,FALSE,DATE(YEAR($AD871),MONTH($AD871),1),DATE(YEAR($AE871),MONTH($AE871),28)),0)</f>
      </c>
      <c r="AO871" s="18">
        <f>IFERROR(_xlfn.BETA.DIST(DATE(YEAR(AO$2),MONTH(AO$2),15),$AD$2,$AE$2,FALSE,DATE(YEAR($AD871),MONTH($AD871),1),DATE(YEAR($AE871),MONTH($AE871),28)),0)</f>
      </c>
      <c r="AP871" s="18">
        <f>IFERROR(_xlfn.BETA.DIST(DATE(YEAR(AP$2),MONTH(AP$2),15),$AD$2,$AE$2,FALSE,DATE(YEAR($AD871),MONTH($AD871),1),DATE(YEAR($AE871),MONTH($AE871),28)),0)</f>
      </c>
      <c r="AQ871" s="18">
        <f>IFERROR(_xlfn.BETA.DIST(DATE(YEAR(AQ$2),MONTH(AQ$2),15),$AD$2,$AE$2,FALSE,DATE(YEAR($AD871),MONTH($AD871),1),DATE(YEAR($AE871),MONTH($AE871),28)),0)</f>
      </c>
      <c r="AR871" s="18">
        <f>IFERROR(_xlfn.BETA.DIST(DATE(YEAR(AR$2),MONTH(AR$2),15),$AD$2,$AE$2,FALSE,DATE(YEAR($AD871),MONTH($AD871),1),DATE(YEAR($AE871),MONTH($AE871),28)),0)</f>
      </c>
      <c r="AS871" s="18">
        <f>IFERROR(_xlfn.BETA.DIST(DATE(YEAR(AS$2),MONTH(AS$2),15),$AD$2,$AE$2,FALSE,DATE(YEAR($AD871),MONTH($AD871),1),DATE(YEAR($AE871),MONTH($AE871),28)),0)</f>
      </c>
      <c r="AT871" s="18">
        <f>IFERROR(_xlfn.BETA.DIST(DATE(YEAR(AT$2),MONTH(AT$2),15),$AD$2,$AE$2,FALSE,DATE(YEAR($AD871),MONTH($AD871),1),DATE(YEAR($AE871),MONTH($AE871),28)),0)</f>
      </c>
      <c r="AU871" s="18">
        <f>IFERROR(_xlfn.BETA.DIST(DATE(YEAR(AU$2),MONTH(AU$2),15),$AD$2,$AE$2,FALSE,DATE(YEAR($AD871),MONTH($AD871),1),DATE(YEAR($AE871),MONTH($AE871),28)),0)</f>
      </c>
      <c r="AV871" s="18">
        <f>SUM(AG871:AU871)</f>
      </c>
      <c r="AW871" s="18">
        <f>IF(J871&lt;&gt;0,J871,IF($AV871=0,0,AG871/$AV871*$Z871))</f>
      </c>
      <c r="AX871" s="18">
        <f>IF(K871&lt;&gt;0,K871,IF($AV871=0,0,AH871/$AV871*$Z871))</f>
      </c>
      <c r="AY871" s="18">
        <f>IF(L871&lt;&gt;0,L871,IF($AV871=0,0,AI871/$AV871*$Z871))</f>
      </c>
      <c r="AZ871" s="18">
        <f>IF(M871&lt;&gt;0,M871,IF($AV871=0,0,AJ871/$AV871*$Z871))</f>
      </c>
      <c r="BA871" s="18">
        <f>IF(N871&lt;&gt;0,N871,IF($AV871=0,0,AK871/$AV871*$Z871))</f>
      </c>
      <c r="BB871" s="18">
        <f>IF(O871&lt;&gt;0,O871,IF($AV871=0,0,AL871/$AV871*$Z871))</f>
      </c>
      <c r="BC871" s="18">
        <f>IF(P871&lt;&gt;0,P871,IF($AV871=0,0,AM871/$AV871*$Z871))</f>
      </c>
      <c r="BD871" s="18">
        <f>IF(Q871&lt;&gt;0,Q871,IF($AV871=0,0,AN871/$AV871*$Z871))</f>
      </c>
      <c r="BE871" s="18">
        <f>IF(R871&lt;&gt;0,R871,IF($AV871=0,0,AO871/$AV871*$Z871))</f>
      </c>
      <c r="BF871" s="18">
        <f>IF(S871&lt;&gt;0,S871,IF($AV871=0,0,AP871/$AV871*$Z871))</f>
      </c>
      <c r="BG871" s="18">
        <f>IF(T871&lt;&gt;0,T871,IF($AV871=0,0,AQ871/$AV871*$Z871))</f>
      </c>
      <c r="BH871" s="18">
        <f>IF(U871&lt;&gt;0,U871,IF($AV871=0,0,AR871/$AV871*$Z871))</f>
      </c>
      <c r="BI871" s="18">
        <f>IF(V871&lt;&gt;0,V871,IF($AV871=0,0,AS871/$AV871*$Z871))</f>
      </c>
      <c r="BJ871" s="18">
        <f>IF(W871&lt;&gt;0,W871,IF($AV871=0,0,AT871/$AV871*$Z871))</f>
      </c>
      <c r="BK871" s="18">
        <f>IF(X871&lt;&gt;0,X871,IF($AV871=0,0,AU871/$AV871*$Z871))</f>
      </c>
      <c r="BL871" s="18">
        <f>SUM(AW871:BK871)</f>
      </c>
      <c r="BM871" s="17" t="str">
        <v/>
      </c>
    </row>
    <row r="872" outlineLevel="4">
      <c r="A872" s="5" t="str">
        <v>16.9</v>
      </c>
      <c r="B872" s="5" t="str">
        <v/>
      </c>
      <c r="C872" s="5" t="str">
        <v>BSKDGNGENGR05</v>
      </c>
      <c r="D872" s="5" t="str">
        <v>BSKDGNGENGR05</v>
      </c>
      <c r="E872" s="19">
        <f>IFERROR(_xlfn.XLOOKUP(F872,Assumptions!B:B,Assumptions!C:C),0)</f>
      </c>
      <c r="F872" s="5" t="str">
        <v>Advanced Payment</v>
      </c>
      <c r="G872" s="5" t="str">
        <v/>
      </c>
      <c r="H872" s="18">
        <f>G871*E872</f>
      </c>
      <c r="I872" s="18">
        <f>H872*(1-0)</f>
      </c>
      <c r="J872" s="18">
        <v>0</v>
      </c>
      <c r="K872" s="18">
        <v>0</v>
      </c>
      <c r="L872" s="18">
        <v>0</v>
      </c>
      <c r="M872" s="18">
        <v>0</v>
      </c>
      <c r="N872" s="18">
        <v>0</v>
      </c>
      <c r="O872" s="18">
        <v>0</v>
      </c>
      <c r="P872" s="18">
        <v>0</v>
      </c>
      <c r="Q872" s="18">
        <v>0</v>
      </c>
      <c r="R872" s="18">
        <v>0</v>
      </c>
      <c r="S872" s="18">
        <v>0</v>
      </c>
      <c r="T872" s="18">
        <v>0</v>
      </c>
      <c r="U872" s="18">
        <v>0</v>
      </c>
      <c r="V872" s="18">
        <v>0</v>
      </c>
      <c r="W872" s="18">
        <v>0</v>
      </c>
      <c r="X872" s="18">
        <v>0</v>
      </c>
      <c r="Y872" s="18">
        <f>SUM(J872:X872)</f>
      </c>
      <c r="Z872" s="18">
        <f>I872-Y872</f>
      </c>
      <c r="AA872" s="20">
        <v>46026</v>
      </c>
      <c r="AB872" s="20">
        <v>46026</v>
      </c>
      <c r="AC872" s="18">
        <f>IFERROR(_xlfn.XLOOKUP(F872,Assumptions!B:B,Assumptions!D:D),0)</f>
      </c>
      <c r="AD872" s="20">
        <f>AA872+AC872</f>
      </c>
      <c r="AE872" s="20">
        <f>AC872+AB872</f>
      </c>
      <c r="AF872" s="5" t="str">
        <v/>
      </c>
      <c r="AG872" s="18">
        <f>IFERROR(_xlfn.BETA.DIST(DATE(YEAR(AG$2),MONTH(AG$2),15),$AD$2,$AE$2,FALSE,DATE(YEAR($AD872),MONTH($AD872),1),DATE(YEAR($AE872),MONTH($AE872),28)),0)</f>
      </c>
      <c r="AH872" s="18">
        <f>IFERROR(_xlfn.BETA.DIST(DATE(YEAR(AH$2),MONTH(AH$2),15),$AD$2,$AE$2,FALSE,DATE(YEAR($AD872),MONTH($AD872),1),DATE(YEAR($AE872),MONTH($AE872),28)),0)</f>
      </c>
      <c r="AI872" s="18">
        <f>IFERROR(_xlfn.BETA.DIST(DATE(YEAR(AI$2),MONTH(AI$2),15),$AD$2,$AE$2,FALSE,DATE(YEAR($AD872),MONTH($AD872),1),DATE(YEAR($AE872),MONTH($AE872),28)),0)</f>
      </c>
      <c r="AJ872" s="18">
        <f>IFERROR(_xlfn.BETA.DIST(DATE(YEAR(AJ$2),MONTH(AJ$2),15),$AD$2,$AE$2,FALSE,DATE(YEAR($AD872),MONTH($AD872),1),DATE(YEAR($AE872),MONTH($AE872),28)),0)</f>
      </c>
      <c r="AK872" s="18">
        <f>IFERROR(_xlfn.BETA.DIST(DATE(YEAR(AK$2),MONTH(AK$2),15),$AD$2,$AE$2,FALSE,DATE(YEAR($AD872),MONTH($AD872),1),DATE(YEAR($AE872),MONTH($AE872),28)),0)</f>
      </c>
      <c r="AL872" s="18">
        <f>IFERROR(_xlfn.BETA.DIST(DATE(YEAR(AL$2),MONTH(AL$2),15),$AD$2,$AE$2,FALSE,DATE(YEAR($AD872),MONTH($AD872),1),DATE(YEAR($AE872),MONTH($AE872),28)),0)</f>
      </c>
      <c r="AM872" s="18">
        <f>IFERROR(_xlfn.BETA.DIST(DATE(YEAR(AM$2),MONTH(AM$2),15),$AD$2,$AE$2,FALSE,DATE(YEAR($AD872),MONTH($AD872),1),DATE(YEAR($AE872),MONTH($AE872),28)),0)</f>
      </c>
      <c r="AN872" s="18">
        <f>IFERROR(_xlfn.BETA.DIST(DATE(YEAR(AN$2),MONTH(AN$2),15),$AD$2,$AE$2,FALSE,DATE(YEAR($AD872),MONTH($AD872),1),DATE(YEAR($AE872),MONTH($AE872),28)),0)</f>
      </c>
      <c r="AO872" s="18">
        <f>IFERROR(_xlfn.BETA.DIST(DATE(YEAR(AO$2),MONTH(AO$2),15),$AD$2,$AE$2,FALSE,DATE(YEAR($AD872),MONTH($AD872),1),DATE(YEAR($AE872),MONTH($AE872),28)),0)</f>
      </c>
      <c r="AP872" s="18">
        <f>IFERROR(_xlfn.BETA.DIST(DATE(YEAR(AP$2),MONTH(AP$2),15),$AD$2,$AE$2,FALSE,DATE(YEAR($AD872),MONTH($AD872),1),DATE(YEAR($AE872),MONTH($AE872),28)),0)</f>
      </c>
      <c r="AQ872" s="18">
        <f>IFERROR(_xlfn.BETA.DIST(DATE(YEAR(AQ$2),MONTH(AQ$2),15),$AD$2,$AE$2,FALSE,DATE(YEAR($AD872),MONTH($AD872),1),DATE(YEAR($AE872),MONTH($AE872),28)),0)</f>
      </c>
      <c r="AR872" s="18">
        <f>IFERROR(_xlfn.BETA.DIST(DATE(YEAR(AR$2),MONTH(AR$2),15),$AD$2,$AE$2,FALSE,DATE(YEAR($AD872),MONTH($AD872),1),DATE(YEAR($AE872),MONTH($AE872),28)),0)</f>
      </c>
      <c r="AS872" s="18">
        <f>IFERROR(_xlfn.BETA.DIST(DATE(YEAR(AS$2),MONTH(AS$2),15),$AD$2,$AE$2,FALSE,DATE(YEAR($AD872),MONTH($AD872),1),DATE(YEAR($AE872),MONTH($AE872),28)),0)</f>
      </c>
      <c r="AT872" s="18">
        <f>IFERROR(_xlfn.BETA.DIST(DATE(YEAR(AT$2),MONTH(AT$2),15),$AD$2,$AE$2,FALSE,DATE(YEAR($AD872),MONTH($AD872),1),DATE(YEAR($AE872),MONTH($AE872),28)),0)</f>
      </c>
      <c r="AU872" s="18">
        <f>IFERROR(_xlfn.BETA.DIST(DATE(YEAR(AU$2),MONTH(AU$2),15),$AD$2,$AE$2,FALSE,DATE(YEAR($AD872),MONTH($AD872),1),DATE(YEAR($AE872),MONTH($AE872),28)),0)</f>
      </c>
      <c r="AV872" s="18">
        <f>SUM(AG872:AU872)</f>
      </c>
      <c r="AW872" s="18">
        <f>IF(J872&lt;&gt;0,J872,IF($AV872=0,0,AG872/$AV872*$Z872))</f>
      </c>
      <c r="AX872" s="18">
        <f>IF(K872&lt;&gt;0,K872,IF($AV872=0,0,AH872/$AV872*$Z872))</f>
      </c>
      <c r="AY872" s="18">
        <f>IF(L872&lt;&gt;0,L872,IF($AV872=0,0,AI872/$AV872*$Z872))</f>
      </c>
      <c r="AZ872" s="18">
        <f>IF(M872&lt;&gt;0,M872,IF($AV872=0,0,AJ872/$AV872*$Z872))</f>
      </c>
      <c r="BA872" s="18">
        <f>IF(N872&lt;&gt;0,N872,IF($AV872=0,0,AK872/$AV872*$Z872))</f>
      </c>
      <c r="BB872" s="18">
        <f>IF(O872&lt;&gt;0,O872,IF($AV872=0,0,AL872/$AV872*$Z872))</f>
      </c>
      <c r="BC872" s="18">
        <f>IF(P872&lt;&gt;0,P872,IF($AV872=0,0,AM872/$AV872*$Z872))</f>
      </c>
      <c r="BD872" s="18">
        <f>IF(Q872&lt;&gt;0,Q872,IF($AV872=0,0,AN872/$AV872*$Z872))</f>
      </c>
      <c r="BE872" s="18">
        <f>IF(R872&lt;&gt;0,R872,IF($AV872=0,0,AO872/$AV872*$Z872))</f>
      </c>
      <c r="BF872" s="18">
        <f>IF(S872&lt;&gt;0,S872,IF($AV872=0,0,AP872/$AV872*$Z872))</f>
      </c>
      <c r="BG872" s="18">
        <f>IF(T872&lt;&gt;0,T872,IF($AV872=0,0,AQ872/$AV872*$Z872))</f>
      </c>
      <c r="BH872" s="18">
        <f>IF(U872&lt;&gt;0,U872,IF($AV872=0,0,AR872/$AV872*$Z872))</f>
      </c>
      <c r="BI872" s="18">
        <f>IF(V872&lt;&gt;0,V872,IF($AV872=0,0,AS872/$AV872*$Z872))</f>
      </c>
      <c r="BJ872" s="18">
        <f>IF(W872&lt;&gt;0,W872,IF($AV872=0,0,AT872/$AV872*$Z872))</f>
      </c>
      <c r="BK872" s="18">
        <f>IF(X872&lt;&gt;0,X872,IF($AV872=0,0,AU872/$AV872*$Z872))</f>
      </c>
      <c r="BL872" s="18">
        <f>SUM(AW872:BK872)</f>
      </c>
      <c r="BM872" s="18">
        <f>I872-BL872</f>
      </c>
    </row>
    <row r="873" outlineLevel="4">
      <c r="A873" s="5" t="str">
        <v>16.9</v>
      </c>
      <c r="B873" s="5" t="str">
        <v/>
      </c>
      <c r="C873" s="5" t="str">
        <v/>
      </c>
      <c r="D873" s="5" t="str">
        <v/>
      </c>
      <c r="E873" s="19">
        <f>IFERROR(_xlfn.XLOOKUP(F873,Assumptions!B:B,Assumptions!C:C),0)</f>
      </c>
      <c r="F873" s="5" t="str">
        <v>Site Delivery USD</v>
      </c>
      <c r="G873" s="5" t="str">
        <v/>
      </c>
      <c r="H873" s="18">
        <f>G871*E873</f>
      </c>
      <c r="I873" s="18">
        <f>H873*(1-0)</f>
      </c>
      <c r="J873" s="18">
        <v>0</v>
      </c>
      <c r="K873" s="18">
        <v>0</v>
      </c>
      <c r="L873" s="18">
        <v>0</v>
      </c>
      <c r="M873" s="18">
        <v>0</v>
      </c>
      <c r="N873" s="18">
        <v>0</v>
      </c>
      <c r="O873" s="18">
        <v>0</v>
      </c>
      <c r="P873" s="18">
        <v>0</v>
      </c>
      <c r="Q873" s="18">
        <v>0</v>
      </c>
      <c r="R873" s="18">
        <v>0</v>
      </c>
      <c r="S873" s="18">
        <v>0</v>
      </c>
      <c r="T873" s="18">
        <v>0</v>
      </c>
      <c r="U873" s="18">
        <v>0</v>
      </c>
      <c r="V873" s="18">
        <v>0</v>
      </c>
      <c r="W873" s="18">
        <v>0</v>
      </c>
      <c r="X873" s="18">
        <v>0</v>
      </c>
      <c r="Y873" s="18">
        <f>SUM(J873:X873)</f>
      </c>
      <c r="Z873" s="18">
        <f>I873-Y873</f>
      </c>
      <c r="AA873" s="5" t="str">
        <v/>
      </c>
      <c r="AB873" s="5" t="str">
        <v/>
      </c>
      <c r="AC873" s="18">
        <f>IFERROR(_xlfn.XLOOKUP(F873,Assumptions!B:B,Assumptions!D:D),0)</f>
      </c>
      <c r="AD873" s="20">
        <f>AA873+AC873</f>
      </c>
      <c r="AE873" s="20">
        <f>AC873+AB873</f>
      </c>
      <c r="AF873" s="5" t="str">
        <v/>
      </c>
      <c r="AG873" s="18">
        <f>IFERROR(_xlfn.BETA.DIST(DATE(YEAR(AG$2),MONTH(AG$2),15),$AD$2,$AE$2,FALSE,DATE(YEAR($AD873),MONTH($AD873),1),DATE(YEAR($AE873),MONTH($AE873),28)),0)</f>
      </c>
      <c r="AH873" s="18">
        <f>IFERROR(_xlfn.BETA.DIST(DATE(YEAR(AH$2),MONTH(AH$2),15),$AD$2,$AE$2,FALSE,DATE(YEAR($AD873),MONTH($AD873),1),DATE(YEAR($AE873),MONTH($AE873),28)),0)</f>
      </c>
      <c r="AI873" s="18">
        <f>IFERROR(_xlfn.BETA.DIST(DATE(YEAR(AI$2),MONTH(AI$2),15),$AD$2,$AE$2,FALSE,DATE(YEAR($AD873),MONTH($AD873),1),DATE(YEAR($AE873),MONTH($AE873),28)),0)</f>
      </c>
      <c r="AJ873" s="18">
        <f>IFERROR(_xlfn.BETA.DIST(DATE(YEAR(AJ$2),MONTH(AJ$2),15),$AD$2,$AE$2,FALSE,DATE(YEAR($AD873),MONTH($AD873),1),DATE(YEAR($AE873),MONTH($AE873),28)),0)</f>
      </c>
      <c r="AK873" s="18">
        <f>IFERROR(_xlfn.BETA.DIST(DATE(YEAR(AK$2),MONTH(AK$2),15),$AD$2,$AE$2,FALSE,DATE(YEAR($AD873),MONTH($AD873),1),DATE(YEAR($AE873),MONTH($AE873),28)),0)</f>
      </c>
      <c r="AL873" s="18">
        <f>IFERROR(_xlfn.BETA.DIST(DATE(YEAR(AL$2),MONTH(AL$2),15),$AD$2,$AE$2,FALSE,DATE(YEAR($AD873),MONTH($AD873),1),DATE(YEAR($AE873),MONTH($AE873),28)),0)</f>
      </c>
      <c r="AM873" s="18">
        <f>IFERROR(_xlfn.BETA.DIST(DATE(YEAR(AM$2),MONTH(AM$2),15),$AD$2,$AE$2,FALSE,DATE(YEAR($AD873),MONTH($AD873),1),DATE(YEAR($AE873),MONTH($AE873),28)),0)</f>
      </c>
      <c r="AN873" s="18">
        <f>IFERROR(_xlfn.BETA.DIST(DATE(YEAR(AN$2),MONTH(AN$2),15),$AD$2,$AE$2,FALSE,DATE(YEAR($AD873),MONTH($AD873),1),DATE(YEAR($AE873),MONTH($AE873),28)),0)</f>
      </c>
      <c r="AO873" s="18">
        <f>IFERROR(_xlfn.BETA.DIST(DATE(YEAR(AO$2),MONTH(AO$2),15),$AD$2,$AE$2,FALSE,DATE(YEAR($AD873),MONTH($AD873),1),DATE(YEAR($AE873),MONTH($AE873),28)),0)</f>
      </c>
      <c r="AP873" s="18">
        <f>IFERROR(_xlfn.BETA.DIST(DATE(YEAR(AP$2),MONTH(AP$2),15),$AD$2,$AE$2,FALSE,DATE(YEAR($AD873),MONTH($AD873),1),DATE(YEAR($AE873),MONTH($AE873),28)),0)</f>
      </c>
      <c r="AQ873" s="18">
        <f>IFERROR(_xlfn.BETA.DIST(DATE(YEAR(AQ$2),MONTH(AQ$2),15),$AD$2,$AE$2,FALSE,DATE(YEAR($AD873),MONTH($AD873),1),DATE(YEAR($AE873),MONTH($AE873),28)),0)</f>
      </c>
      <c r="AR873" s="18">
        <f>IFERROR(_xlfn.BETA.DIST(DATE(YEAR(AR$2),MONTH(AR$2),15),$AD$2,$AE$2,FALSE,DATE(YEAR($AD873),MONTH($AD873),1),DATE(YEAR($AE873),MONTH($AE873),28)),0)</f>
      </c>
      <c r="AS873" s="18">
        <f>IFERROR(_xlfn.BETA.DIST(DATE(YEAR(AS$2),MONTH(AS$2),15),$AD$2,$AE$2,FALSE,DATE(YEAR($AD873),MONTH($AD873),1),DATE(YEAR($AE873),MONTH($AE873),28)),0)</f>
      </c>
      <c r="AT873" s="18">
        <f>IFERROR(_xlfn.BETA.DIST(DATE(YEAR(AT$2),MONTH(AT$2),15),$AD$2,$AE$2,FALSE,DATE(YEAR($AD873),MONTH($AD873),1),DATE(YEAR($AE873),MONTH($AE873),28)),0)</f>
      </c>
      <c r="AU873" s="18">
        <f>IFERROR(_xlfn.BETA.DIST(DATE(YEAR(AU$2),MONTH(AU$2),15),$AD$2,$AE$2,FALSE,DATE(YEAR($AD873),MONTH($AD873),1),DATE(YEAR($AE873),MONTH($AE873),28)),0)</f>
      </c>
      <c r="AV873" s="18">
        <f>SUM(AG873:AU873)</f>
      </c>
      <c r="AW873" s="18">
        <f>IF(J873&lt;&gt;0,J873,IF($AV873=0,0,AG873/$AV873*$Z873))</f>
      </c>
      <c r="AX873" s="18">
        <f>IF(K873&lt;&gt;0,K873,IF($AV873=0,0,AH873/$AV873*$Z873))</f>
      </c>
      <c r="AY873" s="18">
        <f>IF(L873&lt;&gt;0,L873,IF($AV873=0,0,AI873/$AV873*$Z873))</f>
      </c>
      <c r="AZ873" s="18">
        <f>IF(M873&lt;&gt;0,M873,IF($AV873=0,0,AJ873/$AV873*$Z873))</f>
      </c>
      <c r="BA873" s="18">
        <f>IF(N873&lt;&gt;0,N873,IF($AV873=0,0,AK873/$AV873*$Z873))</f>
      </c>
      <c r="BB873" s="18">
        <f>IF(O873&lt;&gt;0,O873,IF($AV873=0,0,AL873/$AV873*$Z873))</f>
      </c>
      <c r="BC873" s="18">
        <f>IF(P873&lt;&gt;0,P873,IF($AV873=0,0,AM873/$AV873*$Z873))</f>
      </c>
      <c r="BD873" s="18">
        <f>IF(Q873&lt;&gt;0,Q873,IF($AV873=0,0,AN873/$AV873*$Z873))</f>
      </c>
      <c r="BE873" s="18">
        <f>IF(R873&lt;&gt;0,R873,IF($AV873=0,0,AO873/$AV873*$Z873))</f>
      </c>
      <c r="BF873" s="18">
        <f>IF(S873&lt;&gt;0,S873,IF($AV873=0,0,AP873/$AV873*$Z873))</f>
      </c>
      <c r="BG873" s="18">
        <f>IF(T873&lt;&gt;0,T873,IF($AV873=0,0,AQ873/$AV873*$Z873))</f>
      </c>
      <c r="BH873" s="18">
        <f>IF(U873&lt;&gt;0,U873,IF($AV873=0,0,AR873/$AV873*$Z873))</f>
      </c>
      <c r="BI873" s="18">
        <f>IF(V873&lt;&gt;0,V873,IF($AV873=0,0,AS873/$AV873*$Z873))</f>
      </c>
      <c r="BJ873" s="18">
        <f>IF(W873&lt;&gt;0,W873,IF($AV873=0,0,AT873/$AV873*$Z873))</f>
      </c>
      <c r="BK873" s="18">
        <f>IF(X873&lt;&gt;0,X873,IF($AV873=0,0,AU873/$AV873*$Z873))</f>
      </c>
      <c r="BL873" s="18">
        <f>SUM(AW873:BK873)</f>
      </c>
      <c r="BM873" s="18">
        <f>I873-BL873</f>
      </c>
    </row>
    <row r="874" outlineLevel="4">
      <c r="A874" s="5" t="str">
        <v>16.9</v>
      </c>
      <c r="B874" s="5" t="str">
        <v/>
      </c>
      <c r="C874" s="5" t="str">
        <v>BSKDGNGENGR07</v>
      </c>
      <c r="D874" s="5" t="str">
        <v>BSKDGNGENGR07</v>
      </c>
      <c r="E874" s="19">
        <f>IFERROR(_xlfn.XLOOKUP(F874,Assumptions!B:B,Assumptions!C:C),0)</f>
      </c>
      <c r="F874" s="5" t="str">
        <v>Retention</v>
      </c>
      <c r="G874" s="5" t="str">
        <v/>
      </c>
      <c r="H874" s="18">
        <f>G871*E874</f>
      </c>
      <c r="I874" s="18">
        <f>H874*(1-0)</f>
      </c>
      <c r="J874" s="18">
        <v>0</v>
      </c>
      <c r="K874" s="18">
        <v>0</v>
      </c>
      <c r="L874" s="18">
        <v>0</v>
      </c>
      <c r="M874" s="18">
        <v>0</v>
      </c>
      <c r="N874" s="18">
        <v>0</v>
      </c>
      <c r="O874" s="18">
        <v>0</v>
      </c>
      <c r="P874" s="18">
        <v>0</v>
      </c>
      <c r="Q874" s="18">
        <v>0</v>
      </c>
      <c r="R874" s="18">
        <v>0</v>
      </c>
      <c r="S874" s="18">
        <v>0</v>
      </c>
      <c r="T874" s="18">
        <v>0</v>
      </c>
      <c r="U874" s="18">
        <v>0</v>
      </c>
      <c r="V874" s="18">
        <v>0</v>
      </c>
      <c r="W874" s="18">
        <v>0</v>
      </c>
      <c r="X874" s="18">
        <v>0</v>
      </c>
      <c r="Y874" s="18">
        <f>SUM(J874:X874)</f>
      </c>
      <c r="Z874" s="18">
        <f>I874-Y874</f>
      </c>
      <c r="AA874" s="20">
        <v>46483</v>
      </c>
      <c r="AB874" s="20">
        <v>46483</v>
      </c>
      <c r="AC874" s="18">
        <f>IFERROR(_xlfn.XLOOKUP(F874,Assumptions!B:B,Assumptions!D:D),0)</f>
      </c>
      <c r="AD874" s="20">
        <f>AA874+AC874</f>
      </c>
      <c r="AE874" s="20">
        <f>AC874+AB874</f>
      </c>
      <c r="AF874" s="5" t="str">
        <v/>
      </c>
      <c r="AG874" s="18">
        <f>IFERROR(_xlfn.BETA.DIST(DATE(YEAR(AG$2),MONTH(AG$2),15),$AD$2,$AE$2,FALSE,DATE(YEAR($AD874),MONTH($AD874),1),DATE(YEAR($AE874),MONTH($AE874),28)),0)</f>
      </c>
      <c r="AH874" s="18">
        <f>IFERROR(_xlfn.BETA.DIST(DATE(YEAR(AH$2),MONTH(AH$2),15),$AD$2,$AE$2,FALSE,DATE(YEAR($AD874),MONTH($AD874),1),DATE(YEAR($AE874),MONTH($AE874),28)),0)</f>
      </c>
      <c r="AI874" s="18">
        <f>IFERROR(_xlfn.BETA.DIST(DATE(YEAR(AI$2),MONTH(AI$2),15),$AD$2,$AE$2,FALSE,DATE(YEAR($AD874),MONTH($AD874),1),DATE(YEAR($AE874),MONTH($AE874),28)),0)</f>
      </c>
      <c r="AJ874" s="18">
        <f>IFERROR(_xlfn.BETA.DIST(DATE(YEAR(AJ$2),MONTH(AJ$2),15),$AD$2,$AE$2,FALSE,DATE(YEAR($AD874),MONTH($AD874),1),DATE(YEAR($AE874),MONTH($AE874),28)),0)</f>
      </c>
      <c r="AK874" s="18">
        <f>IFERROR(_xlfn.BETA.DIST(DATE(YEAR(AK$2),MONTH(AK$2),15),$AD$2,$AE$2,FALSE,DATE(YEAR($AD874),MONTH($AD874),1),DATE(YEAR($AE874),MONTH($AE874),28)),0)</f>
      </c>
      <c r="AL874" s="18">
        <f>IFERROR(_xlfn.BETA.DIST(DATE(YEAR(AL$2),MONTH(AL$2),15),$AD$2,$AE$2,FALSE,DATE(YEAR($AD874),MONTH($AD874),1),DATE(YEAR($AE874),MONTH($AE874),28)),0)</f>
      </c>
      <c r="AM874" s="18">
        <f>IFERROR(_xlfn.BETA.DIST(DATE(YEAR(AM$2),MONTH(AM$2),15),$AD$2,$AE$2,FALSE,DATE(YEAR($AD874),MONTH($AD874),1),DATE(YEAR($AE874),MONTH($AE874),28)),0)</f>
      </c>
      <c r="AN874" s="18">
        <f>IFERROR(_xlfn.BETA.DIST(DATE(YEAR(AN$2),MONTH(AN$2),15),$AD$2,$AE$2,FALSE,DATE(YEAR($AD874),MONTH($AD874),1),DATE(YEAR($AE874),MONTH($AE874),28)),0)</f>
      </c>
      <c r="AO874" s="18">
        <f>IFERROR(_xlfn.BETA.DIST(DATE(YEAR(AO$2),MONTH(AO$2),15),$AD$2,$AE$2,FALSE,DATE(YEAR($AD874),MONTH($AD874),1),DATE(YEAR($AE874),MONTH($AE874),28)),0)</f>
      </c>
      <c r="AP874" s="18">
        <f>IFERROR(_xlfn.BETA.DIST(DATE(YEAR(AP$2),MONTH(AP$2),15),$AD$2,$AE$2,FALSE,DATE(YEAR($AD874),MONTH($AD874),1),DATE(YEAR($AE874),MONTH($AE874),28)),0)</f>
      </c>
      <c r="AQ874" s="18">
        <f>IFERROR(_xlfn.BETA.DIST(DATE(YEAR(AQ$2),MONTH(AQ$2),15),$AD$2,$AE$2,FALSE,DATE(YEAR($AD874),MONTH($AD874),1),DATE(YEAR($AE874),MONTH($AE874),28)),0)</f>
      </c>
      <c r="AR874" s="18">
        <f>IFERROR(_xlfn.BETA.DIST(DATE(YEAR(AR$2),MONTH(AR$2),15),$AD$2,$AE$2,FALSE,DATE(YEAR($AD874),MONTH($AD874),1),DATE(YEAR($AE874),MONTH($AE874),28)),0)</f>
      </c>
      <c r="AS874" s="18">
        <f>IFERROR(_xlfn.BETA.DIST(DATE(YEAR(AS$2),MONTH(AS$2),15),$AD$2,$AE$2,FALSE,DATE(YEAR($AD874),MONTH($AD874),1),DATE(YEAR($AE874),MONTH($AE874),28)),0)</f>
      </c>
      <c r="AT874" s="18">
        <f>IFERROR(_xlfn.BETA.DIST(DATE(YEAR(AT$2),MONTH(AT$2),15),$AD$2,$AE$2,FALSE,DATE(YEAR($AD874),MONTH($AD874),1),DATE(YEAR($AE874),MONTH($AE874),28)),0)</f>
      </c>
      <c r="AU874" s="18">
        <f>IFERROR(_xlfn.BETA.DIST(DATE(YEAR(AU$2),MONTH(AU$2),15),$AD$2,$AE$2,FALSE,DATE(YEAR($AD874),MONTH($AD874),1),DATE(YEAR($AE874),MONTH($AE874),28)),0)</f>
      </c>
      <c r="AV874" s="18">
        <f>SUM(AG874:AU874)</f>
      </c>
      <c r="AW874" s="18">
        <f>IF(J874&lt;&gt;0,J874,IF($AV874=0,0,AG874/$AV874*$Z874))</f>
      </c>
      <c r="AX874" s="18">
        <f>IF(K874&lt;&gt;0,K874,IF($AV874=0,0,AH874/$AV874*$Z874))</f>
      </c>
      <c r="AY874" s="18">
        <f>IF(L874&lt;&gt;0,L874,IF($AV874=0,0,AI874/$AV874*$Z874))</f>
      </c>
      <c r="AZ874" s="18">
        <f>IF(M874&lt;&gt;0,M874,IF($AV874=0,0,AJ874/$AV874*$Z874))</f>
      </c>
      <c r="BA874" s="18">
        <f>IF(N874&lt;&gt;0,N874,IF($AV874=0,0,AK874/$AV874*$Z874))</f>
      </c>
      <c r="BB874" s="18">
        <f>IF(O874&lt;&gt;0,O874,IF($AV874=0,0,AL874/$AV874*$Z874))</f>
      </c>
      <c r="BC874" s="18">
        <f>IF(P874&lt;&gt;0,P874,IF($AV874=0,0,AM874/$AV874*$Z874))</f>
      </c>
      <c r="BD874" s="18">
        <f>IF(Q874&lt;&gt;0,Q874,IF($AV874=0,0,AN874/$AV874*$Z874))</f>
      </c>
      <c r="BE874" s="18">
        <f>IF(R874&lt;&gt;0,R874,IF($AV874=0,0,AO874/$AV874*$Z874))</f>
      </c>
      <c r="BF874" s="18">
        <f>IF(S874&lt;&gt;0,S874,IF($AV874=0,0,AP874/$AV874*$Z874))</f>
      </c>
      <c r="BG874" s="18">
        <f>IF(T874&lt;&gt;0,T874,IF($AV874=0,0,AQ874/$AV874*$Z874))</f>
      </c>
      <c r="BH874" s="18">
        <f>IF(U874&lt;&gt;0,U874,IF($AV874=0,0,AR874/$AV874*$Z874))</f>
      </c>
      <c r="BI874" s="18">
        <f>IF(V874&lt;&gt;0,V874,IF($AV874=0,0,AS874/$AV874*$Z874))</f>
      </c>
      <c r="BJ874" s="18">
        <f>IF(W874&lt;&gt;0,W874,IF($AV874=0,0,AT874/$AV874*$Z874))</f>
      </c>
      <c r="BK874" s="18">
        <f>IF(X874&lt;&gt;0,X874,IF($AV874=0,0,AU874/$AV874*$Z874))</f>
      </c>
      <c r="BL874" s="18">
        <f>SUM(AW874:BK874)</f>
      </c>
      <c r="BM874" s="18">
        <f>I874-BL874</f>
      </c>
    </row>
    <row r="875" outlineLevel="3" xml:space="preserve">
      <c r="A875" s="17" t="str">
        <v>16.01</v>
      </c>
      <c r="B875" s="17" t="str">
        <v/>
      </c>
      <c r="C875" s="17" t="str">
        <v/>
      </c>
      <c r="D875" s="17" t="str">
        <v/>
      </c>
      <c r="E875" s="17" t="str">
        <v>16.01</v>
      </c>
      <c r="F875" s="17" t="str" xml:space="preserve">
        <v xml:space="preserve">Insulation tester (motorized megger with battery)_x000d_
(250-600-1000-2000-2500 and 5000 V by selector)</v>
      </c>
      <c r="G875" s="17">
        <v>3824.56</v>
      </c>
      <c r="H875" s="17" t="str">
        <v/>
      </c>
      <c r="I875" s="17" t="str">
        <v/>
      </c>
      <c r="J875" s="17" t="str">
        <v/>
      </c>
      <c r="K875" s="17" t="str">
        <v/>
      </c>
      <c r="L875" s="17" t="str">
        <v/>
      </c>
      <c r="M875" s="17" t="str">
        <v/>
      </c>
      <c r="N875" s="17" t="str">
        <v/>
      </c>
      <c r="O875" s="17" t="str">
        <v/>
      </c>
      <c r="P875" s="17" t="str">
        <v/>
      </c>
      <c r="Q875" s="17" t="str">
        <v/>
      </c>
      <c r="R875" s="17" t="str">
        <v/>
      </c>
      <c r="S875" s="17" t="str">
        <v/>
      </c>
      <c r="T875" s="17" t="str">
        <v/>
      </c>
      <c r="U875" s="17" t="str">
        <v/>
      </c>
      <c r="V875" s="17" t="str">
        <v/>
      </c>
      <c r="W875" s="17" t="str">
        <v/>
      </c>
      <c r="X875" s="17" t="str">
        <v/>
      </c>
      <c r="Y875" s="17" t="str">
        <v/>
      </c>
      <c r="Z875" s="17" t="str">
        <v/>
      </c>
      <c r="AA875" s="17" t="str">
        <v/>
      </c>
      <c r="AB875" s="17" t="str">
        <v/>
      </c>
      <c r="AC875" s="17" t="str">
        <v/>
      </c>
      <c r="AD875" s="17" t="str">
        <v/>
      </c>
      <c r="AE875" s="17" t="str">
        <v/>
      </c>
      <c r="AF875" s="5" t="str">
        <v/>
      </c>
      <c r="AG875" s="18">
        <f>IFERROR(_xlfn.BETA.DIST(DATE(YEAR(AG$2),MONTH(AG$2),15),$AD$2,$AE$2,FALSE,DATE(YEAR($AD875),MONTH($AD875),1),DATE(YEAR($AE875),MONTH($AE875),28)),0)</f>
      </c>
      <c r="AH875" s="18">
        <f>IFERROR(_xlfn.BETA.DIST(DATE(YEAR(AH$2),MONTH(AH$2),15),$AD$2,$AE$2,FALSE,DATE(YEAR($AD875),MONTH($AD875),1),DATE(YEAR($AE875),MONTH($AE875),28)),0)</f>
      </c>
      <c r="AI875" s="18">
        <f>IFERROR(_xlfn.BETA.DIST(DATE(YEAR(AI$2),MONTH(AI$2),15),$AD$2,$AE$2,FALSE,DATE(YEAR($AD875),MONTH($AD875),1),DATE(YEAR($AE875),MONTH($AE875),28)),0)</f>
      </c>
      <c r="AJ875" s="18">
        <f>IFERROR(_xlfn.BETA.DIST(DATE(YEAR(AJ$2),MONTH(AJ$2),15),$AD$2,$AE$2,FALSE,DATE(YEAR($AD875),MONTH($AD875),1),DATE(YEAR($AE875),MONTH($AE875),28)),0)</f>
      </c>
      <c r="AK875" s="18">
        <f>IFERROR(_xlfn.BETA.DIST(DATE(YEAR(AK$2),MONTH(AK$2),15),$AD$2,$AE$2,FALSE,DATE(YEAR($AD875),MONTH($AD875),1),DATE(YEAR($AE875),MONTH($AE875),28)),0)</f>
      </c>
      <c r="AL875" s="18">
        <f>IFERROR(_xlfn.BETA.DIST(DATE(YEAR(AL$2),MONTH(AL$2),15),$AD$2,$AE$2,FALSE,DATE(YEAR($AD875),MONTH($AD875),1),DATE(YEAR($AE875),MONTH($AE875),28)),0)</f>
      </c>
      <c r="AM875" s="18">
        <f>IFERROR(_xlfn.BETA.DIST(DATE(YEAR(AM$2),MONTH(AM$2),15),$AD$2,$AE$2,FALSE,DATE(YEAR($AD875),MONTH($AD875),1),DATE(YEAR($AE875),MONTH($AE875),28)),0)</f>
      </c>
      <c r="AN875" s="18">
        <f>IFERROR(_xlfn.BETA.DIST(DATE(YEAR(AN$2),MONTH(AN$2),15),$AD$2,$AE$2,FALSE,DATE(YEAR($AD875),MONTH($AD875),1),DATE(YEAR($AE875),MONTH($AE875),28)),0)</f>
      </c>
      <c r="AO875" s="18">
        <f>IFERROR(_xlfn.BETA.DIST(DATE(YEAR(AO$2),MONTH(AO$2),15),$AD$2,$AE$2,FALSE,DATE(YEAR($AD875),MONTH($AD875),1),DATE(YEAR($AE875),MONTH($AE875),28)),0)</f>
      </c>
      <c r="AP875" s="18">
        <f>IFERROR(_xlfn.BETA.DIST(DATE(YEAR(AP$2),MONTH(AP$2),15),$AD$2,$AE$2,FALSE,DATE(YEAR($AD875),MONTH($AD875),1),DATE(YEAR($AE875),MONTH($AE875),28)),0)</f>
      </c>
      <c r="AQ875" s="18">
        <f>IFERROR(_xlfn.BETA.DIST(DATE(YEAR(AQ$2),MONTH(AQ$2),15),$AD$2,$AE$2,FALSE,DATE(YEAR($AD875),MONTH($AD875),1),DATE(YEAR($AE875),MONTH($AE875),28)),0)</f>
      </c>
      <c r="AR875" s="18">
        <f>IFERROR(_xlfn.BETA.DIST(DATE(YEAR(AR$2),MONTH(AR$2),15),$AD$2,$AE$2,FALSE,DATE(YEAR($AD875),MONTH($AD875),1),DATE(YEAR($AE875),MONTH($AE875),28)),0)</f>
      </c>
      <c r="AS875" s="18">
        <f>IFERROR(_xlfn.BETA.DIST(DATE(YEAR(AS$2),MONTH(AS$2),15),$AD$2,$AE$2,FALSE,DATE(YEAR($AD875),MONTH($AD875),1),DATE(YEAR($AE875),MONTH($AE875),28)),0)</f>
      </c>
      <c r="AT875" s="18">
        <f>IFERROR(_xlfn.BETA.DIST(DATE(YEAR(AT$2),MONTH(AT$2),15),$AD$2,$AE$2,FALSE,DATE(YEAR($AD875),MONTH($AD875),1),DATE(YEAR($AE875),MONTH($AE875),28)),0)</f>
      </c>
      <c r="AU875" s="18">
        <f>IFERROR(_xlfn.BETA.DIST(DATE(YEAR(AU$2),MONTH(AU$2),15),$AD$2,$AE$2,FALSE,DATE(YEAR($AD875),MONTH($AD875),1),DATE(YEAR($AE875),MONTH($AE875),28)),0)</f>
      </c>
      <c r="AV875" s="18">
        <f>SUM(AG875:AU875)</f>
      </c>
      <c r="AW875" s="18">
        <f>IF(J875&lt;&gt;0,J875,IF($AV875=0,0,AG875/$AV875*$Z875))</f>
      </c>
      <c r="AX875" s="18">
        <f>IF(K875&lt;&gt;0,K875,IF($AV875=0,0,AH875/$AV875*$Z875))</f>
      </c>
      <c r="AY875" s="18">
        <f>IF(L875&lt;&gt;0,L875,IF($AV875=0,0,AI875/$AV875*$Z875))</f>
      </c>
      <c r="AZ875" s="18">
        <f>IF(M875&lt;&gt;0,M875,IF($AV875=0,0,AJ875/$AV875*$Z875))</f>
      </c>
      <c r="BA875" s="18">
        <f>IF(N875&lt;&gt;0,N875,IF($AV875=0,0,AK875/$AV875*$Z875))</f>
      </c>
      <c r="BB875" s="18">
        <f>IF(O875&lt;&gt;0,O875,IF($AV875=0,0,AL875/$AV875*$Z875))</f>
      </c>
      <c r="BC875" s="18">
        <f>IF(P875&lt;&gt;0,P875,IF($AV875=0,0,AM875/$AV875*$Z875))</f>
      </c>
      <c r="BD875" s="18">
        <f>IF(Q875&lt;&gt;0,Q875,IF($AV875=0,0,AN875/$AV875*$Z875))</f>
      </c>
      <c r="BE875" s="18">
        <f>IF(R875&lt;&gt;0,R875,IF($AV875=0,0,AO875/$AV875*$Z875))</f>
      </c>
      <c r="BF875" s="18">
        <f>IF(S875&lt;&gt;0,S875,IF($AV875=0,0,AP875/$AV875*$Z875))</f>
      </c>
      <c r="BG875" s="18">
        <f>IF(T875&lt;&gt;0,T875,IF($AV875=0,0,AQ875/$AV875*$Z875))</f>
      </c>
      <c r="BH875" s="18">
        <f>IF(U875&lt;&gt;0,U875,IF($AV875=0,0,AR875/$AV875*$Z875))</f>
      </c>
      <c r="BI875" s="18">
        <f>IF(V875&lt;&gt;0,V875,IF($AV875=0,0,AS875/$AV875*$Z875))</f>
      </c>
      <c r="BJ875" s="18">
        <f>IF(W875&lt;&gt;0,W875,IF($AV875=0,0,AT875/$AV875*$Z875))</f>
      </c>
      <c r="BK875" s="18">
        <f>IF(X875&lt;&gt;0,X875,IF($AV875=0,0,AU875/$AV875*$Z875))</f>
      </c>
      <c r="BL875" s="18">
        <f>SUM(AW875:BK875)</f>
      </c>
      <c r="BM875" s="17" t="str">
        <v/>
      </c>
    </row>
    <row r="876" outlineLevel="4">
      <c r="A876" s="5" t="str">
        <v>16.01</v>
      </c>
      <c r="B876" s="5" t="str">
        <v/>
      </c>
      <c r="C876" s="5" t="str">
        <v>BSKDGNGENGR05</v>
      </c>
      <c r="D876" s="5" t="str">
        <v>BSKDGNGENGR05</v>
      </c>
      <c r="E876" s="19">
        <f>IFERROR(_xlfn.XLOOKUP(F876,Assumptions!B:B,Assumptions!C:C),0)</f>
      </c>
      <c r="F876" s="5" t="str">
        <v>Advanced Payment</v>
      </c>
      <c r="G876" s="5" t="str">
        <v/>
      </c>
      <c r="H876" s="18">
        <f>G875*E876</f>
      </c>
      <c r="I876" s="18">
        <f>H876*(1-0)</f>
      </c>
      <c r="J876" s="18">
        <v>0</v>
      </c>
      <c r="K876" s="18">
        <v>0</v>
      </c>
      <c r="L876" s="18">
        <v>0</v>
      </c>
      <c r="M876" s="18">
        <v>0</v>
      </c>
      <c r="N876" s="18">
        <v>0</v>
      </c>
      <c r="O876" s="18">
        <v>0</v>
      </c>
      <c r="P876" s="18">
        <v>0</v>
      </c>
      <c r="Q876" s="18">
        <v>0</v>
      </c>
      <c r="R876" s="18">
        <v>0</v>
      </c>
      <c r="S876" s="18">
        <v>0</v>
      </c>
      <c r="T876" s="18">
        <v>0</v>
      </c>
      <c r="U876" s="18">
        <v>0</v>
      </c>
      <c r="V876" s="18">
        <v>0</v>
      </c>
      <c r="W876" s="18">
        <v>0</v>
      </c>
      <c r="X876" s="18">
        <v>0</v>
      </c>
      <c r="Y876" s="18">
        <f>SUM(J876:X876)</f>
      </c>
      <c r="Z876" s="18">
        <f>I876-Y876</f>
      </c>
      <c r="AA876" s="20">
        <v>46026</v>
      </c>
      <c r="AB876" s="20">
        <v>46026</v>
      </c>
      <c r="AC876" s="18">
        <f>IFERROR(_xlfn.XLOOKUP(F876,Assumptions!B:B,Assumptions!D:D),0)</f>
      </c>
      <c r="AD876" s="20">
        <f>AA876+AC876</f>
      </c>
      <c r="AE876" s="20">
        <f>AC876+AB876</f>
      </c>
      <c r="AF876" s="5" t="str">
        <v/>
      </c>
      <c r="AG876" s="18">
        <f>IFERROR(_xlfn.BETA.DIST(DATE(YEAR(AG$2),MONTH(AG$2),15),$AD$2,$AE$2,FALSE,DATE(YEAR($AD876),MONTH($AD876),1),DATE(YEAR($AE876),MONTH($AE876),28)),0)</f>
      </c>
      <c r="AH876" s="18">
        <f>IFERROR(_xlfn.BETA.DIST(DATE(YEAR(AH$2),MONTH(AH$2),15),$AD$2,$AE$2,FALSE,DATE(YEAR($AD876),MONTH($AD876),1),DATE(YEAR($AE876),MONTH($AE876),28)),0)</f>
      </c>
      <c r="AI876" s="18">
        <f>IFERROR(_xlfn.BETA.DIST(DATE(YEAR(AI$2),MONTH(AI$2),15),$AD$2,$AE$2,FALSE,DATE(YEAR($AD876),MONTH($AD876),1),DATE(YEAR($AE876),MONTH($AE876),28)),0)</f>
      </c>
      <c r="AJ876" s="18">
        <f>IFERROR(_xlfn.BETA.DIST(DATE(YEAR(AJ$2),MONTH(AJ$2),15),$AD$2,$AE$2,FALSE,DATE(YEAR($AD876),MONTH($AD876),1),DATE(YEAR($AE876),MONTH($AE876),28)),0)</f>
      </c>
      <c r="AK876" s="18">
        <f>IFERROR(_xlfn.BETA.DIST(DATE(YEAR(AK$2),MONTH(AK$2),15),$AD$2,$AE$2,FALSE,DATE(YEAR($AD876),MONTH($AD876),1),DATE(YEAR($AE876),MONTH($AE876),28)),0)</f>
      </c>
      <c r="AL876" s="18">
        <f>IFERROR(_xlfn.BETA.DIST(DATE(YEAR(AL$2),MONTH(AL$2),15),$AD$2,$AE$2,FALSE,DATE(YEAR($AD876),MONTH($AD876),1),DATE(YEAR($AE876),MONTH($AE876),28)),0)</f>
      </c>
      <c r="AM876" s="18">
        <f>IFERROR(_xlfn.BETA.DIST(DATE(YEAR(AM$2),MONTH(AM$2),15),$AD$2,$AE$2,FALSE,DATE(YEAR($AD876),MONTH($AD876),1),DATE(YEAR($AE876),MONTH($AE876),28)),0)</f>
      </c>
      <c r="AN876" s="18">
        <f>IFERROR(_xlfn.BETA.DIST(DATE(YEAR(AN$2),MONTH(AN$2),15),$AD$2,$AE$2,FALSE,DATE(YEAR($AD876),MONTH($AD876),1),DATE(YEAR($AE876),MONTH($AE876),28)),0)</f>
      </c>
      <c r="AO876" s="18">
        <f>IFERROR(_xlfn.BETA.DIST(DATE(YEAR(AO$2),MONTH(AO$2),15),$AD$2,$AE$2,FALSE,DATE(YEAR($AD876),MONTH($AD876),1),DATE(YEAR($AE876),MONTH($AE876),28)),0)</f>
      </c>
      <c r="AP876" s="18">
        <f>IFERROR(_xlfn.BETA.DIST(DATE(YEAR(AP$2),MONTH(AP$2),15),$AD$2,$AE$2,FALSE,DATE(YEAR($AD876),MONTH($AD876),1),DATE(YEAR($AE876),MONTH($AE876),28)),0)</f>
      </c>
      <c r="AQ876" s="18">
        <f>IFERROR(_xlfn.BETA.DIST(DATE(YEAR(AQ$2),MONTH(AQ$2),15),$AD$2,$AE$2,FALSE,DATE(YEAR($AD876),MONTH($AD876),1),DATE(YEAR($AE876),MONTH($AE876),28)),0)</f>
      </c>
      <c r="AR876" s="18">
        <f>IFERROR(_xlfn.BETA.DIST(DATE(YEAR(AR$2),MONTH(AR$2),15),$AD$2,$AE$2,FALSE,DATE(YEAR($AD876),MONTH($AD876),1),DATE(YEAR($AE876),MONTH($AE876),28)),0)</f>
      </c>
      <c r="AS876" s="18">
        <f>IFERROR(_xlfn.BETA.DIST(DATE(YEAR(AS$2),MONTH(AS$2),15),$AD$2,$AE$2,FALSE,DATE(YEAR($AD876),MONTH($AD876),1),DATE(YEAR($AE876),MONTH($AE876),28)),0)</f>
      </c>
      <c r="AT876" s="18">
        <f>IFERROR(_xlfn.BETA.DIST(DATE(YEAR(AT$2),MONTH(AT$2),15),$AD$2,$AE$2,FALSE,DATE(YEAR($AD876),MONTH($AD876),1),DATE(YEAR($AE876),MONTH($AE876),28)),0)</f>
      </c>
      <c r="AU876" s="18">
        <f>IFERROR(_xlfn.BETA.DIST(DATE(YEAR(AU$2),MONTH(AU$2),15),$AD$2,$AE$2,FALSE,DATE(YEAR($AD876),MONTH($AD876),1),DATE(YEAR($AE876),MONTH($AE876),28)),0)</f>
      </c>
      <c r="AV876" s="18">
        <f>SUM(AG876:AU876)</f>
      </c>
      <c r="AW876" s="18">
        <f>IF(J876&lt;&gt;0,J876,IF($AV876=0,0,AG876/$AV876*$Z876))</f>
      </c>
      <c r="AX876" s="18">
        <f>IF(K876&lt;&gt;0,K876,IF($AV876=0,0,AH876/$AV876*$Z876))</f>
      </c>
      <c r="AY876" s="18">
        <f>IF(L876&lt;&gt;0,L876,IF($AV876=0,0,AI876/$AV876*$Z876))</f>
      </c>
      <c r="AZ876" s="18">
        <f>IF(M876&lt;&gt;0,M876,IF($AV876=0,0,AJ876/$AV876*$Z876))</f>
      </c>
      <c r="BA876" s="18">
        <f>IF(N876&lt;&gt;0,N876,IF($AV876=0,0,AK876/$AV876*$Z876))</f>
      </c>
      <c r="BB876" s="18">
        <f>IF(O876&lt;&gt;0,O876,IF($AV876=0,0,AL876/$AV876*$Z876))</f>
      </c>
      <c r="BC876" s="18">
        <f>IF(P876&lt;&gt;0,P876,IF($AV876=0,0,AM876/$AV876*$Z876))</f>
      </c>
      <c r="BD876" s="18">
        <f>IF(Q876&lt;&gt;0,Q876,IF($AV876=0,0,AN876/$AV876*$Z876))</f>
      </c>
      <c r="BE876" s="18">
        <f>IF(R876&lt;&gt;0,R876,IF($AV876=0,0,AO876/$AV876*$Z876))</f>
      </c>
      <c r="BF876" s="18">
        <f>IF(S876&lt;&gt;0,S876,IF($AV876=0,0,AP876/$AV876*$Z876))</f>
      </c>
      <c r="BG876" s="18">
        <f>IF(T876&lt;&gt;0,T876,IF($AV876=0,0,AQ876/$AV876*$Z876))</f>
      </c>
      <c r="BH876" s="18">
        <f>IF(U876&lt;&gt;0,U876,IF($AV876=0,0,AR876/$AV876*$Z876))</f>
      </c>
      <c r="BI876" s="18">
        <f>IF(V876&lt;&gt;0,V876,IF($AV876=0,0,AS876/$AV876*$Z876))</f>
      </c>
      <c r="BJ876" s="18">
        <f>IF(W876&lt;&gt;0,W876,IF($AV876=0,0,AT876/$AV876*$Z876))</f>
      </c>
      <c r="BK876" s="18">
        <f>IF(X876&lt;&gt;0,X876,IF($AV876=0,0,AU876/$AV876*$Z876))</f>
      </c>
      <c r="BL876" s="18">
        <f>SUM(AW876:BK876)</f>
      </c>
      <c r="BM876" s="18">
        <f>I876-BL876</f>
      </c>
    </row>
    <row r="877" outlineLevel="4">
      <c r="A877" s="5" t="str">
        <v>16.01</v>
      </c>
      <c r="B877" s="5" t="str">
        <v/>
      </c>
      <c r="C877" s="5" t="str">
        <v/>
      </c>
      <c r="D877" s="5" t="str">
        <v/>
      </c>
      <c r="E877" s="19">
        <f>IFERROR(_xlfn.XLOOKUP(F877,Assumptions!B:B,Assumptions!C:C),0)</f>
      </c>
      <c r="F877" s="5" t="str">
        <v>Site Delivery USD</v>
      </c>
      <c r="G877" s="5" t="str">
        <v/>
      </c>
      <c r="H877" s="18">
        <f>G875*E877</f>
      </c>
      <c r="I877" s="18">
        <f>H877*(1-0)</f>
      </c>
      <c r="J877" s="18">
        <v>0</v>
      </c>
      <c r="K877" s="18">
        <v>0</v>
      </c>
      <c r="L877" s="18">
        <v>0</v>
      </c>
      <c r="M877" s="18">
        <v>0</v>
      </c>
      <c r="N877" s="18">
        <v>0</v>
      </c>
      <c r="O877" s="18">
        <v>0</v>
      </c>
      <c r="P877" s="18">
        <v>0</v>
      </c>
      <c r="Q877" s="18">
        <v>0</v>
      </c>
      <c r="R877" s="18">
        <v>0</v>
      </c>
      <c r="S877" s="18">
        <v>0</v>
      </c>
      <c r="T877" s="18">
        <v>0</v>
      </c>
      <c r="U877" s="18">
        <v>0</v>
      </c>
      <c r="V877" s="18">
        <v>0</v>
      </c>
      <c r="W877" s="18">
        <v>0</v>
      </c>
      <c r="X877" s="18">
        <v>0</v>
      </c>
      <c r="Y877" s="18">
        <f>SUM(J877:X877)</f>
      </c>
      <c r="Z877" s="18">
        <f>I877-Y877</f>
      </c>
      <c r="AA877" s="5" t="str">
        <v/>
      </c>
      <c r="AB877" s="5" t="str">
        <v/>
      </c>
      <c r="AC877" s="18">
        <f>IFERROR(_xlfn.XLOOKUP(F877,Assumptions!B:B,Assumptions!D:D),0)</f>
      </c>
      <c r="AD877" s="20">
        <f>AA877+AC877</f>
      </c>
      <c r="AE877" s="20">
        <f>AC877+AB877</f>
      </c>
      <c r="AF877" s="5" t="str">
        <v/>
      </c>
      <c r="AG877" s="18">
        <f>IFERROR(_xlfn.BETA.DIST(DATE(YEAR(AG$2),MONTH(AG$2),15),$AD$2,$AE$2,FALSE,DATE(YEAR($AD877),MONTH($AD877),1),DATE(YEAR($AE877),MONTH($AE877),28)),0)</f>
      </c>
      <c r="AH877" s="18">
        <f>IFERROR(_xlfn.BETA.DIST(DATE(YEAR(AH$2),MONTH(AH$2),15),$AD$2,$AE$2,FALSE,DATE(YEAR($AD877),MONTH($AD877),1),DATE(YEAR($AE877),MONTH($AE877),28)),0)</f>
      </c>
      <c r="AI877" s="18">
        <f>IFERROR(_xlfn.BETA.DIST(DATE(YEAR(AI$2),MONTH(AI$2),15),$AD$2,$AE$2,FALSE,DATE(YEAR($AD877),MONTH($AD877),1),DATE(YEAR($AE877),MONTH($AE877),28)),0)</f>
      </c>
      <c r="AJ877" s="18">
        <f>IFERROR(_xlfn.BETA.DIST(DATE(YEAR(AJ$2),MONTH(AJ$2),15),$AD$2,$AE$2,FALSE,DATE(YEAR($AD877),MONTH($AD877),1),DATE(YEAR($AE877),MONTH($AE877),28)),0)</f>
      </c>
      <c r="AK877" s="18">
        <f>IFERROR(_xlfn.BETA.DIST(DATE(YEAR(AK$2),MONTH(AK$2),15),$AD$2,$AE$2,FALSE,DATE(YEAR($AD877),MONTH($AD877),1),DATE(YEAR($AE877),MONTH($AE877),28)),0)</f>
      </c>
      <c r="AL877" s="18">
        <f>IFERROR(_xlfn.BETA.DIST(DATE(YEAR(AL$2),MONTH(AL$2),15),$AD$2,$AE$2,FALSE,DATE(YEAR($AD877),MONTH($AD877),1),DATE(YEAR($AE877),MONTH($AE877),28)),0)</f>
      </c>
      <c r="AM877" s="18">
        <f>IFERROR(_xlfn.BETA.DIST(DATE(YEAR(AM$2),MONTH(AM$2),15),$AD$2,$AE$2,FALSE,DATE(YEAR($AD877),MONTH($AD877),1),DATE(YEAR($AE877),MONTH($AE877),28)),0)</f>
      </c>
      <c r="AN877" s="18">
        <f>IFERROR(_xlfn.BETA.DIST(DATE(YEAR(AN$2),MONTH(AN$2),15),$AD$2,$AE$2,FALSE,DATE(YEAR($AD877),MONTH($AD877),1),DATE(YEAR($AE877),MONTH($AE877),28)),0)</f>
      </c>
      <c r="AO877" s="18">
        <f>IFERROR(_xlfn.BETA.DIST(DATE(YEAR(AO$2),MONTH(AO$2),15),$AD$2,$AE$2,FALSE,DATE(YEAR($AD877),MONTH($AD877),1),DATE(YEAR($AE877),MONTH($AE877),28)),0)</f>
      </c>
      <c r="AP877" s="18">
        <f>IFERROR(_xlfn.BETA.DIST(DATE(YEAR(AP$2),MONTH(AP$2),15),$AD$2,$AE$2,FALSE,DATE(YEAR($AD877),MONTH($AD877),1),DATE(YEAR($AE877),MONTH($AE877),28)),0)</f>
      </c>
      <c r="AQ877" s="18">
        <f>IFERROR(_xlfn.BETA.DIST(DATE(YEAR(AQ$2),MONTH(AQ$2),15),$AD$2,$AE$2,FALSE,DATE(YEAR($AD877),MONTH($AD877),1),DATE(YEAR($AE877),MONTH($AE877),28)),0)</f>
      </c>
      <c r="AR877" s="18">
        <f>IFERROR(_xlfn.BETA.DIST(DATE(YEAR(AR$2),MONTH(AR$2),15),$AD$2,$AE$2,FALSE,DATE(YEAR($AD877),MONTH($AD877),1),DATE(YEAR($AE877),MONTH($AE877),28)),0)</f>
      </c>
      <c r="AS877" s="18">
        <f>IFERROR(_xlfn.BETA.DIST(DATE(YEAR(AS$2),MONTH(AS$2),15),$AD$2,$AE$2,FALSE,DATE(YEAR($AD877),MONTH($AD877),1),DATE(YEAR($AE877),MONTH($AE877),28)),0)</f>
      </c>
      <c r="AT877" s="18">
        <f>IFERROR(_xlfn.BETA.DIST(DATE(YEAR(AT$2),MONTH(AT$2),15),$AD$2,$AE$2,FALSE,DATE(YEAR($AD877),MONTH($AD877),1),DATE(YEAR($AE877),MONTH($AE877),28)),0)</f>
      </c>
      <c r="AU877" s="18">
        <f>IFERROR(_xlfn.BETA.DIST(DATE(YEAR(AU$2),MONTH(AU$2),15),$AD$2,$AE$2,FALSE,DATE(YEAR($AD877),MONTH($AD877),1),DATE(YEAR($AE877),MONTH($AE877),28)),0)</f>
      </c>
      <c r="AV877" s="18">
        <f>SUM(AG877:AU877)</f>
      </c>
      <c r="AW877" s="18">
        <f>IF(J877&lt;&gt;0,J877,IF($AV877=0,0,AG877/$AV877*$Z877))</f>
      </c>
      <c r="AX877" s="18">
        <f>IF(K877&lt;&gt;0,K877,IF($AV877=0,0,AH877/$AV877*$Z877))</f>
      </c>
      <c r="AY877" s="18">
        <f>IF(L877&lt;&gt;0,L877,IF($AV877=0,0,AI877/$AV877*$Z877))</f>
      </c>
      <c r="AZ877" s="18">
        <f>IF(M877&lt;&gt;0,M877,IF($AV877=0,0,AJ877/$AV877*$Z877))</f>
      </c>
      <c r="BA877" s="18">
        <f>IF(N877&lt;&gt;0,N877,IF($AV877=0,0,AK877/$AV877*$Z877))</f>
      </c>
      <c r="BB877" s="18">
        <f>IF(O877&lt;&gt;0,O877,IF($AV877=0,0,AL877/$AV877*$Z877))</f>
      </c>
      <c r="BC877" s="18">
        <f>IF(P877&lt;&gt;0,P877,IF($AV877=0,0,AM877/$AV877*$Z877))</f>
      </c>
      <c r="BD877" s="18">
        <f>IF(Q877&lt;&gt;0,Q877,IF($AV877=0,0,AN877/$AV877*$Z877))</f>
      </c>
      <c r="BE877" s="18">
        <f>IF(R877&lt;&gt;0,R877,IF($AV877=0,0,AO877/$AV877*$Z877))</f>
      </c>
      <c r="BF877" s="18">
        <f>IF(S877&lt;&gt;0,S877,IF($AV877=0,0,AP877/$AV877*$Z877))</f>
      </c>
      <c r="BG877" s="18">
        <f>IF(T877&lt;&gt;0,T877,IF($AV877=0,0,AQ877/$AV877*$Z877))</f>
      </c>
      <c r="BH877" s="18">
        <f>IF(U877&lt;&gt;0,U877,IF($AV877=0,0,AR877/$AV877*$Z877))</f>
      </c>
      <c r="BI877" s="18">
        <f>IF(V877&lt;&gt;0,V877,IF($AV877=0,0,AS877/$AV877*$Z877))</f>
      </c>
      <c r="BJ877" s="18">
        <f>IF(W877&lt;&gt;0,W877,IF($AV877=0,0,AT877/$AV877*$Z877))</f>
      </c>
      <c r="BK877" s="18">
        <f>IF(X877&lt;&gt;0,X877,IF($AV877=0,0,AU877/$AV877*$Z877))</f>
      </c>
      <c r="BL877" s="18">
        <f>SUM(AW877:BK877)</f>
      </c>
      <c r="BM877" s="18">
        <f>I877-BL877</f>
      </c>
    </row>
    <row r="878" outlineLevel="4">
      <c r="A878" s="5" t="str">
        <v>16.01</v>
      </c>
      <c r="B878" s="5" t="str">
        <v/>
      </c>
      <c r="C878" s="5" t="str">
        <v>BSKDGNGENGR07</v>
      </c>
      <c r="D878" s="5" t="str">
        <v>BSKDGNGENGR07</v>
      </c>
      <c r="E878" s="19">
        <f>IFERROR(_xlfn.XLOOKUP(F878,Assumptions!B:B,Assumptions!C:C),0)</f>
      </c>
      <c r="F878" s="5" t="str">
        <v>Retention</v>
      </c>
      <c r="G878" s="5" t="str">
        <v/>
      </c>
      <c r="H878" s="18">
        <f>G875*E878</f>
      </c>
      <c r="I878" s="18">
        <f>H878*(1-0)</f>
      </c>
      <c r="J878" s="18">
        <v>0</v>
      </c>
      <c r="K878" s="18">
        <v>0</v>
      </c>
      <c r="L878" s="18">
        <v>0</v>
      </c>
      <c r="M878" s="18">
        <v>0</v>
      </c>
      <c r="N878" s="18">
        <v>0</v>
      </c>
      <c r="O878" s="18">
        <v>0</v>
      </c>
      <c r="P878" s="18">
        <v>0</v>
      </c>
      <c r="Q878" s="18">
        <v>0</v>
      </c>
      <c r="R878" s="18">
        <v>0</v>
      </c>
      <c r="S878" s="18">
        <v>0</v>
      </c>
      <c r="T878" s="18">
        <v>0</v>
      </c>
      <c r="U878" s="18">
        <v>0</v>
      </c>
      <c r="V878" s="18">
        <v>0</v>
      </c>
      <c r="W878" s="18">
        <v>0</v>
      </c>
      <c r="X878" s="18">
        <v>0</v>
      </c>
      <c r="Y878" s="18">
        <f>SUM(J878:X878)</f>
      </c>
      <c r="Z878" s="18">
        <f>I878-Y878</f>
      </c>
      <c r="AA878" s="20">
        <v>46483</v>
      </c>
      <c r="AB878" s="20">
        <v>46483</v>
      </c>
      <c r="AC878" s="18">
        <f>IFERROR(_xlfn.XLOOKUP(F878,Assumptions!B:B,Assumptions!D:D),0)</f>
      </c>
      <c r="AD878" s="20">
        <f>AA878+AC878</f>
      </c>
      <c r="AE878" s="20">
        <f>AC878+AB878</f>
      </c>
      <c r="AF878" s="5" t="str">
        <v/>
      </c>
      <c r="AG878" s="18">
        <f>IFERROR(_xlfn.BETA.DIST(DATE(YEAR(AG$2),MONTH(AG$2),15),$AD$2,$AE$2,FALSE,DATE(YEAR($AD878),MONTH($AD878),1),DATE(YEAR($AE878),MONTH($AE878),28)),0)</f>
      </c>
      <c r="AH878" s="18">
        <f>IFERROR(_xlfn.BETA.DIST(DATE(YEAR(AH$2),MONTH(AH$2),15),$AD$2,$AE$2,FALSE,DATE(YEAR($AD878),MONTH($AD878),1),DATE(YEAR($AE878),MONTH($AE878),28)),0)</f>
      </c>
      <c r="AI878" s="18">
        <f>IFERROR(_xlfn.BETA.DIST(DATE(YEAR(AI$2),MONTH(AI$2),15),$AD$2,$AE$2,FALSE,DATE(YEAR($AD878),MONTH($AD878),1),DATE(YEAR($AE878),MONTH($AE878),28)),0)</f>
      </c>
      <c r="AJ878" s="18">
        <f>IFERROR(_xlfn.BETA.DIST(DATE(YEAR(AJ$2),MONTH(AJ$2),15),$AD$2,$AE$2,FALSE,DATE(YEAR($AD878),MONTH($AD878),1),DATE(YEAR($AE878),MONTH($AE878),28)),0)</f>
      </c>
      <c r="AK878" s="18">
        <f>IFERROR(_xlfn.BETA.DIST(DATE(YEAR(AK$2),MONTH(AK$2),15),$AD$2,$AE$2,FALSE,DATE(YEAR($AD878),MONTH($AD878),1),DATE(YEAR($AE878),MONTH($AE878),28)),0)</f>
      </c>
      <c r="AL878" s="18">
        <f>IFERROR(_xlfn.BETA.DIST(DATE(YEAR(AL$2),MONTH(AL$2),15),$AD$2,$AE$2,FALSE,DATE(YEAR($AD878),MONTH($AD878),1),DATE(YEAR($AE878),MONTH($AE878),28)),0)</f>
      </c>
      <c r="AM878" s="18">
        <f>IFERROR(_xlfn.BETA.DIST(DATE(YEAR(AM$2),MONTH(AM$2),15),$AD$2,$AE$2,FALSE,DATE(YEAR($AD878),MONTH($AD878),1),DATE(YEAR($AE878),MONTH($AE878),28)),0)</f>
      </c>
      <c r="AN878" s="18">
        <f>IFERROR(_xlfn.BETA.DIST(DATE(YEAR(AN$2),MONTH(AN$2),15),$AD$2,$AE$2,FALSE,DATE(YEAR($AD878),MONTH($AD878),1),DATE(YEAR($AE878),MONTH($AE878),28)),0)</f>
      </c>
      <c r="AO878" s="18">
        <f>IFERROR(_xlfn.BETA.DIST(DATE(YEAR(AO$2),MONTH(AO$2),15),$AD$2,$AE$2,FALSE,DATE(YEAR($AD878),MONTH($AD878),1),DATE(YEAR($AE878),MONTH($AE878),28)),0)</f>
      </c>
      <c r="AP878" s="18">
        <f>IFERROR(_xlfn.BETA.DIST(DATE(YEAR(AP$2),MONTH(AP$2),15),$AD$2,$AE$2,FALSE,DATE(YEAR($AD878),MONTH($AD878),1),DATE(YEAR($AE878),MONTH($AE878),28)),0)</f>
      </c>
      <c r="AQ878" s="18">
        <f>IFERROR(_xlfn.BETA.DIST(DATE(YEAR(AQ$2),MONTH(AQ$2),15),$AD$2,$AE$2,FALSE,DATE(YEAR($AD878),MONTH($AD878),1),DATE(YEAR($AE878),MONTH($AE878),28)),0)</f>
      </c>
      <c r="AR878" s="18">
        <f>IFERROR(_xlfn.BETA.DIST(DATE(YEAR(AR$2),MONTH(AR$2),15),$AD$2,$AE$2,FALSE,DATE(YEAR($AD878),MONTH($AD878),1),DATE(YEAR($AE878),MONTH($AE878),28)),0)</f>
      </c>
      <c r="AS878" s="18">
        <f>IFERROR(_xlfn.BETA.DIST(DATE(YEAR(AS$2),MONTH(AS$2),15),$AD$2,$AE$2,FALSE,DATE(YEAR($AD878),MONTH($AD878),1),DATE(YEAR($AE878),MONTH($AE878),28)),0)</f>
      </c>
      <c r="AT878" s="18">
        <f>IFERROR(_xlfn.BETA.DIST(DATE(YEAR(AT$2),MONTH(AT$2),15),$AD$2,$AE$2,FALSE,DATE(YEAR($AD878),MONTH($AD878),1),DATE(YEAR($AE878),MONTH($AE878),28)),0)</f>
      </c>
      <c r="AU878" s="18">
        <f>IFERROR(_xlfn.BETA.DIST(DATE(YEAR(AU$2),MONTH(AU$2),15),$AD$2,$AE$2,FALSE,DATE(YEAR($AD878),MONTH($AD878),1),DATE(YEAR($AE878),MONTH($AE878),28)),0)</f>
      </c>
      <c r="AV878" s="18">
        <f>SUM(AG878:AU878)</f>
      </c>
      <c r="AW878" s="18">
        <f>IF(J878&lt;&gt;0,J878,IF($AV878=0,0,AG878/$AV878*$Z878))</f>
      </c>
      <c r="AX878" s="18">
        <f>IF(K878&lt;&gt;0,K878,IF($AV878=0,0,AH878/$AV878*$Z878))</f>
      </c>
      <c r="AY878" s="18">
        <f>IF(L878&lt;&gt;0,L878,IF($AV878=0,0,AI878/$AV878*$Z878))</f>
      </c>
      <c r="AZ878" s="18">
        <f>IF(M878&lt;&gt;0,M878,IF($AV878=0,0,AJ878/$AV878*$Z878))</f>
      </c>
      <c r="BA878" s="18">
        <f>IF(N878&lt;&gt;0,N878,IF($AV878=0,0,AK878/$AV878*$Z878))</f>
      </c>
      <c r="BB878" s="18">
        <f>IF(O878&lt;&gt;0,O878,IF($AV878=0,0,AL878/$AV878*$Z878))</f>
      </c>
      <c r="BC878" s="18">
        <f>IF(P878&lt;&gt;0,P878,IF($AV878=0,0,AM878/$AV878*$Z878))</f>
      </c>
      <c r="BD878" s="18">
        <f>IF(Q878&lt;&gt;0,Q878,IF($AV878=0,0,AN878/$AV878*$Z878))</f>
      </c>
      <c r="BE878" s="18">
        <f>IF(R878&lt;&gt;0,R878,IF($AV878=0,0,AO878/$AV878*$Z878))</f>
      </c>
      <c r="BF878" s="18">
        <f>IF(S878&lt;&gt;0,S878,IF($AV878=0,0,AP878/$AV878*$Z878))</f>
      </c>
      <c r="BG878" s="18">
        <f>IF(T878&lt;&gt;0,T878,IF($AV878=0,0,AQ878/$AV878*$Z878))</f>
      </c>
      <c r="BH878" s="18">
        <f>IF(U878&lt;&gt;0,U878,IF($AV878=0,0,AR878/$AV878*$Z878))</f>
      </c>
      <c r="BI878" s="18">
        <f>IF(V878&lt;&gt;0,V878,IF($AV878=0,0,AS878/$AV878*$Z878))</f>
      </c>
      <c r="BJ878" s="18">
        <f>IF(W878&lt;&gt;0,W878,IF($AV878=0,0,AT878/$AV878*$Z878))</f>
      </c>
      <c r="BK878" s="18">
        <f>IF(X878&lt;&gt;0,X878,IF($AV878=0,0,AU878/$AV878*$Z878))</f>
      </c>
      <c r="BL878" s="18">
        <f>SUM(AW878:BK878)</f>
      </c>
      <c r="BM878" s="18">
        <f>I878-BL878</f>
      </c>
    </row>
    <row r="879" outlineLevel="3">
      <c r="A879" s="17" t="str">
        <v>16.11</v>
      </c>
      <c r="B879" s="17" t="str">
        <v/>
      </c>
      <c r="C879" s="17" t="str">
        <v/>
      </c>
      <c r="D879" s="17" t="str">
        <v/>
      </c>
      <c r="E879" s="17" t="str">
        <v>16.11</v>
      </c>
      <c r="F879" s="17" t="str">
        <v>Phase rotation checker</v>
      </c>
      <c r="G879" s="17">
        <v>310.68</v>
      </c>
      <c r="H879" s="17" t="str">
        <v/>
      </c>
      <c r="I879" s="17" t="str">
        <v/>
      </c>
      <c r="J879" s="17" t="str">
        <v/>
      </c>
      <c r="K879" s="17" t="str">
        <v/>
      </c>
      <c r="L879" s="17" t="str">
        <v/>
      </c>
      <c r="M879" s="17" t="str">
        <v/>
      </c>
      <c r="N879" s="17" t="str">
        <v/>
      </c>
      <c r="O879" s="17" t="str">
        <v/>
      </c>
      <c r="P879" s="17" t="str">
        <v/>
      </c>
      <c r="Q879" s="17" t="str">
        <v/>
      </c>
      <c r="R879" s="17" t="str">
        <v/>
      </c>
      <c r="S879" s="17" t="str">
        <v/>
      </c>
      <c r="T879" s="17" t="str">
        <v/>
      </c>
      <c r="U879" s="17" t="str">
        <v/>
      </c>
      <c r="V879" s="17" t="str">
        <v/>
      </c>
      <c r="W879" s="17" t="str">
        <v/>
      </c>
      <c r="X879" s="17" t="str">
        <v/>
      </c>
      <c r="Y879" s="17" t="str">
        <v/>
      </c>
      <c r="Z879" s="17" t="str">
        <v/>
      </c>
      <c r="AA879" s="17" t="str">
        <v/>
      </c>
      <c r="AB879" s="17" t="str">
        <v/>
      </c>
      <c r="AC879" s="17" t="str">
        <v/>
      </c>
      <c r="AD879" s="17" t="str">
        <v/>
      </c>
      <c r="AE879" s="17" t="str">
        <v/>
      </c>
      <c r="AF879" s="5" t="str">
        <v/>
      </c>
      <c r="AG879" s="18">
        <f>IFERROR(_xlfn.BETA.DIST(DATE(YEAR(AG$2),MONTH(AG$2),15),$AD$2,$AE$2,FALSE,DATE(YEAR($AD879),MONTH($AD879),1),DATE(YEAR($AE879),MONTH($AE879),28)),0)</f>
      </c>
      <c r="AH879" s="18">
        <f>IFERROR(_xlfn.BETA.DIST(DATE(YEAR(AH$2),MONTH(AH$2),15),$AD$2,$AE$2,FALSE,DATE(YEAR($AD879),MONTH($AD879),1),DATE(YEAR($AE879),MONTH($AE879),28)),0)</f>
      </c>
      <c r="AI879" s="18">
        <f>IFERROR(_xlfn.BETA.DIST(DATE(YEAR(AI$2),MONTH(AI$2),15),$AD$2,$AE$2,FALSE,DATE(YEAR($AD879),MONTH($AD879),1),DATE(YEAR($AE879),MONTH($AE879),28)),0)</f>
      </c>
      <c r="AJ879" s="18">
        <f>IFERROR(_xlfn.BETA.DIST(DATE(YEAR(AJ$2),MONTH(AJ$2),15),$AD$2,$AE$2,FALSE,DATE(YEAR($AD879),MONTH($AD879),1),DATE(YEAR($AE879),MONTH($AE879),28)),0)</f>
      </c>
      <c r="AK879" s="18">
        <f>IFERROR(_xlfn.BETA.DIST(DATE(YEAR(AK$2),MONTH(AK$2),15),$AD$2,$AE$2,FALSE,DATE(YEAR($AD879),MONTH($AD879),1),DATE(YEAR($AE879),MONTH($AE879),28)),0)</f>
      </c>
      <c r="AL879" s="18">
        <f>IFERROR(_xlfn.BETA.DIST(DATE(YEAR(AL$2),MONTH(AL$2),15),$AD$2,$AE$2,FALSE,DATE(YEAR($AD879),MONTH($AD879),1),DATE(YEAR($AE879),MONTH($AE879),28)),0)</f>
      </c>
      <c r="AM879" s="18">
        <f>IFERROR(_xlfn.BETA.DIST(DATE(YEAR(AM$2),MONTH(AM$2),15),$AD$2,$AE$2,FALSE,DATE(YEAR($AD879),MONTH($AD879),1),DATE(YEAR($AE879),MONTH($AE879),28)),0)</f>
      </c>
      <c r="AN879" s="18">
        <f>IFERROR(_xlfn.BETA.DIST(DATE(YEAR(AN$2),MONTH(AN$2),15),$AD$2,$AE$2,FALSE,DATE(YEAR($AD879),MONTH($AD879),1),DATE(YEAR($AE879),MONTH($AE879),28)),0)</f>
      </c>
      <c r="AO879" s="18">
        <f>IFERROR(_xlfn.BETA.DIST(DATE(YEAR(AO$2),MONTH(AO$2),15),$AD$2,$AE$2,FALSE,DATE(YEAR($AD879),MONTH($AD879),1),DATE(YEAR($AE879),MONTH($AE879),28)),0)</f>
      </c>
      <c r="AP879" s="18">
        <f>IFERROR(_xlfn.BETA.DIST(DATE(YEAR(AP$2),MONTH(AP$2),15),$AD$2,$AE$2,FALSE,DATE(YEAR($AD879),MONTH($AD879),1),DATE(YEAR($AE879),MONTH($AE879),28)),0)</f>
      </c>
      <c r="AQ879" s="18">
        <f>IFERROR(_xlfn.BETA.DIST(DATE(YEAR(AQ$2),MONTH(AQ$2),15),$AD$2,$AE$2,FALSE,DATE(YEAR($AD879),MONTH($AD879),1),DATE(YEAR($AE879),MONTH($AE879),28)),0)</f>
      </c>
      <c r="AR879" s="18">
        <f>IFERROR(_xlfn.BETA.DIST(DATE(YEAR(AR$2),MONTH(AR$2),15),$AD$2,$AE$2,FALSE,DATE(YEAR($AD879),MONTH($AD879),1),DATE(YEAR($AE879),MONTH($AE879),28)),0)</f>
      </c>
      <c r="AS879" s="18">
        <f>IFERROR(_xlfn.BETA.DIST(DATE(YEAR(AS$2),MONTH(AS$2),15),$AD$2,$AE$2,FALSE,DATE(YEAR($AD879),MONTH($AD879),1),DATE(YEAR($AE879),MONTH($AE879),28)),0)</f>
      </c>
      <c r="AT879" s="18">
        <f>IFERROR(_xlfn.BETA.DIST(DATE(YEAR(AT$2),MONTH(AT$2),15),$AD$2,$AE$2,FALSE,DATE(YEAR($AD879),MONTH($AD879),1),DATE(YEAR($AE879),MONTH($AE879),28)),0)</f>
      </c>
      <c r="AU879" s="18">
        <f>IFERROR(_xlfn.BETA.DIST(DATE(YEAR(AU$2),MONTH(AU$2),15),$AD$2,$AE$2,FALSE,DATE(YEAR($AD879),MONTH($AD879),1),DATE(YEAR($AE879),MONTH($AE879),28)),0)</f>
      </c>
      <c r="AV879" s="18">
        <f>SUM(AG879:AU879)</f>
      </c>
      <c r="AW879" s="18">
        <f>IF(J879&lt;&gt;0,J879,IF($AV879=0,0,AG879/$AV879*$Z879))</f>
      </c>
      <c r="AX879" s="18">
        <f>IF(K879&lt;&gt;0,K879,IF($AV879=0,0,AH879/$AV879*$Z879))</f>
      </c>
      <c r="AY879" s="18">
        <f>IF(L879&lt;&gt;0,L879,IF($AV879=0,0,AI879/$AV879*$Z879))</f>
      </c>
      <c r="AZ879" s="18">
        <f>IF(M879&lt;&gt;0,M879,IF($AV879=0,0,AJ879/$AV879*$Z879))</f>
      </c>
      <c r="BA879" s="18">
        <f>IF(N879&lt;&gt;0,N879,IF($AV879=0,0,AK879/$AV879*$Z879))</f>
      </c>
      <c r="BB879" s="18">
        <f>IF(O879&lt;&gt;0,O879,IF($AV879=0,0,AL879/$AV879*$Z879))</f>
      </c>
      <c r="BC879" s="18">
        <f>IF(P879&lt;&gt;0,P879,IF($AV879=0,0,AM879/$AV879*$Z879))</f>
      </c>
      <c r="BD879" s="18">
        <f>IF(Q879&lt;&gt;0,Q879,IF($AV879=0,0,AN879/$AV879*$Z879))</f>
      </c>
      <c r="BE879" s="18">
        <f>IF(R879&lt;&gt;0,R879,IF($AV879=0,0,AO879/$AV879*$Z879))</f>
      </c>
      <c r="BF879" s="18">
        <f>IF(S879&lt;&gt;0,S879,IF($AV879=0,0,AP879/$AV879*$Z879))</f>
      </c>
      <c r="BG879" s="18">
        <f>IF(T879&lt;&gt;0,T879,IF($AV879=0,0,AQ879/$AV879*$Z879))</f>
      </c>
      <c r="BH879" s="18">
        <f>IF(U879&lt;&gt;0,U879,IF($AV879=0,0,AR879/$AV879*$Z879))</f>
      </c>
      <c r="BI879" s="18">
        <f>IF(V879&lt;&gt;0,V879,IF($AV879=0,0,AS879/$AV879*$Z879))</f>
      </c>
      <c r="BJ879" s="18">
        <f>IF(W879&lt;&gt;0,W879,IF($AV879=0,0,AT879/$AV879*$Z879))</f>
      </c>
      <c r="BK879" s="18">
        <f>IF(X879&lt;&gt;0,X879,IF($AV879=0,0,AU879/$AV879*$Z879))</f>
      </c>
      <c r="BL879" s="18">
        <f>SUM(AW879:BK879)</f>
      </c>
      <c r="BM879" s="17" t="str">
        <v/>
      </c>
    </row>
    <row r="880" outlineLevel="4">
      <c r="A880" s="5" t="str">
        <v>16.11</v>
      </c>
      <c r="B880" s="5" t="str">
        <v/>
      </c>
      <c r="C880" s="5" t="str">
        <v>BSKDGNGENGR05</v>
      </c>
      <c r="D880" s="5" t="str">
        <v>BSKDGNGENGR05</v>
      </c>
      <c r="E880" s="19">
        <f>IFERROR(_xlfn.XLOOKUP(F880,Assumptions!B:B,Assumptions!C:C),0)</f>
      </c>
      <c r="F880" s="5" t="str">
        <v>Advanced Payment</v>
      </c>
      <c r="G880" s="5" t="str">
        <v/>
      </c>
      <c r="H880" s="18">
        <f>G879*E880</f>
      </c>
      <c r="I880" s="18">
        <f>H880*(1-0)</f>
      </c>
      <c r="J880" s="18">
        <v>0</v>
      </c>
      <c r="K880" s="18">
        <v>0</v>
      </c>
      <c r="L880" s="18">
        <v>0</v>
      </c>
      <c r="M880" s="18">
        <v>0</v>
      </c>
      <c r="N880" s="18">
        <v>0</v>
      </c>
      <c r="O880" s="18">
        <v>0</v>
      </c>
      <c r="P880" s="18">
        <v>0</v>
      </c>
      <c r="Q880" s="18">
        <v>0</v>
      </c>
      <c r="R880" s="18">
        <v>0</v>
      </c>
      <c r="S880" s="18">
        <v>0</v>
      </c>
      <c r="T880" s="18">
        <v>0</v>
      </c>
      <c r="U880" s="18">
        <v>0</v>
      </c>
      <c r="V880" s="18">
        <v>0</v>
      </c>
      <c r="W880" s="18">
        <v>0</v>
      </c>
      <c r="X880" s="18">
        <v>0</v>
      </c>
      <c r="Y880" s="18">
        <f>SUM(J880:X880)</f>
      </c>
      <c r="Z880" s="18">
        <f>I880-Y880</f>
      </c>
      <c r="AA880" s="20">
        <v>46026</v>
      </c>
      <c r="AB880" s="20">
        <v>46026</v>
      </c>
      <c r="AC880" s="18">
        <f>IFERROR(_xlfn.XLOOKUP(F880,Assumptions!B:B,Assumptions!D:D),0)</f>
      </c>
      <c r="AD880" s="20">
        <f>AA880+AC880</f>
      </c>
      <c r="AE880" s="20">
        <f>AC880+AB880</f>
      </c>
      <c r="AF880" s="5" t="str">
        <v/>
      </c>
      <c r="AG880" s="18">
        <f>IFERROR(_xlfn.BETA.DIST(DATE(YEAR(AG$2),MONTH(AG$2),15),$AD$2,$AE$2,FALSE,DATE(YEAR($AD880),MONTH($AD880),1),DATE(YEAR($AE880),MONTH($AE880),28)),0)</f>
      </c>
      <c r="AH880" s="18">
        <f>IFERROR(_xlfn.BETA.DIST(DATE(YEAR(AH$2),MONTH(AH$2),15),$AD$2,$AE$2,FALSE,DATE(YEAR($AD880),MONTH($AD880),1),DATE(YEAR($AE880),MONTH($AE880),28)),0)</f>
      </c>
      <c r="AI880" s="18">
        <f>IFERROR(_xlfn.BETA.DIST(DATE(YEAR(AI$2),MONTH(AI$2),15),$AD$2,$AE$2,FALSE,DATE(YEAR($AD880),MONTH($AD880),1),DATE(YEAR($AE880),MONTH($AE880),28)),0)</f>
      </c>
      <c r="AJ880" s="18">
        <f>IFERROR(_xlfn.BETA.DIST(DATE(YEAR(AJ$2),MONTH(AJ$2),15),$AD$2,$AE$2,FALSE,DATE(YEAR($AD880),MONTH($AD880),1),DATE(YEAR($AE880),MONTH($AE880),28)),0)</f>
      </c>
      <c r="AK880" s="18">
        <f>IFERROR(_xlfn.BETA.DIST(DATE(YEAR(AK$2),MONTH(AK$2),15),$AD$2,$AE$2,FALSE,DATE(YEAR($AD880),MONTH($AD880),1),DATE(YEAR($AE880),MONTH($AE880),28)),0)</f>
      </c>
      <c r="AL880" s="18">
        <f>IFERROR(_xlfn.BETA.DIST(DATE(YEAR(AL$2),MONTH(AL$2),15),$AD$2,$AE$2,FALSE,DATE(YEAR($AD880),MONTH($AD880),1),DATE(YEAR($AE880),MONTH($AE880),28)),0)</f>
      </c>
      <c r="AM880" s="18">
        <f>IFERROR(_xlfn.BETA.DIST(DATE(YEAR(AM$2),MONTH(AM$2),15),$AD$2,$AE$2,FALSE,DATE(YEAR($AD880),MONTH($AD880),1),DATE(YEAR($AE880),MONTH($AE880),28)),0)</f>
      </c>
      <c r="AN880" s="18">
        <f>IFERROR(_xlfn.BETA.DIST(DATE(YEAR(AN$2),MONTH(AN$2),15),$AD$2,$AE$2,FALSE,DATE(YEAR($AD880),MONTH($AD880),1),DATE(YEAR($AE880),MONTH($AE880),28)),0)</f>
      </c>
      <c r="AO880" s="18">
        <f>IFERROR(_xlfn.BETA.DIST(DATE(YEAR(AO$2),MONTH(AO$2),15),$AD$2,$AE$2,FALSE,DATE(YEAR($AD880),MONTH($AD880),1),DATE(YEAR($AE880),MONTH($AE880),28)),0)</f>
      </c>
      <c r="AP880" s="18">
        <f>IFERROR(_xlfn.BETA.DIST(DATE(YEAR(AP$2),MONTH(AP$2),15),$AD$2,$AE$2,FALSE,DATE(YEAR($AD880),MONTH($AD880),1),DATE(YEAR($AE880),MONTH($AE880),28)),0)</f>
      </c>
      <c r="AQ880" s="18">
        <f>IFERROR(_xlfn.BETA.DIST(DATE(YEAR(AQ$2),MONTH(AQ$2),15),$AD$2,$AE$2,FALSE,DATE(YEAR($AD880),MONTH($AD880),1),DATE(YEAR($AE880),MONTH($AE880),28)),0)</f>
      </c>
      <c r="AR880" s="18">
        <f>IFERROR(_xlfn.BETA.DIST(DATE(YEAR(AR$2),MONTH(AR$2),15),$AD$2,$AE$2,FALSE,DATE(YEAR($AD880),MONTH($AD880),1),DATE(YEAR($AE880),MONTH($AE880),28)),0)</f>
      </c>
      <c r="AS880" s="18">
        <f>IFERROR(_xlfn.BETA.DIST(DATE(YEAR(AS$2),MONTH(AS$2),15),$AD$2,$AE$2,FALSE,DATE(YEAR($AD880),MONTH($AD880),1),DATE(YEAR($AE880),MONTH($AE880),28)),0)</f>
      </c>
      <c r="AT880" s="18">
        <f>IFERROR(_xlfn.BETA.DIST(DATE(YEAR(AT$2),MONTH(AT$2),15),$AD$2,$AE$2,FALSE,DATE(YEAR($AD880),MONTH($AD880),1),DATE(YEAR($AE880),MONTH($AE880),28)),0)</f>
      </c>
      <c r="AU880" s="18">
        <f>IFERROR(_xlfn.BETA.DIST(DATE(YEAR(AU$2),MONTH(AU$2),15),$AD$2,$AE$2,FALSE,DATE(YEAR($AD880),MONTH($AD880),1),DATE(YEAR($AE880),MONTH($AE880),28)),0)</f>
      </c>
      <c r="AV880" s="18">
        <f>SUM(AG880:AU880)</f>
      </c>
      <c r="AW880" s="18">
        <f>IF(J880&lt;&gt;0,J880,IF($AV880=0,0,AG880/$AV880*$Z880))</f>
      </c>
      <c r="AX880" s="18">
        <f>IF(K880&lt;&gt;0,K880,IF($AV880=0,0,AH880/$AV880*$Z880))</f>
      </c>
      <c r="AY880" s="18">
        <f>IF(L880&lt;&gt;0,L880,IF($AV880=0,0,AI880/$AV880*$Z880))</f>
      </c>
      <c r="AZ880" s="18">
        <f>IF(M880&lt;&gt;0,M880,IF($AV880=0,0,AJ880/$AV880*$Z880))</f>
      </c>
      <c r="BA880" s="18">
        <f>IF(N880&lt;&gt;0,N880,IF($AV880=0,0,AK880/$AV880*$Z880))</f>
      </c>
      <c r="BB880" s="18">
        <f>IF(O880&lt;&gt;0,O880,IF($AV880=0,0,AL880/$AV880*$Z880))</f>
      </c>
      <c r="BC880" s="18">
        <f>IF(P880&lt;&gt;0,P880,IF($AV880=0,0,AM880/$AV880*$Z880))</f>
      </c>
      <c r="BD880" s="18">
        <f>IF(Q880&lt;&gt;0,Q880,IF($AV880=0,0,AN880/$AV880*$Z880))</f>
      </c>
      <c r="BE880" s="18">
        <f>IF(R880&lt;&gt;0,R880,IF($AV880=0,0,AO880/$AV880*$Z880))</f>
      </c>
      <c r="BF880" s="18">
        <f>IF(S880&lt;&gt;0,S880,IF($AV880=0,0,AP880/$AV880*$Z880))</f>
      </c>
      <c r="BG880" s="18">
        <f>IF(T880&lt;&gt;0,T880,IF($AV880=0,0,AQ880/$AV880*$Z880))</f>
      </c>
      <c r="BH880" s="18">
        <f>IF(U880&lt;&gt;0,U880,IF($AV880=0,0,AR880/$AV880*$Z880))</f>
      </c>
      <c r="BI880" s="18">
        <f>IF(V880&lt;&gt;0,V880,IF($AV880=0,0,AS880/$AV880*$Z880))</f>
      </c>
      <c r="BJ880" s="18">
        <f>IF(W880&lt;&gt;0,W880,IF($AV880=0,0,AT880/$AV880*$Z880))</f>
      </c>
      <c r="BK880" s="18">
        <f>IF(X880&lt;&gt;0,X880,IF($AV880=0,0,AU880/$AV880*$Z880))</f>
      </c>
      <c r="BL880" s="18">
        <f>SUM(AW880:BK880)</f>
      </c>
      <c r="BM880" s="18">
        <f>I880-BL880</f>
      </c>
    </row>
    <row r="881" outlineLevel="4">
      <c r="A881" s="5" t="str">
        <v>16.11</v>
      </c>
      <c r="B881" s="5" t="str">
        <v/>
      </c>
      <c r="C881" s="5" t="str">
        <v/>
      </c>
      <c r="D881" s="5" t="str">
        <v/>
      </c>
      <c r="E881" s="19">
        <f>IFERROR(_xlfn.XLOOKUP(F881,Assumptions!B:B,Assumptions!C:C),0)</f>
      </c>
      <c r="F881" s="5" t="str">
        <v>Site Delivery USD</v>
      </c>
      <c r="G881" s="5" t="str">
        <v/>
      </c>
      <c r="H881" s="18">
        <f>G879*E881</f>
      </c>
      <c r="I881" s="18">
        <f>H881*(1-0)</f>
      </c>
      <c r="J881" s="18">
        <v>0</v>
      </c>
      <c r="K881" s="18">
        <v>0</v>
      </c>
      <c r="L881" s="18">
        <v>0</v>
      </c>
      <c r="M881" s="18">
        <v>0</v>
      </c>
      <c r="N881" s="18">
        <v>0</v>
      </c>
      <c r="O881" s="18">
        <v>0</v>
      </c>
      <c r="P881" s="18">
        <v>0</v>
      </c>
      <c r="Q881" s="18">
        <v>0</v>
      </c>
      <c r="R881" s="18">
        <v>0</v>
      </c>
      <c r="S881" s="18">
        <v>0</v>
      </c>
      <c r="T881" s="18">
        <v>0</v>
      </c>
      <c r="U881" s="18">
        <v>0</v>
      </c>
      <c r="V881" s="18">
        <v>0</v>
      </c>
      <c r="W881" s="18">
        <v>0</v>
      </c>
      <c r="X881" s="18">
        <v>0</v>
      </c>
      <c r="Y881" s="18">
        <f>SUM(J881:X881)</f>
      </c>
      <c r="Z881" s="18">
        <f>I881-Y881</f>
      </c>
      <c r="AA881" s="5" t="str">
        <v/>
      </c>
      <c r="AB881" s="5" t="str">
        <v/>
      </c>
      <c r="AC881" s="18">
        <f>IFERROR(_xlfn.XLOOKUP(F881,Assumptions!B:B,Assumptions!D:D),0)</f>
      </c>
      <c r="AD881" s="20">
        <f>AA881+AC881</f>
      </c>
      <c r="AE881" s="20">
        <f>AC881+AB881</f>
      </c>
      <c r="AF881" s="5" t="str">
        <v/>
      </c>
      <c r="AG881" s="18">
        <f>IFERROR(_xlfn.BETA.DIST(DATE(YEAR(AG$2),MONTH(AG$2),15),$AD$2,$AE$2,FALSE,DATE(YEAR($AD881),MONTH($AD881),1),DATE(YEAR($AE881),MONTH($AE881),28)),0)</f>
      </c>
      <c r="AH881" s="18">
        <f>IFERROR(_xlfn.BETA.DIST(DATE(YEAR(AH$2),MONTH(AH$2),15),$AD$2,$AE$2,FALSE,DATE(YEAR($AD881),MONTH($AD881),1),DATE(YEAR($AE881),MONTH($AE881),28)),0)</f>
      </c>
      <c r="AI881" s="18">
        <f>IFERROR(_xlfn.BETA.DIST(DATE(YEAR(AI$2),MONTH(AI$2),15),$AD$2,$AE$2,FALSE,DATE(YEAR($AD881),MONTH($AD881),1),DATE(YEAR($AE881),MONTH($AE881),28)),0)</f>
      </c>
      <c r="AJ881" s="18">
        <f>IFERROR(_xlfn.BETA.DIST(DATE(YEAR(AJ$2),MONTH(AJ$2),15),$AD$2,$AE$2,FALSE,DATE(YEAR($AD881),MONTH($AD881),1),DATE(YEAR($AE881),MONTH($AE881),28)),0)</f>
      </c>
      <c r="AK881" s="18">
        <f>IFERROR(_xlfn.BETA.DIST(DATE(YEAR(AK$2),MONTH(AK$2),15),$AD$2,$AE$2,FALSE,DATE(YEAR($AD881),MONTH($AD881),1),DATE(YEAR($AE881),MONTH($AE881),28)),0)</f>
      </c>
      <c r="AL881" s="18">
        <f>IFERROR(_xlfn.BETA.DIST(DATE(YEAR(AL$2),MONTH(AL$2),15),$AD$2,$AE$2,FALSE,DATE(YEAR($AD881),MONTH($AD881),1),DATE(YEAR($AE881),MONTH($AE881),28)),0)</f>
      </c>
      <c r="AM881" s="18">
        <f>IFERROR(_xlfn.BETA.DIST(DATE(YEAR(AM$2),MONTH(AM$2),15),$AD$2,$AE$2,FALSE,DATE(YEAR($AD881),MONTH($AD881),1),DATE(YEAR($AE881),MONTH($AE881),28)),0)</f>
      </c>
      <c r="AN881" s="18">
        <f>IFERROR(_xlfn.BETA.DIST(DATE(YEAR(AN$2),MONTH(AN$2),15),$AD$2,$AE$2,FALSE,DATE(YEAR($AD881),MONTH($AD881),1),DATE(YEAR($AE881),MONTH($AE881),28)),0)</f>
      </c>
      <c r="AO881" s="18">
        <f>IFERROR(_xlfn.BETA.DIST(DATE(YEAR(AO$2),MONTH(AO$2),15),$AD$2,$AE$2,FALSE,DATE(YEAR($AD881),MONTH($AD881),1),DATE(YEAR($AE881),MONTH($AE881),28)),0)</f>
      </c>
      <c r="AP881" s="18">
        <f>IFERROR(_xlfn.BETA.DIST(DATE(YEAR(AP$2),MONTH(AP$2),15),$AD$2,$AE$2,FALSE,DATE(YEAR($AD881),MONTH($AD881),1),DATE(YEAR($AE881),MONTH($AE881),28)),0)</f>
      </c>
      <c r="AQ881" s="18">
        <f>IFERROR(_xlfn.BETA.DIST(DATE(YEAR(AQ$2),MONTH(AQ$2),15),$AD$2,$AE$2,FALSE,DATE(YEAR($AD881),MONTH($AD881),1),DATE(YEAR($AE881),MONTH($AE881),28)),0)</f>
      </c>
      <c r="AR881" s="18">
        <f>IFERROR(_xlfn.BETA.DIST(DATE(YEAR(AR$2),MONTH(AR$2),15),$AD$2,$AE$2,FALSE,DATE(YEAR($AD881),MONTH($AD881),1),DATE(YEAR($AE881),MONTH($AE881),28)),0)</f>
      </c>
      <c r="AS881" s="18">
        <f>IFERROR(_xlfn.BETA.DIST(DATE(YEAR(AS$2),MONTH(AS$2),15),$AD$2,$AE$2,FALSE,DATE(YEAR($AD881),MONTH($AD881),1),DATE(YEAR($AE881),MONTH($AE881),28)),0)</f>
      </c>
      <c r="AT881" s="18">
        <f>IFERROR(_xlfn.BETA.DIST(DATE(YEAR(AT$2),MONTH(AT$2),15),$AD$2,$AE$2,FALSE,DATE(YEAR($AD881),MONTH($AD881),1),DATE(YEAR($AE881),MONTH($AE881),28)),0)</f>
      </c>
      <c r="AU881" s="18">
        <f>IFERROR(_xlfn.BETA.DIST(DATE(YEAR(AU$2),MONTH(AU$2),15),$AD$2,$AE$2,FALSE,DATE(YEAR($AD881),MONTH($AD881),1),DATE(YEAR($AE881),MONTH($AE881),28)),0)</f>
      </c>
      <c r="AV881" s="18">
        <f>SUM(AG881:AU881)</f>
      </c>
      <c r="AW881" s="18">
        <f>IF(J881&lt;&gt;0,J881,IF($AV881=0,0,AG881/$AV881*$Z881))</f>
      </c>
      <c r="AX881" s="18">
        <f>IF(K881&lt;&gt;0,K881,IF($AV881=0,0,AH881/$AV881*$Z881))</f>
      </c>
      <c r="AY881" s="18">
        <f>IF(L881&lt;&gt;0,L881,IF($AV881=0,0,AI881/$AV881*$Z881))</f>
      </c>
      <c r="AZ881" s="18">
        <f>IF(M881&lt;&gt;0,M881,IF($AV881=0,0,AJ881/$AV881*$Z881))</f>
      </c>
      <c r="BA881" s="18">
        <f>IF(N881&lt;&gt;0,N881,IF($AV881=0,0,AK881/$AV881*$Z881))</f>
      </c>
      <c r="BB881" s="18">
        <f>IF(O881&lt;&gt;0,O881,IF($AV881=0,0,AL881/$AV881*$Z881))</f>
      </c>
      <c r="BC881" s="18">
        <f>IF(P881&lt;&gt;0,P881,IF($AV881=0,0,AM881/$AV881*$Z881))</f>
      </c>
      <c r="BD881" s="18">
        <f>IF(Q881&lt;&gt;0,Q881,IF($AV881=0,0,AN881/$AV881*$Z881))</f>
      </c>
      <c r="BE881" s="18">
        <f>IF(R881&lt;&gt;0,R881,IF($AV881=0,0,AO881/$AV881*$Z881))</f>
      </c>
      <c r="BF881" s="18">
        <f>IF(S881&lt;&gt;0,S881,IF($AV881=0,0,AP881/$AV881*$Z881))</f>
      </c>
      <c r="BG881" s="18">
        <f>IF(T881&lt;&gt;0,T881,IF($AV881=0,0,AQ881/$AV881*$Z881))</f>
      </c>
      <c r="BH881" s="18">
        <f>IF(U881&lt;&gt;0,U881,IF($AV881=0,0,AR881/$AV881*$Z881))</f>
      </c>
      <c r="BI881" s="18">
        <f>IF(V881&lt;&gt;0,V881,IF($AV881=0,0,AS881/$AV881*$Z881))</f>
      </c>
      <c r="BJ881" s="18">
        <f>IF(W881&lt;&gt;0,W881,IF($AV881=0,0,AT881/$AV881*$Z881))</f>
      </c>
      <c r="BK881" s="18">
        <f>IF(X881&lt;&gt;0,X881,IF($AV881=0,0,AU881/$AV881*$Z881))</f>
      </c>
      <c r="BL881" s="18">
        <f>SUM(AW881:BK881)</f>
      </c>
      <c r="BM881" s="18">
        <f>I881-BL881</f>
      </c>
    </row>
    <row r="882" outlineLevel="4">
      <c r="A882" s="5" t="str">
        <v>16.11</v>
      </c>
      <c r="B882" s="5" t="str">
        <v/>
      </c>
      <c r="C882" s="5" t="str">
        <v>BSKDGNGENGR07</v>
      </c>
      <c r="D882" s="5" t="str">
        <v>BSKDGNGENGR07</v>
      </c>
      <c r="E882" s="19">
        <f>IFERROR(_xlfn.XLOOKUP(F882,Assumptions!B:B,Assumptions!C:C),0)</f>
      </c>
      <c r="F882" s="5" t="str">
        <v>Retention</v>
      </c>
      <c r="G882" s="5" t="str">
        <v/>
      </c>
      <c r="H882" s="18">
        <f>G879*E882</f>
      </c>
      <c r="I882" s="18">
        <f>H882*(1-0)</f>
      </c>
      <c r="J882" s="18">
        <v>0</v>
      </c>
      <c r="K882" s="18">
        <v>0</v>
      </c>
      <c r="L882" s="18">
        <v>0</v>
      </c>
      <c r="M882" s="18">
        <v>0</v>
      </c>
      <c r="N882" s="18">
        <v>0</v>
      </c>
      <c r="O882" s="18">
        <v>0</v>
      </c>
      <c r="P882" s="18">
        <v>0</v>
      </c>
      <c r="Q882" s="18">
        <v>0</v>
      </c>
      <c r="R882" s="18">
        <v>0</v>
      </c>
      <c r="S882" s="18">
        <v>0</v>
      </c>
      <c r="T882" s="18">
        <v>0</v>
      </c>
      <c r="U882" s="18">
        <v>0</v>
      </c>
      <c r="V882" s="18">
        <v>0</v>
      </c>
      <c r="W882" s="18">
        <v>0</v>
      </c>
      <c r="X882" s="18">
        <v>0</v>
      </c>
      <c r="Y882" s="18">
        <f>SUM(J882:X882)</f>
      </c>
      <c r="Z882" s="18">
        <f>I882-Y882</f>
      </c>
      <c r="AA882" s="20">
        <v>46483</v>
      </c>
      <c r="AB882" s="20">
        <v>46483</v>
      </c>
      <c r="AC882" s="18">
        <f>IFERROR(_xlfn.XLOOKUP(F882,Assumptions!B:B,Assumptions!D:D),0)</f>
      </c>
      <c r="AD882" s="20">
        <f>AA882+AC882</f>
      </c>
      <c r="AE882" s="20">
        <f>AC882+AB882</f>
      </c>
      <c r="AF882" s="5" t="str">
        <v/>
      </c>
      <c r="AG882" s="18">
        <f>IFERROR(_xlfn.BETA.DIST(DATE(YEAR(AG$2),MONTH(AG$2),15),$AD$2,$AE$2,FALSE,DATE(YEAR($AD882),MONTH($AD882),1),DATE(YEAR($AE882),MONTH($AE882),28)),0)</f>
      </c>
      <c r="AH882" s="18">
        <f>IFERROR(_xlfn.BETA.DIST(DATE(YEAR(AH$2),MONTH(AH$2),15),$AD$2,$AE$2,FALSE,DATE(YEAR($AD882),MONTH($AD882),1),DATE(YEAR($AE882),MONTH($AE882),28)),0)</f>
      </c>
      <c r="AI882" s="18">
        <f>IFERROR(_xlfn.BETA.DIST(DATE(YEAR(AI$2),MONTH(AI$2),15),$AD$2,$AE$2,FALSE,DATE(YEAR($AD882),MONTH($AD882),1),DATE(YEAR($AE882),MONTH($AE882),28)),0)</f>
      </c>
      <c r="AJ882" s="18">
        <f>IFERROR(_xlfn.BETA.DIST(DATE(YEAR(AJ$2),MONTH(AJ$2),15),$AD$2,$AE$2,FALSE,DATE(YEAR($AD882),MONTH($AD882),1),DATE(YEAR($AE882),MONTH($AE882),28)),0)</f>
      </c>
      <c r="AK882" s="18">
        <f>IFERROR(_xlfn.BETA.DIST(DATE(YEAR(AK$2),MONTH(AK$2),15),$AD$2,$AE$2,FALSE,DATE(YEAR($AD882),MONTH($AD882),1),DATE(YEAR($AE882),MONTH($AE882),28)),0)</f>
      </c>
      <c r="AL882" s="18">
        <f>IFERROR(_xlfn.BETA.DIST(DATE(YEAR(AL$2),MONTH(AL$2),15),$AD$2,$AE$2,FALSE,DATE(YEAR($AD882),MONTH($AD882),1),DATE(YEAR($AE882),MONTH($AE882),28)),0)</f>
      </c>
      <c r="AM882" s="18">
        <f>IFERROR(_xlfn.BETA.DIST(DATE(YEAR(AM$2),MONTH(AM$2),15),$AD$2,$AE$2,FALSE,DATE(YEAR($AD882),MONTH($AD882),1),DATE(YEAR($AE882),MONTH($AE882),28)),0)</f>
      </c>
      <c r="AN882" s="18">
        <f>IFERROR(_xlfn.BETA.DIST(DATE(YEAR(AN$2),MONTH(AN$2),15),$AD$2,$AE$2,FALSE,DATE(YEAR($AD882),MONTH($AD882),1),DATE(YEAR($AE882),MONTH($AE882),28)),0)</f>
      </c>
      <c r="AO882" s="18">
        <f>IFERROR(_xlfn.BETA.DIST(DATE(YEAR(AO$2),MONTH(AO$2),15),$AD$2,$AE$2,FALSE,DATE(YEAR($AD882),MONTH($AD882),1),DATE(YEAR($AE882),MONTH($AE882),28)),0)</f>
      </c>
      <c r="AP882" s="18">
        <f>IFERROR(_xlfn.BETA.DIST(DATE(YEAR(AP$2),MONTH(AP$2),15),$AD$2,$AE$2,FALSE,DATE(YEAR($AD882),MONTH($AD882),1),DATE(YEAR($AE882),MONTH($AE882),28)),0)</f>
      </c>
      <c r="AQ882" s="18">
        <f>IFERROR(_xlfn.BETA.DIST(DATE(YEAR(AQ$2),MONTH(AQ$2),15),$AD$2,$AE$2,FALSE,DATE(YEAR($AD882),MONTH($AD882),1),DATE(YEAR($AE882),MONTH($AE882),28)),0)</f>
      </c>
      <c r="AR882" s="18">
        <f>IFERROR(_xlfn.BETA.DIST(DATE(YEAR(AR$2),MONTH(AR$2),15),$AD$2,$AE$2,FALSE,DATE(YEAR($AD882),MONTH($AD882),1),DATE(YEAR($AE882),MONTH($AE882),28)),0)</f>
      </c>
      <c r="AS882" s="18">
        <f>IFERROR(_xlfn.BETA.DIST(DATE(YEAR(AS$2),MONTH(AS$2),15),$AD$2,$AE$2,FALSE,DATE(YEAR($AD882),MONTH($AD882),1),DATE(YEAR($AE882),MONTH($AE882),28)),0)</f>
      </c>
      <c r="AT882" s="18">
        <f>IFERROR(_xlfn.BETA.DIST(DATE(YEAR(AT$2),MONTH(AT$2),15),$AD$2,$AE$2,FALSE,DATE(YEAR($AD882),MONTH($AD882),1),DATE(YEAR($AE882),MONTH($AE882),28)),0)</f>
      </c>
      <c r="AU882" s="18">
        <f>IFERROR(_xlfn.BETA.DIST(DATE(YEAR(AU$2),MONTH(AU$2),15),$AD$2,$AE$2,FALSE,DATE(YEAR($AD882),MONTH($AD882),1),DATE(YEAR($AE882),MONTH($AE882),28)),0)</f>
      </c>
      <c r="AV882" s="18">
        <f>SUM(AG882:AU882)</f>
      </c>
      <c r="AW882" s="18">
        <f>IF(J882&lt;&gt;0,J882,IF($AV882=0,0,AG882/$AV882*$Z882))</f>
      </c>
      <c r="AX882" s="18">
        <f>IF(K882&lt;&gt;0,K882,IF($AV882=0,0,AH882/$AV882*$Z882))</f>
      </c>
      <c r="AY882" s="18">
        <f>IF(L882&lt;&gt;0,L882,IF($AV882=0,0,AI882/$AV882*$Z882))</f>
      </c>
      <c r="AZ882" s="18">
        <f>IF(M882&lt;&gt;0,M882,IF($AV882=0,0,AJ882/$AV882*$Z882))</f>
      </c>
      <c r="BA882" s="18">
        <f>IF(N882&lt;&gt;0,N882,IF($AV882=0,0,AK882/$AV882*$Z882))</f>
      </c>
      <c r="BB882" s="18">
        <f>IF(O882&lt;&gt;0,O882,IF($AV882=0,0,AL882/$AV882*$Z882))</f>
      </c>
      <c r="BC882" s="18">
        <f>IF(P882&lt;&gt;0,P882,IF($AV882=0,0,AM882/$AV882*$Z882))</f>
      </c>
      <c r="BD882" s="18">
        <f>IF(Q882&lt;&gt;0,Q882,IF($AV882=0,0,AN882/$AV882*$Z882))</f>
      </c>
      <c r="BE882" s="18">
        <f>IF(R882&lt;&gt;0,R882,IF($AV882=0,0,AO882/$AV882*$Z882))</f>
      </c>
      <c r="BF882" s="18">
        <f>IF(S882&lt;&gt;0,S882,IF($AV882=0,0,AP882/$AV882*$Z882))</f>
      </c>
      <c r="BG882" s="18">
        <f>IF(T882&lt;&gt;0,T882,IF($AV882=0,0,AQ882/$AV882*$Z882))</f>
      </c>
      <c r="BH882" s="18">
        <f>IF(U882&lt;&gt;0,U882,IF($AV882=0,0,AR882/$AV882*$Z882))</f>
      </c>
      <c r="BI882" s="18">
        <f>IF(V882&lt;&gt;0,V882,IF($AV882=0,0,AS882/$AV882*$Z882))</f>
      </c>
      <c r="BJ882" s="18">
        <f>IF(W882&lt;&gt;0,W882,IF($AV882=0,0,AT882/$AV882*$Z882))</f>
      </c>
      <c r="BK882" s="18">
        <f>IF(X882&lt;&gt;0,X882,IF($AV882=0,0,AU882/$AV882*$Z882))</f>
      </c>
      <c r="BL882" s="18">
        <f>SUM(AW882:BK882)</f>
      </c>
      <c r="BM882" s="18">
        <f>I882-BL882</f>
      </c>
    </row>
    <row r="883" outlineLevel="3">
      <c r="A883" s="17" t="str">
        <v>16.12</v>
      </c>
      <c r="B883" s="17" t="str">
        <v/>
      </c>
      <c r="C883" s="17" t="str">
        <v/>
      </c>
      <c r="D883" s="17" t="str">
        <v/>
      </c>
      <c r="E883" s="17" t="str">
        <v>16.12</v>
      </c>
      <c r="F883" s="17" t="str">
        <v>D.C earth testers.</v>
      </c>
      <c r="G883" s="17">
        <v>8894.77</v>
      </c>
      <c r="H883" s="17" t="str">
        <v/>
      </c>
      <c r="I883" s="17" t="str">
        <v/>
      </c>
      <c r="J883" s="17" t="str">
        <v/>
      </c>
      <c r="K883" s="17" t="str">
        <v/>
      </c>
      <c r="L883" s="17" t="str">
        <v/>
      </c>
      <c r="M883" s="17" t="str">
        <v/>
      </c>
      <c r="N883" s="17" t="str">
        <v/>
      </c>
      <c r="O883" s="17" t="str">
        <v/>
      </c>
      <c r="P883" s="17" t="str">
        <v/>
      </c>
      <c r="Q883" s="17" t="str">
        <v/>
      </c>
      <c r="R883" s="17" t="str">
        <v/>
      </c>
      <c r="S883" s="17" t="str">
        <v/>
      </c>
      <c r="T883" s="17" t="str">
        <v/>
      </c>
      <c r="U883" s="17" t="str">
        <v/>
      </c>
      <c r="V883" s="17" t="str">
        <v/>
      </c>
      <c r="W883" s="17" t="str">
        <v/>
      </c>
      <c r="X883" s="17" t="str">
        <v/>
      </c>
      <c r="Y883" s="17" t="str">
        <v/>
      </c>
      <c r="Z883" s="17" t="str">
        <v/>
      </c>
      <c r="AA883" s="17" t="str">
        <v/>
      </c>
      <c r="AB883" s="17" t="str">
        <v/>
      </c>
      <c r="AC883" s="17" t="str">
        <v/>
      </c>
      <c r="AD883" s="17" t="str">
        <v/>
      </c>
      <c r="AE883" s="17" t="str">
        <v/>
      </c>
      <c r="AF883" s="5" t="str">
        <v/>
      </c>
      <c r="AG883" s="18">
        <f>IFERROR(_xlfn.BETA.DIST(DATE(YEAR(AG$2),MONTH(AG$2),15),$AD$2,$AE$2,FALSE,DATE(YEAR($AD883),MONTH($AD883),1),DATE(YEAR($AE883),MONTH($AE883),28)),0)</f>
      </c>
      <c r="AH883" s="18">
        <f>IFERROR(_xlfn.BETA.DIST(DATE(YEAR(AH$2),MONTH(AH$2),15),$AD$2,$AE$2,FALSE,DATE(YEAR($AD883),MONTH($AD883),1),DATE(YEAR($AE883),MONTH($AE883),28)),0)</f>
      </c>
      <c r="AI883" s="18">
        <f>IFERROR(_xlfn.BETA.DIST(DATE(YEAR(AI$2),MONTH(AI$2),15),$AD$2,$AE$2,FALSE,DATE(YEAR($AD883),MONTH($AD883),1),DATE(YEAR($AE883),MONTH($AE883),28)),0)</f>
      </c>
      <c r="AJ883" s="18">
        <f>IFERROR(_xlfn.BETA.DIST(DATE(YEAR(AJ$2),MONTH(AJ$2),15),$AD$2,$AE$2,FALSE,DATE(YEAR($AD883),MONTH($AD883),1),DATE(YEAR($AE883),MONTH($AE883),28)),0)</f>
      </c>
      <c r="AK883" s="18">
        <f>IFERROR(_xlfn.BETA.DIST(DATE(YEAR(AK$2),MONTH(AK$2),15),$AD$2,$AE$2,FALSE,DATE(YEAR($AD883),MONTH($AD883),1),DATE(YEAR($AE883),MONTH($AE883),28)),0)</f>
      </c>
      <c r="AL883" s="18">
        <f>IFERROR(_xlfn.BETA.DIST(DATE(YEAR(AL$2),MONTH(AL$2),15),$AD$2,$AE$2,FALSE,DATE(YEAR($AD883),MONTH($AD883),1),DATE(YEAR($AE883),MONTH($AE883),28)),0)</f>
      </c>
      <c r="AM883" s="18">
        <f>IFERROR(_xlfn.BETA.DIST(DATE(YEAR(AM$2),MONTH(AM$2),15),$AD$2,$AE$2,FALSE,DATE(YEAR($AD883),MONTH($AD883),1),DATE(YEAR($AE883),MONTH($AE883),28)),0)</f>
      </c>
      <c r="AN883" s="18">
        <f>IFERROR(_xlfn.BETA.DIST(DATE(YEAR(AN$2),MONTH(AN$2),15),$AD$2,$AE$2,FALSE,DATE(YEAR($AD883),MONTH($AD883),1),DATE(YEAR($AE883),MONTH($AE883),28)),0)</f>
      </c>
      <c r="AO883" s="18">
        <f>IFERROR(_xlfn.BETA.DIST(DATE(YEAR(AO$2),MONTH(AO$2),15),$AD$2,$AE$2,FALSE,DATE(YEAR($AD883),MONTH($AD883),1),DATE(YEAR($AE883),MONTH($AE883),28)),0)</f>
      </c>
      <c r="AP883" s="18">
        <f>IFERROR(_xlfn.BETA.DIST(DATE(YEAR(AP$2),MONTH(AP$2),15),$AD$2,$AE$2,FALSE,DATE(YEAR($AD883),MONTH($AD883),1),DATE(YEAR($AE883),MONTH($AE883),28)),0)</f>
      </c>
      <c r="AQ883" s="18">
        <f>IFERROR(_xlfn.BETA.DIST(DATE(YEAR(AQ$2),MONTH(AQ$2),15),$AD$2,$AE$2,FALSE,DATE(YEAR($AD883),MONTH($AD883),1),DATE(YEAR($AE883),MONTH($AE883),28)),0)</f>
      </c>
      <c r="AR883" s="18">
        <f>IFERROR(_xlfn.BETA.DIST(DATE(YEAR(AR$2),MONTH(AR$2),15),$AD$2,$AE$2,FALSE,DATE(YEAR($AD883),MONTH($AD883),1),DATE(YEAR($AE883),MONTH($AE883),28)),0)</f>
      </c>
      <c r="AS883" s="18">
        <f>IFERROR(_xlfn.BETA.DIST(DATE(YEAR(AS$2),MONTH(AS$2),15),$AD$2,$AE$2,FALSE,DATE(YEAR($AD883),MONTH($AD883),1),DATE(YEAR($AE883),MONTH($AE883),28)),0)</f>
      </c>
      <c r="AT883" s="18">
        <f>IFERROR(_xlfn.BETA.DIST(DATE(YEAR(AT$2),MONTH(AT$2),15),$AD$2,$AE$2,FALSE,DATE(YEAR($AD883),MONTH($AD883),1),DATE(YEAR($AE883),MONTH($AE883),28)),0)</f>
      </c>
      <c r="AU883" s="18">
        <f>IFERROR(_xlfn.BETA.DIST(DATE(YEAR(AU$2),MONTH(AU$2),15),$AD$2,$AE$2,FALSE,DATE(YEAR($AD883),MONTH($AD883),1),DATE(YEAR($AE883),MONTH($AE883),28)),0)</f>
      </c>
      <c r="AV883" s="18">
        <f>SUM(AG883:AU883)</f>
      </c>
      <c r="AW883" s="18">
        <f>IF(J883&lt;&gt;0,J883,IF($AV883=0,0,AG883/$AV883*$Z883))</f>
      </c>
      <c r="AX883" s="18">
        <f>IF(K883&lt;&gt;0,K883,IF($AV883=0,0,AH883/$AV883*$Z883))</f>
      </c>
      <c r="AY883" s="18">
        <f>IF(L883&lt;&gt;0,L883,IF($AV883=0,0,AI883/$AV883*$Z883))</f>
      </c>
      <c r="AZ883" s="18">
        <f>IF(M883&lt;&gt;0,M883,IF($AV883=0,0,AJ883/$AV883*$Z883))</f>
      </c>
      <c r="BA883" s="18">
        <f>IF(N883&lt;&gt;0,N883,IF($AV883=0,0,AK883/$AV883*$Z883))</f>
      </c>
      <c r="BB883" s="18">
        <f>IF(O883&lt;&gt;0,O883,IF($AV883=0,0,AL883/$AV883*$Z883))</f>
      </c>
      <c r="BC883" s="18">
        <f>IF(P883&lt;&gt;0,P883,IF($AV883=0,0,AM883/$AV883*$Z883))</f>
      </c>
      <c r="BD883" s="18">
        <f>IF(Q883&lt;&gt;0,Q883,IF($AV883=0,0,AN883/$AV883*$Z883))</f>
      </c>
      <c r="BE883" s="18">
        <f>IF(R883&lt;&gt;0,R883,IF($AV883=0,0,AO883/$AV883*$Z883))</f>
      </c>
      <c r="BF883" s="18">
        <f>IF(S883&lt;&gt;0,S883,IF($AV883=0,0,AP883/$AV883*$Z883))</f>
      </c>
      <c r="BG883" s="18">
        <f>IF(T883&lt;&gt;0,T883,IF($AV883=0,0,AQ883/$AV883*$Z883))</f>
      </c>
      <c r="BH883" s="18">
        <f>IF(U883&lt;&gt;0,U883,IF($AV883=0,0,AR883/$AV883*$Z883))</f>
      </c>
      <c r="BI883" s="18">
        <f>IF(V883&lt;&gt;0,V883,IF($AV883=0,0,AS883/$AV883*$Z883))</f>
      </c>
      <c r="BJ883" s="18">
        <f>IF(W883&lt;&gt;0,W883,IF($AV883=0,0,AT883/$AV883*$Z883))</f>
      </c>
      <c r="BK883" s="18">
        <f>IF(X883&lt;&gt;0,X883,IF($AV883=0,0,AU883/$AV883*$Z883))</f>
      </c>
      <c r="BL883" s="18">
        <f>SUM(AW883:BK883)</f>
      </c>
      <c r="BM883" s="17" t="str">
        <v/>
      </c>
    </row>
    <row r="884" outlineLevel="4">
      <c r="A884" s="5" t="str">
        <v>16.12</v>
      </c>
      <c r="B884" s="5" t="str">
        <v/>
      </c>
      <c r="C884" s="5" t="str">
        <v>BSKDGNGENGR05</v>
      </c>
      <c r="D884" s="5" t="str">
        <v>BSKDGNGENGR05</v>
      </c>
      <c r="E884" s="19">
        <f>IFERROR(_xlfn.XLOOKUP(F884,Assumptions!B:B,Assumptions!C:C),0)</f>
      </c>
      <c r="F884" s="5" t="str">
        <v>Advanced Payment</v>
      </c>
      <c r="G884" s="5" t="str">
        <v/>
      </c>
      <c r="H884" s="18">
        <f>G883*E884</f>
      </c>
      <c r="I884" s="18">
        <f>H884*(1-0)</f>
      </c>
      <c r="J884" s="18">
        <v>0</v>
      </c>
      <c r="K884" s="18">
        <v>0</v>
      </c>
      <c r="L884" s="18">
        <v>0</v>
      </c>
      <c r="M884" s="18">
        <v>0</v>
      </c>
      <c r="N884" s="18">
        <v>0</v>
      </c>
      <c r="O884" s="18">
        <v>0</v>
      </c>
      <c r="P884" s="18">
        <v>0</v>
      </c>
      <c r="Q884" s="18">
        <v>0</v>
      </c>
      <c r="R884" s="18">
        <v>0</v>
      </c>
      <c r="S884" s="18">
        <v>0</v>
      </c>
      <c r="T884" s="18">
        <v>0</v>
      </c>
      <c r="U884" s="18">
        <v>0</v>
      </c>
      <c r="V884" s="18">
        <v>0</v>
      </c>
      <c r="W884" s="18">
        <v>0</v>
      </c>
      <c r="X884" s="18">
        <v>0</v>
      </c>
      <c r="Y884" s="18">
        <f>SUM(J884:X884)</f>
      </c>
      <c r="Z884" s="18">
        <f>I884-Y884</f>
      </c>
      <c r="AA884" s="20">
        <v>46026</v>
      </c>
      <c r="AB884" s="20">
        <v>46026</v>
      </c>
      <c r="AC884" s="18">
        <f>IFERROR(_xlfn.XLOOKUP(F884,Assumptions!B:B,Assumptions!D:D),0)</f>
      </c>
      <c r="AD884" s="20">
        <f>AA884+AC884</f>
      </c>
      <c r="AE884" s="20">
        <f>AC884+AB884</f>
      </c>
      <c r="AF884" s="5" t="str">
        <v/>
      </c>
      <c r="AG884" s="18">
        <f>IFERROR(_xlfn.BETA.DIST(DATE(YEAR(AG$2),MONTH(AG$2),15),$AD$2,$AE$2,FALSE,DATE(YEAR($AD884),MONTH($AD884),1),DATE(YEAR($AE884),MONTH($AE884),28)),0)</f>
      </c>
      <c r="AH884" s="18">
        <f>IFERROR(_xlfn.BETA.DIST(DATE(YEAR(AH$2),MONTH(AH$2),15),$AD$2,$AE$2,FALSE,DATE(YEAR($AD884),MONTH($AD884),1),DATE(YEAR($AE884),MONTH($AE884),28)),0)</f>
      </c>
      <c r="AI884" s="18">
        <f>IFERROR(_xlfn.BETA.DIST(DATE(YEAR(AI$2),MONTH(AI$2),15),$AD$2,$AE$2,FALSE,DATE(YEAR($AD884),MONTH($AD884),1),DATE(YEAR($AE884),MONTH($AE884),28)),0)</f>
      </c>
      <c r="AJ884" s="18">
        <f>IFERROR(_xlfn.BETA.DIST(DATE(YEAR(AJ$2),MONTH(AJ$2),15),$AD$2,$AE$2,FALSE,DATE(YEAR($AD884),MONTH($AD884),1),DATE(YEAR($AE884),MONTH($AE884),28)),0)</f>
      </c>
      <c r="AK884" s="18">
        <f>IFERROR(_xlfn.BETA.DIST(DATE(YEAR(AK$2),MONTH(AK$2),15),$AD$2,$AE$2,FALSE,DATE(YEAR($AD884),MONTH($AD884),1),DATE(YEAR($AE884),MONTH($AE884),28)),0)</f>
      </c>
      <c r="AL884" s="18">
        <f>IFERROR(_xlfn.BETA.DIST(DATE(YEAR(AL$2),MONTH(AL$2),15),$AD$2,$AE$2,FALSE,DATE(YEAR($AD884),MONTH($AD884),1),DATE(YEAR($AE884),MONTH($AE884),28)),0)</f>
      </c>
      <c r="AM884" s="18">
        <f>IFERROR(_xlfn.BETA.DIST(DATE(YEAR(AM$2),MONTH(AM$2),15),$AD$2,$AE$2,FALSE,DATE(YEAR($AD884),MONTH($AD884),1),DATE(YEAR($AE884),MONTH($AE884),28)),0)</f>
      </c>
      <c r="AN884" s="18">
        <f>IFERROR(_xlfn.BETA.DIST(DATE(YEAR(AN$2),MONTH(AN$2),15),$AD$2,$AE$2,FALSE,DATE(YEAR($AD884),MONTH($AD884),1),DATE(YEAR($AE884),MONTH($AE884),28)),0)</f>
      </c>
      <c r="AO884" s="18">
        <f>IFERROR(_xlfn.BETA.DIST(DATE(YEAR(AO$2),MONTH(AO$2),15),$AD$2,$AE$2,FALSE,DATE(YEAR($AD884),MONTH($AD884),1),DATE(YEAR($AE884),MONTH($AE884),28)),0)</f>
      </c>
      <c r="AP884" s="18">
        <f>IFERROR(_xlfn.BETA.DIST(DATE(YEAR(AP$2),MONTH(AP$2),15),$AD$2,$AE$2,FALSE,DATE(YEAR($AD884),MONTH($AD884),1),DATE(YEAR($AE884),MONTH($AE884),28)),0)</f>
      </c>
      <c r="AQ884" s="18">
        <f>IFERROR(_xlfn.BETA.DIST(DATE(YEAR(AQ$2),MONTH(AQ$2),15),$AD$2,$AE$2,FALSE,DATE(YEAR($AD884),MONTH($AD884),1),DATE(YEAR($AE884),MONTH($AE884),28)),0)</f>
      </c>
      <c r="AR884" s="18">
        <f>IFERROR(_xlfn.BETA.DIST(DATE(YEAR(AR$2),MONTH(AR$2),15),$AD$2,$AE$2,FALSE,DATE(YEAR($AD884),MONTH($AD884),1),DATE(YEAR($AE884),MONTH($AE884),28)),0)</f>
      </c>
      <c r="AS884" s="18">
        <f>IFERROR(_xlfn.BETA.DIST(DATE(YEAR(AS$2),MONTH(AS$2),15),$AD$2,$AE$2,FALSE,DATE(YEAR($AD884),MONTH($AD884),1),DATE(YEAR($AE884),MONTH($AE884),28)),0)</f>
      </c>
      <c r="AT884" s="18">
        <f>IFERROR(_xlfn.BETA.DIST(DATE(YEAR(AT$2),MONTH(AT$2),15),$AD$2,$AE$2,FALSE,DATE(YEAR($AD884),MONTH($AD884),1),DATE(YEAR($AE884),MONTH($AE884),28)),0)</f>
      </c>
      <c r="AU884" s="18">
        <f>IFERROR(_xlfn.BETA.DIST(DATE(YEAR(AU$2),MONTH(AU$2),15),$AD$2,$AE$2,FALSE,DATE(YEAR($AD884),MONTH($AD884),1),DATE(YEAR($AE884),MONTH($AE884),28)),0)</f>
      </c>
      <c r="AV884" s="18">
        <f>SUM(AG884:AU884)</f>
      </c>
      <c r="AW884" s="18">
        <f>IF(J884&lt;&gt;0,J884,IF($AV884=0,0,AG884/$AV884*$Z884))</f>
      </c>
      <c r="AX884" s="18">
        <f>IF(K884&lt;&gt;0,K884,IF($AV884=0,0,AH884/$AV884*$Z884))</f>
      </c>
      <c r="AY884" s="18">
        <f>IF(L884&lt;&gt;0,L884,IF($AV884=0,0,AI884/$AV884*$Z884))</f>
      </c>
      <c r="AZ884" s="18">
        <f>IF(M884&lt;&gt;0,M884,IF($AV884=0,0,AJ884/$AV884*$Z884))</f>
      </c>
      <c r="BA884" s="18">
        <f>IF(N884&lt;&gt;0,N884,IF($AV884=0,0,AK884/$AV884*$Z884))</f>
      </c>
      <c r="BB884" s="18">
        <f>IF(O884&lt;&gt;0,O884,IF($AV884=0,0,AL884/$AV884*$Z884))</f>
      </c>
      <c r="BC884" s="18">
        <f>IF(P884&lt;&gt;0,P884,IF($AV884=0,0,AM884/$AV884*$Z884))</f>
      </c>
      <c r="BD884" s="18">
        <f>IF(Q884&lt;&gt;0,Q884,IF($AV884=0,0,AN884/$AV884*$Z884))</f>
      </c>
      <c r="BE884" s="18">
        <f>IF(R884&lt;&gt;0,R884,IF($AV884=0,0,AO884/$AV884*$Z884))</f>
      </c>
      <c r="BF884" s="18">
        <f>IF(S884&lt;&gt;0,S884,IF($AV884=0,0,AP884/$AV884*$Z884))</f>
      </c>
      <c r="BG884" s="18">
        <f>IF(T884&lt;&gt;0,T884,IF($AV884=0,0,AQ884/$AV884*$Z884))</f>
      </c>
      <c r="BH884" s="18">
        <f>IF(U884&lt;&gt;0,U884,IF($AV884=0,0,AR884/$AV884*$Z884))</f>
      </c>
      <c r="BI884" s="18">
        <f>IF(V884&lt;&gt;0,V884,IF($AV884=0,0,AS884/$AV884*$Z884))</f>
      </c>
      <c r="BJ884" s="18">
        <f>IF(W884&lt;&gt;0,W884,IF($AV884=0,0,AT884/$AV884*$Z884))</f>
      </c>
      <c r="BK884" s="18">
        <f>IF(X884&lt;&gt;0,X884,IF($AV884=0,0,AU884/$AV884*$Z884))</f>
      </c>
      <c r="BL884" s="18">
        <f>SUM(AW884:BK884)</f>
      </c>
      <c r="BM884" s="18">
        <f>I884-BL884</f>
      </c>
    </row>
    <row r="885" outlineLevel="4">
      <c r="A885" s="5" t="str">
        <v>16.12</v>
      </c>
      <c r="B885" s="5" t="str">
        <v/>
      </c>
      <c r="C885" s="5" t="str">
        <v/>
      </c>
      <c r="D885" s="5" t="str">
        <v/>
      </c>
      <c r="E885" s="19">
        <f>IFERROR(_xlfn.XLOOKUP(F885,Assumptions!B:B,Assumptions!C:C),0)</f>
      </c>
      <c r="F885" s="5" t="str">
        <v>Site Delivery USD</v>
      </c>
      <c r="G885" s="5" t="str">
        <v/>
      </c>
      <c r="H885" s="18">
        <f>G883*E885</f>
      </c>
      <c r="I885" s="18">
        <f>H885*(1-0)</f>
      </c>
      <c r="J885" s="18">
        <v>0</v>
      </c>
      <c r="K885" s="18">
        <v>0</v>
      </c>
      <c r="L885" s="18">
        <v>0</v>
      </c>
      <c r="M885" s="18">
        <v>0</v>
      </c>
      <c r="N885" s="18">
        <v>0</v>
      </c>
      <c r="O885" s="18">
        <v>0</v>
      </c>
      <c r="P885" s="18">
        <v>0</v>
      </c>
      <c r="Q885" s="18">
        <v>0</v>
      </c>
      <c r="R885" s="18">
        <v>0</v>
      </c>
      <c r="S885" s="18">
        <v>0</v>
      </c>
      <c r="T885" s="18">
        <v>0</v>
      </c>
      <c r="U885" s="18">
        <v>0</v>
      </c>
      <c r="V885" s="18">
        <v>0</v>
      </c>
      <c r="W885" s="18">
        <v>0</v>
      </c>
      <c r="X885" s="18">
        <v>0</v>
      </c>
      <c r="Y885" s="18">
        <f>SUM(J885:X885)</f>
      </c>
      <c r="Z885" s="18">
        <f>I885-Y885</f>
      </c>
      <c r="AA885" s="5" t="str">
        <v/>
      </c>
      <c r="AB885" s="5" t="str">
        <v/>
      </c>
      <c r="AC885" s="18">
        <f>IFERROR(_xlfn.XLOOKUP(F885,Assumptions!B:B,Assumptions!D:D),0)</f>
      </c>
      <c r="AD885" s="20">
        <f>AA885+AC885</f>
      </c>
      <c r="AE885" s="20">
        <f>AC885+AB885</f>
      </c>
      <c r="AF885" s="5" t="str">
        <v/>
      </c>
      <c r="AG885" s="18">
        <f>IFERROR(_xlfn.BETA.DIST(DATE(YEAR(AG$2),MONTH(AG$2),15),$AD$2,$AE$2,FALSE,DATE(YEAR($AD885),MONTH($AD885),1),DATE(YEAR($AE885),MONTH($AE885),28)),0)</f>
      </c>
      <c r="AH885" s="18">
        <f>IFERROR(_xlfn.BETA.DIST(DATE(YEAR(AH$2),MONTH(AH$2),15),$AD$2,$AE$2,FALSE,DATE(YEAR($AD885),MONTH($AD885),1),DATE(YEAR($AE885),MONTH($AE885),28)),0)</f>
      </c>
      <c r="AI885" s="18">
        <f>IFERROR(_xlfn.BETA.DIST(DATE(YEAR(AI$2),MONTH(AI$2),15),$AD$2,$AE$2,FALSE,DATE(YEAR($AD885),MONTH($AD885),1),DATE(YEAR($AE885),MONTH($AE885),28)),0)</f>
      </c>
      <c r="AJ885" s="18">
        <f>IFERROR(_xlfn.BETA.DIST(DATE(YEAR(AJ$2),MONTH(AJ$2),15),$AD$2,$AE$2,FALSE,DATE(YEAR($AD885),MONTH($AD885),1),DATE(YEAR($AE885),MONTH($AE885),28)),0)</f>
      </c>
      <c r="AK885" s="18">
        <f>IFERROR(_xlfn.BETA.DIST(DATE(YEAR(AK$2),MONTH(AK$2),15),$AD$2,$AE$2,FALSE,DATE(YEAR($AD885),MONTH($AD885),1),DATE(YEAR($AE885),MONTH($AE885),28)),0)</f>
      </c>
      <c r="AL885" s="18">
        <f>IFERROR(_xlfn.BETA.DIST(DATE(YEAR(AL$2),MONTH(AL$2),15),$AD$2,$AE$2,FALSE,DATE(YEAR($AD885),MONTH($AD885),1),DATE(YEAR($AE885),MONTH($AE885),28)),0)</f>
      </c>
      <c r="AM885" s="18">
        <f>IFERROR(_xlfn.BETA.DIST(DATE(YEAR(AM$2),MONTH(AM$2),15),$AD$2,$AE$2,FALSE,DATE(YEAR($AD885),MONTH($AD885),1),DATE(YEAR($AE885),MONTH($AE885),28)),0)</f>
      </c>
      <c r="AN885" s="18">
        <f>IFERROR(_xlfn.BETA.DIST(DATE(YEAR(AN$2),MONTH(AN$2),15),$AD$2,$AE$2,FALSE,DATE(YEAR($AD885),MONTH($AD885),1),DATE(YEAR($AE885),MONTH($AE885),28)),0)</f>
      </c>
      <c r="AO885" s="18">
        <f>IFERROR(_xlfn.BETA.DIST(DATE(YEAR(AO$2),MONTH(AO$2),15),$AD$2,$AE$2,FALSE,DATE(YEAR($AD885),MONTH($AD885),1),DATE(YEAR($AE885),MONTH($AE885),28)),0)</f>
      </c>
      <c r="AP885" s="18">
        <f>IFERROR(_xlfn.BETA.DIST(DATE(YEAR(AP$2),MONTH(AP$2),15),$AD$2,$AE$2,FALSE,DATE(YEAR($AD885),MONTH($AD885),1),DATE(YEAR($AE885),MONTH($AE885),28)),0)</f>
      </c>
      <c r="AQ885" s="18">
        <f>IFERROR(_xlfn.BETA.DIST(DATE(YEAR(AQ$2),MONTH(AQ$2),15),$AD$2,$AE$2,FALSE,DATE(YEAR($AD885),MONTH($AD885),1),DATE(YEAR($AE885),MONTH($AE885),28)),0)</f>
      </c>
      <c r="AR885" s="18">
        <f>IFERROR(_xlfn.BETA.DIST(DATE(YEAR(AR$2),MONTH(AR$2),15),$AD$2,$AE$2,FALSE,DATE(YEAR($AD885),MONTH($AD885),1),DATE(YEAR($AE885),MONTH($AE885),28)),0)</f>
      </c>
      <c r="AS885" s="18">
        <f>IFERROR(_xlfn.BETA.DIST(DATE(YEAR(AS$2),MONTH(AS$2),15),$AD$2,$AE$2,FALSE,DATE(YEAR($AD885),MONTH($AD885),1),DATE(YEAR($AE885),MONTH($AE885),28)),0)</f>
      </c>
      <c r="AT885" s="18">
        <f>IFERROR(_xlfn.BETA.DIST(DATE(YEAR(AT$2),MONTH(AT$2),15),$AD$2,$AE$2,FALSE,DATE(YEAR($AD885),MONTH($AD885),1),DATE(YEAR($AE885),MONTH($AE885),28)),0)</f>
      </c>
      <c r="AU885" s="18">
        <f>IFERROR(_xlfn.BETA.DIST(DATE(YEAR(AU$2),MONTH(AU$2),15),$AD$2,$AE$2,FALSE,DATE(YEAR($AD885),MONTH($AD885),1),DATE(YEAR($AE885),MONTH($AE885),28)),0)</f>
      </c>
      <c r="AV885" s="18">
        <f>SUM(AG885:AU885)</f>
      </c>
      <c r="AW885" s="18">
        <f>IF(J885&lt;&gt;0,J885,IF($AV885=0,0,AG885/$AV885*$Z885))</f>
      </c>
      <c r="AX885" s="18">
        <f>IF(K885&lt;&gt;0,K885,IF($AV885=0,0,AH885/$AV885*$Z885))</f>
      </c>
      <c r="AY885" s="18">
        <f>IF(L885&lt;&gt;0,L885,IF($AV885=0,0,AI885/$AV885*$Z885))</f>
      </c>
      <c r="AZ885" s="18">
        <f>IF(M885&lt;&gt;0,M885,IF($AV885=0,0,AJ885/$AV885*$Z885))</f>
      </c>
      <c r="BA885" s="18">
        <f>IF(N885&lt;&gt;0,N885,IF($AV885=0,0,AK885/$AV885*$Z885))</f>
      </c>
      <c r="BB885" s="18">
        <f>IF(O885&lt;&gt;0,O885,IF($AV885=0,0,AL885/$AV885*$Z885))</f>
      </c>
      <c r="BC885" s="18">
        <f>IF(P885&lt;&gt;0,P885,IF($AV885=0,0,AM885/$AV885*$Z885))</f>
      </c>
      <c r="BD885" s="18">
        <f>IF(Q885&lt;&gt;0,Q885,IF($AV885=0,0,AN885/$AV885*$Z885))</f>
      </c>
      <c r="BE885" s="18">
        <f>IF(R885&lt;&gt;0,R885,IF($AV885=0,0,AO885/$AV885*$Z885))</f>
      </c>
      <c r="BF885" s="18">
        <f>IF(S885&lt;&gt;0,S885,IF($AV885=0,0,AP885/$AV885*$Z885))</f>
      </c>
      <c r="BG885" s="18">
        <f>IF(T885&lt;&gt;0,T885,IF($AV885=0,0,AQ885/$AV885*$Z885))</f>
      </c>
      <c r="BH885" s="18">
        <f>IF(U885&lt;&gt;0,U885,IF($AV885=0,0,AR885/$AV885*$Z885))</f>
      </c>
      <c r="BI885" s="18">
        <f>IF(V885&lt;&gt;0,V885,IF($AV885=0,0,AS885/$AV885*$Z885))</f>
      </c>
      <c r="BJ885" s="18">
        <f>IF(W885&lt;&gt;0,W885,IF($AV885=0,0,AT885/$AV885*$Z885))</f>
      </c>
      <c r="BK885" s="18">
        <f>IF(X885&lt;&gt;0,X885,IF($AV885=0,0,AU885/$AV885*$Z885))</f>
      </c>
      <c r="BL885" s="18">
        <f>SUM(AW885:BK885)</f>
      </c>
      <c r="BM885" s="18">
        <f>I885-BL885</f>
      </c>
    </row>
    <row r="886" outlineLevel="4">
      <c r="A886" s="5" t="str">
        <v>16.12</v>
      </c>
      <c r="B886" s="5" t="str">
        <v/>
      </c>
      <c r="C886" s="5" t="str">
        <v>BSKDGNGENGR07</v>
      </c>
      <c r="D886" s="5" t="str">
        <v>BSKDGNGENGR07</v>
      </c>
      <c r="E886" s="19">
        <f>IFERROR(_xlfn.XLOOKUP(F886,Assumptions!B:B,Assumptions!C:C),0)</f>
      </c>
      <c r="F886" s="5" t="str">
        <v>Retention</v>
      </c>
      <c r="G886" s="5" t="str">
        <v/>
      </c>
      <c r="H886" s="18">
        <f>G883*E886</f>
      </c>
      <c r="I886" s="18">
        <f>H886*(1-0)</f>
      </c>
      <c r="J886" s="18">
        <v>0</v>
      </c>
      <c r="K886" s="18">
        <v>0</v>
      </c>
      <c r="L886" s="18">
        <v>0</v>
      </c>
      <c r="M886" s="18">
        <v>0</v>
      </c>
      <c r="N886" s="18">
        <v>0</v>
      </c>
      <c r="O886" s="18">
        <v>0</v>
      </c>
      <c r="P886" s="18">
        <v>0</v>
      </c>
      <c r="Q886" s="18">
        <v>0</v>
      </c>
      <c r="R886" s="18">
        <v>0</v>
      </c>
      <c r="S886" s="18">
        <v>0</v>
      </c>
      <c r="T886" s="18">
        <v>0</v>
      </c>
      <c r="U886" s="18">
        <v>0</v>
      </c>
      <c r="V886" s="18">
        <v>0</v>
      </c>
      <c r="W886" s="18">
        <v>0</v>
      </c>
      <c r="X886" s="18">
        <v>0</v>
      </c>
      <c r="Y886" s="18">
        <f>SUM(J886:X886)</f>
      </c>
      <c r="Z886" s="18">
        <f>I886-Y886</f>
      </c>
      <c r="AA886" s="20">
        <v>46483</v>
      </c>
      <c r="AB886" s="20">
        <v>46483</v>
      </c>
      <c r="AC886" s="18">
        <f>IFERROR(_xlfn.XLOOKUP(F886,Assumptions!B:B,Assumptions!D:D),0)</f>
      </c>
      <c r="AD886" s="20">
        <f>AA886+AC886</f>
      </c>
      <c r="AE886" s="20">
        <f>AC886+AB886</f>
      </c>
      <c r="AF886" s="5" t="str">
        <v/>
      </c>
      <c r="AG886" s="18">
        <f>IFERROR(_xlfn.BETA.DIST(DATE(YEAR(AG$2),MONTH(AG$2),15),$AD$2,$AE$2,FALSE,DATE(YEAR($AD886),MONTH($AD886),1),DATE(YEAR($AE886),MONTH($AE886),28)),0)</f>
      </c>
      <c r="AH886" s="18">
        <f>IFERROR(_xlfn.BETA.DIST(DATE(YEAR(AH$2),MONTH(AH$2),15),$AD$2,$AE$2,FALSE,DATE(YEAR($AD886),MONTH($AD886),1),DATE(YEAR($AE886),MONTH($AE886),28)),0)</f>
      </c>
      <c r="AI886" s="18">
        <f>IFERROR(_xlfn.BETA.DIST(DATE(YEAR(AI$2),MONTH(AI$2),15),$AD$2,$AE$2,FALSE,DATE(YEAR($AD886),MONTH($AD886),1),DATE(YEAR($AE886),MONTH($AE886),28)),0)</f>
      </c>
      <c r="AJ886" s="18">
        <f>IFERROR(_xlfn.BETA.DIST(DATE(YEAR(AJ$2),MONTH(AJ$2),15),$AD$2,$AE$2,FALSE,DATE(YEAR($AD886),MONTH($AD886),1),DATE(YEAR($AE886),MONTH($AE886),28)),0)</f>
      </c>
      <c r="AK886" s="18">
        <f>IFERROR(_xlfn.BETA.DIST(DATE(YEAR(AK$2),MONTH(AK$2),15),$AD$2,$AE$2,FALSE,DATE(YEAR($AD886),MONTH($AD886),1),DATE(YEAR($AE886),MONTH($AE886),28)),0)</f>
      </c>
      <c r="AL886" s="18">
        <f>IFERROR(_xlfn.BETA.DIST(DATE(YEAR(AL$2),MONTH(AL$2),15),$AD$2,$AE$2,FALSE,DATE(YEAR($AD886),MONTH($AD886),1),DATE(YEAR($AE886),MONTH($AE886),28)),0)</f>
      </c>
      <c r="AM886" s="18">
        <f>IFERROR(_xlfn.BETA.DIST(DATE(YEAR(AM$2),MONTH(AM$2),15),$AD$2,$AE$2,FALSE,DATE(YEAR($AD886),MONTH($AD886),1),DATE(YEAR($AE886),MONTH($AE886),28)),0)</f>
      </c>
      <c r="AN886" s="18">
        <f>IFERROR(_xlfn.BETA.DIST(DATE(YEAR(AN$2),MONTH(AN$2),15),$AD$2,$AE$2,FALSE,DATE(YEAR($AD886),MONTH($AD886),1),DATE(YEAR($AE886),MONTH($AE886),28)),0)</f>
      </c>
      <c r="AO886" s="18">
        <f>IFERROR(_xlfn.BETA.DIST(DATE(YEAR(AO$2),MONTH(AO$2),15),$AD$2,$AE$2,FALSE,DATE(YEAR($AD886),MONTH($AD886),1),DATE(YEAR($AE886),MONTH($AE886),28)),0)</f>
      </c>
      <c r="AP886" s="18">
        <f>IFERROR(_xlfn.BETA.DIST(DATE(YEAR(AP$2),MONTH(AP$2),15),$AD$2,$AE$2,FALSE,DATE(YEAR($AD886),MONTH($AD886),1),DATE(YEAR($AE886),MONTH($AE886),28)),0)</f>
      </c>
      <c r="AQ886" s="18">
        <f>IFERROR(_xlfn.BETA.DIST(DATE(YEAR(AQ$2),MONTH(AQ$2),15),$AD$2,$AE$2,FALSE,DATE(YEAR($AD886),MONTH($AD886),1),DATE(YEAR($AE886),MONTH($AE886),28)),0)</f>
      </c>
      <c r="AR886" s="18">
        <f>IFERROR(_xlfn.BETA.DIST(DATE(YEAR(AR$2),MONTH(AR$2),15),$AD$2,$AE$2,FALSE,DATE(YEAR($AD886),MONTH($AD886),1),DATE(YEAR($AE886),MONTH($AE886),28)),0)</f>
      </c>
      <c r="AS886" s="18">
        <f>IFERROR(_xlfn.BETA.DIST(DATE(YEAR(AS$2),MONTH(AS$2),15),$AD$2,$AE$2,FALSE,DATE(YEAR($AD886),MONTH($AD886),1),DATE(YEAR($AE886),MONTH($AE886),28)),0)</f>
      </c>
      <c r="AT886" s="18">
        <f>IFERROR(_xlfn.BETA.DIST(DATE(YEAR(AT$2),MONTH(AT$2),15),$AD$2,$AE$2,FALSE,DATE(YEAR($AD886),MONTH($AD886),1),DATE(YEAR($AE886),MONTH($AE886),28)),0)</f>
      </c>
      <c r="AU886" s="18">
        <f>IFERROR(_xlfn.BETA.DIST(DATE(YEAR(AU$2),MONTH(AU$2),15),$AD$2,$AE$2,FALSE,DATE(YEAR($AD886),MONTH($AD886),1),DATE(YEAR($AE886),MONTH($AE886),28)),0)</f>
      </c>
      <c r="AV886" s="18">
        <f>SUM(AG886:AU886)</f>
      </c>
      <c r="AW886" s="18">
        <f>IF(J886&lt;&gt;0,J886,IF($AV886=0,0,AG886/$AV886*$Z886))</f>
      </c>
      <c r="AX886" s="18">
        <f>IF(K886&lt;&gt;0,K886,IF($AV886=0,0,AH886/$AV886*$Z886))</f>
      </c>
      <c r="AY886" s="18">
        <f>IF(L886&lt;&gt;0,L886,IF($AV886=0,0,AI886/$AV886*$Z886))</f>
      </c>
      <c r="AZ886" s="18">
        <f>IF(M886&lt;&gt;0,M886,IF($AV886=0,0,AJ886/$AV886*$Z886))</f>
      </c>
      <c r="BA886" s="18">
        <f>IF(N886&lt;&gt;0,N886,IF($AV886=0,0,AK886/$AV886*$Z886))</f>
      </c>
      <c r="BB886" s="18">
        <f>IF(O886&lt;&gt;0,O886,IF($AV886=0,0,AL886/$AV886*$Z886))</f>
      </c>
      <c r="BC886" s="18">
        <f>IF(P886&lt;&gt;0,P886,IF($AV886=0,0,AM886/$AV886*$Z886))</f>
      </c>
      <c r="BD886" s="18">
        <f>IF(Q886&lt;&gt;0,Q886,IF($AV886=0,0,AN886/$AV886*$Z886))</f>
      </c>
      <c r="BE886" s="18">
        <f>IF(R886&lt;&gt;0,R886,IF($AV886=0,0,AO886/$AV886*$Z886))</f>
      </c>
      <c r="BF886" s="18">
        <f>IF(S886&lt;&gt;0,S886,IF($AV886=0,0,AP886/$AV886*$Z886))</f>
      </c>
      <c r="BG886" s="18">
        <f>IF(T886&lt;&gt;0,T886,IF($AV886=0,0,AQ886/$AV886*$Z886))</f>
      </c>
      <c r="BH886" s="18">
        <f>IF(U886&lt;&gt;0,U886,IF($AV886=0,0,AR886/$AV886*$Z886))</f>
      </c>
      <c r="BI886" s="18">
        <f>IF(V886&lt;&gt;0,V886,IF($AV886=0,0,AS886/$AV886*$Z886))</f>
      </c>
      <c r="BJ886" s="18">
        <f>IF(W886&lt;&gt;0,W886,IF($AV886=0,0,AT886/$AV886*$Z886))</f>
      </c>
      <c r="BK886" s="18">
        <f>IF(X886&lt;&gt;0,X886,IF($AV886=0,0,AU886/$AV886*$Z886))</f>
      </c>
      <c r="BL886" s="18">
        <f>SUM(AW886:BK886)</f>
      </c>
      <c r="BM886" s="18">
        <f>I886-BL886</f>
      </c>
    </row>
    <row r="887" outlineLevel="3">
      <c r="A887" s="17" t="str">
        <v>16.13</v>
      </c>
      <c r="B887" s="17" t="str">
        <v/>
      </c>
      <c r="C887" s="17" t="str">
        <v/>
      </c>
      <c r="D887" s="17" t="str">
        <v/>
      </c>
      <c r="E887" s="17" t="str">
        <v>16.13</v>
      </c>
      <c r="F887" s="17" t="str">
        <v>One computer aided test set.</v>
      </c>
      <c r="G887" s="17">
        <v>46253.97</v>
      </c>
      <c r="H887" s="17" t="str">
        <v/>
      </c>
      <c r="I887" s="17" t="str">
        <v/>
      </c>
      <c r="J887" s="17" t="str">
        <v/>
      </c>
      <c r="K887" s="17" t="str">
        <v/>
      </c>
      <c r="L887" s="17" t="str">
        <v/>
      </c>
      <c r="M887" s="17" t="str">
        <v/>
      </c>
      <c r="N887" s="17" t="str">
        <v/>
      </c>
      <c r="O887" s="17" t="str">
        <v/>
      </c>
      <c r="P887" s="17" t="str">
        <v/>
      </c>
      <c r="Q887" s="17" t="str">
        <v/>
      </c>
      <c r="R887" s="17" t="str">
        <v/>
      </c>
      <c r="S887" s="17" t="str">
        <v/>
      </c>
      <c r="T887" s="17" t="str">
        <v/>
      </c>
      <c r="U887" s="17" t="str">
        <v/>
      </c>
      <c r="V887" s="17" t="str">
        <v/>
      </c>
      <c r="W887" s="17" t="str">
        <v/>
      </c>
      <c r="X887" s="17" t="str">
        <v/>
      </c>
      <c r="Y887" s="17" t="str">
        <v/>
      </c>
      <c r="Z887" s="17" t="str">
        <v/>
      </c>
      <c r="AA887" s="17" t="str">
        <v/>
      </c>
      <c r="AB887" s="17" t="str">
        <v/>
      </c>
      <c r="AC887" s="17" t="str">
        <v/>
      </c>
      <c r="AD887" s="17" t="str">
        <v/>
      </c>
      <c r="AE887" s="17" t="str">
        <v/>
      </c>
      <c r="AF887" s="5" t="str">
        <v/>
      </c>
      <c r="AG887" s="18">
        <f>IFERROR(_xlfn.BETA.DIST(DATE(YEAR(AG$2),MONTH(AG$2),15),$AD$2,$AE$2,FALSE,DATE(YEAR($AD887),MONTH($AD887),1),DATE(YEAR($AE887),MONTH($AE887),28)),0)</f>
      </c>
      <c r="AH887" s="18">
        <f>IFERROR(_xlfn.BETA.DIST(DATE(YEAR(AH$2),MONTH(AH$2),15),$AD$2,$AE$2,FALSE,DATE(YEAR($AD887),MONTH($AD887),1),DATE(YEAR($AE887),MONTH($AE887),28)),0)</f>
      </c>
      <c r="AI887" s="18">
        <f>IFERROR(_xlfn.BETA.DIST(DATE(YEAR(AI$2),MONTH(AI$2),15),$AD$2,$AE$2,FALSE,DATE(YEAR($AD887),MONTH($AD887),1),DATE(YEAR($AE887),MONTH($AE887),28)),0)</f>
      </c>
      <c r="AJ887" s="18">
        <f>IFERROR(_xlfn.BETA.DIST(DATE(YEAR(AJ$2),MONTH(AJ$2),15),$AD$2,$AE$2,FALSE,DATE(YEAR($AD887),MONTH($AD887),1),DATE(YEAR($AE887),MONTH($AE887),28)),0)</f>
      </c>
      <c r="AK887" s="18">
        <f>IFERROR(_xlfn.BETA.DIST(DATE(YEAR(AK$2),MONTH(AK$2),15),$AD$2,$AE$2,FALSE,DATE(YEAR($AD887),MONTH($AD887),1),DATE(YEAR($AE887),MONTH($AE887),28)),0)</f>
      </c>
      <c r="AL887" s="18">
        <f>IFERROR(_xlfn.BETA.DIST(DATE(YEAR(AL$2),MONTH(AL$2),15),$AD$2,$AE$2,FALSE,DATE(YEAR($AD887),MONTH($AD887),1),DATE(YEAR($AE887),MONTH($AE887),28)),0)</f>
      </c>
      <c r="AM887" s="18">
        <f>IFERROR(_xlfn.BETA.DIST(DATE(YEAR(AM$2),MONTH(AM$2),15),$AD$2,$AE$2,FALSE,DATE(YEAR($AD887),MONTH($AD887),1),DATE(YEAR($AE887),MONTH($AE887),28)),0)</f>
      </c>
      <c r="AN887" s="18">
        <f>IFERROR(_xlfn.BETA.DIST(DATE(YEAR(AN$2),MONTH(AN$2),15),$AD$2,$AE$2,FALSE,DATE(YEAR($AD887),MONTH($AD887),1),DATE(YEAR($AE887),MONTH($AE887),28)),0)</f>
      </c>
      <c r="AO887" s="18">
        <f>IFERROR(_xlfn.BETA.DIST(DATE(YEAR(AO$2),MONTH(AO$2),15),$AD$2,$AE$2,FALSE,DATE(YEAR($AD887),MONTH($AD887),1),DATE(YEAR($AE887),MONTH($AE887),28)),0)</f>
      </c>
      <c r="AP887" s="18">
        <f>IFERROR(_xlfn.BETA.DIST(DATE(YEAR(AP$2),MONTH(AP$2),15),$AD$2,$AE$2,FALSE,DATE(YEAR($AD887),MONTH($AD887),1),DATE(YEAR($AE887),MONTH($AE887),28)),0)</f>
      </c>
      <c r="AQ887" s="18">
        <f>IFERROR(_xlfn.BETA.DIST(DATE(YEAR(AQ$2),MONTH(AQ$2),15),$AD$2,$AE$2,FALSE,DATE(YEAR($AD887),MONTH($AD887),1),DATE(YEAR($AE887),MONTH($AE887),28)),0)</f>
      </c>
      <c r="AR887" s="18">
        <f>IFERROR(_xlfn.BETA.DIST(DATE(YEAR(AR$2),MONTH(AR$2),15),$AD$2,$AE$2,FALSE,DATE(YEAR($AD887),MONTH($AD887),1),DATE(YEAR($AE887),MONTH($AE887),28)),0)</f>
      </c>
      <c r="AS887" s="18">
        <f>IFERROR(_xlfn.BETA.DIST(DATE(YEAR(AS$2),MONTH(AS$2),15),$AD$2,$AE$2,FALSE,DATE(YEAR($AD887),MONTH($AD887),1),DATE(YEAR($AE887),MONTH($AE887),28)),0)</f>
      </c>
      <c r="AT887" s="18">
        <f>IFERROR(_xlfn.BETA.DIST(DATE(YEAR(AT$2),MONTH(AT$2),15),$AD$2,$AE$2,FALSE,DATE(YEAR($AD887),MONTH($AD887),1),DATE(YEAR($AE887),MONTH($AE887),28)),0)</f>
      </c>
      <c r="AU887" s="18">
        <f>IFERROR(_xlfn.BETA.DIST(DATE(YEAR(AU$2),MONTH(AU$2),15),$AD$2,$AE$2,FALSE,DATE(YEAR($AD887),MONTH($AD887),1),DATE(YEAR($AE887),MONTH($AE887),28)),0)</f>
      </c>
      <c r="AV887" s="18">
        <f>SUM(AG887:AU887)</f>
      </c>
      <c r="AW887" s="18">
        <f>IF(J887&lt;&gt;0,J887,IF($AV887=0,0,AG887/$AV887*$Z887))</f>
      </c>
      <c r="AX887" s="18">
        <f>IF(K887&lt;&gt;0,K887,IF($AV887=0,0,AH887/$AV887*$Z887))</f>
      </c>
      <c r="AY887" s="18">
        <f>IF(L887&lt;&gt;0,L887,IF($AV887=0,0,AI887/$AV887*$Z887))</f>
      </c>
      <c r="AZ887" s="18">
        <f>IF(M887&lt;&gt;0,M887,IF($AV887=0,0,AJ887/$AV887*$Z887))</f>
      </c>
      <c r="BA887" s="18">
        <f>IF(N887&lt;&gt;0,N887,IF($AV887=0,0,AK887/$AV887*$Z887))</f>
      </c>
      <c r="BB887" s="18">
        <f>IF(O887&lt;&gt;0,O887,IF($AV887=0,0,AL887/$AV887*$Z887))</f>
      </c>
      <c r="BC887" s="18">
        <f>IF(P887&lt;&gt;0,P887,IF($AV887=0,0,AM887/$AV887*$Z887))</f>
      </c>
      <c r="BD887" s="18">
        <f>IF(Q887&lt;&gt;0,Q887,IF($AV887=0,0,AN887/$AV887*$Z887))</f>
      </c>
      <c r="BE887" s="18">
        <f>IF(R887&lt;&gt;0,R887,IF($AV887=0,0,AO887/$AV887*$Z887))</f>
      </c>
      <c r="BF887" s="18">
        <f>IF(S887&lt;&gt;0,S887,IF($AV887=0,0,AP887/$AV887*$Z887))</f>
      </c>
      <c r="BG887" s="18">
        <f>IF(T887&lt;&gt;0,T887,IF($AV887=0,0,AQ887/$AV887*$Z887))</f>
      </c>
      <c r="BH887" s="18">
        <f>IF(U887&lt;&gt;0,U887,IF($AV887=0,0,AR887/$AV887*$Z887))</f>
      </c>
      <c r="BI887" s="18">
        <f>IF(V887&lt;&gt;0,V887,IF($AV887=0,0,AS887/$AV887*$Z887))</f>
      </c>
      <c r="BJ887" s="18">
        <f>IF(W887&lt;&gt;0,W887,IF($AV887=0,0,AT887/$AV887*$Z887))</f>
      </c>
      <c r="BK887" s="18">
        <f>IF(X887&lt;&gt;0,X887,IF($AV887=0,0,AU887/$AV887*$Z887))</f>
      </c>
      <c r="BL887" s="18">
        <f>SUM(AW887:BK887)</f>
      </c>
      <c r="BM887" s="17" t="str">
        <v/>
      </c>
    </row>
    <row r="888" outlineLevel="4">
      <c r="A888" s="5" t="str">
        <v>16.13</v>
      </c>
      <c r="B888" s="5" t="str">
        <v/>
      </c>
      <c r="C888" s="5" t="str">
        <v>BSKDGNGENGR05</v>
      </c>
      <c r="D888" s="5" t="str">
        <v>BSKDGNGENGR05</v>
      </c>
      <c r="E888" s="19">
        <f>IFERROR(_xlfn.XLOOKUP(F888,Assumptions!B:B,Assumptions!C:C),0)</f>
      </c>
      <c r="F888" s="5" t="str">
        <v>Advanced Payment</v>
      </c>
      <c r="G888" s="5" t="str">
        <v/>
      </c>
      <c r="H888" s="18">
        <f>G887*E888</f>
      </c>
      <c r="I888" s="18">
        <f>H888*(1-0)</f>
      </c>
      <c r="J888" s="18">
        <v>0</v>
      </c>
      <c r="K888" s="18">
        <v>0</v>
      </c>
      <c r="L888" s="18">
        <v>0</v>
      </c>
      <c r="M888" s="18">
        <v>0</v>
      </c>
      <c r="N888" s="18">
        <v>0</v>
      </c>
      <c r="O888" s="18">
        <v>0</v>
      </c>
      <c r="P888" s="18">
        <v>0</v>
      </c>
      <c r="Q888" s="18">
        <v>0</v>
      </c>
      <c r="R888" s="18">
        <v>0</v>
      </c>
      <c r="S888" s="18">
        <v>0</v>
      </c>
      <c r="T888" s="18">
        <v>0</v>
      </c>
      <c r="U888" s="18">
        <v>0</v>
      </c>
      <c r="V888" s="18">
        <v>0</v>
      </c>
      <c r="W888" s="18">
        <v>0</v>
      </c>
      <c r="X888" s="18">
        <v>0</v>
      </c>
      <c r="Y888" s="18">
        <f>SUM(J888:X888)</f>
      </c>
      <c r="Z888" s="18">
        <f>I888-Y888</f>
      </c>
      <c r="AA888" s="20">
        <v>46026</v>
      </c>
      <c r="AB888" s="20">
        <v>46026</v>
      </c>
      <c r="AC888" s="18">
        <f>IFERROR(_xlfn.XLOOKUP(F888,Assumptions!B:B,Assumptions!D:D),0)</f>
      </c>
      <c r="AD888" s="20">
        <f>AA888+AC888</f>
      </c>
      <c r="AE888" s="20">
        <f>AC888+AB888</f>
      </c>
      <c r="AF888" s="5" t="str">
        <v/>
      </c>
      <c r="AG888" s="18">
        <f>IFERROR(_xlfn.BETA.DIST(DATE(YEAR(AG$2),MONTH(AG$2),15),$AD$2,$AE$2,FALSE,DATE(YEAR($AD888),MONTH($AD888),1),DATE(YEAR($AE888),MONTH($AE888),28)),0)</f>
      </c>
      <c r="AH888" s="18">
        <f>IFERROR(_xlfn.BETA.DIST(DATE(YEAR(AH$2),MONTH(AH$2),15),$AD$2,$AE$2,FALSE,DATE(YEAR($AD888),MONTH($AD888),1),DATE(YEAR($AE888),MONTH($AE888),28)),0)</f>
      </c>
      <c r="AI888" s="18">
        <f>IFERROR(_xlfn.BETA.DIST(DATE(YEAR(AI$2),MONTH(AI$2),15),$AD$2,$AE$2,FALSE,DATE(YEAR($AD888),MONTH($AD888),1),DATE(YEAR($AE888),MONTH($AE888),28)),0)</f>
      </c>
      <c r="AJ888" s="18">
        <f>IFERROR(_xlfn.BETA.DIST(DATE(YEAR(AJ$2),MONTH(AJ$2),15),$AD$2,$AE$2,FALSE,DATE(YEAR($AD888),MONTH($AD888),1),DATE(YEAR($AE888),MONTH($AE888),28)),0)</f>
      </c>
      <c r="AK888" s="18">
        <f>IFERROR(_xlfn.BETA.DIST(DATE(YEAR(AK$2),MONTH(AK$2),15),$AD$2,$AE$2,FALSE,DATE(YEAR($AD888),MONTH($AD888),1),DATE(YEAR($AE888),MONTH($AE888),28)),0)</f>
      </c>
      <c r="AL888" s="18">
        <f>IFERROR(_xlfn.BETA.DIST(DATE(YEAR(AL$2),MONTH(AL$2),15),$AD$2,$AE$2,FALSE,DATE(YEAR($AD888),MONTH($AD888),1),DATE(YEAR($AE888),MONTH($AE888),28)),0)</f>
      </c>
      <c r="AM888" s="18">
        <f>IFERROR(_xlfn.BETA.DIST(DATE(YEAR(AM$2),MONTH(AM$2),15),$AD$2,$AE$2,FALSE,DATE(YEAR($AD888),MONTH($AD888),1),DATE(YEAR($AE888),MONTH($AE888),28)),0)</f>
      </c>
      <c r="AN888" s="18">
        <f>IFERROR(_xlfn.BETA.DIST(DATE(YEAR(AN$2),MONTH(AN$2),15),$AD$2,$AE$2,FALSE,DATE(YEAR($AD888),MONTH($AD888),1),DATE(YEAR($AE888),MONTH($AE888),28)),0)</f>
      </c>
      <c r="AO888" s="18">
        <f>IFERROR(_xlfn.BETA.DIST(DATE(YEAR(AO$2),MONTH(AO$2),15),$AD$2,$AE$2,FALSE,DATE(YEAR($AD888),MONTH($AD888),1),DATE(YEAR($AE888),MONTH($AE888),28)),0)</f>
      </c>
      <c r="AP888" s="18">
        <f>IFERROR(_xlfn.BETA.DIST(DATE(YEAR(AP$2),MONTH(AP$2),15),$AD$2,$AE$2,FALSE,DATE(YEAR($AD888),MONTH($AD888),1),DATE(YEAR($AE888),MONTH($AE888),28)),0)</f>
      </c>
      <c r="AQ888" s="18">
        <f>IFERROR(_xlfn.BETA.DIST(DATE(YEAR(AQ$2),MONTH(AQ$2),15),$AD$2,$AE$2,FALSE,DATE(YEAR($AD888),MONTH($AD888),1),DATE(YEAR($AE888),MONTH($AE888),28)),0)</f>
      </c>
      <c r="AR888" s="18">
        <f>IFERROR(_xlfn.BETA.DIST(DATE(YEAR(AR$2),MONTH(AR$2),15),$AD$2,$AE$2,FALSE,DATE(YEAR($AD888),MONTH($AD888),1),DATE(YEAR($AE888),MONTH($AE888),28)),0)</f>
      </c>
      <c r="AS888" s="18">
        <f>IFERROR(_xlfn.BETA.DIST(DATE(YEAR(AS$2),MONTH(AS$2),15),$AD$2,$AE$2,FALSE,DATE(YEAR($AD888),MONTH($AD888),1),DATE(YEAR($AE888),MONTH($AE888),28)),0)</f>
      </c>
      <c r="AT888" s="18">
        <f>IFERROR(_xlfn.BETA.DIST(DATE(YEAR(AT$2),MONTH(AT$2),15),$AD$2,$AE$2,FALSE,DATE(YEAR($AD888),MONTH($AD888),1),DATE(YEAR($AE888),MONTH($AE888),28)),0)</f>
      </c>
      <c r="AU888" s="18">
        <f>IFERROR(_xlfn.BETA.DIST(DATE(YEAR(AU$2),MONTH(AU$2),15),$AD$2,$AE$2,FALSE,DATE(YEAR($AD888),MONTH($AD888),1),DATE(YEAR($AE888),MONTH($AE888),28)),0)</f>
      </c>
      <c r="AV888" s="18">
        <f>SUM(AG888:AU888)</f>
      </c>
      <c r="AW888" s="18">
        <f>IF(J888&lt;&gt;0,J888,IF($AV888=0,0,AG888/$AV888*$Z888))</f>
      </c>
      <c r="AX888" s="18">
        <f>IF(K888&lt;&gt;0,K888,IF($AV888=0,0,AH888/$AV888*$Z888))</f>
      </c>
      <c r="AY888" s="18">
        <f>IF(L888&lt;&gt;0,L888,IF($AV888=0,0,AI888/$AV888*$Z888))</f>
      </c>
      <c r="AZ888" s="18">
        <f>IF(M888&lt;&gt;0,M888,IF($AV888=0,0,AJ888/$AV888*$Z888))</f>
      </c>
      <c r="BA888" s="18">
        <f>IF(N888&lt;&gt;0,N888,IF($AV888=0,0,AK888/$AV888*$Z888))</f>
      </c>
      <c r="BB888" s="18">
        <f>IF(O888&lt;&gt;0,O888,IF($AV888=0,0,AL888/$AV888*$Z888))</f>
      </c>
      <c r="BC888" s="18">
        <f>IF(P888&lt;&gt;0,P888,IF($AV888=0,0,AM888/$AV888*$Z888))</f>
      </c>
      <c r="BD888" s="18">
        <f>IF(Q888&lt;&gt;0,Q888,IF($AV888=0,0,AN888/$AV888*$Z888))</f>
      </c>
      <c r="BE888" s="18">
        <f>IF(R888&lt;&gt;0,R888,IF($AV888=0,0,AO888/$AV888*$Z888))</f>
      </c>
      <c r="BF888" s="18">
        <f>IF(S888&lt;&gt;0,S888,IF($AV888=0,0,AP888/$AV888*$Z888))</f>
      </c>
      <c r="BG888" s="18">
        <f>IF(T888&lt;&gt;0,T888,IF($AV888=0,0,AQ888/$AV888*$Z888))</f>
      </c>
      <c r="BH888" s="18">
        <f>IF(U888&lt;&gt;0,U888,IF($AV888=0,0,AR888/$AV888*$Z888))</f>
      </c>
      <c r="BI888" s="18">
        <f>IF(V888&lt;&gt;0,V888,IF($AV888=0,0,AS888/$AV888*$Z888))</f>
      </c>
      <c r="BJ888" s="18">
        <f>IF(W888&lt;&gt;0,W888,IF($AV888=0,0,AT888/$AV888*$Z888))</f>
      </c>
      <c r="BK888" s="18">
        <f>IF(X888&lt;&gt;0,X888,IF($AV888=0,0,AU888/$AV888*$Z888))</f>
      </c>
      <c r="BL888" s="18">
        <f>SUM(AW888:BK888)</f>
      </c>
      <c r="BM888" s="18">
        <f>I888-BL888</f>
      </c>
    </row>
    <row r="889" outlineLevel="4">
      <c r="A889" s="5" t="str">
        <v>16.13</v>
      </c>
      <c r="B889" s="5" t="str">
        <v/>
      </c>
      <c r="C889" s="5" t="str">
        <v/>
      </c>
      <c r="D889" s="5" t="str">
        <v/>
      </c>
      <c r="E889" s="19">
        <f>IFERROR(_xlfn.XLOOKUP(F889,Assumptions!B:B,Assumptions!C:C),0)</f>
      </c>
      <c r="F889" s="5" t="str">
        <v>Site Delivery USD</v>
      </c>
      <c r="G889" s="5" t="str">
        <v/>
      </c>
      <c r="H889" s="18">
        <f>G887*E889</f>
      </c>
      <c r="I889" s="18">
        <f>H889*(1-0)</f>
      </c>
      <c r="J889" s="18">
        <v>0</v>
      </c>
      <c r="K889" s="18">
        <v>0</v>
      </c>
      <c r="L889" s="18">
        <v>0</v>
      </c>
      <c r="M889" s="18">
        <v>0</v>
      </c>
      <c r="N889" s="18">
        <v>0</v>
      </c>
      <c r="O889" s="18">
        <v>0</v>
      </c>
      <c r="P889" s="18">
        <v>0</v>
      </c>
      <c r="Q889" s="18">
        <v>0</v>
      </c>
      <c r="R889" s="18">
        <v>0</v>
      </c>
      <c r="S889" s="18">
        <v>0</v>
      </c>
      <c r="T889" s="18">
        <v>0</v>
      </c>
      <c r="U889" s="18">
        <v>0</v>
      </c>
      <c r="V889" s="18">
        <v>0</v>
      </c>
      <c r="W889" s="18">
        <v>0</v>
      </c>
      <c r="X889" s="18">
        <v>0</v>
      </c>
      <c r="Y889" s="18">
        <f>SUM(J889:X889)</f>
      </c>
      <c r="Z889" s="18">
        <f>I889-Y889</f>
      </c>
      <c r="AA889" s="5" t="str">
        <v/>
      </c>
      <c r="AB889" s="5" t="str">
        <v/>
      </c>
      <c r="AC889" s="18">
        <f>IFERROR(_xlfn.XLOOKUP(F889,Assumptions!B:B,Assumptions!D:D),0)</f>
      </c>
      <c r="AD889" s="20">
        <f>AA889+AC889</f>
      </c>
      <c r="AE889" s="20">
        <f>AC889+AB889</f>
      </c>
      <c r="AF889" s="5" t="str">
        <v/>
      </c>
      <c r="AG889" s="18">
        <f>IFERROR(_xlfn.BETA.DIST(DATE(YEAR(AG$2),MONTH(AG$2),15),$AD$2,$AE$2,FALSE,DATE(YEAR($AD889),MONTH($AD889),1),DATE(YEAR($AE889),MONTH($AE889),28)),0)</f>
      </c>
      <c r="AH889" s="18">
        <f>IFERROR(_xlfn.BETA.DIST(DATE(YEAR(AH$2),MONTH(AH$2),15),$AD$2,$AE$2,FALSE,DATE(YEAR($AD889),MONTH($AD889),1),DATE(YEAR($AE889),MONTH($AE889),28)),0)</f>
      </c>
      <c r="AI889" s="18">
        <f>IFERROR(_xlfn.BETA.DIST(DATE(YEAR(AI$2),MONTH(AI$2),15),$AD$2,$AE$2,FALSE,DATE(YEAR($AD889),MONTH($AD889),1),DATE(YEAR($AE889),MONTH($AE889),28)),0)</f>
      </c>
      <c r="AJ889" s="18">
        <f>IFERROR(_xlfn.BETA.DIST(DATE(YEAR(AJ$2),MONTH(AJ$2),15),$AD$2,$AE$2,FALSE,DATE(YEAR($AD889),MONTH($AD889),1),DATE(YEAR($AE889),MONTH($AE889),28)),0)</f>
      </c>
      <c r="AK889" s="18">
        <f>IFERROR(_xlfn.BETA.DIST(DATE(YEAR(AK$2),MONTH(AK$2),15),$AD$2,$AE$2,FALSE,DATE(YEAR($AD889),MONTH($AD889),1),DATE(YEAR($AE889),MONTH($AE889),28)),0)</f>
      </c>
      <c r="AL889" s="18">
        <f>IFERROR(_xlfn.BETA.DIST(DATE(YEAR(AL$2),MONTH(AL$2),15),$AD$2,$AE$2,FALSE,DATE(YEAR($AD889),MONTH($AD889),1),DATE(YEAR($AE889),MONTH($AE889),28)),0)</f>
      </c>
      <c r="AM889" s="18">
        <f>IFERROR(_xlfn.BETA.DIST(DATE(YEAR(AM$2),MONTH(AM$2),15),$AD$2,$AE$2,FALSE,DATE(YEAR($AD889),MONTH($AD889),1),DATE(YEAR($AE889),MONTH($AE889),28)),0)</f>
      </c>
      <c r="AN889" s="18">
        <f>IFERROR(_xlfn.BETA.DIST(DATE(YEAR(AN$2),MONTH(AN$2),15),$AD$2,$AE$2,FALSE,DATE(YEAR($AD889),MONTH($AD889),1),DATE(YEAR($AE889),MONTH($AE889),28)),0)</f>
      </c>
      <c r="AO889" s="18">
        <f>IFERROR(_xlfn.BETA.DIST(DATE(YEAR(AO$2),MONTH(AO$2),15),$AD$2,$AE$2,FALSE,DATE(YEAR($AD889),MONTH($AD889),1),DATE(YEAR($AE889),MONTH($AE889),28)),0)</f>
      </c>
      <c r="AP889" s="18">
        <f>IFERROR(_xlfn.BETA.DIST(DATE(YEAR(AP$2),MONTH(AP$2),15),$AD$2,$AE$2,FALSE,DATE(YEAR($AD889),MONTH($AD889),1),DATE(YEAR($AE889),MONTH($AE889),28)),0)</f>
      </c>
      <c r="AQ889" s="18">
        <f>IFERROR(_xlfn.BETA.DIST(DATE(YEAR(AQ$2),MONTH(AQ$2),15),$AD$2,$AE$2,FALSE,DATE(YEAR($AD889),MONTH($AD889),1),DATE(YEAR($AE889),MONTH($AE889),28)),0)</f>
      </c>
      <c r="AR889" s="18">
        <f>IFERROR(_xlfn.BETA.DIST(DATE(YEAR(AR$2),MONTH(AR$2),15),$AD$2,$AE$2,FALSE,DATE(YEAR($AD889),MONTH($AD889),1),DATE(YEAR($AE889),MONTH($AE889),28)),0)</f>
      </c>
      <c r="AS889" s="18">
        <f>IFERROR(_xlfn.BETA.DIST(DATE(YEAR(AS$2),MONTH(AS$2),15),$AD$2,$AE$2,FALSE,DATE(YEAR($AD889),MONTH($AD889),1),DATE(YEAR($AE889),MONTH($AE889),28)),0)</f>
      </c>
      <c r="AT889" s="18">
        <f>IFERROR(_xlfn.BETA.DIST(DATE(YEAR(AT$2),MONTH(AT$2),15),$AD$2,$AE$2,FALSE,DATE(YEAR($AD889),MONTH($AD889),1),DATE(YEAR($AE889),MONTH($AE889),28)),0)</f>
      </c>
      <c r="AU889" s="18">
        <f>IFERROR(_xlfn.BETA.DIST(DATE(YEAR(AU$2),MONTH(AU$2),15),$AD$2,$AE$2,FALSE,DATE(YEAR($AD889),MONTH($AD889),1),DATE(YEAR($AE889),MONTH($AE889),28)),0)</f>
      </c>
      <c r="AV889" s="18">
        <f>SUM(AG889:AU889)</f>
      </c>
      <c r="AW889" s="18">
        <f>IF(J889&lt;&gt;0,J889,IF($AV889=0,0,AG889/$AV889*$Z889))</f>
      </c>
      <c r="AX889" s="18">
        <f>IF(K889&lt;&gt;0,K889,IF($AV889=0,0,AH889/$AV889*$Z889))</f>
      </c>
      <c r="AY889" s="18">
        <f>IF(L889&lt;&gt;0,L889,IF($AV889=0,0,AI889/$AV889*$Z889))</f>
      </c>
      <c r="AZ889" s="18">
        <f>IF(M889&lt;&gt;0,M889,IF($AV889=0,0,AJ889/$AV889*$Z889))</f>
      </c>
      <c r="BA889" s="18">
        <f>IF(N889&lt;&gt;0,N889,IF($AV889=0,0,AK889/$AV889*$Z889))</f>
      </c>
      <c r="BB889" s="18">
        <f>IF(O889&lt;&gt;0,O889,IF($AV889=0,0,AL889/$AV889*$Z889))</f>
      </c>
      <c r="BC889" s="18">
        <f>IF(P889&lt;&gt;0,P889,IF($AV889=0,0,AM889/$AV889*$Z889))</f>
      </c>
      <c r="BD889" s="18">
        <f>IF(Q889&lt;&gt;0,Q889,IF($AV889=0,0,AN889/$AV889*$Z889))</f>
      </c>
      <c r="BE889" s="18">
        <f>IF(R889&lt;&gt;0,R889,IF($AV889=0,0,AO889/$AV889*$Z889))</f>
      </c>
      <c r="BF889" s="18">
        <f>IF(S889&lt;&gt;0,S889,IF($AV889=0,0,AP889/$AV889*$Z889))</f>
      </c>
      <c r="BG889" s="18">
        <f>IF(T889&lt;&gt;0,T889,IF($AV889=0,0,AQ889/$AV889*$Z889))</f>
      </c>
      <c r="BH889" s="18">
        <f>IF(U889&lt;&gt;0,U889,IF($AV889=0,0,AR889/$AV889*$Z889))</f>
      </c>
      <c r="BI889" s="18">
        <f>IF(V889&lt;&gt;0,V889,IF($AV889=0,0,AS889/$AV889*$Z889))</f>
      </c>
      <c r="BJ889" s="18">
        <f>IF(W889&lt;&gt;0,W889,IF($AV889=0,0,AT889/$AV889*$Z889))</f>
      </c>
      <c r="BK889" s="18">
        <f>IF(X889&lt;&gt;0,X889,IF($AV889=0,0,AU889/$AV889*$Z889))</f>
      </c>
      <c r="BL889" s="18">
        <f>SUM(AW889:BK889)</f>
      </c>
      <c r="BM889" s="18">
        <f>I889-BL889</f>
      </c>
    </row>
    <row r="890" outlineLevel="4">
      <c r="A890" s="5" t="str">
        <v>16.13</v>
      </c>
      <c r="B890" s="5" t="str">
        <v/>
      </c>
      <c r="C890" s="5" t="str">
        <v>BSKDGNGENGR07</v>
      </c>
      <c r="D890" s="5" t="str">
        <v>BSKDGNGENGR07</v>
      </c>
      <c r="E890" s="19">
        <f>IFERROR(_xlfn.XLOOKUP(F890,Assumptions!B:B,Assumptions!C:C),0)</f>
      </c>
      <c r="F890" s="5" t="str">
        <v>Retention</v>
      </c>
      <c r="G890" s="5" t="str">
        <v/>
      </c>
      <c r="H890" s="18">
        <f>G887*E890</f>
      </c>
      <c r="I890" s="18">
        <f>H890*(1-0)</f>
      </c>
      <c r="J890" s="18">
        <v>0</v>
      </c>
      <c r="K890" s="18">
        <v>0</v>
      </c>
      <c r="L890" s="18">
        <v>0</v>
      </c>
      <c r="M890" s="18">
        <v>0</v>
      </c>
      <c r="N890" s="18">
        <v>0</v>
      </c>
      <c r="O890" s="18">
        <v>0</v>
      </c>
      <c r="P890" s="18">
        <v>0</v>
      </c>
      <c r="Q890" s="18">
        <v>0</v>
      </c>
      <c r="R890" s="18">
        <v>0</v>
      </c>
      <c r="S890" s="18">
        <v>0</v>
      </c>
      <c r="T890" s="18">
        <v>0</v>
      </c>
      <c r="U890" s="18">
        <v>0</v>
      </c>
      <c r="V890" s="18">
        <v>0</v>
      </c>
      <c r="W890" s="18">
        <v>0</v>
      </c>
      <c r="X890" s="18">
        <v>0</v>
      </c>
      <c r="Y890" s="18">
        <f>SUM(J890:X890)</f>
      </c>
      <c r="Z890" s="18">
        <f>I890-Y890</f>
      </c>
      <c r="AA890" s="20">
        <v>46483</v>
      </c>
      <c r="AB890" s="20">
        <v>46483</v>
      </c>
      <c r="AC890" s="18">
        <f>IFERROR(_xlfn.XLOOKUP(F890,Assumptions!B:B,Assumptions!D:D),0)</f>
      </c>
      <c r="AD890" s="20">
        <f>AA890+AC890</f>
      </c>
      <c r="AE890" s="20">
        <f>AC890+AB890</f>
      </c>
      <c r="AF890" s="5" t="str">
        <v/>
      </c>
      <c r="AG890" s="18">
        <f>IFERROR(_xlfn.BETA.DIST(DATE(YEAR(AG$2),MONTH(AG$2),15),$AD$2,$AE$2,FALSE,DATE(YEAR($AD890),MONTH($AD890),1),DATE(YEAR($AE890),MONTH($AE890),28)),0)</f>
      </c>
      <c r="AH890" s="18">
        <f>IFERROR(_xlfn.BETA.DIST(DATE(YEAR(AH$2),MONTH(AH$2),15),$AD$2,$AE$2,FALSE,DATE(YEAR($AD890),MONTH($AD890),1),DATE(YEAR($AE890),MONTH($AE890),28)),0)</f>
      </c>
      <c r="AI890" s="18">
        <f>IFERROR(_xlfn.BETA.DIST(DATE(YEAR(AI$2),MONTH(AI$2),15),$AD$2,$AE$2,FALSE,DATE(YEAR($AD890),MONTH($AD890),1),DATE(YEAR($AE890),MONTH($AE890),28)),0)</f>
      </c>
      <c r="AJ890" s="18">
        <f>IFERROR(_xlfn.BETA.DIST(DATE(YEAR(AJ$2),MONTH(AJ$2),15),$AD$2,$AE$2,FALSE,DATE(YEAR($AD890),MONTH($AD890),1),DATE(YEAR($AE890),MONTH($AE890),28)),0)</f>
      </c>
      <c r="AK890" s="18">
        <f>IFERROR(_xlfn.BETA.DIST(DATE(YEAR(AK$2),MONTH(AK$2),15),$AD$2,$AE$2,FALSE,DATE(YEAR($AD890),MONTH($AD890),1),DATE(YEAR($AE890),MONTH($AE890),28)),0)</f>
      </c>
      <c r="AL890" s="18">
        <f>IFERROR(_xlfn.BETA.DIST(DATE(YEAR(AL$2),MONTH(AL$2),15),$AD$2,$AE$2,FALSE,DATE(YEAR($AD890),MONTH($AD890),1),DATE(YEAR($AE890),MONTH($AE890),28)),0)</f>
      </c>
      <c r="AM890" s="18">
        <f>IFERROR(_xlfn.BETA.DIST(DATE(YEAR(AM$2),MONTH(AM$2),15),$AD$2,$AE$2,FALSE,DATE(YEAR($AD890),MONTH($AD890),1),DATE(YEAR($AE890),MONTH($AE890),28)),0)</f>
      </c>
      <c r="AN890" s="18">
        <f>IFERROR(_xlfn.BETA.DIST(DATE(YEAR(AN$2),MONTH(AN$2),15),$AD$2,$AE$2,FALSE,DATE(YEAR($AD890),MONTH($AD890),1),DATE(YEAR($AE890),MONTH($AE890),28)),0)</f>
      </c>
      <c r="AO890" s="18">
        <f>IFERROR(_xlfn.BETA.DIST(DATE(YEAR(AO$2),MONTH(AO$2),15),$AD$2,$AE$2,FALSE,DATE(YEAR($AD890),MONTH($AD890),1),DATE(YEAR($AE890),MONTH($AE890),28)),0)</f>
      </c>
      <c r="AP890" s="18">
        <f>IFERROR(_xlfn.BETA.DIST(DATE(YEAR(AP$2),MONTH(AP$2),15),$AD$2,$AE$2,FALSE,DATE(YEAR($AD890),MONTH($AD890),1),DATE(YEAR($AE890),MONTH($AE890),28)),0)</f>
      </c>
      <c r="AQ890" s="18">
        <f>IFERROR(_xlfn.BETA.DIST(DATE(YEAR(AQ$2),MONTH(AQ$2),15),$AD$2,$AE$2,FALSE,DATE(YEAR($AD890),MONTH($AD890),1),DATE(YEAR($AE890),MONTH($AE890),28)),0)</f>
      </c>
      <c r="AR890" s="18">
        <f>IFERROR(_xlfn.BETA.DIST(DATE(YEAR(AR$2),MONTH(AR$2),15),$AD$2,$AE$2,FALSE,DATE(YEAR($AD890),MONTH($AD890),1),DATE(YEAR($AE890),MONTH($AE890),28)),0)</f>
      </c>
      <c r="AS890" s="18">
        <f>IFERROR(_xlfn.BETA.DIST(DATE(YEAR(AS$2),MONTH(AS$2),15),$AD$2,$AE$2,FALSE,DATE(YEAR($AD890),MONTH($AD890),1),DATE(YEAR($AE890),MONTH($AE890),28)),0)</f>
      </c>
      <c r="AT890" s="18">
        <f>IFERROR(_xlfn.BETA.DIST(DATE(YEAR(AT$2),MONTH(AT$2),15),$AD$2,$AE$2,FALSE,DATE(YEAR($AD890),MONTH($AD890),1),DATE(YEAR($AE890),MONTH($AE890),28)),0)</f>
      </c>
      <c r="AU890" s="18">
        <f>IFERROR(_xlfn.BETA.DIST(DATE(YEAR(AU$2),MONTH(AU$2),15),$AD$2,$AE$2,FALSE,DATE(YEAR($AD890),MONTH($AD890),1),DATE(YEAR($AE890),MONTH($AE890),28)),0)</f>
      </c>
      <c r="AV890" s="18">
        <f>SUM(AG890:AU890)</f>
      </c>
      <c r="AW890" s="18">
        <f>IF(J890&lt;&gt;0,J890,IF($AV890=0,0,AG890/$AV890*$Z890))</f>
      </c>
      <c r="AX890" s="18">
        <f>IF(K890&lt;&gt;0,K890,IF($AV890=0,0,AH890/$AV890*$Z890))</f>
      </c>
      <c r="AY890" s="18">
        <f>IF(L890&lt;&gt;0,L890,IF($AV890=0,0,AI890/$AV890*$Z890))</f>
      </c>
      <c r="AZ890" s="18">
        <f>IF(M890&lt;&gt;0,M890,IF($AV890=0,0,AJ890/$AV890*$Z890))</f>
      </c>
      <c r="BA890" s="18">
        <f>IF(N890&lt;&gt;0,N890,IF($AV890=0,0,AK890/$AV890*$Z890))</f>
      </c>
      <c r="BB890" s="18">
        <f>IF(O890&lt;&gt;0,O890,IF($AV890=0,0,AL890/$AV890*$Z890))</f>
      </c>
      <c r="BC890" s="18">
        <f>IF(P890&lt;&gt;0,P890,IF($AV890=0,0,AM890/$AV890*$Z890))</f>
      </c>
      <c r="BD890" s="18">
        <f>IF(Q890&lt;&gt;0,Q890,IF($AV890=0,0,AN890/$AV890*$Z890))</f>
      </c>
      <c r="BE890" s="18">
        <f>IF(R890&lt;&gt;0,R890,IF($AV890=0,0,AO890/$AV890*$Z890))</f>
      </c>
      <c r="BF890" s="18">
        <f>IF(S890&lt;&gt;0,S890,IF($AV890=0,0,AP890/$AV890*$Z890))</f>
      </c>
      <c r="BG890" s="18">
        <f>IF(T890&lt;&gt;0,T890,IF($AV890=0,0,AQ890/$AV890*$Z890))</f>
      </c>
      <c r="BH890" s="18">
        <f>IF(U890&lt;&gt;0,U890,IF($AV890=0,0,AR890/$AV890*$Z890))</f>
      </c>
      <c r="BI890" s="18">
        <f>IF(V890&lt;&gt;0,V890,IF($AV890=0,0,AS890/$AV890*$Z890))</f>
      </c>
      <c r="BJ890" s="18">
        <f>IF(W890&lt;&gt;0,W890,IF($AV890=0,0,AT890/$AV890*$Z890))</f>
      </c>
      <c r="BK890" s="18">
        <f>IF(X890&lt;&gt;0,X890,IF($AV890=0,0,AU890/$AV890*$Z890))</f>
      </c>
      <c r="BL890" s="18">
        <f>SUM(AW890:BK890)</f>
      </c>
      <c r="BM890" s="18">
        <f>I890-BL890</f>
      </c>
    </row>
    <row r="891" outlineLevel="3">
      <c r="A891" s="17" t="str">
        <v>16.14</v>
      </c>
      <c r="B891" s="17" t="str">
        <v/>
      </c>
      <c r="C891" s="17" t="str">
        <v/>
      </c>
      <c r="D891" s="17" t="str">
        <v/>
      </c>
      <c r="E891" s="17" t="str">
        <v>16.14</v>
      </c>
      <c r="F891" s="17" t="str">
        <v>Clip PF meter</v>
      </c>
      <c r="G891" s="17">
        <v>533.75</v>
      </c>
      <c r="H891" s="17" t="str">
        <v/>
      </c>
      <c r="I891" s="17" t="str">
        <v/>
      </c>
      <c r="J891" s="17" t="str">
        <v/>
      </c>
      <c r="K891" s="17" t="str">
        <v/>
      </c>
      <c r="L891" s="17" t="str">
        <v/>
      </c>
      <c r="M891" s="17" t="str">
        <v/>
      </c>
      <c r="N891" s="17" t="str">
        <v/>
      </c>
      <c r="O891" s="17" t="str">
        <v/>
      </c>
      <c r="P891" s="17" t="str">
        <v/>
      </c>
      <c r="Q891" s="17" t="str">
        <v/>
      </c>
      <c r="R891" s="17" t="str">
        <v/>
      </c>
      <c r="S891" s="17" t="str">
        <v/>
      </c>
      <c r="T891" s="17" t="str">
        <v/>
      </c>
      <c r="U891" s="17" t="str">
        <v/>
      </c>
      <c r="V891" s="17" t="str">
        <v/>
      </c>
      <c r="W891" s="17" t="str">
        <v/>
      </c>
      <c r="X891" s="17" t="str">
        <v/>
      </c>
      <c r="Y891" s="17" t="str">
        <v/>
      </c>
      <c r="Z891" s="17" t="str">
        <v/>
      </c>
      <c r="AA891" s="17" t="str">
        <v/>
      </c>
      <c r="AB891" s="17" t="str">
        <v/>
      </c>
      <c r="AC891" s="17" t="str">
        <v/>
      </c>
      <c r="AD891" s="17" t="str">
        <v/>
      </c>
      <c r="AE891" s="17" t="str">
        <v/>
      </c>
      <c r="AF891" s="5" t="str">
        <v/>
      </c>
      <c r="AG891" s="18">
        <f>IFERROR(_xlfn.BETA.DIST(DATE(YEAR(AG$2),MONTH(AG$2),15),$AD$2,$AE$2,FALSE,DATE(YEAR($AD891),MONTH($AD891),1),DATE(YEAR($AE891),MONTH($AE891),28)),0)</f>
      </c>
      <c r="AH891" s="18">
        <f>IFERROR(_xlfn.BETA.DIST(DATE(YEAR(AH$2),MONTH(AH$2),15),$AD$2,$AE$2,FALSE,DATE(YEAR($AD891),MONTH($AD891),1),DATE(YEAR($AE891),MONTH($AE891),28)),0)</f>
      </c>
      <c r="AI891" s="18">
        <f>IFERROR(_xlfn.BETA.DIST(DATE(YEAR(AI$2),MONTH(AI$2),15),$AD$2,$AE$2,FALSE,DATE(YEAR($AD891),MONTH($AD891),1),DATE(YEAR($AE891),MONTH($AE891),28)),0)</f>
      </c>
      <c r="AJ891" s="18">
        <f>IFERROR(_xlfn.BETA.DIST(DATE(YEAR(AJ$2),MONTH(AJ$2),15),$AD$2,$AE$2,FALSE,DATE(YEAR($AD891),MONTH($AD891),1),DATE(YEAR($AE891),MONTH($AE891),28)),0)</f>
      </c>
      <c r="AK891" s="18">
        <f>IFERROR(_xlfn.BETA.DIST(DATE(YEAR(AK$2),MONTH(AK$2),15),$AD$2,$AE$2,FALSE,DATE(YEAR($AD891),MONTH($AD891),1),DATE(YEAR($AE891),MONTH($AE891),28)),0)</f>
      </c>
      <c r="AL891" s="18">
        <f>IFERROR(_xlfn.BETA.DIST(DATE(YEAR(AL$2),MONTH(AL$2),15),$AD$2,$AE$2,FALSE,DATE(YEAR($AD891),MONTH($AD891),1),DATE(YEAR($AE891),MONTH($AE891),28)),0)</f>
      </c>
      <c r="AM891" s="18">
        <f>IFERROR(_xlfn.BETA.DIST(DATE(YEAR(AM$2),MONTH(AM$2),15),$AD$2,$AE$2,FALSE,DATE(YEAR($AD891),MONTH($AD891),1),DATE(YEAR($AE891),MONTH($AE891),28)),0)</f>
      </c>
      <c r="AN891" s="18">
        <f>IFERROR(_xlfn.BETA.DIST(DATE(YEAR(AN$2),MONTH(AN$2),15),$AD$2,$AE$2,FALSE,DATE(YEAR($AD891),MONTH($AD891),1),DATE(YEAR($AE891),MONTH($AE891),28)),0)</f>
      </c>
      <c r="AO891" s="18">
        <f>IFERROR(_xlfn.BETA.DIST(DATE(YEAR(AO$2),MONTH(AO$2),15),$AD$2,$AE$2,FALSE,DATE(YEAR($AD891),MONTH($AD891),1),DATE(YEAR($AE891),MONTH($AE891),28)),0)</f>
      </c>
      <c r="AP891" s="18">
        <f>IFERROR(_xlfn.BETA.DIST(DATE(YEAR(AP$2),MONTH(AP$2),15),$AD$2,$AE$2,FALSE,DATE(YEAR($AD891),MONTH($AD891),1),DATE(YEAR($AE891),MONTH($AE891),28)),0)</f>
      </c>
      <c r="AQ891" s="18">
        <f>IFERROR(_xlfn.BETA.DIST(DATE(YEAR(AQ$2),MONTH(AQ$2),15),$AD$2,$AE$2,FALSE,DATE(YEAR($AD891),MONTH($AD891),1),DATE(YEAR($AE891),MONTH($AE891),28)),0)</f>
      </c>
      <c r="AR891" s="18">
        <f>IFERROR(_xlfn.BETA.DIST(DATE(YEAR(AR$2),MONTH(AR$2),15),$AD$2,$AE$2,FALSE,DATE(YEAR($AD891),MONTH($AD891),1),DATE(YEAR($AE891),MONTH($AE891),28)),0)</f>
      </c>
      <c r="AS891" s="18">
        <f>IFERROR(_xlfn.BETA.DIST(DATE(YEAR(AS$2),MONTH(AS$2),15),$AD$2,$AE$2,FALSE,DATE(YEAR($AD891),MONTH($AD891),1),DATE(YEAR($AE891),MONTH($AE891),28)),0)</f>
      </c>
      <c r="AT891" s="18">
        <f>IFERROR(_xlfn.BETA.DIST(DATE(YEAR(AT$2),MONTH(AT$2),15),$AD$2,$AE$2,FALSE,DATE(YEAR($AD891),MONTH($AD891),1),DATE(YEAR($AE891),MONTH($AE891),28)),0)</f>
      </c>
      <c r="AU891" s="18">
        <f>IFERROR(_xlfn.BETA.DIST(DATE(YEAR(AU$2),MONTH(AU$2),15),$AD$2,$AE$2,FALSE,DATE(YEAR($AD891),MONTH($AD891),1),DATE(YEAR($AE891),MONTH($AE891),28)),0)</f>
      </c>
      <c r="AV891" s="18">
        <f>SUM(AG891:AU891)</f>
      </c>
      <c r="AW891" s="18">
        <f>IF(J891&lt;&gt;0,J891,IF($AV891=0,0,AG891/$AV891*$Z891))</f>
      </c>
      <c r="AX891" s="18">
        <f>IF(K891&lt;&gt;0,K891,IF($AV891=0,0,AH891/$AV891*$Z891))</f>
      </c>
      <c r="AY891" s="18">
        <f>IF(L891&lt;&gt;0,L891,IF($AV891=0,0,AI891/$AV891*$Z891))</f>
      </c>
      <c r="AZ891" s="18">
        <f>IF(M891&lt;&gt;0,M891,IF($AV891=0,0,AJ891/$AV891*$Z891))</f>
      </c>
      <c r="BA891" s="18">
        <f>IF(N891&lt;&gt;0,N891,IF($AV891=0,0,AK891/$AV891*$Z891))</f>
      </c>
      <c r="BB891" s="18">
        <f>IF(O891&lt;&gt;0,O891,IF($AV891=0,0,AL891/$AV891*$Z891))</f>
      </c>
      <c r="BC891" s="18">
        <f>IF(P891&lt;&gt;0,P891,IF($AV891=0,0,AM891/$AV891*$Z891))</f>
      </c>
      <c r="BD891" s="18">
        <f>IF(Q891&lt;&gt;0,Q891,IF($AV891=0,0,AN891/$AV891*$Z891))</f>
      </c>
      <c r="BE891" s="18">
        <f>IF(R891&lt;&gt;0,R891,IF($AV891=0,0,AO891/$AV891*$Z891))</f>
      </c>
      <c r="BF891" s="18">
        <f>IF(S891&lt;&gt;0,S891,IF($AV891=0,0,AP891/$AV891*$Z891))</f>
      </c>
      <c r="BG891" s="18">
        <f>IF(T891&lt;&gt;0,T891,IF($AV891=0,0,AQ891/$AV891*$Z891))</f>
      </c>
      <c r="BH891" s="18">
        <f>IF(U891&lt;&gt;0,U891,IF($AV891=0,0,AR891/$AV891*$Z891))</f>
      </c>
      <c r="BI891" s="18">
        <f>IF(V891&lt;&gt;0,V891,IF($AV891=0,0,AS891/$AV891*$Z891))</f>
      </c>
      <c r="BJ891" s="18">
        <f>IF(W891&lt;&gt;0,W891,IF($AV891=0,0,AT891/$AV891*$Z891))</f>
      </c>
      <c r="BK891" s="18">
        <f>IF(X891&lt;&gt;0,X891,IF($AV891=0,0,AU891/$AV891*$Z891))</f>
      </c>
      <c r="BL891" s="18">
        <f>SUM(AW891:BK891)</f>
      </c>
      <c r="BM891" s="17" t="str">
        <v/>
      </c>
    </row>
    <row r="892" outlineLevel="4">
      <c r="A892" s="5" t="str">
        <v>16.14</v>
      </c>
      <c r="B892" s="5" t="str">
        <v/>
      </c>
      <c r="C892" s="5" t="str">
        <v>BSKDGNGENGR05</v>
      </c>
      <c r="D892" s="5" t="str">
        <v>BSKDGNGENGR05</v>
      </c>
      <c r="E892" s="19">
        <f>IFERROR(_xlfn.XLOOKUP(F892,Assumptions!B:B,Assumptions!C:C),0)</f>
      </c>
      <c r="F892" s="5" t="str">
        <v>Advanced Payment</v>
      </c>
      <c r="G892" s="5" t="str">
        <v/>
      </c>
      <c r="H892" s="18">
        <f>G891*E892</f>
      </c>
      <c r="I892" s="18">
        <f>H892*(1-0)</f>
      </c>
      <c r="J892" s="18">
        <v>0</v>
      </c>
      <c r="K892" s="18">
        <v>0</v>
      </c>
      <c r="L892" s="18">
        <v>0</v>
      </c>
      <c r="M892" s="18">
        <v>0</v>
      </c>
      <c r="N892" s="18">
        <v>0</v>
      </c>
      <c r="O892" s="18">
        <v>0</v>
      </c>
      <c r="P892" s="18">
        <v>0</v>
      </c>
      <c r="Q892" s="18">
        <v>0</v>
      </c>
      <c r="R892" s="18">
        <v>0</v>
      </c>
      <c r="S892" s="18">
        <v>0</v>
      </c>
      <c r="T892" s="18">
        <v>0</v>
      </c>
      <c r="U892" s="18">
        <v>0</v>
      </c>
      <c r="V892" s="18">
        <v>0</v>
      </c>
      <c r="W892" s="18">
        <v>0</v>
      </c>
      <c r="X892" s="18">
        <v>0</v>
      </c>
      <c r="Y892" s="18">
        <f>SUM(J892:X892)</f>
      </c>
      <c r="Z892" s="18">
        <f>I892-Y892</f>
      </c>
      <c r="AA892" s="20">
        <v>46026</v>
      </c>
      <c r="AB892" s="20">
        <v>46026</v>
      </c>
      <c r="AC892" s="18">
        <f>IFERROR(_xlfn.XLOOKUP(F892,Assumptions!B:B,Assumptions!D:D),0)</f>
      </c>
      <c r="AD892" s="20">
        <f>AA892+AC892</f>
      </c>
      <c r="AE892" s="20">
        <f>AC892+AB892</f>
      </c>
      <c r="AF892" s="5" t="str">
        <v/>
      </c>
      <c r="AG892" s="18">
        <f>IFERROR(_xlfn.BETA.DIST(DATE(YEAR(AG$2),MONTH(AG$2),15),$AD$2,$AE$2,FALSE,DATE(YEAR($AD892),MONTH($AD892),1),DATE(YEAR($AE892),MONTH($AE892),28)),0)</f>
      </c>
      <c r="AH892" s="18">
        <f>IFERROR(_xlfn.BETA.DIST(DATE(YEAR(AH$2),MONTH(AH$2),15),$AD$2,$AE$2,FALSE,DATE(YEAR($AD892),MONTH($AD892),1),DATE(YEAR($AE892),MONTH($AE892),28)),0)</f>
      </c>
      <c r="AI892" s="18">
        <f>IFERROR(_xlfn.BETA.DIST(DATE(YEAR(AI$2),MONTH(AI$2),15),$AD$2,$AE$2,FALSE,DATE(YEAR($AD892),MONTH($AD892),1),DATE(YEAR($AE892),MONTH($AE892),28)),0)</f>
      </c>
      <c r="AJ892" s="18">
        <f>IFERROR(_xlfn.BETA.DIST(DATE(YEAR(AJ$2),MONTH(AJ$2),15),$AD$2,$AE$2,FALSE,DATE(YEAR($AD892),MONTH($AD892),1),DATE(YEAR($AE892),MONTH($AE892),28)),0)</f>
      </c>
      <c r="AK892" s="18">
        <f>IFERROR(_xlfn.BETA.DIST(DATE(YEAR(AK$2),MONTH(AK$2),15),$AD$2,$AE$2,FALSE,DATE(YEAR($AD892),MONTH($AD892),1),DATE(YEAR($AE892),MONTH($AE892),28)),0)</f>
      </c>
      <c r="AL892" s="18">
        <f>IFERROR(_xlfn.BETA.DIST(DATE(YEAR(AL$2),MONTH(AL$2),15),$AD$2,$AE$2,FALSE,DATE(YEAR($AD892),MONTH($AD892),1),DATE(YEAR($AE892),MONTH($AE892),28)),0)</f>
      </c>
      <c r="AM892" s="18">
        <f>IFERROR(_xlfn.BETA.DIST(DATE(YEAR(AM$2),MONTH(AM$2),15),$AD$2,$AE$2,FALSE,DATE(YEAR($AD892),MONTH($AD892),1),DATE(YEAR($AE892),MONTH($AE892),28)),0)</f>
      </c>
      <c r="AN892" s="18">
        <f>IFERROR(_xlfn.BETA.DIST(DATE(YEAR(AN$2),MONTH(AN$2),15),$AD$2,$AE$2,FALSE,DATE(YEAR($AD892),MONTH($AD892),1),DATE(YEAR($AE892),MONTH($AE892),28)),0)</f>
      </c>
      <c r="AO892" s="18">
        <f>IFERROR(_xlfn.BETA.DIST(DATE(YEAR(AO$2),MONTH(AO$2),15),$AD$2,$AE$2,FALSE,DATE(YEAR($AD892),MONTH($AD892),1),DATE(YEAR($AE892),MONTH($AE892),28)),0)</f>
      </c>
      <c r="AP892" s="18">
        <f>IFERROR(_xlfn.BETA.DIST(DATE(YEAR(AP$2),MONTH(AP$2),15),$AD$2,$AE$2,FALSE,DATE(YEAR($AD892),MONTH($AD892),1),DATE(YEAR($AE892),MONTH($AE892),28)),0)</f>
      </c>
      <c r="AQ892" s="18">
        <f>IFERROR(_xlfn.BETA.DIST(DATE(YEAR(AQ$2),MONTH(AQ$2),15),$AD$2,$AE$2,FALSE,DATE(YEAR($AD892),MONTH($AD892),1),DATE(YEAR($AE892),MONTH($AE892),28)),0)</f>
      </c>
      <c r="AR892" s="18">
        <f>IFERROR(_xlfn.BETA.DIST(DATE(YEAR(AR$2),MONTH(AR$2),15),$AD$2,$AE$2,FALSE,DATE(YEAR($AD892),MONTH($AD892),1),DATE(YEAR($AE892),MONTH($AE892),28)),0)</f>
      </c>
      <c r="AS892" s="18">
        <f>IFERROR(_xlfn.BETA.DIST(DATE(YEAR(AS$2),MONTH(AS$2),15),$AD$2,$AE$2,FALSE,DATE(YEAR($AD892),MONTH($AD892),1),DATE(YEAR($AE892),MONTH($AE892),28)),0)</f>
      </c>
      <c r="AT892" s="18">
        <f>IFERROR(_xlfn.BETA.DIST(DATE(YEAR(AT$2),MONTH(AT$2),15),$AD$2,$AE$2,FALSE,DATE(YEAR($AD892),MONTH($AD892),1),DATE(YEAR($AE892),MONTH($AE892),28)),0)</f>
      </c>
      <c r="AU892" s="18">
        <f>IFERROR(_xlfn.BETA.DIST(DATE(YEAR(AU$2),MONTH(AU$2),15),$AD$2,$AE$2,FALSE,DATE(YEAR($AD892),MONTH($AD892),1),DATE(YEAR($AE892),MONTH($AE892),28)),0)</f>
      </c>
      <c r="AV892" s="18">
        <f>SUM(AG892:AU892)</f>
      </c>
      <c r="AW892" s="18">
        <f>IF(J892&lt;&gt;0,J892,IF($AV892=0,0,AG892/$AV892*$Z892))</f>
      </c>
      <c r="AX892" s="18">
        <f>IF(K892&lt;&gt;0,K892,IF($AV892=0,0,AH892/$AV892*$Z892))</f>
      </c>
      <c r="AY892" s="18">
        <f>IF(L892&lt;&gt;0,L892,IF($AV892=0,0,AI892/$AV892*$Z892))</f>
      </c>
      <c r="AZ892" s="18">
        <f>IF(M892&lt;&gt;0,M892,IF($AV892=0,0,AJ892/$AV892*$Z892))</f>
      </c>
      <c r="BA892" s="18">
        <f>IF(N892&lt;&gt;0,N892,IF($AV892=0,0,AK892/$AV892*$Z892))</f>
      </c>
      <c r="BB892" s="18">
        <f>IF(O892&lt;&gt;0,O892,IF($AV892=0,0,AL892/$AV892*$Z892))</f>
      </c>
      <c r="BC892" s="18">
        <f>IF(P892&lt;&gt;0,P892,IF($AV892=0,0,AM892/$AV892*$Z892))</f>
      </c>
      <c r="BD892" s="18">
        <f>IF(Q892&lt;&gt;0,Q892,IF($AV892=0,0,AN892/$AV892*$Z892))</f>
      </c>
      <c r="BE892" s="18">
        <f>IF(R892&lt;&gt;0,R892,IF($AV892=0,0,AO892/$AV892*$Z892))</f>
      </c>
      <c r="BF892" s="18">
        <f>IF(S892&lt;&gt;0,S892,IF($AV892=0,0,AP892/$AV892*$Z892))</f>
      </c>
      <c r="BG892" s="18">
        <f>IF(T892&lt;&gt;0,T892,IF($AV892=0,0,AQ892/$AV892*$Z892))</f>
      </c>
      <c r="BH892" s="18">
        <f>IF(U892&lt;&gt;0,U892,IF($AV892=0,0,AR892/$AV892*$Z892))</f>
      </c>
      <c r="BI892" s="18">
        <f>IF(V892&lt;&gt;0,V892,IF($AV892=0,0,AS892/$AV892*$Z892))</f>
      </c>
      <c r="BJ892" s="18">
        <f>IF(W892&lt;&gt;0,W892,IF($AV892=0,0,AT892/$AV892*$Z892))</f>
      </c>
      <c r="BK892" s="18">
        <f>IF(X892&lt;&gt;0,X892,IF($AV892=0,0,AU892/$AV892*$Z892))</f>
      </c>
      <c r="BL892" s="18">
        <f>SUM(AW892:BK892)</f>
      </c>
      <c r="BM892" s="18">
        <f>I892-BL892</f>
      </c>
    </row>
    <row r="893" outlineLevel="4">
      <c r="A893" s="5" t="str">
        <v>16.14</v>
      </c>
      <c r="B893" s="5" t="str">
        <v/>
      </c>
      <c r="C893" s="5" t="str">
        <v>BSPRMPGENGR04</v>
      </c>
      <c r="D893" s="5" t="str">
        <v>BSPRMPGENGR04</v>
      </c>
      <c r="E893" s="19">
        <f>IFERROR(_xlfn.XLOOKUP(F893,Assumptions!B:B,Assumptions!C:C),0)</f>
      </c>
      <c r="F893" s="5" t="str">
        <v>Site Delivery USD</v>
      </c>
      <c r="G893" s="5" t="str">
        <v/>
      </c>
      <c r="H893" s="18">
        <f>G891*E893</f>
      </c>
      <c r="I893" s="18">
        <f>H893*(1-0)</f>
      </c>
      <c r="J893" s="18">
        <v>0</v>
      </c>
      <c r="K893" s="18">
        <v>0</v>
      </c>
      <c r="L893" s="18">
        <v>0</v>
      </c>
      <c r="M893" s="18">
        <v>0</v>
      </c>
      <c r="N893" s="18">
        <v>0</v>
      </c>
      <c r="O893" s="18">
        <v>0</v>
      </c>
      <c r="P893" s="18">
        <v>0</v>
      </c>
      <c r="Q893" s="18">
        <v>0</v>
      </c>
      <c r="R893" s="18">
        <v>0</v>
      </c>
      <c r="S893" s="18">
        <v>0</v>
      </c>
      <c r="T893" s="18">
        <v>0</v>
      </c>
      <c r="U893" s="18">
        <v>0</v>
      </c>
      <c r="V893" s="18">
        <v>0</v>
      </c>
      <c r="W893" s="18">
        <v>0</v>
      </c>
      <c r="X893" s="18">
        <v>0</v>
      </c>
      <c r="Y893" s="18">
        <f>SUM(J893:X893)</f>
      </c>
      <c r="Z893" s="18">
        <f>I893-Y893</f>
      </c>
      <c r="AA893" s="20">
        <v>46194</v>
      </c>
      <c r="AB893" s="20">
        <v>46194</v>
      </c>
      <c r="AC893" s="18">
        <f>IFERROR(_xlfn.XLOOKUP(F893,Assumptions!B:B,Assumptions!D:D),0)</f>
      </c>
      <c r="AD893" s="20">
        <f>AA893+AC893</f>
      </c>
      <c r="AE893" s="20">
        <f>AC893+AB893</f>
      </c>
      <c r="AF893" s="5" t="str">
        <v/>
      </c>
      <c r="AG893" s="18">
        <f>IFERROR(_xlfn.BETA.DIST(DATE(YEAR(AG$2),MONTH(AG$2),15),$AD$2,$AE$2,FALSE,DATE(YEAR($AD893),MONTH($AD893),1),DATE(YEAR($AE893),MONTH($AE893),28)),0)</f>
      </c>
      <c r="AH893" s="18">
        <f>IFERROR(_xlfn.BETA.DIST(DATE(YEAR(AH$2),MONTH(AH$2),15),$AD$2,$AE$2,FALSE,DATE(YEAR($AD893),MONTH($AD893),1),DATE(YEAR($AE893),MONTH($AE893),28)),0)</f>
      </c>
      <c r="AI893" s="18">
        <f>IFERROR(_xlfn.BETA.DIST(DATE(YEAR(AI$2),MONTH(AI$2),15),$AD$2,$AE$2,FALSE,DATE(YEAR($AD893),MONTH($AD893),1),DATE(YEAR($AE893),MONTH($AE893),28)),0)</f>
      </c>
      <c r="AJ893" s="18">
        <f>IFERROR(_xlfn.BETA.DIST(DATE(YEAR(AJ$2),MONTH(AJ$2),15),$AD$2,$AE$2,FALSE,DATE(YEAR($AD893),MONTH($AD893),1),DATE(YEAR($AE893),MONTH($AE893),28)),0)</f>
      </c>
      <c r="AK893" s="18">
        <f>IFERROR(_xlfn.BETA.DIST(DATE(YEAR(AK$2),MONTH(AK$2),15),$AD$2,$AE$2,FALSE,DATE(YEAR($AD893),MONTH($AD893),1),DATE(YEAR($AE893),MONTH($AE893),28)),0)</f>
      </c>
      <c r="AL893" s="18">
        <f>IFERROR(_xlfn.BETA.DIST(DATE(YEAR(AL$2),MONTH(AL$2),15),$AD$2,$AE$2,FALSE,DATE(YEAR($AD893),MONTH($AD893),1),DATE(YEAR($AE893),MONTH($AE893),28)),0)</f>
      </c>
      <c r="AM893" s="18">
        <f>IFERROR(_xlfn.BETA.DIST(DATE(YEAR(AM$2),MONTH(AM$2),15),$AD$2,$AE$2,FALSE,DATE(YEAR($AD893),MONTH($AD893),1),DATE(YEAR($AE893),MONTH($AE893),28)),0)</f>
      </c>
      <c r="AN893" s="18">
        <f>IFERROR(_xlfn.BETA.DIST(DATE(YEAR(AN$2),MONTH(AN$2),15),$AD$2,$AE$2,FALSE,DATE(YEAR($AD893),MONTH($AD893),1),DATE(YEAR($AE893),MONTH($AE893),28)),0)</f>
      </c>
      <c r="AO893" s="18">
        <f>IFERROR(_xlfn.BETA.DIST(DATE(YEAR(AO$2),MONTH(AO$2),15),$AD$2,$AE$2,FALSE,DATE(YEAR($AD893),MONTH($AD893),1),DATE(YEAR($AE893),MONTH($AE893),28)),0)</f>
      </c>
      <c r="AP893" s="18">
        <f>IFERROR(_xlfn.BETA.DIST(DATE(YEAR(AP$2),MONTH(AP$2),15),$AD$2,$AE$2,FALSE,DATE(YEAR($AD893),MONTH($AD893),1),DATE(YEAR($AE893),MONTH($AE893),28)),0)</f>
      </c>
      <c r="AQ893" s="18">
        <f>IFERROR(_xlfn.BETA.DIST(DATE(YEAR(AQ$2),MONTH(AQ$2),15),$AD$2,$AE$2,FALSE,DATE(YEAR($AD893),MONTH($AD893),1),DATE(YEAR($AE893),MONTH($AE893),28)),0)</f>
      </c>
      <c r="AR893" s="18">
        <f>IFERROR(_xlfn.BETA.DIST(DATE(YEAR(AR$2),MONTH(AR$2),15),$AD$2,$AE$2,FALSE,DATE(YEAR($AD893),MONTH($AD893),1),DATE(YEAR($AE893),MONTH($AE893),28)),0)</f>
      </c>
      <c r="AS893" s="18">
        <f>IFERROR(_xlfn.BETA.DIST(DATE(YEAR(AS$2),MONTH(AS$2),15),$AD$2,$AE$2,FALSE,DATE(YEAR($AD893),MONTH($AD893),1),DATE(YEAR($AE893),MONTH($AE893),28)),0)</f>
      </c>
      <c r="AT893" s="18">
        <f>IFERROR(_xlfn.BETA.DIST(DATE(YEAR(AT$2),MONTH(AT$2),15),$AD$2,$AE$2,FALSE,DATE(YEAR($AD893),MONTH($AD893),1),DATE(YEAR($AE893),MONTH($AE893),28)),0)</f>
      </c>
      <c r="AU893" s="18">
        <f>IFERROR(_xlfn.BETA.DIST(DATE(YEAR(AU$2),MONTH(AU$2),15),$AD$2,$AE$2,FALSE,DATE(YEAR($AD893),MONTH($AD893),1),DATE(YEAR($AE893),MONTH($AE893),28)),0)</f>
      </c>
      <c r="AV893" s="18">
        <f>SUM(AG893:AU893)</f>
      </c>
      <c r="AW893" s="18">
        <f>IF(J893&lt;&gt;0,J893,IF($AV893=0,0,AG893/$AV893*$Z893))</f>
      </c>
      <c r="AX893" s="18">
        <f>IF(K893&lt;&gt;0,K893,IF($AV893=0,0,AH893/$AV893*$Z893))</f>
      </c>
      <c r="AY893" s="18">
        <f>IF(L893&lt;&gt;0,L893,IF($AV893=0,0,AI893/$AV893*$Z893))</f>
      </c>
      <c r="AZ893" s="18">
        <f>IF(M893&lt;&gt;0,M893,IF($AV893=0,0,AJ893/$AV893*$Z893))</f>
      </c>
      <c r="BA893" s="18">
        <f>IF(N893&lt;&gt;0,N893,IF($AV893=0,0,AK893/$AV893*$Z893))</f>
      </c>
      <c r="BB893" s="18">
        <f>IF(O893&lt;&gt;0,O893,IF($AV893=0,0,AL893/$AV893*$Z893))</f>
      </c>
      <c r="BC893" s="18">
        <f>IF(P893&lt;&gt;0,P893,IF($AV893=0,0,AM893/$AV893*$Z893))</f>
      </c>
      <c r="BD893" s="18">
        <f>IF(Q893&lt;&gt;0,Q893,IF($AV893=0,0,AN893/$AV893*$Z893))</f>
      </c>
      <c r="BE893" s="18">
        <f>IF(R893&lt;&gt;0,R893,IF($AV893=0,0,AO893/$AV893*$Z893))</f>
      </c>
      <c r="BF893" s="18">
        <f>IF(S893&lt;&gt;0,S893,IF($AV893=0,0,AP893/$AV893*$Z893))</f>
      </c>
      <c r="BG893" s="18">
        <f>IF(T893&lt;&gt;0,T893,IF($AV893=0,0,AQ893/$AV893*$Z893))</f>
      </c>
      <c r="BH893" s="18">
        <f>IF(U893&lt;&gt;0,U893,IF($AV893=0,0,AR893/$AV893*$Z893))</f>
      </c>
      <c r="BI893" s="18">
        <f>IF(V893&lt;&gt;0,V893,IF($AV893=0,0,AS893/$AV893*$Z893))</f>
      </c>
      <c r="BJ893" s="18">
        <f>IF(W893&lt;&gt;0,W893,IF($AV893=0,0,AT893/$AV893*$Z893))</f>
      </c>
      <c r="BK893" s="18">
        <f>IF(X893&lt;&gt;0,X893,IF($AV893=0,0,AU893/$AV893*$Z893))</f>
      </c>
      <c r="BL893" s="18">
        <f>SUM(AW893:BK893)</f>
      </c>
      <c r="BM893" s="18">
        <f>I893-BL893</f>
      </c>
    </row>
    <row r="894" outlineLevel="4">
      <c r="A894" s="5" t="str">
        <v>16.14</v>
      </c>
      <c r="B894" s="5" t="str">
        <v/>
      </c>
      <c r="C894" s="5" t="str">
        <v>BSKDGNGENGR07</v>
      </c>
      <c r="D894" s="5" t="str">
        <v>BSKDGNGENGR07</v>
      </c>
      <c r="E894" s="19">
        <f>IFERROR(_xlfn.XLOOKUP(F894,Assumptions!B:B,Assumptions!C:C),0)</f>
      </c>
      <c r="F894" s="5" t="str">
        <v>Retention</v>
      </c>
      <c r="G894" s="5" t="str">
        <v/>
      </c>
      <c r="H894" s="18">
        <f>G891*E894</f>
      </c>
      <c r="I894" s="18">
        <f>H894*(1-0)</f>
      </c>
      <c r="J894" s="18">
        <v>0</v>
      </c>
      <c r="K894" s="18">
        <v>0</v>
      </c>
      <c r="L894" s="18">
        <v>0</v>
      </c>
      <c r="M894" s="18">
        <v>0</v>
      </c>
      <c r="N894" s="18">
        <v>0</v>
      </c>
      <c r="O894" s="18">
        <v>0</v>
      </c>
      <c r="P894" s="18">
        <v>0</v>
      </c>
      <c r="Q894" s="18">
        <v>0</v>
      </c>
      <c r="R894" s="18">
        <v>0</v>
      </c>
      <c r="S894" s="18">
        <v>0</v>
      </c>
      <c r="T894" s="18">
        <v>0</v>
      </c>
      <c r="U894" s="18">
        <v>0</v>
      </c>
      <c r="V894" s="18">
        <v>0</v>
      </c>
      <c r="W894" s="18">
        <v>0</v>
      </c>
      <c r="X894" s="18">
        <v>0</v>
      </c>
      <c r="Y894" s="18">
        <f>SUM(J894:X894)</f>
      </c>
      <c r="Z894" s="18">
        <f>I894-Y894</f>
      </c>
      <c r="AA894" s="20">
        <v>46483</v>
      </c>
      <c r="AB894" s="20">
        <v>46483</v>
      </c>
      <c r="AC894" s="18">
        <f>IFERROR(_xlfn.XLOOKUP(F894,Assumptions!B:B,Assumptions!D:D),0)</f>
      </c>
      <c r="AD894" s="20">
        <f>AA894+AC894</f>
      </c>
      <c r="AE894" s="20">
        <f>AC894+AB894</f>
      </c>
      <c r="AF894" s="5" t="str">
        <v/>
      </c>
      <c r="AG894" s="18">
        <f>IFERROR(_xlfn.BETA.DIST(DATE(YEAR(AG$2),MONTH(AG$2),15),$AD$2,$AE$2,FALSE,DATE(YEAR($AD894),MONTH($AD894),1),DATE(YEAR($AE894),MONTH($AE894),28)),0)</f>
      </c>
      <c r="AH894" s="18">
        <f>IFERROR(_xlfn.BETA.DIST(DATE(YEAR(AH$2),MONTH(AH$2),15),$AD$2,$AE$2,FALSE,DATE(YEAR($AD894),MONTH($AD894),1),DATE(YEAR($AE894),MONTH($AE894),28)),0)</f>
      </c>
      <c r="AI894" s="18">
        <f>IFERROR(_xlfn.BETA.DIST(DATE(YEAR(AI$2),MONTH(AI$2),15),$AD$2,$AE$2,FALSE,DATE(YEAR($AD894),MONTH($AD894),1),DATE(YEAR($AE894),MONTH($AE894),28)),0)</f>
      </c>
      <c r="AJ894" s="18">
        <f>IFERROR(_xlfn.BETA.DIST(DATE(YEAR(AJ$2),MONTH(AJ$2),15),$AD$2,$AE$2,FALSE,DATE(YEAR($AD894),MONTH($AD894),1),DATE(YEAR($AE894),MONTH($AE894),28)),0)</f>
      </c>
      <c r="AK894" s="18">
        <f>IFERROR(_xlfn.BETA.DIST(DATE(YEAR(AK$2),MONTH(AK$2),15),$AD$2,$AE$2,FALSE,DATE(YEAR($AD894),MONTH($AD894),1),DATE(YEAR($AE894),MONTH($AE894),28)),0)</f>
      </c>
      <c r="AL894" s="18">
        <f>IFERROR(_xlfn.BETA.DIST(DATE(YEAR(AL$2),MONTH(AL$2),15),$AD$2,$AE$2,FALSE,DATE(YEAR($AD894),MONTH($AD894),1),DATE(YEAR($AE894),MONTH($AE894),28)),0)</f>
      </c>
      <c r="AM894" s="18">
        <f>IFERROR(_xlfn.BETA.DIST(DATE(YEAR(AM$2),MONTH(AM$2),15),$AD$2,$AE$2,FALSE,DATE(YEAR($AD894),MONTH($AD894),1),DATE(YEAR($AE894),MONTH($AE894),28)),0)</f>
      </c>
      <c r="AN894" s="18">
        <f>IFERROR(_xlfn.BETA.DIST(DATE(YEAR(AN$2),MONTH(AN$2),15),$AD$2,$AE$2,FALSE,DATE(YEAR($AD894),MONTH($AD894),1),DATE(YEAR($AE894),MONTH($AE894),28)),0)</f>
      </c>
      <c r="AO894" s="18">
        <f>IFERROR(_xlfn.BETA.DIST(DATE(YEAR(AO$2),MONTH(AO$2),15),$AD$2,$AE$2,FALSE,DATE(YEAR($AD894),MONTH($AD894),1),DATE(YEAR($AE894),MONTH($AE894),28)),0)</f>
      </c>
      <c r="AP894" s="18">
        <f>IFERROR(_xlfn.BETA.DIST(DATE(YEAR(AP$2),MONTH(AP$2),15),$AD$2,$AE$2,FALSE,DATE(YEAR($AD894),MONTH($AD894),1),DATE(YEAR($AE894),MONTH($AE894),28)),0)</f>
      </c>
      <c r="AQ894" s="18">
        <f>IFERROR(_xlfn.BETA.DIST(DATE(YEAR(AQ$2),MONTH(AQ$2),15),$AD$2,$AE$2,FALSE,DATE(YEAR($AD894),MONTH($AD894),1),DATE(YEAR($AE894),MONTH($AE894),28)),0)</f>
      </c>
      <c r="AR894" s="18">
        <f>IFERROR(_xlfn.BETA.DIST(DATE(YEAR(AR$2),MONTH(AR$2),15),$AD$2,$AE$2,FALSE,DATE(YEAR($AD894),MONTH($AD894),1),DATE(YEAR($AE894),MONTH($AE894),28)),0)</f>
      </c>
      <c r="AS894" s="18">
        <f>IFERROR(_xlfn.BETA.DIST(DATE(YEAR(AS$2),MONTH(AS$2),15),$AD$2,$AE$2,FALSE,DATE(YEAR($AD894),MONTH($AD894),1),DATE(YEAR($AE894),MONTH($AE894),28)),0)</f>
      </c>
      <c r="AT894" s="18">
        <f>IFERROR(_xlfn.BETA.DIST(DATE(YEAR(AT$2),MONTH(AT$2),15),$AD$2,$AE$2,FALSE,DATE(YEAR($AD894),MONTH($AD894),1),DATE(YEAR($AE894),MONTH($AE894),28)),0)</f>
      </c>
      <c r="AU894" s="18">
        <f>IFERROR(_xlfn.BETA.DIST(DATE(YEAR(AU$2),MONTH(AU$2),15),$AD$2,$AE$2,FALSE,DATE(YEAR($AD894),MONTH($AD894),1),DATE(YEAR($AE894),MONTH($AE894),28)),0)</f>
      </c>
      <c r="AV894" s="18">
        <f>SUM(AG894:AU894)</f>
      </c>
      <c r="AW894" s="18">
        <f>IF(J894&lt;&gt;0,J894,IF($AV894=0,0,AG894/$AV894*$Z894))</f>
      </c>
      <c r="AX894" s="18">
        <f>IF(K894&lt;&gt;0,K894,IF($AV894=0,0,AH894/$AV894*$Z894))</f>
      </c>
      <c r="AY894" s="18">
        <f>IF(L894&lt;&gt;0,L894,IF($AV894=0,0,AI894/$AV894*$Z894))</f>
      </c>
      <c r="AZ894" s="18">
        <f>IF(M894&lt;&gt;0,M894,IF($AV894=0,0,AJ894/$AV894*$Z894))</f>
      </c>
      <c r="BA894" s="18">
        <f>IF(N894&lt;&gt;0,N894,IF($AV894=0,0,AK894/$AV894*$Z894))</f>
      </c>
      <c r="BB894" s="18">
        <f>IF(O894&lt;&gt;0,O894,IF($AV894=0,0,AL894/$AV894*$Z894))</f>
      </c>
      <c r="BC894" s="18">
        <f>IF(P894&lt;&gt;0,P894,IF($AV894=0,0,AM894/$AV894*$Z894))</f>
      </c>
      <c r="BD894" s="18">
        <f>IF(Q894&lt;&gt;0,Q894,IF($AV894=0,0,AN894/$AV894*$Z894))</f>
      </c>
      <c r="BE894" s="18">
        <f>IF(R894&lt;&gt;0,R894,IF($AV894=0,0,AO894/$AV894*$Z894))</f>
      </c>
      <c r="BF894" s="18">
        <f>IF(S894&lt;&gt;0,S894,IF($AV894=0,0,AP894/$AV894*$Z894))</f>
      </c>
      <c r="BG894" s="18">
        <f>IF(T894&lt;&gt;0,T894,IF($AV894=0,0,AQ894/$AV894*$Z894))</f>
      </c>
      <c r="BH894" s="18">
        <f>IF(U894&lt;&gt;0,U894,IF($AV894=0,0,AR894/$AV894*$Z894))</f>
      </c>
      <c r="BI894" s="18">
        <f>IF(V894&lt;&gt;0,V894,IF($AV894=0,0,AS894/$AV894*$Z894))</f>
      </c>
      <c r="BJ894" s="18">
        <f>IF(W894&lt;&gt;0,W894,IF($AV894=0,0,AT894/$AV894*$Z894))</f>
      </c>
      <c r="BK894" s="18">
        <f>IF(X894&lt;&gt;0,X894,IF($AV894=0,0,AU894/$AV894*$Z894))</f>
      </c>
      <c r="BL894" s="18">
        <f>SUM(AW894:BK894)</f>
      </c>
      <c r="BM894" s="18">
        <f>I894-BL894</f>
      </c>
    </row>
    <row r="895" outlineLevel="3">
      <c r="A895" s="17" t="str">
        <v>16.15</v>
      </c>
      <c r="B895" s="17" t="str">
        <v/>
      </c>
      <c r="C895" s="17" t="str">
        <v/>
      </c>
      <c r="D895" s="17" t="str">
        <v/>
      </c>
      <c r="E895" s="17" t="str">
        <v>16.15</v>
      </c>
      <c r="F895" s="17" t="str">
        <v>Micro-ohm meter.</v>
      </c>
      <c r="G895" s="17">
        <v>8005.44</v>
      </c>
      <c r="H895" s="17" t="str">
        <v/>
      </c>
      <c r="I895" s="17" t="str">
        <v/>
      </c>
      <c r="J895" s="17" t="str">
        <v/>
      </c>
      <c r="K895" s="17" t="str">
        <v/>
      </c>
      <c r="L895" s="17" t="str">
        <v/>
      </c>
      <c r="M895" s="17" t="str">
        <v/>
      </c>
      <c r="N895" s="17" t="str">
        <v/>
      </c>
      <c r="O895" s="17" t="str">
        <v/>
      </c>
      <c r="P895" s="17" t="str">
        <v/>
      </c>
      <c r="Q895" s="17" t="str">
        <v/>
      </c>
      <c r="R895" s="17" t="str">
        <v/>
      </c>
      <c r="S895" s="17" t="str">
        <v/>
      </c>
      <c r="T895" s="17" t="str">
        <v/>
      </c>
      <c r="U895" s="17" t="str">
        <v/>
      </c>
      <c r="V895" s="17" t="str">
        <v/>
      </c>
      <c r="W895" s="17" t="str">
        <v/>
      </c>
      <c r="X895" s="17" t="str">
        <v/>
      </c>
      <c r="Y895" s="17" t="str">
        <v/>
      </c>
      <c r="Z895" s="17" t="str">
        <v/>
      </c>
      <c r="AA895" s="17" t="str">
        <v/>
      </c>
      <c r="AB895" s="17" t="str">
        <v/>
      </c>
      <c r="AC895" s="17" t="str">
        <v/>
      </c>
      <c r="AD895" s="17" t="str">
        <v/>
      </c>
      <c r="AE895" s="17" t="str">
        <v/>
      </c>
      <c r="AF895" s="5" t="str">
        <v/>
      </c>
      <c r="AG895" s="18">
        <f>IFERROR(_xlfn.BETA.DIST(DATE(YEAR(AG$2),MONTH(AG$2),15),$AD$2,$AE$2,FALSE,DATE(YEAR($AD895),MONTH($AD895),1),DATE(YEAR($AE895),MONTH($AE895),28)),0)</f>
      </c>
      <c r="AH895" s="18">
        <f>IFERROR(_xlfn.BETA.DIST(DATE(YEAR(AH$2),MONTH(AH$2),15),$AD$2,$AE$2,FALSE,DATE(YEAR($AD895),MONTH($AD895),1),DATE(YEAR($AE895),MONTH($AE895),28)),0)</f>
      </c>
      <c r="AI895" s="18">
        <f>IFERROR(_xlfn.BETA.DIST(DATE(YEAR(AI$2),MONTH(AI$2),15),$AD$2,$AE$2,FALSE,DATE(YEAR($AD895),MONTH($AD895),1),DATE(YEAR($AE895),MONTH($AE895),28)),0)</f>
      </c>
      <c r="AJ895" s="18">
        <f>IFERROR(_xlfn.BETA.DIST(DATE(YEAR(AJ$2),MONTH(AJ$2),15),$AD$2,$AE$2,FALSE,DATE(YEAR($AD895),MONTH($AD895),1),DATE(YEAR($AE895),MONTH($AE895),28)),0)</f>
      </c>
      <c r="AK895" s="18">
        <f>IFERROR(_xlfn.BETA.DIST(DATE(YEAR(AK$2),MONTH(AK$2),15),$AD$2,$AE$2,FALSE,DATE(YEAR($AD895),MONTH($AD895),1),DATE(YEAR($AE895),MONTH($AE895),28)),0)</f>
      </c>
      <c r="AL895" s="18">
        <f>IFERROR(_xlfn.BETA.DIST(DATE(YEAR(AL$2),MONTH(AL$2),15),$AD$2,$AE$2,FALSE,DATE(YEAR($AD895),MONTH($AD895),1),DATE(YEAR($AE895),MONTH($AE895),28)),0)</f>
      </c>
      <c r="AM895" s="18">
        <f>IFERROR(_xlfn.BETA.DIST(DATE(YEAR(AM$2),MONTH(AM$2),15),$AD$2,$AE$2,FALSE,DATE(YEAR($AD895),MONTH($AD895),1),DATE(YEAR($AE895),MONTH($AE895),28)),0)</f>
      </c>
      <c r="AN895" s="18">
        <f>IFERROR(_xlfn.BETA.DIST(DATE(YEAR(AN$2),MONTH(AN$2),15),$AD$2,$AE$2,FALSE,DATE(YEAR($AD895),MONTH($AD895),1),DATE(YEAR($AE895),MONTH($AE895),28)),0)</f>
      </c>
      <c r="AO895" s="18">
        <f>IFERROR(_xlfn.BETA.DIST(DATE(YEAR(AO$2),MONTH(AO$2),15),$AD$2,$AE$2,FALSE,DATE(YEAR($AD895),MONTH($AD895),1),DATE(YEAR($AE895),MONTH($AE895),28)),0)</f>
      </c>
      <c r="AP895" s="18">
        <f>IFERROR(_xlfn.BETA.DIST(DATE(YEAR(AP$2),MONTH(AP$2),15),$AD$2,$AE$2,FALSE,DATE(YEAR($AD895),MONTH($AD895),1),DATE(YEAR($AE895),MONTH($AE895),28)),0)</f>
      </c>
      <c r="AQ895" s="18">
        <f>IFERROR(_xlfn.BETA.DIST(DATE(YEAR(AQ$2),MONTH(AQ$2),15),$AD$2,$AE$2,FALSE,DATE(YEAR($AD895),MONTH($AD895),1),DATE(YEAR($AE895),MONTH($AE895),28)),0)</f>
      </c>
      <c r="AR895" s="18">
        <f>IFERROR(_xlfn.BETA.DIST(DATE(YEAR(AR$2),MONTH(AR$2),15),$AD$2,$AE$2,FALSE,DATE(YEAR($AD895),MONTH($AD895),1),DATE(YEAR($AE895),MONTH($AE895),28)),0)</f>
      </c>
      <c r="AS895" s="18">
        <f>IFERROR(_xlfn.BETA.DIST(DATE(YEAR(AS$2),MONTH(AS$2),15),$AD$2,$AE$2,FALSE,DATE(YEAR($AD895),MONTH($AD895),1),DATE(YEAR($AE895),MONTH($AE895),28)),0)</f>
      </c>
      <c r="AT895" s="18">
        <f>IFERROR(_xlfn.BETA.DIST(DATE(YEAR(AT$2),MONTH(AT$2),15),$AD$2,$AE$2,FALSE,DATE(YEAR($AD895),MONTH($AD895),1),DATE(YEAR($AE895),MONTH($AE895),28)),0)</f>
      </c>
      <c r="AU895" s="18">
        <f>IFERROR(_xlfn.BETA.DIST(DATE(YEAR(AU$2),MONTH(AU$2),15),$AD$2,$AE$2,FALSE,DATE(YEAR($AD895),MONTH($AD895),1),DATE(YEAR($AE895),MONTH($AE895),28)),0)</f>
      </c>
      <c r="AV895" s="18">
        <f>SUM(AG895:AU895)</f>
      </c>
      <c r="AW895" s="18">
        <f>IF(J895&lt;&gt;0,J895,IF($AV895=0,0,AG895/$AV895*$Z895))</f>
      </c>
      <c r="AX895" s="18">
        <f>IF(K895&lt;&gt;0,K895,IF($AV895=0,0,AH895/$AV895*$Z895))</f>
      </c>
      <c r="AY895" s="18">
        <f>IF(L895&lt;&gt;0,L895,IF($AV895=0,0,AI895/$AV895*$Z895))</f>
      </c>
      <c r="AZ895" s="18">
        <f>IF(M895&lt;&gt;0,M895,IF($AV895=0,0,AJ895/$AV895*$Z895))</f>
      </c>
      <c r="BA895" s="18">
        <f>IF(N895&lt;&gt;0,N895,IF($AV895=0,0,AK895/$AV895*$Z895))</f>
      </c>
      <c r="BB895" s="18">
        <f>IF(O895&lt;&gt;0,O895,IF($AV895=0,0,AL895/$AV895*$Z895))</f>
      </c>
      <c r="BC895" s="18">
        <f>IF(P895&lt;&gt;0,P895,IF($AV895=0,0,AM895/$AV895*$Z895))</f>
      </c>
      <c r="BD895" s="18">
        <f>IF(Q895&lt;&gt;0,Q895,IF($AV895=0,0,AN895/$AV895*$Z895))</f>
      </c>
      <c r="BE895" s="18">
        <f>IF(R895&lt;&gt;0,R895,IF($AV895=0,0,AO895/$AV895*$Z895))</f>
      </c>
      <c r="BF895" s="18">
        <f>IF(S895&lt;&gt;0,S895,IF($AV895=0,0,AP895/$AV895*$Z895))</f>
      </c>
      <c r="BG895" s="18">
        <f>IF(T895&lt;&gt;0,T895,IF($AV895=0,0,AQ895/$AV895*$Z895))</f>
      </c>
      <c r="BH895" s="18">
        <f>IF(U895&lt;&gt;0,U895,IF($AV895=0,0,AR895/$AV895*$Z895))</f>
      </c>
      <c r="BI895" s="18">
        <f>IF(V895&lt;&gt;0,V895,IF($AV895=0,0,AS895/$AV895*$Z895))</f>
      </c>
      <c r="BJ895" s="18">
        <f>IF(W895&lt;&gt;0,W895,IF($AV895=0,0,AT895/$AV895*$Z895))</f>
      </c>
      <c r="BK895" s="18">
        <f>IF(X895&lt;&gt;0,X895,IF($AV895=0,0,AU895/$AV895*$Z895))</f>
      </c>
      <c r="BL895" s="18">
        <f>SUM(AW895:BK895)</f>
      </c>
      <c r="BM895" s="17" t="str">
        <v/>
      </c>
    </row>
    <row r="896" outlineLevel="4">
      <c r="A896" s="5" t="str">
        <v>16.15</v>
      </c>
      <c r="B896" s="5" t="str">
        <v/>
      </c>
      <c r="C896" s="5" t="str">
        <v>BSKDGNGENGR05</v>
      </c>
      <c r="D896" s="5" t="str">
        <v>BSKDGNGENGR05</v>
      </c>
      <c r="E896" s="19">
        <f>IFERROR(_xlfn.XLOOKUP(F896,Assumptions!B:B,Assumptions!C:C),0)</f>
      </c>
      <c r="F896" s="5" t="str">
        <v>Advanced Payment</v>
      </c>
      <c r="G896" s="5" t="str">
        <v/>
      </c>
      <c r="H896" s="18">
        <f>G895*E896</f>
      </c>
      <c r="I896" s="18">
        <f>H896*(1-0)</f>
      </c>
      <c r="J896" s="18">
        <v>0</v>
      </c>
      <c r="K896" s="18">
        <v>0</v>
      </c>
      <c r="L896" s="18">
        <v>0</v>
      </c>
      <c r="M896" s="18">
        <v>0</v>
      </c>
      <c r="N896" s="18">
        <v>0</v>
      </c>
      <c r="O896" s="18">
        <v>0</v>
      </c>
      <c r="P896" s="18">
        <v>0</v>
      </c>
      <c r="Q896" s="18">
        <v>0</v>
      </c>
      <c r="R896" s="18">
        <v>0</v>
      </c>
      <c r="S896" s="18">
        <v>0</v>
      </c>
      <c r="T896" s="18">
        <v>0</v>
      </c>
      <c r="U896" s="18">
        <v>0</v>
      </c>
      <c r="V896" s="18">
        <v>0</v>
      </c>
      <c r="W896" s="18">
        <v>0</v>
      </c>
      <c r="X896" s="18">
        <v>0</v>
      </c>
      <c r="Y896" s="18">
        <f>SUM(J896:X896)</f>
      </c>
      <c r="Z896" s="18">
        <f>I896-Y896</f>
      </c>
      <c r="AA896" s="20">
        <v>46026</v>
      </c>
      <c r="AB896" s="20">
        <v>46026</v>
      </c>
      <c r="AC896" s="18">
        <f>IFERROR(_xlfn.XLOOKUP(F896,Assumptions!B:B,Assumptions!D:D),0)</f>
      </c>
      <c r="AD896" s="20">
        <f>AA896+AC896</f>
      </c>
      <c r="AE896" s="20">
        <f>AC896+AB896</f>
      </c>
      <c r="AF896" s="5" t="str">
        <v/>
      </c>
      <c r="AG896" s="18">
        <f>IFERROR(_xlfn.BETA.DIST(DATE(YEAR(AG$2),MONTH(AG$2),15),$AD$2,$AE$2,FALSE,DATE(YEAR($AD896),MONTH($AD896),1),DATE(YEAR($AE896),MONTH($AE896),28)),0)</f>
      </c>
      <c r="AH896" s="18">
        <f>IFERROR(_xlfn.BETA.DIST(DATE(YEAR(AH$2),MONTH(AH$2),15),$AD$2,$AE$2,FALSE,DATE(YEAR($AD896),MONTH($AD896),1),DATE(YEAR($AE896),MONTH($AE896),28)),0)</f>
      </c>
      <c r="AI896" s="18">
        <f>IFERROR(_xlfn.BETA.DIST(DATE(YEAR(AI$2),MONTH(AI$2),15),$AD$2,$AE$2,FALSE,DATE(YEAR($AD896),MONTH($AD896),1),DATE(YEAR($AE896),MONTH($AE896),28)),0)</f>
      </c>
      <c r="AJ896" s="18">
        <f>IFERROR(_xlfn.BETA.DIST(DATE(YEAR(AJ$2),MONTH(AJ$2),15),$AD$2,$AE$2,FALSE,DATE(YEAR($AD896),MONTH($AD896),1),DATE(YEAR($AE896),MONTH($AE896),28)),0)</f>
      </c>
      <c r="AK896" s="18">
        <f>IFERROR(_xlfn.BETA.DIST(DATE(YEAR(AK$2),MONTH(AK$2),15),$AD$2,$AE$2,FALSE,DATE(YEAR($AD896),MONTH($AD896),1),DATE(YEAR($AE896),MONTH($AE896),28)),0)</f>
      </c>
      <c r="AL896" s="18">
        <f>IFERROR(_xlfn.BETA.DIST(DATE(YEAR(AL$2),MONTH(AL$2),15),$AD$2,$AE$2,FALSE,DATE(YEAR($AD896),MONTH($AD896),1),DATE(YEAR($AE896),MONTH($AE896),28)),0)</f>
      </c>
      <c r="AM896" s="18">
        <f>IFERROR(_xlfn.BETA.DIST(DATE(YEAR(AM$2),MONTH(AM$2),15),$AD$2,$AE$2,FALSE,DATE(YEAR($AD896),MONTH($AD896),1),DATE(YEAR($AE896),MONTH($AE896),28)),0)</f>
      </c>
      <c r="AN896" s="18">
        <f>IFERROR(_xlfn.BETA.DIST(DATE(YEAR(AN$2),MONTH(AN$2),15),$AD$2,$AE$2,FALSE,DATE(YEAR($AD896),MONTH($AD896),1),DATE(YEAR($AE896),MONTH($AE896),28)),0)</f>
      </c>
      <c r="AO896" s="18">
        <f>IFERROR(_xlfn.BETA.DIST(DATE(YEAR(AO$2),MONTH(AO$2),15),$AD$2,$AE$2,FALSE,DATE(YEAR($AD896),MONTH($AD896),1),DATE(YEAR($AE896),MONTH($AE896),28)),0)</f>
      </c>
      <c r="AP896" s="18">
        <f>IFERROR(_xlfn.BETA.DIST(DATE(YEAR(AP$2),MONTH(AP$2),15),$AD$2,$AE$2,FALSE,DATE(YEAR($AD896),MONTH($AD896),1),DATE(YEAR($AE896),MONTH($AE896),28)),0)</f>
      </c>
      <c r="AQ896" s="18">
        <f>IFERROR(_xlfn.BETA.DIST(DATE(YEAR(AQ$2),MONTH(AQ$2),15),$AD$2,$AE$2,FALSE,DATE(YEAR($AD896),MONTH($AD896),1),DATE(YEAR($AE896),MONTH($AE896),28)),0)</f>
      </c>
      <c r="AR896" s="18">
        <f>IFERROR(_xlfn.BETA.DIST(DATE(YEAR(AR$2),MONTH(AR$2),15),$AD$2,$AE$2,FALSE,DATE(YEAR($AD896),MONTH($AD896),1),DATE(YEAR($AE896),MONTH($AE896),28)),0)</f>
      </c>
      <c r="AS896" s="18">
        <f>IFERROR(_xlfn.BETA.DIST(DATE(YEAR(AS$2),MONTH(AS$2),15),$AD$2,$AE$2,FALSE,DATE(YEAR($AD896),MONTH($AD896),1),DATE(YEAR($AE896),MONTH($AE896),28)),0)</f>
      </c>
      <c r="AT896" s="18">
        <f>IFERROR(_xlfn.BETA.DIST(DATE(YEAR(AT$2),MONTH(AT$2),15),$AD$2,$AE$2,FALSE,DATE(YEAR($AD896),MONTH($AD896),1),DATE(YEAR($AE896),MONTH($AE896),28)),0)</f>
      </c>
      <c r="AU896" s="18">
        <f>IFERROR(_xlfn.BETA.DIST(DATE(YEAR(AU$2),MONTH(AU$2),15),$AD$2,$AE$2,FALSE,DATE(YEAR($AD896),MONTH($AD896),1),DATE(YEAR($AE896),MONTH($AE896),28)),0)</f>
      </c>
      <c r="AV896" s="18">
        <f>SUM(AG896:AU896)</f>
      </c>
      <c r="AW896" s="18">
        <f>IF(J896&lt;&gt;0,J896,IF($AV896=0,0,AG896/$AV896*$Z896))</f>
      </c>
      <c r="AX896" s="18">
        <f>IF(K896&lt;&gt;0,K896,IF($AV896=0,0,AH896/$AV896*$Z896))</f>
      </c>
      <c r="AY896" s="18">
        <f>IF(L896&lt;&gt;0,L896,IF($AV896=0,0,AI896/$AV896*$Z896))</f>
      </c>
      <c r="AZ896" s="18">
        <f>IF(M896&lt;&gt;0,M896,IF($AV896=0,0,AJ896/$AV896*$Z896))</f>
      </c>
      <c r="BA896" s="18">
        <f>IF(N896&lt;&gt;0,N896,IF($AV896=0,0,AK896/$AV896*$Z896))</f>
      </c>
      <c r="BB896" s="18">
        <f>IF(O896&lt;&gt;0,O896,IF($AV896=0,0,AL896/$AV896*$Z896))</f>
      </c>
      <c r="BC896" s="18">
        <f>IF(P896&lt;&gt;0,P896,IF($AV896=0,0,AM896/$AV896*$Z896))</f>
      </c>
      <c r="BD896" s="18">
        <f>IF(Q896&lt;&gt;0,Q896,IF($AV896=0,0,AN896/$AV896*$Z896))</f>
      </c>
      <c r="BE896" s="18">
        <f>IF(R896&lt;&gt;0,R896,IF($AV896=0,0,AO896/$AV896*$Z896))</f>
      </c>
      <c r="BF896" s="18">
        <f>IF(S896&lt;&gt;0,S896,IF($AV896=0,0,AP896/$AV896*$Z896))</f>
      </c>
      <c r="BG896" s="18">
        <f>IF(T896&lt;&gt;0,T896,IF($AV896=0,0,AQ896/$AV896*$Z896))</f>
      </c>
      <c r="BH896" s="18">
        <f>IF(U896&lt;&gt;0,U896,IF($AV896=0,0,AR896/$AV896*$Z896))</f>
      </c>
      <c r="BI896" s="18">
        <f>IF(V896&lt;&gt;0,V896,IF($AV896=0,0,AS896/$AV896*$Z896))</f>
      </c>
      <c r="BJ896" s="18">
        <f>IF(W896&lt;&gt;0,W896,IF($AV896=0,0,AT896/$AV896*$Z896))</f>
      </c>
      <c r="BK896" s="18">
        <f>IF(X896&lt;&gt;0,X896,IF($AV896=0,0,AU896/$AV896*$Z896))</f>
      </c>
      <c r="BL896" s="18">
        <f>SUM(AW896:BK896)</f>
      </c>
      <c r="BM896" s="18">
        <f>I896-BL896</f>
      </c>
    </row>
    <row r="897" outlineLevel="4">
      <c r="A897" s="5" t="str">
        <v>16.15</v>
      </c>
      <c r="B897" s="5" t="str">
        <v/>
      </c>
      <c r="C897" s="5" t="str">
        <v/>
      </c>
      <c r="D897" s="5" t="str">
        <v/>
      </c>
      <c r="E897" s="19">
        <f>IFERROR(_xlfn.XLOOKUP(F897,Assumptions!B:B,Assumptions!C:C),0)</f>
      </c>
      <c r="F897" s="5" t="str">
        <v>Site Delivery USD</v>
      </c>
      <c r="G897" s="5" t="str">
        <v/>
      </c>
      <c r="H897" s="18">
        <f>G895*E897</f>
      </c>
      <c r="I897" s="18">
        <f>H897*(1-0)</f>
      </c>
      <c r="J897" s="18">
        <v>0</v>
      </c>
      <c r="K897" s="18">
        <v>0</v>
      </c>
      <c r="L897" s="18">
        <v>0</v>
      </c>
      <c r="M897" s="18">
        <v>0</v>
      </c>
      <c r="N897" s="18">
        <v>0</v>
      </c>
      <c r="O897" s="18">
        <v>0</v>
      </c>
      <c r="P897" s="18">
        <v>0</v>
      </c>
      <c r="Q897" s="18">
        <v>0</v>
      </c>
      <c r="R897" s="18">
        <v>0</v>
      </c>
      <c r="S897" s="18">
        <v>0</v>
      </c>
      <c r="T897" s="18">
        <v>0</v>
      </c>
      <c r="U897" s="18">
        <v>0</v>
      </c>
      <c r="V897" s="18">
        <v>0</v>
      </c>
      <c r="W897" s="18">
        <v>0</v>
      </c>
      <c r="X897" s="18">
        <v>0</v>
      </c>
      <c r="Y897" s="18">
        <f>SUM(J897:X897)</f>
      </c>
      <c r="Z897" s="18">
        <f>I897-Y897</f>
      </c>
      <c r="AA897" s="5" t="str">
        <v/>
      </c>
      <c r="AB897" s="5" t="str">
        <v/>
      </c>
      <c r="AC897" s="18">
        <f>IFERROR(_xlfn.XLOOKUP(F897,Assumptions!B:B,Assumptions!D:D),0)</f>
      </c>
      <c r="AD897" s="20">
        <f>AA897+AC897</f>
      </c>
      <c r="AE897" s="20">
        <f>AC897+AB897</f>
      </c>
      <c r="AF897" s="5" t="str">
        <v/>
      </c>
      <c r="AG897" s="18">
        <f>IFERROR(_xlfn.BETA.DIST(DATE(YEAR(AG$2),MONTH(AG$2),15),$AD$2,$AE$2,FALSE,DATE(YEAR($AD897),MONTH($AD897),1),DATE(YEAR($AE897),MONTH($AE897),28)),0)</f>
      </c>
      <c r="AH897" s="18">
        <f>IFERROR(_xlfn.BETA.DIST(DATE(YEAR(AH$2),MONTH(AH$2),15),$AD$2,$AE$2,FALSE,DATE(YEAR($AD897),MONTH($AD897),1),DATE(YEAR($AE897),MONTH($AE897),28)),0)</f>
      </c>
      <c r="AI897" s="18">
        <f>IFERROR(_xlfn.BETA.DIST(DATE(YEAR(AI$2),MONTH(AI$2),15),$AD$2,$AE$2,FALSE,DATE(YEAR($AD897),MONTH($AD897),1),DATE(YEAR($AE897),MONTH($AE897),28)),0)</f>
      </c>
      <c r="AJ897" s="18">
        <f>IFERROR(_xlfn.BETA.DIST(DATE(YEAR(AJ$2),MONTH(AJ$2),15),$AD$2,$AE$2,FALSE,DATE(YEAR($AD897),MONTH($AD897),1),DATE(YEAR($AE897),MONTH($AE897),28)),0)</f>
      </c>
      <c r="AK897" s="18">
        <f>IFERROR(_xlfn.BETA.DIST(DATE(YEAR(AK$2),MONTH(AK$2),15),$AD$2,$AE$2,FALSE,DATE(YEAR($AD897),MONTH($AD897),1),DATE(YEAR($AE897),MONTH($AE897),28)),0)</f>
      </c>
      <c r="AL897" s="18">
        <f>IFERROR(_xlfn.BETA.DIST(DATE(YEAR(AL$2),MONTH(AL$2),15),$AD$2,$AE$2,FALSE,DATE(YEAR($AD897),MONTH($AD897),1),DATE(YEAR($AE897),MONTH($AE897),28)),0)</f>
      </c>
      <c r="AM897" s="18">
        <f>IFERROR(_xlfn.BETA.DIST(DATE(YEAR(AM$2),MONTH(AM$2),15),$AD$2,$AE$2,FALSE,DATE(YEAR($AD897),MONTH($AD897),1),DATE(YEAR($AE897),MONTH($AE897),28)),0)</f>
      </c>
      <c r="AN897" s="18">
        <f>IFERROR(_xlfn.BETA.DIST(DATE(YEAR(AN$2),MONTH(AN$2),15),$AD$2,$AE$2,FALSE,DATE(YEAR($AD897),MONTH($AD897),1),DATE(YEAR($AE897),MONTH($AE897),28)),0)</f>
      </c>
      <c r="AO897" s="18">
        <f>IFERROR(_xlfn.BETA.DIST(DATE(YEAR(AO$2),MONTH(AO$2),15),$AD$2,$AE$2,FALSE,DATE(YEAR($AD897),MONTH($AD897),1),DATE(YEAR($AE897),MONTH($AE897),28)),0)</f>
      </c>
      <c r="AP897" s="18">
        <f>IFERROR(_xlfn.BETA.DIST(DATE(YEAR(AP$2),MONTH(AP$2),15),$AD$2,$AE$2,FALSE,DATE(YEAR($AD897),MONTH($AD897),1),DATE(YEAR($AE897),MONTH($AE897),28)),0)</f>
      </c>
      <c r="AQ897" s="18">
        <f>IFERROR(_xlfn.BETA.DIST(DATE(YEAR(AQ$2),MONTH(AQ$2),15),$AD$2,$AE$2,FALSE,DATE(YEAR($AD897),MONTH($AD897),1),DATE(YEAR($AE897),MONTH($AE897),28)),0)</f>
      </c>
      <c r="AR897" s="18">
        <f>IFERROR(_xlfn.BETA.DIST(DATE(YEAR(AR$2),MONTH(AR$2),15),$AD$2,$AE$2,FALSE,DATE(YEAR($AD897),MONTH($AD897),1),DATE(YEAR($AE897),MONTH($AE897),28)),0)</f>
      </c>
      <c r="AS897" s="18">
        <f>IFERROR(_xlfn.BETA.DIST(DATE(YEAR(AS$2),MONTH(AS$2),15),$AD$2,$AE$2,FALSE,DATE(YEAR($AD897),MONTH($AD897),1),DATE(YEAR($AE897),MONTH($AE897),28)),0)</f>
      </c>
      <c r="AT897" s="18">
        <f>IFERROR(_xlfn.BETA.DIST(DATE(YEAR(AT$2),MONTH(AT$2),15),$AD$2,$AE$2,FALSE,DATE(YEAR($AD897),MONTH($AD897),1),DATE(YEAR($AE897),MONTH($AE897),28)),0)</f>
      </c>
      <c r="AU897" s="18">
        <f>IFERROR(_xlfn.BETA.DIST(DATE(YEAR(AU$2),MONTH(AU$2),15),$AD$2,$AE$2,FALSE,DATE(YEAR($AD897),MONTH($AD897),1),DATE(YEAR($AE897),MONTH($AE897),28)),0)</f>
      </c>
      <c r="AV897" s="18">
        <f>SUM(AG897:AU897)</f>
      </c>
      <c r="AW897" s="18">
        <f>IF(J897&lt;&gt;0,J897,IF($AV897=0,0,AG897/$AV897*$Z897))</f>
      </c>
      <c r="AX897" s="18">
        <f>IF(K897&lt;&gt;0,K897,IF($AV897=0,0,AH897/$AV897*$Z897))</f>
      </c>
      <c r="AY897" s="18">
        <f>IF(L897&lt;&gt;0,L897,IF($AV897=0,0,AI897/$AV897*$Z897))</f>
      </c>
      <c r="AZ897" s="18">
        <f>IF(M897&lt;&gt;0,M897,IF($AV897=0,0,AJ897/$AV897*$Z897))</f>
      </c>
      <c r="BA897" s="18">
        <f>IF(N897&lt;&gt;0,N897,IF($AV897=0,0,AK897/$AV897*$Z897))</f>
      </c>
      <c r="BB897" s="18">
        <f>IF(O897&lt;&gt;0,O897,IF($AV897=0,0,AL897/$AV897*$Z897))</f>
      </c>
      <c r="BC897" s="18">
        <f>IF(P897&lt;&gt;0,P897,IF($AV897=0,0,AM897/$AV897*$Z897))</f>
      </c>
      <c r="BD897" s="18">
        <f>IF(Q897&lt;&gt;0,Q897,IF($AV897=0,0,AN897/$AV897*$Z897))</f>
      </c>
      <c r="BE897" s="18">
        <f>IF(R897&lt;&gt;0,R897,IF($AV897=0,0,AO897/$AV897*$Z897))</f>
      </c>
      <c r="BF897" s="18">
        <f>IF(S897&lt;&gt;0,S897,IF($AV897=0,0,AP897/$AV897*$Z897))</f>
      </c>
      <c r="BG897" s="18">
        <f>IF(T897&lt;&gt;0,T897,IF($AV897=0,0,AQ897/$AV897*$Z897))</f>
      </c>
      <c r="BH897" s="18">
        <f>IF(U897&lt;&gt;0,U897,IF($AV897=0,0,AR897/$AV897*$Z897))</f>
      </c>
      <c r="BI897" s="18">
        <f>IF(V897&lt;&gt;0,V897,IF($AV897=0,0,AS897/$AV897*$Z897))</f>
      </c>
      <c r="BJ897" s="18">
        <f>IF(W897&lt;&gt;0,W897,IF($AV897=0,0,AT897/$AV897*$Z897))</f>
      </c>
      <c r="BK897" s="18">
        <f>IF(X897&lt;&gt;0,X897,IF($AV897=0,0,AU897/$AV897*$Z897))</f>
      </c>
      <c r="BL897" s="18">
        <f>SUM(AW897:BK897)</f>
      </c>
      <c r="BM897" s="18">
        <f>I897-BL897</f>
      </c>
    </row>
    <row r="898" outlineLevel="4">
      <c r="A898" s="5" t="str">
        <v>16.15</v>
      </c>
      <c r="B898" s="5" t="str">
        <v/>
      </c>
      <c r="C898" s="5" t="str">
        <v>BSKDGNGENGR07</v>
      </c>
      <c r="D898" s="5" t="str">
        <v>BSKDGNGENGR07</v>
      </c>
      <c r="E898" s="19">
        <f>IFERROR(_xlfn.XLOOKUP(F898,Assumptions!B:B,Assumptions!C:C),0)</f>
      </c>
      <c r="F898" s="5" t="str">
        <v>Retention</v>
      </c>
      <c r="G898" s="5" t="str">
        <v/>
      </c>
      <c r="H898" s="18">
        <f>G895*E898</f>
      </c>
      <c r="I898" s="18">
        <f>H898*(1-0)</f>
      </c>
      <c r="J898" s="18">
        <v>0</v>
      </c>
      <c r="K898" s="18">
        <v>0</v>
      </c>
      <c r="L898" s="18">
        <v>0</v>
      </c>
      <c r="M898" s="18">
        <v>0</v>
      </c>
      <c r="N898" s="18">
        <v>0</v>
      </c>
      <c r="O898" s="18">
        <v>0</v>
      </c>
      <c r="P898" s="18">
        <v>0</v>
      </c>
      <c r="Q898" s="18">
        <v>0</v>
      </c>
      <c r="R898" s="18">
        <v>0</v>
      </c>
      <c r="S898" s="18">
        <v>0</v>
      </c>
      <c r="T898" s="18">
        <v>0</v>
      </c>
      <c r="U898" s="18">
        <v>0</v>
      </c>
      <c r="V898" s="18">
        <v>0</v>
      </c>
      <c r="W898" s="18">
        <v>0</v>
      </c>
      <c r="X898" s="18">
        <v>0</v>
      </c>
      <c r="Y898" s="18">
        <f>SUM(J898:X898)</f>
      </c>
      <c r="Z898" s="18">
        <f>I898-Y898</f>
      </c>
      <c r="AA898" s="20">
        <v>46483</v>
      </c>
      <c r="AB898" s="20">
        <v>46483</v>
      </c>
      <c r="AC898" s="18">
        <f>IFERROR(_xlfn.XLOOKUP(F898,Assumptions!B:B,Assumptions!D:D),0)</f>
      </c>
      <c r="AD898" s="20">
        <f>AA898+AC898</f>
      </c>
      <c r="AE898" s="20">
        <f>AC898+AB898</f>
      </c>
      <c r="AF898" s="5" t="str">
        <v/>
      </c>
      <c r="AG898" s="18">
        <f>IFERROR(_xlfn.BETA.DIST(DATE(YEAR(AG$2),MONTH(AG$2),15),$AD$2,$AE$2,FALSE,DATE(YEAR($AD898),MONTH($AD898),1),DATE(YEAR($AE898),MONTH($AE898),28)),0)</f>
      </c>
      <c r="AH898" s="18">
        <f>IFERROR(_xlfn.BETA.DIST(DATE(YEAR(AH$2),MONTH(AH$2),15),$AD$2,$AE$2,FALSE,DATE(YEAR($AD898),MONTH($AD898),1),DATE(YEAR($AE898),MONTH($AE898),28)),0)</f>
      </c>
      <c r="AI898" s="18">
        <f>IFERROR(_xlfn.BETA.DIST(DATE(YEAR(AI$2),MONTH(AI$2),15),$AD$2,$AE$2,FALSE,DATE(YEAR($AD898),MONTH($AD898),1),DATE(YEAR($AE898),MONTH($AE898),28)),0)</f>
      </c>
      <c r="AJ898" s="18">
        <f>IFERROR(_xlfn.BETA.DIST(DATE(YEAR(AJ$2),MONTH(AJ$2),15),$AD$2,$AE$2,FALSE,DATE(YEAR($AD898),MONTH($AD898),1),DATE(YEAR($AE898),MONTH($AE898),28)),0)</f>
      </c>
      <c r="AK898" s="18">
        <f>IFERROR(_xlfn.BETA.DIST(DATE(YEAR(AK$2),MONTH(AK$2),15),$AD$2,$AE$2,FALSE,DATE(YEAR($AD898),MONTH($AD898),1),DATE(YEAR($AE898),MONTH($AE898),28)),0)</f>
      </c>
      <c r="AL898" s="18">
        <f>IFERROR(_xlfn.BETA.DIST(DATE(YEAR(AL$2),MONTH(AL$2),15),$AD$2,$AE$2,FALSE,DATE(YEAR($AD898),MONTH($AD898),1),DATE(YEAR($AE898),MONTH($AE898),28)),0)</f>
      </c>
      <c r="AM898" s="18">
        <f>IFERROR(_xlfn.BETA.DIST(DATE(YEAR(AM$2),MONTH(AM$2),15),$AD$2,$AE$2,FALSE,DATE(YEAR($AD898),MONTH($AD898),1),DATE(YEAR($AE898),MONTH($AE898),28)),0)</f>
      </c>
      <c r="AN898" s="18">
        <f>IFERROR(_xlfn.BETA.DIST(DATE(YEAR(AN$2),MONTH(AN$2),15),$AD$2,$AE$2,FALSE,DATE(YEAR($AD898),MONTH($AD898),1),DATE(YEAR($AE898),MONTH($AE898),28)),0)</f>
      </c>
      <c r="AO898" s="18">
        <f>IFERROR(_xlfn.BETA.DIST(DATE(YEAR(AO$2),MONTH(AO$2),15),$AD$2,$AE$2,FALSE,DATE(YEAR($AD898),MONTH($AD898),1),DATE(YEAR($AE898),MONTH($AE898),28)),0)</f>
      </c>
      <c r="AP898" s="18">
        <f>IFERROR(_xlfn.BETA.DIST(DATE(YEAR(AP$2),MONTH(AP$2),15),$AD$2,$AE$2,FALSE,DATE(YEAR($AD898),MONTH($AD898),1),DATE(YEAR($AE898),MONTH($AE898),28)),0)</f>
      </c>
      <c r="AQ898" s="18">
        <f>IFERROR(_xlfn.BETA.DIST(DATE(YEAR(AQ$2),MONTH(AQ$2),15),$AD$2,$AE$2,FALSE,DATE(YEAR($AD898),MONTH($AD898),1),DATE(YEAR($AE898),MONTH($AE898),28)),0)</f>
      </c>
      <c r="AR898" s="18">
        <f>IFERROR(_xlfn.BETA.DIST(DATE(YEAR(AR$2),MONTH(AR$2),15),$AD$2,$AE$2,FALSE,DATE(YEAR($AD898),MONTH($AD898),1),DATE(YEAR($AE898),MONTH($AE898),28)),0)</f>
      </c>
      <c r="AS898" s="18">
        <f>IFERROR(_xlfn.BETA.DIST(DATE(YEAR(AS$2),MONTH(AS$2),15),$AD$2,$AE$2,FALSE,DATE(YEAR($AD898),MONTH($AD898),1),DATE(YEAR($AE898),MONTH($AE898),28)),0)</f>
      </c>
      <c r="AT898" s="18">
        <f>IFERROR(_xlfn.BETA.DIST(DATE(YEAR(AT$2),MONTH(AT$2),15),$AD$2,$AE$2,FALSE,DATE(YEAR($AD898),MONTH($AD898),1),DATE(YEAR($AE898),MONTH($AE898),28)),0)</f>
      </c>
      <c r="AU898" s="18">
        <f>IFERROR(_xlfn.BETA.DIST(DATE(YEAR(AU$2),MONTH(AU$2),15),$AD$2,$AE$2,FALSE,DATE(YEAR($AD898),MONTH($AD898),1),DATE(YEAR($AE898),MONTH($AE898),28)),0)</f>
      </c>
      <c r="AV898" s="18">
        <f>SUM(AG898:AU898)</f>
      </c>
      <c r="AW898" s="18">
        <f>IF(J898&lt;&gt;0,J898,IF($AV898=0,0,AG898/$AV898*$Z898))</f>
      </c>
      <c r="AX898" s="18">
        <f>IF(K898&lt;&gt;0,K898,IF($AV898=0,0,AH898/$AV898*$Z898))</f>
      </c>
      <c r="AY898" s="18">
        <f>IF(L898&lt;&gt;0,L898,IF($AV898=0,0,AI898/$AV898*$Z898))</f>
      </c>
      <c r="AZ898" s="18">
        <f>IF(M898&lt;&gt;0,M898,IF($AV898=0,0,AJ898/$AV898*$Z898))</f>
      </c>
      <c r="BA898" s="18">
        <f>IF(N898&lt;&gt;0,N898,IF($AV898=0,0,AK898/$AV898*$Z898))</f>
      </c>
      <c r="BB898" s="18">
        <f>IF(O898&lt;&gt;0,O898,IF($AV898=0,0,AL898/$AV898*$Z898))</f>
      </c>
      <c r="BC898" s="18">
        <f>IF(P898&lt;&gt;0,P898,IF($AV898=0,0,AM898/$AV898*$Z898))</f>
      </c>
      <c r="BD898" s="18">
        <f>IF(Q898&lt;&gt;0,Q898,IF($AV898=0,0,AN898/$AV898*$Z898))</f>
      </c>
      <c r="BE898" s="18">
        <f>IF(R898&lt;&gt;0,R898,IF($AV898=0,0,AO898/$AV898*$Z898))</f>
      </c>
      <c r="BF898" s="18">
        <f>IF(S898&lt;&gt;0,S898,IF($AV898=0,0,AP898/$AV898*$Z898))</f>
      </c>
      <c r="BG898" s="18">
        <f>IF(T898&lt;&gt;0,T898,IF($AV898=0,0,AQ898/$AV898*$Z898))</f>
      </c>
      <c r="BH898" s="18">
        <f>IF(U898&lt;&gt;0,U898,IF($AV898=0,0,AR898/$AV898*$Z898))</f>
      </c>
      <c r="BI898" s="18">
        <f>IF(V898&lt;&gt;0,V898,IF($AV898=0,0,AS898/$AV898*$Z898))</f>
      </c>
      <c r="BJ898" s="18">
        <f>IF(W898&lt;&gt;0,W898,IF($AV898=0,0,AT898/$AV898*$Z898))</f>
      </c>
      <c r="BK898" s="18">
        <f>IF(X898&lt;&gt;0,X898,IF($AV898=0,0,AU898/$AV898*$Z898))</f>
      </c>
      <c r="BL898" s="18">
        <f>SUM(AW898:BK898)</f>
      </c>
      <c r="BM898" s="18">
        <f>I898-BL898</f>
      </c>
    </row>
    <row r="899" outlineLevel="3">
      <c r="A899" s="17" t="str">
        <v>16.16</v>
      </c>
      <c r="B899" s="17" t="str">
        <v/>
      </c>
      <c r="C899" s="17" t="str">
        <v/>
      </c>
      <c r="D899" s="17" t="str">
        <v/>
      </c>
      <c r="E899" s="17" t="str">
        <v>16.16</v>
      </c>
      <c r="F899" s="17" t="str">
        <v>Earth leakage indicator clip-on type.</v>
      </c>
      <c r="G899" s="17">
        <v>591.9</v>
      </c>
      <c r="H899" s="17" t="str">
        <v/>
      </c>
      <c r="I899" s="17" t="str">
        <v/>
      </c>
      <c r="J899" s="17" t="str">
        <v/>
      </c>
      <c r="K899" s="17" t="str">
        <v/>
      </c>
      <c r="L899" s="17" t="str">
        <v/>
      </c>
      <c r="M899" s="17" t="str">
        <v/>
      </c>
      <c r="N899" s="17" t="str">
        <v/>
      </c>
      <c r="O899" s="17" t="str">
        <v/>
      </c>
      <c r="P899" s="17" t="str">
        <v/>
      </c>
      <c r="Q899" s="17" t="str">
        <v/>
      </c>
      <c r="R899" s="17" t="str">
        <v/>
      </c>
      <c r="S899" s="17" t="str">
        <v/>
      </c>
      <c r="T899" s="17" t="str">
        <v/>
      </c>
      <c r="U899" s="17" t="str">
        <v/>
      </c>
      <c r="V899" s="17" t="str">
        <v/>
      </c>
      <c r="W899" s="17" t="str">
        <v/>
      </c>
      <c r="X899" s="17" t="str">
        <v/>
      </c>
      <c r="Y899" s="17" t="str">
        <v/>
      </c>
      <c r="Z899" s="17" t="str">
        <v/>
      </c>
      <c r="AA899" s="17" t="str">
        <v/>
      </c>
      <c r="AB899" s="17" t="str">
        <v/>
      </c>
      <c r="AC899" s="17" t="str">
        <v/>
      </c>
      <c r="AD899" s="17" t="str">
        <v/>
      </c>
      <c r="AE899" s="17" t="str">
        <v/>
      </c>
      <c r="AF899" s="5" t="str">
        <v/>
      </c>
      <c r="AG899" s="18">
        <f>IFERROR(_xlfn.BETA.DIST(DATE(YEAR(AG$2),MONTH(AG$2),15),$AD$2,$AE$2,FALSE,DATE(YEAR($AD899),MONTH($AD899),1),DATE(YEAR($AE899),MONTH($AE899),28)),0)</f>
      </c>
      <c r="AH899" s="18">
        <f>IFERROR(_xlfn.BETA.DIST(DATE(YEAR(AH$2),MONTH(AH$2),15),$AD$2,$AE$2,FALSE,DATE(YEAR($AD899),MONTH($AD899),1),DATE(YEAR($AE899),MONTH($AE899),28)),0)</f>
      </c>
      <c r="AI899" s="18">
        <f>IFERROR(_xlfn.BETA.DIST(DATE(YEAR(AI$2),MONTH(AI$2),15),$AD$2,$AE$2,FALSE,DATE(YEAR($AD899),MONTH($AD899),1),DATE(YEAR($AE899),MONTH($AE899),28)),0)</f>
      </c>
      <c r="AJ899" s="18">
        <f>IFERROR(_xlfn.BETA.DIST(DATE(YEAR(AJ$2),MONTH(AJ$2),15),$AD$2,$AE$2,FALSE,DATE(YEAR($AD899),MONTH($AD899),1),DATE(YEAR($AE899),MONTH($AE899),28)),0)</f>
      </c>
      <c r="AK899" s="18">
        <f>IFERROR(_xlfn.BETA.DIST(DATE(YEAR(AK$2),MONTH(AK$2),15),$AD$2,$AE$2,FALSE,DATE(YEAR($AD899),MONTH($AD899),1),DATE(YEAR($AE899),MONTH($AE899),28)),0)</f>
      </c>
      <c r="AL899" s="18">
        <f>IFERROR(_xlfn.BETA.DIST(DATE(YEAR(AL$2),MONTH(AL$2),15),$AD$2,$AE$2,FALSE,DATE(YEAR($AD899),MONTH($AD899),1),DATE(YEAR($AE899),MONTH($AE899),28)),0)</f>
      </c>
      <c r="AM899" s="18">
        <f>IFERROR(_xlfn.BETA.DIST(DATE(YEAR(AM$2),MONTH(AM$2),15),$AD$2,$AE$2,FALSE,DATE(YEAR($AD899),MONTH($AD899),1),DATE(YEAR($AE899),MONTH($AE899),28)),0)</f>
      </c>
      <c r="AN899" s="18">
        <f>IFERROR(_xlfn.BETA.DIST(DATE(YEAR(AN$2),MONTH(AN$2),15),$AD$2,$AE$2,FALSE,DATE(YEAR($AD899),MONTH($AD899),1),DATE(YEAR($AE899),MONTH($AE899),28)),0)</f>
      </c>
      <c r="AO899" s="18">
        <f>IFERROR(_xlfn.BETA.DIST(DATE(YEAR(AO$2),MONTH(AO$2),15),$AD$2,$AE$2,FALSE,DATE(YEAR($AD899),MONTH($AD899),1),DATE(YEAR($AE899),MONTH($AE899),28)),0)</f>
      </c>
      <c r="AP899" s="18">
        <f>IFERROR(_xlfn.BETA.DIST(DATE(YEAR(AP$2),MONTH(AP$2),15),$AD$2,$AE$2,FALSE,DATE(YEAR($AD899),MONTH($AD899),1),DATE(YEAR($AE899),MONTH($AE899),28)),0)</f>
      </c>
      <c r="AQ899" s="18">
        <f>IFERROR(_xlfn.BETA.DIST(DATE(YEAR(AQ$2),MONTH(AQ$2),15),$AD$2,$AE$2,FALSE,DATE(YEAR($AD899),MONTH($AD899),1),DATE(YEAR($AE899),MONTH($AE899),28)),0)</f>
      </c>
      <c r="AR899" s="18">
        <f>IFERROR(_xlfn.BETA.DIST(DATE(YEAR(AR$2),MONTH(AR$2),15),$AD$2,$AE$2,FALSE,DATE(YEAR($AD899),MONTH($AD899),1),DATE(YEAR($AE899),MONTH($AE899),28)),0)</f>
      </c>
      <c r="AS899" s="18">
        <f>IFERROR(_xlfn.BETA.DIST(DATE(YEAR(AS$2),MONTH(AS$2),15),$AD$2,$AE$2,FALSE,DATE(YEAR($AD899),MONTH($AD899),1),DATE(YEAR($AE899),MONTH($AE899),28)),0)</f>
      </c>
      <c r="AT899" s="18">
        <f>IFERROR(_xlfn.BETA.DIST(DATE(YEAR(AT$2),MONTH(AT$2),15),$AD$2,$AE$2,FALSE,DATE(YEAR($AD899),MONTH($AD899),1),DATE(YEAR($AE899),MONTH($AE899),28)),0)</f>
      </c>
      <c r="AU899" s="18">
        <f>IFERROR(_xlfn.BETA.DIST(DATE(YEAR(AU$2),MONTH(AU$2),15),$AD$2,$AE$2,FALSE,DATE(YEAR($AD899),MONTH($AD899),1),DATE(YEAR($AE899),MONTH($AE899),28)),0)</f>
      </c>
      <c r="AV899" s="18">
        <f>SUM(AG899:AU899)</f>
      </c>
      <c r="AW899" s="18">
        <f>IF(J899&lt;&gt;0,J899,IF($AV899=0,0,AG899/$AV899*$Z899))</f>
      </c>
      <c r="AX899" s="18">
        <f>IF(K899&lt;&gt;0,K899,IF($AV899=0,0,AH899/$AV899*$Z899))</f>
      </c>
      <c r="AY899" s="18">
        <f>IF(L899&lt;&gt;0,L899,IF($AV899=0,0,AI899/$AV899*$Z899))</f>
      </c>
      <c r="AZ899" s="18">
        <f>IF(M899&lt;&gt;0,M899,IF($AV899=0,0,AJ899/$AV899*$Z899))</f>
      </c>
      <c r="BA899" s="18">
        <f>IF(N899&lt;&gt;0,N899,IF($AV899=0,0,AK899/$AV899*$Z899))</f>
      </c>
      <c r="BB899" s="18">
        <f>IF(O899&lt;&gt;0,O899,IF($AV899=0,0,AL899/$AV899*$Z899))</f>
      </c>
      <c r="BC899" s="18">
        <f>IF(P899&lt;&gt;0,P899,IF($AV899=0,0,AM899/$AV899*$Z899))</f>
      </c>
      <c r="BD899" s="18">
        <f>IF(Q899&lt;&gt;0,Q899,IF($AV899=0,0,AN899/$AV899*$Z899))</f>
      </c>
      <c r="BE899" s="18">
        <f>IF(R899&lt;&gt;0,R899,IF($AV899=0,0,AO899/$AV899*$Z899))</f>
      </c>
      <c r="BF899" s="18">
        <f>IF(S899&lt;&gt;0,S899,IF($AV899=0,0,AP899/$AV899*$Z899))</f>
      </c>
      <c r="BG899" s="18">
        <f>IF(T899&lt;&gt;0,T899,IF($AV899=0,0,AQ899/$AV899*$Z899))</f>
      </c>
      <c r="BH899" s="18">
        <f>IF(U899&lt;&gt;0,U899,IF($AV899=0,0,AR899/$AV899*$Z899))</f>
      </c>
      <c r="BI899" s="18">
        <f>IF(V899&lt;&gt;0,V899,IF($AV899=0,0,AS899/$AV899*$Z899))</f>
      </c>
      <c r="BJ899" s="18">
        <f>IF(W899&lt;&gt;0,W899,IF($AV899=0,0,AT899/$AV899*$Z899))</f>
      </c>
      <c r="BK899" s="18">
        <f>IF(X899&lt;&gt;0,X899,IF($AV899=0,0,AU899/$AV899*$Z899))</f>
      </c>
      <c r="BL899" s="18">
        <f>SUM(AW899:BK899)</f>
      </c>
      <c r="BM899" s="17" t="str">
        <v/>
      </c>
    </row>
    <row r="900" outlineLevel="4">
      <c r="A900" s="5" t="str">
        <v>16.16</v>
      </c>
      <c r="B900" s="5" t="str">
        <v/>
      </c>
      <c r="C900" s="5" t="str">
        <v>BSKDGNGENGR05</v>
      </c>
      <c r="D900" s="5" t="str">
        <v>BSKDGNGENGR05</v>
      </c>
      <c r="E900" s="19">
        <f>IFERROR(_xlfn.XLOOKUP(F900,Assumptions!B:B,Assumptions!C:C),0)</f>
      </c>
      <c r="F900" s="5" t="str">
        <v>Advanced Payment</v>
      </c>
      <c r="G900" s="5" t="str">
        <v/>
      </c>
      <c r="H900" s="18">
        <f>G899*E900</f>
      </c>
      <c r="I900" s="18">
        <f>H900*(1-0)</f>
      </c>
      <c r="J900" s="18">
        <v>0</v>
      </c>
      <c r="K900" s="18">
        <v>0</v>
      </c>
      <c r="L900" s="18">
        <v>0</v>
      </c>
      <c r="M900" s="18">
        <v>0</v>
      </c>
      <c r="N900" s="18">
        <v>0</v>
      </c>
      <c r="O900" s="18">
        <v>0</v>
      </c>
      <c r="P900" s="18">
        <v>0</v>
      </c>
      <c r="Q900" s="18">
        <v>0</v>
      </c>
      <c r="R900" s="18">
        <v>0</v>
      </c>
      <c r="S900" s="18">
        <v>0</v>
      </c>
      <c r="T900" s="18">
        <v>0</v>
      </c>
      <c r="U900" s="18">
        <v>0</v>
      </c>
      <c r="V900" s="18">
        <v>0</v>
      </c>
      <c r="W900" s="18">
        <v>0</v>
      </c>
      <c r="X900" s="18">
        <v>0</v>
      </c>
      <c r="Y900" s="18">
        <f>SUM(J900:X900)</f>
      </c>
      <c r="Z900" s="18">
        <f>I900-Y900</f>
      </c>
      <c r="AA900" s="20">
        <v>46026</v>
      </c>
      <c r="AB900" s="20">
        <v>46026</v>
      </c>
      <c r="AC900" s="18">
        <f>IFERROR(_xlfn.XLOOKUP(F900,Assumptions!B:B,Assumptions!D:D),0)</f>
      </c>
      <c r="AD900" s="20">
        <f>AA900+AC900</f>
      </c>
      <c r="AE900" s="20">
        <f>AC900+AB900</f>
      </c>
      <c r="AF900" s="5" t="str">
        <v/>
      </c>
      <c r="AG900" s="18">
        <f>IFERROR(_xlfn.BETA.DIST(DATE(YEAR(AG$2),MONTH(AG$2),15),$AD$2,$AE$2,FALSE,DATE(YEAR($AD900),MONTH($AD900),1),DATE(YEAR($AE900),MONTH($AE900),28)),0)</f>
      </c>
      <c r="AH900" s="18">
        <f>IFERROR(_xlfn.BETA.DIST(DATE(YEAR(AH$2),MONTH(AH$2),15),$AD$2,$AE$2,FALSE,DATE(YEAR($AD900),MONTH($AD900),1),DATE(YEAR($AE900),MONTH($AE900),28)),0)</f>
      </c>
      <c r="AI900" s="18">
        <f>IFERROR(_xlfn.BETA.DIST(DATE(YEAR(AI$2),MONTH(AI$2),15),$AD$2,$AE$2,FALSE,DATE(YEAR($AD900),MONTH($AD900),1),DATE(YEAR($AE900),MONTH($AE900),28)),0)</f>
      </c>
      <c r="AJ900" s="18">
        <f>IFERROR(_xlfn.BETA.DIST(DATE(YEAR(AJ$2),MONTH(AJ$2),15),$AD$2,$AE$2,FALSE,DATE(YEAR($AD900),MONTH($AD900),1),DATE(YEAR($AE900),MONTH($AE900),28)),0)</f>
      </c>
      <c r="AK900" s="18">
        <f>IFERROR(_xlfn.BETA.DIST(DATE(YEAR(AK$2),MONTH(AK$2),15),$AD$2,$AE$2,FALSE,DATE(YEAR($AD900),MONTH($AD900),1),DATE(YEAR($AE900),MONTH($AE900),28)),0)</f>
      </c>
      <c r="AL900" s="18">
        <f>IFERROR(_xlfn.BETA.DIST(DATE(YEAR(AL$2),MONTH(AL$2),15),$AD$2,$AE$2,FALSE,DATE(YEAR($AD900),MONTH($AD900),1),DATE(YEAR($AE900),MONTH($AE900),28)),0)</f>
      </c>
      <c r="AM900" s="18">
        <f>IFERROR(_xlfn.BETA.DIST(DATE(YEAR(AM$2),MONTH(AM$2),15),$AD$2,$AE$2,FALSE,DATE(YEAR($AD900),MONTH($AD900),1),DATE(YEAR($AE900),MONTH($AE900),28)),0)</f>
      </c>
      <c r="AN900" s="18">
        <f>IFERROR(_xlfn.BETA.DIST(DATE(YEAR(AN$2),MONTH(AN$2),15),$AD$2,$AE$2,FALSE,DATE(YEAR($AD900),MONTH($AD900),1),DATE(YEAR($AE900),MONTH($AE900),28)),0)</f>
      </c>
      <c r="AO900" s="18">
        <f>IFERROR(_xlfn.BETA.DIST(DATE(YEAR(AO$2),MONTH(AO$2),15),$AD$2,$AE$2,FALSE,DATE(YEAR($AD900),MONTH($AD900),1),DATE(YEAR($AE900),MONTH($AE900),28)),0)</f>
      </c>
      <c r="AP900" s="18">
        <f>IFERROR(_xlfn.BETA.DIST(DATE(YEAR(AP$2),MONTH(AP$2),15),$AD$2,$AE$2,FALSE,DATE(YEAR($AD900),MONTH($AD900),1),DATE(YEAR($AE900),MONTH($AE900),28)),0)</f>
      </c>
      <c r="AQ900" s="18">
        <f>IFERROR(_xlfn.BETA.DIST(DATE(YEAR(AQ$2),MONTH(AQ$2),15),$AD$2,$AE$2,FALSE,DATE(YEAR($AD900),MONTH($AD900),1),DATE(YEAR($AE900),MONTH($AE900),28)),0)</f>
      </c>
      <c r="AR900" s="18">
        <f>IFERROR(_xlfn.BETA.DIST(DATE(YEAR(AR$2),MONTH(AR$2),15),$AD$2,$AE$2,FALSE,DATE(YEAR($AD900),MONTH($AD900),1),DATE(YEAR($AE900),MONTH($AE900),28)),0)</f>
      </c>
      <c r="AS900" s="18">
        <f>IFERROR(_xlfn.BETA.DIST(DATE(YEAR(AS$2),MONTH(AS$2),15),$AD$2,$AE$2,FALSE,DATE(YEAR($AD900),MONTH($AD900),1),DATE(YEAR($AE900),MONTH($AE900),28)),0)</f>
      </c>
      <c r="AT900" s="18">
        <f>IFERROR(_xlfn.BETA.DIST(DATE(YEAR(AT$2),MONTH(AT$2),15),$AD$2,$AE$2,FALSE,DATE(YEAR($AD900),MONTH($AD900),1),DATE(YEAR($AE900),MONTH($AE900),28)),0)</f>
      </c>
      <c r="AU900" s="18">
        <f>IFERROR(_xlfn.BETA.DIST(DATE(YEAR(AU$2),MONTH(AU$2),15),$AD$2,$AE$2,FALSE,DATE(YEAR($AD900),MONTH($AD900),1),DATE(YEAR($AE900),MONTH($AE900),28)),0)</f>
      </c>
      <c r="AV900" s="18">
        <f>SUM(AG900:AU900)</f>
      </c>
      <c r="AW900" s="18">
        <f>IF(J900&lt;&gt;0,J900,IF($AV900=0,0,AG900/$AV900*$Z900))</f>
      </c>
      <c r="AX900" s="18">
        <f>IF(K900&lt;&gt;0,K900,IF($AV900=0,0,AH900/$AV900*$Z900))</f>
      </c>
      <c r="AY900" s="18">
        <f>IF(L900&lt;&gt;0,L900,IF($AV900=0,0,AI900/$AV900*$Z900))</f>
      </c>
      <c r="AZ900" s="18">
        <f>IF(M900&lt;&gt;0,M900,IF($AV900=0,0,AJ900/$AV900*$Z900))</f>
      </c>
      <c r="BA900" s="18">
        <f>IF(N900&lt;&gt;0,N900,IF($AV900=0,0,AK900/$AV900*$Z900))</f>
      </c>
      <c r="BB900" s="18">
        <f>IF(O900&lt;&gt;0,O900,IF($AV900=0,0,AL900/$AV900*$Z900))</f>
      </c>
      <c r="BC900" s="18">
        <f>IF(P900&lt;&gt;0,P900,IF($AV900=0,0,AM900/$AV900*$Z900))</f>
      </c>
      <c r="BD900" s="18">
        <f>IF(Q900&lt;&gt;0,Q900,IF($AV900=0,0,AN900/$AV900*$Z900))</f>
      </c>
      <c r="BE900" s="18">
        <f>IF(R900&lt;&gt;0,R900,IF($AV900=0,0,AO900/$AV900*$Z900))</f>
      </c>
      <c r="BF900" s="18">
        <f>IF(S900&lt;&gt;0,S900,IF($AV900=0,0,AP900/$AV900*$Z900))</f>
      </c>
      <c r="BG900" s="18">
        <f>IF(T900&lt;&gt;0,T900,IF($AV900=0,0,AQ900/$AV900*$Z900))</f>
      </c>
      <c r="BH900" s="18">
        <f>IF(U900&lt;&gt;0,U900,IF($AV900=0,0,AR900/$AV900*$Z900))</f>
      </c>
      <c r="BI900" s="18">
        <f>IF(V900&lt;&gt;0,V900,IF($AV900=0,0,AS900/$AV900*$Z900))</f>
      </c>
      <c r="BJ900" s="18">
        <f>IF(W900&lt;&gt;0,W900,IF($AV900=0,0,AT900/$AV900*$Z900))</f>
      </c>
      <c r="BK900" s="18">
        <f>IF(X900&lt;&gt;0,X900,IF($AV900=0,0,AU900/$AV900*$Z900))</f>
      </c>
      <c r="BL900" s="18">
        <f>SUM(AW900:BK900)</f>
      </c>
      <c r="BM900" s="18">
        <f>I900-BL900</f>
      </c>
    </row>
    <row r="901" outlineLevel="4">
      <c r="A901" s="5" t="str">
        <v>16.16</v>
      </c>
      <c r="B901" s="5" t="str">
        <v/>
      </c>
      <c r="C901" s="5" t="str">
        <v/>
      </c>
      <c r="D901" s="5" t="str">
        <v/>
      </c>
      <c r="E901" s="19">
        <f>IFERROR(_xlfn.XLOOKUP(F901,Assumptions!B:B,Assumptions!C:C),0)</f>
      </c>
      <c r="F901" s="5" t="str">
        <v>Site Delivery USD</v>
      </c>
      <c r="G901" s="5" t="str">
        <v/>
      </c>
      <c r="H901" s="18">
        <f>G899*E901</f>
      </c>
      <c r="I901" s="18">
        <f>H901*(1-0)</f>
      </c>
      <c r="J901" s="18">
        <v>0</v>
      </c>
      <c r="K901" s="18">
        <v>0</v>
      </c>
      <c r="L901" s="18">
        <v>0</v>
      </c>
      <c r="M901" s="18">
        <v>0</v>
      </c>
      <c r="N901" s="18">
        <v>0</v>
      </c>
      <c r="O901" s="18">
        <v>0</v>
      </c>
      <c r="P901" s="18">
        <v>0</v>
      </c>
      <c r="Q901" s="18">
        <v>0</v>
      </c>
      <c r="R901" s="18">
        <v>0</v>
      </c>
      <c r="S901" s="18">
        <v>0</v>
      </c>
      <c r="T901" s="18">
        <v>0</v>
      </c>
      <c r="U901" s="18">
        <v>0</v>
      </c>
      <c r="V901" s="18">
        <v>0</v>
      </c>
      <c r="W901" s="18">
        <v>0</v>
      </c>
      <c r="X901" s="18">
        <v>0</v>
      </c>
      <c r="Y901" s="18">
        <f>SUM(J901:X901)</f>
      </c>
      <c r="Z901" s="18">
        <f>I901-Y901</f>
      </c>
      <c r="AA901" s="5" t="str">
        <v/>
      </c>
      <c r="AB901" s="5" t="str">
        <v/>
      </c>
      <c r="AC901" s="18">
        <f>IFERROR(_xlfn.XLOOKUP(F901,Assumptions!B:B,Assumptions!D:D),0)</f>
      </c>
      <c r="AD901" s="20">
        <f>AA901+AC901</f>
      </c>
      <c r="AE901" s="20">
        <f>AC901+AB901</f>
      </c>
      <c r="AF901" s="5" t="str">
        <v/>
      </c>
      <c r="AG901" s="18">
        <f>IFERROR(_xlfn.BETA.DIST(DATE(YEAR(AG$2),MONTH(AG$2),15),$AD$2,$AE$2,FALSE,DATE(YEAR($AD901),MONTH($AD901),1),DATE(YEAR($AE901),MONTH($AE901),28)),0)</f>
      </c>
      <c r="AH901" s="18">
        <f>IFERROR(_xlfn.BETA.DIST(DATE(YEAR(AH$2),MONTH(AH$2),15),$AD$2,$AE$2,FALSE,DATE(YEAR($AD901),MONTH($AD901),1),DATE(YEAR($AE901),MONTH($AE901),28)),0)</f>
      </c>
      <c r="AI901" s="18">
        <f>IFERROR(_xlfn.BETA.DIST(DATE(YEAR(AI$2),MONTH(AI$2),15),$AD$2,$AE$2,FALSE,DATE(YEAR($AD901),MONTH($AD901),1),DATE(YEAR($AE901),MONTH($AE901),28)),0)</f>
      </c>
      <c r="AJ901" s="18">
        <f>IFERROR(_xlfn.BETA.DIST(DATE(YEAR(AJ$2),MONTH(AJ$2),15),$AD$2,$AE$2,FALSE,DATE(YEAR($AD901),MONTH($AD901),1),DATE(YEAR($AE901),MONTH($AE901),28)),0)</f>
      </c>
      <c r="AK901" s="18">
        <f>IFERROR(_xlfn.BETA.DIST(DATE(YEAR(AK$2),MONTH(AK$2),15),$AD$2,$AE$2,FALSE,DATE(YEAR($AD901),MONTH($AD901),1),DATE(YEAR($AE901),MONTH($AE901),28)),0)</f>
      </c>
      <c r="AL901" s="18">
        <f>IFERROR(_xlfn.BETA.DIST(DATE(YEAR(AL$2),MONTH(AL$2),15),$AD$2,$AE$2,FALSE,DATE(YEAR($AD901),MONTH($AD901),1),DATE(YEAR($AE901),MONTH($AE901),28)),0)</f>
      </c>
      <c r="AM901" s="18">
        <f>IFERROR(_xlfn.BETA.DIST(DATE(YEAR(AM$2),MONTH(AM$2),15),$AD$2,$AE$2,FALSE,DATE(YEAR($AD901),MONTH($AD901),1),DATE(YEAR($AE901),MONTH($AE901),28)),0)</f>
      </c>
      <c r="AN901" s="18">
        <f>IFERROR(_xlfn.BETA.DIST(DATE(YEAR(AN$2),MONTH(AN$2),15),$AD$2,$AE$2,FALSE,DATE(YEAR($AD901),MONTH($AD901),1),DATE(YEAR($AE901),MONTH($AE901),28)),0)</f>
      </c>
      <c r="AO901" s="18">
        <f>IFERROR(_xlfn.BETA.DIST(DATE(YEAR(AO$2),MONTH(AO$2),15),$AD$2,$AE$2,FALSE,DATE(YEAR($AD901),MONTH($AD901),1),DATE(YEAR($AE901),MONTH($AE901),28)),0)</f>
      </c>
      <c r="AP901" s="18">
        <f>IFERROR(_xlfn.BETA.DIST(DATE(YEAR(AP$2),MONTH(AP$2),15),$AD$2,$AE$2,FALSE,DATE(YEAR($AD901),MONTH($AD901),1),DATE(YEAR($AE901),MONTH($AE901),28)),0)</f>
      </c>
      <c r="AQ901" s="18">
        <f>IFERROR(_xlfn.BETA.DIST(DATE(YEAR(AQ$2),MONTH(AQ$2),15),$AD$2,$AE$2,FALSE,DATE(YEAR($AD901),MONTH($AD901),1),DATE(YEAR($AE901),MONTH($AE901),28)),0)</f>
      </c>
      <c r="AR901" s="18">
        <f>IFERROR(_xlfn.BETA.DIST(DATE(YEAR(AR$2),MONTH(AR$2),15),$AD$2,$AE$2,FALSE,DATE(YEAR($AD901),MONTH($AD901),1),DATE(YEAR($AE901),MONTH($AE901),28)),0)</f>
      </c>
      <c r="AS901" s="18">
        <f>IFERROR(_xlfn.BETA.DIST(DATE(YEAR(AS$2),MONTH(AS$2),15),$AD$2,$AE$2,FALSE,DATE(YEAR($AD901),MONTH($AD901),1),DATE(YEAR($AE901),MONTH($AE901),28)),0)</f>
      </c>
      <c r="AT901" s="18">
        <f>IFERROR(_xlfn.BETA.DIST(DATE(YEAR(AT$2),MONTH(AT$2),15),$AD$2,$AE$2,FALSE,DATE(YEAR($AD901),MONTH($AD901),1),DATE(YEAR($AE901),MONTH($AE901),28)),0)</f>
      </c>
      <c r="AU901" s="18">
        <f>IFERROR(_xlfn.BETA.DIST(DATE(YEAR(AU$2),MONTH(AU$2),15),$AD$2,$AE$2,FALSE,DATE(YEAR($AD901),MONTH($AD901),1),DATE(YEAR($AE901),MONTH($AE901),28)),0)</f>
      </c>
      <c r="AV901" s="18">
        <f>SUM(AG901:AU901)</f>
      </c>
      <c r="AW901" s="18">
        <f>IF(J901&lt;&gt;0,J901,IF($AV901=0,0,AG901/$AV901*$Z901))</f>
      </c>
      <c r="AX901" s="18">
        <f>IF(K901&lt;&gt;0,K901,IF($AV901=0,0,AH901/$AV901*$Z901))</f>
      </c>
      <c r="AY901" s="18">
        <f>IF(L901&lt;&gt;0,L901,IF($AV901=0,0,AI901/$AV901*$Z901))</f>
      </c>
      <c r="AZ901" s="18">
        <f>IF(M901&lt;&gt;0,M901,IF($AV901=0,0,AJ901/$AV901*$Z901))</f>
      </c>
      <c r="BA901" s="18">
        <f>IF(N901&lt;&gt;0,N901,IF($AV901=0,0,AK901/$AV901*$Z901))</f>
      </c>
      <c r="BB901" s="18">
        <f>IF(O901&lt;&gt;0,O901,IF($AV901=0,0,AL901/$AV901*$Z901))</f>
      </c>
      <c r="BC901" s="18">
        <f>IF(P901&lt;&gt;0,P901,IF($AV901=0,0,AM901/$AV901*$Z901))</f>
      </c>
      <c r="BD901" s="18">
        <f>IF(Q901&lt;&gt;0,Q901,IF($AV901=0,0,AN901/$AV901*$Z901))</f>
      </c>
      <c r="BE901" s="18">
        <f>IF(R901&lt;&gt;0,R901,IF($AV901=0,0,AO901/$AV901*$Z901))</f>
      </c>
      <c r="BF901" s="18">
        <f>IF(S901&lt;&gt;0,S901,IF($AV901=0,0,AP901/$AV901*$Z901))</f>
      </c>
      <c r="BG901" s="18">
        <f>IF(T901&lt;&gt;0,T901,IF($AV901=0,0,AQ901/$AV901*$Z901))</f>
      </c>
      <c r="BH901" s="18">
        <f>IF(U901&lt;&gt;0,U901,IF($AV901=0,0,AR901/$AV901*$Z901))</f>
      </c>
      <c r="BI901" s="18">
        <f>IF(V901&lt;&gt;0,V901,IF($AV901=0,0,AS901/$AV901*$Z901))</f>
      </c>
      <c r="BJ901" s="18">
        <f>IF(W901&lt;&gt;0,W901,IF($AV901=0,0,AT901/$AV901*$Z901))</f>
      </c>
      <c r="BK901" s="18">
        <f>IF(X901&lt;&gt;0,X901,IF($AV901=0,0,AU901/$AV901*$Z901))</f>
      </c>
      <c r="BL901" s="18">
        <f>SUM(AW901:BK901)</f>
      </c>
      <c r="BM901" s="18">
        <f>I901-BL901</f>
      </c>
    </row>
    <row r="902" outlineLevel="4">
      <c r="A902" s="5" t="str">
        <v>16.16</v>
      </c>
      <c r="B902" s="5" t="str">
        <v/>
      </c>
      <c r="C902" s="5" t="str">
        <v>BSKDGNGENGR07</v>
      </c>
      <c r="D902" s="5" t="str">
        <v>BSKDGNGENGR07</v>
      </c>
      <c r="E902" s="19">
        <f>IFERROR(_xlfn.XLOOKUP(F902,Assumptions!B:B,Assumptions!C:C),0)</f>
      </c>
      <c r="F902" s="5" t="str">
        <v>Retention</v>
      </c>
      <c r="G902" s="5" t="str">
        <v/>
      </c>
      <c r="H902" s="18">
        <f>G899*E902</f>
      </c>
      <c r="I902" s="18">
        <f>H902*(1-0)</f>
      </c>
      <c r="J902" s="18">
        <v>0</v>
      </c>
      <c r="K902" s="18">
        <v>0</v>
      </c>
      <c r="L902" s="18">
        <v>0</v>
      </c>
      <c r="M902" s="18">
        <v>0</v>
      </c>
      <c r="N902" s="18">
        <v>0</v>
      </c>
      <c r="O902" s="18">
        <v>0</v>
      </c>
      <c r="P902" s="18">
        <v>0</v>
      </c>
      <c r="Q902" s="18">
        <v>0</v>
      </c>
      <c r="R902" s="18">
        <v>0</v>
      </c>
      <c r="S902" s="18">
        <v>0</v>
      </c>
      <c r="T902" s="18">
        <v>0</v>
      </c>
      <c r="U902" s="18">
        <v>0</v>
      </c>
      <c r="V902" s="18">
        <v>0</v>
      </c>
      <c r="W902" s="18">
        <v>0</v>
      </c>
      <c r="X902" s="18">
        <v>0</v>
      </c>
      <c r="Y902" s="18">
        <f>SUM(J902:X902)</f>
      </c>
      <c r="Z902" s="18">
        <f>I902-Y902</f>
      </c>
      <c r="AA902" s="20">
        <v>46483</v>
      </c>
      <c r="AB902" s="20">
        <v>46483</v>
      </c>
      <c r="AC902" s="18">
        <f>IFERROR(_xlfn.XLOOKUP(F902,Assumptions!B:B,Assumptions!D:D),0)</f>
      </c>
      <c r="AD902" s="20">
        <f>AA902+AC902</f>
      </c>
      <c r="AE902" s="20">
        <f>AC902+AB902</f>
      </c>
      <c r="AF902" s="5" t="str">
        <v/>
      </c>
      <c r="AG902" s="18">
        <f>IFERROR(_xlfn.BETA.DIST(DATE(YEAR(AG$2),MONTH(AG$2),15),$AD$2,$AE$2,FALSE,DATE(YEAR($AD902),MONTH($AD902),1),DATE(YEAR($AE902),MONTH($AE902),28)),0)</f>
      </c>
      <c r="AH902" s="18">
        <f>IFERROR(_xlfn.BETA.DIST(DATE(YEAR(AH$2),MONTH(AH$2),15),$AD$2,$AE$2,FALSE,DATE(YEAR($AD902),MONTH($AD902),1),DATE(YEAR($AE902),MONTH($AE902),28)),0)</f>
      </c>
      <c r="AI902" s="18">
        <f>IFERROR(_xlfn.BETA.DIST(DATE(YEAR(AI$2),MONTH(AI$2),15),$AD$2,$AE$2,FALSE,DATE(YEAR($AD902),MONTH($AD902),1),DATE(YEAR($AE902),MONTH($AE902),28)),0)</f>
      </c>
      <c r="AJ902" s="18">
        <f>IFERROR(_xlfn.BETA.DIST(DATE(YEAR(AJ$2),MONTH(AJ$2),15),$AD$2,$AE$2,FALSE,DATE(YEAR($AD902),MONTH($AD902),1),DATE(YEAR($AE902),MONTH($AE902),28)),0)</f>
      </c>
      <c r="AK902" s="18">
        <f>IFERROR(_xlfn.BETA.DIST(DATE(YEAR(AK$2),MONTH(AK$2),15),$AD$2,$AE$2,FALSE,DATE(YEAR($AD902),MONTH($AD902),1),DATE(YEAR($AE902),MONTH($AE902),28)),0)</f>
      </c>
      <c r="AL902" s="18">
        <f>IFERROR(_xlfn.BETA.DIST(DATE(YEAR(AL$2),MONTH(AL$2),15),$AD$2,$AE$2,FALSE,DATE(YEAR($AD902),MONTH($AD902),1),DATE(YEAR($AE902),MONTH($AE902),28)),0)</f>
      </c>
      <c r="AM902" s="18">
        <f>IFERROR(_xlfn.BETA.DIST(DATE(YEAR(AM$2),MONTH(AM$2),15),$AD$2,$AE$2,FALSE,DATE(YEAR($AD902),MONTH($AD902),1),DATE(YEAR($AE902),MONTH($AE902),28)),0)</f>
      </c>
      <c r="AN902" s="18">
        <f>IFERROR(_xlfn.BETA.DIST(DATE(YEAR(AN$2),MONTH(AN$2),15),$AD$2,$AE$2,FALSE,DATE(YEAR($AD902),MONTH($AD902),1),DATE(YEAR($AE902),MONTH($AE902),28)),0)</f>
      </c>
      <c r="AO902" s="18">
        <f>IFERROR(_xlfn.BETA.DIST(DATE(YEAR(AO$2),MONTH(AO$2),15),$AD$2,$AE$2,FALSE,DATE(YEAR($AD902),MONTH($AD902),1),DATE(YEAR($AE902),MONTH($AE902),28)),0)</f>
      </c>
      <c r="AP902" s="18">
        <f>IFERROR(_xlfn.BETA.DIST(DATE(YEAR(AP$2),MONTH(AP$2),15),$AD$2,$AE$2,FALSE,DATE(YEAR($AD902),MONTH($AD902),1),DATE(YEAR($AE902),MONTH($AE902),28)),0)</f>
      </c>
      <c r="AQ902" s="18">
        <f>IFERROR(_xlfn.BETA.DIST(DATE(YEAR(AQ$2),MONTH(AQ$2),15),$AD$2,$AE$2,FALSE,DATE(YEAR($AD902),MONTH($AD902),1),DATE(YEAR($AE902),MONTH($AE902),28)),0)</f>
      </c>
      <c r="AR902" s="18">
        <f>IFERROR(_xlfn.BETA.DIST(DATE(YEAR(AR$2),MONTH(AR$2),15),$AD$2,$AE$2,FALSE,DATE(YEAR($AD902),MONTH($AD902),1),DATE(YEAR($AE902),MONTH($AE902),28)),0)</f>
      </c>
      <c r="AS902" s="18">
        <f>IFERROR(_xlfn.BETA.DIST(DATE(YEAR(AS$2),MONTH(AS$2),15),$AD$2,$AE$2,FALSE,DATE(YEAR($AD902),MONTH($AD902),1),DATE(YEAR($AE902),MONTH($AE902),28)),0)</f>
      </c>
      <c r="AT902" s="18">
        <f>IFERROR(_xlfn.BETA.DIST(DATE(YEAR(AT$2),MONTH(AT$2),15),$AD$2,$AE$2,FALSE,DATE(YEAR($AD902),MONTH($AD902),1),DATE(YEAR($AE902),MONTH($AE902),28)),0)</f>
      </c>
      <c r="AU902" s="18">
        <f>IFERROR(_xlfn.BETA.DIST(DATE(YEAR(AU$2),MONTH(AU$2),15),$AD$2,$AE$2,FALSE,DATE(YEAR($AD902),MONTH($AD902),1),DATE(YEAR($AE902),MONTH($AE902),28)),0)</f>
      </c>
      <c r="AV902" s="18">
        <f>SUM(AG902:AU902)</f>
      </c>
      <c r="AW902" s="18">
        <f>IF(J902&lt;&gt;0,J902,IF($AV902=0,0,AG902/$AV902*$Z902))</f>
      </c>
      <c r="AX902" s="18">
        <f>IF(K902&lt;&gt;0,K902,IF($AV902=0,0,AH902/$AV902*$Z902))</f>
      </c>
      <c r="AY902" s="18">
        <f>IF(L902&lt;&gt;0,L902,IF($AV902=0,0,AI902/$AV902*$Z902))</f>
      </c>
      <c r="AZ902" s="18">
        <f>IF(M902&lt;&gt;0,M902,IF($AV902=0,0,AJ902/$AV902*$Z902))</f>
      </c>
      <c r="BA902" s="18">
        <f>IF(N902&lt;&gt;0,N902,IF($AV902=0,0,AK902/$AV902*$Z902))</f>
      </c>
      <c r="BB902" s="18">
        <f>IF(O902&lt;&gt;0,O902,IF($AV902=0,0,AL902/$AV902*$Z902))</f>
      </c>
      <c r="BC902" s="18">
        <f>IF(P902&lt;&gt;0,P902,IF($AV902=0,0,AM902/$AV902*$Z902))</f>
      </c>
      <c r="BD902" s="18">
        <f>IF(Q902&lt;&gt;0,Q902,IF($AV902=0,0,AN902/$AV902*$Z902))</f>
      </c>
      <c r="BE902" s="18">
        <f>IF(R902&lt;&gt;0,R902,IF($AV902=0,0,AO902/$AV902*$Z902))</f>
      </c>
      <c r="BF902" s="18">
        <f>IF(S902&lt;&gt;0,S902,IF($AV902=0,0,AP902/$AV902*$Z902))</f>
      </c>
      <c r="BG902" s="18">
        <f>IF(T902&lt;&gt;0,T902,IF($AV902=0,0,AQ902/$AV902*$Z902))</f>
      </c>
      <c r="BH902" s="18">
        <f>IF(U902&lt;&gt;0,U902,IF($AV902=0,0,AR902/$AV902*$Z902))</f>
      </c>
      <c r="BI902" s="18">
        <f>IF(V902&lt;&gt;0,V902,IF($AV902=0,0,AS902/$AV902*$Z902))</f>
      </c>
      <c r="BJ902" s="18">
        <f>IF(W902&lt;&gt;0,W902,IF($AV902=0,0,AT902/$AV902*$Z902))</f>
      </c>
      <c r="BK902" s="18">
        <f>IF(X902&lt;&gt;0,X902,IF($AV902=0,0,AU902/$AV902*$Z902))</f>
      </c>
      <c r="BL902" s="18">
        <f>SUM(AW902:BK902)</f>
      </c>
      <c r="BM902" s="18">
        <f>I902-BL902</f>
      </c>
    </row>
    <row r="903" outlineLevel="3">
      <c r="A903" s="17" t="str">
        <v>16.17</v>
      </c>
      <c r="B903" s="17" t="str">
        <v/>
      </c>
      <c r="C903" s="17" t="str">
        <v/>
      </c>
      <c r="D903" s="17" t="str">
        <v/>
      </c>
      <c r="E903" s="17" t="str">
        <v>16.17</v>
      </c>
      <c r="F903" s="17" t="str">
        <v>Primary current injection test sets (0-3000A) with its accessories (cables, clamps and meters)</v>
      </c>
      <c r="G903" s="17">
        <v>12000.06</v>
      </c>
      <c r="H903" s="17" t="str">
        <v/>
      </c>
      <c r="I903" s="17" t="str">
        <v/>
      </c>
      <c r="J903" s="17" t="str">
        <v/>
      </c>
      <c r="K903" s="17" t="str">
        <v/>
      </c>
      <c r="L903" s="17" t="str">
        <v/>
      </c>
      <c r="M903" s="17" t="str">
        <v/>
      </c>
      <c r="N903" s="17" t="str">
        <v/>
      </c>
      <c r="O903" s="17" t="str">
        <v/>
      </c>
      <c r="P903" s="17" t="str">
        <v/>
      </c>
      <c r="Q903" s="17" t="str">
        <v/>
      </c>
      <c r="R903" s="17" t="str">
        <v/>
      </c>
      <c r="S903" s="17" t="str">
        <v/>
      </c>
      <c r="T903" s="17" t="str">
        <v/>
      </c>
      <c r="U903" s="17" t="str">
        <v/>
      </c>
      <c r="V903" s="17" t="str">
        <v/>
      </c>
      <c r="W903" s="17" t="str">
        <v/>
      </c>
      <c r="X903" s="17" t="str">
        <v/>
      </c>
      <c r="Y903" s="17" t="str">
        <v/>
      </c>
      <c r="Z903" s="17" t="str">
        <v/>
      </c>
      <c r="AA903" s="17" t="str">
        <v/>
      </c>
      <c r="AB903" s="17" t="str">
        <v/>
      </c>
      <c r="AC903" s="17" t="str">
        <v/>
      </c>
      <c r="AD903" s="17" t="str">
        <v/>
      </c>
      <c r="AE903" s="17" t="str">
        <v/>
      </c>
      <c r="AF903" s="5" t="str">
        <v/>
      </c>
      <c r="AG903" s="18">
        <f>IFERROR(_xlfn.BETA.DIST(DATE(YEAR(AG$2),MONTH(AG$2),15),$AD$2,$AE$2,FALSE,DATE(YEAR($AD903),MONTH($AD903),1),DATE(YEAR($AE903),MONTH($AE903),28)),0)</f>
      </c>
      <c r="AH903" s="18">
        <f>IFERROR(_xlfn.BETA.DIST(DATE(YEAR(AH$2),MONTH(AH$2),15),$AD$2,$AE$2,FALSE,DATE(YEAR($AD903),MONTH($AD903),1),DATE(YEAR($AE903),MONTH($AE903),28)),0)</f>
      </c>
      <c r="AI903" s="18">
        <f>IFERROR(_xlfn.BETA.DIST(DATE(YEAR(AI$2),MONTH(AI$2),15),$AD$2,$AE$2,FALSE,DATE(YEAR($AD903),MONTH($AD903),1),DATE(YEAR($AE903),MONTH($AE903),28)),0)</f>
      </c>
      <c r="AJ903" s="18">
        <f>IFERROR(_xlfn.BETA.DIST(DATE(YEAR(AJ$2),MONTH(AJ$2),15),$AD$2,$AE$2,FALSE,DATE(YEAR($AD903),MONTH($AD903),1),DATE(YEAR($AE903),MONTH($AE903),28)),0)</f>
      </c>
      <c r="AK903" s="18">
        <f>IFERROR(_xlfn.BETA.DIST(DATE(YEAR(AK$2),MONTH(AK$2),15),$AD$2,$AE$2,FALSE,DATE(YEAR($AD903),MONTH($AD903),1),DATE(YEAR($AE903),MONTH($AE903),28)),0)</f>
      </c>
      <c r="AL903" s="18">
        <f>IFERROR(_xlfn.BETA.DIST(DATE(YEAR(AL$2),MONTH(AL$2),15),$AD$2,$AE$2,FALSE,DATE(YEAR($AD903),MONTH($AD903),1),DATE(YEAR($AE903),MONTH($AE903),28)),0)</f>
      </c>
      <c r="AM903" s="18">
        <f>IFERROR(_xlfn.BETA.DIST(DATE(YEAR(AM$2),MONTH(AM$2),15),$AD$2,$AE$2,FALSE,DATE(YEAR($AD903),MONTH($AD903),1),DATE(YEAR($AE903),MONTH($AE903),28)),0)</f>
      </c>
      <c r="AN903" s="18">
        <f>IFERROR(_xlfn.BETA.DIST(DATE(YEAR(AN$2),MONTH(AN$2),15),$AD$2,$AE$2,FALSE,DATE(YEAR($AD903),MONTH($AD903),1),DATE(YEAR($AE903),MONTH($AE903),28)),0)</f>
      </c>
      <c r="AO903" s="18">
        <f>IFERROR(_xlfn.BETA.DIST(DATE(YEAR(AO$2),MONTH(AO$2),15),$AD$2,$AE$2,FALSE,DATE(YEAR($AD903),MONTH($AD903),1),DATE(YEAR($AE903),MONTH($AE903),28)),0)</f>
      </c>
      <c r="AP903" s="18">
        <f>IFERROR(_xlfn.BETA.DIST(DATE(YEAR(AP$2),MONTH(AP$2),15),$AD$2,$AE$2,FALSE,DATE(YEAR($AD903),MONTH($AD903),1),DATE(YEAR($AE903),MONTH($AE903),28)),0)</f>
      </c>
      <c r="AQ903" s="18">
        <f>IFERROR(_xlfn.BETA.DIST(DATE(YEAR(AQ$2),MONTH(AQ$2),15),$AD$2,$AE$2,FALSE,DATE(YEAR($AD903),MONTH($AD903),1),DATE(YEAR($AE903),MONTH($AE903),28)),0)</f>
      </c>
      <c r="AR903" s="18">
        <f>IFERROR(_xlfn.BETA.DIST(DATE(YEAR(AR$2),MONTH(AR$2),15),$AD$2,$AE$2,FALSE,DATE(YEAR($AD903),MONTH($AD903),1),DATE(YEAR($AE903),MONTH($AE903),28)),0)</f>
      </c>
      <c r="AS903" s="18">
        <f>IFERROR(_xlfn.BETA.DIST(DATE(YEAR(AS$2),MONTH(AS$2),15),$AD$2,$AE$2,FALSE,DATE(YEAR($AD903),MONTH($AD903),1),DATE(YEAR($AE903),MONTH($AE903),28)),0)</f>
      </c>
      <c r="AT903" s="18">
        <f>IFERROR(_xlfn.BETA.DIST(DATE(YEAR(AT$2),MONTH(AT$2),15),$AD$2,$AE$2,FALSE,DATE(YEAR($AD903),MONTH($AD903),1),DATE(YEAR($AE903),MONTH($AE903),28)),0)</f>
      </c>
      <c r="AU903" s="18">
        <f>IFERROR(_xlfn.BETA.DIST(DATE(YEAR(AU$2),MONTH(AU$2),15),$AD$2,$AE$2,FALSE,DATE(YEAR($AD903),MONTH($AD903),1),DATE(YEAR($AE903),MONTH($AE903),28)),0)</f>
      </c>
      <c r="AV903" s="18">
        <f>SUM(AG903:AU903)</f>
      </c>
      <c r="AW903" s="18">
        <f>IF(J903&lt;&gt;0,J903,IF($AV903=0,0,AG903/$AV903*$Z903))</f>
      </c>
      <c r="AX903" s="18">
        <f>IF(K903&lt;&gt;0,K903,IF($AV903=0,0,AH903/$AV903*$Z903))</f>
      </c>
      <c r="AY903" s="18">
        <f>IF(L903&lt;&gt;0,L903,IF($AV903=0,0,AI903/$AV903*$Z903))</f>
      </c>
      <c r="AZ903" s="18">
        <f>IF(M903&lt;&gt;0,M903,IF($AV903=0,0,AJ903/$AV903*$Z903))</f>
      </c>
      <c r="BA903" s="18">
        <f>IF(N903&lt;&gt;0,N903,IF($AV903=0,0,AK903/$AV903*$Z903))</f>
      </c>
      <c r="BB903" s="18">
        <f>IF(O903&lt;&gt;0,O903,IF($AV903=0,0,AL903/$AV903*$Z903))</f>
      </c>
      <c r="BC903" s="18">
        <f>IF(P903&lt;&gt;0,P903,IF($AV903=0,0,AM903/$AV903*$Z903))</f>
      </c>
      <c r="BD903" s="18">
        <f>IF(Q903&lt;&gt;0,Q903,IF($AV903=0,0,AN903/$AV903*$Z903))</f>
      </c>
      <c r="BE903" s="18">
        <f>IF(R903&lt;&gt;0,R903,IF($AV903=0,0,AO903/$AV903*$Z903))</f>
      </c>
      <c r="BF903" s="18">
        <f>IF(S903&lt;&gt;0,S903,IF($AV903=0,0,AP903/$AV903*$Z903))</f>
      </c>
      <c r="BG903" s="18">
        <f>IF(T903&lt;&gt;0,T903,IF($AV903=0,0,AQ903/$AV903*$Z903))</f>
      </c>
      <c r="BH903" s="18">
        <f>IF(U903&lt;&gt;0,U903,IF($AV903=0,0,AR903/$AV903*$Z903))</f>
      </c>
      <c r="BI903" s="18">
        <f>IF(V903&lt;&gt;0,V903,IF($AV903=0,0,AS903/$AV903*$Z903))</f>
      </c>
      <c r="BJ903" s="18">
        <f>IF(W903&lt;&gt;0,W903,IF($AV903=0,0,AT903/$AV903*$Z903))</f>
      </c>
      <c r="BK903" s="18">
        <f>IF(X903&lt;&gt;0,X903,IF($AV903=0,0,AU903/$AV903*$Z903))</f>
      </c>
      <c r="BL903" s="18">
        <f>SUM(AW903:BK903)</f>
      </c>
      <c r="BM903" s="17" t="str">
        <v/>
      </c>
    </row>
    <row r="904" outlineLevel="4">
      <c r="A904" s="5" t="str">
        <v>16.17</v>
      </c>
      <c r="B904" s="5" t="str">
        <v/>
      </c>
      <c r="C904" s="5" t="str">
        <v>BSKDGNGENGR05</v>
      </c>
      <c r="D904" s="5" t="str">
        <v>BSKDGNGENGR05</v>
      </c>
      <c r="E904" s="19">
        <f>IFERROR(_xlfn.XLOOKUP(F904,Assumptions!B:B,Assumptions!C:C),0)</f>
      </c>
      <c r="F904" s="5" t="str">
        <v>Advanced Payment</v>
      </c>
      <c r="G904" s="5" t="str">
        <v/>
      </c>
      <c r="H904" s="18">
        <f>G903*E904</f>
      </c>
      <c r="I904" s="18">
        <f>H904*(1-0)</f>
      </c>
      <c r="J904" s="18">
        <v>0</v>
      </c>
      <c r="K904" s="18">
        <v>0</v>
      </c>
      <c r="L904" s="18">
        <v>0</v>
      </c>
      <c r="M904" s="18">
        <v>0</v>
      </c>
      <c r="N904" s="18">
        <v>0</v>
      </c>
      <c r="O904" s="18">
        <v>0</v>
      </c>
      <c r="P904" s="18">
        <v>0</v>
      </c>
      <c r="Q904" s="18">
        <v>0</v>
      </c>
      <c r="R904" s="18">
        <v>0</v>
      </c>
      <c r="S904" s="18">
        <v>0</v>
      </c>
      <c r="T904" s="18">
        <v>0</v>
      </c>
      <c r="U904" s="18">
        <v>0</v>
      </c>
      <c r="V904" s="18">
        <v>0</v>
      </c>
      <c r="W904" s="18">
        <v>0</v>
      </c>
      <c r="X904" s="18">
        <v>0</v>
      </c>
      <c r="Y904" s="18">
        <f>SUM(J904:X904)</f>
      </c>
      <c r="Z904" s="18">
        <f>I904-Y904</f>
      </c>
      <c r="AA904" s="20">
        <v>46026</v>
      </c>
      <c r="AB904" s="20">
        <v>46026</v>
      </c>
      <c r="AC904" s="18">
        <f>IFERROR(_xlfn.XLOOKUP(F904,Assumptions!B:B,Assumptions!D:D),0)</f>
      </c>
      <c r="AD904" s="20">
        <f>AA904+AC904</f>
      </c>
      <c r="AE904" s="20">
        <f>AC904+AB904</f>
      </c>
      <c r="AF904" s="5" t="str">
        <v/>
      </c>
      <c r="AG904" s="18">
        <f>IFERROR(_xlfn.BETA.DIST(DATE(YEAR(AG$2),MONTH(AG$2),15),$AD$2,$AE$2,FALSE,DATE(YEAR($AD904),MONTH($AD904),1),DATE(YEAR($AE904),MONTH($AE904),28)),0)</f>
      </c>
      <c r="AH904" s="18">
        <f>IFERROR(_xlfn.BETA.DIST(DATE(YEAR(AH$2),MONTH(AH$2),15),$AD$2,$AE$2,FALSE,DATE(YEAR($AD904),MONTH($AD904),1),DATE(YEAR($AE904),MONTH($AE904),28)),0)</f>
      </c>
      <c r="AI904" s="18">
        <f>IFERROR(_xlfn.BETA.DIST(DATE(YEAR(AI$2),MONTH(AI$2),15),$AD$2,$AE$2,FALSE,DATE(YEAR($AD904),MONTH($AD904),1),DATE(YEAR($AE904),MONTH($AE904),28)),0)</f>
      </c>
      <c r="AJ904" s="18">
        <f>IFERROR(_xlfn.BETA.DIST(DATE(YEAR(AJ$2),MONTH(AJ$2),15),$AD$2,$AE$2,FALSE,DATE(YEAR($AD904),MONTH($AD904),1),DATE(YEAR($AE904),MONTH($AE904),28)),0)</f>
      </c>
      <c r="AK904" s="18">
        <f>IFERROR(_xlfn.BETA.DIST(DATE(YEAR(AK$2),MONTH(AK$2),15),$AD$2,$AE$2,FALSE,DATE(YEAR($AD904),MONTH($AD904),1),DATE(YEAR($AE904),MONTH($AE904),28)),0)</f>
      </c>
      <c r="AL904" s="18">
        <f>IFERROR(_xlfn.BETA.DIST(DATE(YEAR(AL$2),MONTH(AL$2),15),$AD$2,$AE$2,FALSE,DATE(YEAR($AD904),MONTH($AD904),1),DATE(YEAR($AE904),MONTH($AE904),28)),0)</f>
      </c>
      <c r="AM904" s="18">
        <f>IFERROR(_xlfn.BETA.DIST(DATE(YEAR(AM$2),MONTH(AM$2),15),$AD$2,$AE$2,FALSE,DATE(YEAR($AD904),MONTH($AD904),1),DATE(YEAR($AE904),MONTH($AE904),28)),0)</f>
      </c>
      <c r="AN904" s="18">
        <f>IFERROR(_xlfn.BETA.DIST(DATE(YEAR(AN$2),MONTH(AN$2),15),$AD$2,$AE$2,FALSE,DATE(YEAR($AD904),MONTH($AD904),1),DATE(YEAR($AE904),MONTH($AE904),28)),0)</f>
      </c>
      <c r="AO904" s="18">
        <f>IFERROR(_xlfn.BETA.DIST(DATE(YEAR(AO$2),MONTH(AO$2),15),$AD$2,$AE$2,FALSE,DATE(YEAR($AD904),MONTH($AD904),1),DATE(YEAR($AE904),MONTH($AE904),28)),0)</f>
      </c>
      <c r="AP904" s="18">
        <f>IFERROR(_xlfn.BETA.DIST(DATE(YEAR(AP$2),MONTH(AP$2),15),$AD$2,$AE$2,FALSE,DATE(YEAR($AD904),MONTH($AD904),1),DATE(YEAR($AE904),MONTH($AE904),28)),0)</f>
      </c>
      <c r="AQ904" s="18">
        <f>IFERROR(_xlfn.BETA.DIST(DATE(YEAR(AQ$2),MONTH(AQ$2),15),$AD$2,$AE$2,FALSE,DATE(YEAR($AD904),MONTH($AD904),1),DATE(YEAR($AE904),MONTH($AE904),28)),0)</f>
      </c>
      <c r="AR904" s="18">
        <f>IFERROR(_xlfn.BETA.DIST(DATE(YEAR(AR$2),MONTH(AR$2),15),$AD$2,$AE$2,FALSE,DATE(YEAR($AD904),MONTH($AD904),1),DATE(YEAR($AE904),MONTH($AE904),28)),0)</f>
      </c>
      <c r="AS904" s="18">
        <f>IFERROR(_xlfn.BETA.DIST(DATE(YEAR(AS$2),MONTH(AS$2),15),$AD$2,$AE$2,FALSE,DATE(YEAR($AD904),MONTH($AD904),1),DATE(YEAR($AE904),MONTH($AE904),28)),0)</f>
      </c>
      <c r="AT904" s="18">
        <f>IFERROR(_xlfn.BETA.DIST(DATE(YEAR(AT$2),MONTH(AT$2),15),$AD$2,$AE$2,FALSE,DATE(YEAR($AD904),MONTH($AD904),1),DATE(YEAR($AE904),MONTH($AE904),28)),0)</f>
      </c>
      <c r="AU904" s="18">
        <f>IFERROR(_xlfn.BETA.DIST(DATE(YEAR(AU$2),MONTH(AU$2),15),$AD$2,$AE$2,FALSE,DATE(YEAR($AD904),MONTH($AD904),1),DATE(YEAR($AE904),MONTH($AE904),28)),0)</f>
      </c>
      <c r="AV904" s="18">
        <f>SUM(AG904:AU904)</f>
      </c>
      <c r="AW904" s="18">
        <f>IF(J904&lt;&gt;0,J904,IF($AV904=0,0,AG904/$AV904*$Z904))</f>
      </c>
      <c r="AX904" s="18">
        <f>IF(K904&lt;&gt;0,K904,IF($AV904=0,0,AH904/$AV904*$Z904))</f>
      </c>
      <c r="AY904" s="18">
        <f>IF(L904&lt;&gt;0,L904,IF($AV904=0,0,AI904/$AV904*$Z904))</f>
      </c>
      <c r="AZ904" s="18">
        <f>IF(M904&lt;&gt;0,M904,IF($AV904=0,0,AJ904/$AV904*$Z904))</f>
      </c>
      <c r="BA904" s="18">
        <f>IF(N904&lt;&gt;0,N904,IF($AV904=0,0,AK904/$AV904*$Z904))</f>
      </c>
      <c r="BB904" s="18">
        <f>IF(O904&lt;&gt;0,O904,IF($AV904=0,0,AL904/$AV904*$Z904))</f>
      </c>
      <c r="BC904" s="18">
        <f>IF(P904&lt;&gt;0,P904,IF($AV904=0,0,AM904/$AV904*$Z904))</f>
      </c>
      <c r="BD904" s="18">
        <f>IF(Q904&lt;&gt;0,Q904,IF($AV904=0,0,AN904/$AV904*$Z904))</f>
      </c>
      <c r="BE904" s="18">
        <f>IF(R904&lt;&gt;0,R904,IF($AV904=0,0,AO904/$AV904*$Z904))</f>
      </c>
      <c r="BF904" s="18">
        <f>IF(S904&lt;&gt;0,S904,IF($AV904=0,0,AP904/$AV904*$Z904))</f>
      </c>
      <c r="BG904" s="18">
        <f>IF(T904&lt;&gt;0,T904,IF($AV904=0,0,AQ904/$AV904*$Z904))</f>
      </c>
      <c r="BH904" s="18">
        <f>IF(U904&lt;&gt;0,U904,IF($AV904=0,0,AR904/$AV904*$Z904))</f>
      </c>
      <c r="BI904" s="18">
        <f>IF(V904&lt;&gt;0,V904,IF($AV904=0,0,AS904/$AV904*$Z904))</f>
      </c>
      <c r="BJ904" s="18">
        <f>IF(W904&lt;&gt;0,W904,IF($AV904=0,0,AT904/$AV904*$Z904))</f>
      </c>
      <c r="BK904" s="18">
        <f>IF(X904&lt;&gt;0,X904,IF($AV904=0,0,AU904/$AV904*$Z904))</f>
      </c>
      <c r="BL904" s="18">
        <f>SUM(AW904:BK904)</f>
      </c>
      <c r="BM904" s="18">
        <f>I904-BL904</f>
      </c>
    </row>
    <row r="905" outlineLevel="4">
      <c r="A905" s="5" t="str">
        <v>16.17</v>
      </c>
      <c r="B905" s="5" t="str">
        <v/>
      </c>
      <c r="C905" s="5" t="str">
        <v>BSPRELGENLV07</v>
      </c>
      <c r="D905" s="5" t="str">
        <v>BSPRELGENLV07</v>
      </c>
      <c r="E905" s="19">
        <f>IFERROR(_xlfn.XLOOKUP(F905,Assumptions!B:B,Assumptions!C:C),0)</f>
      </c>
      <c r="F905" s="5" t="str">
        <v>Site Delivery USD</v>
      </c>
      <c r="G905" s="5" t="str">
        <v/>
      </c>
      <c r="H905" s="18">
        <f>G903*E905</f>
      </c>
      <c r="I905" s="18">
        <f>H905*(1-0)</f>
      </c>
      <c r="J905" s="18">
        <v>0</v>
      </c>
      <c r="K905" s="18">
        <v>0</v>
      </c>
      <c r="L905" s="18">
        <v>0</v>
      </c>
      <c r="M905" s="18">
        <v>0</v>
      </c>
      <c r="N905" s="18">
        <v>0</v>
      </c>
      <c r="O905" s="18">
        <v>0</v>
      </c>
      <c r="P905" s="18">
        <v>0</v>
      </c>
      <c r="Q905" s="18">
        <v>0</v>
      </c>
      <c r="R905" s="18">
        <v>0</v>
      </c>
      <c r="S905" s="18">
        <v>0</v>
      </c>
      <c r="T905" s="18">
        <v>0</v>
      </c>
      <c r="U905" s="18">
        <v>0</v>
      </c>
      <c r="V905" s="18">
        <v>0</v>
      </c>
      <c r="W905" s="18">
        <v>0</v>
      </c>
      <c r="X905" s="18">
        <v>0</v>
      </c>
      <c r="Y905" s="18">
        <f>SUM(J905:X905)</f>
      </c>
      <c r="Z905" s="18">
        <f>I905-Y905</f>
      </c>
      <c r="AA905" s="20">
        <v>46206</v>
      </c>
      <c r="AB905" s="20">
        <v>46206</v>
      </c>
      <c r="AC905" s="18">
        <f>IFERROR(_xlfn.XLOOKUP(F905,Assumptions!B:B,Assumptions!D:D),0)</f>
      </c>
      <c r="AD905" s="20">
        <f>AA905+AC905</f>
      </c>
      <c r="AE905" s="20">
        <f>AC905+AB905</f>
      </c>
      <c r="AF905" s="5" t="str">
        <v/>
      </c>
      <c r="AG905" s="18">
        <f>IFERROR(_xlfn.BETA.DIST(DATE(YEAR(AG$2),MONTH(AG$2),15),$AD$2,$AE$2,FALSE,DATE(YEAR($AD905),MONTH($AD905),1),DATE(YEAR($AE905),MONTH($AE905),28)),0)</f>
      </c>
      <c r="AH905" s="18">
        <f>IFERROR(_xlfn.BETA.DIST(DATE(YEAR(AH$2),MONTH(AH$2),15),$AD$2,$AE$2,FALSE,DATE(YEAR($AD905),MONTH($AD905),1),DATE(YEAR($AE905),MONTH($AE905),28)),0)</f>
      </c>
      <c r="AI905" s="18">
        <f>IFERROR(_xlfn.BETA.DIST(DATE(YEAR(AI$2),MONTH(AI$2),15),$AD$2,$AE$2,FALSE,DATE(YEAR($AD905),MONTH($AD905),1),DATE(YEAR($AE905),MONTH($AE905),28)),0)</f>
      </c>
      <c r="AJ905" s="18">
        <f>IFERROR(_xlfn.BETA.DIST(DATE(YEAR(AJ$2),MONTH(AJ$2),15),$AD$2,$AE$2,FALSE,DATE(YEAR($AD905),MONTH($AD905),1),DATE(YEAR($AE905),MONTH($AE905),28)),0)</f>
      </c>
      <c r="AK905" s="18">
        <f>IFERROR(_xlfn.BETA.DIST(DATE(YEAR(AK$2),MONTH(AK$2),15),$AD$2,$AE$2,FALSE,DATE(YEAR($AD905),MONTH($AD905),1),DATE(YEAR($AE905),MONTH($AE905),28)),0)</f>
      </c>
      <c r="AL905" s="18">
        <f>IFERROR(_xlfn.BETA.DIST(DATE(YEAR(AL$2),MONTH(AL$2),15),$AD$2,$AE$2,FALSE,DATE(YEAR($AD905),MONTH($AD905),1),DATE(YEAR($AE905),MONTH($AE905),28)),0)</f>
      </c>
      <c r="AM905" s="18">
        <f>IFERROR(_xlfn.BETA.DIST(DATE(YEAR(AM$2),MONTH(AM$2),15),$AD$2,$AE$2,FALSE,DATE(YEAR($AD905),MONTH($AD905),1),DATE(YEAR($AE905),MONTH($AE905),28)),0)</f>
      </c>
      <c r="AN905" s="18">
        <f>IFERROR(_xlfn.BETA.DIST(DATE(YEAR(AN$2),MONTH(AN$2),15),$AD$2,$AE$2,FALSE,DATE(YEAR($AD905),MONTH($AD905),1),DATE(YEAR($AE905),MONTH($AE905),28)),0)</f>
      </c>
      <c r="AO905" s="18">
        <f>IFERROR(_xlfn.BETA.DIST(DATE(YEAR(AO$2),MONTH(AO$2),15),$AD$2,$AE$2,FALSE,DATE(YEAR($AD905),MONTH($AD905),1),DATE(YEAR($AE905),MONTH($AE905),28)),0)</f>
      </c>
      <c r="AP905" s="18">
        <f>IFERROR(_xlfn.BETA.DIST(DATE(YEAR(AP$2),MONTH(AP$2),15),$AD$2,$AE$2,FALSE,DATE(YEAR($AD905),MONTH($AD905),1),DATE(YEAR($AE905),MONTH($AE905),28)),0)</f>
      </c>
      <c r="AQ905" s="18">
        <f>IFERROR(_xlfn.BETA.DIST(DATE(YEAR(AQ$2),MONTH(AQ$2),15),$AD$2,$AE$2,FALSE,DATE(YEAR($AD905),MONTH($AD905),1),DATE(YEAR($AE905),MONTH($AE905),28)),0)</f>
      </c>
      <c r="AR905" s="18">
        <f>IFERROR(_xlfn.BETA.DIST(DATE(YEAR(AR$2),MONTH(AR$2),15),$AD$2,$AE$2,FALSE,DATE(YEAR($AD905),MONTH($AD905),1),DATE(YEAR($AE905),MONTH($AE905),28)),0)</f>
      </c>
      <c r="AS905" s="18">
        <f>IFERROR(_xlfn.BETA.DIST(DATE(YEAR(AS$2),MONTH(AS$2),15),$AD$2,$AE$2,FALSE,DATE(YEAR($AD905),MONTH($AD905),1),DATE(YEAR($AE905),MONTH($AE905),28)),0)</f>
      </c>
      <c r="AT905" s="18">
        <f>IFERROR(_xlfn.BETA.DIST(DATE(YEAR(AT$2),MONTH(AT$2),15),$AD$2,$AE$2,FALSE,DATE(YEAR($AD905),MONTH($AD905),1),DATE(YEAR($AE905),MONTH($AE905),28)),0)</f>
      </c>
      <c r="AU905" s="18">
        <f>IFERROR(_xlfn.BETA.DIST(DATE(YEAR(AU$2),MONTH(AU$2),15),$AD$2,$AE$2,FALSE,DATE(YEAR($AD905),MONTH($AD905),1),DATE(YEAR($AE905),MONTH($AE905),28)),0)</f>
      </c>
      <c r="AV905" s="18">
        <f>SUM(AG905:AU905)</f>
      </c>
      <c r="AW905" s="18">
        <f>IF(J905&lt;&gt;0,J905,IF($AV905=0,0,AG905/$AV905*$Z905))</f>
      </c>
      <c r="AX905" s="18">
        <f>IF(K905&lt;&gt;0,K905,IF($AV905=0,0,AH905/$AV905*$Z905))</f>
      </c>
      <c r="AY905" s="18">
        <f>IF(L905&lt;&gt;0,L905,IF($AV905=0,0,AI905/$AV905*$Z905))</f>
      </c>
      <c r="AZ905" s="18">
        <f>IF(M905&lt;&gt;0,M905,IF($AV905=0,0,AJ905/$AV905*$Z905))</f>
      </c>
      <c r="BA905" s="18">
        <f>IF(N905&lt;&gt;0,N905,IF($AV905=0,0,AK905/$AV905*$Z905))</f>
      </c>
      <c r="BB905" s="18">
        <f>IF(O905&lt;&gt;0,O905,IF($AV905=0,0,AL905/$AV905*$Z905))</f>
      </c>
      <c r="BC905" s="18">
        <f>IF(P905&lt;&gt;0,P905,IF($AV905=0,0,AM905/$AV905*$Z905))</f>
      </c>
      <c r="BD905" s="18">
        <f>IF(Q905&lt;&gt;0,Q905,IF($AV905=0,0,AN905/$AV905*$Z905))</f>
      </c>
      <c r="BE905" s="18">
        <f>IF(R905&lt;&gt;0,R905,IF($AV905=0,0,AO905/$AV905*$Z905))</f>
      </c>
      <c r="BF905" s="18">
        <f>IF(S905&lt;&gt;0,S905,IF($AV905=0,0,AP905/$AV905*$Z905))</f>
      </c>
      <c r="BG905" s="18">
        <f>IF(T905&lt;&gt;0,T905,IF($AV905=0,0,AQ905/$AV905*$Z905))</f>
      </c>
      <c r="BH905" s="18">
        <f>IF(U905&lt;&gt;0,U905,IF($AV905=0,0,AR905/$AV905*$Z905))</f>
      </c>
      <c r="BI905" s="18">
        <f>IF(V905&lt;&gt;0,V905,IF($AV905=0,0,AS905/$AV905*$Z905))</f>
      </c>
      <c r="BJ905" s="18">
        <f>IF(W905&lt;&gt;0,W905,IF($AV905=0,0,AT905/$AV905*$Z905))</f>
      </c>
      <c r="BK905" s="18">
        <f>IF(X905&lt;&gt;0,X905,IF($AV905=0,0,AU905/$AV905*$Z905))</f>
      </c>
      <c r="BL905" s="18">
        <f>SUM(AW905:BK905)</f>
      </c>
      <c r="BM905" s="18">
        <f>I905-BL905</f>
      </c>
    </row>
    <row r="906" outlineLevel="4">
      <c r="A906" s="5" t="str">
        <v>16.17</v>
      </c>
      <c r="B906" s="5" t="str">
        <v/>
      </c>
      <c r="C906" s="5" t="str">
        <v>BSKDGNGENGR07</v>
      </c>
      <c r="D906" s="5" t="str">
        <v>BSKDGNGENGR07</v>
      </c>
      <c r="E906" s="19">
        <f>IFERROR(_xlfn.XLOOKUP(F906,Assumptions!B:B,Assumptions!C:C),0)</f>
      </c>
      <c r="F906" s="5" t="str">
        <v>Retention</v>
      </c>
      <c r="G906" s="5" t="str">
        <v/>
      </c>
      <c r="H906" s="18">
        <f>G903*E906</f>
      </c>
      <c r="I906" s="18">
        <f>H906*(1-0)</f>
      </c>
      <c r="J906" s="18">
        <v>0</v>
      </c>
      <c r="K906" s="18">
        <v>0</v>
      </c>
      <c r="L906" s="18">
        <v>0</v>
      </c>
      <c r="M906" s="18">
        <v>0</v>
      </c>
      <c r="N906" s="18">
        <v>0</v>
      </c>
      <c r="O906" s="18">
        <v>0</v>
      </c>
      <c r="P906" s="18">
        <v>0</v>
      </c>
      <c r="Q906" s="18">
        <v>0</v>
      </c>
      <c r="R906" s="18">
        <v>0</v>
      </c>
      <c r="S906" s="18">
        <v>0</v>
      </c>
      <c r="T906" s="18">
        <v>0</v>
      </c>
      <c r="U906" s="18">
        <v>0</v>
      </c>
      <c r="V906" s="18">
        <v>0</v>
      </c>
      <c r="W906" s="18">
        <v>0</v>
      </c>
      <c r="X906" s="18">
        <v>0</v>
      </c>
      <c r="Y906" s="18">
        <f>SUM(J906:X906)</f>
      </c>
      <c r="Z906" s="18">
        <f>I906-Y906</f>
      </c>
      <c r="AA906" s="20">
        <v>46483</v>
      </c>
      <c r="AB906" s="20">
        <v>46483</v>
      </c>
      <c r="AC906" s="18">
        <f>IFERROR(_xlfn.XLOOKUP(F906,Assumptions!B:B,Assumptions!D:D),0)</f>
      </c>
      <c r="AD906" s="20">
        <f>AA906+AC906</f>
      </c>
      <c r="AE906" s="20">
        <f>AC906+AB906</f>
      </c>
      <c r="AF906" s="5" t="str">
        <v/>
      </c>
      <c r="AG906" s="18">
        <f>IFERROR(_xlfn.BETA.DIST(DATE(YEAR(AG$2),MONTH(AG$2),15),$AD$2,$AE$2,FALSE,DATE(YEAR($AD906),MONTH($AD906),1),DATE(YEAR($AE906),MONTH($AE906),28)),0)</f>
      </c>
      <c r="AH906" s="18">
        <f>IFERROR(_xlfn.BETA.DIST(DATE(YEAR(AH$2),MONTH(AH$2),15),$AD$2,$AE$2,FALSE,DATE(YEAR($AD906),MONTH($AD906),1),DATE(YEAR($AE906),MONTH($AE906),28)),0)</f>
      </c>
      <c r="AI906" s="18">
        <f>IFERROR(_xlfn.BETA.DIST(DATE(YEAR(AI$2),MONTH(AI$2),15),$AD$2,$AE$2,FALSE,DATE(YEAR($AD906),MONTH($AD906),1),DATE(YEAR($AE906),MONTH($AE906),28)),0)</f>
      </c>
      <c r="AJ906" s="18">
        <f>IFERROR(_xlfn.BETA.DIST(DATE(YEAR(AJ$2),MONTH(AJ$2),15),$AD$2,$AE$2,FALSE,DATE(YEAR($AD906),MONTH($AD906),1),DATE(YEAR($AE906),MONTH($AE906),28)),0)</f>
      </c>
      <c r="AK906" s="18">
        <f>IFERROR(_xlfn.BETA.DIST(DATE(YEAR(AK$2),MONTH(AK$2),15),$AD$2,$AE$2,FALSE,DATE(YEAR($AD906),MONTH($AD906),1),DATE(YEAR($AE906),MONTH($AE906),28)),0)</f>
      </c>
      <c r="AL906" s="18">
        <f>IFERROR(_xlfn.BETA.DIST(DATE(YEAR(AL$2),MONTH(AL$2),15),$AD$2,$AE$2,FALSE,DATE(YEAR($AD906),MONTH($AD906),1),DATE(YEAR($AE906),MONTH($AE906),28)),0)</f>
      </c>
      <c r="AM906" s="18">
        <f>IFERROR(_xlfn.BETA.DIST(DATE(YEAR(AM$2),MONTH(AM$2),15),$AD$2,$AE$2,FALSE,DATE(YEAR($AD906),MONTH($AD906),1),DATE(YEAR($AE906),MONTH($AE906),28)),0)</f>
      </c>
      <c r="AN906" s="18">
        <f>IFERROR(_xlfn.BETA.DIST(DATE(YEAR(AN$2),MONTH(AN$2),15),$AD$2,$AE$2,FALSE,DATE(YEAR($AD906),MONTH($AD906),1),DATE(YEAR($AE906),MONTH($AE906),28)),0)</f>
      </c>
      <c r="AO906" s="18">
        <f>IFERROR(_xlfn.BETA.DIST(DATE(YEAR(AO$2),MONTH(AO$2),15),$AD$2,$AE$2,FALSE,DATE(YEAR($AD906),MONTH($AD906),1),DATE(YEAR($AE906),MONTH($AE906),28)),0)</f>
      </c>
      <c r="AP906" s="18">
        <f>IFERROR(_xlfn.BETA.DIST(DATE(YEAR(AP$2),MONTH(AP$2),15),$AD$2,$AE$2,FALSE,DATE(YEAR($AD906),MONTH($AD906),1),DATE(YEAR($AE906),MONTH($AE906),28)),0)</f>
      </c>
      <c r="AQ906" s="18">
        <f>IFERROR(_xlfn.BETA.DIST(DATE(YEAR(AQ$2),MONTH(AQ$2),15),$AD$2,$AE$2,FALSE,DATE(YEAR($AD906),MONTH($AD906),1),DATE(YEAR($AE906),MONTH($AE906),28)),0)</f>
      </c>
      <c r="AR906" s="18">
        <f>IFERROR(_xlfn.BETA.DIST(DATE(YEAR(AR$2),MONTH(AR$2),15),$AD$2,$AE$2,FALSE,DATE(YEAR($AD906),MONTH($AD906),1),DATE(YEAR($AE906),MONTH($AE906),28)),0)</f>
      </c>
      <c r="AS906" s="18">
        <f>IFERROR(_xlfn.BETA.DIST(DATE(YEAR(AS$2),MONTH(AS$2),15),$AD$2,$AE$2,FALSE,DATE(YEAR($AD906),MONTH($AD906),1),DATE(YEAR($AE906),MONTH($AE906),28)),0)</f>
      </c>
      <c r="AT906" s="18">
        <f>IFERROR(_xlfn.BETA.DIST(DATE(YEAR(AT$2),MONTH(AT$2),15),$AD$2,$AE$2,FALSE,DATE(YEAR($AD906),MONTH($AD906),1),DATE(YEAR($AE906),MONTH($AE906),28)),0)</f>
      </c>
      <c r="AU906" s="18">
        <f>IFERROR(_xlfn.BETA.DIST(DATE(YEAR(AU$2),MONTH(AU$2),15),$AD$2,$AE$2,FALSE,DATE(YEAR($AD906),MONTH($AD906),1),DATE(YEAR($AE906),MONTH($AE906),28)),0)</f>
      </c>
      <c r="AV906" s="18">
        <f>SUM(AG906:AU906)</f>
      </c>
      <c r="AW906" s="18">
        <f>IF(J906&lt;&gt;0,J906,IF($AV906=0,0,AG906/$AV906*$Z906))</f>
      </c>
      <c r="AX906" s="18">
        <f>IF(K906&lt;&gt;0,K906,IF($AV906=0,0,AH906/$AV906*$Z906))</f>
      </c>
      <c r="AY906" s="18">
        <f>IF(L906&lt;&gt;0,L906,IF($AV906=0,0,AI906/$AV906*$Z906))</f>
      </c>
      <c r="AZ906" s="18">
        <f>IF(M906&lt;&gt;0,M906,IF($AV906=0,0,AJ906/$AV906*$Z906))</f>
      </c>
      <c r="BA906" s="18">
        <f>IF(N906&lt;&gt;0,N906,IF($AV906=0,0,AK906/$AV906*$Z906))</f>
      </c>
      <c r="BB906" s="18">
        <f>IF(O906&lt;&gt;0,O906,IF($AV906=0,0,AL906/$AV906*$Z906))</f>
      </c>
      <c r="BC906" s="18">
        <f>IF(P906&lt;&gt;0,P906,IF($AV906=0,0,AM906/$AV906*$Z906))</f>
      </c>
      <c r="BD906" s="18">
        <f>IF(Q906&lt;&gt;0,Q906,IF($AV906=0,0,AN906/$AV906*$Z906))</f>
      </c>
      <c r="BE906" s="18">
        <f>IF(R906&lt;&gt;0,R906,IF($AV906=0,0,AO906/$AV906*$Z906))</f>
      </c>
      <c r="BF906" s="18">
        <f>IF(S906&lt;&gt;0,S906,IF($AV906=0,0,AP906/$AV906*$Z906))</f>
      </c>
      <c r="BG906" s="18">
        <f>IF(T906&lt;&gt;0,T906,IF($AV906=0,0,AQ906/$AV906*$Z906))</f>
      </c>
      <c r="BH906" s="18">
        <f>IF(U906&lt;&gt;0,U906,IF($AV906=0,0,AR906/$AV906*$Z906))</f>
      </c>
      <c r="BI906" s="18">
        <f>IF(V906&lt;&gt;0,V906,IF($AV906=0,0,AS906/$AV906*$Z906))</f>
      </c>
      <c r="BJ906" s="18">
        <f>IF(W906&lt;&gt;0,W906,IF($AV906=0,0,AT906/$AV906*$Z906))</f>
      </c>
      <c r="BK906" s="18">
        <f>IF(X906&lt;&gt;0,X906,IF($AV906=0,0,AU906/$AV906*$Z906))</f>
      </c>
      <c r="BL906" s="18">
        <f>SUM(AW906:BK906)</f>
      </c>
      <c r="BM906" s="18">
        <f>I906-BL906</f>
      </c>
    </row>
    <row r="907" outlineLevel="3">
      <c r="A907" s="17" t="str">
        <v>16.18</v>
      </c>
      <c r="B907" s="17" t="str">
        <v/>
      </c>
      <c r="C907" s="17" t="str">
        <v/>
      </c>
      <c r="D907" s="17" t="str">
        <v/>
      </c>
      <c r="E907" s="17" t="str">
        <v>16.18</v>
      </c>
      <c r="F907" s="17" t="str">
        <v>Transformer oil analysis tester</v>
      </c>
      <c r="G907" s="17">
        <v>15865.11</v>
      </c>
      <c r="H907" s="17" t="str">
        <v/>
      </c>
      <c r="I907" s="17" t="str">
        <v/>
      </c>
      <c r="J907" s="17" t="str">
        <v/>
      </c>
      <c r="K907" s="17" t="str">
        <v/>
      </c>
      <c r="L907" s="17" t="str">
        <v/>
      </c>
      <c r="M907" s="17" t="str">
        <v/>
      </c>
      <c r="N907" s="17" t="str">
        <v/>
      </c>
      <c r="O907" s="17" t="str">
        <v/>
      </c>
      <c r="P907" s="17" t="str">
        <v/>
      </c>
      <c r="Q907" s="17" t="str">
        <v/>
      </c>
      <c r="R907" s="17" t="str">
        <v/>
      </c>
      <c r="S907" s="17" t="str">
        <v/>
      </c>
      <c r="T907" s="17" t="str">
        <v/>
      </c>
      <c r="U907" s="17" t="str">
        <v/>
      </c>
      <c r="V907" s="17" t="str">
        <v/>
      </c>
      <c r="W907" s="17" t="str">
        <v/>
      </c>
      <c r="X907" s="17" t="str">
        <v/>
      </c>
      <c r="Y907" s="17" t="str">
        <v/>
      </c>
      <c r="Z907" s="17" t="str">
        <v/>
      </c>
      <c r="AA907" s="17" t="str">
        <v/>
      </c>
      <c r="AB907" s="17" t="str">
        <v/>
      </c>
      <c r="AC907" s="17" t="str">
        <v/>
      </c>
      <c r="AD907" s="17" t="str">
        <v/>
      </c>
      <c r="AE907" s="17" t="str">
        <v/>
      </c>
      <c r="AF907" s="5" t="str">
        <v/>
      </c>
      <c r="AG907" s="18">
        <f>IFERROR(_xlfn.BETA.DIST(DATE(YEAR(AG$2),MONTH(AG$2),15),$AD$2,$AE$2,FALSE,DATE(YEAR($AD907),MONTH($AD907),1),DATE(YEAR($AE907),MONTH($AE907),28)),0)</f>
      </c>
      <c r="AH907" s="18">
        <f>IFERROR(_xlfn.BETA.DIST(DATE(YEAR(AH$2),MONTH(AH$2),15),$AD$2,$AE$2,FALSE,DATE(YEAR($AD907),MONTH($AD907),1),DATE(YEAR($AE907),MONTH($AE907),28)),0)</f>
      </c>
      <c r="AI907" s="18">
        <f>IFERROR(_xlfn.BETA.DIST(DATE(YEAR(AI$2),MONTH(AI$2),15),$AD$2,$AE$2,FALSE,DATE(YEAR($AD907),MONTH($AD907),1),DATE(YEAR($AE907),MONTH($AE907),28)),0)</f>
      </c>
      <c r="AJ907" s="18">
        <f>IFERROR(_xlfn.BETA.DIST(DATE(YEAR(AJ$2),MONTH(AJ$2),15),$AD$2,$AE$2,FALSE,DATE(YEAR($AD907),MONTH($AD907),1),DATE(YEAR($AE907),MONTH($AE907),28)),0)</f>
      </c>
      <c r="AK907" s="18">
        <f>IFERROR(_xlfn.BETA.DIST(DATE(YEAR(AK$2),MONTH(AK$2),15),$AD$2,$AE$2,FALSE,DATE(YEAR($AD907),MONTH($AD907),1),DATE(YEAR($AE907),MONTH($AE907),28)),0)</f>
      </c>
      <c r="AL907" s="18">
        <f>IFERROR(_xlfn.BETA.DIST(DATE(YEAR(AL$2),MONTH(AL$2),15),$AD$2,$AE$2,FALSE,DATE(YEAR($AD907),MONTH($AD907),1),DATE(YEAR($AE907),MONTH($AE907),28)),0)</f>
      </c>
      <c r="AM907" s="18">
        <f>IFERROR(_xlfn.BETA.DIST(DATE(YEAR(AM$2),MONTH(AM$2),15),$AD$2,$AE$2,FALSE,DATE(YEAR($AD907),MONTH($AD907),1),DATE(YEAR($AE907),MONTH($AE907),28)),0)</f>
      </c>
      <c r="AN907" s="18">
        <f>IFERROR(_xlfn.BETA.DIST(DATE(YEAR(AN$2),MONTH(AN$2),15),$AD$2,$AE$2,FALSE,DATE(YEAR($AD907),MONTH($AD907),1),DATE(YEAR($AE907),MONTH($AE907),28)),0)</f>
      </c>
      <c r="AO907" s="18">
        <f>IFERROR(_xlfn.BETA.DIST(DATE(YEAR(AO$2),MONTH(AO$2),15),$AD$2,$AE$2,FALSE,DATE(YEAR($AD907),MONTH($AD907),1),DATE(YEAR($AE907),MONTH($AE907),28)),0)</f>
      </c>
      <c r="AP907" s="18">
        <f>IFERROR(_xlfn.BETA.DIST(DATE(YEAR(AP$2),MONTH(AP$2),15),$AD$2,$AE$2,FALSE,DATE(YEAR($AD907),MONTH($AD907),1),DATE(YEAR($AE907),MONTH($AE907),28)),0)</f>
      </c>
      <c r="AQ907" s="18">
        <f>IFERROR(_xlfn.BETA.DIST(DATE(YEAR(AQ$2),MONTH(AQ$2),15),$AD$2,$AE$2,FALSE,DATE(YEAR($AD907),MONTH($AD907),1),DATE(YEAR($AE907),MONTH($AE907),28)),0)</f>
      </c>
      <c r="AR907" s="18">
        <f>IFERROR(_xlfn.BETA.DIST(DATE(YEAR(AR$2),MONTH(AR$2),15),$AD$2,$AE$2,FALSE,DATE(YEAR($AD907),MONTH($AD907),1),DATE(YEAR($AE907),MONTH($AE907),28)),0)</f>
      </c>
      <c r="AS907" s="18">
        <f>IFERROR(_xlfn.BETA.DIST(DATE(YEAR(AS$2),MONTH(AS$2),15),$AD$2,$AE$2,FALSE,DATE(YEAR($AD907),MONTH($AD907),1),DATE(YEAR($AE907),MONTH($AE907),28)),0)</f>
      </c>
      <c r="AT907" s="18">
        <f>IFERROR(_xlfn.BETA.DIST(DATE(YEAR(AT$2),MONTH(AT$2),15),$AD$2,$AE$2,FALSE,DATE(YEAR($AD907),MONTH($AD907),1),DATE(YEAR($AE907),MONTH($AE907),28)),0)</f>
      </c>
      <c r="AU907" s="18">
        <f>IFERROR(_xlfn.BETA.DIST(DATE(YEAR(AU$2),MONTH(AU$2),15),$AD$2,$AE$2,FALSE,DATE(YEAR($AD907),MONTH($AD907),1),DATE(YEAR($AE907),MONTH($AE907),28)),0)</f>
      </c>
      <c r="AV907" s="18">
        <f>SUM(AG907:AU907)</f>
      </c>
      <c r="AW907" s="18">
        <f>IF(J907&lt;&gt;0,J907,IF($AV907=0,0,AG907/$AV907*$Z907))</f>
      </c>
      <c r="AX907" s="18">
        <f>IF(K907&lt;&gt;0,K907,IF($AV907=0,0,AH907/$AV907*$Z907))</f>
      </c>
      <c r="AY907" s="18">
        <f>IF(L907&lt;&gt;0,L907,IF($AV907=0,0,AI907/$AV907*$Z907))</f>
      </c>
      <c r="AZ907" s="18">
        <f>IF(M907&lt;&gt;0,M907,IF($AV907=0,0,AJ907/$AV907*$Z907))</f>
      </c>
      <c r="BA907" s="18">
        <f>IF(N907&lt;&gt;0,N907,IF($AV907=0,0,AK907/$AV907*$Z907))</f>
      </c>
      <c r="BB907" s="18">
        <f>IF(O907&lt;&gt;0,O907,IF($AV907=0,0,AL907/$AV907*$Z907))</f>
      </c>
      <c r="BC907" s="18">
        <f>IF(P907&lt;&gt;0,P907,IF($AV907=0,0,AM907/$AV907*$Z907))</f>
      </c>
      <c r="BD907" s="18">
        <f>IF(Q907&lt;&gt;0,Q907,IF($AV907=0,0,AN907/$AV907*$Z907))</f>
      </c>
      <c r="BE907" s="18">
        <f>IF(R907&lt;&gt;0,R907,IF($AV907=0,0,AO907/$AV907*$Z907))</f>
      </c>
      <c r="BF907" s="18">
        <f>IF(S907&lt;&gt;0,S907,IF($AV907=0,0,AP907/$AV907*$Z907))</f>
      </c>
      <c r="BG907" s="18">
        <f>IF(T907&lt;&gt;0,T907,IF($AV907=0,0,AQ907/$AV907*$Z907))</f>
      </c>
      <c r="BH907" s="18">
        <f>IF(U907&lt;&gt;0,U907,IF($AV907=0,0,AR907/$AV907*$Z907))</f>
      </c>
      <c r="BI907" s="18">
        <f>IF(V907&lt;&gt;0,V907,IF($AV907=0,0,AS907/$AV907*$Z907))</f>
      </c>
      <c r="BJ907" s="18">
        <f>IF(W907&lt;&gt;0,W907,IF($AV907=0,0,AT907/$AV907*$Z907))</f>
      </c>
      <c r="BK907" s="18">
        <f>IF(X907&lt;&gt;0,X907,IF($AV907=0,0,AU907/$AV907*$Z907))</f>
      </c>
      <c r="BL907" s="18">
        <f>SUM(AW907:BK907)</f>
      </c>
      <c r="BM907" s="17" t="str">
        <v/>
      </c>
    </row>
    <row r="908" outlineLevel="4">
      <c r="A908" s="5" t="str">
        <v>16.18</v>
      </c>
      <c r="B908" s="5" t="str">
        <v/>
      </c>
      <c r="C908" s="5" t="str">
        <v>BSKDGNGENGR05</v>
      </c>
      <c r="D908" s="5" t="str">
        <v>BSKDGNGENGR05</v>
      </c>
      <c r="E908" s="19">
        <f>IFERROR(_xlfn.XLOOKUP(F908,Assumptions!B:B,Assumptions!C:C),0)</f>
      </c>
      <c r="F908" s="5" t="str">
        <v>Advanced Payment</v>
      </c>
      <c r="G908" s="5" t="str">
        <v/>
      </c>
      <c r="H908" s="18">
        <f>G907*E908</f>
      </c>
      <c r="I908" s="18">
        <f>H908*(1-0)</f>
      </c>
      <c r="J908" s="18">
        <v>0</v>
      </c>
      <c r="K908" s="18">
        <v>0</v>
      </c>
      <c r="L908" s="18">
        <v>0</v>
      </c>
      <c r="M908" s="18">
        <v>0</v>
      </c>
      <c r="N908" s="18">
        <v>0</v>
      </c>
      <c r="O908" s="18">
        <v>0</v>
      </c>
      <c r="P908" s="18">
        <v>0</v>
      </c>
      <c r="Q908" s="18">
        <v>0</v>
      </c>
      <c r="R908" s="18">
        <v>0</v>
      </c>
      <c r="S908" s="18">
        <v>0</v>
      </c>
      <c r="T908" s="18">
        <v>0</v>
      </c>
      <c r="U908" s="18">
        <v>0</v>
      </c>
      <c r="V908" s="18">
        <v>0</v>
      </c>
      <c r="W908" s="18">
        <v>0</v>
      </c>
      <c r="X908" s="18">
        <v>0</v>
      </c>
      <c r="Y908" s="18">
        <f>SUM(J908:X908)</f>
      </c>
      <c r="Z908" s="18">
        <f>I908-Y908</f>
      </c>
      <c r="AA908" s="20">
        <v>46026</v>
      </c>
      <c r="AB908" s="20">
        <v>46026</v>
      </c>
      <c r="AC908" s="18">
        <f>IFERROR(_xlfn.XLOOKUP(F908,Assumptions!B:B,Assumptions!D:D),0)</f>
      </c>
      <c r="AD908" s="20">
        <f>AA908+AC908</f>
      </c>
      <c r="AE908" s="20">
        <f>AC908+AB908</f>
      </c>
      <c r="AF908" s="5" t="str">
        <v/>
      </c>
      <c r="AG908" s="18">
        <f>IFERROR(_xlfn.BETA.DIST(DATE(YEAR(AG$2),MONTH(AG$2),15),$AD$2,$AE$2,FALSE,DATE(YEAR($AD908),MONTH($AD908),1),DATE(YEAR($AE908),MONTH($AE908),28)),0)</f>
      </c>
      <c r="AH908" s="18">
        <f>IFERROR(_xlfn.BETA.DIST(DATE(YEAR(AH$2),MONTH(AH$2),15),$AD$2,$AE$2,FALSE,DATE(YEAR($AD908),MONTH($AD908),1),DATE(YEAR($AE908),MONTH($AE908),28)),0)</f>
      </c>
      <c r="AI908" s="18">
        <f>IFERROR(_xlfn.BETA.DIST(DATE(YEAR(AI$2),MONTH(AI$2),15),$AD$2,$AE$2,FALSE,DATE(YEAR($AD908),MONTH($AD908),1),DATE(YEAR($AE908),MONTH($AE908),28)),0)</f>
      </c>
      <c r="AJ908" s="18">
        <f>IFERROR(_xlfn.BETA.DIST(DATE(YEAR(AJ$2),MONTH(AJ$2),15),$AD$2,$AE$2,FALSE,DATE(YEAR($AD908),MONTH($AD908),1),DATE(YEAR($AE908),MONTH($AE908),28)),0)</f>
      </c>
      <c r="AK908" s="18">
        <f>IFERROR(_xlfn.BETA.DIST(DATE(YEAR(AK$2),MONTH(AK$2),15),$AD$2,$AE$2,FALSE,DATE(YEAR($AD908),MONTH($AD908),1),DATE(YEAR($AE908),MONTH($AE908),28)),0)</f>
      </c>
      <c r="AL908" s="18">
        <f>IFERROR(_xlfn.BETA.DIST(DATE(YEAR(AL$2),MONTH(AL$2),15),$AD$2,$AE$2,FALSE,DATE(YEAR($AD908),MONTH($AD908),1),DATE(YEAR($AE908),MONTH($AE908),28)),0)</f>
      </c>
      <c r="AM908" s="18">
        <f>IFERROR(_xlfn.BETA.DIST(DATE(YEAR(AM$2),MONTH(AM$2),15),$AD$2,$AE$2,FALSE,DATE(YEAR($AD908),MONTH($AD908),1),DATE(YEAR($AE908),MONTH($AE908),28)),0)</f>
      </c>
      <c r="AN908" s="18">
        <f>IFERROR(_xlfn.BETA.DIST(DATE(YEAR(AN$2),MONTH(AN$2),15),$AD$2,$AE$2,FALSE,DATE(YEAR($AD908),MONTH($AD908),1),DATE(YEAR($AE908),MONTH($AE908),28)),0)</f>
      </c>
      <c r="AO908" s="18">
        <f>IFERROR(_xlfn.BETA.DIST(DATE(YEAR(AO$2),MONTH(AO$2),15),$AD$2,$AE$2,FALSE,DATE(YEAR($AD908),MONTH($AD908),1),DATE(YEAR($AE908),MONTH($AE908),28)),0)</f>
      </c>
      <c r="AP908" s="18">
        <f>IFERROR(_xlfn.BETA.DIST(DATE(YEAR(AP$2),MONTH(AP$2),15),$AD$2,$AE$2,FALSE,DATE(YEAR($AD908),MONTH($AD908),1),DATE(YEAR($AE908),MONTH($AE908),28)),0)</f>
      </c>
      <c r="AQ908" s="18">
        <f>IFERROR(_xlfn.BETA.DIST(DATE(YEAR(AQ$2),MONTH(AQ$2),15),$AD$2,$AE$2,FALSE,DATE(YEAR($AD908),MONTH($AD908),1),DATE(YEAR($AE908),MONTH($AE908),28)),0)</f>
      </c>
      <c r="AR908" s="18">
        <f>IFERROR(_xlfn.BETA.DIST(DATE(YEAR(AR$2),MONTH(AR$2),15),$AD$2,$AE$2,FALSE,DATE(YEAR($AD908),MONTH($AD908),1),DATE(YEAR($AE908),MONTH($AE908),28)),0)</f>
      </c>
      <c r="AS908" s="18">
        <f>IFERROR(_xlfn.BETA.DIST(DATE(YEAR(AS$2),MONTH(AS$2),15),$AD$2,$AE$2,FALSE,DATE(YEAR($AD908),MONTH($AD908),1),DATE(YEAR($AE908),MONTH($AE908),28)),0)</f>
      </c>
      <c r="AT908" s="18">
        <f>IFERROR(_xlfn.BETA.DIST(DATE(YEAR(AT$2),MONTH(AT$2),15),$AD$2,$AE$2,FALSE,DATE(YEAR($AD908),MONTH($AD908),1),DATE(YEAR($AE908),MONTH($AE908),28)),0)</f>
      </c>
      <c r="AU908" s="18">
        <f>IFERROR(_xlfn.BETA.DIST(DATE(YEAR(AU$2),MONTH(AU$2),15),$AD$2,$AE$2,FALSE,DATE(YEAR($AD908),MONTH($AD908),1),DATE(YEAR($AE908),MONTH($AE908),28)),0)</f>
      </c>
      <c r="AV908" s="18">
        <f>SUM(AG908:AU908)</f>
      </c>
      <c r="AW908" s="18">
        <f>IF(J908&lt;&gt;0,J908,IF($AV908=0,0,AG908/$AV908*$Z908))</f>
      </c>
      <c r="AX908" s="18">
        <f>IF(K908&lt;&gt;0,K908,IF($AV908=0,0,AH908/$AV908*$Z908))</f>
      </c>
      <c r="AY908" s="18">
        <f>IF(L908&lt;&gt;0,L908,IF($AV908=0,0,AI908/$AV908*$Z908))</f>
      </c>
      <c r="AZ908" s="18">
        <f>IF(M908&lt;&gt;0,M908,IF($AV908=0,0,AJ908/$AV908*$Z908))</f>
      </c>
      <c r="BA908" s="18">
        <f>IF(N908&lt;&gt;0,N908,IF($AV908=0,0,AK908/$AV908*$Z908))</f>
      </c>
      <c r="BB908" s="18">
        <f>IF(O908&lt;&gt;0,O908,IF($AV908=0,0,AL908/$AV908*$Z908))</f>
      </c>
      <c r="BC908" s="18">
        <f>IF(P908&lt;&gt;0,P908,IF($AV908=0,0,AM908/$AV908*$Z908))</f>
      </c>
      <c r="BD908" s="18">
        <f>IF(Q908&lt;&gt;0,Q908,IF($AV908=0,0,AN908/$AV908*$Z908))</f>
      </c>
      <c r="BE908" s="18">
        <f>IF(R908&lt;&gt;0,R908,IF($AV908=0,0,AO908/$AV908*$Z908))</f>
      </c>
      <c r="BF908" s="18">
        <f>IF(S908&lt;&gt;0,S908,IF($AV908=0,0,AP908/$AV908*$Z908))</f>
      </c>
      <c r="BG908" s="18">
        <f>IF(T908&lt;&gt;0,T908,IF($AV908=0,0,AQ908/$AV908*$Z908))</f>
      </c>
      <c r="BH908" s="18">
        <f>IF(U908&lt;&gt;0,U908,IF($AV908=0,0,AR908/$AV908*$Z908))</f>
      </c>
      <c r="BI908" s="18">
        <f>IF(V908&lt;&gt;0,V908,IF($AV908=0,0,AS908/$AV908*$Z908))</f>
      </c>
      <c r="BJ908" s="18">
        <f>IF(W908&lt;&gt;0,W908,IF($AV908=0,0,AT908/$AV908*$Z908))</f>
      </c>
      <c r="BK908" s="18">
        <f>IF(X908&lt;&gt;0,X908,IF($AV908=0,0,AU908/$AV908*$Z908))</f>
      </c>
      <c r="BL908" s="18">
        <f>SUM(AW908:BK908)</f>
      </c>
      <c r="BM908" s="18">
        <f>I908-BL908</f>
      </c>
    </row>
    <row r="909" outlineLevel="4">
      <c r="A909" s="5" t="str">
        <v>16.18</v>
      </c>
      <c r="B909" s="5" t="str">
        <v/>
      </c>
      <c r="C909" s="5" t="str">
        <v/>
      </c>
      <c r="D909" s="5" t="str">
        <v/>
      </c>
      <c r="E909" s="19">
        <f>IFERROR(_xlfn.XLOOKUP(F909,Assumptions!B:B,Assumptions!C:C),0)</f>
      </c>
      <c r="F909" s="5" t="str">
        <v>Site Delivery USD</v>
      </c>
      <c r="G909" s="5" t="str">
        <v/>
      </c>
      <c r="H909" s="18">
        <f>G907*E909</f>
      </c>
      <c r="I909" s="18">
        <f>H909*(1-0)</f>
      </c>
      <c r="J909" s="18">
        <v>0</v>
      </c>
      <c r="K909" s="18">
        <v>0</v>
      </c>
      <c r="L909" s="18">
        <v>0</v>
      </c>
      <c r="M909" s="18">
        <v>0</v>
      </c>
      <c r="N909" s="18">
        <v>0</v>
      </c>
      <c r="O909" s="18">
        <v>0</v>
      </c>
      <c r="P909" s="18">
        <v>0</v>
      </c>
      <c r="Q909" s="18">
        <v>0</v>
      </c>
      <c r="R909" s="18">
        <v>0</v>
      </c>
      <c r="S909" s="18">
        <v>0</v>
      </c>
      <c r="T909" s="18">
        <v>0</v>
      </c>
      <c r="U909" s="18">
        <v>0</v>
      </c>
      <c r="V909" s="18">
        <v>0</v>
      </c>
      <c r="W909" s="18">
        <v>0</v>
      </c>
      <c r="X909" s="18">
        <v>0</v>
      </c>
      <c r="Y909" s="18">
        <f>SUM(J909:X909)</f>
      </c>
      <c r="Z909" s="18">
        <f>I909-Y909</f>
      </c>
      <c r="AA909" s="5" t="str">
        <v/>
      </c>
      <c r="AB909" s="5" t="str">
        <v/>
      </c>
      <c r="AC909" s="18">
        <f>IFERROR(_xlfn.XLOOKUP(F909,Assumptions!B:B,Assumptions!D:D),0)</f>
      </c>
      <c r="AD909" s="20">
        <f>AA909+AC909</f>
      </c>
      <c r="AE909" s="20">
        <f>AC909+AB909</f>
      </c>
      <c r="AF909" s="5" t="str">
        <v/>
      </c>
      <c r="AG909" s="18">
        <f>IFERROR(_xlfn.BETA.DIST(DATE(YEAR(AG$2),MONTH(AG$2),15),$AD$2,$AE$2,FALSE,DATE(YEAR($AD909),MONTH($AD909),1),DATE(YEAR($AE909),MONTH($AE909),28)),0)</f>
      </c>
      <c r="AH909" s="18">
        <f>IFERROR(_xlfn.BETA.DIST(DATE(YEAR(AH$2),MONTH(AH$2),15),$AD$2,$AE$2,FALSE,DATE(YEAR($AD909),MONTH($AD909),1),DATE(YEAR($AE909),MONTH($AE909),28)),0)</f>
      </c>
      <c r="AI909" s="18">
        <f>IFERROR(_xlfn.BETA.DIST(DATE(YEAR(AI$2),MONTH(AI$2),15),$AD$2,$AE$2,FALSE,DATE(YEAR($AD909),MONTH($AD909),1),DATE(YEAR($AE909),MONTH($AE909),28)),0)</f>
      </c>
      <c r="AJ909" s="18">
        <f>IFERROR(_xlfn.BETA.DIST(DATE(YEAR(AJ$2),MONTH(AJ$2),15),$AD$2,$AE$2,FALSE,DATE(YEAR($AD909),MONTH($AD909),1),DATE(YEAR($AE909),MONTH($AE909),28)),0)</f>
      </c>
      <c r="AK909" s="18">
        <f>IFERROR(_xlfn.BETA.DIST(DATE(YEAR(AK$2),MONTH(AK$2),15),$AD$2,$AE$2,FALSE,DATE(YEAR($AD909),MONTH($AD909),1),DATE(YEAR($AE909),MONTH($AE909),28)),0)</f>
      </c>
      <c r="AL909" s="18">
        <f>IFERROR(_xlfn.BETA.DIST(DATE(YEAR(AL$2),MONTH(AL$2),15),$AD$2,$AE$2,FALSE,DATE(YEAR($AD909),MONTH($AD909),1),DATE(YEAR($AE909),MONTH($AE909),28)),0)</f>
      </c>
      <c r="AM909" s="18">
        <f>IFERROR(_xlfn.BETA.DIST(DATE(YEAR(AM$2),MONTH(AM$2),15),$AD$2,$AE$2,FALSE,DATE(YEAR($AD909),MONTH($AD909),1),DATE(YEAR($AE909),MONTH($AE909),28)),0)</f>
      </c>
      <c r="AN909" s="18">
        <f>IFERROR(_xlfn.BETA.DIST(DATE(YEAR(AN$2),MONTH(AN$2),15),$AD$2,$AE$2,FALSE,DATE(YEAR($AD909),MONTH($AD909),1),DATE(YEAR($AE909),MONTH($AE909),28)),0)</f>
      </c>
      <c r="AO909" s="18">
        <f>IFERROR(_xlfn.BETA.DIST(DATE(YEAR(AO$2),MONTH(AO$2),15),$AD$2,$AE$2,FALSE,DATE(YEAR($AD909),MONTH($AD909),1),DATE(YEAR($AE909),MONTH($AE909),28)),0)</f>
      </c>
      <c r="AP909" s="18">
        <f>IFERROR(_xlfn.BETA.DIST(DATE(YEAR(AP$2),MONTH(AP$2),15),$AD$2,$AE$2,FALSE,DATE(YEAR($AD909),MONTH($AD909),1),DATE(YEAR($AE909),MONTH($AE909),28)),0)</f>
      </c>
      <c r="AQ909" s="18">
        <f>IFERROR(_xlfn.BETA.DIST(DATE(YEAR(AQ$2),MONTH(AQ$2),15),$AD$2,$AE$2,FALSE,DATE(YEAR($AD909),MONTH($AD909),1),DATE(YEAR($AE909),MONTH($AE909),28)),0)</f>
      </c>
      <c r="AR909" s="18">
        <f>IFERROR(_xlfn.BETA.DIST(DATE(YEAR(AR$2),MONTH(AR$2),15),$AD$2,$AE$2,FALSE,DATE(YEAR($AD909),MONTH($AD909),1),DATE(YEAR($AE909),MONTH($AE909),28)),0)</f>
      </c>
      <c r="AS909" s="18">
        <f>IFERROR(_xlfn.BETA.DIST(DATE(YEAR(AS$2),MONTH(AS$2),15),$AD$2,$AE$2,FALSE,DATE(YEAR($AD909),MONTH($AD909),1),DATE(YEAR($AE909),MONTH($AE909),28)),0)</f>
      </c>
      <c r="AT909" s="18">
        <f>IFERROR(_xlfn.BETA.DIST(DATE(YEAR(AT$2),MONTH(AT$2),15),$AD$2,$AE$2,FALSE,DATE(YEAR($AD909),MONTH($AD909),1),DATE(YEAR($AE909),MONTH($AE909),28)),0)</f>
      </c>
      <c r="AU909" s="18">
        <f>IFERROR(_xlfn.BETA.DIST(DATE(YEAR(AU$2),MONTH(AU$2),15),$AD$2,$AE$2,FALSE,DATE(YEAR($AD909),MONTH($AD909),1),DATE(YEAR($AE909),MONTH($AE909),28)),0)</f>
      </c>
      <c r="AV909" s="18">
        <f>SUM(AG909:AU909)</f>
      </c>
      <c r="AW909" s="18">
        <f>IF(J909&lt;&gt;0,J909,IF($AV909=0,0,AG909/$AV909*$Z909))</f>
      </c>
      <c r="AX909" s="18">
        <f>IF(K909&lt;&gt;0,K909,IF($AV909=0,0,AH909/$AV909*$Z909))</f>
      </c>
      <c r="AY909" s="18">
        <f>IF(L909&lt;&gt;0,L909,IF($AV909=0,0,AI909/$AV909*$Z909))</f>
      </c>
      <c r="AZ909" s="18">
        <f>IF(M909&lt;&gt;0,M909,IF($AV909=0,0,AJ909/$AV909*$Z909))</f>
      </c>
      <c r="BA909" s="18">
        <f>IF(N909&lt;&gt;0,N909,IF($AV909=0,0,AK909/$AV909*$Z909))</f>
      </c>
      <c r="BB909" s="18">
        <f>IF(O909&lt;&gt;0,O909,IF($AV909=0,0,AL909/$AV909*$Z909))</f>
      </c>
      <c r="BC909" s="18">
        <f>IF(P909&lt;&gt;0,P909,IF($AV909=0,0,AM909/$AV909*$Z909))</f>
      </c>
      <c r="BD909" s="18">
        <f>IF(Q909&lt;&gt;0,Q909,IF($AV909=0,0,AN909/$AV909*$Z909))</f>
      </c>
      <c r="BE909" s="18">
        <f>IF(R909&lt;&gt;0,R909,IF($AV909=0,0,AO909/$AV909*$Z909))</f>
      </c>
      <c r="BF909" s="18">
        <f>IF(S909&lt;&gt;0,S909,IF($AV909=0,0,AP909/$AV909*$Z909))</f>
      </c>
      <c r="BG909" s="18">
        <f>IF(T909&lt;&gt;0,T909,IF($AV909=0,0,AQ909/$AV909*$Z909))</f>
      </c>
      <c r="BH909" s="18">
        <f>IF(U909&lt;&gt;0,U909,IF($AV909=0,0,AR909/$AV909*$Z909))</f>
      </c>
      <c r="BI909" s="18">
        <f>IF(V909&lt;&gt;0,V909,IF($AV909=0,0,AS909/$AV909*$Z909))</f>
      </c>
      <c r="BJ909" s="18">
        <f>IF(W909&lt;&gt;0,W909,IF($AV909=0,0,AT909/$AV909*$Z909))</f>
      </c>
      <c r="BK909" s="18">
        <f>IF(X909&lt;&gt;0,X909,IF($AV909=0,0,AU909/$AV909*$Z909))</f>
      </c>
      <c r="BL909" s="18">
        <f>SUM(AW909:BK909)</f>
      </c>
      <c r="BM909" s="18">
        <f>I909-BL909</f>
      </c>
    </row>
    <row r="910" outlineLevel="4">
      <c r="A910" s="5" t="str">
        <v>16.18</v>
      </c>
      <c r="B910" s="5" t="str">
        <v/>
      </c>
      <c r="C910" s="5" t="str">
        <v>BSKDGNGENGR07</v>
      </c>
      <c r="D910" s="5" t="str">
        <v>BSKDGNGENGR07</v>
      </c>
      <c r="E910" s="19">
        <f>IFERROR(_xlfn.XLOOKUP(F910,Assumptions!B:B,Assumptions!C:C),0)</f>
      </c>
      <c r="F910" s="5" t="str">
        <v>Retention</v>
      </c>
      <c r="G910" s="5" t="str">
        <v/>
      </c>
      <c r="H910" s="18">
        <f>G907*E910</f>
      </c>
      <c r="I910" s="18">
        <f>H910*(1-0)</f>
      </c>
      <c r="J910" s="18">
        <v>0</v>
      </c>
      <c r="K910" s="18">
        <v>0</v>
      </c>
      <c r="L910" s="18">
        <v>0</v>
      </c>
      <c r="M910" s="18">
        <v>0</v>
      </c>
      <c r="N910" s="18">
        <v>0</v>
      </c>
      <c r="O910" s="18">
        <v>0</v>
      </c>
      <c r="P910" s="18">
        <v>0</v>
      </c>
      <c r="Q910" s="18">
        <v>0</v>
      </c>
      <c r="R910" s="18">
        <v>0</v>
      </c>
      <c r="S910" s="18">
        <v>0</v>
      </c>
      <c r="T910" s="18">
        <v>0</v>
      </c>
      <c r="U910" s="18">
        <v>0</v>
      </c>
      <c r="V910" s="18">
        <v>0</v>
      </c>
      <c r="W910" s="18">
        <v>0</v>
      </c>
      <c r="X910" s="18">
        <v>0</v>
      </c>
      <c r="Y910" s="18">
        <f>SUM(J910:X910)</f>
      </c>
      <c r="Z910" s="18">
        <f>I910-Y910</f>
      </c>
      <c r="AA910" s="20">
        <v>46483</v>
      </c>
      <c r="AB910" s="20">
        <v>46483</v>
      </c>
      <c r="AC910" s="18">
        <f>IFERROR(_xlfn.XLOOKUP(F910,Assumptions!B:B,Assumptions!D:D),0)</f>
      </c>
      <c r="AD910" s="20">
        <f>AA910+AC910</f>
      </c>
      <c r="AE910" s="20">
        <f>AC910+AB910</f>
      </c>
      <c r="AF910" s="5" t="str">
        <v/>
      </c>
      <c r="AG910" s="18">
        <f>IFERROR(_xlfn.BETA.DIST(DATE(YEAR(AG$2),MONTH(AG$2),15),$AD$2,$AE$2,FALSE,DATE(YEAR($AD910),MONTH($AD910),1),DATE(YEAR($AE910),MONTH($AE910),28)),0)</f>
      </c>
      <c r="AH910" s="18">
        <f>IFERROR(_xlfn.BETA.DIST(DATE(YEAR(AH$2),MONTH(AH$2),15),$AD$2,$AE$2,FALSE,DATE(YEAR($AD910),MONTH($AD910),1),DATE(YEAR($AE910),MONTH($AE910),28)),0)</f>
      </c>
      <c r="AI910" s="18">
        <f>IFERROR(_xlfn.BETA.DIST(DATE(YEAR(AI$2),MONTH(AI$2),15),$AD$2,$AE$2,FALSE,DATE(YEAR($AD910),MONTH($AD910),1),DATE(YEAR($AE910),MONTH($AE910),28)),0)</f>
      </c>
      <c r="AJ910" s="18">
        <f>IFERROR(_xlfn.BETA.DIST(DATE(YEAR(AJ$2),MONTH(AJ$2),15),$AD$2,$AE$2,FALSE,DATE(YEAR($AD910),MONTH($AD910),1),DATE(YEAR($AE910),MONTH($AE910),28)),0)</f>
      </c>
      <c r="AK910" s="18">
        <f>IFERROR(_xlfn.BETA.DIST(DATE(YEAR(AK$2),MONTH(AK$2),15),$AD$2,$AE$2,FALSE,DATE(YEAR($AD910),MONTH($AD910),1),DATE(YEAR($AE910),MONTH($AE910),28)),0)</f>
      </c>
      <c r="AL910" s="18">
        <f>IFERROR(_xlfn.BETA.DIST(DATE(YEAR(AL$2),MONTH(AL$2),15),$AD$2,$AE$2,FALSE,DATE(YEAR($AD910),MONTH($AD910),1),DATE(YEAR($AE910),MONTH($AE910),28)),0)</f>
      </c>
      <c r="AM910" s="18">
        <f>IFERROR(_xlfn.BETA.DIST(DATE(YEAR(AM$2),MONTH(AM$2),15),$AD$2,$AE$2,FALSE,DATE(YEAR($AD910),MONTH($AD910),1),DATE(YEAR($AE910),MONTH($AE910),28)),0)</f>
      </c>
      <c r="AN910" s="18">
        <f>IFERROR(_xlfn.BETA.DIST(DATE(YEAR(AN$2),MONTH(AN$2),15),$AD$2,$AE$2,FALSE,DATE(YEAR($AD910),MONTH($AD910),1),DATE(YEAR($AE910),MONTH($AE910),28)),0)</f>
      </c>
      <c r="AO910" s="18">
        <f>IFERROR(_xlfn.BETA.DIST(DATE(YEAR(AO$2),MONTH(AO$2),15),$AD$2,$AE$2,FALSE,DATE(YEAR($AD910),MONTH($AD910),1),DATE(YEAR($AE910),MONTH($AE910),28)),0)</f>
      </c>
      <c r="AP910" s="18">
        <f>IFERROR(_xlfn.BETA.DIST(DATE(YEAR(AP$2),MONTH(AP$2),15),$AD$2,$AE$2,FALSE,DATE(YEAR($AD910),MONTH($AD910),1),DATE(YEAR($AE910),MONTH($AE910),28)),0)</f>
      </c>
      <c r="AQ910" s="18">
        <f>IFERROR(_xlfn.BETA.DIST(DATE(YEAR(AQ$2),MONTH(AQ$2),15),$AD$2,$AE$2,FALSE,DATE(YEAR($AD910),MONTH($AD910),1),DATE(YEAR($AE910),MONTH($AE910),28)),0)</f>
      </c>
      <c r="AR910" s="18">
        <f>IFERROR(_xlfn.BETA.DIST(DATE(YEAR(AR$2),MONTH(AR$2),15),$AD$2,$AE$2,FALSE,DATE(YEAR($AD910),MONTH($AD910),1),DATE(YEAR($AE910),MONTH($AE910),28)),0)</f>
      </c>
      <c r="AS910" s="18">
        <f>IFERROR(_xlfn.BETA.DIST(DATE(YEAR(AS$2),MONTH(AS$2),15),$AD$2,$AE$2,FALSE,DATE(YEAR($AD910),MONTH($AD910),1),DATE(YEAR($AE910),MONTH($AE910),28)),0)</f>
      </c>
      <c r="AT910" s="18">
        <f>IFERROR(_xlfn.BETA.DIST(DATE(YEAR(AT$2),MONTH(AT$2),15),$AD$2,$AE$2,FALSE,DATE(YEAR($AD910),MONTH($AD910),1),DATE(YEAR($AE910),MONTH($AE910),28)),0)</f>
      </c>
      <c r="AU910" s="18">
        <f>IFERROR(_xlfn.BETA.DIST(DATE(YEAR(AU$2),MONTH(AU$2),15),$AD$2,$AE$2,FALSE,DATE(YEAR($AD910),MONTH($AD910),1),DATE(YEAR($AE910),MONTH($AE910),28)),0)</f>
      </c>
      <c r="AV910" s="18">
        <f>SUM(AG910:AU910)</f>
      </c>
      <c r="AW910" s="18">
        <f>IF(J910&lt;&gt;0,J910,IF($AV910=0,0,AG910/$AV910*$Z910))</f>
      </c>
      <c r="AX910" s="18">
        <f>IF(K910&lt;&gt;0,K910,IF($AV910=0,0,AH910/$AV910*$Z910))</f>
      </c>
      <c r="AY910" s="18">
        <f>IF(L910&lt;&gt;0,L910,IF($AV910=0,0,AI910/$AV910*$Z910))</f>
      </c>
      <c r="AZ910" s="18">
        <f>IF(M910&lt;&gt;0,M910,IF($AV910=0,0,AJ910/$AV910*$Z910))</f>
      </c>
      <c r="BA910" s="18">
        <f>IF(N910&lt;&gt;0,N910,IF($AV910=0,0,AK910/$AV910*$Z910))</f>
      </c>
      <c r="BB910" s="18">
        <f>IF(O910&lt;&gt;0,O910,IF($AV910=0,0,AL910/$AV910*$Z910))</f>
      </c>
      <c r="BC910" s="18">
        <f>IF(P910&lt;&gt;0,P910,IF($AV910=0,0,AM910/$AV910*$Z910))</f>
      </c>
      <c r="BD910" s="18">
        <f>IF(Q910&lt;&gt;0,Q910,IF($AV910=0,0,AN910/$AV910*$Z910))</f>
      </c>
      <c r="BE910" s="18">
        <f>IF(R910&lt;&gt;0,R910,IF($AV910=0,0,AO910/$AV910*$Z910))</f>
      </c>
      <c r="BF910" s="18">
        <f>IF(S910&lt;&gt;0,S910,IF($AV910=0,0,AP910/$AV910*$Z910))</f>
      </c>
      <c r="BG910" s="18">
        <f>IF(T910&lt;&gt;0,T910,IF($AV910=0,0,AQ910/$AV910*$Z910))</f>
      </c>
      <c r="BH910" s="18">
        <f>IF(U910&lt;&gt;0,U910,IF($AV910=0,0,AR910/$AV910*$Z910))</f>
      </c>
      <c r="BI910" s="18">
        <f>IF(V910&lt;&gt;0,V910,IF($AV910=0,0,AS910/$AV910*$Z910))</f>
      </c>
      <c r="BJ910" s="18">
        <f>IF(W910&lt;&gt;0,W910,IF($AV910=0,0,AT910/$AV910*$Z910))</f>
      </c>
      <c r="BK910" s="18">
        <f>IF(X910&lt;&gt;0,X910,IF($AV910=0,0,AU910/$AV910*$Z910))</f>
      </c>
      <c r="BL910" s="18">
        <f>SUM(AW910:BK910)</f>
      </c>
      <c r="BM910" s="18">
        <f>I910-BL910</f>
      </c>
    </row>
    <row r="911">
      <c r="A911" s="9" t="str">
        <v/>
      </c>
      <c r="B911" s="9" t="str">
        <v/>
      </c>
      <c r="C911" s="9" t="str">
        <v/>
      </c>
      <c r="D911" s="9" t="str">
        <v/>
      </c>
      <c r="E911" s="9" t="str">
        <v/>
      </c>
      <c r="F911" s="9" t="str">
        <v>Total CashIn</v>
      </c>
      <c r="G911" s="9">
        <f>SUM(G5,G413,G813,G841)</f>
      </c>
      <c r="H911" s="9">
        <f>SUM(H7:H910)</f>
      </c>
      <c r="I911" s="9">
        <f>SUM(I7:I910)</f>
      </c>
      <c r="J911" s="9" t="str">
        <v/>
      </c>
      <c r="K911" s="9" t="str">
        <v/>
      </c>
      <c r="L911" s="9" t="str">
        <v/>
      </c>
      <c r="M911" s="9" t="str">
        <v/>
      </c>
      <c r="N911" s="9" t="str">
        <v/>
      </c>
      <c r="O911" s="9" t="str">
        <v/>
      </c>
      <c r="P911" s="9" t="str">
        <v/>
      </c>
      <c r="Q911" s="9" t="str">
        <v/>
      </c>
      <c r="R911" s="9" t="str">
        <v/>
      </c>
      <c r="S911" s="9" t="str">
        <v/>
      </c>
      <c r="T911" s="9" t="str">
        <v/>
      </c>
      <c r="U911" s="9" t="str">
        <v/>
      </c>
      <c r="V911" s="9" t="str">
        <v/>
      </c>
      <c r="W911" s="9" t="str">
        <v/>
      </c>
      <c r="X911" s="9" t="str">
        <v/>
      </c>
      <c r="Y911" s="9" t="str">
        <v/>
      </c>
      <c r="Z911" s="9" t="str">
        <v/>
      </c>
      <c r="AA911" s="9" t="str">
        <v/>
      </c>
      <c r="AB911" s="9" t="str">
        <v/>
      </c>
      <c r="AC911" s="9" t="str">
        <v/>
      </c>
      <c r="AD911" s="9" t="str">
        <v/>
      </c>
      <c r="AE911" s="9" t="str">
        <v/>
      </c>
      <c r="AF911" s="5" t="str">
        <v/>
      </c>
      <c r="AG911" s="9" t="str">
        <v/>
      </c>
      <c r="AH911" s="9" t="str">
        <v/>
      </c>
      <c r="AI911" s="9" t="str">
        <v/>
      </c>
      <c r="AJ911" s="9" t="str">
        <v/>
      </c>
      <c r="AK911" s="9" t="str">
        <v/>
      </c>
      <c r="AL911" s="9" t="str">
        <v/>
      </c>
      <c r="AM911" s="9" t="str">
        <v/>
      </c>
      <c r="AN911" s="9" t="str">
        <v/>
      </c>
      <c r="AO911" s="9" t="str">
        <v/>
      </c>
      <c r="AP911" s="9" t="str">
        <v/>
      </c>
      <c r="AQ911" s="9" t="str">
        <v/>
      </c>
      <c r="AR911" s="9" t="str">
        <v/>
      </c>
      <c r="AS911" s="9" t="str">
        <v/>
      </c>
      <c r="AT911" s="9" t="str">
        <v/>
      </c>
      <c r="AU911" s="9" t="str">
        <v/>
      </c>
      <c r="AV911" s="9" t="str">
        <v/>
      </c>
      <c r="AW911" s="9">
        <f>SUM(AW7:AW910)</f>
      </c>
      <c r="AX911" s="9">
        <f>SUM(AX7:AX910)</f>
      </c>
      <c r="AY911" s="9">
        <f>SUM(AY7:AY910)</f>
      </c>
      <c r="AZ911" s="9">
        <f>SUM(AZ7:AZ910)</f>
      </c>
      <c r="BA911" s="9">
        <f>SUM(BA7:BA910)</f>
      </c>
      <c r="BB911" s="9">
        <f>SUM(BB7:BB910)</f>
      </c>
      <c r="BC911" s="9">
        <f>SUM(BC7:BC910)</f>
      </c>
      <c r="BD911" s="9">
        <f>SUM(BD7:BD910)</f>
      </c>
      <c r="BE911" s="9">
        <f>SUM(BE7:BE910)</f>
      </c>
      <c r="BF911" s="9">
        <f>SUM(BF7:BF910)</f>
      </c>
      <c r="BG911" s="9">
        <f>SUM(BG7:BG910)</f>
      </c>
      <c r="BH911" s="9">
        <f>SUM(BH7:BH910)</f>
      </c>
      <c r="BI911" s="9">
        <f>SUM(BI7:BI910)</f>
      </c>
      <c r="BJ911" s="9">
        <f>SUM(BJ7:BJ910)</f>
      </c>
      <c r="BK911" s="9">
        <f>SUM(BK7:BK910)</f>
      </c>
      <c r="BL911" s="9">
        <f>SUM(AW911:BK911)</f>
      </c>
      <c r="BM911" s="9" t="str">
        <v/>
      </c>
    </row>
  </sheetData>
  <ignoredErrors>
    <ignoredError numberStoredAsText="1" sqref="A1:BM911"/>
  </ignoredErrors>
</worksheet>
</file>

<file path=xl/worksheets/sheet2.xml><?xml version="1.0" encoding="utf-8"?>
<worksheet xmlns="http://schemas.openxmlformats.org/spreadsheetml/2006/main" xmlns:r="http://schemas.openxmlformats.org/officeDocument/2006/relationships">
  <dimension ref="A1:U20"/>
  <sheetViews>
    <sheetView workbookViewId="0"/>
  </sheetViews>
  <cols>
    <col min="1" max="1" width="8.83203125" customWidth="1"/>
    <col min="2" max="2" width="8.83203125" customWidth="1"/>
    <col min="3" max="3" width="8.83203125" customWidth="1"/>
    <col min="4" max="4" width="42.83203125" customWidth="1"/>
    <col min="5" max="5" width="18.83203125" customWidth="1"/>
    <col min="6" max="6" width="14.83203125" customWidth="1"/>
    <col min="7" max="7" width="14.83203125" customWidth="1"/>
    <col min="8" max="8" width="14.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14.83203125" customWidth="1"/>
    <col min="16" max="16" width="14.83203125" customWidth="1"/>
    <col min="17" max="17" width="14.83203125" customWidth="1"/>
    <col min="18" max="18" width="14.83203125" customWidth="1"/>
    <col min="19" max="19" width="14.83203125" customWidth="1"/>
    <col min="20" max="20" width="14.83203125" customWidth="1"/>
    <col min="21" max="21" width="14.83203125" customWidth="1"/>
  </cols>
  <sheetData>
    <row r="2">
      <c r="D2" s="21" t="str">
        <v>Total In (USD)</v>
      </c>
      <c r="E2" s="22" t="str">
        <v>Total</v>
      </c>
      <c r="F2" s="23">
        <v>45992</v>
      </c>
      <c r="G2" s="23">
        <v>46023</v>
      </c>
      <c r="H2" s="23">
        <v>46054</v>
      </c>
      <c r="I2" s="23">
        <v>46082</v>
      </c>
      <c r="J2" s="23">
        <v>46113</v>
      </c>
      <c r="K2" s="23">
        <v>46143</v>
      </c>
      <c r="L2" s="23">
        <v>46174</v>
      </c>
      <c r="M2" s="23">
        <v>46204</v>
      </c>
      <c r="N2" s="23">
        <v>46235</v>
      </c>
      <c r="O2" s="23">
        <v>46266</v>
      </c>
      <c r="P2" s="23">
        <v>46296</v>
      </c>
      <c r="Q2" s="23">
        <v>46327</v>
      </c>
      <c r="R2" s="23">
        <v>46357</v>
      </c>
      <c r="S2" s="23">
        <v>46388</v>
      </c>
      <c r="T2" s="23">
        <v>46419</v>
      </c>
    </row>
    <row r="3">
      <c r="D3" s="24" t="str">
        <v>Total In (USD)</v>
      </c>
      <c r="E3" s="25">
        <f>SUM(F3:T3)</f>
      </c>
      <c r="F3" s="26">
        <f>SUM(F4:F5)</f>
      </c>
      <c r="G3" s="27">
        <f>SUM(G4:G5)</f>
      </c>
      <c r="H3" s="27">
        <f>SUM(H4:H5)</f>
      </c>
      <c r="I3" s="27">
        <f>SUM(I4:I5)</f>
      </c>
      <c r="J3" s="27">
        <f>SUM(J4:J5)</f>
      </c>
      <c r="K3" s="27">
        <f>SUM(K4:K5)</f>
      </c>
      <c r="L3" s="27">
        <f>SUM(L4:L5)</f>
      </c>
      <c r="M3" s="27">
        <f>SUM(M4:M5)</f>
      </c>
      <c r="N3" s="27">
        <f>SUM(N4:N5)</f>
      </c>
      <c r="O3" s="27">
        <f>SUM(O4:O5)</f>
      </c>
      <c r="P3" s="27">
        <f>SUM(P4:P5)</f>
      </c>
      <c r="Q3" s="27">
        <f>SUM(Q4:Q5)</f>
      </c>
      <c r="R3" s="27">
        <f>SUM(R4:R5)</f>
      </c>
      <c r="S3" s="27">
        <f>SUM(S4:S5)</f>
      </c>
      <c r="T3" s="27">
        <f>SUM(T4:T5)</f>
      </c>
    </row>
    <row r="4">
      <c r="D4" s="28" t="str">
        <v>AP</v>
      </c>
      <c r="E4" s="29">
        <f>SUM(F4:T4)</f>
      </c>
      <c r="F4" s="27">
        <v>0</v>
      </c>
      <c r="G4" s="27">
        <v>0</v>
      </c>
      <c r="H4" s="27">
        <v>0</v>
      </c>
      <c r="I4" s="27">
        <v>0</v>
      </c>
      <c r="J4" s="27">
        <v>0</v>
      </c>
      <c r="K4" s="27">
        <v>0</v>
      </c>
      <c r="L4" s="27">
        <v>0</v>
      </c>
      <c r="M4" s="27">
        <v>0</v>
      </c>
      <c r="N4" s="27">
        <v>0</v>
      </c>
      <c r="O4" s="27">
        <v>0</v>
      </c>
      <c r="P4" s="27">
        <v>0</v>
      </c>
      <c r="Q4" s="27">
        <v>0</v>
      </c>
      <c r="R4" s="27">
        <v>0</v>
      </c>
      <c r="S4" s="27">
        <v>0</v>
      </c>
      <c r="T4" s="27">
        <v>0</v>
      </c>
    </row>
    <row r="5">
      <c r="D5" s="28" t="str">
        <v>Progress</v>
      </c>
      <c r="E5" s="29">
        <f>SUM(F5:T5)</f>
      </c>
      <c r="F5" s="26">
        <f>F19</f>
      </c>
      <c r="G5" s="26">
        <f>G19</f>
      </c>
      <c r="H5" s="26">
        <f>H19</f>
      </c>
      <c r="I5" s="26">
        <f>I19</f>
      </c>
      <c r="J5" s="26">
        <f>J19</f>
      </c>
      <c r="K5" s="26">
        <f>K19</f>
      </c>
      <c r="L5" s="26">
        <f>L19</f>
      </c>
      <c r="M5" s="26">
        <f>M19</f>
      </c>
      <c r="N5" s="26">
        <f>N19</f>
      </c>
      <c r="O5" s="26">
        <f>O19</f>
      </c>
      <c r="P5" s="26">
        <f>P19</f>
      </c>
      <c r="Q5" s="26">
        <f>Q19</f>
      </c>
      <c r="R5" s="26">
        <f>R19</f>
      </c>
      <c r="S5" s="26">
        <f>S19</f>
      </c>
      <c r="T5" s="26">
        <f>T19</f>
      </c>
    </row>
    <row r="12">
      <c r="C12" s="24" t="str">
        <v>Discipline</v>
      </c>
      <c r="D12" s="24" t="str">
        <v>Invoicing</v>
      </c>
      <c r="E12" s="24" t="str">
        <v>Total</v>
      </c>
      <c r="F12" s="30">
        <v>45992</v>
      </c>
      <c r="G12" s="31">
        <v>46023</v>
      </c>
      <c r="H12" s="31">
        <v>46054</v>
      </c>
      <c r="I12" s="31">
        <v>46082</v>
      </c>
      <c r="J12" s="31">
        <v>46113</v>
      </c>
      <c r="K12" s="31">
        <v>46143</v>
      </c>
      <c r="L12" s="31">
        <v>46174</v>
      </c>
      <c r="M12" s="31">
        <v>46204</v>
      </c>
      <c r="N12" s="31">
        <v>46235</v>
      </c>
      <c r="O12" s="31">
        <v>46266</v>
      </c>
      <c r="P12" s="31">
        <v>46296</v>
      </c>
      <c r="Q12" s="31">
        <v>46327</v>
      </c>
      <c r="R12" s="31">
        <v>46357</v>
      </c>
      <c r="S12" s="31">
        <v>46388</v>
      </c>
      <c r="T12" s="31">
        <v>46419</v>
      </c>
    </row>
    <row r="13">
      <c r="D13" s="28" t="str">
        <v>Total</v>
      </c>
      <c r="E13" s="29">
        <f>SUM(F13:T13)</f>
      </c>
      <c r="F13" s="27">
        <f>'DEMO 220-66-11 kV G Cash in USD'!AW911</f>
      </c>
      <c r="G13" s="27">
        <f>'DEMO 220-66-11 kV G Cash in USD'!AX911</f>
      </c>
      <c r="H13" s="27">
        <f>'DEMO 220-66-11 kV G Cash in USD'!AY911</f>
      </c>
      <c r="I13" s="27">
        <f>'DEMO 220-66-11 kV G Cash in USD'!AZ911</f>
      </c>
      <c r="J13" s="27">
        <f>'DEMO 220-66-11 kV G Cash in USD'!BA911</f>
      </c>
      <c r="K13" s="27">
        <f>'DEMO 220-66-11 kV G Cash in USD'!BB911</f>
      </c>
      <c r="L13" s="27">
        <f>'DEMO 220-66-11 kV G Cash in USD'!BC911</f>
      </c>
      <c r="M13" s="27">
        <f>'DEMO 220-66-11 kV G Cash in USD'!BD911</f>
      </c>
      <c r="N13" s="27">
        <f>'DEMO 220-66-11 kV G Cash in USD'!BE911</f>
      </c>
      <c r="O13" s="27">
        <f>'DEMO 220-66-11 kV G Cash in USD'!BF911</f>
      </c>
      <c r="P13" s="27">
        <f>'DEMO 220-66-11 kV G Cash in USD'!BG911</f>
      </c>
      <c r="Q13" s="27">
        <f>'DEMO 220-66-11 kV G Cash in USD'!BH911</f>
      </c>
      <c r="R13" s="27">
        <f>'DEMO 220-66-11 kV G Cash in USD'!BI911</f>
      </c>
      <c r="S13" s="27">
        <f>'DEMO 220-66-11 kV G Cash in USD'!BJ911</f>
      </c>
      <c r="T13" s="27">
        <f>'DEMO 220-66-11 kV G Cash in USD'!BK911</f>
      </c>
    </row>
    <row r="14">
      <c r="D14" s="28" t="str">
        <v>VAT</v>
      </c>
      <c r="E14" s="29">
        <f>SUM(F14:T14)</f>
      </c>
      <c r="F14" s="26">
        <f>(F13/(1+0))*0</f>
      </c>
      <c r="G14" s="26">
        <f>(G13/(1+0))*0</f>
      </c>
      <c r="H14" s="26">
        <f>(H13/(1+0))*0</f>
      </c>
      <c r="I14" s="26">
        <f>(I13/(1+0))*0</f>
      </c>
      <c r="J14" s="26">
        <f>(J13/(1+0))*0</f>
      </c>
      <c r="K14" s="26">
        <f>(K13/(1+0))*0</f>
      </c>
      <c r="L14" s="26">
        <f>(L13/(1+0))*0</f>
      </c>
      <c r="M14" s="26">
        <f>(M13/(1+0))*0</f>
      </c>
      <c r="N14" s="26">
        <f>(N13/(1+0))*0</f>
      </c>
      <c r="O14" s="26">
        <f>(O13/(1+0))*0</f>
      </c>
      <c r="P14" s="26">
        <f>(P13/(1+0))*0</f>
      </c>
      <c r="Q14" s="26">
        <f>(Q13/(1+0))*0</f>
      </c>
      <c r="R14" s="26">
        <f>(R13/(1+0))*0</f>
      </c>
      <c r="S14" s="26">
        <f>(S13/(1+0))*0</f>
      </c>
      <c r="T14" s="26">
        <f>(T13/(1+0))*0</f>
      </c>
    </row>
    <row r="15">
      <c r="D15" s="28" t="str">
        <v>Advanced Payment Deduction (AP)</v>
      </c>
      <c r="E15" s="29">
        <f>SUM(F15:T15)</f>
      </c>
      <c r="F15" s="26">
        <f>F13*0</f>
      </c>
      <c r="G15" s="26">
        <f>G13*0</f>
      </c>
      <c r="H15" s="26">
        <f>H13*0</f>
      </c>
      <c r="I15" s="26">
        <f>I13*0</f>
      </c>
      <c r="J15" s="26">
        <f>J13*0</f>
      </c>
      <c r="K15" s="26">
        <f>K13*0</f>
      </c>
      <c r="L15" s="26">
        <f>L13*0</f>
      </c>
      <c r="M15" s="26">
        <f>M13*0</f>
      </c>
      <c r="N15" s="26">
        <f>N13*0</f>
      </c>
      <c r="O15" s="26">
        <f>O13*0</f>
      </c>
      <c r="P15" s="26">
        <f>P13*0</f>
      </c>
      <c r="Q15" s="26">
        <f>Q13*0</f>
      </c>
      <c r="R15" s="26">
        <f>R13*0</f>
      </c>
      <c r="S15" s="26">
        <f>S13*0</f>
      </c>
      <c r="T15" s="26">
        <f>T13*0</f>
      </c>
    </row>
    <row r="16">
      <c r="D16" s="28" t="str">
        <v>Stamp Duties &amp; Additional Stamp Duties</v>
      </c>
      <c r="E16" s="29">
        <f>SUM(F16:T16)</f>
      </c>
      <c r="F16" s="26">
        <f>(F13/(1+0))*0</f>
      </c>
      <c r="G16" s="26">
        <f>(G13/(1+0))*0</f>
      </c>
      <c r="H16" s="26">
        <f>(H13/(1+0))*0</f>
      </c>
      <c r="I16" s="26">
        <f>(I13/(1+0))*0</f>
      </c>
      <c r="J16" s="26">
        <f>(J13/(1+0))*0</f>
      </c>
      <c r="K16" s="26">
        <f>(K13/(1+0))*0</f>
      </c>
      <c r="L16" s="26">
        <f>(L13/(1+0))*0</f>
      </c>
      <c r="M16" s="26">
        <f>(M13/(1+0))*0</f>
      </c>
      <c r="N16" s="26">
        <f>(N13/(1+0))*0</f>
      </c>
      <c r="O16" s="26">
        <f>(O13/(1+0))*0</f>
      </c>
      <c r="P16" s="26">
        <f>(P13/(1+0))*0</f>
      </c>
      <c r="Q16" s="26">
        <f>(Q13/(1+0))*0</f>
      </c>
      <c r="R16" s="26">
        <f>(R13/(1+0))*0</f>
      </c>
      <c r="S16" s="26">
        <f>(S13/(1+0))*0</f>
      </c>
      <c r="T16" s="26">
        <f>(T13/(1+0))*0</f>
      </c>
    </row>
    <row r="17">
      <c r="D17" s="28" t="str">
        <v>Governmental Deductions</v>
      </c>
      <c r="E17" s="29">
        <f>SUM(F17:T17)</f>
      </c>
      <c r="F17" s="26">
        <f>(F13/(1+0))*0.008999999999999574</f>
      </c>
      <c r="G17" s="26">
        <f>(G13/(1+0))*0.008999999999999574</f>
      </c>
      <c r="H17" s="26">
        <f>(H13/(1+0))*0.008999999999999574</f>
      </c>
      <c r="I17" s="26">
        <f>(I13/(1+0))*0.008999999999999574</f>
      </c>
      <c r="J17" s="26">
        <f>(J13/(1+0))*0.008999999999999574</f>
      </c>
      <c r="K17" s="26">
        <f>(K13/(1+0))*0.008999999999999574</f>
      </c>
      <c r="L17" s="26">
        <f>(L13/(1+0))*0.008999999999999574</f>
      </c>
      <c r="M17" s="26">
        <f>(M13/(1+0))*0.008999999999999574</f>
      </c>
      <c r="N17" s="26">
        <f>(N13/(1+0))*0.008999999999999574</f>
      </c>
      <c r="O17" s="26">
        <f>(O13/(1+0))*0.008999999999999574</f>
      </c>
      <c r="P17" s="26">
        <f>(P13/(1+0))*0.008999999999999574</f>
      </c>
      <c r="Q17" s="26">
        <f>(Q13/(1+0))*0.008999999999999574</f>
      </c>
      <c r="R17" s="26">
        <f>(R13/(1+0))*0.008999999999999574</f>
      </c>
      <c r="S17" s="26">
        <f>(S13/(1+0))*0.008999999999999574</f>
      </c>
      <c r="T17" s="26">
        <f>(T13/(1+0))*0.008999999999999574</f>
      </c>
    </row>
    <row r="18">
      <c r="D18" s="28" t="str">
        <v>Viva Egypt</v>
      </c>
      <c r="E18" s="29">
        <f>SUM(F18:T18)</f>
      </c>
      <c r="F18" s="26">
        <f>(F13/(1+0))*0</f>
      </c>
      <c r="G18" s="26">
        <f>(G13/(1+0))*0</f>
      </c>
      <c r="H18" s="26">
        <f>(H13/(1+0))*0</f>
      </c>
      <c r="I18" s="26">
        <f>(I13/(1+0))*0</f>
      </c>
      <c r="J18" s="26">
        <f>(J13/(1+0))*0</f>
      </c>
      <c r="K18" s="26">
        <f>(K13/(1+0))*0</f>
      </c>
      <c r="L18" s="26">
        <f>(L13/(1+0))*0</f>
      </c>
      <c r="M18" s="26">
        <f>(M13/(1+0))*0</f>
      </c>
      <c r="N18" s="26">
        <f>(N13/(1+0))*0</f>
      </c>
      <c r="O18" s="26">
        <f>(O13/(1+0))*0</f>
      </c>
      <c r="P18" s="26">
        <f>(P13/(1+0))*0</f>
      </c>
      <c r="Q18" s="26">
        <f>(Q13/(1+0))*0</f>
      </c>
      <c r="R18" s="26">
        <f>(R13/(1+0))*0</f>
      </c>
      <c r="S18" s="26">
        <f>(S13/(1+0))*0</f>
      </c>
      <c r="T18" s="26">
        <f>(T13/(1+0))*0</f>
      </c>
    </row>
    <row r="19">
      <c r="D19" s="28" t="str">
        <v>Net</v>
      </c>
      <c r="E19" s="29">
        <f>SUM(F19:T19)</f>
      </c>
      <c r="F19" s="32">
        <f>F13-F14-F15-F16-F17-F18</f>
      </c>
      <c r="G19" s="33">
        <f>G13-G14-G15-G16-G17-G18</f>
      </c>
      <c r="H19" s="33">
        <f>H13-H14-H15-H16-H17-H18</f>
      </c>
      <c r="I19" s="33">
        <f>I13-I14-I15-I16-I17-I18</f>
      </c>
      <c r="J19" s="33">
        <f>J13-J14-J15-J16-J17-J18</f>
      </c>
      <c r="K19" s="33">
        <f>K13-K14-K15-K16-K17-K18</f>
      </c>
      <c r="L19" s="33">
        <f>L13-L14-L15-L16-L17-L18</f>
      </c>
      <c r="M19" s="33">
        <f>M13-M14-M15-M16-M17-M18</f>
      </c>
      <c r="N19" s="33">
        <f>N13-N14-N15-N16-N17-N18</f>
      </c>
      <c r="O19" s="33">
        <f>O13-O14-O15-O16-O17-O18</f>
      </c>
      <c r="P19" s="33">
        <f>P13-P14-P15-P16-P17-P18</f>
      </c>
      <c r="Q19" s="33">
        <f>Q13-Q14-Q15-Q16-Q17-Q18</f>
      </c>
      <c r="R19" s="33">
        <f>R13-R14-R15-R16-R17-R18</f>
      </c>
      <c r="S19" s="33">
        <f>S13-S14-S15-S16-S17-S18</f>
      </c>
      <c r="T19" s="33">
        <f>T13-T14-T15-T16-T17-T18</f>
      </c>
    </row>
  </sheetData>
  <ignoredErrors>
    <ignoredError numberStoredAsText="1" sqref="A1:U20"/>
  </ignoredErrors>
</worksheet>
</file>

<file path=xl/worksheets/sheet3.xml><?xml version="1.0" encoding="utf-8"?>
<worksheet xmlns="http://schemas.openxmlformats.org/spreadsheetml/2006/main" xmlns:r="http://schemas.openxmlformats.org/officeDocument/2006/relationships">
  <sheetPr>
    <outlinePr summaryBelow="0" summaryRight="1"/>
  </sheetPr>
  <dimension ref="A1:BK171"/>
  <sheetViews>
    <sheetView workbookViewId="0"/>
  </sheetViews>
  <cols>
    <col min="1" max="1" width="12.83203125" customWidth="1"/>
    <col min="2" max="2" width="10.83203125" customWidth="1"/>
    <col min="3" max="3" width="10.83203125" customWidth="1"/>
    <col min="4" max="4" width="8.83203125" customWidth="1"/>
    <col min="5" max="5" width="35.83203125" customWidth="1"/>
    <col min="6" max="6" width="15.83203125" customWidth="1"/>
    <col min="7" max="7" width="15.83203125" customWidth="1"/>
    <col min="8" max="8" width="15.83203125" customWidth="1"/>
    <col min="9" max="9" width="12.83203125" customWidth="1" level="1" outlineLevel="1"/>
    <col min="10" max="10" width="12.83203125" customWidth="1" level="1" outlineLevel="1"/>
    <col min="11" max="11" width="12.83203125" customWidth="1" level="1" outlineLevel="1"/>
    <col min="12" max="12" width="12.83203125" customWidth="1" level="1" outlineLevel="1"/>
    <col min="13" max="13" width="12.83203125" customWidth="1" level="1" outlineLevel="1"/>
    <col min="14" max="14" width="12.83203125" customWidth="1" level="1" outlineLevel="1"/>
    <col min="15" max="15" width="12.83203125" customWidth="1" level="1" outlineLevel="1"/>
    <col min="16" max="16" width="12.83203125" customWidth="1" level="1" outlineLevel="1"/>
    <col min="17" max="17" width="12.83203125" customWidth="1" level="1" outlineLevel="1"/>
    <col min="18" max="18" width="12.83203125" customWidth="1" level="1" outlineLevel="1"/>
    <col min="19" max="19" width="12.83203125" customWidth="1" level="1" outlineLevel="1"/>
    <col min="20" max="20" width="12.83203125" customWidth="1" level="1" outlineLevel="1"/>
    <col min="21" max="21" width="12.83203125" customWidth="1" level="1" outlineLevel="1"/>
    <col min="22" max="22" width="12.83203125" customWidth="1" level="1" outlineLevel="1"/>
    <col min="23" max="23" width="12.83203125" customWidth="1" level="1" outlineLevel="1"/>
    <col min="24" max="24" width="12.83203125" customWidth="1"/>
    <col min="25" max="25" width="12.83203125" customWidth="1"/>
    <col min="26" max="26" width="12.83203125" customWidth="1"/>
    <col min="27" max="27" width="12.83203125" customWidth="1"/>
    <col min="28" max="28" width="12.83203125" customWidth="1"/>
    <col min="29" max="29" width="12.83203125" customWidth="1"/>
    <col min="30" max="30" width="12.83203125" customWidth="1"/>
    <col min="31" max="31" width="12.83203125" customWidth="1" level="1" outlineLevel="1"/>
    <col min="32" max="32" width="12.83203125" customWidth="1" level="1" outlineLevel="1"/>
    <col min="33" max="33" width="12.83203125" customWidth="1" level="1" outlineLevel="1"/>
    <col min="34" max="34" width="12.83203125" customWidth="1" level="1" outlineLevel="1"/>
    <col min="35" max="35" width="12.83203125" customWidth="1" level="1" outlineLevel="1"/>
    <col min="36" max="36" width="12.83203125" customWidth="1" level="1" outlineLevel="1"/>
    <col min="37" max="37" width="12.83203125" customWidth="1" level="1" outlineLevel="1"/>
    <col min="38" max="38" width="12.83203125" customWidth="1" level="1" outlineLevel="1"/>
    <col min="39" max="39" width="12.83203125" customWidth="1" level="1" outlineLevel="1"/>
    <col min="40" max="40" width="12.83203125" customWidth="1" level="1" outlineLevel="1"/>
    <col min="41" max="41" width="12.83203125" customWidth="1" level="1" outlineLevel="1"/>
    <col min="42" max="42" width="12.83203125" customWidth="1" level="1" outlineLevel="1"/>
    <col min="43" max="43" width="12.83203125" customWidth="1" level="1" outlineLevel="1"/>
    <col min="44" max="44" width="12.83203125" customWidth="1" level="1" outlineLevel="1"/>
    <col min="45" max="45" width="12.83203125" customWidth="1" level="1" outlineLevel="1"/>
    <col min="46" max="46" width="12.83203125" customWidth="1"/>
    <col min="47" max="47" width="12.83203125" customWidth="1" level="1" outlineLevel="1"/>
    <col min="48" max="48" width="12.83203125" customWidth="1" level="1" outlineLevel="1"/>
    <col min="49" max="49" width="12.83203125" customWidth="1" level="1" outlineLevel="1"/>
    <col min="50" max="50" width="12.83203125" customWidth="1" level="1" outlineLevel="1"/>
    <col min="51" max="51" width="12.83203125" customWidth="1" level="1" outlineLevel="1"/>
    <col min="52" max="52" width="12.83203125" customWidth="1" level="1" outlineLevel="1"/>
    <col min="53" max="53" width="12.83203125" customWidth="1" level="1" outlineLevel="1"/>
    <col min="54" max="54" width="12.83203125" customWidth="1" level="1" outlineLevel="1"/>
    <col min="55" max="55" width="12.83203125" customWidth="1" level="1" outlineLevel="1"/>
    <col min="56" max="56" width="12.83203125" customWidth="1" level="1" outlineLevel="1"/>
    <col min="57" max="57" width="12.83203125" customWidth="1" level="1" outlineLevel="1"/>
    <col min="58" max="58" width="12.83203125" customWidth="1" level="1" outlineLevel="1"/>
    <col min="59" max="59" width="12.83203125" customWidth="1" level="1" outlineLevel="1"/>
    <col min="60" max="60" width="12.83203125" customWidth="1" level="1" outlineLevel="1"/>
    <col min="61" max="61" width="12.83203125" customWidth="1" level="1" outlineLevel="1"/>
    <col min="62" max="62" width="12.83203125" customWidth="1"/>
    <col min="63" max="63" width="12.83203125" customWidth="1"/>
    <col min="64" max="64" width="12.83203125" customWidth="1"/>
  </cols>
  <sheetData>
    <row r="1" ht="36" customHeight="1" xml:space="preserve">
      <c r="A1" s="4" t="str">
        <v/>
      </c>
      <c r="B1" s="4" t="str">
        <v/>
      </c>
      <c r="C1" s="4" t="str">
        <v/>
      </c>
      <c r="D1" s="4" t="str">
        <v/>
      </c>
      <c r="E1" s="4" t="str">
        <v/>
      </c>
      <c r="F1" s="4" t="str">
        <v>Dry Cost USD</v>
      </c>
      <c r="G1" s="4" t="str">
        <v>W/O AP</v>
      </c>
      <c r="H1" s="4" t="str">
        <v>W AP</v>
      </c>
      <c r="I1" s="4" t="str">
        <v>Actual Cash Out</v>
      </c>
      <c r="J1" s="4" t="str">
        <v>Actual Cash Out</v>
      </c>
      <c r="K1" s="4" t="str">
        <v>Actual Cash Out</v>
      </c>
      <c r="L1" s="4" t="str">
        <v>Actual Cash Out</v>
      </c>
      <c r="M1" s="4" t="str">
        <v>Actual Cash Out</v>
      </c>
      <c r="N1" s="4" t="str">
        <v>Actual Cash Out</v>
      </c>
      <c r="O1" s="4" t="str">
        <v>Actual Cash Out</v>
      </c>
      <c r="P1" s="4" t="str">
        <v>Actual Cash Out</v>
      </c>
      <c r="Q1" s="4" t="str">
        <v>Actual Cash Out</v>
      </c>
      <c r="R1" s="4" t="str">
        <v>Actual Cash Out</v>
      </c>
      <c r="S1" s="4" t="str">
        <v>Actual Cash Out</v>
      </c>
      <c r="T1" s="4" t="str">
        <v>Actual Cash Out</v>
      </c>
      <c r="U1" s="4" t="str">
        <v>Actual Cash Out</v>
      </c>
      <c r="V1" s="4" t="str">
        <v>Actual Cash Out</v>
      </c>
      <c r="W1" s="4" t="str">
        <v>Actual Cash Out</v>
      </c>
      <c r="X1" s="4" t="str" xml:space="preserve">
        <v xml:space="preserve">Cash flow 
Estimate to Completion</v>
      </c>
      <c r="Y1" s="4" t="str">
        <v>Progress Dates</v>
      </c>
      <c r="Z1" s="4" t="str">
        <v/>
      </c>
      <c r="AA1" s="4" t="str">
        <v/>
      </c>
      <c r="AB1" s="4" t="str">
        <v>Cash Out Dates</v>
      </c>
      <c r="AC1" s="4" t="str">
        <v/>
      </c>
      <c r="AD1" s="5" t="str">
        <v/>
      </c>
      <c r="AE1" s="4" t="str">
        <v/>
      </c>
      <c r="AF1" s="4" t="str">
        <v/>
      </c>
      <c r="AG1" s="4" t="str">
        <v/>
      </c>
      <c r="AH1" s="4" t="str">
        <v/>
      </c>
      <c r="AI1" s="4" t="str">
        <v/>
      </c>
      <c r="AJ1" s="4" t="str">
        <v/>
      </c>
      <c r="AK1" s="4" t="str">
        <v/>
      </c>
      <c r="AL1" s="4" t="str">
        <v/>
      </c>
      <c r="AM1" s="4" t="str">
        <v/>
      </c>
      <c r="AN1" s="4" t="str">
        <v/>
      </c>
      <c r="AO1" s="4" t="str">
        <v/>
      </c>
      <c r="AP1" s="4" t="str">
        <v/>
      </c>
      <c r="AQ1" s="4" t="str">
        <v/>
      </c>
      <c r="AR1" s="4" t="str">
        <v/>
      </c>
      <c r="AS1" s="4" t="str">
        <v/>
      </c>
      <c r="AT1" s="4" t="str">
        <v/>
      </c>
      <c r="AU1" s="4" t="str">
        <v/>
      </c>
      <c r="AV1" s="4" t="str">
        <v/>
      </c>
      <c r="AW1" s="4" t="str">
        <v/>
      </c>
      <c r="AX1" s="4" t="str">
        <v/>
      </c>
      <c r="AY1" s="4" t="str">
        <v/>
      </c>
      <c r="AZ1" s="4" t="str">
        <v/>
      </c>
      <c r="BA1" s="4" t="str">
        <v/>
      </c>
      <c r="BB1" s="4" t="str">
        <v/>
      </c>
      <c r="BC1" s="4" t="str">
        <v/>
      </c>
      <c r="BD1" s="4" t="str">
        <v/>
      </c>
      <c r="BE1" s="4" t="str">
        <v/>
      </c>
      <c r="BF1" s="4" t="str">
        <v/>
      </c>
      <c r="BG1" s="4" t="str">
        <v/>
      </c>
      <c r="BH1" s="4" t="str">
        <v/>
      </c>
      <c r="BI1" s="4" t="str">
        <v/>
      </c>
      <c r="BJ1" s="4" t="str">
        <v/>
      </c>
      <c r="BK1" s="4" t="str">
        <v/>
      </c>
    </row>
    <row r="2" ht="28" customHeight="1">
      <c r="A2" s="3" t="str">
        <v>Parent Task</v>
      </c>
      <c r="B2" s="3" t="str">
        <v>Start ID</v>
      </c>
      <c r="C2" s="3" t="str">
        <v>Finish ID</v>
      </c>
      <c r="D2" s="3" t="str">
        <v>%</v>
      </c>
      <c r="E2" s="3" t="str">
        <v>Item Description</v>
      </c>
      <c r="F2" s="3" t="str">
        <v/>
      </c>
      <c r="G2" s="3" t="str">
        <v/>
      </c>
      <c r="H2" s="3" t="str">
        <v/>
      </c>
      <c r="I2" s="7">
        <v>46022</v>
      </c>
      <c r="J2" s="7">
        <v>46053</v>
      </c>
      <c r="K2" s="7">
        <v>46081</v>
      </c>
      <c r="L2" s="7">
        <v>46112</v>
      </c>
      <c r="M2" s="7">
        <v>46142</v>
      </c>
      <c r="N2" s="7">
        <v>46173</v>
      </c>
      <c r="O2" s="7">
        <v>46203</v>
      </c>
      <c r="P2" s="7">
        <v>46234</v>
      </c>
      <c r="Q2" s="7">
        <v>46265</v>
      </c>
      <c r="R2" s="7">
        <v>46295</v>
      </c>
      <c r="S2" s="7">
        <v>46326</v>
      </c>
      <c r="T2" s="7">
        <v>46356</v>
      </c>
      <c r="U2" s="7">
        <v>46387</v>
      </c>
      <c r="V2" s="7">
        <v>46418</v>
      </c>
      <c r="W2" s="7">
        <v>46446</v>
      </c>
      <c r="X2" s="3" t="str">
        <v/>
      </c>
      <c r="Y2" s="3" t="str">
        <v xml:space="preserve">Start </v>
      </c>
      <c r="Z2" s="3" t="str">
        <v>End</v>
      </c>
      <c r="AA2" s="3" t="str">
        <v/>
      </c>
      <c r="AB2" s="3">
        <v>2</v>
      </c>
      <c r="AC2" s="3">
        <v>2</v>
      </c>
      <c r="AD2" s="5" t="str">
        <v/>
      </c>
      <c r="AE2" s="7">
        <v>46022</v>
      </c>
      <c r="AF2" s="7">
        <v>46053</v>
      </c>
      <c r="AG2" s="7">
        <v>46081</v>
      </c>
      <c r="AH2" s="7">
        <v>46112</v>
      </c>
      <c r="AI2" s="7">
        <v>46142</v>
      </c>
      <c r="AJ2" s="7">
        <v>46173</v>
      </c>
      <c r="AK2" s="7">
        <v>46203</v>
      </c>
      <c r="AL2" s="7">
        <v>46234</v>
      </c>
      <c r="AM2" s="7">
        <v>46265</v>
      </c>
      <c r="AN2" s="7">
        <v>46295</v>
      </c>
      <c r="AO2" s="7">
        <v>46326</v>
      </c>
      <c r="AP2" s="7">
        <v>46356</v>
      </c>
      <c r="AQ2" s="7">
        <v>46387</v>
      </c>
      <c r="AR2" s="7">
        <v>46418</v>
      </c>
      <c r="AS2" s="7">
        <v>46446</v>
      </c>
      <c r="AT2" s="3" t="str">
        <v>TOTAL</v>
      </c>
      <c r="AU2" s="7">
        <v>46022</v>
      </c>
      <c r="AV2" s="7">
        <v>46053</v>
      </c>
      <c r="AW2" s="7">
        <v>46081</v>
      </c>
      <c r="AX2" s="7">
        <v>46112</v>
      </c>
      <c r="AY2" s="7">
        <v>46142</v>
      </c>
      <c r="AZ2" s="7">
        <v>46173</v>
      </c>
      <c r="BA2" s="7">
        <v>46203</v>
      </c>
      <c r="BB2" s="7">
        <v>46234</v>
      </c>
      <c r="BC2" s="7">
        <v>46265</v>
      </c>
      <c r="BD2" s="7">
        <v>46295</v>
      </c>
      <c r="BE2" s="7">
        <v>46326</v>
      </c>
      <c r="BF2" s="7">
        <v>46356</v>
      </c>
      <c r="BG2" s="7">
        <v>46387</v>
      </c>
      <c r="BH2" s="7">
        <v>46418</v>
      </c>
      <c r="BI2" s="7">
        <v>46446</v>
      </c>
      <c r="BJ2" s="3" t="str">
        <v>Total</v>
      </c>
      <c r="BK2" s="3" t="str">
        <v/>
      </c>
    </row>
    <row r="3">
      <c r="A3" s="9" t="str">
        <v/>
      </c>
      <c r="B3" s="9" t="str">
        <v/>
      </c>
      <c r="C3" s="9" t="str">
        <v/>
      </c>
      <c r="D3" s="9" t="str">
        <v/>
      </c>
      <c r="E3" s="9" t="str">
        <v/>
      </c>
      <c r="F3" s="9" t="str">
        <v/>
      </c>
      <c r="G3" s="9" t="str">
        <v/>
      </c>
      <c r="H3" s="9" t="str">
        <v/>
      </c>
      <c r="I3" s="9" t="str">
        <v/>
      </c>
      <c r="J3" s="9" t="str">
        <v/>
      </c>
      <c r="K3" s="9" t="str">
        <v/>
      </c>
      <c r="L3" s="9" t="str">
        <v/>
      </c>
      <c r="M3" s="9" t="str">
        <v/>
      </c>
      <c r="N3" s="9" t="str">
        <v/>
      </c>
      <c r="O3" s="9" t="str">
        <v/>
      </c>
      <c r="P3" s="9" t="str">
        <v/>
      </c>
      <c r="Q3" s="9" t="str">
        <v/>
      </c>
      <c r="R3" s="9" t="str">
        <v/>
      </c>
      <c r="S3" s="9" t="str">
        <v/>
      </c>
      <c r="T3" s="9" t="str">
        <v/>
      </c>
      <c r="U3" s="9" t="str">
        <v/>
      </c>
      <c r="V3" s="9" t="str">
        <v/>
      </c>
      <c r="W3" s="9" t="str">
        <v/>
      </c>
      <c r="X3" s="9" t="str">
        <v/>
      </c>
      <c r="Y3" s="9" t="str">
        <v/>
      </c>
      <c r="Z3" s="9" t="str">
        <v/>
      </c>
      <c r="AA3" s="9" t="str">
        <v/>
      </c>
      <c r="AB3" s="9" t="str">
        <v/>
      </c>
      <c r="AC3" s="9" t="str">
        <v/>
      </c>
      <c r="AD3" s="5" t="str">
        <v/>
      </c>
      <c r="AE3" s="9" t="str">
        <v/>
      </c>
      <c r="AF3" s="9" t="str">
        <v/>
      </c>
      <c r="AG3" s="9" t="str">
        <v/>
      </c>
      <c r="AH3" s="9" t="str">
        <v/>
      </c>
      <c r="AI3" s="9" t="str">
        <v/>
      </c>
      <c r="AJ3" s="9" t="str">
        <v/>
      </c>
      <c r="AK3" s="9" t="str">
        <v/>
      </c>
      <c r="AL3" s="9" t="str">
        <v/>
      </c>
      <c r="AM3" s="9" t="str">
        <v/>
      </c>
      <c r="AN3" s="9" t="str">
        <v/>
      </c>
      <c r="AO3" s="9" t="str">
        <v/>
      </c>
      <c r="AP3" s="9" t="str">
        <v/>
      </c>
      <c r="AQ3" s="9" t="str">
        <v/>
      </c>
      <c r="AR3" s="9" t="str">
        <v/>
      </c>
      <c r="AS3" s="9" t="str">
        <v/>
      </c>
      <c r="AT3" s="9" t="str">
        <v/>
      </c>
      <c r="AU3" s="9" t="str">
        <v/>
      </c>
      <c r="AV3" s="9" t="str">
        <v/>
      </c>
      <c r="AW3" s="9" t="str">
        <v/>
      </c>
      <c r="AX3" s="9" t="str">
        <v/>
      </c>
      <c r="AY3" s="9" t="str">
        <v/>
      </c>
      <c r="AZ3" s="9" t="str">
        <v/>
      </c>
      <c r="BA3" s="9" t="str">
        <v/>
      </c>
      <c r="BB3" s="9" t="str">
        <v/>
      </c>
      <c r="BC3" s="9" t="str">
        <v/>
      </c>
      <c r="BD3" s="9" t="str">
        <v/>
      </c>
      <c r="BE3" s="9" t="str">
        <v/>
      </c>
      <c r="BF3" s="9" t="str">
        <v/>
      </c>
      <c r="BG3" s="9" t="str">
        <v/>
      </c>
      <c r="BH3" s="9" t="str">
        <v/>
      </c>
      <c r="BI3" s="9" t="str">
        <v/>
      </c>
      <c r="BJ3" s="9" t="str">
        <v/>
      </c>
      <c r="BK3" s="9" t="str">
        <v/>
      </c>
    </row>
    <row r="4">
      <c r="A4" s="11" t="str">
        <v>Material Supply</v>
      </c>
      <c r="B4" s="11" t="str">
        <v/>
      </c>
      <c r="C4" s="11" t="str">
        <v/>
      </c>
      <c r="D4" s="11" t="str">
        <v/>
      </c>
      <c r="E4" s="11" t="str">
        <v>Material Supply</v>
      </c>
      <c r="F4" s="11">
        <f>SUBTOTAL(9,F5:F154)</f>
      </c>
      <c r="G4" s="11">
        <f>SUBTOTAL(9,G5:G154)</f>
      </c>
      <c r="H4" s="11">
        <f>SUBTOTAL(9,H5:H154)</f>
      </c>
      <c r="I4" s="11" t="str">
        <v/>
      </c>
      <c r="J4" s="11" t="str">
        <v/>
      </c>
      <c r="K4" s="11" t="str">
        <v/>
      </c>
      <c r="L4" s="11" t="str">
        <v/>
      </c>
      <c r="M4" s="11" t="str">
        <v/>
      </c>
      <c r="N4" s="11" t="str">
        <v/>
      </c>
      <c r="O4" s="11" t="str">
        <v/>
      </c>
      <c r="P4" s="11" t="str">
        <v/>
      </c>
      <c r="Q4" s="11" t="str">
        <v/>
      </c>
      <c r="R4" s="11" t="str">
        <v/>
      </c>
      <c r="S4" s="11" t="str">
        <v/>
      </c>
      <c r="T4" s="11" t="str">
        <v/>
      </c>
      <c r="U4" s="11" t="str">
        <v/>
      </c>
      <c r="V4" s="11" t="str">
        <v/>
      </c>
      <c r="W4" s="11" t="str">
        <v/>
      </c>
      <c r="X4" s="11">
        <f>SUBTOTAL(9,X5:X154)</f>
      </c>
      <c r="Y4" s="11" t="str">
        <v/>
      </c>
      <c r="Z4" s="11" t="str">
        <v/>
      </c>
      <c r="AA4" s="11" t="str">
        <v/>
      </c>
      <c r="AB4" s="11" t="str">
        <v/>
      </c>
      <c r="AC4" s="11" t="str">
        <v/>
      </c>
      <c r="AD4" s="5" t="str">
        <v/>
      </c>
      <c r="AE4" s="11" t="str">
        <v/>
      </c>
      <c r="AF4" s="11" t="str">
        <v/>
      </c>
      <c r="AG4" s="11" t="str">
        <v/>
      </c>
      <c r="AH4" s="11" t="str">
        <v/>
      </c>
      <c r="AI4" s="11" t="str">
        <v/>
      </c>
      <c r="AJ4" s="11" t="str">
        <v/>
      </c>
      <c r="AK4" s="11" t="str">
        <v/>
      </c>
      <c r="AL4" s="11" t="str">
        <v/>
      </c>
      <c r="AM4" s="11" t="str">
        <v/>
      </c>
      <c r="AN4" s="11" t="str">
        <v/>
      </c>
      <c r="AO4" s="11" t="str">
        <v/>
      </c>
      <c r="AP4" s="11" t="str">
        <v/>
      </c>
      <c r="AQ4" s="11" t="str">
        <v/>
      </c>
      <c r="AR4" s="11" t="str">
        <v/>
      </c>
      <c r="AS4" s="11" t="str">
        <v/>
      </c>
      <c r="AT4" s="11" t="str">
        <v/>
      </c>
      <c r="AU4" s="11">
        <f>SUBTOTAL(9,AU5:AU154)</f>
      </c>
      <c r="AV4" s="11">
        <f>SUBTOTAL(9,AV5:AV154)</f>
      </c>
      <c r="AW4" s="11">
        <f>SUBTOTAL(9,AW5:AW154)</f>
      </c>
      <c r="AX4" s="11">
        <f>SUBTOTAL(9,AX5:AX154)</f>
      </c>
      <c r="AY4" s="11">
        <f>SUBTOTAL(9,AY5:AY154)</f>
      </c>
      <c r="AZ4" s="11">
        <f>SUBTOTAL(9,AZ5:AZ154)</f>
      </c>
      <c r="BA4" s="11">
        <f>SUBTOTAL(9,BA5:BA154)</f>
      </c>
      <c r="BB4" s="11">
        <f>SUBTOTAL(9,BB5:BB154)</f>
      </c>
      <c r="BC4" s="11">
        <f>SUBTOTAL(9,BC5:BC154)</f>
      </c>
      <c r="BD4" s="11">
        <f>SUBTOTAL(9,BD5:BD154)</f>
      </c>
      <c r="BE4" s="11">
        <f>SUBTOTAL(9,BE5:BE154)</f>
      </c>
      <c r="BF4" s="11">
        <f>SUBTOTAL(9,BF5:BF154)</f>
      </c>
      <c r="BG4" s="11">
        <f>SUBTOTAL(9,BG5:BG154)</f>
      </c>
      <c r="BH4" s="11">
        <f>SUBTOTAL(9,BH5:BH154)</f>
      </c>
      <c r="BI4" s="11">
        <f>SUBTOTAL(9,BI5:BI154)</f>
      </c>
      <c r="BJ4" s="11">
        <f>SUBTOTAL(9,BJ5:BJ154)</f>
      </c>
      <c r="BK4" s="11" t="str">
        <v/>
      </c>
    </row>
    <row r="5" outlineLevel="1">
      <c r="A5" s="15" t="str">
        <v>1.Main.1</v>
      </c>
      <c r="B5" s="15" t="str">
        <v/>
      </c>
      <c r="C5" s="15" t="str">
        <v/>
      </c>
      <c r="D5" s="15" t="str">
        <v>1.Main.1</v>
      </c>
      <c r="E5" s="15" t="str">
        <v>Supply 220 kV GIS switchgear</v>
      </c>
      <c r="F5" s="15">
        <v>2104909.91</v>
      </c>
      <c r="G5" s="15" t="str">
        <v/>
      </c>
      <c r="H5" s="15" t="str">
        <v/>
      </c>
      <c r="I5" s="15" t="str">
        <v/>
      </c>
      <c r="J5" s="15" t="str">
        <v/>
      </c>
      <c r="K5" s="15" t="str">
        <v/>
      </c>
      <c r="L5" s="15" t="str">
        <v/>
      </c>
      <c r="M5" s="15" t="str">
        <v/>
      </c>
      <c r="N5" s="15" t="str">
        <v/>
      </c>
      <c r="O5" s="15" t="str">
        <v/>
      </c>
      <c r="P5" s="15" t="str">
        <v/>
      </c>
      <c r="Q5" s="15" t="str">
        <v/>
      </c>
      <c r="R5" s="15" t="str">
        <v/>
      </c>
      <c r="S5" s="15" t="str">
        <v/>
      </c>
      <c r="T5" s="15" t="str">
        <v/>
      </c>
      <c r="U5" s="15" t="str">
        <v/>
      </c>
      <c r="V5" s="15" t="str">
        <v/>
      </c>
      <c r="W5" s="15" t="str">
        <v/>
      </c>
      <c r="X5" s="15" t="str">
        <v/>
      </c>
      <c r="Y5" s="15" t="str">
        <v/>
      </c>
      <c r="Z5" s="15" t="str">
        <v/>
      </c>
      <c r="AA5" s="15" t="str">
        <v/>
      </c>
      <c r="AB5" s="15" t="str">
        <v/>
      </c>
      <c r="AC5" s="15" t="str">
        <v/>
      </c>
      <c r="AD5" s="5" t="str">
        <v/>
      </c>
      <c r="AE5" s="18">
        <f>IFERROR(_xlfn.BETA.DIST(DATE(YEAR(AE$2),MONTH(AE$2),15),$AB$2,$AC$2,FALSE,DATE(YEAR($AB5),MONTH($AB5),1),DATE(YEAR($AC5),MONTH($AC5),28)),0)</f>
      </c>
      <c r="AF5" s="18">
        <f>IFERROR(_xlfn.BETA.DIST(DATE(YEAR(AF$2),MONTH(AF$2),15),$AB$2,$AC$2,FALSE,DATE(YEAR($AB5),MONTH($AB5),1),DATE(YEAR($AC5),MONTH($AC5),28)),0)</f>
      </c>
      <c r="AG5" s="18">
        <f>IFERROR(_xlfn.BETA.DIST(DATE(YEAR(AG$2),MONTH(AG$2),15),$AB$2,$AC$2,FALSE,DATE(YEAR($AB5),MONTH($AB5),1),DATE(YEAR($AC5),MONTH($AC5),28)),0)</f>
      </c>
      <c r="AH5" s="18">
        <f>IFERROR(_xlfn.BETA.DIST(DATE(YEAR(AH$2),MONTH(AH$2),15),$AB$2,$AC$2,FALSE,DATE(YEAR($AB5),MONTH($AB5),1),DATE(YEAR($AC5),MONTH($AC5),28)),0)</f>
      </c>
      <c r="AI5" s="18">
        <f>IFERROR(_xlfn.BETA.DIST(DATE(YEAR(AI$2),MONTH(AI$2),15),$AB$2,$AC$2,FALSE,DATE(YEAR($AB5),MONTH($AB5),1),DATE(YEAR($AC5),MONTH($AC5),28)),0)</f>
      </c>
      <c r="AJ5" s="18">
        <f>IFERROR(_xlfn.BETA.DIST(DATE(YEAR(AJ$2),MONTH(AJ$2),15),$AB$2,$AC$2,FALSE,DATE(YEAR($AB5),MONTH($AB5),1),DATE(YEAR($AC5),MONTH($AC5),28)),0)</f>
      </c>
      <c r="AK5" s="18">
        <f>IFERROR(_xlfn.BETA.DIST(DATE(YEAR(AK$2),MONTH(AK$2),15),$AB$2,$AC$2,FALSE,DATE(YEAR($AB5),MONTH($AB5),1),DATE(YEAR($AC5),MONTH($AC5),28)),0)</f>
      </c>
      <c r="AL5" s="18">
        <f>IFERROR(_xlfn.BETA.DIST(DATE(YEAR(AL$2),MONTH(AL$2),15),$AB$2,$AC$2,FALSE,DATE(YEAR($AB5),MONTH($AB5),1),DATE(YEAR($AC5),MONTH($AC5),28)),0)</f>
      </c>
      <c r="AM5" s="18">
        <f>IFERROR(_xlfn.BETA.DIST(DATE(YEAR(AM$2),MONTH(AM$2),15),$AB$2,$AC$2,FALSE,DATE(YEAR($AB5),MONTH($AB5),1),DATE(YEAR($AC5),MONTH($AC5),28)),0)</f>
      </c>
      <c r="AN5" s="18">
        <f>IFERROR(_xlfn.BETA.DIST(DATE(YEAR(AN$2),MONTH(AN$2),15),$AB$2,$AC$2,FALSE,DATE(YEAR($AB5),MONTH($AB5),1),DATE(YEAR($AC5),MONTH($AC5),28)),0)</f>
      </c>
      <c r="AO5" s="18">
        <f>IFERROR(_xlfn.BETA.DIST(DATE(YEAR(AO$2),MONTH(AO$2),15),$AB$2,$AC$2,FALSE,DATE(YEAR($AB5),MONTH($AB5),1),DATE(YEAR($AC5),MONTH($AC5),28)),0)</f>
      </c>
      <c r="AP5" s="18">
        <f>IFERROR(_xlfn.BETA.DIST(DATE(YEAR(AP$2),MONTH(AP$2),15),$AB$2,$AC$2,FALSE,DATE(YEAR($AB5),MONTH($AB5),1),DATE(YEAR($AC5),MONTH($AC5),28)),0)</f>
      </c>
      <c r="AQ5" s="18">
        <f>IFERROR(_xlfn.BETA.DIST(DATE(YEAR(AQ$2),MONTH(AQ$2),15),$AB$2,$AC$2,FALSE,DATE(YEAR($AB5),MONTH($AB5),1),DATE(YEAR($AC5),MONTH($AC5),28)),0)</f>
      </c>
      <c r="AR5" s="18">
        <f>IFERROR(_xlfn.BETA.DIST(DATE(YEAR(AR$2),MONTH(AR$2),15),$AB$2,$AC$2,FALSE,DATE(YEAR($AB5),MONTH($AB5),1),DATE(YEAR($AC5),MONTH($AC5),28)),0)</f>
      </c>
      <c r="AS5" s="18">
        <f>IFERROR(_xlfn.BETA.DIST(DATE(YEAR(AS$2),MONTH(AS$2),15),$AB$2,$AC$2,FALSE,DATE(YEAR($AB5),MONTH($AB5),1),DATE(YEAR($AC5),MONTH($AC5),28)),0)</f>
      </c>
      <c r="AT5" s="18">
        <f>SUM(AE5:AS5)</f>
      </c>
      <c r="AU5" s="18">
        <f>IF(I5&lt;&gt;0,I5,IF($AT5=0,0,AE5/$AT5*$X5))</f>
      </c>
      <c r="AV5" s="18">
        <f>IF(J5&lt;&gt;0,J5,IF($AT5=0,0,AF5/$AT5*$X5))</f>
      </c>
      <c r="AW5" s="18">
        <f>IF(K5&lt;&gt;0,K5,IF($AT5=0,0,AG5/$AT5*$X5))</f>
      </c>
      <c r="AX5" s="18">
        <f>IF(L5&lt;&gt;0,L5,IF($AT5=0,0,AH5/$AT5*$X5))</f>
      </c>
      <c r="AY5" s="18">
        <f>IF(M5&lt;&gt;0,M5,IF($AT5=0,0,AI5/$AT5*$X5))</f>
      </c>
      <c r="AZ5" s="18">
        <f>IF(N5&lt;&gt;0,N5,IF($AT5=0,0,AJ5/$AT5*$X5))</f>
      </c>
      <c r="BA5" s="18">
        <f>IF(O5&lt;&gt;0,O5,IF($AT5=0,0,AK5/$AT5*$X5))</f>
      </c>
      <c r="BB5" s="18">
        <f>IF(P5&lt;&gt;0,P5,IF($AT5=0,0,AL5/$AT5*$X5))</f>
      </c>
      <c r="BC5" s="18">
        <f>IF(Q5&lt;&gt;0,Q5,IF($AT5=0,0,AM5/$AT5*$X5))</f>
      </c>
      <c r="BD5" s="18">
        <f>IF(R5&lt;&gt;0,R5,IF($AT5=0,0,AN5/$AT5*$X5))</f>
      </c>
      <c r="BE5" s="18">
        <f>IF(S5&lt;&gt;0,S5,IF($AT5=0,0,AO5/$AT5*$X5))</f>
      </c>
      <c r="BF5" s="18">
        <f>IF(T5&lt;&gt;0,T5,IF($AT5=0,0,AP5/$AT5*$X5))</f>
      </c>
      <c r="BG5" s="18">
        <f>IF(U5&lt;&gt;0,U5,IF($AT5=0,0,AQ5/$AT5*$X5))</f>
      </c>
      <c r="BH5" s="18">
        <f>IF(V5&lt;&gt;0,V5,IF($AT5=0,0,AR5/$AT5*$X5))</f>
      </c>
      <c r="BI5" s="18">
        <f>IF(W5&lt;&gt;0,W5,IF($AT5=0,0,AS5/$AT5*$X5))</f>
      </c>
      <c r="BJ5" s="18">
        <f>SUM(AU5:BI5)</f>
      </c>
      <c r="BK5" s="15" t="str">
        <v/>
      </c>
    </row>
    <row r="6" outlineLevel="2">
      <c r="A6" s="5" t="str">
        <v>1.Main.1</v>
      </c>
      <c r="B6" s="5" t="str">
        <v/>
      </c>
      <c r="C6" s="5" t="str">
        <v/>
      </c>
      <c r="D6" s="19">
        <v>0.1</v>
      </c>
      <c r="E6" s="5" t="str">
        <v>Advanced Payment PO USD</v>
      </c>
      <c r="F6" s="5" t="str">
        <v/>
      </c>
      <c r="G6" s="18">
        <f>F5*D6</f>
      </c>
      <c r="H6" s="18">
        <f>G6</f>
      </c>
      <c r="I6" s="18">
        <v>0</v>
      </c>
      <c r="J6" s="18">
        <v>0</v>
      </c>
      <c r="K6" s="18">
        <v>0</v>
      </c>
      <c r="L6" s="18">
        <v>0</v>
      </c>
      <c r="M6" s="18">
        <v>0</v>
      </c>
      <c r="N6" s="18">
        <v>0</v>
      </c>
      <c r="O6" s="18">
        <v>0</v>
      </c>
      <c r="P6" s="18">
        <v>0</v>
      </c>
      <c r="Q6" s="18">
        <v>0</v>
      </c>
      <c r="R6" s="18">
        <v>0</v>
      </c>
      <c r="S6" s="18">
        <v>0</v>
      </c>
      <c r="T6" s="18">
        <v>0</v>
      </c>
      <c r="U6" s="18">
        <v>0</v>
      </c>
      <c r="V6" s="18">
        <v>0</v>
      </c>
      <c r="W6" s="18">
        <v>0</v>
      </c>
      <c r="X6" s="18">
        <f>H6-SUM(I6:W6)</f>
      </c>
      <c r="Y6" s="5" t="str">
        <v/>
      </c>
      <c r="Z6" s="5" t="str">
        <v/>
      </c>
      <c r="AA6" s="18">
        <v>0</v>
      </c>
      <c r="AB6" s="20">
        <f>Y6+AA6</f>
      </c>
      <c r="AC6" s="20">
        <f>AA6+Z6</f>
      </c>
      <c r="AD6" s="5" t="str">
        <v/>
      </c>
      <c r="AE6" s="18">
        <f>IFERROR(_xlfn.BETA.DIST(DATE(YEAR(AE$2),MONTH(AE$2),15),$AB$2,$AC$2,FALSE,DATE(YEAR($AB6),MONTH($AB6),1),DATE(YEAR($AC6),MONTH($AC6),28)),0)</f>
      </c>
      <c r="AF6" s="18">
        <f>IFERROR(_xlfn.BETA.DIST(DATE(YEAR(AF$2),MONTH(AF$2),15),$AB$2,$AC$2,FALSE,DATE(YEAR($AB6),MONTH($AB6),1),DATE(YEAR($AC6),MONTH($AC6),28)),0)</f>
      </c>
      <c r="AG6" s="18">
        <f>IFERROR(_xlfn.BETA.DIST(DATE(YEAR(AG$2),MONTH(AG$2),15),$AB$2,$AC$2,FALSE,DATE(YEAR($AB6),MONTH($AB6),1),DATE(YEAR($AC6),MONTH($AC6),28)),0)</f>
      </c>
      <c r="AH6" s="18">
        <f>IFERROR(_xlfn.BETA.DIST(DATE(YEAR(AH$2),MONTH(AH$2),15),$AB$2,$AC$2,FALSE,DATE(YEAR($AB6),MONTH($AB6),1),DATE(YEAR($AC6),MONTH($AC6),28)),0)</f>
      </c>
      <c r="AI6" s="18">
        <f>IFERROR(_xlfn.BETA.DIST(DATE(YEAR(AI$2),MONTH(AI$2),15),$AB$2,$AC$2,FALSE,DATE(YEAR($AB6),MONTH($AB6),1),DATE(YEAR($AC6),MONTH($AC6),28)),0)</f>
      </c>
      <c r="AJ6" s="18">
        <f>IFERROR(_xlfn.BETA.DIST(DATE(YEAR(AJ$2),MONTH(AJ$2),15),$AB$2,$AC$2,FALSE,DATE(YEAR($AB6),MONTH($AB6),1),DATE(YEAR($AC6),MONTH($AC6),28)),0)</f>
      </c>
      <c r="AK6" s="18">
        <f>IFERROR(_xlfn.BETA.DIST(DATE(YEAR(AK$2),MONTH(AK$2),15),$AB$2,$AC$2,FALSE,DATE(YEAR($AB6),MONTH($AB6),1),DATE(YEAR($AC6),MONTH($AC6),28)),0)</f>
      </c>
      <c r="AL6" s="18">
        <f>IFERROR(_xlfn.BETA.DIST(DATE(YEAR(AL$2),MONTH(AL$2),15),$AB$2,$AC$2,FALSE,DATE(YEAR($AB6),MONTH($AB6),1),DATE(YEAR($AC6),MONTH($AC6),28)),0)</f>
      </c>
      <c r="AM6" s="18">
        <f>IFERROR(_xlfn.BETA.DIST(DATE(YEAR(AM$2),MONTH(AM$2),15),$AB$2,$AC$2,FALSE,DATE(YEAR($AB6),MONTH($AB6),1),DATE(YEAR($AC6),MONTH($AC6),28)),0)</f>
      </c>
      <c r="AN6" s="18">
        <f>IFERROR(_xlfn.BETA.DIST(DATE(YEAR(AN$2),MONTH(AN$2),15),$AB$2,$AC$2,FALSE,DATE(YEAR($AB6),MONTH($AB6),1),DATE(YEAR($AC6),MONTH($AC6),28)),0)</f>
      </c>
      <c r="AO6" s="18">
        <f>IFERROR(_xlfn.BETA.DIST(DATE(YEAR(AO$2),MONTH(AO$2),15),$AB$2,$AC$2,FALSE,DATE(YEAR($AB6),MONTH($AB6),1),DATE(YEAR($AC6),MONTH($AC6),28)),0)</f>
      </c>
      <c r="AP6" s="18">
        <f>IFERROR(_xlfn.BETA.DIST(DATE(YEAR(AP$2),MONTH(AP$2),15),$AB$2,$AC$2,FALSE,DATE(YEAR($AB6),MONTH($AB6),1),DATE(YEAR($AC6),MONTH($AC6),28)),0)</f>
      </c>
      <c r="AQ6" s="18">
        <f>IFERROR(_xlfn.BETA.DIST(DATE(YEAR(AQ$2),MONTH(AQ$2),15),$AB$2,$AC$2,FALSE,DATE(YEAR($AB6),MONTH($AB6),1),DATE(YEAR($AC6),MONTH($AC6),28)),0)</f>
      </c>
      <c r="AR6" s="18">
        <f>IFERROR(_xlfn.BETA.DIST(DATE(YEAR(AR$2),MONTH(AR$2),15),$AB$2,$AC$2,FALSE,DATE(YEAR($AB6),MONTH($AB6),1),DATE(YEAR($AC6),MONTH($AC6),28)),0)</f>
      </c>
      <c r="AS6" s="18">
        <f>IFERROR(_xlfn.BETA.DIST(DATE(YEAR(AS$2),MONTH(AS$2),15),$AB$2,$AC$2,FALSE,DATE(YEAR($AB6),MONTH($AB6),1),DATE(YEAR($AC6),MONTH($AC6),28)),0)</f>
      </c>
      <c r="AT6" s="18">
        <f>SUM(AE6:AS6)</f>
      </c>
      <c r="AU6" s="18">
        <f>IF(I6&lt;&gt;0,I6,IF($AT6=0,0,AE6/$AT6*$X6))</f>
      </c>
      <c r="AV6" s="18">
        <f>IF(J6&lt;&gt;0,J6,IF($AT6=0,0,AF6/$AT6*$X6))</f>
      </c>
      <c r="AW6" s="18">
        <f>IF(K6&lt;&gt;0,K6,IF($AT6=0,0,AG6/$AT6*$X6))</f>
      </c>
      <c r="AX6" s="18">
        <f>IF(L6&lt;&gt;0,L6,IF($AT6=0,0,AH6/$AT6*$X6))</f>
      </c>
      <c r="AY6" s="18">
        <f>IF(M6&lt;&gt;0,M6,IF($AT6=0,0,AI6/$AT6*$X6))</f>
      </c>
      <c r="AZ6" s="18">
        <f>IF(N6&lt;&gt;0,N6,IF($AT6=0,0,AJ6/$AT6*$X6))</f>
      </c>
      <c r="BA6" s="18">
        <f>IF(O6&lt;&gt;0,O6,IF($AT6=0,0,AK6/$AT6*$X6))</f>
      </c>
      <c r="BB6" s="18">
        <f>IF(P6&lt;&gt;0,P6,IF($AT6=0,0,AL6/$AT6*$X6))</f>
      </c>
      <c r="BC6" s="18">
        <f>IF(Q6&lt;&gt;0,Q6,IF($AT6=0,0,AM6/$AT6*$X6))</f>
      </c>
      <c r="BD6" s="18">
        <f>IF(R6&lt;&gt;0,R6,IF($AT6=0,0,AN6/$AT6*$X6))</f>
      </c>
      <c r="BE6" s="18">
        <f>IF(S6&lt;&gt;0,S6,IF($AT6=0,0,AO6/$AT6*$X6))</f>
      </c>
      <c r="BF6" s="18">
        <f>IF(T6&lt;&gt;0,T6,IF($AT6=0,0,AP6/$AT6*$X6))</f>
      </c>
      <c r="BG6" s="18">
        <f>IF(U6&lt;&gt;0,U6,IF($AT6=0,0,AQ6/$AT6*$X6))</f>
      </c>
      <c r="BH6" s="18">
        <f>IF(V6&lt;&gt;0,V6,IF($AT6=0,0,AR6/$AT6*$X6))</f>
      </c>
      <c r="BI6" s="18">
        <f>IF(W6&lt;&gt;0,W6,IF($AT6=0,0,AS6/$AT6*$X6))</f>
      </c>
      <c r="BJ6" s="18">
        <f>SUM(AU6:BI6)</f>
      </c>
      <c r="BK6" s="18">
        <f>H6-BJ6</f>
      </c>
    </row>
    <row r="7" outlineLevel="2">
      <c r="A7" s="5" t="str">
        <v>1.Main.1</v>
      </c>
      <c r="B7" s="5" t="str">
        <v/>
      </c>
      <c r="C7" s="5" t="str">
        <v/>
      </c>
      <c r="D7" s="19">
        <v>0.4</v>
      </c>
      <c r="E7" s="5" t="str">
        <v>Shipping MAT USD</v>
      </c>
      <c r="F7" s="5" t="str">
        <v/>
      </c>
      <c r="G7" s="18">
        <f>F5*D7</f>
      </c>
      <c r="H7" s="18">
        <f>G7</f>
      </c>
      <c r="I7" s="18">
        <v>0</v>
      </c>
      <c r="J7" s="18">
        <v>0</v>
      </c>
      <c r="K7" s="18">
        <v>0</v>
      </c>
      <c r="L7" s="18">
        <v>0</v>
      </c>
      <c r="M7" s="18">
        <v>0</v>
      </c>
      <c r="N7" s="18">
        <v>0</v>
      </c>
      <c r="O7" s="18">
        <v>0</v>
      </c>
      <c r="P7" s="18">
        <v>0</v>
      </c>
      <c r="Q7" s="18">
        <v>0</v>
      </c>
      <c r="R7" s="18">
        <v>0</v>
      </c>
      <c r="S7" s="18">
        <v>0</v>
      </c>
      <c r="T7" s="18">
        <v>0</v>
      </c>
      <c r="U7" s="18">
        <v>0</v>
      </c>
      <c r="V7" s="18">
        <v>0</v>
      </c>
      <c r="W7" s="18">
        <v>0</v>
      </c>
      <c r="X7" s="18">
        <f>H7-SUM(I7:W7)</f>
      </c>
      <c r="Y7" s="5" t="str">
        <v/>
      </c>
      <c r="Z7" s="5" t="str">
        <v/>
      </c>
      <c r="AA7" s="18">
        <v>15</v>
      </c>
      <c r="AB7" s="20">
        <f>Y7+AA7</f>
      </c>
      <c r="AC7" s="20">
        <f>AA7+Z7</f>
      </c>
      <c r="AD7" s="5" t="str">
        <v/>
      </c>
      <c r="AE7" s="18">
        <f>IFERROR(_xlfn.BETA.DIST(DATE(YEAR(AE$2),MONTH(AE$2),15),$AB$2,$AC$2,FALSE,DATE(YEAR($AB7),MONTH($AB7),1),DATE(YEAR($AC7),MONTH($AC7),28)),0)</f>
      </c>
      <c r="AF7" s="18">
        <f>IFERROR(_xlfn.BETA.DIST(DATE(YEAR(AF$2),MONTH(AF$2),15),$AB$2,$AC$2,FALSE,DATE(YEAR($AB7),MONTH($AB7),1),DATE(YEAR($AC7),MONTH($AC7),28)),0)</f>
      </c>
      <c r="AG7" s="18">
        <f>IFERROR(_xlfn.BETA.DIST(DATE(YEAR(AG$2),MONTH(AG$2),15),$AB$2,$AC$2,FALSE,DATE(YEAR($AB7),MONTH($AB7),1),DATE(YEAR($AC7),MONTH($AC7),28)),0)</f>
      </c>
      <c r="AH7" s="18">
        <f>IFERROR(_xlfn.BETA.DIST(DATE(YEAR(AH$2),MONTH(AH$2),15),$AB$2,$AC$2,FALSE,DATE(YEAR($AB7),MONTH($AB7),1),DATE(YEAR($AC7),MONTH($AC7),28)),0)</f>
      </c>
      <c r="AI7" s="18">
        <f>IFERROR(_xlfn.BETA.DIST(DATE(YEAR(AI$2),MONTH(AI$2),15),$AB$2,$AC$2,FALSE,DATE(YEAR($AB7),MONTH($AB7),1),DATE(YEAR($AC7),MONTH($AC7),28)),0)</f>
      </c>
      <c r="AJ7" s="18">
        <f>IFERROR(_xlfn.BETA.DIST(DATE(YEAR(AJ$2),MONTH(AJ$2),15),$AB$2,$AC$2,FALSE,DATE(YEAR($AB7),MONTH($AB7),1),DATE(YEAR($AC7),MONTH($AC7),28)),0)</f>
      </c>
      <c r="AK7" s="18">
        <f>IFERROR(_xlfn.BETA.DIST(DATE(YEAR(AK$2),MONTH(AK$2),15),$AB$2,$AC$2,FALSE,DATE(YEAR($AB7),MONTH($AB7),1),DATE(YEAR($AC7),MONTH($AC7),28)),0)</f>
      </c>
      <c r="AL7" s="18">
        <f>IFERROR(_xlfn.BETA.DIST(DATE(YEAR(AL$2),MONTH(AL$2),15),$AB$2,$AC$2,FALSE,DATE(YEAR($AB7),MONTH($AB7),1),DATE(YEAR($AC7),MONTH($AC7),28)),0)</f>
      </c>
      <c r="AM7" s="18">
        <f>IFERROR(_xlfn.BETA.DIST(DATE(YEAR(AM$2),MONTH(AM$2),15),$AB$2,$AC$2,FALSE,DATE(YEAR($AB7),MONTH($AB7),1),DATE(YEAR($AC7),MONTH($AC7),28)),0)</f>
      </c>
      <c r="AN7" s="18">
        <f>IFERROR(_xlfn.BETA.DIST(DATE(YEAR(AN$2),MONTH(AN$2),15),$AB$2,$AC$2,FALSE,DATE(YEAR($AB7),MONTH($AB7),1),DATE(YEAR($AC7),MONTH($AC7),28)),0)</f>
      </c>
      <c r="AO7" s="18">
        <f>IFERROR(_xlfn.BETA.DIST(DATE(YEAR(AO$2),MONTH(AO$2),15),$AB$2,$AC$2,FALSE,DATE(YEAR($AB7),MONTH($AB7),1),DATE(YEAR($AC7),MONTH($AC7),28)),0)</f>
      </c>
      <c r="AP7" s="18">
        <f>IFERROR(_xlfn.BETA.DIST(DATE(YEAR(AP$2),MONTH(AP$2),15),$AB$2,$AC$2,FALSE,DATE(YEAR($AB7),MONTH($AB7),1),DATE(YEAR($AC7),MONTH($AC7),28)),0)</f>
      </c>
      <c r="AQ7" s="18">
        <f>IFERROR(_xlfn.BETA.DIST(DATE(YEAR(AQ$2),MONTH(AQ$2),15),$AB$2,$AC$2,FALSE,DATE(YEAR($AB7),MONTH($AB7),1),DATE(YEAR($AC7),MONTH($AC7),28)),0)</f>
      </c>
      <c r="AR7" s="18">
        <f>IFERROR(_xlfn.BETA.DIST(DATE(YEAR(AR$2),MONTH(AR$2),15),$AB$2,$AC$2,FALSE,DATE(YEAR($AB7),MONTH($AB7),1),DATE(YEAR($AC7),MONTH($AC7),28)),0)</f>
      </c>
      <c r="AS7" s="18">
        <f>IFERROR(_xlfn.BETA.DIST(DATE(YEAR(AS$2),MONTH(AS$2),15),$AB$2,$AC$2,FALSE,DATE(YEAR($AB7),MONTH($AB7),1),DATE(YEAR($AC7),MONTH($AC7),28)),0)</f>
      </c>
      <c r="AT7" s="18">
        <f>SUM(AE7:AS7)</f>
      </c>
      <c r="AU7" s="18">
        <f>IF(I7&lt;&gt;0,I7,IF($AT7=0,0,AE7/$AT7*$X7))</f>
      </c>
      <c r="AV7" s="18">
        <f>IF(J7&lt;&gt;0,J7,IF($AT7=0,0,AF7/$AT7*$X7))</f>
      </c>
      <c r="AW7" s="18">
        <f>IF(K7&lt;&gt;0,K7,IF($AT7=0,0,AG7/$AT7*$X7))</f>
      </c>
      <c r="AX7" s="18">
        <f>IF(L7&lt;&gt;0,L7,IF($AT7=0,0,AH7/$AT7*$X7))</f>
      </c>
      <c r="AY7" s="18">
        <f>IF(M7&lt;&gt;0,M7,IF($AT7=0,0,AI7/$AT7*$X7))</f>
      </c>
      <c r="AZ7" s="18">
        <f>IF(N7&lt;&gt;0,N7,IF($AT7=0,0,AJ7/$AT7*$X7))</f>
      </c>
      <c r="BA7" s="18">
        <f>IF(O7&lt;&gt;0,O7,IF($AT7=0,0,AK7/$AT7*$X7))</f>
      </c>
      <c r="BB7" s="18">
        <f>IF(P7&lt;&gt;0,P7,IF($AT7=0,0,AL7/$AT7*$X7))</f>
      </c>
      <c r="BC7" s="18">
        <f>IF(Q7&lt;&gt;0,Q7,IF($AT7=0,0,AM7/$AT7*$X7))</f>
      </c>
      <c r="BD7" s="18">
        <f>IF(R7&lt;&gt;0,R7,IF($AT7=0,0,AN7/$AT7*$X7))</f>
      </c>
      <c r="BE7" s="18">
        <f>IF(S7&lt;&gt;0,S7,IF($AT7=0,0,AO7/$AT7*$X7))</f>
      </c>
      <c r="BF7" s="18">
        <f>IF(T7&lt;&gt;0,T7,IF($AT7=0,0,AP7/$AT7*$X7))</f>
      </c>
      <c r="BG7" s="18">
        <f>IF(U7&lt;&gt;0,U7,IF($AT7=0,0,AQ7/$AT7*$X7))</f>
      </c>
      <c r="BH7" s="18">
        <f>IF(V7&lt;&gt;0,V7,IF($AT7=0,0,AR7/$AT7*$X7))</f>
      </c>
      <c r="BI7" s="18">
        <f>IF(W7&lt;&gt;0,W7,IF($AT7=0,0,AS7/$AT7*$X7))</f>
      </c>
      <c r="BJ7" s="18">
        <f>SUM(AU7:BI7)</f>
      </c>
      <c r="BK7" s="18">
        <f>H7-BJ7</f>
      </c>
    </row>
    <row r="8" outlineLevel="2">
      <c r="A8" s="5" t="str">
        <v>1.Main.1</v>
      </c>
      <c r="B8" s="5" t="str">
        <v/>
      </c>
      <c r="C8" s="5" t="str">
        <v/>
      </c>
      <c r="D8" s="19">
        <v>0.4</v>
      </c>
      <c r="E8" s="5" t="str">
        <v>Delivery MAT USD</v>
      </c>
      <c r="F8" s="5" t="str">
        <v/>
      </c>
      <c r="G8" s="18">
        <f>F5*D8</f>
      </c>
      <c r="H8" s="18">
        <f>G8</f>
      </c>
      <c r="I8" s="18">
        <v>0</v>
      </c>
      <c r="J8" s="18">
        <v>0</v>
      </c>
      <c r="K8" s="18">
        <v>0</v>
      </c>
      <c r="L8" s="18">
        <v>0</v>
      </c>
      <c r="M8" s="18">
        <v>0</v>
      </c>
      <c r="N8" s="18">
        <v>0</v>
      </c>
      <c r="O8" s="18">
        <v>0</v>
      </c>
      <c r="P8" s="18">
        <v>0</v>
      </c>
      <c r="Q8" s="18">
        <v>0</v>
      </c>
      <c r="R8" s="18">
        <v>0</v>
      </c>
      <c r="S8" s="18">
        <v>0</v>
      </c>
      <c r="T8" s="18">
        <v>0</v>
      </c>
      <c r="U8" s="18">
        <v>0</v>
      </c>
      <c r="V8" s="18">
        <v>0</v>
      </c>
      <c r="W8" s="18">
        <v>0</v>
      </c>
      <c r="X8" s="18">
        <f>H8-SUM(I8:W8)</f>
      </c>
      <c r="Y8" s="5" t="str">
        <v/>
      </c>
      <c r="Z8" s="5" t="str">
        <v/>
      </c>
      <c r="AA8" s="18">
        <v>30</v>
      </c>
      <c r="AB8" s="20">
        <f>Y8+AA8</f>
      </c>
      <c r="AC8" s="20">
        <f>AA8+Z8</f>
      </c>
      <c r="AD8" s="5" t="str">
        <v/>
      </c>
      <c r="AE8" s="18">
        <f>IFERROR(_xlfn.BETA.DIST(DATE(YEAR(AE$2),MONTH(AE$2),15),$AB$2,$AC$2,FALSE,DATE(YEAR($AB8),MONTH($AB8),1),DATE(YEAR($AC8),MONTH($AC8),28)),0)</f>
      </c>
      <c r="AF8" s="18">
        <f>IFERROR(_xlfn.BETA.DIST(DATE(YEAR(AF$2),MONTH(AF$2),15),$AB$2,$AC$2,FALSE,DATE(YEAR($AB8),MONTH($AB8),1),DATE(YEAR($AC8),MONTH($AC8),28)),0)</f>
      </c>
      <c r="AG8" s="18">
        <f>IFERROR(_xlfn.BETA.DIST(DATE(YEAR(AG$2),MONTH(AG$2),15),$AB$2,$AC$2,FALSE,DATE(YEAR($AB8),MONTH($AB8),1),DATE(YEAR($AC8),MONTH($AC8),28)),0)</f>
      </c>
      <c r="AH8" s="18">
        <f>IFERROR(_xlfn.BETA.DIST(DATE(YEAR(AH$2),MONTH(AH$2),15),$AB$2,$AC$2,FALSE,DATE(YEAR($AB8),MONTH($AB8),1),DATE(YEAR($AC8),MONTH($AC8),28)),0)</f>
      </c>
      <c r="AI8" s="18">
        <f>IFERROR(_xlfn.BETA.DIST(DATE(YEAR(AI$2),MONTH(AI$2),15),$AB$2,$AC$2,FALSE,DATE(YEAR($AB8),MONTH($AB8),1),DATE(YEAR($AC8),MONTH($AC8),28)),0)</f>
      </c>
      <c r="AJ8" s="18">
        <f>IFERROR(_xlfn.BETA.DIST(DATE(YEAR(AJ$2),MONTH(AJ$2),15),$AB$2,$AC$2,FALSE,DATE(YEAR($AB8),MONTH($AB8),1),DATE(YEAR($AC8),MONTH($AC8),28)),0)</f>
      </c>
      <c r="AK8" s="18">
        <f>IFERROR(_xlfn.BETA.DIST(DATE(YEAR(AK$2),MONTH(AK$2),15),$AB$2,$AC$2,FALSE,DATE(YEAR($AB8),MONTH($AB8),1),DATE(YEAR($AC8),MONTH($AC8),28)),0)</f>
      </c>
      <c r="AL8" s="18">
        <f>IFERROR(_xlfn.BETA.DIST(DATE(YEAR(AL$2),MONTH(AL$2),15),$AB$2,$AC$2,FALSE,DATE(YEAR($AB8),MONTH($AB8),1),DATE(YEAR($AC8),MONTH($AC8),28)),0)</f>
      </c>
      <c r="AM8" s="18">
        <f>IFERROR(_xlfn.BETA.DIST(DATE(YEAR(AM$2),MONTH(AM$2),15),$AB$2,$AC$2,FALSE,DATE(YEAR($AB8),MONTH($AB8),1),DATE(YEAR($AC8),MONTH($AC8),28)),0)</f>
      </c>
      <c r="AN8" s="18">
        <f>IFERROR(_xlfn.BETA.DIST(DATE(YEAR(AN$2),MONTH(AN$2),15),$AB$2,$AC$2,FALSE,DATE(YEAR($AB8),MONTH($AB8),1),DATE(YEAR($AC8),MONTH($AC8),28)),0)</f>
      </c>
      <c r="AO8" s="18">
        <f>IFERROR(_xlfn.BETA.DIST(DATE(YEAR(AO$2),MONTH(AO$2),15),$AB$2,$AC$2,FALSE,DATE(YEAR($AB8),MONTH($AB8),1),DATE(YEAR($AC8),MONTH($AC8),28)),0)</f>
      </c>
      <c r="AP8" s="18">
        <f>IFERROR(_xlfn.BETA.DIST(DATE(YEAR(AP$2),MONTH(AP$2),15),$AB$2,$AC$2,FALSE,DATE(YEAR($AB8),MONTH($AB8),1),DATE(YEAR($AC8),MONTH($AC8),28)),0)</f>
      </c>
      <c r="AQ8" s="18">
        <f>IFERROR(_xlfn.BETA.DIST(DATE(YEAR(AQ$2),MONTH(AQ$2),15),$AB$2,$AC$2,FALSE,DATE(YEAR($AB8),MONTH($AB8),1),DATE(YEAR($AC8),MONTH($AC8),28)),0)</f>
      </c>
      <c r="AR8" s="18">
        <f>IFERROR(_xlfn.BETA.DIST(DATE(YEAR(AR$2),MONTH(AR$2),15),$AB$2,$AC$2,FALSE,DATE(YEAR($AB8),MONTH($AB8),1),DATE(YEAR($AC8),MONTH($AC8),28)),0)</f>
      </c>
      <c r="AS8" s="18">
        <f>IFERROR(_xlfn.BETA.DIST(DATE(YEAR(AS$2),MONTH(AS$2),15),$AB$2,$AC$2,FALSE,DATE(YEAR($AB8),MONTH($AB8),1),DATE(YEAR($AC8),MONTH($AC8),28)),0)</f>
      </c>
      <c r="AT8" s="18">
        <f>SUM(AE8:AS8)</f>
      </c>
      <c r="AU8" s="18">
        <f>IF(I8&lt;&gt;0,I8,IF($AT8=0,0,AE8/$AT8*$X8))</f>
      </c>
      <c r="AV8" s="18">
        <f>IF(J8&lt;&gt;0,J8,IF($AT8=0,0,AF8/$AT8*$X8))</f>
      </c>
      <c r="AW8" s="18">
        <f>IF(K8&lt;&gt;0,K8,IF($AT8=0,0,AG8/$AT8*$X8))</f>
      </c>
      <c r="AX8" s="18">
        <f>IF(L8&lt;&gt;0,L8,IF($AT8=0,0,AH8/$AT8*$X8))</f>
      </c>
      <c r="AY8" s="18">
        <f>IF(M8&lt;&gt;0,M8,IF($AT8=0,0,AI8/$AT8*$X8))</f>
      </c>
      <c r="AZ8" s="18">
        <f>IF(N8&lt;&gt;0,N8,IF($AT8=0,0,AJ8/$AT8*$X8))</f>
      </c>
      <c r="BA8" s="18">
        <f>IF(O8&lt;&gt;0,O8,IF($AT8=0,0,AK8/$AT8*$X8))</f>
      </c>
      <c r="BB8" s="18">
        <f>IF(P8&lt;&gt;0,P8,IF($AT8=0,0,AL8/$AT8*$X8))</f>
      </c>
      <c r="BC8" s="18">
        <f>IF(Q8&lt;&gt;0,Q8,IF($AT8=0,0,AM8/$AT8*$X8))</f>
      </c>
      <c r="BD8" s="18">
        <f>IF(R8&lt;&gt;0,R8,IF($AT8=0,0,AN8/$AT8*$X8))</f>
      </c>
      <c r="BE8" s="18">
        <f>IF(S8&lt;&gt;0,S8,IF($AT8=0,0,AO8/$AT8*$X8))</f>
      </c>
      <c r="BF8" s="18">
        <f>IF(T8&lt;&gt;0,T8,IF($AT8=0,0,AP8/$AT8*$X8))</f>
      </c>
      <c r="BG8" s="18">
        <f>IF(U8&lt;&gt;0,U8,IF($AT8=0,0,AQ8/$AT8*$X8))</f>
      </c>
      <c r="BH8" s="18">
        <f>IF(V8&lt;&gt;0,V8,IF($AT8=0,0,AR8/$AT8*$X8))</f>
      </c>
      <c r="BI8" s="18">
        <f>IF(W8&lt;&gt;0,W8,IF($AT8=0,0,AS8/$AT8*$X8))</f>
      </c>
      <c r="BJ8" s="18">
        <f>SUM(AU8:BI8)</f>
      </c>
      <c r="BK8" s="18">
        <f>H8-BJ8</f>
      </c>
    </row>
    <row r="9" outlineLevel="2">
      <c r="A9" s="5" t="str">
        <v>1.Main.1</v>
      </c>
      <c r="B9" s="5" t="str">
        <v>BSKDGNGENGR07</v>
      </c>
      <c r="C9" s="5" t="str">
        <v>BSKDGNGENGR07</v>
      </c>
      <c r="D9" s="19">
        <v>0.1</v>
      </c>
      <c r="E9" s="5" t="str">
        <v>CCC</v>
      </c>
      <c r="F9" s="5" t="str">
        <v/>
      </c>
      <c r="G9" s="18">
        <f>F5*D9</f>
      </c>
      <c r="H9" s="18">
        <f>G9</f>
      </c>
      <c r="I9" s="18">
        <v>0</v>
      </c>
      <c r="J9" s="18">
        <v>0</v>
      </c>
      <c r="K9" s="18">
        <v>0</v>
      </c>
      <c r="L9" s="18">
        <v>0</v>
      </c>
      <c r="M9" s="18">
        <v>0</v>
      </c>
      <c r="N9" s="18">
        <v>0</v>
      </c>
      <c r="O9" s="18">
        <v>0</v>
      </c>
      <c r="P9" s="18">
        <v>0</v>
      </c>
      <c r="Q9" s="18">
        <v>0</v>
      </c>
      <c r="R9" s="18">
        <v>0</v>
      </c>
      <c r="S9" s="18">
        <v>0</v>
      </c>
      <c r="T9" s="18">
        <v>0</v>
      </c>
      <c r="U9" s="18">
        <v>0</v>
      </c>
      <c r="V9" s="18">
        <v>0</v>
      </c>
      <c r="W9" s="18">
        <v>0</v>
      </c>
      <c r="X9" s="18">
        <f>H9-SUM(I9:W9)</f>
      </c>
      <c r="Y9" s="20">
        <v>46483</v>
      </c>
      <c r="Z9" s="20">
        <v>46483</v>
      </c>
      <c r="AA9" s="18">
        <v>0</v>
      </c>
      <c r="AB9" s="20">
        <f>Y9+AA9</f>
      </c>
      <c r="AC9" s="20">
        <f>AA9+Z9</f>
      </c>
      <c r="AD9" s="5" t="str">
        <v/>
      </c>
      <c r="AE9" s="18">
        <f>IFERROR(_xlfn.BETA.DIST(DATE(YEAR(AE$2),MONTH(AE$2),15),$AB$2,$AC$2,FALSE,DATE(YEAR($AB9),MONTH($AB9),1),DATE(YEAR($AC9),MONTH($AC9),28)),0)</f>
      </c>
      <c r="AF9" s="18">
        <f>IFERROR(_xlfn.BETA.DIST(DATE(YEAR(AF$2),MONTH(AF$2),15),$AB$2,$AC$2,FALSE,DATE(YEAR($AB9),MONTH($AB9),1),DATE(YEAR($AC9),MONTH($AC9),28)),0)</f>
      </c>
      <c r="AG9" s="18">
        <f>IFERROR(_xlfn.BETA.DIST(DATE(YEAR(AG$2),MONTH(AG$2),15),$AB$2,$AC$2,FALSE,DATE(YEAR($AB9),MONTH($AB9),1),DATE(YEAR($AC9),MONTH($AC9),28)),0)</f>
      </c>
      <c r="AH9" s="18">
        <f>IFERROR(_xlfn.BETA.DIST(DATE(YEAR(AH$2),MONTH(AH$2),15),$AB$2,$AC$2,FALSE,DATE(YEAR($AB9),MONTH($AB9),1),DATE(YEAR($AC9),MONTH($AC9),28)),0)</f>
      </c>
      <c r="AI9" s="18">
        <f>IFERROR(_xlfn.BETA.DIST(DATE(YEAR(AI$2),MONTH(AI$2),15),$AB$2,$AC$2,FALSE,DATE(YEAR($AB9),MONTH($AB9),1),DATE(YEAR($AC9),MONTH($AC9),28)),0)</f>
      </c>
      <c r="AJ9" s="18">
        <f>IFERROR(_xlfn.BETA.DIST(DATE(YEAR(AJ$2),MONTH(AJ$2),15),$AB$2,$AC$2,FALSE,DATE(YEAR($AB9),MONTH($AB9),1),DATE(YEAR($AC9),MONTH($AC9),28)),0)</f>
      </c>
      <c r="AK9" s="18">
        <f>IFERROR(_xlfn.BETA.DIST(DATE(YEAR(AK$2),MONTH(AK$2),15),$AB$2,$AC$2,FALSE,DATE(YEAR($AB9),MONTH($AB9),1),DATE(YEAR($AC9),MONTH($AC9),28)),0)</f>
      </c>
      <c r="AL9" s="18">
        <f>IFERROR(_xlfn.BETA.DIST(DATE(YEAR(AL$2),MONTH(AL$2),15),$AB$2,$AC$2,FALSE,DATE(YEAR($AB9),MONTH($AB9),1),DATE(YEAR($AC9),MONTH($AC9),28)),0)</f>
      </c>
      <c r="AM9" s="18">
        <f>IFERROR(_xlfn.BETA.DIST(DATE(YEAR(AM$2),MONTH(AM$2),15),$AB$2,$AC$2,FALSE,DATE(YEAR($AB9),MONTH($AB9),1),DATE(YEAR($AC9),MONTH($AC9),28)),0)</f>
      </c>
      <c r="AN9" s="18">
        <f>IFERROR(_xlfn.BETA.DIST(DATE(YEAR(AN$2),MONTH(AN$2),15),$AB$2,$AC$2,FALSE,DATE(YEAR($AB9),MONTH($AB9),1),DATE(YEAR($AC9),MONTH($AC9),28)),0)</f>
      </c>
      <c r="AO9" s="18">
        <f>IFERROR(_xlfn.BETA.DIST(DATE(YEAR(AO$2),MONTH(AO$2),15),$AB$2,$AC$2,FALSE,DATE(YEAR($AB9),MONTH($AB9),1),DATE(YEAR($AC9),MONTH($AC9),28)),0)</f>
      </c>
      <c r="AP9" s="18">
        <f>IFERROR(_xlfn.BETA.DIST(DATE(YEAR(AP$2),MONTH(AP$2),15),$AB$2,$AC$2,FALSE,DATE(YEAR($AB9),MONTH($AB9),1),DATE(YEAR($AC9),MONTH($AC9),28)),0)</f>
      </c>
      <c r="AQ9" s="18">
        <f>IFERROR(_xlfn.BETA.DIST(DATE(YEAR(AQ$2),MONTH(AQ$2),15),$AB$2,$AC$2,FALSE,DATE(YEAR($AB9),MONTH($AB9),1),DATE(YEAR($AC9),MONTH($AC9),28)),0)</f>
      </c>
      <c r="AR9" s="18">
        <f>IFERROR(_xlfn.BETA.DIST(DATE(YEAR(AR$2),MONTH(AR$2),15),$AB$2,$AC$2,FALSE,DATE(YEAR($AB9),MONTH($AB9),1),DATE(YEAR($AC9),MONTH($AC9),28)),0)</f>
      </c>
      <c r="AS9" s="18">
        <f>IFERROR(_xlfn.BETA.DIST(DATE(YEAR(AS$2),MONTH(AS$2),15),$AB$2,$AC$2,FALSE,DATE(YEAR($AB9),MONTH($AB9),1),DATE(YEAR($AC9),MONTH($AC9),28)),0)</f>
      </c>
      <c r="AT9" s="18">
        <f>SUM(AE9:AS9)</f>
      </c>
      <c r="AU9" s="18">
        <f>IF(I9&lt;&gt;0,I9,IF($AT9=0,0,AE9/$AT9*$X9))</f>
      </c>
      <c r="AV9" s="18">
        <f>IF(J9&lt;&gt;0,J9,IF($AT9=0,0,AF9/$AT9*$X9))</f>
      </c>
      <c r="AW9" s="18">
        <f>IF(K9&lt;&gt;0,K9,IF($AT9=0,0,AG9/$AT9*$X9))</f>
      </c>
      <c r="AX9" s="18">
        <f>IF(L9&lt;&gt;0,L9,IF($AT9=0,0,AH9/$AT9*$X9))</f>
      </c>
      <c r="AY9" s="18">
        <f>IF(M9&lt;&gt;0,M9,IF($AT9=0,0,AI9/$AT9*$X9))</f>
      </c>
      <c r="AZ9" s="18">
        <f>IF(N9&lt;&gt;0,N9,IF($AT9=0,0,AJ9/$AT9*$X9))</f>
      </c>
      <c r="BA9" s="18">
        <f>IF(O9&lt;&gt;0,O9,IF($AT9=0,0,AK9/$AT9*$X9))</f>
      </c>
      <c r="BB9" s="18">
        <f>IF(P9&lt;&gt;0,P9,IF($AT9=0,0,AL9/$AT9*$X9))</f>
      </c>
      <c r="BC9" s="18">
        <f>IF(Q9&lt;&gt;0,Q9,IF($AT9=0,0,AM9/$AT9*$X9))</f>
      </c>
      <c r="BD9" s="18">
        <f>IF(R9&lt;&gt;0,R9,IF($AT9=0,0,AN9/$AT9*$X9))</f>
      </c>
      <c r="BE9" s="18">
        <f>IF(S9&lt;&gt;0,S9,IF($AT9=0,0,AO9/$AT9*$X9))</f>
      </c>
      <c r="BF9" s="18">
        <f>IF(T9&lt;&gt;0,T9,IF($AT9=0,0,AP9/$AT9*$X9))</f>
      </c>
      <c r="BG9" s="18">
        <f>IF(U9&lt;&gt;0,U9,IF($AT9=0,0,AQ9/$AT9*$X9))</f>
      </c>
      <c r="BH9" s="18">
        <f>IF(V9&lt;&gt;0,V9,IF($AT9=0,0,AR9/$AT9*$X9))</f>
      </c>
      <c r="BI9" s="18">
        <f>IF(W9&lt;&gt;0,W9,IF($AT9=0,0,AS9/$AT9*$X9))</f>
      </c>
      <c r="BJ9" s="18">
        <f>SUM(AU9:BI9)</f>
      </c>
      <c r="BK9" s="18">
        <f>H9-BJ9</f>
      </c>
    </row>
    <row r="10" outlineLevel="1">
      <c r="A10" s="15" t="str">
        <v>2.Main.1</v>
      </c>
      <c r="B10" s="15" t="str">
        <v/>
      </c>
      <c r="C10" s="15" t="str">
        <v/>
      </c>
      <c r="D10" s="15" t="str">
        <v>2.Main.1</v>
      </c>
      <c r="E10" s="15" t="str">
        <v>Supply 175 MVA Power Transformers</v>
      </c>
      <c r="F10" s="15">
        <v>2564331.84</v>
      </c>
      <c r="G10" s="15" t="str">
        <v/>
      </c>
      <c r="H10" s="15" t="str">
        <v/>
      </c>
      <c r="I10" s="15" t="str">
        <v/>
      </c>
      <c r="J10" s="15" t="str">
        <v/>
      </c>
      <c r="K10" s="15" t="str">
        <v/>
      </c>
      <c r="L10" s="15" t="str">
        <v/>
      </c>
      <c r="M10" s="15" t="str">
        <v/>
      </c>
      <c r="N10" s="15" t="str">
        <v/>
      </c>
      <c r="O10" s="15" t="str">
        <v/>
      </c>
      <c r="P10" s="15" t="str">
        <v/>
      </c>
      <c r="Q10" s="15" t="str">
        <v/>
      </c>
      <c r="R10" s="15" t="str">
        <v/>
      </c>
      <c r="S10" s="15" t="str">
        <v/>
      </c>
      <c r="T10" s="15" t="str">
        <v/>
      </c>
      <c r="U10" s="15" t="str">
        <v/>
      </c>
      <c r="V10" s="15" t="str">
        <v/>
      </c>
      <c r="W10" s="15" t="str">
        <v/>
      </c>
      <c r="X10" s="15" t="str">
        <v/>
      </c>
      <c r="Y10" s="15" t="str">
        <v/>
      </c>
      <c r="Z10" s="15" t="str">
        <v/>
      </c>
      <c r="AA10" s="15" t="str">
        <v/>
      </c>
      <c r="AB10" s="15" t="str">
        <v/>
      </c>
      <c r="AC10" s="15" t="str">
        <v/>
      </c>
      <c r="AD10" s="5" t="str">
        <v/>
      </c>
      <c r="AE10" s="18">
        <f>IFERROR(_xlfn.BETA.DIST(DATE(YEAR(AE$2),MONTH(AE$2),15),$AB$2,$AC$2,FALSE,DATE(YEAR($AB10),MONTH($AB10),1),DATE(YEAR($AC10),MONTH($AC10),28)),0)</f>
      </c>
      <c r="AF10" s="18">
        <f>IFERROR(_xlfn.BETA.DIST(DATE(YEAR(AF$2),MONTH(AF$2),15),$AB$2,$AC$2,FALSE,DATE(YEAR($AB10),MONTH($AB10),1),DATE(YEAR($AC10),MONTH($AC10),28)),0)</f>
      </c>
      <c r="AG10" s="18">
        <f>IFERROR(_xlfn.BETA.DIST(DATE(YEAR(AG$2),MONTH(AG$2),15),$AB$2,$AC$2,FALSE,DATE(YEAR($AB10),MONTH($AB10),1),DATE(YEAR($AC10),MONTH($AC10),28)),0)</f>
      </c>
      <c r="AH10" s="18">
        <f>IFERROR(_xlfn.BETA.DIST(DATE(YEAR(AH$2),MONTH(AH$2),15),$AB$2,$AC$2,FALSE,DATE(YEAR($AB10),MONTH($AB10),1),DATE(YEAR($AC10),MONTH($AC10),28)),0)</f>
      </c>
      <c r="AI10" s="18">
        <f>IFERROR(_xlfn.BETA.DIST(DATE(YEAR(AI$2),MONTH(AI$2),15),$AB$2,$AC$2,FALSE,DATE(YEAR($AB10),MONTH($AB10),1),DATE(YEAR($AC10),MONTH($AC10),28)),0)</f>
      </c>
      <c r="AJ10" s="18">
        <f>IFERROR(_xlfn.BETA.DIST(DATE(YEAR(AJ$2),MONTH(AJ$2),15),$AB$2,$AC$2,FALSE,DATE(YEAR($AB10),MONTH($AB10),1),DATE(YEAR($AC10),MONTH($AC10),28)),0)</f>
      </c>
      <c r="AK10" s="18">
        <f>IFERROR(_xlfn.BETA.DIST(DATE(YEAR(AK$2),MONTH(AK$2),15),$AB$2,$AC$2,FALSE,DATE(YEAR($AB10),MONTH($AB10),1),DATE(YEAR($AC10),MONTH($AC10),28)),0)</f>
      </c>
      <c r="AL10" s="18">
        <f>IFERROR(_xlfn.BETA.DIST(DATE(YEAR(AL$2),MONTH(AL$2),15),$AB$2,$AC$2,FALSE,DATE(YEAR($AB10),MONTH($AB10),1),DATE(YEAR($AC10),MONTH($AC10),28)),0)</f>
      </c>
      <c r="AM10" s="18">
        <f>IFERROR(_xlfn.BETA.DIST(DATE(YEAR(AM$2),MONTH(AM$2),15),$AB$2,$AC$2,FALSE,DATE(YEAR($AB10),MONTH($AB10),1),DATE(YEAR($AC10),MONTH($AC10),28)),0)</f>
      </c>
      <c r="AN10" s="18">
        <f>IFERROR(_xlfn.BETA.DIST(DATE(YEAR(AN$2),MONTH(AN$2),15),$AB$2,$AC$2,FALSE,DATE(YEAR($AB10),MONTH($AB10),1),DATE(YEAR($AC10),MONTH($AC10),28)),0)</f>
      </c>
      <c r="AO10" s="18">
        <f>IFERROR(_xlfn.BETA.DIST(DATE(YEAR(AO$2),MONTH(AO$2),15),$AB$2,$AC$2,FALSE,DATE(YEAR($AB10),MONTH($AB10),1),DATE(YEAR($AC10),MONTH($AC10),28)),0)</f>
      </c>
      <c r="AP10" s="18">
        <f>IFERROR(_xlfn.BETA.DIST(DATE(YEAR(AP$2),MONTH(AP$2),15),$AB$2,$AC$2,FALSE,DATE(YEAR($AB10),MONTH($AB10),1),DATE(YEAR($AC10),MONTH($AC10),28)),0)</f>
      </c>
      <c r="AQ10" s="18">
        <f>IFERROR(_xlfn.BETA.DIST(DATE(YEAR(AQ$2),MONTH(AQ$2),15),$AB$2,$AC$2,FALSE,DATE(YEAR($AB10),MONTH($AB10),1),DATE(YEAR($AC10),MONTH($AC10),28)),0)</f>
      </c>
      <c r="AR10" s="18">
        <f>IFERROR(_xlfn.BETA.DIST(DATE(YEAR(AR$2),MONTH(AR$2),15),$AB$2,$AC$2,FALSE,DATE(YEAR($AB10),MONTH($AB10),1),DATE(YEAR($AC10),MONTH($AC10),28)),0)</f>
      </c>
      <c r="AS10" s="18">
        <f>IFERROR(_xlfn.BETA.DIST(DATE(YEAR(AS$2),MONTH(AS$2),15),$AB$2,$AC$2,FALSE,DATE(YEAR($AB10),MONTH($AB10),1),DATE(YEAR($AC10),MONTH($AC10),28)),0)</f>
      </c>
      <c r="AT10" s="18">
        <f>SUM(AE10:AS10)</f>
      </c>
      <c r="AU10" s="18">
        <f>IF(I10&lt;&gt;0,I10,IF($AT10=0,0,AE10/$AT10*$X10))</f>
      </c>
      <c r="AV10" s="18">
        <f>IF(J10&lt;&gt;0,J10,IF($AT10=0,0,AF10/$AT10*$X10))</f>
      </c>
      <c r="AW10" s="18">
        <f>IF(K10&lt;&gt;0,K10,IF($AT10=0,0,AG10/$AT10*$X10))</f>
      </c>
      <c r="AX10" s="18">
        <f>IF(L10&lt;&gt;0,L10,IF($AT10=0,0,AH10/$AT10*$X10))</f>
      </c>
      <c r="AY10" s="18">
        <f>IF(M10&lt;&gt;0,M10,IF($AT10=0,0,AI10/$AT10*$X10))</f>
      </c>
      <c r="AZ10" s="18">
        <f>IF(N10&lt;&gt;0,N10,IF($AT10=0,0,AJ10/$AT10*$X10))</f>
      </c>
      <c r="BA10" s="18">
        <f>IF(O10&lt;&gt;0,O10,IF($AT10=0,0,AK10/$AT10*$X10))</f>
      </c>
      <c r="BB10" s="18">
        <f>IF(P10&lt;&gt;0,P10,IF($AT10=0,0,AL10/$AT10*$X10))</f>
      </c>
      <c r="BC10" s="18">
        <f>IF(Q10&lt;&gt;0,Q10,IF($AT10=0,0,AM10/$AT10*$X10))</f>
      </c>
      <c r="BD10" s="18">
        <f>IF(R10&lt;&gt;0,R10,IF($AT10=0,0,AN10/$AT10*$X10))</f>
      </c>
      <c r="BE10" s="18">
        <f>IF(S10&lt;&gt;0,S10,IF($AT10=0,0,AO10/$AT10*$X10))</f>
      </c>
      <c r="BF10" s="18">
        <f>IF(T10&lt;&gt;0,T10,IF($AT10=0,0,AP10/$AT10*$X10))</f>
      </c>
      <c r="BG10" s="18">
        <f>IF(U10&lt;&gt;0,U10,IF($AT10=0,0,AQ10/$AT10*$X10))</f>
      </c>
      <c r="BH10" s="18">
        <f>IF(V10&lt;&gt;0,V10,IF($AT10=0,0,AR10/$AT10*$X10))</f>
      </c>
      <c r="BI10" s="18">
        <f>IF(W10&lt;&gt;0,W10,IF($AT10=0,0,AS10/$AT10*$X10))</f>
      </c>
      <c r="BJ10" s="18">
        <f>SUM(AU10:BI10)</f>
      </c>
      <c r="BK10" s="15" t="str">
        <v/>
      </c>
    </row>
    <row r="11" outlineLevel="2">
      <c r="A11" s="5" t="str">
        <v>2.Main.1</v>
      </c>
      <c r="B11" s="5" t="str">
        <v/>
      </c>
      <c r="C11" s="5" t="str">
        <v/>
      </c>
      <c r="D11" s="19">
        <v>0.1</v>
      </c>
      <c r="E11" s="5" t="str">
        <v>Advanced Payment PO USD</v>
      </c>
      <c r="F11" s="5" t="str">
        <v/>
      </c>
      <c r="G11" s="18">
        <f>F10*D11</f>
      </c>
      <c r="H11" s="18">
        <f>G11</f>
      </c>
      <c r="I11" s="18">
        <v>0</v>
      </c>
      <c r="J11" s="18">
        <v>0</v>
      </c>
      <c r="K11" s="18">
        <v>0</v>
      </c>
      <c r="L11" s="18">
        <v>0</v>
      </c>
      <c r="M11" s="18">
        <v>0</v>
      </c>
      <c r="N11" s="18">
        <v>0</v>
      </c>
      <c r="O11" s="18">
        <v>0</v>
      </c>
      <c r="P11" s="18">
        <v>0</v>
      </c>
      <c r="Q11" s="18">
        <v>0</v>
      </c>
      <c r="R11" s="18">
        <v>0</v>
      </c>
      <c r="S11" s="18">
        <v>0</v>
      </c>
      <c r="T11" s="18">
        <v>0</v>
      </c>
      <c r="U11" s="18">
        <v>0</v>
      </c>
      <c r="V11" s="18">
        <v>0</v>
      </c>
      <c r="W11" s="18">
        <v>0</v>
      </c>
      <c r="X11" s="18">
        <f>H11-SUM(I11:W11)</f>
      </c>
      <c r="Y11" s="5" t="str">
        <v/>
      </c>
      <c r="Z11" s="5" t="str">
        <v/>
      </c>
      <c r="AA11" s="18">
        <v>0</v>
      </c>
      <c r="AB11" s="20">
        <f>Y11+AA11</f>
      </c>
      <c r="AC11" s="20">
        <f>AA11+Z11</f>
      </c>
      <c r="AD11" s="5" t="str">
        <v/>
      </c>
      <c r="AE11" s="18">
        <f>IFERROR(_xlfn.BETA.DIST(DATE(YEAR(AE$2),MONTH(AE$2),15),$AB$2,$AC$2,FALSE,DATE(YEAR($AB11),MONTH($AB11),1),DATE(YEAR($AC11),MONTH($AC11),28)),0)</f>
      </c>
      <c r="AF11" s="18">
        <f>IFERROR(_xlfn.BETA.DIST(DATE(YEAR(AF$2),MONTH(AF$2),15),$AB$2,$AC$2,FALSE,DATE(YEAR($AB11),MONTH($AB11),1),DATE(YEAR($AC11),MONTH($AC11),28)),0)</f>
      </c>
      <c r="AG11" s="18">
        <f>IFERROR(_xlfn.BETA.DIST(DATE(YEAR(AG$2),MONTH(AG$2),15),$AB$2,$AC$2,FALSE,DATE(YEAR($AB11),MONTH($AB11),1),DATE(YEAR($AC11),MONTH($AC11),28)),0)</f>
      </c>
      <c r="AH11" s="18">
        <f>IFERROR(_xlfn.BETA.DIST(DATE(YEAR(AH$2),MONTH(AH$2),15),$AB$2,$AC$2,FALSE,DATE(YEAR($AB11),MONTH($AB11),1),DATE(YEAR($AC11),MONTH($AC11),28)),0)</f>
      </c>
      <c r="AI11" s="18">
        <f>IFERROR(_xlfn.BETA.DIST(DATE(YEAR(AI$2),MONTH(AI$2),15),$AB$2,$AC$2,FALSE,DATE(YEAR($AB11),MONTH($AB11),1),DATE(YEAR($AC11),MONTH($AC11),28)),0)</f>
      </c>
      <c r="AJ11" s="18">
        <f>IFERROR(_xlfn.BETA.DIST(DATE(YEAR(AJ$2),MONTH(AJ$2),15),$AB$2,$AC$2,FALSE,DATE(YEAR($AB11),MONTH($AB11),1),DATE(YEAR($AC11),MONTH($AC11),28)),0)</f>
      </c>
      <c r="AK11" s="18">
        <f>IFERROR(_xlfn.BETA.DIST(DATE(YEAR(AK$2),MONTH(AK$2),15),$AB$2,$AC$2,FALSE,DATE(YEAR($AB11),MONTH($AB11),1),DATE(YEAR($AC11),MONTH($AC11),28)),0)</f>
      </c>
      <c r="AL11" s="18">
        <f>IFERROR(_xlfn.BETA.DIST(DATE(YEAR(AL$2),MONTH(AL$2),15),$AB$2,$AC$2,FALSE,DATE(YEAR($AB11),MONTH($AB11),1),DATE(YEAR($AC11),MONTH($AC11),28)),0)</f>
      </c>
      <c r="AM11" s="18">
        <f>IFERROR(_xlfn.BETA.DIST(DATE(YEAR(AM$2),MONTH(AM$2),15),$AB$2,$AC$2,FALSE,DATE(YEAR($AB11),MONTH($AB11),1),DATE(YEAR($AC11),MONTH($AC11),28)),0)</f>
      </c>
      <c r="AN11" s="18">
        <f>IFERROR(_xlfn.BETA.DIST(DATE(YEAR(AN$2),MONTH(AN$2),15),$AB$2,$AC$2,FALSE,DATE(YEAR($AB11),MONTH($AB11),1),DATE(YEAR($AC11),MONTH($AC11),28)),0)</f>
      </c>
      <c r="AO11" s="18">
        <f>IFERROR(_xlfn.BETA.DIST(DATE(YEAR(AO$2),MONTH(AO$2),15),$AB$2,$AC$2,FALSE,DATE(YEAR($AB11),MONTH($AB11),1),DATE(YEAR($AC11),MONTH($AC11),28)),0)</f>
      </c>
      <c r="AP11" s="18">
        <f>IFERROR(_xlfn.BETA.DIST(DATE(YEAR(AP$2),MONTH(AP$2),15),$AB$2,$AC$2,FALSE,DATE(YEAR($AB11),MONTH($AB11),1),DATE(YEAR($AC11),MONTH($AC11),28)),0)</f>
      </c>
      <c r="AQ11" s="18">
        <f>IFERROR(_xlfn.BETA.DIST(DATE(YEAR(AQ$2),MONTH(AQ$2),15),$AB$2,$AC$2,FALSE,DATE(YEAR($AB11),MONTH($AB11),1),DATE(YEAR($AC11),MONTH($AC11),28)),0)</f>
      </c>
      <c r="AR11" s="18">
        <f>IFERROR(_xlfn.BETA.DIST(DATE(YEAR(AR$2),MONTH(AR$2),15),$AB$2,$AC$2,FALSE,DATE(YEAR($AB11),MONTH($AB11),1),DATE(YEAR($AC11),MONTH($AC11),28)),0)</f>
      </c>
      <c r="AS11" s="18">
        <f>IFERROR(_xlfn.BETA.DIST(DATE(YEAR(AS$2),MONTH(AS$2),15),$AB$2,$AC$2,FALSE,DATE(YEAR($AB11),MONTH($AB11),1),DATE(YEAR($AC11),MONTH($AC11),28)),0)</f>
      </c>
      <c r="AT11" s="18">
        <f>SUM(AE11:AS11)</f>
      </c>
      <c r="AU11" s="18">
        <f>IF(I11&lt;&gt;0,I11,IF($AT11=0,0,AE11/$AT11*$X11))</f>
      </c>
      <c r="AV11" s="18">
        <f>IF(J11&lt;&gt;0,J11,IF($AT11=0,0,AF11/$AT11*$X11))</f>
      </c>
      <c r="AW11" s="18">
        <f>IF(K11&lt;&gt;0,K11,IF($AT11=0,0,AG11/$AT11*$X11))</f>
      </c>
      <c r="AX11" s="18">
        <f>IF(L11&lt;&gt;0,L11,IF($AT11=0,0,AH11/$AT11*$X11))</f>
      </c>
      <c r="AY11" s="18">
        <f>IF(M11&lt;&gt;0,M11,IF($AT11=0,0,AI11/$AT11*$X11))</f>
      </c>
      <c r="AZ11" s="18">
        <f>IF(N11&lt;&gt;0,N11,IF($AT11=0,0,AJ11/$AT11*$X11))</f>
      </c>
      <c r="BA11" s="18">
        <f>IF(O11&lt;&gt;0,O11,IF($AT11=0,0,AK11/$AT11*$X11))</f>
      </c>
      <c r="BB11" s="18">
        <f>IF(P11&lt;&gt;0,P11,IF($AT11=0,0,AL11/$AT11*$X11))</f>
      </c>
      <c r="BC11" s="18">
        <f>IF(Q11&lt;&gt;0,Q11,IF($AT11=0,0,AM11/$AT11*$X11))</f>
      </c>
      <c r="BD11" s="18">
        <f>IF(R11&lt;&gt;0,R11,IF($AT11=0,0,AN11/$AT11*$X11))</f>
      </c>
      <c r="BE11" s="18">
        <f>IF(S11&lt;&gt;0,S11,IF($AT11=0,0,AO11/$AT11*$X11))</f>
      </c>
      <c r="BF11" s="18">
        <f>IF(T11&lt;&gt;0,T11,IF($AT11=0,0,AP11/$AT11*$X11))</f>
      </c>
      <c r="BG11" s="18">
        <f>IF(U11&lt;&gt;0,U11,IF($AT11=0,0,AQ11/$AT11*$X11))</f>
      </c>
      <c r="BH11" s="18">
        <f>IF(V11&lt;&gt;0,V11,IF($AT11=0,0,AR11/$AT11*$X11))</f>
      </c>
      <c r="BI11" s="18">
        <f>IF(W11&lt;&gt;0,W11,IF($AT11=0,0,AS11/$AT11*$X11))</f>
      </c>
      <c r="BJ11" s="18">
        <f>SUM(AU11:BI11)</f>
      </c>
      <c r="BK11" s="18">
        <f>H11-BJ11</f>
      </c>
    </row>
    <row r="12" outlineLevel="2">
      <c r="A12" s="5" t="str">
        <v>2.Main.1</v>
      </c>
      <c r="B12" s="5" t="str">
        <v/>
      </c>
      <c r="C12" s="5" t="str">
        <v/>
      </c>
      <c r="D12" s="19">
        <v>0.4</v>
      </c>
      <c r="E12" s="5" t="str">
        <v>Shipping MAT USD</v>
      </c>
      <c r="F12" s="5" t="str">
        <v/>
      </c>
      <c r="G12" s="18">
        <f>F10*D12</f>
      </c>
      <c r="H12" s="18">
        <f>G12</f>
      </c>
      <c r="I12" s="18">
        <v>0</v>
      </c>
      <c r="J12" s="18">
        <v>0</v>
      </c>
      <c r="K12" s="18">
        <v>0</v>
      </c>
      <c r="L12" s="18">
        <v>0</v>
      </c>
      <c r="M12" s="18">
        <v>0</v>
      </c>
      <c r="N12" s="18">
        <v>0</v>
      </c>
      <c r="O12" s="18">
        <v>0</v>
      </c>
      <c r="P12" s="18">
        <v>0</v>
      </c>
      <c r="Q12" s="18">
        <v>0</v>
      </c>
      <c r="R12" s="18">
        <v>0</v>
      </c>
      <c r="S12" s="18">
        <v>0</v>
      </c>
      <c r="T12" s="18">
        <v>0</v>
      </c>
      <c r="U12" s="18">
        <v>0</v>
      </c>
      <c r="V12" s="18">
        <v>0</v>
      </c>
      <c r="W12" s="18">
        <v>0</v>
      </c>
      <c r="X12" s="18">
        <f>H12-SUM(I12:W12)</f>
      </c>
      <c r="Y12" s="5" t="str">
        <v/>
      </c>
      <c r="Z12" s="5" t="str">
        <v/>
      </c>
      <c r="AA12" s="18">
        <v>15</v>
      </c>
      <c r="AB12" s="20">
        <f>Y12+AA12</f>
      </c>
      <c r="AC12" s="20">
        <f>AA12+Z12</f>
      </c>
      <c r="AD12" s="5" t="str">
        <v/>
      </c>
      <c r="AE12" s="18">
        <f>IFERROR(_xlfn.BETA.DIST(DATE(YEAR(AE$2),MONTH(AE$2),15),$AB$2,$AC$2,FALSE,DATE(YEAR($AB12),MONTH($AB12),1),DATE(YEAR($AC12),MONTH($AC12),28)),0)</f>
      </c>
      <c r="AF12" s="18">
        <f>IFERROR(_xlfn.BETA.DIST(DATE(YEAR(AF$2),MONTH(AF$2),15),$AB$2,$AC$2,FALSE,DATE(YEAR($AB12),MONTH($AB12),1),DATE(YEAR($AC12),MONTH($AC12),28)),0)</f>
      </c>
      <c r="AG12" s="18">
        <f>IFERROR(_xlfn.BETA.DIST(DATE(YEAR(AG$2),MONTH(AG$2),15),$AB$2,$AC$2,FALSE,DATE(YEAR($AB12),MONTH($AB12),1),DATE(YEAR($AC12),MONTH($AC12),28)),0)</f>
      </c>
      <c r="AH12" s="18">
        <f>IFERROR(_xlfn.BETA.DIST(DATE(YEAR(AH$2),MONTH(AH$2),15),$AB$2,$AC$2,FALSE,DATE(YEAR($AB12),MONTH($AB12),1),DATE(YEAR($AC12),MONTH($AC12),28)),0)</f>
      </c>
      <c r="AI12" s="18">
        <f>IFERROR(_xlfn.BETA.DIST(DATE(YEAR(AI$2),MONTH(AI$2),15),$AB$2,$AC$2,FALSE,DATE(YEAR($AB12),MONTH($AB12),1),DATE(YEAR($AC12),MONTH($AC12),28)),0)</f>
      </c>
      <c r="AJ12" s="18">
        <f>IFERROR(_xlfn.BETA.DIST(DATE(YEAR(AJ$2),MONTH(AJ$2),15),$AB$2,$AC$2,FALSE,DATE(YEAR($AB12),MONTH($AB12),1),DATE(YEAR($AC12),MONTH($AC12),28)),0)</f>
      </c>
      <c r="AK12" s="18">
        <f>IFERROR(_xlfn.BETA.DIST(DATE(YEAR(AK$2),MONTH(AK$2),15),$AB$2,$AC$2,FALSE,DATE(YEAR($AB12),MONTH($AB12),1),DATE(YEAR($AC12),MONTH($AC12),28)),0)</f>
      </c>
      <c r="AL12" s="18">
        <f>IFERROR(_xlfn.BETA.DIST(DATE(YEAR(AL$2),MONTH(AL$2),15),$AB$2,$AC$2,FALSE,DATE(YEAR($AB12),MONTH($AB12),1),DATE(YEAR($AC12),MONTH($AC12),28)),0)</f>
      </c>
      <c r="AM12" s="18">
        <f>IFERROR(_xlfn.BETA.DIST(DATE(YEAR(AM$2),MONTH(AM$2),15),$AB$2,$AC$2,FALSE,DATE(YEAR($AB12),MONTH($AB12),1),DATE(YEAR($AC12),MONTH($AC12),28)),0)</f>
      </c>
      <c r="AN12" s="18">
        <f>IFERROR(_xlfn.BETA.DIST(DATE(YEAR(AN$2),MONTH(AN$2),15),$AB$2,$AC$2,FALSE,DATE(YEAR($AB12),MONTH($AB12),1),DATE(YEAR($AC12),MONTH($AC12),28)),0)</f>
      </c>
      <c r="AO12" s="18">
        <f>IFERROR(_xlfn.BETA.DIST(DATE(YEAR(AO$2),MONTH(AO$2),15),$AB$2,$AC$2,FALSE,DATE(YEAR($AB12),MONTH($AB12),1),DATE(YEAR($AC12),MONTH($AC12),28)),0)</f>
      </c>
      <c r="AP12" s="18">
        <f>IFERROR(_xlfn.BETA.DIST(DATE(YEAR(AP$2),MONTH(AP$2),15),$AB$2,$AC$2,FALSE,DATE(YEAR($AB12),MONTH($AB12),1),DATE(YEAR($AC12),MONTH($AC12),28)),0)</f>
      </c>
      <c r="AQ12" s="18">
        <f>IFERROR(_xlfn.BETA.DIST(DATE(YEAR(AQ$2),MONTH(AQ$2),15),$AB$2,$AC$2,FALSE,DATE(YEAR($AB12),MONTH($AB12),1),DATE(YEAR($AC12),MONTH($AC12),28)),0)</f>
      </c>
      <c r="AR12" s="18">
        <f>IFERROR(_xlfn.BETA.DIST(DATE(YEAR(AR$2),MONTH(AR$2),15),$AB$2,$AC$2,FALSE,DATE(YEAR($AB12),MONTH($AB12),1),DATE(YEAR($AC12),MONTH($AC12),28)),0)</f>
      </c>
      <c r="AS12" s="18">
        <f>IFERROR(_xlfn.BETA.DIST(DATE(YEAR(AS$2),MONTH(AS$2),15),$AB$2,$AC$2,FALSE,DATE(YEAR($AB12),MONTH($AB12),1),DATE(YEAR($AC12),MONTH($AC12),28)),0)</f>
      </c>
      <c r="AT12" s="18">
        <f>SUM(AE12:AS12)</f>
      </c>
      <c r="AU12" s="18">
        <f>IF(I12&lt;&gt;0,I12,IF($AT12=0,0,AE12/$AT12*$X12))</f>
      </c>
      <c r="AV12" s="18">
        <f>IF(J12&lt;&gt;0,J12,IF($AT12=0,0,AF12/$AT12*$X12))</f>
      </c>
      <c r="AW12" s="18">
        <f>IF(K12&lt;&gt;0,K12,IF($AT12=0,0,AG12/$AT12*$X12))</f>
      </c>
      <c r="AX12" s="18">
        <f>IF(L12&lt;&gt;0,L12,IF($AT12=0,0,AH12/$AT12*$X12))</f>
      </c>
      <c r="AY12" s="18">
        <f>IF(M12&lt;&gt;0,M12,IF($AT12=0,0,AI12/$AT12*$X12))</f>
      </c>
      <c r="AZ12" s="18">
        <f>IF(N12&lt;&gt;0,N12,IF($AT12=0,0,AJ12/$AT12*$X12))</f>
      </c>
      <c r="BA12" s="18">
        <f>IF(O12&lt;&gt;0,O12,IF($AT12=0,0,AK12/$AT12*$X12))</f>
      </c>
      <c r="BB12" s="18">
        <f>IF(P12&lt;&gt;0,P12,IF($AT12=0,0,AL12/$AT12*$X12))</f>
      </c>
      <c r="BC12" s="18">
        <f>IF(Q12&lt;&gt;0,Q12,IF($AT12=0,0,AM12/$AT12*$X12))</f>
      </c>
      <c r="BD12" s="18">
        <f>IF(R12&lt;&gt;0,R12,IF($AT12=0,0,AN12/$AT12*$X12))</f>
      </c>
      <c r="BE12" s="18">
        <f>IF(S12&lt;&gt;0,S12,IF($AT12=0,0,AO12/$AT12*$X12))</f>
      </c>
      <c r="BF12" s="18">
        <f>IF(T12&lt;&gt;0,T12,IF($AT12=0,0,AP12/$AT12*$X12))</f>
      </c>
      <c r="BG12" s="18">
        <f>IF(U12&lt;&gt;0,U12,IF($AT12=0,0,AQ12/$AT12*$X12))</f>
      </c>
      <c r="BH12" s="18">
        <f>IF(V12&lt;&gt;0,V12,IF($AT12=0,0,AR12/$AT12*$X12))</f>
      </c>
      <c r="BI12" s="18">
        <f>IF(W12&lt;&gt;0,W12,IF($AT12=0,0,AS12/$AT12*$X12))</f>
      </c>
      <c r="BJ12" s="18">
        <f>SUM(AU12:BI12)</f>
      </c>
      <c r="BK12" s="18">
        <f>H12-BJ12</f>
      </c>
    </row>
    <row r="13" outlineLevel="2">
      <c r="A13" s="5" t="str">
        <v>2.Main.1</v>
      </c>
      <c r="B13" s="5" t="str">
        <v/>
      </c>
      <c r="C13" s="5" t="str">
        <v/>
      </c>
      <c r="D13" s="19">
        <v>0.4</v>
      </c>
      <c r="E13" s="5" t="str">
        <v>Delivery MAT USD</v>
      </c>
      <c r="F13" s="5" t="str">
        <v/>
      </c>
      <c r="G13" s="18">
        <f>F10*D13</f>
      </c>
      <c r="H13" s="18">
        <f>G13</f>
      </c>
      <c r="I13" s="18">
        <v>0</v>
      </c>
      <c r="J13" s="18">
        <v>0</v>
      </c>
      <c r="K13" s="18">
        <v>0</v>
      </c>
      <c r="L13" s="18">
        <v>0</v>
      </c>
      <c r="M13" s="18">
        <v>0</v>
      </c>
      <c r="N13" s="18">
        <v>0</v>
      </c>
      <c r="O13" s="18">
        <v>0</v>
      </c>
      <c r="P13" s="18">
        <v>0</v>
      </c>
      <c r="Q13" s="18">
        <v>0</v>
      </c>
      <c r="R13" s="18">
        <v>0</v>
      </c>
      <c r="S13" s="18">
        <v>0</v>
      </c>
      <c r="T13" s="18">
        <v>0</v>
      </c>
      <c r="U13" s="18">
        <v>0</v>
      </c>
      <c r="V13" s="18">
        <v>0</v>
      </c>
      <c r="W13" s="18">
        <v>0</v>
      </c>
      <c r="X13" s="18">
        <f>H13-SUM(I13:W13)</f>
      </c>
      <c r="Y13" s="5" t="str">
        <v/>
      </c>
      <c r="Z13" s="5" t="str">
        <v/>
      </c>
      <c r="AA13" s="18">
        <v>30</v>
      </c>
      <c r="AB13" s="20">
        <f>Y13+AA13</f>
      </c>
      <c r="AC13" s="20">
        <f>AA13+Z13</f>
      </c>
      <c r="AD13" s="5" t="str">
        <v/>
      </c>
      <c r="AE13" s="18">
        <f>IFERROR(_xlfn.BETA.DIST(DATE(YEAR(AE$2),MONTH(AE$2),15),$AB$2,$AC$2,FALSE,DATE(YEAR($AB13),MONTH($AB13),1),DATE(YEAR($AC13),MONTH($AC13),28)),0)</f>
      </c>
      <c r="AF13" s="18">
        <f>IFERROR(_xlfn.BETA.DIST(DATE(YEAR(AF$2),MONTH(AF$2),15),$AB$2,$AC$2,FALSE,DATE(YEAR($AB13),MONTH($AB13),1),DATE(YEAR($AC13),MONTH($AC13),28)),0)</f>
      </c>
      <c r="AG13" s="18">
        <f>IFERROR(_xlfn.BETA.DIST(DATE(YEAR(AG$2),MONTH(AG$2),15),$AB$2,$AC$2,FALSE,DATE(YEAR($AB13),MONTH($AB13),1),DATE(YEAR($AC13),MONTH($AC13),28)),0)</f>
      </c>
      <c r="AH13" s="18">
        <f>IFERROR(_xlfn.BETA.DIST(DATE(YEAR(AH$2),MONTH(AH$2),15),$AB$2,$AC$2,FALSE,DATE(YEAR($AB13),MONTH($AB13),1),DATE(YEAR($AC13),MONTH($AC13),28)),0)</f>
      </c>
      <c r="AI13" s="18">
        <f>IFERROR(_xlfn.BETA.DIST(DATE(YEAR(AI$2),MONTH(AI$2),15),$AB$2,$AC$2,FALSE,DATE(YEAR($AB13),MONTH($AB13),1),DATE(YEAR($AC13),MONTH($AC13),28)),0)</f>
      </c>
      <c r="AJ13" s="18">
        <f>IFERROR(_xlfn.BETA.DIST(DATE(YEAR(AJ$2),MONTH(AJ$2),15),$AB$2,$AC$2,FALSE,DATE(YEAR($AB13),MONTH($AB13),1),DATE(YEAR($AC13),MONTH($AC13),28)),0)</f>
      </c>
      <c r="AK13" s="18">
        <f>IFERROR(_xlfn.BETA.DIST(DATE(YEAR(AK$2),MONTH(AK$2),15),$AB$2,$AC$2,FALSE,DATE(YEAR($AB13),MONTH($AB13),1),DATE(YEAR($AC13),MONTH($AC13),28)),0)</f>
      </c>
      <c r="AL13" s="18">
        <f>IFERROR(_xlfn.BETA.DIST(DATE(YEAR(AL$2),MONTH(AL$2),15),$AB$2,$AC$2,FALSE,DATE(YEAR($AB13),MONTH($AB13),1),DATE(YEAR($AC13),MONTH($AC13),28)),0)</f>
      </c>
      <c r="AM13" s="18">
        <f>IFERROR(_xlfn.BETA.DIST(DATE(YEAR(AM$2),MONTH(AM$2),15),$AB$2,$AC$2,FALSE,DATE(YEAR($AB13),MONTH($AB13),1),DATE(YEAR($AC13),MONTH($AC13),28)),0)</f>
      </c>
      <c r="AN13" s="18">
        <f>IFERROR(_xlfn.BETA.DIST(DATE(YEAR(AN$2),MONTH(AN$2),15),$AB$2,$AC$2,FALSE,DATE(YEAR($AB13),MONTH($AB13),1),DATE(YEAR($AC13),MONTH($AC13),28)),0)</f>
      </c>
      <c r="AO13" s="18">
        <f>IFERROR(_xlfn.BETA.DIST(DATE(YEAR(AO$2),MONTH(AO$2),15),$AB$2,$AC$2,FALSE,DATE(YEAR($AB13),MONTH($AB13),1),DATE(YEAR($AC13),MONTH($AC13),28)),0)</f>
      </c>
      <c r="AP13" s="18">
        <f>IFERROR(_xlfn.BETA.DIST(DATE(YEAR(AP$2),MONTH(AP$2),15),$AB$2,$AC$2,FALSE,DATE(YEAR($AB13),MONTH($AB13),1),DATE(YEAR($AC13),MONTH($AC13),28)),0)</f>
      </c>
      <c r="AQ13" s="18">
        <f>IFERROR(_xlfn.BETA.DIST(DATE(YEAR(AQ$2),MONTH(AQ$2),15),$AB$2,$AC$2,FALSE,DATE(YEAR($AB13),MONTH($AB13),1),DATE(YEAR($AC13),MONTH($AC13),28)),0)</f>
      </c>
      <c r="AR13" s="18">
        <f>IFERROR(_xlfn.BETA.DIST(DATE(YEAR(AR$2),MONTH(AR$2),15),$AB$2,$AC$2,FALSE,DATE(YEAR($AB13),MONTH($AB13),1),DATE(YEAR($AC13),MONTH($AC13),28)),0)</f>
      </c>
      <c r="AS13" s="18">
        <f>IFERROR(_xlfn.BETA.DIST(DATE(YEAR(AS$2),MONTH(AS$2),15),$AB$2,$AC$2,FALSE,DATE(YEAR($AB13),MONTH($AB13),1),DATE(YEAR($AC13),MONTH($AC13),28)),0)</f>
      </c>
      <c r="AT13" s="18">
        <f>SUM(AE13:AS13)</f>
      </c>
      <c r="AU13" s="18">
        <f>IF(I13&lt;&gt;0,I13,IF($AT13=0,0,AE13/$AT13*$X13))</f>
      </c>
      <c r="AV13" s="18">
        <f>IF(J13&lt;&gt;0,J13,IF($AT13=0,0,AF13/$AT13*$X13))</f>
      </c>
      <c r="AW13" s="18">
        <f>IF(K13&lt;&gt;0,K13,IF($AT13=0,0,AG13/$AT13*$X13))</f>
      </c>
      <c r="AX13" s="18">
        <f>IF(L13&lt;&gt;0,L13,IF($AT13=0,0,AH13/$AT13*$X13))</f>
      </c>
      <c r="AY13" s="18">
        <f>IF(M13&lt;&gt;0,M13,IF($AT13=0,0,AI13/$AT13*$X13))</f>
      </c>
      <c r="AZ13" s="18">
        <f>IF(N13&lt;&gt;0,N13,IF($AT13=0,0,AJ13/$AT13*$X13))</f>
      </c>
      <c r="BA13" s="18">
        <f>IF(O13&lt;&gt;0,O13,IF($AT13=0,0,AK13/$AT13*$X13))</f>
      </c>
      <c r="BB13" s="18">
        <f>IF(P13&lt;&gt;0,P13,IF($AT13=0,0,AL13/$AT13*$X13))</f>
      </c>
      <c r="BC13" s="18">
        <f>IF(Q13&lt;&gt;0,Q13,IF($AT13=0,0,AM13/$AT13*$X13))</f>
      </c>
      <c r="BD13" s="18">
        <f>IF(R13&lt;&gt;0,R13,IF($AT13=0,0,AN13/$AT13*$X13))</f>
      </c>
      <c r="BE13" s="18">
        <f>IF(S13&lt;&gt;0,S13,IF($AT13=0,0,AO13/$AT13*$X13))</f>
      </c>
      <c r="BF13" s="18">
        <f>IF(T13&lt;&gt;0,T13,IF($AT13=0,0,AP13/$AT13*$X13))</f>
      </c>
      <c r="BG13" s="18">
        <f>IF(U13&lt;&gt;0,U13,IF($AT13=0,0,AQ13/$AT13*$X13))</f>
      </c>
      <c r="BH13" s="18">
        <f>IF(V13&lt;&gt;0,V13,IF($AT13=0,0,AR13/$AT13*$X13))</f>
      </c>
      <c r="BI13" s="18">
        <f>IF(W13&lt;&gt;0,W13,IF($AT13=0,0,AS13/$AT13*$X13))</f>
      </c>
      <c r="BJ13" s="18">
        <f>SUM(AU13:BI13)</f>
      </c>
      <c r="BK13" s="18">
        <f>H13-BJ13</f>
      </c>
    </row>
    <row r="14" outlineLevel="2">
      <c r="A14" s="5" t="str">
        <v>2.Main.1</v>
      </c>
      <c r="B14" s="5" t="str">
        <v>BSKDGNGENGR07</v>
      </c>
      <c r="C14" s="5" t="str">
        <v>BSKDGNGENGR07</v>
      </c>
      <c r="D14" s="19">
        <v>0.1</v>
      </c>
      <c r="E14" s="5" t="str">
        <v>CCC</v>
      </c>
      <c r="F14" s="5" t="str">
        <v/>
      </c>
      <c r="G14" s="18">
        <f>F10*D14</f>
      </c>
      <c r="H14" s="18">
        <f>G14</f>
      </c>
      <c r="I14" s="18">
        <v>0</v>
      </c>
      <c r="J14" s="18">
        <v>0</v>
      </c>
      <c r="K14" s="18">
        <v>0</v>
      </c>
      <c r="L14" s="18">
        <v>0</v>
      </c>
      <c r="M14" s="18">
        <v>0</v>
      </c>
      <c r="N14" s="18">
        <v>0</v>
      </c>
      <c r="O14" s="18">
        <v>0</v>
      </c>
      <c r="P14" s="18">
        <v>0</v>
      </c>
      <c r="Q14" s="18">
        <v>0</v>
      </c>
      <c r="R14" s="18">
        <v>0</v>
      </c>
      <c r="S14" s="18">
        <v>0</v>
      </c>
      <c r="T14" s="18">
        <v>0</v>
      </c>
      <c r="U14" s="18">
        <v>0</v>
      </c>
      <c r="V14" s="18">
        <v>0</v>
      </c>
      <c r="W14" s="18">
        <v>0</v>
      </c>
      <c r="X14" s="18">
        <f>H14-SUM(I14:W14)</f>
      </c>
      <c r="Y14" s="20">
        <v>46483</v>
      </c>
      <c r="Z14" s="20">
        <v>46483</v>
      </c>
      <c r="AA14" s="18">
        <v>0</v>
      </c>
      <c r="AB14" s="20">
        <f>Y14+AA14</f>
      </c>
      <c r="AC14" s="20">
        <f>AA14+Z14</f>
      </c>
      <c r="AD14" s="5" t="str">
        <v/>
      </c>
      <c r="AE14" s="18">
        <f>IFERROR(_xlfn.BETA.DIST(DATE(YEAR(AE$2),MONTH(AE$2),15),$AB$2,$AC$2,FALSE,DATE(YEAR($AB14),MONTH($AB14),1),DATE(YEAR($AC14),MONTH($AC14),28)),0)</f>
      </c>
      <c r="AF14" s="18">
        <f>IFERROR(_xlfn.BETA.DIST(DATE(YEAR(AF$2),MONTH(AF$2),15),$AB$2,$AC$2,FALSE,DATE(YEAR($AB14),MONTH($AB14),1),DATE(YEAR($AC14),MONTH($AC14),28)),0)</f>
      </c>
      <c r="AG14" s="18">
        <f>IFERROR(_xlfn.BETA.DIST(DATE(YEAR(AG$2),MONTH(AG$2),15),$AB$2,$AC$2,FALSE,DATE(YEAR($AB14),MONTH($AB14),1),DATE(YEAR($AC14),MONTH($AC14),28)),0)</f>
      </c>
      <c r="AH14" s="18">
        <f>IFERROR(_xlfn.BETA.DIST(DATE(YEAR(AH$2),MONTH(AH$2),15),$AB$2,$AC$2,FALSE,DATE(YEAR($AB14),MONTH($AB14),1),DATE(YEAR($AC14),MONTH($AC14),28)),0)</f>
      </c>
      <c r="AI14" s="18">
        <f>IFERROR(_xlfn.BETA.DIST(DATE(YEAR(AI$2),MONTH(AI$2),15),$AB$2,$AC$2,FALSE,DATE(YEAR($AB14),MONTH($AB14),1),DATE(YEAR($AC14),MONTH($AC14),28)),0)</f>
      </c>
      <c r="AJ14" s="18">
        <f>IFERROR(_xlfn.BETA.DIST(DATE(YEAR(AJ$2),MONTH(AJ$2),15),$AB$2,$AC$2,FALSE,DATE(YEAR($AB14),MONTH($AB14),1),DATE(YEAR($AC14),MONTH($AC14),28)),0)</f>
      </c>
      <c r="AK14" s="18">
        <f>IFERROR(_xlfn.BETA.DIST(DATE(YEAR(AK$2),MONTH(AK$2),15),$AB$2,$AC$2,FALSE,DATE(YEAR($AB14),MONTH($AB14),1),DATE(YEAR($AC14),MONTH($AC14),28)),0)</f>
      </c>
      <c r="AL14" s="18">
        <f>IFERROR(_xlfn.BETA.DIST(DATE(YEAR(AL$2),MONTH(AL$2),15),$AB$2,$AC$2,FALSE,DATE(YEAR($AB14),MONTH($AB14),1),DATE(YEAR($AC14),MONTH($AC14),28)),0)</f>
      </c>
      <c r="AM14" s="18">
        <f>IFERROR(_xlfn.BETA.DIST(DATE(YEAR(AM$2),MONTH(AM$2),15),$AB$2,$AC$2,FALSE,DATE(YEAR($AB14),MONTH($AB14),1),DATE(YEAR($AC14),MONTH($AC14),28)),0)</f>
      </c>
      <c r="AN14" s="18">
        <f>IFERROR(_xlfn.BETA.DIST(DATE(YEAR(AN$2),MONTH(AN$2),15),$AB$2,$AC$2,FALSE,DATE(YEAR($AB14),MONTH($AB14),1),DATE(YEAR($AC14),MONTH($AC14),28)),0)</f>
      </c>
      <c r="AO14" s="18">
        <f>IFERROR(_xlfn.BETA.DIST(DATE(YEAR(AO$2),MONTH(AO$2),15),$AB$2,$AC$2,FALSE,DATE(YEAR($AB14),MONTH($AB14),1),DATE(YEAR($AC14),MONTH($AC14),28)),0)</f>
      </c>
      <c r="AP14" s="18">
        <f>IFERROR(_xlfn.BETA.DIST(DATE(YEAR(AP$2),MONTH(AP$2),15),$AB$2,$AC$2,FALSE,DATE(YEAR($AB14),MONTH($AB14),1),DATE(YEAR($AC14),MONTH($AC14),28)),0)</f>
      </c>
      <c r="AQ14" s="18">
        <f>IFERROR(_xlfn.BETA.DIST(DATE(YEAR(AQ$2),MONTH(AQ$2),15),$AB$2,$AC$2,FALSE,DATE(YEAR($AB14),MONTH($AB14),1),DATE(YEAR($AC14),MONTH($AC14),28)),0)</f>
      </c>
      <c r="AR14" s="18">
        <f>IFERROR(_xlfn.BETA.DIST(DATE(YEAR(AR$2),MONTH(AR$2),15),$AB$2,$AC$2,FALSE,DATE(YEAR($AB14),MONTH($AB14),1),DATE(YEAR($AC14),MONTH($AC14),28)),0)</f>
      </c>
      <c r="AS14" s="18">
        <f>IFERROR(_xlfn.BETA.DIST(DATE(YEAR(AS$2),MONTH(AS$2),15),$AB$2,$AC$2,FALSE,DATE(YEAR($AB14),MONTH($AB14),1),DATE(YEAR($AC14),MONTH($AC14),28)),0)</f>
      </c>
      <c r="AT14" s="18">
        <f>SUM(AE14:AS14)</f>
      </c>
      <c r="AU14" s="18">
        <f>IF(I14&lt;&gt;0,I14,IF($AT14=0,0,AE14/$AT14*$X14))</f>
      </c>
      <c r="AV14" s="18">
        <f>IF(J14&lt;&gt;0,J14,IF($AT14=0,0,AF14/$AT14*$X14))</f>
      </c>
      <c r="AW14" s="18">
        <f>IF(K14&lt;&gt;0,K14,IF($AT14=0,0,AG14/$AT14*$X14))</f>
      </c>
      <c r="AX14" s="18">
        <f>IF(L14&lt;&gt;0,L14,IF($AT14=0,0,AH14/$AT14*$X14))</f>
      </c>
      <c r="AY14" s="18">
        <f>IF(M14&lt;&gt;0,M14,IF($AT14=0,0,AI14/$AT14*$X14))</f>
      </c>
      <c r="AZ14" s="18">
        <f>IF(N14&lt;&gt;0,N14,IF($AT14=0,0,AJ14/$AT14*$X14))</f>
      </c>
      <c r="BA14" s="18">
        <f>IF(O14&lt;&gt;0,O14,IF($AT14=0,0,AK14/$AT14*$X14))</f>
      </c>
      <c r="BB14" s="18">
        <f>IF(P14&lt;&gt;0,P14,IF($AT14=0,0,AL14/$AT14*$X14))</f>
      </c>
      <c r="BC14" s="18">
        <f>IF(Q14&lt;&gt;0,Q14,IF($AT14=0,0,AM14/$AT14*$X14))</f>
      </c>
      <c r="BD14" s="18">
        <f>IF(R14&lt;&gt;0,R14,IF($AT14=0,0,AN14/$AT14*$X14))</f>
      </c>
      <c r="BE14" s="18">
        <f>IF(S14&lt;&gt;0,S14,IF($AT14=0,0,AO14/$AT14*$X14))</f>
      </c>
      <c r="BF14" s="18">
        <f>IF(T14&lt;&gt;0,T14,IF($AT14=0,0,AP14/$AT14*$X14))</f>
      </c>
      <c r="BG14" s="18">
        <f>IF(U14&lt;&gt;0,U14,IF($AT14=0,0,AQ14/$AT14*$X14))</f>
      </c>
      <c r="BH14" s="18">
        <f>IF(V14&lt;&gt;0,V14,IF($AT14=0,0,AR14/$AT14*$X14))</f>
      </c>
      <c r="BI14" s="18">
        <f>IF(W14&lt;&gt;0,W14,IF($AT14=0,0,AS14/$AT14*$X14))</f>
      </c>
      <c r="BJ14" s="18">
        <f>SUM(AU14:BI14)</f>
      </c>
      <c r="BK14" s="18">
        <f>H14-BJ14</f>
      </c>
    </row>
    <row r="15" outlineLevel="1">
      <c r="A15" s="15" t="str">
        <v>3.Main.1</v>
      </c>
      <c r="B15" s="15" t="str">
        <v/>
      </c>
      <c r="C15" s="15" t="str">
        <v/>
      </c>
      <c r="D15" s="15" t="str">
        <v>3.Main.1</v>
      </c>
      <c r="E15" s="15" t="str">
        <v>Supply GIS - 66KV</v>
      </c>
      <c r="F15" s="15">
        <v>1235080.04</v>
      </c>
      <c r="G15" s="15" t="str">
        <v/>
      </c>
      <c r="H15" s="15" t="str">
        <v/>
      </c>
      <c r="I15" s="15" t="str">
        <v/>
      </c>
      <c r="J15" s="15" t="str">
        <v/>
      </c>
      <c r="K15" s="15" t="str">
        <v/>
      </c>
      <c r="L15" s="15" t="str">
        <v/>
      </c>
      <c r="M15" s="15" t="str">
        <v/>
      </c>
      <c r="N15" s="15" t="str">
        <v/>
      </c>
      <c r="O15" s="15" t="str">
        <v/>
      </c>
      <c r="P15" s="15" t="str">
        <v/>
      </c>
      <c r="Q15" s="15" t="str">
        <v/>
      </c>
      <c r="R15" s="15" t="str">
        <v/>
      </c>
      <c r="S15" s="15" t="str">
        <v/>
      </c>
      <c r="T15" s="15" t="str">
        <v/>
      </c>
      <c r="U15" s="15" t="str">
        <v/>
      </c>
      <c r="V15" s="15" t="str">
        <v/>
      </c>
      <c r="W15" s="15" t="str">
        <v/>
      </c>
      <c r="X15" s="15" t="str">
        <v/>
      </c>
      <c r="Y15" s="15" t="str">
        <v/>
      </c>
      <c r="Z15" s="15" t="str">
        <v/>
      </c>
      <c r="AA15" s="15" t="str">
        <v/>
      </c>
      <c r="AB15" s="15" t="str">
        <v/>
      </c>
      <c r="AC15" s="15" t="str">
        <v/>
      </c>
      <c r="AD15" s="5" t="str">
        <v/>
      </c>
      <c r="AE15" s="18">
        <f>IFERROR(_xlfn.BETA.DIST(DATE(YEAR(AE$2),MONTH(AE$2),15),$AB$2,$AC$2,FALSE,DATE(YEAR($AB15),MONTH($AB15),1),DATE(YEAR($AC15),MONTH($AC15),28)),0)</f>
      </c>
      <c r="AF15" s="18">
        <f>IFERROR(_xlfn.BETA.DIST(DATE(YEAR(AF$2),MONTH(AF$2),15),$AB$2,$AC$2,FALSE,DATE(YEAR($AB15),MONTH($AB15),1),DATE(YEAR($AC15),MONTH($AC15),28)),0)</f>
      </c>
      <c r="AG15" s="18">
        <f>IFERROR(_xlfn.BETA.DIST(DATE(YEAR(AG$2),MONTH(AG$2),15),$AB$2,$AC$2,FALSE,DATE(YEAR($AB15),MONTH($AB15),1),DATE(YEAR($AC15),MONTH($AC15),28)),0)</f>
      </c>
      <c r="AH15" s="18">
        <f>IFERROR(_xlfn.BETA.DIST(DATE(YEAR(AH$2),MONTH(AH$2),15),$AB$2,$AC$2,FALSE,DATE(YEAR($AB15),MONTH($AB15),1),DATE(YEAR($AC15),MONTH($AC15),28)),0)</f>
      </c>
      <c r="AI15" s="18">
        <f>IFERROR(_xlfn.BETA.DIST(DATE(YEAR(AI$2),MONTH(AI$2),15),$AB$2,$AC$2,FALSE,DATE(YEAR($AB15),MONTH($AB15),1),DATE(YEAR($AC15),MONTH($AC15),28)),0)</f>
      </c>
      <c r="AJ15" s="18">
        <f>IFERROR(_xlfn.BETA.DIST(DATE(YEAR(AJ$2),MONTH(AJ$2),15),$AB$2,$AC$2,FALSE,DATE(YEAR($AB15),MONTH($AB15),1),DATE(YEAR($AC15),MONTH($AC15),28)),0)</f>
      </c>
      <c r="AK15" s="18">
        <f>IFERROR(_xlfn.BETA.DIST(DATE(YEAR(AK$2),MONTH(AK$2),15),$AB$2,$AC$2,FALSE,DATE(YEAR($AB15),MONTH($AB15),1),DATE(YEAR($AC15),MONTH($AC15),28)),0)</f>
      </c>
      <c r="AL15" s="18">
        <f>IFERROR(_xlfn.BETA.DIST(DATE(YEAR(AL$2),MONTH(AL$2),15),$AB$2,$AC$2,FALSE,DATE(YEAR($AB15),MONTH($AB15),1),DATE(YEAR($AC15),MONTH($AC15),28)),0)</f>
      </c>
      <c r="AM15" s="18">
        <f>IFERROR(_xlfn.BETA.DIST(DATE(YEAR(AM$2),MONTH(AM$2),15),$AB$2,$AC$2,FALSE,DATE(YEAR($AB15),MONTH($AB15),1),DATE(YEAR($AC15),MONTH($AC15),28)),0)</f>
      </c>
      <c r="AN15" s="18">
        <f>IFERROR(_xlfn.BETA.DIST(DATE(YEAR(AN$2),MONTH(AN$2),15),$AB$2,$AC$2,FALSE,DATE(YEAR($AB15),MONTH($AB15),1),DATE(YEAR($AC15),MONTH($AC15),28)),0)</f>
      </c>
      <c r="AO15" s="18">
        <f>IFERROR(_xlfn.BETA.DIST(DATE(YEAR(AO$2),MONTH(AO$2),15),$AB$2,$AC$2,FALSE,DATE(YEAR($AB15),MONTH($AB15),1),DATE(YEAR($AC15),MONTH($AC15),28)),0)</f>
      </c>
      <c r="AP15" s="18">
        <f>IFERROR(_xlfn.BETA.DIST(DATE(YEAR(AP$2),MONTH(AP$2),15),$AB$2,$AC$2,FALSE,DATE(YEAR($AB15),MONTH($AB15),1),DATE(YEAR($AC15),MONTH($AC15),28)),0)</f>
      </c>
      <c r="AQ15" s="18">
        <f>IFERROR(_xlfn.BETA.DIST(DATE(YEAR(AQ$2),MONTH(AQ$2),15),$AB$2,$AC$2,FALSE,DATE(YEAR($AB15),MONTH($AB15),1),DATE(YEAR($AC15),MONTH($AC15),28)),0)</f>
      </c>
      <c r="AR15" s="18">
        <f>IFERROR(_xlfn.BETA.DIST(DATE(YEAR(AR$2),MONTH(AR$2),15),$AB$2,$AC$2,FALSE,DATE(YEAR($AB15),MONTH($AB15),1),DATE(YEAR($AC15),MONTH($AC15),28)),0)</f>
      </c>
      <c r="AS15" s="18">
        <f>IFERROR(_xlfn.BETA.DIST(DATE(YEAR(AS$2),MONTH(AS$2),15),$AB$2,$AC$2,FALSE,DATE(YEAR($AB15),MONTH($AB15),1),DATE(YEAR($AC15),MONTH($AC15),28)),0)</f>
      </c>
      <c r="AT15" s="18">
        <f>SUM(AE15:AS15)</f>
      </c>
      <c r="AU15" s="18">
        <f>IF(I15&lt;&gt;0,I15,IF($AT15=0,0,AE15/$AT15*$X15))</f>
      </c>
      <c r="AV15" s="18">
        <f>IF(J15&lt;&gt;0,J15,IF($AT15=0,0,AF15/$AT15*$X15))</f>
      </c>
      <c r="AW15" s="18">
        <f>IF(K15&lt;&gt;0,K15,IF($AT15=0,0,AG15/$AT15*$X15))</f>
      </c>
      <c r="AX15" s="18">
        <f>IF(L15&lt;&gt;0,L15,IF($AT15=0,0,AH15/$AT15*$X15))</f>
      </c>
      <c r="AY15" s="18">
        <f>IF(M15&lt;&gt;0,M15,IF($AT15=0,0,AI15/$AT15*$X15))</f>
      </c>
      <c r="AZ15" s="18">
        <f>IF(N15&lt;&gt;0,N15,IF($AT15=0,0,AJ15/$AT15*$X15))</f>
      </c>
      <c r="BA15" s="18">
        <f>IF(O15&lt;&gt;0,O15,IF($AT15=0,0,AK15/$AT15*$X15))</f>
      </c>
      <c r="BB15" s="18">
        <f>IF(P15&lt;&gt;0,P15,IF($AT15=0,0,AL15/$AT15*$X15))</f>
      </c>
      <c r="BC15" s="18">
        <f>IF(Q15&lt;&gt;0,Q15,IF($AT15=0,0,AM15/$AT15*$X15))</f>
      </c>
      <c r="BD15" s="18">
        <f>IF(R15&lt;&gt;0,R15,IF($AT15=0,0,AN15/$AT15*$X15))</f>
      </c>
      <c r="BE15" s="18">
        <f>IF(S15&lt;&gt;0,S15,IF($AT15=0,0,AO15/$AT15*$X15))</f>
      </c>
      <c r="BF15" s="18">
        <f>IF(T15&lt;&gt;0,T15,IF($AT15=0,0,AP15/$AT15*$X15))</f>
      </c>
      <c r="BG15" s="18">
        <f>IF(U15&lt;&gt;0,U15,IF($AT15=0,0,AQ15/$AT15*$X15))</f>
      </c>
      <c r="BH15" s="18">
        <f>IF(V15&lt;&gt;0,V15,IF($AT15=0,0,AR15/$AT15*$X15))</f>
      </c>
      <c r="BI15" s="18">
        <f>IF(W15&lt;&gt;0,W15,IF($AT15=0,0,AS15/$AT15*$X15))</f>
      </c>
      <c r="BJ15" s="18">
        <f>SUM(AU15:BI15)</f>
      </c>
      <c r="BK15" s="15" t="str">
        <v/>
      </c>
    </row>
    <row r="16" outlineLevel="2">
      <c r="A16" s="5" t="str">
        <v>3.Main.1</v>
      </c>
      <c r="B16" s="5" t="str">
        <v/>
      </c>
      <c r="C16" s="5" t="str">
        <v/>
      </c>
      <c r="D16" s="19">
        <v>0.1</v>
      </c>
      <c r="E16" s="5" t="str">
        <v>Advanced Payment PO USD</v>
      </c>
      <c r="F16" s="5" t="str">
        <v/>
      </c>
      <c r="G16" s="18">
        <f>F15*D16</f>
      </c>
      <c r="H16" s="18">
        <f>G16</f>
      </c>
      <c r="I16" s="18">
        <v>0</v>
      </c>
      <c r="J16" s="18">
        <v>0</v>
      </c>
      <c r="K16" s="18">
        <v>0</v>
      </c>
      <c r="L16" s="18">
        <v>0</v>
      </c>
      <c r="M16" s="18">
        <v>0</v>
      </c>
      <c r="N16" s="18">
        <v>0</v>
      </c>
      <c r="O16" s="18">
        <v>0</v>
      </c>
      <c r="P16" s="18">
        <v>0</v>
      </c>
      <c r="Q16" s="18">
        <v>0</v>
      </c>
      <c r="R16" s="18">
        <v>0</v>
      </c>
      <c r="S16" s="18">
        <v>0</v>
      </c>
      <c r="T16" s="18">
        <v>0</v>
      </c>
      <c r="U16" s="18">
        <v>0</v>
      </c>
      <c r="V16" s="18">
        <v>0</v>
      </c>
      <c r="W16" s="18">
        <v>0</v>
      </c>
      <c r="X16" s="18">
        <f>H16-SUM(I16:W16)</f>
      </c>
      <c r="Y16" s="5" t="str">
        <v/>
      </c>
      <c r="Z16" s="5" t="str">
        <v/>
      </c>
      <c r="AA16" s="18">
        <v>0</v>
      </c>
      <c r="AB16" s="20">
        <f>Y16+AA16</f>
      </c>
      <c r="AC16" s="20">
        <f>AA16+Z16</f>
      </c>
      <c r="AD16" s="5" t="str">
        <v/>
      </c>
      <c r="AE16" s="18">
        <f>IFERROR(_xlfn.BETA.DIST(DATE(YEAR(AE$2),MONTH(AE$2),15),$AB$2,$AC$2,FALSE,DATE(YEAR($AB16),MONTH($AB16),1),DATE(YEAR($AC16),MONTH($AC16),28)),0)</f>
      </c>
      <c r="AF16" s="18">
        <f>IFERROR(_xlfn.BETA.DIST(DATE(YEAR(AF$2),MONTH(AF$2),15),$AB$2,$AC$2,FALSE,DATE(YEAR($AB16),MONTH($AB16),1),DATE(YEAR($AC16),MONTH($AC16),28)),0)</f>
      </c>
      <c r="AG16" s="18">
        <f>IFERROR(_xlfn.BETA.DIST(DATE(YEAR(AG$2),MONTH(AG$2),15),$AB$2,$AC$2,FALSE,DATE(YEAR($AB16),MONTH($AB16),1),DATE(YEAR($AC16),MONTH($AC16),28)),0)</f>
      </c>
      <c r="AH16" s="18">
        <f>IFERROR(_xlfn.BETA.DIST(DATE(YEAR(AH$2),MONTH(AH$2),15),$AB$2,$AC$2,FALSE,DATE(YEAR($AB16),MONTH($AB16),1),DATE(YEAR($AC16),MONTH($AC16),28)),0)</f>
      </c>
      <c r="AI16" s="18">
        <f>IFERROR(_xlfn.BETA.DIST(DATE(YEAR(AI$2),MONTH(AI$2),15),$AB$2,$AC$2,FALSE,DATE(YEAR($AB16),MONTH($AB16),1),DATE(YEAR($AC16),MONTH($AC16),28)),0)</f>
      </c>
      <c r="AJ16" s="18">
        <f>IFERROR(_xlfn.BETA.DIST(DATE(YEAR(AJ$2),MONTH(AJ$2),15),$AB$2,$AC$2,FALSE,DATE(YEAR($AB16),MONTH($AB16),1),DATE(YEAR($AC16),MONTH($AC16),28)),0)</f>
      </c>
      <c r="AK16" s="18">
        <f>IFERROR(_xlfn.BETA.DIST(DATE(YEAR(AK$2),MONTH(AK$2),15),$AB$2,$AC$2,FALSE,DATE(YEAR($AB16),MONTH($AB16),1),DATE(YEAR($AC16),MONTH($AC16),28)),0)</f>
      </c>
      <c r="AL16" s="18">
        <f>IFERROR(_xlfn.BETA.DIST(DATE(YEAR(AL$2),MONTH(AL$2),15),$AB$2,$AC$2,FALSE,DATE(YEAR($AB16),MONTH($AB16),1),DATE(YEAR($AC16),MONTH($AC16),28)),0)</f>
      </c>
      <c r="AM16" s="18">
        <f>IFERROR(_xlfn.BETA.DIST(DATE(YEAR(AM$2),MONTH(AM$2),15),$AB$2,$AC$2,FALSE,DATE(YEAR($AB16),MONTH($AB16),1),DATE(YEAR($AC16),MONTH($AC16),28)),0)</f>
      </c>
      <c r="AN16" s="18">
        <f>IFERROR(_xlfn.BETA.DIST(DATE(YEAR(AN$2),MONTH(AN$2),15),$AB$2,$AC$2,FALSE,DATE(YEAR($AB16),MONTH($AB16),1),DATE(YEAR($AC16),MONTH($AC16),28)),0)</f>
      </c>
      <c r="AO16" s="18">
        <f>IFERROR(_xlfn.BETA.DIST(DATE(YEAR(AO$2),MONTH(AO$2),15),$AB$2,$AC$2,FALSE,DATE(YEAR($AB16),MONTH($AB16),1),DATE(YEAR($AC16),MONTH($AC16),28)),0)</f>
      </c>
      <c r="AP16" s="18">
        <f>IFERROR(_xlfn.BETA.DIST(DATE(YEAR(AP$2),MONTH(AP$2),15),$AB$2,$AC$2,FALSE,DATE(YEAR($AB16),MONTH($AB16),1),DATE(YEAR($AC16),MONTH($AC16),28)),0)</f>
      </c>
      <c r="AQ16" s="18">
        <f>IFERROR(_xlfn.BETA.DIST(DATE(YEAR(AQ$2),MONTH(AQ$2),15),$AB$2,$AC$2,FALSE,DATE(YEAR($AB16),MONTH($AB16),1),DATE(YEAR($AC16),MONTH($AC16),28)),0)</f>
      </c>
      <c r="AR16" s="18">
        <f>IFERROR(_xlfn.BETA.DIST(DATE(YEAR(AR$2),MONTH(AR$2),15),$AB$2,$AC$2,FALSE,DATE(YEAR($AB16),MONTH($AB16),1),DATE(YEAR($AC16),MONTH($AC16),28)),0)</f>
      </c>
      <c r="AS16" s="18">
        <f>IFERROR(_xlfn.BETA.DIST(DATE(YEAR(AS$2),MONTH(AS$2),15),$AB$2,$AC$2,FALSE,DATE(YEAR($AB16),MONTH($AB16),1),DATE(YEAR($AC16),MONTH($AC16),28)),0)</f>
      </c>
      <c r="AT16" s="18">
        <f>SUM(AE16:AS16)</f>
      </c>
      <c r="AU16" s="18">
        <f>IF(I16&lt;&gt;0,I16,IF($AT16=0,0,AE16/$AT16*$X16))</f>
      </c>
      <c r="AV16" s="18">
        <f>IF(J16&lt;&gt;0,J16,IF($AT16=0,0,AF16/$AT16*$X16))</f>
      </c>
      <c r="AW16" s="18">
        <f>IF(K16&lt;&gt;0,K16,IF($AT16=0,0,AG16/$AT16*$X16))</f>
      </c>
      <c r="AX16" s="18">
        <f>IF(L16&lt;&gt;0,L16,IF($AT16=0,0,AH16/$AT16*$X16))</f>
      </c>
      <c r="AY16" s="18">
        <f>IF(M16&lt;&gt;0,M16,IF($AT16=0,0,AI16/$AT16*$X16))</f>
      </c>
      <c r="AZ16" s="18">
        <f>IF(N16&lt;&gt;0,N16,IF($AT16=0,0,AJ16/$AT16*$X16))</f>
      </c>
      <c r="BA16" s="18">
        <f>IF(O16&lt;&gt;0,O16,IF($AT16=0,0,AK16/$AT16*$X16))</f>
      </c>
      <c r="BB16" s="18">
        <f>IF(P16&lt;&gt;0,P16,IF($AT16=0,0,AL16/$AT16*$X16))</f>
      </c>
      <c r="BC16" s="18">
        <f>IF(Q16&lt;&gt;0,Q16,IF($AT16=0,0,AM16/$AT16*$X16))</f>
      </c>
      <c r="BD16" s="18">
        <f>IF(R16&lt;&gt;0,R16,IF($AT16=0,0,AN16/$AT16*$X16))</f>
      </c>
      <c r="BE16" s="18">
        <f>IF(S16&lt;&gt;0,S16,IF($AT16=0,0,AO16/$AT16*$X16))</f>
      </c>
      <c r="BF16" s="18">
        <f>IF(T16&lt;&gt;0,T16,IF($AT16=0,0,AP16/$AT16*$X16))</f>
      </c>
      <c r="BG16" s="18">
        <f>IF(U16&lt;&gt;0,U16,IF($AT16=0,0,AQ16/$AT16*$X16))</f>
      </c>
      <c r="BH16" s="18">
        <f>IF(V16&lt;&gt;0,V16,IF($AT16=0,0,AR16/$AT16*$X16))</f>
      </c>
      <c r="BI16" s="18">
        <f>IF(W16&lt;&gt;0,W16,IF($AT16=0,0,AS16/$AT16*$X16))</f>
      </c>
      <c r="BJ16" s="18">
        <f>SUM(AU16:BI16)</f>
      </c>
      <c r="BK16" s="18">
        <f>H16-BJ16</f>
      </c>
    </row>
    <row r="17" outlineLevel="2">
      <c r="A17" s="5" t="str">
        <v>3.Main.1</v>
      </c>
      <c r="B17" s="5" t="str">
        <v/>
      </c>
      <c r="C17" s="5" t="str">
        <v/>
      </c>
      <c r="D17" s="19">
        <v>0.4</v>
      </c>
      <c r="E17" s="5" t="str">
        <v>Shipping MAT USD</v>
      </c>
      <c r="F17" s="5" t="str">
        <v/>
      </c>
      <c r="G17" s="18">
        <f>F15*D17</f>
      </c>
      <c r="H17" s="18">
        <f>G17</f>
      </c>
      <c r="I17" s="18">
        <v>0</v>
      </c>
      <c r="J17" s="18">
        <v>0</v>
      </c>
      <c r="K17" s="18">
        <v>0</v>
      </c>
      <c r="L17" s="18">
        <v>0</v>
      </c>
      <c r="M17" s="18">
        <v>0</v>
      </c>
      <c r="N17" s="18">
        <v>0</v>
      </c>
      <c r="O17" s="18">
        <v>0</v>
      </c>
      <c r="P17" s="18">
        <v>0</v>
      </c>
      <c r="Q17" s="18">
        <v>0</v>
      </c>
      <c r="R17" s="18">
        <v>0</v>
      </c>
      <c r="S17" s="18">
        <v>0</v>
      </c>
      <c r="T17" s="18">
        <v>0</v>
      </c>
      <c r="U17" s="18">
        <v>0</v>
      </c>
      <c r="V17" s="18">
        <v>0</v>
      </c>
      <c r="W17" s="18">
        <v>0</v>
      </c>
      <c r="X17" s="18">
        <f>H17-SUM(I17:W17)</f>
      </c>
      <c r="Y17" s="5" t="str">
        <v/>
      </c>
      <c r="Z17" s="5" t="str">
        <v/>
      </c>
      <c r="AA17" s="18">
        <v>15</v>
      </c>
      <c r="AB17" s="20">
        <f>Y17+AA17</f>
      </c>
      <c r="AC17" s="20">
        <f>AA17+Z17</f>
      </c>
      <c r="AD17" s="5" t="str">
        <v/>
      </c>
      <c r="AE17" s="18">
        <f>IFERROR(_xlfn.BETA.DIST(DATE(YEAR(AE$2),MONTH(AE$2),15),$AB$2,$AC$2,FALSE,DATE(YEAR($AB17),MONTH($AB17),1),DATE(YEAR($AC17),MONTH($AC17),28)),0)</f>
      </c>
      <c r="AF17" s="18">
        <f>IFERROR(_xlfn.BETA.DIST(DATE(YEAR(AF$2),MONTH(AF$2),15),$AB$2,$AC$2,FALSE,DATE(YEAR($AB17),MONTH($AB17),1),DATE(YEAR($AC17),MONTH($AC17),28)),0)</f>
      </c>
      <c r="AG17" s="18">
        <f>IFERROR(_xlfn.BETA.DIST(DATE(YEAR(AG$2),MONTH(AG$2),15),$AB$2,$AC$2,FALSE,DATE(YEAR($AB17),MONTH($AB17),1),DATE(YEAR($AC17),MONTH($AC17),28)),0)</f>
      </c>
      <c r="AH17" s="18">
        <f>IFERROR(_xlfn.BETA.DIST(DATE(YEAR(AH$2),MONTH(AH$2),15),$AB$2,$AC$2,FALSE,DATE(YEAR($AB17),MONTH($AB17),1),DATE(YEAR($AC17),MONTH($AC17),28)),0)</f>
      </c>
      <c r="AI17" s="18">
        <f>IFERROR(_xlfn.BETA.DIST(DATE(YEAR(AI$2),MONTH(AI$2),15),$AB$2,$AC$2,FALSE,DATE(YEAR($AB17),MONTH($AB17),1),DATE(YEAR($AC17),MONTH($AC17),28)),0)</f>
      </c>
      <c r="AJ17" s="18">
        <f>IFERROR(_xlfn.BETA.DIST(DATE(YEAR(AJ$2),MONTH(AJ$2),15),$AB$2,$AC$2,FALSE,DATE(YEAR($AB17),MONTH($AB17),1),DATE(YEAR($AC17),MONTH($AC17),28)),0)</f>
      </c>
      <c r="AK17" s="18">
        <f>IFERROR(_xlfn.BETA.DIST(DATE(YEAR(AK$2),MONTH(AK$2),15),$AB$2,$AC$2,FALSE,DATE(YEAR($AB17),MONTH($AB17),1),DATE(YEAR($AC17),MONTH($AC17),28)),0)</f>
      </c>
      <c r="AL17" s="18">
        <f>IFERROR(_xlfn.BETA.DIST(DATE(YEAR(AL$2),MONTH(AL$2),15),$AB$2,$AC$2,FALSE,DATE(YEAR($AB17),MONTH($AB17),1),DATE(YEAR($AC17),MONTH($AC17),28)),0)</f>
      </c>
      <c r="AM17" s="18">
        <f>IFERROR(_xlfn.BETA.DIST(DATE(YEAR(AM$2),MONTH(AM$2),15),$AB$2,$AC$2,FALSE,DATE(YEAR($AB17),MONTH($AB17),1),DATE(YEAR($AC17),MONTH($AC17),28)),0)</f>
      </c>
      <c r="AN17" s="18">
        <f>IFERROR(_xlfn.BETA.DIST(DATE(YEAR(AN$2),MONTH(AN$2),15),$AB$2,$AC$2,FALSE,DATE(YEAR($AB17),MONTH($AB17),1),DATE(YEAR($AC17),MONTH($AC17),28)),0)</f>
      </c>
      <c r="AO17" s="18">
        <f>IFERROR(_xlfn.BETA.DIST(DATE(YEAR(AO$2),MONTH(AO$2),15),$AB$2,$AC$2,FALSE,DATE(YEAR($AB17),MONTH($AB17),1),DATE(YEAR($AC17),MONTH($AC17),28)),0)</f>
      </c>
      <c r="AP17" s="18">
        <f>IFERROR(_xlfn.BETA.DIST(DATE(YEAR(AP$2),MONTH(AP$2),15),$AB$2,$AC$2,FALSE,DATE(YEAR($AB17),MONTH($AB17),1),DATE(YEAR($AC17),MONTH($AC17),28)),0)</f>
      </c>
      <c r="AQ17" s="18">
        <f>IFERROR(_xlfn.BETA.DIST(DATE(YEAR(AQ$2),MONTH(AQ$2),15),$AB$2,$AC$2,FALSE,DATE(YEAR($AB17),MONTH($AB17),1),DATE(YEAR($AC17),MONTH($AC17),28)),0)</f>
      </c>
      <c r="AR17" s="18">
        <f>IFERROR(_xlfn.BETA.DIST(DATE(YEAR(AR$2),MONTH(AR$2),15),$AB$2,$AC$2,FALSE,DATE(YEAR($AB17),MONTH($AB17),1),DATE(YEAR($AC17),MONTH($AC17),28)),0)</f>
      </c>
      <c r="AS17" s="18">
        <f>IFERROR(_xlfn.BETA.DIST(DATE(YEAR(AS$2),MONTH(AS$2),15),$AB$2,$AC$2,FALSE,DATE(YEAR($AB17),MONTH($AB17),1),DATE(YEAR($AC17),MONTH($AC17),28)),0)</f>
      </c>
      <c r="AT17" s="18">
        <f>SUM(AE17:AS17)</f>
      </c>
      <c r="AU17" s="18">
        <f>IF(I17&lt;&gt;0,I17,IF($AT17=0,0,AE17/$AT17*$X17))</f>
      </c>
      <c r="AV17" s="18">
        <f>IF(J17&lt;&gt;0,J17,IF($AT17=0,0,AF17/$AT17*$X17))</f>
      </c>
      <c r="AW17" s="18">
        <f>IF(K17&lt;&gt;0,K17,IF($AT17=0,0,AG17/$AT17*$X17))</f>
      </c>
      <c r="AX17" s="18">
        <f>IF(L17&lt;&gt;0,L17,IF($AT17=0,0,AH17/$AT17*$X17))</f>
      </c>
      <c r="AY17" s="18">
        <f>IF(M17&lt;&gt;0,M17,IF($AT17=0,0,AI17/$AT17*$X17))</f>
      </c>
      <c r="AZ17" s="18">
        <f>IF(N17&lt;&gt;0,N17,IF($AT17=0,0,AJ17/$AT17*$X17))</f>
      </c>
      <c r="BA17" s="18">
        <f>IF(O17&lt;&gt;0,O17,IF($AT17=0,0,AK17/$AT17*$X17))</f>
      </c>
      <c r="BB17" s="18">
        <f>IF(P17&lt;&gt;0,P17,IF($AT17=0,0,AL17/$AT17*$X17))</f>
      </c>
      <c r="BC17" s="18">
        <f>IF(Q17&lt;&gt;0,Q17,IF($AT17=0,0,AM17/$AT17*$X17))</f>
      </c>
      <c r="BD17" s="18">
        <f>IF(R17&lt;&gt;0,R17,IF($AT17=0,0,AN17/$AT17*$X17))</f>
      </c>
      <c r="BE17" s="18">
        <f>IF(S17&lt;&gt;0,S17,IF($AT17=0,0,AO17/$AT17*$X17))</f>
      </c>
      <c r="BF17" s="18">
        <f>IF(T17&lt;&gt;0,T17,IF($AT17=0,0,AP17/$AT17*$X17))</f>
      </c>
      <c r="BG17" s="18">
        <f>IF(U17&lt;&gt;0,U17,IF($AT17=0,0,AQ17/$AT17*$X17))</f>
      </c>
      <c r="BH17" s="18">
        <f>IF(V17&lt;&gt;0,V17,IF($AT17=0,0,AR17/$AT17*$X17))</f>
      </c>
      <c r="BI17" s="18">
        <f>IF(W17&lt;&gt;0,W17,IF($AT17=0,0,AS17/$AT17*$X17))</f>
      </c>
      <c r="BJ17" s="18">
        <f>SUM(AU17:BI17)</f>
      </c>
      <c r="BK17" s="18">
        <f>H17-BJ17</f>
      </c>
    </row>
    <row r="18" outlineLevel="2">
      <c r="A18" s="5" t="str">
        <v>3.Main.1</v>
      </c>
      <c r="B18" s="5" t="str">
        <v/>
      </c>
      <c r="C18" s="5" t="str">
        <v/>
      </c>
      <c r="D18" s="19">
        <v>0.4</v>
      </c>
      <c r="E18" s="5" t="str">
        <v>Delivery MAT USD</v>
      </c>
      <c r="F18" s="5" t="str">
        <v/>
      </c>
      <c r="G18" s="18">
        <f>F15*D18</f>
      </c>
      <c r="H18" s="18">
        <f>G18</f>
      </c>
      <c r="I18" s="18">
        <v>0</v>
      </c>
      <c r="J18" s="18">
        <v>0</v>
      </c>
      <c r="K18" s="18">
        <v>0</v>
      </c>
      <c r="L18" s="18">
        <v>0</v>
      </c>
      <c r="M18" s="18">
        <v>0</v>
      </c>
      <c r="N18" s="18">
        <v>0</v>
      </c>
      <c r="O18" s="18">
        <v>0</v>
      </c>
      <c r="P18" s="18">
        <v>0</v>
      </c>
      <c r="Q18" s="18">
        <v>0</v>
      </c>
      <c r="R18" s="18">
        <v>0</v>
      </c>
      <c r="S18" s="18">
        <v>0</v>
      </c>
      <c r="T18" s="18">
        <v>0</v>
      </c>
      <c r="U18" s="18">
        <v>0</v>
      </c>
      <c r="V18" s="18">
        <v>0</v>
      </c>
      <c r="W18" s="18">
        <v>0</v>
      </c>
      <c r="X18" s="18">
        <f>H18-SUM(I18:W18)</f>
      </c>
      <c r="Y18" s="5" t="str">
        <v/>
      </c>
      <c r="Z18" s="5" t="str">
        <v/>
      </c>
      <c r="AA18" s="18">
        <v>30</v>
      </c>
      <c r="AB18" s="20">
        <f>Y18+AA18</f>
      </c>
      <c r="AC18" s="20">
        <f>AA18+Z18</f>
      </c>
      <c r="AD18" s="5" t="str">
        <v/>
      </c>
      <c r="AE18" s="18">
        <f>IFERROR(_xlfn.BETA.DIST(DATE(YEAR(AE$2),MONTH(AE$2),15),$AB$2,$AC$2,FALSE,DATE(YEAR($AB18),MONTH($AB18),1),DATE(YEAR($AC18),MONTH($AC18),28)),0)</f>
      </c>
      <c r="AF18" s="18">
        <f>IFERROR(_xlfn.BETA.DIST(DATE(YEAR(AF$2),MONTH(AF$2),15),$AB$2,$AC$2,FALSE,DATE(YEAR($AB18),MONTH($AB18),1),DATE(YEAR($AC18),MONTH($AC18),28)),0)</f>
      </c>
      <c r="AG18" s="18">
        <f>IFERROR(_xlfn.BETA.DIST(DATE(YEAR(AG$2),MONTH(AG$2),15),$AB$2,$AC$2,FALSE,DATE(YEAR($AB18),MONTH($AB18),1),DATE(YEAR($AC18),MONTH($AC18),28)),0)</f>
      </c>
      <c r="AH18" s="18">
        <f>IFERROR(_xlfn.BETA.DIST(DATE(YEAR(AH$2),MONTH(AH$2),15),$AB$2,$AC$2,FALSE,DATE(YEAR($AB18),MONTH($AB18),1),DATE(YEAR($AC18),MONTH($AC18),28)),0)</f>
      </c>
      <c r="AI18" s="18">
        <f>IFERROR(_xlfn.BETA.DIST(DATE(YEAR(AI$2),MONTH(AI$2),15),$AB$2,$AC$2,FALSE,DATE(YEAR($AB18),MONTH($AB18),1),DATE(YEAR($AC18),MONTH($AC18),28)),0)</f>
      </c>
      <c r="AJ18" s="18">
        <f>IFERROR(_xlfn.BETA.DIST(DATE(YEAR(AJ$2),MONTH(AJ$2),15),$AB$2,$AC$2,FALSE,DATE(YEAR($AB18),MONTH($AB18),1),DATE(YEAR($AC18),MONTH($AC18),28)),0)</f>
      </c>
      <c r="AK18" s="18">
        <f>IFERROR(_xlfn.BETA.DIST(DATE(YEAR(AK$2),MONTH(AK$2),15),$AB$2,$AC$2,FALSE,DATE(YEAR($AB18),MONTH($AB18),1),DATE(YEAR($AC18),MONTH($AC18),28)),0)</f>
      </c>
      <c r="AL18" s="18">
        <f>IFERROR(_xlfn.BETA.DIST(DATE(YEAR(AL$2),MONTH(AL$2),15),$AB$2,$AC$2,FALSE,DATE(YEAR($AB18),MONTH($AB18),1),DATE(YEAR($AC18),MONTH($AC18),28)),0)</f>
      </c>
      <c r="AM18" s="18">
        <f>IFERROR(_xlfn.BETA.DIST(DATE(YEAR(AM$2),MONTH(AM$2),15),$AB$2,$AC$2,FALSE,DATE(YEAR($AB18),MONTH($AB18),1),DATE(YEAR($AC18),MONTH($AC18),28)),0)</f>
      </c>
      <c r="AN18" s="18">
        <f>IFERROR(_xlfn.BETA.DIST(DATE(YEAR(AN$2),MONTH(AN$2),15),$AB$2,$AC$2,FALSE,DATE(YEAR($AB18),MONTH($AB18),1),DATE(YEAR($AC18),MONTH($AC18),28)),0)</f>
      </c>
      <c r="AO18" s="18">
        <f>IFERROR(_xlfn.BETA.DIST(DATE(YEAR(AO$2),MONTH(AO$2),15),$AB$2,$AC$2,FALSE,DATE(YEAR($AB18),MONTH($AB18),1),DATE(YEAR($AC18),MONTH($AC18),28)),0)</f>
      </c>
      <c r="AP18" s="18">
        <f>IFERROR(_xlfn.BETA.DIST(DATE(YEAR(AP$2),MONTH(AP$2),15),$AB$2,$AC$2,FALSE,DATE(YEAR($AB18),MONTH($AB18),1),DATE(YEAR($AC18),MONTH($AC18),28)),0)</f>
      </c>
      <c r="AQ18" s="18">
        <f>IFERROR(_xlfn.BETA.DIST(DATE(YEAR(AQ$2),MONTH(AQ$2),15),$AB$2,$AC$2,FALSE,DATE(YEAR($AB18),MONTH($AB18),1),DATE(YEAR($AC18),MONTH($AC18),28)),0)</f>
      </c>
      <c r="AR18" s="18">
        <f>IFERROR(_xlfn.BETA.DIST(DATE(YEAR(AR$2),MONTH(AR$2),15),$AB$2,$AC$2,FALSE,DATE(YEAR($AB18),MONTH($AB18),1),DATE(YEAR($AC18),MONTH($AC18),28)),0)</f>
      </c>
      <c r="AS18" s="18">
        <f>IFERROR(_xlfn.BETA.DIST(DATE(YEAR(AS$2),MONTH(AS$2),15),$AB$2,$AC$2,FALSE,DATE(YEAR($AB18),MONTH($AB18),1),DATE(YEAR($AC18),MONTH($AC18),28)),0)</f>
      </c>
      <c r="AT18" s="18">
        <f>SUM(AE18:AS18)</f>
      </c>
      <c r="AU18" s="18">
        <f>IF(I18&lt;&gt;0,I18,IF($AT18=0,0,AE18/$AT18*$X18))</f>
      </c>
      <c r="AV18" s="18">
        <f>IF(J18&lt;&gt;0,J18,IF($AT18=0,0,AF18/$AT18*$X18))</f>
      </c>
      <c r="AW18" s="18">
        <f>IF(K18&lt;&gt;0,K18,IF($AT18=0,0,AG18/$AT18*$X18))</f>
      </c>
      <c r="AX18" s="18">
        <f>IF(L18&lt;&gt;0,L18,IF($AT18=0,0,AH18/$AT18*$X18))</f>
      </c>
      <c r="AY18" s="18">
        <f>IF(M18&lt;&gt;0,M18,IF($AT18=0,0,AI18/$AT18*$X18))</f>
      </c>
      <c r="AZ18" s="18">
        <f>IF(N18&lt;&gt;0,N18,IF($AT18=0,0,AJ18/$AT18*$X18))</f>
      </c>
      <c r="BA18" s="18">
        <f>IF(O18&lt;&gt;0,O18,IF($AT18=0,0,AK18/$AT18*$X18))</f>
      </c>
      <c r="BB18" s="18">
        <f>IF(P18&lt;&gt;0,P18,IF($AT18=0,0,AL18/$AT18*$X18))</f>
      </c>
      <c r="BC18" s="18">
        <f>IF(Q18&lt;&gt;0,Q18,IF($AT18=0,0,AM18/$AT18*$X18))</f>
      </c>
      <c r="BD18" s="18">
        <f>IF(R18&lt;&gt;0,R18,IF($AT18=0,0,AN18/$AT18*$X18))</f>
      </c>
      <c r="BE18" s="18">
        <f>IF(S18&lt;&gt;0,S18,IF($AT18=0,0,AO18/$AT18*$X18))</f>
      </c>
      <c r="BF18" s="18">
        <f>IF(T18&lt;&gt;0,T18,IF($AT18=0,0,AP18/$AT18*$X18))</f>
      </c>
      <c r="BG18" s="18">
        <f>IF(U18&lt;&gt;0,U18,IF($AT18=0,0,AQ18/$AT18*$X18))</f>
      </c>
      <c r="BH18" s="18">
        <f>IF(V18&lt;&gt;0,V18,IF($AT18=0,0,AR18/$AT18*$X18))</f>
      </c>
      <c r="BI18" s="18">
        <f>IF(W18&lt;&gt;0,W18,IF($AT18=0,0,AS18/$AT18*$X18))</f>
      </c>
      <c r="BJ18" s="18">
        <f>SUM(AU18:BI18)</f>
      </c>
      <c r="BK18" s="18">
        <f>H18-BJ18</f>
      </c>
    </row>
    <row r="19" outlineLevel="2">
      <c r="A19" s="5" t="str">
        <v>3.Main.1</v>
      </c>
      <c r="B19" s="5" t="str">
        <v>BSKDGNGENGR07</v>
      </c>
      <c r="C19" s="5" t="str">
        <v>BSKDGNGENGR07</v>
      </c>
      <c r="D19" s="19">
        <v>0.1</v>
      </c>
      <c r="E19" s="5" t="str">
        <v>CCC</v>
      </c>
      <c r="F19" s="5" t="str">
        <v/>
      </c>
      <c r="G19" s="18">
        <f>F15*D19</f>
      </c>
      <c r="H19" s="18">
        <f>G19</f>
      </c>
      <c r="I19" s="18">
        <v>0</v>
      </c>
      <c r="J19" s="18">
        <v>0</v>
      </c>
      <c r="K19" s="18">
        <v>0</v>
      </c>
      <c r="L19" s="18">
        <v>0</v>
      </c>
      <c r="M19" s="18">
        <v>0</v>
      </c>
      <c r="N19" s="18">
        <v>0</v>
      </c>
      <c r="O19" s="18">
        <v>0</v>
      </c>
      <c r="P19" s="18">
        <v>0</v>
      </c>
      <c r="Q19" s="18">
        <v>0</v>
      </c>
      <c r="R19" s="18">
        <v>0</v>
      </c>
      <c r="S19" s="18">
        <v>0</v>
      </c>
      <c r="T19" s="18">
        <v>0</v>
      </c>
      <c r="U19" s="18">
        <v>0</v>
      </c>
      <c r="V19" s="18">
        <v>0</v>
      </c>
      <c r="W19" s="18">
        <v>0</v>
      </c>
      <c r="X19" s="18">
        <f>H19-SUM(I19:W19)</f>
      </c>
      <c r="Y19" s="20">
        <v>46483</v>
      </c>
      <c r="Z19" s="20">
        <v>46483</v>
      </c>
      <c r="AA19" s="18">
        <v>0</v>
      </c>
      <c r="AB19" s="20">
        <f>Y19+AA19</f>
      </c>
      <c r="AC19" s="20">
        <f>AA19+Z19</f>
      </c>
      <c r="AD19" s="5" t="str">
        <v/>
      </c>
      <c r="AE19" s="18">
        <f>IFERROR(_xlfn.BETA.DIST(DATE(YEAR(AE$2),MONTH(AE$2),15),$AB$2,$AC$2,FALSE,DATE(YEAR($AB19),MONTH($AB19),1),DATE(YEAR($AC19),MONTH($AC19),28)),0)</f>
      </c>
      <c r="AF19" s="18">
        <f>IFERROR(_xlfn.BETA.DIST(DATE(YEAR(AF$2),MONTH(AF$2),15),$AB$2,$AC$2,FALSE,DATE(YEAR($AB19),MONTH($AB19),1),DATE(YEAR($AC19),MONTH($AC19),28)),0)</f>
      </c>
      <c r="AG19" s="18">
        <f>IFERROR(_xlfn.BETA.DIST(DATE(YEAR(AG$2),MONTH(AG$2),15),$AB$2,$AC$2,FALSE,DATE(YEAR($AB19),MONTH($AB19),1),DATE(YEAR($AC19),MONTH($AC19),28)),0)</f>
      </c>
      <c r="AH19" s="18">
        <f>IFERROR(_xlfn.BETA.DIST(DATE(YEAR(AH$2),MONTH(AH$2),15),$AB$2,$AC$2,FALSE,DATE(YEAR($AB19),MONTH($AB19),1),DATE(YEAR($AC19),MONTH($AC19),28)),0)</f>
      </c>
      <c r="AI19" s="18">
        <f>IFERROR(_xlfn.BETA.DIST(DATE(YEAR(AI$2),MONTH(AI$2),15),$AB$2,$AC$2,FALSE,DATE(YEAR($AB19),MONTH($AB19),1),DATE(YEAR($AC19),MONTH($AC19),28)),0)</f>
      </c>
      <c r="AJ19" s="18">
        <f>IFERROR(_xlfn.BETA.DIST(DATE(YEAR(AJ$2),MONTH(AJ$2),15),$AB$2,$AC$2,FALSE,DATE(YEAR($AB19),MONTH($AB19),1),DATE(YEAR($AC19),MONTH($AC19),28)),0)</f>
      </c>
      <c r="AK19" s="18">
        <f>IFERROR(_xlfn.BETA.DIST(DATE(YEAR(AK$2),MONTH(AK$2),15),$AB$2,$AC$2,FALSE,DATE(YEAR($AB19),MONTH($AB19),1),DATE(YEAR($AC19),MONTH($AC19),28)),0)</f>
      </c>
      <c r="AL19" s="18">
        <f>IFERROR(_xlfn.BETA.DIST(DATE(YEAR(AL$2),MONTH(AL$2),15),$AB$2,$AC$2,FALSE,DATE(YEAR($AB19),MONTH($AB19),1),DATE(YEAR($AC19),MONTH($AC19),28)),0)</f>
      </c>
      <c r="AM19" s="18">
        <f>IFERROR(_xlfn.BETA.DIST(DATE(YEAR(AM$2),MONTH(AM$2),15),$AB$2,$AC$2,FALSE,DATE(YEAR($AB19),MONTH($AB19),1),DATE(YEAR($AC19),MONTH($AC19),28)),0)</f>
      </c>
      <c r="AN19" s="18">
        <f>IFERROR(_xlfn.BETA.DIST(DATE(YEAR(AN$2),MONTH(AN$2),15),$AB$2,$AC$2,FALSE,DATE(YEAR($AB19),MONTH($AB19),1),DATE(YEAR($AC19),MONTH($AC19),28)),0)</f>
      </c>
      <c r="AO19" s="18">
        <f>IFERROR(_xlfn.BETA.DIST(DATE(YEAR(AO$2),MONTH(AO$2),15),$AB$2,$AC$2,FALSE,DATE(YEAR($AB19),MONTH($AB19),1),DATE(YEAR($AC19),MONTH($AC19),28)),0)</f>
      </c>
      <c r="AP19" s="18">
        <f>IFERROR(_xlfn.BETA.DIST(DATE(YEAR(AP$2),MONTH(AP$2),15),$AB$2,$AC$2,FALSE,DATE(YEAR($AB19),MONTH($AB19),1),DATE(YEAR($AC19),MONTH($AC19),28)),0)</f>
      </c>
      <c r="AQ19" s="18">
        <f>IFERROR(_xlfn.BETA.DIST(DATE(YEAR(AQ$2),MONTH(AQ$2),15),$AB$2,$AC$2,FALSE,DATE(YEAR($AB19),MONTH($AB19),1),DATE(YEAR($AC19),MONTH($AC19),28)),0)</f>
      </c>
      <c r="AR19" s="18">
        <f>IFERROR(_xlfn.BETA.DIST(DATE(YEAR(AR$2),MONTH(AR$2),15),$AB$2,$AC$2,FALSE,DATE(YEAR($AB19),MONTH($AB19),1),DATE(YEAR($AC19),MONTH($AC19),28)),0)</f>
      </c>
      <c r="AS19" s="18">
        <f>IFERROR(_xlfn.BETA.DIST(DATE(YEAR(AS$2),MONTH(AS$2),15),$AB$2,$AC$2,FALSE,DATE(YEAR($AB19),MONTH($AB19),1),DATE(YEAR($AC19),MONTH($AC19),28)),0)</f>
      </c>
      <c r="AT19" s="18">
        <f>SUM(AE19:AS19)</f>
      </c>
      <c r="AU19" s="18">
        <f>IF(I19&lt;&gt;0,I19,IF($AT19=0,0,AE19/$AT19*$X19))</f>
      </c>
      <c r="AV19" s="18">
        <f>IF(J19&lt;&gt;0,J19,IF($AT19=0,0,AF19/$AT19*$X19))</f>
      </c>
      <c r="AW19" s="18">
        <f>IF(K19&lt;&gt;0,K19,IF($AT19=0,0,AG19/$AT19*$X19))</f>
      </c>
      <c r="AX19" s="18">
        <f>IF(L19&lt;&gt;0,L19,IF($AT19=0,0,AH19/$AT19*$X19))</f>
      </c>
      <c r="AY19" s="18">
        <f>IF(M19&lt;&gt;0,M19,IF($AT19=0,0,AI19/$AT19*$X19))</f>
      </c>
      <c r="AZ19" s="18">
        <f>IF(N19&lt;&gt;0,N19,IF($AT19=0,0,AJ19/$AT19*$X19))</f>
      </c>
      <c r="BA19" s="18">
        <f>IF(O19&lt;&gt;0,O19,IF($AT19=0,0,AK19/$AT19*$X19))</f>
      </c>
      <c r="BB19" s="18">
        <f>IF(P19&lt;&gt;0,P19,IF($AT19=0,0,AL19/$AT19*$X19))</f>
      </c>
      <c r="BC19" s="18">
        <f>IF(Q19&lt;&gt;0,Q19,IF($AT19=0,0,AM19/$AT19*$X19))</f>
      </c>
      <c r="BD19" s="18">
        <f>IF(R19&lt;&gt;0,R19,IF($AT19=0,0,AN19/$AT19*$X19))</f>
      </c>
      <c r="BE19" s="18">
        <f>IF(S19&lt;&gt;0,S19,IF($AT19=0,0,AO19/$AT19*$X19))</f>
      </c>
      <c r="BF19" s="18">
        <f>IF(T19&lt;&gt;0,T19,IF($AT19=0,0,AP19/$AT19*$X19))</f>
      </c>
      <c r="BG19" s="18">
        <f>IF(U19&lt;&gt;0,U19,IF($AT19=0,0,AQ19/$AT19*$X19))</f>
      </c>
      <c r="BH19" s="18">
        <f>IF(V19&lt;&gt;0,V19,IF($AT19=0,0,AR19/$AT19*$X19))</f>
      </c>
      <c r="BI19" s="18">
        <f>IF(W19&lt;&gt;0,W19,IF($AT19=0,0,AS19/$AT19*$X19))</f>
      </c>
      <c r="BJ19" s="18">
        <f>SUM(AU19:BI19)</f>
      </c>
      <c r="BK19" s="18">
        <f>H19-BJ19</f>
      </c>
    </row>
    <row r="20" outlineLevel="1">
      <c r="A20" s="15" t="str">
        <v>5.1.1</v>
      </c>
      <c r="B20" s="15" t="str">
        <v/>
      </c>
      <c r="C20" s="15" t="str">
        <v/>
      </c>
      <c r="D20" s="15" t="str">
        <v>5.1.1</v>
      </c>
      <c r="E20" s="15" t="str">
        <v xml:space="preserve">Supply Single phase AIS 220 kV CCVT  </v>
      </c>
      <c r="F20" s="15">
        <v>80797.95</v>
      </c>
      <c r="G20" s="15" t="str">
        <v/>
      </c>
      <c r="H20" s="15" t="str">
        <v/>
      </c>
      <c r="I20" s="15" t="str">
        <v/>
      </c>
      <c r="J20" s="15" t="str">
        <v/>
      </c>
      <c r="K20" s="15" t="str">
        <v/>
      </c>
      <c r="L20" s="15" t="str">
        <v/>
      </c>
      <c r="M20" s="15" t="str">
        <v/>
      </c>
      <c r="N20" s="15" t="str">
        <v/>
      </c>
      <c r="O20" s="15" t="str">
        <v/>
      </c>
      <c r="P20" s="15" t="str">
        <v/>
      </c>
      <c r="Q20" s="15" t="str">
        <v/>
      </c>
      <c r="R20" s="15" t="str">
        <v/>
      </c>
      <c r="S20" s="15" t="str">
        <v/>
      </c>
      <c r="T20" s="15" t="str">
        <v/>
      </c>
      <c r="U20" s="15" t="str">
        <v/>
      </c>
      <c r="V20" s="15" t="str">
        <v/>
      </c>
      <c r="W20" s="15" t="str">
        <v/>
      </c>
      <c r="X20" s="15" t="str">
        <v/>
      </c>
      <c r="Y20" s="15" t="str">
        <v/>
      </c>
      <c r="Z20" s="15" t="str">
        <v/>
      </c>
      <c r="AA20" s="15" t="str">
        <v/>
      </c>
      <c r="AB20" s="15" t="str">
        <v/>
      </c>
      <c r="AC20" s="15" t="str">
        <v/>
      </c>
      <c r="AD20" s="5" t="str">
        <v/>
      </c>
      <c r="AE20" s="18">
        <f>IFERROR(_xlfn.BETA.DIST(DATE(YEAR(AE$2),MONTH(AE$2),15),$AB$2,$AC$2,FALSE,DATE(YEAR($AB20),MONTH($AB20),1),DATE(YEAR($AC20),MONTH($AC20),28)),0)</f>
      </c>
      <c r="AF20" s="18">
        <f>IFERROR(_xlfn.BETA.DIST(DATE(YEAR(AF$2),MONTH(AF$2),15),$AB$2,$AC$2,FALSE,DATE(YEAR($AB20),MONTH($AB20),1),DATE(YEAR($AC20),MONTH($AC20),28)),0)</f>
      </c>
      <c r="AG20" s="18">
        <f>IFERROR(_xlfn.BETA.DIST(DATE(YEAR(AG$2),MONTH(AG$2),15),$AB$2,$AC$2,FALSE,DATE(YEAR($AB20),MONTH($AB20),1),DATE(YEAR($AC20),MONTH($AC20),28)),0)</f>
      </c>
      <c r="AH20" s="18">
        <f>IFERROR(_xlfn.BETA.DIST(DATE(YEAR(AH$2),MONTH(AH$2),15),$AB$2,$AC$2,FALSE,DATE(YEAR($AB20),MONTH($AB20),1),DATE(YEAR($AC20),MONTH($AC20),28)),0)</f>
      </c>
      <c r="AI20" s="18">
        <f>IFERROR(_xlfn.BETA.DIST(DATE(YEAR(AI$2),MONTH(AI$2),15),$AB$2,$AC$2,FALSE,DATE(YEAR($AB20),MONTH($AB20),1),DATE(YEAR($AC20),MONTH($AC20),28)),0)</f>
      </c>
      <c r="AJ20" s="18">
        <f>IFERROR(_xlfn.BETA.DIST(DATE(YEAR(AJ$2),MONTH(AJ$2),15),$AB$2,$AC$2,FALSE,DATE(YEAR($AB20),MONTH($AB20),1),DATE(YEAR($AC20),MONTH($AC20),28)),0)</f>
      </c>
      <c r="AK20" s="18">
        <f>IFERROR(_xlfn.BETA.DIST(DATE(YEAR(AK$2),MONTH(AK$2),15),$AB$2,$AC$2,FALSE,DATE(YEAR($AB20),MONTH($AB20),1),DATE(YEAR($AC20),MONTH($AC20),28)),0)</f>
      </c>
      <c r="AL20" s="18">
        <f>IFERROR(_xlfn.BETA.DIST(DATE(YEAR(AL$2),MONTH(AL$2),15),$AB$2,$AC$2,FALSE,DATE(YEAR($AB20),MONTH($AB20),1),DATE(YEAR($AC20),MONTH($AC20),28)),0)</f>
      </c>
      <c r="AM20" s="18">
        <f>IFERROR(_xlfn.BETA.DIST(DATE(YEAR(AM$2),MONTH(AM$2),15),$AB$2,$AC$2,FALSE,DATE(YEAR($AB20),MONTH($AB20),1),DATE(YEAR($AC20),MONTH($AC20),28)),0)</f>
      </c>
      <c r="AN20" s="18">
        <f>IFERROR(_xlfn.BETA.DIST(DATE(YEAR(AN$2),MONTH(AN$2),15),$AB$2,$AC$2,FALSE,DATE(YEAR($AB20),MONTH($AB20),1),DATE(YEAR($AC20),MONTH($AC20),28)),0)</f>
      </c>
      <c r="AO20" s="18">
        <f>IFERROR(_xlfn.BETA.DIST(DATE(YEAR(AO$2),MONTH(AO$2),15),$AB$2,$AC$2,FALSE,DATE(YEAR($AB20),MONTH($AB20),1),DATE(YEAR($AC20),MONTH($AC20),28)),0)</f>
      </c>
      <c r="AP20" s="18">
        <f>IFERROR(_xlfn.BETA.DIST(DATE(YEAR(AP$2),MONTH(AP$2),15),$AB$2,$AC$2,FALSE,DATE(YEAR($AB20),MONTH($AB20),1),DATE(YEAR($AC20),MONTH($AC20),28)),0)</f>
      </c>
      <c r="AQ20" s="18">
        <f>IFERROR(_xlfn.BETA.DIST(DATE(YEAR(AQ$2),MONTH(AQ$2),15),$AB$2,$AC$2,FALSE,DATE(YEAR($AB20),MONTH($AB20),1),DATE(YEAR($AC20),MONTH($AC20),28)),0)</f>
      </c>
      <c r="AR20" s="18">
        <f>IFERROR(_xlfn.BETA.DIST(DATE(YEAR(AR$2),MONTH(AR$2),15),$AB$2,$AC$2,FALSE,DATE(YEAR($AB20),MONTH($AB20),1),DATE(YEAR($AC20),MONTH($AC20),28)),0)</f>
      </c>
      <c r="AS20" s="18">
        <f>IFERROR(_xlfn.BETA.DIST(DATE(YEAR(AS$2),MONTH(AS$2),15),$AB$2,$AC$2,FALSE,DATE(YEAR($AB20),MONTH($AB20),1),DATE(YEAR($AC20),MONTH($AC20),28)),0)</f>
      </c>
      <c r="AT20" s="18">
        <f>SUM(AE20:AS20)</f>
      </c>
      <c r="AU20" s="18">
        <f>IF(I20&lt;&gt;0,I20,IF($AT20=0,0,AE20/$AT20*$X20))</f>
      </c>
      <c r="AV20" s="18">
        <f>IF(J20&lt;&gt;0,J20,IF($AT20=0,0,AF20/$AT20*$X20))</f>
      </c>
      <c r="AW20" s="18">
        <f>IF(K20&lt;&gt;0,K20,IF($AT20=0,0,AG20/$AT20*$X20))</f>
      </c>
      <c r="AX20" s="18">
        <f>IF(L20&lt;&gt;0,L20,IF($AT20=0,0,AH20/$AT20*$X20))</f>
      </c>
      <c r="AY20" s="18">
        <f>IF(M20&lt;&gt;0,M20,IF($AT20=0,0,AI20/$AT20*$X20))</f>
      </c>
      <c r="AZ20" s="18">
        <f>IF(N20&lt;&gt;0,N20,IF($AT20=0,0,AJ20/$AT20*$X20))</f>
      </c>
      <c r="BA20" s="18">
        <f>IF(O20&lt;&gt;0,O20,IF($AT20=0,0,AK20/$AT20*$X20))</f>
      </c>
      <c r="BB20" s="18">
        <f>IF(P20&lt;&gt;0,P20,IF($AT20=0,0,AL20/$AT20*$X20))</f>
      </c>
      <c r="BC20" s="18">
        <f>IF(Q20&lt;&gt;0,Q20,IF($AT20=0,0,AM20/$AT20*$X20))</f>
      </c>
      <c r="BD20" s="18">
        <f>IF(R20&lt;&gt;0,R20,IF($AT20=0,0,AN20/$AT20*$X20))</f>
      </c>
      <c r="BE20" s="18">
        <f>IF(S20&lt;&gt;0,S20,IF($AT20=0,0,AO20/$AT20*$X20))</f>
      </c>
      <c r="BF20" s="18">
        <f>IF(T20&lt;&gt;0,T20,IF($AT20=0,0,AP20/$AT20*$X20))</f>
      </c>
      <c r="BG20" s="18">
        <f>IF(U20&lt;&gt;0,U20,IF($AT20=0,0,AQ20/$AT20*$X20))</f>
      </c>
      <c r="BH20" s="18">
        <f>IF(V20&lt;&gt;0,V20,IF($AT20=0,0,AR20/$AT20*$X20))</f>
      </c>
      <c r="BI20" s="18">
        <f>IF(W20&lt;&gt;0,W20,IF($AT20=0,0,AS20/$AT20*$X20))</f>
      </c>
      <c r="BJ20" s="18">
        <f>SUM(AU20:BI20)</f>
      </c>
      <c r="BK20" s="15" t="str">
        <v/>
      </c>
    </row>
    <row r="21" outlineLevel="2">
      <c r="A21" s="5" t="str">
        <v>5.1.1</v>
      </c>
      <c r="B21" s="5" t="str">
        <v>BSPRELGENNR02</v>
      </c>
      <c r="C21" s="5" t="str">
        <v>BSPRELGENNR02</v>
      </c>
      <c r="D21" s="19">
        <v>0.1</v>
      </c>
      <c r="E21" s="5" t="str">
        <v>Advanced Payment PO USD</v>
      </c>
      <c r="F21" s="5" t="str">
        <v/>
      </c>
      <c r="G21" s="18">
        <f>F20*D21</f>
      </c>
      <c r="H21" s="18">
        <f>G21</f>
      </c>
      <c r="I21" s="18">
        <v>0</v>
      </c>
      <c r="J21" s="18">
        <v>0</v>
      </c>
      <c r="K21" s="18">
        <v>0</v>
      </c>
      <c r="L21" s="18">
        <v>0</v>
      </c>
      <c r="M21" s="18">
        <v>0</v>
      </c>
      <c r="N21" s="18">
        <v>0</v>
      </c>
      <c r="O21" s="18">
        <v>0</v>
      </c>
      <c r="P21" s="18">
        <v>0</v>
      </c>
      <c r="Q21" s="18">
        <v>0</v>
      </c>
      <c r="R21" s="18">
        <v>0</v>
      </c>
      <c r="S21" s="18">
        <v>0</v>
      </c>
      <c r="T21" s="18">
        <v>0</v>
      </c>
      <c r="U21" s="18">
        <v>0</v>
      </c>
      <c r="V21" s="18">
        <v>0</v>
      </c>
      <c r="W21" s="18">
        <v>0</v>
      </c>
      <c r="X21" s="18">
        <f>H21-SUM(I21:W21)</f>
      </c>
      <c r="Y21" s="20">
        <v>46132</v>
      </c>
      <c r="Z21" s="20">
        <v>46132</v>
      </c>
      <c r="AA21" s="18">
        <v>0</v>
      </c>
      <c r="AB21" s="20">
        <f>Y21+AA21</f>
      </c>
      <c r="AC21" s="20">
        <f>AA21+Z21</f>
      </c>
      <c r="AD21" s="5" t="str">
        <v/>
      </c>
      <c r="AE21" s="18">
        <f>IFERROR(_xlfn.BETA.DIST(DATE(YEAR(AE$2),MONTH(AE$2),15),$AB$2,$AC$2,FALSE,DATE(YEAR($AB21),MONTH($AB21),1),DATE(YEAR($AC21),MONTH($AC21),28)),0)</f>
      </c>
      <c r="AF21" s="18">
        <f>IFERROR(_xlfn.BETA.DIST(DATE(YEAR(AF$2),MONTH(AF$2),15),$AB$2,$AC$2,FALSE,DATE(YEAR($AB21),MONTH($AB21),1),DATE(YEAR($AC21),MONTH($AC21),28)),0)</f>
      </c>
      <c r="AG21" s="18">
        <f>IFERROR(_xlfn.BETA.DIST(DATE(YEAR(AG$2),MONTH(AG$2),15),$AB$2,$AC$2,FALSE,DATE(YEAR($AB21),MONTH($AB21),1),DATE(YEAR($AC21),MONTH($AC21),28)),0)</f>
      </c>
      <c r="AH21" s="18">
        <f>IFERROR(_xlfn.BETA.DIST(DATE(YEAR(AH$2),MONTH(AH$2),15),$AB$2,$AC$2,FALSE,DATE(YEAR($AB21),MONTH($AB21),1),DATE(YEAR($AC21),MONTH($AC21),28)),0)</f>
      </c>
      <c r="AI21" s="18">
        <f>IFERROR(_xlfn.BETA.DIST(DATE(YEAR(AI$2),MONTH(AI$2),15),$AB$2,$AC$2,FALSE,DATE(YEAR($AB21),MONTH($AB21),1),DATE(YEAR($AC21),MONTH($AC21),28)),0)</f>
      </c>
      <c r="AJ21" s="18">
        <f>IFERROR(_xlfn.BETA.DIST(DATE(YEAR(AJ$2),MONTH(AJ$2),15),$AB$2,$AC$2,FALSE,DATE(YEAR($AB21),MONTH($AB21),1),DATE(YEAR($AC21),MONTH($AC21),28)),0)</f>
      </c>
      <c r="AK21" s="18">
        <f>IFERROR(_xlfn.BETA.DIST(DATE(YEAR(AK$2),MONTH(AK$2),15),$AB$2,$AC$2,FALSE,DATE(YEAR($AB21),MONTH($AB21),1),DATE(YEAR($AC21),MONTH($AC21),28)),0)</f>
      </c>
      <c r="AL21" s="18">
        <f>IFERROR(_xlfn.BETA.DIST(DATE(YEAR(AL$2),MONTH(AL$2),15),$AB$2,$AC$2,FALSE,DATE(YEAR($AB21),MONTH($AB21),1),DATE(YEAR($AC21),MONTH($AC21),28)),0)</f>
      </c>
      <c r="AM21" s="18">
        <f>IFERROR(_xlfn.BETA.DIST(DATE(YEAR(AM$2),MONTH(AM$2),15),$AB$2,$AC$2,FALSE,DATE(YEAR($AB21),MONTH($AB21),1),DATE(YEAR($AC21),MONTH($AC21),28)),0)</f>
      </c>
      <c r="AN21" s="18">
        <f>IFERROR(_xlfn.BETA.DIST(DATE(YEAR(AN$2),MONTH(AN$2),15),$AB$2,$AC$2,FALSE,DATE(YEAR($AB21),MONTH($AB21),1),DATE(YEAR($AC21),MONTH($AC21),28)),0)</f>
      </c>
      <c r="AO21" s="18">
        <f>IFERROR(_xlfn.BETA.DIST(DATE(YEAR(AO$2),MONTH(AO$2),15),$AB$2,$AC$2,FALSE,DATE(YEAR($AB21),MONTH($AB21),1),DATE(YEAR($AC21),MONTH($AC21),28)),0)</f>
      </c>
      <c r="AP21" s="18">
        <f>IFERROR(_xlfn.BETA.DIST(DATE(YEAR(AP$2),MONTH(AP$2),15),$AB$2,$AC$2,FALSE,DATE(YEAR($AB21),MONTH($AB21),1),DATE(YEAR($AC21),MONTH($AC21),28)),0)</f>
      </c>
      <c r="AQ21" s="18">
        <f>IFERROR(_xlfn.BETA.DIST(DATE(YEAR(AQ$2),MONTH(AQ$2),15),$AB$2,$AC$2,FALSE,DATE(YEAR($AB21),MONTH($AB21),1),DATE(YEAR($AC21),MONTH($AC21),28)),0)</f>
      </c>
      <c r="AR21" s="18">
        <f>IFERROR(_xlfn.BETA.DIST(DATE(YEAR(AR$2),MONTH(AR$2),15),$AB$2,$AC$2,FALSE,DATE(YEAR($AB21),MONTH($AB21),1),DATE(YEAR($AC21),MONTH($AC21),28)),0)</f>
      </c>
      <c r="AS21" s="18">
        <f>IFERROR(_xlfn.BETA.DIST(DATE(YEAR(AS$2),MONTH(AS$2),15),$AB$2,$AC$2,FALSE,DATE(YEAR($AB21),MONTH($AB21),1),DATE(YEAR($AC21),MONTH($AC21),28)),0)</f>
      </c>
      <c r="AT21" s="18">
        <f>SUM(AE21:AS21)</f>
      </c>
      <c r="AU21" s="18">
        <f>IF(I21&lt;&gt;0,I21,IF($AT21=0,0,AE21/$AT21*$X21))</f>
      </c>
      <c r="AV21" s="18">
        <f>IF(J21&lt;&gt;0,J21,IF($AT21=0,0,AF21/$AT21*$X21))</f>
      </c>
      <c r="AW21" s="18">
        <f>IF(K21&lt;&gt;0,K21,IF($AT21=0,0,AG21/$AT21*$X21))</f>
      </c>
      <c r="AX21" s="18">
        <f>IF(L21&lt;&gt;0,L21,IF($AT21=0,0,AH21/$AT21*$X21))</f>
      </c>
      <c r="AY21" s="18">
        <f>IF(M21&lt;&gt;0,M21,IF($AT21=0,0,AI21/$AT21*$X21))</f>
      </c>
      <c r="AZ21" s="18">
        <f>IF(N21&lt;&gt;0,N21,IF($AT21=0,0,AJ21/$AT21*$X21))</f>
      </c>
      <c r="BA21" s="18">
        <f>IF(O21&lt;&gt;0,O21,IF($AT21=0,0,AK21/$AT21*$X21))</f>
      </c>
      <c r="BB21" s="18">
        <f>IF(P21&lt;&gt;0,P21,IF($AT21=0,0,AL21/$AT21*$X21))</f>
      </c>
      <c r="BC21" s="18">
        <f>IF(Q21&lt;&gt;0,Q21,IF($AT21=0,0,AM21/$AT21*$X21))</f>
      </c>
      <c r="BD21" s="18">
        <f>IF(R21&lt;&gt;0,R21,IF($AT21=0,0,AN21/$AT21*$X21))</f>
      </c>
      <c r="BE21" s="18">
        <f>IF(S21&lt;&gt;0,S21,IF($AT21=0,0,AO21/$AT21*$X21))</f>
      </c>
      <c r="BF21" s="18">
        <f>IF(T21&lt;&gt;0,T21,IF($AT21=0,0,AP21/$AT21*$X21))</f>
      </c>
      <c r="BG21" s="18">
        <f>IF(U21&lt;&gt;0,U21,IF($AT21=0,0,AQ21/$AT21*$X21))</f>
      </c>
      <c r="BH21" s="18">
        <f>IF(V21&lt;&gt;0,V21,IF($AT21=0,0,AR21/$AT21*$X21))</f>
      </c>
      <c r="BI21" s="18">
        <f>IF(W21&lt;&gt;0,W21,IF($AT21=0,0,AS21/$AT21*$X21))</f>
      </c>
      <c r="BJ21" s="18">
        <f>SUM(AU21:BI21)</f>
      </c>
      <c r="BK21" s="18">
        <f>H21-BJ21</f>
      </c>
    </row>
    <row r="22" outlineLevel="2">
      <c r="A22" s="5" t="str">
        <v>5.1.1</v>
      </c>
      <c r="B22" s="5" t="str">
        <v/>
      </c>
      <c r="C22" s="5" t="str">
        <v/>
      </c>
      <c r="D22" s="19">
        <v>0.4</v>
      </c>
      <c r="E22" s="5" t="str">
        <v>Shipping MAT USD</v>
      </c>
      <c r="F22" s="5" t="str">
        <v/>
      </c>
      <c r="G22" s="18">
        <f>F20*D22</f>
      </c>
      <c r="H22" s="18">
        <f>G22</f>
      </c>
      <c r="I22" s="18">
        <v>0</v>
      </c>
      <c r="J22" s="18">
        <v>0</v>
      </c>
      <c r="K22" s="18">
        <v>0</v>
      </c>
      <c r="L22" s="18">
        <v>0</v>
      </c>
      <c r="M22" s="18">
        <v>0</v>
      </c>
      <c r="N22" s="18">
        <v>0</v>
      </c>
      <c r="O22" s="18">
        <v>0</v>
      </c>
      <c r="P22" s="18">
        <v>0</v>
      </c>
      <c r="Q22" s="18">
        <v>0</v>
      </c>
      <c r="R22" s="18">
        <v>0</v>
      </c>
      <c r="S22" s="18">
        <v>0</v>
      </c>
      <c r="T22" s="18">
        <v>0</v>
      </c>
      <c r="U22" s="18">
        <v>0</v>
      </c>
      <c r="V22" s="18">
        <v>0</v>
      </c>
      <c r="W22" s="18">
        <v>0</v>
      </c>
      <c r="X22" s="18">
        <f>H22-SUM(I22:W22)</f>
      </c>
      <c r="Y22" s="5" t="str">
        <v/>
      </c>
      <c r="Z22" s="5" t="str">
        <v/>
      </c>
      <c r="AA22" s="18">
        <v>15</v>
      </c>
      <c r="AB22" s="20">
        <f>Y22+AA22</f>
      </c>
      <c r="AC22" s="20">
        <f>AA22+Z22</f>
      </c>
      <c r="AD22" s="5" t="str">
        <v/>
      </c>
      <c r="AE22" s="18">
        <f>IFERROR(_xlfn.BETA.DIST(DATE(YEAR(AE$2),MONTH(AE$2),15),$AB$2,$AC$2,FALSE,DATE(YEAR($AB22),MONTH($AB22),1),DATE(YEAR($AC22),MONTH($AC22),28)),0)</f>
      </c>
      <c r="AF22" s="18">
        <f>IFERROR(_xlfn.BETA.DIST(DATE(YEAR(AF$2),MONTH(AF$2),15),$AB$2,$AC$2,FALSE,DATE(YEAR($AB22),MONTH($AB22),1),DATE(YEAR($AC22),MONTH($AC22),28)),0)</f>
      </c>
      <c r="AG22" s="18">
        <f>IFERROR(_xlfn.BETA.DIST(DATE(YEAR(AG$2),MONTH(AG$2),15),$AB$2,$AC$2,FALSE,DATE(YEAR($AB22),MONTH($AB22),1),DATE(YEAR($AC22),MONTH($AC22),28)),0)</f>
      </c>
      <c r="AH22" s="18">
        <f>IFERROR(_xlfn.BETA.DIST(DATE(YEAR(AH$2),MONTH(AH$2),15),$AB$2,$AC$2,FALSE,DATE(YEAR($AB22),MONTH($AB22),1),DATE(YEAR($AC22),MONTH($AC22),28)),0)</f>
      </c>
      <c r="AI22" s="18">
        <f>IFERROR(_xlfn.BETA.DIST(DATE(YEAR(AI$2),MONTH(AI$2),15),$AB$2,$AC$2,FALSE,DATE(YEAR($AB22),MONTH($AB22),1),DATE(YEAR($AC22),MONTH($AC22),28)),0)</f>
      </c>
      <c r="AJ22" s="18">
        <f>IFERROR(_xlfn.BETA.DIST(DATE(YEAR(AJ$2),MONTH(AJ$2),15),$AB$2,$AC$2,FALSE,DATE(YEAR($AB22),MONTH($AB22),1),DATE(YEAR($AC22),MONTH($AC22),28)),0)</f>
      </c>
      <c r="AK22" s="18">
        <f>IFERROR(_xlfn.BETA.DIST(DATE(YEAR(AK$2),MONTH(AK$2),15),$AB$2,$AC$2,FALSE,DATE(YEAR($AB22),MONTH($AB22),1),DATE(YEAR($AC22),MONTH($AC22),28)),0)</f>
      </c>
      <c r="AL22" s="18">
        <f>IFERROR(_xlfn.BETA.DIST(DATE(YEAR(AL$2),MONTH(AL$2),15),$AB$2,$AC$2,FALSE,DATE(YEAR($AB22),MONTH($AB22),1),DATE(YEAR($AC22),MONTH($AC22),28)),0)</f>
      </c>
      <c r="AM22" s="18">
        <f>IFERROR(_xlfn.BETA.DIST(DATE(YEAR(AM$2),MONTH(AM$2),15),$AB$2,$AC$2,FALSE,DATE(YEAR($AB22),MONTH($AB22),1),DATE(YEAR($AC22),MONTH($AC22),28)),0)</f>
      </c>
      <c r="AN22" s="18">
        <f>IFERROR(_xlfn.BETA.DIST(DATE(YEAR(AN$2),MONTH(AN$2),15),$AB$2,$AC$2,FALSE,DATE(YEAR($AB22),MONTH($AB22),1),DATE(YEAR($AC22),MONTH($AC22),28)),0)</f>
      </c>
      <c r="AO22" s="18">
        <f>IFERROR(_xlfn.BETA.DIST(DATE(YEAR(AO$2),MONTH(AO$2),15),$AB$2,$AC$2,FALSE,DATE(YEAR($AB22),MONTH($AB22),1),DATE(YEAR($AC22),MONTH($AC22),28)),0)</f>
      </c>
      <c r="AP22" s="18">
        <f>IFERROR(_xlfn.BETA.DIST(DATE(YEAR(AP$2),MONTH(AP$2),15),$AB$2,$AC$2,FALSE,DATE(YEAR($AB22),MONTH($AB22),1),DATE(YEAR($AC22),MONTH($AC22),28)),0)</f>
      </c>
      <c r="AQ22" s="18">
        <f>IFERROR(_xlfn.BETA.DIST(DATE(YEAR(AQ$2),MONTH(AQ$2),15),$AB$2,$AC$2,FALSE,DATE(YEAR($AB22),MONTH($AB22),1),DATE(YEAR($AC22),MONTH($AC22),28)),0)</f>
      </c>
      <c r="AR22" s="18">
        <f>IFERROR(_xlfn.BETA.DIST(DATE(YEAR(AR$2),MONTH(AR$2),15),$AB$2,$AC$2,FALSE,DATE(YEAR($AB22),MONTH($AB22),1),DATE(YEAR($AC22),MONTH($AC22),28)),0)</f>
      </c>
      <c r="AS22" s="18">
        <f>IFERROR(_xlfn.BETA.DIST(DATE(YEAR(AS$2),MONTH(AS$2),15),$AB$2,$AC$2,FALSE,DATE(YEAR($AB22),MONTH($AB22),1),DATE(YEAR($AC22),MONTH($AC22),28)),0)</f>
      </c>
      <c r="AT22" s="18">
        <f>SUM(AE22:AS22)</f>
      </c>
      <c r="AU22" s="18">
        <f>IF(I22&lt;&gt;0,I22,IF($AT22=0,0,AE22/$AT22*$X22))</f>
      </c>
      <c r="AV22" s="18">
        <f>IF(J22&lt;&gt;0,J22,IF($AT22=0,0,AF22/$AT22*$X22))</f>
      </c>
      <c r="AW22" s="18">
        <f>IF(K22&lt;&gt;0,K22,IF($AT22=0,0,AG22/$AT22*$X22))</f>
      </c>
      <c r="AX22" s="18">
        <f>IF(L22&lt;&gt;0,L22,IF($AT22=0,0,AH22/$AT22*$X22))</f>
      </c>
      <c r="AY22" s="18">
        <f>IF(M22&lt;&gt;0,M22,IF($AT22=0,0,AI22/$AT22*$X22))</f>
      </c>
      <c r="AZ22" s="18">
        <f>IF(N22&lt;&gt;0,N22,IF($AT22=0,0,AJ22/$AT22*$X22))</f>
      </c>
      <c r="BA22" s="18">
        <f>IF(O22&lt;&gt;0,O22,IF($AT22=0,0,AK22/$AT22*$X22))</f>
      </c>
      <c r="BB22" s="18">
        <f>IF(P22&lt;&gt;0,P22,IF($AT22=0,0,AL22/$AT22*$X22))</f>
      </c>
      <c r="BC22" s="18">
        <f>IF(Q22&lt;&gt;0,Q22,IF($AT22=0,0,AM22/$AT22*$X22))</f>
      </c>
      <c r="BD22" s="18">
        <f>IF(R22&lt;&gt;0,R22,IF($AT22=0,0,AN22/$AT22*$X22))</f>
      </c>
      <c r="BE22" s="18">
        <f>IF(S22&lt;&gt;0,S22,IF($AT22=0,0,AO22/$AT22*$X22))</f>
      </c>
      <c r="BF22" s="18">
        <f>IF(T22&lt;&gt;0,T22,IF($AT22=0,0,AP22/$AT22*$X22))</f>
      </c>
      <c r="BG22" s="18">
        <f>IF(U22&lt;&gt;0,U22,IF($AT22=0,0,AQ22/$AT22*$X22))</f>
      </c>
      <c r="BH22" s="18">
        <f>IF(V22&lt;&gt;0,V22,IF($AT22=0,0,AR22/$AT22*$X22))</f>
      </c>
      <c r="BI22" s="18">
        <f>IF(W22&lt;&gt;0,W22,IF($AT22=0,0,AS22/$AT22*$X22))</f>
      </c>
      <c r="BJ22" s="18">
        <f>SUM(AU22:BI22)</f>
      </c>
      <c r="BK22" s="18">
        <f>H22-BJ22</f>
      </c>
    </row>
    <row r="23" outlineLevel="2">
      <c r="A23" s="5" t="str">
        <v>5.1.1</v>
      </c>
      <c r="B23" s="5" t="str">
        <v>BSPRELGENNR05</v>
      </c>
      <c r="C23" s="5" t="str">
        <v>BSPRELGENNR05</v>
      </c>
      <c r="D23" s="19">
        <v>0.4</v>
      </c>
      <c r="E23" s="5" t="str">
        <v>Delivery MAT USD</v>
      </c>
      <c r="F23" s="5" t="str">
        <v/>
      </c>
      <c r="G23" s="18">
        <f>F20*D23</f>
      </c>
      <c r="H23" s="18">
        <f>G23</f>
      </c>
      <c r="I23" s="18">
        <v>0</v>
      </c>
      <c r="J23" s="18">
        <v>0</v>
      </c>
      <c r="K23" s="18">
        <v>0</v>
      </c>
      <c r="L23" s="18">
        <v>0</v>
      </c>
      <c r="M23" s="18">
        <v>0</v>
      </c>
      <c r="N23" s="18">
        <v>0</v>
      </c>
      <c r="O23" s="18">
        <v>0</v>
      </c>
      <c r="P23" s="18">
        <v>0</v>
      </c>
      <c r="Q23" s="18">
        <v>0</v>
      </c>
      <c r="R23" s="18">
        <v>0</v>
      </c>
      <c r="S23" s="18">
        <v>0</v>
      </c>
      <c r="T23" s="18">
        <v>0</v>
      </c>
      <c r="U23" s="18">
        <v>0</v>
      </c>
      <c r="V23" s="18">
        <v>0</v>
      </c>
      <c r="W23" s="18">
        <v>0</v>
      </c>
      <c r="X23" s="18">
        <f>H23-SUM(I23:W23)</f>
      </c>
      <c r="Y23" s="20">
        <v>46231</v>
      </c>
      <c r="Z23" s="20">
        <v>46231</v>
      </c>
      <c r="AA23" s="18">
        <v>30</v>
      </c>
      <c r="AB23" s="20">
        <f>Y23+AA23</f>
      </c>
      <c r="AC23" s="20">
        <f>AA23+Z23</f>
      </c>
      <c r="AD23" s="5" t="str">
        <v/>
      </c>
      <c r="AE23" s="18">
        <f>IFERROR(_xlfn.BETA.DIST(DATE(YEAR(AE$2),MONTH(AE$2),15),$AB$2,$AC$2,FALSE,DATE(YEAR($AB23),MONTH($AB23),1),DATE(YEAR($AC23),MONTH($AC23),28)),0)</f>
      </c>
      <c r="AF23" s="18">
        <f>IFERROR(_xlfn.BETA.DIST(DATE(YEAR(AF$2),MONTH(AF$2),15),$AB$2,$AC$2,FALSE,DATE(YEAR($AB23),MONTH($AB23),1),DATE(YEAR($AC23),MONTH($AC23),28)),0)</f>
      </c>
      <c r="AG23" s="18">
        <f>IFERROR(_xlfn.BETA.DIST(DATE(YEAR(AG$2),MONTH(AG$2),15),$AB$2,$AC$2,FALSE,DATE(YEAR($AB23),MONTH($AB23),1),DATE(YEAR($AC23),MONTH($AC23),28)),0)</f>
      </c>
      <c r="AH23" s="18">
        <f>IFERROR(_xlfn.BETA.DIST(DATE(YEAR(AH$2),MONTH(AH$2),15),$AB$2,$AC$2,FALSE,DATE(YEAR($AB23),MONTH($AB23),1),DATE(YEAR($AC23),MONTH($AC23),28)),0)</f>
      </c>
      <c r="AI23" s="18">
        <f>IFERROR(_xlfn.BETA.DIST(DATE(YEAR(AI$2),MONTH(AI$2),15),$AB$2,$AC$2,FALSE,DATE(YEAR($AB23),MONTH($AB23),1),DATE(YEAR($AC23),MONTH($AC23),28)),0)</f>
      </c>
      <c r="AJ23" s="18">
        <f>IFERROR(_xlfn.BETA.DIST(DATE(YEAR(AJ$2),MONTH(AJ$2),15),$AB$2,$AC$2,FALSE,DATE(YEAR($AB23),MONTH($AB23),1),DATE(YEAR($AC23),MONTH($AC23),28)),0)</f>
      </c>
      <c r="AK23" s="18">
        <f>IFERROR(_xlfn.BETA.DIST(DATE(YEAR(AK$2),MONTH(AK$2),15),$AB$2,$AC$2,FALSE,DATE(YEAR($AB23),MONTH($AB23),1),DATE(YEAR($AC23),MONTH($AC23),28)),0)</f>
      </c>
      <c r="AL23" s="18">
        <f>IFERROR(_xlfn.BETA.DIST(DATE(YEAR(AL$2),MONTH(AL$2),15),$AB$2,$AC$2,FALSE,DATE(YEAR($AB23),MONTH($AB23),1),DATE(YEAR($AC23),MONTH($AC23),28)),0)</f>
      </c>
      <c r="AM23" s="18">
        <f>IFERROR(_xlfn.BETA.DIST(DATE(YEAR(AM$2),MONTH(AM$2),15),$AB$2,$AC$2,FALSE,DATE(YEAR($AB23),MONTH($AB23),1),DATE(YEAR($AC23),MONTH($AC23),28)),0)</f>
      </c>
      <c r="AN23" s="18">
        <f>IFERROR(_xlfn.BETA.DIST(DATE(YEAR(AN$2),MONTH(AN$2),15),$AB$2,$AC$2,FALSE,DATE(YEAR($AB23),MONTH($AB23),1),DATE(YEAR($AC23),MONTH($AC23),28)),0)</f>
      </c>
      <c r="AO23" s="18">
        <f>IFERROR(_xlfn.BETA.DIST(DATE(YEAR(AO$2),MONTH(AO$2),15),$AB$2,$AC$2,FALSE,DATE(YEAR($AB23),MONTH($AB23),1),DATE(YEAR($AC23),MONTH($AC23),28)),0)</f>
      </c>
      <c r="AP23" s="18">
        <f>IFERROR(_xlfn.BETA.DIST(DATE(YEAR(AP$2),MONTH(AP$2),15),$AB$2,$AC$2,FALSE,DATE(YEAR($AB23),MONTH($AB23),1),DATE(YEAR($AC23),MONTH($AC23),28)),0)</f>
      </c>
      <c r="AQ23" s="18">
        <f>IFERROR(_xlfn.BETA.DIST(DATE(YEAR(AQ$2),MONTH(AQ$2),15),$AB$2,$AC$2,FALSE,DATE(YEAR($AB23),MONTH($AB23),1),DATE(YEAR($AC23),MONTH($AC23),28)),0)</f>
      </c>
      <c r="AR23" s="18">
        <f>IFERROR(_xlfn.BETA.DIST(DATE(YEAR(AR$2),MONTH(AR$2),15),$AB$2,$AC$2,FALSE,DATE(YEAR($AB23),MONTH($AB23),1),DATE(YEAR($AC23),MONTH($AC23),28)),0)</f>
      </c>
      <c r="AS23" s="18">
        <f>IFERROR(_xlfn.BETA.DIST(DATE(YEAR(AS$2),MONTH(AS$2),15),$AB$2,$AC$2,FALSE,DATE(YEAR($AB23),MONTH($AB23),1),DATE(YEAR($AC23),MONTH($AC23),28)),0)</f>
      </c>
      <c r="AT23" s="18">
        <f>SUM(AE23:AS23)</f>
      </c>
      <c r="AU23" s="18">
        <f>IF(I23&lt;&gt;0,I23,IF($AT23=0,0,AE23/$AT23*$X23))</f>
      </c>
      <c r="AV23" s="18">
        <f>IF(J23&lt;&gt;0,J23,IF($AT23=0,0,AF23/$AT23*$X23))</f>
      </c>
      <c r="AW23" s="18">
        <f>IF(K23&lt;&gt;0,K23,IF($AT23=0,0,AG23/$AT23*$X23))</f>
      </c>
      <c r="AX23" s="18">
        <f>IF(L23&lt;&gt;0,L23,IF($AT23=0,0,AH23/$AT23*$X23))</f>
      </c>
      <c r="AY23" s="18">
        <f>IF(M23&lt;&gt;0,M23,IF($AT23=0,0,AI23/$AT23*$X23))</f>
      </c>
      <c r="AZ23" s="18">
        <f>IF(N23&lt;&gt;0,N23,IF($AT23=0,0,AJ23/$AT23*$X23))</f>
      </c>
      <c r="BA23" s="18">
        <f>IF(O23&lt;&gt;0,O23,IF($AT23=0,0,AK23/$AT23*$X23))</f>
      </c>
      <c r="BB23" s="18">
        <f>IF(P23&lt;&gt;0,P23,IF($AT23=0,0,AL23/$AT23*$X23))</f>
      </c>
      <c r="BC23" s="18">
        <f>IF(Q23&lt;&gt;0,Q23,IF($AT23=0,0,AM23/$AT23*$X23))</f>
      </c>
      <c r="BD23" s="18">
        <f>IF(R23&lt;&gt;0,R23,IF($AT23=0,0,AN23/$AT23*$X23))</f>
      </c>
      <c r="BE23" s="18">
        <f>IF(S23&lt;&gt;0,S23,IF($AT23=0,0,AO23/$AT23*$X23))</f>
      </c>
      <c r="BF23" s="18">
        <f>IF(T23&lt;&gt;0,T23,IF($AT23=0,0,AP23/$AT23*$X23))</f>
      </c>
      <c r="BG23" s="18">
        <f>IF(U23&lt;&gt;0,U23,IF($AT23=0,0,AQ23/$AT23*$X23))</f>
      </c>
      <c r="BH23" s="18">
        <f>IF(V23&lt;&gt;0,V23,IF($AT23=0,0,AR23/$AT23*$X23))</f>
      </c>
      <c r="BI23" s="18">
        <f>IF(W23&lt;&gt;0,W23,IF($AT23=0,0,AS23/$AT23*$X23))</f>
      </c>
      <c r="BJ23" s="18">
        <f>SUM(AU23:BI23)</f>
      </c>
      <c r="BK23" s="18">
        <f>H23-BJ23</f>
      </c>
    </row>
    <row r="24" outlineLevel="2">
      <c r="A24" s="5" t="str">
        <v>5.1.1</v>
      </c>
      <c r="B24" s="5" t="str">
        <v>BSKDGNGENGR07</v>
      </c>
      <c r="C24" s="5" t="str">
        <v>BSKDGNGENGR07</v>
      </c>
      <c r="D24" s="19">
        <v>0.1</v>
      </c>
      <c r="E24" s="5" t="str">
        <v>CCC</v>
      </c>
      <c r="F24" s="5" t="str">
        <v/>
      </c>
      <c r="G24" s="18">
        <f>F20*D24</f>
      </c>
      <c r="H24" s="18">
        <f>G24</f>
      </c>
      <c r="I24" s="18">
        <v>0</v>
      </c>
      <c r="J24" s="18">
        <v>0</v>
      </c>
      <c r="K24" s="18">
        <v>0</v>
      </c>
      <c r="L24" s="18">
        <v>0</v>
      </c>
      <c r="M24" s="18">
        <v>0</v>
      </c>
      <c r="N24" s="18">
        <v>0</v>
      </c>
      <c r="O24" s="18">
        <v>0</v>
      </c>
      <c r="P24" s="18">
        <v>0</v>
      </c>
      <c r="Q24" s="18">
        <v>0</v>
      </c>
      <c r="R24" s="18">
        <v>0</v>
      </c>
      <c r="S24" s="18">
        <v>0</v>
      </c>
      <c r="T24" s="18">
        <v>0</v>
      </c>
      <c r="U24" s="18">
        <v>0</v>
      </c>
      <c r="V24" s="18">
        <v>0</v>
      </c>
      <c r="W24" s="18">
        <v>0</v>
      </c>
      <c r="X24" s="18">
        <f>H24-SUM(I24:W24)</f>
      </c>
      <c r="Y24" s="20">
        <v>46483</v>
      </c>
      <c r="Z24" s="20">
        <v>46483</v>
      </c>
      <c r="AA24" s="18">
        <v>0</v>
      </c>
      <c r="AB24" s="20">
        <f>Y24+AA24</f>
      </c>
      <c r="AC24" s="20">
        <f>AA24+Z24</f>
      </c>
      <c r="AD24" s="5" t="str">
        <v/>
      </c>
      <c r="AE24" s="18">
        <f>IFERROR(_xlfn.BETA.DIST(DATE(YEAR(AE$2),MONTH(AE$2),15),$AB$2,$AC$2,FALSE,DATE(YEAR($AB24),MONTH($AB24),1),DATE(YEAR($AC24),MONTH($AC24),28)),0)</f>
      </c>
      <c r="AF24" s="18">
        <f>IFERROR(_xlfn.BETA.DIST(DATE(YEAR(AF$2),MONTH(AF$2),15),$AB$2,$AC$2,FALSE,DATE(YEAR($AB24),MONTH($AB24),1),DATE(YEAR($AC24),MONTH($AC24),28)),0)</f>
      </c>
      <c r="AG24" s="18">
        <f>IFERROR(_xlfn.BETA.DIST(DATE(YEAR(AG$2),MONTH(AG$2),15),$AB$2,$AC$2,FALSE,DATE(YEAR($AB24),MONTH($AB24),1),DATE(YEAR($AC24),MONTH($AC24),28)),0)</f>
      </c>
      <c r="AH24" s="18">
        <f>IFERROR(_xlfn.BETA.DIST(DATE(YEAR(AH$2),MONTH(AH$2),15),$AB$2,$AC$2,FALSE,DATE(YEAR($AB24),MONTH($AB24),1),DATE(YEAR($AC24),MONTH($AC24),28)),0)</f>
      </c>
      <c r="AI24" s="18">
        <f>IFERROR(_xlfn.BETA.DIST(DATE(YEAR(AI$2),MONTH(AI$2),15),$AB$2,$AC$2,FALSE,DATE(YEAR($AB24),MONTH($AB24),1),DATE(YEAR($AC24),MONTH($AC24),28)),0)</f>
      </c>
      <c r="AJ24" s="18">
        <f>IFERROR(_xlfn.BETA.DIST(DATE(YEAR(AJ$2),MONTH(AJ$2),15),$AB$2,$AC$2,FALSE,DATE(YEAR($AB24),MONTH($AB24),1),DATE(YEAR($AC24),MONTH($AC24),28)),0)</f>
      </c>
      <c r="AK24" s="18">
        <f>IFERROR(_xlfn.BETA.DIST(DATE(YEAR(AK$2),MONTH(AK$2),15),$AB$2,$AC$2,FALSE,DATE(YEAR($AB24),MONTH($AB24),1),DATE(YEAR($AC24),MONTH($AC24),28)),0)</f>
      </c>
      <c r="AL24" s="18">
        <f>IFERROR(_xlfn.BETA.DIST(DATE(YEAR(AL$2),MONTH(AL$2),15),$AB$2,$AC$2,FALSE,DATE(YEAR($AB24),MONTH($AB24),1),DATE(YEAR($AC24),MONTH($AC24),28)),0)</f>
      </c>
      <c r="AM24" s="18">
        <f>IFERROR(_xlfn.BETA.DIST(DATE(YEAR(AM$2),MONTH(AM$2),15),$AB$2,$AC$2,FALSE,DATE(YEAR($AB24),MONTH($AB24),1),DATE(YEAR($AC24),MONTH($AC24),28)),0)</f>
      </c>
      <c r="AN24" s="18">
        <f>IFERROR(_xlfn.BETA.DIST(DATE(YEAR(AN$2),MONTH(AN$2),15),$AB$2,$AC$2,FALSE,DATE(YEAR($AB24),MONTH($AB24),1),DATE(YEAR($AC24),MONTH($AC24),28)),0)</f>
      </c>
      <c r="AO24" s="18">
        <f>IFERROR(_xlfn.BETA.DIST(DATE(YEAR(AO$2),MONTH(AO$2),15),$AB$2,$AC$2,FALSE,DATE(YEAR($AB24),MONTH($AB24),1),DATE(YEAR($AC24),MONTH($AC24),28)),0)</f>
      </c>
      <c r="AP24" s="18">
        <f>IFERROR(_xlfn.BETA.DIST(DATE(YEAR(AP$2),MONTH(AP$2),15),$AB$2,$AC$2,FALSE,DATE(YEAR($AB24),MONTH($AB24),1),DATE(YEAR($AC24),MONTH($AC24),28)),0)</f>
      </c>
      <c r="AQ24" s="18">
        <f>IFERROR(_xlfn.BETA.DIST(DATE(YEAR(AQ$2),MONTH(AQ$2),15),$AB$2,$AC$2,FALSE,DATE(YEAR($AB24),MONTH($AB24),1),DATE(YEAR($AC24),MONTH($AC24),28)),0)</f>
      </c>
      <c r="AR24" s="18">
        <f>IFERROR(_xlfn.BETA.DIST(DATE(YEAR(AR$2),MONTH(AR$2),15),$AB$2,$AC$2,FALSE,DATE(YEAR($AB24),MONTH($AB24),1),DATE(YEAR($AC24),MONTH($AC24),28)),0)</f>
      </c>
      <c r="AS24" s="18">
        <f>IFERROR(_xlfn.BETA.DIST(DATE(YEAR(AS$2),MONTH(AS$2),15),$AB$2,$AC$2,FALSE,DATE(YEAR($AB24),MONTH($AB24),1),DATE(YEAR($AC24),MONTH($AC24),28)),0)</f>
      </c>
      <c r="AT24" s="18">
        <f>SUM(AE24:AS24)</f>
      </c>
      <c r="AU24" s="18">
        <f>IF(I24&lt;&gt;0,I24,IF($AT24=0,0,AE24/$AT24*$X24))</f>
      </c>
      <c r="AV24" s="18">
        <f>IF(J24&lt;&gt;0,J24,IF($AT24=0,0,AF24/$AT24*$X24))</f>
      </c>
      <c r="AW24" s="18">
        <f>IF(K24&lt;&gt;0,K24,IF($AT24=0,0,AG24/$AT24*$X24))</f>
      </c>
      <c r="AX24" s="18">
        <f>IF(L24&lt;&gt;0,L24,IF($AT24=0,0,AH24/$AT24*$X24))</f>
      </c>
      <c r="AY24" s="18">
        <f>IF(M24&lt;&gt;0,M24,IF($AT24=0,0,AI24/$AT24*$X24))</f>
      </c>
      <c r="AZ24" s="18">
        <f>IF(N24&lt;&gt;0,N24,IF($AT24=0,0,AJ24/$AT24*$X24))</f>
      </c>
      <c r="BA24" s="18">
        <f>IF(O24&lt;&gt;0,O24,IF($AT24=0,0,AK24/$AT24*$X24))</f>
      </c>
      <c r="BB24" s="18">
        <f>IF(P24&lt;&gt;0,P24,IF($AT24=0,0,AL24/$AT24*$X24))</f>
      </c>
      <c r="BC24" s="18">
        <f>IF(Q24&lt;&gt;0,Q24,IF($AT24=0,0,AM24/$AT24*$X24))</f>
      </c>
      <c r="BD24" s="18">
        <f>IF(R24&lt;&gt;0,R24,IF($AT24=0,0,AN24/$AT24*$X24))</f>
      </c>
      <c r="BE24" s="18">
        <f>IF(S24&lt;&gt;0,S24,IF($AT24=0,0,AO24/$AT24*$X24))</f>
      </c>
      <c r="BF24" s="18">
        <f>IF(T24&lt;&gt;0,T24,IF($AT24=0,0,AP24/$AT24*$X24))</f>
      </c>
      <c r="BG24" s="18">
        <f>IF(U24&lt;&gt;0,U24,IF($AT24=0,0,AQ24/$AT24*$X24))</f>
      </c>
      <c r="BH24" s="18">
        <f>IF(V24&lt;&gt;0,V24,IF($AT24=0,0,AR24/$AT24*$X24))</f>
      </c>
      <c r="BI24" s="18">
        <f>IF(W24&lt;&gt;0,W24,IF($AT24=0,0,AS24/$AT24*$X24))</f>
      </c>
      <c r="BJ24" s="18">
        <f>SUM(AU24:BI24)</f>
      </c>
      <c r="BK24" s="18">
        <f>H24-BJ24</f>
      </c>
    </row>
    <row r="25" outlineLevel="1">
      <c r="A25" s="15" t="str">
        <v>5.3.1</v>
      </c>
      <c r="B25" s="15" t="str">
        <v/>
      </c>
      <c r="C25" s="15" t="str">
        <v/>
      </c>
      <c r="D25" s="15" t="str">
        <v>5.3.1</v>
      </c>
      <c r="E25" s="15" t="str">
        <v xml:space="preserve">Supply Single phase 220 kV wave trap </v>
      </c>
      <c r="F25" s="15">
        <v>44172</v>
      </c>
      <c r="G25" s="15" t="str">
        <v/>
      </c>
      <c r="H25" s="15" t="str">
        <v/>
      </c>
      <c r="I25" s="15" t="str">
        <v/>
      </c>
      <c r="J25" s="15" t="str">
        <v/>
      </c>
      <c r="K25" s="15" t="str">
        <v/>
      </c>
      <c r="L25" s="15" t="str">
        <v/>
      </c>
      <c r="M25" s="15" t="str">
        <v/>
      </c>
      <c r="N25" s="15" t="str">
        <v/>
      </c>
      <c r="O25" s="15" t="str">
        <v/>
      </c>
      <c r="P25" s="15" t="str">
        <v/>
      </c>
      <c r="Q25" s="15" t="str">
        <v/>
      </c>
      <c r="R25" s="15" t="str">
        <v/>
      </c>
      <c r="S25" s="15" t="str">
        <v/>
      </c>
      <c r="T25" s="15" t="str">
        <v/>
      </c>
      <c r="U25" s="15" t="str">
        <v/>
      </c>
      <c r="V25" s="15" t="str">
        <v/>
      </c>
      <c r="W25" s="15" t="str">
        <v/>
      </c>
      <c r="X25" s="15" t="str">
        <v/>
      </c>
      <c r="Y25" s="15" t="str">
        <v/>
      </c>
      <c r="Z25" s="15" t="str">
        <v/>
      </c>
      <c r="AA25" s="15" t="str">
        <v/>
      </c>
      <c r="AB25" s="15" t="str">
        <v/>
      </c>
      <c r="AC25" s="15" t="str">
        <v/>
      </c>
      <c r="AD25" s="5" t="str">
        <v/>
      </c>
      <c r="AE25" s="18">
        <f>IFERROR(_xlfn.BETA.DIST(DATE(YEAR(AE$2),MONTH(AE$2),15),$AB$2,$AC$2,FALSE,DATE(YEAR($AB25),MONTH($AB25),1),DATE(YEAR($AC25),MONTH($AC25),28)),0)</f>
      </c>
      <c r="AF25" s="18">
        <f>IFERROR(_xlfn.BETA.DIST(DATE(YEAR(AF$2),MONTH(AF$2),15),$AB$2,$AC$2,FALSE,DATE(YEAR($AB25),MONTH($AB25),1),DATE(YEAR($AC25),MONTH($AC25),28)),0)</f>
      </c>
      <c r="AG25" s="18">
        <f>IFERROR(_xlfn.BETA.DIST(DATE(YEAR(AG$2),MONTH(AG$2),15),$AB$2,$AC$2,FALSE,DATE(YEAR($AB25),MONTH($AB25),1),DATE(YEAR($AC25),MONTH($AC25),28)),0)</f>
      </c>
      <c r="AH25" s="18">
        <f>IFERROR(_xlfn.BETA.DIST(DATE(YEAR(AH$2),MONTH(AH$2),15),$AB$2,$AC$2,FALSE,DATE(YEAR($AB25),MONTH($AB25),1),DATE(YEAR($AC25),MONTH($AC25),28)),0)</f>
      </c>
      <c r="AI25" s="18">
        <f>IFERROR(_xlfn.BETA.DIST(DATE(YEAR(AI$2),MONTH(AI$2),15),$AB$2,$AC$2,FALSE,DATE(YEAR($AB25),MONTH($AB25),1),DATE(YEAR($AC25),MONTH($AC25),28)),0)</f>
      </c>
      <c r="AJ25" s="18">
        <f>IFERROR(_xlfn.BETA.DIST(DATE(YEAR(AJ$2),MONTH(AJ$2),15),$AB$2,$AC$2,FALSE,DATE(YEAR($AB25),MONTH($AB25),1),DATE(YEAR($AC25),MONTH($AC25),28)),0)</f>
      </c>
      <c r="AK25" s="18">
        <f>IFERROR(_xlfn.BETA.DIST(DATE(YEAR(AK$2),MONTH(AK$2),15),$AB$2,$AC$2,FALSE,DATE(YEAR($AB25),MONTH($AB25),1),DATE(YEAR($AC25),MONTH($AC25),28)),0)</f>
      </c>
      <c r="AL25" s="18">
        <f>IFERROR(_xlfn.BETA.DIST(DATE(YEAR(AL$2),MONTH(AL$2),15),$AB$2,$AC$2,FALSE,DATE(YEAR($AB25),MONTH($AB25),1),DATE(YEAR($AC25),MONTH($AC25),28)),0)</f>
      </c>
      <c r="AM25" s="18">
        <f>IFERROR(_xlfn.BETA.DIST(DATE(YEAR(AM$2),MONTH(AM$2),15),$AB$2,$AC$2,FALSE,DATE(YEAR($AB25),MONTH($AB25),1),DATE(YEAR($AC25),MONTH($AC25),28)),0)</f>
      </c>
      <c r="AN25" s="18">
        <f>IFERROR(_xlfn.BETA.DIST(DATE(YEAR(AN$2),MONTH(AN$2),15),$AB$2,$AC$2,FALSE,DATE(YEAR($AB25),MONTH($AB25),1),DATE(YEAR($AC25),MONTH($AC25),28)),0)</f>
      </c>
      <c r="AO25" s="18">
        <f>IFERROR(_xlfn.BETA.DIST(DATE(YEAR(AO$2),MONTH(AO$2),15),$AB$2,$AC$2,FALSE,DATE(YEAR($AB25),MONTH($AB25),1),DATE(YEAR($AC25),MONTH($AC25),28)),0)</f>
      </c>
      <c r="AP25" s="18">
        <f>IFERROR(_xlfn.BETA.DIST(DATE(YEAR(AP$2),MONTH(AP$2),15),$AB$2,$AC$2,FALSE,DATE(YEAR($AB25),MONTH($AB25),1),DATE(YEAR($AC25),MONTH($AC25),28)),0)</f>
      </c>
      <c r="AQ25" s="18">
        <f>IFERROR(_xlfn.BETA.DIST(DATE(YEAR(AQ$2),MONTH(AQ$2),15),$AB$2,$AC$2,FALSE,DATE(YEAR($AB25),MONTH($AB25),1),DATE(YEAR($AC25),MONTH($AC25),28)),0)</f>
      </c>
      <c r="AR25" s="18">
        <f>IFERROR(_xlfn.BETA.DIST(DATE(YEAR(AR$2),MONTH(AR$2),15),$AB$2,$AC$2,FALSE,DATE(YEAR($AB25),MONTH($AB25),1),DATE(YEAR($AC25),MONTH($AC25),28)),0)</f>
      </c>
      <c r="AS25" s="18">
        <f>IFERROR(_xlfn.BETA.DIST(DATE(YEAR(AS$2),MONTH(AS$2),15),$AB$2,$AC$2,FALSE,DATE(YEAR($AB25),MONTH($AB25),1),DATE(YEAR($AC25),MONTH($AC25),28)),0)</f>
      </c>
      <c r="AT25" s="18">
        <f>SUM(AE25:AS25)</f>
      </c>
      <c r="AU25" s="18">
        <f>IF(I25&lt;&gt;0,I25,IF($AT25=0,0,AE25/$AT25*$X25))</f>
      </c>
      <c r="AV25" s="18">
        <f>IF(J25&lt;&gt;0,J25,IF($AT25=0,0,AF25/$AT25*$X25))</f>
      </c>
      <c r="AW25" s="18">
        <f>IF(K25&lt;&gt;0,K25,IF($AT25=0,0,AG25/$AT25*$X25))</f>
      </c>
      <c r="AX25" s="18">
        <f>IF(L25&lt;&gt;0,L25,IF($AT25=0,0,AH25/$AT25*$X25))</f>
      </c>
      <c r="AY25" s="18">
        <f>IF(M25&lt;&gt;0,M25,IF($AT25=0,0,AI25/$AT25*$X25))</f>
      </c>
      <c r="AZ25" s="18">
        <f>IF(N25&lt;&gt;0,N25,IF($AT25=0,0,AJ25/$AT25*$X25))</f>
      </c>
      <c r="BA25" s="18">
        <f>IF(O25&lt;&gt;0,O25,IF($AT25=0,0,AK25/$AT25*$X25))</f>
      </c>
      <c r="BB25" s="18">
        <f>IF(P25&lt;&gt;0,P25,IF($AT25=0,0,AL25/$AT25*$X25))</f>
      </c>
      <c r="BC25" s="18">
        <f>IF(Q25&lt;&gt;0,Q25,IF($AT25=0,0,AM25/$AT25*$X25))</f>
      </c>
      <c r="BD25" s="18">
        <f>IF(R25&lt;&gt;0,R25,IF($AT25=0,0,AN25/$AT25*$X25))</f>
      </c>
      <c r="BE25" s="18">
        <f>IF(S25&lt;&gt;0,S25,IF($AT25=0,0,AO25/$AT25*$X25))</f>
      </c>
      <c r="BF25" s="18">
        <f>IF(T25&lt;&gt;0,T25,IF($AT25=0,0,AP25/$AT25*$X25))</f>
      </c>
      <c r="BG25" s="18">
        <f>IF(U25&lt;&gt;0,U25,IF($AT25=0,0,AQ25/$AT25*$X25))</f>
      </c>
      <c r="BH25" s="18">
        <f>IF(V25&lt;&gt;0,V25,IF($AT25=0,0,AR25/$AT25*$X25))</f>
      </c>
      <c r="BI25" s="18">
        <f>IF(W25&lt;&gt;0,W25,IF($AT25=0,0,AS25/$AT25*$X25))</f>
      </c>
      <c r="BJ25" s="18">
        <f>SUM(AU25:BI25)</f>
      </c>
      <c r="BK25" s="15" t="str">
        <v/>
      </c>
    </row>
    <row r="26" outlineLevel="2">
      <c r="A26" s="5" t="str">
        <v>5.3.1</v>
      </c>
      <c r="B26" s="5" t="str">
        <v>BSPRELGENNR02</v>
      </c>
      <c r="C26" s="5" t="str">
        <v>BSPRELGENNR02</v>
      </c>
      <c r="D26" s="19">
        <v>0.1</v>
      </c>
      <c r="E26" s="5" t="str">
        <v>Advanced Payment PO USD</v>
      </c>
      <c r="F26" s="5" t="str">
        <v/>
      </c>
      <c r="G26" s="18">
        <f>F25*D26</f>
      </c>
      <c r="H26" s="18">
        <f>G26</f>
      </c>
      <c r="I26" s="18">
        <v>0</v>
      </c>
      <c r="J26" s="18">
        <v>0</v>
      </c>
      <c r="K26" s="18">
        <v>0</v>
      </c>
      <c r="L26" s="18">
        <v>0</v>
      </c>
      <c r="M26" s="18">
        <v>0</v>
      </c>
      <c r="N26" s="18">
        <v>0</v>
      </c>
      <c r="O26" s="18">
        <v>0</v>
      </c>
      <c r="P26" s="18">
        <v>0</v>
      </c>
      <c r="Q26" s="18">
        <v>0</v>
      </c>
      <c r="R26" s="18">
        <v>0</v>
      </c>
      <c r="S26" s="18">
        <v>0</v>
      </c>
      <c r="T26" s="18">
        <v>0</v>
      </c>
      <c r="U26" s="18">
        <v>0</v>
      </c>
      <c r="V26" s="18">
        <v>0</v>
      </c>
      <c r="W26" s="18">
        <v>0</v>
      </c>
      <c r="X26" s="18">
        <f>H26-SUM(I26:W26)</f>
      </c>
      <c r="Y26" s="20">
        <v>46132</v>
      </c>
      <c r="Z26" s="20">
        <v>46132</v>
      </c>
      <c r="AA26" s="18">
        <v>0</v>
      </c>
      <c r="AB26" s="20">
        <f>Y26+AA26</f>
      </c>
      <c r="AC26" s="20">
        <f>AA26+Z26</f>
      </c>
      <c r="AD26" s="5" t="str">
        <v/>
      </c>
      <c r="AE26" s="18">
        <f>IFERROR(_xlfn.BETA.DIST(DATE(YEAR(AE$2),MONTH(AE$2),15),$AB$2,$AC$2,FALSE,DATE(YEAR($AB26),MONTH($AB26),1),DATE(YEAR($AC26),MONTH($AC26),28)),0)</f>
      </c>
      <c r="AF26" s="18">
        <f>IFERROR(_xlfn.BETA.DIST(DATE(YEAR(AF$2),MONTH(AF$2),15),$AB$2,$AC$2,FALSE,DATE(YEAR($AB26),MONTH($AB26),1),DATE(YEAR($AC26),MONTH($AC26),28)),0)</f>
      </c>
      <c r="AG26" s="18">
        <f>IFERROR(_xlfn.BETA.DIST(DATE(YEAR(AG$2),MONTH(AG$2),15),$AB$2,$AC$2,FALSE,DATE(YEAR($AB26),MONTH($AB26),1),DATE(YEAR($AC26),MONTH($AC26),28)),0)</f>
      </c>
      <c r="AH26" s="18">
        <f>IFERROR(_xlfn.BETA.DIST(DATE(YEAR(AH$2),MONTH(AH$2),15),$AB$2,$AC$2,FALSE,DATE(YEAR($AB26),MONTH($AB26),1),DATE(YEAR($AC26),MONTH($AC26),28)),0)</f>
      </c>
      <c r="AI26" s="18">
        <f>IFERROR(_xlfn.BETA.DIST(DATE(YEAR(AI$2),MONTH(AI$2),15),$AB$2,$AC$2,FALSE,DATE(YEAR($AB26),MONTH($AB26),1),DATE(YEAR($AC26),MONTH($AC26),28)),0)</f>
      </c>
      <c r="AJ26" s="18">
        <f>IFERROR(_xlfn.BETA.DIST(DATE(YEAR(AJ$2),MONTH(AJ$2),15),$AB$2,$AC$2,FALSE,DATE(YEAR($AB26),MONTH($AB26),1),DATE(YEAR($AC26),MONTH($AC26),28)),0)</f>
      </c>
      <c r="AK26" s="18">
        <f>IFERROR(_xlfn.BETA.DIST(DATE(YEAR(AK$2),MONTH(AK$2),15),$AB$2,$AC$2,FALSE,DATE(YEAR($AB26),MONTH($AB26),1),DATE(YEAR($AC26),MONTH($AC26),28)),0)</f>
      </c>
      <c r="AL26" s="18">
        <f>IFERROR(_xlfn.BETA.DIST(DATE(YEAR(AL$2),MONTH(AL$2),15),$AB$2,$AC$2,FALSE,DATE(YEAR($AB26),MONTH($AB26),1),DATE(YEAR($AC26),MONTH($AC26),28)),0)</f>
      </c>
      <c r="AM26" s="18">
        <f>IFERROR(_xlfn.BETA.DIST(DATE(YEAR(AM$2),MONTH(AM$2),15),$AB$2,$AC$2,FALSE,DATE(YEAR($AB26),MONTH($AB26),1),DATE(YEAR($AC26),MONTH($AC26),28)),0)</f>
      </c>
      <c r="AN26" s="18">
        <f>IFERROR(_xlfn.BETA.DIST(DATE(YEAR(AN$2),MONTH(AN$2),15),$AB$2,$AC$2,FALSE,DATE(YEAR($AB26),MONTH($AB26),1),DATE(YEAR($AC26),MONTH($AC26),28)),0)</f>
      </c>
      <c r="AO26" s="18">
        <f>IFERROR(_xlfn.BETA.DIST(DATE(YEAR(AO$2),MONTH(AO$2),15),$AB$2,$AC$2,FALSE,DATE(YEAR($AB26),MONTH($AB26),1),DATE(YEAR($AC26),MONTH($AC26),28)),0)</f>
      </c>
      <c r="AP26" s="18">
        <f>IFERROR(_xlfn.BETA.DIST(DATE(YEAR(AP$2),MONTH(AP$2),15),$AB$2,$AC$2,FALSE,DATE(YEAR($AB26),MONTH($AB26),1),DATE(YEAR($AC26),MONTH($AC26),28)),0)</f>
      </c>
      <c r="AQ26" s="18">
        <f>IFERROR(_xlfn.BETA.DIST(DATE(YEAR(AQ$2),MONTH(AQ$2),15),$AB$2,$AC$2,FALSE,DATE(YEAR($AB26),MONTH($AB26),1),DATE(YEAR($AC26),MONTH($AC26),28)),0)</f>
      </c>
      <c r="AR26" s="18">
        <f>IFERROR(_xlfn.BETA.DIST(DATE(YEAR(AR$2),MONTH(AR$2),15),$AB$2,$AC$2,FALSE,DATE(YEAR($AB26),MONTH($AB26),1),DATE(YEAR($AC26),MONTH($AC26),28)),0)</f>
      </c>
      <c r="AS26" s="18">
        <f>IFERROR(_xlfn.BETA.DIST(DATE(YEAR(AS$2),MONTH(AS$2),15),$AB$2,$AC$2,FALSE,DATE(YEAR($AB26),MONTH($AB26),1),DATE(YEAR($AC26),MONTH($AC26),28)),0)</f>
      </c>
      <c r="AT26" s="18">
        <f>SUM(AE26:AS26)</f>
      </c>
      <c r="AU26" s="18">
        <f>IF(I26&lt;&gt;0,I26,IF($AT26=0,0,AE26/$AT26*$X26))</f>
      </c>
      <c r="AV26" s="18">
        <f>IF(J26&lt;&gt;0,J26,IF($AT26=0,0,AF26/$AT26*$X26))</f>
      </c>
      <c r="AW26" s="18">
        <f>IF(K26&lt;&gt;0,K26,IF($AT26=0,0,AG26/$AT26*$X26))</f>
      </c>
      <c r="AX26" s="18">
        <f>IF(L26&lt;&gt;0,L26,IF($AT26=0,0,AH26/$AT26*$X26))</f>
      </c>
      <c r="AY26" s="18">
        <f>IF(M26&lt;&gt;0,M26,IF($AT26=0,0,AI26/$AT26*$X26))</f>
      </c>
      <c r="AZ26" s="18">
        <f>IF(N26&lt;&gt;0,N26,IF($AT26=0,0,AJ26/$AT26*$X26))</f>
      </c>
      <c r="BA26" s="18">
        <f>IF(O26&lt;&gt;0,O26,IF($AT26=0,0,AK26/$AT26*$X26))</f>
      </c>
      <c r="BB26" s="18">
        <f>IF(P26&lt;&gt;0,P26,IF($AT26=0,0,AL26/$AT26*$X26))</f>
      </c>
      <c r="BC26" s="18">
        <f>IF(Q26&lt;&gt;0,Q26,IF($AT26=0,0,AM26/$AT26*$X26))</f>
      </c>
      <c r="BD26" s="18">
        <f>IF(R26&lt;&gt;0,R26,IF($AT26=0,0,AN26/$AT26*$X26))</f>
      </c>
      <c r="BE26" s="18">
        <f>IF(S26&lt;&gt;0,S26,IF($AT26=0,0,AO26/$AT26*$X26))</f>
      </c>
      <c r="BF26" s="18">
        <f>IF(T26&lt;&gt;0,T26,IF($AT26=0,0,AP26/$AT26*$X26))</f>
      </c>
      <c r="BG26" s="18">
        <f>IF(U26&lt;&gt;0,U26,IF($AT26=0,0,AQ26/$AT26*$X26))</f>
      </c>
      <c r="BH26" s="18">
        <f>IF(V26&lt;&gt;0,V26,IF($AT26=0,0,AR26/$AT26*$X26))</f>
      </c>
      <c r="BI26" s="18">
        <f>IF(W26&lt;&gt;0,W26,IF($AT26=0,0,AS26/$AT26*$X26))</f>
      </c>
      <c r="BJ26" s="18">
        <f>SUM(AU26:BI26)</f>
      </c>
      <c r="BK26" s="18">
        <f>H26-BJ26</f>
      </c>
    </row>
    <row r="27" outlineLevel="2">
      <c r="A27" s="5" t="str">
        <v>5.3.1</v>
      </c>
      <c r="B27" s="5" t="str">
        <v/>
      </c>
      <c r="C27" s="5" t="str">
        <v/>
      </c>
      <c r="D27" s="19">
        <v>0.4</v>
      </c>
      <c r="E27" s="5" t="str">
        <v>Shipping MAT USD</v>
      </c>
      <c r="F27" s="5" t="str">
        <v/>
      </c>
      <c r="G27" s="18">
        <f>F25*D27</f>
      </c>
      <c r="H27" s="18">
        <f>G27</f>
      </c>
      <c r="I27" s="18">
        <v>0</v>
      </c>
      <c r="J27" s="18">
        <v>0</v>
      </c>
      <c r="K27" s="18">
        <v>0</v>
      </c>
      <c r="L27" s="18">
        <v>0</v>
      </c>
      <c r="M27" s="18">
        <v>0</v>
      </c>
      <c r="N27" s="18">
        <v>0</v>
      </c>
      <c r="O27" s="18">
        <v>0</v>
      </c>
      <c r="P27" s="18">
        <v>0</v>
      </c>
      <c r="Q27" s="18">
        <v>0</v>
      </c>
      <c r="R27" s="18">
        <v>0</v>
      </c>
      <c r="S27" s="18">
        <v>0</v>
      </c>
      <c r="T27" s="18">
        <v>0</v>
      </c>
      <c r="U27" s="18">
        <v>0</v>
      </c>
      <c r="V27" s="18">
        <v>0</v>
      </c>
      <c r="W27" s="18">
        <v>0</v>
      </c>
      <c r="X27" s="18">
        <f>H27-SUM(I27:W27)</f>
      </c>
      <c r="Y27" s="5" t="str">
        <v/>
      </c>
      <c r="Z27" s="5" t="str">
        <v/>
      </c>
      <c r="AA27" s="18">
        <v>15</v>
      </c>
      <c r="AB27" s="20">
        <f>Y27+AA27</f>
      </c>
      <c r="AC27" s="20">
        <f>AA27+Z27</f>
      </c>
      <c r="AD27" s="5" t="str">
        <v/>
      </c>
      <c r="AE27" s="18">
        <f>IFERROR(_xlfn.BETA.DIST(DATE(YEAR(AE$2),MONTH(AE$2),15),$AB$2,$AC$2,FALSE,DATE(YEAR($AB27),MONTH($AB27),1),DATE(YEAR($AC27),MONTH($AC27),28)),0)</f>
      </c>
      <c r="AF27" s="18">
        <f>IFERROR(_xlfn.BETA.DIST(DATE(YEAR(AF$2),MONTH(AF$2),15),$AB$2,$AC$2,FALSE,DATE(YEAR($AB27),MONTH($AB27),1),DATE(YEAR($AC27),MONTH($AC27),28)),0)</f>
      </c>
      <c r="AG27" s="18">
        <f>IFERROR(_xlfn.BETA.DIST(DATE(YEAR(AG$2),MONTH(AG$2),15),$AB$2,$AC$2,FALSE,DATE(YEAR($AB27),MONTH($AB27),1),DATE(YEAR($AC27),MONTH($AC27),28)),0)</f>
      </c>
      <c r="AH27" s="18">
        <f>IFERROR(_xlfn.BETA.DIST(DATE(YEAR(AH$2),MONTH(AH$2),15),$AB$2,$AC$2,FALSE,DATE(YEAR($AB27),MONTH($AB27),1),DATE(YEAR($AC27),MONTH($AC27),28)),0)</f>
      </c>
      <c r="AI27" s="18">
        <f>IFERROR(_xlfn.BETA.DIST(DATE(YEAR(AI$2),MONTH(AI$2),15),$AB$2,$AC$2,FALSE,DATE(YEAR($AB27),MONTH($AB27),1),DATE(YEAR($AC27),MONTH($AC27),28)),0)</f>
      </c>
      <c r="AJ27" s="18">
        <f>IFERROR(_xlfn.BETA.DIST(DATE(YEAR(AJ$2),MONTH(AJ$2),15),$AB$2,$AC$2,FALSE,DATE(YEAR($AB27),MONTH($AB27),1),DATE(YEAR($AC27),MONTH($AC27),28)),0)</f>
      </c>
      <c r="AK27" s="18">
        <f>IFERROR(_xlfn.BETA.DIST(DATE(YEAR(AK$2),MONTH(AK$2),15),$AB$2,$AC$2,FALSE,DATE(YEAR($AB27),MONTH($AB27),1),DATE(YEAR($AC27),MONTH($AC27),28)),0)</f>
      </c>
      <c r="AL27" s="18">
        <f>IFERROR(_xlfn.BETA.DIST(DATE(YEAR(AL$2),MONTH(AL$2),15),$AB$2,$AC$2,FALSE,DATE(YEAR($AB27),MONTH($AB27),1),DATE(YEAR($AC27),MONTH($AC27),28)),0)</f>
      </c>
      <c r="AM27" s="18">
        <f>IFERROR(_xlfn.BETA.DIST(DATE(YEAR(AM$2),MONTH(AM$2),15),$AB$2,$AC$2,FALSE,DATE(YEAR($AB27),MONTH($AB27),1),DATE(YEAR($AC27),MONTH($AC27),28)),0)</f>
      </c>
      <c r="AN27" s="18">
        <f>IFERROR(_xlfn.BETA.DIST(DATE(YEAR(AN$2),MONTH(AN$2),15),$AB$2,$AC$2,FALSE,DATE(YEAR($AB27),MONTH($AB27),1),DATE(YEAR($AC27),MONTH($AC27),28)),0)</f>
      </c>
      <c r="AO27" s="18">
        <f>IFERROR(_xlfn.BETA.DIST(DATE(YEAR(AO$2),MONTH(AO$2),15),$AB$2,$AC$2,FALSE,DATE(YEAR($AB27),MONTH($AB27),1),DATE(YEAR($AC27),MONTH($AC27),28)),0)</f>
      </c>
      <c r="AP27" s="18">
        <f>IFERROR(_xlfn.BETA.DIST(DATE(YEAR(AP$2),MONTH(AP$2),15),$AB$2,$AC$2,FALSE,DATE(YEAR($AB27),MONTH($AB27),1),DATE(YEAR($AC27),MONTH($AC27),28)),0)</f>
      </c>
      <c r="AQ27" s="18">
        <f>IFERROR(_xlfn.BETA.DIST(DATE(YEAR(AQ$2),MONTH(AQ$2),15),$AB$2,$AC$2,FALSE,DATE(YEAR($AB27),MONTH($AB27),1),DATE(YEAR($AC27),MONTH($AC27),28)),0)</f>
      </c>
      <c r="AR27" s="18">
        <f>IFERROR(_xlfn.BETA.DIST(DATE(YEAR(AR$2),MONTH(AR$2),15),$AB$2,$AC$2,FALSE,DATE(YEAR($AB27),MONTH($AB27),1),DATE(YEAR($AC27),MONTH($AC27),28)),0)</f>
      </c>
      <c r="AS27" s="18">
        <f>IFERROR(_xlfn.BETA.DIST(DATE(YEAR(AS$2),MONTH(AS$2),15),$AB$2,$AC$2,FALSE,DATE(YEAR($AB27),MONTH($AB27),1),DATE(YEAR($AC27),MONTH($AC27),28)),0)</f>
      </c>
      <c r="AT27" s="18">
        <f>SUM(AE27:AS27)</f>
      </c>
      <c r="AU27" s="18">
        <f>IF(I27&lt;&gt;0,I27,IF($AT27=0,0,AE27/$AT27*$X27))</f>
      </c>
      <c r="AV27" s="18">
        <f>IF(J27&lt;&gt;0,J27,IF($AT27=0,0,AF27/$AT27*$X27))</f>
      </c>
      <c r="AW27" s="18">
        <f>IF(K27&lt;&gt;0,K27,IF($AT27=0,0,AG27/$AT27*$X27))</f>
      </c>
      <c r="AX27" s="18">
        <f>IF(L27&lt;&gt;0,L27,IF($AT27=0,0,AH27/$AT27*$X27))</f>
      </c>
      <c r="AY27" s="18">
        <f>IF(M27&lt;&gt;0,M27,IF($AT27=0,0,AI27/$AT27*$X27))</f>
      </c>
      <c r="AZ27" s="18">
        <f>IF(N27&lt;&gt;0,N27,IF($AT27=0,0,AJ27/$AT27*$X27))</f>
      </c>
      <c r="BA27" s="18">
        <f>IF(O27&lt;&gt;0,O27,IF($AT27=0,0,AK27/$AT27*$X27))</f>
      </c>
      <c r="BB27" s="18">
        <f>IF(P27&lt;&gt;0,P27,IF($AT27=0,0,AL27/$AT27*$X27))</f>
      </c>
      <c r="BC27" s="18">
        <f>IF(Q27&lt;&gt;0,Q27,IF($AT27=0,0,AM27/$AT27*$X27))</f>
      </c>
      <c r="BD27" s="18">
        <f>IF(R27&lt;&gt;0,R27,IF($AT27=0,0,AN27/$AT27*$X27))</f>
      </c>
      <c r="BE27" s="18">
        <f>IF(S27&lt;&gt;0,S27,IF($AT27=0,0,AO27/$AT27*$X27))</f>
      </c>
      <c r="BF27" s="18">
        <f>IF(T27&lt;&gt;0,T27,IF($AT27=0,0,AP27/$AT27*$X27))</f>
      </c>
      <c r="BG27" s="18">
        <f>IF(U27&lt;&gt;0,U27,IF($AT27=0,0,AQ27/$AT27*$X27))</f>
      </c>
      <c r="BH27" s="18">
        <f>IF(V27&lt;&gt;0,V27,IF($AT27=0,0,AR27/$AT27*$X27))</f>
      </c>
      <c r="BI27" s="18">
        <f>IF(W27&lt;&gt;0,W27,IF($AT27=0,0,AS27/$AT27*$X27))</f>
      </c>
      <c r="BJ27" s="18">
        <f>SUM(AU27:BI27)</f>
      </c>
      <c r="BK27" s="18">
        <f>H27-BJ27</f>
      </c>
    </row>
    <row r="28" outlineLevel="2">
      <c r="A28" s="5" t="str">
        <v>5.3.1</v>
      </c>
      <c r="B28" s="5" t="str">
        <v>BSPRELGENNR05</v>
      </c>
      <c r="C28" s="5" t="str">
        <v>BSPRELGENNR05</v>
      </c>
      <c r="D28" s="19">
        <v>0.4</v>
      </c>
      <c r="E28" s="5" t="str">
        <v>Delivery MAT USD</v>
      </c>
      <c r="F28" s="5" t="str">
        <v/>
      </c>
      <c r="G28" s="18">
        <f>F25*D28</f>
      </c>
      <c r="H28" s="18">
        <f>G28</f>
      </c>
      <c r="I28" s="18">
        <v>0</v>
      </c>
      <c r="J28" s="18">
        <v>0</v>
      </c>
      <c r="K28" s="18">
        <v>0</v>
      </c>
      <c r="L28" s="18">
        <v>0</v>
      </c>
      <c r="M28" s="18">
        <v>0</v>
      </c>
      <c r="N28" s="18">
        <v>0</v>
      </c>
      <c r="O28" s="18">
        <v>0</v>
      </c>
      <c r="P28" s="18">
        <v>0</v>
      </c>
      <c r="Q28" s="18">
        <v>0</v>
      </c>
      <c r="R28" s="18">
        <v>0</v>
      </c>
      <c r="S28" s="18">
        <v>0</v>
      </c>
      <c r="T28" s="18">
        <v>0</v>
      </c>
      <c r="U28" s="18">
        <v>0</v>
      </c>
      <c r="V28" s="18">
        <v>0</v>
      </c>
      <c r="W28" s="18">
        <v>0</v>
      </c>
      <c r="X28" s="18">
        <f>H28-SUM(I28:W28)</f>
      </c>
      <c r="Y28" s="20">
        <v>46231</v>
      </c>
      <c r="Z28" s="20">
        <v>46231</v>
      </c>
      <c r="AA28" s="18">
        <v>30</v>
      </c>
      <c r="AB28" s="20">
        <f>Y28+AA28</f>
      </c>
      <c r="AC28" s="20">
        <f>AA28+Z28</f>
      </c>
      <c r="AD28" s="5" t="str">
        <v/>
      </c>
      <c r="AE28" s="18">
        <f>IFERROR(_xlfn.BETA.DIST(DATE(YEAR(AE$2),MONTH(AE$2),15),$AB$2,$AC$2,FALSE,DATE(YEAR($AB28),MONTH($AB28),1),DATE(YEAR($AC28),MONTH($AC28),28)),0)</f>
      </c>
      <c r="AF28" s="18">
        <f>IFERROR(_xlfn.BETA.DIST(DATE(YEAR(AF$2),MONTH(AF$2),15),$AB$2,$AC$2,FALSE,DATE(YEAR($AB28),MONTH($AB28),1),DATE(YEAR($AC28),MONTH($AC28),28)),0)</f>
      </c>
      <c r="AG28" s="18">
        <f>IFERROR(_xlfn.BETA.DIST(DATE(YEAR(AG$2),MONTH(AG$2),15),$AB$2,$AC$2,FALSE,DATE(YEAR($AB28),MONTH($AB28),1),DATE(YEAR($AC28),MONTH($AC28),28)),0)</f>
      </c>
      <c r="AH28" s="18">
        <f>IFERROR(_xlfn.BETA.DIST(DATE(YEAR(AH$2),MONTH(AH$2),15),$AB$2,$AC$2,FALSE,DATE(YEAR($AB28),MONTH($AB28),1),DATE(YEAR($AC28),MONTH($AC28),28)),0)</f>
      </c>
      <c r="AI28" s="18">
        <f>IFERROR(_xlfn.BETA.DIST(DATE(YEAR(AI$2),MONTH(AI$2),15),$AB$2,$AC$2,FALSE,DATE(YEAR($AB28),MONTH($AB28),1),DATE(YEAR($AC28),MONTH($AC28),28)),0)</f>
      </c>
      <c r="AJ28" s="18">
        <f>IFERROR(_xlfn.BETA.DIST(DATE(YEAR(AJ$2),MONTH(AJ$2),15),$AB$2,$AC$2,FALSE,DATE(YEAR($AB28),MONTH($AB28),1),DATE(YEAR($AC28),MONTH($AC28),28)),0)</f>
      </c>
      <c r="AK28" s="18">
        <f>IFERROR(_xlfn.BETA.DIST(DATE(YEAR(AK$2),MONTH(AK$2),15),$AB$2,$AC$2,FALSE,DATE(YEAR($AB28),MONTH($AB28),1),DATE(YEAR($AC28),MONTH($AC28),28)),0)</f>
      </c>
      <c r="AL28" s="18">
        <f>IFERROR(_xlfn.BETA.DIST(DATE(YEAR(AL$2),MONTH(AL$2),15),$AB$2,$AC$2,FALSE,DATE(YEAR($AB28),MONTH($AB28),1),DATE(YEAR($AC28),MONTH($AC28),28)),0)</f>
      </c>
      <c r="AM28" s="18">
        <f>IFERROR(_xlfn.BETA.DIST(DATE(YEAR(AM$2),MONTH(AM$2),15),$AB$2,$AC$2,FALSE,DATE(YEAR($AB28),MONTH($AB28),1),DATE(YEAR($AC28),MONTH($AC28),28)),0)</f>
      </c>
      <c r="AN28" s="18">
        <f>IFERROR(_xlfn.BETA.DIST(DATE(YEAR(AN$2),MONTH(AN$2),15),$AB$2,$AC$2,FALSE,DATE(YEAR($AB28),MONTH($AB28),1),DATE(YEAR($AC28),MONTH($AC28),28)),0)</f>
      </c>
      <c r="AO28" s="18">
        <f>IFERROR(_xlfn.BETA.DIST(DATE(YEAR(AO$2),MONTH(AO$2),15),$AB$2,$AC$2,FALSE,DATE(YEAR($AB28),MONTH($AB28),1),DATE(YEAR($AC28),MONTH($AC28),28)),0)</f>
      </c>
      <c r="AP28" s="18">
        <f>IFERROR(_xlfn.BETA.DIST(DATE(YEAR(AP$2),MONTH(AP$2),15),$AB$2,$AC$2,FALSE,DATE(YEAR($AB28),MONTH($AB28),1),DATE(YEAR($AC28),MONTH($AC28),28)),0)</f>
      </c>
      <c r="AQ28" s="18">
        <f>IFERROR(_xlfn.BETA.DIST(DATE(YEAR(AQ$2),MONTH(AQ$2),15),$AB$2,$AC$2,FALSE,DATE(YEAR($AB28),MONTH($AB28),1),DATE(YEAR($AC28),MONTH($AC28),28)),0)</f>
      </c>
      <c r="AR28" s="18">
        <f>IFERROR(_xlfn.BETA.DIST(DATE(YEAR(AR$2),MONTH(AR$2),15),$AB$2,$AC$2,FALSE,DATE(YEAR($AB28),MONTH($AB28),1),DATE(YEAR($AC28),MONTH($AC28),28)),0)</f>
      </c>
      <c r="AS28" s="18">
        <f>IFERROR(_xlfn.BETA.DIST(DATE(YEAR(AS$2),MONTH(AS$2),15),$AB$2,$AC$2,FALSE,DATE(YEAR($AB28),MONTH($AB28),1),DATE(YEAR($AC28),MONTH($AC28),28)),0)</f>
      </c>
      <c r="AT28" s="18">
        <f>SUM(AE28:AS28)</f>
      </c>
      <c r="AU28" s="18">
        <f>IF(I28&lt;&gt;0,I28,IF($AT28=0,0,AE28/$AT28*$X28))</f>
      </c>
      <c r="AV28" s="18">
        <f>IF(J28&lt;&gt;0,J28,IF($AT28=0,0,AF28/$AT28*$X28))</f>
      </c>
      <c r="AW28" s="18">
        <f>IF(K28&lt;&gt;0,K28,IF($AT28=0,0,AG28/$AT28*$X28))</f>
      </c>
      <c r="AX28" s="18">
        <f>IF(L28&lt;&gt;0,L28,IF($AT28=0,0,AH28/$AT28*$X28))</f>
      </c>
      <c r="AY28" s="18">
        <f>IF(M28&lt;&gt;0,M28,IF($AT28=0,0,AI28/$AT28*$X28))</f>
      </c>
      <c r="AZ28" s="18">
        <f>IF(N28&lt;&gt;0,N28,IF($AT28=0,0,AJ28/$AT28*$X28))</f>
      </c>
      <c r="BA28" s="18">
        <f>IF(O28&lt;&gt;0,O28,IF($AT28=0,0,AK28/$AT28*$X28))</f>
      </c>
      <c r="BB28" s="18">
        <f>IF(P28&lt;&gt;0,P28,IF($AT28=0,0,AL28/$AT28*$X28))</f>
      </c>
      <c r="BC28" s="18">
        <f>IF(Q28&lt;&gt;0,Q28,IF($AT28=0,0,AM28/$AT28*$X28))</f>
      </c>
      <c r="BD28" s="18">
        <f>IF(R28&lt;&gt;0,R28,IF($AT28=0,0,AN28/$AT28*$X28))</f>
      </c>
      <c r="BE28" s="18">
        <f>IF(S28&lt;&gt;0,S28,IF($AT28=0,0,AO28/$AT28*$X28))</f>
      </c>
      <c r="BF28" s="18">
        <f>IF(T28&lt;&gt;0,T28,IF($AT28=0,0,AP28/$AT28*$X28))</f>
      </c>
      <c r="BG28" s="18">
        <f>IF(U28&lt;&gt;0,U28,IF($AT28=0,0,AQ28/$AT28*$X28))</f>
      </c>
      <c r="BH28" s="18">
        <f>IF(V28&lt;&gt;0,V28,IF($AT28=0,0,AR28/$AT28*$X28))</f>
      </c>
      <c r="BI28" s="18">
        <f>IF(W28&lt;&gt;0,W28,IF($AT28=0,0,AS28/$AT28*$X28))</f>
      </c>
      <c r="BJ28" s="18">
        <f>SUM(AU28:BI28)</f>
      </c>
      <c r="BK28" s="18">
        <f>H28-BJ28</f>
      </c>
    </row>
    <row r="29" outlineLevel="2">
      <c r="A29" s="5" t="str">
        <v>5.3.1</v>
      </c>
      <c r="B29" s="5" t="str">
        <v>BSKDGNGENGR07</v>
      </c>
      <c r="C29" s="5" t="str">
        <v>BSKDGNGENGR07</v>
      </c>
      <c r="D29" s="19">
        <v>0.1</v>
      </c>
      <c r="E29" s="5" t="str">
        <v>CCC</v>
      </c>
      <c r="F29" s="5" t="str">
        <v/>
      </c>
      <c r="G29" s="18">
        <f>F25*D29</f>
      </c>
      <c r="H29" s="18">
        <f>G29</f>
      </c>
      <c r="I29" s="18">
        <v>0</v>
      </c>
      <c r="J29" s="18">
        <v>0</v>
      </c>
      <c r="K29" s="18">
        <v>0</v>
      </c>
      <c r="L29" s="18">
        <v>0</v>
      </c>
      <c r="M29" s="18">
        <v>0</v>
      </c>
      <c r="N29" s="18">
        <v>0</v>
      </c>
      <c r="O29" s="18">
        <v>0</v>
      </c>
      <c r="P29" s="18">
        <v>0</v>
      </c>
      <c r="Q29" s="18">
        <v>0</v>
      </c>
      <c r="R29" s="18">
        <v>0</v>
      </c>
      <c r="S29" s="18">
        <v>0</v>
      </c>
      <c r="T29" s="18">
        <v>0</v>
      </c>
      <c r="U29" s="18">
        <v>0</v>
      </c>
      <c r="V29" s="18">
        <v>0</v>
      </c>
      <c r="W29" s="18">
        <v>0</v>
      </c>
      <c r="X29" s="18">
        <f>H29-SUM(I29:W29)</f>
      </c>
      <c r="Y29" s="20">
        <v>46483</v>
      </c>
      <c r="Z29" s="20">
        <v>46483</v>
      </c>
      <c r="AA29" s="18">
        <v>0</v>
      </c>
      <c r="AB29" s="20">
        <f>Y29+AA29</f>
      </c>
      <c r="AC29" s="20">
        <f>AA29+Z29</f>
      </c>
      <c r="AD29" s="5" t="str">
        <v/>
      </c>
      <c r="AE29" s="18">
        <f>IFERROR(_xlfn.BETA.DIST(DATE(YEAR(AE$2),MONTH(AE$2),15),$AB$2,$AC$2,FALSE,DATE(YEAR($AB29),MONTH($AB29),1),DATE(YEAR($AC29),MONTH($AC29),28)),0)</f>
      </c>
      <c r="AF29" s="18">
        <f>IFERROR(_xlfn.BETA.DIST(DATE(YEAR(AF$2),MONTH(AF$2),15),$AB$2,$AC$2,FALSE,DATE(YEAR($AB29),MONTH($AB29),1),DATE(YEAR($AC29),MONTH($AC29),28)),0)</f>
      </c>
      <c r="AG29" s="18">
        <f>IFERROR(_xlfn.BETA.DIST(DATE(YEAR(AG$2),MONTH(AG$2),15),$AB$2,$AC$2,FALSE,DATE(YEAR($AB29),MONTH($AB29),1),DATE(YEAR($AC29),MONTH($AC29),28)),0)</f>
      </c>
      <c r="AH29" s="18">
        <f>IFERROR(_xlfn.BETA.DIST(DATE(YEAR(AH$2),MONTH(AH$2),15),$AB$2,$AC$2,FALSE,DATE(YEAR($AB29),MONTH($AB29),1),DATE(YEAR($AC29),MONTH($AC29),28)),0)</f>
      </c>
      <c r="AI29" s="18">
        <f>IFERROR(_xlfn.BETA.DIST(DATE(YEAR(AI$2),MONTH(AI$2),15),$AB$2,$AC$2,FALSE,DATE(YEAR($AB29),MONTH($AB29),1),DATE(YEAR($AC29),MONTH($AC29),28)),0)</f>
      </c>
      <c r="AJ29" s="18">
        <f>IFERROR(_xlfn.BETA.DIST(DATE(YEAR(AJ$2),MONTH(AJ$2),15),$AB$2,$AC$2,FALSE,DATE(YEAR($AB29),MONTH($AB29),1),DATE(YEAR($AC29),MONTH($AC29),28)),0)</f>
      </c>
      <c r="AK29" s="18">
        <f>IFERROR(_xlfn.BETA.DIST(DATE(YEAR(AK$2),MONTH(AK$2),15),$AB$2,$AC$2,FALSE,DATE(YEAR($AB29),MONTH($AB29),1),DATE(YEAR($AC29),MONTH($AC29),28)),0)</f>
      </c>
      <c r="AL29" s="18">
        <f>IFERROR(_xlfn.BETA.DIST(DATE(YEAR(AL$2),MONTH(AL$2),15),$AB$2,$AC$2,FALSE,DATE(YEAR($AB29),MONTH($AB29),1),DATE(YEAR($AC29),MONTH($AC29),28)),0)</f>
      </c>
      <c r="AM29" s="18">
        <f>IFERROR(_xlfn.BETA.DIST(DATE(YEAR(AM$2),MONTH(AM$2),15),$AB$2,$AC$2,FALSE,DATE(YEAR($AB29),MONTH($AB29),1),DATE(YEAR($AC29),MONTH($AC29),28)),0)</f>
      </c>
      <c r="AN29" s="18">
        <f>IFERROR(_xlfn.BETA.DIST(DATE(YEAR(AN$2),MONTH(AN$2),15),$AB$2,$AC$2,FALSE,DATE(YEAR($AB29),MONTH($AB29),1),DATE(YEAR($AC29),MONTH($AC29),28)),0)</f>
      </c>
      <c r="AO29" s="18">
        <f>IFERROR(_xlfn.BETA.DIST(DATE(YEAR(AO$2),MONTH(AO$2),15),$AB$2,$AC$2,FALSE,DATE(YEAR($AB29),MONTH($AB29),1),DATE(YEAR($AC29),MONTH($AC29),28)),0)</f>
      </c>
      <c r="AP29" s="18">
        <f>IFERROR(_xlfn.BETA.DIST(DATE(YEAR(AP$2),MONTH(AP$2),15),$AB$2,$AC$2,FALSE,DATE(YEAR($AB29),MONTH($AB29),1),DATE(YEAR($AC29),MONTH($AC29),28)),0)</f>
      </c>
      <c r="AQ29" s="18">
        <f>IFERROR(_xlfn.BETA.DIST(DATE(YEAR(AQ$2),MONTH(AQ$2),15),$AB$2,$AC$2,FALSE,DATE(YEAR($AB29),MONTH($AB29),1),DATE(YEAR($AC29),MONTH($AC29),28)),0)</f>
      </c>
      <c r="AR29" s="18">
        <f>IFERROR(_xlfn.BETA.DIST(DATE(YEAR(AR$2),MONTH(AR$2),15),$AB$2,$AC$2,FALSE,DATE(YEAR($AB29),MONTH($AB29),1),DATE(YEAR($AC29),MONTH($AC29),28)),0)</f>
      </c>
      <c r="AS29" s="18">
        <f>IFERROR(_xlfn.BETA.DIST(DATE(YEAR(AS$2),MONTH(AS$2),15),$AB$2,$AC$2,FALSE,DATE(YEAR($AB29),MONTH($AB29),1),DATE(YEAR($AC29),MONTH($AC29),28)),0)</f>
      </c>
      <c r="AT29" s="18">
        <f>SUM(AE29:AS29)</f>
      </c>
      <c r="AU29" s="18">
        <f>IF(I29&lt;&gt;0,I29,IF($AT29=0,0,AE29/$AT29*$X29))</f>
      </c>
      <c r="AV29" s="18">
        <f>IF(J29&lt;&gt;0,J29,IF($AT29=0,0,AF29/$AT29*$X29))</f>
      </c>
      <c r="AW29" s="18">
        <f>IF(K29&lt;&gt;0,K29,IF($AT29=0,0,AG29/$AT29*$X29))</f>
      </c>
      <c r="AX29" s="18">
        <f>IF(L29&lt;&gt;0,L29,IF($AT29=0,0,AH29/$AT29*$X29))</f>
      </c>
      <c r="AY29" s="18">
        <f>IF(M29&lt;&gt;0,M29,IF($AT29=0,0,AI29/$AT29*$X29))</f>
      </c>
      <c r="AZ29" s="18">
        <f>IF(N29&lt;&gt;0,N29,IF($AT29=0,0,AJ29/$AT29*$X29))</f>
      </c>
      <c r="BA29" s="18">
        <f>IF(O29&lt;&gt;0,O29,IF($AT29=0,0,AK29/$AT29*$X29))</f>
      </c>
      <c r="BB29" s="18">
        <f>IF(P29&lt;&gt;0,P29,IF($AT29=0,0,AL29/$AT29*$X29))</f>
      </c>
      <c r="BC29" s="18">
        <f>IF(Q29&lt;&gt;0,Q29,IF($AT29=0,0,AM29/$AT29*$X29))</f>
      </c>
      <c r="BD29" s="18">
        <f>IF(R29&lt;&gt;0,R29,IF($AT29=0,0,AN29/$AT29*$X29))</f>
      </c>
      <c r="BE29" s="18">
        <f>IF(S29&lt;&gt;0,S29,IF($AT29=0,0,AO29/$AT29*$X29))</f>
      </c>
      <c r="BF29" s="18">
        <f>IF(T29&lt;&gt;0,T29,IF($AT29=0,0,AP29/$AT29*$X29))</f>
      </c>
      <c r="BG29" s="18">
        <f>IF(U29&lt;&gt;0,U29,IF($AT29=0,0,AQ29/$AT29*$X29))</f>
      </c>
      <c r="BH29" s="18">
        <f>IF(V29&lt;&gt;0,V29,IF($AT29=0,0,AR29/$AT29*$X29))</f>
      </c>
      <c r="BI29" s="18">
        <f>IF(W29&lt;&gt;0,W29,IF($AT29=0,0,AS29/$AT29*$X29))</f>
      </c>
      <c r="BJ29" s="18">
        <f>SUM(AU29:BI29)</f>
      </c>
      <c r="BK29" s="18">
        <f>H29-BJ29</f>
      </c>
    </row>
    <row r="30" outlineLevel="1">
      <c r="A30" s="15" t="str">
        <v>5.4.1</v>
      </c>
      <c r="B30" s="15" t="str">
        <v/>
      </c>
      <c r="C30" s="15" t="str">
        <v/>
      </c>
      <c r="D30" s="15" t="str">
        <v>5.4.1</v>
      </c>
      <c r="E30" s="15" t="str">
        <v xml:space="preserve">Supply Single phase AIS disconnector </v>
      </c>
      <c r="F30" s="15">
        <v>12220.92</v>
      </c>
      <c r="G30" s="15" t="str">
        <v/>
      </c>
      <c r="H30" s="15" t="str">
        <v/>
      </c>
      <c r="I30" s="15" t="str">
        <v/>
      </c>
      <c r="J30" s="15" t="str">
        <v/>
      </c>
      <c r="K30" s="15" t="str">
        <v/>
      </c>
      <c r="L30" s="15" t="str">
        <v/>
      </c>
      <c r="M30" s="15" t="str">
        <v/>
      </c>
      <c r="N30" s="15" t="str">
        <v/>
      </c>
      <c r="O30" s="15" t="str">
        <v/>
      </c>
      <c r="P30" s="15" t="str">
        <v/>
      </c>
      <c r="Q30" s="15" t="str">
        <v/>
      </c>
      <c r="R30" s="15" t="str">
        <v/>
      </c>
      <c r="S30" s="15" t="str">
        <v/>
      </c>
      <c r="T30" s="15" t="str">
        <v/>
      </c>
      <c r="U30" s="15" t="str">
        <v/>
      </c>
      <c r="V30" s="15" t="str">
        <v/>
      </c>
      <c r="W30" s="15" t="str">
        <v/>
      </c>
      <c r="X30" s="15" t="str">
        <v/>
      </c>
      <c r="Y30" s="15" t="str">
        <v/>
      </c>
      <c r="Z30" s="15" t="str">
        <v/>
      </c>
      <c r="AA30" s="15" t="str">
        <v/>
      </c>
      <c r="AB30" s="15" t="str">
        <v/>
      </c>
      <c r="AC30" s="15" t="str">
        <v/>
      </c>
      <c r="AD30" s="5" t="str">
        <v/>
      </c>
      <c r="AE30" s="18">
        <f>IFERROR(_xlfn.BETA.DIST(DATE(YEAR(AE$2),MONTH(AE$2),15),$AB$2,$AC$2,FALSE,DATE(YEAR($AB30),MONTH($AB30),1),DATE(YEAR($AC30),MONTH($AC30),28)),0)</f>
      </c>
      <c r="AF30" s="18">
        <f>IFERROR(_xlfn.BETA.DIST(DATE(YEAR(AF$2),MONTH(AF$2),15),$AB$2,$AC$2,FALSE,DATE(YEAR($AB30),MONTH($AB30),1),DATE(YEAR($AC30),MONTH($AC30),28)),0)</f>
      </c>
      <c r="AG30" s="18">
        <f>IFERROR(_xlfn.BETA.DIST(DATE(YEAR(AG$2),MONTH(AG$2),15),$AB$2,$AC$2,FALSE,DATE(YEAR($AB30),MONTH($AB30),1),DATE(YEAR($AC30),MONTH($AC30),28)),0)</f>
      </c>
      <c r="AH30" s="18">
        <f>IFERROR(_xlfn.BETA.DIST(DATE(YEAR(AH$2),MONTH(AH$2),15),$AB$2,$AC$2,FALSE,DATE(YEAR($AB30),MONTH($AB30),1),DATE(YEAR($AC30),MONTH($AC30),28)),0)</f>
      </c>
      <c r="AI30" s="18">
        <f>IFERROR(_xlfn.BETA.DIST(DATE(YEAR(AI$2),MONTH(AI$2),15),$AB$2,$AC$2,FALSE,DATE(YEAR($AB30),MONTH($AB30),1),DATE(YEAR($AC30),MONTH($AC30),28)),0)</f>
      </c>
      <c r="AJ30" s="18">
        <f>IFERROR(_xlfn.BETA.DIST(DATE(YEAR(AJ$2),MONTH(AJ$2),15),$AB$2,$AC$2,FALSE,DATE(YEAR($AB30),MONTH($AB30),1),DATE(YEAR($AC30),MONTH($AC30),28)),0)</f>
      </c>
      <c r="AK30" s="18">
        <f>IFERROR(_xlfn.BETA.DIST(DATE(YEAR(AK$2),MONTH(AK$2),15),$AB$2,$AC$2,FALSE,DATE(YEAR($AB30),MONTH($AB30),1),DATE(YEAR($AC30),MONTH($AC30),28)),0)</f>
      </c>
      <c r="AL30" s="18">
        <f>IFERROR(_xlfn.BETA.DIST(DATE(YEAR(AL$2),MONTH(AL$2),15),$AB$2,$AC$2,FALSE,DATE(YEAR($AB30),MONTH($AB30),1),DATE(YEAR($AC30),MONTH($AC30),28)),0)</f>
      </c>
      <c r="AM30" s="18">
        <f>IFERROR(_xlfn.BETA.DIST(DATE(YEAR(AM$2),MONTH(AM$2),15),$AB$2,$AC$2,FALSE,DATE(YEAR($AB30),MONTH($AB30),1),DATE(YEAR($AC30),MONTH($AC30),28)),0)</f>
      </c>
      <c r="AN30" s="18">
        <f>IFERROR(_xlfn.BETA.DIST(DATE(YEAR(AN$2),MONTH(AN$2),15),$AB$2,$AC$2,FALSE,DATE(YEAR($AB30),MONTH($AB30),1),DATE(YEAR($AC30),MONTH($AC30),28)),0)</f>
      </c>
      <c r="AO30" s="18">
        <f>IFERROR(_xlfn.BETA.DIST(DATE(YEAR(AO$2),MONTH(AO$2),15),$AB$2,$AC$2,FALSE,DATE(YEAR($AB30),MONTH($AB30),1),DATE(YEAR($AC30),MONTH($AC30),28)),0)</f>
      </c>
      <c r="AP30" s="18">
        <f>IFERROR(_xlfn.BETA.DIST(DATE(YEAR(AP$2),MONTH(AP$2),15),$AB$2,$AC$2,FALSE,DATE(YEAR($AB30),MONTH($AB30),1),DATE(YEAR($AC30),MONTH($AC30),28)),0)</f>
      </c>
      <c r="AQ30" s="18">
        <f>IFERROR(_xlfn.BETA.DIST(DATE(YEAR(AQ$2),MONTH(AQ$2),15),$AB$2,$AC$2,FALSE,DATE(YEAR($AB30),MONTH($AB30),1),DATE(YEAR($AC30),MONTH($AC30),28)),0)</f>
      </c>
      <c r="AR30" s="18">
        <f>IFERROR(_xlfn.BETA.DIST(DATE(YEAR(AR$2),MONTH(AR$2),15),$AB$2,$AC$2,FALSE,DATE(YEAR($AB30),MONTH($AB30),1),DATE(YEAR($AC30),MONTH($AC30),28)),0)</f>
      </c>
      <c r="AS30" s="18">
        <f>IFERROR(_xlfn.BETA.DIST(DATE(YEAR(AS$2),MONTH(AS$2),15),$AB$2,$AC$2,FALSE,DATE(YEAR($AB30),MONTH($AB30),1),DATE(YEAR($AC30),MONTH($AC30),28)),0)</f>
      </c>
      <c r="AT30" s="18">
        <f>SUM(AE30:AS30)</f>
      </c>
      <c r="AU30" s="18">
        <f>IF(I30&lt;&gt;0,I30,IF($AT30=0,0,AE30/$AT30*$X30))</f>
      </c>
      <c r="AV30" s="18">
        <f>IF(J30&lt;&gt;0,J30,IF($AT30=0,0,AF30/$AT30*$X30))</f>
      </c>
      <c r="AW30" s="18">
        <f>IF(K30&lt;&gt;0,K30,IF($AT30=0,0,AG30/$AT30*$X30))</f>
      </c>
      <c r="AX30" s="18">
        <f>IF(L30&lt;&gt;0,L30,IF($AT30=0,0,AH30/$AT30*$X30))</f>
      </c>
      <c r="AY30" s="18">
        <f>IF(M30&lt;&gt;0,M30,IF($AT30=0,0,AI30/$AT30*$X30))</f>
      </c>
      <c r="AZ30" s="18">
        <f>IF(N30&lt;&gt;0,N30,IF($AT30=0,0,AJ30/$AT30*$X30))</f>
      </c>
      <c r="BA30" s="18">
        <f>IF(O30&lt;&gt;0,O30,IF($AT30=0,0,AK30/$AT30*$X30))</f>
      </c>
      <c r="BB30" s="18">
        <f>IF(P30&lt;&gt;0,P30,IF($AT30=0,0,AL30/$AT30*$X30))</f>
      </c>
      <c r="BC30" s="18">
        <f>IF(Q30&lt;&gt;0,Q30,IF($AT30=0,0,AM30/$AT30*$X30))</f>
      </c>
      <c r="BD30" s="18">
        <f>IF(R30&lt;&gt;0,R30,IF($AT30=0,0,AN30/$AT30*$X30))</f>
      </c>
      <c r="BE30" s="18">
        <f>IF(S30&lt;&gt;0,S30,IF($AT30=0,0,AO30/$AT30*$X30))</f>
      </c>
      <c r="BF30" s="18">
        <f>IF(T30&lt;&gt;0,T30,IF($AT30=0,0,AP30/$AT30*$X30))</f>
      </c>
      <c r="BG30" s="18">
        <f>IF(U30&lt;&gt;0,U30,IF($AT30=0,0,AQ30/$AT30*$X30))</f>
      </c>
      <c r="BH30" s="18">
        <f>IF(V30&lt;&gt;0,V30,IF($AT30=0,0,AR30/$AT30*$X30))</f>
      </c>
      <c r="BI30" s="18">
        <f>IF(W30&lt;&gt;0,W30,IF($AT30=0,0,AS30/$AT30*$X30))</f>
      </c>
      <c r="BJ30" s="18">
        <f>SUM(AU30:BI30)</f>
      </c>
      <c r="BK30" s="15" t="str">
        <v/>
      </c>
    </row>
    <row r="31" outlineLevel="2">
      <c r="A31" s="5" t="str">
        <v>5.4.1</v>
      </c>
      <c r="B31" s="5" t="str">
        <v>BSPRELGENNR02</v>
      </c>
      <c r="C31" s="5" t="str">
        <v>BSPRELGENNR02</v>
      </c>
      <c r="D31" s="19">
        <v>0.1</v>
      </c>
      <c r="E31" s="5" t="str">
        <v>Advanced Payment PO USD</v>
      </c>
      <c r="F31" s="5" t="str">
        <v/>
      </c>
      <c r="G31" s="18">
        <f>F30*D31</f>
      </c>
      <c r="H31" s="18">
        <f>G31</f>
      </c>
      <c r="I31" s="18">
        <v>0</v>
      </c>
      <c r="J31" s="18">
        <v>0</v>
      </c>
      <c r="K31" s="18">
        <v>0</v>
      </c>
      <c r="L31" s="18">
        <v>0</v>
      </c>
      <c r="M31" s="18">
        <v>0</v>
      </c>
      <c r="N31" s="18">
        <v>0</v>
      </c>
      <c r="O31" s="18">
        <v>0</v>
      </c>
      <c r="P31" s="18">
        <v>0</v>
      </c>
      <c r="Q31" s="18">
        <v>0</v>
      </c>
      <c r="R31" s="18">
        <v>0</v>
      </c>
      <c r="S31" s="18">
        <v>0</v>
      </c>
      <c r="T31" s="18">
        <v>0</v>
      </c>
      <c r="U31" s="18">
        <v>0</v>
      </c>
      <c r="V31" s="18">
        <v>0</v>
      </c>
      <c r="W31" s="18">
        <v>0</v>
      </c>
      <c r="X31" s="18">
        <f>H31-SUM(I31:W31)</f>
      </c>
      <c r="Y31" s="20">
        <v>46132</v>
      </c>
      <c r="Z31" s="20">
        <v>46132</v>
      </c>
      <c r="AA31" s="18">
        <v>0</v>
      </c>
      <c r="AB31" s="20">
        <f>Y31+AA31</f>
      </c>
      <c r="AC31" s="20">
        <f>AA31+Z31</f>
      </c>
      <c r="AD31" s="5" t="str">
        <v/>
      </c>
      <c r="AE31" s="18">
        <f>IFERROR(_xlfn.BETA.DIST(DATE(YEAR(AE$2),MONTH(AE$2),15),$AB$2,$AC$2,FALSE,DATE(YEAR($AB31),MONTH($AB31),1),DATE(YEAR($AC31),MONTH($AC31),28)),0)</f>
      </c>
      <c r="AF31" s="18">
        <f>IFERROR(_xlfn.BETA.DIST(DATE(YEAR(AF$2),MONTH(AF$2),15),$AB$2,$AC$2,FALSE,DATE(YEAR($AB31),MONTH($AB31),1),DATE(YEAR($AC31),MONTH($AC31),28)),0)</f>
      </c>
      <c r="AG31" s="18">
        <f>IFERROR(_xlfn.BETA.DIST(DATE(YEAR(AG$2),MONTH(AG$2),15),$AB$2,$AC$2,FALSE,DATE(YEAR($AB31),MONTH($AB31),1),DATE(YEAR($AC31),MONTH($AC31),28)),0)</f>
      </c>
      <c r="AH31" s="18">
        <f>IFERROR(_xlfn.BETA.DIST(DATE(YEAR(AH$2),MONTH(AH$2),15),$AB$2,$AC$2,FALSE,DATE(YEAR($AB31),MONTH($AB31),1),DATE(YEAR($AC31),MONTH($AC31),28)),0)</f>
      </c>
      <c r="AI31" s="18">
        <f>IFERROR(_xlfn.BETA.DIST(DATE(YEAR(AI$2),MONTH(AI$2),15),$AB$2,$AC$2,FALSE,DATE(YEAR($AB31),MONTH($AB31),1),DATE(YEAR($AC31),MONTH($AC31),28)),0)</f>
      </c>
      <c r="AJ31" s="18">
        <f>IFERROR(_xlfn.BETA.DIST(DATE(YEAR(AJ$2),MONTH(AJ$2),15),$AB$2,$AC$2,FALSE,DATE(YEAR($AB31),MONTH($AB31),1),DATE(YEAR($AC31),MONTH($AC31),28)),0)</f>
      </c>
      <c r="AK31" s="18">
        <f>IFERROR(_xlfn.BETA.DIST(DATE(YEAR(AK$2),MONTH(AK$2),15),$AB$2,$AC$2,FALSE,DATE(YEAR($AB31),MONTH($AB31),1),DATE(YEAR($AC31),MONTH($AC31),28)),0)</f>
      </c>
      <c r="AL31" s="18">
        <f>IFERROR(_xlfn.BETA.DIST(DATE(YEAR(AL$2),MONTH(AL$2),15),$AB$2,$AC$2,FALSE,DATE(YEAR($AB31),MONTH($AB31),1),DATE(YEAR($AC31),MONTH($AC31),28)),0)</f>
      </c>
      <c r="AM31" s="18">
        <f>IFERROR(_xlfn.BETA.DIST(DATE(YEAR(AM$2),MONTH(AM$2),15),$AB$2,$AC$2,FALSE,DATE(YEAR($AB31),MONTH($AB31),1),DATE(YEAR($AC31),MONTH($AC31),28)),0)</f>
      </c>
      <c r="AN31" s="18">
        <f>IFERROR(_xlfn.BETA.DIST(DATE(YEAR(AN$2),MONTH(AN$2),15),$AB$2,$AC$2,FALSE,DATE(YEAR($AB31),MONTH($AB31),1),DATE(YEAR($AC31),MONTH($AC31),28)),0)</f>
      </c>
      <c r="AO31" s="18">
        <f>IFERROR(_xlfn.BETA.DIST(DATE(YEAR(AO$2),MONTH(AO$2),15),$AB$2,$AC$2,FALSE,DATE(YEAR($AB31),MONTH($AB31),1),DATE(YEAR($AC31),MONTH($AC31),28)),0)</f>
      </c>
      <c r="AP31" s="18">
        <f>IFERROR(_xlfn.BETA.DIST(DATE(YEAR(AP$2),MONTH(AP$2),15),$AB$2,$AC$2,FALSE,DATE(YEAR($AB31),MONTH($AB31),1),DATE(YEAR($AC31),MONTH($AC31),28)),0)</f>
      </c>
      <c r="AQ31" s="18">
        <f>IFERROR(_xlfn.BETA.DIST(DATE(YEAR(AQ$2),MONTH(AQ$2),15),$AB$2,$AC$2,FALSE,DATE(YEAR($AB31),MONTH($AB31),1),DATE(YEAR($AC31),MONTH($AC31),28)),0)</f>
      </c>
      <c r="AR31" s="18">
        <f>IFERROR(_xlfn.BETA.DIST(DATE(YEAR(AR$2),MONTH(AR$2),15),$AB$2,$AC$2,FALSE,DATE(YEAR($AB31),MONTH($AB31),1),DATE(YEAR($AC31),MONTH($AC31),28)),0)</f>
      </c>
      <c r="AS31" s="18">
        <f>IFERROR(_xlfn.BETA.DIST(DATE(YEAR(AS$2),MONTH(AS$2),15),$AB$2,$AC$2,FALSE,DATE(YEAR($AB31),MONTH($AB31),1),DATE(YEAR($AC31),MONTH($AC31),28)),0)</f>
      </c>
      <c r="AT31" s="18">
        <f>SUM(AE31:AS31)</f>
      </c>
      <c r="AU31" s="18">
        <f>IF(I31&lt;&gt;0,I31,IF($AT31=0,0,AE31/$AT31*$X31))</f>
      </c>
      <c r="AV31" s="18">
        <f>IF(J31&lt;&gt;0,J31,IF($AT31=0,0,AF31/$AT31*$X31))</f>
      </c>
      <c r="AW31" s="18">
        <f>IF(K31&lt;&gt;0,K31,IF($AT31=0,0,AG31/$AT31*$X31))</f>
      </c>
      <c r="AX31" s="18">
        <f>IF(L31&lt;&gt;0,L31,IF($AT31=0,0,AH31/$AT31*$X31))</f>
      </c>
      <c r="AY31" s="18">
        <f>IF(M31&lt;&gt;0,M31,IF($AT31=0,0,AI31/$AT31*$X31))</f>
      </c>
      <c r="AZ31" s="18">
        <f>IF(N31&lt;&gt;0,N31,IF($AT31=0,0,AJ31/$AT31*$X31))</f>
      </c>
      <c r="BA31" s="18">
        <f>IF(O31&lt;&gt;0,O31,IF($AT31=0,0,AK31/$AT31*$X31))</f>
      </c>
      <c r="BB31" s="18">
        <f>IF(P31&lt;&gt;0,P31,IF($AT31=0,0,AL31/$AT31*$X31))</f>
      </c>
      <c r="BC31" s="18">
        <f>IF(Q31&lt;&gt;0,Q31,IF($AT31=0,0,AM31/$AT31*$X31))</f>
      </c>
      <c r="BD31" s="18">
        <f>IF(R31&lt;&gt;0,R31,IF($AT31=0,0,AN31/$AT31*$X31))</f>
      </c>
      <c r="BE31" s="18">
        <f>IF(S31&lt;&gt;0,S31,IF($AT31=0,0,AO31/$AT31*$X31))</f>
      </c>
      <c r="BF31" s="18">
        <f>IF(T31&lt;&gt;0,T31,IF($AT31=0,0,AP31/$AT31*$X31))</f>
      </c>
      <c r="BG31" s="18">
        <f>IF(U31&lt;&gt;0,U31,IF($AT31=0,0,AQ31/$AT31*$X31))</f>
      </c>
      <c r="BH31" s="18">
        <f>IF(V31&lt;&gt;0,V31,IF($AT31=0,0,AR31/$AT31*$X31))</f>
      </c>
      <c r="BI31" s="18">
        <f>IF(W31&lt;&gt;0,W31,IF($AT31=0,0,AS31/$AT31*$X31))</f>
      </c>
      <c r="BJ31" s="18">
        <f>SUM(AU31:BI31)</f>
      </c>
      <c r="BK31" s="18">
        <f>H31-BJ31</f>
      </c>
    </row>
    <row r="32" outlineLevel="2">
      <c r="A32" s="5" t="str">
        <v>5.4.1</v>
      </c>
      <c r="B32" s="5" t="str">
        <v/>
      </c>
      <c r="C32" s="5" t="str">
        <v/>
      </c>
      <c r="D32" s="19">
        <v>0.4</v>
      </c>
      <c r="E32" s="5" t="str">
        <v>Shipping MAT USD</v>
      </c>
      <c r="F32" s="5" t="str">
        <v/>
      </c>
      <c r="G32" s="18">
        <f>F30*D32</f>
      </c>
      <c r="H32" s="18">
        <f>G32</f>
      </c>
      <c r="I32" s="18">
        <v>0</v>
      </c>
      <c r="J32" s="18">
        <v>0</v>
      </c>
      <c r="K32" s="18">
        <v>0</v>
      </c>
      <c r="L32" s="18">
        <v>0</v>
      </c>
      <c r="M32" s="18">
        <v>0</v>
      </c>
      <c r="N32" s="18">
        <v>0</v>
      </c>
      <c r="O32" s="18">
        <v>0</v>
      </c>
      <c r="P32" s="18">
        <v>0</v>
      </c>
      <c r="Q32" s="18">
        <v>0</v>
      </c>
      <c r="R32" s="18">
        <v>0</v>
      </c>
      <c r="S32" s="18">
        <v>0</v>
      </c>
      <c r="T32" s="18">
        <v>0</v>
      </c>
      <c r="U32" s="18">
        <v>0</v>
      </c>
      <c r="V32" s="18">
        <v>0</v>
      </c>
      <c r="W32" s="18">
        <v>0</v>
      </c>
      <c r="X32" s="18">
        <f>H32-SUM(I32:W32)</f>
      </c>
      <c r="Y32" s="5" t="str">
        <v/>
      </c>
      <c r="Z32" s="5" t="str">
        <v/>
      </c>
      <c r="AA32" s="18">
        <v>15</v>
      </c>
      <c r="AB32" s="20">
        <f>Y32+AA32</f>
      </c>
      <c r="AC32" s="20">
        <f>AA32+Z32</f>
      </c>
      <c r="AD32" s="5" t="str">
        <v/>
      </c>
      <c r="AE32" s="18">
        <f>IFERROR(_xlfn.BETA.DIST(DATE(YEAR(AE$2),MONTH(AE$2),15),$AB$2,$AC$2,FALSE,DATE(YEAR($AB32),MONTH($AB32),1),DATE(YEAR($AC32),MONTH($AC32),28)),0)</f>
      </c>
      <c r="AF32" s="18">
        <f>IFERROR(_xlfn.BETA.DIST(DATE(YEAR(AF$2),MONTH(AF$2),15),$AB$2,$AC$2,FALSE,DATE(YEAR($AB32),MONTH($AB32),1),DATE(YEAR($AC32),MONTH($AC32),28)),0)</f>
      </c>
      <c r="AG32" s="18">
        <f>IFERROR(_xlfn.BETA.DIST(DATE(YEAR(AG$2),MONTH(AG$2),15),$AB$2,$AC$2,FALSE,DATE(YEAR($AB32),MONTH($AB32),1),DATE(YEAR($AC32),MONTH($AC32),28)),0)</f>
      </c>
      <c r="AH32" s="18">
        <f>IFERROR(_xlfn.BETA.DIST(DATE(YEAR(AH$2),MONTH(AH$2),15),$AB$2,$AC$2,FALSE,DATE(YEAR($AB32),MONTH($AB32),1),DATE(YEAR($AC32),MONTH($AC32),28)),0)</f>
      </c>
      <c r="AI32" s="18">
        <f>IFERROR(_xlfn.BETA.DIST(DATE(YEAR(AI$2),MONTH(AI$2),15),$AB$2,$AC$2,FALSE,DATE(YEAR($AB32),MONTH($AB32),1),DATE(YEAR($AC32),MONTH($AC32),28)),0)</f>
      </c>
      <c r="AJ32" s="18">
        <f>IFERROR(_xlfn.BETA.DIST(DATE(YEAR(AJ$2),MONTH(AJ$2),15),$AB$2,$AC$2,FALSE,DATE(YEAR($AB32),MONTH($AB32),1),DATE(YEAR($AC32),MONTH($AC32),28)),0)</f>
      </c>
      <c r="AK32" s="18">
        <f>IFERROR(_xlfn.BETA.DIST(DATE(YEAR(AK$2),MONTH(AK$2),15),$AB$2,$AC$2,FALSE,DATE(YEAR($AB32),MONTH($AB32),1),DATE(YEAR($AC32),MONTH($AC32),28)),0)</f>
      </c>
      <c r="AL32" s="18">
        <f>IFERROR(_xlfn.BETA.DIST(DATE(YEAR(AL$2),MONTH(AL$2),15),$AB$2,$AC$2,FALSE,DATE(YEAR($AB32),MONTH($AB32),1),DATE(YEAR($AC32),MONTH($AC32),28)),0)</f>
      </c>
      <c r="AM32" s="18">
        <f>IFERROR(_xlfn.BETA.DIST(DATE(YEAR(AM$2),MONTH(AM$2),15),$AB$2,$AC$2,FALSE,DATE(YEAR($AB32),MONTH($AB32),1),DATE(YEAR($AC32),MONTH($AC32),28)),0)</f>
      </c>
      <c r="AN32" s="18">
        <f>IFERROR(_xlfn.BETA.DIST(DATE(YEAR(AN$2),MONTH(AN$2),15),$AB$2,$AC$2,FALSE,DATE(YEAR($AB32),MONTH($AB32),1),DATE(YEAR($AC32),MONTH($AC32),28)),0)</f>
      </c>
      <c r="AO32" s="18">
        <f>IFERROR(_xlfn.BETA.DIST(DATE(YEAR(AO$2),MONTH(AO$2),15),$AB$2,$AC$2,FALSE,DATE(YEAR($AB32),MONTH($AB32),1),DATE(YEAR($AC32),MONTH($AC32),28)),0)</f>
      </c>
      <c r="AP32" s="18">
        <f>IFERROR(_xlfn.BETA.DIST(DATE(YEAR(AP$2),MONTH(AP$2),15),$AB$2,$AC$2,FALSE,DATE(YEAR($AB32),MONTH($AB32),1),DATE(YEAR($AC32),MONTH($AC32),28)),0)</f>
      </c>
      <c r="AQ32" s="18">
        <f>IFERROR(_xlfn.BETA.DIST(DATE(YEAR(AQ$2),MONTH(AQ$2),15),$AB$2,$AC$2,FALSE,DATE(YEAR($AB32),MONTH($AB32),1),DATE(YEAR($AC32),MONTH($AC32),28)),0)</f>
      </c>
      <c r="AR32" s="18">
        <f>IFERROR(_xlfn.BETA.DIST(DATE(YEAR(AR$2),MONTH(AR$2),15),$AB$2,$AC$2,FALSE,DATE(YEAR($AB32),MONTH($AB32),1),DATE(YEAR($AC32),MONTH($AC32),28)),0)</f>
      </c>
      <c r="AS32" s="18">
        <f>IFERROR(_xlfn.BETA.DIST(DATE(YEAR(AS$2),MONTH(AS$2),15),$AB$2,$AC$2,FALSE,DATE(YEAR($AB32),MONTH($AB32),1),DATE(YEAR($AC32),MONTH($AC32),28)),0)</f>
      </c>
      <c r="AT32" s="18">
        <f>SUM(AE32:AS32)</f>
      </c>
      <c r="AU32" s="18">
        <f>IF(I32&lt;&gt;0,I32,IF($AT32=0,0,AE32/$AT32*$X32))</f>
      </c>
      <c r="AV32" s="18">
        <f>IF(J32&lt;&gt;0,J32,IF($AT32=0,0,AF32/$AT32*$X32))</f>
      </c>
      <c r="AW32" s="18">
        <f>IF(K32&lt;&gt;0,K32,IF($AT32=0,0,AG32/$AT32*$X32))</f>
      </c>
      <c r="AX32" s="18">
        <f>IF(L32&lt;&gt;0,L32,IF($AT32=0,0,AH32/$AT32*$X32))</f>
      </c>
      <c r="AY32" s="18">
        <f>IF(M32&lt;&gt;0,M32,IF($AT32=0,0,AI32/$AT32*$X32))</f>
      </c>
      <c r="AZ32" s="18">
        <f>IF(N32&lt;&gt;0,N32,IF($AT32=0,0,AJ32/$AT32*$X32))</f>
      </c>
      <c r="BA32" s="18">
        <f>IF(O32&lt;&gt;0,O32,IF($AT32=0,0,AK32/$AT32*$X32))</f>
      </c>
      <c r="BB32" s="18">
        <f>IF(P32&lt;&gt;0,P32,IF($AT32=0,0,AL32/$AT32*$X32))</f>
      </c>
      <c r="BC32" s="18">
        <f>IF(Q32&lt;&gt;0,Q32,IF($AT32=0,0,AM32/$AT32*$X32))</f>
      </c>
      <c r="BD32" s="18">
        <f>IF(R32&lt;&gt;0,R32,IF($AT32=0,0,AN32/$AT32*$X32))</f>
      </c>
      <c r="BE32" s="18">
        <f>IF(S32&lt;&gt;0,S32,IF($AT32=0,0,AO32/$AT32*$X32))</f>
      </c>
      <c r="BF32" s="18">
        <f>IF(T32&lt;&gt;0,T32,IF($AT32=0,0,AP32/$AT32*$X32))</f>
      </c>
      <c r="BG32" s="18">
        <f>IF(U32&lt;&gt;0,U32,IF($AT32=0,0,AQ32/$AT32*$X32))</f>
      </c>
      <c r="BH32" s="18">
        <f>IF(V32&lt;&gt;0,V32,IF($AT32=0,0,AR32/$AT32*$X32))</f>
      </c>
      <c r="BI32" s="18">
        <f>IF(W32&lt;&gt;0,W32,IF($AT32=0,0,AS32/$AT32*$X32))</f>
      </c>
      <c r="BJ32" s="18">
        <f>SUM(AU32:BI32)</f>
      </c>
      <c r="BK32" s="18">
        <f>H32-BJ32</f>
      </c>
    </row>
    <row r="33" outlineLevel="2">
      <c r="A33" s="5" t="str">
        <v>5.4.1</v>
      </c>
      <c r="B33" s="5" t="str">
        <v>BSPRELGENNR05</v>
      </c>
      <c r="C33" s="5" t="str">
        <v>BSPRELGENNR05</v>
      </c>
      <c r="D33" s="19">
        <v>0.4</v>
      </c>
      <c r="E33" s="5" t="str">
        <v>Delivery MAT USD</v>
      </c>
      <c r="F33" s="5" t="str">
        <v/>
      </c>
      <c r="G33" s="18">
        <f>F30*D33</f>
      </c>
      <c r="H33" s="18">
        <f>G33</f>
      </c>
      <c r="I33" s="18">
        <v>0</v>
      </c>
      <c r="J33" s="18">
        <v>0</v>
      </c>
      <c r="K33" s="18">
        <v>0</v>
      </c>
      <c r="L33" s="18">
        <v>0</v>
      </c>
      <c r="M33" s="18">
        <v>0</v>
      </c>
      <c r="N33" s="18">
        <v>0</v>
      </c>
      <c r="O33" s="18">
        <v>0</v>
      </c>
      <c r="P33" s="18">
        <v>0</v>
      </c>
      <c r="Q33" s="18">
        <v>0</v>
      </c>
      <c r="R33" s="18">
        <v>0</v>
      </c>
      <c r="S33" s="18">
        <v>0</v>
      </c>
      <c r="T33" s="18">
        <v>0</v>
      </c>
      <c r="U33" s="18">
        <v>0</v>
      </c>
      <c r="V33" s="18">
        <v>0</v>
      </c>
      <c r="W33" s="18">
        <v>0</v>
      </c>
      <c r="X33" s="18">
        <f>H33-SUM(I33:W33)</f>
      </c>
      <c r="Y33" s="20">
        <v>46231</v>
      </c>
      <c r="Z33" s="20">
        <v>46231</v>
      </c>
      <c r="AA33" s="18">
        <v>30</v>
      </c>
      <c r="AB33" s="20">
        <f>Y33+AA33</f>
      </c>
      <c r="AC33" s="20">
        <f>AA33+Z33</f>
      </c>
      <c r="AD33" s="5" t="str">
        <v/>
      </c>
      <c r="AE33" s="18">
        <f>IFERROR(_xlfn.BETA.DIST(DATE(YEAR(AE$2),MONTH(AE$2),15),$AB$2,$AC$2,FALSE,DATE(YEAR($AB33),MONTH($AB33),1),DATE(YEAR($AC33),MONTH($AC33),28)),0)</f>
      </c>
      <c r="AF33" s="18">
        <f>IFERROR(_xlfn.BETA.DIST(DATE(YEAR(AF$2),MONTH(AF$2),15),$AB$2,$AC$2,FALSE,DATE(YEAR($AB33),MONTH($AB33),1),DATE(YEAR($AC33),MONTH($AC33),28)),0)</f>
      </c>
      <c r="AG33" s="18">
        <f>IFERROR(_xlfn.BETA.DIST(DATE(YEAR(AG$2),MONTH(AG$2),15),$AB$2,$AC$2,FALSE,DATE(YEAR($AB33),MONTH($AB33),1),DATE(YEAR($AC33),MONTH($AC33),28)),0)</f>
      </c>
      <c r="AH33" s="18">
        <f>IFERROR(_xlfn.BETA.DIST(DATE(YEAR(AH$2),MONTH(AH$2),15),$AB$2,$AC$2,FALSE,DATE(YEAR($AB33),MONTH($AB33),1),DATE(YEAR($AC33),MONTH($AC33),28)),0)</f>
      </c>
      <c r="AI33" s="18">
        <f>IFERROR(_xlfn.BETA.DIST(DATE(YEAR(AI$2),MONTH(AI$2),15),$AB$2,$AC$2,FALSE,DATE(YEAR($AB33),MONTH($AB33),1),DATE(YEAR($AC33),MONTH($AC33),28)),0)</f>
      </c>
      <c r="AJ33" s="18">
        <f>IFERROR(_xlfn.BETA.DIST(DATE(YEAR(AJ$2),MONTH(AJ$2),15),$AB$2,$AC$2,FALSE,DATE(YEAR($AB33),MONTH($AB33),1),DATE(YEAR($AC33),MONTH($AC33),28)),0)</f>
      </c>
      <c r="AK33" s="18">
        <f>IFERROR(_xlfn.BETA.DIST(DATE(YEAR(AK$2),MONTH(AK$2),15),$AB$2,$AC$2,FALSE,DATE(YEAR($AB33),MONTH($AB33),1),DATE(YEAR($AC33),MONTH($AC33),28)),0)</f>
      </c>
      <c r="AL33" s="18">
        <f>IFERROR(_xlfn.BETA.DIST(DATE(YEAR(AL$2),MONTH(AL$2),15),$AB$2,$AC$2,FALSE,DATE(YEAR($AB33),MONTH($AB33),1),DATE(YEAR($AC33),MONTH($AC33),28)),0)</f>
      </c>
      <c r="AM33" s="18">
        <f>IFERROR(_xlfn.BETA.DIST(DATE(YEAR(AM$2),MONTH(AM$2),15),$AB$2,$AC$2,FALSE,DATE(YEAR($AB33),MONTH($AB33),1),DATE(YEAR($AC33),MONTH($AC33),28)),0)</f>
      </c>
      <c r="AN33" s="18">
        <f>IFERROR(_xlfn.BETA.DIST(DATE(YEAR(AN$2),MONTH(AN$2),15),$AB$2,$AC$2,FALSE,DATE(YEAR($AB33),MONTH($AB33),1),DATE(YEAR($AC33),MONTH($AC33),28)),0)</f>
      </c>
      <c r="AO33" s="18">
        <f>IFERROR(_xlfn.BETA.DIST(DATE(YEAR(AO$2),MONTH(AO$2),15),$AB$2,$AC$2,FALSE,DATE(YEAR($AB33),MONTH($AB33),1),DATE(YEAR($AC33),MONTH($AC33),28)),0)</f>
      </c>
      <c r="AP33" s="18">
        <f>IFERROR(_xlfn.BETA.DIST(DATE(YEAR(AP$2),MONTH(AP$2),15),$AB$2,$AC$2,FALSE,DATE(YEAR($AB33),MONTH($AB33),1),DATE(YEAR($AC33),MONTH($AC33),28)),0)</f>
      </c>
      <c r="AQ33" s="18">
        <f>IFERROR(_xlfn.BETA.DIST(DATE(YEAR(AQ$2),MONTH(AQ$2),15),$AB$2,$AC$2,FALSE,DATE(YEAR($AB33),MONTH($AB33),1),DATE(YEAR($AC33),MONTH($AC33),28)),0)</f>
      </c>
      <c r="AR33" s="18">
        <f>IFERROR(_xlfn.BETA.DIST(DATE(YEAR(AR$2),MONTH(AR$2),15),$AB$2,$AC$2,FALSE,DATE(YEAR($AB33),MONTH($AB33),1),DATE(YEAR($AC33),MONTH($AC33),28)),0)</f>
      </c>
      <c r="AS33" s="18">
        <f>IFERROR(_xlfn.BETA.DIST(DATE(YEAR(AS$2),MONTH(AS$2),15),$AB$2,$AC$2,FALSE,DATE(YEAR($AB33),MONTH($AB33),1),DATE(YEAR($AC33),MONTH($AC33),28)),0)</f>
      </c>
      <c r="AT33" s="18">
        <f>SUM(AE33:AS33)</f>
      </c>
      <c r="AU33" s="18">
        <f>IF(I33&lt;&gt;0,I33,IF($AT33=0,0,AE33/$AT33*$X33))</f>
      </c>
      <c r="AV33" s="18">
        <f>IF(J33&lt;&gt;0,J33,IF($AT33=0,0,AF33/$AT33*$X33))</f>
      </c>
      <c r="AW33" s="18">
        <f>IF(K33&lt;&gt;0,K33,IF($AT33=0,0,AG33/$AT33*$X33))</f>
      </c>
      <c r="AX33" s="18">
        <f>IF(L33&lt;&gt;0,L33,IF($AT33=0,0,AH33/$AT33*$X33))</f>
      </c>
      <c r="AY33" s="18">
        <f>IF(M33&lt;&gt;0,M33,IF($AT33=0,0,AI33/$AT33*$X33))</f>
      </c>
      <c r="AZ33" s="18">
        <f>IF(N33&lt;&gt;0,N33,IF($AT33=0,0,AJ33/$AT33*$X33))</f>
      </c>
      <c r="BA33" s="18">
        <f>IF(O33&lt;&gt;0,O33,IF($AT33=0,0,AK33/$AT33*$X33))</f>
      </c>
      <c r="BB33" s="18">
        <f>IF(P33&lt;&gt;0,P33,IF($AT33=0,0,AL33/$AT33*$X33))</f>
      </c>
      <c r="BC33" s="18">
        <f>IF(Q33&lt;&gt;0,Q33,IF($AT33=0,0,AM33/$AT33*$X33))</f>
      </c>
      <c r="BD33" s="18">
        <f>IF(R33&lt;&gt;0,R33,IF($AT33=0,0,AN33/$AT33*$X33))</f>
      </c>
      <c r="BE33" s="18">
        <f>IF(S33&lt;&gt;0,S33,IF($AT33=0,0,AO33/$AT33*$X33))</f>
      </c>
      <c r="BF33" s="18">
        <f>IF(T33&lt;&gt;0,T33,IF($AT33=0,0,AP33/$AT33*$X33))</f>
      </c>
      <c r="BG33" s="18">
        <f>IF(U33&lt;&gt;0,U33,IF($AT33=0,0,AQ33/$AT33*$X33))</f>
      </c>
      <c r="BH33" s="18">
        <f>IF(V33&lt;&gt;0,V33,IF($AT33=0,0,AR33/$AT33*$X33))</f>
      </c>
      <c r="BI33" s="18">
        <f>IF(W33&lt;&gt;0,W33,IF($AT33=0,0,AS33/$AT33*$X33))</f>
      </c>
      <c r="BJ33" s="18">
        <f>SUM(AU33:BI33)</f>
      </c>
      <c r="BK33" s="18">
        <f>H33-BJ33</f>
      </c>
    </row>
    <row r="34" outlineLevel="2">
      <c r="A34" s="5" t="str">
        <v>5.4.1</v>
      </c>
      <c r="B34" s="5" t="str">
        <v>BSKDGNGENGR07</v>
      </c>
      <c r="C34" s="5" t="str">
        <v>BSKDGNGENGR07</v>
      </c>
      <c r="D34" s="19">
        <v>0.1</v>
      </c>
      <c r="E34" s="5" t="str">
        <v>CCC</v>
      </c>
      <c r="F34" s="5" t="str">
        <v/>
      </c>
      <c r="G34" s="18">
        <f>F30*D34</f>
      </c>
      <c r="H34" s="18">
        <f>G34</f>
      </c>
      <c r="I34" s="18">
        <v>0</v>
      </c>
      <c r="J34" s="18">
        <v>0</v>
      </c>
      <c r="K34" s="18">
        <v>0</v>
      </c>
      <c r="L34" s="18">
        <v>0</v>
      </c>
      <c r="M34" s="18">
        <v>0</v>
      </c>
      <c r="N34" s="18">
        <v>0</v>
      </c>
      <c r="O34" s="18">
        <v>0</v>
      </c>
      <c r="P34" s="18">
        <v>0</v>
      </c>
      <c r="Q34" s="18">
        <v>0</v>
      </c>
      <c r="R34" s="18">
        <v>0</v>
      </c>
      <c r="S34" s="18">
        <v>0</v>
      </c>
      <c r="T34" s="18">
        <v>0</v>
      </c>
      <c r="U34" s="18">
        <v>0</v>
      </c>
      <c r="V34" s="18">
        <v>0</v>
      </c>
      <c r="W34" s="18">
        <v>0</v>
      </c>
      <c r="X34" s="18">
        <f>H34-SUM(I34:W34)</f>
      </c>
      <c r="Y34" s="20">
        <v>46483</v>
      </c>
      <c r="Z34" s="20">
        <v>46483</v>
      </c>
      <c r="AA34" s="18">
        <v>0</v>
      </c>
      <c r="AB34" s="20">
        <f>Y34+AA34</f>
      </c>
      <c r="AC34" s="20">
        <f>AA34+Z34</f>
      </c>
      <c r="AD34" s="5" t="str">
        <v/>
      </c>
      <c r="AE34" s="18">
        <f>IFERROR(_xlfn.BETA.DIST(DATE(YEAR(AE$2),MONTH(AE$2),15),$AB$2,$AC$2,FALSE,DATE(YEAR($AB34),MONTH($AB34),1),DATE(YEAR($AC34),MONTH($AC34),28)),0)</f>
      </c>
      <c r="AF34" s="18">
        <f>IFERROR(_xlfn.BETA.DIST(DATE(YEAR(AF$2),MONTH(AF$2),15),$AB$2,$AC$2,FALSE,DATE(YEAR($AB34),MONTH($AB34),1),DATE(YEAR($AC34),MONTH($AC34),28)),0)</f>
      </c>
      <c r="AG34" s="18">
        <f>IFERROR(_xlfn.BETA.DIST(DATE(YEAR(AG$2),MONTH(AG$2),15),$AB$2,$AC$2,FALSE,DATE(YEAR($AB34),MONTH($AB34),1),DATE(YEAR($AC34),MONTH($AC34),28)),0)</f>
      </c>
      <c r="AH34" s="18">
        <f>IFERROR(_xlfn.BETA.DIST(DATE(YEAR(AH$2),MONTH(AH$2),15),$AB$2,$AC$2,FALSE,DATE(YEAR($AB34),MONTH($AB34),1),DATE(YEAR($AC34),MONTH($AC34),28)),0)</f>
      </c>
      <c r="AI34" s="18">
        <f>IFERROR(_xlfn.BETA.DIST(DATE(YEAR(AI$2),MONTH(AI$2),15),$AB$2,$AC$2,FALSE,DATE(YEAR($AB34),MONTH($AB34),1),DATE(YEAR($AC34),MONTH($AC34),28)),0)</f>
      </c>
      <c r="AJ34" s="18">
        <f>IFERROR(_xlfn.BETA.DIST(DATE(YEAR(AJ$2),MONTH(AJ$2),15),$AB$2,$AC$2,FALSE,DATE(YEAR($AB34),MONTH($AB34),1),DATE(YEAR($AC34),MONTH($AC34),28)),0)</f>
      </c>
      <c r="AK34" s="18">
        <f>IFERROR(_xlfn.BETA.DIST(DATE(YEAR(AK$2),MONTH(AK$2),15),$AB$2,$AC$2,FALSE,DATE(YEAR($AB34),MONTH($AB34),1),DATE(YEAR($AC34),MONTH($AC34),28)),0)</f>
      </c>
      <c r="AL34" s="18">
        <f>IFERROR(_xlfn.BETA.DIST(DATE(YEAR(AL$2),MONTH(AL$2),15),$AB$2,$AC$2,FALSE,DATE(YEAR($AB34),MONTH($AB34),1),DATE(YEAR($AC34),MONTH($AC34),28)),0)</f>
      </c>
      <c r="AM34" s="18">
        <f>IFERROR(_xlfn.BETA.DIST(DATE(YEAR(AM$2),MONTH(AM$2),15),$AB$2,$AC$2,FALSE,DATE(YEAR($AB34),MONTH($AB34),1),DATE(YEAR($AC34),MONTH($AC34),28)),0)</f>
      </c>
      <c r="AN34" s="18">
        <f>IFERROR(_xlfn.BETA.DIST(DATE(YEAR(AN$2),MONTH(AN$2),15),$AB$2,$AC$2,FALSE,DATE(YEAR($AB34),MONTH($AB34),1),DATE(YEAR($AC34),MONTH($AC34),28)),0)</f>
      </c>
      <c r="AO34" s="18">
        <f>IFERROR(_xlfn.BETA.DIST(DATE(YEAR(AO$2),MONTH(AO$2),15),$AB$2,$AC$2,FALSE,DATE(YEAR($AB34),MONTH($AB34),1),DATE(YEAR($AC34),MONTH($AC34),28)),0)</f>
      </c>
      <c r="AP34" s="18">
        <f>IFERROR(_xlfn.BETA.DIST(DATE(YEAR(AP$2),MONTH(AP$2),15),$AB$2,$AC$2,FALSE,DATE(YEAR($AB34),MONTH($AB34),1),DATE(YEAR($AC34),MONTH($AC34),28)),0)</f>
      </c>
      <c r="AQ34" s="18">
        <f>IFERROR(_xlfn.BETA.DIST(DATE(YEAR(AQ$2),MONTH(AQ$2),15),$AB$2,$AC$2,FALSE,DATE(YEAR($AB34),MONTH($AB34),1),DATE(YEAR($AC34),MONTH($AC34),28)),0)</f>
      </c>
      <c r="AR34" s="18">
        <f>IFERROR(_xlfn.BETA.DIST(DATE(YEAR(AR$2),MONTH(AR$2),15),$AB$2,$AC$2,FALSE,DATE(YEAR($AB34),MONTH($AB34),1),DATE(YEAR($AC34),MONTH($AC34),28)),0)</f>
      </c>
      <c r="AS34" s="18">
        <f>IFERROR(_xlfn.BETA.DIST(DATE(YEAR(AS$2),MONTH(AS$2),15),$AB$2,$AC$2,FALSE,DATE(YEAR($AB34),MONTH($AB34),1),DATE(YEAR($AC34),MONTH($AC34),28)),0)</f>
      </c>
      <c r="AT34" s="18">
        <f>SUM(AE34:AS34)</f>
      </c>
      <c r="AU34" s="18">
        <f>IF(I34&lt;&gt;0,I34,IF($AT34=0,0,AE34/$AT34*$X34))</f>
      </c>
      <c r="AV34" s="18">
        <f>IF(J34&lt;&gt;0,J34,IF($AT34=0,0,AF34/$AT34*$X34))</f>
      </c>
      <c r="AW34" s="18">
        <f>IF(K34&lt;&gt;0,K34,IF($AT34=0,0,AG34/$AT34*$X34))</f>
      </c>
      <c r="AX34" s="18">
        <f>IF(L34&lt;&gt;0,L34,IF($AT34=0,0,AH34/$AT34*$X34))</f>
      </c>
      <c r="AY34" s="18">
        <f>IF(M34&lt;&gt;0,M34,IF($AT34=0,0,AI34/$AT34*$X34))</f>
      </c>
      <c r="AZ34" s="18">
        <f>IF(N34&lt;&gt;0,N34,IF($AT34=0,0,AJ34/$AT34*$X34))</f>
      </c>
      <c r="BA34" s="18">
        <f>IF(O34&lt;&gt;0,O34,IF($AT34=0,0,AK34/$AT34*$X34))</f>
      </c>
      <c r="BB34" s="18">
        <f>IF(P34&lt;&gt;0,P34,IF($AT34=0,0,AL34/$AT34*$X34))</f>
      </c>
      <c r="BC34" s="18">
        <f>IF(Q34&lt;&gt;0,Q34,IF($AT34=0,0,AM34/$AT34*$X34))</f>
      </c>
      <c r="BD34" s="18">
        <f>IF(R34&lt;&gt;0,R34,IF($AT34=0,0,AN34/$AT34*$X34))</f>
      </c>
      <c r="BE34" s="18">
        <f>IF(S34&lt;&gt;0,S34,IF($AT34=0,0,AO34/$AT34*$X34))</f>
      </c>
      <c r="BF34" s="18">
        <f>IF(T34&lt;&gt;0,T34,IF($AT34=0,0,AP34/$AT34*$X34))</f>
      </c>
      <c r="BG34" s="18">
        <f>IF(U34&lt;&gt;0,U34,IF($AT34=0,0,AQ34/$AT34*$X34))</f>
      </c>
      <c r="BH34" s="18">
        <f>IF(V34&lt;&gt;0,V34,IF($AT34=0,0,AR34/$AT34*$X34))</f>
      </c>
      <c r="BI34" s="18">
        <f>IF(W34&lt;&gt;0,W34,IF($AT34=0,0,AS34/$AT34*$X34))</f>
      </c>
      <c r="BJ34" s="18">
        <f>SUM(AU34:BI34)</f>
      </c>
      <c r="BK34" s="18">
        <f>H34-BJ34</f>
      </c>
    </row>
    <row r="35" outlineLevel="1">
      <c r="A35" s="15" t="str">
        <v>5.6.1</v>
      </c>
      <c r="B35" s="15" t="str">
        <v/>
      </c>
      <c r="C35" s="15" t="str">
        <v/>
      </c>
      <c r="D35" s="15" t="str">
        <v>5.6.1</v>
      </c>
      <c r="E35" s="15" t="str">
        <v>Supply Single phase current transform</v>
      </c>
      <c r="F35" s="15">
        <v>14135.04</v>
      </c>
      <c r="G35" s="15" t="str">
        <v/>
      </c>
      <c r="H35" s="15" t="str">
        <v/>
      </c>
      <c r="I35" s="15" t="str">
        <v/>
      </c>
      <c r="J35" s="15" t="str">
        <v/>
      </c>
      <c r="K35" s="15" t="str">
        <v/>
      </c>
      <c r="L35" s="15" t="str">
        <v/>
      </c>
      <c r="M35" s="15" t="str">
        <v/>
      </c>
      <c r="N35" s="15" t="str">
        <v/>
      </c>
      <c r="O35" s="15" t="str">
        <v/>
      </c>
      <c r="P35" s="15" t="str">
        <v/>
      </c>
      <c r="Q35" s="15" t="str">
        <v/>
      </c>
      <c r="R35" s="15" t="str">
        <v/>
      </c>
      <c r="S35" s="15" t="str">
        <v/>
      </c>
      <c r="T35" s="15" t="str">
        <v/>
      </c>
      <c r="U35" s="15" t="str">
        <v/>
      </c>
      <c r="V35" s="15" t="str">
        <v/>
      </c>
      <c r="W35" s="15" t="str">
        <v/>
      </c>
      <c r="X35" s="15" t="str">
        <v/>
      </c>
      <c r="Y35" s="15" t="str">
        <v/>
      </c>
      <c r="Z35" s="15" t="str">
        <v/>
      </c>
      <c r="AA35" s="15" t="str">
        <v/>
      </c>
      <c r="AB35" s="15" t="str">
        <v/>
      </c>
      <c r="AC35" s="15" t="str">
        <v/>
      </c>
      <c r="AD35" s="5" t="str">
        <v/>
      </c>
      <c r="AE35" s="18">
        <f>IFERROR(_xlfn.BETA.DIST(DATE(YEAR(AE$2),MONTH(AE$2),15),$AB$2,$AC$2,FALSE,DATE(YEAR($AB35),MONTH($AB35),1),DATE(YEAR($AC35),MONTH($AC35),28)),0)</f>
      </c>
      <c r="AF35" s="18">
        <f>IFERROR(_xlfn.BETA.DIST(DATE(YEAR(AF$2),MONTH(AF$2),15),$AB$2,$AC$2,FALSE,DATE(YEAR($AB35),MONTH($AB35),1),DATE(YEAR($AC35),MONTH($AC35),28)),0)</f>
      </c>
      <c r="AG35" s="18">
        <f>IFERROR(_xlfn.BETA.DIST(DATE(YEAR(AG$2),MONTH(AG$2),15),$AB$2,$AC$2,FALSE,DATE(YEAR($AB35),MONTH($AB35),1),DATE(YEAR($AC35),MONTH($AC35),28)),0)</f>
      </c>
      <c r="AH35" s="18">
        <f>IFERROR(_xlfn.BETA.DIST(DATE(YEAR(AH$2),MONTH(AH$2),15),$AB$2,$AC$2,FALSE,DATE(YEAR($AB35),MONTH($AB35),1),DATE(YEAR($AC35),MONTH($AC35),28)),0)</f>
      </c>
      <c r="AI35" s="18">
        <f>IFERROR(_xlfn.BETA.DIST(DATE(YEAR(AI$2),MONTH(AI$2),15),$AB$2,$AC$2,FALSE,DATE(YEAR($AB35),MONTH($AB35),1),DATE(YEAR($AC35),MONTH($AC35),28)),0)</f>
      </c>
      <c r="AJ35" s="18">
        <f>IFERROR(_xlfn.BETA.DIST(DATE(YEAR(AJ$2),MONTH(AJ$2),15),$AB$2,$AC$2,FALSE,DATE(YEAR($AB35),MONTH($AB35),1),DATE(YEAR($AC35),MONTH($AC35),28)),0)</f>
      </c>
      <c r="AK35" s="18">
        <f>IFERROR(_xlfn.BETA.DIST(DATE(YEAR(AK$2),MONTH(AK$2),15),$AB$2,$AC$2,FALSE,DATE(YEAR($AB35),MONTH($AB35),1),DATE(YEAR($AC35),MONTH($AC35),28)),0)</f>
      </c>
      <c r="AL35" s="18">
        <f>IFERROR(_xlfn.BETA.DIST(DATE(YEAR(AL$2),MONTH(AL$2),15),$AB$2,$AC$2,FALSE,DATE(YEAR($AB35),MONTH($AB35),1),DATE(YEAR($AC35),MONTH($AC35),28)),0)</f>
      </c>
      <c r="AM35" s="18">
        <f>IFERROR(_xlfn.BETA.DIST(DATE(YEAR(AM$2),MONTH(AM$2),15),$AB$2,$AC$2,FALSE,DATE(YEAR($AB35),MONTH($AB35),1),DATE(YEAR($AC35),MONTH($AC35),28)),0)</f>
      </c>
      <c r="AN35" s="18">
        <f>IFERROR(_xlfn.BETA.DIST(DATE(YEAR(AN$2),MONTH(AN$2),15),$AB$2,$AC$2,FALSE,DATE(YEAR($AB35),MONTH($AB35),1),DATE(YEAR($AC35),MONTH($AC35),28)),0)</f>
      </c>
      <c r="AO35" s="18">
        <f>IFERROR(_xlfn.BETA.DIST(DATE(YEAR(AO$2),MONTH(AO$2),15),$AB$2,$AC$2,FALSE,DATE(YEAR($AB35),MONTH($AB35),1),DATE(YEAR($AC35),MONTH($AC35),28)),0)</f>
      </c>
      <c r="AP35" s="18">
        <f>IFERROR(_xlfn.BETA.DIST(DATE(YEAR(AP$2),MONTH(AP$2),15),$AB$2,$AC$2,FALSE,DATE(YEAR($AB35),MONTH($AB35),1),DATE(YEAR($AC35),MONTH($AC35),28)),0)</f>
      </c>
      <c r="AQ35" s="18">
        <f>IFERROR(_xlfn.BETA.DIST(DATE(YEAR(AQ$2),MONTH(AQ$2),15),$AB$2,$AC$2,FALSE,DATE(YEAR($AB35),MONTH($AB35),1),DATE(YEAR($AC35),MONTH($AC35),28)),0)</f>
      </c>
      <c r="AR35" s="18">
        <f>IFERROR(_xlfn.BETA.DIST(DATE(YEAR(AR$2),MONTH(AR$2),15),$AB$2,$AC$2,FALSE,DATE(YEAR($AB35),MONTH($AB35),1),DATE(YEAR($AC35),MONTH($AC35),28)),0)</f>
      </c>
      <c r="AS35" s="18">
        <f>IFERROR(_xlfn.BETA.DIST(DATE(YEAR(AS$2),MONTH(AS$2),15),$AB$2,$AC$2,FALSE,DATE(YEAR($AB35),MONTH($AB35),1),DATE(YEAR($AC35),MONTH($AC35),28)),0)</f>
      </c>
      <c r="AT35" s="18">
        <f>SUM(AE35:AS35)</f>
      </c>
      <c r="AU35" s="18">
        <f>IF(I35&lt;&gt;0,I35,IF($AT35=0,0,AE35/$AT35*$X35))</f>
      </c>
      <c r="AV35" s="18">
        <f>IF(J35&lt;&gt;0,J35,IF($AT35=0,0,AF35/$AT35*$X35))</f>
      </c>
      <c r="AW35" s="18">
        <f>IF(K35&lt;&gt;0,K35,IF($AT35=0,0,AG35/$AT35*$X35))</f>
      </c>
      <c r="AX35" s="18">
        <f>IF(L35&lt;&gt;0,L35,IF($AT35=0,0,AH35/$AT35*$X35))</f>
      </c>
      <c r="AY35" s="18">
        <f>IF(M35&lt;&gt;0,M35,IF($AT35=0,0,AI35/$AT35*$X35))</f>
      </c>
      <c r="AZ35" s="18">
        <f>IF(N35&lt;&gt;0,N35,IF($AT35=0,0,AJ35/$AT35*$X35))</f>
      </c>
      <c r="BA35" s="18">
        <f>IF(O35&lt;&gt;0,O35,IF($AT35=0,0,AK35/$AT35*$X35))</f>
      </c>
      <c r="BB35" s="18">
        <f>IF(P35&lt;&gt;0,P35,IF($AT35=0,0,AL35/$AT35*$X35))</f>
      </c>
      <c r="BC35" s="18">
        <f>IF(Q35&lt;&gt;0,Q35,IF($AT35=0,0,AM35/$AT35*$X35))</f>
      </c>
      <c r="BD35" s="18">
        <f>IF(R35&lt;&gt;0,R35,IF($AT35=0,0,AN35/$AT35*$X35))</f>
      </c>
      <c r="BE35" s="18">
        <f>IF(S35&lt;&gt;0,S35,IF($AT35=0,0,AO35/$AT35*$X35))</f>
      </c>
      <c r="BF35" s="18">
        <f>IF(T35&lt;&gt;0,T35,IF($AT35=0,0,AP35/$AT35*$X35))</f>
      </c>
      <c r="BG35" s="18">
        <f>IF(U35&lt;&gt;0,U35,IF($AT35=0,0,AQ35/$AT35*$X35))</f>
      </c>
      <c r="BH35" s="18">
        <f>IF(V35&lt;&gt;0,V35,IF($AT35=0,0,AR35/$AT35*$X35))</f>
      </c>
      <c r="BI35" s="18">
        <f>IF(W35&lt;&gt;0,W35,IF($AT35=0,0,AS35/$AT35*$X35))</f>
      </c>
      <c r="BJ35" s="18">
        <f>SUM(AU35:BI35)</f>
      </c>
      <c r="BK35" s="15" t="str">
        <v/>
      </c>
    </row>
    <row r="36" outlineLevel="2">
      <c r="A36" s="5" t="str">
        <v>5.6.1</v>
      </c>
      <c r="B36" s="5" t="str">
        <v/>
      </c>
      <c r="C36" s="5" t="str">
        <v/>
      </c>
      <c r="D36" s="19">
        <v>0.1</v>
      </c>
      <c r="E36" s="5" t="str">
        <v>Advanced Payment PO USD</v>
      </c>
      <c r="F36" s="5" t="str">
        <v/>
      </c>
      <c r="G36" s="18">
        <f>F35*D36</f>
      </c>
      <c r="H36" s="18">
        <f>G36</f>
      </c>
      <c r="I36" s="18">
        <v>0</v>
      </c>
      <c r="J36" s="18">
        <v>0</v>
      </c>
      <c r="K36" s="18">
        <v>0</v>
      </c>
      <c r="L36" s="18">
        <v>0</v>
      </c>
      <c r="M36" s="18">
        <v>0</v>
      </c>
      <c r="N36" s="18">
        <v>0</v>
      </c>
      <c r="O36" s="18">
        <v>0</v>
      </c>
      <c r="P36" s="18">
        <v>0</v>
      </c>
      <c r="Q36" s="18">
        <v>0</v>
      </c>
      <c r="R36" s="18">
        <v>0</v>
      </c>
      <c r="S36" s="18">
        <v>0</v>
      </c>
      <c r="T36" s="18">
        <v>0</v>
      </c>
      <c r="U36" s="18">
        <v>0</v>
      </c>
      <c r="V36" s="18">
        <v>0</v>
      </c>
      <c r="W36" s="18">
        <v>0</v>
      </c>
      <c r="X36" s="18">
        <f>H36-SUM(I36:W36)</f>
      </c>
      <c r="Y36" s="5" t="str">
        <v/>
      </c>
      <c r="Z36" s="5" t="str">
        <v/>
      </c>
      <c r="AA36" s="18">
        <v>0</v>
      </c>
      <c r="AB36" s="20">
        <f>Y36+AA36</f>
      </c>
      <c r="AC36" s="20">
        <f>AA36+Z36</f>
      </c>
      <c r="AD36" s="5" t="str">
        <v/>
      </c>
      <c r="AE36" s="18">
        <f>IFERROR(_xlfn.BETA.DIST(DATE(YEAR(AE$2),MONTH(AE$2),15),$AB$2,$AC$2,FALSE,DATE(YEAR($AB36),MONTH($AB36),1),DATE(YEAR($AC36),MONTH($AC36),28)),0)</f>
      </c>
      <c r="AF36" s="18">
        <f>IFERROR(_xlfn.BETA.DIST(DATE(YEAR(AF$2),MONTH(AF$2),15),$AB$2,$AC$2,FALSE,DATE(YEAR($AB36),MONTH($AB36),1),DATE(YEAR($AC36),MONTH($AC36),28)),0)</f>
      </c>
      <c r="AG36" s="18">
        <f>IFERROR(_xlfn.BETA.DIST(DATE(YEAR(AG$2),MONTH(AG$2),15),$AB$2,$AC$2,FALSE,DATE(YEAR($AB36),MONTH($AB36),1),DATE(YEAR($AC36),MONTH($AC36),28)),0)</f>
      </c>
      <c r="AH36" s="18">
        <f>IFERROR(_xlfn.BETA.DIST(DATE(YEAR(AH$2),MONTH(AH$2),15),$AB$2,$AC$2,FALSE,DATE(YEAR($AB36),MONTH($AB36),1),DATE(YEAR($AC36),MONTH($AC36),28)),0)</f>
      </c>
      <c r="AI36" s="18">
        <f>IFERROR(_xlfn.BETA.DIST(DATE(YEAR(AI$2),MONTH(AI$2),15),$AB$2,$AC$2,FALSE,DATE(YEAR($AB36),MONTH($AB36),1),DATE(YEAR($AC36),MONTH($AC36),28)),0)</f>
      </c>
      <c r="AJ36" s="18">
        <f>IFERROR(_xlfn.BETA.DIST(DATE(YEAR(AJ$2),MONTH(AJ$2),15),$AB$2,$AC$2,FALSE,DATE(YEAR($AB36),MONTH($AB36),1),DATE(YEAR($AC36),MONTH($AC36),28)),0)</f>
      </c>
      <c r="AK36" s="18">
        <f>IFERROR(_xlfn.BETA.DIST(DATE(YEAR(AK$2),MONTH(AK$2),15),$AB$2,$AC$2,FALSE,DATE(YEAR($AB36),MONTH($AB36),1),DATE(YEAR($AC36),MONTH($AC36),28)),0)</f>
      </c>
      <c r="AL36" s="18">
        <f>IFERROR(_xlfn.BETA.DIST(DATE(YEAR(AL$2),MONTH(AL$2),15),$AB$2,$AC$2,FALSE,DATE(YEAR($AB36),MONTH($AB36),1),DATE(YEAR($AC36),MONTH($AC36),28)),0)</f>
      </c>
      <c r="AM36" s="18">
        <f>IFERROR(_xlfn.BETA.DIST(DATE(YEAR(AM$2),MONTH(AM$2),15),$AB$2,$AC$2,FALSE,DATE(YEAR($AB36),MONTH($AB36),1),DATE(YEAR($AC36),MONTH($AC36),28)),0)</f>
      </c>
      <c r="AN36" s="18">
        <f>IFERROR(_xlfn.BETA.DIST(DATE(YEAR(AN$2),MONTH(AN$2),15),$AB$2,$AC$2,FALSE,DATE(YEAR($AB36),MONTH($AB36),1),DATE(YEAR($AC36),MONTH($AC36),28)),0)</f>
      </c>
      <c r="AO36" s="18">
        <f>IFERROR(_xlfn.BETA.DIST(DATE(YEAR(AO$2),MONTH(AO$2),15),$AB$2,$AC$2,FALSE,DATE(YEAR($AB36),MONTH($AB36),1),DATE(YEAR($AC36),MONTH($AC36),28)),0)</f>
      </c>
      <c r="AP36" s="18">
        <f>IFERROR(_xlfn.BETA.DIST(DATE(YEAR(AP$2),MONTH(AP$2),15),$AB$2,$AC$2,FALSE,DATE(YEAR($AB36),MONTH($AB36),1),DATE(YEAR($AC36),MONTH($AC36),28)),0)</f>
      </c>
      <c r="AQ36" s="18">
        <f>IFERROR(_xlfn.BETA.DIST(DATE(YEAR(AQ$2),MONTH(AQ$2),15),$AB$2,$AC$2,FALSE,DATE(YEAR($AB36),MONTH($AB36),1),DATE(YEAR($AC36),MONTH($AC36),28)),0)</f>
      </c>
      <c r="AR36" s="18">
        <f>IFERROR(_xlfn.BETA.DIST(DATE(YEAR(AR$2),MONTH(AR$2),15),$AB$2,$AC$2,FALSE,DATE(YEAR($AB36),MONTH($AB36),1),DATE(YEAR($AC36),MONTH($AC36),28)),0)</f>
      </c>
      <c r="AS36" s="18">
        <f>IFERROR(_xlfn.BETA.DIST(DATE(YEAR(AS$2),MONTH(AS$2),15),$AB$2,$AC$2,FALSE,DATE(YEAR($AB36),MONTH($AB36),1),DATE(YEAR($AC36),MONTH($AC36),28)),0)</f>
      </c>
      <c r="AT36" s="18">
        <f>SUM(AE36:AS36)</f>
      </c>
      <c r="AU36" s="18">
        <f>IF(I36&lt;&gt;0,I36,IF($AT36=0,0,AE36/$AT36*$X36))</f>
      </c>
      <c r="AV36" s="18">
        <f>IF(J36&lt;&gt;0,J36,IF($AT36=0,0,AF36/$AT36*$X36))</f>
      </c>
      <c r="AW36" s="18">
        <f>IF(K36&lt;&gt;0,K36,IF($AT36=0,0,AG36/$AT36*$X36))</f>
      </c>
      <c r="AX36" s="18">
        <f>IF(L36&lt;&gt;0,L36,IF($AT36=0,0,AH36/$AT36*$X36))</f>
      </c>
      <c r="AY36" s="18">
        <f>IF(M36&lt;&gt;0,M36,IF($AT36=0,0,AI36/$AT36*$X36))</f>
      </c>
      <c r="AZ36" s="18">
        <f>IF(N36&lt;&gt;0,N36,IF($AT36=0,0,AJ36/$AT36*$X36))</f>
      </c>
      <c r="BA36" s="18">
        <f>IF(O36&lt;&gt;0,O36,IF($AT36=0,0,AK36/$AT36*$X36))</f>
      </c>
      <c r="BB36" s="18">
        <f>IF(P36&lt;&gt;0,P36,IF($AT36=0,0,AL36/$AT36*$X36))</f>
      </c>
      <c r="BC36" s="18">
        <f>IF(Q36&lt;&gt;0,Q36,IF($AT36=0,0,AM36/$AT36*$X36))</f>
      </c>
      <c r="BD36" s="18">
        <f>IF(R36&lt;&gt;0,R36,IF($AT36=0,0,AN36/$AT36*$X36))</f>
      </c>
      <c r="BE36" s="18">
        <f>IF(S36&lt;&gt;0,S36,IF($AT36=0,0,AO36/$AT36*$X36))</f>
      </c>
      <c r="BF36" s="18">
        <f>IF(T36&lt;&gt;0,T36,IF($AT36=0,0,AP36/$AT36*$X36))</f>
      </c>
      <c r="BG36" s="18">
        <f>IF(U36&lt;&gt;0,U36,IF($AT36=0,0,AQ36/$AT36*$X36))</f>
      </c>
      <c r="BH36" s="18">
        <f>IF(V36&lt;&gt;0,V36,IF($AT36=0,0,AR36/$AT36*$X36))</f>
      </c>
      <c r="BI36" s="18">
        <f>IF(W36&lt;&gt;0,W36,IF($AT36=0,0,AS36/$AT36*$X36))</f>
      </c>
      <c r="BJ36" s="18">
        <f>SUM(AU36:BI36)</f>
      </c>
      <c r="BK36" s="18">
        <f>H36-BJ36</f>
      </c>
    </row>
    <row r="37" outlineLevel="2">
      <c r="A37" s="5" t="str">
        <v>5.6.1</v>
      </c>
      <c r="B37" s="5" t="str">
        <v/>
      </c>
      <c r="C37" s="5" t="str">
        <v/>
      </c>
      <c r="D37" s="19">
        <v>0.4</v>
      </c>
      <c r="E37" s="5" t="str">
        <v>Shipping MAT USD</v>
      </c>
      <c r="F37" s="5" t="str">
        <v/>
      </c>
      <c r="G37" s="18">
        <f>F35*D37</f>
      </c>
      <c r="H37" s="18">
        <f>G37</f>
      </c>
      <c r="I37" s="18">
        <v>0</v>
      </c>
      <c r="J37" s="18">
        <v>0</v>
      </c>
      <c r="K37" s="18">
        <v>0</v>
      </c>
      <c r="L37" s="18">
        <v>0</v>
      </c>
      <c r="M37" s="18">
        <v>0</v>
      </c>
      <c r="N37" s="18">
        <v>0</v>
      </c>
      <c r="O37" s="18">
        <v>0</v>
      </c>
      <c r="P37" s="18">
        <v>0</v>
      </c>
      <c r="Q37" s="18">
        <v>0</v>
      </c>
      <c r="R37" s="18">
        <v>0</v>
      </c>
      <c r="S37" s="18">
        <v>0</v>
      </c>
      <c r="T37" s="18">
        <v>0</v>
      </c>
      <c r="U37" s="18">
        <v>0</v>
      </c>
      <c r="V37" s="18">
        <v>0</v>
      </c>
      <c r="W37" s="18">
        <v>0</v>
      </c>
      <c r="X37" s="18">
        <f>H37-SUM(I37:W37)</f>
      </c>
      <c r="Y37" s="5" t="str">
        <v/>
      </c>
      <c r="Z37" s="5" t="str">
        <v/>
      </c>
      <c r="AA37" s="18">
        <v>15</v>
      </c>
      <c r="AB37" s="20">
        <f>Y37+AA37</f>
      </c>
      <c r="AC37" s="20">
        <f>AA37+Z37</f>
      </c>
      <c r="AD37" s="5" t="str">
        <v/>
      </c>
      <c r="AE37" s="18">
        <f>IFERROR(_xlfn.BETA.DIST(DATE(YEAR(AE$2),MONTH(AE$2),15),$AB$2,$AC$2,FALSE,DATE(YEAR($AB37),MONTH($AB37),1),DATE(YEAR($AC37),MONTH($AC37),28)),0)</f>
      </c>
      <c r="AF37" s="18">
        <f>IFERROR(_xlfn.BETA.DIST(DATE(YEAR(AF$2),MONTH(AF$2),15),$AB$2,$AC$2,FALSE,DATE(YEAR($AB37),MONTH($AB37),1),DATE(YEAR($AC37),MONTH($AC37),28)),0)</f>
      </c>
      <c r="AG37" s="18">
        <f>IFERROR(_xlfn.BETA.DIST(DATE(YEAR(AG$2),MONTH(AG$2),15),$AB$2,$AC$2,FALSE,DATE(YEAR($AB37),MONTH($AB37),1),DATE(YEAR($AC37),MONTH($AC37),28)),0)</f>
      </c>
      <c r="AH37" s="18">
        <f>IFERROR(_xlfn.BETA.DIST(DATE(YEAR(AH$2),MONTH(AH$2),15),$AB$2,$AC$2,FALSE,DATE(YEAR($AB37),MONTH($AB37),1),DATE(YEAR($AC37),MONTH($AC37),28)),0)</f>
      </c>
      <c r="AI37" s="18">
        <f>IFERROR(_xlfn.BETA.DIST(DATE(YEAR(AI$2),MONTH(AI$2),15),$AB$2,$AC$2,FALSE,DATE(YEAR($AB37),MONTH($AB37),1),DATE(YEAR($AC37),MONTH($AC37),28)),0)</f>
      </c>
      <c r="AJ37" s="18">
        <f>IFERROR(_xlfn.BETA.DIST(DATE(YEAR(AJ$2),MONTH(AJ$2),15),$AB$2,$AC$2,FALSE,DATE(YEAR($AB37),MONTH($AB37),1),DATE(YEAR($AC37),MONTH($AC37),28)),0)</f>
      </c>
      <c r="AK37" s="18">
        <f>IFERROR(_xlfn.BETA.DIST(DATE(YEAR(AK$2),MONTH(AK$2),15),$AB$2,$AC$2,FALSE,DATE(YEAR($AB37),MONTH($AB37),1),DATE(YEAR($AC37),MONTH($AC37),28)),0)</f>
      </c>
      <c r="AL37" s="18">
        <f>IFERROR(_xlfn.BETA.DIST(DATE(YEAR(AL$2),MONTH(AL$2),15),$AB$2,$AC$2,FALSE,DATE(YEAR($AB37),MONTH($AB37),1),DATE(YEAR($AC37),MONTH($AC37),28)),0)</f>
      </c>
      <c r="AM37" s="18">
        <f>IFERROR(_xlfn.BETA.DIST(DATE(YEAR(AM$2),MONTH(AM$2),15),$AB$2,$AC$2,FALSE,DATE(YEAR($AB37),MONTH($AB37),1),DATE(YEAR($AC37),MONTH($AC37),28)),0)</f>
      </c>
      <c r="AN37" s="18">
        <f>IFERROR(_xlfn.BETA.DIST(DATE(YEAR(AN$2),MONTH(AN$2),15),$AB$2,$AC$2,FALSE,DATE(YEAR($AB37),MONTH($AB37),1),DATE(YEAR($AC37),MONTH($AC37),28)),0)</f>
      </c>
      <c r="AO37" s="18">
        <f>IFERROR(_xlfn.BETA.DIST(DATE(YEAR(AO$2),MONTH(AO$2),15),$AB$2,$AC$2,FALSE,DATE(YEAR($AB37),MONTH($AB37),1),DATE(YEAR($AC37),MONTH($AC37),28)),0)</f>
      </c>
      <c r="AP37" s="18">
        <f>IFERROR(_xlfn.BETA.DIST(DATE(YEAR(AP$2),MONTH(AP$2),15),$AB$2,$AC$2,FALSE,DATE(YEAR($AB37),MONTH($AB37),1),DATE(YEAR($AC37),MONTH($AC37),28)),0)</f>
      </c>
      <c r="AQ37" s="18">
        <f>IFERROR(_xlfn.BETA.DIST(DATE(YEAR(AQ$2),MONTH(AQ$2),15),$AB$2,$AC$2,FALSE,DATE(YEAR($AB37),MONTH($AB37),1),DATE(YEAR($AC37),MONTH($AC37),28)),0)</f>
      </c>
      <c r="AR37" s="18">
        <f>IFERROR(_xlfn.BETA.DIST(DATE(YEAR(AR$2),MONTH(AR$2),15),$AB$2,$AC$2,FALSE,DATE(YEAR($AB37),MONTH($AB37),1),DATE(YEAR($AC37),MONTH($AC37),28)),0)</f>
      </c>
      <c r="AS37" s="18">
        <f>IFERROR(_xlfn.BETA.DIST(DATE(YEAR(AS$2),MONTH(AS$2),15),$AB$2,$AC$2,FALSE,DATE(YEAR($AB37),MONTH($AB37),1),DATE(YEAR($AC37),MONTH($AC37),28)),0)</f>
      </c>
      <c r="AT37" s="18">
        <f>SUM(AE37:AS37)</f>
      </c>
      <c r="AU37" s="18">
        <f>IF(I37&lt;&gt;0,I37,IF($AT37=0,0,AE37/$AT37*$X37))</f>
      </c>
      <c r="AV37" s="18">
        <f>IF(J37&lt;&gt;0,J37,IF($AT37=0,0,AF37/$AT37*$X37))</f>
      </c>
      <c r="AW37" s="18">
        <f>IF(K37&lt;&gt;0,K37,IF($AT37=0,0,AG37/$AT37*$X37))</f>
      </c>
      <c r="AX37" s="18">
        <f>IF(L37&lt;&gt;0,L37,IF($AT37=0,0,AH37/$AT37*$X37))</f>
      </c>
      <c r="AY37" s="18">
        <f>IF(M37&lt;&gt;0,M37,IF($AT37=0,0,AI37/$AT37*$X37))</f>
      </c>
      <c r="AZ37" s="18">
        <f>IF(N37&lt;&gt;0,N37,IF($AT37=0,0,AJ37/$AT37*$X37))</f>
      </c>
      <c r="BA37" s="18">
        <f>IF(O37&lt;&gt;0,O37,IF($AT37=0,0,AK37/$AT37*$X37))</f>
      </c>
      <c r="BB37" s="18">
        <f>IF(P37&lt;&gt;0,P37,IF($AT37=0,0,AL37/$AT37*$X37))</f>
      </c>
      <c r="BC37" s="18">
        <f>IF(Q37&lt;&gt;0,Q37,IF($AT37=0,0,AM37/$AT37*$X37))</f>
      </c>
      <c r="BD37" s="18">
        <f>IF(R37&lt;&gt;0,R37,IF($AT37=0,0,AN37/$AT37*$X37))</f>
      </c>
      <c r="BE37" s="18">
        <f>IF(S37&lt;&gt;0,S37,IF($AT37=0,0,AO37/$AT37*$X37))</f>
      </c>
      <c r="BF37" s="18">
        <f>IF(T37&lt;&gt;0,T37,IF($AT37=0,0,AP37/$AT37*$X37))</f>
      </c>
      <c r="BG37" s="18">
        <f>IF(U37&lt;&gt;0,U37,IF($AT37=0,0,AQ37/$AT37*$X37))</f>
      </c>
      <c r="BH37" s="18">
        <f>IF(V37&lt;&gt;0,V37,IF($AT37=0,0,AR37/$AT37*$X37))</f>
      </c>
      <c r="BI37" s="18">
        <f>IF(W37&lt;&gt;0,W37,IF($AT37=0,0,AS37/$AT37*$X37))</f>
      </c>
      <c r="BJ37" s="18">
        <f>SUM(AU37:BI37)</f>
      </c>
      <c r="BK37" s="18">
        <f>H37-BJ37</f>
      </c>
    </row>
    <row r="38" outlineLevel="2">
      <c r="A38" s="5" t="str">
        <v>5.6.1</v>
      </c>
      <c r="B38" s="5" t="str">
        <v/>
      </c>
      <c r="C38" s="5" t="str">
        <v/>
      </c>
      <c r="D38" s="19">
        <v>0.4</v>
      </c>
      <c r="E38" s="5" t="str">
        <v>Delivery MAT USD</v>
      </c>
      <c r="F38" s="5" t="str">
        <v/>
      </c>
      <c r="G38" s="18">
        <f>F35*D38</f>
      </c>
      <c r="H38" s="18">
        <f>G38</f>
      </c>
      <c r="I38" s="18">
        <v>0</v>
      </c>
      <c r="J38" s="18">
        <v>0</v>
      </c>
      <c r="K38" s="18">
        <v>0</v>
      </c>
      <c r="L38" s="18">
        <v>0</v>
      </c>
      <c r="M38" s="18">
        <v>0</v>
      </c>
      <c r="N38" s="18">
        <v>0</v>
      </c>
      <c r="O38" s="18">
        <v>0</v>
      </c>
      <c r="P38" s="18">
        <v>0</v>
      </c>
      <c r="Q38" s="18">
        <v>0</v>
      </c>
      <c r="R38" s="18">
        <v>0</v>
      </c>
      <c r="S38" s="18">
        <v>0</v>
      </c>
      <c r="T38" s="18">
        <v>0</v>
      </c>
      <c r="U38" s="18">
        <v>0</v>
      </c>
      <c r="V38" s="18">
        <v>0</v>
      </c>
      <c r="W38" s="18">
        <v>0</v>
      </c>
      <c r="X38" s="18">
        <f>H38-SUM(I38:W38)</f>
      </c>
      <c r="Y38" s="5" t="str">
        <v/>
      </c>
      <c r="Z38" s="5" t="str">
        <v/>
      </c>
      <c r="AA38" s="18">
        <v>30</v>
      </c>
      <c r="AB38" s="20">
        <f>Y38+AA38</f>
      </c>
      <c r="AC38" s="20">
        <f>AA38+Z38</f>
      </c>
      <c r="AD38" s="5" t="str">
        <v/>
      </c>
      <c r="AE38" s="18">
        <f>IFERROR(_xlfn.BETA.DIST(DATE(YEAR(AE$2),MONTH(AE$2),15),$AB$2,$AC$2,FALSE,DATE(YEAR($AB38),MONTH($AB38),1),DATE(YEAR($AC38),MONTH($AC38),28)),0)</f>
      </c>
      <c r="AF38" s="18">
        <f>IFERROR(_xlfn.BETA.DIST(DATE(YEAR(AF$2),MONTH(AF$2),15),$AB$2,$AC$2,FALSE,DATE(YEAR($AB38),MONTH($AB38),1),DATE(YEAR($AC38),MONTH($AC38),28)),0)</f>
      </c>
      <c r="AG38" s="18">
        <f>IFERROR(_xlfn.BETA.DIST(DATE(YEAR(AG$2),MONTH(AG$2),15),$AB$2,$AC$2,FALSE,DATE(YEAR($AB38),MONTH($AB38),1),DATE(YEAR($AC38),MONTH($AC38),28)),0)</f>
      </c>
      <c r="AH38" s="18">
        <f>IFERROR(_xlfn.BETA.DIST(DATE(YEAR(AH$2),MONTH(AH$2),15),$AB$2,$AC$2,FALSE,DATE(YEAR($AB38),MONTH($AB38),1),DATE(YEAR($AC38),MONTH($AC38),28)),0)</f>
      </c>
      <c r="AI38" s="18">
        <f>IFERROR(_xlfn.BETA.DIST(DATE(YEAR(AI$2),MONTH(AI$2),15),$AB$2,$AC$2,FALSE,DATE(YEAR($AB38),MONTH($AB38),1),DATE(YEAR($AC38),MONTH($AC38),28)),0)</f>
      </c>
      <c r="AJ38" s="18">
        <f>IFERROR(_xlfn.BETA.DIST(DATE(YEAR(AJ$2),MONTH(AJ$2),15),$AB$2,$AC$2,FALSE,DATE(YEAR($AB38),MONTH($AB38),1),DATE(YEAR($AC38),MONTH($AC38),28)),0)</f>
      </c>
      <c r="AK38" s="18">
        <f>IFERROR(_xlfn.BETA.DIST(DATE(YEAR(AK$2),MONTH(AK$2),15),$AB$2,$AC$2,FALSE,DATE(YEAR($AB38),MONTH($AB38),1),DATE(YEAR($AC38),MONTH($AC38),28)),0)</f>
      </c>
      <c r="AL38" s="18">
        <f>IFERROR(_xlfn.BETA.DIST(DATE(YEAR(AL$2),MONTH(AL$2),15),$AB$2,$AC$2,FALSE,DATE(YEAR($AB38),MONTH($AB38),1),DATE(YEAR($AC38),MONTH($AC38),28)),0)</f>
      </c>
      <c r="AM38" s="18">
        <f>IFERROR(_xlfn.BETA.DIST(DATE(YEAR(AM$2),MONTH(AM$2),15),$AB$2,$AC$2,FALSE,DATE(YEAR($AB38),MONTH($AB38),1),DATE(YEAR($AC38),MONTH($AC38),28)),0)</f>
      </c>
      <c r="AN38" s="18">
        <f>IFERROR(_xlfn.BETA.DIST(DATE(YEAR(AN$2),MONTH(AN$2),15),$AB$2,$AC$2,FALSE,DATE(YEAR($AB38),MONTH($AB38),1),DATE(YEAR($AC38),MONTH($AC38),28)),0)</f>
      </c>
      <c r="AO38" s="18">
        <f>IFERROR(_xlfn.BETA.DIST(DATE(YEAR(AO$2),MONTH(AO$2),15),$AB$2,$AC$2,FALSE,DATE(YEAR($AB38),MONTH($AB38),1),DATE(YEAR($AC38),MONTH($AC38),28)),0)</f>
      </c>
      <c r="AP38" s="18">
        <f>IFERROR(_xlfn.BETA.DIST(DATE(YEAR(AP$2),MONTH(AP$2),15),$AB$2,$AC$2,FALSE,DATE(YEAR($AB38),MONTH($AB38),1),DATE(YEAR($AC38),MONTH($AC38),28)),0)</f>
      </c>
      <c r="AQ38" s="18">
        <f>IFERROR(_xlfn.BETA.DIST(DATE(YEAR(AQ$2),MONTH(AQ$2),15),$AB$2,$AC$2,FALSE,DATE(YEAR($AB38),MONTH($AB38),1),DATE(YEAR($AC38),MONTH($AC38),28)),0)</f>
      </c>
      <c r="AR38" s="18">
        <f>IFERROR(_xlfn.BETA.DIST(DATE(YEAR(AR$2),MONTH(AR$2),15),$AB$2,$AC$2,FALSE,DATE(YEAR($AB38),MONTH($AB38),1),DATE(YEAR($AC38),MONTH($AC38),28)),0)</f>
      </c>
      <c r="AS38" s="18">
        <f>IFERROR(_xlfn.BETA.DIST(DATE(YEAR(AS$2),MONTH(AS$2),15),$AB$2,$AC$2,FALSE,DATE(YEAR($AB38),MONTH($AB38),1),DATE(YEAR($AC38),MONTH($AC38),28)),0)</f>
      </c>
      <c r="AT38" s="18">
        <f>SUM(AE38:AS38)</f>
      </c>
      <c r="AU38" s="18">
        <f>IF(I38&lt;&gt;0,I38,IF($AT38=0,0,AE38/$AT38*$X38))</f>
      </c>
      <c r="AV38" s="18">
        <f>IF(J38&lt;&gt;0,J38,IF($AT38=0,0,AF38/$AT38*$X38))</f>
      </c>
      <c r="AW38" s="18">
        <f>IF(K38&lt;&gt;0,K38,IF($AT38=0,0,AG38/$AT38*$X38))</f>
      </c>
      <c r="AX38" s="18">
        <f>IF(L38&lt;&gt;0,L38,IF($AT38=0,0,AH38/$AT38*$X38))</f>
      </c>
      <c r="AY38" s="18">
        <f>IF(M38&lt;&gt;0,M38,IF($AT38=0,0,AI38/$AT38*$X38))</f>
      </c>
      <c r="AZ38" s="18">
        <f>IF(N38&lt;&gt;0,N38,IF($AT38=0,0,AJ38/$AT38*$X38))</f>
      </c>
      <c r="BA38" s="18">
        <f>IF(O38&lt;&gt;0,O38,IF($AT38=0,0,AK38/$AT38*$X38))</f>
      </c>
      <c r="BB38" s="18">
        <f>IF(P38&lt;&gt;0,P38,IF($AT38=0,0,AL38/$AT38*$X38))</f>
      </c>
      <c r="BC38" s="18">
        <f>IF(Q38&lt;&gt;0,Q38,IF($AT38=0,0,AM38/$AT38*$X38))</f>
      </c>
      <c r="BD38" s="18">
        <f>IF(R38&lt;&gt;0,R38,IF($AT38=0,0,AN38/$AT38*$X38))</f>
      </c>
      <c r="BE38" s="18">
        <f>IF(S38&lt;&gt;0,S38,IF($AT38=0,0,AO38/$AT38*$X38))</f>
      </c>
      <c r="BF38" s="18">
        <f>IF(T38&lt;&gt;0,T38,IF($AT38=0,0,AP38/$AT38*$X38))</f>
      </c>
      <c r="BG38" s="18">
        <f>IF(U38&lt;&gt;0,U38,IF($AT38=0,0,AQ38/$AT38*$X38))</f>
      </c>
      <c r="BH38" s="18">
        <f>IF(V38&lt;&gt;0,V38,IF($AT38=0,0,AR38/$AT38*$X38))</f>
      </c>
      <c r="BI38" s="18">
        <f>IF(W38&lt;&gt;0,W38,IF($AT38=0,0,AS38/$AT38*$X38))</f>
      </c>
      <c r="BJ38" s="18">
        <f>SUM(AU38:BI38)</f>
      </c>
      <c r="BK38" s="18">
        <f>H38-BJ38</f>
      </c>
    </row>
    <row r="39" outlineLevel="2">
      <c r="A39" s="5" t="str">
        <v>5.6.1</v>
      </c>
      <c r="B39" s="5" t="str">
        <v>BSKDGNGENGR07</v>
      </c>
      <c r="C39" s="5" t="str">
        <v>BSKDGNGENGR07</v>
      </c>
      <c r="D39" s="19">
        <v>0.1</v>
      </c>
      <c r="E39" s="5" t="str">
        <v>CCC</v>
      </c>
      <c r="F39" s="5" t="str">
        <v/>
      </c>
      <c r="G39" s="18">
        <f>F35*D39</f>
      </c>
      <c r="H39" s="18">
        <f>G39</f>
      </c>
      <c r="I39" s="18">
        <v>0</v>
      </c>
      <c r="J39" s="18">
        <v>0</v>
      </c>
      <c r="K39" s="18">
        <v>0</v>
      </c>
      <c r="L39" s="18">
        <v>0</v>
      </c>
      <c r="M39" s="18">
        <v>0</v>
      </c>
      <c r="N39" s="18">
        <v>0</v>
      </c>
      <c r="O39" s="18">
        <v>0</v>
      </c>
      <c r="P39" s="18">
        <v>0</v>
      </c>
      <c r="Q39" s="18">
        <v>0</v>
      </c>
      <c r="R39" s="18">
        <v>0</v>
      </c>
      <c r="S39" s="18">
        <v>0</v>
      </c>
      <c r="T39" s="18">
        <v>0</v>
      </c>
      <c r="U39" s="18">
        <v>0</v>
      </c>
      <c r="V39" s="18">
        <v>0</v>
      </c>
      <c r="W39" s="18">
        <v>0</v>
      </c>
      <c r="X39" s="18">
        <f>H39-SUM(I39:W39)</f>
      </c>
      <c r="Y39" s="20">
        <v>46483</v>
      </c>
      <c r="Z39" s="20">
        <v>46483</v>
      </c>
      <c r="AA39" s="18">
        <v>0</v>
      </c>
      <c r="AB39" s="20">
        <f>Y39+AA39</f>
      </c>
      <c r="AC39" s="20">
        <f>AA39+Z39</f>
      </c>
      <c r="AD39" s="5" t="str">
        <v/>
      </c>
      <c r="AE39" s="18">
        <f>IFERROR(_xlfn.BETA.DIST(DATE(YEAR(AE$2),MONTH(AE$2),15),$AB$2,$AC$2,FALSE,DATE(YEAR($AB39),MONTH($AB39),1),DATE(YEAR($AC39),MONTH($AC39),28)),0)</f>
      </c>
      <c r="AF39" s="18">
        <f>IFERROR(_xlfn.BETA.DIST(DATE(YEAR(AF$2),MONTH(AF$2),15),$AB$2,$AC$2,FALSE,DATE(YEAR($AB39),MONTH($AB39),1),DATE(YEAR($AC39),MONTH($AC39),28)),0)</f>
      </c>
      <c r="AG39" s="18">
        <f>IFERROR(_xlfn.BETA.DIST(DATE(YEAR(AG$2),MONTH(AG$2),15),$AB$2,$AC$2,FALSE,DATE(YEAR($AB39),MONTH($AB39),1),DATE(YEAR($AC39),MONTH($AC39),28)),0)</f>
      </c>
      <c r="AH39" s="18">
        <f>IFERROR(_xlfn.BETA.DIST(DATE(YEAR(AH$2),MONTH(AH$2),15),$AB$2,$AC$2,FALSE,DATE(YEAR($AB39),MONTH($AB39),1),DATE(YEAR($AC39),MONTH($AC39),28)),0)</f>
      </c>
      <c r="AI39" s="18">
        <f>IFERROR(_xlfn.BETA.DIST(DATE(YEAR(AI$2),MONTH(AI$2),15),$AB$2,$AC$2,FALSE,DATE(YEAR($AB39),MONTH($AB39),1),DATE(YEAR($AC39),MONTH($AC39),28)),0)</f>
      </c>
      <c r="AJ39" s="18">
        <f>IFERROR(_xlfn.BETA.DIST(DATE(YEAR(AJ$2),MONTH(AJ$2),15),$AB$2,$AC$2,FALSE,DATE(YEAR($AB39),MONTH($AB39),1),DATE(YEAR($AC39),MONTH($AC39),28)),0)</f>
      </c>
      <c r="AK39" s="18">
        <f>IFERROR(_xlfn.BETA.DIST(DATE(YEAR(AK$2),MONTH(AK$2),15),$AB$2,$AC$2,FALSE,DATE(YEAR($AB39),MONTH($AB39),1),DATE(YEAR($AC39),MONTH($AC39),28)),0)</f>
      </c>
      <c r="AL39" s="18">
        <f>IFERROR(_xlfn.BETA.DIST(DATE(YEAR(AL$2),MONTH(AL$2),15),$AB$2,$AC$2,FALSE,DATE(YEAR($AB39),MONTH($AB39),1),DATE(YEAR($AC39),MONTH($AC39),28)),0)</f>
      </c>
      <c r="AM39" s="18">
        <f>IFERROR(_xlfn.BETA.DIST(DATE(YEAR(AM$2),MONTH(AM$2),15),$AB$2,$AC$2,FALSE,DATE(YEAR($AB39),MONTH($AB39),1),DATE(YEAR($AC39),MONTH($AC39),28)),0)</f>
      </c>
      <c r="AN39" s="18">
        <f>IFERROR(_xlfn.BETA.DIST(DATE(YEAR(AN$2),MONTH(AN$2),15),$AB$2,$AC$2,FALSE,DATE(YEAR($AB39),MONTH($AB39),1),DATE(YEAR($AC39),MONTH($AC39),28)),0)</f>
      </c>
      <c r="AO39" s="18">
        <f>IFERROR(_xlfn.BETA.DIST(DATE(YEAR(AO$2),MONTH(AO$2),15),$AB$2,$AC$2,FALSE,DATE(YEAR($AB39),MONTH($AB39),1),DATE(YEAR($AC39),MONTH($AC39),28)),0)</f>
      </c>
      <c r="AP39" s="18">
        <f>IFERROR(_xlfn.BETA.DIST(DATE(YEAR(AP$2),MONTH(AP$2),15),$AB$2,$AC$2,FALSE,DATE(YEAR($AB39),MONTH($AB39),1),DATE(YEAR($AC39),MONTH($AC39),28)),0)</f>
      </c>
      <c r="AQ39" s="18">
        <f>IFERROR(_xlfn.BETA.DIST(DATE(YEAR(AQ$2),MONTH(AQ$2),15),$AB$2,$AC$2,FALSE,DATE(YEAR($AB39),MONTH($AB39),1),DATE(YEAR($AC39),MONTH($AC39),28)),0)</f>
      </c>
      <c r="AR39" s="18">
        <f>IFERROR(_xlfn.BETA.DIST(DATE(YEAR(AR$2),MONTH(AR$2),15),$AB$2,$AC$2,FALSE,DATE(YEAR($AB39),MONTH($AB39),1),DATE(YEAR($AC39),MONTH($AC39),28)),0)</f>
      </c>
      <c r="AS39" s="18">
        <f>IFERROR(_xlfn.BETA.DIST(DATE(YEAR(AS$2),MONTH(AS$2),15),$AB$2,$AC$2,FALSE,DATE(YEAR($AB39),MONTH($AB39),1),DATE(YEAR($AC39),MONTH($AC39),28)),0)</f>
      </c>
      <c r="AT39" s="18">
        <f>SUM(AE39:AS39)</f>
      </c>
      <c r="AU39" s="18">
        <f>IF(I39&lt;&gt;0,I39,IF($AT39=0,0,AE39/$AT39*$X39))</f>
      </c>
      <c r="AV39" s="18">
        <f>IF(J39&lt;&gt;0,J39,IF($AT39=0,0,AF39/$AT39*$X39))</f>
      </c>
      <c r="AW39" s="18">
        <f>IF(K39&lt;&gt;0,K39,IF($AT39=0,0,AG39/$AT39*$X39))</f>
      </c>
      <c r="AX39" s="18">
        <f>IF(L39&lt;&gt;0,L39,IF($AT39=0,0,AH39/$AT39*$X39))</f>
      </c>
      <c r="AY39" s="18">
        <f>IF(M39&lt;&gt;0,M39,IF($AT39=0,0,AI39/$AT39*$X39))</f>
      </c>
      <c r="AZ39" s="18">
        <f>IF(N39&lt;&gt;0,N39,IF($AT39=0,0,AJ39/$AT39*$X39))</f>
      </c>
      <c r="BA39" s="18">
        <f>IF(O39&lt;&gt;0,O39,IF($AT39=0,0,AK39/$AT39*$X39))</f>
      </c>
      <c r="BB39" s="18">
        <f>IF(P39&lt;&gt;0,P39,IF($AT39=0,0,AL39/$AT39*$X39))</f>
      </c>
      <c r="BC39" s="18">
        <f>IF(Q39&lt;&gt;0,Q39,IF($AT39=0,0,AM39/$AT39*$X39))</f>
      </c>
      <c r="BD39" s="18">
        <f>IF(R39&lt;&gt;0,R39,IF($AT39=0,0,AN39/$AT39*$X39))</f>
      </c>
      <c r="BE39" s="18">
        <f>IF(S39&lt;&gt;0,S39,IF($AT39=0,0,AO39/$AT39*$X39))</f>
      </c>
      <c r="BF39" s="18">
        <f>IF(T39&lt;&gt;0,T39,IF($AT39=0,0,AP39/$AT39*$X39))</f>
      </c>
      <c r="BG39" s="18">
        <f>IF(U39&lt;&gt;0,U39,IF($AT39=0,0,AQ39/$AT39*$X39))</f>
      </c>
      <c r="BH39" s="18">
        <f>IF(V39&lt;&gt;0,V39,IF($AT39=0,0,AR39/$AT39*$X39))</f>
      </c>
      <c r="BI39" s="18">
        <f>IF(W39&lt;&gt;0,W39,IF($AT39=0,0,AS39/$AT39*$X39))</f>
      </c>
      <c r="BJ39" s="18">
        <f>SUM(AU39:BI39)</f>
      </c>
      <c r="BK39" s="18">
        <f>H39-BJ39</f>
      </c>
    </row>
    <row r="40" outlineLevel="1">
      <c r="A40" s="15" t="str">
        <v>5.8.1</v>
      </c>
      <c r="B40" s="15" t="str">
        <v/>
      </c>
      <c r="C40" s="15" t="str">
        <v/>
      </c>
      <c r="D40" s="15" t="str">
        <v>5.8.1</v>
      </c>
      <c r="E40" s="15" t="str">
        <v xml:space="preserve">Supply Single phase AIS disconnector </v>
      </c>
      <c r="F40" s="15">
        <v>5595.12</v>
      </c>
      <c r="G40" s="15" t="str">
        <v/>
      </c>
      <c r="H40" s="15" t="str">
        <v/>
      </c>
      <c r="I40" s="15" t="str">
        <v/>
      </c>
      <c r="J40" s="15" t="str">
        <v/>
      </c>
      <c r="K40" s="15" t="str">
        <v/>
      </c>
      <c r="L40" s="15" t="str">
        <v/>
      </c>
      <c r="M40" s="15" t="str">
        <v/>
      </c>
      <c r="N40" s="15" t="str">
        <v/>
      </c>
      <c r="O40" s="15" t="str">
        <v/>
      </c>
      <c r="P40" s="15" t="str">
        <v/>
      </c>
      <c r="Q40" s="15" t="str">
        <v/>
      </c>
      <c r="R40" s="15" t="str">
        <v/>
      </c>
      <c r="S40" s="15" t="str">
        <v/>
      </c>
      <c r="T40" s="15" t="str">
        <v/>
      </c>
      <c r="U40" s="15" t="str">
        <v/>
      </c>
      <c r="V40" s="15" t="str">
        <v/>
      </c>
      <c r="W40" s="15" t="str">
        <v/>
      </c>
      <c r="X40" s="15" t="str">
        <v/>
      </c>
      <c r="Y40" s="15" t="str">
        <v/>
      </c>
      <c r="Z40" s="15" t="str">
        <v/>
      </c>
      <c r="AA40" s="15" t="str">
        <v/>
      </c>
      <c r="AB40" s="15" t="str">
        <v/>
      </c>
      <c r="AC40" s="15" t="str">
        <v/>
      </c>
      <c r="AD40" s="5" t="str">
        <v/>
      </c>
      <c r="AE40" s="18">
        <f>IFERROR(_xlfn.BETA.DIST(DATE(YEAR(AE$2),MONTH(AE$2),15),$AB$2,$AC$2,FALSE,DATE(YEAR($AB40),MONTH($AB40),1),DATE(YEAR($AC40),MONTH($AC40),28)),0)</f>
      </c>
      <c r="AF40" s="18">
        <f>IFERROR(_xlfn.BETA.DIST(DATE(YEAR(AF$2),MONTH(AF$2),15),$AB$2,$AC$2,FALSE,DATE(YEAR($AB40),MONTH($AB40),1),DATE(YEAR($AC40),MONTH($AC40),28)),0)</f>
      </c>
      <c r="AG40" s="18">
        <f>IFERROR(_xlfn.BETA.DIST(DATE(YEAR(AG$2),MONTH(AG$2),15),$AB$2,$AC$2,FALSE,DATE(YEAR($AB40),MONTH($AB40),1),DATE(YEAR($AC40),MONTH($AC40),28)),0)</f>
      </c>
      <c r="AH40" s="18">
        <f>IFERROR(_xlfn.BETA.DIST(DATE(YEAR(AH$2),MONTH(AH$2),15),$AB$2,$AC$2,FALSE,DATE(YEAR($AB40),MONTH($AB40),1),DATE(YEAR($AC40),MONTH($AC40),28)),0)</f>
      </c>
      <c r="AI40" s="18">
        <f>IFERROR(_xlfn.BETA.DIST(DATE(YEAR(AI$2),MONTH(AI$2),15),$AB$2,$AC$2,FALSE,DATE(YEAR($AB40),MONTH($AB40),1),DATE(YEAR($AC40),MONTH($AC40),28)),0)</f>
      </c>
      <c r="AJ40" s="18">
        <f>IFERROR(_xlfn.BETA.DIST(DATE(YEAR(AJ$2),MONTH(AJ$2),15),$AB$2,$AC$2,FALSE,DATE(YEAR($AB40),MONTH($AB40),1),DATE(YEAR($AC40),MONTH($AC40),28)),0)</f>
      </c>
      <c r="AK40" s="18">
        <f>IFERROR(_xlfn.BETA.DIST(DATE(YEAR(AK$2),MONTH(AK$2),15),$AB$2,$AC$2,FALSE,DATE(YEAR($AB40),MONTH($AB40),1),DATE(YEAR($AC40),MONTH($AC40),28)),0)</f>
      </c>
      <c r="AL40" s="18">
        <f>IFERROR(_xlfn.BETA.DIST(DATE(YEAR(AL$2),MONTH(AL$2),15),$AB$2,$AC$2,FALSE,DATE(YEAR($AB40),MONTH($AB40),1),DATE(YEAR($AC40),MONTH($AC40),28)),0)</f>
      </c>
      <c r="AM40" s="18">
        <f>IFERROR(_xlfn.BETA.DIST(DATE(YEAR(AM$2),MONTH(AM$2),15),$AB$2,$AC$2,FALSE,DATE(YEAR($AB40),MONTH($AB40),1),DATE(YEAR($AC40),MONTH($AC40),28)),0)</f>
      </c>
      <c r="AN40" s="18">
        <f>IFERROR(_xlfn.BETA.DIST(DATE(YEAR(AN$2),MONTH(AN$2),15),$AB$2,$AC$2,FALSE,DATE(YEAR($AB40),MONTH($AB40),1),DATE(YEAR($AC40),MONTH($AC40),28)),0)</f>
      </c>
      <c r="AO40" s="18">
        <f>IFERROR(_xlfn.BETA.DIST(DATE(YEAR(AO$2),MONTH(AO$2),15),$AB$2,$AC$2,FALSE,DATE(YEAR($AB40),MONTH($AB40),1),DATE(YEAR($AC40),MONTH($AC40),28)),0)</f>
      </c>
      <c r="AP40" s="18">
        <f>IFERROR(_xlfn.BETA.DIST(DATE(YEAR(AP$2),MONTH(AP$2),15),$AB$2,$AC$2,FALSE,DATE(YEAR($AB40),MONTH($AB40),1),DATE(YEAR($AC40),MONTH($AC40),28)),0)</f>
      </c>
      <c r="AQ40" s="18">
        <f>IFERROR(_xlfn.BETA.DIST(DATE(YEAR(AQ$2),MONTH(AQ$2),15),$AB$2,$AC$2,FALSE,DATE(YEAR($AB40),MONTH($AB40),1),DATE(YEAR($AC40),MONTH($AC40),28)),0)</f>
      </c>
      <c r="AR40" s="18">
        <f>IFERROR(_xlfn.BETA.DIST(DATE(YEAR(AR$2),MONTH(AR$2),15),$AB$2,$AC$2,FALSE,DATE(YEAR($AB40),MONTH($AB40),1),DATE(YEAR($AC40),MONTH($AC40),28)),0)</f>
      </c>
      <c r="AS40" s="18">
        <f>IFERROR(_xlfn.BETA.DIST(DATE(YEAR(AS$2),MONTH(AS$2),15),$AB$2,$AC$2,FALSE,DATE(YEAR($AB40),MONTH($AB40),1),DATE(YEAR($AC40),MONTH($AC40),28)),0)</f>
      </c>
      <c r="AT40" s="18">
        <f>SUM(AE40:AS40)</f>
      </c>
      <c r="AU40" s="18">
        <f>IF(I40&lt;&gt;0,I40,IF($AT40=0,0,AE40/$AT40*$X40))</f>
      </c>
      <c r="AV40" s="18">
        <f>IF(J40&lt;&gt;0,J40,IF($AT40=0,0,AF40/$AT40*$X40))</f>
      </c>
      <c r="AW40" s="18">
        <f>IF(K40&lt;&gt;0,K40,IF($AT40=0,0,AG40/$AT40*$X40))</f>
      </c>
      <c r="AX40" s="18">
        <f>IF(L40&lt;&gt;0,L40,IF($AT40=0,0,AH40/$AT40*$X40))</f>
      </c>
      <c r="AY40" s="18">
        <f>IF(M40&lt;&gt;0,M40,IF($AT40=0,0,AI40/$AT40*$X40))</f>
      </c>
      <c r="AZ40" s="18">
        <f>IF(N40&lt;&gt;0,N40,IF($AT40=0,0,AJ40/$AT40*$X40))</f>
      </c>
      <c r="BA40" s="18">
        <f>IF(O40&lt;&gt;0,O40,IF($AT40=0,0,AK40/$AT40*$X40))</f>
      </c>
      <c r="BB40" s="18">
        <f>IF(P40&lt;&gt;0,P40,IF($AT40=0,0,AL40/$AT40*$X40))</f>
      </c>
      <c r="BC40" s="18">
        <f>IF(Q40&lt;&gt;0,Q40,IF($AT40=0,0,AM40/$AT40*$X40))</f>
      </c>
      <c r="BD40" s="18">
        <f>IF(R40&lt;&gt;0,R40,IF($AT40=0,0,AN40/$AT40*$X40))</f>
      </c>
      <c r="BE40" s="18">
        <f>IF(S40&lt;&gt;0,S40,IF($AT40=0,0,AO40/$AT40*$X40))</f>
      </c>
      <c r="BF40" s="18">
        <f>IF(T40&lt;&gt;0,T40,IF($AT40=0,0,AP40/$AT40*$X40))</f>
      </c>
      <c r="BG40" s="18">
        <f>IF(U40&lt;&gt;0,U40,IF($AT40=0,0,AQ40/$AT40*$X40))</f>
      </c>
      <c r="BH40" s="18">
        <f>IF(V40&lt;&gt;0,V40,IF($AT40=0,0,AR40/$AT40*$X40))</f>
      </c>
      <c r="BI40" s="18">
        <f>IF(W40&lt;&gt;0,W40,IF($AT40=0,0,AS40/$AT40*$X40))</f>
      </c>
      <c r="BJ40" s="18">
        <f>SUM(AU40:BI40)</f>
      </c>
      <c r="BK40" s="15" t="str">
        <v/>
      </c>
    </row>
    <row r="41" outlineLevel="2">
      <c r="A41" s="5" t="str">
        <v>5.8.1</v>
      </c>
      <c r="B41" s="5" t="str">
        <v>BSPRELGENNR02</v>
      </c>
      <c r="C41" s="5" t="str">
        <v>BSPRELGENNR02</v>
      </c>
      <c r="D41" s="19">
        <v>0.1</v>
      </c>
      <c r="E41" s="5" t="str">
        <v>Advanced Payment PO USD</v>
      </c>
      <c r="F41" s="5" t="str">
        <v/>
      </c>
      <c r="G41" s="18">
        <f>F40*D41</f>
      </c>
      <c r="H41" s="18">
        <f>G41</f>
      </c>
      <c r="I41" s="18">
        <v>0</v>
      </c>
      <c r="J41" s="18">
        <v>0</v>
      </c>
      <c r="K41" s="18">
        <v>0</v>
      </c>
      <c r="L41" s="18">
        <v>0</v>
      </c>
      <c r="M41" s="18">
        <v>0</v>
      </c>
      <c r="N41" s="18">
        <v>0</v>
      </c>
      <c r="O41" s="18">
        <v>0</v>
      </c>
      <c r="P41" s="18">
        <v>0</v>
      </c>
      <c r="Q41" s="18">
        <v>0</v>
      </c>
      <c r="R41" s="18">
        <v>0</v>
      </c>
      <c r="S41" s="18">
        <v>0</v>
      </c>
      <c r="T41" s="18">
        <v>0</v>
      </c>
      <c r="U41" s="18">
        <v>0</v>
      </c>
      <c r="V41" s="18">
        <v>0</v>
      </c>
      <c r="W41" s="18">
        <v>0</v>
      </c>
      <c r="X41" s="18">
        <f>H41-SUM(I41:W41)</f>
      </c>
      <c r="Y41" s="20">
        <v>46132</v>
      </c>
      <c r="Z41" s="20">
        <v>46132</v>
      </c>
      <c r="AA41" s="18">
        <v>0</v>
      </c>
      <c r="AB41" s="20">
        <f>Y41+AA41</f>
      </c>
      <c r="AC41" s="20">
        <f>AA41+Z41</f>
      </c>
      <c r="AD41" s="5" t="str">
        <v/>
      </c>
      <c r="AE41" s="18">
        <f>IFERROR(_xlfn.BETA.DIST(DATE(YEAR(AE$2),MONTH(AE$2),15),$AB$2,$AC$2,FALSE,DATE(YEAR($AB41),MONTH($AB41),1),DATE(YEAR($AC41),MONTH($AC41),28)),0)</f>
      </c>
      <c r="AF41" s="18">
        <f>IFERROR(_xlfn.BETA.DIST(DATE(YEAR(AF$2),MONTH(AF$2),15),$AB$2,$AC$2,FALSE,DATE(YEAR($AB41),MONTH($AB41),1),DATE(YEAR($AC41),MONTH($AC41),28)),0)</f>
      </c>
      <c r="AG41" s="18">
        <f>IFERROR(_xlfn.BETA.DIST(DATE(YEAR(AG$2),MONTH(AG$2),15),$AB$2,$AC$2,FALSE,DATE(YEAR($AB41),MONTH($AB41),1),DATE(YEAR($AC41),MONTH($AC41),28)),0)</f>
      </c>
      <c r="AH41" s="18">
        <f>IFERROR(_xlfn.BETA.DIST(DATE(YEAR(AH$2),MONTH(AH$2),15),$AB$2,$AC$2,FALSE,DATE(YEAR($AB41),MONTH($AB41),1),DATE(YEAR($AC41),MONTH($AC41),28)),0)</f>
      </c>
      <c r="AI41" s="18">
        <f>IFERROR(_xlfn.BETA.DIST(DATE(YEAR(AI$2),MONTH(AI$2),15),$AB$2,$AC$2,FALSE,DATE(YEAR($AB41),MONTH($AB41),1),DATE(YEAR($AC41),MONTH($AC41),28)),0)</f>
      </c>
      <c r="AJ41" s="18">
        <f>IFERROR(_xlfn.BETA.DIST(DATE(YEAR(AJ$2),MONTH(AJ$2),15),$AB$2,$AC$2,FALSE,DATE(YEAR($AB41),MONTH($AB41),1),DATE(YEAR($AC41),MONTH($AC41),28)),0)</f>
      </c>
      <c r="AK41" s="18">
        <f>IFERROR(_xlfn.BETA.DIST(DATE(YEAR(AK$2),MONTH(AK$2),15),$AB$2,$AC$2,FALSE,DATE(YEAR($AB41),MONTH($AB41),1),DATE(YEAR($AC41),MONTH($AC41),28)),0)</f>
      </c>
      <c r="AL41" s="18">
        <f>IFERROR(_xlfn.BETA.DIST(DATE(YEAR(AL$2),MONTH(AL$2),15),$AB$2,$AC$2,FALSE,DATE(YEAR($AB41),MONTH($AB41),1),DATE(YEAR($AC41),MONTH($AC41),28)),0)</f>
      </c>
      <c r="AM41" s="18">
        <f>IFERROR(_xlfn.BETA.DIST(DATE(YEAR(AM$2),MONTH(AM$2),15),$AB$2,$AC$2,FALSE,DATE(YEAR($AB41),MONTH($AB41),1),DATE(YEAR($AC41),MONTH($AC41),28)),0)</f>
      </c>
      <c r="AN41" s="18">
        <f>IFERROR(_xlfn.BETA.DIST(DATE(YEAR(AN$2),MONTH(AN$2),15),$AB$2,$AC$2,FALSE,DATE(YEAR($AB41),MONTH($AB41),1),DATE(YEAR($AC41),MONTH($AC41),28)),0)</f>
      </c>
      <c r="AO41" s="18">
        <f>IFERROR(_xlfn.BETA.DIST(DATE(YEAR(AO$2),MONTH(AO$2),15),$AB$2,$AC$2,FALSE,DATE(YEAR($AB41),MONTH($AB41),1),DATE(YEAR($AC41),MONTH($AC41),28)),0)</f>
      </c>
      <c r="AP41" s="18">
        <f>IFERROR(_xlfn.BETA.DIST(DATE(YEAR(AP$2),MONTH(AP$2),15),$AB$2,$AC$2,FALSE,DATE(YEAR($AB41),MONTH($AB41),1),DATE(YEAR($AC41),MONTH($AC41),28)),0)</f>
      </c>
      <c r="AQ41" s="18">
        <f>IFERROR(_xlfn.BETA.DIST(DATE(YEAR(AQ$2),MONTH(AQ$2),15),$AB$2,$AC$2,FALSE,DATE(YEAR($AB41),MONTH($AB41),1),DATE(YEAR($AC41),MONTH($AC41),28)),0)</f>
      </c>
      <c r="AR41" s="18">
        <f>IFERROR(_xlfn.BETA.DIST(DATE(YEAR(AR$2),MONTH(AR$2),15),$AB$2,$AC$2,FALSE,DATE(YEAR($AB41),MONTH($AB41),1),DATE(YEAR($AC41),MONTH($AC41),28)),0)</f>
      </c>
      <c r="AS41" s="18">
        <f>IFERROR(_xlfn.BETA.DIST(DATE(YEAR(AS$2),MONTH(AS$2),15),$AB$2,$AC$2,FALSE,DATE(YEAR($AB41),MONTH($AB41),1),DATE(YEAR($AC41),MONTH($AC41),28)),0)</f>
      </c>
      <c r="AT41" s="18">
        <f>SUM(AE41:AS41)</f>
      </c>
      <c r="AU41" s="18">
        <f>IF(I41&lt;&gt;0,I41,IF($AT41=0,0,AE41/$AT41*$X41))</f>
      </c>
      <c r="AV41" s="18">
        <f>IF(J41&lt;&gt;0,J41,IF($AT41=0,0,AF41/$AT41*$X41))</f>
      </c>
      <c r="AW41" s="18">
        <f>IF(K41&lt;&gt;0,K41,IF($AT41=0,0,AG41/$AT41*$X41))</f>
      </c>
      <c r="AX41" s="18">
        <f>IF(L41&lt;&gt;0,L41,IF($AT41=0,0,AH41/$AT41*$X41))</f>
      </c>
      <c r="AY41" s="18">
        <f>IF(M41&lt;&gt;0,M41,IF($AT41=0,0,AI41/$AT41*$X41))</f>
      </c>
      <c r="AZ41" s="18">
        <f>IF(N41&lt;&gt;0,N41,IF($AT41=0,0,AJ41/$AT41*$X41))</f>
      </c>
      <c r="BA41" s="18">
        <f>IF(O41&lt;&gt;0,O41,IF($AT41=0,0,AK41/$AT41*$X41))</f>
      </c>
      <c r="BB41" s="18">
        <f>IF(P41&lt;&gt;0,P41,IF($AT41=0,0,AL41/$AT41*$X41))</f>
      </c>
      <c r="BC41" s="18">
        <f>IF(Q41&lt;&gt;0,Q41,IF($AT41=0,0,AM41/$AT41*$X41))</f>
      </c>
      <c r="BD41" s="18">
        <f>IF(R41&lt;&gt;0,R41,IF($AT41=0,0,AN41/$AT41*$X41))</f>
      </c>
      <c r="BE41" s="18">
        <f>IF(S41&lt;&gt;0,S41,IF($AT41=0,0,AO41/$AT41*$X41))</f>
      </c>
      <c r="BF41" s="18">
        <f>IF(T41&lt;&gt;0,T41,IF($AT41=0,0,AP41/$AT41*$X41))</f>
      </c>
      <c r="BG41" s="18">
        <f>IF(U41&lt;&gt;0,U41,IF($AT41=0,0,AQ41/$AT41*$X41))</f>
      </c>
      <c r="BH41" s="18">
        <f>IF(V41&lt;&gt;0,V41,IF($AT41=0,0,AR41/$AT41*$X41))</f>
      </c>
      <c r="BI41" s="18">
        <f>IF(W41&lt;&gt;0,W41,IF($AT41=0,0,AS41/$AT41*$X41))</f>
      </c>
      <c r="BJ41" s="18">
        <f>SUM(AU41:BI41)</f>
      </c>
      <c r="BK41" s="18">
        <f>H41-BJ41</f>
      </c>
    </row>
    <row r="42" outlineLevel="2">
      <c r="A42" s="5" t="str">
        <v>5.8.1</v>
      </c>
      <c r="B42" s="5" t="str">
        <v/>
      </c>
      <c r="C42" s="5" t="str">
        <v/>
      </c>
      <c r="D42" s="19">
        <v>0.4</v>
      </c>
      <c r="E42" s="5" t="str">
        <v>Shipping MAT USD</v>
      </c>
      <c r="F42" s="5" t="str">
        <v/>
      </c>
      <c r="G42" s="18">
        <f>F40*D42</f>
      </c>
      <c r="H42" s="18">
        <f>G42</f>
      </c>
      <c r="I42" s="18">
        <v>0</v>
      </c>
      <c r="J42" s="18">
        <v>0</v>
      </c>
      <c r="K42" s="18">
        <v>0</v>
      </c>
      <c r="L42" s="18">
        <v>0</v>
      </c>
      <c r="M42" s="18">
        <v>0</v>
      </c>
      <c r="N42" s="18">
        <v>0</v>
      </c>
      <c r="O42" s="18">
        <v>0</v>
      </c>
      <c r="P42" s="18">
        <v>0</v>
      </c>
      <c r="Q42" s="18">
        <v>0</v>
      </c>
      <c r="R42" s="18">
        <v>0</v>
      </c>
      <c r="S42" s="18">
        <v>0</v>
      </c>
      <c r="T42" s="18">
        <v>0</v>
      </c>
      <c r="U42" s="18">
        <v>0</v>
      </c>
      <c r="V42" s="18">
        <v>0</v>
      </c>
      <c r="W42" s="18">
        <v>0</v>
      </c>
      <c r="X42" s="18">
        <f>H42-SUM(I42:W42)</f>
      </c>
      <c r="Y42" s="5" t="str">
        <v/>
      </c>
      <c r="Z42" s="5" t="str">
        <v/>
      </c>
      <c r="AA42" s="18">
        <v>15</v>
      </c>
      <c r="AB42" s="20">
        <f>Y42+AA42</f>
      </c>
      <c r="AC42" s="20">
        <f>AA42+Z42</f>
      </c>
      <c r="AD42" s="5" t="str">
        <v/>
      </c>
      <c r="AE42" s="18">
        <f>IFERROR(_xlfn.BETA.DIST(DATE(YEAR(AE$2),MONTH(AE$2),15),$AB$2,$AC$2,FALSE,DATE(YEAR($AB42),MONTH($AB42),1),DATE(YEAR($AC42),MONTH($AC42),28)),0)</f>
      </c>
      <c r="AF42" s="18">
        <f>IFERROR(_xlfn.BETA.DIST(DATE(YEAR(AF$2),MONTH(AF$2),15),$AB$2,$AC$2,FALSE,DATE(YEAR($AB42),MONTH($AB42),1),DATE(YEAR($AC42),MONTH($AC42),28)),0)</f>
      </c>
      <c r="AG42" s="18">
        <f>IFERROR(_xlfn.BETA.DIST(DATE(YEAR(AG$2),MONTH(AG$2),15),$AB$2,$AC$2,FALSE,DATE(YEAR($AB42),MONTH($AB42),1),DATE(YEAR($AC42),MONTH($AC42),28)),0)</f>
      </c>
      <c r="AH42" s="18">
        <f>IFERROR(_xlfn.BETA.DIST(DATE(YEAR(AH$2),MONTH(AH$2),15),$AB$2,$AC$2,FALSE,DATE(YEAR($AB42),MONTH($AB42),1),DATE(YEAR($AC42),MONTH($AC42),28)),0)</f>
      </c>
      <c r="AI42" s="18">
        <f>IFERROR(_xlfn.BETA.DIST(DATE(YEAR(AI$2),MONTH(AI$2),15),$AB$2,$AC$2,FALSE,DATE(YEAR($AB42),MONTH($AB42),1),DATE(YEAR($AC42),MONTH($AC42),28)),0)</f>
      </c>
      <c r="AJ42" s="18">
        <f>IFERROR(_xlfn.BETA.DIST(DATE(YEAR(AJ$2),MONTH(AJ$2),15),$AB$2,$AC$2,FALSE,DATE(YEAR($AB42),MONTH($AB42),1),DATE(YEAR($AC42),MONTH($AC42),28)),0)</f>
      </c>
      <c r="AK42" s="18">
        <f>IFERROR(_xlfn.BETA.DIST(DATE(YEAR(AK$2),MONTH(AK$2),15),$AB$2,$AC$2,FALSE,DATE(YEAR($AB42),MONTH($AB42),1),DATE(YEAR($AC42),MONTH($AC42),28)),0)</f>
      </c>
      <c r="AL42" s="18">
        <f>IFERROR(_xlfn.BETA.DIST(DATE(YEAR(AL$2),MONTH(AL$2),15),$AB$2,$AC$2,FALSE,DATE(YEAR($AB42),MONTH($AB42),1),DATE(YEAR($AC42),MONTH($AC42),28)),0)</f>
      </c>
      <c r="AM42" s="18">
        <f>IFERROR(_xlfn.BETA.DIST(DATE(YEAR(AM$2),MONTH(AM$2),15),$AB$2,$AC$2,FALSE,DATE(YEAR($AB42),MONTH($AB42),1),DATE(YEAR($AC42),MONTH($AC42),28)),0)</f>
      </c>
      <c r="AN42" s="18">
        <f>IFERROR(_xlfn.BETA.DIST(DATE(YEAR(AN$2),MONTH(AN$2),15),$AB$2,$AC$2,FALSE,DATE(YEAR($AB42),MONTH($AB42),1),DATE(YEAR($AC42),MONTH($AC42),28)),0)</f>
      </c>
      <c r="AO42" s="18">
        <f>IFERROR(_xlfn.BETA.DIST(DATE(YEAR(AO$2),MONTH(AO$2),15),$AB$2,$AC$2,FALSE,DATE(YEAR($AB42),MONTH($AB42),1),DATE(YEAR($AC42),MONTH($AC42),28)),0)</f>
      </c>
      <c r="AP42" s="18">
        <f>IFERROR(_xlfn.BETA.DIST(DATE(YEAR(AP$2),MONTH(AP$2),15),$AB$2,$AC$2,FALSE,DATE(YEAR($AB42),MONTH($AB42),1),DATE(YEAR($AC42),MONTH($AC42),28)),0)</f>
      </c>
      <c r="AQ42" s="18">
        <f>IFERROR(_xlfn.BETA.DIST(DATE(YEAR(AQ$2),MONTH(AQ$2),15),$AB$2,$AC$2,FALSE,DATE(YEAR($AB42),MONTH($AB42),1),DATE(YEAR($AC42),MONTH($AC42),28)),0)</f>
      </c>
      <c r="AR42" s="18">
        <f>IFERROR(_xlfn.BETA.DIST(DATE(YEAR(AR$2),MONTH(AR$2),15),$AB$2,$AC$2,FALSE,DATE(YEAR($AB42),MONTH($AB42),1),DATE(YEAR($AC42),MONTH($AC42),28)),0)</f>
      </c>
      <c r="AS42" s="18">
        <f>IFERROR(_xlfn.BETA.DIST(DATE(YEAR(AS$2),MONTH(AS$2),15),$AB$2,$AC$2,FALSE,DATE(YEAR($AB42),MONTH($AB42),1),DATE(YEAR($AC42),MONTH($AC42),28)),0)</f>
      </c>
      <c r="AT42" s="18">
        <f>SUM(AE42:AS42)</f>
      </c>
      <c r="AU42" s="18">
        <f>IF(I42&lt;&gt;0,I42,IF($AT42=0,0,AE42/$AT42*$X42))</f>
      </c>
      <c r="AV42" s="18">
        <f>IF(J42&lt;&gt;0,J42,IF($AT42=0,0,AF42/$AT42*$X42))</f>
      </c>
      <c r="AW42" s="18">
        <f>IF(K42&lt;&gt;0,K42,IF($AT42=0,0,AG42/$AT42*$X42))</f>
      </c>
      <c r="AX42" s="18">
        <f>IF(L42&lt;&gt;0,L42,IF($AT42=0,0,AH42/$AT42*$X42))</f>
      </c>
      <c r="AY42" s="18">
        <f>IF(M42&lt;&gt;0,M42,IF($AT42=0,0,AI42/$AT42*$X42))</f>
      </c>
      <c r="AZ42" s="18">
        <f>IF(N42&lt;&gt;0,N42,IF($AT42=0,0,AJ42/$AT42*$X42))</f>
      </c>
      <c r="BA42" s="18">
        <f>IF(O42&lt;&gt;0,O42,IF($AT42=0,0,AK42/$AT42*$X42))</f>
      </c>
      <c r="BB42" s="18">
        <f>IF(P42&lt;&gt;0,P42,IF($AT42=0,0,AL42/$AT42*$X42))</f>
      </c>
      <c r="BC42" s="18">
        <f>IF(Q42&lt;&gt;0,Q42,IF($AT42=0,0,AM42/$AT42*$X42))</f>
      </c>
      <c r="BD42" s="18">
        <f>IF(R42&lt;&gt;0,R42,IF($AT42=0,0,AN42/$AT42*$X42))</f>
      </c>
      <c r="BE42" s="18">
        <f>IF(S42&lt;&gt;0,S42,IF($AT42=0,0,AO42/$AT42*$X42))</f>
      </c>
      <c r="BF42" s="18">
        <f>IF(T42&lt;&gt;0,T42,IF($AT42=0,0,AP42/$AT42*$X42))</f>
      </c>
      <c r="BG42" s="18">
        <f>IF(U42&lt;&gt;0,U42,IF($AT42=0,0,AQ42/$AT42*$X42))</f>
      </c>
      <c r="BH42" s="18">
        <f>IF(V42&lt;&gt;0,V42,IF($AT42=0,0,AR42/$AT42*$X42))</f>
      </c>
      <c r="BI42" s="18">
        <f>IF(W42&lt;&gt;0,W42,IF($AT42=0,0,AS42/$AT42*$X42))</f>
      </c>
      <c r="BJ42" s="18">
        <f>SUM(AU42:BI42)</f>
      </c>
      <c r="BK42" s="18">
        <f>H42-BJ42</f>
      </c>
    </row>
    <row r="43" outlineLevel="2">
      <c r="A43" s="5" t="str">
        <v>5.8.1</v>
      </c>
      <c r="B43" s="5" t="str">
        <v>BSPRELGENNR05</v>
      </c>
      <c r="C43" s="5" t="str">
        <v>BSPRELGENNR05</v>
      </c>
      <c r="D43" s="19">
        <v>0.4</v>
      </c>
      <c r="E43" s="5" t="str">
        <v>Delivery MAT USD</v>
      </c>
      <c r="F43" s="5" t="str">
        <v/>
      </c>
      <c r="G43" s="18">
        <f>F40*D43</f>
      </c>
      <c r="H43" s="18">
        <f>G43</f>
      </c>
      <c r="I43" s="18">
        <v>0</v>
      </c>
      <c r="J43" s="18">
        <v>0</v>
      </c>
      <c r="K43" s="18">
        <v>0</v>
      </c>
      <c r="L43" s="18">
        <v>0</v>
      </c>
      <c r="M43" s="18">
        <v>0</v>
      </c>
      <c r="N43" s="18">
        <v>0</v>
      </c>
      <c r="O43" s="18">
        <v>0</v>
      </c>
      <c r="P43" s="18">
        <v>0</v>
      </c>
      <c r="Q43" s="18">
        <v>0</v>
      </c>
      <c r="R43" s="18">
        <v>0</v>
      </c>
      <c r="S43" s="18">
        <v>0</v>
      </c>
      <c r="T43" s="18">
        <v>0</v>
      </c>
      <c r="U43" s="18">
        <v>0</v>
      </c>
      <c r="V43" s="18">
        <v>0</v>
      </c>
      <c r="W43" s="18">
        <v>0</v>
      </c>
      <c r="X43" s="18">
        <f>H43-SUM(I43:W43)</f>
      </c>
      <c r="Y43" s="20">
        <v>46231</v>
      </c>
      <c r="Z43" s="20">
        <v>46231</v>
      </c>
      <c r="AA43" s="18">
        <v>30</v>
      </c>
      <c r="AB43" s="20">
        <f>Y43+AA43</f>
      </c>
      <c r="AC43" s="20">
        <f>AA43+Z43</f>
      </c>
      <c r="AD43" s="5" t="str">
        <v/>
      </c>
      <c r="AE43" s="18">
        <f>IFERROR(_xlfn.BETA.DIST(DATE(YEAR(AE$2),MONTH(AE$2),15),$AB$2,$AC$2,FALSE,DATE(YEAR($AB43),MONTH($AB43),1),DATE(YEAR($AC43),MONTH($AC43),28)),0)</f>
      </c>
      <c r="AF43" s="18">
        <f>IFERROR(_xlfn.BETA.DIST(DATE(YEAR(AF$2),MONTH(AF$2),15),$AB$2,$AC$2,FALSE,DATE(YEAR($AB43),MONTH($AB43),1),DATE(YEAR($AC43),MONTH($AC43),28)),0)</f>
      </c>
      <c r="AG43" s="18">
        <f>IFERROR(_xlfn.BETA.DIST(DATE(YEAR(AG$2),MONTH(AG$2),15),$AB$2,$AC$2,FALSE,DATE(YEAR($AB43),MONTH($AB43),1),DATE(YEAR($AC43),MONTH($AC43),28)),0)</f>
      </c>
      <c r="AH43" s="18">
        <f>IFERROR(_xlfn.BETA.DIST(DATE(YEAR(AH$2),MONTH(AH$2),15),$AB$2,$AC$2,FALSE,DATE(YEAR($AB43),MONTH($AB43),1),DATE(YEAR($AC43),MONTH($AC43),28)),0)</f>
      </c>
      <c r="AI43" s="18">
        <f>IFERROR(_xlfn.BETA.DIST(DATE(YEAR(AI$2),MONTH(AI$2),15),$AB$2,$AC$2,FALSE,DATE(YEAR($AB43),MONTH($AB43),1),DATE(YEAR($AC43),MONTH($AC43),28)),0)</f>
      </c>
      <c r="AJ43" s="18">
        <f>IFERROR(_xlfn.BETA.DIST(DATE(YEAR(AJ$2),MONTH(AJ$2),15),$AB$2,$AC$2,FALSE,DATE(YEAR($AB43),MONTH($AB43),1),DATE(YEAR($AC43),MONTH($AC43),28)),0)</f>
      </c>
      <c r="AK43" s="18">
        <f>IFERROR(_xlfn.BETA.DIST(DATE(YEAR(AK$2),MONTH(AK$2),15),$AB$2,$AC$2,FALSE,DATE(YEAR($AB43),MONTH($AB43),1),DATE(YEAR($AC43),MONTH($AC43),28)),0)</f>
      </c>
      <c r="AL43" s="18">
        <f>IFERROR(_xlfn.BETA.DIST(DATE(YEAR(AL$2),MONTH(AL$2),15),$AB$2,$AC$2,FALSE,DATE(YEAR($AB43),MONTH($AB43),1),DATE(YEAR($AC43),MONTH($AC43),28)),0)</f>
      </c>
      <c r="AM43" s="18">
        <f>IFERROR(_xlfn.BETA.DIST(DATE(YEAR(AM$2),MONTH(AM$2),15),$AB$2,$AC$2,FALSE,DATE(YEAR($AB43),MONTH($AB43),1),DATE(YEAR($AC43),MONTH($AC43),28)),0)</f>
      </c>
      <c r="AN43" s="18">
        <f>IFERROR(_xlfn.BETA.DIST(DATE(YEAR(AN$2),MONTH(AN$2),15),$AB$2,$AC$2,FALSE,DATE(YEAR($AB43),MONTH($AB43),1),DATE(YEAR($AC43),MONTH($AC43),28)),0)</f>
      </c>
      <c r="AO43" s="18">
        <f>IFERROR(_xlfn.BETA.DIST(DATE(YEAR(AO$2),MONTH(AO$2),15),$AB$2,$AC$2,FALSE,DATE(YEAR($AB43),MONTH($AB43),1),DATE(YEAR($AC43),MONTH($AC43),28)),0)</f>
      </c>
      <c r="AP43" s="18">
        <f>IFERROR(_xlfn.BETA.DIST(DATE(YEAR(AP$2),MONTH(AP$2),15),$AB$2,$AC$2,FALSE,DATE(YEAR($AB43),MONTH($AB43),1),DATE(YEAR($AC43),MONTH($AC43),28)),0)</f>
      </c>
      <c r="AQ43" s="18">
        <f>IFERROR(_xlfn.BETA.DIST(DATE(YEAR(AQ$2),MONTH(AQ$2),15),$AB$2,$AC$2,FALSE,DATE(YEAR($AB43),MONTH($AB43),1),DATE(YEAR($AC43),MONTH($AC43),28)),0)</f>
      </c>
      <c r="AR43" s="18">
        <f>IFERROR(_xlfn.BETA.DIST(DATE(YEAR(AR$2),MONTH(AR$2),15),$AB$2,$AC$2,FALSE,DATE(YEAR($AB43),MONTH($AB43),1),DATE(YEAR($AC43),MONTH($AC43),28)),0)</f>
      </c>
      <c r="AS43" s="18">
        <f>IFERROR(_xlfn.BETA.DIST(DATE(YEAR(AS$2),MONTH(AS$2),15),$AB$2,$AC$2,FALSE,DATE(YEAR($AB43),MONTH($AB43),1),DATE(YEAR($AC43),MONTH($AC43),28)),0)</f>
      </c>
      <c r="AT43" s="18">
        <f>SUM(AE43:AS43)</f>
      </c>
      <c r="AU43" s="18">
        <f>IF(I43&lt;&gt;0,I43,IF($AT43=0,0,AE43/$AT43*$X43))</f>
      </c>
      <c r="AV43" s="18">
        <f>IF(J43&lt;&gt;0,J43,IF($AT43=0,0,AF43/$AT43*$X43))</f>
      </c>
      <c r="AW43" s="18">
        <f>IF(K43&lt;&gt;0,K43,IF($AT43=0,0,AG43/$AT43*$X43))</f>
      </c>
      <c r="AX43" s="18">
        <f>IF(L43&lt;&gt;0,L43,IF($AT43=0,0,AH43/$AT43*$X43))</f>
      </c>
      <c r="AY43" s="18">
        <f>IF(M43&lt;&gt;0,M43,IF($AT43=0,0,AI43/$AT43*$X43))</f>
      </c>
      <c r="AZ43" s="18">
        <f>IF(N43&lt;&gt;0,N43,IF($AT43=0,0,AJ43/$AT43*$X43))</f>
      </c>
      <c r="BA43" s="18">
        <f>IF(O43&lt;&gt;0,O43,IF($AT43=0,0,AK43/$AT43*$X43))</f>
      </c>
      <c r="BB43" s="18">
        <f>IF(P43&lt;&gt;0,P43,IF($AT43=0,0,AL43/$AT43*$X43))</f>
      </c>
      <c r="BC43" s="18">
        <f>IF(Q43&lt;&gt;0,Q43,IF($AT43=0,0,AM43/$AT43*$X43))</f>
      </c>
      <c r="BD43" s="18">
        <f>IF(R43&lt;&gt;0,R43,IF($AT43=0,0,AN43/$AT43*$X43))</f>
      </c>
      <c r="BE43" s="18">
        <f>IF(S43&lt;&gt;0,S43,IF($AT43=0,0,AO43/$AT43*$X43))</f>
      </c>
      <c r="BF43" s="18">
        <f>IF(T43&lt;&gt;0,T43,IF($AT43=0,0,AP43/$AT43*$X43))</f>
      </c>
      <c r="BG43" s="18">
        <f>IF(U43&lt;&gt;0,U43,IF($AT43=0,0,AQ43/$AT43*$X43))</f>
      </c>
      <c r="BH43" s="18">
        <f>IF(V43&lt;&gt;0,V43,IF($AT43=0,0,AR43/$AT43*$X43))</f>
      </c>
      <c r="BI43" s="18">
        <f>IF(W43&lt;&gt;0,W43,IF($AT43=0,0,AS43/$AT43*$X43))</f>
      </c>
      <c r="BJ43" s="18">
        <f>SUM(AU43:BI43)</f>
      </c>
      <c r="BK43" s="18">
        <f>H43-BJ43</f>
      </c>
    </row>
    <row r="44" outlineLevel="2">
      <c r="A44" s="5" t="str">
        <v>5.8.1</v>
      </c>
      <c r="B44" s="5" t="str">
        <v>BSKDGNGENGR07</v>
      </c>
      <c r="C44" s="5" t="str">
        <v>BSKDGNGENGR07</v>
      </c>
      <c r="D44" s="19">
        <v>0.1</v>
      </c>
      <c r="E44" s="5" t="str">
        <v>CCC</v>
      </c>
      <c r="F44" s="5" t="str">
        <v/>
      </c>
      <c r="G44" s="18">
        <f>F40*D44</f>
      </c>
      <c r="H44" s="18">
        <f>G44</f>
      </c>
      <c r="I44" s="18">
        <v>0</v>
      </c>
      <c r="J44" s="18">
        <v>0</v>
      </c>
      <c r="K44" s="18">
        <v>0</v>
      </c>
      <c r="L44" s="18">
        <v>0</v>
      </c>
      <c r="M44" s="18">
        <v>0</v>
      </c>
      <c r="N44" s="18">
        <v>0</v>
      </c>
      <c r="O44" s="18">
        <v>0</v>
      </c>
      <c r="P44" s="18">
        <v>0</v>
      </c>
      <c r="Q44" s="18">
        <v>0</v>
      </c>
      <c r="R44" s="18">
        <v>0</v>
      </c>
      <c r="S44" s="18">
        <v>0</v>
      </c>
      <c r="T44" s="18">
        <v>0</v>
      </c>
      <c r="U44" s="18">
        <v>0</v>
      </c>
      <c r="V44" s="18">
        <v>0</v>
      </c>
      <c r="W44" s="18">
        <v>0</v>
      </c>
      <c r="X44" s="18">
        <f>H44-SUM(I44:W44)</f>
      </c>
      <c r="Y44" s="20">
        <v>46483</v>
      </c>
      <c r="Z44" s="20">
        <v>46483</v>
      </c>
      <c r="AA44" s="18">
        <v>0</v>
      </c>
      <c r="AB44" s="20">
        <f>Y44+AA44</f>
      </c>
      <c r="AC44" s="20">
        <f>AA44+Z44</f>
      </c>
      <c r="AD44" s="5" t="str">
        <v/>
      </c>
      <c r="AE44" s="18">
        <f>IFERROR(_xlfn.BETA.DIST(DATE(YEAR(AE$2),MONTH(AE$2),15),$AB$2,$AC$2,FALSE,DATE(YEAR($AB44),MONTH($AB44),1),DATE(YEAR($AC44),MONTH($AC44),28)),0)</f>
      </c>
      <c r="AF44" s="18">
        <f>IFERROR(_xlfn.BETA.DIST(DATE(YEAR(AF$2),MONTH(AF$2),15),$AB$2,$AC$2,FALSE,DATE(YEAR($AB44),MONTH($AB44),1),DATE(YEAR($AC44),MONTH($AC44),28)),0)</f>
      </c>
      <c r="AG44" s="18">
        <f>IFERROR(_xlfn.BETA.DIST(DATE(YEAR(AG$2),MONTH(AG$2),15),$AB$2,$AC$2,FALSE,DATE(YEAR($AB44),MONTH($AB44),1),DATE(YEAR($AC44),MONTH($AC44),28)),0)</f>
      </c>
      <c r="AH44" s="18">
        <f>IFERROR(_xlfn.BETA.DIST(DATE(YEAR(AH$2),MONTH(AH$2),15),$AB$2,$AC$2,FALSE,DATE(YEAR($AB44),MONTH($AB44),1),DATE(YEAR($AC44),MONTH($AC44),28)),0)</f>
      </c>
      <c r="AI44" s="18">
        <f>IFERROR(_xlfn.BETA.DIST(DATE(YEAR(AI$2),MONTH(AI$2),15),$AB$2,$AC$2,FALSE,DATE(YEAR($AB44),MONTH($AB44),1),DATE(YEAR($AC44),MONTH($AC44),28)),0)</f>
      </c>
      <c r="AJ44" s="18">
        <f>IFERROR(_xlfn.BETA.DIST(DATE(YEAR(AJ$2),MONTH(AJ$2),15),$AB$2,$AC$2,FALSE,DATE(YEAR($AB44),MONTH($AB44),1),DATE(YEAR($AC44),MONTH($AC44),28)),0)</f>
      </c>
      <c r="AK44" s="18">
        <f>IFERROR(_xlfn.BETA.DIST(DATE(YEAR(AK$2),MONTH(AK$2),15),$AB$2,$AC$2,FALSE,DATE(YEAR($AB44),MONTH($AB44),1),DATE(YEAR($AC44),MONTH($AC44),28)),0)</f>
      </c>
      <c r="AL44" s="18">
        <f>IFERROR(_xlfn.BETA.DIST(DATE(YEAR(AL$2),MONTH(AL$2),15),$AB$2,$AC$2,FALSE,DATE(YEAR($AB44),MONTH($AB44),1),DATE(YEAR($AC44),MONTH($AC44),28)),0)</f>
      </c>
      <c r="AM44" s="18">
        <f>IFERROR(_xlfn.BETA.DIST(DATE(YEAR(AM$2),MONTH(AM$2),15),$AB$2,$AC$2,FALSE,DATE(YEAR($AB44),MONTH($AB44),1),DATE(YEAR($AC44),MONTH($AC44),28)),0)</f>
      </c>
      <c r="AN44" s="18">
        <f>IFERROR(_xlfn.BETA.DIST(DATE(YEAR(AN$2),MONTH(AN$2),15),$AB$2,$AC$2,FALSE,DATE(YEAR($AB44),MONTH($AB44),1),DATE(YEAR($AC44),MONTH($AC44),28)),0)</f>
      </c>
      <c r="AO44" s="18">
        <f>IFERROR(_xlfn.BETA.DIST(DATE(YEAR(AO$2),MONTH(AO$2),15),$AB$2,$AC$2,FALSE,DATE(YEAR($AB44),MONTH($AB44),1),DATE(YEAR($AC44),MONTH($AC44),28)),0)</f>
      </c>
      <c r="AP44" s="18">
        <f>IFERROR(_xlfn.BETA.DIST(DATE(YEAR(AP$2),MONTH(AP$2),15),$AB$2,$AC$2,FALSE,DATE(YEAR($AB44),MONTH($AB44),1),DATE(YEAR($AC44),MONTH($AC44),28)),0)</f>
      </c>
      <c r="AQ44" s="18">
        <f>IFERROR(_xlfn.BETA.DIST(DATE(YEAR(AQ$2),MONTH(AQ$2),15),$AB$2,$AC$2,FALSE,DATE(YEAR($AB44),MONTH($AB44),1),DATE(YEAR($AC44),MONTH($AC44),28)),0)</f>
      </c>
      <c r="AR44" s="18">
        <f>IFERROR(_xlfn.BETA.DIST(DATE(YEAR(AR$2),MONTH(AR$2),15),$AB$2,$AC$2,FALSE,DATE(YEAR($AB44),MONTH($AB44),1),DATE(YEAR($AC44),MONTH($AC44),28)),0)</f>
      </c>
      <c r="AS44" s="18">
        <f>IFERROR(_xlfn.BETA.DIST(DATE(YEAR(AS$2),MONTH(AS$2),15),$AB$2,$AC$2,FALSE,DATE(YEAR($AB44),MONTH($AB44),1),DATE(YEAR($AC44),MONTH($AC44),28)),0)</f>
      </c>
      <c r="AT44" s="18">
        <f>SUM(AE44:AS44)</f>
      </c>
      <c r="AU44" s="18">
        <f>IF(I44&lt;&gt;0,I44,IF($AT44=0,0,AE44/$AT44*$X44))</f>
      </c>
      <c r="AV44" s="18">
        <f>IF(J44&lt;&gt;0,J44,IF($AT44=0,0,AF44/$AT44*$X44))</f>
      </c>
      <c r="AW44" s="18">
        <f>IF(K44&lt;&gt;0,K44,IF($AT44=0,0,AG44/$AT44*$X44))</f>
      </c>
      <c r="AX44" s="18">
        <f>IF(L44&lt;&gt;0,L44,IF($AT44=0,0,AH44/$AT44*$X44))</f>
      </c>
      <c r="AY44" s="18">
        <f>IF(M44&lt;&gt;0,M44,IF($AT44=0,0,AI44/$AT44*$X44))</f>
      </c>
      <c r="AZ44" s="18">
        <f>IF(N44&lt;&gt;0,N44,IF($AT44=0,0,AJ44/$AT44*$X44))</f>
      </c>
      <c r="BA44" s="18">
        <f>IF(O44&lt;&gt;0,O44,IF($AT44=0,0,AK44/$AT44*$X44))</f>
      </c>
      <c r="BB44" s="18">
        <f>IF(P44&lt;&gt;0,P44,IF($AT44=0,0,AL44/$AT44*$X44))</f>
      </c>
      <c r="BC44" s="18">
        <f>IF(Q44&lt;&gt;0,Q44,IF($AT44=0,0,AM44/$AT44*$X44))</f>
      </c>
      <c r="BD44" s="18">
        <f>IF(R44&lt;&gt;0,R44,IF($AT44=0,0,AN44/$AT44*$X44))</f>
      </c>
      <c r="BE44" s="18">
        <f>IF(S44&lt;&gt;0,S44,IF($AT44=0,0,AO44/$AT44*$X44))</f>
      </c>
      <c r="BF44" s="18">
        <f>IF(T44&lt;&gt;0,T44,IF($AT44=0,0,AP44/$AT44*$X44))</f>
      </c>
      <c r="BG44" s="18">
        <f>IF(U44&lt;&gt;0,U44,IF($AT44=0,0,AQ44/$AT44*$X44))</f>
      </c>
      <c r="BH44" s="18">
        <f>IF(V44&lt;&gt;0,V44,IF($AT44=0,0,AR44/$AT44*$X44))</f>
      </c>
      <c r="BI44" s="18">
        <f>IF(W44&lt;&gt;0,W44,IF($AT44=0,0,AS44/$AT44*$X44))</f>
      </c>
      <c r="BJ44" s="18">
        <f>SUM(AU44:BI44)</f>
      </c>
      <c r="BK44" s="18">
        <f>H44-BJ44</f>
      </c>
    </row>
    <row r="45" outlineLevel="1">
      <c r="A45" s="15" t="str">
        <v>5.01.1</v>
      </c>
      <c r="B45" s="15" t="str">
        <v/>
      </c>
      <c r="C45" s="15" t="str">
        <v/>
      </c>
      <c r="D45" s="15" t="str">
        <v>5.01.1</v>
      </c>
      <c r="E45" s="15" t="str">
        <v>Supply Single phase current transform</v>
      </c>
      <c r="F45" s="15">
        <v>5595.12</v>
      </c>
      <c r="G45" s="15" t="str">
        <v/>
      </c>
      <c r="H45" s="15" t="str">
        <v/>
      </c>
      <c r="I45" s="15" t="str">
        <v/>
      </c>
      <c r="J45" s="15" t="str">
        <v/>
      </c>
      <c r="K45" s="15" t="str">
        <v/>
      </c>
      <c r="L45" s="15" t="str">
        <v/>
      </c>
      <c r="M45" s="15" t="str">
        <v/>
      </c>
      <c r="N45" s="15" t="str">
        <v/>
      </c>
      <c r="O45" s="15" t="str">
        <v/>
      </c>
      <c r="P45" s="15" t="str">
        <v/>
      </c>
      <c r="Q45" s="15" t="str">
        <v/>
      </c>
      <c r="R45" s="15" t="str">
        <v/>
      </c>
      <c r="S45" s="15" t="str">
        <v/>
      </c>
      <c r="T45" s="15" t="str">
        <v/>
      </c>
      <c r="U45" s="15" t="str">
        <v/>
      </c>
      <c r="V45" s="15" t="str">
        <v/>
      </c>
      <c r="W45" s="15" t="str">
        <v/>
      </c>
      <c r="X45" s="15" t="str">
        <v/>
      </c>
      <c r="Y45" s="15" t="str">
        <v/>
      </c>
      <c r="Z45" s="15" t="str">
        <v/>
      </c>
      <c r="AA45" s="15" t="str">
        <v/>
      </c>
      <c r="AB45" s="15" t="str">
        <v/>
      </c>
      <c r="AC45" s="15" t="str">
        <v/>
      </c>
      <c r="AD45" s="5" t="str">
        <v/>
      </c>
      <c r="AE45" s="18">
        <f>IFERROR(_xlfn.BETA.DIST(DATE(YEAR(AE$2),MONTH(AE$2),15),$AB$2,$AC$2,FALSE,DATE(YEAR($AB45),MONTH($AB45),1),DATE(YEAR($AC45),MONTH($AC45),28)),0)</f>
      </c>
      <c r="AF45" s="18">
        <f>IFERROR(_xlfn.BETA.DIST(DATE(YEAR(AF$2),MONTH(AF$2),15),$AB$2,$AC$2,FALSE,DATE(YEAR($AB45),MONTH($AB45),1),DATE(YEAR($AC45),MONTH($AC45),28)),0)</f>
      </c>
      <c r="AG45" s="18">
        <f>IFERROR(_xlfn.BETA.DIST(DATE(YEAR(AG$2),MONTH(AG$2),15),$AB$2,$AC$2,FALSE,DATE(YEAR($AB45),MONTH($AB45),1),DATE(YEAR($AC45),MONTH($AC45),28)),0)</f>
      </c>
      <c r="AH45" s="18">
        <f>IFERROR(_xlfn.BETA.DIST(DATE(YEAR(AH$2),MONTH(AH$2),15),$AB$2,$AC$2,FALSE,DATE(YEAR($AB45),MONTH($AB45),1),DATE(YEAR($AC45),MONTH($AC45),28)),0)</f>
      </c>
      <c r="AI45" s="18">
        <f>IFERROR(_xlfn.BETA.DIST(DATE(YEAR(AI$2),MONTH(AI$2),15),$AB$2,$AC$2,FALSE,DATE(YEAR($AB45),MONTH($AB45),1),DATE(YEAR($AC45),MONTH($AC45),28)),0)</f>
      </c>
      <c r="AJ45" s="18">
        <f>IFERROR(_xlfn.BETA.DIST(DATE(YEAR(AJ$2),MONTH(AJ$2),15),$AB$2,$AC$2,FALSE,DATE(YEAR($AB45),MONTH($AB45),1),DATE(YEAR($AC45),MONTH($AC45),28)),0)</f>
      </c>
      <c r="AK45" s="18">
        <f>IFERROR(_xlfn.BETA.DIST(DATE(YEAR(AK$2),MONTH(AK$2),15),$AB$2,$AC$2,FALSE,DATE(YEAR($AB45),MONTH($AB45),1),DATE(YEAR($AC45),MONTH($AC45),28)),0)</f>
      </c>
      <c r="AL45" s="18">
        <f>IFERROR(_xlfn.BETA.DIST(DATE(YEAR(AL$2),MONTH(AL$2),15),$AB$2,$AC$2,FALSE,DATE(YEAR($AB45),MONTH($AB45),1),DATE(YEAR($AC45),MONTH($AC45),28)),0)</f>
      </c>
      <c r="AM45" s="18">
        <f>IFERROR(_xlfn.BETA.DIST(DATE(YEAR(AM$2),MONTH(AM$2),15),$AB$2,$AC$2,FALSE,DATE(YEAR($AB45),MONTH($AB45),1),DATE(YEAR($AC45),MONTH($AC45),28)),0)</f>
      </c>
      <c r="AN45" s="18">
        <f>IFERROR(_xlfn.BETA.DIST(DATE(YEAR(AN$2),MONTH(AN$2),15),$AB$2,$AC$2,FALSE,DATE(YEAR($AB45),MONTH($AB45),1),DATE(YEAR($AC45),MONTH($AC45),28)),0)</f>
      </c>
      <c r="AO45" s="18">
        <f>IFERROR(_xlfn.BETA.DIST(DATE(YEAR(AO$2),MONTH(AO$2),15),$AB$2,$AC$2,FALSE,DATE(YEAR($AB45),MONTH($AB45),1),DATE(YEAR($AC45),MONTH($AC45),28)),0)</f>
      </c>
      <c r="AP45" s="18">
        <f>IFERROR(_xlfn.BETA.DIST(DATE(YEAR(AP$2),MONTH(AP$2),15),$AB$2,$AC$2,FALSE,DATE(YEAR($AB45),MONTH($AB45),1),DATE(YEAR($AC45),MONTH($AC45),28)),0)</f>
      </c>
      <c r="AQ45" s="18">
        <f>IFERROR(_xlfn.BETA.DIST(DATE(YEAR(AQ$2),MONTH(AQ$2),15),$AB$2,$AC$2,FALSE,DATE(YEAR($AB45),MONTH($AB45),1),DATE(YEAR($AC45),MONTH($AC45),28)),0)</f>
      </c>
      <c r="AR45" s="18">
        <f>IFERROR(_xlfn.BETA.DIST(DATE(YEAR(AR$2),MONTH(AR$2),15),$AB$2,$AC$2,FALSE,DATE(YEAR($AB45),MONTH($AB45),1),DATE(YEAR($AC45),MONTH($AC45),28)),0)</f>
      </c>
      <c r="AS45" s="18">
        <f>IFERROR(_xlfn.BETA.DIST(DATE(YEAR(AS$2),MONTH(AS$2),15),$AB$2,$AC$2,FALSE,DATE(YEAR($AB45),MONTH($AB45),1),DATE(YEAR($AC45),MONTH($AC45),28)),0)</f>
      </c>
      <c r="AT45" s="18">
        <f>SUM(AE45:AS45)</f>
      </c>
      <c r="AU45" s="18">
        <f>IF(I45&lt;&gt;0,I45,IF($AT45=0,0,AE45/$AT45*$X45))</f>
      </c>
      <c r="AV45" s="18">
        <f>IF(J45&lt;&gt;0,J45,IF($AT45=0,0,AF45/$AT45*$X45))</f>
      </c>
      <c r="AW45" s="18">
        <f>IF(K45&lt;&gt;0,K45,IF($AT45=0,0,AG45/$AT45*$X45))</f>
      </c>
      <c r="AX45" s="18">
        <f>IF(L45&lt;&gt;0,L45,IF($AT45=0,0,AH45/$AT45*$X45))</f>
      </c>
      <c r="AY45" s="18">
        <f>IF(M45&lt;&gt;0,M45,IF($AT45=0,0,AI45/$AT45*$X45))</f>
      </c>
      <c r="AZ45" s="18">
        <f>IF(N45&lt;&gt;0,N45,IF($AT45=0,0,AJ45/$AT45*$X45))</f>
      </c>
      <c r="BA45" s="18">
        <f>IF(O45&lt;&gt;0,O45,IF($AT45=0,0,AK45/$AT45*$X45))</f>
      </c>
      <c r="BB45" s="18">
        <f>IF(P45&lt;&gt;0,P45,IF($AT45=0,0,AL45/$AT45*$X45))</f>
      </c>
      <c r="BC45" s="18">
        <f>IF(Q45&lt;&gt;0,Q45,IF($AT45=0,0,AM45/$AT45*$X45))</f>
      </c>
      <c r="BD45" s="18">
        <f>IF(R45&lt;&gt;0,R45,IF($AT45=0,0,AN45/$AT45*$X45))</f>
      </c>
      <c r="BE45" s="18">
        <f>IF(S45&lt;&gt;0,S45,IF($AT45=0,0,AO45/$AT45*$X45))</f>
      </c>
      <c r="BF45" s="18">
        <f>IF(T45&lt;&gt;0,T45,IF($AT45=0,0,AP45/$AT45*$X45))</f>
      </c>
      <c r="BG45" s="18">
        <f>IF(U45&lt;&gt;0,U45,IF($AT45=0,0,AQ45/$AT45*$X45))</f>
      </c>
      <c r="BH45" s="18">
        <f>IF(V45&lt;&gt;0,V45,IF($AT45=0,0,AR45/$AT45*$X45))</f>
      </c>
      <c r="BI45" s="18">
        <f>IF(W45&lt;&gt;0,W45,IF($AT45=0,0,AS45/$AT45*$X45))</f>
      </c>
      <c r="BJ45" s="18">
        <f>SUM(AU45:BI45)</f>
      </c>
      <c r="BK45" s="15" t="str">
        <v/>
      </c>
    </row>
    <row r="46" outlineLevel="2">
      <c r="A46" s="5" t="str">
        <v>5.01.1</v>
      </c>
      <c r="B46" s="5" t="str">
        <v/>
      </c>
      <c r="C46" s="5" t="str">
        <v/>
      </c>
      <c r="D46" s="19">
        <v>0.1</v>
      </c>
      <c r="E46" s="5" t="str">
        <v>Advanced Payment PO USD</v>
      </c>
      <c r="F46" s="5" t="str">
        <v/>
      </c>
      <c r="G46" s="18">
        <f>F45*D46</f>
      </c>
      <c r="H46" s="18">
        <f>G46</f>
      </c>
      <c r="I46" s="18">
        <v>0</v>
      </c>
      <c r="J46" s="18">
        <v>0</v>
      </c>
      <c r="K46" s="18">
        <v>0</v>
      </c>
      <c r="L46" s="18">
        <v>0</v>
      </c>
      <c r="M46" s="18">
        <v>0</v>
      </c>
      <c r="N46" s="18">
        <v>0</v>
      </c>
      <c r="O46" s="18">
        <v>0</v>
      </c>
      <c r="P46" s="18">
        <v>0</v>
      </c>
      <c r="Q46" s="18">
        <v>0</v>
      </c>
      <c r="R46" s="18">
        <v>0</v>
      </c>
      <c r="S46" s="18">
        <v>0</v>
      </c>
      <c r="T46" s="18">
        <v>0</v>
      </c>
      <c r="U46" s="18">
        <v>0</v>
      </c>
      <c r="V46" s="18">
        <v>0</v>
      </c>
      <c r="W46" s="18">
        <v>0</v>
      </c>
      <c r="X46" s="18">
        <f>H46-SUM(I46:W46)</f>
      </c>
      <c r="Y46" s="5" t="str">
        <v/>
      </c>
      <c r="Z46" s="5" t="str">
        <v/>
      </c>
      <c r="AA46" s="18">
        <v>0</v>
      </c>
      <c r="AB46" s="20">
        <f>Y46+AA46</f>
      </c>
      <c r="AC46" s="20">
        <f>AA46+Z46</f>
      </c>
      <c r="AD46" s="5" t="str">
        <v/>
      </c>
      <c r="AE46" s="18">
        <f>IFERROR(_xlfn.BETA.DIST(DATE(YEAR(AE$2),MONTH(AE$2),15),$AB$2,$AC$2,FALSE,DATE(YEAR($AB46),MONTH($AB46),1),DATE(YEAR($AC46),MONTH($AC46),28)),0)</f>
      </c>
      <c r="AF46" s="18">
        <f>IFERROR(_xlfn.BETA.DIST(DATE(YEAR(AF$2),MONTH(AF$2),15),$AB$2,$AC$2,FALSE,DATE(YEAR($AB46),MONTH($AB46),1),DATE(YEAR($AC46),MONTH($AC46),28)),0)</f>
      </c>
      <c r="AG46" s="18">
        <f>IFERROR(_xlfn.BETA.DIST(DATE(YEAR(AG$2),MONTH(AG$2),15),$AB$2,$AC$2,FALSE,DATE(YEAR($AB46),MONTH($AB46),1),DATE(YEAR($AC46),MONTH($AC46),28)),0)</f>
      </c>
      <c r="AH46" s="18">
        <f>IFERROR(_xlfn.BETA.DIST(DATE(YEAR(AH$2),MONTH(AH$2),15),$AB$2,$AC$2,FALSE,DATE(YEAR($AB46),MONTH($AB46),1),DATE(YEAR($AC46),MONTH($AC46),28)),0)</f>
      </c>
      <c r="AI46" s="18">
        <f>IFERROR(_xlfn.BETA.DIST(DATE(YEAR(AI$2),MONTH(AI$2),15),$AB$2,$AC$2,FALSE,DATE(YEAR($AB46),MONTH($AB46),1),DATE(YEAR($AC46),MONTH($AC46),28)),0)</f>
      </c>
      <c r="AJ46" s="18">
        <f>IFERROR(_xlfn.BETA.DIST(DATE(YEAR(AJ$2),MONTH(AJ$2),15),$AB$2,$AC$2,FALSE,DATE(YEAR($AB46),MONTH($AB46),1),DATE(YEAR($AC46),MONTH($AC46),28)),0)</f>
      </c>
      <c r="AK46" s="18">
        <f>IFERROR(_xlfn.BETA.DIST(DATE(YEAR(AK$2),MONTH(AK$2),15),$AB$2,$AC$2,FALSE,DATE(YEAR($AB46),MONTH($AB46),1),DATE(YEAR($AC46),MONTH($AC46),28)),0)</f>
      </c>
      <c r="AL46" s="18">
        <f>IFERROR(_xlfn.BETA.DIST(DATE(YEAR(AL$2),MONTH(AL$2),15),$AB$2,$AC$2,FALSE,DATE(YEAR($AB46),MONTH($AB46),1),DATE(YEAR($AC46),MONTH($AC46),28)),0)</f>
      </c>
      <c r="AM46" s="18">
        <f>IFERROR(_xlfn.BETA.DIST(DATE(YEAR(AM$2),MONTH(AM$2),15),$AB$2,$AC$2,FALSE,DATE(YEAR($AB46),MONTH($AB46),1),DATE(YEAR($AC46),MONTH($AC46),28)),0)</f>
      </c>
      <c r="AN46" s="18">
        <f>IFERROR(_xlfn.BETA.DIST(DATE(YEAR(AN$2),MONTH(AN$2),15),$AB$2,$AC$2,FALSE,DATE(YEAR($AB46),MONTH($AB46),1),DATE(YEAR($AC46),MONTH($AC46),28)),0)</f>
      </c>
      <c r="AO46" s="18">
        <f>IFERROR(_xlfn.BETA.DIST(DATE(YEAR(AO$2),MONTH(AO$2),15),$AB$2,$AC$2,FALSE,DATE(YEAR($AB46),MONTH($AB46),1),DATE(YEAR($AC46),MONTH($AC46),28)),0)</f>
      </c>
      <c r="AP46" s="18">
        <f>IFERROR(_xlfn.BETA.DIST(DATE(YEAR(AP$2),MONTH(AP$2),15),$AB$2,$AC$2,FALSE,DATE(YEAR($AB46),MONTH($AB46),1),DATE(YEAR($AC46),MONTH($AC46),28)),0)</f>
      </c>
      <c r="AQ46" s="18">
        <f>IFERROR(_xlfn.BETA.DIST(DATE(YEAR(AQ$2),MONTH(AQ$2),15),$AB$2,$AC$2,FALSE,DATE(YEAR($AB46),MONTH($AB46),1),DATE(YEAR($AC46),MONTH($AC46),28)),0)</f>
      </c>
      <c r="AR46" s="18">
        <f>IFERROR(_xlfn.BETA.DIST(DATE(YEAR(AR$2),MONTH(AR$2),15),$AB$2,$AC$2,FALSE,DATE(YEAR($AB46),MONTH($AB46),1),DATE(YEAR($AC46),MONTH($AC46),28)),0)</f>
      </c>
      <c r="AS46" s="18">
        <f>IFERROR(_xlfn.BETA.DIST(DATE(YEAR(AS$2),MONTH(AS$2),15),$AB$2,$AC$2,FALSE,DATE(YEAR($AB46),MONTH($AB46),1),DATE(YEAR($AC46),MONTH($AC46),28)),0)</f>
      </c>
      <c r="AT46" s="18">
        <f>SUM(AE46:AS46)</f>
      </c>
      <c r="AU46" s="18">
        <f>IF(I46&lt;&gt;0,I46,IF($AT46=0,0,AE46/$AT46*$X46))</f>
      </c>
      <c r="AV46" s="18">
        <f>IF(J46&lt;&gt;0,J46,IF($AT46=0,0,AF46/$AT46*$X46))</f>
      </c>
      <c r="AW46" s="18">
        <f>IF(K46&lt;&gt;0,K46,IF($AT46=0,0,AG46/$AT46*$X46))</f>
      </c>
      <c r="AX46" s="18">
        <f>IF(L46&lt;&gt;0,L46,IF($AT46=0,0,AH46/$AT46*$X46))</f>
      </c>
      <c r="AY46" s="18">
        <f>IF(M46&lt;&gt;0,M46,IF($AT46=0,0,AI46/$AT46*$X46))</f>
      </c>
      <c r="AZ46" s="18">
        <f>IF(N46&lt;&gt;0,N46,IF($AT46=0,0,AJ46/$AT46*$X46))</f>
      </c>
      <c r="BA46" s="18">
        <f>IF(O46&lt;&gt;0,O46,IF($AT46=0,0,AK46/$AT46*$X46))</f>
      </c>
      <c r="BB46" s="18">
        <f>IF(P46&lt;&gt;0,P46,IF($AT46=0,0,AL46/$AT46*$X46))</f>
      </c>
      <c r="BC46" s="18">
        <f>IF(Q46&lt;&gt;0,Q46,IF($AT46=0,0,AM46/$AT46*$X46))</f>
      </c>
      <c r="BD46" s="18">
        <f>IF(R46&lt;&gt;0,R46,IF($AT46=0,0,AN46/$AT46*$X46))</f>
      </c>
      <c r="BE46" s="18">
        <f>IF(S46&lt;&gt;0,S46,IF($AT46=0,0,AO46/$AT46*$X46))</f>
      </c>
      <c r="BF46" s="18">
        <f>IF(T46&lt;&gt;0,T46,IF($AT46=0,0,AP46/$AT46*$X46))</f>
      </c>
      <c r="BG46" s="18">
        <f>IF(U46&lt;&gt;0,U46,IF($AT46=0,0,AQ46/$AT46*$X46))</f>
      </c>
      <c r="BH46" s="18">
        <f>IF(V46&lt;&gt;0,V46,IF($AT46=0,0,AR46/$AT46*$X46))</f>
      </c>
      <c r="BI46" s="18">
        <f>IF(W46&lt;&gt;0,W46,IF($AT46=0,0,AS46/$AT46*$X46))</f>
      </c>
      <c r="BJ46" s="18">
        <f>SUM(AU46:BI46)</f>
      </c>
      <c r="BK46" s="18">
        <f>H46-BJ46</f>
      </c>
    </row>
    <row r="47" outlineLevel="2">
      <c r="A47" s="5" t="str">
        <v>5.01.1</v>
      </c>
      <c r="B47" s="5" t="str">
        <v/>
      </c>
      <c r="C47" s="5" t="str">
        <v/>
      </c>
      <c r="D47" s="19">
        <v>0.4</v>
      </c>
      <c r="E47" s="5" t="str">
        <v>Shipping MAT USD</v>
      </c>
      <c r="F47" s="5" t="str">
        <v/>
      </c>
      <c r="G47" s="18">
        <f>F45*D47</f>
      </c>
      <c r="H47" s="18">
        <f>G47</f>
      </c>
      <c r="I47" s="18">
        <v>0</v>
      </c>
      <c r="J47" s="18">
        <v>0</v>
      </c>
      <c r="K47" s="18">
        <v>0</v>
      </c>
      <c r="L47" s="18">
        <v>0</v>
      </c>
      <c r="M47" s="18">
        <v>0</v>
      </c>
      <c r="N47" s="18">
        <v>0</v>
      </c>
      <c r="O47" s="18">
        <v>0</v>
      </c>
      <c r="P47" s="18">
        <v>0</v>
      </c>
      <c r="Q47" s="18">
        <v>0</v>
      </c>
      <c r="R47" s="18">
        <v>0</v>
      </c>
      <c r="S47" s="18">
        <v>0</v>
      </c>
      <c r="T47" s="18">
        <v>0</v>
      </c>
      <c r="U47" s="18">
        <v>0</v>
      </c>
      <c r="V47" s="18">
        <v>0</v>
      </c>
      <c r="W47" s="18">
        <v>0</v>
      </c>
      <c r="X47" s="18">
        <f>H47-SUM(I47:W47)</f>
      </c>
      <c r="Y47" s="5" t="str">
        <v/>
      </c>
      <c r="Z47" s="5" t="str">
        <v/>
      </c>
      <c r="AA47" s="18">
        <v>15</v>
      </c>
      <c r="AB47" s="20">
        <f>Y47+AA47</f>
      </c>
      <c r="AC47" s="20">
        <f>AA47+Z47</f>
      </c>
      <c r="AD47" s="5" t="str">
        <v/>
      </c>
      <c r="AE47" s="18">
        <f>IFERROR(_xlfn.BETA.DIST(DATE(YEAR(AE$2),MONTH(AE$2),15),$AB$2,$AC$2,FALSE,DATE(YEAR($AB47),MONTH($AB47),1),DATE(YEAR($AC47),MONTH($AC47),28)),0)</f>
      </c>
      <c r="AF47" s="18">
        <f>IFERROR(_xlfn.BETA.DIST(DATE(YEAR(AF$2),MONTH(AF$2),15),$AB$2,$AC$2,FALSE,DATE(YEAR($AB47),MONTH($AB47),1),DATE(YEAR($AC47),MONTH($AC47),28)),0)</f>
      </c>
      <c r="AG47" s="18">
        <f>IFERROR(_xlfn.BETA.DIST(DATE(YEAR(AG$2),MONTH(AG$2),15),$AB$2,$AC$2,FALSE,DATE(YEAR($AB47),MONTH($AB47),1),DATE(YEAR($AC47),MONTH($AC47),28)),0)</f>
      </c>
      <c r="AH47" s="18">
        <f>IFERROR(_xlfn.BETA.DIST(DATE(YEAR(AH$2),MONTH(AH$2),15),$AB$2,$AC$2,FALSE,DATE(YEAR($AB47),MONTH($AB47),1),DATE(YEAR($AC47),MONTH($AC47),28)),0)</f>
      </c>
      <c r="AI47" s="18">
        <f>IFERROR(_xlfn.BETA.DIST(DATE(YEAR(AI$2),MONTH(AI$2),15),$AB$2,$AC$2,FALSE,DATE(YEAR($AB47),MONTH($AB47),1),DATE(YEAR($AC47),MONTH($AC47),28)),0)</f>
      </c>
      <c r="AJ47" s="18">
        <f>IFERROR(_xlfn.BETA.DIST(DATE(YEAR(AJ$2),MONTH(AJ$2),15),$AB$2,$AC$2,FALSE,DATE(YEAR($AB47),MONTH($AB47),1),DATE(YEAR($AC47),MONTH($AC47),28)),0)</f>
      </c>
      <c r="AK47" s="18">
        <f>IFERROR(_xlfn.BETA.DIST(DATE(YEAR(AK$2),MONTH(AK$2),15),$AB$2,$AC$2,FALSE,DATE(YEAR($AB47),MONTH($AB47),1),DATE(YEAR($AC47),MONTH($AC47),28)),0)</f>
      </c>
      <c r="AL47" s="18">
        <f>IFERROR(_xlfn.BETA.DIST(DATE(YEAR(AL$2),MONTH(AL$2),15),$AB$2,$AC$2,FALSE,DATE(YEAR($AB47),MONTH($AB47),1),DATE(YEAR($AC47),MONTH($AC47),28)),0)</f>
      </c>
      <c r="AM47" s="18">
        <f>IFERROR(_xlfn.BETA.DIST(DATE(YEAR(AM$2),MONTH(AM$2),15),$AB$2,$AC$2,FALSE,DATE(YEAR($AB47),MONTH($AB47),1),DATE(YEAR($AC47),MONTH($AC47),28)),0)</f>
      </c>
      <c r="AN47" s="18">
        <f>IFERROR(_xlfn.BETA.DIST(DATE(YEAR(AN$2),MONTH(AN$2),15),$AB$2,$AC$2,FALSE,DATE(YEAR($AB47),MONTH($AB47),1),DATE(YEAR($AC47),MONTH($AC47),28)),0)</f>
      </c>
      <c r="AO47" s="18">
        <f>IFERROR(_xlfn.BETA.DIST(DATE(YEAR(AO$2),MONTH(AO$2),15),$AB$2,$AC$2,FALSE,DATE(YEAR($AB47),MONTH($AB47),1),DATE(YEAR($AC47),MONTH($AC47),28)),0)</f>
      </c>
      <c r="AP47" s="18">
        <f>IFERROR(_xlfn.BETA.DIST(DATE(YEAR(AP$2),MONTH(AP$2),15),$AB$2,$AC$2,FALSE,DATE(YEAR($AB47),MONTH($AB47),1),DATE(YEAR($AC47),MONTH($AC47),28)),0)</f>
      </c>
      <c r="AQ47" s="18">
        <f>IFERROR(_xlfn.BETA.DIST(DATE(YEAR(AQ$2),MONTH(AQ$2),15),$AB$2,$AC$2,FALSE,DATE(YEAR($AB47),MONTH($AB47),1),DATE(YEAR($AC47),MONTH($AC47),28)),0)</f>
      </c>
      <c r="AR47" s="18">
        <f>IFERROR(_xlfn.BETA.DIST(DATE(YEAR(AR$2),MONTH(AR$2),15),$AB$2,$AC$2,FALSE,DATE(YEAR($AB47),MONTH($AB47),1),DATE(YEAR($AC47),MONTH($AC47),28)),0)</f>
      </c>
      <c r="AS47" s="18">
        <f>IFERROR(_xlfn.BETA.DIST(DATE(YEAR(AS$2),MONTH(AS$2),15),$AB$2,$AC$2,FALSE,DATE(YEAR($AB47),MONTH($AB47),1),DATE(YEAR($AC47),MONTH($AC47),28)),0)</f>
      </c>
      <c r="AT47" s="18">
        <f>SUM(AE47:AS47)</f>
      </c>
      <c r="AU47" s="18">
        <f>IF(I47&lt;&gt;0,I47,IF($AT47=0,0,AE47/$AT47*$X47))</f>
      </c>
      <c r="AV47" s="18">
        <f>IF(J47&lt;&gt;0,J47,IF($AT47=0,0,AF47/$AT47*$X47))</f>
      </c>
      <c r="AW47" s="18">
        <f>IF(K47&lt;&gt;0,K47,IF($AT47=0,0,AG47/$AT47*$X47))</f>
      </c>
      <c r="AX47" s="18">
        <f>IF(L47&lt;&gt;0,L47,IF($AT47=0,0,AH47/$AT47*$X47))</f>
      </c>
      <c r="AY47" s="18">
        <f>IF(M47&lt;&gt;0,M47,IF($AT47=0,0,AI47/$AT47*$X47))</f>
      </c>
      <c r="AZ47" s="18">
        <f>IF(N47&lt;&gt;0,N47,IF($AT47=0,0,AJ47/$AT47*$X47))</f>
      </c>
      <c r="BA47" s="18">
        <f>IF(O47&lt;&gt;0,O47,IF($AT47=0,0,AK47/$AT47*$X47))</f>
      </c>
      <c r="BB47" s="18">
        <f>IF(P47&lt;&gt;0,P47,IF($AT47=0,0,AL47/$AT47*$X47))</f>
      </c>
      <c r="BC47" s="18">
        <f>IF(Q47&lt;&gt;0,Q47,IF($AT47=0,0,AM47/$AT47*$X47))</f>
      </c>
      <c r="BD47" s="18">
        <f>IF(R47&lt;&gt;0,R47,IF($AT47=0,0,AN47/$AT47*$X47))</f>
      </c>
      <c r="BE47" s="18">
        <f>IF(S47&lt;&gt;0,S47,IF($AT47=0,0,AO47/$AT47*$X47))</f>
      </c>
      <c r="BF47" s="18">
        <f>IF(T47&lt;&gt;0,T47,IF($AT47=0,0,AP47/$AT47*$X47))</f>
      </c>
      <c r="BG47" s="18">
        <f>IF(U47&lt;&gt;0,U47,IF($AT47=0,0,AQ47/$AT47*$X47))</f>
      </c>
      <c r="BH47" s="18">
        <f>IF(V47&lt;&gt;0,V47,IF($AT47=0,0,AR47/$AT47*$X47))</f>
      </c>
      <c r="BI47" s="18">
        <f>IF(W47&lt;&gt;0,W47,IF($AT47=0,0,AS47/$AT47*$X47))</f>
      </c>
      <c r="BJ47" s="18">
        <f>SUM(AU47:BI47)</f>
      </c>
      <c r="BK47" s="18">
        <f>H47-BJ47</f>
      </c>
    </row>
    <row r="48" outlineLevel="2">
      <c r="A48" s="5" t="str">
        <v>5.01.1</v>
      </c>
      <c r="B48" s="5" t="str">
        <v/>
      </c>
      <c r="C48" s="5" t="str">
        <v/>
      </c>
      <c r="D48" s="19">
        <v>0.4</v>
      </c>
      <c r="E48" s="5" t="str">
        <v>Delivery MAT USD</v>
      </c>
      <c r="F48" s="5" t="str">
        <v/>
      </c>
      <c r="G48" s="18">
        <f>F45*D48</f>
      </c>
      <c r="H48" s="18">
        <f>G48</f>
      </c>
      <c r="I48" s="18">
        <v>0</v>
      </c>
      <c r="J48" s="18">
        <v>0</v>
      </c>
      <c r="K48" s="18">
        <v>0</v>
      </c>
      <c r="L48" s="18">
        <v>0</v>
      </c>
      <c r="M48" s="18">
        <v>0</v>
      </c>
      <c r="N48" s="18">
        <v>0</v>
      </c>
      <c r="O48" s="18">
        <v>0</v>
      </c>
      <c r="P48" s="18">
        <v>0</v>
      </c>
      <c r="Q48" s="18">
        <v>0</v>
      </c>
      <c r="R48" s="18">
        <v>0</v>
      </c>
      <c r="S48" s="18">
        <v>0</v>
      </c>
      <c r="T48" s="18">
        <v>0</v>
      </c>
      <c r="U48" s="18">
        <v>0</v>
      </c>
      <c r="V48" s="18">
        <v>0</v>
      </c>
      <c r="W48" s="18">
        <v>0</v>
      </c>
      <c r="X48" s="18">
        <f>H48-SUM(I48:W48)</f>
      </c>
      <c r="Y48" s="5" t="str">
        <v/>
      </c>
      <c r="Z48" s="5" t="str">
        <v/>
      </c>
      <c r="AA48" s="18">
        <v>30</v>
      </c>
      <c r="AB48" s="20">
        <f>Y48+AA48</f>
      </c>
      <c r="AC48" s="20">
        <f>AA48+Z48</f>
      </c>
      <c r="AD48" s="5" t="str">
        <v/>
      </c>
      <c r="AE48" s="18">
        <f>IFERROR(_xlfn.BETA.DIST(DATE(YEAR(AE$2),MONTH(AE$2),15),$AB$2,$AC$2,FALSE,DATE(YEAR($AB48),MONTH($AB48),1),DATE(YEAR($AC48),MONTH($AC48),28)),0)</f>
      </c>
      <c r="AF48" s="18">
        <f>IFERROR(_xlfn.BETA.DIST(DATE(YEAR(AF$2),MONTH(AF$2),15),$AB$2,$AC$2,FALSE,DATE(YEAR($AB48),MONTH($AB48),1),DATE(YEAR($AC48),MONTH($AC48),28)),0)</f>
      </c>
      <c r="AG48" s="18">
        <f>IFERROR(_xlfn.BETA.DIST(DATE(YEAR(AG$2),MONTH(AG$2),15),$AB$2,$AC$2,FALSE,DATE(YEAR($AB48),MONTH($AB48),1),DATE(YEAR($AC48),MONTH($AC48),28)),0)</f>
      </c>
      <c r="AH48" s="18">
        <f>IFERROR(_xlfn.BETA.DIST(DATE(YEAR(AH$2),MONTH(AH$2),15),$AB$2,$AC$2,FALSE,DATE(YEAR($AB48),MONTH($AB48),1),DATE(YEAR($AC48),MONTH($AC48),28)),0)</f>
      </c>
      <c r="AI48" s="18">
        <f>IFERROR(_xlfn.BETA.DIST(DATE(YEAR(AI$2),MONTH(AI$2),15),$AB$2,$AC$2,FALSE,DATE(YEAR($AB48),MONTH($AB48),1),DATE(YEAR($AC48),MONTH($AC48),28)),0)</f>
      </c>
      <c r="AJ48" s="18">
        <f>IFERROR(_xlfn.BETA.DIST(DATE(YEAR(AJ$2),MONTH(AJ$2),15),$AB$2,$AC$2,FALSE,DATE(YEAR($AB48),MONTH($AB48),1),DATE(YEAR($AC48),MONTH($AC48),28)),0)</f>
      </c>
      <c r="AK48" s="18">
        <f>IFERROR(_xlfn.BETA.DIST(DATE(YEAR(AK$2),MONTH(AK$2),15),$AB$2,$AC$2,FALSE,DATE(YEAR($AB48),MONTH($AB48),1),DATE(YEAR($AC48),MONTH($AC48),28)),0)</f>
      </c>
      <c r="AL48" s="18">
        <f>IFERROR(_xlfn.BETA.DIST(DATE(YEAR(AL$2),MONTH(AL$2),15),$AB$2,$AC$2,FALSE,DATE(YEAR($AB48),MONTH($AB48),1),DATE(YEAR($AC48),MONTH($AC48),28)),0)</f>
      </c>
      <c r="AM48" s="18">
        <f>IFERROR(_xlfn.BETA.DIST(DATE(YEAR(AM$2),MONTH(AM$2),15),$AB$2,$AC$2,FALSE,DATE(YEAR($AB48),MONTH($AB48),1),DATE(YEAR($AC48),MONTH($AC48),28)),0)</f>
      </c>
      <c r="AN48" s="18">
        <f>IFERROR(_xlfn.BETA.DIST(DATE(YEAR(AN$2),MONTH(AN$2),15),$AB$2,$AC$2,FALSE,DATE(YEAR($AB48),MONTH($AB48),1),DATE(YEAR($AC48),MONTH($AC48),28)),0)</f>
      </c>
      <c r="AO48" s="18">
        <f>IFERROR(_xlfn.BETA.DIST(DATE(YEAR(AO$2),MONTH(AO$2),15),$AB$2,$AC$2,FALSE,DATE(YEAR($AB48),MONTH($AB48),1),DATE(YEAR($AC48),MONTH($AC48),28)),0)</f>
      </c>
      <c r="AP48" s="18">
        <f>IFERROR(_xlfn.BETA.DIST(DATE(YEAR(AP$2),MONTH(AP$2),15),$AB$2,$AC$2,FALSE,DATE(YEAR($AB48),MONTH($AB48),1),DATE(YEAR($AC48),MONTH($AC48),28)),0)</f>
      </c>
      <c r="AQ48" s="18">
        <f>IFERROR(_xlfn.BETA.DIST(DATE(YEAR(AQ$2),MONTH(AQ$2),15),$AB$2,$AC$2,FALSE,DATE(YEAR($AB48),MONTH($AB48),1),DATE(YEAR($AC48),MONTH($AC48),28)),0)</f>
      </c>
      <c r="AR48" s="18">
        <f>IFERROR(_xlfn.BETA.DIST(DATE(YEAR(AR$2),MONTH(AR$2),15),$AB$2,$AC$2,FALSE,DATE(YEAR($AB48),MONTH($AB48),1),DATE(YEAR($AC48),MONTH($AC48),28)),0)</f>
      </c>
      <c r="AS48" s="18">
        <f>IFERROR(_xlfn.BETA.DIST(DATE(YEAR(AS$2),MONTH(AS$2),15),$AB$2,$AC$2,FALSE,DATE(YEAR($AB48),MONTH($AB48),1),DATE(YEAR($AC48),MONTH($AC48),28)),0)</f>
      </c>
      <c r="AT48" s="18">
        <f>SUM(AE48:AS48)</f>
      </c>
      <c r="AU48" s="18">
        <f>IF(I48&lt;&gt;0,I48,IF($AT48=0,0,AE48/$AT48*$X48))</f>
      </c>
      <c r="AV48" s="18">
        <f>IF(J48&lt;&gt;0,J48,IF($AT48=0,0,AF48/$AT48*$X48))</f>
      </c>
      <c r="AW48" s="18">
        <f>IF(K48&lt;&gt;0,K48,IF($AT48=0,0,AG48/$AT48*$X48))</f>
      </c>
      <c r="AX48" s="18">
        <f>IF(L48&lt;&gt;0,L48,IF($AT48=0,0,AH48/$AT48*$X48))</f>
      </c>
      <c r="AY48" s="18">
        <f>IF(M48&lt;&gt;0,M48,IF($AT48=0,0,AI48/$AT48*$X48))</f>
      </c>
      <c r="AZ48" s="18">
        <f>IF(N48&lt;&gt;0,N48,IF($AT48=0,0,AJ48/$AT48*$X48))</f>
      </c>
      <c r="BA48" s="18">
        <f>IF(O48&lt;&gt;0,O48,IF($AT48=0,0,AK48/$AT48*$X48))</f>
      </c>
      <c r="BB48" s="18">
        <f>IF(P48&lt;&gt;0,P48,IF($AT48=0,0,AL48/$AT48*$X48))</f>
      </c>
      <c r="BC48" s="18">
        <f>IF(Q48&lt;&gt;0,Q48,IF($AT48=0,0,AM48/$AT48*$X48))</f>
      </c>
      <c r="BD48" s="18">
        <f>IF(R48&lt;&gt;0,R48,IF($AT48=0,0,AN48/$AT48*$X48))</f>
      </c>
      <c r="BE48" s="18">
        <f>IF(S48&lt;&gt;0,S48,IF($AT48=0,0,AO48/$AT48*$X48))</f>
      </c>
      <c r="BF48" s="18">
        <f>IF(T48&lt;&gt;0,T48,IF($AT48=0,0,AP48/$AT48*$X48))</f>
      </c>
      <c r="BG48" s="18">
        <f>IF(U48&lt;&gt;0,U48,IF($AT48=0,0,AQ48/$AT48*$X48))</f>
      </c>
      <c r="BH48" s="18">
        <f>IF(V48&lt;&gt;0,V48,IF($AT48=0,0,AR48/$AT48*$X48))</f>
      </c>
      <c r="BI48" s="18">
        <f>IF(W48&lt;&gt;0,W48,IF($AT48=0,0,AS48/$AT48*$X48))</f>
      </c>
      <c r="BJ48" s="18">
        <f>SUM(AU48:BI48)</f>
      </c>
      <c r="BK48" s="18">
        <f>H48-BJ48</f>
      </c>
    </row>
    <row r="49" outlineLevel="2">
      <c r="A49" s="5" t="str">
        <v>5.01.1</v>
      </c>
      <c r="B49" s="5" t="str">
        <v>BSKDGNGENGR07</v>
      </c>
      <c r="C49" s="5" t="str">
        <v>BSKDGNGENGR07</v>
      </c>
      <c r="D49" s="19">
        <v>0.1</v>
      </c>
      <c r="E49" s="5" t="str">
        <v>CCC</v>
      </c>
      <c r="F49" s="5" t="str">
        <v/>
      </c>
      <c r="G49" s="18">
        <f>F45*D49</f>
      </c>
      <c r="H49" s="18">
        <f>G49</f>
      </c>
      <c r="I49" s="18">
        <v>0</v>
      </c>
      <c r="J49" s="18">
        <v>0</v>
      </c>
      <c r="K49" s="18">
        <v>0</v>
      </c>
      <c r="L49" s="18">
        <v>0</v>
      </c>
      <c r="M49" s="18">
        <v>0</v>
      </c>
      <c r="N49" s="18">
        <v>0</v>
      </c>
      <c r="O49" s="18">
        <v>0</v>
      </c>
      <c r="P49" s="18">
        <v>0</v>
      </c>
      <c r="Q49" s="18">
        <v>0</v>
      </c>
      <c r="R49" s="18">
        <v>0</v>
      </c>
      <c r="S49" s="18">
        <v>0</v>
      </c>
      <c r="T49" s="18">
        <v>0</v>
      </c>
      <c r="U49" s="18">
        <v>0</v>
      </c>
      <c r="V49" s="18">
        <v>0</v>
      </c>
      <c r="W49" s="18">
        <v>0</v>
      </c>
      <c r="X49" s="18">
        <f>H49-SUM(I49:W49)</f>
      </c>
      <c r="Y49" s="20">
        <v>46483</v>
      </c>
      <c r="Z49" s="20">
        <v>46483</v>
      </c>
      <c r="AA49" s="18">
        <v>0</v>
      </c>
      <c r="AB49" s="20">
        <f>Y49+AA49</f>
      </c>
      <c r="AC49" s="20">
        <f>AA49+Z49</f>
      </c>
      <c r="AD49" s="5" t="str">
        <v/>
      </c>
      <c r="AE49" s="18">
        <f>IFERROR(_xlfn.BETA.DIST(DATE(YEAR(AE$2),MONTH(AE$2),15),$AB$2,$AC$2,FALSE,DATE(YEAR($AB49),MONTH($AB49),1),DATE(YEAR($AC49),MONTH($AC49),28)),0)</f>
      </c>
      <c r="AF49" s="18">
        <f>IFERROR(_xlfn.BETA.DIST(DATE(YEAR(AF$2),MONTH(AF$2),15),$AB$2,$AC$2,FALSE,DATE(YEAR($AB49),MONTH($AB49),1),DATE(YEAR($AC49),MONTH($AC49),28)),0)</f>
      </c>
      <c r="AG49" s="18">
        <f>IFERROR(_xlfn.BETA.DIST(DATE(YEAR(AG$2),MONTH(AG$2),15),$AB$2,$AC$2,FALSE,DATE(YEAR($AB49),MONTH($AB49),1),DATE(YEAR($AC49),MONTH($AC49),28)),0)</f>
      </c>
      <c r="AH49" s="18">
        <f>IFERROR(_xlfn.BETA.DIST(DATE(YEAR(AH$2),MONTH(AH$2),15),$AB$2,$AC$2,FALSE,DATE(YEAR($AB49),MONTH($AB49),1),DATE(YEAR($AC49),MONTH($AC49),28)),0)</f>
      </c>
      <c r="AI49" s="18">
        <f>IFERROR(_xlfn.BETA.DIST(DATE(YEAR(AI$2),MONTH(AI$2),15),$AB$2,$AC$2,FALSE,DATE(YEAR($AB49),MONTH($AB49),1),DATE(YEAR($AC49),MONTH($AC49),28)),0)</f>
      </c>
      <c r="AJ49" s="18">
        <f>IFERROR(_xlfn.BETA.DIST(DATE(YEAR(AJ$2),MONTH(AJ$2),15),$AB$2,$AC$2,FALSE,DATE(YEAR($AB49),MONTH($AB49),1),DATE(YEAR($AC49),MONTH($AC49),28)),0)</f>
      </c>
      <c r="AK49" s="18">
        <f>IFERROR(_xlfn.BETA.DIST(DATE(YEAR(AK$2),MONTH(AK$2),15),$AB$2,$AC$2,FALSE,DATE(YEAR($AB49),MONTH($AB49),1),DATE(YEAR($AC49),MONTH($AC49),28)),0)</f>
      </c>
      <c r="AL49" s="18">
        <f>IFERROR(_xlfn.BETA.DIST(DATE(YEAR(AL$2),MONTH(AL$2),15),$AB$2,$AC$2,FALSE,DATE(YEAR($AB49),MONTH($AB49),1),DATE(YEAR($AC49),MONTH($AC49),28)),0)</f>
      </c>
      <c r="AM49" s="18">
        <f>IFERROR(_xlfn.BETA.DIST(DATE(YEAR(AM$2),MONTH(AM$2),15),$AB$2,$AC$2,FALSE,DATE(YEAR($AB49),MONTH($AB49),1),DATE(YEAR($AC49),MONTH($AC49),28)),0)</f>
      </c>
      <c r="AN49" s="18">
        <f>IFERROR(_xlfn.BETA.DIST(DATE(YEAR(AN$2),MONTH(AN$2),15),$AB$2,$AC$2,FALSE,DATE(YEAR($AB49),MONTH($AB49),1),DATE(YEAR($AC49),MONTH($AC49),28)),0)</f>
      </c>
      <c r="AO49" s="18">
        <f>IFERROR(_xlfn.BETA.DIST(DATE(YEAR(AO$2),MONTH(AO$2),15),$AB$2,$AC$2,FALSE,DATE(YEAR($AB49),MONTH($AB49),1),DATE(YEAR($AC49),MONTH($AC49),28)),0)</f>
      </c>
      <c r="AP49" s="18">
        <f>IFERROR(_xlfn.BETA.DIST(DATE(YEAR(AP$2),MONTH(AP$2),15),$AB$2,$AC$2,FALSE,DATE(YEAR($AB49),MONTH($AB49),1),DATE(YEAR($AC49),MONTH($AC49),28)),0)</f>
      </c>
      <c r="AQ49" s="18">
        <f>IFERROR(_xlfn.BETA.DIST(DATE(YEAR(AQ$2),MONTH(AQ$2),15),$AB$2,$AC$2,FALSE,DATE(YEAR($AB49),MONTH($AB49),1),DATE(YEAR($AC49),MONTH($AC49),28)),0)</f>
      </c>
      <c r="AR49" s="18">
        <f>IFERROR(_xlfn.BETA.DIST(DATE(YEAR(AR$2),MONTH(AR$2),15),$AB$2,$AC$2,FALSE,DATE(YEAR($AB49),MONTH($AB49),1),DATE(YEAR($AC49),MONTH($AC49),28)),0)</f>
      </c>
      <c r="AS49" s="18">
        <f>IFERROR(_xlfn.BETA.DIST(DATE(YEAR(AS$2),MONTH(AS$2),15),$AB$2,$AC$2,FALSE,DATE(YEAR($AB49),MONTH($AB49),1),DATE(YEAR($AC49),MONTH($AC49),28)),0)</f>
      </c>
      <c r="AT49" s="18">
        <f>SUM(AE49:AS49)</f>
      </c>
      <c r="AU49" s="18">
        <f>IF(I49&lt;&gt;0,I49,IF($AT49=0,0,AE49/$AT49*$X49))</f>
      </c>
      <c r="AV49" s="18">
        <f>IF(J49&lt;&gt;0,J49,IF($AT49=0,0,AF49/$AT49*$X49))</f>
      </c>
      <c r="AW49" s="18">
        <f>IF(K49&lt;&gt;0,K49,IF($AT49=0,0,AG49/$AT49*$X49))</f>
      </c>
      <c r="AX49" s="18">
        <f>IF(L49&lt;&gt;0,L49,IF($AT49=0,0,AH49/$AT49*$X49))</f>
      </c>
      <c r="AY49" s="18">
        <f>IF(M49&lt;&gt;0,M49,IF($AT49=0,0,AI49/$AT49*$X49))</f>
      </c>
      <c r="AZ49" s="18">
        <f>IF(N49&lt;&gt;0,N49,IF($AT49=0,0,AJ49/$AT49*$X49))</f>
      </c>
      <c r="BA49" s="18">
        <f>IF(O49&lt;&gt;0,O49,IF($AT49=0,0,AK49/$AT49*$X49))</f>
      </c>
      <c r="BB49" s="18">
        <f>IF(P49&lt;&gt;0,P49,IF($AT49=0,0,AL49/$AT49*$X49))</f>
      </c>
      <c r="BC49" s="18">
        <f>IF(Q49&lt;&gt;0,Q49,IF($AT49=0,0,AM49/$AT49*$X49))</f>
      </c>
      <c r="BD49" s="18">
        <f>IF(R49&lt;&gt;0,R49,IF($AT49=0,0,AN49/$AT49*$X49))</f>
      </c>
      <c r="BE49" s="18">
        <f>IF(S49&lt;&gt;0,S49,IF($AT49=0,0,AO49/$AT49*$X49))</f>
      </c>
      <c r="BF49" s="18">
        <f>IF(T49&lt;&gt;0,T49,IF($AT49=0,0,AP49/$AT49*$X49))</f>
      </c>
      <c r="BG49" s="18">
        <f>IF(U49&lt;&gt;0,U49,IF($AT49=0,0,AQ49/$AT49*$X49))</f>
      </c>
      <c r="BH49" s="18">
        <f>IF(V49&lt;&gt;0,V49,IF($AT49=0,0,AR49/$AT49*$X49))</f>
      </c>
      <c r="BI49" s="18">
        <f>IF(W49&lt;&gt;0,W49,IF($AT49=0,0,AS49/$AT49*$X49))</f>
      </c>
      <c r="BJ49" s="18">
        <f>SUM(AU49:BI49)</f>
      </c>
      <c r="BK49" s="18">
        <f>H49-BJ49</f>
      </c>
    </row>
    <row r="50" outlineLevel="1">
      <c r="A50" s="15" t="str">
        <v>7.4.1</v>
      </c>
      <c r="B50" s="15" t="str">
        <v/>
      </c>
      <c r="C50" s="15" t="str">
        <v/>
      </c>
      <c r="D50" s="15" t="str">
        <v>7.4.1</v>
      </c>
      <c r="E50" s="15" t="str">
        <v xml:space="preserve">Supply 11 kV, 9 MVAr Capacitor bank </v>
      </c>
      <c r="F50" s="15">
        <v>217179</v>
      </c>
      <c r="G50" s="15" t="str">
        <v/>
      </c>
      <c r="H50" s="15" t="str">
        <v/>
      </c>
      <c r="I50" s="15" t="str">
        <v/>
      </c>
      <c r="J50" s="15" t="str">
        <v/>
      </c>
      <c r="K50" s="15" t="str">
        <v/>
      </c>
      <c r="L50" s="15" t="str">
        <v/>
      </c>
      <c r="M50" s="15" t="str">
        <v/>
      </c>
      <c r="N50" s="15" t="str">
        <v/>
      </c>
      <c r="O50" s="15" t="str">
        <v/>
      </c>
      <c r="P50" s="15" t="str">
        <v/>
      </c>
      <c r="Q50" s="15" t="str">
        <v/>
      </c>
      <c r="R50" s="15" t="str">
        <v/>
      </c>
      <c r="S50" s="15" t="str">
        <v/>
      </c>
      <c r="T50" s="15" t="str">
        <v/>
      </c>
      <c r="U50" s="15" t="str">
        <v/>
      </c>
      <c r="V50" s="15" t="str">
        <v/>
      </c>
      <c r="W50" s="15" t="str">
        <v/>
      </c>
      <c r="X50" s="15" t="str">
        <v/>
      </c>
      <c r="Y50" s="15" t="str">
        <v/>
      </c>
      <c r="Z50" s="15" t="str">
        <v/>
      </c>
      <c r="AA50" s="15" t="str">
        <v/>
      </c>
      <c r="AB50" s="15" t="str">
        <v/>
      </c>
      <c r="AC50" s="15" t="str">
        <v/>
      </c>
      <c r="AD50" s="5" t="str">
        <v/>
      </c>
      <c r="AE50" s="18">
        <f>IFERROR(_xlfn.BETA.DIST(DATE(YEAR(AE$2),MONTH(AE$2),15),$AB$2,$AC$2,FALSE,DATE(YEAR($AB50),MONTH($AB50),1),DATE(YEAR($AC50),MONTH($AC50),28)),0)</f>
      </c>
      <c r="AF50" s="18">
        <f>IFERROR(_xlfn.BETA.DIST(DATE(YEAR(AF$2),MONTH(AF$2),15),$AB$2,$AC$2,FALSE,DATE(YEAR($AB50),MONTH($AB50),1),DATE(YEAR($AC50),MONTH($AC50),28)),0)</f>
      </c>
      <c r="AG50" s="18">
        <f>IFERROR(_xlfn.BETA.DIST(DATE(YEAR(AG$2),MONTH(AG$2),15),$AB$2,$AC$2,FALSE,DATE(YEAR($AB50),MONTH($AB50),1),DATE(YEAR($AC50),MONTH($AC50),28)),0)</f>
      </c>
      <c r="AH50" s="18">
        <f>IFERROR(_xlfn.BETA.DIST(DATE(YEAR(AH$2),MONTH(AH$2),15),$AB$2,$AC$2,FALSE,DATE(YEAR($AB50),MONTH($AB50),1),DATE(YEAR($AC50),MONTH($AC50),28)),0)</f>
      </c>
      <c r="AI50" s="18">
        <f>IFERROR(_xlfn.BETA.DIST(DATE(YEAR(AI$2),MONTH(AI$2),15),$AB$2,$AC$2,FALSE,DATE(YEAR($AB50),MONTH($AB50),1),DATE(YEAR($AC50),MONTH($AC50),28)),0)</f>
      </c>
      <c r="AJ50" s="18">
        <f>IFERROR(_xlfn.BETA.DIST(DATE(YEAR(AJ$2),MONTH(AJ$2),15),$AB$2,$AC$2,FALSE,DATE(YEAR($AB50),MONTH($AB50),1),DATE(YEAR($AC50),MONTH($AC50),28)),0)</f>
      </c>
      <c r="AK50" s="18">
        <f>IFERROR(_xlfn.BETA.DIST(DATE(YEAR(AK$2),MONTH(AK$2),15),$AB$2,$AC$2,FALSE,DATE(YEAR($AB50),MONTH($AB50),1),DATE(YEAR($AC50),MONTH($AC50),28)),0)</f>
      </c>
      <c r="AL50" s="18">
        <f>IFERROR(_xlfn.BETA.DIST(DATE(YEAR(AL$2),MONTH(AL$2),15),$AB$2,$AC$2,FALSE,DATE(YEAR($AB50),MONTH($AB50),1),DATE(YEAR($AC50),MONTH($AC50),28)),0)</f>
      </c>
      <c r="AM50" s="18">
        <f>IFERROR(_xlfn.BETA.DIST(DATE(YEAR(AM$2),MONTH(AM$2),15),$AB$2,$AC$2,FALSE,DATE(YEAR($AB50),MONTH($AB50),1),DATE(YEAR($AC50),MONTH($AC50),28)),0)</f>
      </c>
      <c r="AN50" s="18">
        <f>IFERROR(_xlfn.BETA.DIST(DATE(YEAR(AN$2),MONTH(AN$2),15),$AB$2,$AC$2,FALSE,DATE(YEAR($AB50),MONTH($AB50),1),DATE(YEAR($AC50),MONTH($AC50),28)),0)</f>
      </c>
      <c r="AO50" s="18">
        <f>IFERROR(_xlfn.BETA.DIST(DATE(YEAR(AO$2),MONTH(AO$2),15),$AB$2,$AC$2,FALSE,DATE(YEAR($AB50),MONTH($AB50),1),DATE(YEAR($AC50),MONTH($AC50),28)),0)</f>
      </c>
      <c r="AP50" s="18">
        <f>IFERROR(_xlfn.BETA.DIST(DATE(YEAR(AP$2),MONTH(AP$2),15),$AB$2,$AC$2,FALSE,DATE(YEAR($AB50),MONTH($AB50),1),DATE(YEAR($AC50),MONTH($AC50),28)),0)</f>
      </c>
      <c r="AQ50" s="18">
        <f>IFERROR(_xlfn.BETA.DIST(DATE(YEAR(AQ$2),MONTH(AQ$2),15),$AB$2,$AC$2,FALSE,DATE(YEAR($AB50),MONTH($AB50),1),DATE(YEAR($AC50),MONTH($AC50),28)),0)</f>
      </c>
      <c r="AR50" s="18">
        <f>IFERROR(_xlfn.BETA.DIST(DATE(YEAR(AR$2),MONTH(AR$2),15),$AB$2,$AC$2,FALSE,DATE(YEAR($AB50),MONTH($AB50),1),DATE(YEAR($AC50),MONTH($AC50),28)),0)</f>
      </c>
      <c r="AS50" s="18">
        <f>IFERROR(_xlfn.BETA.DIST(DATE(YEAR(AS$2),MONTH(AS$2),15),$AB$2,$AC$2,FALSE,DATE(YEAR($AB50),MONTH($AB50),1),DATE(YEAR($AC50),MONTH($AC50),28)),0)</f>
      </c>
      <c r="AT50" s="18">
        <f>SUM(AE50:AS50)</f>
      </c>
      <c r="AU50" s="18">
        <f>IF(I50&lt;&gt;0,I50,IF($AT50=0,0,AE50/$AT50*$X50))</f>
      </c>
      <c r="AV50" s="18">
        <f>IF(J50&lt;&gt;0,J50,IF($AT50=0,0,AF50/$AT50*$X50))</f>
      </c>
      <c r="AW50" s="18">
        <f>IF(K50&lt;&gt;0,K50,IF($AT50=0,0,AG50/$AT50*$X50))</f>
      </c>
      <c r="AX50" s="18">
        <f>IF(L50&lt;&gt;0,L50,IF($AT50=0,0,AH50/$AT50*$X50))</f>
      </c>
      <c r="AY50" s="18">
        <f>IF(M50&lt;&gt;0,M50,IF($AT50=0,0,AI50/$AT50*$X50))</f>
      </c>
      <c r="AZ50" s="18">
        <f>IF(N50&lt;&gt;0,N50,IF($AT50=0,0,AJ50/$AT50*$X50))</f>
      </c>
      <c r="BA50" s="18">
        <f>IF(O50&lt;&gt;0,O50,IF($AT50=0,0,AK50/$AT50*$X50))</f>
      </c>
      <c r="BB50" s="18">
        <f>IF(P50&lt;&gt;0,P50,IF($AT50=0,0,AL50/$AT50*$X50))</f>
      </c>
      <c r="BC50" s="18">
        <f>IF(Q50&lt;&gt;0,Q50,IF($AT50=0,0,AM50/$AT50*$X50))</f>
      </c>
      <c r="BD50" s="18">
        <f>IF(R50&lt;&gt;0,R50,IF($AT50=0,0,AN50/$AT50*$X50))</f>
      </c>
      <c r="BE50" s="18">
        <f>IF(S50&lt;&gt;0,S50,IF($AT50=0,0,AO50/$AT50*$X50))</f>
      </c>
      <c r="BF50" s="18">
        <f>IF(T50&lt;&gt;0,T50,IF($AT50=0,0,AP50/$AT50*$X50))</f>
      </c>
      <c r="BG50" s="18">
        <f>IF(U50&lt;&gt;0,U50,IF($AT50=0,0,AQ50/$AT50*$X50))</f>
      </c>
      <c r="BH50" s="18">
        <f>IF(V50&lt;&gt;0,V50,IF($AT50=0,0,AR50/$AT50*$X50))</f>
      </c>
      <c r="BI50" s="18">
        <f>IF(W50&lt;&gt;0,W50,IF($AT50=0,0,AS50/$AT50*$X50))</f>
      </c>
      <c r="BJ50" s="18">
        <f>SUM(AU50:BI50)</f>
      </c>
      <c r="BK50" s="15" t="str">
        <v/>
      </c>
    </row>
    <row r="51" outlineLevel="2">
      <c r="A51" s="5" t="str">
        <v>7.4.1</v>
      </c>
      <c r="B51" s="5" t="str">
        <v>BSPRELGENCB02</v>
      </c>
      <c r="C51" s="5" t="str">
        <v>BSPRELGENCB02</v>
      </c>
      <c r="D51" s="19">
        <v>0.1</v>
      </c>
      <c r="E51" s="5" t="str">
        <v>Advanced Payment PO USD</v>
      </c>
      <c r="F51" s="5" t="str">
        <v/>
      </c>
      <c r="G51" s="18">
        <f>F50*D51</f>
      </c>
      <c r="H51" s="18">
        <f>G51</f>
      </c>
      <c r="I51" s="18">
        <v>0</v>
      </c>
      <c r="J51" s="18">
        <v>0</v>
      </c>
      <c r="K51" s="18">
        <v>0</v>
      </c>
      <c r="L51" s="18">
        <v>0</v>
      </c>
      <c r="M51" s="18">
        <v>0</v>
      </c>
      <c r="N51" s="18">
        <v>0</v>
      </c>
      <c r="O51" s="18">
        <v>0</v>
      </c>
      <c r="P51" s="18">
        <v>0</v>
      </c>
      <c r="Q51" s="18">
        <v>0</v>
      </c>
      <c r="R51" s="18">
        <v>0</v>
      </c>
      <c r="S51" s="18">
        <v>0</v>
      </c>
      <c r="T51" s="18">
        <v>0</v>
      </c>
      <c r="U51" s="18">
        <v>0</v>
      </c>
      <c r="V51" s="18">
        <v>0</v>
      </c>
      <c r="W51" s="18">
        <v>0</v>
      </c>
      <c r="X51" s="18">
        <f>H51-SUM(I51:W51)</f>
      </c>
      <c r="Y51" s="20">
        <v>46062</v>
      </c>
      <c r="Z51" s="20">
        <v>46062</v>
      </c>
      <c r="AA51" s="18">
        <v>0</v>
      </c>
      <c r="AB51" s="20">
        <f>Y51+AA51</f>
      </c>
      <c r="AC51" s="20">
        <f>AA51+Z51</f>
      </c>
      <c r="AD51" s="5" t="str">
        <v/>
      </c>
      <c r="AE51" s="18">
        <f>IFERROR(_xlfn.BETA.DIST(DATE(YEAR(AE$2),MONTH(AE$2),15),$AB$2,$AC$2,FALSE,DATE(YEAR($AB51),MONTH($AB51),1),DATE(YEAR($AC51),MONTH($AC51),28)),0)</f>
      </c>
      <c r="AF51" s="18">
        <f>IFERROR(_xlfn.BETA.DIST(DATE(YEAR(AF$2),MONTH(AF$2),15),$AB$2,$AC$2,FALSE,DATE(YEAR($AB51),MONTH($AB51),1),DATE(YEAR($AC51),MONTH($AC51),28)),0)</f>
      </c>
      <c r="AG51" s="18">
        <f>IFERROR(_xlfn.BETA.DIST(DATE(YEAR(AG$2),MONTH(AG$2),15),$AB$2,$AC$2,FALSE,DATE(YEAR($AB51),MONTH($AB51),1),DATE(YEAR($AC51),MONTH($AC51),28)),0)</f>
      </c>
      <c r="AH51" s="18">
        <f>IFERROR(_xlfn.BETA.DIST(DATE(YEAR(AH$2),MONTH(AH$2),15),$AB$2,$AC$2,FALSE,DATE(YEAR($AB51),MONTH($AB51),1),DATE(YEAR($AC51),MONTH($AC51),28)),0)</f>
      </c>
      <c r="AI51" s="18">
        <f>IFERROR(_xlfn.BETA.DIST(DATE(YEAR(AI$2),MONTH(AI$2),15),$AB$2,$AC$2,FALSE,DATE(YEAR($AB51),MONTH($AB51),1),DATE(YEAR($AC51),MONTH($AC51),28)),0)</f>
      </c>
      <c r="AJ51" s="18">
        <f>IFERROR(_xlfn.BETA.DIST(DATE(YEAR(AJ$2),MONTH(AJ$2),15),$AB$2,$AC$2,FALSE,DATE(YEAR($AB51),MONTH($AB51),1),DATE(YEAR($AC51),MONTH($AC51),28)),0)</f>
      </c>
      <c r="AK51" s="18">
        <f>IFERROR(_xlfn.BETA.DIST(DATE(YEAR(AK$2),MONTH(AK$2),15),$AB$2,$AC$2,FALSE,DATE(YEAR($AB51),MONTH($AB51),1),DATE(YEAR($AC51),MONTH($AC51),28)),0)</f>
      </c>
      <c r="AL51" s="18">
        <f>IFERROR(_xlfn.BETA.DIST(DATE(YEAR(AL$2),MONTH(AL$2),15),$AB$2,$AC$2,FALSE,DATE(YEAR($AB51),MONTH($AB51),1),DATE(YEAR($AC51),MONTH($AC51),28)),0)</f>
      </c>
      <c r="AM51" s="18">
        <f>IFERROR(_xlfn.BETA.DIST(DATE(YEAR(AM$2),MONTH(AM$2),15),$AB$2,$AC$2,FALSE,DATE(YEAR($AB51),MONTH($AB51),1),DATE(YEAR($AC51),MONTH($AC51),28)),0)</f>
      </c>
      <c r="AN51" s="18">
        <f>IFERROR(_xlfn.BETA.DIST(DATE(YEAR(AN$2),MONTH(AN$2),15),$AB$2,$AC$2,FALSE,DATE(YEAR($AB51),MONTH($AB51),1),DATE(YEAR($AC51),MONTH($AC51),28)),0)</f>
      </c>
      <c r="AO51" s="18">
        <f>IFERROR(_xlfn.BETA.DIST(DATE(YEAR(AO$2),MONTH(AO$2),15),$AB$2,$AC$2,FALSE,DATE(YEAR($AB51),MONTH($AB51),1),DATE(YEAR($AC51),MONTH($AC51),28)),0)</f>
      </c>
      <c r="AP51" s="18">
        <f>IFERROR(_xlfn.BETA.DIST(DATE(YEAR(AP$2),MONTH(AP$2),15),$AB$2,$AC$2,FALSE,DATE(YEAR($AB51),MONTH($AB51),1),DATE(YEAR($AC51),MONTH($AC51),28)),0)</f>
      </c>
      <c r="AQ51" s="18">
        <f>IFERROR(_xlfn.BETA.DIST(DATE(YEAR(AQ$2),MONTH(AQ$2),15),$AB$2,$AC$2,FALSE,DATE(YEAR($AB51),MONTH($AB51),1),DATE(YEAR($AC51),MONTH($AC51),28)),0)</f>
      </c>
      <c r="AR51" s="18">
        <f>IFERROR(_xlfn.BETA.DIST(DATE(YEAR(AR$2),MONTH(AR$2),15),$AB$2,$AC$2,FALSE,DATE(YEAR($AB51),MONTH($AB51),1),DATE(YEAR($AC51),MONTH($AC51),28)),0)</f>
      </c>
      <c r="AS51" s="18">
        <f>IFERROR(_xlfn.BETA.DIST(DATE(YEAR(AS$2),MONTH(AS$2),15),$AB$2,$AC$2,FALSE,DATE(YEAR($AB51),MONTH($AB51),1),DATE(YEAR($AC51),MONTH($AC51),28)),0)</f>
      </c>
      <c r="AT51" s="18">
        <f>SUM(AE51:AS51)</f>
      </c>
      <c r="AU51" s="18">
        <f>IF(I51&lt;&gt;0,I51,IF($AT51=0,0,AE51/$AT51*$X51))</f>
      </c>
      <c r="AV51" s="18">
        <f>IF(J51&lt;&gt;0,J51,IF($AT51=0,0,AF51/$AT51*$X51))</f>
      </c>
      <c r="AW51" s="18">
        <f>IF(K51&lt;&gt;0,K51,IF($AT51=0,0,AG51/$AT51*$X51))</f>
      </c>
      <c r="AX51" s="18">
        <f>IF(L51&lt;&gt;0,L51,IF($AT51=0,0,AH51/$AT51*$X51))</f>
      </c>
      <c r="AY51" s="18">
        <f>IF(M51&lt;&gt;0,M51,IF($AT51=0,0,AI51/$AT51*$X51))</f>
      </c>
      <c r="AZ51" s="18">
        <f>IF(N51&lt;&gt;0,N51,IF($AT51=0,0,AJ51/$AT51*$X51))</f>
      </c>
      <c r="BA51" s="18">
        <f>IF(O51&lt;&gt;0,O51,IF($AT51=0,0,AK51/$AT51*$X51))</f>
      </c>
      <c r="BB51" s="18">
        <f>IF(P51&lt;&gt;0,P51,IF($AT51=0,0,AL51/$AT51*$X51))</f>
      </c>
      <c r="BC51" s="18">
        <f>IF(Q51&lt;&gt;0,Q51,IF($AT51=0,0,AM51/$AT51*$X51))</f>
      </c>
      <c r="BD51" s="18">
        <f>IF(R51&lt;&gt;0,R51,IF($AT51=0,0,AN51/$AT51*$X51))</f>
      </c>
      <c r="BE51" s="18">
        <f>IF(S51&lt;&gt;0,S51,IF($AT51=0,0,AO51/$AT51*$X51))</f>
      </c>
      <c r="BF51" s="18">
        <f>IF(T51&lt;&gt;0,T51,IF($AT51=0,0,AP51/$AT51*$X51))</f>
      </c>
      <c r="BG51" s="18">
        <f>IF(U51&lt;&gt;0,U51,IF($AT51=0,0,AQ51/$AT51*$X51))</f>
      </c>
      <c r="BH51" s="18">
        <f>IF(V51&lt;&gt;0,V51,IF($AT51=0,0,AR51/$AT51*$X51))</f>
      </c>
      <c r="BI51" s="18">
        <f>IF(W51&lt;&gt;0,W51,IF($AT51=0,0,AS51/$AT51*$X51))</f>
      </c>
      <c r="BJ51" s="18">
        <f>SUM(AU51:BI51)</f>
      </c>
      <c r="BK51" s="18">
        <f>H51-BJ51</f>
      </c>
    </row>
    <row r="52" outlineLevel="2">
      <c r="A52" s="5" t="str">
        <v>7.4.1</v>
      </c>
      <c r="B52" s="5" t="str">
        <v>BSPRELGENCB05</v>
      </c>
      <c r="C52" s="5" t="str">
        <v>BSPRELGENCB05</v>
      </c>
      <c r="D52" s="19">
        <v>0.4</v>
      </c>
      <c r="E52" s="5" t="str">
        <v>Shipping MAT USD</v>
      </c>
      <c r="F52" s="5" t="str">
        <v/>
      </c>
      <c r="G52" s="18">
        <f>F50*D52</f>
      </c>
      <c r="H52" s="18">
        <f>G52</f>
      </c>
      <c r="I52" s="18">
        <v>0</v>
      </c>
      <c r="J52" s="18">
        <v>0</v>
      </c>
      <c r="K52" s="18">
        <v>0</v>
      </c>
      <c r="L52" s="18">
        <v>0</v>
      </c>
      <c r="M52" s="18">
        <v>0</v>
      </c>
      <c r="N52" s="18">
        <v>0</v>
      </c>
      <c r="O52" s="18">
        <v>0</v>
      </c>
      <c r="P52" s="18">
        <v>0</v>
      </c>
      <c r="Q52" s="18">
        <v>0</v>
      </c>
      <c r="R52" s="18">
        <v>0</v>
      </c>
      <c r="S52" s="18">
        <v>0</v>
      </c>
      <c r="T52" s="18">
        <v>0</v>
      </c>
      <c r="U52" s="18">
        <v>0</v>
      </c>
      <c r="V52" s="18">
        <v>0</v>
      </c>
      <c r="W52" s="18">
        <v>0</v>
      </c>
      <c r="X52" s="18">
        <f>H52-SUM(I52:W52)</f>
      </c>
      <c r="Y52" s="20">
        <v>46226</v>
      </c>
      <c r="Z52" s="20">
        <v>46226</v>
      </c>
      <c r="AA52" s="18">
        <v>15</v>
      </c>
      <c r="AB52" s="20">
        <f>Y52+AA52</f>
      </c>
      <c r="AC52" s="20">
        <f>AA52+Z52</f>
      </c>
      <c r="AD52" s="5" t="str">
        <v/>
      </c>
      <c r="AE52" s="18">
        <f>IFERROR(_xlfn.BETA.DIST(DATE(YEAR(AE$2),MONTH(AE$2),15),$AB$2,$AC$2,FALSE,DATE(YEAR($AB52),MONTH($AB52),1),DATE(YEAR($AC52),MONTH($AC52),28)),0)</f>
      </c>
      <c r="AF52" s="18">
        <f>IFERROR(_xlfn.BETA.DIST(DATE(YEAR(AF$2),MONTH(AF$2),15),$AB$2,$AC$2,FALSE,DATE(YEAR($AB52),MONTH($AB52),1),DATE(YEAR($AC52),MONTH($AC52),28)),0)</f>
      </c>
      <c r="AG52" s="18">
        <f>IFERROR(_xlfn.BETA.DIST(DATE(YEAR(AG$2),MONTH(AG$2),15),$AB$2,$AC$2,FALSE,DATE(YEAR($AB52),MONTH($AB52),1),DATE(YEAR($AC52),MONTH($AC52),28)),0)</f>
      </c>
      <c r="AH52" s="18">
        <f>IFERROR(_xlfn.BETA.DIST(DATE(YEAR(AH$2),MONTH(AH$2),15),$AB$2,$AC$2,FALSE,DATE(YEAR($AB52),MONTH($AB52),1),DATE(YEAR($AC52),MONTH($AC52),28)),0)</f>
      </c>
      <c r="AI52" s="18">
        <f>IFERROR(_xlfn.BETA.DIST(DATE(YEAR(AI$2),MONTH(AI$2),15),$AB$2,$AC$2,FALSE,DATE(YEAR($AB52),MONTH($AB52),1),DATE(YEAR($AC52),MONTH($AC52),28)),0)</f>
      </c>
      <c r="AJ52" s="18">
        <f>IFERROR(_xlfn.BETA.DIST(DATE(YEAR(AJ$2),MONTH(AJ$2),15),$AB$2,$AC$2,FALSE,DATE(YEAR($AB52),MONTH($AB52),1),DATE(YEAR($AC52),MONTH($AC52),28)),0)</f>
      </c>
      <c r="AK52" s="18">
        <f>IFERROR(_xlfn.BETA.DIST(DATE(YEAR(AK$2),MONTH(AK$2),15),$AB$2,$AC$2,FALSE,DATE(YEAR($AB52),MONTH($AB52),1),DATE(YEAR($AC52),MONTH($AC52),28)),0)</f>
      </c>
      <c r="AL52" s="18">
        <f>IFERROR(_xlfn.BETA.DIST(DATE(YEAR(AL$2),MONTH(AL$2),15),$AB$2,$AC$2,FALSE,DATE(YEAR($AB52),MONTH($AB52),1),DATE(YEAR($AC52),MONTH($AC52),28)),0)</f>
      </c>
      <c r="AM52" s="18">
        <f>IFERROR(_xlfn.BETA.DIST(DATE(YEAR(AM$2),MONTH(AM$2),15),$AB$2,$AC$2,FALSE,DATE(YEAR($AB52),MONTH($AB52),1),DATE(YEAR($AC52),MONTH($AC52),28)),0)</f>
      </c>
      <c r="AN52" s="18">
        <f>IFERROR(_xlfn.BETA.DIST(DATE(YEAR(AN$2),MONTH(AN$2),15),$AB$2,$AC$2,FALSE,DATE(YEAR($AB52),MONTH($AB52),1),DATE(YEAR($AC52),MONTH($AC52),28)),0)</f>
      </c>
      <c r="AO52" s="18">
        <f>IFERROR(_xlfn.BETA.DIST(DATE(YEAR(AO$2),MONTH(AO$2),15),$AB$2,$AC$2,FALSE,DATE(YEAR($AB52),MONTH($AB52),1),DATE(YEAR($AC52),MONTH($AC52),28)),0)</f>
      </c>
      <c r="AP52" s="18">
        <f>IFERROR(_xlfn.BETA.DIST(DATE(YEAR(AP$2),MONTH(AP$2),15),$AB$2,$AC$2,FALSE,DATE(YEAR($AB52),MONTH($AB52),1),DATE(YEAR($AC52),MONTH($AC52),28)),0)</f>
      </c>
      <c r="AQ52" s="18">
        <f>IFERROR(_xlfn.BETA.DIST(DATE(YEAR(AQ$2),MONTH(AQ$2),15),$AB$2,$AC$2,FALSE,DATE(YEAR($AB52),MONTH($AB52),1),DATE(YEAR($AC52),MONTH($AC52),28)),0)</f>
      </c>
      <c r="AR52" s="18">
        <f>IFERROR(_xlfn.BETA.DIST(DATE(YEAR(AR$2),MONTH(AR$2),15),$AB$2,$AC$2,FALSE,DATE(YEAR($AB52),MONTH($AB52),1),DATE(YEAR($AC52),MONTH($AC52),28)),0)</f>
      </c>
      <c r="AS52" s="18">
        <f>IFERROR(_xlfn.BETA.DIST(DATE(YEAR(AS$2),MONTH(AS$2),15),$AB$2,$AC$2,FALSE,DATE(YEAR($AB52),MONTH($AB52),1),DATE(YEAR($AC52),MONTH($AC52),28)),0)</f>
      </c>
      <c r="AT52" s="18">
        <f>SUM(AE52:AS52)</f>
      </c>
      <c r="AU52" s="18">
        <f>IF(I52&lt;&gt;0,I52,IF($AT52=0,0,AE52/$AT52*$X52))</f>
      </c>
      <c r="AV52" s="18">
        <f>IF(J52&lt;&gt;0,J52,IF($AT52=0,0,AF52/$AT52*$X52))</f>
      </c>
      <c r="AW52" s="18">
        <f>IF(K52&lt;&gt;0,K52,IF($AT52=0,0,AG52/$AT52*$X52))</f>
      </c>
      <c r="AX52" s="18">
        <f>IF(L52&lt;&gt;0,L52,IF($AT52=0,0,AH52/$AT52*$X52))</f>
      </c>
      <c r="AY52" s="18">
        <f>IF(M52&lt;&gt;0,M52,IF($AT52=0,0,AI52/$AT52*$X52))</f>
      </c>
      <c r="AZ52" s="18">
        <f>IF(N52&lt;&gt;0,N52,IF($AT52=0,0,AJ52/$AT52*$X52))</f>
      </c>
      <c r="BA52" s="18">
        <f>IF(O52&lt;&gt;0,O52,IF($AT52=0,0,AK52/$AT52*$X52))</f>
      </c>
      <c r="BB52" s="18">
        <f>IF(P52&lt;&gt;0,P52,IF($AT52=0,0,AL52/$AT52*$X52))</f>
      </c>
      <c r="BC52" s="18">
        <f>IF(Q52&lt;&gt;0,Q52,IF($AT52=0,0,AM52/$AT52*$X52))</f>
      </c>
      <c r="BD52" s="18">
        <f>IF(R52&lt;&gt;0,R52,IF($AT52=0,0,AN52/$AT52*$X52))</f>
      </c>
      <c r="BE52" s="18">
        <f>IF(S52&lt;&gt;0,S52,IF($AT52=0,0,AO52/$AT52*$X52))</f>
      </c>
      <c r="BF52" s="18">
        <f>IF(T52&lt;&gt;0,T52,IF($AT52=0,0,AP52/$AT52*$X52))</f>
      </c>
      <c r="BG52" s="18">
        <f>IF(U52&lt;&gt;0,U52,IF($AT52=0,0,AQ52/$AT52*$X52))</f>
      </c>
      <c r="BH52" s="18">
        <f>IF(V52&lt;&gt;0,V52,IF($AT52=0,0,AR52/$AT52*$X52))</f>
      </c>
      <c r="BI52" s="18">
        <f>IF(W52&lt;&gt;0,W52,IF($AT52=0,0,AS52/$AT52*$X52))</f>
      </c>
      <c r="BJ52" s="18">
        <f>SUM(AU52:BI52)</f>
      </c>
      <c r="BK52" s="18">
        <f>H52-BJ52</f>
      </c>
    </row>
    <row r="53" outlineLevel="2">
      <c r="A53" s="5" t="str">
        <v>7.4.1</v>
      </c>
      <c r="B53" s="5" t="str">
        <v>BSPRELGENCB07</v>
      </c>
      <c r="C53" s="5" t="str">
        <v>BSPRELGENCB07</v>
      </c>
      <c r="D53" s="19">
        <v>0.4</v>
      </c>
      <c r="E53" s="5" t="str">
        <v>Delivery MAT USD</v>
      </c>
      <c r="F53" s="5" t="str">
        <v/>
      </c>
      <c r="G53" s="18">
        <f>F50*D53</f>
      </c>
      <c r="H53" s="18">
        <f>G53</f>
      </c>
      <c r="I53" s="18">
        <v>0</v>
      </c>
      <c r="J53" s="18">
        <v>0</v>
      </c>
      <c r="K53" s="18">
        <v>0</v>
      </c>
      <c r="L53" s="18">
        <v>0</v>
      </c>
      <c r="M53" s="18">
        <v>0</v>
      </c>
      <c r="N53" s="18">
        <v>0</v>
      </c>
      <c r="O53" s="18">
        <v>0</v>
      </c>
      <c r="P53" s="18">
        <v>0</v>
      </c>
      <c r="Q53" s="18">
        <v>0</v>
      </c>
      <c r="R53" s="18">
        <v>0</v>
      </c>
      <c r="S53" s="18">
        <v>0</v>
      </c>
      <c r="T53" s="18">
        <v>0</v>
      </c>
      <c r="U53" s="18">
        <v>0</v>
      </c>
      <c r="V53" s="18">
        <v>0</v>
      </c>
      <c r="W53" s="18">
        <v>0</v>
      </c>
      <c r="X53" s="18">
        <f>H53-SUM(I53:W53)</f>
      </c>
      <c r="Y53" s="20">
        <v>46294</v>
      </c>
      <c r="Z53" s="20">
        <v>46294</v>
      </c>
      <c r="AA53" s="18">
        <v>30</v>
      </c>
      <c r="AB53" s="20">
        <f>Y53+AA53</f>
      </c>
      <c r="AC53" s="20">
        <f>AA53+Z53</f>
      </c>
      <c r="AD53" s="5" t="str">
        <v/>
      </c>
      <c r="AE53" s="18">
        <f>IFERROR(_xlfn.BETA.DIST(DATE(YEAR(AE$2),MONTH(AE$2),15),$AB$2,$AC$2,FALSE,DATE(YEAR($AB53),MONTH($AB53),1),DATE(YEAR($AC53),MONTH($AC53),28)),0)</f>
      </c>
      <c r="AF53" s="18">
        <f>IFERROR(_xlfn.BETA.DIST(DATE(YEAR(AF$2),MONTH(AF$2),15),$AB$2,$AC$2,FALSE,DATE(YEAR($AB53),MONTH($AB53),1),DATE(YEAR($AC53),MONTH($AC53),28)),0)</f>
      </c>
      <c r="AG53" s="18">
        <f>IFERROR(_xlfn.BETA.DIST(DATE(YEAR(AG$2),MONTH(AG$2),15),$AB$2,$AC$2,FALSE,DATE(YEAR($AB53),MONTH($AB53),1),DATE(YEAR($AC53),MONTH($AC53),28)),0)</f>
      </c>
      <c r="AH53" s="18">
        <f>IFERROR(_xlfn.BETA.DIST(DATE(YEAR(AH$2),MONTH(AH$2),15),$AB$2,$AC$2,FALSE,DATE(YEAR($AB53),MONTH($AB53),1),DATE(YEAR($AC53),MONTH($AC53),28)),0)</f>
      </c>
      <c r="AI53" s="18">
        <f>IFERROR(_xlfn.BETA.DIST(DATE(YEAR(AI$2),MONTH(AI$2),15),$AB$2,$AC$2,FALSE,DATE(YEAR($AB53),MONTH($AB53),1),DATE(YEAR($AC53),MONTH($AC53),28)),0)</f>
      </c>
      <c r="AJ53" s="18">
        <f>IFERROR(_xlfn.BETA.DIST(DATE(YEAR(AJ$2),MONTH(AJ$2),15),$AB$2,$AC$2,FALSE,DATE(YEAR($AB53),MONTH($AB53),1),DATE(YEAR($AC53),MONTH($AC53),28)),0)</f>
      </c>
      <c r="AK53" s="18">
        <f>IFERROR(_xlfn.BETA.DIST(DATE(YEAR(AK$2),MONTH(AK$2),15),$AB$2,$AC$2,FALSE,DATE(YEAR($AB53),MONTH($AB53),1),DATE(YEAR($AC53),MONTH($AC53),28)),0)</f>
      </c>
      <c r="AL53" s="18">
        <f>IFERROR(_xlfn.BETA.DIST(DATE(YEAR(AL$2),MONTH(AL$2),15),$AB$2,$AC$2,FALSE,DATE(YEAR($AB53),MONTH($AB53),1),DATE(YEAR($AC53),MONTH($AC53),28)),0)</f>
      </c>
      <c r="AM53" s="18">
        <f>IFERROR(_xlfn.BETA.DIST(DATE(YEAR(AM$2),MONTH(AM$2),15),$AB$2,$AC$2,FALSE,DATE(YEAR($AB53),MONTH($AB53),1),DATE(YEAR($AC53),MONTH($AC53),28)),0)</f>
      </c>
      <c r="AN53" s="18">
        <f>IFERROR(_xlfn.BETA.DIST(DATE(YEAR(AN$2),MONTH(AN$2),15),$AB$2,$AC$2,FALSE,DATE(YEAR($AB53),MONTH($AB53),1),DATE(YEAR($AC53),MONTH($AC53),28)),0)</f>
      </c>
      <c r="AO53" s="18">
        <f>IFERROR(_xlfn.BETA.DIST(DATE(YEAR(AO$2),MONTH(AO$2),15),$AB$2,$AC$2,FALSE,DATE(YEAR($AB53),MONTH($AB53),1),DATE(YEAR($AC53),MONTH($AC53),28)),0)</f>
      </c>
      <c r="AP53" s="18">
        <f>IFERROR(_xlfn.BETA.DIST(DATE(YEAR(AP$2),MONTH(AP$2),15),$AB$2,$AC$2,FALSE,DATE(YEAR($AB53),MONTH($AB53),1),DATE(YEAR($AC53),MONTH($AC53),28)),0)</f>
      </c>
      <c r="AQ53" s="18">
        <f>IFERROR(_xlfn.BETA.DIST(DATE(YEAR(AQ$2),MONTH(AQ$2),15),$AB$2,$AC$2,FALSE,DATE(YEAR($AB53),MONTH($AB53),1),DATE(YEAR($AC53),MONTH($AC53),28)),0)</f>
      </c>
      <c r="AR53" s="18">
        <f>IFERROR(_xlfn.BETA.DIST(DATE(YEAR(AR$2),MONTH(AR$2),15),$AB$2,$AC$2,FALSE,DATE(YEAR($AB53),MONTH($AB53),1),DATE(YEAR($AC53),MONTH($AC53),28)),0)</f>
      </c>
      <c r="AS53" s="18">
        <f>IFERROR(_xlfn.BETA.DIST(DATE(YEAR(AS$2),MONTH(AS$2),15),$AB$2,$AC$2,FALSE,DATE(YEAR($AB53),MONTH($AB53),1),DATE(YEAR($AC53),MONTH($AC53),28)),0)</f>
      </c>
      <c r="AT53" s="18">
        <f>SUM(AE53:AS53)</f>
      </c>
      <c r="AU53" s="18">
        <f>IF(I53&lt;&gt;0,I53,IF($AT53=0,0,AE53/$AT53*$X53))</f>
      </c>
      <c r="AV53" s="18">
        <f>IF(J53&lt;&gt;0,J53,IF($AT53=0,0,AF53/$AT53*$X53))</f>
      </c>
      <c r="AW53" s="18">
        <f>IF(K53&lt;&gt;0,K53,IF($AT53=0,0,AG53/$AT53*$X53))</f>
      </c>
      <c r="AX53" s="18">
        <f>IF(L53&lt;&gt;0,L53,IF($AT53=0,0,AH53/$AT53*$X53))</f>
      </c>
      <c r="AY53" s="18">
        <f>IF(M53&lt;&gt;0,M53,IF($AT53=0,0,AI53/$AT53*$X53))</f>
      </c>
      <c r="AZ53" s="18">
        <f>IF(N53&lt;&gt;0,N53,IF($AT53=0,0,AJ53/$AT53*$X53))</f>
      </c>
      <c r="BA53" s="18">
        <f>IF(O53&lt;&gt;0,O53,IF($AT53=0,0,AK53/$AT53*$X53))</f>
      </c>
      <c r="BB53" s="18">
        <f>IF(P53&lt;&gt;0,P53,IF($AT53=0,0,AL53/$AT53*$X53))</f>
      </c>
      <c r="BC53" s="18">
        <f>IF(Q53&lt;&gt;0,Q53,IF($AT53=0,0,AM53/$AT53*$X53))</f>
      </c>
      <c r="BD53" s="18">
        <f>IF(R53&lt;&gt;0,R53,IF($AT53=0,0,AN53/$AT53*$X53))</f>
      </c>
      <c r="BE53" s="18">
        <f>IF(S53&lt;&gt;0,S53,IF($AT53=0,0,AO53/$AT53*$X53))</f>
      </c>
      <c r="BF53" s="18">
        <f>IF(T53&lt;&gt;0,T53,IF($AT53=0,0,AP53/$AT53*$X53))</f>
      </c>
      <c r="BG53" s="18">
        <f>IF(U53&lt;&gt;0,U53,IF($AT53=0,0,AQ53/$AT53*$X53))</f>
      </c>
      <c r="BH53" s="18">
        <f>IF(V53&lt;&gt;0,V53,IF($AT53=0,0,AR53/$AT53*$X53))</f>
      </c>
      <c r="BI53" s="18">
        <f>IF(W53&lt;&gt;0,W53,IF($AT53=0,0,AS53/$AT53*$X53))</f>
      </c>
      <c r="BJ53" s="18">
        <f>SUM(AU53:BI53)</f>
      </c>
      <c r="BK53" s="18">
        <f>H53-BJ53</f>
      </c>
    </row>
    <row r="54" outlineLevel="2">
      <c r="A54" s="5" t="str">
        <v>7.4.1</v>
      </c>
      <c r="B54" s="5" t="str">
        <v>BSKDGNGENGR07</v>
      </c>
      <c r="C54" s="5" t="str">
        <v>BSKDGNGENGR07</v>
      </c>
      <c r="D54" s="19">
        <v>0.1</v>
      </c>
      <c r="E54" s="5" t="str">
        <v>CCC</v>
      </c>
      <c r="F54" s="5" t="str">
        <v/>
      </c>
      <c r="G54" s="18">
        <f>F50*D54</f>
      </c>
      <c r="H54" s="18">
        <f>G54</f>
      </c>
      <c r="I54" s="18">
        <v>0</v>
      </c>
      <c r="J54" s="18">
        <v>0</v>
      </c>
      <c r="K54" s="18">
        <v>0</v>
      </c>
      <c r="L54" s="18">
        <v>0</v>
      </c>
      <c r="M54" s="18">
        <v>0</v>
      </c>
      <c r="N54" s="18">
        <v>0</v>
      </c>
      <c r="O54" s="18">
        <v>0</v>
      </c>
      <c r="P54" s="18">
        <v>0</v>
      </c>
      <c r="Q54" s="18">
        <v>0</v>
      </c>
      <c r="R54" s="18">
        <v>0</v>
      </c>
      <c r="S54" s="18">
        <v>0</v>
      </c>
      <c r="T54" s="18">
        <v>0</v>
      </c>
      <c r="U54" s="18">
        <v>0</v>
      </c>
      <c r="V54" s="18">
        <v>0</v>
      </c>
      <c r="W54" s="18">
        <v>0</v>
      </c>
      <c r="X54" s="18">
        <f>H54-SUM(I54:W54)</f>
      </c>
      <c r="Y54" s="20">
        <v>46483</v>
      </c>
      <c r="Z54" s="20">
        <v>46483</v>
      </c>
      <c r="AA54" s="18">
        <v>0</v>
      </c>
      <c r="AB54" s="20">
        <f>Y54+AA54</f>
      </c>
      <c r="AC54" s="20">
        <f>AA54+Z54</f>
      </c>
      <c r="AD54" s="5" t="str">
        <v/>
      </c>
      <c r="AE54" s="18">
        <f>IFERROR(_xlfn.BETA.DIST(DATE(YEAR(AE$2),MONTH(AE$2),15),$AB$2,$AC$2,FALSE,DATE(YEAR($AB54),MONTH($AB54),1),DATE(YEAR($AC54),MONTH($AC54),28)),0)</f>
      </c>
      <c r="AF54" s="18">
        <f>IFERROR(_xlfn.BETA.DIST(DATE(YEAR(AF$2),MONTH(AF$2),15),$AB$2,$AC$2,FALSE,DATE(YEAR($AB54),MONTH($AB54),1),DATE(YEAR($AC54),MONTH($AC54),28)),0)</f>
      </c>
      <c r="AG54" s="18">
        <f>IFERROR(_xlfn.BETA.DIST(DATE(YEAR(AG$2),MONTH(AG$2),15),$AB$2,$AC$2,FALSE,DATE(YEAR($AB54),MONTH($AB54),1),DATE(YEAR($AC54),MONTH($AC54),28)),0)</f>
      </c>
      <c r="AH54" s="18">
        <f>IFERROR(_xlfn.BETA.DIST(DATE(YEAR(AH$2),MONTH(AH$2),15),$AB$2,$AC$2,FALSE,DATE(YEAR($AB54),MONTH($AB54),1),DATE(YEAR($AC54),MONTH($AC54),28)),0)</f>
      </c>
      <c r="AI54" s="18">
        <f>IFERROR(_xlfn.BETA.DIST(DATE(YEAR(AI$2),MONTH(AI$2),15),$AB$2,$AC$2,FALSE,DATE(YEAR($AB54),MONTH($AB54),1),DATE(YEAR($AC54),MONTH($AC54),28)),0)</f>
      </c>
      <c r="AJ54" s="18">
        <f>IFERROR(_xlfn.BETA.DIST(DATE(YEAR(AJ$2),MONTH(AJ$2),15),$AB$2,$AC$2,FALSE,DATE(YEAR($AB54),MONTH($AB54),1),DATE(YEAR($AC54),MONTH($AC54),28)),0)</f>
      </c>
      <c r="AK54" s="18">
        <f>IFERROR(_xlfn.BETA.DIST(DATE(YEAR(AK$2),MONTH(AK$2),15),$AB$2,$AC$2,FALSE,DATE(YEAR($AB54),MONTH($AB54),1),DATE(YEAR($AC54),MONTH($AC54),28)),0)</f>
      </c>
      <c r="AL54" s="18">
        <f>IFERROR(_xlfn.BETA.DIST(DATE(YEAR(AL$2),MONTH(AL$2),15),$AB$2,$AC$2,FALSE,DATE(YEAR($AB54),MONTH($AB54),1),DATE(YEAR($AC54),MONTH($AC54),28)),0)</f>
      </c>
      <c r="AM54" s="18">
        <f>IFERROR(_xlfn.BETA.DIST(DATE(YEAR(AM$2),MONTH(AM$2),15),$AB$2,$AC$2,FALSE,DATE(YEAR($AB54),MONTH($AB54),1),DATE(YEAR($AC54),MONTH($AC54),28)),0)</f>
      </c>
      <c r="AN54" s="18">
        <f>IFERROR(_xlfn.BETA.DIST(DATE(YEAR(AN$2),MONTH(AN$2),15),$AB$2,$AC$2,FALSE,DATE(YEAR($AB54),MONTH($AB54),1),DATE(YEAR($AC54),MONTH($AC54),28)),0)</f>
      </c>
      <c r="AO54" s="18">
        <f>IFERROR(_xlfn.BETA.DIST(DATE(YEAR(AO$2),MONTH(AO$2),15),$AB$2,$AC$2,FALSE,DATE(YEAR($AB54),MONTH($AB54),1),DATE(YEAR($AC54),MONTH($AC54),28)),0)</f>
      </c>
      <c r="AP54" s="18">
        <f>IFERROR(_xlfn.BETA.DIST(DATE(YEAR(AP$2),MONTH(AP$2),15),$AB$2,$AC$2,FALSE,DATE(YEAR($AB54),MONTH($AB54),1),DATE(YEAR($AC54),MONTH($AC54),28)),0)</f>
      </c>
      <c r="AQ54" s="18">
        <f>IFERROR(_xlfn.BETA.DIST(DATE(YEAR(AQ$2),MONTH(AQ$2),15),$AB$2,$AC$2,FALSE,DATE(YEAR($AB54),MONTH($AB54),1),DATE(YEAR($AC54),MONTH($AC54),28)),0)</f>
      </c>
      <c r="AR54" s="18">
        <f>IFERROR(_xlfn.BETA.DIST(DATE(YEAR(AR$2),MONTH(AR$2),15),$AB$2,$AC$2,FALSE,DATE(YEAR($AB54),MONTH($AB54),1),DATE(YEAR($AC54),MONTH($AC54),28)),0)</f>
      </c>
      <c r="AS54" s="18">
        <f>IFERROR(_xlfn.BETA.DIST(DATE(YEAR(AS$2),MONTH(AS$2),15),$AB$2,$AC$2,FALSE,DATE(YEAR($AB54),MONTH($AB54),1),DATE(YEAR($AC54),MONTH($AC54),28)),0)</f>
      </c>
      <c r="AT54" s="18">
        <f>SUM(AE54:AS54)</f>
      </c>
      <c r="AU54" s="18">
        <f>IF(I54&lt;&gt;0,I54,IF($AT54=0,0,AE54/$AT54*$X54))</f>
      </c>
      <c r="AV54" s="18">
        <f>IF(J54&lt;&gt;0,J54,IF($AT54=0,0,AF54/$AT54*$X54))</f>
      </c>
      <c r="AW54" s="18">
        <f>IF(K54&lt;&gt;0,K54,IF($AT54=0,0,AG54/$AT54*$X54))</f>
      </c>
      <c r="AX54" s="18">
        <f>IF(L54&lt;&gt;0,L54,IF($AT54=0,0,AH54/$AT54*$X54))</f>
      </c>
      <c r="AY54" s="18">
        <f>IF(M54&lt;&gt;0,M54,IF($AT54=0,0,AI54/$AT54*$X54))</f>
      </c>
      <c r="AZ54" s="18">
        <f>IF(N54&lt;&gt;0,N54,IF($AT54=0,0,AJ54/$AT54*$X54))</f>
      </c>
      <c r="BA54" s="18">
        <f>IF(O54&lt;&gt;0,O54,IF($AT54=0,0,AK54/$AT54*$X54))</f>
      </c>
      <c r="BB54" s="18">
        <f>IF(P54&lt;&gt;0,P54,IF($AT54=0,0,AL54/$AT54*$X54))</f>
      </c>
      <c r="BC54" s="18">
        <f>IF(Q54&lt;&gt;0,Q54,IF($AT54=0,0,AM54/$AT54*$X54))</f>
      </c>
      <c r="BD54" s="18">
        <f>IF(R54&lt;&gt;0,R54,IF($AT54=0,0,AN54/$AT54*$X54))</f>
      </c>
      <c r="BE54" s="18">
        <f>IF(S54&lt;&gt;0,S54,IF($AT54=0,0,AO54/$AT54*$X54))</f>
      </c>
      <c r="BF54" s="18">
        <f>IF(T54&lt;&gt;0,T54,IF($AT54=0,0,AP54/$AT54*$X54))</f>
      </c>
      <c r="BG54" s="18">
        <f>IF(U54&lt;&gt;0,U54,IF($AT54=0,0,AQ54/$AT54*$X54))</f>
      </c>
      <c r="BH54" s="18">
        <f>IF(V54&lt;&gt;0,V54,IF($AT54=0,0,AR54/$AT54*$X54))</f>
      </c>
      <c r="BI54" s="18">
        <f>IF(W54&lt;&gt;0,W54,IF($AT54=0,0,AS54/$AT54*$X54))</f>
      </c>
      <c r="BJ54" s="18">
        <f>SUM(AU54:BI54)</f>
      </c>
      <c r="BK54" s="18">
        <f>H54-BJ54</f>
      </c>
    </row>
    <row r="55" outlineLevel="1">
      <c r="A55" s="15" t="str">
        <v>8.Main.1</v>
      </c>
      <c r="B55" s="15" t="str">
        <v/>
      </c>
      <c r="C55" s="15" t="str">
        <v/>
      </c>
      <c r="D55" s="15" t="str">
        <v>8.Main.1</v>
      </c>
      <c r="E55" s="15" t="str">
        <v>Supply Substation Control System (SCS)</v>
      </c>
      <c r="F55" s="15">
        <v>673100.4</v>
      </c>
      <c r="G55" s="15" t="str">
        <v/>
      </c>
      <c r="H55" s="15" t="str">
        <v/>
      </c>
      <c r="I55" s="15" t="str">
        <v/>
      </c>
      <c r="J55" s="15" t="str">
        <v/>
      </c>
      <c r="K55" s="15" t="str">
        <v/>
      </c>
      <c r="L55" s="15" t="str">
        <v/>
      </c>
      <c r="M55" s="15" t="str">
        <v/>
      </c>
      <c r="N55" s="15" t="str">
        <v/>
      </c>
      <c r="O55" s="15" t="str">
        <v/>
      </c>
      <c r="P55" s="15" t="str">
        <v/>
      </c>
      <c r="Q55" s="15" t="str">
        <v/>
      </c>
      <c r="R55" s="15" t="str">
        <v/>
      </c>
      <c r="S55" s="15" t="str">
        <v/>
      </c>
      <c r="T55" s="15" t="str">
        <v/>
      </c>
      <c r="U55" s="15" t="str">
        <v/>
      </c>
      <c r="V55" s="15" t="str">
        <v/>
      </c>
      <c r="W55" s="15" t="str">
        <v/>
      </c>
      <c r="X55" s="15" t="str">
        <v/>
      </c>
      <c r="Y55" s="15" t="str">
        <v/>
      </c>
      <c r="Z55" s="15" t="str">
        <v/>
      </c>
      <c r="AA55" s="15" t="str">
        <v/>
      </c>
      <c r="AB55" s="15" t="str">
        <v/>
      </c>
      <c r="AC55" s="15" t="str">
        <v/>
      </c>
      <c r="AD55" s="5" t="str">
        <v/>
      </c>
      <c r="AE55" s="18">
        <f>IFERROR(_xlfn.BETA.DIST(DATE(YEAR(AE$2),MONTH(AE$2),15),$AB$2,$AC$2,FALSE,DATE(YEAR($AB55),MONTH($AB55),1),DATE(YEAR($AC55),MONTH($AC55),28)),0)</f>
      </c>
      <c r="AF55" s="18">
        <f>IFERROR(_xlfn.BETA.DIST(DATE(YEAR(AF$2),MONTH(AF$2),15),$AB$2,$AC$2,FALSE,DATE(YEAR($AB55),MONTH($AB55),1),DATE(YEAR($AC55),MONTH($AC55),28)),0)</f>
      </c>
      <c r="AG55" s="18">
        <f>IFERROR(_xlfn.BETA.DIST(DATE(YEAR(AG$2),MONTH(AG$2),15),$AB$2,$AC$2,FALSE,DATE(YEAR($AB55),MONTH($AB55),1),DATE(YEAR($AC55),MONTH($AC55),28)),0)</f>
      </c>
      <c r="AH55" s="18">
        <f>IFERROR(_xlfn.BETA.DIST(DATE(YEAR(AH$2),MONTH(AH$2),15),$AB$2,$AC$2,FALSE,DATE(YEAR($AB55),MONTH($AB55),1),DATE(YEAR($AC55),MONTH($AC55),28)),0)</f>
      </c>
      <c r="AI55" s="18">
        <f>IFERROR(_xlfn.BETA.DIST(DATE(YEAR(AI$2),MONTH(AI$2),15),$AB$2,$AC$2,FALSE,DATE(YEAR($AB55),MONTH($AB55),1),DATE(YEAR($AC55),MONTH($AC55),28)),0)</f>
      </c>
      <c r="AJ55" s="18">
        <f>IFERROR(_xlfn.BETA.DIST(DATE(YEAR(AJ$2),MONTH(AJ$2),15),$AB$2,$AC$2,FALSE,DATE(YEAR($AB55),MONTH($AB55),1),DATE(YEAR($AC55),MONTH($AC55),28)),0)</f>
      </c>
      <c r="AK55" s="18">
        <f>IFERROR(_xlfn.BETA.DIST(DATE(YEAR(AK$2),MONTH(AK$2),15),$AB$2,$AC$2,FALSE,DATE(YEAR($AB55),MONTH($AB55),1),DATE(YEAR($AC55),MONTH($AC55),28)),0)</f>
      </c>
      <c r="AL55" s="18">
        <f>IFERROR(_xlfn.BETA.DIST(DATE(YEAR(AL$2),MONTH(AL$2),15),$AB$2,$AC$2,FALSE,DATE(YEAR($AB55),MONTH($AB55),1),DATE(YEAR($AC55),MONTH($AC55),28)),0)</f>
      </c>
      <c r="AM55" s="18">
        <f>IFERROR(_xlfn.BETA.DIST(DATE(YEAR(AM$2),MONTH(AM$2),15),$AB$2,$AC$2,FALSE,DATE(YEAR($AB55),MONTH($AB55),1),DATE(YEAR($AC55),MONTH($AC55),28)),0)</f>
      </c>
      <c r="AN55" s="18">
        <f>IFERROR(_xlfn.BETA.DIST(DATE(YEAR(AN$2),MONTH(AN$2),15),$AB$2,$AC$2,FALSE,DATE(YEAR($AB55),MONTH($AB55),1),DATE(YEAR($AC55),MONTH($AC55),28)),0)</f>
      </c>
      <c r="AO55" s="18">
        <f>IFERROR(_xlfn.BETA.DIST(DATE(YEAR(AO$2),MONTH(AO$2),15),$AB$2,$AC$2,FALSE,DATE(YEAR($AB55),MONTH($AB55),1),DATE(YEAR($AC55),MONTH($AC55),28)),0)</f>
      </c>
      <c r="AP55" s="18">
        <f>IFERROR(_xlfn.BETA.DIST(DATE(YEAR(AP$2),MONTH(AP$2),15),$AB$2,$AC$2,FALSE,DATE(YEAR($AB55),MONTH($AB55),1),DATE(YEAR($AC55),MONTH($AC55),28)),0)</f>
      </c>
      <c r="AQ55" s="18">
        <f>IFERROR(_xlfn.BETA.DIST(DATE(YEAR(AQ$2),MONTH(AQ$2),15),$AB$2,$AC$2,FALSE,DATE(YEAR($AB55),MONTH($AB55),1),DATE(YEAR($AC55),MONTH($AC55),28)),0)</f>
      </c>
      <c r="AR55" s="18">
        <f>IFERROR(_xlfn.BETA.DIST(DATE(YEAR(AR$2),MONTH(AR$2),15),$AB$2,$AC$2,FALSE,DATE(YEAR($AB55),MONTH($AB55),1),DATE(YEAR($AC55),MONTH($AC55),28)),0)</f>
      </c>
      <c r="AS55" s="18">
        <f>IFERROR(_xlfn.BETA.DIST(DATE(YEAR(AS$2),MONTH(AS$2),15),$AB$2,$AC$2,FALSE,DATE(YEAR($AB55),MONTH($AB55),1),DATE(YEAR($AC55),MONTH($AC55),28)),0)</f>
      </c>
      <c r="AT55" s="18">
        <f>SUM(AE55:AS55)</f>
      </c>
      <c r="AU55" s="18">
        <f>IF(I55&lt;&gt;0,I55,IF($AT55=0,0,AE55/$AT55*$X55))</f>
      </c>
      <c r="AV55" s="18">
        <f>IF(J55&lt;&gt;0,J55,IF($AT55=0,0,AF55/$AT55*$X55))</f>
      </c>
      <c r="AW55" s="18">
        <f>IF(K55&lt;&gt;0,K55,IF($AT55=0,0,AG55/$AT55*$X55))</f>
      </c>
      <c r="AX55" s="18">
        <f>IF(L55&lt;&gt;0,L55,IF($AT55=0,0,AH55/$AT55*$X55))</f>
      </c>
      <c r="AY55" s="18">
        <f>IF(M55&lt;&gt;0,M55,IF($AT55=0,0,AI55/$AT55*$X55))</f>
      </c>
      <c r="AZ55" s="18">
        <f>IF(N55&lt;&gt;0,N55,IF($AT55=0,0,AJ55/$AT55*$X55))</f>
      </c>
      <c r="BA55" s="18">
        <f>IF(O55&lt;&gt;0,O55,IF($AT55=0,0,AK55/$AT55*$X55))</f>
      </c>
      <c r="BB55" s="18">
        <f>IF(P55&lt;&gt;0,P55,IF($AT55=0,0,AL55/$AT55*$X55))</f>
      </c>
      <c r="BC55" s="18">
        <f>IF(Q55&lt;&gt;0,Q55,IF($AT55=0,0,AM55/$AT55*$X55))</f>
      </c>
      <c r="BD55" s="18">
        <f>IF(R55&lt;&gt;0,R55,IF($AT55=0,0,AN55/$AT55*$X55))</f>
      </c>
      <c r="BE55" s="18">
        <f>IF(S55&lt;&gt;0,S55,IF($AT55=0,0,AO55/$AT55*$X55))</f>
      </c>
      <c r="BF55" s="18">
        <f>IF(T55&lt;&gt;0,T55,IF($AT55=0,0,AP55/$AT55*$X55))</f>
      </c>
      <c r="BG55" s="18">
        <f>IF(U55&lt;&gt;0,U55,IF($AT55=0,0,AQ55/$AT55*$X55))</f>
      </c>
      <c r="BH55" s="18">
        <f>IF(V55&lt;&gt;0,V55,IF($AT55=0,0,AR55/$AT55*$X55))</f>
      </c>
      <c r="BI55" s="18">
        <f>IF(W55&lt;&gt;0,W55,IF($AT55=0,0,AS55/$AT55*$X55))</f>
      </c>
      <c r="BJ55" s="18">
        <f>SUM(AU55:BI55)</f>
      </c>
      <c r="BK55" s="15" t="str">
        <v/>
      </c>
    </row>
    <row r="56" outlineLevel="2">
      <c r="A56" s="5" t="str">
        <v>8.Main.1</v>
      </c>
      <c r="B56" s="5" t="str">
        <v/>
      </c>
      <c r="C56" s="5" t="str">
        <v/>
      </c>
      <c r="D56" s="19">
        <v>0.1</v>
      </c>
      <c r="E56" s="5" t="str">
        <v>Advanced Payment PO USD</v>
      </c>
      <c r="F56" s="5" t="str">
        <v/>
      </c>
      <c r="G56" s="18">
        <f>F55*D56</f>
      </c>
      <c r="H56" s="18">
        <f>G56</f>
      </c>
      <c r="I56" s="18">
        <v>0</v>
      </c>
      <c r="J56" s="18">
        <v>0</v>
      </c>
      <c r="K56" s="18">
        <v>0</v>
      </c>
      <c r="L56" s="18">
        <v>0</v>
      </c>
      <c r="M56" s="18">
        <v>0</v>
      </c>
      <c r="N56" s="18">
        <v>0</v>
      </c>
      <c r="O56" s="18">
        <v>0</v>
      </c>
      <c r="P56" s="18">
        <v>0</v>
      </c>
      <c r="Q56" s="18">
        <v>0</v>
      </c>
      <c r="R56" s="18">
        <v>0</v>
      </c>
      <c r="S56" s="18">
        <v>0</v>
      </c>
      <c r="T56" s="18">
        <v>0</v>
      </c>
      <c r="U56" s="18">
        <v>0</v>
      </c>
      <c r="V56" s="18">
        <v>0</v>
      </c>
      <c r="W56" s="18">
        <v>0</v>
      </c>
      <c r="X56" s="18">
        <f>H56-SUM(I56:W56)</f>
      </c>
      <c r="Y56" s="5" t="str">
        <v/>
      </c>
      <c r="Z56" s="5" t="str">
        <v/>
      </c>
      <c r="AA56" s="18">
        <v>0</v>
      </c>
      <c r="AB56" s="20">
        <f>Y56+AA56</f>
      </c>
      <c r="AC56" s="20">
        <f>AA56+Z56</f>
      </c>
      <c r="AD56" s="5" t="str">
        <v/>
      </c>
      <c r="AE56" s="18">
        <f>IFERROR(_xlfn.BETA.DIST(DATE(YEAR(AE$2),MONTH(AE$2),15),$AB$2,$AC$2,FALSE,DATE(YEAR($AB56),MONTH($AB56),1),DATE(YEAR($AC56),MONTH($AC56),28)),0)</f>
      </c>
      <c r="AF56" s="18">
        <f>IFERROR(_xlfn.BETA.DIST(DATE(YEAR(AF$2),MONTH(AF$2),15),$AB$2,$AC$2,FALSE,DATE(YEAR($AB56),MONTH($AB56),1),DATE(YEAR($AC56),MONTH($AC56),28)),0)</f>
      </c>
      <c r="AG56" s="18">
        <f>IFERROR(_xlfn.BETA.DIST(DATE(YEAR(AG$2),MONTH(AG$2),15),$AB$2,$AC$2,FALSE,DATE(YEAR($AB56),MONTH($AB56),1),DATE(YEAR($AC56),MONTH($AC56),28)),0)</f>
      </c>
      <c r="AH56" s="18">
        <f>IFERROR(_xlfn.BETA.DIST(DATE(YEAR(AH$2),MONTH(AH$2),15),$AB$2,$AC$2,FALSE,DATE(YEAR($AB56),MONTH($AB56),1),DATE(YEAR($AC56),MONTH($AC56),28)),0)</f>
      </c>
      <c r="AI56" s="18">
        <f>IFERROR(_xlfn.BETA.DIST(DATE(YEAR(AI$2),MONTH(AI$2),15),$AB$2,$AC$2,FALSE,DATE(YEAR($AB56),MONTH($AB56),1),DATE(YEAR($AC56),MONTH($AC56),28)),0)</f>
      </c>
      <c r="AJ56" s="18">
        <f>IFERROR(_xlfn.BETA.DIST(DATE(YEAR(AJ$2),MONTH(AJ$2),15),$AB$2,$AC$2,FALSE,DATE(YEAR($AB56),MONTH($AB56),1),DATE(YEAR($AC56),MONTH($AC56),28)),0)</f>
      </c>
      <c r="AK56" s="18">
        <f>IFERROR(_xlfn.BETA.DIST(DATE(YEAR(AK$2),MONTH(AK$2),15),$AB$2,$AC$2,FALSE,DATE(YEAR($AB56),MONTH($AB56),1),DATE(YEAR($AC56),MONTH($AC56),28)),0)</f>
      </c>
      <c r="AL56" s="18">
        <f>IFERROR(_xlfn.BETA.DIST(DATE(YEAR(AL$2),MONTH(AL$2),15),$AB$2,$AC$2,FALSE,DATE(YEAR($AB56),MONTH($AB56),1),DATE(YEAR($AC56),MONTH($AC56),28)),0)</f>
      </c>
      <c r="AM56" s="18">
        <f>IFERROR(_xlfn.BETA.DIST(DATE(YEAR(AM$2),MONTH(AM$2),15),$AB$2,$AC$2,FALSE,DATE(YEAR($AB56),MONTH($AB56),1),DATE(YEAR($AC56),MONTH($AC56),28)),0)</f>
      </c>
      <c r="AN56" s="18">
        <f>IFERROR(_xlfn.BETA.DIST(DATE(YEAR(AN$2),MONTH(AN$2),15),$AB$2,$AC$2,FALSE,DATE(YEAR($AB56),MONTH($AB56),1),DATE(YEAR($AC56),MONTH($AC56),28)),0)</f>
      </c>
      <c r="AO56" s="18">
        <f>IFERROR(_xlfn.BETA.DIST(DATE(YEAR(AO$2),MONTH(AO$2),15),$AB$2,$AC$2,FALSE,DATE(YEAR($AB56),MONTH($AB56),1),DATE(YEAR($AC56),MONTH($AC56),28)),0)</f>
      </c>
      <c r="AP56" s="18">
        <f>IFERROR(_xlfn.BETA.DIST(DATE(YEAR(AP$2),MONTH(AP$2),15),$AB$2,$AC$2,FALSE,DATE(YEAR($AB56),MONTH($AB56),1),DATE(YEAR($AC56),MONTH($AC56),28)),0)</f>
      </c>
      <c r="AQ56" s="18">
        <f>IFERROR(_xlfn.BETA.DIST(DATE(YEAR(AQ$2),MONTH(AQ$2),15),$AB$2,$AC$2,FALSE,DATE(YEAR($AB56),MONTH($AB56),1),DATE(YEAR($AC56),MONTH($AC56),28)),0)</f>
      </c>
      <c r="AR56" s="18">
        <f>IFERROR(_xlfn.BETA.DIST(DATE(YEAR(AR$2),MONTH(AR$2),15),$AB$2,$AC$2,FALSE,DATE(YEAR($AB56),MONTH($AB56),1),DATE(YEAR($AC56),MONTH($AC56),28)),0)</f>
      </c>
      <c r="AS56" s="18">
        <f>IFERROR(_xlfn.BETA.DIST(DATE(YEAR(AS$2),MONTH(AS$2),15),$AB$2,$AC$2,FALSE,DATE(YEAR($AB56),MONTH($AB56),1),DATE(YEAR($AC56),MONTH($AC56),28)),0)</f>
      </c>
      <c r="AT56" s="18">
        <f>SUM(AE56:AS56)</f>
      </c>
      <c r="AU56" s="18">
        <f>IF(I56&lt;&gt;0,I56,IF($AT56=0,0,AE56/$AT56*$X56))</f>
      </c>
      <c r="AV56" s="18">
        <f>IF(J56&lt;&gt;0,J56,IF($AT56=0,0,AF56/$AT56*$X56))</f>
      </c>
      <c r="AW56" s="18">
        <f>IF(K56&lt;&gt;0,K56,IF($AT56=0,0,AG56/$AT56*$X56))</f>
      </c>
      <c r="AX56" s="18">
        <f>IF(L56&lt;&gt;0,L56,IF($AT56=0,0,AH56/$AT56*$X56))</f>
      </c>
      <c r="AY56" s="18">
        <f>IF(M56&lt;&gt;0,M56,IF($AT56=0,0,AI56/$AT56*$X56))</f>
      </c>
      <c r="AZ56" s="18">
        <f>IF(N56&lt;&gt;0,N56,IF($AT56=0,0,AJ56/$AT56*$X56))</f>
      </c>
      <c r="BA56" s="18">
        <f>IF(O56&lt;&gt;0,O56,IF($AT56=0,0,AK56/$AT56*$X56))</f>
      </c>
      <c r="BB56" s="18">
        <f>IF(P56&lt;&gt;0,P56,IF($AT56=0,0,AL56/$AT56*$X56))</f>
      </c>
      <c r="BC56" s="18">
        <f>IF(Q56&lt;&gt;0,Q56,IF($AT56=0,0,AM56/$AT56*$X56))</f>
      </c>
      <c r="BD56" s="18">
        <f>IF(R56&lt;&gt;0,R56,IF($AT56=0,0,AN56/$AT56*$X56))</f>
      </c>
      <c r="BE56" s="18">
        <f>IF(S56&lt;&gt;0,S56,IF($AT56=0,0,AO56/$AT56*$X56))</f>
      </c>
      <c r="BF56" s="18">
        <f>IF(T56&lt;&gt;0,T56,IF($AT56=0,0,AP56/$AT56*$X56))</f>
      </c>
      <c r="BG56" s="18">
        <f>IF(U56&lt;&gt;0,U56,IF($AT56=0,0,AQ56/$AT56*$X56))</f>
      </c>
      <c r="BH56" s="18">
        <f>IF(V56&lt;&gt;0,V56,IF($AT56=0,0,AR56/$AT56*$X56))</f>
      </c>
      <c r="BI56" s="18">
        <f>IF(W56&lt;&gt;0,W56,IF($AT56=0,0,AS56/$AT56*$X56))</f>
      </c>
      <c r="BJ56" s="18">
        <f>SUM(AU56:BI56)</f>
      </c>
      <c r="BK56" s="18">
        <f>H56-BJ56</f>
      </c>
    </row>
    <row r="57" outlineLevel="2">
      <c r="A57" s="5" t="str">
        <v>8.Main.1</v>
      </c>
      <c r="B57" s="5" t="str">
        <v>BSPRELGENCP09</v>
      </c>
      <c r="C57" s="5" t="str">
        <v>BSPRELGENCP09</v>
      </c>
      <c r="D57" s="19">
        <v>0.4</v>
      </c>
      <c r="E57" s="5" t="str">
        <v>Shipping MAT USD</v>
      </c>
      <c r="F57" s="5" t="str">
        <v/>
      </c>
      <c r="G57" s="18">
        <f>F55*D57</f>
      </c>
      <c r="H57" s="18">
        <f>G57</f>
      </c>
      <c r="I57" s="18">
        <v>0</v>
      </c>
      <c r="J57" s="18">
        <v>0</v>
      </c>
      <c r="K57" s="18">
        <v>0</v>
      </c>
      <c r="L57" s="18">
        <v>0</v>
      </c>
      <c r="M57" s="18">
        <v>0</v>
      </c>
      <c r="N57" s="18">
        <v>0</v>
      </c>
      <c r="O57" s="18">
        <v>0</v>
      </c>
      <c r="P57" s="18">
        <v>0</v>
      </c>
      <c r="Q57" s="18">
        <v>0</v>
      </c>
      <c r="R57" s="18">
        <v>0</v>
      </c>
      <c r="S57" s="18">
        <v>0</v>
      </c>
      <c r="T57" s="18">
        <v>0</v>
      </c>
      <c r="U57" s="18">
        <v>0</v>
      </c>
      <c r="V57" s="18">
        <v>0</v>
      </c>
      <c r="W57" s="18">
        <v>0</v>
      </c>
      <c r="X57" s="18">
        <f>H57-SUM(I57:W57)</f>
      </c>
      <c r="Y57" s="20">
        <v>46246</v>
      </c>
      <c r="Z57" s="20">
        <v>46246</v>
      </c>
      <c r="AA57" s="18">
        <v>15</v>
      </c>
      <c r="AB57" s="20">
        <f>Y57+AA57</f>
      </c>
      <c r="AC57" s="20">
        <f>AA57+Z57</f>
      </c>
      <c r="AD57" s="5" t="str">
        <v/>
      </c>
      <c r="AE57" s="18">
        <f>IFERROR(_xlfn.BETA.DIST(DATE(YEAR(AE$2),MONTH(AE$2),15),$AB$2,$AC$2,FALSE,DATE(YEAR($AB57),MONTH($AB57),1),DATE(YEAR($AC57),MONTH($AC57),28)),0)</f>
      </c>
      <c r="AF57" s="18">
        <f>IFERROR(_xlfn.BETA.DIST(DATE(YEAR(AF$2),MONTH(AF$2),15),$AB$2,$AC$2,FALSE,DATE(YEAR($AB57),MONTH($AB57),1),DATE(YEAR($AC57),MONTH($AC57),28)),0)</f>
      </c>
      <c r="AG57" s="18">
        <f>IFERROR(_xlfn.BETA.DIST(DATE(YEAR(AG$2),MONTH(AG$2),15),$AB$2,$AC$2,FALSE,DATE(YEAR($AB57),MONTH($AB57),1),DATE(YEAR($AC57),MONTH($AC57),28)),0)</f>
      </c>
      <c r="AH57" s="18">
        <f>IFERROR(_xlfn.BETA.DIST(DATE(YEAR(AH$2),MONTH(AH$2),15),$AB$2,$AC$2,FALSE,DATE(YEAR($AB57),MONTH($AB57),1),DATE(YEAR($AC57),MONTH($AC57),28)),0)</f>
      </c>
      <c r="AI57" s="18">
        <f>IFERROR(_xlfn.BETA.DIST(DATE(YEAR(AI$2),MONTH(AI$2),15),$AB$2,$AC$2,FALSE,DATE(YEAR($AB57),MONTH($AB57),1),DATE(YEAR($AC57),MONTH($AC57),28)),0)</f>
      </c>
      <c r="AJ57" s="18">
        <f>IFERROR(_xlfn.BETA.DIST(DATE(YEAR(AJ$2),MONTH(AJ$2),15),$AB$2,$AC$2,FALSE,DATE(YEAR($AB57),MONTH($AB57),1),DATE(YEAR($AC57),MONTH($AC57),28)),0)</f>
      </c>
      <c r="AK57" s="18">
        <f>IFERROR(_xlfn.BETA.DIST(DATE(YEAR(AK$2),MONTH(AK$2),15),$AB$2,$AC$2,FALSE,DATE(YEAR($AB57),MONTH($AB57),1),DATE(YEAR($AC57),MONTH($AC57),28)),0)</f>
      </c>
      <c r="AL57" s="18">
        <f>IFERROR(_xlfn.BETA.DIST(DATE(YEAR(AL$2),MONTH(AL$2),15),$AB$2,$AC$2,FALSE,DATE(YEAR($AB57),MONTH($AB57),1),DATE(YEAR($AC57),MONTH($AC57),28)),0)</f>
      </c>
      <c r="AM57" s="18">
        <f>IFERROR(_xlfn.BETA.DIST(DATE(YEAR(AM$2),MONTH(AM$2),15),$AB$2,$AC$2,FALSE,DATE(YEAR($AB57),MONTH($AB57),1),DATE(YEAR($AC57),MONTH($AC57),28)),0)</f>
      </c>
      <c r="AN57" s="18">
        <f>IFERROR(_xlfn.BETA.DIST(DATE(YEAR(AN$2),MONTH(AN$2),15),$AB$2,$AC$2,FALSE,DATE(YEAR($AB57),MONTH($AB57),1),DATE(YEAR($AC57),MONTH($AC57),28)),0)</f>
      </c>
      <c r="AO57" s="18">
        <f>IFERROR(_xlfn.BETA.DIST(DATE(YEAR(AO$2),MONTH(AO$2),15),$AB$2,$AC$2,FALSE,DATE(YEAR($AB57),MONTH($AB57),1),DATE(YEAR($AC57),MONTH($AC57),28)),0)</f>
      </c>
      <c r="AP57" s="18">
        <f>IFERROR(_xlfn.BETA.DIST(DATE(YEAR(AP$2),MONTH(AP$2),15),$AB$2,$AC$2,FALSE,DATE(YEAR($AB57),MONTH($AB57),1),DATE(YEAR($AC57),MONTH($AC57),28)),0)</f>
      </c>
      <c r="AQ57" s="18">
        <f>IFERROR(_xlfn.BETA.DIST(DATE(YEAR(AQ$2),MONTH(AQ$2),15),$AB$2,$AC$2,FALSE,DATE(YEAR($AB57),MONTH($AB57),1),DATE(YEAR($AC57),MONTH($AC57),28)),0)</f>
      </c>
      <c r="AR57" s="18">
        <f>IFERROR(_xlfn.BETA.DIST(DATE(YEAR(AR$2),MONTH(AR$2),15),$AB$2,$AC$2,FALSE,DATE(YEAR($AB57),MONTH($AB57),1),DATE(YEAR($AC57),MONTH($AC57),28)),0)</f>
      </c>
      <c r="AS57" s="18">
        <f>IFERROR(_xlfn.BETA.DIST(DATE(YEAR(AS$2),MONTH(AS$2),15),$AB$2,$AC$2,FALSE,DATE(YEAR($AB57),MONTH($AB57),1),DATE(YEAR($AC57),MONTH($AC57),28)),0)</f>
      </c>
      <c r="AT57" s="18">
        <f>SUM(AE57:AS57)</f>
      </c>
      <c r="AU57" s="18">
        <f>IF(I57&lt;&gt;0,I57,IF($AT57=0,0,AE57/$AT57*$X57))</f>
      </c>
      <c r="AV57" s="18">
        <f>IF(J57&lt;&gt;0,J57,IF($AT57=0,0,AF57/$AT57*$X57))</f>
      </c>
      <c r="AW57" s="18">
        <f>IF(K57&lt;&gt;0,K57,IF($AT57=0,0,AG57/$AT57*$X57))</f>
      </c>
      <c r="AX57" s="18">
        <f>IF(L57&lt;&gt;0,L57,IF($AT57=0,0,AH57/$AT57*$X57))</f>
      </c>
      <c r="AY57" s="18">
        <f>IF(M57&lt;&gt;0,M57,IF($AT57=0,0,AI57/$AT57*$X57))</f>
      </c>
      <c r="AZ57" s="18">
        <f>IF(N57&lt;&gt;0,N57,IF($AT57=0,0,AJ57/$AT57*$X57))</f>
      </c>
      <c r="BA57" s="18">
        <f>IF(O57&lt;&gt;0,O57,IF($AT57=0,0,AK57/$AT57*$X57))</f>
      </c>
      <c r="BB57" s="18">
        <f>IF(P57&lt;&gt;0,P57,IF($AT57=0,0,AL57/$AT57*$X57))</f>
      </c>
      <c r="BC57" s="18">
        <f>IF(Q57&lt;&gt;0,Q57,IF($AT57=0,0,AM57/$AT57*$X57))</f>
      </c>
      <c r="BD57" s="18">
        <f>IF(R57&lt;&gt;0,R57,IF($AT57=0,0,AN57/$AT57*$X57))</f>
      </c>
      <c r="BE57" s="18">
        <f>IF(S57&lt;&gt;0,S57,IF($AT57=0,0,AO57/$AT57*$X57))</f>
      </c>
      <c r="BF57" s="18">
        <f>IF(T57&lt;&gt;0,T57,IF($AT57=0,0,AP57/$AT57*$X57))</f>
      </c>
      <c r="BG57" s="18">
        <f>IF(U57&lt;&gt;0,U57,IF($AT57=0,0,AQ57/$AT57*$X57))</f>
      </c>
      <c r="BH57" s="18">
        <f>IF(V57&lt;&gt;0,V57,IF($AT57=0,0,AR57/$AT57*$X57))</f>
      </c>
      <c r="BI57" s="18">
        <f>IF(W57&lt;&gt;0,W57,IF($AT57=0,0,AS57/$AT57*$X57))</f>
      </c>
      <c r="BJ57" s="18">
        <f>SUM(AU57:BI57)</f>
      </c>
      <c r="BK57" s="18">
        <f>H57-BJ57</f>
      </c>
    </row>
    <row r="58" outlineLevel="2">
      <c r="A58" s="5" t="str">
        <v>8.Main.1</v>
      </c>
      <c r="B58" s="5" t="str">
        <v/>
      </c>
      <c r="C58" s="5" t="str">
        <v/>
      </c>
      <c r="D58" s="19">
        <v>0.4</v>
      </c>
      <c r="E58" s="5" t="str">
        <v>Delivery MAT USD</v>
      </c>
      <c r="F58" s="5" t="str">
        <v/>
      </c>
      <c r="G58" s="18">
        <f>F55*D58</f>
      </c>
      <c r="H58" s="18">
        <f>G58</f>
      </c>
      <c r="I58" s="18">
        <v>0</v>
      </c>
      <c r="J58" s="18">
        <v>0</v>
      </c>
      <c r="K58" s="18">
        <v>0</v>
      </c>
      <c r="L58" s="18">
        <v>0</v>
      </c>
      <c r="M58" s="18">
        <v>0</v>
      </c>
      <c r="N58" s="18">
        <v>0</v>
      </c>
      <c r="O58" s="18">
        <v>0</v>
      </c>
      <c r="P58" s="18">
        <v>0</v>
      </c>
      <c r="Q58" s="18">
        <v>0</v>
      </c>
      <c r="R58" s="18">
        <v>0</v>
      </c>
      <c r="S58" s="18">
        <v>0</v>
      </c>
      <c r="T58" s="18">
        <v>0</v>
      </c>
      <c r="U58" s="18">
        <v>0</v>
      </c>
      <c r="V58" s="18">
        <v>0</v>
      </c>
      <c r="W58" s="18">
        <v>0</v>
      </c>
      <c r="X58" s="18">
        <f>H58-SUM(I58:W58)</f>
      </c>
      <c r="Y58" s="5" t="str">
        <v/>
      </c>
      <c r="Z58" s="5" t="str">
        <v/>
      </c>
      <c r="AA58" s="18">
        <v>30</v>
      </c>
      <c r="AB58" s="20">
        <f>Y58+AA58</f>
      </c>
      <c r="AC58" s="20">
        <f>AA58+Z58</f>
      </c>
      <c r="AD58" s="5" t="str">
        <v/>
      </c>
      <c r="AE58" s="18">
        <f>IFERROR(_xlfn.BETA.DIST(DATE(YEAR(AE$2),MONTH(AE$2),15),$AB$2,$AC$2,FALSE,DATE(YEAR($AB58),MONTH($AB58),1),DATE(YEAR($AC58),MONTH($AC58),28)),0)</f>
      </c>
      <c r="AF58" s="18">
        <f>IFERROR(_xlfn.BETA.DIST(DATE(YEAR(AF$2),MONTH(AF$2),15),$AB$2,$AC$2,FALSE,DATE(YEAR($AB58),MONTH($AB58),1),DATE(YEAR($AC58),MONTH($AC58),28)),0)</f>
      </c>
      <c r="AG58" s="18">
        <f>IFERROR(_xlfn.BETA.DIST(DATE(YEAR(AG$2),MONTH(AG$2),15),$AB$2,$AC$2,FALSE,DATE(YEAR($AB58),MONTH($AB58),1),DATE(YEAR($AC58),MONTH($AC58),28)),0)</f>
      </c>
      <c r="AH58" s="18">
        <f>IFERROR(_xlfn.BETA.DIST(DATE(YEAR(AH$2),MONTH(AH$2),15),$AB$2,$AC$2,FALSE,DATE(YEAR($AB58),MONTH($AB58),1),DATE(YEAR($AC58),MONTH($AC58),28)),0)</f>
      </c>
      <c r="AI58" s="18">
        <f>IFERROR(_xlfn.BETA.DIST(DATE(YEAR(AI$2),MONTH(AI$2),15),$AB$2,$AC$2,FALSE,DATE(YEAR($AB58),MONTH($AB58),1),DATE(YEAR($AC58),MONTH($AC58),28)),0)</f>
      </c>
      <c r="AJ58" s="18">
        <f>IFERROR(_xlfn.BETA.DIST(DATE(YEAR(AJ$2),MONTH(AJ$2),15),$AB$2,$AC$2,FALSE,DATE(YEAR($AB58),MONTH($AB58),1),DATE(YEAR($AC58),MONTH($AC58),28)),0)</f>
      </c>
      <c r="AK58" s="18">
        <f>IFERROR(_xlfn.BETA.DIST(DATE(YEAR(AK$2),MONTH(AK$2),15),$AB$2,$AC$2,FALSE,DATE(YEAR($AB58),MONTH($AB58),1),DATE(YEAR($AC58),MONTH($AC58),28)),0)</f>
      </c>
      <c r="AL58" s="18">
        <f>IFERROR(_xlfn.BETA.DIST(DATE(YEAR(AL$2),MONTH(AL$2),15),$AB$2,$AC$2,FALSE,DATE(YEAR($AB58),MONTH($AB58),1),DATE(YEAR($AC58),MONTH($AC58),28)),0)</f>
      </c>
      <c r="AM58" s="18">
        <f>IFERROR(_xlfn.BETA.DIST(DATE(YEAR(AM$2),MONTH(AM$2),15),$AB$2,$AC$2,FALSE,DATE(YEAR($AB58),MONTH($AB58),1),DATE(YEAR($AC58),MONTH($AC58),28)),0)</f>
      </c>
      <c r="AN58" s="18">
        <f>IFERROR(_xlfn.BETA.DIST(DATE(YEAR(AN$2),MONTH(AN$2),15),$AB$2,$AC$2,FALSE,DATE(YEAR($AB58),MONTH($AB58),1),DATE(YEAR($AC58),MONTH($AC58),28)),0)</f>
      </c>
      <c r="AO58" s="18">
        <f>IFERROR(_xlfn.BETA.DIST(DATE(YEAR(AO$2),MONTH(AO$2),15),$AB$2,$AC$2,FALSE,DATE(YEAR($AB58),MONTH($AB58),1),DATE(YEAR($AC58),MONTH($AC58),28)),0)</f>
      </c>
      <c r="AP58" s="18">
        <f>IFERROR(_xlfn.BETA.DIST(DATE(YEAR(AP$2),MONTH(AP$2),15),$AB$2,$AC$2,FALSE,DATE(YEAR($AB58),MONTH($AB58),1),DATE(YEAR($AC58),MONTH($AC58),28)),0)</f>
      </c>
      <c r="AQ58" s="18">
        <f>IFERROR(_xlfn.BETA.DIST(DATE(YEAR(AQ$2),MONTH(AQ$2),15),$AB$2,$AC$2,FALSE,DATE(YEAR($AB58),MONTH($AB58),1),DATE(YEAR($AC58),MONTH($AC58),28)),0)</f>
      </c>
      <c r="AR58" s="18">
        <f>IFERROR(_xlfn.BETA.DIST(DATE(YEAR(AR$2),MONTH(AR$2),15),$AB$2,$AC$2,FALSE,DATE(YEAR($AB58),MONTH($AB58),1),DATE(YEAR($AC58),MONTH($AC58),28)),0)</f>
      </c>
      <c r="AS58" s="18">
        <f>IFERROR(_xlfn.BETA.DIST(DATE(YEAR(AS$2),MONTH(AS$2),15),$AB$2,$AC$2,FALSE,DATE(YEAR($AB58),MONTH($AB58),1),DATE(YEAR($AC58),MONTH($AC58),28)),0)</f>
      </c>
      <c r="AT58" s="18">
        <f>SUM(AE58:AS58)</f>
      </c>
      <c r="AU58" s="18">
        <f>IF(I58&lt;&gt;0,I58,IF($AT58=0,0,AE58/$AT58*$X58))</f>
      </c>
      <c r="AV58" s="18">
        <f>IF(J58&lt;&gt;0,J58,IF($AT58=0,0,AF58/$AT58*$X58))</f>
      </c>
      <c r="AW58" s="18">
        <f>IF(K58&lt;&gt;0,K58,IF($AT58=0,0,AG58/$AT58*$X58))</f>
      </c>
      <c r="AX58" s="18">
        <f>IF(L58&lt;&gt;0,L58,IF($AT58=0,0,AH58/$AT58*$X58))</f>
      </c>
      <c r="AY58" s="18">
        <f>IF(M58&lt;&gt;0,M58,IF($AT58=0,0,AI58/$AT58*$X58))</f>
      </c>
      <c r="AZ58" s="18">
        <f>IF(N58&lt;&gt;0,N58,IF($AT58=0,0,AJ58/$AT58*$X58))</f>
      </c>
      <c r="BA58" s="18">
        <f>IF(O58&lt;&gt;0,O58,IF($AT58=0,0,AK58/$AT58*$X58))</f>
      </c>
      <c r="BB58" s="18">
        <f>IF(P58&lt;&gt;0,P58,IF($AT58=0,0,AL58/$AT58*$X58))</f>
      </c>
      <c r="BC58" s="18">
        <f>IF(Q58&lt;&gt;0,Q58,IF($AT58=0,0,AM58/$AT58*$X58))</f>
      </c>
      <c r="BD58" s="18">
        <f>IF(R58&lt;&gt;0,R58,IF($AT58=0,0,AN58/$AT58*$X58))</f>
      </c>
      <c r="BE58" s="18">
        <f>IF(S58&lt;&gt;0,S58,IF($AT58=0,0,AO58/$AT58*$X58))</f>
      </c>
      <c r="BF58" s="18">
        <f>IF(T58&lt;&gt;0,T58,IF($AT58=0,0,AP58/$AT58*$X58))</f>
      </c>
      <c r="BG58" s="18">
        <f>IF(U58&lt;&gt;0,U58,IF($AT58=0,0,AQ58/$AT58*$X58))</f>
      </c>
      <c r="BH58" s="18">
        <f>IF(V58&lt;&gt;0,V58,IF($AT58=0,0,AR58/$AT58*$X58))</f>
      </c>
      <c r="BI58" s="18">
        <f>IF(W58&lt;&gt;0,W58,IF($AT58=0,0,AS58/$AT58*$X58))</f>
      </c>
      <c r="BJ58" s="18">
        <f>SUM(AU58:BI58)</f>
      </c>
      <c r="BK58" s="18">
        <f>H58-BJ58</f>
      </c>
    </row>
    <row r="59" outlineLevel="2">
      <c r="A59" s="5" t="str">
        <v>8.Main.1</v>
      </c>
      <c r="B59" s="5" t="str">
        <v>BSKDGNGENGR07</v>
      </c>
      <c r="C59" s="5" t="str">
        <v>BSKDGNGENGR07</v>
      </c>
      <c r="D59" s="19">
        <v>0.1</v>
      </c>
      <c r="E59" s="5" t="str">
        <v>CCC</v>
      </c>
      <c r="F59" s="5" t="str">
        <v/>
      </c>
      <c r="G59" s="18">
        <f>F55*D59</f>
      </c>
      <c r="H59" s="18">
        <f>G59</f>
      </c>
      <c r="I59" s="18">
        <v>0</v>
      </c>
      <c r="J59" s="18">
        <v>0</v>
      </c>
      <c r="K59" s="18">
        <v>0</v>
      </c>
      <c r="L59" s="18">
        <v>0</v>
      </c>
      <c r="M59" s="18">
        <v>0</v>
      </c>
      <c r="N59" s="18">
        <v>0</v>
      </c>
      <c r="O59" s="18">
        <v>0</v>
      </c>
      <c r="P59" s="18">
        <v>0</v>
      </c>
      <c r="Q59" s="18">
        <v>0</v>
      </c>
      <c r="R59" s="18">
        <v>0</v>
      </c>
      <c r="S59" s="18">
        <v>0</v>
      </c>
      <c r="T59" s="18">
        <v>0</v>
      </c>
      <c r="U59" s="18">
        <v>0</v>
      </c>
      <c r="V59" s="18">
        <v>0</v>
      </c>
      <c r="W59" s="18">
        <v>0</v>
      </c>
      <c r="X59" s="18">
        <f>H59-SUM(I59:W59)</f>
      </c>
      <c r="Y59" s="20">
        <v>46483</v>
      </c>
      <c r="Z59" s="20">
        <v>46483</v>
      </c>
      <c r="AA59" s="18">
        <v>0</v>
      </c>
      <c r="AB59" s="20">
        <f>Y59+AA59</f>
      </c>
      <c r="AC59" s="20">
        <f>AA59+Z59</f>
      </c>
      <c r="AD59" s="5" t="str">
        <v/>
      </c>
      <c r="AE59" s="18">
        <f>IFERROR(_xlfn.BETA.DIST(DATE(YEAR(AE$2),MONTH(AE$2),15),$AB$2,$AC$2,FALSE,DATE(YEAR($AB59),MONTH($AB59),1),DATE(YEAR($AC59),MONTH($AC59),28)),0)</f>
      </c>
      <c r="AF59" s="18">
        <f>IFERROR(_xlfn.BETA.DIST(DATE(YEAR(AF$2),MONTH(AF$2),15),$AB$2,$AC$2,FALSE,DATE(YEAR($AB59),MONTH($AB59),1),DATE(YEAR($AC59),MONTH($AC59),28)),0)</f>
      </c>
      <c r="AG59" s="18">
        <f>IFERROR(_xlfn.BETA.DIST(DATE(YEAR(AG$2),MONTH(AG$2),15),$AB$2,$AC$2,FALSE,DATE(YEAR($AB59),MONTH($AB59),1),DATE(YEAR($AC59),MONTH($AC59),28)),0)</f>
      </c>
      <c r="AH59" s="18">
        <f>IFERROR(_xlfn.BETA.DIST(DATE(YEAR(AH$2),MONTH(AH$2),15),$AB$2,$AC$2,FALSE,DATE(YEAR($AB59),MONTH($AB59),1),DATE(YEAR($AC59),MONTH($AC59),28)),0)</f>
      </c>
      <c r="AI59" s="18">
        <f>IFERROR(_xlfn.BETA.DIST(DATE(YEAR(AI$2),MONTH(AI$2),15),$AB$2,$AC$2,FALSE,DATE(YEAR($AB59),MONTH($AB59),1),DATE(YEAR($AC59),MONTH($AC59),28)),0)</f>
      </c>
      <c r="AJ59" s="18">
        <f>IFERROR(_xlfn.BETA.DIST(DATE(YEAR(AJ$2),MONTH(AJ$2),15),$AB$2,$AC$2,FALSE,DATE(YEAR($AB59),MONTH($AB59),1),DATE(YEAR($AC59),MONTH($AC59),28)),0)</f>
      </c>
      <c r="AK59" s="18">
        <f>IFERROR(_xlfn.BETA.DIST(DATE(YEAR(AK$2),MONTH(AK$2),15),$AB$2,$AC$2,FALSE,DATE(YEAR($AB59),MONTH($AB59),1),DATE(YEAR($AC59),MONTH($AC59),28)),0)</f>
      </c>
      <c r="AL59" s="18">
        <f>IFERROR(_xlfn.BETA.DIST(DATE(YEAR(AL$2),MONTH(AL$2),15),$AB$2,$AC$2,FALSE,DATE(YEAR($AB59),MONTH($AB59),1),DATE(YEAR($AC59),MONTH($AC59),28)),0)</f>
      </c>
      <c r="AM59" s="18">
        <f>IFERROR(_xlfn.BETA.DIST(DATE(YEAR(AM$2),MONTH(AM$2),15),$AB$2,$AC$2,FALSE,DATE(YEAR($AB59),MONTH($AB59),1),DATE(YEAR($AC59),MONTH($AC59),28)),0)</f>
      </c>
      <c r="AN59" s="18">
        <f>IFERROR(_xlfn.BETA.DIST(DATE(YEAR(AN$2),MONTH(AN$2),15),$AB$2,$AC$2,FALSE,DATE(YEAR($AB59),MONTH($AB59),1),DATE(YEAR($AC59),MONTH($AC59),28)),0)</f>
      </c>
      <c r="AO59" s="18">
        <f>IFERROR(_xlfn.BETA.DIST(DATE(YEAR(AO$2),MONTH(AO$2),15),$AB$2,$AC$2,FALSE,DATE(YEAR($AB59),MONTH($AB59),1),DATE(YEAR($AC59),MONTH($AC59),28)),0)</f>
      </c>
      <c r="AP59" s="18">
        <f>IFERROR(_xlfn.BETA.DIST(DATE(YEAR(AP$2),MONTH(AP$2),15),$AB$2,$AC$2,FALSE,DATE(YEAR($AB59),MONTH($AB59),1),DATE(YEAR($AC59),MONTH($AC59),28)),0)</f>
      </c>
      <c r="AQ59" s="18">
        <f>IFERROR(_xlfn.BETA.DIST(DATE(YEAR(AQ$2),MONTH(AQ$2),15),$AB$2,$AC$2,FALSE,DATE(YEAR($AB59),MONTH($AB59),1),DATE(YEAR($AC59),MONTH($AC59),28)),0)</f>
      </c>
      <c r="AR59" s="18">
        <f>IFERROR(_xlfn.BETA.DIST(DATE(YEAR(AR$2),MONTH(AR$2),15),$AB$2,$AC$2,FALSE,DATE(YEAR($AB59),MONTH($AB59),1),DATE(YEAR($AC59),MONTH($AC59),28)),0)</f>
      </c>
      <c r="AS59" s="18">
        <f>IFERROR(_xlfn.BETA.DIST(DATE(YEAR(AS$2),MONTH(AS$2),15),$AB$2,$AC$2,FALSE,DATE(YEAR($AB59),MONTH($AB59),1),DATE(YEAR($AC59),MONTH($AC59),28)),0)</f>
      </c>
      <c r="AT59" s="18">
        <f>SUM(AE59:AS59)</f>
      </c>
      <c r="AU59" s="18">
        <f>IF(I59&lt;&gt;0,I59,IF($AT59=0,0,AE59/$AT59*$X59))</f>
      </c>
      <c r="AV59" s="18">
        <f>IF(J59&lt;&gt;0,J59,IF($AT59=0,0,AF59/$AT59*$X59))</f>
      </c>
      <c r="AW59" s="18">
        <f>IF(K59&lt;&gt;0,K59,IF($AT59=0,0,AG59/$AT59*$X59))</f>
      </c>
      <c r="AX59" s="18">
        <f>IF(L59&lt;&gt;0,L59,IF($AT59=0,0,AH59/$AT59*$X59))</f>
      </c>
      <c r="AY59" s="18">
        <f>IF(M59&lt;&gt;0,M59,IF($AT59=0,0,AI59/$AT59*$X59))</f>
      </c>
      <c r="AZ59" s="18">
        <f>IF(N59&lt;&gt;0,N59,IF($AT59=0,0,AJ59/$AT59*$X59))</f>
      </c>
      <c r="BA59" s="18">
        <f>IF(O59&lt;&gt;0,O59,IF($AT59=0,0,AK59/$AT59*$X59))</f>
      </c>
      <c r="BB59" s="18">
        <f>IF(P59&lt;&gt;0,P59,IF($AT59=0,0,AL59/$AT59*$X59))</f>
      </c>
      <c r="BC59" s="18">
        <f>IF(Q59&lt;&gt;0,Q59,IF($AT59=0,0,AM59/$AT59*$X59))</f>
      </c>
      <c r="BD59" s="18">
        <f>IF(R59&lt;&gt;0,R59,IF($AT59=0,0,AN59/$AT59*$X59))</f>
      </c>
      <c r="BE59" s="18">
        <f>IF(S59&lt;&gt;0,S59,IF($AT59=0,0,AO59/$AT59*$X59))</f>
      </c>
      <c r="BF59" s="18">
        <f>IF(T59&lt;&gt;0,T59,IF($AT59=0,0,AP59/$AT59*$X59))</f>
      </c>
      <c r="BG59" s="18">
        <f>IF(U59&lt;&gt;0,U59,IF($AT59=0,0,AQ59/$AT59*$X59))</f>
      </c>
      <c r="BH59" s="18">
        <f>IF(V59&lt;&gt;0,V59,IF($AT59=0,0,AR59/$AT59*$X59))</f>
      </c>
      <c r="BI59" s="18">
        <f>IF(W59&lt;&gt;0,W59,IF($AT59=0,0,AS59/$AT59*$X59))</f>
      </c>
      <c r="BJ59" s="18">
        <f>SUM(AU59:BI59)</f>
      </c>
      <c r="BK59" s="18">
        <f>H59-BJ59</f>
      </c>
    </row>
    <row r="60" outlineLevel="1">
      <c r="A60" s="15" t="str">
        <v>10.Main.USD</v>
      </c>
      <c r="B60" s="15" t="str">
        <v/>
      </c>
      <c r="C60" s="15" t="str">
        <v/>
      </c>
      <c r="D60" s="15" t="str">
        <v>10.Main.USD</v>
      </c>
      <c r="E60" s="15" t="str">
        <v>Supply Telecommunication System USD</v>
      </c>
      <c r="F60" s="15">
        <v>184050</v>
      </c>
      <c r="G60" s="15" t="str">
        <v/>
      </c>
      <c r="H60" s="15" t="str">
        <v/>
      </c>
      <c r="I60" s="15" t="str">
        <v/>
      </c>
      <c r="J60" s="15" t="str">
        <v/>
      </c>
      <c r="K60" s="15" t="str">
        <v/>
      </c>
      <c r="L60" s="15" t="str">
        <v/>
      </c>
      <c r="M60" s="15" t="str">
        <v/>
      </c>
      <c r="N60" s="15" t="str">
        <v/>
      </c>
      <c r="O60" s="15" t="str">
        <v/>
      </c>
      <c r="P60" s="15" t="str">
        <v/>
      </c>
      <c r="Q60" s="15" t="str">
        <v/>
      </c>
      <c r="R60" s="15" t="str">
        <v/>
      </c>
      <c r="S60" s="15" t="str">
        <v/>
      </c>
      <c r="T60" s="15" t="str">
        <v/>
      </c>
      <c r="U60" s="15" t="str">
        <v/>
      </c>
      <c r="V60" s="15" t="str">
        <v/>
      </c>
      <c r="W60" s="15" t="str">
        <v/>
      </c>
      <c r="X60" s="15" t="str">
        <v/>
      </c>
      <c r="Y60" s="15" t="str">
        <v/>
      </c>
      <c r="Z60" s="15" t="str">
        <v/>
      </c>
      <c r="AA60" s="15" t="str">
        <v/>
      </c>
      <c r="AB60" s="15" t="str">
        <v/>
      </c>
      <c r="AC60" s="15" t="str">
        <v/>
      </c>
      <c r="AD60" s="5" t="str">
        <v/>
      </c>
      <c r="AE60" s="18">
        <f>IFERROR(_xlfn.BETA.DIST(DATE(YEAR(AE$2),MONTH(AE$2),15),$AB$2,$AC$2,FALSE,DATE(YEAR($AB60),MONTH($AB60),1),DATE(YEAR($AC60),MONTH($AC60),28)),0)</f>
      </c>
      <c r="AF60" s="18">
        <f>IFERROR(_xlfn.BETA.DIST(DATE(YEAR(AF$2),MONTH(AF$2),15),$AB$2,$AC$2,FALSE,DATE(YEAR($AB60),MONTH($AB60),1),DATE(YEAR($AC60),MONTH($AC60),28)),0)</f>
      </c>
      <c r="AG60" s="18">
        <f>IFERROR(_xlfn.BETA.DIST(DATE(YEAR(AG$2),MONTH(AG$2),15),$AB$2,$AC$2,FALSE,DATE(YEAR($AB60),MONTH($AB60),1),DATE(YEAR($AC60),MONTH($AC60),28)),0)</f>
      </c>
      <c r="AH60" s="18">
        <f>IFERROR(_xlfn.BETA.DIST(DATE(YEAR(AH$2),MONTH(AH$2),15),$AB$2,$AC$2,FALSE,DATE(YEAR($AB60),MONTH($AB60),1),DATE(YEAR($AC60),MONTH($AC60),28)),0)</f>
      </c>
      <c r="AI60" s="18">
        <f>IFERROR(_xlfn.BETA.DIST(DATE(YEAR(AI$2),MONTH(AI$2),15),$AB$2,$AC$2,FALSE,DATE(YEAR($AB60),MONTH($AB60),1),DATE(YEAR($AC60),MONTH($AC60),28)),0)</f>
      </c>
      <c r="AJ60" s="18">
        <f>IFERROR(_xlfn.BETA.DIST(DATE(YEAR(AJ$2),MONTH(AJ$2),15),$AB$2,$AC$2,FALSE,DATE(YEAR($AB60),MONTH($AB60),1),DATE(YEAR($AC60),MONTH($AC60),28)),0)</f>
      </c>
      <c r="AK60" s="18">
        <f>IFERROR(_xlfn.BETA.DIST(DATE(YEAR(AK$2),MONTH(AK$2),15),$AB$2,$AC$2,FALSE,DATE(YEAR($AB60),MONTH($AB60),1),DATE(YEAR($AC60),MONTH($AC60),28)),0)</f>
      </c>
      <c r="AL60" s="18">
        <f>IFERROR(_xlfn.BETA.DIST(DATE(YEAR(AL$2),MONTH(AL$2),15),$AB$2,$AC$2,FALSE,DATE(YEAR($AB60),MONTH($AB60),1),DATE(YEAR($AC60),MONTH($AC60),28)),0)</f>
      </c>
      <c r="AM60" s="18">
        <f>IFERROR(_xlfn.BETA.DIST(DATE(YEAR(AM$2),MONTH(AM$2),15),$AB$2,$AC$2,FALSE,DATE(YEAR($AB60),MONTH($AB60),1),DATE(YEAR($AC60),MONTH($AC60),28)),0)</f>
      </c>
      <c r="AN60" s="18">
        <f>IFERROR(_xlfn.BETA.DIST(DATE(YEAR(AN$2),MONTH(AN$2),15),$AB$2,$AC$2,FALSE,DATE(YEAR($AB60),MONTH($AB60),1),DATE(YEAR($AC60),MONTH($AC60),28)),0)</f>
      </c>
      <c r="AO60" s="18">
        <f>IFERROR(_xlfn.BETA.DIST(DATE(YEAR(AO$2),MONTH(AO$2),15),$AB$2,$AC$2,FALSE,DATE(YEAR($AB60),MONTH($AB60),1),DATE(YEAR($AC60),MONTH($AC60),28)),0)</f>
      </c>
      <c r="AP60" s="18">
        <f>IFERROR(_xlfn.BETA.DIST(DATE(YEAR(AP$2),MONTH(AP$2),15),$AB$2,$AC$2,FALSE,DATE(YEAR($AB60),MONTH($AB60),1),DATE(YEAR($AC60),MONTH($AC60),28)),0)</f>
      </c>
      <c r="AQ60" s="18">
        <f>IFERROR(_xlfn.BETA.DIST(DATE(YEAR(AQ$2),MONTH(AQ$2),15),$AB$2,$AC$2,FALSE,DATE(YEAR($AB60),MONTH($AB60),1),DATE(YEAR($AC60),MONTH($AC60),28)),0)</f>
      </c>
      <c r="AR60" s="18">
        <f>IFERROR(_xlfn.BETA.DIST(DATE(YEAR(AR$2),MONTH(AR$2),15),$AB$2,$AC$2,FALSE,DATE(YEAR($AB60),MONTH($AB60),1),DATE(YEAR($AC60),MONTH($AC60),28)),0)</f>
      </c>
      <c r="AS60" s="18">
        <f>IFERROR(_xlfn.BETA.DIST(DATE(YEAR(AS$2),MONTH(AS$2),15),$AB$2,$AC$2,FALSE,DATE(YEAR($AB60),MONTH($AB60),1),DATE(YEAR($AC60),MONTH($AC60),28)),0)</f>
      </c>
      <c r="AT60" s="18">
        <f>SUM(AE60:AS60)</f>
      </c>
      <c r="AU60" s="18">
        <f>IF(I60&lt;&gt;0,I60,IF($AT60=0,0,AE60/$AT60*$X60))</f>
      </c>
      <c r="AV60" s="18">
        <f>IF(J60&lt;&gt;0,J60,IF($AT60=0,0,AF60/$AT60*$X60))</f>
      </c>
      <c r="AW60" s="18">
        <f>IF(K60&lt;&gt;0,K60,IF($AT60=0,0,AG60/$AT60*$X60))</f>
      </c>
      <c r="AX60" s="18">
        <f>IF(L60&lt;&gt;0,L60,IF($AT60=0,0,AH60/$AT60*$X60))</f>
      </c>
      <c r="AY60" s="18">
        <f>IF(M60&lt;&gt;0,M60,IF($AT60=0,0,AI60/$AT60*$X60))</f>
      </c>
      <c r="AZ60" s="18">
        <f>IF(N60&lt;&gt;0,N60,IF($AT60=0,0,AJ60/$AT60*$X60))</f>
      </c>
      <c r="BA60" s="18">
        <f>IF(O60&lt;&gt;0,O60,IF($AT60=0,0,AK60/$AT60*$X60))</f>
      </c>
      <c r="BB60" s="18">
        <f>IF(P60&lt;&gt;0,P60,IF($AT60=0,0,AL60/$AT60*$X60))</f>
      </c>
      <c r="BC60" s="18">
        <f>IF(Q60&lt;&gt;0,Q60,IF($AT60=0,0,AM60/$AT60*$X60))</f>
      </c>
      <c r="BD60" s="18">
        <f>IF(R60&lt;&gt;0,R60,IF($AT60=0,0,AN60/$AT60*$X60))</f>
      </c>
      <c r="BE60" s="18">
        <f>IF(S60&lt;&gt;0,S60,IF($AT60=0,0,AO60/$AT60*$X60))</f>
      </c>
      <c r="BF60" s="18">
        <f>IF(T60&lt;&gt;0,T60,IF($AT60=0,0,AP60/$AT60*$X60))</f>
      </c>
      <c r="BG60" s="18">
        <f>IF(U60&lt;&gt;0,U60,IF($AT60=0,0,AQ60/$AT60*$X60))</f>
      </c>
      <c r="BH60" s="18">
        <f>IF(V60&lt;&gt;0,V60,IF($AT60=0,0,AR60/$AT60*$X60))</f>
      </c>
      <c r="BI60" s="18">
        <f>IF(W60&lt;&gt;0,W60,IF($AT60=0,0,AS60/$AT60*$X60))</f>
      </c>
      <c r="BJ60" s="18">
        <f>SUM(AU60:BI60)</f>
      </c>
      <c r="BK60" s="15" t="str">
        <v/>
      </c>
    </row>
    <row r="61" outlineLevel="2">
      <c r="A61" s="5" t="str">
        <v>10.Main.USD</v>
      </c>
      <c r="B61" s="5" t="str">
        <v>BSPRELGENTL02</v>
      </c>
      <c r="C61" s="5" t="str">
        <v>BSPRELGENTL02</v>
      </c>
      <c r="D61" s="19">
        <v>0.1</v>
      </c>
      <c r="E61" s="5" t="str">
        <v>Advanced Payment PO USD</v>
      </c>
      <c r="F61" s="5" t="str">
        <v/>
      </c>
      <c r="G61" s="18">
        <f>F60*D61</f>
      </c>
      <c r="H61" s="18">
        <f>G61</f>
      </c>
      <c r="I61" s="18">
        <v>0</v>
      </c>
      <c r="J61" s="18">
        <v>0</v>
      </c>
      <c r="K61" s="18">
        <v>0</v>
      </c>
      <c r="L61" s="18">
        <v>0</v>
      </c>
      <c r="M61" s="18">
        <v>0</v>
      </c>
      <c r="N61" s="18">
        <v>0</v>
      </c>
      <c r="O61" s="18">
        <v>0</v>
      </c>
      <c r="P61" s="18">
        <v>0</v>
      </c>
      <c r="Q61" s="18">
        <v>0</v>
      </c>
      <c r="R61" s="18">
        <v>0</v>
      </c>
      <c r="S61" s="18">
        <v>0</v>
      </c>
      <c r="T61" s="18">
        <v>0</v>
      </c>
      <c r="U61" s="18">
        <v>0</v>
      </c>
      <c r="V61" s="18">
        <v>0</v>
      </c>
      <c r="W61" s="18">
        <v>0</v>
      </c>
      <c r="X61" s="18">
        <f>H61-SUM(I61:W61)</f>
      </c>
      <c r="Y61" s="20">
        <v>46030</v>
      </c>
      <c r="Z61" s="20">
        <v>46030</v>
      </c>
      <c r="AA61" s="18">
        <v>0</v>
      </c>
      <c r="AB61" s="20">
        <f>Y61+AA61</f>
      </c>
      <c r="AC61" s="20">
        <f>AA61+Z61</f>
      </c>
      <c r="AD61" s="5" t="str">
        <v/>
      </c>
      <c r="AE61" s="18">
        <f>IFERROR(_xlfn.BETA.DIST(DATE(YEAR(AE$2),MONTH(AE$2),15),$AB$2,$AC$2,FALSE,DATE(YEAR($AB61),MONTH($AB61),1),DATE(YEAR($AC61),MONTH($AC61),28)),0)</f>
      </c>
      <c r="AF61" s="18">
        <f>IFERROR(_xlfn.BETA.DIST(DATE(YEAR(AF$2),MONTH(AF$2),15),$AB$2,$AC$2,FALSE,DATE(YEAR($AB61),MONTH($AB61),1),DATE(YEAR($AC61),MONTH($AC61),28)),0)</f>
      </c>
      <c r="AG61" s="18">
        <f>IFERROR(_xlfn.BETA.DIST(DATE(YEAR(AG$2),MONTH(AG$2),15),$AB$2,$AC$2,FALSE,DATE(YEAR($AB61),MONTH($AB61),1),DATE(YEAR($AC61),MONTH($AC61),28)),0)</f>
      </c>
      <c r="AH61" s="18">
        <f>IFERROR(_xlfn.BETA.DIST(DATE(YEAR(AH$2),MONTH(AH$2),15),$AB$2,$AC$2,FALSE,DATE(YEAR($AB61),MONTH($AB61),1),DATE(YEAR($AC61),MONTH($AC61),28)),0)</f>
      </c>
      <c r="AI61" s="18">
        <f>IFERROR(_xlfn.BETA.DIST(DATE(YEAR(AI$2),MONTH(AI$2),15),$AB$2,$AC$2,FALSE,DATE(YEAR($AB61),MONTH($AB61),1),DATE(YEAR($AC61),MONTH($AC61),28)),0)</f>
      </c>
      <c r="AJ61" s="18">
        <f>IFERROR(_xlfn.BETA.DIST(DATE(YEAR(AJ$2),MONTH(AJ$2),15),$AB$2,$AC$2,FALSE,DATE(YEAR($AB61),MONTH($AB61),1),DATE(YEAR($AC61),MONTH($AC61),28)),0)</f>
      </c>
      <c r="AK61" s="18">
        <f>IFERROR(_xlfn.BETA.DIST(DATE(YEAR(AK$2),MONTH(AK$2),15),$AB$2,$AC$2,FALSE,DATE(YEAR($AB61),MONTH($AB61),1),DATE(YEAR($AC61),MONTH($AC61),28)),0)</f>
      </c>
      <c r="AL61" s="18">
        <f>IFERROR(_xlfn.BETA.DIST(DATE(YEAR(AL$2),MONTH(AL$2),15),$AB$2,$AC$2,FALSE,DATE(YEAR($AB61),MONTH($AB61),1),DATE(YEAR($AC61),MONTH($AC61),28)),0)</f>
      </c>
      <c r="AM61" s="18">
        <f>IFERROR(_xlfn.BETA.DIST(DATE(YEAR(AM$2),MONTH(AM$2),15),$AB$2,$AC$2,FALSE,DATE(YEAR($AB61),MONTH($AB61),1),DATE(YEAR($AC61),MONTH($AC61),28)),0)</f>
      </c>
      <c r="AN61" s="18">
        <f>IFERROR(_xlfn.BETA.DIST(DATE(YEAR(AN$2),MONTH(AN$2),15),$AB$2,$AC$2,FALSE,DATE(YEAR($AB61),MONTH($AB61),1),DATE(YEAR($AC61),MONTH($AC61),28)),0)</f>
      </c>
      <c r="AO61" s="18">
        <f>IFERROR(_xlfn.BETA.DIST(DATE(YEAR(AO$2),MONTH(AO$2),15),$AB$2,$AC$2,FALSE,DATE(YEAR($AB61),MONTH($AB61),1),DATE(YEAR($AC61),MONTH($AC61),28)),0)</f>
      </c>
      <c r="AP61" s="18">
        <f>IFERROR(_xlfn.BETA.DIST(DATE(YEAR(AP$2),MONTH(AP$2),15),$AB$2,$AC$2,FALSE,DATE(YEAR($AB61),MONTH($AB61),1),DATE(YEAR($AC61),MONTH($AC61),28)),0)</f>
      </c>
      <c r="AQ61" s="18">
        <f>IFERROR(_xlfn.BETA.DIST(DATE(YEAR(AQ$2),MONTH(AQ$2),15),$AB$2,$AC$2,FALSE,DATE(YEAR($AB61),MONTH($AB61),1),DATE(YEAR($AC61),MONTH($AC61),28)),0)</f>
      </c>
      <c r="AR61" s="18">
        <f>IFERROR(_xlfn.BETA.DIST(DATE(YEAR(AR$2),MONTH(AR$2),15),$AB$2,$AC$2,FALSE,DATE(YEAR($AB61),MONTH($AB61),1),DATE(YEAR($AC61),MONTH($AC61),28)),0)</f>
      </c>
      <c r="AS61" s="18">
        <f>IFERROR(_xlfn.BETA.DIST(DATE(YEAR(AS$2),MONTH(AS$2),15),$AB$2,$AC$2,FALSE,DATE(YEAR($AB61),MONTH($AB61),1),DATE(YEAR($AC61),MONTH($AC61),28)),0)</f>
      </c>
      <c r="AT61" s="18">
        <f>SUM(AE61:AS61)</f>
      </c>
      <c r="AU61" s="18">
        <f>IF(I61&lt;&gt;0,I61,IF($AT61=0,0,AE61/$AT61*$X61))</f>
      </c>
      <c r="AV61" s="18">
        <f>IF(J61&lt;&gt;0,J61,IF($AT61=0,0,AF61/$AT61*$X61))</f>
      </c>
      <c r="AW61" s="18">
        <f>IF(K61&lt;&gt;0,K61,IF($AT61=0,0,AG61/$AT61*$X61))</f>
      </c>
      <c r="AX61" s="18">
        <f>IF(L61&lt;&gt;0,L61,IF($AT61=0,0,AH61/$AT61*$X61))</f>
      </c>
      <c r="AY61" s="18">
        <f>IF(M61&lt;&gt;0,M61,IF($AT61=0,0,AI61/$AT61*$X61))</f>
      </c>
      <c r="AZ61" s="18">
        <f>IF(N61&lt;&gt;0,N61,IF($AT61=0,0,AJ61/$AT61*$X61))</f>
      </c>
      <c r="BA61" s="18">
        <f>IF(O61&lt;&gt;0,O61,IF($AT61=0,0,AK61/$AT61*$X61))</f>
      </c>
      <c r="BB61" s="18">
        <f>IF(P61&lt;&gt;0,P61,IF($AT61=0,0,AL61/$AT61*$X61))</f>
      </c>
      <c r="BC61" s="18">
        <f>IF(Q61&lt;&gt;0,Q61,IF($AT61=0,0,AM61/$AT61*$X61))</f>
      </c>
      <c r="BD61" s="18">
        <f>IF(R61&lt;&gt;0,R61,IF($AT61=0,0,AN61/$AT61*$X61))</f>
      </c>
      <c r="BE61" s="18">
        <f>IF(S61&lt;&gt;0,S61,IF($AT61=0,0,AO61/$AT61*$X61))</f>
      </c>
      <c r="BF61" s="18">
        <f>IF(T61&lt;&gt;0,T61,IF($AT61=0,0,AP61/$AT61*$X61))</f>
      </c>
      <c r="BG61" s="18">
        <f>IF(U61&lt;&gt;0,U61,IF($AT61=0,0,AQ61/$AT61*$X61))</f>
      </c>
      <c r="BH61" s="18">
        <f>IF(V61&lt;&gt;0,V61,IF($AT61=0,0,AR61/$AT61*$X61))</f>
      </c>
      <c r="BI61" s="18">
        <f>IF(W61&lt;&gt;0,W61,IF($AT61=0,0,AS61/$AT61*$X61))</f>
      </c>
      <c r="BJ61" s="18">
        <f>SUM(AU61:BI61)</f>
      </c>
      <c r="BK61" s="18">
        <f>H61-BJ61</f>
      </c>
    </row>
    <row r="62" outlineLevel="2">
      <c r="A62" s="5" t="str">
        <v>10.Main.USD</v>
      </c>
      <c r="B62" s="5" t="str">
        <v>BSPRELGENTL05</v>
      </c>
      <c r="C62" s="5" t="str">
        <v>BSPRELGENTL05</v>
      </c>
      <c r="D62" s="19">
        <v>0.4</v>
      </c>
      <c r="E62" s="5" t="str">
        <v>Shipping MAT USD</v>
      </c>
      <c r="F62" s="5" t="str">
        <v/>
      </c>
      <c r="G62" s="18">
        <f>F60*D62</f>
      </c>
      <c r="H62" s="18">
        <f>G62</f>
      </c>
      <c r="I62" s="18">
        <v>0</v>
      </c>
      <c r="J62" s="18">
        <v>0</v>
      </c>
      <c r="K62" s="18">
        <v>0</v>
      </c>
      <c r="L62" s="18">
        <v>0</v>
      </c>
      <c r="M62" s="18">
        <v>0</v>
      </c>
      <c r="N62" s="18">
        <v>0</v>
      </c>
      <c r="O62" s="18">
        <v>0</v>
      </c>
      <c r="P62" s="18">
        <v>0</v>
      </c>
      <c r="Q62" s="18">
        <v>0</v>
      </c>
      <c r="R62" s="18">
        <v>0</v>
      </c>
      <c r="S62" s="18">
        <v>0</v>
      </c>
      <c r="T62" s="18">
        <v>0</v>
      </c>
      <c r="U62" s="18">
        <v>0</v>
      </c>
      <c r="V62" s="18">
        <v>0</v>
      </c>
      <c r="W62" s="18">
        <v>0</v>
      </c>
      <c r="X62" s="18">
        <f>H62-SUM(I62:W62)</f>
      </c>
      <c r="Y62" s="20">
        <v>46280</v>
      </c>
      <c r="Z62" s="20">
        <v>46280</v>
      </c>
      <c r="AA62" s="18">
        <v>15</v>
      </c>
      <c r="AB62" s="20">
        <f>Y62+AA62</f>
      </c>
      <c r="AC62" s="20">
        <f>AA62+Z62</f>
      </c>
      <c r="AD62" s="5" t="str">
        <v/>
      </c>
      <c r="AE62" s="18">
        <f>IFERROR(_xlfn.BETA.DIST(DATE(YEAR(AE$2),MONTH(AE$2),15),$AB$2,$AC$2,FALSE,DATE(YEAR($AB62),MONTH($AB62),1),DATE(YEAR($AC62),MONTH($AC62),28)),0)</f>
      </c>
      <c r="AF62" s="18">
        <f>IFERROR(_xlfn.BETA.DIST(DATE(YEAR(AF$2),MONTH(AF$2),15),$AB$2,$AC$2,FALSE,DATE(YEAR($AB62),MONTH($AB62),1),DATE(YEAR($AC62),MONTH($AC62),28)),0)</f>
      </c>
      <c r="AG62" s="18">
        <f>IFERROR(_xlfn.BETA.DIST(DATE(YEAR(AG$2),MONTH(AG$2),15),$AB$2,$AC$2,FALSE,DATE(YEAR($AB62),MONTH($AB62),1),DATE(YEAR($AC62),MONTH($AC62),28)),0)</f>
      </c>
      <c r="AH62" s="18">
        <f>IFERROR(_xlfn.BETA.DIST(DATE(YEAR(AH$2),MONTH(AH$2),15),$AB$2,$AC$2,FALSE,DATE(YEAR($AB62),MONTH($AB62),1),DATE(YEAR($AC62),MONTH($AC62),28)),0)</f>
      </c>
      <c r="AI62" s="18">
        <f>IFERROR(_xlfn.BETA.DIST(DATE(YEAR(AI$2),MONTH(AI$2),15),$AB$2,$AC$2,FALSE,DATE(YEAR($AB62),MONTH($AB62),1),DATE(YEAR($AC62),MONTH($AC62),28)),0)</f>
      </c>
      <c r="AJ62" s="18">
        <f>IFERROR(_xlfn.BETA.DIST(DATE(YEAR(AJ$2),MONTH(AJ$2),15),$AB$2,$AC$2,FALSE,DATE(YEAR($AB62),MONTH($AB62),1),DATE(YEAR($AC62),MONTH($AC62),28)),0)</f>
      </c>
      <c r="AK62" s="18">
        <f>IFERROR(_xlfn.BETA.DIST(DATE(YEAR(AK$2),MONTH(AK$2),15),$AB$2,$AC$2,FALSE,DATE(YEAR($AB62),MONTH($AB62),1),DATE(YEAR($AC62),MONTH($AC62),28)),0)</f>
      </c>
      <c r="AL62" s="18">
        <f>IFERROR(_xlfn.BETA.DIST(DATE(YEAR(AL$2),MONTH(AL$2),15),$AB$2,$AC$2,FALSE,DATE(YEAR($AB62),MONTH($AB62),1),DATE(YEAR($AC62),MONTH($AC62),28)),0)</f>
      </c>
      <c r="AM62" s="18">
        <f>IFERROR(_xlfn.BETA.DIST(DATE(YEAR(AM$2),MONTH(AM$2),15),$AB$2,$AC$2,FALSE,DATE(YEAR($AB62),MONTH($AB62),1),DATE(YEAR($AC62),MONTH($AC62),28)),0)</f>
      </c>
      <c r="AN62" s="18">
        <f>IFERROR(_xlfn.BETA.DIST(DATE(YEAR(AN$2),MONTH(AN$2),15),$AB$2,$AC$2,FALSE,DATE(YEAR($AB62),MONTH($AB62),1),DATE(YEAR($AC62),MONTH($AC62),28)),0)</f>
      </c>
      <c r="AO62" s="18">
        <f>IFERROR(_xlfn.BETA.DIST(DATE(YEAR(AO$2),MONTH(AO$2),15),$AB$2,$AC$2,FALSE,DATE(YEAR($AB62),MONTH($AB62),1),DATE(YEAR($AC62),MONTH($AC62),28)),0)</f>
      </c>
      <c r="AP62" s="18">
        <f>IFERROR(_xlfn.BETA.DIST(DATE(YEAR(AP$2),MONTH(AP$2),15),$AB$2,$AC$2,FALSE,DATE(YEAR($AB62),MONTH($AB62),1),DATE(YEAR($AC62),MONTH($AC62),28)),0)</f>
      </c>
      <c r="AQ62" s="18">
        <f>IFERROR(_xlfn.BETA.DIST(DATE(YEAR(AQ$2),MONTH(AQ$2),15),$AB$2,$AC$2,FALSE,DATE(YEAR($AB62),MONTH($AB62),1),DATE(YEAR($AC62),MONTH($AC62),28)),0)</f>
      </c>
      <c r="AR62" s="18">
        <f>IFERROR(_xlfn.BETA.DIST(DATE(YEAR(AR$2),MONTH(AR$2),15),$AB$2,$AC$2,FALSE,DATE(YEAR($AB62),MONTH($AB62),1),DATE(YEAR($AC62),MONTH($AC62),28)),0)</f>
      </c>
      <c r="AS62" s="18">
        <f>IFERROR(_xlfn.BETA.DIST(DATE(YEAR(AS$2),MONTH(AS$2),15),$AB$2,$AC$2,FALSE,DATE(YEAR($AB62),MONTH($AB62),1),DATE(YEAR($AC62),MONTH($AC62),28)),0)</f>
      </c>
      <c r="AT62" s="18">
        <f>SUM(AE62:AS62)</f>
      </c>
      <c r="AU62" s="18">
        <f>IF(I62&lt;&gt;0,I62,IF($AT62=0,0,AE62/$AT62*$X62))</f>
      </c>
      <c r="AV62" s="18">
        <f>IF(J62&lt;&gt;0,J62,IF($AT62=0,0,AF62/$AT62*$X62))</f>
      </c>
      <c r="AW62" s="18">
        <f>IF(K62&lt;&gt;0,K62,IF($AT62=0,0,AG62/$AT62*$X62))</f>
      </c>
      <c r="AX62" s="18">
        <f>IF(L62&lt;&gt;0,L62,IF($AT62=0,0,AH62/$AT62*$X62))</f>
      </c>
      <c r="AY62" s="18">
        <f>IF(M62&lt;&gt;0,M62,IF($AT62=0,0,AI62/$AT62*$X62))</f>
      </c>
      <c r="AZ62" s="18">
        <f>IF(N62&lt;&gt;0,N62,IF($AT62=0,0,AJ62/$AT62*$X62))</f>
      </c>
      <c r="BA62" s="18">
        <f>IF(O62&lt;&gt;0,O62,IF($AT62=0,0,AK62/$AT62*$X62))</f>
      </c>
      <c r="BB62" s="18">
        <f>IF(P62&lt;&gt;0,P62,IF($AT62=0,0,AL62/$AT62*$X62))</f>
      </c>
      <c r="BC62" s="18">
        <f>IF(Q62&lt;&gt;0,Q62,IF($AT62=0,0,AM62/$AT62*$X62))</f>
      </c>
      <c r="BD62" s="18">
        <f>IF(R62&lt;&gt;0,R62,IF($AT62=0,0,AN62/$AT62*$X62))</f>
      </c>
      <c r="BE62" s="18">
        <f>IF(S62&lt;&gt;0,S62,IF($AT62=0,0,AO62/$AT62*$X62))</f>
      </c>
      <c r="BF62" s="18">
        <f>IF(T62&lt;&gt;0,T62,IF($AT62=0,0,AP62/$AT62*$X62))</f>
      </c>
      <c r="BG62" s="18">
        <f>IF(U62&lt;&gt;0,U62,IF($AT62=0,0,AQ62/$AT62*$X62))</f>
      </c>
      <c r="BH62" s="18">
        <f>IF(V62&lt;&gt;0,V62,IF($AT62=0,0,AR62/$AT62*$X62))</f>
      </c>
      <c r="BI62" s="18">
        <f>IF(W62&lt;&gt;0,W62,IF($AT62=0,0,AS62/$AT62*$X62))</f>
      </c>
      <c r="BJ62" s="18">
        <f>SUM(AU62:BI62)</f>
      </c>
      <c r="BK62" s="18">
        <f>H62-BJ62</f>
      </c>
    </row>
    <row r="63" outlineLevel="2">
      <c r="A63" s="5" t="str">
        <v>10.Main.USD</v>
      </c>
      <c r="B63" s="5" t="str">
        <v/>
      </c>
      <c r="C63" s="5" t="str">
        <v/>
      </c>
      <c r="D63" s="19">
        <v>0.4</v>
      </c>
      <c r="E63" s="5" t="str">
        <v>Delivery MAT USD</v>
      </c>
      <c r="F63" s="5" t="str">
        <v/>
      </c>
      <c r="G63" s="18">
        <f>F60*D63</f>
      </c>
      <c r="H63" s="18">
        <f>G63</f>
      </c>
      <c r="I63" s="18">
        <v>0</v>
      </c>
      <c r="J63" s="18">
        <v>0</v>
      </c>
      <c r="K63" s="18">
        <v>0</v>
      </c>
      <c r="L63" s="18">
        <v>0</v>
      </c>
      <c r="M63" s="18">
        <v>0</v>
      </c>
      <c r="N63" s="18">
        <v>0</v>
      </c>
      <c r="O63" s="18">
        <v>0</v>
      </c>
      <c r="P63" s="18">
        <v>0</v>
      </c>
      <c r="Q63" s="18">
        <v>0</v>
      </c>
      <c r="R63" s="18">
        <v>0</v>
      </c>
      <c r="S63" s="18">
        <v>0</v>
      </c>
      <c r="T63" s="18">
        <v>0</v>
      </c>
      <c r="U63" s="18">
        <v>0</v>
      </c>
      <c r="V63" s="18">
        <v>0</v>
      </c>
      <c r="W63" s="18">
        <v>0</v>
      </c>
      <c r="X63" s="18">
        <f>H63-SUM(I63:W63)</f>
      </c>
      <c r="Y63" s="5" t="str">
        <v/>
      </c>
      <c r="Z63" s="5" t="str">
        <v/>
      </c>
      <c r="AA63" s="18">
        <v>30</v>
      </c>
      <c r="AB63" s="20">
        <f>Y63+AA63</f>
      </c>
      <c r="AC63" s="20">
        <f>AA63+Z63</f>
      </c>
      <c r="AD63" s="5" t="str">
        <v/>
      </c>
      <c r="AE63" s="18">
        <f>IFERROR(_xlfn.BETA.DIST(DATE(YEAR(AE$2),MONTH(AE$2),15),$AB$2,$AC$2,FALSE,DATE(YEAR($AB63),MONTH($AB63),1),DATE(YEAR($AC63),MONTH($AC63),28)),0)</f>
      </c>
      <c r="AF63" s="18">
        <f>IFERROR(_xlfn.BETA.DIST(DATE(YEAR(AF$2),MONTH(AF$2),15),$AB$2,$AC$2,FALSE,DATE(YEAR($AB63),MONTH($AB63),1),DATE(YEAR($AC63),MONTH($AC63),28)),0)</f>
      </c>
      <c r="AG63" s="18">
        <f>IFERROR(_xlfn.BETA.DIST(DATE(YEAR(AG$2),MONTH(AG$2),15),$AB$2,$AC$2,FALSE,DATE(YEAR($AB63),MONTH($AB63),1),DATE(YEAR($AC63),MONTH($AC63),28)),0)</f>
      </c>
      <c r="AH63" s="18">
        <f>IFERROR(_xlfn.BETA.DIST(DATE(YEAR(AH$2),MONTH(AH$2),15),$AB$2,$AC$2,FALSE,DATE(YEAR($AB63),MONTH($AB63),1),DATE(YEAR($AC63),MONTH($AC63),28)),0)</f>
      </c>
      <c r="AI63" s="18">
        <f>IFERROR(_xlfn.BETA.DIST(DATE(YEAR(AI$2),MONTH(AI$2),15),$AB$2,$AC$2,FALSE,DATE(YEAR($AB63),MONTH($AB63),1),DATE(YEAR($AC63),MONTH($AC63),28)),0)</f>
      </c>
      <c r="AJ63" s="18">
        <f>IFERROR(_xlfn.BETA.DIST(DATE(YEAR(AJ$2),MONTH(AJ$2),15),$AB$2,$AC$2,FALSE,DATE(YEAR($AB63),MONTH($AB63),1),DATE(YEAR($AC63),MONTH($AC63),28)),0)</f>
      </c>
      <c r="AK63" s="18">
        <f>IFERROR(_xlfn.BETA.DIST(DATE(YEAR(AK$2),MONTH(AK$2),15),$AB$2,$AC$2,FALSE,DATE(YEAR($AB63),MONTH($AB63),1),DATE(YEAR($AC63),MONTH($AC63),28)),0)</f>
      </c>
      <c r="AL63" s="18">
        <f>IFERROR(_xlfn.BETA.DIST(DATE(YEAR(AL$2),MONTH(AL$2),15),$AB$2,$AC$2,FALSE,DATE(YEAR($AB63),MONTH($AB63),1),DATE(YEAR($AC63),MONTH($AC63),28)),0)</f>
      </c>
      <c r="AM63" s="18">
        <f>IFERROR(_xlfn.BETA.DIST(DATE(YEAR(AM$2),MONTH(AM$2),15),$AB$2,$AC$2,FALSE,DATE(YEAR($AB63),MONTH($AB63),1),DATE(YEAR($AC63),MONTH($AC63),28)),0)</f>
      </c>
      <c r="AN63" s="18">
        <f>IFERROR(_xlfn.BETA.DIST(DATE(YEAR(AN$2),MONTH(AN$2),15),$AB$2,$AC$2,FALSE,DATE(YEAR($AB63),MONTH($AB63),1),DATE(YEAR($AC63),MONTH($AC63),28)),0)</f>
      </c>
      <c r="AO63" s="18">
        <f>IFERROR(_xlfn.BETA.DIST(DATE(YEAR(AO$2),MONTH(AO$2),15),$AB$2,$AC$2,FALSE,DATE(YEAR($AB63),MONTH($AB63),1),DATE(YEAR($AC63),MONTH($AC63),28)),0)</f>
      </c>
      <c r="AP63" s="18">
        <f>IFERROR(_xlfn.BETA.DIST(DATE(YEAR(AP$2),MONTH(AP$2),15),$AB$2,$AC$2,FALSE,DATE(YEAR($AB63),MONTH($AB63),1),DATE(YEAR($AC63),MONTH($AC63),28)),0)</f>
      </c>
      <c r="AQ63" s="18">
        <f>IFERROR(_xlfn.BETA.DIST(DATE(YEAR(AQ$2),MONTH(AQ$2),15),$AB$2,$AC$2,FALSE,DATE(YEAR($AB63),MONTH($AB63),1),DATE(YEAR($AC63),MONTH($AC63),28)),0)</f>
      </c>
      <c r="AR63" s="18">
        <f>IFERROR(_xlfn.BETA.DIST(DATE(YEAR(AR$2),MONTH(AR$2),15),$AB$2,$AC$2,FALSE,DATE(YEAR($AB63),MONTH($AB63),1),DATE(YEAR($AC63),MONTH($AC63),28)),0)</f>
      </c>
      <c r="AS63" s="18">
        <f>IFERROR(_xlfn.BETA.DIST(DATE(YEAR(AS$2),MONTH(AS$2),15),$AB$2,$AC$2,FALSE,DATE(YEAR($AB63),MONTH($AB63),1),DATE(YEAR($AC63),MONTH($AC63),28)),0)</f>
      </c>
      <c r="AT63" s="18">
        <f>SUM(AE63:AS63)</f>
      </c>
      <c r="AU63" s="18">
        <f>IF(I63&lt;&gt;0,I63,IF($AT63=0,0,AE63/$AT63*$X63))</f>
      </c>
      <c r="AV63" s="18">
        <f>IF(J63&lt;&gt;0,J63,IF($AT63=0,0,AF63/$AT63*$X63))</f>
      </c>
      <c r="AW63" s="18">
        <f>IF(K63&lt;&gt;0,K63,IF($AT63=0,0,AG63/$AT63*$X63))</f>
      </c>
      <c r="AX63" s="18">
        <f>IF(L63&lt;&gt;0,L63,IF($AT63=0,0,AH63/$AT63*$X63))</f>
      </c>
      <c r="AY63" s="18">
        <f>IF(M63&lt;&gt;0,M63,IF($AT63=0,0,AI63/$AT63*$X63))</f>
      </c>
      <c r="AZ63" s="18">
        <f>IF(N63&lt;&gt;0,N63,IF($AT63=0,0,AJ63/$AT63*$X63))</f>
      </c>
      <c r="BA63" s="18">
        <f>IF(O63&lt;&gt;0,O63,IF($AT63=0,0,AK63/$AT63*$X63))</f>
      </c>
      <c r="BB63" s="18">
        <f>IF(P63&lt;&gt;0,P63,IF($AT63=0,0,AL63/$AT63*$X63))</f>
      </c>
      <c r="BC63" s="18">
        <f>IF(Q63&lt;&gt;0,Q63,IF($AT63=0,0,AM63/$AT63*$X63))</f>
      </c>
      <c r="BD63" s="18">
        <f>IF(R63&lt;&gt;0,R63,IF($AT63=0,0,AN63/$AT63*$X63))</f>
      </c>
      <c r="BE63" s="18">
        <f>IF(S63&lt;&gt;0,S63,IF($AT63=0,0,AO63/$AT63*$X63))</f>
      </c>
      <c r="BF63" s="18">
        <f>IF(T63&lt;&gt;0,T63,IF($AT63=0,0,AP63/$AT63*$X63))</f>
      </c>
      <c r="BG63" s="18">
        <f>IF(U63&lt;&gt;0,U63,IF($AT63=0,0,AQ63/$AT63*$X63))</f>
      </c>
      <c r="BH63" s="18">
        <f>IF(V63&lt;&gt;0,V63,IF($AT63=0,0,AR63/$AT63*$X63))</f>
      </c>
      <c r="BI63" s="18">
        <f>IF(W63&lt;&gt;0,W63,IF($AT63=0,0,AS63/$AT63*$X63))</f>
      </c>
      <c r="BJ63" s="18">
        <f>SUM(AU63:BI63)</f>
      </c>
      <c r="BK63" s="18">
        <f>H63-BJ63</f>
      </c>
    </row>
    <row r="64" outlineLevel="2">
      <c r="A64" s="5" t="str">
        <v>10.Main.USD</v>
      </c>
      <c r="B64" s="5" t="str">
        <v>BSKDGNGENGR07</v>
      </c>
      <c r="C64" s="5" t="str">
        <v>BSKDGNGENGR07</v>
      </c>
      <c r="D64" s="19">
        <v>0.1</v>
      </c>
      <c r="E64" s="5" t="str">
        <v>CCC</v>
      </c>
      <c r="F64" s="5" t="str">
        <v/>
      </c>
      <c r="G64" s="18">
        <f>F60*D64</f>
      </c>
      <c r="H64" s="18">
        <f>G64</f>
      </c>
      <c r="I64" s="18">
        <v>0</v>
      </c>
      <c r="J64" s="18">
        <v>0</v>
      </c>
      <c r="K64" s="18">
        <v>0</v>
      </c>
      <c r="L64" s="18">
        <v>0</v>
      </c>
      <c r="M64" s="18">
        <v>0</v>
      </c>
      <c r="N64" s="18">
        <v>0</v>
      </c>
      <c r="O64" s="18">
        <v>0</v>
      </c>
      <c r="P64" s="18">
        <v>0</v>
      </c>
      <c r="Q64" s="18">
        <v>0</v>
      </c>
      <c r="R64" s="18">
        <v>0</v>
      </c>
      <c r="S64" s="18">
        <v>0</v>
      </c>
      <c r="T64" s="18">
        <v>0</v>
      </c>
      <c r="U64" s="18">
        <v>0</v>
      </c>
      <c r="V64" s="18">
        <v>0</v>
      </c>
      <c r="W64" s="18">
        <v>0</v>
      </c>
      <c r="X64" s="18">
        <f>H64-SUM(I64:W64)</f>
      </c>
      <c r="Y64" s="20">
        <v>46483</v>
      </c>
      <c r="Z64" s="20">
        <v>46483</v>
      </c>
      <c r="AA64" s="18">
        <v>0</v>
      </c>
      <c r="AB64" s="20">
        <f>Y64+AA64</f>
      </c>
      <c r="AC64" s="20">
        <f>AA64+Z64</f>
      </c>
      <c r="AD64" s="5" t="str">
        <v/>
      </c>
      <c r="AE64" s="18">
        <f>IFERROR(_xlfn.BETA.DIST(DATE(YEAR(AE$2),MONTH(AE$2),15),$AB$2,$AC$2,FALSE,DATE(YEAR($AB64),MONTH($AB64),1),DATE(YEAR($AC64),MONTH($AC64),28)),0)</f>
      </c>
      <c r="AF64" s="18">
        <f>IFERROR(_xlfn.BETA.DIST(DATE(YEAR(AF$2),MONTH(AF$2),15),$AB$2,$AC$2,FALSE,DATE(YEAR($AB64),MONTH($AB64),1),DATE(YEAR($AC64),MONTH($AC64),28)),0)</f>
      </c>
      <c r="AG64" s="18">
        <f>IFERROR(_xlfn.BETA.DIST(DATE(YEAR(AG$2),MONTH(AG$2),15),$AB$2,$AC$2,FALSE,DATE(YEAR($AB64),MONTH($AB64),1),DATE(YEAR($AC64),MONTH($AC64),28)),0)</f>
      </c>
      <c r="AH64" s="18">
        <f>IFERROR(_xlfn.BETA.DIST(DATE(YEAR(AH$2),MONTH(AH$2),15),$AB$2,$AC$2,FALSE,DATE(YEAR($AB64),MONTH($AB64),1),DATE(YEAR($AC64),MONTH($AC64),28)),0)</f>
      </c>
      <c r="AI64" s="18">
        <f>IFERROR(_xlfn.BETA.DIST(DATE(YEAR(AI$2),MONTH(AI$2),15),$AB$2,$AC$2,FALSE,DATE(YEAR($AB64),MONTH($AB64),1),DATE(YEAR($AC64),MONTH($AC64),28)),0)</f>
      </c>
      <c r="AJ64" s="18">
        <f>IFERROR(_xlfn.BETA.DIST(DATE(YEAR(AJ$2),MONTH(AJ$2),15),$AB$2,$AC$2,FALSE,DATE(YEAR($AB64),MONTH($AB64),1),DATE(YEAR($AC64),MONTH($AC64),28)),0)</f>
      </c>
      <c r="AK64" s="18">
        <f>IFERROR(_xlfn.BETA.DIST(DATE(YEAR(AK$2),MONTH(AK$2),15),$AB$2,$AC$2,FALSE,DATE(YEAR($AB64),MONTH($AB64),1),DATE(YEAR($AC64),MONTH($AC64),28)),0)</f>
      </c>
      <c r="AL64" s="18">
        <f>IFERROR(_xlfn.BETA.DIST(DATE(YEAR(AL$2),MONTH(AL$2),15),$AB$2,$AC$2,FALSE,DATE(YEAR($AB64),MONTH($AB64),1),DATE(YEAR($AC64),MONTH($AC64),28)),0)</f>
      </c>
      <c r="AM64" s="18">
        <f>IFERROR(_xlfn.BETA.DIST(DATE(YEAR(AM$2),MONTH(AM$2),15),$AB$2,$AC$2,FALSE,DATE(YEAR($AB64),MONTH($AB64),1),DATE(YEAR($AC64),MONTH($AC64),28)),0)</f>
      </c>
      <c r="AN64" s="18">
        <f>IFERROR(_xlfn.BETA.DIST(DATE(YEAR(AN$2),MONTH(AN$2),15),$AB$2,$AC$2,FALSE,DATE(YEAR($AB64),MONTH($AB64),1),DATE(YEAR($AC64),MONTH($AC64),28)),0)</f>
      </c>
      <c r="AO64" s="18">
        <f>IFERROR(_xlfn.BETA.DIST(DATE(YEAR(AO$2),MONTH(AO$2),15),$AB$2,$AC$2,FALSE,DATE(YEAR($AB64),MONTH($AB64),1),DATE(YEAR($AC64),MONTH($AC64),28)),0)</f>
      </c>
      <c r="AP64" s="18">
        <f>IFERROR(_xlfn.BETA.DIST(DATE(YEAR(AP$2),MONTH(AP$2),15),$AB$2,$AC$2,FALSE,DATE(YEAR($AB64),MONTH($AB64),1),DATE(YEAR($AC64),MONTH($AC64),28)),0)</f>
      </c>
      <c r="AQ64" s="18">
        <f>IFERROR(_xlfn.BETA.DIST(DATE(YEAR(AQ$2),MONTH(AQ$2),15),$AB$2,$AC$2,FALSE,DATE(YEAR($AB64),MONTH($AB64),1),DATE(YEAR($AC64),MONTH($AC64),28)),0)</f>
      </c>
      <c r="AR64" s="18">
        <f>IFERROR(_xlfn.BETA.DIST(DATE(YEAR(AR$2),MONTH(AR$2),15),$AB$2,$AC$2,FALSE,DATE(YEAR($AB64),MONTH($AB64),1),DATE(YEAR($AC64),MONTH($AC64),28)),0)</f>
      </c>
      <c r="AS64" s="18">
        <f>IFERROR(_xlfn.BETA.DIST(DATE(YEAR(AS$2),MONTH(AS$2),15),$AB$2,$AC$2,FALSE,DATE(YEAR($AB64),MONTH($AB64),1),DATE(YEAR($AC64),MONTH($AC64),28)),0)</f>
      </c>
      <c r="AT64" s="18">
        <f>SUM(AE64:AS64)</f>
      </c>
      <c r="AU64" s="18">
        <f>IF(I64&lt;&gt;0,I64,IF($AT64=0,0,AE64/$AT64*$X64))</f>
      </c>
      <c r="AV64" s="18">
        <f>IF(J64&lt;&gt;0,J64,IF($AT64=0,0,AF64/$AT64*$X64))</f>
      </c>
      <c r="AW64" s="18">
        <f>IF(K64&lt;&gt;0,K64,IF($AT64=0,0,AG64/$AT64*$X64))</f>
      </c>
      <c r="AX64" s="18">
        <f>IF(L64&lt;&gt;0,L64,IF($AT64=0,0,AH64/$AT64*$X64))</f>
      </c>
      <c r="AY64" s="18">
        <f>IF(M64&lt;&gt;0,M64,IF($AT64=0,0,AI64/$AT64*$X64))</f>
      </c>
      <c r="AZ64" s="18">
        <f>IF(N64&lt;&gt;0,N64,IF($AT64=0,0,AJ64/$AT64*$X64))</f>
      </c>
      <c r="BA64" s="18">
        <f>IF(O64&lt;&gt;0,O64,IF($AT64=0,0,AK64/$AT64*$X64))</f>
      </c>
      <c r="BB64" s="18">
        <f>IF(P64&lt;&gt;0,P64,IF($AT64=0,0,AL64/$AT64*$X64))</f>
      </c>
      <c r="BC64" s="18">
        <f>IF(Q64&lt;&gt;0,Q64,IF($AT64=0,0,AM64/$AT64*$X64))</f>
      </c>
      <c r="BD64" s="18">
        <f>IF(R64&lt;&gt;0,R64,IF($AT64=0,0,AN64/$AT64*$X64))</f>
      </c>
      <c r="BE64" s="18">
        <f>IF(S64&lt;&gt;0,S64,IF($AT64=0,0,AO64/$AT64*$X64))</f>
      </c>
      <c r="BF64" s="18">
        <f>IF(T64&lt;&gt;0,T64,IF($AT64=0,0,AP64/$AT64*$X64))</f>
      </c>
      <c r="BG64" s="18">
        <f>IF(U64&lt;&gt;0,U64,IF($AT64=0,0,AQ64/$AT64*$X64))</f>
      </c>
      <c r="BH64" s="18">
        <f>IF(V64&lt;&gt;0,V64,IF($AT64=0,0,AR64/$AT64*$X64))</f>
      </c>
      <c r="BI64" s="18">
        <f>IF(W64&lt;&gt;0,W64,IF($AT64=0,0,AS64/$AT64*$X64))</f>
      </c>
      <c r="BJ64" s="18">
        <f>SUM(AU64:BI64)</f>
      </c>
      <c r="BK64" s="18">
        <f>H64-BJ64</f>
      </c>
    </row>
    <row r="65" outlineLevel="1">
      <c r="A65" s="15" t="str">
        <v>15.6.1</v>
      </c>
      <c r="B65" s="15" t="str">
        <v/>
      </c>
      <c r="C65" s="15" t="str">
        <v/>
      </c>
      <c r="D65" s="15" t="str">
        <v>15.6.1</v>
      </c>
      <c r="E65" s="15" t="str">
        <v>Supply Winding and oil indication cal</v>
      </c>
      <c r="F65" s="15">
        <v>7362</v>
      </c>
      <c r="G65" s="15" t="str">
        <v/>
      </c>
      <c r="H65" s="15" t="str">
        <v/>
      </c>
      <c r="I65" s="15" t="str">
        <v/>
      </c>
      <c r="J65" s="15" t="str">
        <v/>
      </c>
      <c r="K65" s="15" t="str">
        <v/>
      </c>
      <c r="L65" s="15" t="str">
        <v/>
      </c>
      <c r="M65" s="15" t="str">
        <v/>
      </c>
      <c r="N65" s="15" t="str">
        <v/>
      </c>
      <c r="O65" s="15" t="str">
        <v/>
      </c>
      <c r="P65" s="15" t="str">
        <v/>
      </c>
      <c r="Q65" s="15" t="str">
        <v/>
      </c>
      <c r="R65" s="15" t="str">
        <v/>
      </c>
      <c r="S65" s="15" t="str">
        <v/>
      </c>
      <c r="T65" s="15" t="str">
        <v/>
      </c>
      <c r="U65" s="15" t="str">
        <v/>
      </c>
      <c r="V65" s="15" t="str">
        <v/>
      </c>
      <c r="W65" s="15" t="str">
        <v/>
      </c>
      <c r="X65" s="15" t="str">
        <v/>
      </c>
      <c r="Y65" s="15" t="str">
        <v/>
      </c>
      <c r="Z65" s="15" t="str">
        <v/>
      </c>
      <c r="AA65" s="15" t="str">
        <v/>
      </c>
      <c r="AB65" s="15" t="str">
        <v/>
      </c>
      <c r="AC65" s="15" t="str">
        <v/>
      </c>
      <c r="AD65" s="5" t="str">
        <v/>
      </c>
      <c r="AE65" s="18">
        <f>IFERROR(_xlfn.BETA.DIST(DATE(YEAR(AE$2),MONTH(AE$2),15),$AB$2,$AC$2,FALSE,DATE(YEAR($AB65),MONTH($AB65),1),DATE(YEAR($AC65),MONTH($AC65),28)),0)</f>
      </c>
      <c r="AF65" s="18">
        <f>IFERROR(_xlfn.BETA.DIST(DATE(YEAR(AF$2),MONTH(AF$2),15),$AB$2,$AC$2,FALSE,DATE(YEAR($AB65),MONTH($AB65),1),DATE(YEAR($AC65),MONTH($AC65),28)),0)</f>
      </c>
      <c r="AG65" s="18">
        <f>IFERROR(_xlfn.BETA.DIST(DATE(YEAR(AG$2),MONTH(AG$2),15),$AB$2,$AC$2,FALSE,DATE(YEAR($AB65),MONTH($AB65),1),DATE(YEAR($AC65),MONTH($AC65),28)),0)</f>
      </c>
      <c r="AH65" s="18">
        <f>IFERROR(_xlfn.BETA.DIST(DATE(YEAR(AH$2),MONTH(AH$2),15),$AB$2,$AC$2,FALSE,DATE(YEAR($AB65),MONTH($AB65),1),DATE(YEAR($AC65),MONTH($AC65),28)),0)</f>
      </c>
      <c r="AI65" s="18">
        <f>IFERROR(_xlfn.BETA.DIST(DATE(YEAR(AI$2),MONTH(AI$2),15),$AB$2,$AC$2,FALSE,DATE(YEAR($AB65),MONTH($AB65),1),DATE(YEAR($AC65),MONTH($AC65),28)),0)</f>
      </c>
      <c r="AJ65" s="18">
        <f>IFERROR(_xlfn.BETA.DIST(DATE(YEAR(AJ$2),MONTH(AJ$2),15),$AB$2,$AC$2,FALSE,DATE(YEAR($AB65),MONTH($AB65),1),DATE(YEAR($AC65),MONTH($AC65),28)),0)</f>
      </c>
      <c r="AK65" s="18">
        <f>IFERROR(_xlfn.BETA.DIST(DATE(YEAR(AK$2),MONTH(AK$2),15),$AB$2,$AC$2,FALSE,DATE(YEAR($AB65),MONTH($AB65),1),DATE(YEAR($AC65),MONTH($AC65),28)),0)</f>
      </c>
      <c r="AL65" s="18">
        <f>IFERROR(_xlfn.BETA.DIST(DATE(YEAR(AL$2),MONTH(AL$2),15),$AB$2,$AC$2,FALSE,DATE(YEAR($AB65),MONTH($AB65),1),DATE(YEAR($AC65),MONTH($AC65),28)),0)</f>
      </c>
      <c r="AM65" s="18">
        <f>IFERROR(_xlfn.BETA.DIST(DATE(YEAR(AM$2),MONTH(AM$2),15),$AB$2,$AC$2,FALSE,DATE(YEAR($AB65),MONTH($AB65),1),DATE(YEAR($AC65),MONTH($AC65),28)),0)</f>
      </c>
      <c r="AN65" s="18">
        <f>IFERROR(_xlfn.BETA.DIST(DATE(YEAR(AN$2),MONTH(AN$2),15),$AB$2,$AC$2,FALSE,DATE(YEAR($AB65),MONTH($AB65),1),DATE(YEAR($AC65),MONTH($AC65),28)),0)</f>
      </c>
      <c r="AO65" s="18">
        <f>IFERROR(_xlfn.BETA.DIST(DATE(YEAR(AO$2),MONTH(AO$2),15),$AB$2,$AC$2,FALSE,DATE(YEAR($AB65),MONTH($AB65),1),DATE(YEAR($AC65),MONTH($AC65),28)),0)</f>
      </c>
      <c r="AP65" s="18">
        <f>IFERROR(_xlfn.BETA.DIST(DATE(YEAR(AP$2),MONTH(AP$2),15),$AB$2,$AC$2,FALSE,DATE(YEAR($AB65),MONTH($AB65),1),DATE(YEAR($AC65),MONTH($AC65),28)),0)</f>
      </c>
      <c r="AQ65" s="18">
        <f>IFERROR(_xlfn.BETA.DIST(DATE(YEAR(AQ$2),MONTH(AQ$2),15),$AB$2,$AC$2,FALSE,DATE(YEAR($AB65),MONTH($AB65),1),DATE(YEAR($AC65),MONTH($AC65),28)),0)</f>
      </c>
      <c r="AR65" s="18">
        <f>IFERROR(_xlfn.BETA.DIST(DATE(YEAR(AR$2),MONTH(AR$2),15),$AB$2,$AC$2,FALSE,DATE(YEAR($AB65),MONTH($AB65),1),DATE(YEAR($AC65),MONTH($AC65),28)),0)</f>
      </c>
      <c r="AS65" s="18">
        <f>IFERROR(_xlfn.BETA.DIST(DATE(YEAR(AS$2),MONTH(AS$2),15),$AB$2,$AC$2,FALSE,DATE(YEAR($AB65),MONTH($AB65),1),DATE(YEAR($AC65),MONTH($AC65),28)),0)</f>
      </c>
      <c r="AT65" s="18">
        <f>SUM(AE65:AS65)</f>
      </c>
      <c r="AU65" s="18">
        <f>IF(I65&lt;&gt;0,I65,IF($AT65=0,0,AE65/$AT65*$X65))</f>
      </c>
      <c r="AV65" s="18">
        <f>IF(J65&lt;&gt;0,J65,IF($AT65=0,0,AF65/$AT65*$X65))</f>
      </c>
      <c r="AW65" s="18">
        <f>IF(K65&lt;&gt;0,K65,IF($AT65=0,0,AG65/$AT65*$X65))</f>
      </c>
      <c r="AX65" s="18">
        <f>IF(L65&lt;&gt;0,L65,IF($AT65=0,0,AH65/$AT65*$X65))</f>
      </c>
      <c r="AY65" s="18">
        <f>IF(M65&lt;&gt;0,M65,IF($AT65=0,0,AI65/$AT65*$X65))</f>
      </c>
      <c r="AZ65" s="18">
        <f>IF(N65&lt;&gt;0,N65,IF($AT65=0,0,AJ65/$AT65*$X65))</f>
      </c>
      <c r="BA65" s="18">
        <f>IF(O65&lt;&gt;0,O65,IF($AT65=0,0,AK65/$AT65*$X65))</f>
      </c>
      <c r="BB65" s="18">
        <f>IF(P65&lt;&gt;0,P65,IF($AT65=0,0,AL65/$AT65*$X65))</f>
      </c>
      <c r="BC65" s="18">
        <f>IF(Q65&lt;&gt;0,Q65,IF($AT65=0,0,AM65/$AT65*$X65))</f>
      </c>
      <c r="BD65" s="18">
        <f>IF(R65&lt;&gt;0,R65,IF($AT65=0,0,AN65/$AT65*$X65))</f>
      </c>
      <c r="BE65" s="18">
        <f>IF(S65&lt;&gt;0,S65,IF($AT65=0,0,AO65/$AT65*$X65))</f>
      </c>
      <c r="BF65" s="18">
        <f>IF(T65&lt;&gt;0,T65,IF($AT65=0,0,AP65/$AT65*$X65))</f>
      </c>
      <c r="BG65" s="18">
        <f>IF(U65&lt;&gt;0,U65,IF($AT65=0,0,AQ65/$AT65*$X65))</f>
      </c>
      <c r="BH65" s="18">
        <f>IF(V65&lt;&gt;0,V65,IF($AT65=0,0,AR65/$AT65*$X65))</f>
      </c>
      <c r="BI65" s="18">
        <f>IF(W65&lt;&gt;0,W65,IF($AT65=0,0,AS65/$AT65*$X65))</f>
      </c>
      <c r="BJ65" s="18">
        <f>SUM(AU65:BI65)</f>
      </c>
      <c r="BK65" s="15" t="str">
        <v/>
      </c>
    </row>
    <row r="66" outlineLevel="2">
      <c r="A66" s="5" t="str">
        <v>15.6.1</v>
      </c>
      <c r="B66" s="5" t="str">
        <v/>
      </c>
      <c r="C66" s="5" t="str">
        <v/>
      </c>
      <c r="D66" s="19">
        <v>0.1</v>
      </c>
      <c r="E66" s="5" t="str">
        <v>Advanced Payment PO USD</v>
      </c>
      <c r="F66" s="5" t="str">
        <v/>
      </c>
      <c r="G66" s="18">
        <f>F65*D66</f>
      </c>
      <c r="H66" s="18">
        <f>G66</f>
      </c>
      <c r="I66" s="18">
        <v>0</v>
      </c>
      <c r="J66" s="18">
        <v>0</v>
      </c>
      <c r="K66" s="18">
        <v>0</v>
      </c>
      <c r="L66" s="18">
        <v>0</v>
      </c>
      <c r="M66" s="18">
        <v>0</v>
      </c>
      <c r="N66" s="18">
        <v>0</v>
      </c>
      <c r="O66" s="18">
        <v>0</v>
      </c>
      <c r="P66" s="18">
        <v>0</v>
      </c>
      <c r="Q66" s="18">
        <v>0</v>
      </c>
      <c r="R66" s="18">
        <v>0</v>
      </c>
      <c r="S66" s="18">
        <v>0</v>
      </c>
      <c r="T66" s="18">
        <v>0</v>
      </c>
      <c r="U66" s="18">
        <v>0</v>
      </c>
      <c r="V66" s="18">
        <v>0</v>
      </c>
      <c r="W66" s="18">
        <v>0</v>
      </c>
      <c r="X66" s="18">
        <f>H66-SUM(I66:W66)</f>
      </c>
      <c r="Y66" s="5" t="str">
        <v/>
      </c>
      <c r="Z66" s="5" t="str">
        <v/>
      </c>
      <c r="AA66" s="18">
        <v>0</v>
      </c>
      <c r="AB66" s="20">
        <f>Y66+AA66</f>
      </c>
      <c r="AC66" s="20">
        <f>AA66+Z66</f>
      </c>
      <c r="AD66" s="5" t="str">
        <v/>
      </c>
      <c r="AE66" s="18">
        <f>IFERROR(_xlfn.BETA.DIST(DATE(YEAR(AE$2),MONTH(AE$2),15),$AB$2,$AC$2,FALSE,DATE(YEAR($AB66),MONTH($AB66),1),DATE(YEAR($AC66),MONTH($AC66),28)),0)</f>
      </c>
      <c r="AF66" s="18">
        <f>IFERROR(_xlfn.BETA.DIST(DATE(YEAR(AF$2),MONTH(AF$2),15),$AB$2,$AC$2,FALSE,DATE(YEAR($AB66),MONTH($AB66),1),DATE(YEAR($AC66),MONTH($AC66),28)),0)</f>
      </c>
      <c r="AG66" s="18">
        <f>IFERROR(_xlfn.BETA.DIST(DATE(YEAR(AG$2),MONTH(AG$2),15),$AB$2,$AC$2,FALSE,DATE(YEAR($AB66),MONTH($AB66),1),DATE(YEAR($AC66),MONTH($AC66),28)),0)</f>
      </c>
      <c r="AH66" s="18">
        <f>IFERROR(_xlfn.BETA.DIST(DATE(YEAR(AH$2),MONTH(AH$2),15),$AB$2,$AC$2,FALSE,DATE(YEAR($AB66),MONTH($AB66),1),DATE(YEAR($AC66),MONTH($AC66),28)),0)</f>
      </c>
      <c r="AI66" s="18">
        <f>IFERROR(_xlfn.BETA.DIST(DATE(YEAR(AI$2),MONTH(AI$2),15),$AB$2,$AC$2,FALSE,DATE(YEAR($AB66),MONTH($AB66),1),DATE(YEAR($AC66),MONTH($AC66),28)),0)</f>
      </c>
      <c r="AJ66" s="18">
        <f>IFERROR(_xlfn.BETA.DIST(DATE(YEAR(AJ$2),MONTH(AJ$2),15),$AB$2,$AC$2,FALSE,DATE(YEAR($AB66),MONTH($AB66),1),DATE(YEAR($AC66),MONTH($AC66),28)),0)</f>
      </c>
      <c r="AK66" s="18">
        <f>IFERROR(_xlfn.BETA.DIST(DATE(YEAR(AK$2),MONTH(AK$2),15),$AB$2,$AC$2,FALSE,DATE(YEAR($AB66),MONTH($AB66),1),DATE(YEAR($AC66),MONTH($AC66),28)),0)</f>
      </c>
      <c r="AL66" s="18">
        <f>IFERROR(_xlfn.BETA.DIST(DATE(YEAR(AL$2),MONTH(AL$2),15),$AB$2,$AC$2,FALSE,DATE(YEAR($AB66),MONTH($AB66),1),DATE(YEAR($AC66),MONTH($AC66),28)),0)</f>
      </c>
      <c r="AM66" s="18">
        <f>IFERROR(_xlfn.BETA.DIST(DATE(YEAR(AM$2),MONTH(AM$2),15),$AB$2,$AC$2,FALSE,DATE(YEAR($AB66),MONTH($AB66),1),DATE(YEAR($AC66),MONTH($AC66),28)),0)</f>
      </c>
      <c r="AN66" s="18">
        <f>IFERROR(_xlfn.BETA.DIST(DATE(YEAR(AN$2),MONTH(AN$2),15),$AB$2,$AC$2,FALSE,DATE(YEAR($AB66),MONTH($AB66),1),DATE(YEAR($AC66),MONTH($AC66),28)),0)</f>
      </c>
      <c r="AO66" s="18">
        <f>IFERROR(_xlfn.BETA.DIST(DATE(YEAR(AO$2),MONTH(AO$2),15),$AB$2,$AC$2,FALSE,DATE(YEAR($AB66),MONTH($AB66),1),DATE(YEAR($AC66),MONTH($AC66),28)),0)</f>
      </c>
      <c r="AP66" s="18">
        <f>IFERROR(_xlfn.BETA.DIST(DATE(YEAR(AP$2),MONTH(AP$2),15),$AB$2,$AC$2,FALSE,DATE(YEAR($AB66),MONTH($AB66),1),DATE(YEAR($AC66),MONTH($AC66),28)),0)</f>
      </c>
      <c r="AQ66" s="18">
        <f>IFERROR(_xlfn.BETA.DIST(DATE(YEAR(AQ$2),MONTH(AQ$2),15),$AB$2,$AC$2,FALSE,DATE(YEAR($AB66),MONTH($AB66),1),DATE(YEAR($AC66),MONTH($AC66),28)),0)</f>
      </c>
      <c r="AR66" s="18">
        <f>IFERROR(_xlfn.BETA.DIST(DATE(YEAR(AR$2),MONTH(AR$2),15),$AB$2,$AC$2,FALSE,DATE(YEAR($AB66),MONTH($AB66),1),DATE(YEAR($AC66),MONTH($AC66),28)),0)</f>
      </c>
      <c r="AS66" s="18">
        <f>IFERROR(_xlfn.BETA.DIST(DATE(YEAR(AS$2),MONTH(AS$2),15),$AB$2,$AC$2,FALSE,DATE(YEAR($AB66),MONTH($AB66),1),DATE(YEAR($AC66),MONTH($AC66),28)),0)</f>
      </c>
      <c r="AT66" s="18">
        <f>SUM(AE66:AS66)</f>
      </c>
      <c r="AU66" s="18">
        <f>IF(I66&lt;&gt;0,I66,IF($AT66=0,0,AE66/$AT66*$X66))</f>
      </c>
      <c r="AV66" s="18">
        <f>IF(J66&lt;&gt;0,J66,IF($AT66=0,0,AF66/$AT66*$X66))</f>
      </c>
      <c r="AW66" s="18">
        <f>IF(K66&lt;&gt;0,K66,IF($AT66=0,0,AG66/$AT66*$X66))</f>
      </c>
      <c r="AX66" s="18">
        <f>IF(L66&lt;&gt;0,L66,IF($AT66=0,0,AH66/$AT66*$X66))</f>
      </c>
      <c r="AY66" s="18">
        <f>IF(M66&lt;&gt;0,M66,IF($AT66=0,0,AI66/$AT66*$X66))</f>
      </c>
      <c r="AZ66" s="18">
        <f>IF(N66&lt;&gt;0,N66,IF($AT66=0,0,AJ66/$AT66*$X66))</f>
      </c>
      <c r="BA66" s="18">
        <f>IF(O66&lt;&gt;0,O66,IF($AT66=0,0,AK66/$AT66*$X66))</f>
      </c>
      <c r="BB66" s="18">
        <f>IF(P66&lt;&gt;0,P66,IF($AT66=0,0,AL66/$AT66*$X66))</f>
      </c>
      <c r="BC66" s="18">
        <f>IF(Q66&lt;&gt;0,Q66,IF($AT66=0,0,AM66/$AT66*$X66))</f>
      </c>
      <c r="BD66" s="18">
        <f>IF(R66&lt;&gt;0,R66,IF($AT66=0,0,AN66/$AT66*$X66))</f>
      </c>
      <c r="BE66" s="18">
        <f>IF(S66&lt;&gt;0,S66,IF($AT66=0,0,AO66/$AT66*$X66))</f>
      </c>
      <c r="BF66" s="18">
        <f>IF(T66&lt;&gt;0,T66,IF($AT66=0,0,AP66/$AT66*$X66))</f>
      </c>
      <c r="BG66" s="18">
        <f>IF(U66&lt;&gt;0,U66,IF($AT66=0,0,AQ66/$AT66*$X66))</f>
      </c>
      <c r="BH66" s="18">
        <f>IF(V66&lt;&gt;0,V66,IF($AT66=0,0,AR66/$AT66*$X66))</f>
      </c>
      <c r="BI66" s="18">
        <f>IF(W66&lt;&gt;0,W66,IF($AT66=0,0,AS66/$AT66*$X66))</f>
      </c>
      <c r="BJ66" s="18">
        <f>SUM(AU66:BI66)</f>
      </c>
      <c r="BK66" s="18">
        <f>H66-BJ66</f>
      </c>
    </row>
    <row r="67" outlineLevel="2">
      <c r="A67" s="5" t="str">
        <v>15.6.1</v>
      </c>
      <c r="B67" s="5" t="str">
        <v/>
      </c>
      <c r="C67" s="5" t="str">
        <v/>
      </c>
      <c r="D67" s="19">
        <v>0.4</v>
      </c>
      <c r="E67" s="5" t="str">
        <v>Shipping MAT USD</v>
      </c>
      <c r="F67" s="5" t="str">
        <v/>
      </c>
      <c r="G67" s="18">
        <f>F65*D67</f>
      </c>
      <c r="H67" s="18">
        <f>G67</f>
      </c>
      <c r="I67" s="18">
        <v>0</v>
      </c>
      <c r="J67" s="18">
        <v>0</v>
      </c>
      <c r="K67" s="18">
        <v>0</v>
      </c>
      <c r="L67" s="18">
        <v>0</v>
      </c>
      <c r="M67" s="18">
        <v>0</v>
      </c>
      <c r="N67" s="18">
        <v>0</v>
      </c>
      <c r="O67" s="18">
        <v>0</v>
      </c>
      <c r="P67" s="18">
        <v>0</v>
      </c>
      <c r="Q67" s="18">
        <v>0</v>
      </c>
      <c r="R67" s="18">
        <v>0</v>
      </c>
      <c r="S67" s="18">
        <v>0</v>
      </c>
      <c r="T67" s="18">
        <v>0</v>
      </c>
      <c r="U67" s="18">
        <v>0</v>
      </c>
      <c r="V67" s="18">
        <v>0</v>
      </c>
      <c r="W67" s="18">
        <v>0</v>
      </c>
      <c r="X67" s="18">
        <f>H67-SUM(I67:W67)</f>
      </c>
      <c r="Y67" s="5" t="str">
        <v/>
      </c>
      <c r="Z67" s="5" t="str">
        <v/>
      </c>
      <c r="AA67" s="18">
        <v>15</v>
      </c>
      <c r="AB67" s="20">
        <f>Y67+AA67</f>
      </c>
      <c r="AC67" s="20">
        <f>AA67+Z67</f>
      </c>
      <c r="AD67" s="5" t="str">
        <v/>
      </c>
      <c r="AE67" s="18">
        <f>IFERROR(_xlfn.BETA.DIST(DATE(YEAR(AE$2),MONTH(AE$2),15),$AB$2,$AC$2,FALSE,DATE(YEAR($AB67),MONTH($AB67),1),DATE(YEAR($AC67),MONTH($AC67),28)),0)</f>
      </c>
      <c r="AF67" s="18">
        <f>IFERROR(_xlfn.BETA.DIST(DATE(YEAR(AF$2),MONTH(AF$2),15),$AB$2,$AC$2,FALSE,DATE(YEAR($AB67),MONTH($AB67),1),DATE(YEAR($AC67),MONTH($AC67),28)),0)</f>
      </c>
      <c r="AG67" s="18">
        <f>IFERROR(_xlfn.BETA.DIST(DATE(YEAR(AG$2),MONTH(AG$2),15),$AB$2,$AC$2,FALSE,DATE(YEAR($AB67),MONTH($AB67),1),DATE(YEAR($AC67),MONTH($AC67),28)),0)</f>
      </c>
      <c r="AH67" s="18">
        <f>IFERROR(_xlfn.BETA.DIST(DATE(YEAR(AH$2),MONTH(AH$2),15),$AB$2,$AC$2,FALSE,DATE(YEAR($AB67),MONTH($AB67),1),DATE(YEAR($AC67),MONTH($AC67),28)),0)</f>
      </c>
      <c r="AI67" s="18">
        <f>IFERROR(_xlfn.BETA.DIST(DATE(YEAR(AI$2),MONTH(AI$2),15),$AB$2,$AC$2,FALSE,DATE(YEAR($AB67),MONTH($AB67),1),DATE(YEAR($AC67),MONTH($AC67),28)),0)</f>
      </c>
      <c r="AJ67" s="18">
        <f>IFERROR(_xlfn.BETA.DIST(DATE(YEAR(AJ$2),MONTH(AJ$2),15),$AB$2,$AC$2,FALSE,DATE(YEAR($AB67),MONTH($AB67),1),DATE(YEAR($AC67),MONTH($AC67),28)),0)</f>
      </c>
      <c r="AK67" s="18">
        <f>IFERROR(_xlfn.BETA.DIST(DATE(YEAR(AK$2),MONTH(AK$2),15),$AB$2,$AC$2,FALSE,DATE(YEAR($AB67),MONTH($AB67),1),DATE(YEAR($AC67),MONTH($AC67),28)),0)</f>
      </c>
      <c r="AL67" s="18">
        <f>IFERROR(_xlfn.BETA.DIST(DATE(YEAR(AL$2),MONTH(AL$2),15),$AB$2,$AC$2,FALSE,DATE(YEAR($AB67),MONTH($AB67),1),DATE(YEAR($AC67),MONTH($AC67),28)),0)</f>
      </c>
      <c r="AM67" s="18">
        <f>IFERROR(_xlfn.BETA.DIST(DATE(YEAR(AM$2),MONTH(AM$2),15),$AB$2,$AC$2,FALSE,DATE(YEAR($AB67),MONTH($AB67),1),DATE(YEAR($AC67),MONTH($AC67),28)),0)</f>
      </c>
      <c r="AN67" s="18">
        <f>IFERROR(_xlfn.BETA.DIST(DATE(YEAR(AN$2),MONTH(AN$2),15),$AB$2,$AC$2,FALSE,DATE(YEAR($AB67),MONTH($AB67),1),DATE(YEAR($AC67),MONTH($AC67),28)),0)</f>
      </c>
      <c r="AO67" s="18">
        <f>IFERROR(_xlfn.BETA.DIST(DATE(YEAR(AO$2),MONTH(AO$2),15),$AB$2,$AC$2,FALSE,DATE(YEAR($AB67),MONTH($AB67),1),DATE(YEAR($AC67),MONTH($AC67),28)),0)</f>
      </c>
      <c r="AP67" s="18">
        <f>IFERROR(_xlfn.BETA.DIST(DATE(YEAR(AP$2),MONTH(AP$2),15),$AB$2,$AC$2,FALSE,DATE(YEAR($AB67),MONTH($AB67),1),DATE(YEAR($AC67),MONTH($AC67),28)),0)</f>
      </c>
      <c r="AQ67" s="18">
        <f>IFERROR(_xlfn.BETA.DIST(DATE(YEAR(AQ$2),MONTH(AQ$2),15),$AB$2,$AC$2,FALSE,DATE(YEAR($AB67),MONTH($AB67),1),DATE(YEAR($AC67),MONTH($AC67),28)),0)</f>
      </c>
      <c r="AR67" s="18">
        <f>IFERROR(_xlfn.BETA.DIST(DATE(YEAR(AR$2),MONTH(AR$2),15),$AB$2,$AC$2,FALSE,DATE(YEAR($AB67),MONTH($AB67),1),DATE(YEAR($AC67),MONTH($AC67),28)),0)</f>
      </c>
      <c r="AS67" s="18">
        <f>IFERROR(_xlfn.BETA.DIST(DATE(YEAR(AS$2),MONTH(AS$2),15),$AB$2,$AC$2,FALSE,DATE(YEAR($AB67),MONTH($AB67),1),DATE(YEAR($AC67),MONTH($AC67),28)),0)</f>
      </c>
      <c r="AT67" s="18">
        <f>SUM(AE67:AS67)</f>
      </c>
      <c r="AU67" s="18">
        <f>IF(I67&lt;&gt;0,I67,IF($AT67=0,0,AE67/$AT67*$X67))</f>
      </c>
      <c r="AV67" s="18">
        <f>IF(J67&lt;&gt;0,J67,IF($AT67=0,0,AF67/$AT67*$X67))</f>
      </c>
      <c r="AW67" s="18">
        <f>IF(K67&lt;&gt;0,K67,IF($AT67=0,0,AG67/$AT67*$X67))</f>
      </c>
      <c r="AX67" s="18">
        <f>IF(L67&lt;&gt;0,L67,IF($AT67=0,0,AH67/$AT67*$X67))</f>
      </c>
      <c r="AY67" s="18">
        <f>IF(M67&lt;&gt;0,M67,IF($AT67=0,0,AI67/$AT67*$X67))</f>
      </c>
      <c r="AZ67" s="18">
        <f>IF(N67&lt;&gt;0,N67,IF($AT67=0,0,AJ67/$AT67*$X67))</f>
      </c>
      <c r="BA67" s="18">
        <f>IF(O67&lt;&gt;0,O67,IF($AT67=0,0,AK67/$AT67*$X67))</f>
      </c>
      <c r="BB67" s="18">
        <f>IF(P67&lt;&gt;0,P67,IF($AT67=0,0,AL67/$AT67*$X67))</f>
      </c>
      <c r="BC67" s="18">
        <f>IF(Q67&lt;&gt;0,Q67,IF($AT67=0,0,AM67/$AT67*$X67))</f>
      </c>
      <c r="BD67" s="18">
        <f>IF(R67&lt;&gt;0,R67,IF($AT67=0,0,AN67/$AT67*$X67))</f>
      </c>
      <c r="BE67" s="18">
        <f>IF(S67&lt;&gt;0,S67,IF($AT67=0,0,AO67/$AT67*$X67))</f>
      </c>
      <c r="BF67" s="18">
        <f>IF(T67&lt;&gt;0,T67,IF($AT67=0,0,AP67/$AT67*$X67))</f>
      </c>
      <c r="BG67" s="18">
        <f>IF(U67&lt;&gt;0,U67,IF($AT67=0,0,AQ67/$AT67*$X67))</f>
      </c>
      <c r="BH67" s="18">
        <f>IF(V67&lt;&gt;0,V67,IF($AT67=0,0,AR67/$AT67*$X67))</f>
      </c>
      <c r="BI67" s="18">
        <f>IF(W67&lt;&gt;0,W67,IF($AT67=0,0,AS67/$AT67*$X67))</f>
      </c>
      <c r="BJ67" s="18">
        <f>SUM(AU67:BI67)</f>
      </c>
      <c r="BK67" s="18">
        <f>H67-BJ67</f>
      </c>
    </row>
    <row r="68" outlineLevel="2">
      <c r="A68" s="5" t="str">
        <v>15.6.1</v>
      </c>
      <c r="B68" s="5" t="str">
        <v/>
      </c>
      <c r="C68" s="5" t="str">
        <v/>
      </c>
      <c r="D68" s="19">
        <v>0.4</v>
      </c>
      <c r="E68" s="5" t="str">
        <v>Delivery MAT USD</v>
      </c>
      <c r="F68" s="5" t="str">
        <v/>
      </c>
      <c r="G68" s="18">
        <f>F65*D68</f>
      </c>
      <c r="H68" s="18">
        <f>G68</f>
      </c>
      <c r="I68" s="18">
        <v>0</v>
      </c>
      <c r="J68" s="18">
        <v>0</v>
      </c>
      <c r="K68" s="18">
        <v>0</v>
      </c>
      <c r="L68" s="18">
        <v>0</v>
      </c>
      <c r="M68" s="18">
        <v>0</v>
      </c>
      <c r="N68" s="18">
        <v>0</v>
      </c>
      <c r="O68" s="18">
        <v>0</v>
      </c>
      <c r="P68" s="18">
        <v>0</v>
      </c>
      <c r="Q68" s="18">
        <v>0</v>
      </c>
      <c r="R68" s="18">
        <v>0</v>
      </c>
      <c r="S68" s="18">
        <v>0</v>
      </c>
      <c r="T68" s="18">
        <v>0</v>
      </c>
      <c r="U68" s="18">
        <v>0</v>
      </c>
      <c r="V68" s="18">
        <v>0</v>
      </c>
      <c r="W68" s="18">
        <v>0</v>
      </c>
      <c r="X68" s="18">
        <f>H68-SUM(I68:W68)</f>
      </c>
      <c r="Y68" s="5" t="str">
        <v/>
      </c>
      <c r="Z68" s="5" t="str">
        <v/>
      </c>
      <c r="AA68" s="18">
        <v>30</v>
      </c>
      <c r="AB68" s="20">
        <f>Y68+AA68</f>
      </c>
      <c r="AC68" s="20">
        <f>AA68+Z68</f>
      </c>
      <c r="AD68" s="5" t="str">
        <v/>
      </c>
      <c r="AE68" s="18">
        <f>IFERROR(_xlfn.BETA.DIST(DATE(YEAR(AE$2),MONTH(AE$2),15),$AB$2,$AC$2,FALSE,DATE(YEAR($AB68),MONTH($AB68),1),DATE(YEAR($AC68),MONTH($AC68),28)),0)</f>
      </c>
      <c r="AF68" s="18">
        <f>IFERROR(_xlfn.BETA.DIST(DATE(YEAR(AF$2),MONTH(AF$2),15),$AB$2,$AC$2,FALSE,DATE(YEAR($AB68),MONTH($AB68),1),DATE(YEAR($AC68),MONTH($AC68),28)),0)</f>
      </c>
      <c r="AG68" s="18">
        <f>IFERROR(_xlfn.BETA.DIST(DATE(YEAR(AG$2),MONTH(AG$2),15),$AB$2,$AC$2,FALSE,DATE(YEAR($AB68),MONTH($AB68),1),DATE(YEAR($AC68),MONTH($AC68),28)),0)</f>
      </c>
      <c r="AH68" s="18">
        <f>IFERROR(_xlfn.BETA.DIST(DATE(YEAR(AH$2),MONTH(AH$2),15),$AB$2,$AC$2,FALSE,DATE(YEAR($AB68),MONTH($AB68),1),DATE(YEAR($AC68),MONTH($AC68),28)),0)</f>
      </c>
      <c r="AI68" s="18">
        <f>IFERROR(_xlfn.BETA.DIST(DATE(YEAR(AI$2),MONTH(AI$2),15),$AB$2,$AC$2,FALSE,DATE(YEAR($AB68),MONTH($AB68),1),DATE(YEAR($AC68),MONTH($AC68),28)),0)</f>
      </c>
      <c r="AJ68" s="18">
        <f>IFERROR(_xlfn.BETA.DIST(DATE(YEAR(AJ$2),MONTH(AJ$2),15),$AB$2,$AC$2,FALSE,DATE(YEAR($AB68),MONTH($AB68),1),DATE(YEAR($AC68),MONTH($AC68),28)),0)</f>
      </c>
      <c r="AK68" s="18">
        <f>IFERROR(_xlfn.BETA.DIST(DATE(YEAR(AK$2),MONTH(AK$2),15),$AB$2,$AC$2,FALSE,DATE(YEAR($AB68),MONTH($AB68),1),DATE(YEAR($AC68),MONTH($AC68),28)),0)</f>
      </c>
      <c r="AL68" s="18">
        <f>IFERROR(_xlfn.BETA.DIST(DATE(YEAR(AL$2),MONTH(AL$2),15),$AB$2,$AC$2,FALSE,DATE(YEAR($AB68),MONTH($AB68),1),DATE(YEAR($AC68),MONTH($AC68),28)),0)</f>
      </c>
      <c r="AM68" s="18">
        <f>IFERROR(_xlfn.BETA.DIST(DATE(YEAR(AM$2),MONTH(AM$2),15),$AB$2,$AC$2,FALSE,DATE(YEAR($AB68),MONTH($AB68),1),DATE(YEAR($AC68),MONTH($AC68),28)),0)</f>
      </c>
      <c r="AN68" s="18">
        <f>IFERROR(_xlfn.BETA.DIST(DATE(YEAR(AN$2),MONTH(AN$2),15),$AB$2,$AC$2,FALSE,DATE(YEAR($AB68),MONTH($AB68),1),DATE(YEAR($AC68),MONTH($AC68),28)),0)</f>
      </c>
      <c r="AO68" s="18">
        <f>IFERROR(_xlfn.BETA.DIST(DATE(YEAR(AO$2),MONTH(AO$2),15),$AB$2,$AC$2,FALSE,DATE(YEAR($AB68),MONTH($AB68),1),DATE(YEAR($AC68),MONTH($AC68),28)),0)</f>
      </c>
      <c r="AP68" s="18">
        <f>IFERROR(_xlfn.BETA.DIST(DATE(YEAR(AP$2),MONTH(AP$2),15),$AB$2,$AC$2,FALSE,DATE(YEAR($AB68),MONTH($AB68),1),DATE(YEAR($AC68),MONTH($AC68),28)),0)</f>
      </c>
      <c r="AQ68" s="18">
        <f>IFERROR(_xlfn.BETA.DIST(DATE(YEAR(AQ$2),MONTH(AQ$2),15),$AB$2,$AC$2,FALSE,DATE(YEAR($AB68),MONTH($AB68),1),DATE(YEAR($AC68),MONTH($AC68),28)),0)</f>
      </c>
      <c r="AR68" s="18">
        <f>IFERROR(_xlfn.BETA.DIST(DATE(YEAR(AR$2),MONTH(AR$2),15),$AB$2,$AC$2,FALSE,DATE(YEAR($AB68),MONTH($AB68),1),DATE(YEAR($AC68),MONTH($AC68),28)),0)</f>
      </c>
      <c r="AS68" s="18">
        <f>IFERROR(_xlfn.BETA.DIST(DATE(YEAR(AS$2),MONTH(AS$2),15),$AB$2,$AC$2,FALSE,DATE(YEAR($AB68),MONTH($AB68),1),DATE(YEAR($AC68),MONTH($AC68),28)),0)</f>
      </c>
      <c r="AT68" s="18">
        <f>SUM(AE68:AS68)</f>
      </c>
      <c r="AU68" s="18">
        <f>IF(I68&lt;&gt;0,I68,IF($AT68=0,0,AE68/$AT68*$X68))</f>
      </c>
      <c r="AV68" s="18">
        <f>IF(J68&lt;&gt;0,J68,IF($AT68=0,0,AF68/$AT68*$X68))</f>
      </c>
      <c r="AW68" s="18">
        <f>IF(K68&lt;&gt;0,K68,IF($AT68=0,0,AG68/$AT68*$X68))</f>
      </c>
      <c r="AX68" s="18">
        <f>IF(L68&lt;&gt;0,L68,IF($AT68=0,0,AH68/$AT68*$X68))</f>
      </c>
      <c r="AY68" s="18">
        <f>IF(M68&lt;&gt;0,M68,IF($AT68=0,0,AI68/$AT68*$X68))</f>
      </c>
      <c r="AZ68" s="18">
        <f>IF(N68&lt;&gt;0,N68,IF($AT68=0,0,AJ68/$AT68*$X68))</f>
      </c>
      <c r="BA68" s="18">
        <f>IF(O68&lt;&gt;0,O68,IF($AT68=0,0,AK68/$AT68*$X68))</f>
      </c>
      <c r="BB68" s="18">
        <f>IF(P68&lt;&gt;0,P68,IF($AT68=0,0,AL68/$AT68*$X68))</f>
      </c>
      <c r="BC68" s="18">
        <f>IF(Q68&lt;&gt;0,Q68,IF($AT68=0,0,AM68/$AT68*$X68))</f>
      </c>
      <c r="BD68" s="18">
        <f>IF(R68&lt;&gt;0,R68,IF($AT68=0,0,AN68/$AT68*$X68))</f>
      </c>
      <c r="BE68" s="18">
        <f>IF(S68&lt;&gt;0,S68,IF($AT68=0,0,AO68/$AT68*$X68))</f>
      </c>
      <c r="BF68" s="18">
        <f>IF(T68&lt;&gt;0,T68,IF($AT68=0,0,AP68/$AT68*$X68))</f>
      </c>
      <c r="BG68" s="18">
        <f>IF(U68&lt;&gt;0,U68,IF($AT68=0,0,AQ68/$AT68*$X68))</f>
      </c>
      <c r="BH68" s="18">
        <f>IF(V68&lt;&gt;0,V68,IF($AT68=0,0,AR68/$AT68*$X68))</f>
      </c>
      <c r="BI68" s="18">
        <f>IF(W68&lt;&gt;0,W68,IF($AT68=0,0,AS68/$AT68*$X68))</f>
      </c>
      <c r="BJ68" s="18">
        <f>SUM(AU68:BI68)</f>
      </c>
      <c r="BK68" s="18">
        <f>H68-BJ68</f>
      </c>
    </row>
    <row r="69" outlineLevel="2">
      <c r="A69" s="5" t="str">
        <v>15.6.1</v>
      </c>
      <c r="B69" s="5" t="str">
        <v>BSKDGNGENGR07</v>
      </c>
      <c r="C69" s="5" t="str">
        <v>BSKDGNGENGR07</v>
      </c>
      <c r="D69" s="19">
        <v>0.1</v>
      </c>
      <c r="E69" s="5" t="str">
        <v>CCC</v>
      </c>
      <c r="F69" s="5" t="str">
        <v/>
      </c>
      <c r="G69" s="18">
        <f>F65*D69</f>
      </c>
      <c r="H69" s="18">
        <f>G69</f>
      </c>
      <c r="I69" s="18">
        <v>0</v>
      </c>
      <c r="J69" s="18">
        <v>0</v>
      </c>
      <c r="K69" s="18">
        <v>0</v>
      </c>
      <c r="L69" s="18">
        <v>0</v>
      </c>
      <c r="M69" s="18">
        <v>0</v>
      </c>
      <c r="N69" s="18">
        <v>0</v>
      </c>
      <c r="O69" s="18">
        <v>0</v>
      </c>
      <c r="P69" s="18">
        <v>0</v>
      </c>
      <c r="Q69" s="18">
        <v>0</v>
      </c>
      <c r="R69" s="18">
        <v>0</v>
      </c>
      <c r="S69" s="18">
        <v>0</v>
      </c>
      <c r="T69" s="18">
        <v>0</v>
      </c>
      <c r="U69" s="18">
        <v>0</v>
      </c>
      <c r="V69" s="18">
        <v>0</v>
      </c>
      <c r="W69" s="18">
        <v>0</v>
      </c>
      <c r="X69" s="18">
        <f>H69-SUM(I69:W69)</f>
      </c>
      <c r="Y69" s="20">
        <v>46483</v>
      </c>
      <c r="Z69" s="20">
        <v>46483</v>
      </c>
      <c r="AA69" s="18">
        <v>0</v>
      </c>
      <c r="AB69" s="20">
        <f>Y69+AA69</f>
      </c>
      <c r="AC69" s="20">
        <f>AA69+Z69</f>
      </c>
      <c r="AD69" s="5" t="str">
        <v/>
      </c>
      <c r="AE69" s="18">
        <f>IFERROR(_xlfn.BETA.DIST(DATE(YEAR(AE$2),MONTH(AE$2),15),$AB$2,$AC$2,FALSE,DATE(YEAR($AB69),MONTH($AB69),1),DATE(YEAR($AC69),MONTH($AC69),28)),0)</f>
      </c>
      <c r="AF69" s="18">
        <f>IFERROR(_xlfn.BETA.DIST(DATE(YEAR(AF$2),MONTH(AF$2),15),$AB$2,$AC$2,FALSE,DATE(YEAR($AB69),MONTH($AB69),1),DATE(YEAR($AC69),MONTH($AC69),28)),0)</f>
      </c>
      <c r="AG69" s="18">
        <f>IFERROR(_xlfn.BETA.DIST(DATE(YEAR(AG$2),MONTH(AG$2),15),$AB$2,$AC$2,FALSE,DATE(YEAR($AB69),MONTH($AB69),1),DATE(YEAR($AC69),MONTH($AC69),28)),0)</f>
      </c>
      <c r="AH69" s="18">
        <f>IFERROR(_xlfn.BETA.DIST(DATE(YEAR(AH$2),MONTH(AH$2),15),$AB$2,$AC$2,FALSE,DATE(YEAR($AB69),MONTH($AB69),1),DATE(YEAR($AC69),MONTH($AC69),28)),0)</f>
      </c>
      <c r="AI69" s="18">
        <f>IFERROR(_xlfn.BETA.DIST(DATE(YEAR(AI$2),MONTH(AI$2),15),$AB$2,$AC$2,FALSE,DATE(YEAR($AB69),MONTH($AB69),1),DATE(YEAR($AC69),MONTH($AC69),28)),0)</f>
      </c>
      <c r="AJ69" s="18">
        <f>IFERROR(_xlfn.BETA.DIST(DATE(YEAR(AJ$2),MONTH(AJ$2),15),$AB$2,$AC$2,FALSE,DATE(YEAR($AB69),MONTH($AB69),1),DATE(YEAR($AC69),MONTH($AC69),28)),0)</f>
      </c>
      <c r="AK69" s="18">
        <f>IFERROR(_xlfn.BETA.DIST(DATE(YEAR(AK$2),MONTH(AK$2),15),$AB$2,$AC$2,FALSE,DATE(YEAR($AB69),MONTH($AB69),1),DATE(YEAR($AC69),MONTH($AC69),28)),0)</f>
      </c>
      <c r="AL69" s="18">
        <f>IFERROR(_xlfn.BETA.DIST(DATE(YEAR(AL$2),MONTH(AL$2),15),$AB$2,$AC$2,FALSE,DATE(YEAR($AB69),MONTH($AB69),1),DATE(YEAR($AC69),MONTH($AC69),28)),0)</f>
      </c>
      <c r="AM69" s="18">
        <f>IFERROR(_xlfn.BETA.DIST(DATE(YEAR(AM$2),MONTH(AM$2),15),$AB$2,$AC$2,FALSE,DATE(YEAR($AB69),MONTH($AB69),1),DATE(YEAR($AC69),MONTH($AC69),28)),0)</f>
      </c>
      <c r="AN69" s="18">
        <f>IFERROR(_xlfn.BETA.DIST(DATE(YEAR(AN$2),MONTH(AN$2),15),$AB$2,$AC$2,FALSE,DATE(YEAR($AB69),MONTH($AB69),1),DATE(YEAR($AC69),MONTH($AC69),28)),0)</f>
      </c>
      <c r="AO69" s="18">
        <f>IFERROR(_xlfn.BETA.DIST(DATE(YEAR(AO$2),MONTH(AO$2),15),$AB$2,$AC$2,FALSE,DATE(YEAR($AB69),MONTH($AB69),1),DATE(YEAR($AC69),MONTH($AC69),28)),0)</f>
      </c>
      <c r="AP69" s="18">
        <f>IFERROR(_xlfn.BETA.DIST(DATE(YEAR(AP$2),MONTH(AP$2),15),$AB$2,$AC$2,FALSE,DATE(YEAR($AB69),MONTH($AB69),1),DATE(YEAR($AC69),MONTH($AC69),28)),0)</f>
      </c>
      <c r="AQ69" s="18">
        <f>IFERROR(_xlfn.BETA.DIST(DATE(YEAR(AQ$2),MONTH(AQ$2),15),$AB$2,$AC$2,FALSE,DATE(YEAR($AB69),MONTH($AB69),1),DATE(YEAR($AC69),MONTH($AC69),28)),0)</f>
      </c>
      <c r="AR69" s="18">
        <f>IFERROR(_xlfn.BETA.DIST(DATE(YEAR(AR$2),MONTH(AR$2),15),$AB$2,$AC$2,FALSE,DATE(YEAR($AB69),MONTH($AB69),1),DATE(YEAR($AC69),MONTH($AC69),28)),0)</f>
      </c>
      <c r="AS69" s="18">
        <f>IFERROR(_xlfn.BETA.DIST(DATE(YEAR(AS$2),MONTH(AS$2),15),$AB$2,$AC$2,FALSE,DATE(YEAR($AB69),MONTH($AB69),1),DATE(YEAR($AC69),MONTH($AC69),28)),0)</f>
      </c>
      <c r="AT69" s="18">
        <f>SUM(AE69:AS69)</f>
      </c>
      <c r="AU69" s="18">
        <f>IF(I69&lt;&gt;0,I69,IF($AT69=0,0,AE69/$AT69*$X69))</f>
      </c>
      <c r="AV69" s="18">
        <f>IF(J69&lt;&gt;0,J69,IF($AT69=0,0,AF69/$AT69*$X69))</f>
      </c>
      <c r="AW69" s="18">
        <f>IF(K69&lt;&gt;0,K69,IF($AT69=0,0,AG69/$AT69*$X69))</f>
      </c>
      <c r="AX69" s="18">
        <f>IF(L69&lt;&gt;0,L69,IF($AT69=0,0,AH69/$AT69*$X69))</f>
      </c>
      <c r="AY69" s="18">
        <f>IF(M69&lt;&gt;0,M69,IF($AT69=0,0,AI69/$AT69*$X69))</f>
      </c>
      <c r="AZ69" s="18">
        <f>IF(N69&lt;&gt;0,N69,IF($AT69=0,0,AJ69/$AT69*$X69))</f>
      </c>
      <c r="BA69" s="18">
        <f>IF(O69&lt;&gt;0,O69,IF($AT69=0,0,AK69/$AT69*$X69))</f>
      </c>
      <c r="BB69" s="18">
        <f>IF(P69&lt;&gt;0,P69,IF($AT69=0,0,AL69/$AT69*$X69))</f>
      </c>
      <c r="BC69" s="18">
        <f>IF(Q69&lt;&gt;0,Q69,IF($AT69=0,0,AM69/$AT69*$X69))</f>
      </c>
      <c r="BD69" s="18">
        <f>IF(R69&lt;&gt;0,R69,IF($AT69=0,0,AN69/$AT69*$X69))</f>
      </c>
      <c r="BE69" s="18">
        <f>IF(S69&lt;&gt;0,S69,IF($AT69=0,0,AO69/$AT69*$X69))</f>
      </c>
      <c r="BF69" s="18">
        <f>IF(T69&lt;&gt;0,T69,IF($AT69=0,0,AP69/$AT69*$X69))</f>
      </c>
      <c r="BG69" s="18">
        <f>IF(U69&lt;&gt;0,U69,IF($AT69=0,0,AQ69/$AT69*$X69))</f>
      </c>
      <c r="BH69" s="18">
        <f>IF(V69&lt;&gt;0,V69,IF($AT69=0,0,AR69/$AT69*$X69))</f>
      </c>
      <c r="BI69" s="18">
        <f>IF(W69&lt;&gt;0,W69,IF($AT69=0,0,AS69/$AT69*$X69))</f>
      </c>
      <c r="BJ69" s="18">
        <f>SUM(AU69:BI69)</f>
      </c>
      <c r="BK69" s="18">
        <f>H69-BJ69</f>
      </c>
    </row>
    <row r="70" outlineLevel="1">
      <c r="A70" s="15" t="str">
        <v>16.1.1</v>
      </c>
      <c r="B70" s="15" t="str">
        <v/>
      </c>
      <c r="C70" s="15" t="str">
        <v/>
      </c>
      <c r="D70" s="15" t="str">
        <v>16.1.1</v>
      </c>
      <c r="E70" s="15" t="str">
        <v>Supply Portable set complete with all</v>
      </c>
      <c r="F70" s="15">
        <v>13969.39</v>
      </c>
      <c r="G70" s="15" t="str">
        <v/>
      </c>
      <c r="H70" s="15" t="str">
        <v/>
      </c>
      <c r="I70" s="15" t="str">
        <v/>
      </c>
      <c r="J70" s="15" t="str">
        <v/>
      </c>
      <c r="K70" s="15" t="str">
        <v/>
      </c>
      <c r="L70" s="15" t="str">
        <v/>
      </c>
      <c r="M70" s="15" t="str">
        <v/>
      </c>
      <c r="N70" s="15" t="str">
        <v/>
      </c>
      <c r="O70" s="15" t="str">
        <v/>
      </c>
      <c r="P70" s="15" t="str">
        <v/>
      </c>
      <c r="Q70" s="15" t="str">
        <v/>
      </c>
      <c r="R70" s="15" t="str">
        <v/>
      </c>
      <c r="S70" s="15" t="str">
        <v/>
      </c>
      <c r="T70" s="15" t="str">
        <v/>
      </c>
      <c r="U70" s="15" t="str">
        <v/>
      </c>
      <c r="V70" s="15" t="str">
        <v/>
      </c>
      <c r="W70" s="15" t="str">
        <v/>
      </c>
      <c r="X70" s="15" t="str">
        <v/>
      </c>
      <c r="Y70" s="15" t="str">
        <v/>
      </c>
      <c r="Z70" s="15" t="str">
        <v/>
      </c>
      <c r="AA70" s="15" t="str">
        <v/>
      </c>
      <c r="AB70" s="15" t="str">
        <v/>
      </c>
      <c r="AC70" s="15" t="str">
        <v/>
      </c>
      <c r="AD70" s="5" t="str">
        <v/>
      </c>
      <c r="AE70" s="18">
        <f>IFERROR(_xlfn.BETA.DIST(DATE(YEAR(AE$2),MONTH(AE$2),15),$AB$2,$AC$2,FALSE,DATE(YEAR($AB70),MONTH($AB70),1),DATE(YEAR($AC70),MONTH($AC70),28)),0)</f>
      </c>
      <c r="AF70" s="18">
        <f>IFERROR(_xlfn.BETA.DIST(DATE(YEAR(AF$2),MONTH(AF$2),15),$AB$2,$AC$2,FALSE,DATE(YEAR($AB70),MONTH($AB70),1),DATE(YEAR($AC70),MONTH($AC70),28)),0)</f>
      </c>
      <c r="AG70" s="18">
        <f>IFERROR(_xlfn.BETA.DIST(DATE(YEAR(AG$2),MONTH(AG$2),15),$AB$2,$AC$2,FALSE,DATE(YEAR($AB70),MONTH($AB70),1),DATE(YEAR($AC70),MONTH($AC70),28)),0)</f>
      </c>
      <c r="AH70" s="18">
        <f>IFERROR(_xlfn.BETA.DIST(DATE(YEAR(AH$2),MONTH(AH$2),15),$AB$2,$AC$2,FALSE,DATE(YEAR($AB70),MONTH($AB70),1),DATE(YEAR($AC70),MONTH($AC70),28)),0)</f>
      </c>
      <c r="AI70" s="18">
        <f>IFERROR(_xlfn.BETA.DIST(DATE(YEAR(AI$2),MONTH(AI$2),15),$AB$2,$AC$2,FALSE,DATE(YEAR($AB70),MONTH($AB70),1),DATE(YEAR($AC70),MONTH($AC70),28)),0)</f>
      </c>
      <c r="AJ70" s="18">
        <f>IFERROR(_xlfn.BETA.DIST(DATE(YEAR(AJ$2),MONTH(AJ$2),15),$AB$2,$AC$2,FALSE,DATE(YEAR($AB70),MONTH($AB70),1),DATE(YEAR($AC70),MONTH($AC70),28)),0)</f>
      </c>
      <c r="AK70" s="18">
        <f>IFERROR(_xlfn.BETA.DIST(DATE(YEAR(AK$2),MONTH(AK$2),15),$AB$2,$AC$2,FALSE,DATE(YEAR($AB70),MONTH($AB70),1),DATE(YEAR($AC70),MONTH($AC70),28)),0)</f>
      </c>
      <c r="AL70" s="18">
        <f>IFERROR(_xlfn.BETA.DIST(DATE(YEAR(AL$2),MONTH(AL$2),15),$AB$2,$AC$2,FALSE,DATE(YEAR($AB70),MONTH($AB70),1),DATE(YEAR($AC70),MONTH($AC70),28)),0)</f>
      </c>
      <c r="AM70" s="18">
        <f>IFERROR(_xlfn.BETA.DIST(DATE(YEAR(AM$2),MONTH(AM$2),15),$AB$2,$AC$2,FALSE,DATE(YEAR($AB70),MONTH($AB70),1),DATE(YEAR($AC70),MONTH($AC70),28)),0)</f>
      </c>
      <c r="AN70" s="18">
        <f>IFERROR(_xlfn.BETA.DIST(DATE(YEAR(AN$2),MONTH(AN$2),15),$AB$2,$AC$2,FALSE,DATE(YEAR($AB70),MONTH($AB70),1),DATE(YEAR($AC70),MONTH($AC70),28)),0)</f>
      </c>
      <c r="AO70" s="18">
        <f>IFERROR(_xlfn.BETA.DIST(DATE(YEAR(AO$2),MONTH(AO$2),15),$AB$2,$AC$2,FALSE,DATE(YEAR($AB70),MONTH($AB70),1),DATE(YEAR($AC70),MONTH($AC70),28)),0)</f>
      </c>
      <c r="AP70" s="18">
        <f>IFERROR(_xlfn.BETA.DIST(DATE(YEAR(AP$2),MONTH(AP$2),15),$AB$2,$AC$2,FALSE,DATE(YEAR($AB70),MONTH($AB70),1),DATE(YEAR($AC70),MONTH($AC70),28)),0)</f>
      </c>
      <c r="AQ70" s="18">
        <f>IFERROR(_xlfn.BETA.DIST(DATE(YEAR(AQ$2),MONTH(AQ$2),15),$AB$2,$AC$2,FALSE,DATE(YEAR($AB70),MONTH($AB70),1),DATE(YEAR($AC70),MONTH($AC70),28)),0)</f>
      </c>
      <c r="AR70" s="18">
        <f>IFERROR(_xlfn.BETA.DIST(DATE(YEAR(AR$2),MONTH(AR$2),15),$AB$2,$AC$2,FALSE,DATE(YEAR($AB70),MONTH($AB70),1),DATE(YEAR($AC70),MONTH($AC70),28)),0)</f>
      </c>
      <c r="AS70" s="18">
        <f>IFERROR(_xlfn.BETA.DIST(DATE(YEAR(AS$2),MONTH(AS$2),15),$AB$2,$AC$2,FALSE,DATE(YEAR($AB70),MONTH($AB70),1),DATE(YEAR($AC70),MONTH($AC70),28)),0)</f>
      </c>
      <c r="AT70" s="18">
        <f>SUM(AE70:AS70)</f>
      </c>
      <c r="AU70" s="18">
        <f>IF(I70&lt;&gt;0,I70,IF($AT70=0,0,AE70/$AT70*$X70))</f>
      </c>
      <c r="AV70" s="18">
        <f>IF(J70&lt;&gt;0,J70,IF($AT70=0,0,AF70/$AT70*$X70))</f>
      </c>
      <c r="AW70" s="18">
        <f>IF(K70&lt;&gt;0,K70,IF($AT70=0,0,AG70/$AT70*$X70))</f>
      </c>
      <c r="AX70" s="18">
        <f>IF(L70&lt;&gt;0,L70,IF($AT70=0,0,AH70/$AT70*$X70))</f>
      </c>
      <c r="AY70" s="18">
        <f>IF(M70&lt;&gt;0,M70,IF($AT70=0,0,AI70/$AT70*$X70))</f>
      </c>
      <c r="AZ70" s="18">
        <f>IF(N70&lt;&gt;0,N70,IF($AT70=0,0,AJ70/$AT70*$X70))</f>
      </c>
      <c r="BA70" s="18">
        <f>IF(O70&lt;&gt;0,O70,IF($AT70=0,0,AK70/$AT70*$X70))</f>
      </c>
      <c r="BB70" s="18">
        <f>IF(P70&lt;&gt;0,P70,IF($AT70=0,0,AL70/$AT70*$X70))</f>
      </c>
      <c r="BC70" s="18">
        <f>IF(Q70&lt;&gt;0,Q70,IF($AT70=0,0,AM70/$AT70*$X70))</f>
      </c>
      <c r="BD70" s="18">
        <f>IF(R70&lt;&gt;0,R70,IF($AT70=0,0,AN70/$AT70*$X70))</f>
      </c>
      <c r="BE70" s="18">
        <f>IF(S70&lt;&gt;0,S70,IF($AT70=0,0,AO70/$AT70*$X70))</f>
      </c>
      <c r="BF70" s="18">
        <f>IF(T70&lt;&gt;0,T70,IF($AT70=0,0,AP70/$AT70*$X70))</f>
      </c>
      <c r="BG70" s="18">
        <f>IF(U70&lt;&gt;0,U70,IF($AT70=0,0,AQ70/$AT70*$X70))</f>
      </c>
      <c r="BH70" s="18">
        <f>IF(V70&lt;&gt;0,V70,IF($AT70=0,0,AR70/$AT70*$X70))</f>
      </c>
      <c r="BI70" s="18">
        <f>IF(W70&lt;&gt;0,W70,IF($AT70=0,0,AS70/$AT70*$X70))</f>
      </c>
      <c r="BJ70" s="18">
        <f>SUM(AU70:BI70)</f>
      </c>
      <c r="BK70" s="15" t="str">
        <v/>
      </c>
    </row>
    <row r="71" outlineLevel="2">
      <c r="A71" s="5" t="str">
        <v>16.1.1</v>
      </c>
      <c r="B71" s="5" t="str">
        <v>BSPRELGENTL02</v>
      </c>
      <c r="C71" s="5" t="str">
        <v>BSPRELGENTL02</v>
      </c>
      <c r="D71" s="19">
        <v>0.1</v>
      </c>
      <c r="E71" s="5" t="str">
        <v>Advanced Payment PO USD</v>
      </c>
      <c r="F71" s="5" t="str">
        <v/>
      </c>
      <c r="G71" s="18">
        <f>F70*D71</f>
      </c>
      <c r="H71" s="18">
        <f>G71</f>
      </c>
      <c r="I71" s="18">
        <v>0</v>
      </c>
      <c r="J71" s="18">
        <v>0</v>
      </c>
      <c r="K71" s="18">
        <v>0</v>
      </c>
      <c r="L71" s="18">
        <v>0</v>
      </c>
      <c r="M71" s="18">
        <v>0</v>
      </c>
      <c r="N71" s="18">
        <v>0</v>
      </c>
      <c r="O71" s="18">
        <v>0</v>
      </c>
      <c r="P71" s="18">
        <v>0</v>
      </c>
      <c r="Q71" s="18">
        <v>0</v>
      </c>
      <c r="R71" s="18">
        <v>0</v>
      </c>
      <c r="S71" s="18">
        <v>0</v>
      </c>
      <c r="T71" s="18">
        <v>0</v>
      </c>
      <c r="U71" s="18">
        <v>0</v>
      </c>
      <c r="V71" s="18">
        <v>0</v>
      </c>
      <c r="W71" s="18">
        <v>0</v>
      </c>
      <c r="X71" s="18">
        <f>H71-SUM(I71:W71)</f>
      </c>
      <c r="Y71" s="20">
        <v>46030</v>
      </c>
      <c r="Z71" s="20">
        <v>46030</v>
      </c>
      <c r="AA71" s="18">
        <v>0</v>
      </c>
      <c r="AB71" s="20">
        <f>Y71+AA71</f>
      </c>
      <c r="AC71" s="20">
        <f>AA71+Z71</f>
      </c>
      <c r="AD71" s="5" t="str">
        <v/>
      </c>
      <c r="AE71" s="18">
        <f>IFERROR(_xlfn.BETA.DIST(DATE(YEAR(AE$2),MONTH(AE$2),15),$AB$2,$AC$2,FALSE,DATE(YEAR($AB71),MONTH($AB71),1),DATE(YEAR($AC71),MONTH($AC71),28)),0)</f>
      </c>
      <c r="AF71" s="18">
        <f>IFERROR(_xlfn.BETA.DIST(DATE(YEAR(AF$2),MONTH(AF$2),15),$AB$2,$AC$2,FALSE,DATE(YEAR($AB71),MONTH($AB71),1),DATE(YEAR($AC71),MONTH($AC71),28)),0)</f>
      </c>
      <c r="AG71" s="18">
        <f>IFERROR(_xlfn.BETA.DIST(DATE(YEAR(AG$2),MONTH(AG$2),15),$AB$2,$AC$2,FALSE,DATE(YEAR($AB71),MONTH($AB71),1),DATE(YEAR($AC71),MONTH($AC71),28)),0)</f>
      </c>
      <c r="AH71" s="18">
        <f>IFERROR(_xlfn.BETA.DIST(DATE(YEAR(AH$2),MONTH(AH$2),15),$AB$2,$AC$2,FALSE,DATE(YEAR($AB71),MONTH($AB71),1),DATE(YEAR($AC71),MONTH($AC71),28)),0)</f>
      </c>
      <c r="AI71" s="18">
        <f>IFERROR(_xlfn.BETA.DIST(DATE(YEAR(AI$2),MONTH(AI$2),15),$AB$2,$AC$2,FALSE,DATE(YEAR($AB71),MONTH($AB71),1),DATE(YEAR($AC71),MONTH($AC71),28)),0)</f>
      </c>
      <c r="AJ71" s="18">
        <f>IFERROR(_xlfn.BETA.DIST(DATE(YEAR(AJ$2),MONTH(AJ$2),15),$AB$2,$AC$2,FALSE,DATE(YEAR($AB71),MONTH($AB71),1),DATE(YEAR($AC71),MONTH($AC71),28)),0)</f>
      </c>
      <c r="AK71" s="18">
        <f>IFERROR(_xlfn.BETA.DIST(DATE(YEAR(AK$2),MONTH(AK$2),15),$AB$2,$AC$2,FALSE,DATE(YEAR($AB71),MONTH($AB71),1),DATE(YEAR($AC71),MONTH($AC71),28)),0)</f>
      </c>
      <c r="AL71" s="18">
        <f>IFERROR(_xlfn.BETA.DIST(DATE(YEAR(AL$2),MONTH(AL$2),15),$AB$2,$AC$2,FALSE,DATE(YEAR($AB71),MONTH($AB71),1),DATE(YEAR($AC71),MONTH($AC71),28)),0)</f>
      </c>
      <c r="AM71" s="18">
        <f>IFERROR(_xlfn.BETA.DIST(DATE(YEAR(AM$2),MONTH(AM$2),15),$AB$2,$AC$2,FALSE,DATE(YEAR($AB71),MONTH($AB71),1),DATE(YEAR($AC71),MONTH($AC71),28)),0)</f>
      </c>
      <c r="AN71" s="18">
        <f>IFERROR(_xlfn.BETA.DIST(DATE(YEAR(AN$2),MONTH(AN$2),15),$AB$2,$AC$2,FALSE,DATE(YEAR($AB71),MONTH($AB71),1),DATE(YEAR($AC71),MONTH($AC71),28)),0)</f>
      </c>
      <c r="AO71" s="18">
        <f>IFERROR(_xlfn.BETA.DIST(DATE(YEAR(AO$2),MONTH(AO$2),15),$AB$2,$AC$2,FALSE,DATE(YEAR($AB71),MONTH($AB71),1),DATE(YEAR($AC71),MONTH($AC71),28)),0)</f>
      </c>
      <c r="AP71" s="18">
        <f>IFERROR(_xlfn.BETA.DIST(DATE(YEAR(AP$2),MONTH(AP$2),15),$AB$2,$AC$2,FALSE,DATE(YEAR($AB71),MONTH($AB71),1),DATE(YEAR($AC71),MONTH($AC71),28)),0)</f>
      </c>
      <c r="AQ71" s="18">
        <f>IFERROR(_xlfn.BETA.DIST(DATE(YEAR(AQ$2),MONTH(AQ$2),15),$AB$2,$AC$2,FALSE,DATE(YEAR($AB71),MONTH($AB71),1),DATE(YEAR($AC71),MONTH($AC71),28)),0)</f>
      </c>
      <c r="AR71" s="18">
        <f>IFERROR(_xlfn.BETA.DIST(DATE(YEAR(AR$2),MONTH(AR$2),15),$AB$2,$AC$2,FALSE,DATE(YEAR($AB71),MONTH($AB71),1),DATE(YEAR($AC71),MONTH($AC71),28)),0)</f>
      </c>
      <c r="AS71" s="18">
        <f>IFERROR(_xlfn.BETA.DIST(DATE(YEAR(AS$2),MONTH(AS$2),15),$AB$2,$AC$2,FALSE,DATE(YEAR($AB71),MONTH($AB71),1),DATE(YEAR($AC71),MONTH($AC71),28)),0)</f>
      </c>
      <c r="AT71" s="18">
        <f>SUM(AE71:AS71)</f>
      </c>
      <c r="AU71" s="18">
        <f>IF(I71&lt;&gt;0,I71,IF($AT71=0,0,AE71/$AT71*$X71))</f>
      </c>
      <c r="AV71" s="18">
        <f>IF(J71&lt;&gt;0,J71,IF($AT71=0,0,AF71/$AT71*$X71))</f>
      </c>
      <c r="AW71" s="18">
        <f>IF(K71&lt;&gt;0,K71,IF($AT71=0,0,AG71/$AT71*$X71))</f>
      </c>
      <c r="AX71" s="18">
        <f>IF(L71&lt;&gt;0,L71,IF($AT71=0,0,AH71/$AT71*$X71))</f>
      </c>
      <c r="AY71" s="18">
        <f>IF(M71&lt;&gt;0,M71,IF($AT71=0,0,AI71/$AT71*$X71))</f>
      </c>
      <c r="AZ71" s="18">
        <f>IF(N71&lt;&gt;0,N71,IF($AT71=0,0,AJ71/$AT71*$X71))</f>
      </c>
      <c r="BA71" s="18">
        <f>IF(O71&lt;&gt;0,O71,IF($AT71=0,0,AK71/$AT71*$X71))</f>
      </c>
      <c r="BB71" s="18">
        <f>IF(P71&lt;&gt;0,P71,IF($AT71=0,0,AL71/$AT71*$X71))</f>
      </c>
      <c r="BC71" s="18">
        <f>IF(Q71&lt;&gt;0,Q71,IF($AT71=0,0,AM71/$AT71*$X71))</f>
      </c>
      <c r="BD71" s="18">
        <f>IF(R71&lt;&gt;0,R71,IF($AT71=0,0,AN71/$AT71*$X71))</f>
      </c>
      <c r="BE71" s="18">
        <f>IF(S71&lt;&gt;0,S71,IF($AT71=0,0,AO71/$AT71*$X71))</f>
      </c>
      <c r="BF71" s="18">
        <f>IF(T71&lt;&gt;0,T71,IF($AT71=0,0,AP71/$AT71*$X71))</f>
      </c>
      <c r="BG71" s="18">
        <f>IF(U71&lt;&gt;0,U71,IF($AT71=0,0,AQ71/$AT71*$X71))</f>
      </c>
      <c r="BH71" s="18">
        <f>IF(V71&lt;&gt;0,V71,IF($AT71=0,0,AR71/$AT71*$X71))</f>
      </c>
      <c r="BI71" s="18">
        <f>IF(W71&lt;&gt;0,W71,IF($AT71=0,0,AS71/$AT71*$X71))</f>
      </c>
      <c r="BJ71" s="18">
        <f>SUM(AU71:BI71)</f>
      </c>
      <c r="BK71" s="18">
        <f>H71-BJ71</f>
      </c>
    </row>
    <row r="72" outlineLevel="2">
      <c r="A72" s="5" t="str">
        <v>16.1.1</v>
      </c>
      <c r="B72" s="5" t="str">
        <v>BSPRELGENTL05</v>
      </c>
      <c r="C72" s="5" t="str">
        <v>BSPRELGENTL05</v>
      </c>
      <c r="D72" s="19">
        <v>0.4</v>
      </c>
      <c r="E72" s="5" t="str">
        <v>Shipping MAT USD</v>
      </c>
      <c r="F72" s="5" t="str">
        <v/>
      </c>
      <c r="G72" s="18">
        <f>F70*D72</f>
      </c>
      <c r="H72" s="18">
        <f>G72</f>
      </c>
      <c r="I72" s="18">
        <v>0</v>
      </c>
      <c r="J72" s="18">
        <v>0</v>
      </c>
      <c r="K72" s="18">
        <v>0</v>
      </c>
      <c r="L72" s="18">
        <v>0</v>
      </c>
      <c r="M72" s="18">
        <v>0</v>
      </c>
      <c r="N72" s="18">
        <v>0</v>
      </c>
      <c r="O72" s="18">
        <v>0</v>
      </c>
      <c r="P72" s="18">
        <v>0</v>
      </c>
      <c r="Q72" s="18">
        <v>0</v>
      </c>
      <c r="R72" s="18">
        <v>0</v>
      </c>
      <c r="S72" s="18">
        <v>0</v>
      </c>
      <c r="T72" s="18">
        <v>0</v>
      </c>
      <c r="U72" s="18">
        <v>0</v>
      </c>
      <c r="V72" s="18">
        <v>0</v>
      </c>
      <c r="W72" s="18">
        <v>0</v>
      </c>
      <c r="X72" s="18">
        <f>H72-SUM(I72:W72)</f>
      </c>
      <c r="Y72" s="20">
        <v>46280</v>
      </c>
      <c r="Z72" s="20">
        <v>46280</v>
      </c>
      <c r="AA72" s="18">
        <v>15</v>
      </c>
      <c r="AB72" s="20">
        <f>Y72+AA72</f>
      </c>
      <c r="AC72" s="20">
        <f>AA72+Z72</f>
      </c>
      <c r="AD72" s="5" t="str">
        <v/>
      </c>
      <c r="AE72" s="18">
        <f>IFERROR(_xlfn.BETA.DIST(DATE(YEAR(AE$2),MONTH(AE$2),15),$AB$2,$AC$2,FALSE,DATE(YEAR($AB72),MONTH($AB72),1),DATE(YEAR($AC72),MONTH($AC72),28)),0)</f>
      </c>
      <c r="AF72" s="18">
        <f>IFERROR(_xlfn.BETA.DIST(DATE(YEAR(AF$2),MONTH(AF$2),15),$AB$2,$AC$2,FALSE,DATE(YEAR($AB72),MONTH($AB72),1),DATE(YEAR($AC72),MONTH($AC72),28)),0)</f>
      </c>
      <c r="AG72" s="18">
        <f>IFERROR(_xlfn.BETA.DIST(DATE(YEAR(AG$2),MONTH(AG$2),15),$AB$2,$AC$2,FALSE,DATE(YEAR($AB72),MONTH($AB72),1),DATE(YEAR($AC72),MONTH($AC72),28)),0)</f>
      </c>
      <c r="AH72" s="18">
        <f>IFERROR(_xlfn.BETA.DIST(DATE(YEAR(AH$2),MONTH(AH$2),15),$AB$2,$AC$2,FALSE,DATE(YEAR($AB72),MONTH($AB72),1),DATE(YEAR($AC72),MONTH($AC72),28)),0)</f>
      </c>
      <c r="AI72" s="18">
        <f>IFERROR(_xlfn.BETA.DIST(DATE(YEAR(AI$2),MONTH(AI$2),15),$AB$2,$AC$2,FALSE,DATE(YEAR($AB72),MONTH($AB72),1),DATE(YEAR($AC72),MONTH($AC72),28)),0)</f>
      </c>
      <c r="AJ72" s="18">
        <f>IFERROR(_xlfn.BETA.DIST(DATE(YEAR(AJ$2),MONTH(AJ$2),15),$AB$2,$AC$2,FALSE,DATE(YEAR($AB72),MONTH($AB72),1),DATE(YEAR($AC72),MONTH($AC72),28)),0)</f>
      </c>
      <c r="AK72" s="18">
        <f>IFERROR(_xlfn.BETA.DIST(DATE(YEAR(AK$2),MONTH(AK$2),15),$AB$2,$AC$2,FALSE,DATE(YEAR($AB72),MONTH($AB72),1),DATE(YEAR($AC72),MONTH($AC72),28)),0)</f>
      </c>
      <c r="AL72" s="18">
        <f>IFERROR(_xlfn.BETA.DIST(DATE(YEAR(AL$2),MONTH(AL$2),15),$AB$2,$AC$2,FALSE,DATE(YEAR($AB72),MONTH($AB72),1),DATE(YEAR($AC72),MONTH($AC72),28)),0)</f>
      </c>
      <c r="AM72" s="18">
        <f>IFERROR(_xlfn.BETA.DIST(DATE(YEAR(AM$2),MONTH(AM$2),15),$AB$2,$AC$2,FALSE,DATE(YEAR($AB72),MONTH($AB72),1),DATE(YEAR($AC72),MONTH($AC72),28)),0)</f>
      </c>
      <c r="AN72" s="18">
        <f>IFERROR(_xlfn.BETA.DIST(DATE(YEAR(AN$2),MONTH(AN$2),15),$AB$2,$AC$2,FALSE,DATE(YEAR($AB72),MONTH($AB72),1),DATE(YEAR($AC72),MONTH($AC72),28)),0)</f>
      </c>
      <c r="AO72" s="18">
        <f>IFERROR(_xlfn.BETA.DIST(DATE(YEAR(AO$2),MONTH(AO$2),15),$AB$2,$AC$2,FALSE,DATE(YEAR($AB72),MONTH($AB72),1),DATE(YEAR($AC72),MONTH($AC72),28)),0)</f>
      </c>
      <c r="AP72" s="18">
        <f>IFERROR(_xlfn.BETA.DIST(DATE(YEAR(AP$2),MONTH(AP$2),15),$AB$2,$AC$2,FALSE,DATE(YEAR($AB72),MONTH($AB72),1),DATE(YEAR($AC72),MONTH($AC72),28)),0)</f>
      </c>
      <c r="AQ72" s="18">
        <f>IFERROR(_xlfn.BETA.DIST(DATE(YEAR(AQ$2),MONTH(AQ$2),15),$AB$2,$AC$2,FALSE,DATE(YEAR($AB72),MONTH($AB72),1),DATE(YEAR($AC72),MONTH($AC72),28)),0)</f>
      </c>
      <c r="AR72" s="18">
        <f>IFERROR(_xlfn.BETA.DIST(DATE(YEAR(AR$2),MONTH(AR$2),15),$AB$2,$AC$2,FALSE,DATE(YEAR($AB72),MONTH($AB72),1),DATE(YEAR($AC72),MONTH($AC72),28)),0)</f>
      </c>
      <c r="AS72" s="18">
        <f>IFERROR(_xlfn.BETA.DIST(DATE(YEAR(AS$2),MONTH(AS$2),15),$AB$2,$AC$2,FALSE,DATE(YEAR($AB72),MONTH($AB72),1),DATE(YEAR($AC72),MONTH($AC72),28)),0)</f>
      </c>
      <c r="AT72" s="18">
        <f>SUM(AE72:AS72)</f>
      </c>
      <c r="AU72" s="18">
        <f>IF(I72&lt;&gt;0,I72,IF($AT72=0,0,AE72/$AT72*$X72))</f>
      </c>
      <c r="AV72" s="18">
        <f>IF(J72&lt;&gt;0,J72,IF($AT72=0,0,AF72/$AT72*$X72))</f>
      </c>
      <c r="AW72" s="18">
        <f>IF(K72&lt;&gt;0,K72,IF($AT72=0,0,AG72/$AT72*$X72))</f>
      </c>
      <c r="AX72" s="18">
        <f>IF(L72&lt;&gt;0,L72,IF($AT72=0,0,AH72/$AT72*$X72))</f>
      </c>
      <c r="AY72" s="18">
        <f>IF(M72&lt;&gt;0,M72,IF($AT72=0,0,AI72/$AT72*$X72))</f>
      </c>
      <c r="AZ72" s="18">
        <f>IF(N72&lt;&gt;0,N72,IF($AT72=0,0,AJ72/$AT72*$X72))</f>
      </c>
      <c r="BA72" s="18">
        <f>IF(O72&lt;&gt;0,O72,IF($AT72=0,0,AK72/$AT72*$X72))</f>
      </c>
      <c r="BB72" s="18">
        <f>IF(P72&lt;&gt;0,P72,IF($AT72=0,0,AL72/$AT72*$X72))</f>
      </c>
      <c r="BC72" s="18">
        <f>IF(Q72&lt;&gt;0,Q72,IF($AT72=0,0,AM72/$AT72*$X72))</f>
      </c>
      <c r="BD72" s="18">
        <f>IF(R72&lt;&gt;0,R72,IF($AT72=0,0,AN72/$AT72*$X72))</f>
      </c>
      <c r="BE72" s="18">
        <f>IF(S72&lt;&gt;0,S72,IF($AT72=0,0,AO72/$AT72*$X72))</f>
      </c>
      <c r="BF72" s="18">
        <f>IF(T72&lt;&gt;0,T72,IF($AT72=0,0,AP72/$AT72*$X72))</f>
      </c>
      <c r="BG72" s="18">
        <f>IF(U72&lt;&gt;0,U72,IF($AT72=0,0,AQ72/$AT72*$X72))</f>
      </c>
      <c r="BH72" s="18">
        <f>IF(V72&lt;&gt;0,V72,IF($AT72=0,0,AR72/$AT72*$X72))</f>
      </c>
      <c r="BI72" s="18">
        <f>IF(W72&lt;&gt;0,W72,IF($AT72=0,0,AS72/$AT72*$X72))</f>
      </c>
      <c r="BJ72" s="18">
        <f>SUM(AU72:BI72)</f>
      </c>
      <c r="BK72" s="18">
        <f>H72-BJ72</f>
      </c>
    </row>
    <row r="73" outlineLevel="2">
      <c r="A73" s="5" t="str">
        <v>16.1.1</v>
      </c>
      <c r="B73" s="5" t="str">
        <v>BSPRELGENTL07</v>
      </c>
      <c r="C73" s="5" t="str">
        <v>BSPRELGENTL07</v>
      </c>
      <c r="D73" s="19">
        <v>0.4</v>
      </c>
      <c r="E73" s="5" t="str">
        <v>Delivery MAT USD</v>
      </c>
      <c r="F73" s="5" t="str">
        <v/>
      </c>
      <c r="G73" s="18">
        <f>F70*D73</f>
      </c>
      <c r="H73" s="18">
        <f>G73</f>
      </c>
      <c r="I73" s="18">
        <v>0</v>
      </c>
      <c r="J73" s="18">
        <v>0</v>
      </c>
      <c r="K73" s="18">
        <v>0</v>
      </c>
      <c r="L73" s="18">
        <v>0</v>
      </c>
      <c r="M73" s="18">
        <v>0</v>
      </c>
      <c r="N73" s="18">
        <v>0</v>
      </c>
      <c r="O73" s="18">
        <v>0</v>
      </c>
      <c r="P73" s="18">
        <v>0</v>
      </c>
      <c r="Q73" s="18">
        <v>0</v>
      </c>
      <c r="R73" s="18">
        <v>0</v>
      </c>
      <c r="S73" s="18">
        <v>0</v>
      </c>
      <c r="T73" s="18">
        <v>0</v>
      </c>
      <c r="U73" s="18">
        <v>0</v>
      </c>
      <c r="V73" s="18">
        <v>0</v>
      </c>
      <c r="W73" s="18">
        <v>0</v>
      </c>
      <c r="X73" s="18">
        <f>H73-SUM(I73:W73)</f>
      </c>
      <c r="Y73" s="20">
        <v>46347</v>
      </c>
      <c r="Z73" s="20">
        <v>46347</v>
      </c>
      <c r="AA73" s="18">
        <v>30</v>
      </c>
      <c r="AB73" s="20">
        <f>Y73+AA73</f>
      </c>
      <c r="AC73" s="20">
        <f>AA73+Z73</f>
      </c>
      <c r="AD73" s="5" t="str">
        <v/>
      </c>
      <c r="AE73" s="18">
        <f>IFERROR(_xlfn.BETA.DIST(DATE(YEAR(AE$2),MONTH(AE$2),15),$AB$2,$AC$2,FALSE,DATE(YEAR($AB73),MONTH($AB73),1),DATE(YEAR($AC73),MONTH($AC73),28)),0)</f>
      </c>
      <c r="AF73" s="18">
        <f>IFERROR(_xlfn.BETA.DIST(DATE(YEAR(AF$2),MONTH(AF$2),15),$AB$2,$AC$2,FALSE,DATE(YEAR($AB73),MONTH($AB73),1),DATE(YEAR($AC73),MONTH($AC73),28)),0)</f>
      </c>
      <c r="AG73" s="18">
        <f>IFERROR(_xlfn.BETA.DIST(DATE(YEAR(AG$2),MONTH(AG$2),15),$AB$2,$AC$2,FALSE,DATE(YEAR($AB73),MONTH($AB73),1),DATE(YEAR($AC73),MONTH($AC73),28)),0)</f>
      </c>
      <c r="AH73" s="18">
        <f>IFERROR(_xlfn.BETA.DIST(DATE(YEAR(AH$2),MONTH(AH$2),15),$AB$2,$AC$2,FALSE,DATE(YEAR($AB73),MONTH($AB73),1),DATE(YEAR($AC73),MONTH($AC73),28)),0)</f>
      </c>
      <c r="AI73" s="18">
        <f>IFERROR(_xlfn.BETA.DIST(DATE(YEAR(AI$2),MONTH(AI$2),15),$AB$2,$AC$2,FALSE,DATE(YEAR($AB73),MONTH($AB73),1),DATE(YEAR($AC73),MONTH($AC73),28)),0)</f>
      </c>
      <c r="AJ73" s="18">
        <f>IFERROR(_xlfn.BETA.DIST(DATE(YEAR(AJ$2),MONTH(AJ$2),15),$AB$2,$AC$2,FALSE,DATE(YEAR($AB73),MONTH($AB73),1),DATE(YEAR($AC73),MONTH($AC73),28)),0)</f>
      </c>
      <c r="AK73" s="18">
        <f>IFERROR(_xlfn.BETA.DIST(DATE(YEAR(AK$2),MONTH(AK$2),15),$AB$2,$AC$2,FALSE,DATE(YEAR($AB73),MONTH($AB73),1),DATE(YEAR($AC73),MONTH($AC73),28)),0)</f>
      </c>
      <c r="AL73" s="18">
        <f>IFERROR(_xlfn.BETA.DIST(DATE(YEAR(AL$2),MONTH(AL$2),15),$AB$2,$AC$2,FALSE,DATE(YEAR($AB73),MONTH($AB73),1),DATE(YEAR($AC73),MONTH($AC73),28)),0)</f>
      </c>
      <c r="AM73" s="18">
        <f>IFERROR(_xlfn.BETA.DIST(DATE(YEAR(AM$2),MONTH(AM$2),15),$AB$2,$AC$2,FALSE,DATE(YEAR($AB73),MONTH($AB73),1),DATE(YEAR($AC73),MONTH($AC73),28)),0)</f>
      </c>
      <c r="AN73" s="18">
        <f>IFERROR(_xlfn.BETA.DIST(DATE(YEAR(AN$2),MONTH(AN$2),15),$AB$2,$AC$2,FALSE,DATE(YEAR($AB73),MONTH($AB73),1),DATE(YEAR($AC73),MONTH($AC73),28)),0)</f>
      </c>
      <c r="AO73" s="18">
        <f>IFERROR(_xlfn.BETA.DIST(DATE(YEAR(AO$2),MONTH(AO$2),15),$AB$2,$AC$2,FALSE,DATE(YEAR($AB73),MONTH($AB73),1),DATE(YEAR($AC73),MONTH($AC73),28)),0)</f>
      </c>
      <c r="AP73" s="18">
        <f>IFERROR(_xlfn.BETA.DIST(DATE(YEAR(AP$2),MONTH(AP$2),15),$AB$2,$AC$2,FALSE,DATE(YEAR($AB73),MONTH($AB73),1),DATE(YEAR($AC73),MONTH($AC73),28)),0)</f>
      </c>
      <c r="AQ73" s="18">
        <f>IFERROR(_xlfn.BETA.DIST(DATE(YEAR(AQ$2),MONTH(AQ$2),15),$AB$2,$AC$2,FALSE,DATE(YEAR($AB73),MONTH($AB73),1),DATE(YEAR($AC73),MONTH($AC73),28)),0)</f>
      </c>
      <c r="AR73" s="18">
        <f>IFERROR(_xlfn.BETA.DIST(DATE(YEAR(AR$2),MONTH(AR$2),15),$AB$2,$AC$2,FALSE,DATE(YEAR($AB73),MONTH($AB73),1),DATE(YEAR($AC73),MONTH($AC73),28)),0)</f>
      </c>
      <c r="AS73" s="18">
        <f>IFERROR(_xlfn.BETA.DIST(DATE(YEAR(AS$2),MONTH(AS$2),15),$AB$2,$AC$2,FALSE,DATE(YEAR($AB73),MONTH($AB73),1),DATE(YEAR($AC73),MONTH($AC73),28)),0)</f>
      </c>
      <c r="AT73" s="18">
        <f>SUM(AE73:AS73)</f>
      </c>
      <c r="AU73" s="18">
        <f>IF(I73&lt;&gt;0,I73,IF($AT73=0,0,AE73/$AT73*$X73))</f>
      </c>
      <c r="AV73" s="18">
        <f>IF(J73&lt;&gt;0,J73,IF($AT73=0,0,AF73/$AT73*$X73))</f>
      </c>
      <c r="AW73" s="18">
        <f>IF(K73&lt;&gt;0,K73,IF($AT73=0,0,AG73/$AT73*$X73))</f>
      </c>
      <c r="AX73" s="18">
        <f>IF(L73&lt;&gt;0,L73,IF($AT73=0,0,AH73/$AT73*$X73))</f>
      </c>
      <c r="AY73" s="18">
        <f>IF(M73&lt;&gt;0,M73,IF($AT73=0,0,AI73/$AT73*$X73))</f>
      </c>
      <c r="AZ73" s="18">
        <f>IF(N73&lt;&gt;0,N73,IF($AT73=0,0,AJ73/$AT73*$X73))</f>
      </c>
      <c r="BA73" s="18">
        <f>IF(O73&lt;&gt;0,O73,IF($AT73=0,0,AK73/$AT73*$X73))</f>
      </c>
      <c r="BB73" s="18">
        <f>IF(P73&lt;&gt;0,P73,IF($AT73=0,0,AL73/$AT73*$X73))</f>
      </c>
      <c r="BC73" s="18">
        <f>IF(Q73&lt;&gt;0,Q73,IF($AT73=0,0,AM73/$AT73*$X73))</f>
      </c>
      <c r="BD73" s="18">
        <f>IF(R73&lt;&gt;0,R73,IF($AT73=0,0,AN73/$AT73*$X73))</f>
      </c>
      <c r="BE73" s="18">
        <f>IF(S73&lt;&gt;0,S73,IF($AT73=0,0,AO73/$AT73*$X73))</f>
      </c>
      <c r="BF73" s="18">
        <f>IF(T73&lt;&gt;0,T73,IF($AT73=0,0,AP73/$AT73*$X73))</f>
      </c>
      <c r="BG73" s="18">
        <f>IF(U73&lt;&gt;0,U73,IF($AT73=0,0,AQ73/$AT73*$X73))</f>
      </c>
      <c r="BH73" s="18">
        <f>IF(V73&lt;&gt;0,V73,IF($AT73=0,0,AR73/$AT73*$X73))</f>
      </c>
      <c r="BI73" s="18">
        <f>IF(W73&lt;&gt;0,W73,IF($AT73=0,0,AS73/$AT73*$X73))</f>
      </c>
      <c r="BJ73" s="18">
        <f>SUM(AU73:BI73)</f>
      </c>
      <c r="BK73" s="18">
        <f>H73-BJ73</f>
      </c>
    </row>
    <row r="74" outlineLevel="2">
      <c r="A74" s="5" t="str">
        <v>16.1.1</v>
      </c>
      <c r="B74" s="5" t="str">
        <v>BSKDGNGENGR07</v>
      </c>
      <c r="C74" s="5" t="str">
        <v>BSKDGNGENGR07</v>
      </c>
      <c r="D74" s="19">
        <v>0.1</v>
      </c>
      <c r="E74" s="5" t="str">
        <v>CCC</v>
      </c>
      <c r="F74" s="5" t="str">
        <v/>
      </c>
      <c r="G74" s="18">
        <f>F70*D74</f>
      </c>
      <c r="H74" s="18">
        <f>G74</f>
      </c>
      <c r="I74" s="18">
        <v>0</v>
      </c>
      <c r="J74" s="18">
        <v>0</v>
      </c>
      <c r="K74" s="18">
        <v>0</v>
      </c>
      <c r="L74" s="18">
        <v>0</v>
      </c>
      <c r="M74" s="18">
        <v>0</v>
      </c>
      <c r="N74" s="18">
        <v>0</v>
      </c>
      <c r="O74" s="18">
        <v>0</v>
      </c>
      <c r="P74" s="18">
        <v>0</v>
      </c>
      <c r="Q74" s="18">
        <v>0</v>
      </c>
      <c r="R74" s="18">
        <v>0</v>
      </c>
      <c r="S74" s="18">
        <v>0</v>
      </c>
      <c r="T74" s="18">
        <v>0</v>
      </c>
      <c r="U74" s="18">
        <v>0</v>
      </c>
      <c r="V74" s="18">
        <v>0</v>
      </c>
      <c r="W74" s="18">
        <v>0</v>
      </c>
      <c r="X74" s="18">
        <f>H74-SUM(I74:W74)</f>
      </c>
      <c r="Y74" s="20">
        <v>46483</v>
      </c>
      <c r="Z74" s="20">
        <v>46483</v>
      </c>
      <c r="AA74" s="18">
        <v>0</v>
      </c>
      <c r="AB74" s="20">
        <f>Y74+AA74</f>
      </c>
      <c r="AC74" s="20">
        <f>AA74+Z74</f>
      </c>
      <c r="AD74" s="5" t="str">
        <v/>
      </c>
      <c r="AE74" s="18">
        <f>IFERROR(_xlfn.BETA.DIST(DATE(YEAR(AE$2),MONTH(AE$2),15),$AB$2,$AC$2,FALSE,DATE(YEAR($AB74),MONTH($AB74),1),DATE(YEAR($AC74),MONTH($AC74),28)),0)</f>
      </c>
      <c r="AF74" s="18">
        <f>IFERROR(_xlfn.BETA.DIST(DATE(YEAR(AF$2),MONTH(AF$2),15),$AB$2,$AC$2,FALSE,DATE(YEAR($AB74),MONTH($AB74),1),DATE(YEAR($AC74),MONTH($AC74),28)),0)</f>
      </c>
      <c r="AG74" s="18">
        <f>IFERROR(_xlfn.BETA.DIST(DATE(YEAR(AG$2),MONTH(AG$2),15),$AB$2,$AC$2,FALSE,DATE(YEAR($AB74),MONTH($AB74),1),DATE(YEAR($AC74),MONTH($AC74),28)),0)</f>
      </c>
      <c r="AH74" s="18">
        <f>IFERROR(_xlfn.BETA.DIST(DATE(YEAR(AH$2),MONTH(AH$2),15),$AB$2,$AC$2,FALSE,DATE(YEAR($AB74),MONTH($AB74),1),DATE(YEAR($AC74),MONTH($AC74),28)),0)</f>
      </c>
      <c r="AI74" s="18">
        <f>IFERROR(_xlfn.BETA.DIST(DATE(YEAR(AI$2),MONTH(AI$2),15),$AB$2,$AC$2,FALSE,DATE(YEAR($AB74),MONTH($AB74),1),DATE(YEAR($AC74),MONTH($AC74),28)),0)</f>
      </c>
      <c r="AJ74" s="18">
        <f>IFERROR(_xlfn.BETA.DIST(DATE(YEAR(AJ$2),MONTH(AJ$2),15),$AB$2,$AC$2,FALSE,DATE(YEAR($AB74),MONTH($AB74),1),DATE(YEAR($AC74),MONTH($AC74),28)),0)</f>
      </c>
      <c r="AK74" s="18">
        <f>IFERROR(_xlfn.BETA.DIST(DATE(YEAR(AK$2),MONTH(AK$2),15),$AB$2,$AC$2,FALSE,DATE(YEAR($AB74),MONTH($AB74),1),DATE(YEAR($AC74),MONTH($AC74),28)),0)</f>
      </c>
      <c r="AL74" s="18">
        <f>IFERROR(_xlfn.BETA.DIST(DATE(YEAR(AL$2),MONTH(AL$2),15),$AB$2,$AC$2,FALSE,DATE(YEAR($AB74),MONTH($AB74),1),DATE(YEAR($AC74),MONTH($AC74),28)),0)</f>
      </c>
      <c r="AM74" s="18">
        <f>IFERROR(_xlfn.BETA.DIST(DATE(YEAR(AM$2),MONTH(AM$2),15),$AB$2,$AC$2,FALSE,DATE(YEAR($AB74),MONTH($AB74),1),DATE(YEAR($AC74),MONTH($AC74),28)),0)</f>
      </c>
      <c r="AN74" s="18">
        <f>IFERROR(_xlfn.BETA.DIST(DATE(YEAR(AN$2),MONTH(AN$2),15),$AB$2,$AC$2,FALSE,DATE(YEAR($AB74),MONTH($AB74),1),DATE(YEAR($AC74),MONTH($AC74),28)),0)</f>
      </c>
      <c r="AO74" s="18">
        <f>IFERROR(_xlfn.BETA.DIST(DATE(YEAR(AO$2),MONTH(AO$2),15),$AB$2,$AC$2,FALSE,DATE(YEAR($AB74),MONTH($AB74),1),DATE(YEAR($AC74),MONTH($AC74),28)),0)</f>
      </c>
      <c r="AP74" s="18">
        <f>IFERROR(_xlfn.BETA.DIST(DATE(YEAR(AP$2),MONTH(AP$2),15),$AB$2,$AC$2,FALSE,DATE(YEAR($AB74),MONTH($AB74),1),DATE(YEAR($AC74),MONTH($AC74),28)),0)</f>
      </c>
      <c r="AQ74" s="18">
        <f>IFERROR(_xlfn.BETA.DIST(DATE(YEAR(AQ$2),MONTH(AQ$2),15),$AB$2,$AC$2,FALSE,DATE(YEAR($AB74),MONTH($AB74),1),DATE(YEAR($AC74),MONTH($AC74),28)),0)</f>
      </c>
      <c r="AR74" s="18">
        <f>IFERROR(_xlfn.BETA.DIST(DATE(YEAR(AR$2),MONTH(AR$2),15),$AB$2,$AC$2,FALSE,DATE(YEAR($AB74),MONTH($AB74),1),DATE(YEAR($AC74),MONTH($AC74),28)),0)</f>
      </c>
      <c r="AS74" s="18">
        <f>IFERROR(_xlfn.BETA.DIST(DATE(YEAR(AS$2),MONTH(AS$2),15),$AB$2,$AC$2,FALSE,DATE(YEAR($AB74),MONTH($AB74),1),DATE(YEAR($AC74),MONTH($AC74),28)),0)</f>
      </c>
      <c r="AT74" s="18">
        <f>SUM(AE74:AS74)</f>
      </c>
      <c r="AU74" s="18">
        <f>IF(I74&lt;&gt;0,I74,IF($AT74=0,0,AE74/$AT74*$X74))</f>
      </c>
      <c r="AV74" s="18">
        <f>IF(J74&lt;&gt;0,J74,IF($AT74=0,0,AF74/$AT74*$X74))</f>
      </c>
      <c r="AW74" s="18">
        <f>IF(K74&lt;&gt;0,K74,IF($AT74=0,0,AG74/$AT74*$X74))</f>
      </c>
      <c r="AX74" s="18">
        <f>IF(L74&lt;&gt;0,L74,IF($AT74=0,0,AH74/$AT74*$X74))</f>
      </c>
      <c r="AY74" s="18">
        <f>IF(M74&lt;&gt;0,M74,IF($AT74=0,0,AI74/$AT74*$X74))</f>
      </c>
      <c r="AZ74" s="18">
        <f>IF(N74&lt;&gt;0,N74,IF($AT74=0,0,AJ74/$AT74*$X74))</f>
      </c>
      <c r="BA74" s="18">
        <f>IF(O74&lt;&gt;0,O74,IF($AT74=0,0,AK74/$AT74*$X74))</f>
      </c>
      <c r="BB74" s="18">
        <f>IF(P74&lt;&gt;0,P74,IF($AT74=0,0,AL74/$AT74*$X74))</f>
      </c>
      <c r="BC74" s="18">
        <f>IF(Q74&lt;&gt;0,Q74,IF($AT74=0,0,AM74/$AT74*$X74))</f>
      </c>
      <c r="BD74" s="18">
        <f>IF(R74&lt;&gt;0,R74,IF($AT74=0,0,AN74/$AT74*$X74))</f>
      </c>
      <c r="BE74" s="18">
        <f>IF(S74&lt;&gt;0,S74,IF($AT74=0,0,AO74/$AT74*$X74))</f>
      </c>
      <c r="BF74" s="18">
        <f>IF(T74&lt;&gt;0,T74,IF($AT74=0,0,AP74/$AT74*$X74))</f>
      </c>
      <c r="BG74" s="18">
        <f>IF(U74&lt;&gt;0,U74,IF($AT74=0,0,AQ74/$AT74*$X74))</f>
      </c>
      <c r="BH74" s="18">
        <f>IF(V74&lt;&gt;0,V74,IF($AT74=0,0,AR74/$AT74*$X74))</f>
      </c>
      <c r="BI74" s="18">
        <f>IF(W74&lt;&gt;0,W74,IF($AT74=0,0,AS74/$AT74*$X74))</f>
      </c>
      <c r="BJ74" s="18">
        <f>SUM(AU74:BI74)</f>
      </c>
      <c r="BK74" s="18">
        <f>H74-BJ74</f>
      </c>
    </row>
    <row r="75" outlineLevel="1">
      <c r="A75" s="15" t="str">
        <v>16.3.1</v>
      </c>
      <c r="B75" s="15" t="str">
        <v/>
      </c>
      <c r="C75" s="15" t="str">
        <v/>
      </c>
      <c r="D75" s="15" t="str">
        <v>16.3.1</v>
      </c>
      <c r="E75" s="15" t="str">
        <v>Supply Complete set of circuit breake</v>
      </c>
      <c r="F75" s="15">
        <v>9343.85</v>
      </c>
      <c r="G75" s="15" t="str">
        <v/>
      </c>
      <c r="H75" s="15" t="str">
        <v/>
      </c>
      <c r="I75" s="15" t="str">
        <v/>
      </c>
      <c r="J75" s="15" t="str">
        <v/>
      </c>
      <c r="K75" s="15" t="str">
        <v/>
      </c>
      <c r="L75" s="15" t="str">
        <v/>
      </c>
      <c r="M75" s="15" t="str">
        <v/>
      </c>
      <c r="N75" s="15" t="str">
        <v/>
      </c>
      <c r="O75" s="15" t="str">
        <v/>
      </c>
      <c r="P75" s="15" t="str">
        <v/>
      </c>
      <c r="Q75" s="15" t="str">
        <v/>
      </c>
      <c r="R75" s="15" t="str">
        <v/>
      </c>
      <c r="S75" s="15" t="str">
        <v/>
      </c>
      <c r="T75" s="15" t="str">
        <v/>
      </c>
      <c r="U75" s="15" t="str">
        <v/>
      </c>
      <c r="V75" s="15" t="str">
        <v/>
      </c>
      <c r="W75" s="15" t="str">
        <v/>
      </c>
      <c r="X75" s="15" t="str">
        <v/>
      </c>
      <c r="Y75" s="15" t="str">
        <v/>
      </c>
      <c r="Z75" s="15" t="str">
        <v/>
      </c>
      <c r="AA75" s="15" t="str">
        <v/>
      </c>
      <c r="AB75" s="15" t="str">
        <v/>
      </c>
      <c r="AC75" s="15" t="str">
        <v/>
      </c>
      <c r="AD75" s="5" t="str">
        <v/>
      </c>
      <c r="AE75" s="18">
        <f>IFERROR(_xlfn.BETA.DIST(DATE(YEAR(AE$2),MONTH(AE$2),15),$AB$2,$AC$2,FALSE,DATE(YEAR($AB75),MONTH($AB75),1),DATE(YEAR($AC75),MONTH($AC75),28)),0)</f>
      </c>
      <c r="AF75" s="18">
        <f>IFERROR(_xlfn.BETA.DIST(DATE(YEAR(AF$2),MONTH(AF$2),15),$AB$2,$AC$2,FALSE,DATE(YEAR($AB75),MONTH($AB75),1),DATE(YEAR($AC75),MONTH($AC75),28)),0)</f>
      </c>
      <c r="AG75" s="18">
        <f>IFERROR(_xlfn.BETA.DIST(DATE(YEAR(AG$2),MONTH(AG$2),15),$AB$2,$AC$2,FALSE,DATE(YEAR($AB75),MONTH($AB75),1),DATE(YEAR($AC75),MONTH($AC75),28)),0)</f>
      </c>
      <c r="AH75" s="18">
        <f>IFERROR(_xlfn.BETA.DIST(DATE(YEAR(AH$2),MONTH(AH$2),15),$AB$2,$AC$2,FALSE,DATE(YEAR($AB75),MONTH($AB75),1),DATE(YEAR($AC75),MONTH($AC75),28)),0)</f>
      </c>
      <c r="AI75" s="18">
        <f>IFERROR(_xlfn.BETA.DIST(DATE(YEAR(AI$2),MONTH(AI$2),15),$AB$2,$AC$2,FALSE,DATE(YEAR($AB75),MONTH($AB75),1),DATE(YEAR($AC75),MONTH($AC75),28)),0)</f>
      </c>
      <c r="AJ75" s="18">
        <f>IFERROR(_xlfn.BETA.DIST(DATE(YEAR(AJ$2),MONTH(AJ$2),15),$AB$2,$AC$2,FALSE,DATE(YEAR($AB75),MONTH($AB75),1),DATE(YEAR($AC75),MONTH($AC75),28)),0)</f>
      </c>
      <c r="AK75" s="18">
        <f>IFERROR(_xlfn.BETA.DIST(DATE(YEAR(AK$2),MONTH(AK$2),15),$AB$2,$AC$2,FALSE,DATE(YEAR($AB75),MONTH($AB75),1),DATE(YEAR($AC75),MONTH($AC75),28)),0)</f>
      </c>
      <c r="AL75" s="18">
        <f>IFERROR(_xlfn.BETA.DIST(DATE(YEAR(AL$2),MONTH(AL$2),15),$AB$2,$AC$2,FALSE,DATE(YEAR($AB75),MONTH($AB75),1),DATE(YEAR($AC75),MONTH($AC75),28)),0)</f>
      </c>
      <c r="AM75" s="18">
        <f>IFERROR(_xlfn.BETA.DIST(DATE(YEAR(AM$2),MONTH(AM$2),15),$AB$2,$AC$2,FALSE,DATE(YEAR($AB75),MONTH($AB75),1),DATE(YEAR($AC75),MONTH($AC75),28)),0)</f>
      </c>
      <c r="AN75" s="18">
        <f>IFERROR(_xlfn.BETA.DIST(DATE(YEAR(AN$2),MONTH(AN$2),15),$AB$2,$AC$2,FALSE,DATE(YEAR($AB75),MONTH($AB75),1),DATE(YEAR($AC75),MONTH($AC75),28)),0)</f>
      </c>
      <c r="AO75" s="18">
        <f>IFERROR(_xlfn.BETA.DIST(DATE(YEAR(AO$2),MONTH(AO$2),15),$AB$2,$AC$2,FALSE,DATE(YEAR($AB75),MONTH($AB75),1),DATE(YEAR($AC75),MONTH($AC75),28)),0)</f>
      </c>
      <c r="AP75" s="18">
        <f>IFERROR(_xlfn.BETA.DIST(DATE(YEAR(AP$2),MONTH(AP$2),15),$AB$2,$AC$2,FALSE,DATE(YEAR($AB75),MONTH($AB75),1),DATE(YEAR($AC75),MONTH($AC75),28)),0)</f>
      </c>
      <c r="AQ75" s="18">
        <f>IFERROR(_xlfn.BETA.DIST(DATE(YEAR(AQ$2),MONTH(AQ$2),15),$AB$2,$AC$2,FALSE,DATE(YEAR($AB75),MONTH($AB75),1),DATE(YEAR($AC75),MONTH($AC75),28)),0)</f>
      </c>
      <c r="AR75" s="18">
        <f>IFERROR(_xlfn.BETA.DIST(DATE(YEAR(AR$2),MONTH(AR$2),15),$AB$2,$AC$2,FALSE,DATE(YEAR($AB75),MONTH($AB75),1),DATE(YEAR($AC75),MONTH($AC75),28)),0)</f>
      </c>
      <c r="AS75" s="18">
        <f>IFERROR(_xlfn.BETA.DIST(DATE(YEAR(AS$2),MONTH(AS$2),15),$AB$2,$AC$2,FALSE,DATE(YEAR($AB75),MONTH($AB75),1),DATE(YEAR($AC75),MONTH($AC75),28)),0)</f>
      </c>
      <c r="AT75" s="18">
        <f>SUM(AE75:AS75)</f>
      </c>
      <c r="AU75" s="18">
        <f>IF(I75&lt;&gt;0,I75,IF($AT75=0,0,AE75/$AT75*$X75))</f>
      </c>
      <c r="AV75" s="18">
        <f>IF(J75&lt;&gt;0,J75,IF($AT75=0,0,AF75/$AT75*$X75))</f>
      </c>
      <c r="AW75" s="18">
        <f>IF(K75&lt;&gt;0,K75,IF($AT75=0,0,AG75/$AT75*$X75))</f>
      </c>
      <c r="AX75" s="18">
        <f>IF(L75&lt;&gt;0,L75,IF($AT75=0,0,AH75/$AT75*$X75))</f>
      </c>
      <c r="AY75" s="18">
        <f>IF(M75&lt;&gt;0,M75,IF($AT75=0,0,AI75/$AT75*$X75))</f>
      </c>
      <c r="AZ75" s="18">
        <f>IF(N75&lt;&gt;0,N75,IF($AT75=0,0,AJ75/$AT75*$X75))</f>
      </c>
      <c r="BA75" s="18">
        <f>IF(O75&lt;&gt;0,O75,IF($AT75=0,0,AK75/$AT75*$X75))</f>
      </c>
      <c r="BB75" s="18">
        <f>IF(P75&lt;&gt;0,P75,IF($AT75=0,0,AL75/$AT75*$X75))</f>
      </c>
      <c r="BC75" s="18">
        <f>IF(Q75&lt;&gt;0,Q75,IF($AT75=0,0,AM75/$AT75*$X75))</f>
      </c>
      <c r="BD75" s="18">
        <f>IF(R75&lt;&gt;0,R75,IF($AT75=0,0,AN75/$AT75*$X75))</f>
      </c>
      <c r="BE75" s="18">
        <f>IF(S75&lt;&gt;0,S75,IF($AT75=0,0,AO75/$AT75*$X75))</f>
      </c>
      <c r="BF75" s="18">
        <f>IF(T75&lt;&gt;0,T75,IF($AT75=0,0,AP75/$AT75*$X75))</f>
      </c>
      <c r="BG75" s="18">
        <f>IF(U75&lt;&gt;0,U75,IF($AT75=0,0,AQ75/$AT75*$X75))</f>
      </c>
      <c r="BH75" s="18">
        <f>IF(V75&lt;&gt;0,V75,IF($AT75=0,0,AR75/$AT75*$X75))</f>
      </c>
      <c r="BI75" s="18">
        <f>IF(W75&lt;&gt;0,W75,IF($AT75=0,0,AS75/$AT75*$X75))</f>
      </c>
      <c r="BJ75" s="18">
        <f>SUM(AU75:BI75)</f>
      </c>
      <c r="BK75" s="15" t="str">
        <v/>
      </c>
    </row>
    <row r="76" outlineLevel="2">
      <c r="A76" s="5" t="str">
        <v>16.3.1</v>
      </c>
      <c r="B76" s="5" t="str">
        <v>BSPRELGENTL02</v>
      </c>
      <c r="C76" s="5" t="str">
        <v>BSPRELGENTL02</v>
      </c>
      <c r="D76" s="19">
        <v>0.1</v>
      </c>
      <c r="E76" s="5" t="str">
        <v>Advanced Payment PO USD</v>
      </c>
      <c r="F76" s="5" t="str">
        <v/>
      </c>
      <c r="G76" s="18">
        <f>F75*D76</f>
      </c>
      <c r="H76" s="18">
        <f>G76</f>
      </c>
      <c r="I76" s="18">
        <v>0</v>
      </c>
      <c r="J76" s="18">
        <v>0</v>
      </c>
      <c r="K76" s="18">
        <v>0</v>
      </c>
      <c r="L76" s="18">
        <v>0</v>
      </c>
      <c r="M76" s="18">
        <v>0</v>
      </c>
      <c r="N76" s="18">
        <v>0</v>
      </c>
      <c r="O76" s="18">
        <v>0</v>
      </c>
      <c r="P76" s="18">
        <v>0</v>
      </c>
      <c r="Q76" s="18">
        <v>0</v>
      </c>
      <c r="R76" s="18">
        <v>0</v>
      </c>
      <c r="S76" s="18">
        <v>0</v>
      </c>
      <c r="T76" s="18">
        <v>0</v>
      </c>
      <c r="U76" s="18">
        <v>0</v>
      </c>
      <c r="V76" s="18">
        <v>0</v>
      </c>
      <c r="W76" s="18">
        <v>0</v>
      </c>
      <c r="X76" s="18">
        <f>H76-SUM(I76:W76)</f>
      </c>
      <c r="Y76" s="20">
        <v>46030</v>
      </c>
      <c r="Z76" s="20">
        <v>46030</v>
      </c>
      <c r="AA76" s="18">
        <v>0</v>
      </c>
      <c r="AB76" s="20">
        <f>Y76+AA76</f>
      </c>
      <c r="AC76" s="20">
        <f>AA76+Z76</f>
      </c>
      <c r="AD76" s="5" t="str">
        <v/>
      </c>
      <c r="AE76" s="18">
        <f>IFERROR(_xlfn.BETA.DIST(DATE(YEAR(AE$2),MONTH(AE$2),15),$AB$2,$AC$2,FALSE,DATE(YEAR($AB76),MONTH($AB76),1),DATE(YEAR($AC76),MONTH($AC76),28)),0)</f>
      </c>
      <c r="AF76" s="18">
        <f>IFERROR(_xlfn.BETA.DIST(DATE(YEAR(AF$2),MONTH(AF$2),15),$AB$2,$AC$2,FALSE,DATE(YEAR($AB76),MONTH($AB76),1),DATE(YEAR($AC76),MONTH($AC76),28)),0)</f>
      </c>
      <c r="AG76" s="18">
        <f>IFERROR(_xlfn.BETA.DIST(DATE(YEAR(AG$2),MONTH(AG$2),15),$AB$2,$AC$2,FALSE,DATE(YEAR($AB76),MONTH($AB76),1),DATE(YEAR($AC76),MONTH($AC76),28)),0)</f>
      </c>
      <c r="AH76" s="18">
        <f>IFERROR(_xlfn.BETA.DIST(DATE(YEAR(AH$2),MONTH(AH$2),15),$AB$2,$AC$2,FALSE,DATE(YEAR($AB76),MONTH($AB76),1),DATE(YEAR($AC76),MONTH($AC76),28)),0)</f>
      </c>
      <c r="AI76" s="18">
        <f>IFERROR(_xlfn.BETA.DIST(DATE(YEAR(AI$2),MONTH(AI$2),15),$AB$2,$AC$2,FALSE,DATE(YEAR($AB76),MONTH($AB76),1),DATE(YEAR($AC76),MONTH($AC76),28)),0)</f>
      </c>
      <c r="AJ76" s="18">
        <f>IFERROR(_xlfn.BETA.DIST(DATE(YEAR(AJ$2),MONTH(AJ$2),15),$AB$2,$AC$2,FALSE,DATE(YEAR($AB76),MONTH($AB76),1),DATE(YEAR($AC76),MONTH($AC76),28)),0)</f>
      </c>
      <c r="AK76" s="18">
        <f>IFERROR(_xlfn.BETA.DIST(DATE(YEAR(AK$2),MONTH(AK$2),15),$AB$2,$AC$2,FALSE,DATE(YEAR($AB76),MONTH($AB76),1),DATE(YEAR($AC76),MONTH($AC76),28)),0)</f>
      </c>
      <c r="AL76" s="18">
        <f>IFERROR(_xlfn.BETA.DIST(DATE(YEAR(AL$2),MONTH(AL$2),15),$AB$2,$AC$2,FALSE,DATE(YEAR($AB76),MONTH($AB76),1),DATE(YEAR($AC76),MONTH($AC76),28)),0)</f>
      </c>
      <c r="AM76" s="18">
        <f>IFERROR(_xlfn.BETA.DIST(DATE(YEAR(AM$2),MONTH(AM$2),15),$AB$2,$AC$2,FALSE,DATE(YEAR($AB76),MONTH($AB76),1),DATE(YEAR($AC76),MONTH($AC76),28)),0)</f>
      </c>
      <c r="AN76" s="18">
        <f>IFERROR(_xlfn.BETA.DIST(DATE(YEAR(AN$2),MONTH(AN$2),15),$AB$2,$AC$2,FALSE,DATE(YEAR($AB76),MONTH($AB76),1),DATE(YEAR($AC76),MONTH($AC76),28)),0)</f>
      </c>
      <c r="AO76" s="18">
        <f>IFERROR(_xlfn.BETA.DIST(DATE(YEAR(AO$2),MONTH(AO$2),15),$AB$2,$AC$2,FALSE,DATE(YEAR($AB76),MONTH($AB76),1),DATE(YEAR($AC76),MONTH($AC76),28)),0)</f>
      </c>
      <c r="AP76" s="18">
        <f>IFERROR(_xlfn.BETA.DIST(DATE(YEAR(AP$2),MONTH(AP$2),15),$AB$2,$AC$2,FALSE,DATE(YEAR($AB76),MONTH($AB76),1),DATE(YEAR($AC76),MONTH($AC76),28)),0)</f>
      </c>
      <c r="AQ76" s="18">
        <f>IFERROR(_xlfn.BETA.DIST(DATE(YEAR(AQ$2),MONTH(AQ$2),15),$AB$2,$AC$2,FALSE,DATE(YEAR($AB76),MONTH($AB76),1),DATE(YEAR($AC76),MONTH($AC76),28)),0)</f>
      </c>
      <c r="AR76" s="18">
        <f>IFERROR(_xlfn.BETA.DIST(DATE(YEAR(AR$2),MONTH(AR$2),15),$AB$2,$AC$2,FALSE,DATE(YEAR($AB76),MONTH($AB76),1),DATE(YEAR($AC76),MONTH($AC76),28)),0)</f>
      </c>
      <c r="AS76" s="18">
        <f>IFERROR(_xlfn.BETA.DIST(DATE(YEAR(AS$2),MONTH(AS$2),15),$AB$2,$AC$2,FALSE,DATE(YEAR($AB76),MONTH($AB76),1),DATE(YEAR($AC76),MONTH($AC76),28)),0)</f>
      </c>
      <c r="AT76" s="18">
        <f>SUM(AE76:AS76)</f>
      </c>
      <c r="AU76" s="18">
        <f>IF(I76&lt;&gt;0,I76,IF($AT76=0,0,AE76/$AT76*$X76))</f>
      </c>
      <c r="AV76" s="18">
        <f>IF(J76&lt;&gt;0,J76,IF($AT76=0,0,AF76/$AT76*$X76))</f>
      </c>
      <c r="AW76" s="18">
        <f>IF(K76&lt;&gt;0,K76,IF($AT76=0,0,AG76/$AT76*$X76))</f>
      </c>
      <c r="AX76" s="18">
        <f>IF(L76&lt;&gt;0,L76,IF($AT76=0,0,AH76/$AT76*$X76))</f>
      </c>
      <c r="AY76" s="18">
        <f>IF(M76&lt;&gt;0,M76,IF($AT76=0,0,AI76/$AT76*$X76))</f>
      </c>
      <c r="AZ76" s="18">
        <f>IF(N76&lt;&gt;0,N76,IF($AT76=0,0,AJ76/$AT76*$X76))</f>
      </c>
      <c r="BA76" s="18">
        <f>IF(O76&lt;&gt;0,O76,IF($AT76=0,0,AK76/$AT76*$X76))</f>
      </c>
      <c r="BB76" s="18">
        <f>IF(P76&lt;&gt;0,P76,IF($AT76=0,0,AL76/$AT76*$X76))</f>
      </c>
      <c r="BC76" s="18">
        <f>IF(Q76&lt;&gt;0,Q76,IF($AT76=0,0,AM76/$AT76*$X76))</f>
      </c>
      <c r="BD76" s="18">
        <f>IF(R76&lt;&gt;0,R76,IF($AT76=0,0,AN76/$AT76*$X76))</f>
      </c>
      <c r="BE76" s="18">
        <f>IF(S76&lt;&gt;0,S76,IF($AT76=0,0,AO76/$AT76*$X76))</f>
      </c>
      <c r="BF76" s="18">
        <f>IF(T76&lt;&gt;0,T76,IF($AT76=0,0,AP76/$AT76*$X76))</f>
      </c>
      <c r="BG76" s="18">
        <f>IF(U76&lt;&gt;0,U76,IF($AT76=0,0,AQ76/$AT76*$X76))</f>
      </c>
      <c r="BH76" s="18">
        <f>IF(V76&lt;&gt;0,V76,IF($AT76=0,0,AR76/$AT76*$X76))</f>
      </c>
      <c r="BI76" s="18">
        <f>IF(W76&lt;&gt;0,W76,IF($AT76=0,0,AS76/$AT76*$X76))</f>
      </c>
      <c r="BJ76" s="18">
        <f>SUM(AU76:BI76)</f>
      </c>
      <c r="BK76" s="18">
        <f>H76-BJ76</f>
      </c>
    </row>
    <row r="77" outlineLevel="2">
      <c r="A77" s="5" t="str">
        <v>16.3.1</v>
      </c>
      <c r="B77" s="5" t="str">
        <v>BSPRELGENTL05</v>
      </c>
      <c r="C77" s="5" t="str">
        <v>BSPRELGENTL05</v>
      </c>
      <c r="D77" s="19">
        <v>0.4</v>
      </c>
      <c r="E77" s="5" t="str">
        <v>Shipping MAT USD</v>
      </c>
      <c r="F77" s="5" t="str">
        <v/>
      </c>
      <c r="G77" s="18">
        <f>F75*D77</f>
      </c>
      <c r="H77" s="18">
        <f>G77</f>
      </c>
      <c r="I77" s="18">
        <v>0</v>
      </c>
      <c r="J77" s="18">
        <v>0</v>
      </c>
      <c r="K77" s="18">
        <v>0</v>
      </c>
      <c r="L77" s="18">
        <v>0</v>
      </c>
      <c r="M77" s="18">
        <v>0</v>
      </c>
      <c r="N77" s="18">
        <v>0</v>
      </c>
      <c r="O77" s="18">
        <v>0</v>
      </c>
      <c r="P77" s="18">
        <v>0</v>
      </c>
      <c r="Q77" s="18">
        <v>0</v>
      </c>
      <c r="R77" s="18">
        <v>0</v>
      </c>
      <c r="S77" s="18">
        <v>0</v>
      </c>
      <c r="T77" s="18">
        <v>0</v>
      </c>
      <c r="U77" s="18">
        <v>0</v>
      </c>
      <c r="V77" s="18">
        <v>0</v>
      </c>
      <c r="W77" s="18">
        <v>0</v>
      </c>
      <c r="X77" s="18">
        <f>H77-SUM(I77:W77)</f>
      </c>
      <c r="Y77" s="20">
        <v>46280</v>
      </c>
      <c r="Z77" s="20">
        <v>46280</v>
      </c>
      <c r="AA77" s="18">
        <v>15</v>
      </c>
      <c r="AB77" s="20">
        <f>Y77+AA77</f>
      </c>
      <c r="AC77" s="20">
        <f>AA77+Z77</f>
      </c>
      <c r="AD77" s="5" t="str">
        <v/>
      </c>
      <c r="AE77" s="18">
        <f>IFERROR(_xlfn.BETA.DIST(DATE(YEAR(AE$2),MONTH(AE$2),15),$AB$2,$AC$2,FALSE,DATE(YEAR($AB77),MONTH($AB77),1),DATE(YEAR($AC77),MONTH($AC77),28)),0)</f>
      </c>
      <c r="AF77" s="18">
        <f>IFERROR(_xlfn.BETA.DIST(DATE(YEAR(AF$2),MONTH(AF$2),15),$AB$2,$AC$2,FALSE,DATE(YEAR($AB77),MONTH($AB77),1),DATE(YEAR($AC77),MONTH($AC77),28)),0)</f>
      </c>
      <c r="AG77" s="18">
        <f>IFERROR(_xlfn.BETA.DIST(DATE(YEAR(AG$2),MONTH(AG$2),15),$AB$2,$AC$2,FALSE,DATE(YEAR($AB77),MONTH($AB77),1),DATE(YEAR($AC77),MONTH($AC77),28)),0)</f>
      </c>
      <c r="AH77" s="18">
        <f>IFERROR(_xlfn.BETA.DIST(DATE(YEAR(AH$2),MONTH(AH$2),15),$AB$2,$AC$2,FALSE,DATE(YEAR($AB77),MONTH($AB77),1),DATE(YEAR($AC77),MONTH($AC77),28)),0)</f>
      </c>
      <c r="AI77" s="18">
        <f>IFERROR(_xlfn.BETA.DIST(DATE(YEAR(AI$2),MONTH(AI$2),15),$AB$2,$AC$2,FALSE,DATE(YEAR($AB77),MONTH($AB77),1),DATE(YEAR($AC77),MONTH($AC77),28)),0)</f>
      </c>
      <c r="AJ77" s="18">
        <f>IFERROR(_xlfn.BETA.DIST(DATE(YEAR(AJ$2),MONTH(AJ$2),15),$AB$2,$AC$2,FALSE,DATE(YEAR($AB77),MONTH($AB77),1),DATE(YEAR($AC77),MONTH($AC77),28)),0)</f>
      </c>
      <c r="AK77" s="18">
        <f>IFERROR(_xlfn.BETA.DIST(DATE(YEAR(AK$2),MONTH(AK$2),15),$AB$2,$AC$2,FALSE,DATE(YEAR($AB77),MONTH($AB77),1),DATE(YEAR($AC77),MONTH($AC77),28)),0)</f>
      </c>
      <c r="AL77" s="18">
        <f>IFERROR(_xlfn.BETA.DIST(DATE(YEAR(AL$2),MONTH(AL$2),15),$AB$2,$AC$2,FALSE,DATE(YEAR($AB77),MONTH($AB77),1),DATE(YEAR($AC77),MONTH($AC77),28)),0)</f>
      </c>
      <c r="AM77" s="18">
        <f>IFERROR(_xlfn.BETA.DIST(DATE(YEAR(AM$2),MONTH(AM$2),15),$AB$2,$AC$2,FALSE,DATE(YEAR($AB77),MONTH($AB77),1),DATE(YEAR($AC77),MONTH($AC77),28)),0)</f>
      </c>
      <c r="AN77" s="18">
        <f>IFERROR(_xlfn.BETA.DIST(DATE(YEAR(AN$2),MONTH(AN$2),15),$AB$2,$AC$2,FALSE,DATE(YEAR($AB77),MONTH($AB77),1),DATE(YEAR($AC77),MONTH($AC77),28)),0)</f>
      </c>
      <c r="AO77" s="18">
        <f>IFERROR(_xlfn.BETA.DIST(DATE(YEAR(AO$2),MONTH(AO$2),15),$AB$2,$AC$2,FALSE,DATE(YEAR($AB77),MONTH($AB77),1),DATE(YEAR($AC77),MONTH($AC77),28)),0)</f>
      </c>
      <c r="AP77" s="18">
        <f>IFERROR(_xlfn.BETA.DIST(DATE(YEAR(AP$2),MONTH(AP$2),15),$AB$2,$AC$2,FALSE,DATE(YEAR($AB77),MONTH($AB77),1),DATE(YEAR($AC77),MONTH($AC77),28)),0)</f>
      </c>
      <c r="AQ77" s="18">
        <f>IFERROR(_xlfn.BETA.DIST(DATE(YEAR(AQ$2),MONTH(AQ$2),15),$AB$2,$AC$2,FALSE,DATE(YEAR($AB77),MONTH($AB77),1),DATE(YEAR($AC77),MONTH($AC77),28)),0)</f>
      </c>
      <c r="AR77" s="18">
        <f>IFERROR(_xlfn.BETA.DIST(DATE(YEAR(AR$2),MONTH(AR$2),15),$AB$2,$AC$2,FALSE,DATE(YEAR($AB77),MONTH($AB77),1),DATE(YEAR($AC77),MONTH($AC77),28)),0)</f>
      </c>
      <c r="AS77" s="18">
        <f>IFERROR(_xlfn.BETA.DIST(DATE(YEAR(AS$2),MONTH(AS$2),15),$AB$2,$AC$2,FALSE,DATE(YEAR($AB77),MONTH($AB77),1),DATE(YEAR($AC77),MONTH($AC77),28)),0)</f>
      </c>
      <c r="AT77" s="18">
        <f>SUM(AE77:AS77)</f>
      </c>
      <c r="AU77" s="18">
        <f>IF(I77&lt;&gt;0,I77,IF($AT77=0,0,AE77/$AT77*$X77))</f>
      </c>
      <c r="AV77" s="18">
        <f>IF(J77&lt;&gt;0,J77,IF($AT77=0,0,AF77/$AT77*$X77))</f>
      </c>
      <c r="AW77" s="18">
        <f>IF(K77&lt;&gt;0,K77,IF($AT77=0,0,AG77/$AT77*$X77))</f>
      </c>
      <c r="AX77" s="18">
        <f>IF(L77&lt;&gt;0,L77,IF($AT77=0,0,AH77/$AT77*$X77))</f>
      </c>
      <c r="AY77" s="18">
        <f>IF(M77&lt;&gt;0,M77,IF($AT77=0,0,AI77/$AT77*$X77))</f>
      </c>
      <c r="AZ77" s="18">
        <f>IF(N77&lt;&gt;0,N77,IF($AT77=0,0,AJ77/$AT77*$X77))</f>
      </c>
      <c r="BA77" s="18">
        <f>IF(O77&lt;&gt;0,O77,IF($AT77=0,0,AK77/$AT77*$X77))</f>
      </c>
      <c r="BB77" s="18">
        <f>IF(P77&lt;&gt;0,P77,IF($AT77=0,0,AL77/$AT77*$X77))</f>
      </c>
      <c r="BC77" s="18">
        <f>IF(Q77&lt;&gt;0,Q77,IF($AT77=0,0,AM77/$AT77*$X77))</f>
      </c>
      <c r="BD77" s="18">
        <f>IF(R77&lt;&gt;0,R77,IF($AT77=0,0,AN77/$AT77*$X77))</f>
      </c>
      <c r="BE77" s="18">
        <f>IF(S77&lt;&gt;0,S77,IF($AT77=0,0,AO77/$AT77*$X77))</f>
      </c>
      <c r="BF77" s="18">
        <f>IF(T77&lt;&gt;0,T77,IF($AT77=0,0,AP77/$AT77*$X77))</f>
      </c>
      <c r="BG77" s="18">
        <f>IF(U77&lt;&gt;0,U77,IF($AT77=0,0,AQ77/$AT77*$X77))</f>
      </c>
      <c r="BH77" s="18">
        <f>IF(V77&lt;&gt;0,V77,IF($AT77=0,0,AR77/$AT77*$X77))</f>
      </c>
      <c r="BI77" s="18">
        <f>IF(W77&lt;&gt;0,W77,IF($AT77=0,0,AS77/$AT77*$X77))</f>
      </c>
      <c r="BJ77" s="18">
        <f>SUM(AU77:BI77)</f>
      </c>
      <c r="BK77" s="18">
        <f>H77-BJ77</f>
      </c>
    </row>
    <row r="78" outlineLevel="2">
      <c r="A78" s="5" t="str">
        <v>16.3.1</v>
      </c>
      <c r="B78" s="5" t="str">
        <v/>
      </c>
      <c r="C78" s="5" t="str">
        <v/>
      </c>
      <c r="D78" s="19">
        <v>0.4</v>
      </c>
      <c r="E78" s="5" t="str">
        <v>Delivery MAT USD</v>
      </c>
      <c r="F78" s="5" t="str">
        <v/>
      </c>
      <c r="G78" s="18">
        <f>F75*D78</f>
      </c>
      <c r="H78" s="18">
        <f>G78</f>
      </c>
      <c r="I78" s="18">
        <v>0</v>
      </c>
      <c r="J78" s="18">
        <v>0</v>
      </c>
      <c r="K78" s="18">
        <v>0</v>
      </c>
      <c r="L78" s="18">
        <v>0</v>
      </c>
      <c r="M78" s="18">
        <v>0</v>
      </c>
      <c r="N78" s="18">
        <v>0</v>
      </c>
      <c r="O78" s="18">
        <v>0</v>
      </c>
      <c r="P78" s="18">
        <v>0</v>
      </c>
      <c r="Q78" s="18">
        <v>0</v>
      </c>
      <c r="R78" s="18">
        <v>0</v>
      </c>
      <c r="S78" s="18">
        <v>0</v>
      </c>
      <c r="T78" s="18">
        <v>0</v>
      </c>
      <c r="U78" s="18">
        <v>0</v>
      </c>
      <c r="V78" s="18">
        <v>0</v>
      </c>
      <c r="W78" s="18">
        <v>0</v>
      </c>
      <c r="X78" s="18">
        <f>H78-SUM(I78:W78)</f>
      </c>
      <c r="Y78" s="5" t="str">
        <v/>
      </c>
      <c r="Z78" s="5" t="str">
        <v/>
      </c>
      <c r="AA78" s="18">
        <v>30</v>
      </c>
      <c r="AB78" s="20">
        <f>Y78+AA78</f>
      </c>
      <c r="AC78" s="20">
        <f>AA78+Z78</f>
      </c>
      <c r="AD78" s="5" t="str">
        <v/>
      </c>
      <c r="AE78" s="18">
        <f>IFERROR(_xlfn.BETA.DIST(DATE(YEAR(AE$2),MONTH(AE$2),15),$AB$2,$AC$2,FALSE,DATE(YEAR($AB78),MONTH($AB78),1),DATE(YEAR($AC78),MONTH($AC78),28)),0)</f>
      </c>
      <c r="AF78" s="18">
        <f>IFERROR(_xlfn.BETA.DIST(DATE(YEAR(AF$2),MONTH(AF$2),15),$AB$2,$AC$2,FALSE,DATE(YEAR($AB78),MONTH($AB78),1),DATE(YEAR($AC78),MONTH($AC78),28)),0)</f>
      </c>
      <c r="AG78" s="18">
        <f>IFERROR(_xlfn.BETA.DIST(DATE(YEAR(AG$2),MONTH(AG$2),15),$AB$2,$AC$2,FALSE,DATE(YEAR($AB78),MONTH($AB78),1),DATE(YEAR($AC78),MONTH($AC78),28)),0)</f>
      </c>
      <c r="AH78" s="18">
        <f>IFERROR(_xlfn.BETA.DIST(DATE(YEAR(AH$2),MONTH(AH$2),15),$AB$2,$AC$2,FALSE,DATE(YEAR($AB78),MONTH($AB78),1),DATE(YEAR($AC78),MONTH($AC78),28)),0)</f>
      </c>
      <c r="AI78" s="18">
        <f>IFERROR(_xlfn.BETA.DIST(DATE(YEAR(AI$2),MONTH(AI$2),15),$AB$2,$AC$2,FALSE,DATE(YEAR($AB78),MONTH($AB78),1),DATE(YEAR($AC78),MONTH($AC78),28)),0)</f>
      </c>
      <c r="AJ78" s="18">
        <f>IFERROR(_xlfn.BETA.DIST(DATE(YEAR(AJ$2),MONTH(AJ$2),15),$AB$2,$AC$2,FALSE,DATE(YEAR($AB78),MONTH($AB78),1),DATE(YEAR($AC78),MONTH($AC78),28)),0)</f>
      </c>
      <c r="AK78" s="18">
        <f>IFERROR(_xlfn.BETA.DIST(DATE(YEAR(AK$2),MONTH(AK$2),15),$AB$2,$AC$2,FALSE,DATE(YEAR($AB78),MONTH($AB78),1),DATE(YEAR($AC78),MONTH($AC78),28)),0)</f>
      </c>
      <c r="AL78" s="18">
        <f>IFERROR(_xlfn.BETA.DIST(DATE(YEAR(AL$2),MONTH(AL$2),15),$AB$2,$AC$2,FALSE,DATE(YEAR($AB78),MONTH($AB78),1),DATE(YEAR($AC78),MONTH($AC78),28)),0)</f>
      </c>
      <c r="AM78" s="18">
        <f>IFERROR(_xlfn.BETA.DIST(DATE(YEAR(AM$2),MONTH(AM$2),15),$AB$2,$AC$2,FALSE,DATE(YEAR($AB78),MONTH($AB78),1),DATE(YEAR($AC78),MONTH($AC78),28)),0)</f>
      </c>
      <c r="AN78" s="18">
        <f>IFERROR(_xlfn.BETA.DIST(DATE(YEAR(AN$2),MONTH(AN$2),15),$AB$2,$AC$2,FALSE,DATE(YEAR($AB78),MONTH($AB78),1),DATE(YEAR($AC78),MONTH($AC78),28)),0)</f>
      </c>
      <c r="AO78" s="18">
        <f>IFERROR(_xlfn.BETA.DIST(DATE(YEAR(AO$2),MONTH(AO$2),15),$AB$2,$AC$2,FALSE,DATE(YEAR($AB78),MONTH($AB78),1),DATE(YEAR($AC78),MONTH($AC78),28)),0)</f>
      </c>
      <c r="AP78" s="18">
        <f>IFERROR(_xlfn.BETA.DIST(DATE(YEAR(AP$2),MONTH(AP$2),15),$AB$2,$AC$2,FALSE,DATE(YEAR($AB78),MONTH($AB78),1),DATE(YEAR($AC78),MONTH($AC78),28)),0)</f>
      </c>
      <c r="AQ78" s="18">
        <f>IFERROR(_xlfn.BETA.DIST(DATE(YEAR(AQ$2),MONTH(AQ$2),15),$AB$2,$AC$2,FALSE,DATE(YEAR($AB78),MONTH($AB78),1),DATE(YEAR($AC78),MONTH($AC78),28)),0)</f>
      </c>
      <c r="AR78" s="18">
        <f>IFERROR(_xlfn.BETA.DIST(DATE(YEAR(AR$2),MONTH(AR$2),15),$AB$2,$AC$2,FALSE,DATE(YEAR($AB78),MONTH($AB78),1),DATE(YEAR($AC78),MONTH($AC78),28)),0)</f>
      </c>
      <c r="AS78" s="18">
        <f>IFERROR(_xlfn.BETA.DIST(DATE(YEAR(AS$2),MONTH(AS$2),15),$AB$2,$AC$2,FALSE,DATE(YEAR($AB78),MONTH($AB78),1),DATE(YEAR($AC78),MONTH($AC78),28)),0)</f>
      </c>
      <c r="AT78" s="18">
        <f>SUM(AE78:AS78)</f>
      </c>
      <c r="AU78" s="18">
        <f>IF(I78&lt;&gt;0,I78,IF($AT78=0,0,AE78/$AT78*$X78))</f>
      </c>
      <c r="AV78" s="18">
        <f>IF(J78&lt;&gt;0,J78,IF($AT78=0,0,AF78/$AT78*$X78))</f>
      </c>
      <c r="AW78" s="18">
        <f>IF(K78&lt;&gt;0,K78,IF($AT78=0,0,AG78/$AT78*$X78))</f>
      </c>
      <c r="AX78" s="18">
        <f>IF(L78&lt;&gt;0,L78,IF($AT78=0,0,AH78/$AT78*$X78))</f>
      </c>
      <c r="AY78" s="18">
        <f>IF(M78&lt;&gt;0,M78,IF($AT78=0,0,AI78/$AT78*$X78))</f>
      </c>
      <c r="AZ78" s="18">
        <f>IF(N78&lt;&gt;0,N78,IF($AT78=0,0,AJ78/$AT78*$X78))</f>
      </c>
      <c r="BA78" s="18">
        <f>IF(O78&lt;&gt;0,O78,IF($AT78=0,0,AK78/$AT78*$X78))</f>
      </c>
      <c r="BB78" s="18">
        <f>IF(P78&lt;&gt;0,P78,IF($AT78=0,0,AL78/$AT78*$X78))</f>
      </c>
      <c r="BC78" s="18">
        <f>IF(Q78&lt;&gt;0,Q78,IF($AT78=0,0,AM78/$AT78*$X78))</f>
      </c>
      <c r="BD78" s="18">
        <f>IF(R78&lt;&gt;0,R78,IF($AT78=0,0,AN78/$AT78*$X78))</f>
      </c>
      <c r="BE78" s="18">
        <f>IF(S78&lt;&gt;0,S78,IF($AT78=0,0,AO78/$AT78*$X78))</f>
      </c>
      <c r="BF78" s="18">
        <f>IF(T78&lt;&gt;0,T78,IF($AT78=0,0,AP78/$AT78*$X78))</f>
      </c>
      <c r="BG78" s="18">
        <f>IF(U78&lt;&gt;0,U78,IF($AT78=0,0,AQ78/$AT78*$X78))</f>
      </c>
      <c r="BH78" s="18">
        <f>IF(V78&lt;&gt;0,V78,IF($AT78=0,0,AR78/$AT78*$X78))</f>
      </c>
      <c r="BI78" s="18">
        <f>IF(W78&lt;&gt;0,W78,IF($AT78=0,0,AS78/$AT78*$X78))</f>
      </c>
      <c r="BJ78" s="18">
        <f>SUM(AU78:BI78)</f>
      </c>
      <c r="BK78" s="18">
        <f>H78-BJ78</f>
      </c>
    </row>
    <row r="79" outlineLevel="2">
      <c r="A79" s="5" t="str">
        <v>16.3.1</v>
      </c>
      <c r="B79" s="5" t="str">
        <v>BSKDGNGENGR07</v>
      </c>
      <c r="C79" s="5" t="str">
        <v>BSKDGNGENGR07</v>
      </c>
      <c r="D79" s="19">
        <v>0.1</v>
      </c>
      <c r="E79" s="5" t="str">
        <v>CCC</v>
      </c>
      <c r="F79" s="5" t="str">
        <v/>
      </c>
      <c r="G79" s="18">
        <f>F75*D79</f>
      </c>
      <c r="H79" s="18">
        <f>G79</f>
      </c>
      <c r="I79" s="18">
        <v>0</v>
      </c>
      <c r="J79" s="18">
        <v>0</v>
      </c>
      <c r="K79" s="18">
        <v>0</v>
      </c>
      <c r="L79" s="18">
        <v>0</v>
      </c>
      <c r="M79" s="18">
        <v>0</v>
      </c>
      <c r="N79" s="18">
        <v>0</v>
      </c>
      <c r="O79" s="18">
        <v>0</v>
      </c>
      <c r="P79" s="18">
        <v>0</v>
      </c>
      <c r="Q79" s="18">
        <v>0</v>
      </c>
      <c r="R79" s="18">
        <v>0</v>
      </c>
      <c r="S79" s="18">
        <v>0</v>
      </c>
      <c r="T79" s="18">
        <v>0</v>
      </c>
      <c r="U79" s="18">
        <v>0</v>
      </c>
      <c r="V79" s="18">
        <v>0</v>
      </c>
      <c r="W79" s="18">
        <v>0</v>
      </c>
      <c r="X79" s="18">
        <f>H79-SUM(I79:W79)</f>
      </c>
      <c r="Y79" s="20">
        <v>46483</v>
      </c>
      <c r="Z79" s="20">
        <v>46483</v>
      </c>
      <c r="AA79" s="18">
        <v>0</v>
      </c>
      <c r="AB79" s="20">
        <f>Y79+AA79</f>
      </c>
      <c r="AC79" s="20">
        <f>AA79+Z79</f>
      </c>
      <c r="AD79" s="5" t="str">
        <v/>
      </c>
      <c r="AE79" s="18">
        <f>IFERROR(_xlfn.BETA.DIST(DATE(YEAR(AE$2),MONTH(AE$2),15),$AB$2,$AC$2,FALSE,DATE(YEAR($AB79),MONTH($AB79),1),DATE(YEAR($AC79),MONTH($AC79),28)),0)</f>
      </c>
      <c r="AF79" s="18">
        <f>IFERROR(_xlfn.BETA.DIST(DATE(YEAR(AF$2),MONTH(AF$2),15),$AB$2,$AC$2,FALSE,DATE(YEAR($AB79),MONTH($AB79),1),DATE(YEAR($AC79),MONTH($AC79),28)),0)</f>
      </c>
      <c r="AG79" s="18">
        <f>IFERROR(_xlfn.BETA.DIST(DATE(YEAR(AG$2),MONTH(AG$2),15),$AB$2,$AC$2,FALSE,DATE(YEAR($AB79),MONTH($AB79),1),DATE(YEAR($AC79),MONTH($AC79),28)),0)</f>
      </c>
      <c r="AH79" s="18">
        <f>IFERROR(_xlfn.BETA.DIST(DATE(YEAR(AH$2),MONTH(AH$2),15),$AB$2,$AC$2,FALSE,DATE(YEAR($AB79),MONTH($AB79),1),DATE(YEAR($AC79),MONTH($AC79),28)),0)</f>
      </c>
      <c r="AI79" s="18">
        <f>IFERROR(_xlfn.BETA.DIST(DATE(YEAR(AI$2),MONTH(AI$2),15),$AB$2,$AC$2,FALSE,DATE(YEAR($AB79),MONTH($AB79),1),DATE(YEAR($AC79),MONTH($AC79),28)),0)</f>
      </c>
      <c r="AJ79" s="18">
        <f>IFERROR(_xlfn.BETA.DIST(DATE(YEAR(AJ$2),MONTH(AJ$2),15),$AB$2,$AC$2,FALSE,DATE(YEAR($AB79),MONTH($AB79),1),DATE(YEAR($AC79),MONTH($AC79),28)),0)</f>
      </c>
      <c r="AK79" s="18">
        <f>IFERROR(_xlfn.BETA.DIST(DATE(YEAR(AK$2),MONTH(AK$2),15),$AB$2,$AC$2,FALSE,DATE(YEAR($AB79),MONTH($AB79),1),DATE(YEAR($AC79),MONTH($AC79),28)),0)</f>
      </c>
      <c r="AL79" s="18">
        <f>IFERROR(_xlfn.BETA.DIST(DATE(YEAR(AL$2),MONTH(AL$2),15),$AB$2,$AC$2,FALSE,DATE(YEAR($AB79),MONTH($AB79),1),DATE(YEAR($AC79),MONTH($AC79),28)),0)</f>
      </c>
      <c r="AM79" s="18">
        <f>IFERROR(_xlfn.BETA.DIST(DATE(YEAR(AM$2),MONTH(AM$2),15),$AB$2,$AC$2,FALSE,DATE(YEAR($AB79),MONTH($AB79),1),DATE(YEAR($AC79),MONTH($AC79),28)),0)</f>
      </c>
      <c r="AN79" s="18">
        <f>IFERROR(_xlfn.BETA.DIST(DATE(YEAR(AN$2),MONTH(AN$2),15),$AB$2,$AC$2,FALSE,DATE(YEAR($AB79),MONTH($AB79),1),DATE(YEAR($AC79),MONTH($AC79),28)),0)</f>
      </c>
      <c r="AO79" s="18">
        <f>IFERROR(_xlfn.BETA.DIST(DATE(YEAR(AO$2),MONTH(AO$2),15),$AB$2,$AC$2,FALSE,DATE(YEAR($AB79),MONTH($AB79),1),DATE(YEAR($AC79),MONTH($AC79),28)),0)</f>
      </c>
      <c r="AP79" s="18">
        <f>IFERROR(_xlfn.BETA.DIST(DATE(YEAR(AP$2),MONTH(AP$2),15),$AB$2,$AC$2,FALSE,DATE(YEAR($AB79),MONTH($AB79),1),DATE(YEAR($AC79),MONTH($AC79),28)),0)</f>
      </c>
      <c r="AQ79" s="18">
        <f>IFERROR(_xlfn.BETA.DIST(DATE(YEAR(AQ$2),MONTH(AQ$2),15),$AB$2,$AC$2,FALSE,DATE(YEAR($AB79),MONTH($AB79),1),DATE(YEAR($AC79),MONTH($AC79),28)),0)</f>
      </c>
      <c r="AR79" s="18">
        <f>IFERROR(_xlfn.BETA.DIST(DATE(YEAR(AR$2),MONTH(AR$2),15),$AB$2,$AC$2,FALSE,DATE(YEAR($AB79),MONTH($AB79),1),DATE(YEAR($AC79),MONTH($AC79),28)),0)</f>
      </c>
      <c r="AS79" s="18">
        <f>IFERROR(_xlfn.BETA.DIST(DATE(YEAR(AS$2),MONTH(AS$2),15),$AB$2,$AC$2,FALSE,DATE(YEAR($AB79),MONTH($AB79),1),DATE(YEAR($AC79),MONTH($AC79),28)),0)</f>
      </c>
      <c r="AT79" s="18">
        <f>SUM(AE79:AS79)</f>
      </c>
      <c r="AU79" s="18">
        <f>IF(I79&lt;&gt;0,I79,IF($AT79=0,0,AE79/$AT79*$X79))</f>
      </c>
      <c r="AV79" s="18">
        <f>IF(J79&lt;&gt;0,J79,IF($AT79=0,0,AF79/$AT79*$X79))</f>
      </c>
      <c r="AW79" s="18">
        <f>IF(K79&lt;&gt;0,K79,IF($AT79=0,0,AG79/$AT79*$X79))</f>
      </c>
      <c r="AX79" s="18">
        <f>IF(L79&lt;&gt;0,L79,IF($AT79=0,0,AH79/$AT79*$X79))</f>
      </c>
      <c r="AY79" s="18">
        <f>IF(M79&lt;&gt;0,M79,IF($AT79=0,0,AI79/$AT79*$X79))</f>
      </c>
      <c r="AZ79" s="18">
        <f>IF(N79&lt;&gt;0,N79,IF($AT79=0,0,AJ79/$AT79*$X79))</f>
      </c>
      <c r="BA79" s="18">
        <f>IF(O79&lt;&gt;0,O79,IF($AT79=0,0,AK79/$AT79*$X79))</f>
      </c>
      <c r="BB79" s="18">
        <f>IF(P79&lt;&gt;0,P79,IF($AT79=0,0,AL79/$AT79*$X79))</f>
      </c>
      <c r="BC79" s="18">
        <f>IF(Q79&lt;&gt;0,Q79,IF($AT79=0,0,AM79/$AT79*$X79))</f>
      </c>
      <c r="BD79" s="18">
        <f>IF(R79&lt;&gt;0,R79,IF($AT79=0,0,AN79/$AT79*$X79))</f>
      </c>
      <c r="BE79" s="18">
        <f>IF(S79&lt;&gt;0,S79,IF($AT79=0,0,AO79/$AT79*$X79))</f>
      </c>
      <c r="BF79" s="18">
        <f>IF(T79&lt;&gt;0,T79,IF($AT79=0,0,AP79/$AT79*$X79))</f>
      </c>
      <c r="BG79" s="18">
        <f>IF(U79&lt;&gt;0,U79,IF($AT79=0,0,AQ79/$AT79*$X79))</f>
      </c>
      <c r="BH79" s="18">
        <f>IF(V79&lt;&gt;0,V79,IF($AT79=0,0,AR79/$AT79*$X79))</f>
      </c>
      <c r="BI79" s="18">
        <f>IF(W79&lt;&gt;0,W79,IF($AT79=0,0,AS79/$AT79*$X79))</f>
      </c>
      <c r="BJ79" s="18">
        <f>SUM(AU79:BI79)</f>
      </c>
      <c r="BK79" s="18">
        <f>H79-BJ79</f>
      </c>
    </row>
    <row r="80" outlineLevel="1">
      <c r="A80" s="15" t="str">
        <v>16.4.1</v>
      </c>
      <c r="B80" s="15" t="str">
        <v/>
      </c>
      <c r="C80" s="15" t="str">
        <v/>
      </c>
      <c r="D80" s="15" t="str">
        <v>16.4.1</v>
      </c>
      <c r="E80" s="15" t="str">
        <v>Supply SF6 decomposition product meas</v>
      </c>
      <c r="F80" s="15">
        <v>6846.66</v>
      </c>
      <c r="G80" s="15" t="str">
        <v/>
      </c>
      <c r="H80" s="15" t="str">
        <v/>
      </c>
      <c r="I80" s="15" t="str">
        <v/>
      </c>
      <c r="J80" s="15" t="str">
        <v/>
      </c>
      <c r="K80" s="15" t="str">
        <v/>
      </c>
      <c r="L80" s="15" t="str">
        <v/>
      </c>
      <c r="M80" s="15" t="str">
        <v/>
      </c>
      <c r="N80" s="15" t="str">
        <v/>
      </c>
      <c r="O80" s="15" t="str">
        <v/>
      </c>
      <c r="P80" s="15" t="str">
        <v/>
      </c>
      <c r="Q80" s="15" t="str">
        <v/>
      </c>
      <c r="R80" s="15" t="str">
        <v/>
      </c>
      <c r="S80" s="15" t="str">
        <v/>
      </c>
      <c r="T80" s="15" t="str">
        <v/>
      </c>
      <c r="U80" s="15" t="str">
        <v/>
      </c>
      <c r="V80" s="15" t="str">
        <v/>
      </c>
      <c r="W80" s="15" t="str">
        <v/>
      </c>
      <c r="X80" s="15" t="str">
        <v/>
      </c>
      <c r="Y80" s="15" t="str">
        <v/>
      </c>
      <c r="Z80" s="15" t="str">
        <v/>
      </c>
      <c r="AA80" s="15" t="str">
        <v/>
      </c>
      <c r="AB80" s="15" t="str">
        <v/>
      </c>
      <c r="AC80" s="15" t="str">
        <v/>
      </c>
      <c r="AD80" s="5" t="str">
        <v/>
      </c>
      <c r="AE80" s="18">
        <f>IFERROR(_xlfn.BETA.DIST(DATE(YEAR(AE$2),MONTH(AE$2),15),$AB$2,$AC$2,FALSE,DATE(YEAR($AB80),MONTH($AB80),1),DATE(YEAR($AC80),MONTH($AC80),28)),0)</f>
      </c>
      <c r="AF80" s="18">
        <f>IFERROR(_xlfn.BETA.DIST(DATE(YEAR(AF$2),MONTH(AF$2),15),$AB$2,$AC$2,FALSE,DATE(YEAR($AB80),MONTH($AB80),1),DATE(YEAR($AC80),MONTH($AC80),28)),0)</f>
      </c>
      <c r="AG80" s="18">
        <f>IFERROR(_xlfn.BETA.DIST(DATE(YEAR(AG$2),MONTH(AG$2),15),$AB$2,$AC$2,FALSE,DATE(YEAR($AB80),MONTH($AB80),1),DATE(YEAR($AC80),MONTH($AC80),28)),0)</f>
      </c>
      <c r="AH80" s="18">
        <f>IFERROR(_xlfn.BETA.DIST(DATE(YEAR(AH$2),MONTH(AH$2),15),$AB$2,$AC$2,FALSE,DATE(YEAR($AB80),MONTH($AB80),1),DATE(YEAR($AC80),MONTH($AC80),28)),0)</f>
      </c>
      <c r="AI80" s="18">
        <f>IFERROR(_xlfn.BETA.DIST(DATE(YEAR(AI$2),MONTH(AI$2),15),$AB$2,$AC$2,FALSE,DATE(YEAR($AB80),MONTH($AB80),1),DATE(YEAR($AC80),MONTH($AC80),28)),0)</f>
      </c>
      <c r="AJ80" s="18">
        <f>IFERROR(_xlfn.BETA.DIST(DATE(YEAR(AJ$2),MONTH(AJ$2),15),$AB$2,$AC$2,FALSE,DATE(YEAR($AB80),MONTH($AB80),1),DATE(YEAR($AC80),MONTH($AC80),28)),0)</f>
      </c>
      <c r="AK80" s="18">
        <f>IFERROR(_xlfn.BETA.DIST(DATE(YEAR(AK$2),MONTH(AK$2),15),$AB$2,$AC$2,FALSE,DATE(YEAR($AB80),MONTH($AB80),1),DATE(YEAR($AC80),MONTH($AC80),28)),0)</f>
      </c>
      <c r="AL80" s="18">
        <f>IFERROR(_xlfn.BETA.DIST(DATE(YEAR(AL$2),MONTH(AL$2),15),$AB$2,$AC$2,FALSE,DATE(YEAR($AB80),MONTH($AB80),1),DATE(YEAR($AC80),MONTH($AC80),28)),0)</f>
      </c>
      <c r="AM80" s="18">
        <f>IFERROR(_xlfn.BETA.DIST(DATE(YEAR(AM$2),MONTH(AM$2),15),$AB$2,$AC$2,FALSE,DATE(YEAR($AB80),MONTH($AB80),1),DATE(YEAR($AC80),MONTH($AC80),28)),0)</f>
      </c>
      <c r="AN80" s="18">
        <f>IFERROR(_xlfn.BETA.DIST(DATE(YEAR(AN$2),MONTH(AN$2),15),$AB$2,$AC$2,FALSE,DATE(YEAR($AB80),MONTH($AB80),1),DATE(YEAR($AC80),MONTH($AC80),28)),0)</f>
      </c>
      <c r="AO80" s="18">
        <f>IFERROR(_xlfn.BETA.DIST(DATE(YEAR(AO$2),MONTH(AO$2),15),$AB$2,$AC$2,FALSE,DATE(YEAR($AB80),MONTH($AB80),1),DATE(YEAR($AC80),MONTH($AC80),28)),0)</f>
      </c>
      <c r="AP80" s="18">
        <f>IFERROR(_xlfn.BETA.DIST(DATE(YEAR(AP$2),MONTH(AP$2),15),$AB$2,$AC$2,FALSE,DATE(YEAR($AB80),MONTH($AB80),1),DATE(YEAR($AC80),MONTH($AC80),28)),0)</f>
      </c>
      <c r="AQ80" s="18">
        <f>IFERROR(_xlfn.BETA.DIST(DATE(YEAR(AQ$2),MONTH(AQ$2),15),$AB$2,$AC$2,FALSE,DATE(YEAR($AB80),MONTH($AB80),1),DATE(YEAR($AC80),MONTH($AC80),28)),0)</f>
      </c>
      <c r="AR80" s="18">
        <f>IFERROR(_xlfn.BETA.DIST(DATE(YEAR(AR$2),MONTH(AR$2),15),$AB$2,$AC$2,FALSE,DATE(YEAR($AB80),MONTH($AB80),1),DATE(YEAR($AC80),MONTH($AC80),28)),0)</f>
      </c>
      <c r="AS80" s="18">
        <f>IFERROR(_xlfn.BETA.DIST(DATE(YEAR(AS$2),MONTH(AS$2),15),$AB$2,$AC$2,FALSE,DATE(YEAR($AB80),MONTH($AB80),1),DATE(YEAR($AC80),MONTH($AC80),28)),0)</f>
      </c>
      <c r="AT80" s="18">
        <f>SUM(AE80:AS80)</f>
      </c>
      <c r="AU80" s="18">
        <f>IF(I80&lt;&gt;0,I80,IF($AT80=0,0,AE80/$AT80*$X80))</f>
      </c>
      <c r="AV80" s="18">
        <f>IF(J80&lt;&gt;0,J80,IF($AT80=0,0,AF80/$AT80*$X80))</f>
      </c>
      <c r="AW80" s="18">
        <f>IF(K80&lt;&gt;0,K80,IF($AT80=0,0,AG80/$AT80*$X80))</f>
      </c>
      <c r="AX80" s="18">
        <f>IF(L80&lt;&gt;0,L80,IF($AT80=0,0,AH80/$AT80*$X80))</f>
      </c>
      <c r="AY80" s="18">
        <f>IF(M80&lt;&gt;0,M80,IF($AT80=0,0,AI80/$AT80*$X80))</f>
      </c>
      <c r="AZ80" s="18">
        <f>IF(N80&lt;&gt;0,N80,IF($AT80=0,0,AJ80/$AT80*$X80))</f>
      </c>
      <c r="BA80" s="18">
        <f>IF(O80&lt;&gt;0,O80,IF($AT80=0,0,AK80/$AT80*$X80))</f>
      </c>
      <c r="BB80" s="18">
        <f>IF(P80&lt;&gt;0,P80,IF($AT80=0,0,AL80/$AT80*$X80))</f>
      </c>
      <c r="BC80" s="18">
        <f>IF(Q80&lt;&gt;0,Q80,IF($AT80=0,0,AM80/$AT80*$X80))</f>
      </c>
      <c r="BD80" s="18">
        <f>IF(R80&lt;&gt;0,R80,IF($AT80=0,0,AN80/$AT80*$X80))</f>
      </c>
      <c r="BE80" s="18">
        <f>IF(S80&lt;&gt;0,S80,IF($AT80=0,0,AO80/$AT80*$X80))</f>
      </c>
      <c r="BF80" s="18">
        <f>IF(T80&lt;&gt;0,T80,IF($AT80=0,0,AP80/$AT80*$X80))</f>
      </c>
      <c r="BG80" s="18">
        <f>IF(U80&lt;&gt;0,U80,IF($AT80=0,0,AQ80/$AT80*$X80))</f>
      </c>
      <c r="BH80" s="18">
        <f>IF(V80&lt;&gt;0,V80,IF($AT80=0,0,AR80/$AT80*$X80))</f>
      </c>
      <c r="BI80" s="18">
        <f>IF(W80&lt;&gt;0,W80,IF($AT80=0,0,AS80/$AT80*$X80))</f>
      </c>
      <c r="BJ80" s="18">
        <f>SUM(AU80:BI80)</f>
      </c>
      <c r="BK80" s="15" t="str">
        <v/>
      </c>
    </row>
    <row r="81" outlineLevel="2">
      <c r="A81" s="5" t="str">
        <v>16.4.1</v>
      </c>
      <c r="B81" s="5" t="str">
        <v/>
      </c>
      <c r="C81" s="5" t="str">
        <v/>
      </c>
      <c r="D81" s="19">
        <v>0.1</v>
      </c>
      <c r="E81" s="5" t="str">
        <v>Advanced Payment PO USD</v>
      </c>
      <c r="F81" s="5" t="str">
        <v/>
      </c>
      <c r="G81" s="18">
        <f>F80*D81</f>
      </c>
      <c r="H81" s="18">
        <f>G81</f>
      </c>
      <c r="I81" s="18">
        <v>0</v>
      </c>
      <c r="J81" s="18">
        <v>0</v>
      </c>
      <c r="K81" s="18">
        <v>0</v>
      </c>
      <c r="L81" s="18">
        <v>0</v>
      </c>
      <c r="M81" s="18">
        <v>0</v>
      </c>
      <c r="N81" s="18">
        <v>0</v>
      </c>
      <c r="O81" s="18">
        <v>0</v>
      </c>
      <c r="P81" s="18">
        <v>0</v>
      </c>
      <c r="Q81" s="18">
        <v>0</v>
      </c>
      <c r="R81" s="18">
        <v>0</v>
      </c>
      <c r="S81" s="18">
        <v>0</v>
      </c>
      <c r="T81" s="18">
        <v>0</v>
      </c>
      <c r="U81" s="18">
        <v>0</v>
      </c>
      <c r="V81" s="18">
        <v>0</v>
      </c>
      <c r="W81" s="18">
        <v>0</v>
      </c>
      <c r="X81" s="18">
        <f>H81-SUM(I81:W81)</f>
      </c>
      <c r="Y81" s="5" t="str">
        <v/>
      </c>
      <c r="Z81" s="5" t="str">
        <v/>
      </c>
      <c r="AA81" s="18">
        <v>0</v>
      </c>
      <c r="AB81" s="20">
        <f>Y81+AA81</f>
      </c>
      <c r="AC81" s="20">
        <f>AA81+Z81</f>
      </c>
      <c r="AD81" s="5" t="str">
        <v/>
      </c>
      <c r="AE81" s="18">
        <f>IFERROR(_xlfn.BETA.DIST(DATE(YEAR(AE$2),MONTH(AE$2),15),$AB$2,$AC$2,FALSE,DATE(YEAR($AB81),MONTH($AB81),1),DATE(YEAR($AC81),MONTH($AC81),28)),0)</f>
      </c>
      <c r="AF81" s="18">
        <f>IFERROR(_xlfn.BETA.DIST(DATE(YEAR(AF$2),MONTH(AF$2),15),$AB$2,$AC$2,FALSE,DATE(YEAR($AB81),MONTH($AB81),1),DATE(YEAR($AC81),MONTH($AC81),28)),0)</f>
      </c>
      <c r="AG81" s="18">
        <f>IFERROR(_xlfn.BETA.DIST(DATE(YEAR(AG$2),MONTH(AG$2),15),$AB$2,$AC$2,FALSE,DATE(YEAR($AB81),MONTH($AB81),1),DATE(YEAR($AC81),MONTH($AC81),28)),0)</f>
      </c>
      <c r="AH81" s="18">
        <f>IFERROR(_xlfn.BETA.DIST(DATE(YEAR(AH$2),MONTH(AH$2),15),$AB$2,$AC$2,FALSE,DATE(YEAR($AB81),MONTH($AB81),1),DATE(YEAR($AC81),MONTH($AC81),28)),0)</f>
      </c>
      <c r="AI81" s="18">
        <f>IFERROR(_xlfn.BETA.DIST(DATE(YEAR(AI$2),MONTH(AI$2),15),$AB$2,$AC$2,FALSE,DATE(YEAR($AB81),MONTH($AB81),1),DATE(YEAR($AC81),MONTH($AC81),28)),0)</f>
      </c>
      <c r="AJ81" s="18">
        <f>IFERROR(_xlfn.BETA.DIST(DATE(YEAR(AJ$2),MONTH(AJ$2),15),$AB$2,$AC$2,FALSE,DATE(YEAR($AB81),MONTH($AB81),1),DATE(YEAR($AC81),MONTH($AC81),28)),0)</f>
      </c>
      <c r="AK81" s="18">
        <f>IFERROR(_xlfn.BETA.DIST(DATE(YEAR(AK$2),MONTH(AK$2),15),$AB$2,$AC$2,FALSE,DATE(YEAR($AB81),MONTH($AB81),1),DATE(YEAR($AC81),MONTH($AC81),28)),0)</f>
      </c>
      <c r="AL81" s="18">
        <f>IFERROR(_xlfn.BETA.DIST(DATE(YEAR(AL$2),MONTH(AL$2),15),$AB$2,$AC$2,FALSE,DATE(YEAR($AB81),MONTH($AB81),1),DATE(YEAR($AC81),MONTH($AC81),28)),0)</f>
      </c>
      <c r="AM81" s="18">
        <f>IFERROR(_xlfn.BETA.DIST(DATE(YEAR(AM$2),MONTH(AM$2),15),$AB$2,$AC$2,FALSE,DATE(YEAR($AB81),MONTH($AB81),1),DATE(YEAR($AC81),MONTH($AC81),28)),0)</f>
      </c>
      <c r="AN81" s="18">
        <f>IFERROR(_xlfn.BETA.DIST(DATE(YEAR(AN$2),MONTH(AN$2),15),$AB$2,$AC$2,FALSE,DATE(YEAR($AB81),MONTH($AB81),1),DATE(YEAR($AC81),MONTH($AC81),28)),0)</f>
      </c>
      <c r="AO81" s="18">
        <f>IFERROR(_xlfn.BETA.DIST(DATE(YEAR(AO$2),MONTH(AO$2),15),$AB$2,$AC$2,FALSE,DATE(YEAR($AB81),MONTH($AB81),1),DATE(YEAR($AC81),MONTH($AC81),28)),0)</f>
      </c>
      <c r="AP81" s="18">
        <f>IFERROR(_xlfn.BETA.DIST(DATE(YEAR(AP$2),MONTH(AP$2),15),$AB$2,$AC$2,FALSE,DATE(YEAR($AB81),MONTH($AB81),1),DATE(YEAR($AC81),MONTH($AC81),28)),0)</f>
      </c>
      <c r="AQ81" s="18">
        <f>IFERROR(_xlfn.BETA.DIST(DATE(YEAR(AQ$2),MONTH(AQ$2),15),$AB$2,$AC$2,FALSE,DATE(YEAR($AB81),MONTH($AB81),1),DATE(YEAR($AC81),MONTH($AC81),28)),0)</f>
      </c>
      <c r="AR81" s="18">
        <f>IFERROR(_xlfn.BETA.DIST(DATE(YEAR(AR$2),MONTH(AR$2),15),$AB$2,$AC$2,FALSE,DATE(YEAR($AB81),MONTH($AB81),1),DATE(YEAR($AC81),MONTH($AC81),28)),0)</f>
      </c>
      <c r="AS81" s="18">
        <f>IFERROR(_xlfn.BETA.DIST(DATE(YEAR(AS$2),MONTH(AS$2),15),$AB$2,$AC$2,FALSE,DATE(YEAR($AB81),MONTH($AB81),1),DATE(YEAR($AC81),MONTH($AC81),28)),0)</f>
      </c>
      <c r="AT81" s="18">
        <f>SUM(AE81:AS81)</f>
      </c>
      <c r="AU81" s="18">
        <f>IF(I81&lt;&gt;0,I81,IF($AT81=0,0,AE81/$AT81*$X81))</f>
      </c>
      <c r="AV81" s="18">
        <f>IF(J81&lt;&gt;0,J81,IF($AT81=0,0,AF81/$AT81*$X81))</f>
      </c>
      <c r="AW81" s="18">
        <f>IF(K81&lt;&gt;0,K81,IF($AT81=0,0,AG81/$AT81*$X81))</f>
      </c>
      <c r="AX81" s="18">
        <f>IF(L81&lt;&gt;0,L81,IF($AT81=0,0,AH81/$AT81*$X81))</f>
      </c>
      <c r="AY81" s="18">
        <f>IF(M81&lt;&gt;0,M81,IF($AT81=0,0,AI81/$AT81*$X81))</f>
      </c>
      <c r="AZ81" s="18">
        <f>IF(N81&lt;&gt;0,N81,IF($AT81=0,0,AJ81/$AT81*$X81))</f>
      </c>
      <c r="BA81" s="18">
        <f>IF(O81&lt;&gt;0,O81,IF($AT81=0,0,AK81/$AT81*$X81))</f>
      </c>
      <c r="BB81" s="18">
        <f>IF(P81&lt;&gt;0,P81,IF($AT81=0,0,AL81/$AT81*$X81))</f>
      </c>
      <c r="BC81" s="18">
        <f>IF(Q81&lt;&gt;0,Q81,IF($AT81=0,0,AM81/$AT81*$X81))</f>
      </c>
      <c r="BD81" s="18">
        <f>IF(R81&lt;&gt;0,R81,IF($AT81=0,0,AN81/$AT81*$X81))</f>
      </c>
      <c r="BE81" s="18">
        <f>IF(S81&lt;&gt;0,S81,IF($AT81=0,0,AO81/$AT81*$X81))</f>
      </c>
      <c r="BF81" s="18">
        <f>IF(T81&lt;&gt;0,T81,IF($AT81=0,0,AP81/$AT81*$X81))</f>
      </c>
      <c r="BG81" s="18">
        <f>IF(U81&lt;&gt;0,U81,IF($AT81=0,0,AQ81/$AT81*$X81))</f>
      </c>
      <c r="BH81" s="18">
        <f>IF(V81&lt;&gt;0,V81,IF($AT81=0,0,AR81/$AT81*$X81))</f>
      </c>
      <c r="BI81" s="18">
        <f>IF(W81&lt;&gt;0,W81,IF($AT81=0,0,AS81/$AT81*$X81))</f>
      </c>
      <c r="BJ81" s="18">
        <f>SUM(AU81:BI81)</f>
      </c>
      <c r="BK81" s="18">
        <f>H81-BJ81</f>
      </c>
    </row>
    <row r="82" outlineLevel="2">
      <c r="A82" s="5" t="str">
        <v>16.4.1</v>
      </c>
      <c r="B82" s="5" t="str">
        <v/>
      </c>
      <c r="C82" s="5" t="str">
        <v/>
      </c>
      <c r="D82" s="19">
        <v>0.4</v>
      </c>
      <c r="E82" s="5" t="str">
        <v>Shipping MAT USD</v>
      </c>
      <c r="F82" s="5" t="str">
        <v/>
      </c>
      <c r="G82" s="18">
        <f>F80*D82</f>
      </c>
      <c r="H82" s="18">
        <f>G82</f>
      </c>
      <c r="I82" s="18">
        <v>0</v>
      </c>
      <c r="J82" s="18">
        <v>0</v>
      </c>
      <c r="K82" s="18">
        <v>0</v>
      </c>
      <c r="L82" s="18">
        <v>0</v>
      </c>
      <c r="M82" s="18">
        <v>0</v>
      </c>
      <c r="N82" s="18">
        <v>0</v>
      </c>
      <c r="O82" s="18">
        <v>0</v>
      </c>
      <c r="P82" s="18">
        <v>0</v>
      </c>
      <c r="Q82" s="18">
        <v>0</v>
      </c>
      <c r="R82" s="18">
        <v>0</v>
      </c>
      <c r="S82" s="18">
        <v>0</v>
      </c>
      <c r="T82" s="18">
        <v>0</v>
      </c>
      <c r="U82" s="18">
        <v>0</v>
      </c>
      <c r="V82" s="18">
        <v>0</v>
      </c>
      <c r="W82" s="18">
        <v>0</v>
      </c>
      <c r="X82" s="18">
        <f>H82-SUM(I82:W82)</f>
      </c>
      <c r="Y82" s="5" t="str">
        <v/>
      </c>
      <c r="Z82" s="5" t="str">
        <v/>
      </c>
      <c r="AA82" s="18">
        <v>15</v>
      </c>
      <c r="AB82" s="20">
        <f>Y82+AA82</f>
      </c>
      <c r="AC82" s="20">
        <f>AA82+Z82</f>
      </c>
      <c r="AD82" s="5" t="str">
        <v/>
      </c>
      <c r="AE82" s="18">
        <f>IFERROR(_xlfn.BETA.DIST(DATE(YEAR(AE$2),MONTH(AE$2),15),$AB$2,$AC$2,FALSE,DATE(YEAR($AB82),MONTH($AB82),1),DATE(YEAR($AC82),MONTH($AC82),28)),0)</f>
      </c>
      <c r="AF82" s="18">
        <f>IFERROR(_xlfn.BETA.DIST(DATE(YEAR(AF$2),MONTH(AF$2),15),$AB$2,$AC$2,FALSE,DATE(YEAR($AB82),MONTH($AB82),1),DATE(YEAR($AC82),MONTH($AC82),28)),0)</f>
      </c>
      <c r="AG82" s="18">
        <f>IFERROR(_xlfn.BETA.DIST(DATE(YEAR(AG$2),MONTH(AG$2),15),$AB$2,$AC$2,FALSE,DATE(YEAR($AB82),MONTH($AB82),1),DATE(YEAR($AC82),MONTH($AC82),28)),0)</f>
      </c>
      <c r="AH82" s="18">
        <f>IFERROR(_xlfn.BETA.DIST(DATE(YEAR(AH$2),MONTH(AH$2),15),$AB$2,$AC$2,FALSE,DATE(YEAR($AB82),MONTH($AB82),1),DATE(YEAR($AC82),MONTH($AC82),28)),0)</f>
      </c>
      <c r="AI82" s="18">
        <f>IFERROR(_xlfn.BETA.DIST(DATE(YEAR(AI$2),MONTH(AI$2),15),$AB$2,$AC$2,FALSE,DATE(YEAR($AB82),MONTH($AB82),1),DATE(YEAR($AC82),MONTH($AC82),28)),0)</f>
      </c>
      <c r="AJ82" s="18">
        <f>IFERROR(_xlfn.BETA.DIST(DATE(YEAR(AJ$2),MONTH(AJ$2),15),$AB$2,$AC$2,FALSE,DATE(YEAR($AB82),MONTH($AB82),1),DATE(YEAR($AC82),MONTH($AC82),28)),0)</f>
      </c>
      <c r="AK82" s="18">
        <f>IFERROR(_xlfn.BETA.DIST(DATE(YEAR(AK$2),MONTH(AK$2),15),$AB$2,$AC$2,FALSE,DATE(YEAR($AB82),MONTH($AB82),1),DATE(YEAR($AC82),MONTH($AC82),28)),0)</f>
      </c>
      <c r="AL82" s="18">
        <f>IFERROR(_xlfn.BETA.DIST(DATE(YEAR(AL$2),MONTH(AL$2),15),$AB$2,$AC$2,FALSE,DATE(YEAR($AB82),MONTH($AB82),1),DATE(YEAR($AC82),MONTH($AC82),28)),0)</f>
      </c>
      <c r="AM82" s="18">
        <f>IFERROR(_xlfn.BETA.DIST(DATE(YEAR(AM$2),MONTH(AM$2),15),$AB$2,$AC$2,FALSE,DATE(YEAR($AB82),MONTH($AB82),1),DATE(YEAR($AC82),MONTH($AC82),28)),0)</f>
      </c>
      <c r="AN82" s="18">
        <f>IFERROR(_xlfn.BETA.DIST(DATE(YEAR(AN$2),MONTH(AN$2),15),$AB$2,$AC$2,FALSE,DATE(YEAR($AB82),MONTH($AB82),1),DATE(YEAR($AC82),MONTH($AC82),28)),0)</f>
      </c>
      <c r="AO82" s="18">
        <f>IFERROR(_xlfn.BETA.DIST(DATE(YEAR(AO$2),MONTH(AO$2),15),$AB$2,$AC$2,FALSE,DATE(YEAR($AB82),MONTH($AB82),1),DATE(YEAR($AC82),MONTH($AC82),28)),0)</f>
      </c>
      <c r="AP82" s="18">
        <f>IFERROR(_xlfn.BETA.DIST(DATE(YEAR(AP$2),MONTH(AP$2),15),$AB$2,$AC$2,FALSE,DATE(YEAR($AB82),MONTH($AB82),1),DATE(YEAR($AC82),MONTH($AC82),28)),0)</f>
      </c>
      <c r="AQ82" s="18">
        <f>IFERROR(_xlfn.BETA.DIST(DATE(YEAR(AQ$2),MONTH(AQ$2),15),$AB$2,$AC$2,FALSE,DATE(YEAR($AB82),MONTH($AB82),1),DATE(YEAR($AC82),MONTH($AC82),28)),0)</f>
      </c>
      <c r="AR82" s="18">
        <f>IFERROR(_xlfn.BETA.DIST(DATE(YEAR(AR$2),MONTH(AR$2),15),$AB$2,$AC$2,FALSE,DATE(YEAR($AB82),MONTH($AB82),1),DATE(YEAR($AC82),MONTH($AC82),28)),0)</f>
      </c>
      <c r="AS82" s="18">
        <f>IFERROR(_xlfn.BETA.DIST(DATE(YEAR(AS$2),MONTH(AS$2),15),$AB$2,$AC$2,FALSE,DATE(YEAR($AB82),MONTH($AB82),1),DATE(YEAR($AC82),MONTH($AC82),28)),0)</f>
      </c>
      <c r="AT82" s="18">
        <f>SUM(AE82:AS82)</f>
      </c>
      <c r="AU82" s="18">
        <f>IF(I82&lt;&gt;0,I82,IF($AT82=0,0,AE82/$AT82*$X82))</f>
      </c>
      <c r="AV82" s="18">
        <f>IF(J82&lt;&gt;0,J82,IF($AT82=0,0,AF82/$AT82*$X82))</f>
      </c>
      <c r="AW82" s="18">
        <f>IF(K82&lt;&gt;0,K82,IF($AT82=0,0,AG82/$AT82*$X82))</f>
      </c>
      <c r="AX82" s="18">
        <f>IF(L82&lt;&gt;0,L82,IF($AT82=0,0,AH82/$AT82*$X82))</f>
      </c>
      <c r="AY82" s="18">
        <f>IF(M82&lt;&gt;0,M82,IF($AT82=0,0,AI82/$AT82*$X82))</f>
      </c>
      <c r="AZ82" s="18">
        <f>IF(N82&lt;&gt;0,N82,IF($AT82=0,0,AJ82/$AT82*$X82))</f>
      </c>
      <c r="BA82" s="18">
        <f>IF(O82&lt;&gt;0,O82,IF($AT82=0,0,AK82/$AT82*$X82))</f>
      </c>
      <c r="BB82" s="18">
        <f>IF(P82&lt;&gt;0,P82,IF($AT82=0,0,AL82/$AT82*$X82))</f>
      </c>
      <c r="BC82" s="18">
        <f>IF(Q82&lt;&gt;0,Q82,IF($AT82=0,0,AM82/$AT82*$X82))</f>
      </c>
      <c r="BD82" s="18">
        <f>IF(R82&lt;&gt;0,R82,IF($AT82=0,0,AN82/$AT82*$X82))</f>
      </c>
      <c r="BE82" s="18">
        <f>IF(S82&lt;&gt;0,S82,IF($AT82=0,0,AO82/$AT82*$X82))</f>
      </c>
      <c r="BF82" s="18">
        <f>IF(T82&lt;&gt;0,T82,IF($AT82=0,0,AP82/$AT82*$X82))</f>
      </c>
      <c r="BG82" s="18">
        <f>IF(U82&lt;&gt;0,U82,IF($AT82=0,0,AQ82/$AT82*$X82))</f>
      </c>
      <c r="BH82" s="18">
        <f>IF(V82&lt;&gt;0,V82,IF($AT82=0,0,AR82/$AT82*$X82))</f>
      </c>
      <c r="BI82" s="18">
        <f>IF(W82&lt;&gt;0,W82,IF($AT82=0,0,AS82/$AT82*$X82))</f>
      </c>
      <c r="BJ82" s="18">
        <f>SUM(AU82:BI82)</f>
      </c>
      <c r="BK82" s="18">
        <f>H82-BJ82</f>
      </c>
    </row>
    <row r="83" outlineLevel="2">
      <c r="A83" s="5" t="str">
        <v>16.4.1</v>
      </c>
      <c r="B83" s="5" t="str">
        <v/>
      </c>
      <c r="C83" s="5" t="str">
        <v/>
      </c>
      <c r="D83" s="19">
        <v>0.4</v>
      </c>
      <c r="E83" s="5" t="str">
        <v>Delivery MAT USD</v>
      </c>
      <c r="F83" s="5" t="str">
        <v/>
      </c>
      <c r="G83" s="18">
        <f>F80*D83</f>
      </c>
      <c r="H83" s="18">
        <f>G83</f>
      </c>
      <c r="I83" s="18">
        <v>0</v>
      </c>
      <c r="J83" s="18">
        <v>0</v>
      </c>
      <c r="K83" s="18">
        <v>0</v>
      </c>
      <c r="L83" s="18">
        <v>0</v>
      </c>
      <c r="M83" s="18">
        <v>0</v>
      </c>
      <c r="N83" s="18">
        <v>0</v>
      </c>
      <c r="O83" s="18">
        <v>0</v>
      </c>
      <c r="P83" s="18">
        <v>0</v>
      </c>
      <c r="Q83" s="18">
        <v>0</v>
      </c>
      <c r="R83" s="18">
        <v>0</v>
      </c>
      <c r="S83" s="18">
        <v>0</v>
      </c>
      <c r="T83" s="18">
        <v>0</v>
      </c>
      <c r="U83" s="18">
        <v>0</v>
      </c>
      <c r="V83" s="18">
        <v>0</v>
      </c>
      <c r="W83" s="18">
        <v>0</v>
      </c>
      <c r="X83" s="18">
        <f>H83-SUM(I83:W83)</f>
      </c>
      <c r="Y83" s="5" t="str">
        <v/>
      </c>
      <c r="Z83" s="5" t="str">
        <v/>
      </c>
      <c r="AA83" s="18">
        <v>30</v>
      </c>
      <c r="AB83" s="20">
        <f>Y83+AA83</f>
      </c>
      <c r="AC83" s="20">
        <f>AA83+Z83</f>
      </c>
      <c r="AD83" s="5" t="str">
        <v/>
      </c>
      <c r="AE83" s="18">
        <f>IFERROR(_xlfn.BETA.DIST(DATE(YEAR(AE$2),MONTH(AE$2),15),$AB$2,$AC$2,FALSE,DATE(YEAR($AB83),MONTH($AB83),1),DATE(YEAR($AC83),MONTH($AC83),28)),0)</f>
      </c>
      <c r="AF83" s="18">
        <f>IFERROR(_xlfn.BETA.DIST(DATE(YEAR(AF$2),MONTH(AF$2),15),$AB$2,$AC$2,FALSE,DATE(YEAR($AB83),MONTH($AB83),1),DATE(YEAR($AC83),MONTH($AC83),28)),0)</f>
      </c>
      <c r="AG83" s="18">
        <f>IFERROR(_xlfn.BETA.DIST(DATE(YEAR(AG$2),MONTH(AG$2),15),$AB$2,$AC$2,FALSE,DATE(YEAR($AB83),MONTH($AB83),1),DATE(YEAR($AC83),MONTH($AC83),28)),0)</f>
      </c>
      <c r="AH83" s="18">
        <f>IFERROR(_xlfn.BETA.DIST(DATE(YEAR(AH$2),MONTH(AH$2),15),$AB$2,$AC$2,FALSE,DATE(YEAR($AB83),MONTH($AB83),1),DATE(YEAR($AC83),MONTH($AC83),28)),0)</f>
      </c>
      <c r="AI83" s="18">
        <f>IFERROR(_xlfn.BETA.DIST(DATE(YEAR(AI$2),MONTH(AI$2),15),$AB$2,$AC$2,FALSE,DATE(YEAR($AB83),MONTH($AB83),1),DATE(YEAR($AC83),MONTH($AC83),28)),0)</f>
      </c>
      <c r="AJ83" s="18">
        <f>IFERROR(_xlfn.BETA.DIST(DATE(YEAR(AJ$2),MONTH(AJ$2),15),$AB$2,$AC$2,FALSE,DATE(YEAR($AB83),MONTH($AB83),1),DATE(YEAR($AC83),MONTH($AC83),28)),0)</f>
      </c>
      <c r="AK83" s="18">
        <f>IFERROR(_xlfn.BETA.DIST(DATE(YEAR(AK$2),MONTH(AK$2),15),$AB$2,$AC$2,FALSE,DATE(YEAR($AB83),MONTH($AB83),1),DATE(YEAR($AC83),MONTH($AC83),28)),0)</f>
      </c>
      <c r="AL83" s="18">
        <f>IFERROR(_xlfn.BETA.DIST(DATE(YEAR(AL$2),MONTH(AL$2),15),$AB$2,$AC$2,FALSE,DATE(YEAR($AB83),MONTH($AB83),1),DATE(YEAR($AC83),MONTH($AC83),28)),0)</f>
      </c>
      <c r="AM83" s="18">
        <f>IFERROR(_xlfn.BETA.DIST(DATE(YEAR(AM$2),MONTH(AM$2),15),$AB$2,$AC$2,FALSE,DATE(YEAR($AB83),MONTH($AB83),1),DATE(YEAR($AC83),MONTH($AC83),28)),0)</f>
      </c>
      <c r="AN83" s="18">
        <f>IFERROR(_xlfn.BETA.DIST(DATE(YEAR(AN$2),MONTH(AN$2),15),$AB$2,$AC$2,FALSE,DATE(YEAR($AB83),MONTH($AB83),1),DATE(YEAR($AC83),MONTH($AC83),28)),0)</f>
      </c>
      <c r="AO83" s="18">
        <f>IFERROR(_xlfn.BETA.DIST(DATE(YEAR(AO$2),MONTH(AO$2),15),$AB$2,$AC$2,FALSE,DATE(YEAR($AB83),MONTH($AB83),1),DATE(YEAR($AC83),MONTH($AC83),28)),0)</f>
      </c>
      <c r="AP83" s="18">
        <f>IFERROR(_xlfn.BETA.DIST(DATE(YEAR(AP$2),MONTH(AP$2),15),$AB$2,$AC$2,FALSE,DATE(YEAR($AB83),MONTH($AB83),1),DATE(YEAR($AC83),MONTH($AC83),28)),0)</f>
      </c>
      <c r="AQ83" s="18">
        <f>IFERROR(_xlfn.BETA.DIST(DATE(YEAR(AQ$2),MONTH(AQ$2),15),$AB$2,$AC$2,FALSE,DATE(YEAR($AB83),MONTH($AB83),1),DATE(YEAR($AC83),MONTH($AC83),28)),0)</f>
      </c>
      <c r="AR83" s="18">
        <f>IFERROR(_xlfn.BETA.DIST(DATE(YEAR(AR$2),MONTH(AR$2),15),$AB$2,$AC$2,FALSE,DATE(YEAR($AB83),MONTH($AB83),1),DATE(YEAR($AC83),MONTH($AC83),28)),0)</f>
      </c>
      <c r="AS83" s="18">
        <f>IFERROR(_xlfn.BETA.DIST(DATE(YEAR(AS$2),MONTH(AS$2),15),$AB$2,$AC$2,FALSE,DATE(YEAR($AB83),MONTH($AB83),1),DATE(YEAR($AC83),MONTH($AC83),28)),0)</f>
      </c>
      <c r="AT83" s="18">
        <f>SUM(AE83:AS83)</f>
      </c>
      <c r="AU83" s="18">
        <f>IF(I83&lt;&gt;0,I83,IF($AT83=0,0,AE83/$AT83*$X83))</f>
      </c>
      <c r="AV83" s="18">
        <f>IF(J83&lt;&gt;0,J83,IF($AT83=0,0,AF83/$AT83*$X83))</f>
      </c>
      <c r="AW83" s="18">
        <f>IF(K83&lt;&gt;0,K83,IF($AT83=0,0,AG83/$AT83*$X83))</f>
      </c>
      <c r="AX83" s="18">
        <f>IF(L83&lt;&gt;0,L83,IF($AT83=0,0,AH83/$AT83*$X83))</f>
      </c>
      <c r="AY83" s="18">
        <f>IF(M83&lt;&gt;0,M83,IF($AT83=0,0,AI83/$AT83*$X83))</f>
      </c>
      <c r="AZ83" s="18">
        <f>IF(N83&lt;&gt;0,N83,IF($AT83=0,0,AJ83/$AT83*$X83))</f>
      </c>
      <c r="BA83" s="18">
        <f>IF(O83&lt;&gt;0,O83,IF($AT83=0,0,AK83/$AT83*$X83))</f>
      </c>
      <c r="BB83" s="18">
        <f>IF(P83&lt;&gt;0,P83,IF($AT83=0,0,AL83/$AT83*$X83))</f>
      </c>
      <c r="BC83" s="18">
        <f>IF(Q83&lt;&gt;0,Q83,IF($AT83=0,0,AM83/$AT83*$X83))</f>
      </c>
      <c r="BD83" s="18">
        <f>IF(R83&lt;&gt;0,R83,IF($AT83=0,0,AN83/$AT83*$X83))</f>
      </c>
      <c r="BE83" s="18">
        <f>IF(S83&lt;&gt;0,S83,IF($AT83=0,0,AO83/$AT83*$X83))</f>
      </c>
      <c r="BF83" s="18">
        <f>IF(T83&lt;&gt;0,T83,IF($AT83=0,0,AP83/$AT83*$X83))</f>
      </c>
      <c r="BG83" s="18">
        <f>IF(U83&lt;&gt;0,U83,IF($AT83=0,0,AQ83/$AT83*$X83))</f>
      </c>
      <c r="BH83" s="18">
        <f>IF(V83&lt;&gt;0,V83,IF($AT83=0,0,AR83/$AT83*$X83))</f>
      </c>
      <c r="BI83" s="18">
        <f>IF(W83&lt;&gt;0,W83,IF($AT83=0,0,AS83/$AT83*$X83))</f>
      </c>
      <c r="BJ83" s="18">
        <f>SUM(AU83:BI83)</f>
      </c>
      <c r="BK83" s="18">
        <f>H83-BJ83</f>
      </c>
    </row>
    <row r="84" outlineLevel="2">
      <c r="A84" s="5" t="str">
        <v>16.4.1</v>
      </c>
      <c r="B84" s="5" t="str">
        <v>BSKDGNGENGR07</v>
      </c>
      <c r="C84" s="5" t="str">
        <v>BSKDGNGENGR07</v>
      </c>
      <c r="D84" s="19">
        <v>0.1</v>
      </c>
      <c r="E84" s="5" t="str">
        <v>CCC</v>
      </c>
      <c r="F84" s="5" t="str">
        <v/>
      </c>
      <c r="G84" s="18">
        <f>F80*D84</f>
      </c>
      <c r="H84" s="18">
        <f>G84</f>
      </c>
      <c r="I84" s="18">
        <v>0</v>
      </c>
      <c r="J84" s="18">
        <v>0</v>
      </c>
      <c r="K84" s="18">
        <v>0</v>
      </c>
      <c r="L84" s="18">
        <v>0</v>
      </c>
      <c r="M84" s="18">
        <v>0</v>
      </c>
      <c r="N84" s="18">
        <v>0</v>
      </c>
      <c r="O84" s="18">
        <v>0</v>
      </c>
      <c r="P84" s="18">
        <v>0</v>
      </c>
      <c r="Q84" s="18">
        <v>0</v>
      </c>
      <c r="R84" s="18">
        <v>0</v>
      </c>
      <c r="S84" s="18">
        <v>0</v>
      </c>
      <c r="T84" s="18">
        <v>0</v>
      </c>
      <c r="U84" s="18">
        <v>0</v>
      </c>
      <c r="V84" s="18">
        <v>0</v>
      </c>
      <c r="W84" s="18">
        <v>0</v>
      </c>
      <c r="X84" s="18">
        <f>H84-SUM(I84:W84)</f>
      </c>
      <c r="Y84" s="20">
        <v>46483</v>
      </c>
      <c r="Z84" s="20">
        <v>46483</v>
      </c>
      <c r="AA84" s="18">
        <v>0</v>
      </c>
      <c r="AB84" s="20">
        <f>Y84+AA84</f>
      </c>
      <c r="AC84" s="20">
        <f>AA84+Z84</f>
      </c>
      <c r="AD84" s="5" t="str">
        <v/>
      </c>
      <c r="AE84" s="18">
        <f>IFERROR(_xlfn.BETA.DIST(DATE(YEAR(AE$2),MONTH(AE$2),15),$AB$2,$AC$2,FALSE,DATE(YEAR($AB84),MONTH($AB84),1),DATE(YEAR($AC84),MONTH($AC84),28)),0)</f>
      </c>
      <c r="AF84" s="18">
        <f>IFERROR(_xlfn.BETA.DIST(DATE(YEAR(AF$2),MONTH(AF$2),15),$AB$2,$AC$2,FALSE,DATE(YEAR($AB84),MONTH($AB84),1),DATE(YEAR($AC84),MONTH($AC84),28)),0)</f>
      </c>
      <c r="AG84" s="18">
        <f>IFERROR(_xlfn.BETA.DIST(DATE(YEAR(AG$2),MONTH(AG$2),15),$AB$2,$AC$2,FALSE,DATE(YEAR($AB84),MONTH($AB84),1),DATE(YEAR($AC84),MONTH($AC84),28)),0)</f>
      </c>
      <c r="AH84" s="18">
        <f>IFERROR(_xlfn.BETA.DIST(DATE(YEAR(AH$2),MONTH(AH$2),15),$AB$2,$AC$2,FALSE,DATE(YEAR($AB84),MONTH($AB84),1),DATE(YEAR($AC84),MONTH($AC84),28)),0)</f>
      </c>
      <c r="AI84" s="18">
        <f>IFERROR(_xlfn.BETA.DIST(DATE(YEAR(AI$2),MONTH(AI$2),15),$AB$2,$AC$2,FALSE,DATE(YEAR($AB84),MONTH($AB84),1),DATE(YEAR($AC84),MONTH($AC84),28)),0)</f>
      </c>
      <c r="AJ84" s="18">
        <f>IFERROR(_xlfn.BETA.DIST(DATE(YEAR(AJ$2),MONTH(AJ$2),15),$AB$2,$AC$2,FALSE,DATE(YEAR($AB84),MONTH($AB84),1),DATE(YEAR($AC84),MONTH($AC84),28)),0)</f>
      </c>
      <c r="AK84" s="18">
        <f>IFERROR(_xlfn.BETA.DIST(DATE(YEAR(AK$2),MONTH(AK$2),15),$AB$2,$AC$2,FALSE,DATE(YEAR($AB84),MONTH($AB84),1),DATE(YEAR($AC84),MONTH($AC84),28)),0)</f>
      </c>
      <c r="AL84" s="18">
        <f>IFERROR(_xlfn.BETA.DIST(DATE(YEAR(AL$2),MONTH(AL$2),15),$AB$2,$AC$2,FALSE,DATE(YEAR($AB84),MONTH($AB84),1),DATE(YEAR($AC84),MONTH($AC84),28)),0)</f>
      </c>
      <c r="AM84" s="18">
        <f>IFERROR(_xlfn.BETA.DIST(DATE(YEAR(AM$2),MONTH(AM$2),15),$AB$2,$AC$2,FALSE,DATE(YEAR($AB84),MONTH($AB84),1),DATE(YEAR($AC84),MONTH($AC84),28)),0)</f>
      </c>
      <c r="AN84" s="18">
        <f>IFERROR(_xlfn.BETA.DIST(DATE(YEAR(AN$2),MONTH(AN$2),15),$AB$2,$AC$2,FALSE,DATE(YEAR($AB84),MONTH($AB84),1),DATE(YEAR($AC84),MONTH($AC84),28)),0)</f>
      </c>
      <c r="AO84" s="18">
        <f>IFERROR(_xlfn.BETA.DIST(DATE(YEAR(AO$2),MONTH(AO$2),15),$AB$2,$AC$2,FALSE,DATE(YEAR($AB84),MONTH($AB84),1),DATE(YEAR($AC84),MONTH($AC84),28)),0)</f>
      </c>
      <c r="AP84" s="18">
        <f>IFERROR(_xlfn.BETA.DIST(DATE(YEAR(AP$2),MONTH(AP$2),15),$AB$2,$AC$2,FALSE,DATE(YEAR($AB84),MONTH($AB84),1),DATE(YEAR($AC84),MONTH($AC84),28)),0)</f>
      </c>
      <c r="AQ84" s="18">
        <f>IFERROR(_xlfn.BETA.DIST(DATE(YEAR(AQ$2),MONTH(AQ$2),15),$AB$2,$AC$2,FALSE,DATE(YEAR($AB84),MONTH($AB84),1),DATE(YEAR($AC84),MONTH($AC84),28)),0)</f>
      </c>
      <c r="AR84" s="18">
        <f>IFERROR(_xlfn.BETA.DIST(DATE(YEAR(AR$2),MONTH(AR$2),15),$AB$2,$AC$2,FALSE,DATE(YEAR($AB84),MONTH($AB84),1),DATE(YEAR($AC84),MONTH($AC84),28)),0)</f>
      </c>
      <c r="AS84" s="18">
        <f>IFERROR(_xlfn.BETA.DIST(DATE(YEAR(AS$2),MONTH(AS$2),15),$AB$2,$AC$2,FALSE,DATE(YEAR($AB84),MONTH($AB84),1),DATE(YEAR($AC84),MONTH($AC84),28)),0)</f>
      </c>
      <c r="AT84" s="18">
        <f>SUM(AE84:AS84)</f>
      </c>
      <c r="AU84" s="18">
        <f>IF(I84&lt;&gt;0,I84,IF($AT84=0,0,AE84/$AT84*$X84))</f>
      </c>
      <c r="AV84" s="18">
        <f>IF(J84&lt;&gt;0,J84,IF($AT84=0,0,AF84/$AT84*$X84))</f>
      </c>
      <c r="AW84" s="18">
        <f>IF(K84&lt;&gt;0,K84,IF($AT84=0,0,AG84/$AT84*$X84))</f>
      </c>
      <c r="AX84" s="18">
        <f>IF(L84&lt;&gt;0,L84,IF($AT84=0,0,AH84/$AT84*$X84))</f>
      </c>
      <c r="AY84" s="18">
        <f>IF(M84&lt;&gt;0,M84,IF($AT84=0,0,AI84/$AT84*$X84))</f>
      </c>
      <c r="AZ84" s="18">
        <f>IF(N84&lt;&gt;0,N84,IF($AT84=0,0,AJ84/$AT84*$X84))</f>
      </c>
      <c r="BA84" s="18">
        <f>IF(O84&lt;&gt;0,O84,IF($AT84=0,0,AK84/$AT84*$X84))</f>
      </c>
      <c r="BB84" s="18">
        <f>IF(P84&lt;&gt;0,P84,IF($AT84=0,0,AL84/$AT84*$X84))</f>
      </c>
      <c r="BC84" s="18">
        <f>IF(Q84&lt;&gt;0,Q84,IF($AT84=0,0,AM84/$AT84*$X84))</f>
      </c>
      <c r="BD84" s="18">
        <f>IF(R84&lt;&gt;0,R84,IF($AT84=0,0,AN84/$AT84*$X84))</f>
      </c>
      <c r="BE84" s="18">
        <f>IF(S84&lt;&gt;0,S84,IF($AT84=0,0,AO84/$AT84*$X84))</f>
      </c>
      <c r="BF84" s="18">
        <f>IF(T84&lt;&gt;0,T84,IF($AT84=0,0,AP84/$AT84*$X84))</f>
      </c>
      <c r="BG84" s="18">
        <f>IF(U84&lt;&gt;0,U84,IF($AT84=0,0,AQ84/$AT84*$X84))</f>
      </c>
      <c r="BH84" s="18">
        <f>IF(V84&lt;&gt;0,V84,IF($AT84=0,0,AR84/$AT84*$X84))</f>
      </c>
      <c r="BI84" s="18">
        <f>IF(W84&lt;&gt;0,W84,IF($AT84=0,0,AS84/$AT84*$X84))</f>
      </c>
      <c r="BJ84" s="18">
        <f>SUM(AU84:BI84)</f>
      </c>
      <c r="BK84" s="18">
        <f>H84-BJ84</f>
      </c>
    </row>
    <row r="85" outlineLevel="1">
      <c r="A85" s="15" t="str">
        <v>16.5.1</v>
      </c>
      <c r="B85" s="15" t="str">
        <v/>
      </c>
      <c r="C85" s="15" t="str">
        <v/>
      </c>
      <c r="D85" s="15" t="str">
        <v>16.5.1</v>
      </c>
      <c r="E85" s="15" t="str">
        <v>Supply Dew point measuring device.</v>
      </c>
      <c r="F85" s="15">
        <v>4127.14</v>
      </c>
      <c r="G85" s="15" t="str">
        <v/>
      </c>
      <c r="H85" s="15" t="str">
        <v/>
      </c>
      <c r="I85" s="15" t="str">
        <v/>
      </c>
      <c r="J85" s="15" t="str">
        <v/>
      </c>
      <c r="K85" s="15" t="str">
        <v/>
      </c>
      <c r="L85" s="15" t="str">
        <v/>
      </c>
      <c r="M85" s="15" t="str">
        <v/>
      </c>
      <c r="N85" s="15" t="str">
        <v/>
      </c>
      <c r="O85" s="15" t="str">
        <v/>
      </c>
      <c r="P85" s="15" t="str">
        <v/>
      </c>
      <c r="Q85" s="15" t="str">
        <v/>
      </c>
      <c r="R85" s="15" t="str">
        <v/>
      </c>
      <c r="S85" s="15" t="str">
        <v/>
      </c>
      <c r="T85" s="15" t="str">
        <v/>
      </c>
      <c r="U85" s="15" t="str">
        <v/>
      </c>
      <c r="V85" s="15" t="str">
        <v/>
      </c>
      <c r="W85" s="15" t="str">
        <v/>
      </c>
      <c r="X85" s="15" t="str">
        <v/>
      </c>
      <c r="Y85" s="15" t="str">
        <v/>
      </c>
      <c r="Z85" s="15" t="str">
        <v/>
      </c>
      <c r="AA85" s="15" t="str">
        <v/>
      </c>
      <c r="AB85" s="15" t="str">
        <v/>
      </c>
      <c r="AC85" s="15" t="str">
        <v/>
      </c>
      <c r="AD85" s="5" t="str">
        <v/>
      </c>
      <c r="AE85" s="18">
        <f>IFERROR(_xlfn.BETA.DIST(DATE(YEAR(AE$2),MONTH(AE$2),15),$AB$2,$AC$2,FALSE,DATE(YEAR($AB85),MONTH($AB85),1),DATE(YEAR($AC85),MONTH($AC85),28)),0)</f>
      </c>
      <c r="AF85" s="18">
        <f>IFERROR(_xlfn.BETA.DIST(DATE(YEAR(AF$2),MONTH(AF$2),15),$AB$2,$AC$2,FALSE,DATE(YEAR($AB85),MONTH($AB85),1),DATE(YEAR($AC85),MONTH($AC85),28)),0)</f>
      </c>
      <c r="AG85" s="18">
        <f>IFERROR(_xlfn.BETA.DIST(DATE(YEAR(AG$2),MONTH(AG$2),15),$AB$2,$AC$2,FALSE,DATE(YEAR($AB85),MONTH($AB85),1),DATE(YEAR($AC85),MONTH($AC85),28)),0)</f>
      </c>
      <c r="AH85" s="18">
        <f>IFERROR(_xlfn.BETA.DIST(DATE(YEAR(AH$2),MONTH(AH$2),15),$AB$2,$AC$2,FALSE,DATE(YEAR($AB85),MONTH($AB85),1),DATE(YEAR($AC85),MONTH($AC85),28)),0)</f>
      </c>
      <c r="AI85" s="18">
        <f>IFERROR(_xlfn.BETA.DIST(DATE(YEAR(AI$2),MONTH(AI$2),15),$AB$2,$AC$2,FALSE,DATE(YEAR($AB85),MONTH($AB85),1),DATE(YEAR($AC85),MONTH($AC85),28)),0)</f>
      </c>
      <c r="AJ85" s="18">
        <f>IFERROR(_xlfn.BETA.DIST(DATE(YEAR(AJ$2),MONTH(AJ$2),15),$AB$2,$AC$2,FALSE,DATE(YEAR($AB85),MONTH($AB85),1),DATE(YEAR($AC85),MONTH($AC85),28)),0)</f>
      </c>
      <c r="AK85" s="18">
        <f>IFERROR(_xlfn.BETA.DIST(DATE(YEAR(AK$2),MONTH(AK$2),15),$AB$2,$AC$2,FALSE,DATE(YEAR($AB85),MONTH($AB85),1),DATE(YEAR($AC85),MONTH($AC85),28)),0)</f>
      </c>
      <c r="AL85" s="18">
        <f>IFERROR(_xlfn.BETA.DIST(DATE(YEAR(AL$2),MONTH(AL$2),15),$AB$2,$AC$2,FALSE,DATE(YEAR($AB85),MONTH($AB85),1),DATE(YEAR($AC85),MONTH($AC85),28)),0)</f>
      </c>
      <c r="AM85" s="18">
        <f>IFERROR(_xlfn.BETA.DIST(DATE(YEAR(AM$2),MONTH(AM$2),15),$AB$2,$AC$2,FALSE,DATE(YEAR($AB85),MONTH($AB85),1),DATE(YEAR($AC85),MONTH($AC85),28)),0)</f>
      </c>
      <c r="AN85" s="18">
        <f>IFERROR(_xlfn.BETA.DIST(DATE(YEAR(AN$2),MONTH(AN$2),15),$AB$2,$AC$2,FALSE,DATE(YEAR($AB85),MONTH($AB85),1),DATE(YEAR($AC85),MONTH($AC85),28)),0)</f>
      </c>
      <c r="AO85" s="18">
        <f>IFERROR(_xlfn.BETA.DIST(DATE(YEAR(AO$2),MONTH(AO$2),15),$AB$2,$AC$2,FALSE,DATE(YEAR($AB85),MONTH($AB85),1),DATE(YEAR($AC85),MONTH($AC85),28)),0)</f>
      </c>
      <c r="AP85" s="18">
        <f>IFERROR(_xlfn.BETA.DIST(DATE(YEAR(AP$2),MONTH(AP$2),15),$AB$2,$AC$2,FALSE,DATE(YEAR($AB85),MONTH($AB85),1),DATE(YEAR($AC85),MONTH($AC85),28)),0)</f>
      </c>
      <c r="AQ85" s="18">
        <f>IFERROR(_xlfn.BETA.DIST(DATE(YEAR(AQ$2),MONTH(AQ$2),15),$AB$2,$AC$2,FALSE,DATE(YEAR($AB85),MONTH($AB85),1),DATE(YEAR($AC85),MONTH($AC85),28)),0)</f>
      </c>
      <c r="AR85" s="18">
        <f>IFERROR(_xlfn.BETA.DIST(DATE(YEAR(AR$2),MONTH(AR$2),15),$AB$2,$AC$2,FALSE,DATE(YEAR($AB85),MONTH($AB85),1),DATE(YEAR($AC85),MONTH($AC85),28)),0)</f>
      </c>
      <c r="AS85" s="18">
        <f>IFERROR(_xlfn.BETA.DIST(DATE(YEAR(AS$2),MONTH(AS$2),15),$AB$2,$AC$2,FALSE,DATE(YEAR($AB85),MONTH($AB85),1),DATE(YEAR($AC85),MONTH($AC85),28)),0)</f>
      </c>
      <c r="AT85" s="18">
        <f>SUM(AE85:AS85)</f>
      </c>
      <c r="AU85" s="18">
        <f>IF(I85&lt;&gt;0,I85,IF($AT85=0,0,AE85/$AT85*$X85))</f>
      </c>
      <c r="AV85" s="18">
        <f>IF(J85&lt;&gt;0,J85,IF($AT85=0,0,AF85/$AT85*$X85))</f>
      </c>
      <c r="AW85" s="18">
        <f>IF(K85&lt;&gt;0,K85,IF($AT85=0,0,AG85/$AT85*$X85))</f>
      </c>
      <c r="AX85" s="18">
        <f>IF(L85&lt;&gt;0,L85,IF($AT85=0,0,AH85/$AT85*$X85))</f>
      </c>
      <c r="AY85" s="18">
        <f>IF(M85&lt;&gt;0,M85,IF($AT85=0,0,AI85/$AT85*$X85))</f>
      </c>
      <c r="AZ85" s="18">
        <f>IF(N85&lt;&gt;0,N85,IF($AT85=0,0,AJ85/$AT85*$X85))</f>
      </c>
      <c r="BA85" s="18">
        <f>IF(O85&lt;&gt;0,O85,IF($AT85=0,0,AK85/$AT85*$X85))</f>
      </c>
      <c r="BB85" s="18">
        <f>IF(P85&lt;&gt;0,P85,IF($AT85=0,0,AL85/$AT85*$X85))</f>
      </c>
      <c r="BC85" s="18">
        <f>IF(Q85&lt;&gt;0,Q85,IF($AT85=0,0,AM85/$AT85*$X85))</f>
      </c>
      <c r="BD85" s="18">
        <f>IF(R85&lt;&gt;0,R85,IF($AT85=0,0,AN85/$AT85*$X85))</f>
      </c>
      <c r="BE85" s="18">
        <f>IF(S85&lt;&gt;0,S85,IF($AT85=0,0,AO85/$AT85*$X85))</f>
      </c>
      <c r="BF85" s="18">
        <f>IF(T85&lt;&gt;0,T85,IF($AT85=0,0,AP85/$AT85*$X85))</f>
      </c>
      <c r="BG85" s="18">
        <f>IF(U85&lt;&gt;0,U85,IF($AT85=0,0,AQ85/$AT85*$X85))</f>
      </c>
      <c r="BH85" s="18">
        <f>IF(V85&lt;&gt;0,V85,IF($AT85=0,0,AR85/$AT85*$X85))</f>
      </c>
      <c r="BI85" s="18">
        <f>IF(W85&lt;&gt;0,W85,IF($AT85=0,0,AS85/$AT85*$X85))</f>
      </c>
      <c r="BJ85" s="18">
        <f>SUM(AU85:BI85)</f>
      </c>
      <c r="BK85" s="15" t="str">
        <v/>
      </c>
    </row>
    <row r="86" outlineLevel="2">
      <c r="A86" s="5" t="str">
        <v>16.5.1</v>
      </c>
      <c r="B86" s="5" t="str">
        <v/>
      </c>
      <c r="C86" s="5" t="str">
        <v/>
      </c>
      <c r="D86" s="19">
        <v>0.1</v>
      </c>
      <c r="E86" s="5" t="str">
        <v>Advanced Payment PO USD</v>
      </c>
      <c r="F86" s="5" t="str">
        <v/>
      </c>
      <c r="G86" s="18">
        <f>F85*D86</f>
      </c>
      <c r="H86" s="18">
        <f>G86</f>
      </c>
      <c r="I86" s="18">
        <v>0</v>
      </c>
      <c r="J86" s="18">
        <v>0</v>
      </c>
      <c r="K86" s="18">
        <v>0</v>
      </c>
      <c r="L86" s="18">
        <v>0</v>
      </c>
      <c r="M86" s="18">
        <v>0</v>
      </c>
      <c r="N86" s="18">
        <v>0</v>
      </c>
      <c r="O86" s="18">
        <v>0</v>
      </c>
      <c r="P86" s="18">
        <v>0</v>
      </c>
      <c r="Q86" s="18">
        <v>0</v>
      </c>
      <c r="R86" s="18">
        <v>0</v>
      </c>
      <c r="S86" s="18">
        <v>0</v>
      </c>
      <c r="T86" s="18">
        <v>0</v>
      </c>
      <c r="U86" s="18">
        <v>0</v>
      </c>
      <c r="V86" s="18">
        <v>0</v>
      </c>
      <c r="W86" s="18">
        <v>0</v>
      </c>
      <c r="X86" s="18">
        <f>H86-SUM(I86:W86)</f>
      </c>
      <c r="Y86" s="5" t="str">
        <v/>
      </c>
      <c r="Z86" s="5" t="str">
        <v/>
      </c>
      <c r="AA86" s="18">
        <v>0</v>
      </c>
      <c r="AB86" s="20">
        <f>Y86+AA86</f>
      </c>
      <c r="AC86" s="20">
        <f>AA86+Z86</f>
      </c>
      <c r="AD86" s="5" t="str">
        <v/>
      </c>
      <c r="AE86" s="18">
        <f>IFERROR(_xlfn.BETA.DIST(DATE(YEAR(AE$2),MONTH(AE$2),15),$AB$2,$AC$2,FALSE,DATE(YEAR($AB86),MONTH($AB86),1),DATE(YEAR($AC86),MONTH($AC86),28)),0)</f>
      </c>
      <c r="AF86" s="18">
        <f>IFERROR(_xlfn.BETA.DIST(DATE(YEAR(AF$2),MONTH(AF$2),15),$AB$2,$AC$2,FALSE,DATE(YEAR($AB86),MONTH($AB86),1),DATE(YEAR($AC86),MONTH($AC86),28)),0)</f>
      </c>
      <c r="AG86" s="18">
        <f>IFERROR(_xlfn.BETA.DIST(DATE(YEAR(AG$2),MONTH(AG$2),15),$AB$2,$AC$2,FALSE,DATE(YEAR($AB86),MONTH($AB86),1),DATE(YEAR($AC86),MONTH($AC86),28)),0)</f>
      </c>
      <c r="AH86" s="18">
        <f>IFERROR(_xlfn.BETA.DIST(DATE(YEAR(AH$2),MONTH(AH$2),15),$AB$2,$AC$2,FALSE,DATE(YEAR($AB86),MONTH($AB86),1),DATE(YEAR($AC86),MONTH($AC86),28)),0)</f>
      </c>
      <c r="AI86" s="18">
        <f>IFERROR(_xlfn.BETA.DIST(DATE(YEAR(AI$2),MONTH(AI$2),15),$AB$2,$AC$2,FALSE,DATE(YEAR($AB86),MONTH($AB86),1),DATE(YEAR($AC86),MONTH($AC86),28)),0)</f>
      </c>
      <c r="AJ86" s="18">
        <f>IFERROR(_xlfn.BETA.DIST(DATE(YEAR(AJ$2),MONTH(AJ$2),15),$AB$2,$AC$2,FALSE,DATE(YEAR($AB86),MONTH($AB86),1),DATE(YEAR($AC86),MONTH($AC86),28)),0)</f>
      </c>
      <c r="AK86" s="18">
        <f>IFERROR(_xlfn.BETA.DIST(DATE(YEAR(AK$2),MONTH(AK$2),15),$AB$2,$AC$2,FALSE,DATE(YEAR($AB86),MONTH($AB86),1),DATE(YEAR($AC86),MONTH($AC86),28)),0)</f>
      </c>
      <c r="AL86" s="18">
        <f>IFERROR(_xlfn.BETA.DIST(DATE(YEAR(AL$2),MONTH(AL$2),15),$AB$2,$AC$2,FALSE,DATE(YEAR($AB86),MONTH($AB86),1),DATE(YEAR($AC86),MONTH($AC86),28)),0)</f>
      </c>
      <c r="AM86" s="18">
        <f>IFERROR(_xlfn.BETA.DIST(DATE(YEAR(AM$2),MONTH(AM$2),15),$AB$2,$AC$2,FALSE,DATE(YEAR($AB86),MONTH($AB86),1),DATE(YEAR($AC86),MONTH($AC86),28)),0)</f>
      </c>
      <c r="AN86" s="18">
        <f>IFERROR(_xlfn.BETA.DIST(DATE(YEAR(AN$2),MONTH(AN$2),15),$AB$2,$AC$2,FALSE,DATE(YEAR($AB86),MONTH($AB86),1),DATE(YEAR($AC86),MONTH($AC86),28)),0)</f>
      </c>
      <c r="AO86" s="18">
        <f>IFERROR(_xlfn.BETA.DIST(DATE(YEAR(AO$2),MONTH(AO$2),15),$AB$2,$AC$2,FALSE,DATE(YEAR($AB86),MONTH($AB86),1),DATE(YEAR($AC86),MONTH($AC86),28)),0)</f>
      </c>
      <c r="AP86" s="18">
        <f>IFERROR(_xlfn.BETA.DIST(DATE(YEAR(AP$2),MONTH(AP$2),15),$AB$2,$AC$2,FALSE,DATE(YEAR($AB86),MONTH($AB86),1),DATE(YEAR($AC86),MONTH($AC86),28)),0)</f>
      </c>
      <c r="AQ86" s="18">
        <f>IFERROR(_xlfn.BETA.DIST(DATE(YEAR(AQ$2),MONTH(AQ$2),15),$AB$2,$AC$2,FALSE,DATE(YEAR($AB86),MONTH($AB86),1),DATE(YEAR($AC86),MONTH($AC86),28)),0)</f>
      </c>
      <c r="AR86" s="18">
        <f>IFERROR(_xlfn.BETA.DIST(DATE(YEAR(AR$2),MONTH(AR$2),15),$AB$2,$AC$2,FALSE,DATE(YEAR($AB86),MONTH($AB86),1),DATE(YEAR($AC86),MONTH($AC86),28)),0)</f>
      </c>
      <c r="AS86" s="18">
        <f>IFERROR(_xlfn.BETA.DIST(DATE(YEAR(AS$2),MONTH(AS$2),15),$AB$2,$AC$2,FALSE,DATE(YEAR($AB86),MONTH($AB86),1),DATE(YEAR($AC86),MONTH($AC86),28)),0)</f>
      </c>
      <c r="AT86" s="18">
        <f>SUM(AE86:AS86)</f>
      </c>
      <c r="AU86" s="18">
        <f>IF(I86&lt;&gt;0,I86,IF($AT86=0,0,AE86/$AT86*$X86))</f>
      </c>
      <c r="AV86" s="18">
        <f>IF(J86&lt;&gt;0,J86,IF($AT86=0,0,AF86/$AT86*$X86))</f>
      </c>
      <c r="AW86" s="18">
        <f>IF(K86&lt;&gt;0,K86,IF($AT86=0,0,AG86/$AT86*$X86))</f>
      </c>
      <c r="AX86" s="18">
        <f>IF(L86&lt;&gt;0,L86,IF($AT86=0,0,AH86/$AT86*$X86))</f>
      </c>
      <c r="AY86" s="18">
        <f>IF(M86&lt;&gt;0,M86,IF($AT86=0,0,AI86/$AT86*$X86))</f>
      </c>
      <c r="AZ86" s="18">
        <f>IF(N86&lt;&gt;0,N86,IF($AT86=0,0,AJ86/$AT86*$X86))</f>
      </c>
      <c r="BA86" s="18">
        <f>IF(O86&lt;&gt;0,O86,IF($AT86=0,0,AK86/$AT86*$X86))</f>
      </c>
      <c r="BB86" s="18">
        <f>IF(P86&lt;&gt;0,P86,IF($AT86=0,0,AL86/$AT86*$X86))</f>
      </c>
      <c r="BC86" s="18">
        <f>IF(Q86&lt;&gt;0,Q86,IF($AT86=0,0,AM86/$AT86*$X86))</f>
      </c>
      <c r="BD86" s="18">
        <f>IF(R86&lt;&gt;0,R86,IF($AT86=0,0,AN86/$AT86*$X86))</f>
      </c>
      <c r="BE86" s="18">
        <f>IF(S86&lt;&gt;0,S86,IF($AT86=0,0,AO86/$AT86*$X86))</f>
      </c>
      <c r="BF86" s="18">
        <f>IF(T86&lt;&gt;0,T86,IF($AT86=0,0,AP86/$AT86*$X86))</f>
      </c>
      <c r="BG86" s="18">
        <f>IF(U86&lt;&gt;0,U86,IF($AT86=0,0,AQ86/$AT86*$X86))</f>
      </c>
      <c r="BH86" s="18">
        <f>IF(V86&lt;&gt;0,V86,IF($AT86=0,0,AR86/$AT86*$X86))</f>
      </c>
      <c r="BI86" s="18">
        <f>IF(W86&lt;&gt;0,W86,IF($AT86=0,0,AS86/$AT86*$X86))</f>
      </c>
      <c r="BJ86" s="18">
        <f>SUM(AU86:BI86)</f>
      </c>
      <c r="BK86" s="18">
        <f>H86-BJ86</f>
      </c>
    </row>
    <row r="87" outlineLevel="2">
      <c r="A87" s="5" t="str">
        <v>16.5.1</v>
      </c>
      <c r="B87" s="5" t="str">
        <v/>
      </c>
      <c r="C87" s="5" t="str">
        <v/>
      </c>
      <c r="D87" s="19">
        <v>0.4</v>
      </c>
      <c r="E87" s="5" t="str">
        <v>Shipping MAT USD</v>
      </c>
      <c r="F87" s="5" t="str">
        <v/>
      </c>
      <c r="G87" s="18">
        <f>F85*D87</f>
      </c>
      <c r="H87" s="18">
        <f>G87</f>
      </c>
      <c r="I87" s="18">
        <v>0</v>
      </c>
      <c r="J87" s="18">
        <v>0</v>
      </c>
      <c r="K87" s="18">
        <v>0</v>
      </c>
      <c r="L87" s="18">
        <v>0</v>
      </c>
      <c r="M87" s="18">
        <v>0</v>
      </c>
      <c r="N87" s="18">
        <v>0</v>
      </c>
      <c r="O87" s="18">
        <v>0</v>
      </c>
      <c r="P87" s="18">
        <v>0</v>
      </c>
      <c r="Q87" s="18">
        <v>0</v>
      </c>
      <c r="R87" s="18">
        <v>0</v>
      </c>
      <c r="S87" s="18">
        <v>0</v>
      </c>
      <c r="T87" s="18">
        <v>0</v>
      </c>
      <c r="U87" s="18">
        <v>0</v>
      </c>
      <c r="V87" s="18">
        <v>0</v>
      </c>
      <c r="W87" s="18">
        <v>0</v>
      </c>
      <c r="X87" s="18">
        <f>H87-SUM(I87:W87)</f>
      </c>
      <c r="Y87" s="5" t="str">
        <v/>
      </c>
      <c r="Z87" s="5" t="str">
        <v/>
      </c>
      <c r="AA87" s="18">
        <v>15</v>
      </c>
      <c r="AB87" s="20">
        <f>Y87+AA87</f>
      </c>
      <c r="AC87" s="20">
        <f>AA87+Z87</f>
      </c>
      <c r="AD87" s="5" t="str">
        <v/>
      </c>
      <c r="AE87" s="18">
        <f>IFERROR(_xlfn.BETA.DIST(DATE(YEAR(AE$2),MONTH(AE$2),15),$AB$2,$AC$2,FALSE,DATE(YEAR($AB87),MONTH($AB87),1),DATE(YEAR($AC87),MONTH($AC87),28)),0)</f>
      </c>
      <c r="AF87" s="18">
        <f>IFERROR(_xlfn.BETA.DIST(DATE(YEAR(AF$2),MONTH(AF$2),15),$AB$2,$AC$2,FALSE,DATE(YEAR($AB87),MONTH($AB87),1),DATE(YEAR($AC87),MONTH($AC87),28)),0)</f>
      </c>
      <c r="AG87" s="18">
        <f>IFERROR(_xlfn.BETA.DIST(DATE(YEAR(AG$2),MONTH(AG$2),15),$AB$2,$AC$2,FALSE,DATE(YEAR($AB87),MONTH($AB87),1),DATE(YEAR($AC87),MONTH($AC87),28)),0)</f>
      </c>
      <c r="AH87" s="18">
        <f>IFERROR(_xlfn.BETA.DIST(DATE(YEAR(AH$2),MONTH(AH$2),15),$AB$2,$AC$2,FALSE,DATE(YEAR($AB87),MONTH($AB87),1),DATE(YEAR($AC87),MONTH($AC87),28)),0)</f>
      </c>
      <c r="AI87" s="18">
        <f>IFERROR(_xlfn.BETA.DIST(DATE(YEAR(AI$2),MONTH(AI$2),15),$AB$2,$AC$2,FALSE,DATE(YEAR($AB87),MONTH($AB87),1),DATE(YEAR($AC87),MONTH($AC87),28)),0)</f>
      </c>
      <c r="AJ87" s="18">
        <f>IFERROR(_xlfn.BETA.DIST(DATE(YEAR(AJ$2),MONTH(AJ$2),15),$AB$2,$AC$2,FALSE,DATE(YEAR($AB87),MONTH($AB87),1),DATE(YEAR($AC87),MONTH($AC87),28)),0)</f>
      </c>
      <c r="AK87" s="18">
        <f>IFERROR(_xlfn.BETA.DIST(DATE(YEAR(AK$2),MONTH(AK$2),15),$AB$2,$AC$2,FALSE,DATE(YEAR($AB87),MONTH($AB87),1),DATE(YEAR($AC87),MONTH($AC87),28)),0)</f>
      </c>
      <c r="AL87" s="18">
        <f>IFERROR(_xlfn.BETA.DIST(DATE(YEAR(AL$2),MONTH(AL$2),15),$AB$2,$AC$2,FALSE,DATE(YEAR($AB87),MONTH($AB87),1),DATE(YEAR($AC87),MONTH($AC87),28)),0)</f>
      </c>
      <c r="AM87" s="18">
        <f>IFERROR(_xlfn.BETA.DIST(DATE(YEAR(AM$2),MONTH(AM$2),15),$AB$2,$AC$2,FALSE,DATE(YEAR($AB87),MONTH($AB87),1),DATE(YEAR($AC87),MONTH($AC87),28)),0)</f>
      </c>
      <c r="AN87" s="18">
        <f>IFERROR(_xlfn.BETA.DIST(DATE(YEAR(AN$2),MONTH(AN$2),15),$AB$2,$AC$2,FALSE,DATE(YEAR($AB87),MONTH($AB87),1),DATE(YEAR($AC87),MONTH($AC87),28)),0)</f>
      </c>
      <c r="AO87" s="18">
        <f>IFERROR(_xlfn.BETA.DIST(DATE(YEAR(AO$2),MONTH(AO$2),15),$AB$2,$AC$2,FALSE,DATE(YEAR($AB87),MONTH($AB87),1),DATE(YEAR($AC87),MONTH($AC87),28)),0)</f>
      </c>
      <c r="AP87" s="18">
        <f>IFERROR(_xlfn.BETA.DIST(DATE(YEAR(AP$2),MONTH(AP$2),15),$AB$2,$AC$2,FALSE,DATE(YEAR($AB87),MONTH($AB87),1),DATE(YEAR($AC87),MONTH($AC87),28)),0)</f>
      </c>
      <c r="AQ87" s="18">
        <f>IFERROR(_xlfn.BETA.DIST(DATE(YEAR(AQ$2),MONTH(AQ$2),15),$AB$2,$AC$2,FALSE,DATE(YEAR($AB87),MONTH($AB87),1),DATE(YEAR($AC87),MONTH($AC87),28)),0)</f>
      </c>
      <c r="AR87" s="18">
        <f>IFERROR(_xlfn.BETA.DIST(DATE(YEAR(AR$2),MONTH(AR$2),15),$AB$2,$AC$2,FALSE,DATE(YEAR($AB87),MONTH($AB87),1),DATE(YEAR($AC87),MONTH($AC87),28)),0)</f>
      </c>
      <c r="AS87" s="18">
        <f>IFERROR(_xlfn.BETA.DIST(DATE(YEAR(AS$2),MONTH(AS$2),15),$AB$2,$AC$2,FALSE,DATE(YEAR($AB87),MONTH($AB87),1),DATE(YEAR($AC87),MONTH($AC87),28)),0)</f>
      </c>
      <c r="AT87" s="18">
        <f>SUM(AE87:AS87)</f>
      </c>
      <c r="AU87" s="18">
        <f>IF(I87&lt;&gt;0,I87,IF($AT87=0,0,AE87/$AT87*$X87))</f>
      </c>
      <c r="AV87" s="18">
        <f>IF(J87&lt;&gt;0,J87,IF($AT87=0,0,AF87/$AT87*$X87))</f>
      </c>
      <c r="AW87" s="18">
        <f>IF(K87&lt;&gt;0,K87,IF($AT87=0,0,AG87/$AT87*$X87))</f>
      </c>
      <c r="AX87" s="18">
        <f>IF(L87&lt;&gt;0,L87,IF($AT87=0,0,AH87/$AT87*$X87))</f>
      </c>
      <c r="AY87" s="18">
        <f>IF(M87&lt;&gt;0,M87,IF($AT87=0,0,AI87/$AT87*$X87))</f>
      </c>
      <c r="AZ87" s="18">
        <f>IF(N87&lt;&gt;0,N87,IF($AT87=0,0,AJ87/$AT87*$X87))</f>
      </c>
      <c r="BA87" s="18">
        <f>IF(O87&lt;&gt;0,O87,IF($AT87=0,0,AK87/$AT87*$X87))</f>
      </c>
      <c r="BB87" s="18">
        <f>IF(P87&lt;&gt;0,P87,IF($AT87=0,0,AL87/$AT87*$X87))</f>
      </c>
      <c r="BC87" s="18">
        <f>IF(Q87&lt;&gt;0,Q87,IF($AT87=0,0,AM87/$AT87*$X87))</f>
      </c>
      <c r="BD87" s="18">
        <f>IF(R87&lt;&gt;0,R87,IF($AT87=0,0,AN87/$AT87*$X87))</f>
      </c>
      <c r="BE87" s="18">
        <f>IF(S87&lt;&gt;0,S87,IF($AT87=0,0,AO87/$AT87*$X87))</f>
      </c>
      <c r="BF87" s="18">
        <f>IF(T87&lt;&gt;0,T87,IF($AT87=0,0,AP87/$AT87*$X87))</f>
      </c>
      <c r="BG87" s="18">
        <f>IF(U87&lt;&gt;0,U87,IF($AT87=0,0,AQ87/$AT87*$X87))</f>
      </c>
      <c r="BH87" s="18">
        <f>IF(V87&lt;&gt;0,V87,IF($AT87=0,0,AR87/$AT87*$X87))</f>
      </c>
      <c r="BI87" s="18">
        <f>IF(W87&lt;&gt;0,W87,IF($AT87=0,0,AS87/$AT87*$X87))</f>
      </c>
      <c r="BJ87" s="18">
        <f>SUM(AU87:BI87)</f>
      </c>
      <c r="BK87" s="18">
        <f>H87-BJ87</f>
      </c>
    </row>
    <row r="88" outlineLevel="2">
      <c r="A88" s="5" t="str">
        <v>16.5.1</v>
      </c>
      <c r="B88" s="5" t="str">
        <v/>
      </c>
      <c r="C88" s="5" t="str">
        <v/>
      </c>
      <c r="D88" s="19">
        <v>0.4</v>
      </c>
      <c r="E88" s="5" t="str">
        <v>Delivery MAT USD</v>
      </c>
      <c r="F88" s="5" t="str">
        <v/>
      </c>
      <c r="G88" s="18">
        <f>F85*D88</f>
      </c>
      <c r="H88" s="18">
        <f>G88</f>
      </c>
      <c r="I88" s="18">
        <v>0</v>
      </c>
      <c r="J88" s="18">
        <v>0</v>
      </c>
      <c r="K88" s="18">
        <v>0</v>
      </c>
      <c r="L88" s="18">
        <v>0</v>
      </c>
      <c r="M88" s="18">
        <v>0</v>
      </c>
      <c r="N88" s="18">
        <v>0</v>
      </c>
      <c r="O88" s="18">
        <v>0</v>
      </c>
      <c r="P88" s="18">
        <v>0</v>
      </c>
      <c r="Q88" s="18">
        <v>0</v>
      </c>
      <c r="R88" s="18">
        <v>0</v>
      </c>
      <c r="S88" s="18">
        <v>0</v>
      </c>
      <c r="T88" s="18">
        <v>0</v>
      </c>
      <c r="U88" s="18">
        <v>0</v>
      </c>
      <c r="V88" s="18">
        <v>0</v>
      </c>
      <c r="W88" s="18">
        <v>0</v>
      </c>
      <c r="X88" s="18">
        <f>H88-SUM(I88:W88)</f>
      </c>
      <c r="Y88" s="5" t="str">
        <v/>
      </c>
      <c r="Z88" s="5" t="str">
        <v/>
      </c>
      <c r="AA88" s="18">
        <v>30</v>
      </c>
      <c r="AB88" s="20">
        <f>Y88+AA88</f>
      </c>
      <c r="AC88" s="20">
        <f>AA88+Z88</f>
      </c>
      <c r="AD88" s="5" t="str">
        <v/>
      </c>
      <c r="AE88" s="18">
        <f>IFERROR(_xlfn.BETA.DIST(DATE(YEAR(AE$2),MONTH(AE$2),15),$AB$2,$AC$2,FALSE,DATE(YEAR($AB88),MONTH($AB88),1),DATE(YEAR($AC88),MONTH($AC88),28)),0)</f>
      </c>
      <c r="AF88" s="18">
        <f>IFERROR(_xlfn.BETA.DIST(DATE(YEAR(AF$2),MONTH(AF$2),15),$AB$2,$AC$2,FALSE,DATE(YEAR($AB88),MONTH($AB88),1),DATE(YEAR($AC88),MONTH($AC88),28)),0)</f>
      </c>
      <c r="AG88" s="18">
        <f>IFERROR(_xlfn.BETA.DIST(DATE(YEAR(AG$2),MONTH(AG$2),15),$AB$2,$AC$2,FALSE,DATE(YEAR($AB88),MONTH($AB88),1),DATE(YEAR($AC88),MONTH($AC88),28)),0)</f>
      </c>
      <c r="AH88" s="18">
        <f>IFERROR(_xlfn.BETA.DIST(DATE(YEAR(AH$2),MONTH(AH$2),15),$AB$2,$AC$2,FALSE,DATE(YEAR($AB88),MONTH($AB88),1),DATE(YEAR($AC88),MONTH($AC88),28)),0)</f>
      </c>
      <c r="AI88" s="18">
        <f>IFERROR(_xlfn.BETA.DIST(DATE(YEAR(AI$2),MONTH(AI$2),15),$AB$2,$AC$2,FALSE,DATE(YEAR($AB88),MONTH($AB88),1),DATE(YEAR($AC88),MONTH($AC88),28)),0)</f>
      </c>
      <c r="AJ88" s="18">
        <f>IFERROR(_xlfn.BETA.DIST(DATE(YEAR(AJ$2),MONTH(AJ$2),15),$AB$2,$AC$2,FALSE,DATE(YEAR($AB88),MONTH($AB88),1),DATE(YEAR($AC88),MONTH($AC88),28)),0)</f>
      </c>
      <c r="AK88" s="18">
        <f>IFERROR(_xlfn.BETA.DIST(DATE(YEAR(AK$2),MONTH(AK$2),15),$AB$2,$AC$2,FALSE,DATE(YEAR($AB88),MONTH($AB88),1),DATE(YEAR($AC88),MONTH($AC88),28)),0)</f>
      </c>
      <c r="AL88" s="18">
        <f>IFERROR(_xlfn.BETA.DIST(DATE(YEAR(AL$2),MONTH(AL$2),15),$AB$2,$AC$2,FALSE,DATE(YEAR($AB88),MONTH($AB88),1),DATE(YEAR($AC88),MONTH($AC88),28)),0)</f>
      </c>
      <c r="AM88" s="18">
        <f>IFERROR(_xlfn.BETA.DIST(DATE(YEAR(AM$2),MONTH(AM$2),15),$AB$2,$AC$2,FALSE,DATE(YEAR($AB88),MONTH($AB88),1),DATE(YEAR($AC88),MONTH($AC88),28)),0)</f>
      </c>
      <c r="AN88" s="18">
        <f>IFERROR(_xlfn.BETA.DIST(DATE(YEAR(AN$2),MONTH(AN$2),15),$AB$2,$AC$2,FALSE,DATE(YEAR($AB88),MONTH($AB88),1),DATE(YEAR($AC88),MONTH($AC88),28)),0)</f>
      </c>
      <c r="AO88" s="18">
        <f>IFERROR(_xlfn.BETA.DIST(DATE(YEAR(AO$2),MONTH(AO$2),15),$AB$2,$AC$2,FALSE,DATE(YEAR($AB88),MONTH($AB88),1),DATE(YEAR($AC88),MONTH($AC88),28)),0)</f>
      </c>
      <c r="AP88" s="18">
        <f>IFERROR(_xlfn.BETA.DIST(DATE(YEAR(AP$2),MONTH(AP$2),15),$AB$2,$AC$2,FALSE,DATE(YEAR($AB88),MONTH($AB88),1),DATE(YEAR($AC88),MONTH($AC88),28)),0)</f>
      </c>
      <c r="AQ88" s="18">
        <f>IFERROR(_xlfn.BETA.DIST(DATE(YEAR(AQ$2),MONTH(AQ$2),15),$AB$2,$AC$2,FALSE,DATE(YEAR($AB88),MONTH($AB88),1),DATE(YEAR($AC88),MONTH($AC88),28)),0)</f>
      </c>
      <c r="AR88" s="18">
        <f>IFERROR(_xlfn.BETA.DIST(DATE(YEAR(AR$2),MONTH(AR$2),15),$AB$2,$AC$2,FALSE,DATE(YEAR($AB88),MONTH($AB88),1),DATE(YEAR($AC88),MONTH($AC88),28)),0)</f>
      </c>
      <c r="AS88" s="18">
        <f>IFERROR(_xlfn.BETA.DIST(DATE(YEAR(AS$2),MONTH(AS$2),15),$AB$2,$AC$2,FALSE,DATE(YEAR($AB88),MONTH($AB88),1),DATE(YEAR($AC88),MONTH($AC88),28)),0)</f>
      </c>
      <c r="AT88" s="18">
        <f>SUM(AE88:AS88)</f>
      </c>
      <c r="AU88" s="18">
        <f>IF(I88&lt;&gt;0,I88,IF($AT88=0,0,AE88/$AT88*$X88))</f>
      </c>
      <c r="AV88" s="18">
        <f>IF(J88&lt;&gt;0,J88,IF($AT88=0,0,AF88/$AT88*$X88))</f>
      </c>
      <c r="AW88" s="18">
        <f>IF(K88&lt;&gt;0,K88,IF($AT88=0,0,AG88/$AT88*$X88))</f>
      </c>
      <c r="AX88" s="18">
        <f>IF(L88&lt;&gt;0,L88,IF($AT88=0,0,AH88/$AT88*$X88))</f>
      </c>
      <c r="AY88" s="18">
        <f>IF(M88&lt;&gt;0,M88,IF($AT88=0,0,AI88/$AT88*$X88))</f>
      </c>
      <c r="AZ88" s="18">
        <f>IF(N88&lt;&gt;0,N88,IF($AT88=0,0,AJ88/$AT88*$X88))</f>
      </c>
      <c r="BA88" s="18">
        <f>IF(O88&lt;&gt;0,O88,IF($AT88=0,0,AK88/$AT88*$X88))</f>
      </c>
      <c r="BB88" s="18">
        <f>IF(P88&lt;&gt;0,P88,IF($AT88=0,0,AL88/$AT88*$X88))</f>
      </c>
      <c r="BC88" s="18">
        <f>IF(Q88&lt;&gt;0,Q88,IF($AT88=0,0,AM88/$AT88*$X88))</f>
      </c>
      <c r="BD88" s="18">
        <f>IF(R88&lt;&gt;0,R88,IF($AT88=0,0,AN88/$AT88*$X88))</f>
      </c>
      <c r="BE88" s="18">
        <f>IF(S88&lt;&gt;0,S88,IF($AT88=0,0,AO88/$AT88*$X88))</f>
      </c>
      <c r="BF88" s="18">
        <f>IF(T88&lt;&gt;0,T88,IF($AT88=0,0,AP88/$AT88*$X88))</f>
      </c>
      <c r="BG88" s="18">
        <f>IF(U88&lt;&gt;0,U88,IF($AT88=0,0,AQ88/$AT88*$X88))</f>
      </c>
      <c r="BH88" s="18">
        <f>IF(V88&lt;&gt;0,V88,IF($AT88=0,0,AR88/$AT88*$X88))</f>
      </c>
      <c r="BI88" s="18">
        <f>IF(W88&lt;&gt;0,W88,IF($AT88=0,0,AS88/$AT88*$X88))</f>
      </c>
      <c r="BJ88" s="18">
        <f>SUM(AU88:BI88)</f>
      </c>
      <c r="BK88" s="18">
        <f>H88-BJ88</f>
      </c>
    </row>
    <row r="89" outlineLevel="2">
      <c r="A89" s="5" t="str">
        <v>16.5.1</v>
      </c>
      <c r="B89" s="5" t="str">
        <v>BSKDGNGENGR07</v>
      </c>
      <c r="C89" s="5" t="str">
        <v>BSKDGNGENGR07</v>
      </c>
      <c r="D89" s="19">
        <v>0.1</v>
      </c>
      <c r="E89" s="5" t="str">
        <v>CCC</v>
      </c>
      <c r="F89" s="5" t="str">
        <v/>
      </c>
      <c r="G89" s="18">
        <f>F85*D89</f>
      </c>
      <c r="H89" s="18">
        <f>G89</f>
      </c>
      <c r="I89" s="18">
        <v>0</v>
      </c>
      <c r="J89" s="18">
        <v>0</v>
      </c>
      <c r="K89" s="18">
        <v>0</v>
      </c>
      <c r="L89" s="18">
        <v>0</v>
      </c>
      <c r="M89" s="18">
        <v>0</v>
      </c>
      <c r="N89" s="18">
        <v>0</v>
      </c>
      <c r="O89" s="18">
        <v>0</v>
      </c>
      <c r="P89" s="18">
        <v>0</v>
      </c>
      <c r="Q89" s="18">
        <v>0</v>
      </c>
      <c r="R89" s="18">
        <v>0</v>
      </c>
      <c r="S89" s="18">
        <v>0</v>
      </c>
      <c r="T89" s="18">
        <v>0</v>
      </c>
      <c r="U89" s="18">
        <v>0</v>
      </c>
      <c r="V89" s="18">
        <v>0</v>
      </c>
      <c r="W89" s="18">
        <v>0</v>
      </c>
      <c r="X89" s="18">
        <f>H89-SUM(I89:W89)</f>
      </c>
      <c r="Y89" s="20">
        <v>46483</v>
      </c>
      <c r="Z89" s="20">
        <v>46483</v>
      </c>
      <c r="AA89" s="18">
        <v>0</v>
      </c>
      <c r="AB89" s="20">
        <f>Y89+AA89</f>
      </c>
      <c r="AC89" s="20">
        <f>AA89+Z89</f>
      </c>
      <c r="AD89" s="5" t="str">
        <v/>
      </c>
      <c r="AE89" s="18">
        <f>IFERROR(_xlfn.BETA.DIST(DATE(YEAR(AE$2),MONTH(AE$2),15),$AB$2,$AC$2,FALSE,DATE(YEAR($AB89),MONTH($AB89),1),DATE(YEAR($AC89),MONTH($AC89),28)),0)</f>
      </c>
      <c r="AF89" s="18">
        <f>IFERROR(_xlfn.BETA.DIST(DATE(YEAR(AF$2),MONTH(AF$2),15),$AB$2,$AC$2,FALSE,DATE(YEAR($AB89),MONTH($AB89),1),DATE(YEAR($AC89),MONTH($AC89),28)),0)</f>
      </c>
      <c r="AG89" s="18">
        <f>IFERROR(_xlfn.BETA.DIST(DATE(YEAR(AG$2),MONTH(AG$2),15),$AB$2,$AC$2,FALSE,DATE(YEAR($AB89),MONTH($AB89),1),DATE(YEAR($AC89),MONTH($AC89),28)),0)</f>
      </c>
      <c r="AH89" s="18">
        <f>IFERROR(_xlfn.BETA.DIST(DATE(YEAR(AH$2),MONTH(AH$2),15),$AB$2,$AC$2,FALSE,DATE(YEAR($AB89),MONTH($AB89),1),DATE(YEAR($AC89),MONTH($AC89),28)),0)</f>
      </c>
      <c r="AI89" s="18">
        <f>IFERROR(_xlfn.BETA.DIST(DATE(YEAR(AI$2),MONTH(AI$2),15),$AB$2,$AC$2,FALSE,DATE(YEAR($AB89),MONTH($AB89),1),DATE(YEAR($AC89),MONTH($AC89),28)),0)</f>
      </c>
      <c r="AJ89" s="18">
        <f>IFERROR(_xlfn.BETA.DIST(DATE(YEAR(AJ$2),MONTH(AJ$2),15),$AB$2,$AC$2,FALSE,DATE(YEAR($AB89),MONTH($AB89),1),DATE(YEAR($AC89),MONTH($AC89),28)),0)</f>
      </c>
      <c r="AK89" s="18">
        <f>IFERROR(_xlfn.BETA.DIST(DATE(YEAR(AK$2),MONTH(AK$2),15),$AB$2,$AC$2,FALSE,DATE(YEAR($AB89),MONTH($AB89),1),DATE(YEAR($AC89),MONTH($AC89),28)),0)</f>
      </c>
      <c r="AL89" s="18">
        <f>IFERROR(_xlfn.BETA.DIST(DATE(YEAR(AL$2),MONTH(AL$2),15),$AB$2,$AC$2,FALSE,DATE(YEAR($AB89),MONTH($AB89),1),DATE(YEAR($AC89),MONTH($AC89),28)),0)</f>
      </c>
      <c r="AM89" s="18">
        <f>IFERROR(_xlfn.BETA.DIST(DATE(YEAR(AM$2),MONTH(AM$2),15),$AB$2,$AC$2,FALSE,DATE(YEAR($AB89),MONTH($AB89),1),DATE(YEAR($AC89),MONTH($AC89),28)),0)</f>
      </c>
      <c r="AN89" s="18">
        <f>IFERROR(_xlfn.BETA.DIST(DATE(YEAR(AN$2),MONTH(AN$2),15),$AB$2,$AC$2,FALSE,DATE(YEAR($AB89),MONTH($AB89),1),DATE(YEAR($AC89),MONTH($AC89),28)),0)</f>
      </c>
      <c r="AO89" s="18">
        <f>IFERROR(_xlfn.BETA.DIST(DATE(YEAR(AO$2),MONTH(AO$2),15),$AB$2,$AC$2,FALSE,DATE(YEAR($AB89),MONTH($AB89),1),DATE(YEAR($AC89),MONTH($AC89),28)),0)</f>
      </c>
      <c r="AP89" s="18">
        <f>IFERROR(_xlfn.BETA.DIST(DATE(YEAR(AP$2),MONTH(AP$2),15),$AB$2,$AC$2,FALSE,DATE(YEAR($AB89),MONTH($AB89),1),DATE(YEAR($AC89),MONTH($AC89),28)),0)</f>
      </c>
      <c r="AQ89" s="18">
        <f>IFERROR(_xlfn.BETA.DIST(DATE(YEAR(AQ$2),MONTH(AQ$2),15),$AB$2,$AC$2,FALSE,DATE(YEAR($AB89),MONTH($AB89),1),DATE(YEAR($AC89),MONTH($AC89),28)),0)</f>
      </c>
      <c r="AR89" s="18">
        <f>IFERROR(_xlfn.BETA.DIST(DATE(YEAR(AR$2),MONTH(AR$2),15),$AB$2,$AC$2,FALSE,DATE(YEAR($AB89),MONTH($AB89),1),DATE(YEAR($AC89),MONTH($AC89),28)),0)</f>
      </c>
      <c r="AS89" s="18">
        <f>IFERROR(_xlfn.BETA.DIST(DATE(YEAR(AS$2),MONTH(AS$2),15),$AB$2,$AC$2,FALSE,DATE(YEAR($AB89),MONTH($AB89),1),DATE(YEAR($AC89),MONTH($AC89),28)),0)</f>
      </c>
      <c r="AT89" s="18">
        <f>SUM(AE89:AS89)</f>
      </c>
      <c r="AU89" s="18">
        <f>IF(I89&lt;&gt;0,I89,IF($AT89=0,0,AE89/$AT89*$X89))</f>
      </c>
      <c r="AV89" s="18">
        <f>IF(J89&lt;&gt;0,J89,IF($AT89=0,0,AF89/$AT89*$X89))</f>
      </c>
      <c r="AW89" s="18">
        <f>IF(K89&lt;&gt;0,K89,IF($AT89=0,0,AG89/$AT89*$X89))</f>
      </c>
      <c r="AX89" s="18">
        <f>IF(L89&lt;&gt;0,L89,IF($AT89=0,0,AH89/$AT89*$X89))</f>
      </c>
      <c r="AY89" s="18">
        <f>IF(M89&lt;&gt;0,M89,IF($AT89=0,0,AI89/$AT89*$X89))</f>
      </c>
      <c r="AZ89" s="18">
        <f>IF(N89&lt;&gt;0,N89,IF($AT89=0,0,AJ89/$AT89*$X89))</f>
      </c>
      <c r="BA89" s="18">
        <f>IF(O89&lt;&gt;0,O89,IF($AT89=0,0,AK89/$AT89*$X89))</f>
      </c>
      <c r="BB89" s="18">
        <f>IF(P89&lt;&gt;0,P89,IF($AT89=0,0,AL89/$AT89*$X89))</f>
      </c>
      <c r="BC89" s="18">
        <f>IF(Q89&lt;&gt;0,Q89,IF($AT89=0,0,AM89/$AT89*$X89))</f>
      </c>
      <c r="BD89" s="18">
        <f>IF(R89&lt;&gt;0,R89,IF($AT89=0,0,AN89/$AT89*$X89))</f>
      </c>
      <c r="BE89" s="18">
        <f>IF(S89&lt;&gt;0,S89,IF($AT89=0,0,AO89/$AT89*$X89))</f>
      </c>
      <c r="BF89" s="18">
        <f>IF(T89&lt;&gt;0,T89,IF($AT89=0,0,AP89/$AT89*$X89))</f>
      </c>
      <c r="BG89" s="18">
        <f>IF(U89&lt;&gt;0,U89,IF($AT89=0,0,AQ89/$AT89*$X89))</f>
      </c>
      <c r="BH89" s="18">
        <f>IF(V89&lt;&gt;0,V89,IF($AT89=0,0,AR89/$AT89*$X89))</f>
      </c>
      <c r="BI89" s="18">
        <f>IF(W89&lt;&gt;0,W89,IF($AT89=0,0,AS89/$AT89*$X89))</f>
      </c>
      <c r="BJ89" s="18">
        <f>SUM(AU89:BI89)</f>
      </c>
      <c r="BK89" s="18">
        <f>H89-BJ89</f>
      </c>
    </row>
    <row r="90" outlineLevel="1">
      <c r="A90" s="15" t="str">
        <v>16.6.1</v>
      </c>
      <c r="B90" s="15" t="str">
        <v/>
      </c>
      <c r="C90" s="15" t="str">
        <v/>
      </c>
      <c r="D90" s="15" t="str">
        <v>16.6.1</v>
      </c>
      <c r="E90" s="15" t="str">
        <v>Supply Megger (5000 V) with battery f</v>
      </c>
      <c r="F90" s="15">
        <v>3165.66</v>
      </c>
      <c r="G90" s="15" t="str">
        <v/>
      </c>
      <c r="H90" s="15" t="str">
        <v/>
      </c>
      <c r="I90" s="15" t="str">
        <v/>
      </c>
      <c r="J90" s="15" t="str">
        <v/>
      </c>
      <c r="K90" s="15" t="str">
        <v/>
      </c>
      <c r="L90" s="15" t="str">
        <v/>
      </c>
      <c r="M90" s="15" t="str">
        <v/>
      </c>
      <c r="N90" s="15" t="str">
        <v/>
      </c>
      <c r="O90" s="15" t="str">
        <v/>
      </c>
      <c r="P90" s="15" t="str">
        <v/>
      </c>
      <c r="Q90" s="15" t="str">
        <v/>
      </c>
      <c r="R90" s="15" t="str">
        <v/>
      </c>
      <c r="S90" s="15" t="str">
        <v/>
      </c>
      <c r="T90" s="15" t="str">
        <v/>
      </c>
      <c r="U90" s="15" t="str">
        <v/>
      </c>
      <c r="V90" s="15" t="str">
        <v/>
      </c>
      <c r="W90" s="15" t="str">
        <v/>
      </c>
      <c r="X90" s="15" t="str">
        <v/>
      </c>
      <c r="Y90" s="15" t="str">
        <v/>
      </c>
      <c r="Z90" s="15" t="str">
        <v/>
      </c>
      <c r="AA90" s="15" t="str">
        <v/>
      </c>
      <c r="AB90" s="15" t="str">
        <v/>
      </c>
      <c r="AC90" s="15" t="str">
        <v/>
      </c>
      <c r="AD90" s="5" t="str">
        <v/>
      </c>
      <c r="AE90" s="18">
        <f>IFERROR(_xlfn.BETA.DIST(DATE(YEAR(AE$2),MONTH(AE$2),15),$AB$2,$AC$2,FALSE,DATE(YEAR($AB90),MONTH($AB90),1),DATE(YEAR($AC90),MONTH($AC90),28)),0)</f>
      </c>
      <c r="AF90" s="18">
        <f>IFERROR(_xlfn.BETA.DIST(DATE(YEAR(AF$2),MONTH(AF$2),15),$AB$2,$AC$2,FALSE,DATE(YEAR($AB90),MONTH($AB90),1),DATE(YEAR($AC90),MONTH($AC90),28)),0)</f>
      </c>
      <c r="AG90" s="18">
        <f>IFERROR(_xlfn.BETA.DIST(DATE(YEAR(AG$2),MONTH(AG$2),15),$AB$2,$AC$2,FALSE,DATE(YEAR($AB90),MONTH($AB90),1),DATE(YEAR($AC90),MONTH($AC90),28)),0)</f>
      </c>
      <c r="AH90" s="18">
        <f>IFERROR(_xlfn.BETA.DIST(DATE(YEAR(AH$2),MONTH(AH$2),15),$AB$2,$AC$2,FALSE,DATE(YEAR($AB90),MONTH($AB90),1),DATE(YEAR($AC90),MONTH($AC90),28)),0)</f>
      </c>
      <c r="AI90" s="18">
        <f>IFERROR(_xlfn.BETA.DIST(DATE(YEAR(AI$2),MONTH(AI$2),15),$AB$2,$AC$2,FALSE,DATE(YEAR($AB90),MONTH($AB90),1),DATE(YEAR($AC90),MONTH($AC90),28)),0)</f>
      </c>
      <c r="AJ90" s="18">
        <f>IFERROR(_xlfn.BETA.DIST(DATE(YEAR(AJ$2),MONTH(AJ$2),15),$AB$2,$AC$2,FALSE,DATE(YEAR($AB90),MONTH($AB90),1),DATE(YEAR($AC90),MONTH($AC90),28)),0)</f>
      </c>
      <c r="AK90" s="18">
        <f>IFERROR(_xlfn.BETA.DIST(DATE(YEAR(AK$2),MONTH(AK$2),15),$AB$2,$AC$2,FALSE,DATE(YEAR($AB90),MONTH($AB90),1),DATE(YEAR($AC90),MONTH($AC90),28)),0)</f>
      </c>
      <c r="AL90" s="18">
        <f>IFERROR(_xlfn.BETA.DIST(DATE(YEAR(AL$2),MONTH(AL$2),15),$AB$2,$AC$2,FALSE,DATE(YEAR($AB90),MONTH($AB90),1),DATE(YEAR($AC90),MONTH($AC90),28)),0)</f>
      </c>
      <c r="AM90" s="18">
        <f>IFERROR(_xlfn.BETA.DIST(DATE(YEAR(AM$2),MONTH(AM$2),15),$AB$2,$AC$2,FALSE,DATE(YEAR($AB90),MONTH($AB90),1),DATE(YEAR($AC90),MONTH($AC90),28)),0)</f>
      </c>
      <c r="AN90" s="18">
        <f>IFERROR(_xlfn.BETA.DIST(DATE(YEAR(AN$2),MONTH(AN$2),15),$AB$2,$AC$2,FALSE,DATE(YEAR($AB90),MONTH($AB90),1),DATE(YEAR($AC90),MONTH($AC90),28)),0)</f>
      </c>
      <c r="AO90" s="18">
        <f>IFERROR(_xlfn.BETA.DIST(DATE(YEAR(AO$2),MONTH(AO$2),15),$AB$2,$AC$2,FALSE,DATE(YEAR($AB90),MONTH($AB90),1),DATE(YEAR($AC90),MONTH($AC90),28)),0)</f>
      </c>
      <c r="AP90" s="18">
        <f>IFERROR(_xlfn.BETA.DIST(DATE(YEAR(AP$2),MONTH(AP$2),15),$AB$2,$AC$2,FALSE,DATE(YEAR($AB90),MONTH($AB90),1),DATE(YEAR($AC90),MONTH($AC90),28)),0)</f>
      </c>
      <c r="AQ90" s="18">
        <f>IFERROR(_xlfn.BETA.DIST(DATE(YEAR(AQ$2),MONTH(AQ$2),15),$AB$2,$AC$2,FALSE,DATE(YEAR($AB90),MONTH($AB90),1),DATE(YEAR($AC90),MONTH($AC90),28)),0)</f>
      </c>
      <c r="AR90" s="18">
        <f>IFERROR(_xlfn.BETA.DIST(DATE(YEAR(AR$2),MONTH(AR$2),15),$AB$2,$AC$2,FALSE,DATE(YEAR($AB90),MONTH($AB90),1),DATE(YEAR($AC90),MONTH($AC90),28)),0)</f>
      </c>
      <c r="AS90" s="18">
        <f>IFERROR(_xlfn.BETA.DIST(DATE(YEAR(AS$2),MONTH(AS$2),15),$AB$2,$AC$2,FALSE,DATE(YEAR($AB90),MONTH($AB90),1),DATE(YEAR($AC90),MONTH($AC90),28)),0)</f>
      </c>
      <c r="AT90" s="18">
        <f>SUM(AE90:AS90)</f>
      </c>
      <c r="AU90" s="18">
        <f>IF(I90&lt;&gt;0,I90,IF($AT90=0,0,AE90/$AT90*$X90))</f>
      </c>
      <c r="AV90" s="18">
        <f>IF(J90&lt;&gt;0,J90,IF($AT90=0,0,AF90/$AT90*$X90))</f>
      </c>
      <c r="AW90" s="18">
        <f>IF(K90&lt;&gt;0,K90,IF($AT90=0,0,AG90/$AT90*$X90))</f>
      </c>
      <c r="AX90" s="18">
        <f>IF(L90&lt;&gt;0,L90,IF($AT90=0,0,AH90/$AT90*$X90))</f>
      </c>
      <c r="AY90" s="18">
        <f>IF(M90&lt;&gt;0,M90,IF($AT90=0,0,AI90/$AT90*$X90))</f>
      </c>
      <c r="AZ90" s="18">
        <f>IF(N90&lt;&gt;0,N90,IF($AT90=0,0,AJ90/$AT90*$X90))</f>
      </c>
      <c r="BA90" s="18">
        <f>IF(O90&lt;&gt;0,O90,IF($AT90=0,0,AK90/$AT90*$X90))</f>
      </c>
      <c r="BB90" s="18">
        <f>IF(P90&lt;&gt;0,P90,IF($AT90=0,0,AL90/$AT90*$X90))</f>
      </c>
      <c r="BC90" s="18">
        <f>IF(Q90&lt;&gt;0,Q90,IF($AT90=0,0,AM90/$AT90*$X90))</f>
      </c>
      <c r="BD90" s="18">
        <f>IF(R90&lt;&gt;0,R90,IF($AT90=0,0,AN90/$AT90*$X90))</f>
      </c>
      <c r="BE90" s="18">
        <f>IF(S90&lt;&gt;0,S90,IF($AT90=0,0,AO90/$AT90*$X90))</f>
      </c>
      <c r="BF90" s="18">
        <f>IF(T90&lt;&gt;0,T90,IF($AT90=0,0,AP90/$AT90*$X90))</f>
      </c>
      <c r="BG90" s="18">
        <f>IF(U90&lt;&gt;0,U90,IF($AT90=0,0,AQ90/$AT90*$X90))</f>
      </c>
      <c r="BH90" s="18">
        <f>IF(V90&lt;&gt;0,V90,IF($AT90=0,0,AR90/$AT90*$X90))</f>
      </c>
      <c r="BI90" s="18">
        <f>IF(W90&lt;&gt;0,W90,IF($AT90=0,0,AS90/$AT90*$X90))</f>
      </c>
      <c r="BJ90" s="18">
        <f>SUM(AU90:BI90)</f>
      </c>
      <c r="BK90" s="15" t="str">
        <v/>
      </c>
    </row>
    <row r="91" outlineLevel="2">
      <c r="A91" s="5" t="str">
        <v>16.6.1</v>
      </c>
      <c r="B91" s="5" t="str">
        <v/>
      </c>
      <c r="C91" s="5" t="str">
        <v/>
      </c>
      <c r="D91" s="19">
        <v>0.1</v>
      </c>
      <c r="E91" s="5" t="str">
        <v>Advanced Payment PO USD</v>
      </c>
      <c r="F91" s="5" t="str">
        <v/>
      </c>
      <c r="G91" s="18">
        <f>F90*D91</f>
      </c>
      <c r="H91" s="18">
        <f>G91</f>
      </c>
      <c r="I91" s="18">
        <v>0</v>
      </c>
      <c r="J91" s="18">
        <v>0</v>
      </c>
      <c r="K91" s="18">
        <v>0</v>
      </c>
      <c r="L91" s="18">
        <v>0</v>
      </c>
      <c r="M91" s="18">
        <v>0</v>
      </c>
      <c r="N91" s="18">
        <v>0</v>
      </c>
      <c r="O91" s="18">
        <v>0</v>
      </c>
      <c r="P91" s="18">
        <v>0</v>
      </c>
      <c r="Q91" s="18">
        <v>0</v>
      </c>
      <c r="R91" s="18">
        <v>0</v>
      </c>
      <c r="S91" s="18">
        <v>0</v>
      </c>
      <c r="T91" s="18">
        <v>0</v>
      </c>
      <c r="U91" s="18">
        <v>0</v>
      </c>
      <c r="V91" s="18">
        <v>0</v>
      </c>
      <c r="W91" s="18">
        <v>0</v>
      </c>
      <c r="X91" s="18">
        <f>H91-SUM(I91:W91)</f>
      </c>
      <c r="Y91" s="5" t="str">
        <v/>
      </c>
      <c r="Z91" s="5" t="str">
        <v/>
      </c>
      <c r="AA91" s="18">
        <v>0</v>
      </c>
      <c r="AB91" s="20">
        <f>Y91+AA91</f>
      </c>
      <c r="AC91" s="20">
        <f>AA91+Z91</f>
      </c>
      <c r="AD91" s="5" t="str">
        <v/>
      </c>
      <c r="AE91" s="18">
        <f>IFERROR(_xlfn.BETA.DIST(DATE(YEAR(AE$2),MONTH(AE$2),15),$AB$2,$AC$2,FALSE,DATE(YEAR($AB91),MONTH($AB91),1),DATE(YEAR($AC91),MONTH($AC91),28)),0)</f>
      </c>
      <c r="AF91" s="18">
        <f>IFERROR(_xlfn.BETA.DIST(DATE(YEAR(AF$2),MONTH(AF$2),15),$AB$2,$AC$2,FALSE,DATE(YEAR($AB91),MONTH($AB91),1),DATE(YEAR($AC91),MONTH($AC91),28)),0)</f>
      </c>
      <c r="AG91" s="18">
        <f>IFERROR(_xlfn.BETA.DIST(DATE(YEAR(AG$2),MONTH(AG$2),15),$AB$2,$AC$2,FALSE,DATE(YEAR($AB91),MONTH($AB91),1),DATE(YEAR($AC91),MONTH($AC91),28)),0)</f>
      </c>
      <c r="AH91" s="18">
        <f>IFERROR(_xlfn.BETA.DIST(DATE(YEAR(AH$2),MONTH(AH$2),15),$AB$2,$AC$2,FALSE,DATE(YEAR($AB91),MONTH($AB91),1),DATE(YEAR($AC91),MONTH($AC91),28)),0)</f>
      </c>
      <c r="AI91" s="18">
        <f>IFERROR(_xlfn.BETA.DIST(DATE(YEAR(AI$2),MONTH(AI$2),15),$AB$2,$AC$2,FALSE,DATE(YEAR($AB91),MONTH($AB91),1),DATE(YEAR($AC91),MONTH($AC91),28)),0)</f>
      </c>
      <c r="AJ91" s="18">
        <f>IFERROR(_xlfn.BETA.DIST(DATE(YEAR(AJ$2),MONTH(AJ$2),15),$AB$2,$AC$2,FALSE,DATE(YEAR($AB91),MONTH($AB91),1),DATE(YEAR($AC91),MONTH($AC91),28)),0)</f>
      </c>
      <c r="AK91" s="18">
        <f>IFERROR(_xlfn.BETA.DIST(DATE(YEAR(AK$2),MONTH(AK$2),15),$AB$2,$AC$2,FALSE,DATE(YEAR($AB91),MONTH($AB91),1),DATE(YEAR($AC91),MONTH($AC91),28)),0)</f>
      </c>
      <c r="AL91" s="18">
        <f>IFERROR(_xlfn.BETA.DIST(DATE(YEAR(AL$2),MONTH(AL$2),15),$AB$2,$AC$2,FALSE,DATE(YEAR($AB91),MONTH($AB91),1),DATE(YEAR($AC91),MONTH($AC91),28)),0)</f>
      </c>
      <c r="AM91" s="18">
        <f>IFERROR(_xlfn.BETA.DIST(DATE(YEAR(AM$2),MONTH(AM$2),15),$AB$2,$AC$2,FALSE,DATE(YEAR($AB91),MONTH($AB91),1),DATE(YEAR($AC91),MONTH($AC91),28)),0)</f>
      </c>
      <c r="AN91" s="18">
        <f>IFERROR(_xlfn.BETA.DIST(DATE(YEAR(AN$2),MONTH(AN$2),15),$AB$2,$AC$2,FALSE,DATE(YEAR($AB91),MONTH($AB91),1),DATE(YEAR($AC91),MONTH($AC91),28)),0)</f>
      </c>
      <c r="AO91" s="18">
        <f>IFERROR(_xlfn.BETA.DIST(DATE(YEAR(AO$2),MONTH(AO$2),15),$AB$2,$AC$2,FALSE,DATE(YEAR($AB91),MONTH($AB91),1),DATE(YEAR($AC91),MONTH($AC91),28)),0)</f>
      </c>
      <c r="AP91" s="18">
        <f>IFERROR(_xlfn.BETA.DIST(DATE(YEAR(AP$2),MONTH(AP$2),15),$AB$2,$AC$2,FALSE,DATE(YEAR($AB91),MONTH($AB91),1),DATE(YEAR($AC91),MONTH($AC91),28)),0)</f>
      </c>
      <c r="AQ91" s="18">
        <f>IFERROR(_xlfn.BETA.DIST(DATE(YEAR(AQ$2),MONTH(AQ$2),15),$AB$2,$AC$2,FALSE,DATE(YEAR($AB91),MONTH($AB91),1),DATE(YEAR($AC91),MONTH($AC91),28)),0)</f>
      </c>
      <c r="AR91" s="18">
        <f>IFERROR(_xlfn.BETA.DIST(DATE(YEAR(AR$2),MONTH(AR$2),15),$AB$2,$AC$2,FALSE,DATE(YEAR($AB91),MONTH($AB91),1),DATE(YEAR($AC91),MONTH($AC91),28)),0)</f>
      </c>
      <c r="AS91" s="18">
        <f>IFERROR(_xlfn.BETA.DIST(DATE(YEAR(AS$2),MONTH(AS$2),15),$AB$2,$AC$2,FALSE,DATE(YEAR($AB91),MONTH($AB91),1),DATE(YEAR($AC91),MONTH($AC91),28)),0)</f>
      </c>
      <c r="AT91" s="18">
        <f>SUM(AE91:AS91)</f>
      </c>
      <c r="AU91" s="18">
        <f>IF(I91&lt;&gt;0,I91,IF($AT91=0,0,AE91/$AT91*$X91))</f>
      </c>
      <c r="AV91" s="18">
        <f>IF(J91&lt;&gt;0,J91,IF($AT91=0,0,AF91/$AT91*$X91))</f>
      </c>
      <c r="AW91" s="18">
        <f>IF(K91&lt;&gt;0,K91,IF($AT91=0,0,AG91/$AT91*$X91))</f>
      </c>
      <c r="AX91" s="18">
        <f>IF(L91&lt;&gt;0,L91,IF($AT91=0,0,AH91/$AT91*$X91))</f>
      </c>
      <c r="AY91" s="18">
        <f>IF(M91&lt;&gt;0,M91,IF($AT91=0,0,AI91/$AT91*$X91))</f>
      </c>
      <c r="AZ91" s="18">
        <f>IF(N91&lt;&gt;0,N91,IF($AT91=0,0,AJ91/$AT91*$X91))</f>
      </c>
      <c r="BA91" s="18">
        <f>IF(O91&lt;&gt;0,O91,IF($AT91=0,0,AK91/$AT91*$X91))</f>
      </c>
      <c r="BB91" s="18">
        <f>IF(P91&lt;&gt;0,P91,IF($AT91=0,0,AL91/$AT91*$X91))</f>
      </c>
      <c r="BC91" s="18">
        <f>IF(Q91&lt;&gt;0,Q91,IF($AT91=0,0,AM91/$AT91*$X91))</f>
      </c>
      <c r="BD91" s="18">
        <f>IF(R91&lt;&gt;0,R91,IF($AT91=0,0,AN91/$AT91*$X91))</f>
      </c>
      <c r="BE91" s="18">
        <f>IF(S91&lt;&gt;0,S91,IF($AT91=0,0,AO91/$AT91*$X91))</f>
      </c>
      <c r="BF91" s="18">
        <f>IF(T91&lt;&gt;0,T91,IF($AT91=0,0,AP91/$AT91*$X91))</f>
      </c>
      <c r="BG91" s="18">
        <f>IF(U91&lt;&gt;0,U91,IF($AT91=0,0,AQ91/$AT91*$X91))</f>
      </c>
      <c r="BH91" s="18">
        <f>IF(V91&lt;&gt;0,V91,IF($AT91=0,0,AR91/$AT91*$X91))</f>
      </c>
      <c r="BI91" s="18">
        <f>IF(W91&lt;&gt;0,W91,IF($AT91=0,0,AS91/$AT91*$X91))</f>
      </c>
      <c r="BJ91" s="18">
        <f>SUM(AU91:BI91)</f>
      </c>
      <c r="BK91" s="18">
        <f>H91-BJ91</f>
      </c>
    </row>
    <row r="92" outlineLevel="2">
      <c r="A92" s="5" t="str">
        <v>16.6.1</v>
      </c>
      <c r="B92" s="5" t="str">
        <v/>
      </c>
      <c r="C92" s="5" t="str">
        <v/>
      </c>
      <c r="D92" s="19">
        <v>0.4</v>
      </c>
      <c r="E92" s="5" t="str">
        <v>Shipping MAT USD</v>
      </c>
      <c r="F92" s="5" t="str">
        <v/>
      </c>
      <c r="G92" s="18">
        <f>F90*D92</f>
      </c>
      <c r="H92" s="18">
        <f>G92</f>
      </c>
      <c r="I92" s="18">
        <v>0</v>
      </c>
      <c r="J92" s="18">
        <v>0</v>
      </c>
      <c r="K92" s="18">
        <v>0</v>
      </c>
      <c r="L92" s="18">
        <v>0</v>
      </c>
      <c r="M92" s="18">
        <v>0</v>
      </c>
      <c r="N92" s="18">
        <v>0</v>
      </c>
      <c r="O92" s="18">
        <v>0</v>
      </c>
      <c r="P92" s="18">
        <v>0</v>
      </c>
      <c r="Q92" s="18">
        <v>0</v>
      </c>
      <c r="R92" s="18">
        <v>0</v>
      </c>
      <c r="S92" s="18">
        <v>0</v>
      </c>
      <c r="T92" s="18">
        <v>0</v>
      </c>
      <c r="U92" s="18">
        <v>0</v>
      </c>
      <c r="V92" s="18">
        <v>0</v>
      </c>
      <c r="W92" s="18">
        <v>0</v>
      </c>
      <c r="X92" s="18">
        <f>H92-SUM(I92:W92)</f>
      </c>
      <c r="Y92" s="5" t="str">
        <v/>
      </c>
      <c r="Z92" s="5" t="str">
        <v/>
      </c>
      <c r="AA92" s="18">
        <v>15</v>
      </c>
      <c r="AB92" s="20">
        <f>Y92+AA92</f>
      </c>
      <c r="AC92" s="20">
        <f>AA92+Z92</f>
      </c>
      <c r="AD92" s="5" t="str">
        <v/>
      </c>
      <c r="AE92" s="18">
        <f>IFERROR(_xlfn.BETA.DIST(DATE(YEAR(AE$2),MONTH(AE$2),15),$AB$2,$AC$2,FALSE,DATE(YEAR($AB92),MONTH($AB92),1),DATE(YEAR($AC92),MONTH($AC92),28)),0)</f>
      </c>
      <c r="AF92" s="18">
        <f>IFERROR(_xlfn.BETA.DIST(DATE(YEAR(AF$2),MONTH(AF$2),15),$AB$2,$AC$2,FALSE,DATE(YEAR($AB92),MONTH($AB92),1),DATE(YEAR($AC92),MONTH($AC92),28)),0)</f>
      </c>
      <c r="AG92" s="18">
        <f>IFERROR(_xlfn.BETA.DIST(DATE(YEAR(AG$2),MONTH(AG$2),15),$AB$2,$AC$2,FALSE,DATE(YEAR($AB92),MONTH($AB92),1),DATE(YEAR($AC92),MONTH($AC92),28)),0)</f>
      </c>
      <c r="AH92" s="18">
        <f>IFERROR(_xlfn.BETA.DIST(DATE(YEAR(AH$2),MONTH(AH$2),15),$AB$2,$AC$2,FALSE,DATE(YEAR($AB92),MONTH($AB92),1),DATE(YEAR($AC92),MONTH($AC92),28)),0)</f>
      </c>
      <c r="AI92" s="18">
        <f>IFERROR(_xlfn.BETA.DIST(DATE(YEAR(AI$2),MONTH(AI$2),15),$AB$2,$AC$2,FALSE,DATE(YEAR($AB92),MONTH($AB92),1),DATE(YEAR($AC92),MONTH($AC92),28)),0)</f>
      </c>
      <c r="AJ92" s="18">
        <f>IFERROR(_xlfn.BETA.DIST(DATE(YEAR(AJ$2),MONTH(AJ$2),15),$AB$2,$AC$2,FALSE,DATE(YEAR($AB92),MONTH($AB92),1),DATE(YEAR($AC92),MONTH($AC92),28)),0)</f>
      </c>
      <c r="AK92" s="18">
        <f>IFERROR(_xlfn.BETA.DIST(DATE(YEAR(AK$2),MONTH(AK$2),15),$AB$2,$AC$2,FALSE,DATE(YEAR($AB92),MONTH($AB92),1),DATE(YEAR($AC92),MONTH($AC92),28)),0)</f>
      </c>
      <c r="AL92" s="18">
        <f>IFERROR(_xlfn.BETA.DIST(DATE(YEAR(AL$2),MONTH(AL$2),15),$AB$2,$AC$2,FALSE,DATE(YEAR($AB92),MONTH($AB92),1),DATE(YEAR($AC92),MONTH($AC92),28)),0)</f>
      </c>
      <c r="AM92" s="18">
        <f>IFERROR(_xlfn.BETA.DIST(DATE(YEAR(AM$2),MONTH(AM$2),15),$AB$2,$AC$2,FALSE,DATE(YEAR($AB92),MONTH($AB92),1),DATE(YEAR($AC92),MONTH($AC92),28)),0)</f>
      </c>
      <c r="AN92" s="18">
        <f>IFERROR(_xlfn.BETA.DIST(DATE(YEAR(AN$2),MONTH(AN$2),15),$AB$2,$AC$2,FALSE,DATE(YEAR($AB92),MONTH($AB92),1),DATE(YEAR($AC92),MONTH($AC92),28)),0)</f>
      </c>
      <c r="AO92" s="18">
        <f>IFERROR(_xlfn.BETA.DIST(DATE(YEAR(AO$2),MONTH(AO$2),15),$AB$2,$AC$2,FALSE,DATE(YEAR($AB92),MONTH($AB92),1),DATE(YEAR($AC92),MONTH($AC92),28)),0)</f>
      </c>
      <c r="AP92" s="18">
        <f>IFERROR(_xlfn.BETA.DIST(DATE(YEAR(AP$2),MONTH(AP$2),15),$AB$2,$AC$2,FALSE,DATE(YEAR($AB92),MONTH($AB92),1),DATE(YEAR($AC92),MONTH($AC92),28)),0)</f>
      </c>
      <c r="AQ92" s="18">
        <f>IFERROR(_xlfn.BETA.DIST(DATE(YEAR(AQ$2),MONTH(AQ$2),15),$AB$2,$AC$2,FALSE,DATE(YEAR($AB92),MONTH($AB92),1),DATE(YEAR($AC92),MONTH($AC92),28)),0)</f>
      </c>
      <c r="AR92" s="18">
        <f>IFERROR(_xlfn.BETA.DIST(DATE(YEAR(AR$2),MONTH(AR$2),15),$AB$2,$AC$2,FALSE,DATE(YEAR($AB92),MONTH($AB92),1),DATE(YEAR($AC92),MONTH($AC92),28)),0)</f>
      </c>
      <c r="AS92" s="18">
        <f>IFERROR(_xlfn.BETA.DIST(DATE(YEAR(AS$2),MONTH(AS$2),15),$AB$2,$AC$2,FALSE,DATE(YEAR($AB92),MONTH($AB92),1),DATE(YEAR($AC92),MONTH($AC92),28)),0)</f>
      </c>
      <c r="AT92" s="18">
        <f>SUM(AE92:AS92)</f>
      </c>
      <c r="AU92" s="18">
        <f>IF(I92&lt;&gt;0,I92,IF($AT92=0,0,AE92/$AT92*$X92))</f>
      </c>
      <c r="AV92" s="18">
        <f>IF(J92&lt;&gt;0,J92,IF($AT92=0,0,AF92/$AT92*$X92))</f>
      </c>
      <c r="AW92" s="18">
        <f>IF(K92&lt;&gt;0,K92,IF($AT92=0,0,AG92/$AT92*$X92))</f>
      </c>
      <c r="AX92" s="18">
        <f>IF(L92&lt;&gt;0,L92,IF($AT92=0,0,AH92/$AT92*$X92))</f>
      </c>
      <c r="AY92" s="18">
        <f>IF(M92&lt;&gt;0,M92,IF($AT92=0,0,AI92/$AT92*$X92))</f>
      </c>
      <c r="AZ92" s="18">
        <f>IF(N92&lt;&gt;0,N92,IF($AT92=0,0,AJ92/$AT92*$X92))</f>
      </c>
      <c r="BA92" s="18">
        <f>IF(O92&lt;&gt;0,O92,IF($AT92=0,0,AK92/$AT92*$X92))</f>
      </c>
      <c r="BB92" s="18">
        <f>IF(P92&lt;&gt;0,P92,IF($AT92=0,0,AL92/$AT92*$X92))</f>
      </c>
      <c r="BC92" s="18">
        <f>IF(Q92&lt;&gt;0,Q92,IF($AT92=0,0,AM92/$AT92*$X92))</f>
      </c>
      <c r="BD92" s="18">
        <f>IF(R92&lt;&gt;0,R92,IF($AT92=0,0,AN92/$AT92*$X92))</f>
      </c>
      <c r="BE92" s="18">
        <f>IF(S92&lt;&gt;0,S92,IF($AT92=0,0,AO92/$AT92*$X92))</f>
      </c>
      <c r="BF92" s="18">
        <f>IF(T92&lt;&gt;0,T92,IF($AT92=0,0,AP92/$AT92*$X92))</f>
      </c>
      <c r="BG92" s="18">
        <f>IF(U92&lt;&gt;0,U92,IF($AT92=0,0,AQ92/$AT92*$X92))</f>
      </c>
      <c r="BH92" s="18">
        <f>IF(V92&lt;&gt;0,V92,IF($AT92=0,0,AR92/$AT92*$X92))</f>
      </c>
      <c r="BI92" s="18">
        <f>IF(W92&lt;&gt;0,W92,IF($AT92=0,0,AS92/$AT92*$X92))</f>
      </c>
      <c r="BJ92" s="18">
        <f>SUM(AU92:BI92)</f>
      </c>
      <c r="BK92" s="18">
        <f>H92-BJ92</f>
      </c>
    </row>
    <row r="93" outlineLevel="2">
      <c r="A93" s="5" t="str">
        <v>16.6.1</v>
      </c>
      <c r="B93" s="5" t="str">
        <v/>
      </c>
      <c r="C93" s="5" t="str">
        <v/>
      </c>
      <c r="D93" s="19">
        <v>0.4</v>
      </c>
      <c r="E93" s="5" t="str">
        <v>Delivery MAT USD</v>
      </c>
      <c r="F93" s="5" t="str">
        <v/>
      </c>
      <c r="G93" s="18">
        <f>F90*D93</f>
      </c>
      <c r="H93" s="18">
        <f>G93</f>
      </c>
      <c r="I93" s="18">
        <v>0</v>
      </c>
      <c r="J93" s="18">
        <v>0</v>
      </c>
      <c r="K93" s="18">
        <v>0</v>
      </c>
      <c r="L93" s="18">
        <v>0</v>
      </c>
      <c r="M93" s="18">
        <v>0</v>
      </c>
      <c r="N93" s="18">
        <v>0</v>
      </c>
      <c r="O93" s="18">
        <v>0</v>
      </c>
      <c r="P93" s="18">
        <v>0</v>
      </c>
      <c r="Q93" s="18">
        <v>0</v>
      </c>
      <c r="R93" s="18">
        <v>0</v>
      </c>
      <c r="S93" s="18">
        <v>0</v>
      </c>
      <c r="T93" s="18">
        <v>0</v>
      </c>
      <c r="U93" s="18">
        <v>0</v>
      </c>
      <c r="V93" s="18">
        <v>0</v>
      </c>
      <c r="W93" s="18">
        <v>0</v>
      </c>
      <c r="X93" s="18">
        <f>H93-SUM(I93:W93)</f>
      </c>
      <c r="Y93" s="5" t="str">
        <v/>
      </c>
      <c r="Z93" s="5" t="str">
        <v/>
      </c>
      <c r="AA93" s="18">
        <v>30</v>
      </c>
      <c r="AB93" s="20">
        <f>Y93+AA93</f>
      </c>
      <c r="AC93" s="20">
        <f>AA93+Z93</f>
      </c>
      <c r="AD93" s="5" t="str">
        <v/>
      </c>
      <c r="AE93" s="18">
        <f>IFERROR(_xlfn.BETA.DIST(DATE(YEAR(AE$2),MONTH(AE$2),15),$AB$2,$AC$2,FALSE,DATE(YEAR($AB93),MONTH($AB93),1),DATE(YEAR($AC93),MONTH($AC93),28)),0)</f>
      </c>
      <c r="AF93" s="18">
        <f>IFERROR(_xlfn.BETA.DIST(DATE(YEAR(AF$2),MONTH(AF$2),15),$AB$2,$AC$2,FALSE,DATE(YEAR($AB93),MONTH($AB93),1),DATE(YEAR($AC93),MONTH($AC93),28)),0)</f>
      </c>
      <c r="AG93" s="18">
        <f>IFERROR(_xlfn.BETA.DIST(DATE(YEAR(AG$2),MONTH(AG$2),15),$AB$2,$AC$2,FALSE,DATE(YEAR($AB93),MONTH($AB93),1),DATE(YEAR($AC93),MONTH($AC93),28)),0)</f>
      </c>
      <c r="AH93" s="18">
        <f>IFERROR(_xlfn.BETA.DIST(DATE(YEAR(AH$2),MONTH(AH$2),15),$AB$2,$AC$2,FALSE,DATE(YEAR($AB93),MONTH($AB93),1),DATE(YEAR($AC93),MONTH($AC93),28)),0)</f>
      </c>
      <c r="AI93" s="18">
        <f>IFERROR(_xlfn.BETA.DIST(DATE(YEAR(AI$2),MONTH(AI$2),15),$AB$2,$AC$2,FALSE,DATE(YEAR($AB93),MONTH($AB93),1),DATE(YEAR($AC93),MONTH($AC93),28)),0)</f>
      </c>
      <c r="AJ93" s="18">
        <f>IFERROR(_xlfn.BETA.DIST(DATE(YEAR(AJ$2),MONTH(AJ$2),15),$AB$2,$AC$2,FALSE,DATE(YEAR($AB93),MONTH($AB93),1),DATE(YEAR($AC93),MONTH($AC93),28)),0)</f>
      </c>
      <c r="AK93" s="18">
        <f>IFERROR(_xlfn.BETA.DIST(DATE(YEAR(AK$2),MONTH(AK$2),15),$AB$2,$AC$2,FALSE,DATE(YEAR($AB93),MONTH($AB93),1),DATE(YEAR($AC93),MONTH($AC93),28)),0)</f>
      </c>
      <c r="AL93" s="18">
        <f>IFERROR(_xlfn.BETA.DIST(DATE(YEAR(AL$2),MONTH(AL$2),15),$AB$2,$AC$2,FALSE,DATE(YEAR($AB93),MONTH($AB93),1),DATE(YEAR($AC93),MONTH($AC93),28)),0)</f>
      </c>
      <c r="AM93" s="18">
        <f>IFERROR(_xlfn.BETA.DIST(DATE(YEAR(AM$2),MONTH(AM$2),15),$AB$2,$AC$2,FALSE,DATE(YEAR($AB93),MONTH($AB93),1),DATE(YEAR($AC93),MONTH($AC93),28)),0)</f>
      </c>
      <c r="AN93" s="18">
        <f>IFERROR(_xlfn.BETA.DIST(DATE(YEAR(AN$2),MONTH(AN$2),15),$AB$2,$AC$2,FALSE,DATE(YEAR($AB93),MONTH($AB93),1),DATE(YEAR($AC93),MONTH($AC93),28)),0)</f>
      </c>
      <c r="AO93" s="18">
        <f>IFERROR(_xlfn.BETA.DIST(DATE(YEAR(AO$2),MONTH(AO$2),15),$AB$2,$AC$2,FALSE,DATE(YEAR($AB93),MONTH($AB93),1),DATE(YEAR($AC93),MONTH($AC93),28)),0)</f>
      </c>
      <c r="AP93" s="18">
        <f>IFERROR(_xlfn.BETA.DIST(DATE(YEAR(AP$2),MONTH(AP$2),15),$AB$2,$AC$2,FALSE,DATE(YEAR($AB93),MONTH($AB93),1),DATE(YEAR($AC93),MONTH($AC93),28)),0)</f>
      </c>
      <c r="AQ93" s="18">
        <f>IFERROR(_xlfn.BETA.DIST(DATE(YEAR(AQ$2),MONTH(AQ$2),15),$AB$2,$AC$2,FALSE,DATE(YEAR($AB93),MONTH($AB93),1),DATE(YEAR($AC93),MONTH($AC93),28)),0)</f>
      </c>
      <c r="AR93" s="18">
        <f>IFERROR(_xlfn.BETA.DIST(DATE(YEAR(AR$2),MONTH(AR$2),15),$AB$2,$AC$2,FALSE,DATE(YEAR($AB93),MONTH($AB93),1),DATE(YEAR($AC93),MONTH($AC93),28)),0)</f>
      </c>
      <c r="AS93" s="18">
        <f>IFERROR(_xlfn.BETA.DIST(DATE(YEAR(AS$2),MONTH(AS$2),15),$AB$2,$AC$2,FALSE,DATE(YEAR($AB93),MONTH($AB93),1),DATE(YEAR($AC93),MONTH($AC93),28)),0)</f>
      </c>
      <c r="AT93" s="18">
        <f>SUM(AE93:AS93)</f>
      </c>
      <c r="AU93" s="18">
        <f>IF(I93&lt;&gt;0,I93,IF($AT93=0,0,AE93/$AT93*$X93))</f>
      </c>
      <c r="AV93" s="18">
        <f>IF(J93&lt;&gt;0,J93,IF($AT93=0,0,AF93/$AT93*$X93))</f>
      </c>
      <c r="AW93" s="18">
        <f>IF(K93&lt;&gt;0,K93,IF($AT93=0,0,AG93/$AT93*$X93))</f>
      </c>
      <c r="AX93" s="18">
        <f>IF(L93&lt;&gt;0,L93,IF($AT93=0,0,AH93/$AT93*$X93))</f>
      </c>
      <c r="AY93" s="18">
        <f>IF(M93&lt;&gt;0,M93,IF($AT93=0,0,AI93/$AT93*$X93))</f>
      </c>
      <c r="AZ93" s="18">
        <f>IF(N93&lt;&gt;0,N93,IF($AT93=0,0,AJ93/$AT93*$X93))</f>
      </c>
      <c r="BA93" s="18">
        <f>IF(O93&lt;&gt;0,O93,IF($AT93=0,0,AK93/$AT93*$X93))</f>
      </c>
      <c r="BB93" s="18">
        <f>IF(P93&lt;&gt;0,P93,IF($AT93=0,0,AL93/$AT93*$X93))</f>
      </c>
      <c r="BC93" s="18">
        <f>IF(Q93&lt;&gt;0,Q93,IF($AT93=0,0,AM93/$AT93*$X93))</f>
      </c>
      <c r="BD93" s="18">
        <f>IF(R93&lt;&gt;0,R93,IF($AT93=0,0,AN93/$AT93*$X93))</f>
      </c>
      <c r="BE93" s="18">
        <f>IF(S93&lt;&gt;0,S93,IF($AT93=0,0,AO93/$AT93*$X93))</f>
      </c>
      <c r="BF93" s="18">
        <f>IF(T93&lt;&gt;0,T93,IF($AT93=0,0,AP93/$AT93*$X93))</f>
      </c>
      <c r="BG93" s="18">
        <f>IF(U93&lt;&gt;0,U93,IF($AT93=0,0,AQ93/$AT93*$X93))</f>
      </c>
      <c r="BH93" s="18">
        <f>IF(V93&lt;&gt;0,V93,IF($AT93=0,0,AR93/$AT93*$X93))</f>
      </c>
      <c r="BI93" s="18">
        <f>IF(W93&lt;&gt;0,W93,IF($AT93=0,0,AS93/$AT93*$X93))</f>
      </c>
      <c r="BJ93" s="18">
        <f>SUM(AU93:BI93)</f>
      </c>
      <c r="BK93" s="18">
        <f>H93-BJ93</f>
      </c>
    </row>
    <row r="94" outlineLevel="2">
      <c r="A94" s="5" t="str">
        <v>16.6.1</v>
      </c>
      <c r="B94" s="5" t="str">
        <v>BSKDGNGENGR07</v>
      </c>
      <c r="C94" s="5" t="str">
        <v>BSKDGNGENGR07</v>
      </c>
      <c r="D94" s="19">
        <v>0.1</v>
      </c>
      <c r="E94" s="5" t="str">
        <v>CCC</v>
      </c>
      <c r="F94" s="5" t="str">
        <v/>
      </c>
      <c r="G94" s="18">
        <f>F90*D94</f>
      </c>
      <c r="H94" s="18">
        <f>G94</f>
      </c>
      <c r="I94" s="18">
        <v>0</v>
      </c>
      <c r="J94" s="18">
        <v>0</v>
      </c>
      <c r="K94" s="18">
        <v>0</v>
      </c>
      <c r="L94" s="18">
        <v>0</v>
      </c>
      <c r="M94" s="18">
        <v>0</v>
      </c>
      <c r="N94" s="18">
        <v>0</v>
      </c>
      <c r="O94" s="18">
        <v>0</v>
      </c>
      <c r="P94" s="18">
        <v>0</v>
      </c>
      <c r="Q94" s="18">
        <v>0</v>
      </c>
      <c r="R94" s="18">
        <v>0</v>
      </c>
      <c r="S94" s="18">
        <v>0</v>
      </c>
      <c r="T94" s="18">
        <v>0</v>
      </c>
      <c r="U94" s="18">
        <v>0</v>
      </c>
      <c r="V94" s="18">
        <v>0</v>
      </c>
      <c r="W94" s="18">
        <v>0</v>
      </c>
      <c r="X94" s="18">
        <f>H94-SUM(I94:W94)</f>
      </c>
      <c r="Y94" s="20">
        <v>46483</v>
      </c>
      <c r="Z94" s="20">
        <v>46483</v>
      </c>
      <c r="AA94" s="18">
        <v>0</v>
      </c>
      <c r="AB94" s="20">
        <f>Y94+AA94</f>
      </c>
      <c r="AC94" s="20">
        <f>AA94+Z94</f>
      </c>
      <c r="AD94" s="5" t="str">
        <v/>
      </c>
      <c r="AE94" s="18">
        <f>IFERROR(_xlfn.BETA.DIST(DATE(YEAR(AE$2),MONTH(AE$2),15),$AB$2,$AC$2,FALSE,DATE(YEAR($AB94),MONTH($AB94),1),DATE(YEAR($AC94),MONTH($AC94),28)),0)</f>
      </c>
      <c r="AF94" s="18">
        <f>IFERROR(_xlfn.BETA.DIST(DATE(YEAR(AF$2),MONTH(AF$2),15),$AB$2,$AC$2,FALSE,DATE(YEAR($AB94),MONTH($AB94),1),DATE(YEAR($AC94),MONTH($AC94),28)),0)</f>
      </c>
      <c r="AG94" s="18">
        <f>IFERROR(_xlfn.BETA.DIST(DATE(YEAR(AG$2),MONTH(AG$2),15),$AB$2,$AC$2,FALSE,DATE(YEAR($AB94),MONTH($AB94),1),DATE(YEAR($AC94),MONTH($AC94),28)),0)</f>
      </c>
      <c r="AH94" s="18">
        <f>IFERROR(_xlfn.BETA.DIST(DATE(YEAR(AH$2),MONTH(AH$2),15),$AB$2,$AC$2,FALSE,DATE(YEAR($AB94),MONTH($AB94),1),DATE(YEAR($AC94),MONTH($AC94),28)),0)</f>
      </c>
      <c r="AI94" s="18">
        <f>IFERROR(_xlfn.BETA.DIST(DATE(YEAR(AI$2),MONTH(AI$2),15),$AB$2,$AC$2,FALSE,DATE(YEAR($AB94),MONTH($AB94),1),DATE(YEAR($AC94),MONTH($AC94),28)),0)</f>
      </c>
      <c r="AJ94" s="18">
        <f>IFERROR(_xlfn.BETA.DIST(DATE(YEAR(AJ$2),MONTH(AJ$2),15),$AB$2,$AC$2,FALSE,DATE(YEAR($AB94),MONTH($AB94),1),DATE(YEAR($AC94),MONTH($AC94),28)),0)</f>
      </c>
      <c r="AK94" s="18">
        <f>IFERROR(_xlfn.BETA.DIST(DATE(YEAR(AK$2),MONTH(AK$2),15),$AB$2,$AC$2,FALSE,DATE(YEAR($AB94),MONTH($AB94),1),DATE(YEAR($AC94),MONTH($AC94),28)),0)</f>
      </c>
      <c r="AL94" s="18">
        <f>IFERROR(_xlfn.BETA.DIST(DATE(YEAR(AL$2),MONTH(AL$2),15),$AB$2,$AC$2,FALSE,DATE(YEAR($AB94),MONTH($AB94),1),DATE(YEAR($AC94),MONTH($AC94),28)),0)</f>
      </c>
      <c r="AM94" s="18">
        <f>IFERROR(_xlfn.BETA.DIST(DATE(YEAR(AM$2),MONTH(AM$2),15),$AB$2,$AC$2,FALSE,DATE(YEAR($AB94),MONTH($AB94),1),DATE(YEAR($AC94),MONTH($AC94),28)),0)</f>
      </c>
      <c r="AN94" s="18">
        <f>IFERROR(_xlfn.BETA.DIST(DATE(YEAR(AN$2),MONTH(AN$2),15),$AB$2,$AC$2,FALSE,DATE(YEAR($AB94),MONTH($AB94),1),DATE(YEAR($AC94),MONTH($AC94),28)),0)</f>
      </c>
      <c r="AO94" s="18">
        <f>IFERROR(_xlfn.BETA.DIST(DATE(YEAR(AO$2),MONTH(AO$2),15),$AB$2,$AC$2,FALSE,DATE(YEAR($AB94),MONTH($AB94),1),DATE(YEAR($AC94),MONTH($AC94),28)),0)</f>
      </c>
      <c r="AP94" s="18">
        <f>IFERROR(_xlfn.BETA.DIST(DATE(YEAR(AP$2),MONTH(AP$2),15),$AB$2,$AC$2,FALSE,DATE(YEAR($AB94),MONTH($AB94),1),DATE(YEAR($AC94),MONTH($AC94),28)),0)</f>
      </c>
      <c r="AQ94" s="18">
        <f>IFERROR(_xlfn.BETA.DIST(DATE(YEAR(AQ$2),MONTH(AQ$2),15),$AB$2,$AC$2,FALSE,DATE(YEAR($AB94),MONTH($AB94),1),DATE(YEAR($AC94),MONTH($AC94),28)),0)</f>
      </c>
      <c r="AR94" s="18">
        <f>IFERROR(_xlfn.BETA.DIST(DATE(YEAR(AR$2),MONTH(AR$2),15),$AB$2,$AC$2,FALSE,DATE(YEAR($AB94),MONTH($AB94),1),DATE(YEAR($AC94),MONTH($AC94),28)),0)</f>
      </c>
      <c r="AS94" s="18">
        <f>IFERROR(_xlfn.BETA.DIST(DATE(YEAR(AS$2),MONTH(AS$2),15),$AB$2,$AC$2,FALSE,DATE(YEAR($AB94),MONTH($AB94),1),DATE(YEAR($AC94),MONTH($AC94),28)),0)</f>
      </c>
      <c r="AT94" s="18">
        <f>SUM(AE94:AS94)</f>
      </c>
      <c r="AU94" s="18">
        <f>IF(I94&lt;&gt;0,I94,IF($AT94=0,0,AE94/$AT94*$X94))</f>
      </c>
      <c r="AV94" s="18">
        <f>IF(J94&lt;&gt;0,J94,IF($AT94=0,0,AF94/$AT94*$X94))</f>
      </c>
      <c r="AW94" s="18">
        <f>IF(K94&lt;&gt;0,K94,IF($AT94=0,0,AG94/$AT94*$X94))</f>
      </c>
      <c r="AX94" s="18">
        <f>IF(L94&lt;&gt;0,L94,IF($AT94=0,0,AH94/$AT94*$X94))</f>
      </c>
      <c r="AY94" s="18">
        <f>IF(M94&lt;&gt;0,M94,IF($AT94=0,0,AI94/$AT94*$X94))</f>
      </c>
      <c r="AZ94" s="18">
        <f>IF(N94&lt;&gt;0,N94,IF($AT94=0,0,AJ94/$AT94*$X94))</f>
      </c>
      <c r="BA94" s="18">
        <f>IF(O94&lt;&gt;0,O94,IF($AT94=0,0,AK94/$AT94*$X94))</f>
      </c>
      <c r="BB94" s="18">
        <f>IF(P94&lt;&gt;0,P94,IF($AT94=0,0,AL94/$AT94*$X94))</f>
      </c>
      <c r="BC94" s="18">
        <f>IF(Q94&lt;&gt;0,Q94,IF($AT94=0,0,AM94/$AT94*$X94))</f>
      </c>
      <c r="BD94" s="18">
        <f>IF(R94&lt;&gt;0,R94,IF($AT94=0,0,AN94/$AT94*$X94))</f>
      </c>
      <c r="BE94" s="18">
        <f>IF(S94&lt;&gt;0,S94,IF($AT94=0,0,AO94/$AT94*$X94))</f>
      </c>
      <c r="BF94" s="18">
        <f>IF(T94&lt;&gt;0,T94,IF($AT94=0,0,AP94/$AT94*$X94))</f>
      </c>
      <c r="BG94" s="18">
        <f>IF(U94&lt;&gt;0,U94,IF($AT94=0,0,AQ94/$AT94*$X94))</f>
      </c>
      <c r="BH94" s="18">
        <f>IF(V94&lt;&gt;0,V94,IF($AT94=0,0,AR94/$AT94*$X94))</f>
      </c>
      <c r="BI94" s="18">
        <f>IF(W94&lt;&gt;0,W94,IF($AT94=0,0,AS94/$AT94*$X94))</f>
      </c>
      <c r="BJ94" s="18">
        <f>SUM(AU94:BI94)</f>
      </c>
      <c r="BK94" s="18">
        <f>H94-BJ94</f>
      </c>
    </row>
    <row r="95" outlineLevel="1">
      <c r="A95" s="15" t="str">
        <v>16.7.1</v>
      </c>
      <c r="B95" s="15" t="str">
        <v/>
      </c>
      <c r="C95" s="15" t="str">
        <v/>
      </c>
      <c r="D95" s="15" t="str">
        <v>16.7.1</v>
      </c>
      <c r="E95" s="15" t="str">
        <v>Supply Complete set of circuit breake</v>
      </c>
      <c r="F95" s="15">
        <v>9343.85</v>
      </c>
      <c r="G95" s="15" t="str">
        <v/>
      </c>
      <c r="H95" s="15" t="str">
        <v/>
      </c>
      <c r="I95" s="15" t="str">
        <v/>
      </c>
      <c r="J95" s="15" t="str">
        <v/>
      </c>
      <c r="K95" s="15" t="str">
        <v/>
      </c>
      <c r="L95" s="15" t="str">
        <v/>
      </c>
      <c r="M95" s="15" t="str">
        <v/>
      </c>
      <c r="N95" s="15" t="str">
        <v/>
      </c>
      <c r="O95" s="15" t="str">
        <v/>
      </c>
      <c r="P95" s="15" t="str">
        <v/>
      </c>
      <c r="Q95" s="15" t="str">
        <v/>
      </c>
      <c r="R95" s="15" t="str">
        <v/>
      </c>
      <c r="S95" s="15" t="str">
        <v/>
      </c>
      <c r="T95" s="15" t="str">
        <v/>
      </c>
      <c r="U95" s="15" t="str">
        <v/>
      </c>
      <c r="V95" s="15" t="str">
        <v/>
      </c>
      <c r="W95" s="15" t="str">
        <v/>
      </c>
      <c r="X95" s="15" t="str">
        <v/>
      </c>
      <c r="Y95" s="15" t="str">
        <v/>
      </c>
      <c r="Z95" s="15" t="str">
        <v/>
      </c>
      <c r="AA95" s="15" t="str">
        <v/>
      </c>
      <c r="AB95" s="15" t="str">
        <v/>
      </c>
      <c r="AC95" s="15" t="str">
        <v/>
      </c>
      <c r="AD95" s="5" t="str">
        <v/>
      </c>
      <c r="AE95" s="18">
        <f>IFERROR(_xlfn.BETA.DIST(DATE(YEAR(AE$2),MONTH(AE$2),15),$AB$2,$AC$2,FALSE,DATE(YEAR($AB95),MONTH($AB95),1),DATE(YEAR($AC95),MONTH($AC95),28)),0)</f>
      </c>
      <c r="AF95" s="18">
        <f>IFERROR(_xlfn.BETA.DIST(DATE(YEAR(AF$2),MONTH(AF$2),15),$AB$2,$AC$2,FALSE,DATE(YEAR($AB95),MONTH($AB95),1),DATE(YEAR($AC95),MONTH($AC95),28)),0)</f>
      </c>
      <c r="AG95" s="18">
        <f>IFERROR(_xlfn.BETA.DIST(DATE(YEAR(AG$2),MONTH(AG$2),15),$AB$2,$AC$2,FALSE,DATE(YEAR($AB95),MONTH($AB95),1),DATE(YEAR($AC95),MONTH($AC95),28)),0)</f>
      </c>
      <c r="AH95" s="18">
        <f>IFERROR(_xlfn.BETA.DIST(DATE(YEAR(AH$2),MONTH(AH$2),15),$AB$2,$AC$2,FALSE,DATE(YEAR($AB95),MONTH($AB95),1),DATE(YEAR($AC95),MONTH($AC95),28)),0)</f>
      </c>
      <c r="AI95" s="18">
        <f>IFERROR(_xlfn.BETA.DIST(DATE(YEAR(AI$2),MONTH(AI$2),15),$AB$2,$AC$2,FALSE,DATE(YEAR($AB95),MONTH($AB95),1),DATE(YEAR($AC95),MONTH($AC95),28)),0)</f>
      </c>
      <c r="AJ95" s="18">
        <f>IFERROR(_xlfn.BETA.DIST(DATE(YEAR(AJ$2),MONTH(AJ$2),15),$AB$2,$AC$2,FALSE,DATE(YEAR($AB95),MONTH($AB95),1),DATE(YEAR($AC95),MONTH($AC95),28)),0)</f>
      </c>
      <c r="AK95" s="18">
        <f>IFERROR(_xlfn.BETA.DIST(DATE(YEAR(AK$2),MONTH(AK$2),15),$AB$2,$AC$2,FALSE,DATE(YEAR($AB95),MONTH($AB95),1),DATE(YEAR($AC95),MONTH($AC95),28)),0)</f>
      </c>
      <c r="AL95" s="18">
        <f>IFERROR(_xlfn.BETA.DIST(DATE(YEAR(AL$2),MONTH(AL$2),15),$AB$2,$AC$2,FALSE,DATE(YEAR($AB95),MONTH($AB95),1),DATE(YEAR($AC95),MONTH($AC95),28)),0)</f>
      </c>
      <c r="AM95" s="18">
        <f>IFERROR(_xlfn.BETA.DIST(DATE(YEAR(AM$2),MONTH(AM$2),15),$AB$2,$AC$2,FALSE,DATE(YEAR($AB95),MONTH($AB95),1),DATE(YEAR($AC95),MONTH($AC95),28)),0)</f>
      </c>
      <c r="AN95" s="18">
        <f>IFERROR(_xlfn.BETA.DIST(DATE(YEAR(AN$2),MONTH(AN$2),15),$AB$2,$AC$2,FALSE,DATE(YEAR($AB95),MONTH($AB95),1),DATE(YEAR($AC95),MONTH($AC95),28)),0)</f>
      </c>
      <c r="AO95" s="18">
        <f>IFERROR(_xlfn.BETA.DIST(DATE(YEAR(AO$2),MONTH(AO$2),15),$AB$2,$AC$2,FALSE,DATE(YEAR($AB95),MONTH($AB95),1),DATE(YEAR($AC95),MONTH($AC95),28)),0)</f>
      </c>
      <c r="AP95" s="18">
        <f>IFERROR(_xlfn.BETA.DIST(DATE(YEAR(AP$2),MONTH(AP$2),15),$AB$2,$AC$2,FALSE,DATE(YEAR($AB95),MONTH($AB95),1),DATE(YEAR($AC95),MONTH($AC95),28)),0)</f>
      </c>
      <c r="AQ95" s="18">
        <f>IFERROR(_xlfn.BETA.DIST(DATE(YEAR(AQ$2),MONTH(AQ$2),15),$AB$2,$AC$2,FALSE,DATE(YEAR($AB95),MONTH($AB95),1),DATE(YEAR($AC95),MONTH($AC95),28)),0)</f>
      </c>
      <c r="AR95" s="18">
        <f>IFERROR(_xlfn.BETA.DIST(DATE(YEAR(AR$2),MONTH(AR$2),15),$AB$2,$AC$2,FALSE,DATE(YEAR($AB95),MONTH($AB95),1),DATE(YEAR($AC95),MONTH($AC95),28)),0)</f>
      </c>
      <c r="AS95" s="18">
        <f>IFERROR(_xlfn.BETA.DIST(DATE(YEAR(AS$2),MONTH(AS$2),15),$AB$2,$AC$2,FALSE,DATE(YEAR($AB95),MONTH($AB95),1),DATE(YEAR($AC95),MONTH($AC95),28)),0)</f>
      </c>
      <c r="AT95" s="18">
        <f>SUM(AE95:AS95)</f>
      </c>
      <c r="AU95" s="18">
        <f>IF(I95&lt;&gt;0,I95,IF($AT95=0,0,AE95/$AT95*$X95))</f>
      </c>
      <c r="AV95" s="18">
        <f>IF(J95&lt;&gt;0,J95,IF($AT95=0,0,AF95/$AT95*$X95))</f>
      </c>
      <c r="AW95" s="18">
        <f>IF(K95&lt;&gt;0,K95,IF($AT95=0,0,AG95/$AT95*$X95))</f>
      </c>
      <c r="AX95" s="18">
        <f>IF(L95&lt;&gt;0,L95,IF($AT95=0,0,AH95/$AT95*$X95))</f>
      </c>
      <c r="AY95" s="18">
        <f>IF(M95&lt;&gt;0,M95,IF($AT95=0,0,AI95/$AT95*$X95))</f>
      </c>
      <c r="AZ95" s="18">
        <f>IF(N95&lt;&gt;0,N95,IF($AT95=0,0,AJ95/$AT95*$X95))</f>
      </c>
      <c r="BA95" s="18">
        <f>IF(O95&lt;&gt;0,O95,IF($AT95=0,0,AK95/$AT95*$X95))</f>
      </c>
      <c r="BB95" s="18">
        <f>IF(P95&lt;&gt;0,P95,IF($AT95=0,0,AL95/$AT95*$X95))</f>
      </c>
      <c r="BC95" s="18">
        <f>IF(Q95&lt;&gt;0,Q95,IF($AT95=0,0,AM95/$AT95*$X95))</f>
      </c>
      <c r="BD95" s="18">
        <f>IF(R95&lt;&gt;0,R95,IF($AT95=0,0,AN95/$AT95*$X95))</f>
      </c>
      <c r="BE95" s="18">
        <f>IF(S95&lt;&gt;0,S95,IF($AT95=0,0,AO95/$AT95*$X95))</f>
      </c>
      <c r="BF95" s="18">
        <f>IF(T95&lt;&gt;0,T95,IF($AT95=0,0,AP95/$AT95*$X95))</f>
      </c>
      <c r="BG95" s="18">
        <f>IF(U95&lt;&gt;0,U95,IF($AT95=0,0,AQ95/$AT95*$X95))</f>
      </c>
      <c r="BH95" s="18">
        <f>IF(V95&lt;&gt;0,V95,IF($AT95=0,0,AR95/$AT95*$X95))</f>
      </c>
      <c r="BI95" s="18">
        <f>IF(W95&lt;&gt;0,W95,IF($AT95=0,0,AS95/$AT95*$X95))</f>
      </c>
      <c r="BJ95" s="18">
        <f>SUM(AU95:BI95)</f>
      </c>
      <c r="BK95" s="15" t="str">
        <v/>
      </c>
    </row>
    <row r="96" outlineLevel="2">
      <c r="A96" s="5" t="str">
        <v>16.7.1</v>
      </c>
      <c r="B96" s="5" t="str">
        <v>BSPRELGENTL02</v>
      </c>
      <c r="C96" s="5" t="str">
        <v>BSPRELGENTL02</v>
      </c>
      <c r="D96" s="19">
        <v>0.1</v>
      </c>
      <c r="E96" s="5" t="str">
        <v>Advanced Payment PO USD</v>
      </c>
      <c r="F96" s="5" t="str">
        <v/>
      </c>
      <c r="G96" s="18">
        <f>F95*D96</f>
      </c>
      <c r="H96" s="18">
        <f>G96</f>
      </c>
      <c r="I96" s="18">
        <v>0</v>
      </c>
      <c r="J96" s="18">
        <v>0</v>
      </c>
      <c r="K96" s="18">
        <v>0</v>
      </c>
      <c r="L96" s="18">
        <v>0</v>
      </c>
      <c r="M96" s="18">
        <v>0</v>
      </c>
      <c r="N96" s="18">
        <v>0</v>
      </c>
      <c r="O96" s="18">
        <v>0</v>
      </c>
      <c r="P96" s="18">
        <v>0</v>
      </c>
      <c r="Q96" s="18">
        <v>0</v>
      </c>
      <c r="R96" s="18">
        <v>0</v>
      </c>
      <c r="S96" s="18">
        <v>0</v>
      </c>
      <c r="T96" s="18">
        <v>0</v>
      </c>
      <c r="U96" s="18">
        <v>0</v>
      </c>
      <c r="V96" s="18">
        <v>0</v>
      </c>
      <c r="W96" s="18">
        <v>0</v>
      </c>
      <c r="X96" s="18">
        <f>H96-SUM(I96:W96)</f>
      </c>
      <c r="Y96" s="20">
        <v>46030</v>
      </c>
      <c r="Z96" s="20">
        <v>46030</v>
      </c>
      <c r="AA96" s="18">
        <v>0</v>
      </c>
      <c r="AB96" s="20">
        <f>Y96+AA96</f>
      </c>
      <c r="AC96" s="20">
        <f>AA96+Z96</f>
      </c>
      <c r="AD96" s="5" t="str">
        <v/>
      </c>
      <c r="AE96" s="18">
        <f>IFERROR(_xlfn.BETA.DIST(DATE(YEAR(AE$2),MONTH(AE$2),15),$AB$2,$AC$2,FALSE,DATE(YEAR($AB96),MONTH($AB96),1),DATE(YEAR($AC96),MONTH($AC96),28)),0)</f>
      </c>
      <c r="AF96" s="18">
        <f>IFERROR(_xlfn.BETA.DIST(DATE(YEAR(AF$2),MONTH(AF$2),15),$AB$2,$AC$2,FALSE,DATE(YEAR($AB96),MONTH($AB96),1),DATE(YEAR($AC96),MONTH($AC96),28)),0)</f>
      </c>
      <c r="AG96" s="18">
        <f>IFERROR(_xlfn.BETA.DIST(DATE(YEAR(AG$2),MONTH(AG$2),15),$AB$2,$AC$2,FALSE,DATE(YEAR($AB96),MONTH($AB96),1),DATE(YEAR($AC96),MONTH($AC96),28)),0)</f>
      </c>
      <c r="AH96" s="18">
        <f>IFERROR(_xlfn.BETA.DIST(DATE(YEAR(AH$2),MONTH(AH$2),15),$AB$2,$AC$2,FALSE,DATE(YEAR($AB96),MONTH($AB96),1),DATE(YEAR($AC96),MONTH($AC96),28)),0)</f>
      </c>
      <c r="AI96" s="18">
        <f>IFERROR(_xlfn.BETA.DIST(DATE(YEAR(AI$2),MONTH(AI$2),15),$AB$2,$AC$2,FALSE,DATE(YEAR($AB96),MONTH($AB96),1),DATE(YEAR($AC96),MONTH($AC96),28)),0)</f>
      </c>
      <c r="AJ96" s="18">
        <f>IFERROR(_xlfn.BETA.DIST(DATE(YEAR(AJ$2),MONTH(AJ$2),15),$AB$2,$AC$2,FALSE,DATE(YEAR($AB96),MONTH($AB96),1),DATE(YEAR($AC96),MONTH($AC96),28)),0)</f>
      </c>
      <c r="AK96" s="18">
        <f>IFERROR(_xlfn.BETA.DIST(DATE(YEAR(AK$2),MONTH(AK$2),15),$AB$2,$AC$2,FALSE,DATE(YEAR($AB96),MONTH($AB96),1),DATE(YEAR($AC96),MONTH($AC96),28)),0)</f>
      </c>
      <c r="AL96" s="18">
        <f>IFERROR(_xlfn.BETA.DIST(DATE(YEAR(AL$2),MONTH(AL$2),15),$AB$2,$AC$2,FALSE,DATE(YEAR($AB96),MONTH($AB96),1),DATE(YEAR($AC96),MONTH($AC96),28)),0)</f>
      </c>
      <c r="AM96" s="18">
        <f>IFERROR(_xlfn.BETA.DIST(DATE(YEAR(AM$2),MONTH(AM$2),15),$AB$2,$AC$2,FALSE,DATE(YEAR($AB96),MONTH($AB96),1),DATE(YEAR($AC96),MONTH($AC96),28)),0)</f>
      </c>
      <c r="AN96" s="18">
        <f>IFERROR(_xlfn.BETA.DIST(DATE(YEAR(AN$2),MONTH(AN$2),15),$AB$2,$AC$2,FALSE,DATE(YEAR($AB96),MONTH($AB96),1),DATE(YEAR($AC96),MONTH($AC96),28)),0)</f>
      </c>
      <c r="AO96" s="18">
        <f>IFERROR(_xlfn.BETA.DIST(DATE(YEAR(AO$2),MONTH(AO$2),15),$AB$2,$AC$2,FALSE,DATE(YEAR($AB96),MONTH($AB96),1),DATE(YEAR($AC96),MONTH($AC96),28)),0)</f>
      </c>
      <c r="AP96" s="18">
        <f>IFERROR(_xlfn.BETA.DIST(DATE(YEAR(AP$2),MONTH(AP$2),15),$AB$2,$AC$2,FALSE,DATE(YEAR($AB96),MONTH($AB96),1),DATE(YEAR($AC96),MONTH($AC96),28)),0)</f>
      </c>
      <c r="AQ96" s="18">
        <f>IFERROR(_xlfn.BETA.DIST(DATE(YEAR(AQ$2),MONTH(AQ$2),15),$AB$2,$AC$2,FALSE,DATE(YEAR($AB96),MONTH($AB96),1),DATE(YEAR($AC96),MONTH($AC96),28)),0)</f>
      </c>
      <c r="AR96" s="18">
        <f>IFERROR(_xlfn.BETA.DIST(DATE(YEAR(AR$2),MONTH(AR$2),15),$AB$2,$AC$2,FALSE,DATE(YEAR($AB96),MONTH($AB96),1),DATE(YEAR($AC96),MONTH($AC96),28)),0)</f>
      </c>
      <c r="AS96" s="18">
        <f>IFERROR(_xlfn.BETA.DIST(DATE(YEAR(AS$2),MONTH(AS$2),15),$AB$2,$AC$2,FALSE,DATE(YEAR($AB96),MONTH($AB96),1),DATE(YEAR($AC96),MONTH($AC96),28)),0)</f>
      </c>
      <c r="AT96" s="18">
        <f>SUM(AE96:AS96)</f>
      </c>
      <c r="AU96" s="18">
        <f>IF(I96&lt;&gt;0,I96,IF($AT96=0,0,AE96/$AT96*$X96))</f>
      </c>
      <c r="AV96" s="18">
        <f>IF(J96&lt;&gt;0,J96,IF($AT96=0,0,AF96/$AT96*$X96))</f>
      </c>
      <c r="AW96" s="18">
        <f>IF(K96&lt;&gt;0,K96,IF($AT96=0,0,AG96/$AT96*$X96))</f>
      </c>
      <c r="AX96" s="18">
        <f>IF(L96&lt;&gt;0,L96,IF($AT96=0,0,AH96/$AT96*$X96))</f>
      </c>
      <c r="AY96" s="18">
        <f>IF(M96&lt;&gt;0,M96,IF($AT96=0,0,AI96/$AT96*$X96))</f>
      </c>
      <c r="AZ96" s="18">
        <f>IF(N96&lt;&gt;0,N96,IF($AT96=0,0,AJ96/$AT96*$X96))</f>
      </c>
      <c r="BA96" s="18">
        <f>IF(O96&lt;&gt;0,O96,IF($AT96=0,0,AK96/$AT96*$X96))</f>
      </c>
      <c r="BB96" s="18">
        <f>IF(P96&lt;&gt;0,P96,IF($AT96=0,0,AL96/$AT96*$X96))</f>
      </c>
      <c r="BC96" s="18">
        <f>IF(Q96&lt;&gt;0,Q96,IF($AT96=0,0,AM96/$AT96*$X96))</f>
      </c>
      <c r="BD96" s="18">
        <f>IF(R96&lt;&gt;0,R96,IF($AT96=0,0,AN96/$AT96*$X96))</f>
      </c>
      <c r="BE96" s="18">
        <f>IF(S96&lt;&gt;0,S96,IF($AT96=0,0,AO96/$AT96*$X96))</f>
      </c>
      <c r="BF96" s="18">
        <f>IF(T96&lt;&gt;0,T96,IF($AT96=0,0,AP96/$AT96*$X96))</f>
      </c>
      <c r="BG96" s="18">
        <f>IF(U96&lt;&gt;0,U96,IF($AT96=0,0,AQ96/$AT96*$X96))</f>
      </c>
      <c r="BH96" s="18">
        <f>IF(V96&lt;&gt;0,V96,IF($AT96=0,0,AR96/$AT96*$X96))</f>
      </c>
      <c r="BI96" s="18">
        <f>IF(W96&lt;&gt;0,W96,IF($AT96=0,0,AS96/$AT96*$X96))</f>
      </c>
      <c r="BJ96" s="18">
        <f>SUM(AU96:BI96)</f>
      </c>
      <c r="BK96" s="18">
        <f>H96-BJ96</f>
      </c>
    </row>
    <row r="97" outlineLevel="2">
      <c r="A97" s="5" t="str">
        <v>16.7.1</v>
      </c>
      <c r="B97" s="5" t="str">
        <v>BSPRELGENTL05</v>
      </c>
      <c r="C97" s="5" t="str">
        <v>BSPRELGENTL05</v>
      </c>
      <c r="D97" s="19">
        <v>0.4</v>
      </c>
      <c r="E97" s="5" t="str">
        <v>Shipping MAT USD</v>
      </c>
      <c r="F97" s="5" t="str">
        <v/>
      </c>
      <c r="G97" s="18">
        <f>F95*D97</f>
      </c>
      <c r="H97" s="18">
        <f>G97</f>
      </c>
      <c r="I97" s="18">
        <v>0</v>
      </c>
      <c r="J97" s="18">
        <v>0</v>
      </c>
      <c r="K97" s="18">
        <v>0</v>
      </c>
      <c r="L97" s="18">
        <v>0</v>
      </c>
      <c r="M97" s="18">
        <v>0</v>
      </c>
      <c r="N97" s="18">
        <v>0</v>
      </c>
      <c r="O97" s="18">
        <v>0</v>
      </c>
      <c r="P97" s="18">
        <v>0</v>
      </c>
      <c r="Q97" s="18">
        <v>0</v>
      </c>
      <c r="R97" s="18">
        <v>0</v>
      </c>
      <c r="S97" s="18">
        <v>0</v>
      </c>
      <c r="T97" s="18">
        <v>0</v>
      </c>
      <c r="U97" s="18">
        <v>0</v>
      </c>
      <c r="V97" s="18">
        <v>0</v>
      </c>
      <c r="W97" s="18">
        <v>0</v>
      </c>
      <c r="X97" s="18">
        <f>H97-SUM(I97:W97)</f>
      </c>
      <c r="Y97" s="20">
        <v>46280</v>
      </c>
      <c r="Z97" s="20">
        <v>46280</v>
      </c>
      <c r="AA97" s="18">
        <v>15</v>
      </c>
      <c r="AB97" s="20">
        <f>Y97+AA97</f>
      </c>
      <c r="AC97" s="20">
        <f>AA97+Z97</f>
      </c>
      <c r="AD97" s="5" t="str">
        <v/>
      </c>
      <c r="AE97" s="18">
        <f>IFERROR(_xlfn.BETA.DIST(DATE(YEAR(AE$2),MONTH(AE$2),15),$AB$2,$AC$2,FALSE,DATE(YEAR($AB97),MONTH($AB97),1),DATE(YEAR($AC97),MONTH($AC97),28)),0)</f>
      </c>
      <c r="AF97" s="18">
        <f>IFERROR(_xlfn.BETA.DIST(DATE(YEAR(AF$2),MONTH(AF$2),15),$AB$2,$AC$2,FALSE,DATE(YEAR($AB97),MONTH($AB97),1),DATE(YEAR($AC97),MONTH($AC97),28)),0)</f>
      </c>
      <c r="AG97" s="18">
        <f>IFERROR(_xlfn.BETA.DIST(DATE(YEAR(AG$2),MONTH(AG$2),15),$AB$2,$AC$2,FALSE,DATE(YEAR($AB97),MONTH($AB97),1),DATE(YEAR($AC97),MONTH($AC97),28)),0)</f>
      </c>
      <c r="AH97" s="18">
        <f>IFERROR(_xlfn.BETA.DIST(DATE(YEAR(AH$2),MONTH(AH$2),15),$AB$2,$AC$2,FALSE,DATE(YEAR($AB97),MONTH($AB97),1),DATE(YEAR($AC97),MONTH($AC97),28)),0)</f>
      </c>
      <c r="AI97" s="18">
        <f>IFERROR(_xlfn.BETA.DIST(DATE(YEAR(AI$2),MONTH(AI$2),15),$AB$2,$AC$2,FALSE,DATE(YEAR($AB97),MONTH($AB97),1),DATE(YEAR($AC97),MONTH($AC97),28)),0)</f>
      </c>
      <c r="AJ97" s="18">
        <f>IFERROR(_xlfn.BETA.DIST(DATE(YEAR(AJ$2),MONTH(AJ$2),15),$AB$2,$AC$2,FALSE,DATE(YEAR($AB97),MONTH($AB97),1),DATE(YEAR($AC97),MONTH($AC97),28)),0)</f>
      </c>
      <c r="AK97" s="18">
        <f>IFERROR(_xlfn.BETA.DIST(DATE(YEAR(AK$2),MONTH(AK$2),15),$AB$2,$AC$2,FALSE,DATE(YEAR($AB97),MONTH($AB97),1),DATE(YEAR($AC97),MONTH($AC97),28)),0)</f>
      </c>
      <c r="AL97" s="18">
        <f>IFERROR(_xlfn.BETA.DIST(DATE(YEAR(AL$2),MONTH(AL$2),15),$AB$2,$AC$2,FALSE,DATE(YEAR($AB97),MONTH($AB97),1),DATE(YEAR($AC97),MONTH($AC97),28)),0)</f>
      </c>
      <c r="AM97" s="18">
        <f>IFERROR(_xlfn.BETA.DIST(DATE(YEAR(AM$2),MONTH(AM$2),15),$AB$2,$AC$2,FALSE,DATE(YEAR($AB97),MONTH($AB97),1),DATE(YEAR($AC97),MONTH($AC97),28)),0)</f>
      </c>
      <c r="AN97" s="18">
        <f>IFERROR(_xlfn.BETA.DIST(DATE(YEAR(AN$2),MONTH(AN$2),15),$AB$2,$AC$2,FALSE,DATE(YEAR($AB97),MONTH($AB97),1),DATE(YEAR($AC97),MONTH($AC97),28)),0)</f>
      </c>
      <c r="AO97" s="18">
        <f>IFERROR(_xlfn.BETA.DIST(DATE(YEAR(AO$2),MONTH(AO$2),15),$AB$2,$AC$2,FALSE,DATE(YEAR($AB97),MONTH($AB97),1),DATE(YEAR($AC97),MONTH($AC97),28)),0)</f>
      </c>
      <c r="AP97" s="18">
        <f>IFERROR(_xlfn.BETA.DIST(DATE(YEAR(AP$2),MONTH(AP$2),15),$AB$2,$AC$2,FALSE,DATE(YEAR($AB97),MONTH($AB97),1),DATE(YEAR($AC97),MONTH($AC97),28)),0)</f>
      </c>
      <c r="AQ97" s="18">
        <f>IFERROR(_xlfn.BETA.DIST(DATE(YEAR(AQ$2),MONTH(AQ$2),15),$AB$2,$AC$2,FALSE,DATE(YEAR($AB97),MONTH($AB97),1),DATE(YEAR($AC97),MONTH($AC97),28)),0)</f>
      </c>
      <c r="AR97" s="18">
        <f>IFERROR(_xlfn.BETA.DIST(DATE(YEAR(AR$2),MONTH(AR$2),15),$AB$2,$AC$2,FALSE,DATE(YEAR($AB97),MONTH($AB97),1),DATE(YEAR($AC97),MONTH($AC97),28)),0)</f>
      </c>
      <c r="AS97" s="18">
        <f>IFERROR(_xlfn.BETA.DIST(DATE(YEAR(AS$2),MONTH(AS$2),15),$AB$2,$AC$2,FALSE,DATE(YEAR($AB97),MONTH($AB97),1),DATE(YEAR($AC97),MONTH($AC97),28)),0)</f>
      </c>
      <c r="AT97" s="18">
        <f>SUM(AE97:AS97)</f>
      </c>
      <c r="AU97" s="18">
        <f>IF(I97&lt;&gt;0,I97,IF($AT97=0,0,AE97/$AT97*$X97))</f>
      </c>
      <c r="AV97" s="18">
        <f>IF(J97&lt;&gt;0,J97,IF($AT97=0,0,AF97/$AT97*$X97))</f>
      </c>
      <c r="AW97" s="18">
        <f>IF(K97&lt;&gt;0,K97,IF($AT97=0,0,AG97/$AT97*$X97))</f>
      </c>
      <c r="AX97" s="18">
        <f>IF(L97&lt;&gt;0,L97,IF($AT97=0,0,AH97/$AT97*$X97))</f>
      </c>
      <c r="AY97" s="18">
        <f>IF(M97&lt;&gt;0,M97,IF($AT97=0,0,AI97/$AT97*$X97))</f>
      </c>
      <c r="AZ97" s="18">
        <f>IF(N97&lt;&gt;0,N97,IF($AT97=0,0,AJ97/$AT97*$X97))</f>
      </c>
      <c r="BA97" s="18">
        <f>IF(O97&lt;&gt;0,O97,IF($AT97=0,0,AK97/$AT97*$X97))</f>
      </c>
      <c r="BB97" s="18">
        <f>IF(P97&lt;&gt;0,P97,IF($AT97=0,0,AL97/$AT97*$X97))</f>
      </c>
      <c r="BC97" s="18">
        <f>IF(Q97&lt;&gt;0,Q97,IF($AT97=0,0,AM97/$AT97*$X97))</f>
      </c>
      <c r="BD97" s="18">
        <f>IF(R97&lt;&gt;0,R97,IF($AT97=0,0,AN97/$AT97*$X97))</f>
      </c>
      <c r="BE97" s="18">
        <f>IF(S97&lt;&gt;0,S97,IF($AT97=0,0,AO97/$AT97*$X97))</f>
      </c>
      <c r="BF97" s="18">
        <f>IF(T97&lt;&gt;0,T97,IF($AT97=0,0,AP97/$AT97*$X97))</f>
      </c>
      <c r="BG97" s="18">
        <f>IF(U97&lt;&gt;0,U97,IF($AT97=0,0,AQ97/$AT97*$X97))</f>
      </c>
      <c r="BH97" s="18">
        <f>IF(V97&lt;&gt;0,V97,IF($AT97=0,0,AR97/$AT97*$X97))</f>
      </c>
      <c r="BI97" s="18">
        <f>IF(W97&lt;&gt;0,W97,IF($AT97=0,0,AS97/$AT97*$X97))</f>
      </c>
      <c r="BJ97" s="18">
        <f>SUM(AU97:BI97)</f>
      </c>
      <c r="BK97" s="18">
        <f>H97-BJ97</f>
      </c>
    </row>
    <row r="98" outlineLevel="2">
      <c r="A98" s="5" t="str">
        <v>16.7.1</v>
      </c>
      <c r="B98" s="5" t="str">
        <v/>
      </c>
      <c r="C98" s="5" t="str">
        <v/>
      </c>
      <c r="D98" s="19">
        <v>0.4</v>
      </c>
      <c r="E98" s="5" t="str">
        <v>Delivery MAT USD</v>
      </c>
      <c r="F98" s="5" t="str">
        <v/>
      </c>
      <c r="G98" s="18">
        <f>F95*D98</f>
      </c>
      <c r="H98" s="18">
        <f>G98</f>
      </c>
      <c r="I98" s="18">
        <v>0</v>
      </c>
      <c r="J98" s="18">
        <v>0</v>
      </c>
      <c r="K98" s="18">
        <v>0</v>
      </c>
      <c r="L98" s="18">
        <v>0</v>
      </c>
      <c r="M98" s="18">
        <v>0</v>
      </c>
      <c r="N98" s="18">
        <v>0</v>
      </c>
      <c r="O98" s="18">
        <v>0</v>
      </c>
      <c r="P98" s="18">
        <v>0</v>
      </c>
      <c r="Q98" s="18">
        <v>0</v>
      </c>
      <c r="R98" s="18">
        <v>0</v>
      </c>
      <c r="S98" s="18">
        <v>0</v>
      </c>
      <c r="T98" s="18">
        <v>0</v>
      </c>
      <c r="U98" s="18">
        <v>0</v>
      </c>
      <c r="V98" s="18">
        <v>0</v>
      </c>
      <c r="W98" s="18">
        <v>0</v>
      </c>
      <c r="X98" s="18">
        <f>H98-SUM(I98:W98)</f>
      </c>
      <c r="Y98" s="5" t="str">
        <v/>
      </c>
      <c r="Z98" s="5" t="str">
        <v/>
      </c>
      <c r="AA98" s="18">
        <v>30</v>
      </c>
      <c r="AB98" s="20">
        <f>Y98+AA98</f>
      </c>
      <c r="AC98" s="20">
        <f>AA98+Z98</f>
      </c>
      <c r="AD98" s="5" t="str">
        <v/>
      </c>
      <c r="AE98" s="18">
        <f>IFERROR(_xlfn.BETA.DIST(DATE(YEAR(AE$2),MONTH(AE$2),15),$AB$2,$AC$2,FALSE,DATE(YEAR($AB98),MONTH($AB98),1),DATE(YEAR($AC98),MONTH($AC98),28)),0)</f>
      </c>
      <c r="AF98" s="18">
        <f>IFERROR(_xlfn.BETA.DIST(DATE(YEAR(AF$2),MONTH(AF$2),15),$AB$2,$AC$2,FALSE,DATE(YEAR($AB98),MONTH($AB98),1),DATE(YEAR($AC98),MONTH($AC98),28)),0)</f>
      </c>
      <c r="AG98" s="18">
        <f>IFERROR(_xlfn.BETA.DIST(DATE(YEAR(AG$2),MONTH(AG$2),15),$AB$2,$AC$2,FALSE,DATE(YEAR($AB98),MONTH($AB98),1),DATE(YEAR($AC98),MONTH($AC98),28)),0)</f>
      </c>
      <c r="AH98" s="18">
        <f>IFERROR(_xlfn.BETA.DIST(DATE(YEAR(AH$2),MONTH(AH$2),15),$AB$2,$AC$2,FALSE,DATE(YEAR($AB98),MONTH($AB98),1),DATE(YEAR($AC98),MONTH($AC98),28)),0)</f>
      </c>
      <c r="AI98" s="18">
        <f>IFERROR(_xlfn.BETA.DIST(DATE(YEAR(AI$2),MONTH(AI$2),15),$AB$2,$AC$2,FALSE,DATE(YEAR($AB98),MONTH($AB98),1),DATE(YEAR($AC98),MONTH($AC98),28)),0)</f>
      </c>
      <c r="AJ98" s="18">
        <f>IFERROR(_xlfn.BETA.DIST(DATE(YEAR(AJ$2),MONTH(AJ$2),15),$AB$2,$AC$2,FALSE,DATE(YEAR($AB98),MONTH($AB98),1),DATE(YEAR($AC98),MONTH($AC98),28)),0)</f>
      </c>
      <c r="AK98" s="18">
        <f>IFERROR(_xlfn.BETA.DIST(DATE(YEAR(AK$2),MONTH(AK$2),15),$AB$2,$AC$2,FALSE,DATE(YEAR($AB98),MONTH($AB98),1),DATE(YEAR($AC98),MONTH($AC98),28)),0)</f>
      </c>
      <c r="AL98" s="18">
        <f>IFERROR(_xlfn.BETA.DIST(DATE(YEAR(AL$2),MONTH(AL$2),15),$AB$2,$AC$2,FALSE,DATE(YEAR($AB98),MONTH($AB98),1),DATE(YEAR($AC98),MONTH($AC98),28)),0)</f>
      </c>
      <c r="AM98" s="18">
        <f>IFERROR(_xlfn.BETA.DIST(DATE(YEAR(AM$2),MONTH(AM$2),15),$AB$2,$AC$2,FALSE,DATE(YEAR($AB98),MONTH($AB98),1),DATE(YEAR($AC98),MONTH($AC98),28)),0)</f>
      </c>
      <c r="AN98" s="18">
        <f>IFERROR(_xlfn.BETA.DIST(DATE(YEAR(AN$2),MONTH(AN$2),15),$AB$2,$AC$2,FALSE,DATE(YEAR($AB98),MONTH($AB98),1),DATE(YEAR($AC98),MONTH($AC98),28)),0)</f>
      </c>
      <c r="AO98" s="18">
        <f>IFERROR(_xlfn.BETA.DIST(DATE(YEAR(AO$2),MONTH(AO$2),15),$AB$2,$AC$2,FALSE,DATE(YEAR($AB98),MONTH($AB98),1),DATE(YEAR($AC98),MONTH($AC98),28)),0)</f>
      </c>
      <c r="AP98" s="18">
        <f>IFERROR(_xlfn.BETA.DIST(DATE(YEAR(AP$2),MONTH(AP$2),15),$AB$2,$AC$2,FALSE,DATE(YEAR($AB98),MONTH($AB98),1),DATE(YEAR($AC98),MONTH($AC98),28)),0)</f>
      </c>
      <c r="AQ98" s="18">
        <f>IFERROR(_xlfn.BETA.DIST(DATE(YEAR(AQ$2),MONTH(AQ$2),15),$AB$2,$AC$2,FALSE,DATE(YEAR($AB98),MONTH($AB98),1),DATE(YEAR($AC98),MONTH($AC98),28)),0)</f>
      </c>
      <c r="AR98" s="18">
        <f>IFERROR(_xlfn.BETA.DIST(DATE(YEAR(AR$2),MONTH(AR$2),15),$AB$2,$AC$2,FALSE,DATE(YEAR($AB98),MONTH($AB98),1),DATE(YEAR($AC98),MONTH($AC98),28)),0)</f>
      </c>
      <c r="AS98" s="18">
        <f>IFERROR(_xlfn.BETA.DIST(DATE(YEAR(AS$2),MONTH(AS$2),15),$AB$2,$AC$2,FALSE,DATE(YEAR($AB98),MONTH($AB98),1),DATE(YEAR($AC98),MONTH($AC98),28)),0)</f>
      </c>
      <c r="AT98" s="18">
        <f>SUM(AE98:AS98)</f>
      </c>
      <c r="AU98" s="18">
        <f>IF(I98&lt;&gt;0,I98,IF($AT98=0,0,AE98/$AT98*$X98))</f>
      </c>
      <c r="AV98" s="18">
        <f>IF(J98&lt;&gt;0,J98,IF($AT98=0,0,AF98/$AT98*$X98))</f>
      </c>
      <c r="AW98" s="18">
        <f>IF(K98&lt;&gt;0,K98,IF($AT98=0,0,AG98/$AT98*$X98))</f>
      </c>
      <c r="AX98" s="18">
        <f>IF(L98&lt;&gt;0,L98,IF($AT98=0,0,AH98/$AT98*$X98))</f>
      </c>
      <c r="AY98" s="18">
        <f>IF(M98&lt;&gt;0,M98,IF($AT98=0,0,AI98/$AT98*$X98))</f>
      </c>
      <c r="AZ98" s="18">
        <f>IF(N98&lt;&gt;0,N98,IF($AT98=0,0,AJ98/$AT98*$X98))</f>
      </c>
      <c r="BA98" s="18">
        <f>IF(O98&lt;&gt;0,O98,IF($AT98=0,0,AK98/$AT98*$X98))</f>
      </c>
      <c r="BB98" s="18">
        <f>IF(P98&lt;&gt;0,P98,IF($AT98=0,0,AL98/$AT98*$X98))</f>
      </c>
      <c r="BC98" s="18">
        <f>IF(Q98&lt;&gt;0,Q98,IF($AT98=0,0,AM98/$AT98*$X98))</f>
      </c>
      <c r="BD98" s="18">
        <f>IF(R98&lt;&gt;0,R98,IF($AT98=0,0,AN98/$AT98*$X98))</f>
      </c>
      <c r="BE98" s="18">
        <f>IF(S98&lt;&gt;0,S98,IF($AT98=0,0,AO98/$AT98*$X98))</f>
      </c>
      <c r="BF98" s="18">
        <f>IF(T98&lt;&gt;0,T98,IF($AT98=0,0,AP98/$AT98*$X98))</f>
      </c>
      <c r="BG98" s="18">
        <f>IF(U98&lt;&gt;0,U98,IF($AT98=0,0,AQ98/$AT98*$X98))</f>
      </c>
      <c r="BH98" s="18">
        <f>IF(V98&lt;&gt;0,V98,IF($AT98=0,0,AR98/$AT98*$X98))</f>
      </c>
      <c r="BI98" s="18">
        <f>IF(W98&lt;&gt;0,W98,IF($AT98=0,0,AS98/$AT98*$X98))</f>
      </c>
      <c r="BJ98" s="18">
        <f>SUM(AU98:BI98)</f>
      </c>
      <c r="BK98" s="18">
        <f>H98-BJ98</f>
      </c>
    </row>
    <row r="99" outlineLevel="2">
      <c r="A99" s="5" t="str">
        <v>16.7.1</v>
      </c>
      <c r="B99" s="5" t="str">
        <v>BSKDGNGENGR07</v>
      </c>
      <c r="C99" s="5" t="str">
        <v>BSKDGNGENGR07</v>
      </c>
      <c r="D99" s="19">
        <v>0.1</v>
      </c>
      <c r="E99" s="5" t="str">
        <v>CCC</v>
      </c>
      <c r="F99" s="5" t="str">
        <v/>
      </c>
      <c r="G99" s="18">
        <f>F95*D99</f>
      </c>
      <c r="H99" s="18">
        <f>G99</f>
      </c>
      <c r="I99" s="18">
        <v>0</v>
      </c>
      <c r="J99" s="18">
        <v>0</v>
      </c>
      <c r="K99" s="18">
        <v>0</v>
      </c>
      <c r="L99" s="18">
        <v>0</v>
      </c>
      <c r="M99" s="18">
        <v>0</v>
      </c>
      <c r="N99" s="18">
        <v>0</v>
      </c>
      <c r="O99" s="18">
        <v>0</v>
      </c>
      <c r="P99" s="18">
        <v>0</v>
      </c>
      <c r="Q99" s="18">
        <v>0</v>
      </c>
      <c r="R99" s="18">
        <v>0</v>
      </c>
      <c r="S99" s="18">
        <v>0</v>
      </c>
      <c r="T99" s="18">
        <v>0</v>
      </c>
      <c r="U99" s="18">
        <v>0</v>
      </c>
      <c r="V99" s="18">
        <v>0</v>
      </c>
      <c r="W99" s="18">
        <v>0</v>
      </c>
      <c r="X99" s="18">
        <f>H99-SUM(I99:W99)</f>
      </c>
      <c r="Y99" s="20">
        <v>46483</v>
      </c>
      <c r="Z99" s="20">
        <v>46483</v>
      </c>
      <c r="AA99" s="18">
        <v>0</v>
      </c>
      <c r="AB99" s="20">
        <f>Y99+AA99</f>
      </c>
      <c r="AC99" s="20">
        <f>AA99+Z99</f>
      </c>
      <c r="AD99" s="5" t="str">
        <v/>
      </c>
      <c r="AE99" s="18">
        <f>IFERROR(_xlfn.BETA.DIST(DATE(YEAR(AE$2),MONTH(AE$2),15),$AB$2,$AC$2,FALSE,DATE(YEAR($AB99),MONTH($AB99),1),DATE(YEAR($AC99),MONTH($AC99),28)),0)</f>
      </c>
      <c r="AF99" s="18">
        <f>IFERROR(_xlfn.BETA.DIST(DATE(YEAR(AF$2),MONTH(AF$2),15),$AB$2,$AC$2,FALSE,DATE(YEAR($AB99),MONTH($AB99),1),DATE(YEAR($AC99),MONTH($AC99),28)),0)</f>
      </c>
      <c r="AG99" s="18">
        <f>IFERROR(_xlfn.BETA.DIST(DATE(YEAR(AG$2),MONTH(AG$2),15),$AB$2,$AC$2,FALSE,DATE(YEAR($AB99),MONTH($AB99),1),DATE(YEAR($AC99),MONTH($AC99),28)),0)</f>
      </c>
      <c r="AH99" s="18">
        <f>IFERROR(_xlfn.BETA.DIST(DATE(YEAR(AH$2),MONTH(AH$2),15),$AB$2,$AC$2,FALSE,DATE(YEAR($AB99),MONTH($AB99),1),DATE(YEAR($AC99),MONTH($AC99),28)),0)</f>
      </c>
      <c r="AI99" s="18">
        <f>IFERROR(_xlfn.BETA.DIST(DATE(YEAR(AI$2),MONTH(AI$2),15),$AB$2,$AC$2,FALSE,DATE(YEAR($AB99),MONTH($AB99),1),DATE(YEAR($AC99),MONTH($AC99),28)),0)</f>
      </c>
      <c r="AJ99" s="18">
        <f>IFERROR(_xlfn.BETA.DIST(DATE(YEAR(AJ$2),MONTH(AJ$2),15),$AB$2,$AC$2,FALSE,DATE(YEAR($AB99),MONTH($AB99),1),DATE(YEAR($AC99),MONTH($AC99),28)),0)</f>
      </c>
      <c r="AK99" s="18">
        <f>IFERROR(_xlfn.BETA.DIST(DATE(YEAR(AK$2),MONTH(AK$2),15),$AB$2,$AC$2,FALSE,DATE(YEAR($AB99),MONTH($AB99),1),DATE(YEAR($AC99),MONTH($AC99),28)),0)</f>
      </c>
      <c r="AL99" s="18">
        <f>IFERROR(_xlfn.BETA.DIST(DATE(YEAR(AL$2),MONTH(AL$2),15),$AB$2,$AC$2,FALSE,DATE(YEAR($AB99),MONTH($AB99),1),DATE(YEAR($AC99),MONTH($AC99),28)),0)</f>
      </c>
      <c r="AM99" s="18">
        <f>IFERROR(_xlfn.BETA.DIST(DATE(YEAR(AM$2),MONTH(AM$2),15),$AB$2,$AC$2,FALSE,DATE(YEAR($AB99),MONTH($AB99),1),DATE(YEAR($AC99),MONTH($AC99),28)),0)</f>
      </c>
      <c r="AN99" s="18">
        <f>IFERROR(_xlfn.BETA.DIST(DATE(YEAR(AN$2),MONTH(AN$2),15),$AB$2,$AC$2,FALSE,DATE(YEAR($AB99),MONTH($AB99),1),DATE(YEAR($AC99),MONTH($AC99),28)),0)</f>
      </c>
      <c r="AO99" s="18">
        <f>IFERROR(_xlfn.BETA.DIST(DATE(YEAR(AO$2),MONTH(AO$2),15),$AB$2,$AC$2,FALSE,DATE(YEAR($AB99),MONTH($AB99),1),DATE(YEAR($AC99),MONTH($AC99),28)),0)</f>
      </c>
      <c r="AP99" s="18">
        <f>IFERROR(_xlfn.BETA.DIST(DATE(YEAR(AP$2),MONTH(AP$2),15),$AB$2,$AC$2,FALSE,DATE(YEAR($AB99),MONTH($AB99),1),DATE(YEAR($AC99),MONTH($AC99),28)),0)</f>
      </c>
      <c r="AQ99" s="18">
        <f>IFERROR(_xlfn.BETA.DIST(DATE(YEAR(AQ$2),MONTH(AQ$2),15),$AB$2,$AC$2,FALSE,DATE(YEAR($AB99),MONTH($AB99),1),DATE(YEAR($AC99),MONTH($AC99),28)),0)</f>
      </c>
      <c r="AR99" s="18">
        <f>IFERROR(_xlfn.BETA.DIST(DATE(YEAR(AR$2),MONTH(AR$2),15),$AB$2,$AC$2,FALSE,DATE(YEAR($AB99),MONTH($AB99),1),DATE(YEAR($AC99),MONTH($AC99),28)),0)</f>
      </c>
      <c r="AS99" s="18">
        <f>IFERROR(_xlfn.BETA.DIST(DATE(YEAR(AS$2),MONTH(AS$2),15),$AB$2,$AC$2,FALSE,DATE(YEAR($AB99),MONTH($AB99),1),DATE(YEAR($AC99),MONTH($AC99),28)),0)</f>
      </c>
      <c r="AT99" s="18">
        <f>SUM(AE99:AS99)</f>
      </c>
      <c r="AU99" s="18">
        <f>IF(I99&lt;&gt;0,I99,IF($AT99=0,0,AE99/$AT99*$X99))</f>
      </c>
      <c r="AV99" s="18">
        <f>IF(J99&lt;&gt;0,J99,IF($AT99=0,0,AF99/$AT99*$X99))</f>
      </c>
      <c r="AW99" s="18">
        <f>IF(K99&lt;&gt;0,K99,IF($AT99=0,0,AG99/$AT99*$X99))</f>
      </c>
      <c r="AX99" s="18">
        <f>IF(L99&lt;&gt;0,L99,IF($AT99=0,0,AH99/$AT99*$X99))</f>
      </c>
      <c r="AY99" s="18">
        <f>IF(M99&lt;&gt;0,M99,IF($AT99=0,0,AI99/$AT99*$X99))</f>
      </c>
      <c r="AZ99" s="18">
        <f>IF(N99&lt;&gt;0,N99,IF($AT99=0,0,AJ99/$AT99*$X99))</f>
      </c>
      <c r="BA99" s="18">
        <f>IF(O99&lt;&gt;0,O99,IF($AT99=0,0,AK99/$AT99*$X99))</f>
      </c>
      <c r="BB99" s="18">
        <f>IF(P99&lt;&gt;0,P99,IF($AT99=0,0,AL99/$AT99*$X99))</f>
      </c>
      <c r="BC99" s="18">
        <f>IF(Q99&lt;&gt;0,Q99,IF($AT99=0,0,AM99/$AT99*$X99))</f>
      </c>
      <c r="BD99" s="18">
        <f>IF(R99&lt;&gt;0,R99,IF($AT99=0,0,AN99/$AT99*$X99))</f>
      </c>
      <c r="BE99" s="18">
        <f>IF(S99&lt;&gt;0,S99,IF($AT99=0,0,AO99/$AT99*$X99))</f>
      </c>
      <c r="BF99" s="18">
        <f>IF(T99&lt;&gt;0,T99,IF($AT99=0,0,AP99/$AT99*$X99))</f>
      </c>
      <c r="BG99" s="18">
        <f>IF(U99&lt;&gt;0,U99,IF($AT99=0,0,AQ99/$AT99*$X99))</f>
      </c>
      <c r="BH99" s="18">
        <f>IF(V99&lt;&gt;0,V99,IF($AT99=0,0,AR99/$AT99*$X99))</f>
      </c>
      <c r="BI99" s="18">
        <f>IF(W99&lt;&gt;0,W99,IF($AT99=0,0,AS99/$AT99*$X99))</f>
      </c>
      <c r="BJ99" s="18">
        <f>SUM(AU99:BI99)</f>
      </c>
      <c r="BK99" s="18">
        <f>H99-BJ99</f>
      </c>
    </row>
    <row r="100" outlineLevel="1">
      <c r="A100" s="15" t="str">
        <v>16.4.1</v>
      </c>
      <c r="B100" s="15" t="str">
        <v/>
      </c>
      <c r="C100" s="15" t="str">
        <v/>
      </c>
      <c r="D100" s="15" t="str">
        <v>16.4.1</v>
      </c>
      <c r="E100" s="15" t="str">
        <v>Supply SF6 decomposition product meas</v>
      </c>
      <c r="F100" s="15">
        <v>6846.66</v>
      </c>
      <c r="G100" s="15" t="str">
        <v/>
      </c>
      <c r="H100" s="15" t="str">
        <v/>
      </c>
      <c r="I100" s="15" t="str">
        <v/>
      </c>
      <c r="J100" s="15" t="str">
        <v/>
      </c>
      <c r="K100" s="15" t="str">
        <v/>
      </c>
      <c r="L100" s="15" t="str">
        <v/>
      </c>
      <c r="M100" s="15" t="str">
        <v/>
      </c>
      <c r="N100" s="15" t="str">
        <v/>
      </c>
      <c r="O100" s="15" t="str">
        <v/>
      </c>
      <c r="P100" s="15" t="str">
        <v/>
      </c>
      <c r="Q100" s="15" t="str">
        <v/>
      </c>
      <c r="R100" s="15" t="str">
        <v/>
      </c>
      <c r="S100" s="15" t="str">
        <v/>
      </c>
      <c r="T100" s="15" t="str">
        <v/>
      </c>
      <c r="U100" s="15" t="str">
        <v/>
      </c>
      <c r="V100" s="15" t="str">
        <v/>
      </c>
      <c r="W100" s="15" t="str">
        <v/>
      </c>
      <c r="X100" s="15" t="str">
        <v/>
      </c>
      <c r="Y100" s="15" t="str">
        <v/>
      </c>
      <c r="Z100" s="15" t="str">
        <v/>
      </c>
      <c r="AA100" s="15" t="str">
        <v/>
      </c>
      <c r="AB100" s="15" t="str">
        <v/>
      </c>
      <c r="AC100" s="15" t="str">
        <v/>
      </c>
      <c r="AD100" s="5" t="str">
        <v/>
      </c>
      <c r="AE100" s="18">
        <f>IFERROR(_xlfn.BETA.DIST(DATE(YEAR(AE$2),MONTH(AE$2),15),$AB$2,$AC$2,FALSE,DATE(YEAR($AB100),MONTH($AB100),1),DATE(YEAR($AC100),MONTH($AC100),28)),0)</f>
      </c>
      <c r="AF100" s="18">
        <f>IFERROR(_xlfn.BETA.DIST(DATE(YEAR(AF$2),MONTH(AF$2),15),$AB$2,$AC$2,FALSE,DATE(YEAR($AB100),MONTH($AB100),1),DATE(YEAR($AC100),MONTH($AC100),28)),0)</f>
      </c>
      <c r="AG100" s="18">
        <f>IFERROR(_xlfn.BETA.DIST(DATE(YEAR(AG$2),MONTH(AG$2),15),$AB$2,$AC$2,FALSE,DATE(YEAR($AB100),MONTH($AB100),1),DATE(YEAR($AC100),MONTH($AC100),28)),0)</f>
      </c>
      <c r="AH100" s="18">
        <f>IFERROR(_xlfn.BETA.DIST(DATE(YEAR(AH$2),MONTH(AH$2),15),$AB$2,$AC$2,FALSE,DATE(YEAR($AB100),MONTH($AB100),1),DATE(YEAR($AC100),MONTH($AC100),28)),0)</f>
      </c>
      <c r="AI100" s="18">
        <f>IFERROR(_xlfn.BETA.DIST(DATE(YEAR(AI$2),MONTH(AI$2),15),$AB$2,$AC$2,FALSE,DATE(YEAR($AB100),MONTH($AB100),1),DATE(YEAR($AC100),MONTH($AC100),28)),0)</f>
      </c>
      <c r="AJ100" s="18">
        <f>IFERROR(_xlfn.BETA.DIST(DATE(YEAR(AJ$2),MONTH(AJ$2),15),$AB$2,$AC$2,FALSE,DATE(YEAR($AB100),MONTH($AB100),1),DATE(YEAR($AC100),MONTH($AC100),28)),0)</f>
      </c>
      <c r="AK100" s="18">
        <f>IFERROR(_xlfn.BETA.DIST(DATE(YEAR(AK$2),MONTH(AK$2),15),$AB$2,$AC$2,FALSE,DATE(YEAR($AB100),MONTH($AB100),1),DATE(YEAR($AC100),MONTH($AC100),28)),0)</f>
      </c>
      <c r="AL100" s="18">
        <f>IFERROR(_xlfn.BETA.DIST(DATE(YEAR(AL$2),MONTH(AL$2),15),$AB$2,$AC$2,FALSE,DATE(YEAR($AB100),MONTH($AB100),1),DATE(YEAR($AC100),MONTH($AC100),28)),0)</f>
      </c>
      <c r="AM100" s="18">
        <f>IFERROR(_xlfn.BETA.DIST(DATE(YEAR(AM$2),MONTH(AM$2),15),$AB$2,$AC$2,FALSE,DATE(YEAR($AB100),MONTH($AB100),1),DATE(YEAR($AC100),MONTH($AC100),28)),0)</f>
      </c>
      <c r="AN100" s="18">
        <f>IFERROR(_xlfn.BETA.DIST(DATE(YEAR(AN$2),MONTH(AN$2),15),$AB$2,$AC$2,FALSE,DATE(YEAR($AB100),MONTH($AB100),1),DATE(YEAR($AC100),MONTH($AC100),28)),0)</f>
      </c>
      <c r="AO100" s="18">
        <f>IFERROR(_xlfn.BETA.DIST(DATE(YEAR(AO$2),MONTH(AO$2),15),$AB$2,$AC$2,FALSE,DATE(YEAR($AB100),MONTH($AB100),1),DATE(YEAR($AC100),MONTH($AC100),28)),0)</f>
      </c>
      <c r="AP100" s="18">
        <f>IFERROR(_xlfn.BETA.DIST(DATE(YEAR(AP$2),MONTH(AP$2),15),$AB$2,$AC$2,FALSE,DATE(YEAR($AB100),MONTH($AB100),1),DATE(YEAR($AC100),MONTH($AC100),28)),0)</f>
      </c>
      <c r="AQ100" s="18">
        <f>IFERROR(_xlfn.BETA.DIST(DATE(YEAR(AQ$2),MONTH(AQ$2),15),$AB$2,$AC$2,FALSE,DATE(YEAR($AB100),MONTH($AB100),1),DATE(YEAR($AC100),MONTH($AC100),28)),0)</f>
      </c>
      <c r="AR100" s="18">
        <f>IFERROR(_xlfn.BETA.DIST(DATE(YEAR(AR$2),MONTH(AR$2),15),$AB$2,$AC$2,FALSE,DATE(YEAR($AB100),MONTH($AB100),1),DATE(YEAR($AC100),MONTH($AC100),28)),0)</f>
      </c>
      <c r="AS100" s="18">
        <f>IFERROR(_xlfn.BETA.DIST(DATE(YEAR(AS$2),MONTH(AS$2),15),$AB$2,$AC$2,FALSE,DATE(YEAR($AB100),MONTH($AB100),1),DATE(YEAR($AC100),MONTH($AC100),28)),0)</f>
      </c>
      <c r="AT100" s="18">
        <f>SUM(AE100:AS100)</f>
      </c>
      <c r="AU100" s="18">
        <f>IF(I100&lt;&gt;0,I100,IF($AT100=0,0,AE100/$AT100*$X100))</f>
      </c>
      <c r="AV100" s="18">
        <f>IF(J100&lt;&gt;0,J100,IF($AT100=0,0,AF100/$AT100*$X100))</f>
      </c>
      <c r="AW100" s="18">
        <f>IF(K100&lt;&gt;0,K100,IF($AT100=0,0,AG100/$AT100*$X100))</f>
      </c>
      <c r="AX100" s="18">
        <f>IF(L100&lt;&gt;0,L100,IF($AT100=0,0,AH100/$AT100*$X100))</f>
      </c>
      <c r="AY100" s="18">
        <f>IF(M100&lt;&gt;0,M100,IF($AT100=0,0,AI100/$AT100*$X100))</f>
      </c>
      <c r="AZ100" s="18">
        <f>IF(N100&lt;&gt;0,N100,IF($AT100=0,0,AJ100/$AT100*$X100))</f>
      </c>
      <c r="BA100" s="18">
        <f>IF(O100&lt;&gt;0,O100,IF($AT100=0,0,AK100/$AT100*$X100))</f>
      </c>
      <c r="BB100" s="18">
        <f>IF(P100&lt;&gt;0,P100,IF($AT100=0,0,AL100/$AT100*$X100))</f>
      </c>
      <c r="BC100" s="18">
        <f>IF(Q100&lt;&gt;0,Q100,IF($AT100=0,0,AM100/$AT100*$X100))</f>
      </c>
      <c r="BD100" s="18">
        <f>IF(R100&lt;&gt;0,R100,IF($AT100=0,0,AN100/$AT100*$X100))</f>
      </c>
      <c r="BE100" s="18">
        <f>IF(S100&lt;&gt;0,S100,IF($AT100=0,0,AO100/$AT100*$X100))</f>
      </c>
      <c r="BF100" s="18">
        <f>IF(T100&lt;&gt;0,T100,IF($AT100=0,0,AP100/$AT100*$X100))</f>
      </c>
      <c r="BG100" s="18">
        <f>IF(U100&lt;&gt;0,U100,IF($AT100=0,0,AQ100/$AT100*$X100))</f>
      </c>
      <c r="BH100" s="18">
        <f>IF(V100&lt;&gt;0,V100,IF($AT100=0,0,AR100/$AT100*$X100))</f>
      </c>
      <c r="BI100" s="18">
        <f>IF(W100&lt;&gt;0,W100,IF($AT100=0,0,AS100/$AT100*$X100))</f>
      </c>
      <c r="BJ100" s="18">
        <f>SUM(AU100:BI100)</f>
      </c>
      <c r="BK100" s="15" t="str">
        <v/>
      </c>
    </row>
    <row r="101" outlineLevel="2">
      <c r="A101" s="5" t="str">
        <v>16.4.1</v>
      </c>
      <c r="B101" s="5" t="str">
        <v/>
      </c>
      <c r="C101" s="5" t="str">
        <v/>
      </c>
      <c r="D101" s="19">
        <v>0.1</v>
      </c>
      <c r="E101" s="5" t="str">
        <v>Advanced Payment PO USD</v>
      </c>
      <c r="F101" s="5" t="str">
        <v/>
      </c>
      <c r="G101" s="18">
        <f>F100*D101</f>
      </c>
      <c r="H101" s="18">
        <f>G101</f>
      </c>
      <c r="I101" s="18">
        <v>0</v>
      </c>
      <c r="J101" s="18">
        <v>0</v>
      </c>
      <c r="K101" s="18">
        <v>0</v>
      </c>
      <c r="L101" s="18">
        <v>0</v>
      </c>
      <c r="M101" s="18">
        <v>0</v>
      </c>
      <c r="N101" s="18">
        <v>0</v>
      </c>
      <c r="O101" s="18">
        <v>0</v>
      </c>
      <c r="P101" s="18">
        <v>0</v>
      </c>
      <c r="Q101" s="18">
        <v>0</v>
      </c>
      <c r="R101" s="18">
        <v>0</v>
      </c>
      <c r="S101" s="18">
        <v>0</v>
      </c>
      <c r="T101" s="18">
        <v>0</v>
      </c>
      <c r="U101" s="18">
        <v>0</v>
      </c>
      <c r="V101" s="18">
        <v>0</v>
      </c>
      <c r="W101" s="18">
        <v>0</v>
      </c>
      <c r="X101" s="18">
        <f>H101-SUM(I101:W101)</f>
      </c>
      <c r="Y101" s="5" t="str">
        <v/>
      </c>
      <c r="Z101" s="5" t="str">
        <v/>
      </c>
      <c r="AA101" s="18">
        <v>0</v>
      </c>
      <c r="AB101" s="20">
        <f>Y101+AA101</f>
      </c>
      <c r="AC101" s="20">
        <f>AA101+Z101</f>
      </c>
      <c r="AD101" s="5" t="str">
        <v/>
      </c>
      <c r="AE101" s="18">
        <f>IFERROR(_xlfn.BETA.DIST(DATE(YEAR(AE$2),MONTH(AE$2),15),$AB$2,$AC$2,FALSE,DATE(YEAR($AB101),MONTH($AB101),1),DATE(YEAR($AC101),MONTH($AC101),28)),0)</f>
      </c>
      <c r="AF101" s="18">
        <f>IFERROR(_xlfn.BETA.DIST(DATE(YEAR(AF$2),MONTH(AF$2),15),$AB$2,$AC$2,FALSE,DATE(YEAR($AB101),MONTH($AB101),1),DATE(YEAR($AC101),MONTH($AC101),28)),0)</f>
      </c>
      <c r="AG101" s="18">
        <f>IFERROR(_xlfn.BETA.DIST(DATE(YEAR(AG$2),MONTH(AG$2),15),$AB$2,$AC$2,FALSE,DATE(YEAR($AB101),MONTH($AB101),1),DATE(YEAR($AC101),MONTH($AC101),28)),0)</f>
      </c>
      <c r="AH101" s="18">
        <f>IFERROR(_xlfn.BETA.DIST(DATE(YEAR(AH$2),MONTH(AH$2),15),$AB$2,$AC$2,FALSE,DATE(YEAR($AB101),MONTH($AB101),1),DATE(YEAR($AC101),MONTH($AC101),28)),0)</f>
      </c>
      <c r="AI101" s="18">
        <f>IFERROR(_xlfn.BETA.DIST(DATE(YEAR(AI$2),MONTH(AI$2),15),$AB$2,$AC$2,FALSE,DATE(YEAR($AB101),MONTH($AB101),1),DATE(YEAR($AC101),MONTH($AC101),28)),0)</f>
      </c>
      <c r="AJ101" s="18">
        <f>IFERROR(_xlfn.BETA.DIST(DATE(YEAR(AJ$2),MONTH(AJ$2),15),$AB$2,$AC$2,FALSE,DATE(YEAR($AB101),MONTH($AB101),1),DATE(YEAR($AC101),MONTH($AC101),28)),0)</f>
      </c>
      <c r="AK101" s="18">
        <f>IFERROR(_xlfn.BETA.DIST(DATE(YEAR(AK$2),MONTH(AK$2),15),$AB$2,$AC$2,FALSE,DATE(YEAR($AB101),MONTH($AB101),1),DATE(YEAR($AC101),MONTH($AC101),28)),0)</f>
      </c>
      <c r="AL101" s="18">
        <f>IFERROR(_xlfn.BETA.DIST(DATE(YEAR(AL$2),MONTH(AL$2),15),$AB$2,$AC$2,FALSE,DATE(YEAR($AB101),MONTH($AB101),1),DATE(YEAR($AC101),MONTH($AC101),28)),0)</f>
      </c>
      <c r="AM101" s="18">
        <f>IFERROR(_xlfn.BETA.DIST(DATE(YEAR(AM$2),MONTH(AM$2),15),$AB$2,$AC$2,FALSE,DATE(YEAR($AB101),MONTH($AB101),1),DATE(YEAR($AC101),MONTH($AC101),28)),0)</f>
      </c>
      <c r="AN101" s="18">
        <f>IFERROR(_xlfn.BETA.DIST(DATE(YEAR(AN$2),MONTH(AN$2),15),$AB$2,$AC$2,FALSE,DATE(YEAR($AB101),MONTH($AB101),1),DATE(YEAR($AC101),MONTH($AC101),28)),0)</f>
      </c>
      <c r="AO101" s="18">
        <f>IFERROR(_xlfn.BETA.DIST(DATE(YEAR(AO$2),MONTH(AO$2),15),$AB$2,$AC$2,FALSE,DATE(YEAR($AB101),MONTH($AB101),1),DATE(YEAR($AC101),MONTH($AC101),28)),0)</f>
      </c>
      <c r="AP101" s="18">
        <f>IFERROR(_xlfn.BETA.DIST(DATE(YEAR(AP$2),MONTH(AP$2),15),$AB$2,$AC$2,FALSE,DATE(YEAR($AB101),MONTH($AB101),1),DATE(YEAR($AC101),MONTH($AC101),28)),0)</f>
      </c>
      <c r="AQ101" s="18">
        <f>IFERROR(_xlfn.BETA.DIST(DATE(YEAR(AQ$2),MONTH(AQ$2),15),$AB$2,$AC$2,FALSE,DATE(YEAR($AB101),MONTH($AB101),1),DATE(YEAR($AC101),MONTH($AC101),28)),0)</f>
      </c>
      <c r="AR101" s="18">
        <f>IFERROR(_xlfn.BETA.DIST(DATE(YEAR(AR$2),MONTH(AR$2),15),$AB$2,$AC$2,FALSE,DATE(YEAR($AB101),MONTH($AB101),1),DATE(YEAR($AC101),MONTH($AC101),28)),0)</f>
      </c>
      <c r="AS101" s="18">
        <f>IFERROR(_xlfn.BETA.DIST(DATE(YEAR(AS$2),MONTH(AS$2),15),$AB$2,$AC$2,FALSE,DATE(YEAR($AB101),MONTH($AB101),1),DATE(YEAR($AC101),MONTH($AC101),28)),0)</f>
      </c>
      <c r="AT101" s="18">
        <f>SUM(AE101:AS101)</f>
      </c>
      <c r="AU101" s="18">
        <f>IF(I101&lt;&gt;0,I101,IF($AT101=0,0,AE101/$AT101*$X101))</f>
      </c>
      <c r="AV101" s="18">
        <f>IF(J101&lt;&gt;0,J101,IF($AT101=0,0,AF101/$AT101*$X101))</f>
      </c>
      <c r="AW101" s="18">
        <f>IF(K101&lt;&gt;0,K101,IF($AT101=0,0,AG101/$AT101*$X101))</f>
      </c>
      <c r="AX101" s="18">
        <f>IF(L101&lt;&gt;0,L101,IF($AT101=0,0,AH101/$AT101*$X101))</f>
      </c>
      <c r="AY101" s="18">
        <f>IF(M101&lt;&gt;0,M101,IF($AT101=0,0,AI101/$AT101*$X101))</f>
      </c>
      <c r="AZ101" s="18">
        <f>IF(N101&lt;&gt;0,N101,IF($AT101=0,0,AJ101/$AT101*$X101))</f>
      </c>
      <c r="BA101" s="18">
        <f>IF(O101&lt;&gt;0,O101,IF($AT101=0,0,AK101/$AT101*$X101))</f>
      </c>
      <c r="BB101" s="18">
        <f>IF(P101&lt;&gt;0,P101,IF($AT101=0,0,AL101/$AT101*$X101))</f>
      </c>
      <c r="BC101" s="18">
        <f>IF(Q101&lt;&gt;0,Q101,IF($AT101=0,0,AM101/$AT101*$X101))</f>
      </c>
      <c r="BD101" s="18">
        <f>IF(R101&lt;&gt;0,R101,IF($AT101=0,0,AN101/$AT101*$X101))</f>
      </c>
      <c r="BE101" s="18">
        <f>IF(S101&lt;&gt;0,S101,IF($AT101=0,0,AO101/$AT101*$X101))</f>
      </c>
      <c r="BF101" s="18">
        <f>IF(T101&lt;&gt;0,T101,IF($AT101=0,0,AP101/$AT101*$X101))</f>
      </c>
      <c r="BG101" s="18">
        <f>IF(U101&lt;&gt;0,U101,IF($AT101=0,0,AQ101/$AT101*$X101))</f>
      </c>
      <c r="BH101" s="18">
        <f>IF(V101&lt;&gt;0,V101,IF($AT101=0,0,AR101/$AT101*$X101))</f>
      </c>
      <c r="BI101" s="18">
        <f>IF(W101&lt;&gt;0,W101,IF($AT101=0,0,AS101/$AT101*$X101))</f>
      </c>
      <c r="BJ101" s="18">
        <f>SUM(AU101:BI101)</f>
      </c>
      <c r="BK101" s="18">
        <f>H101-BJ101</f>
      </c>
    </row>
    <row r="102" outlineLevel="2">
      <c r="A102" s="5" t="str">
        <v>16.4.1</v>
      </c>
      <c r="B102" s="5" t="str">
        <v/>
      </c>
      <c r="C102" s="5" t="str">
        <v/>
      </c>
      <c r="D102" s="19">
        <v>0.4</v>
      </c>
      <c r="E102" s="5" t="str">
        <v>Shipping MAT USD</v>
      </c>
      <c r="F102" s="5" t="str">
        <v/>
      </c>
      <c r="G102" s="18">
        <f>F100*D102</f>
      </c>
      <c r="H102" s="18">
        <f>G102</f>
      </c>
      <c r="I102" s="18">
        <v>0</v>
      </c>
      <c r="J102" s="18">
        <v>0</v>
      </c>
      <c r="K102" s="18">
        <v>0</v>
      </c>
      <c r="L102" s="18">
        <v>0</v>
      </c>
      <c r="M102" s="18">
        <v>0</v>
      </c>
      <c r="N102" s="18">
        <v>0</v>
      </c>
      <c r="O102" s="18">
        <v>0</v>
      </c>
      <c r="P102" s="18">
        <v>0</v>
      </c>
      <c r="Q102" s="18">
        <v>0</v>
      </c>
      <c r="R102" s="18">
        <v>0</v>
      </c>
      <c r="S102" s="18">
        <v>0</v>
      </c>
      <c r="T102" s="18">
        <v>0</v>
      </c>
      <c r="U102" s="18">
        <v>0</v>
      </c>
      <c r="V102" s="18">
        <v>0</v>
      </c>
      <c r="W102" s="18">
        <v>0</v>
      </c>
      <c r="X102" s="18">
        <f>H102-SUM(I102:W102)</f>
      </c>
      <c r="Y102" s="5" t="str">
        <v/>
      </c>
      <c r="Z102" s="5" t="str">
        <v/>
      </c>
      <c r="AA102" s="18">
        <v>15</v>
      </c>
      <c r="AB102" s="20">
        <f>Y102+AA102</f>
      </c>
      <c r="AC102" s="20">
        <f>AA102+Z102</f>
      </c>
      <c r="AD102" s="5" t="str">
        <v/>
      </c>
      <c r="AE102" s="18">
        <f>IFERROR(_xlfn.BETA.DIST(DATE(YEAR(AE$2),MONTH(AE$2),15),$AB$2,$AC$2,FALSE,DATE(YEAR($AB102),MONTH($AB102),1),DATE(YEAR($AC102),MONTH($AC102),28)),0)</f>
      </c>
      <c r="AF102" s="18">
        <f>IFERROR(_xlfn.BETA.DIST(DATE(YEAR(AF$2),MONTH(AF$2),15),$AB$2,$AC$2,FALSE,DATE(YEAR($AB102),MONTH($AB102),1),DATE(YEAR($AC102),MONTH($AC102),28)),0)</f>
      </c>
      <c r="AG102" s="18">
        <f>IFERROR(_xlfn.BETA.DIST(DATE(YEAR(AG$2),MONTH(AG$2),15),$AB$2,$AC$2,FALSE,DATE(YEAR($AB102),MONTH($AB102),1),DATE(YEAR($AC102),MONTH($AC102),28)),0)</f>
      </c>
      <c r="AH102" s="18">
        <f>IFERROR(_xlfn.BETA.DIST(DATE(YEAR(AH$2),MONTH(AH$2),15),$AB$2,$AC$2,FALSE,DATE(YEAR($AB102),MONTH($AB102),1),DATE(YEAR($AC102),MONTH($AC102),28)),0)</f>
      </c>
      <c r="AI102" s="18">
        <f>IFERROR(_xlfn.BETA.DIST(DATE(YEAR(AI$2),MONTH(AI$2),15),$AB$2,$AC$2,FALSE,DATE(YEAR($AB102),MONTH($AB102),1),DATE(YEAR($AC102),MONTH($AC102),28)),0)</f>
      </c>
      <c r="AJ102" s="18">
        <f>IFERROR(_xlfn.BETA.DIST(DATE(YEAR(AJ$2),MONTH(AJ$2),15),$AB$2,$AC$2,FALSE,DATE(YEAR($AB102),MONTH($AB102),1),DATE(YEAR($AC102),MONTH($AC102),28)),0)</f>
      </c>
      <c r="AK102" s="18">
        <f>IFERROR(_xlfn.BETA.DIST(DATE(YEAR(AK$2),MONTH(AK$2),15),$AB$2,$AC$2,FALSE,DATE(YEAR($AB102),MONTH($AB102),1),DATE(YEAR($AC102),MONTH($AC102),28)),0)</f>
      </c>
      <c r="AL102" s="18">
        <f>IFERROR(_xlfn.BETA.DIST(DATE(YEAR(AL$2),MONTH(AL$2),15),$AB$2,$AC$2,FALSE,DATE(YEAR($AB102),MONTH($AB102),1),DATE(YEAR($AC102),MONTH($AC102),28)),0)</f>
      </c>
      <c r="AM102" s="18">
        <f>IFERROR(_xlfn.BETA.DIST(DATE(YEAR(AM$2),MONTH(AM$2),15),$AB$2,$AC$2,FALSE,DATE(YEAR($AB102),MONTH($AB102),1),DATE(YEAR($AC102),MONTH($AC102),28)),0)</f>
      </c>
      <c r="AN102" s="18">
        <f>IFERROR(_xlfn.BETA.DIST(DATE(YEAR(AN$2),MONTH(AN$2),15),$AB$2,$AC$2,FALSE,DATE(YEAR($AB102),MONTH($AB102),1),DATE(YEAR($AC102),MONTH($AC102),28)),0)</f>
      </c>
      <c r="AO102" s="18">
        <f>IFERROR(_xlfn.BETA.DIST(DATE(YEAR(AO$2),MONTH(AO$2),15),$AB$2,$AC$2,FALSE,DATE(YEAR($AB102),MONTH($AB102),1),DATE(YEAR($AC102),MONTH($AC102),28)),0)</f>
      </c>
      <c r="AP102" s="18">
        <f>IFERROR(_xlfn.BETA.DIST(DATE(YEAR(AP$2),MONTH(AP$2),15),$AB$2,$AC$2,FALSE,DATE(YEAR($AB102),MONTH($AB102),1),DATE(YEAR($AC102),MONTH($AC102),28)),0)</f>
      </c>
      <c r="AQ102" s="18">
        <f>IFERROR(_xlfn.BETA.DIST(DATE(YEAR(AQ$2),MONTH(AQ$2),15),$AB$2,$AC$2,FALSE,DATE(YEAR($AB102),MONTH($AB102),1),DATE(YEAR($AC102),MONTH($AC102),28)),0)</f>
      </c>
      <c r="AR102" s="18">
        <f>IFERROR(_xlfn.BETA.DIST(DATE(YEAR(AR$2),MONTH(AR$2),15),$AB$2,$AC$2,FALSE,DATE(YEAR($AB102),MONTH($AB102),1),DATE(YEAR($AC102),MONTH($AC102),28)),0)</f>
      </c>
      <c r="AS102" s="18">
        <f>IFERROR(_xlfn.BETA.DIST(DATE(YEAR(AS$2),MONTH(AS$2),15),$AB$2,$AC$2,FALSE,DATE(YEAR($AB102),MONTH($AB102),1),DATE(YEAR($AC102),MONTH($AC102),28)),0)</f>
      </c>
      <c r="AT102" s="18">
        <f>SUM(AE102:AS102)</f>
      </c>
      <c r="AU102" s="18">
        <f>IF(I102&lt;&gt;0,I102,IF($AT102=0,0,AE102/$AT102*$X102))</f>
      </c>
      <c r="AV102" s="18">
        <f>IF(J102&lt;&gt;0,J102,IF($AT102=0,0,AF102/$AT102*$X102))</f>
      </c>
      <c r="AW102" s="18">
        <f>IF(K102&lt;&gt;0,K102,IF($AT102=0,0,AG102/$AT102*$X102))</f>
      </c>
      <c r="AX102" s="18">
        <f>IF(L102&lt;&gt;0,L102,IF($AT102=0,0,AH102/$AT102*$X102))</f>
      </c>
      <c r="AY102" s="18">
        <f>IF(M102&lt;&gt;0,M102,IF($AT102=0,0,AI102/$AT102*$X102))</f>
      </c>
      <c r="AZ102" s="18">
        <f>IF(N102&lt;&gt;0,N102,IF($AT102=0,0,AJ102/$AT102*$X102))</f>
      </c>
      <c r="BA102" s="18">
        <f>IF(O102&lt;&gt;0,O102,IF($AT102=0,0,AK102/$AT102*$X102))</f>
      </c>
      <c r="BB102" s="18">
        <f>IF(P102&lt;&gt;0,P102,IF($AT102=0,0,AL102/$AT102*$X102))</f>
      </c>
      <c r="BC102" s="18">
        <f>IF(Q102&lt;&gt;0,Q102,IF($AT102=0,0,AM102/$AT102*$X102))</f>
      </c>
      <c r="BD102" s="18">
        <f>IF(R102&lt;&gt;0,R102,IF($AT102=0,0,AN102/$AT102*$X102))</f>
      </c>
      <c r="BE102" s="18">
        <f>IF(S102&lt;&gt;0,S102,IF($AT102=0,0,AO102/$AT102*$X102))</f>
      </c>
      <c r="BF102" s="18">
        <f>IF(T102&lt;&gt;0,T102,IF($AT102=0,0,AP102/$AT102*$X102))</f>
      </c>
      <c r="BG102" s="18">
        <f>IF(U102&lt;&gt;0,U102,IF($AT102=0,0,AQ102/$AT102*$X102))</f>
      </c>
      <c r="BH102" s="18">
        <f>IF(V102&lt;&gt;0,V102,IF($AT102=0,0,AR102/$AT102*$X102))</f>
      </c>
      <c r="BI102" s="18">
        <f>IF(W102&lt;&gt;0,W102,IF($AT102=0,0,AS102/$AT102*$X102))</f>
      </c>
      <c r="BJ102" s="18">
        <f>SUM(AU102:BI102)</f>
      </c>
      <c r="BK102" s="18">
        <f>H102-BJ102</f>
      </c>
    </row>
    <row r="103" outlineLevel="2">
      <c r="A103" s="5" t="str">
        <v>16.4.1</v>
      </c>
      <c r="B103" s="5" t="str">
        <v/>
      </c>
      <c r="C103" s="5" t="str">
        <v/>
      </c>
      <c r="D103" s="19">
        <v>0.4</v>
      </c>
      <c r="E103" s="5" t="str">
        <v>Delivery MAT USD</v>
      </c>
      <c r="F103" s="5" t="str">
        <v/>
      </c>
      <c r="G103" s="18">
        <f>F100*D103</f>
      </c>
      <c r="H103" s="18">
        <f>G103</f>
      </c>
      <c r="I103" s="18">
        <v>0</v>
      </c>
      <c r="J103" s="18">
        <v>0</v>
      </c>
      <c r="K103" s="18">
        <v>0</v>
      </c>
      <c r="L103" s="18">
        <v>0</v>
      </c>
      <c r="M103" s="18">
        <v>0</v>
      </c>
      <c r="N103" s="18">
        <v>0</v>
      </c>
      <c r="O103" s="18">
        <v>0</v>
      </c>
      <c r="P103" s="18">
        <v>0</v>
      </c>
      <c r="Q103" s="18">
        <v>0</v>
      </c>
      <c r="R103" s="18">
        <v>0</v>
      </c>
      <c r="S103" s="18">
        <v>0</v>
      </c>
      <c r="T103" s="18">
        <v>0</v>
      </c>
      <c r="U103" s="18">
        <v>0</v>
      </c>
      <c r="V103" s="18">
        <v>0</v>
      </c>
      <c r="W103" s="18">
        <v>0</v>
      </c>
      <c r="X103" s="18">
        <f>H103-SUM(I103:W103)</f>
      </c>
      <c r="Y103" s="5" t="str">
        <v/>
      </c>
      <c r="Z103" s="5" t="str">
        <v/>
      </c>
      <c r="AA103" s="18">
        <v>30</v>
      </c>
      <c r="AB103" s="20">
        <f>Y103+AA103</f>
      </c>
      <c r="AC103" s="20">
        <f>AA103+Z103</f>
      </c>
      <c r="AD103" s="5" t="str">
        <v/>
      </c>
      <c r="AE103" s="18">
        <f>IFERROR(_xlfn.BETA.DIST(DATE(YEAR(AE$2),MONTH(AE$2),15),$AB$2,$AC$2,FALSE,DATE(YEAR($AB103),MONTH($AB103),1),DATE(YEAR($AC103),MONTH($AC103),28)),0)</f>
      </c>
      <c r="AF103" s="18">
        <f>IFERROR(_xlfn.BETA.DIST(DATE(YEAR(AF$2),MONTH(AF$2),15),$AB$2,$AC$2,FALSE,DATE(YEAR($AB103),MONTH($AB103),1),DATE(YEAR($AC103),MONTH($AC103),28)),0)</f>
      </c>
      <c r="AG103" s="18">
        <f>IFERROR(_xlfn.BETA.DIST(DATE(YEAR(AG$2),MONTH(AG$2),15),$AB$2,$AC$2,FALSE,DATE(YEAR($AB103),MONTH($AB103),1),DATE(YEAR($AC103),MONTH($AC103),28)),0)</f>
      </c>
      <c r="AH103" s="18">
        <f>IFERROR(_xlfn.BETA.DIST(DATE(YEAR(AH$2),MONTH(AH$2),15),$AB$2,$AC$2,FALSE,DATE(YEAR($AB103),MONTH($AB103),1),DATE(YEAR($AC103),MONTH($AC103),28)),0)</f>
      </c>
      <c r="AI103" s="18">
        <f>IFERROR(_xlfn.BETA.DIST(DATE(YEAR(AI$2),MONTH(AI$2),15),$AB$2,$AC$2,FALSE,DATE(YEAR($AB103),MONTH($AB103),1),DATE(YEAR($AC103),MONTH($AC103),28)),0)</f>
      </c>
      <c r="AJ103" s="18">
        <f>IFERROR(_xlfn.BETA.DIST(DATE(YEAR(AJ$2),MONTH(AJ$2),15),$AB$2,$AC$2,FALSE,DATE(YEAR($AB103),MONTH($AB103),1),DATE(YEAR($AC103),MONTH($AC103),28)),0)</f>
      </c>
      <c r="AK103" s="18">
        <f>IFERROR(_xlfn.BETA.DIST(DATE(YEAR(AK$2),MONTH(AK$2),15),$AB$2,$AC$2,FALSE,DATE(YEAR($AB103),MONTH($AB103),1),DATE(YEAR($AC103),MONTH($AC103),28)),0)</f>
      </c>
      <c r="AL103" s="18">
        <f>IFERROR(_xlfn.BETA.DIST(DATE(YEAR(AL$2),MONTH(AL$2),15),$AB$2,$AC$2,FALSE,DATE(YEAR($AB103),MONTH($AB103),1),DATE(YEAR($AC103),MONTH($AC103),28)),0)</f>
      </c>
      <c r="AM103" s="18">
        <f>IFERROR(_xlfn.BETA.DIST(DATE(YEAR(AM$2),MONTH(AM$2),15),$AB$2,$AC$2,FALSE,DATE(YEAR($AB103),MONTH($AB103),1),DATE(YEAR($AC103),MONTH($AC103),28)),0)</f>
      </c>
      <c r="AN103" s="18">
        <f>IFERROR(_xlfn.BETA.DIST(DATE(YEAR(AN$2),MONTH(AN$2),15),$AB$2,$AC$2,FALSE,DATE(YEAR($AB103),MONTH($AB103),1),DATE(YEAR($AC103),MONTH($AC103),28)),0)</f>
      </c>
      <c r="AO103" s="18">
        <f>IFERROR(_xlfn.BETA.DIST(DATE(YEAR(AO$2),MONTH(AO$2),15),$AB$2,$AC$2,FALSE,DATE(YEAR($AB103),MONTH($AB103),1),DATE(YEAR($AC103),MONTH($AC103),28)),0)</f>
      </c>
      <c r="AP103" s="18">
        <f>IFERROR(_xlfn.BETA.DIST(DATE(YEAR(AP$2),MONTH(AP$2),15),$AB$2,$AC$2,FALSE,DATE(YEAR($AB103),MONTH($AB103),1),DATE(YEAR($AC103),MONTH($AC103),28)),0)</f>
      </c>
      <c r="AQ103" s="18">
        <f>IFERROR(_xlfn.BETA.DIST(DATE(YEAR(AQ$2),MONTH(AQ$2),15),$AB$2,$AC$2,FALSE,DATE(YEAR($AB103),MONTH($AB103),1),DATE(YEAR($AC103),MONTH($AC103),28)),0)</f>
      </c>
      <c r="AR103" s="18">
        <f>IFERROR(_xlfn.BETA.DIST(DATE(YEAR(AR$2),MONTH(AR$2),15),$AB$2,$AC$2,FALSE,DATE(YEAR($AB103),MONTH($AB103),1),DATE(YEAR($AC103),MONTH($AC103),28)),0)</f>
      </c>
      <c r="AS103" s="18">
        <f>IFERROR(_xlfn.BETA.DIST(DATE(YEAR(AS$2),MONTH(AS$2),15),$AB$2,$AC$2,FALSE,DATE(YEAR($AB103),MONTH($AB103),1),DATE(YEAR($AC103),MONTH($AC103),28)),0)</f>
      </c>
      <c r="AT103" s="18">
        <f>SUM(AE103:AS103)</f>
      </c>
      <c r="AU103" s="18">
        <f>IF(I103&lt;&gt;0,I103,IF($AT103=0,0,AE103/$AT103*$X103))</f>
      </c>
      <c r="AV103" s="18">
        <f>IF(J103&lt;&gt;0,J103,IF($AT103=0,0,AF103/$AT103*$X103))</f>
      </c>
      <c r="AW103" s="18">
        <f>IF(K103&lt;&gt;0,K103,IF($AT103=0,0,AG103/$AT103*$X103))</f>
      </c>
      <c r="AX103" s="18">
        <f>IF(L103&lt;&gt;0,L103,IF($AT103=0,0,AH103/$AT103*$X103))</f>
      </c>
      <c r="AY103" s="18">
        <f>IF(M103&lt;&gt;0,M103,IF($AT103=0,0,AI103/$AT103*$X103))</f>
      </c>
      <c r="AZ103" s="18">
        <f>IF(N103&lt;&gt;0,N103,IF($AT103=0,0,AJ103/$AT103*$X103))</f>
      </c>
      <c r="BA103" s="18">
        <f>IF(O103&lt;&gt;0,O103,IF($AT103=0,0,AK103/$AT103*$X103))</f>
      </c>
      <c r="BB103" s="18">
        <f>IF(P103&lt;&gt;0,P103,IF($AT103=0,0,AL103/$AT103*$X103))</f>
      </c>
      <c r="BC103" s="18">
        <f>IF(Q103&lt;&gt;0,Q103,IF($AT103=0,0,AM103/$AT103*$X103))</f>
      </c>
      <c r="BD103" s="18">
        <f>IF(R103&lt;&gt;0,R103,IF($AT103=0,0,AN103/$AT103*$X103))</f>
      </c>
      <c r="BE103" s="18">
        <f>IF(S103&lt;&gt;0,S103,IF($AT103=0,0,AO103/$AT103*$X103))</f>
      </c>
      <c r="BF103" s="18">
        <f>IF(T103&lt;&gt;0,T103,IF($AT103=0,0,AP103/$AT103*$X103))</f>
      </c>
      <c r="BG103" s="18">
        <f>IF(U103&lt;&gt;0,U103,IF($AT103=0,0,AQ103/$AT103*$X103))</f>
      </c>
      <c r="BH103" s="18">
        <f>IF(V103&lt;&gt;0,V103,IF($AT103=0,0,AR103/$AT103*$X103))</f>
      </c>
      <c r="BI103" s="18">
        <f>IF(W103&lt;&gt;0,W103,IF($AT103=0,0,AS103/$AT103*$X103))</f>
      </c>
      <c r="BJ103" s="18">
        <f>SUM(AU103:BI103)</f>
      </c>
      <c r="BK103" s="18">
        <f>H103-BJ103</f>
      </c>
    </row>
    <row r="104" outlineLevel="2">
      <c r="A104" s="5" t="str">
        <v>16.4.1</v>
      </c>
      <c r="B104" s="5" t="str">
        <v>BSKDGNGENGR07</v>
      </c>
      <c r="C104" s="5" t="str">
        <v>BSKDGNGENGR07</v>
      </c>
      <c r="D104" s="19">
        <v>0.1</v>
      </c>
      <c r="E104" s="5" t="str">
        <v>CCC</v>
      </c>
      <c r="F104" s="5" t="str">
        <v/>
      </c>
      <c r="G104" s="18">
        <f>F100*D104</f>
      </c>
      <c r="H104" s="18">
        <f>G104</f>
      </c>
      <c r="I104" s="18">
        <v>0</v>
      </c>
      <c r="J104" s="18">
        <v>0</v>
      </c>
      <c r="K104" s="18">
        <v>0</v>
      </c>
      <c r="L104" s="18">
        <v>0</v>
      </c>
      <c r="M104" s="18">
        <v>0</v>
      </c>
      <c r="N104" s="18">
        <v>0</v>
      </c>
      <c r="O104" s="18">
        <v>0</v>
      </c>
      <c r="P104" s="18">
        <v>0</v>
      </c>
      <c r="Q104" s="18">
        <v>0</v>
      </c>
      <c r="R104" s="18">
        <v>0</v>
      </c>
      <c r="S104" s="18">
        <v>0</v>
      </c>
      <c r="T104" s="18">
        <v>0</v>
      </c>
      <c r="U104" s="18">
        <v>0</v>
      </c>
      <c r="V104" s="18">
        <v>0</v>
      </c>
      <c r="W104" s="18">
        <v>0</v>
      </c>
      <c r="X104" s="18">
        <f>H104-SUM(I104:W104)</f>
      </c>
      <c r="Y104" s="20">
        <v>46483</v>
      </c>
      <c r="Z104" s="20">
        <v>46483</v>
      </c>
      <c r="AA104" s="18">
        <v>0</v>
      </c>
      <c r="AB104" s="20">
        <f>Y104+AA104</f>
      </c>
      <c r="AC104" s="20">
        <f>AA104+Z104</f>
      </c>
      <c r="AD104" s="5" t="str">
        <v/>
      </c>
      <c r="AE104" s="18">
        <f>IFERROR(_xlfn.BETA.DIST(DATE(YEAR(AE$2),MONTH(AE$2),15),$AB$2,$AC$2,FALSE,DATE(YEAR($AB104),MONTH($AB104),1),DATE(YEAR($AC104),MONTH($AC104),28)),0)</f>
      </c>
      <c r="AF104" s="18">
        <f>IFERROR(_xlfn.BETA.DIST(DATE(YEAR(AF$2),MONTH(AF$2),15),$AB$2,$AC$2,FALSE,DATE(YEAR($AB104),MONTH($AB104),1),DATE(YEAR($AC104),MONTH($AC104),28)),0)</f>
      </c>
      <c r="AG104" s="18">
        <f>IFERROR(_xlfn.BETA.DIST(DATE(YEAR(AG$2),MONTH(AG$2),15),$AB$2,$AC$2,FALSE,DATE(YEAR($AB104),MONTH($AB104),1),DATE(YEAR($AC104),MONTH($AC104),28)),0)</f>
      </c>
      <c r="AH104" s="18">
        <f>IFERROR(_xlfn.BETA.DIST(DATE(YEAR(AH$2),MONTH(AH$2),15),$AB$2,$AC$2,FALSE,DATE(YEAR($AB104),MONTH($AB104),1),DATE(YEAR($AC104),MONTH($AC104),28)),0)</f>
      </c>
      <c r="AI104" s="18">
        <f>IFERROR(_xlfn.BETA.DIST(DATE(YEAR(AI$2),MONTH(AI$2),15),$AB$2,$AC$2,FALSE,DATE(YEAR($AB104),MONTH($AB104),1),DATE(YEAR($AC104),MONTH($AC104),28)),0)</f>
      </c>
      <c r="AJ104" s="18">
        <f>IFERROR(_xlfn.BETA.DIST(DATE(YEAR(AJ$2),MONTH(AJ$2),15),$AB$2,$AC$2,FALSE,DATE(YEAR($AB104),MONTH($AB104),1),DATE(YEAR($AC104),MONTH($AC104),28)),0)</f>
      </c>
      <c r="AK104" s="18">
        <f>IFERROR(_xlfn.BETA.DIST(DATE(YEAR(AK$2),MONTH(AK$2),15),$AB$2,$AC$2,FALSE,DATE(YEAR($AB104),MONTH($AB104),1),DATE(YEAR($AC104),MONTH($AC104),28)),0)</f>
      </c>
      <c r="AL104" s="18">
        <f>IFERROR(_xlfn.BETA.DIST(DATE(YEAR(AL$2),MONTH(AL$2),15),$AB$2,$AC$2,FALSE,DATE(YEAR($AB104),MONTH($AB104),1),DATE(YEAR($AC104),MONTH($AC104),28)),0)</f>
      </c>
      <c r="AM104" s="18">
        <f>IFERROR(_xlfn.BETA.DIST(DATE(YEAR(AM$2),MONTH(AM$2),15),$AB$2,$AC$2,FALSE,DATE(YEAR($AB104),MONTH($AB104),1),DATE(YEAR($AC104),MONTH($AC104),28)),0)</f>
      </c>
      <c r="AN104" s="18">
        <f>IFERROR(_xlfn.BETA.DIST(DATE(YEAR(AN$2),MONTH(AN$2),15),$AB$2,$AC$2,FALSE,DATE(YEAR($AB104),MONTH($AB104),1),DATE(YEAR($AC104),MONTH($AC104),28)),0)</f>
      </c>
      <c r="AO104" s="18">
        <f>IFERROR(_xlfn.BETA.DIST(DATE(YEAR(AO$2),MONTH(AO$2),15),$AB$2,$AC$2,FALSE,DATE(YEAR($AB104),MONTH($AB104),1),DATE(YEAR($AC104),MONTH($AC104),28)),0)</f>
      </c>
      <c r="AP104" s="18">
        <f>IFERROR(_xlfn.BETA.DIST(DATE(YEAR(AP$2),MONTH(AP$2),15),$AB$2,$AC$2,FALSE,DATE(YEAR($AB104),MONTH($AB104),1),DATE(YEAR($AC104),MONTH($AC104),28)),0)</f>
      </c>
      <c r="AQ104" s="18">
        <f>IFERROR(_xlfn.BETA.DIST(DATE(YEAR(AQ$2),MONTH(AQ$2),15),$AB$2,$AC$2,FALSE,DATE(YEAR($AB104),MONTH($AB104),1),DATE(YEAR($AC104),MONTH($AC104),28)),0)</f>
      </c>
      <c r="AR104" s="18">
        <f>IFERROR(_xlfn.BETA.DIST(DATE(YEAR(AR$2),MONTH(AR$2),15),$AB$2,$AC$2,FALSE,DATE(YEAR($AB104),MONTH($AB104),1),DATE(YEAR($AC104),MONTH($AC104),28)),0)</f>
      </c>
      <c r="AS104" s="18">
        <f>IFERROR(_xlfn.BETA.DIST(DATE(YEAR(AS$2),MONTH(AS$2),15),$AB$2,$AC$2,FALSE,DATE(YEAR($AB104),MONTH($AB104),1),DATE(YEAR($AC104),MONTH($AC104),28)),0)</f>
      </c>
      <c r="AT104" s="18">
        <f>SUM(AE104:AS104)</f>
      </c>
      <c r="AU104" s="18">
        <f>IF(I104&lt;&gt;0,I104,IF($AT104=0,0,AE104/$AT104*$X104))</f>
      </c>
      <c r="AV104" s="18">
        <f>IF(J104&lt;&gt;0,J104,IF($AT104=0,0,AF104/$AT104*$X104))</f>
      </c>
      <c r="AW104" s="18">
        <f>IF(K104&lt;&gt;0,K104,IF($AT104=0,0,AG104/$AT104*$X104))</f>
      </c>
      <c r="AX104" s="18">
        <f>IF(L104&lt;&gt;0,L104,IF($AT104=0,0,AH104/$AT104*$X104))</f>
      </c>
      <c r="AY104" s="18">
        <f>IF(M104&lt;&gt;0,M104,IF($AT104=0,0,AI104/$AT104*$X104))</f>
      </c>
      <c r="AZ104" s="18">
        <f>IF(N104&lt;&gt;0,N104,IF($AT104=0,0,AJ104/$AT104*$X104))</f>
      </c>
      <c r="BA104" s="18">
        <f>IF(O104&lt;&gt;0,O104,IF($AT104=0,0,AK104/$AT104*$X104))</f>
      </c>
      <c r="BB104" s="18">
        <f>IF(P104&lt;&gt;0,P104,IF($AT104=0,0,AL104/$AT104*$X104))</f>
      </c>
      <c r="BC104" s="18">
        <f>IF(Q104&lt;&gt;0,Q104,IF($AT104=0,0,AM104/$AT104*$X104))</f>
      </c>
      <c r="BD104" s="18">
        <f>IF(R104&lt;&gt;0,R104,IF($AT104=0,0,AN104/$AT104*$X104))</f>
      </c>
      <c r="BE104" s="18">
        <f>IF(S104&lt;&gt;0,S104,IF($AT104=0,0,AO104/$AT104*$X104))</f>
      </c>
      <c r="BF104" s="18">
        <f>IF(T104&lt;&gt;0,T104,IF($AT104=0,0,AP104/$AT104*$X104))</f>
      </c>
      <c r="BG104" s="18">
        <f>IF(U104&lt;&gt;0,U104,IF($AT104=0,0,AQ104/$AT104*$X104))</f>
      </c>
      <c r="BH104" s="18">
        <f>IF(V104&lt;&gt;0,V104,IF($AT104=0,0,AR104/$AT104*$X104))</f>
      </c>
      <c r="BI104" s="18">
        <f>IF(W104&lt;&gt;0,W104,IF($AT104=0,0,AS104/$AT104*$X104))</f>
      </c>
      <c r="BJ104" s="18">
        <f>SUM(AU104:BI104)</f>
      </c>
      <c r="BK104" s="18">
        <f>H104-BJ104</f>
      </c>
    </row>
    <row r="105" outlineLevel="1">
      <c r="A105" s="15" t="str">
        <v>16.5.1</v>
      </c>
      <c r="B105" s="15" t="str">
        <v/>
      </c>
      <c r="C105" s="15" t="str">
        <v/>
      </c>
      <c r="D105" s="15" t="str">
        <v>16.5.1</v>
      </c>
      <c r="E105" s="15" t="str">
        <v>Supply Dew point measuring device.</v>
      </c>
      <c r="F105" s="15">
        <v>4127.14</v>
      </c>
      <c r="G105" s="15" t="str">
        <v/>
      </c>
      <c r="H105" s="15" t="str">
        <v/>
      </c>
      <c r="I105" s="15" t="str">
        <v/>
      </c>
      <c r="J105" s="15" t="str">
        <v/>
      </c>
      <c r="K105" s="15" t="str">
        <v/>
      </c>
      <c r="L105" s="15" t="str">
        <v/>
      </c>
      <c r="M105" s="15" t="str">
        <v/>
      </c>
      <c r="N105" s="15" t="str">
        <v/>
      </c>
      <c r="O105" s="15" t="str">
        <v/>
      </c>
      <c r="P105" s="15" t="str">
        <v/>
      </c>
      <c r="Q105" s="15" t="str">
        <v/>
      </c>
      <c r="R105" s="15" t="str">
        <v/>
      </c>
      <c r="S105" s="15" t="str">
        <v/>
      </c>
      <c r="T105" s="15" t="str">
        <v/>
      </c>
      <c r="U105" s="15" t="str">
        <v/>
      </c>
      <c r="V105" s="15" t="str">
        <v/>
      </c>
      <c r="W105" s="15" t="str">
        <v/>
      </c>
      <c r="X105" s="15" t="str">
        <v/>
      </c>
      <c r="Y105" s="15" t="str">
        <v/>
      </c>
      <c r="Z105" s="15" t="str">
        <v/>
      </c>
      <c r="AA105" s="15" t="str">
        <v/>
      </c>
      <c r="AB105" s="15" t="str">
        <v/>
      </c>
      <c r="AC105" s="15" t="str">
        <v/>
      </c>
      <c r="AD105" s="5" t="str">
        <v/>
      </c>
      <c r="AE105" s="18">
        <f>IFERROR(_xlfn.BETA.DIST(DATE(YEAR(AE$2),MONTH(AE$2),15),$AB$2,$AC$2,FALSE,DATE(YEAR($AB105),MONTH($AB105),1),DATE(YEAR($AC105),MONTH($AC105),28)),0)</f>
      </c>
      <c r="AF105" s="18">
        <f>IFERROR(_xlfn.BETA.DIST(DATE(YEAR(AF$2),MONTH(AF$2),15),$AB$2,$AC$2,FALSE,DATE(YEAR($AB105),MONTH($AB105),1),DATE(YEAR($AC105),MONTH($AC105),28)),0)</f>
      </c>
      <c r="AG105" s="18">
        <f>IFERROR(_xlfn.BETA.DIST(DATE(YEAR(AG$2),MONTH(AG$2),15),$AB$2,$AC$2,FALSE,DATE(YEAR($AB105),MONTH($AB105),1),DATE(YEAR($AC105),MONTH($AC105),28)),0)</f>
      </c>
      <c r="AH105" s="18">
        <f>IFERROR(_xlfn.BETA.DIST(DATE(YEAR(AH$2),MONTH(AH$2),15),$AB$2,$AC$2,FALSE,DATE(YEAR($AB105),MONTH($AB105),1),DATE(YEAR($AC105),MONTH($AC105),28)),0)</f>
      </c>
      <c r="AI105" s="18">
        <f>IFERROR(_xlfn.BETA.DIST(DATE(YEAR(AI$2),MONTH(AI$2),15),$AB$2,$AC$2,FALSE,DATE(YEAR($AB105),MONTH($AB105),1),DATE(YEAR($AC105),MONTH($AC105),28)),0)</f>
      </c>
      <c r="AJ105" s="18">
        <f>IFERROR(_xlfn.BETA.DIST(DATE(YEAR(AJ$2),MONTH(AJ$2),15),$AB$2,$AC$2,FALSE,DATE(YEAR($AB105),MONTH($AB105),1),DATE(YEAR($AC105),MONTH($AC105),28)),0)</f>
      </c>
      <c r="AK105" s="18">
        <f>IFERROR(_xlfn.BETA.DIST(DATE(YEAR(AK$2),MONTH(AK$2),15),$AB$2,$AC$2,FALSE,DATE(YEAR($AB105),MONTH($AB105),1),DATE(YEAR($AC105),MONTH($AC105),28)),0)</f>
      </c>
      <c r="AL105" s="18">
        <f>IFERROR(_xlfn.BETA.DIST(DATE(YEAR(AL$2),MONTH(AL$2),15),$AB$2,$AC$2,FALSE,DATE(YEAR($AB105),MONTH($AB105),1),DATE(YEAR($AC105),MONTH($AC105),28)),0)</f>
      </c>
      <c r="AM105" s="18">
        <f>IFERROR(_xlfn.BETA.DIST(DATE(YEAR(AM$2),MONTH(AM$2),15),$AB$2,$AC$2,FALSE,DATE(YEAR($AB105),MONTH($AB105),1),DATE(YEAR($AC105),MONTH($AC105),28)),0)</f>
      </c>
      <c r="AN105" s="18">
        <f>IFERROR(_xlfn.BETA.DIST(DATE(YEAR(AN$2),MONTH(AN$2),15),$AB$2,$AC$2,FALSE,DATE(YEAR($AB105),MONTH($AB105),1),DATE(YEAR($AC105),MONTH($AC105),28)),0)</f>
      </c>
      <c r="AO105" s="18">
        <f>IFERROR(_xlfn.BETA.DIST(DATE(YEAR(AO$2),MONTH(AO$2),15),$AB$2,$AC$2,FALSE,DATE(YEAR($AB105),MONTH($AB105),1),DATE(YEAR($AC105),MONTH($AC105),28)),0)</f>
      </c>
      <c r="AP105" s="18">
        <f>IFERROR(_xlfn.BETA.DIST(DATE(YEAR(AP$2),MONTH(AP$2),15),$AB$2,$AC$2,FALSE,DATE(YEAR($AB105),MONTH($AB105),1),DATE(YEAR($AC105),MONTH($AC105),28)),0)</f>
      </c>
      <c r="AQ105" s="18">
        <f>IFERROR(_xlfn.BETA.DIST(DATE(YEAR(AQ$2),MONTH(AQ$2),15),$AB$2,$AC$2,FALSE,DATE(YEAR($AB105),MONTH($AB105),1),DATE(YEAR($AC105),MONTH($AC105),28)),0)</f>
      </c>
      <c r="AR105" s="18">
        <f>IFERROR(_xlfn.BETA.DIST(DATE(YEAR(AR$2),MONTH(AR$2),15),$AB$2,$AC$2,FALSE,DATE(YEAR($AB105),MONTH($AB105),1),DATE(YEAR($AC105),MONTH($AC105),28)),0)</f>
      </c>
      <c r="AS105" s="18">
        <f>IFERROR(_xlfn.BETA.DIST(DATE(YEAR(AS$2),MONTH(AS$2),15),$AB$2,$AC$2,FALSE,DATE(YEAR($AB105),MONTH($AB105),1),DATE(YEAR($AC105),MONTH($AC105),28)),0)</f>
      </c>
      <c r="AT105" s="18">
        <f>SUM(AE105:AS105)</f>
      </c>
      <c r="AU105" s="18">
        <f>IF(I105&lt;&gt;0,I105,IF($AT105=0,0,AE105/$AT105*$X105))</f>
      </c>
      <c r="AV105" s="18">
        <f>IF(J105&lt;&gt;0,J105,IF($AT105=0,0,AF105/$AT105*$X105))</f>
      </c>
      <c r="AW105" s="18">
        <f>IF(K105&lt;&gt;0,K105,IF($AT105=0,0,AG105/$AT105*$X105))</f>
      </c>
      <c r="AX105" s="18">
        <f>IF(L105&lt;&gt;0,L105,IF($AT105=0,0,AH105/$AT105*$X105))</f>
      </c>
      <c r="AY105" s="18">
        <f>IF(M105&lt;&gt;0,M105,IF($AT105=0,0,AI105/$AT105*$X105))</f>
      </c>
      <c r="AZ105" s="18">
        <f>IF(N105&lt;&gt;0,N105,IF($AT105=0,0,AJ105/$AT105*$X105))</f>
      </c>
      <c r="BA105" s="18">
        <f>IF(O105&lt;&gt;0,O105,IF($AT105=0,0,AK105/$AT105*$X105))</f>
      </c>
      <c r="BB105" s="18">
        <f>IF(P105&lt;&gt;0,P105,IF($AT105=0,0,AL105/$AT105*$X105))</f>
      </c>
      <c r="BC105" s="18">
        <f>IF(Q105&lt;&gt;0,Q105,IF($AT105=0,0,AM105/$AT105*$X105))</f>
      </c>
      <c r="BD105" s="18">
        <f>IF(R105&lt;&gt;0,R105,IF($AT105=0,0,AN105/$AT105*$X105))</f>
      </c>
      <c r="BE105" s="18">
        <f>IF(S105&lt;&gt;0,S105,IF($AT105=0,0,AO105/$AT105*$X105))</f>
      </c>
      <c r="BF105" s="18">
        <f>IF(T105&lt;&gt;0,T105,IF($AT105=0,0,AP105/$AT105*$X105))</f>
      </c>
      <c r="BG105" s="18">
        <f>IF(U105&lt;&gt;0,U105,IF($AT105=0,0,AQ105/$AT105*$X105))</f>
      </c>
      <c r="BH105" s="18">
        <f>IF(V105&lt;&gt;0,V105,IF($AT105=0,0,AR105/$AT105*$X105))</f>
      </c>
      <c r="BI105" s="18">
        <f>IF(W105&lt;&gt;0,W105,IF($AT105=0,0,AS105/$AT105*$X105))</f>
      </c>
      <c r="BJ105" s="18">
        <f>SUM(AU105:BI105)</f>
      </c>
      <c r="BK105" s="15" t="str">
        <v/>
      </c>
    </row>
    <row r="106" outlineLevel="2">
      <c r="A106" s="5" t="str">
        <v>16.5.1</v>
      </c>
      <c r="B106" s="5" t="str">
        <v/>
      </c>
      <c r="C106" s="5" t="str">
        <v/>
      </c>
      <c r="D106" s="19">
        <v>0.1</v>
      </c>
      <c r="E106" s="5" t="str">
        <v>Advanced Payment PO USD</v>
      </c>
      <c r="F106" s="5" t="str">
        <v/>
      </c>
      <c r="G106" s="18">
        <f>F105*D106</f>
      </c>
      <c r="H106" s="18">
        <f>G106</f>
      </c>
      <c r="I106" s="18">
        <v>0</v>
      </c>
      <c r="J106" s="18">
        <v>0</v>
      </c>
      <c r="K106" s="18">
        <v>0</v>
      </c>
      <c r="L106" s="18">
        <v>0</v>
      </c>
      <c r="M106" s="18">
        <v>0</v>
      </c>
      <c r="N106" s="18">
        <v>0</v>
      </c>
      <c r="O106" s="18">
        <v>0</v>
      </c>
      <c r="P106" s="18">
        <v>0</v>
      </c>
      <c r="Q106" s="18">
        <v>0</v>
      </c>
      <c r="R106" s="18">
        <v>0</v>
      </c>
      <c r="S106" s="18">
        <v>0</v>
      </c>
      <c r="T106" s="18">
        <v>0</v>
      </c>
      <c r="U106" s="18">
        <v>0</v>
      </c>
      <c r="V106" s="18">
        <v>0</v>
      </c>
      <c r="W106" s="18">
        <v>0</v>
      </c>
      <c r="X106" s="18">
        <f>H106-SUM(I106:W106)</f>
      </c>
      <c r="Y106" s="5" t="str">
        <v/>
      </c>
      <c r="Z106" s="5" t="str">
        <v/>
      </c>
      <c r="AA106" s="18">
        <v>0</v>
      </c>
      <c r="AB106" s="20">
        <f>Y106+AA106</f>
      </c>
      <c r="AC106" s="20">
        <f>AA106+Z106</f>
      </c>
      <c r="AD106" s="5" t="str">
        <v/>
      </c>
      <c r="AE106" s="18">
        <f>IFERROR(_xlfn.BETA.DIST(DATE(YEAR(AE$2),MONTH(AE$2),15),$AB$2,$AC$2,FALSE,DATE(YEAR($AB106),MONTH($AB106),1),DATE(YEAR($AC106),MONTH($AC106),28)),0)</f>
      </c>
      <c r="AF106" s="18">
        <f>IFERROR(_xlfn.BETA.DIST(DATE(YEAR(AF$2),MONTH(AF$2),15),$AB$2,$AC$2,FALSE,DATE(YEAR($AB106),MONTH($AB106),1),DATE(YEAR($AC106),MONTH($AC106),28)),0)</f>
      </c>
      <c r="AG106" s="18">
        <f>IFERROR(_xlfn.BETA.DIST(DATE(YEAR(AG$2),MONTH(AG$2),15),$AB$2,$AC$2,FALSE,DATE(YEAR($AB106),MONTH($AB106),1),DATE(YEAR($AC106),MONTH($AC106),28)),0)</f>
      </c>
      <c r="AH106" s="18">
        <f>IFERROR(_xlfn.BETA.DIST(DATE(YEAR(AH$2),MONTH(AH$2),15),$AB$2,$AC$2,FALSE,DATE(YEAR($AB106),MONTH($AB106),1),DATE(YEAR($AC106),MONTH($AC106),28)),0)</f>
      </c>
      <c r="AI106" s="18">
        <f>IFERROR(_xlfn.BETA.DIST(DATE(YEAR(AI$2),MONTH(AI$2),15),$AB$2,$AC$2,FALSE,DATE(YEAR($AB106),MONTH($AB106),1),DATE(YEAR($AC106),MONTH($AC106),28)),0)</f>
      </c>
      <c r="AJ106" s="18">
        <f>IFERROR(_xlfn.BETA.DIST(DATE(YEAR(AJ$2),MONTH(AJ$2),15),$AB$2,$AC$2,FALSE,DATE(YEAR($AB106),MONTH($AB106),1),DATE(YEAR($AC106),MONTH($AC106),28)),0)</f>
      </c>
      <c r="AK106" s="18">
        <f>IFERROR(_xlfn.BETA.DIST(DATE(YEAR(AK$2),MONTH(AK$2),15),$AB$2,$AC$2,FALSE,DATE(YEAR($AB106),MONTH($AB106),1),DATE(YEAR($AC106),MONTH($AC106),28)),0)</f>
      </c>
      <c r="AL106" s="18">
        <f>IFERROR(_xlfn.BETA.DIST(DATE(YEAR(AL$2),MONTH(AL$2),15),$AB$2,$AC$2,FALSE,DATE(YEAR($AB106),MONTH($AB106),1),DATE(YEAR($AC106),MONTH($AC106),28)),0)</f>
      </c>
      <c r="AM106" s="18">
        <f>IFERROR(_xlfn.BETA.DIST(DATE(YEAR(AM$2),MONTH(AM$2),15),$AB$2,$AC$2,FALSE,DATE(YEAR($AB106),MONTH($AB106),1),DATE(YEAR($AC106),MONTH($AC106),28)),0)</f>
      </c>
      <c r="AN106" s="18">
        <f>IFERROR(_xlfn.BETA.DIST(DATE(YEAR(AN$2),MONTH(AN$2),15),$AB$2,$AC$2,FALSE,DATE(YEAR($AB106),MONTH($AB106),1),DATE(YEAR($AC106),MONTH($AC106),28)),0)</f>
      </c>
      <c r="AO106" s="18">
        <f>IFERROR(_xlfn.BETA.DIST(DATE(YEAR(AO$2),MONTH(AO$2),15),$AB$2,$AC$2,FALSE,DATE(YEAR($AB106),MONTH($AB106),1),DATE(YEAR($AC106),MONTH($AC106),28)),0)</f>
      </c>
      <c r="AP106" s="18">
        <f>IFERROR(_xlfn.BETA.DIST(DATE(YEAR(AP$2),MONTH(AP$2),15),$AB$2,$AC$2,FALSE,DATE(YEAR($AB106),MONTH($AB106),1),DATE(YEAR($AC106),MONTH($AC106),28)),0)</f>
      </c>
      <c r="AQ106" s="18">
        <f>IFERROR(_xlfn.BETA.DIST(DATE(YEAR(AQ$2),MONTH(AQ$2),15),$AB$2,$AC$2,FALSE,DATE(YEAR($AB106),MONTH($AB106),1),DATE(YEAR($AC106),MONTH($AC106),28)),0)</f>
      </c>
      <c r="AR106" s="18">
        <f>IFERROR(_xlfn.BETA.DIST(DATE(YEAR(AR$2),MONTH(AR$2),15),$AB$2,$AC$2,FALSE,DATE(YEAR($AB106),MONTH($AB106),1),DATE(YEAR($AC106),MONTH($AC106),28)),0)</f>
      </c>
      <c r="AS106" s="18">
        <f>IFERROR(_xlfn.BETA.DIST(DATE(YEAR(AS$2),MONTH(AS$2),15),$AB$2,$AC$2,FALSE,DATE(YEAR($AB106),MONTH($AB106),1),DATE(YEAR($AC106),MONTH($AC106),28)),0)</f>
      </c>
      <c r="AT106" s="18">
        <f>SUM(AE106:AS106)</f>
      </c>
      <c r="AU106" s="18">
        <f>IF(I106&lt;&gt;0,I106,IF($AT106=0,0,AE106/$AT106*$X106))</f>
      </c>
      <c r="AV106" s="18">
        <f>IF(J106&lt;&gt;0,J106,IF($AT106=0,0,AF106/$AT106*$X106))</f>
      </c>
      <c r="AW106" s="18">
        <f>IF(K106&lt;&gt;0,K106,IF($AT106=0,0,AG106/$AT106*$X106))</f>
      </c>
      <c r="AX106" s="18">
        <f>IF(L106&lt;&gt;0,L106,IF($AT106=0,0,AH106/$AT106*$X106))</f>
      </c>
      <c r="AY106" s="18">
        <f>IF(M106&lt;&gt;0,M106,IF($AT106=0,0,AI106/$AT106*$X106))</f>
      </c>
      <c r="AZ106" s="18">
        <f>IF(N106&lt;&gt;0,N106,IF($AT106=0,0,AJ106/$AT106*$X106))</f>
      </c>
      <c r="BA106" s="18">
        <f>IF(O106&lt;&gt;0,O106,IF($AT106=0,0,AK106/$AT106*$X106))</f>
      </c>
      <c r="BB106" s="18">
        <f>IF(P106&lt;&gt;0,P106,IF($AT106=0,0,AL106/$AT106*$X106))</f>
      </c>
      <c r="BC106" s="18">
        <f>IF(Q106&lt;&gt;0,Q106,IF($AT106=0,0,AM106/$AT106*$X106))</f>
      </c>
      <c r="BD106" s="18">
        <f>IF(R106&lt;&gt;0,R106,IF($AT106=0,0,AN106/$AT106*$X106))</f>
      </c>
      <c r="BE106" s="18">
        <f>IF(S106&lt;&gt;0,S106,IF($AT106=0,0,AO106/$AT106*$X106))</f>
      </c>
      <c r="BF106" s="18">
        <f>IF(T106&lt;&gt;0,T106,IF($AT106=0,0,AP106/$AT106*$X106))</f>
      </c>
      <c r="BG106" s="18">
        <f>IF(U106&lt;&gt;0,U106,IF($AT106=0,0,AQ106/$AT106*$X106))</f>
      </c>
      <c r="BH106" s="18">
        <f>IF(V106&lt;&gt;0,V106,IF($AT106=0,0,AR106/$AT106*$X106))</f>
      </c>
      <c r="BI106" s="18">
        <f>IF(W106&lt;&gt;0,W106,IF($AT106=0,0,AS106/$AT106*$X106))</f>
      </c>
      <c r="BJ106" s="18">
        <f>SUM(AU106:BI106)</f>
      </c>
      <c r="BK106" s="18">
        <f>H106-BJ106</f>
      </c>
    </row>
    <row r="107" outlineLevel="2">
      <c r="A107" s="5" t="str">
        <v>16.5.1</v>
      </c>
      <c r="B107" s="5" t="str">
        <v/>
      </c>
      <c r="C107" s="5" t="str">
        <v/>
      </c>
      <c r="D107" s="19">
        <v>0.4</v>
      </c>
      <c r="E107" s="5" t="str">
        <v>Shipping MAT USD</v>
      </c>
      <c r="F107" s="5" t="str">
        <v/>
      </c>
      <c r="G107" s="18">
        <f>F105*D107</f>
      </c>
      <c r="H107" s="18">
        <f>G107</f>
      </c>
      <c r="I107" s="18">
        <v>0</v>
      </c>
      <c r="J107" s="18">
        <v>0</v>
      </c>
      <c r="K107" s="18">
        <v>0</v>
      </c>
      <c r="L107" s="18">
        <v>0</v>
      </c>
      <c r="M107" s="18">
        <v>0</v>
      </c>
      <c r="N107" s="18">
        <v>0</v>
      </c>
      <c r="O107" s="18">
        <v>0</v>
      </c>
      <c r="P107" s="18">
        <v>0</v>
      </c>
      <c r="Q107" s="18">
        <v>0</v>
      </c>
      <c r="R107" s="18">
        <v>0</v>
      </c>
      <c r="S107" s="18">
        <v>0</v>
      </c>
      <c r="T107" s="18">
        <v>0</v>
      </c>
      <c r="U107" s="18">
        <v>0</v>
      </c>
      <c r="V107" s="18">
        <v>0</v>
      </c>
      <c r="W107" s="18">
        <v>0</v>
      </c>
      <c r="X107" s="18">
        <f>H107-SUM(I107:W107)</f>
      </c>
      <c r="Y107" s="5" t="str">
        <v/>
      </c>
      <c r="Z107" s="5" t="str">
        <v/>
      </c>
      <c r="AA107" s="18">
        <v>15</v>
      </c>
      <c r="AB107" s="20">
        <f>Y107+AA107</f>
      </c>
      <c r="AC107" s="20">
        <f>AA107+Z107</f>
      </c>
      <c r="AD107" s="5" t="str">
        <v/>
      </c>
      <c r="AE107" s="18">
        <f>IFERROR(_xlfn.BETA.DIST(DATE(YEAR(AE$2),MONTH(AE$2),15),$AB$2,$AC$2,FALSE,DATE(YEAR($AB107),MONTH($AB107),1),DATE(YEAR($AC107),MONTH($AC107),28)),0)</f>
      </c>
      <c r="AF107" s="18">
        <f>IFERROR(_xlfn.BETA.DIST(DATE(YEAR(AF$2),MONTH(AF$2),15),$AB$2,$AC$2,FALSE,DATE(YEAR($AB107),MONTH($AB107),1),DATE(YEAR($AC107),MONTH($AC107),28)),0)</f>
      </c>
      <c r="AG107" s="18">
        <f>IFERROR(_xlfn.BETA.DIST(DATE(YEAR(AG$2),MONTH(AG$2),15),$AB$2,$AC$2,FALSE,DATE(YEAR($AB107),MONTH($AB107),1),DATE(YEAR($AC107),MONTH($AC107),28)),0)</f>
      </c>
      <c r="AH107" s="18">
        <f>IFERROR(_xlfn.BETA.DIST(DATE(YEAR(AH$2),MONTH(AH$2),15),$AB$2,$AC$2,FALSE,DATE(YEAR($AB107),MONTH($AB107),1),DATE(YEAR($AC107),MONTH($AC107),28)),0)</f>
      </c>
      <c r="AI107" s="18">
        <f>IFERROR(_xlfn.BETA.DIST(DATE(YEAR(AI$2),MONTH(AI$2),15),$AB$2,$AC$2,FALSE,DATE(YEAR($AB107),MONTH($AB107),1),DATE(YEAR($AC107),MONTH($AC107),28)),0)</f>
      </c>
      <c r="AJ107" s="18">
        <f>IFERROR(_xlfn.BETA.DIST(DATE(YEAR(AJ$2),MONTH(AJ$2),15),$AB$2,$AC$2,FALSE,DATE(YEAR($AB107),MONTH($AB107),1),DATE(YEAR($AC107),MONTH($AC107),28)),0)</f>
      </c>
      <c r="AK107" s="18">
        <f>IFERROR(_xlfn.BETA.DIST(DATE(YEAR(AK$2),MONTH(AK$2),15),$AB$2,$AC$2,FALSE,DATE(YEAR($AB107),MONTH($AB107),1),DATE(YEAR($AC107),MONTH($AC107),28)),0)</f>
      </c>
      <c r="AL107" s="18">
        <f>IFERROR(_xlfn.BETA.DIST(DATE(YEAR(AL$2),MONTH(AL$2),15),$AB$2,$AC$2,FALSE,DATE(YEAR($AB107),MONTH($AB107),1),DATE(YEAR($AC107),MONTH($AC107),28)),0)</f>
      </c>
      <c r="AM107" s="18">
        <f>IFERROR(_xlfn.BETA.DIST(DATE(YEAR(AM$2),MONTH(AM$2),15),$AB$2,$AC$2,FALSE,DATE(YEAR($AB107),MONTH($AB107),1),DATE(YEAR($AC107),MONTH($AC107),28)),0)</f>
      </c>
      <c r="AN107" s="18">
        <f>IFERROR(_xlfn.BETA.DIST(DATE(YEAR(AN$2),MONTH(AN$2),15),$AB$2,$AC$2,FALSE,DATE(YEAR($AB107),MONTH($AB107),1),DATE(YEAR($AC107),MONTH($AC107),28)),0)</f>
      </c>
      <c r="AO107" s="18">
        <f>IFERROR(_xlfn.BETA.DIST(DATE(YEAR(AO$2),MONTH(AO$2),15),$AB$2,$AC$2,FALSE,DATE(YEAR($AB107),MONTH($AB107),1),DATE(YEAR($AC107),MONTH($AC107),28)),0)</f>
      </c>
      <c r="AP107" s="18">
        <f>IFERROR(_xlfn.BETA.DIST(DATE(YEAR(AP$2),MONTH(AP$2),15),$AB$2,$AC$2,FALSE,DATE(YEAR($AB107),MONTH($AB107),1),DATE(YEAR($AC107),MONTH($AC107),28)),0)</f>
      </c>
      <c r="AQ107" s="18">
        <f>IFERROR(_xlfn.BETA.DIST(DATE(YEAR(AQ$2),MONTH(AQ$2),15),$AB$2,$AC$2,FALSE,DATE(YEAR($AB107),MONTH($AB107),1),DATE(YEAR($AC107),MONTH($AC107),28)),0)</f>
      </c>
      <c r="AR107" s="18">
        <f>IFERROR(_xlfn.BETA.DIST(DATE(YEAR(AR$2),MONTH(AR$2),15),$AB$2,$AC$2,FALSE,DATE(YEAR($AB107),MONTH($AB107),1),DATE(YEAR($AC107),MONTH($AC107),28)),0)</f>
      </c>
      <c r="AS107" s="18">
        <f>IFERROR(_xlfn.BETA.DIST(DATE(YEAR(AS$2),MONTH(AS$2),15),$AB$2,$AC$2,FALSE,DATE(YEAR($AB107),MONTH($AB107),1),DATE(YEAR($AC107),MONTH($AC107),28)),0)</f>
      </c>
      <c r="AT107" s="18">
        <f>SUM(AE107:AS107)</f>
      </c>
      <c r="AU107" s="18">
        <f>IF(I107&lt;&gt;0,I107,IF($AT107=0,0,AE107/$AT107*$X107))</f>
      </c>
      <c r="AV107" s="18">
        <f>IF(J107&lt;&gt;0,J107,IF($AT107=0,0,AF107/$AT107*$X107))</f>
      </c>
      <c r="AW107" s="18">
        <f>IF(K107&lt;&gt;0,K107,IF($AT107=0,0,AG107/$AT107*$X107))</f>
      </c>
      <c r="AX107" s="18">
        <f>IF(L107&lt;&gt;0,L107,IF($AT107=0,0,AH107/$AT107*$X107))</f>
      </c>
      <c r="AY107" s="18">
        <f>IF(M107&lt;&gt;0,M107,IF($AT107=0,0,AI107/$AT107*$X107))</f>
      </c>
      <c r="AZ107" s="18">
        <f>IF(N107&lt;&gt;0,N107,IF($AT107=0,0,AJ107/$AT107*$X107))</f>
      </c>
      <c r="BA107" s="18">
        <f>IF(O107&lt;&gt;0,O107,IF($AT107=0,0,AK107/$AT107*$X107))</f>
      </c>
      <c r="BB107" s="18">
        <f>IF(P107&lt;&gt;0,P107,IF($AT107=0,0,AL107/$AT107*$X107))</f>
      </c>
      <c r="BC107" s="18">
        <f>IF(Q107&lt;&gt;0,Q107,IF($AT107=0,0,AM107/$AT107*$X107))</f>
      </c>
      <c r="BD107" s="18">
        <f>IF(R107&lt;&gt;0,R107,IF($AT107=0,0,AN107/$AT107*$X107))</f>
      </c>
      <c r="BE107" s="18">
        <f>IF(S107&lt;&gt;0,S107,IF($AT107=0,0,AO107/$AT107*$X107))</f>
      </c>
      <c r="BF107" s="18">
        <f>IF(T107&lt;&gt;0,T107,IF($AT107=0,0,AP107/$AT107*$X107))</f>
      </c>
      <c r="BG107" s="18">
        <f>IF(U107&lt;&gt;0,U107,IF($AT107=0,0,AQ107/$AT107*$X107))</f>
      </c>
      <c r="BH107" s="18">
        <f>IF(V107&lt;&gt;0,V107,IF($AT107=0,0,AR107/$AT107*$X107))</f>
      </c>
      <c r="BI107" s="18">
        <f>IF(W107&lt;&gt;0,W107,IF($AT107=0,0,AS107/$AT107*$X107))</f>
      </c>
      <c r="BJ107" s="18">
        <f>SUM(AU107:BI107)</f>
      </c>
      <c r="BK107" s="18">
        <f>H107-BJ107</f>
      </c>
    </row>
    <row r="108" outlineLevel="2">
      <c r="A108" s="5" t="str">
        <v>16.5.1</v>
      </c>
      <c r="B108" s="5" t="str">
        <v/>
      </c>
      <c r="C108" s="5" t="str">
        <v/>
      </c>
      <c r="D108" s="19">
        <v>0.4</v>
      </c>
      <c r="E108" s="5" t="str">
        <v>Delivery MAT USD</v>
      </c>
      <c r="F108" s="5" t="str">
        <v/>
      </c>
      <c r="G108" s="18">
        <f>F105*D108</f>
      </c>
      <c r="H108" s="18">
        <f>G108</f>
      </c>
      <c r="I108" s="18">
        <v>0</v>
      </c>
      <c r="J108" s="18">
        <v>0</v>
      </c>
      <c r="K108" s="18">
        <v>0</v>
      </c>
      <c r="L108" s="18">
        <v>0</v>
      </c>
      <c r="M108" s="18">
        <v>0</v>
      </c>
      <c r="N108" s="18">
        <v>0</v>
      </c>
      <c r="O108" s="18">
        <v>0</v>
      </c>
      <c r="P108" s="18">
        <v>0</v>
      </c>
      <c r="Q108" s="18">
        <v>0</v>
      </c>
      <c r="R108" s="18">
        <v>0</v>
      </c>
      <c r="S108" s="18">
        <v>0</v>
      </c>
      <c r="T108" s="18">
        <v>0</v>
      </c>
      <c r="U108" s="18">
        <v>0</v>
      </c>
      <c r="V108" s="18">
        <v>0</v>
      </c>
      <c r="W108" s="18">
        <v>0</v>
      </c>
      <c r="X108" s="18">
        <f>H108-SUM(I108:W108)</f>
      </c>
      <c r="Y108" s="5" t="str">
        <v/>
      </c>
      <c r="Z108" s="5" t="str">
        <v/>
      </c>
      <c r="AA108" s="18">
        <v>30</v>
      </c>
      <c r="AB108" s="20">
        <f>Y108+AA108</f>
      </c>
      <c r="AC108" s="20">
        <f>AA108+Z108</f>
      </c>
      <c r="AD108" s="5" t="str">
        <v/>
      </c>
      <c r="AE108" s="18">
        <f>IFERROR(_xlfn.BETA.DIST(DATE(YEAR(AE$2),MONTH(AE$2),15),$AB$2,$AC$2,FALSE,DATE(YEAR($AB108),MONTH($AB108),1),DATE(YEAR($AC108),MONTH($AC108),28)),0)</f>
      </c>
      <c r="AF108" s="18">
        <f>IFERROR(_xlfn.BETA.DIST(DATE(YEAR(AF$2),MONTH(AF$2),15),$AB$2,$AC$2,FALSE,DATE(YEAR($AB108),MONTH($AB108),1),DATE(YEAR($AC108),MONTH($AC108),28)),0)</f>
      </c>
      <c r="AG108" s="18">
        <f>IFERROR(_xlfn.BETA.DIST(DATE(YEAR(AG$2),MONTH(AG$2),15),$AB$2,$AC$2,FALSE,DATE(YEAR($AB108),MONTH($AB108),1),DATE(YEAR($AC108),MONTH($AC108),28)),0)</f>
      </c>
      <c r="AH108" s="18">
        <f>IFERROR(_xlfn.BETA.DIST(DATE(YEAR(AH$2),MONTH(AH$2),15),$AB$2,$AC$2,FALSE,DATE(YEAR($AB108),MONTH($AB108),1),DATE(YEAR($AC108),MONTH($AC108),28)),0)</f>
      </c>
      <c r="AI108" s="18">
        <f>IFERROR(_xlfn.BETA.DIST(DATE(YEAR(AI$2),MONTH(AI$2),15),$AB$2,$AC$2,FALSE,DATE(YEAR($AB108),MONTH($AB108),1),DATE(YEAR($AC108),MONTH($AC108),28)),0)</f>
      </c>
      <c r="AJ108" s="18">
        <f>IFERROR(_xlfn.BETA.DIST(DATE(YEAR(AJ$2),MONTH(AJ$2),15),$AB$2,$AC$2,FALSE,DATE(YEAR($AB108),MONTH($AB108),1),DATE(YEAR($AC108),MONTH($AC108),28)),0)</f>
      </c>
      <c r="AK108" s="18">
        <f>IFERROR(_xlfn.BETA.DIST(DATE(YEAR(AK$2),MONTH(AK$2),15),$AB$2,$AC$2,FALSE,DATE(YEAR($AB108),MONTH($AB108),1),DATE(YEAR($AC108),MONTH($AC108),28)),0)</f>
      </c>
      <c r="AL108" s="18">
        <f>IFERROR(_xlfn.BETA.DIST(DATE(YEAR(AL$2),MONTH(AL$2),15),$AB$2,$AC$2,FALSE,DATE(YEAR($AB108),MONTH($AB108),1),DATE(YEAR($AC108),MONTH($AC108),28)),0)</f>
      </c>
      <c r="AM108" s="18">
        <f>IFERROR(_xlfn.BETA.DIST(DATE(YEAR(AM$2),MONTH(AM$2),15),$AB$2,$AC$2,FALSE,DATE(YEAR($AB108),MONTH($AB108),1),DATE(YEAR($AC108),MONTH($AC108),28)),0)</f>
      </c>
      <c r="AN108" s="18">
        <f>IFERROR(_xlfn.BETA.DIST(DATE(YEAR(AN$2),MONTH(AN$2),15),$AB$2,$AC$2,FALSE,DATE(YEAR($AB108),MONTH($AB108),1),DATE(YEAR($AC108),MONTH($AC108),28)),0)</f>
      </c>
      <c r="AO108" s="18">
        <f>IFERROR(_xlfn.BETA.DIST(DATE(YEAR(AO$2),MONTH(AO$2),15),$AB$2,$AC$2,FALSE,DATE(YEAR($AB108),MONTH($AB108),1),DATE(YEAR($AC108),MONTH($AC108),28)),0)</f>
      </c>
      <c r="AP108" s="18">
        <f>IFERROR(_xlfn.BETA.DIST(DATE(YEAR(AP$2),MONTH(AP$2),15),$AB$2,$AC$2,FALSE,DATE(YEAR($AB108),MONTH($AB108),1),DATE(YEAR($AC108),MONTH($AC108),28)),0)</f>
      </c>
      <c r="AQ108" s="18">
        <f>IFERROR(_xlfn.BETA.DIST(DATE(YEAR(AQ$2),MONTH(AQ$2),15),$AB$2,$AC$2,FALSE,DATE(YEAR($AB108),MONTH($AB108),1),DATE(YEAR($AC108),MONTH($AC108),28)),0)</f>
      </c>
      <c r="AR108" s="18">
        <f>IFERROR(_xlfn.BETA.DIST(DATE(YEAR(AR$2),MONTH(AR$2),15),$AB$2,$AC$2,FALSE,DATE(YEAR($AB108),MONTH($AB108),1),DATE(YEAR($AC108),MONTH($AC108),28)),0)</f>
      </c>
      <c r="AS108" s="18">
        <f>IFERROR(_xlfn.BETA.DIST(DATE(YEAR(AS$2),MONTH(AS$2),15),$AB$2,$AC$2,FALSE,DATE(YEAR($AB108),MONTH($AB108),1),DATE(YEAR($AC108),MONTH($AC108),28)),0)</f>
      </c>
      <c r="AT108" s="18">
        <f>SUM(AE108:AS108)</f>
      </c>
      <c r="AU108" s="18">
        <f>IF(I108&lt;&gt;0,I108,IF($AT108=0,0,AE108/$AT108*$X108))</f>
      </c>
      <c r="AV108" s="18">
        <f>IF(J108&lt;&gt;0,J108,IF($AT108=0,0,AF108/$AT108*$X108))</f>
      </c>
      <c r="AW108" s="18">
        <f>IF(K108&lt;&gt;0,K108,IF($AT108=0,0,AG108/$AT108*$X108))</f>
      </c>
      <c r="AX108" s="18">
        <f>IF(L108&lt;&gt;0,L108,IF($AT108=0,0,AH108/$AT108*$X108))</f>
      </c>
      <c r="AY108" s="18">
        <f>IF(M108&lt;&gt;0,M108,IF($AT108=0,0,AI108/$AT108*$X108))</f>
      </c>
      <c r="AZ108" s="18">
        <f>IF(N108&lt;&gt;0,N108,IF($AT108=0,0,AJ108/$AT108*$X108))</f>
      </c>
      <c r="BA108" s="18">
        <f>IF(O108&lt;&gt;0,O108,IF($AT108=0,0,AK108/$AT108*$X108))</f>
      </c>
      <c r="BB108" s="18">
        <f>IF(P108&lt;&gt;0,P108,IF($AT108=0,0,AL108/$AT108*$X108))</f>
      </c>
      <c r="BC108" s="18">
        <f>IF(Q108&lt;&gt;0,Q108,IF($AT108=0,0,AM108/$AT108*$X108))</f>
      </c>
      <c r="BD108" s="18">
        <f>IF(R108&lt;&gt;0,R108,IF($AT108=0,0,AN108/$AT108*$X108))</f>
      </c>
      <c r="BE108" s="18">
        <f>IF(S108&lt;&gt;0,S108,IF($AT108=0,0,AO108/$AT108*$X108))</f>
      </c>
      <c r="BF108" s="18">
        <f>IF(T108&lt;&gt;0,T108,IF($AT108=0,0,AP108/$AT108*$X108))</f>
      </c>
      <c r="BG108" s="18">
        <f>IF(U108&lt;&gt;0,U108,IF($AT108=0,0,AQ108/$AT108*$X108))</f>
      </c>
      <c r="BH108" s="18">
        <f>IF(V108&lt;&gt;0,V108,IF($AT108=0,0,AR108/$AT108*$X108))</f>
      </c>
      <c r="BI108" s="18">
        <f>IF(W108&lt;&gt;0,W108,IF($AT108=0,0,AS108/$AT108*$X108))</f>
      </c>
      <c r="BJ108" s="18">
        <f>SUM(AU108:BI108)</f>
      </c>
      <c r="BK108" s="18">
        <f>H108-BJ108</f>
      </c>
    </row>
    <row r="109" outlineLevel="2">
      <c r="A109" s="5" t="str">
        <v>16.5.1</v>
      </c>
      <c r="B109" s="5" t="str">
        <v>BSKDGNGENGR07</v>
      </c>
      <c r="C109" s="5" t="str">
        <v>BSKDGNGENGR07</v>
      </c>
      <c r="D109" s="19">
        <v>0.1</v>
      </c>
      <c r="E109" s="5" t="str">
        <v>CCC</v>
      </c>
      <c r="F109" s="5" t="str">
        <v/>
      </c>
      <c r="G109" s="18">
        <f>F105*D109</f>
      </c>
      <c r="H109" s="18">
        <f>G109</f>
      </c>
      <c r="I109" s="18">
        <v>0</v>
      </c>
      <c r="J109" s="18">
        <v>0</v>
      </c>
      <c r="K109" s="18">
        <v>0</v>
      </c>
      <c r="L109" s="18">
        <v>0</v>
      </c>
      <c r="M109" s="18">
        <v>0</v>
      </c>
      <c r="N109" s="18">
        <v>0</v>
      </c>
      <c r="O109" s="18">
        <v>0</v>
      </c>
      <c r="P109" s="18">
        <v>0</v>
      </c>
      <c r="Q109" s="18">
        <v>0</v>
      </c>
      <c r="R109" s="18">
        <v>0</v>
      </c>
      <c r="S109" s="18">
        <v>0</v>
      </c>
      <c r="T109" s="18">
        <v>0</v>
      </c>
      <c r="U109" s="18">
        <v>0</v>
      </c>
      <c r="V109" s="18">
        <v>0</v>
      </c>
      <c r="W109" s="18">
        <v>0</v>
      </c>
      <c r="X109" s="18">
        <f>H109-SUM(I109:W109)</f>
      </c>
      <c r="Y109" s="20">
        <v>46483</v>
      </c>
      <c r="Z109" s="20">
        <v>46483</v>
      </c>
      <c r="AA109" s="18">
        <v>0</v>
      </c>
      <c r="AB109" s="20">
        <f>Y109+AA109</f>
      </c>
      <c r="AC109" s="20">
        <f>AA109+Z109</f>
      </c>
      <c r="AD109" s="5" t="str">
        <v/>
      </c>
      <c r="AE109" s="18">
        <f>IFERROR(_xlfn.BETA.DIST(DATE(YEAR(AE$2),MONTH(AE$2),15),$AB$2,$AC$2,FALSE,DATE(YEAR($AB109),MONTH($AB109),1),DATE(YEAR($AC109),MONTH($AC109),28)),0)</f>
      </c>
      <c r="AF109" s="18">
        <f>IFERROR(_xlfn.BETA.DIST(DATE(YEAR(AF$2),MONTH(AF$2),15),$AB$2,$AC$2,FALSE,DATE(YEAR($AB109),MONTH($AB109),1),DATE(YEAR($AC109),MONTH($AC109),28)),0)</f>
      </c>
      <c r="AG109" s="18">
        <f>IFERROR(_xlfn.BETA.DIST(DATE(YEAR(AG$2),MONTH(AG$2),15),$AB$2,$AC$2,FALSE,DATE(YEAR($AB109),MONTH($AB109),1),DATE(YEAR($AC109),MONTH($AC109),28)),0)</f>
      </c>
      <c r="AH109" s="18">
        <f>IFERROR(_xlfn.BETA.DIST(DATE(YEAR(AH$2),MONTH(AH$2),15),$AB$2,$AC$2,FALSE,DATE(YEAR($AB109),MONTH($AB109),1),DATE(YEAR($AC109),MONTH($AC109),28)),0)</f>
      </c>
      <c r="AI109" s="18">
        <f>IFERROR(_xlfn.BETA.DIST(DATE(YEAR(AI$2),MONTH(AI$2),15),$AB$2,$AC$2,FALSE,DATE(YEAR($AB109),MONTH($AB109),1),DATE(YEAR($AC109),MONTH($AC109),28)),0)</f>
      </c>
      <c r="AJ109" s="18">
        <f>IFERROR(_xlfn.BETA.DIST(DATE(YEAR(AJ$2),MONTH(AJ$2),15),$AB$2,$AC$2,FALSE,DATE(YEAR($AB109),MONTH($AB109),1),DATE(YEAR($AC109),MONTH($AC109),28)),0)</f>
      </c>
      <c r="AK109" s="18">
        <f>IFERROR(_xlfn.BETA.DIST(DATE(YEAR(AK$2),MONTH(AK$2),15),$AB$2,$AC$2,FALSE,DATE(YEAR($AB109),MONTH($AB109),1),DATE(YEAR($AC109),MONTH($AC109),28)),0)</f>
      </c>
      <c r="AL109" s="18">
        <f>IFERROR(_xlfn.BETA.DIST(DATE(YEAR(AL$2),MONTH(AL$2),15),$AB$2,$AC$2,FALSE,DATE(YEAR($AB109),MONTH($AB109),1),DATE(YEAR($AC109),MONTH($AC109),28)),0)</f>
      </c>
      <c r="AM109" s="18">
        <f>IFERROR(_xlfn.BETA.DIST(DATE(YEAR(AM$2),MONTH(AM$2),15),$AB$2,$AC$2,FALSE,DATE(YEAR($AB109),MONTH($AB109),1),DATE(YEAR($AC109),MONTH($AC109),28)),0)</f>
      </c>
      <c r="AN109" s="18">
        <f>IFERROR(_xlfn.BETA.DIST(DATE(YEAR(AN$2),MONTH(AN$2),15),$AB$2,$AC$2,FALSE,DATE(YEAR($AB109),MONTH($AB109),1),DATE(YEAR($AC109),MONTH($AC109),28)),0)</f>
      </c>
      <c r="AO109" s="18">
        <f>IFERROR(_xlfn.BETA.DIST(DATE(YEAR(AO$2),MONTH(AO$2),15),$AB$2,$AC$2,FALSE,DATE(YEAR($AB109),MONTH($AB109),1),DATE(YEAR($AC109),MONTH($AC109),28)),0)</f>
      </c>
      <c r="AP109" s="18">
        <f>IFERROR(_xlfn.BETA.DIST(DATE(YEAR(AP$2),MONTH(AP$2),15),$AB$2,$AC$2,FALSE,DATE(YEAR($AB109),MONTH($AB109),1),DATE(YEAR($AC109),MONTH($AC109),28)),0)</f>
      </c>
      <c r="AQ109" s="18">
        <f>IFERROR(_xlfn.BETA.DIST(DATE(YEAR(AQ$2),MONTH(AQ$2),15),$AB$2,$AC$2,FALSE,DATE(YEAR($AB109),MONTH($AB109),1),DATE(YEAR($AC109),MONTH($AC109),28)),0)</f>
      </c>
      <c r="AR109" s="18">
        <f>IFERROR(_xlfn.BETA.DIST(DATE(YEAR(AR$2),MONTH(AR$2),15),$AB$2,$AC$2,FALSE,DATE(YEAR($AB109),MONTH($AB109),1),DATE(YEAR($AC109),MONTH($AC109),28)),0)</f>
      </c>
      <c r="AS109" s="18">
        <f>IFERROR(_xlfn.BETA.DIST(DATE(YEAR(AS$2),MONTH(AS$2),15),$AB$2,$AC$2,FALSE,DATE(YEAR($AB109),MONTH($AB109),1),DATE(YEAR($AC109),MONTH($AC109),28)),0)</f>
      </c>
      <c r="AT109" s="18">
        <f>SUM(AE109:AS109)</f>
      </c>
      <c r="AU109" s="18">
        <f>IF(I109&lt;&gt;0,I109,IF($AT109=0,0,AE109/$AT109*$X109))</f>
      </c>
      <c r="AV109" s="18">
        <f>IF(J109&lt;&gt;0,J109,IF($AT109=0,0,AF109/$AT109*$X109))</f>
      </c>
      <c r="AW109" s="18">
        <f>IF(K109&lt;&gt;0,K109,IF($AT109=0,0,AG109/$AT109*$X109))</f>
      </c>
      <c r="AX109" s="18">
        <f>IF(L109&lt;&gt;0,L109,IF($AT109=0,0,AH109/$AT109*$X109))</f>
      </c>
      <c r="AY109" s="18">
        <f>IF(M109&lt;&gt;0,M109,IF($AT109=0,0,AI109/$AT109*$X109))</f>
      </c>
      <c r="AZ109" s="18">
        <f>IF(N109&lt;&gt;0,N109,IF($AT109=0,0,AJ109/$AT109*$X109))</f>
      </c>
      <c r="BA109" s="18">
        <f>IF(O109&lt;&gt;0,O109,IF($AT109=0,0,AK109/$AT109*$X109))</f>
      </c>
      <c r="BB109" s="18">
        <f>IF(P109&lt;&gt;0,P109,IF($AT109=0,0,AL109/$AT109*$X109))</f>
      </c>
      <c r="BC109" s="18">
        <f>IF(Q109&lt;&gt;0,Q109,IF($AT109=0,0,AM109/$AT109*$X109))</f>
      </c>
      <c r="BD109" s="18">
        <f>IF(R109&lt;&gt;0,R109,IF($AT109=0,0,AN109/$AT109*$X109))</f>
      </c>
      <c r="BE109" s="18">
        <f>IF(S109&lt;&gt;0,S109,IF($AT109=0,0,AO109/$AT109*$X109))</f>
      </c>
      <c r="BF109" s="18">
        <f>IF(T109&lt;&gt;0,T109,IF($AT109=0,0,AP109/$AT109*$X109))</f>
      </c>
      <c r="BG109" s="18">
        <f>IF(U109&lt;&gt;0,U109,IF($AT109=0,0,AQ109/$AT109*$X109))</f>
      </c>
      <c r="BH109" s="18">
        <f>IF(V109&lt;&gt;0,V109,IF($AT109=0,0,AR109/$AT109*$X109))</f>
      </c>
      <c r="BI109" s="18">
        <f>IF(W109&lt;&gt;0,W109,IF($AT109=0,0,AS109/$AT109*$X109))</f>
      </c>
      <c r="BJ109" s="18">
        <f>SUM(AU109:BI109)</f>
      </c>
      <c r="BK109" s="18">
        <f>H109-BJ109</f>
      </c>
    </row>
    <row r="110" outlineLevel="1">
      <c r="A110" s="15" t="str">
        <v>16.01.1</v>
      </c>
      <c r="B110" s="15" t="str">
        <v/>
      </c>
      <c r="C110" s="15" t="str">
        <v/>
      </c>
      <c r="D110" s="15" t="str">
        <v>16.01.1</v>
      </c>
      <c r="E110" s="15" t="str">
        <v>Supply Insulation tester (motorized m</v>
      </c>
      <c r="F110" s="15">
        <v>3165.66</v>
      </c>
      <c r="G110" s="15" t="str">
        <v/>
      </c>
      <c r="H110" s="15" t="str">
        <v/>
      </c>
      <c r="I110" s="15" t="str">
        <v/>
      </c>
      <c r="J110" s="15" t="str">
        <v/>
      </c>
      <c r="K110" s="15" t="str">
        <v/>
      </c>
      <c r="L110" s="15" t="str">
        <v/>
      </c>
      <c r="M110" s="15" t="str">
        <v/>
      </c>
      <c r="N110" s="15" t="str">
        <v/>
      </c>
      <c r="O110" s="15" t="str">
        <v/>
      </c>
      <c r="P110" s="15" t="str">
        <v/>
      </c>
      <c r="Q110" s="15" t="str">
        <v/>
      </c>
      <c r="R110" s="15" t="str">
        <v/>
      </c>
      <c r="S110" s="15" t="str">
        <v/>
      </c>
      <c r="T110" s="15" t="str">
        <v/>
      </c>
      <c r="U110" s="15" t="str">
        <v/>
      </c>
      <c r="V110" s="15" t="str">
        <v/>
      </c>
      <c r="W110" s="15" t="str">
        <v/>
      </c>
      <c r="X110" s="15" t="str">
        <v/>
      </c>
      <c r="Y110" s="15" t="str">
        <v/>
      </c>
      <c r="Z110" s="15" t="str">
        <v/>
      </c>
      <c r="AA110" s="15" t="str">
        <v/>
      </c>
      <c r="AB110" s="15" t="str">
        <v/>
      </c>
      <c r="AC110" s="15" t="str">
        <v/>
      </c>
      <c r="AD110" s="5" t="str">
        <v/>
      </c>
      <c r="AE110" s="18">
        <f>IFERROR(_xlfn.BETA.DIST(DATE(YEAR(AE$2),MONTH(AE$2),15),$AB$2,$AC$2,FALSE,DATE(YEAR($AB110),MONTH($AB110),1),DATE(YEAR($AC110),MONTH($AC110),28)),0)</f>
      </c>
      <c r="AF110" s="18">
        <f>IFERROR(_xlfn.BETA.DIST(DATE(YEAR(AF$2),MONTH(AF$2),15),$AB$2,$AC$2,FALSE,DATE(YEAR($AB110),MONTH($AB110),1),DATE(YEAR($AC110),MONTH($AC110),28)),0)</f>
      </c>
      <c r="AG110" s="18">
        <f>IFERROR(_xlfn.BETA.DIST(DATE(YEAR(AG$2),MONTH(AG$2),15),$AB$2,$AC$2,FALSE,DATE(YEAR($AB110),MONTH($AB110),1),DATE(YEAR($AC110),MONTH($AC110),28)),0)</f>
      </c>
      <c r="AH110" s="18">
        <f>IFERROR(_xlfn.BETA.DIST(DATE(YEAR(AH$2),MONTH(AH$2),15),$AB$2,$AC$2,FALSE,DATE(YEAR($AB110),MONTH($AB110),1),DATE(YEAR($AC110),MONTH($AC110),28)),0)</f>
      </c>
      <c r="AI110" s="18">
        <f>IFERROR(_xlfn.BETA.DIST(DATE(YEAR(AI$2),MONTH(AI$2),15),$AB$2,$AC$2,FALSE,DATE(YEAR($AB110),MONTH($AB110),1),DATE(YEAR($AC110),MONTH($AC110),28)),0)</f>
      </c>
      <c r="AJ110" s="18">
        <f>IFERROR(_xlfn.BETA.DIST(DATE(YEAR(AJ$2),MONTH(AJ$2),15),$AB$2,$AC$2,FALSE,DATE(YEAR($AB110),MONTH($AB110),1),DATE(YEAR($AC110),MONTH($AC110),28)),0)</f>
      </c>
      <c r="AK110" s="18">
        <f>IFERROR(_xlfn.BETA.DIST(DATE(YEAR(AK$2),MONTH(AK$2),15),$AB$2,$AC$2,FALSE,DATE(YEAR($AB110),MONTH($AB110),1),DATE(YEAR($AC110),MONTH($AC110),28)),0)</f>
      </c>
      <c r="AL110" s="18">
        <f>IFERROR(_xlfn.BETA.DIST(DATE(YEAR(AL$2),MONTH(AL$2),15),$AB$2,$AC$2,FALSE,DATE(YEAR($AB110),MONTH($AB110),1),DATE(YEAR($AC110),MONTH($AC110),28)),0)</f>
      </c>
      <c r="AM110" s="18">
        <f>IFERROR(_xlfn.BETA.DIST(DATE(YEAR(AM$2),MONTH(AM$2),15),$AB$2,$AC$2,FALSE,DATE(YEAR($AB110),MONTH($AB110),1),DATE(YEAR($AC110),MONTH($AC110),28)),0)</f>
      </c>
      <c r="AN110" s="18">
        <f>IFERROR(_xlfn.BETA.DIST(DATE(YEAR(AN$2),MONTH(AN$2),15),$AB$2,$AC$2,FALSE,DATE(YEAR($AB110),MONTH($AB110),1),DATE(YEAR($AC110),MONTH($AC110),28)),0)</f>
      </c>
      <c r="AO110" s="18">
        <f>IFERROR(_xlfn.BETA.DIST(DATE(YEAR(AO$2),MONTH(AO$2),15),$AB$2,$AC$2,FALSE,DATE(YEAR($AB110),MONTH($AB110),1),DATE(YEAR($AC110),MONTH($AC110),28)),0)</f>
      </c>
      <c r="AP110" s="18">
        <f>IFERROR(_xlfn.BETA.DIST(DATE(YEAR(AP$2),MONTH(AP$2),15),$AB$2,$AC$2,FALSE,DATE(YEAR($AB110),MONTH($AB110),1),DATE(YEAR($AC110),MONTH($AC110),28)),0)</f>
      </c>
      <c r="AQ110" s="18">
        <f>IFERROR(_xlfn.BETA.DIST(DATE(YEAR(AQ$2),MONTH(AQ$2),15),$AB$2,$AC$2,FALSE,DATE(YEAR($AB110),MONTH($AB110),1),DATE(YEAR($AC110),MONTH($AC110),28)),0)</f>
      </c>
      <c r="AR110" s="18">
        <f>IFERROR(_xlfn.BETA.DIST(DATE(YEAR(AR$2),MONTH(AR$2),15),$AB$2,$AC$2,FALSE,DATE(YEAR($AB110),MONTH($AB110),1),DATE(YEAR($AC110),MONTH($AC110),28)),0)</f>
      </c>
      <c r="AS110" s="18">
        <f>IFERROR(_xlfn.BETA.DIST(DATE(YEAR(AS$2),MONTH(AS$2),15),$AB$2,$AC$2,FALSE,DATE(YEAR($AB110),MONTH($AB110),1),DATE(YEAR($AC110),MONTH($AC110),28)),0)</f>
      </c>
      <c r="AT110" s="18">
        <f>SUM(AE110:AS110)</f>
      </c>
      <c r="AU110" s="18">
        <f>IF(I110&lt;&gt;0,I110,IF($AT110=0,0,AE110/$AT110*$X110))</f>
      </c>
      <c r="AV110" s="18">
        <f>IF(J110&lt;&gt;0,J110,IF($AT110=0,0,AF110/$AT110*$X110))</f>
      </c>
      <c r="AW110" s="18">
        <f>IF(K110&lt;&gt;0,K110,IF($AT110=0,0,AG110/$AT110*$X110))</f>
      </c>
      <c r="AX110" s="18">
        <f>IF(L110&lt;&gt;0,L110,IF($AT110=0,0,AH110/$AT110*$X110))</f>
      </c>
      <c r="AY110" s="18">
        <f>IF(M110&lt;&gt;0,M110,IF($AT110=0,0,AI110/$AT110*$X110))</f>
      </c>
      <c r="AZ110" s="18">
        <f>IF(N110&lt;&gt;0,N110,IF($AT110=0,0,AJ110/$AT110*$X110))</f>
      </c>
      <c r="BA110" s="18">
        <f>IF(O110&lt;&gt;0,O110,IF($AT110=0,0,AK110/$AT110*$X110))</f>
      </c>
      <c r="BB110" s="18">
        <f>IF(P110&lt;&gt;0,P110,IF($AT110=0,0,AL110/$AT110*$X110))</f>
      </c>
      <c r="BC110" s="18">
        <f>IF(Q110&lt;&gt;0,Q110,IF($AT110=0,0,AM110/$AT110*$X110))</f>
      </c>
      <c r="BD110" s="18">
        <f>IF(R110&lt;&gt;0,R110,IF($AT110=0,0,AN110/$AT110*$X110))</f>
      </c>
      <c r="BE110" s="18">
        <f>IF(S110&lt;&gt;0,S110,IF($AT110=0,0,AO110/$AT110*$X110))</f>
      </c>
      <c r="BF110" s="18">
        <f>IF(T110&lt;&gt;0,T110,IF($AT110=0,0,AP110/$AT110*$X110))</f>
      </c>
      <c r="BG110" s="18">
        <f>IF(U110&lt;&gt;0,U110,IF($AT110=0,0,AQ110/$AT110*$X110))</f>
      </c>
      <c r="BH110" s="18">
        <f>IF(V110&lt;&gt;0,V110,IF($AT110=0,0,AR110/$AT110*$X110))</f>
      </c>
      <c r="BI110" s="18">
        <f>IF(W110&lt;&gt;0,W110,IF($AT110=0,0,AS110/$AT110*$X110))</f>
      </c>
      <c r="BJ110" s="18">
        <f>SUM(AU110:BI110)</f>
      </c>
      <c r="BK110" s="15" t="str">
        <v/>
      </c>
    </row>
    <row r="111" outlineLevel="2">
      <c r="A111" s="5" t="str">
        <v>16.01.1</v>
      </c>
      <c r="B111" s="5" t="str">
        <v/>
      </c>
      <c r="C111" s="5" t="str">
        <v/>
      </c>
      <c r="D111" s="19">
        <v>0.1</v>
      </c>
      <c r="E111" s="5" t="str">
        <v>Advanced Payment PO USD</v>
      </c>
      <c r="F111" s="5" t="str">
        <v/>
      </c>
      <c r="G111" s="18">
        <f>F110*D111</f>
      </c>
      <c r="H111" s="18">
        <f>G111</f>
      </c>
      <c r="I111" s="18">
        <v>0</v>
      </c>
      <c r="J111" s="18">
        <v>0</v>
      </c>
      <c r="K111" s="18">
        <v>0</v>
      </c>
      <c r="L111" s="18">
        <v>0</v>
      </c>
      <c r="M111" s="18">
        <v>0</v>
      </c>
      <c r="N111" s="18">
        <v>0</v>
      </c>
      <c r="O111" s="18">
        <v>0</v>
      </c>
      <c r="P111" s="18">
        <v>0</v>
      </c>
      <c r="Q111" s="18">
        <v>0</v>
      </c>
      <c r="R111" s="18">
        <v>0</v>
      </c>
      <c r="S111" s="18">
        <v>0</v>
      </c>
      <c r="T111" s="18">
        <v>0</v>
      </c>
      <c r="U111" s="18">
        <v>0</v>
      </c>
      <c r="V111" s="18">
        <v>0</v>
      </c>
      <c r="W111" s="18">
        <v>0</v>
      </c>
      <c r="X111" s="18">
        <f>H111-SUM(I111:W111)</f>
      </c>
      <c r="Y111" s="5" t="str">
        <v/>
      </c>
      <c r="Z111" s="5" t="str">
        <v/>
      </c>
      <c r="AA111" s="18">
        <v>0</v>
      </c>
      <c r="AB111" s="20">
        <f>Y111+AA111</f>
      </c>
      <c r="AC111" s="20">
        <f>AA111+Z111</f>
      </c>
      <c r="AD111" s="5" t="str">
        <v/>
      </c>
      <c r="AE111" s="18">
        <f>IFERROR(_xlfn.BETA.DIST(DATE(YEAR(AE$2),MONTH(AE$2),15),$AB$2,$AC$2,FALSE,DATE(YEAR($AB111),MONTH($AB111),1),DATE(YEAR($AC111),MONTH($AC111),28)),0)</f>
      </c>
      <c r="AF111" s="18">
        <f>IFERROR(_xlfn.BETA.DIST(DATE(YEAR(AF$2),MONTH(AF$2),15),$AB$2,$AC$2,FALSE,DATE(YEAR($AB111),MONTH($AB111),1),DATE(YEAR($AC111),MONTH($AC111),28)),0)</f>
      </c>
      <c r="AG111" s="18">
        <f>IFERROR(_xlfn.BETA.DIST(DATE(YEAR(AG$2),MONTH(AG$2),15),$AB$2,$AC$2,FALSE,DATE(YEAR($AB111),MONTH($AB111),1),DATE(YEAR($AC111),MONTH($AC111),28)),0)</f>
      </c>
      <c r="AH111" s="18">
        <f>IFERROR(_xlfn.BETA.DIST(DATE(YEAR(AH$2),MONTH(AH$2),15),$AB$2,$AC$2,FALSE,DATE(YEAR($AB111),MONTH($AB111),1),DATE(YEAR($AC111),MONTH($AC111),28)),0)</f>
      </c>
      <c r="AI111" s="18">
        <f>IFERROR(_xlfn.BETA.DIST(DATE(YEAR(AI$2),MONTH(AI$2),15),$AB$2,$AC$2,FALSE,DATE(YEAR($AB111),MONTH($AB111),1),DATE(YEAR($AC111),MONTH($AC111),28)),0)</f>
      </c>
      <c r="AJ111" s="18">
        <f>IFERROR(_xlfn.BETA.DIST(DATE(YEAR(AJ$2),MONTH(AJ$2),15),$AB$2,$AC$2,FALSE,DATE(YEAR($AB111),MONTH($AB111),1),DATE(YEAR($AC111),MONTH($AC111),28)),0)</f>
      </c>
      <c r="AK111" s="18">
        <f>IFERROR(_xlfn.BETA.DIST(DATE(YEAR(AK$2),MONTH(AK$2),15),$AB$2,$AC$2,FALSE,DATE(YEAR($AB111),MONTH($AB111),1),DATE(YEAR($AC111),MONTH($AC111),28)),0)</f>
      </c>
      <c r="AL111" s="18">
        <f>IFERROR(_xlfn.BETA.DIST(DATE(YEAR(AL$2),MONTH(AL$2),15),$AB$2,$AC$2,FALSE,DATE(YEAR($AB111),MONTH($AB111),1),DATE(YEAR($AC111),MONTH($AC111),28)),0)</f>
      </c>
      <c r="AM111" s="18">
        <f>IFERROR(_xlfn.BETA.DIST(DATE(YEAR(AM$2),MONTH(AM$2),15),$AB$2,$AC$2,FALSE,DATE(YEAR($AB111),MONTH($AB111),1),DATE(YEAR($AC111),MONTH($AC111),28)),0)</f>
      </c>
      <c r="AN111" s="18">
        <f>IFERROR(_xlfn.BETA.DIST(DATE(YEAR(AN$2),MONTH(AN$2),15),$AB$2,$AC$2,FALSE,DATE(YEAR($AB111),MONTH($AB111),1),DATE(YEAR($AC111),MONTH($AC111),28)),0)</f>
      </c>
      <c r="AO111" s="18">
        <f>IFERROR(_xlfn.BETA.DIST(DATE(YEAR(AO$2),MONTH(AO$2),15),$AB$2,$AC$2,FALSE,DATE(YEAR($AB111),MONTH($AB111),1),DATE(YEAR($AC111),MONTH($AC111),28)),0)</f>
      </c>
      <c r="AP111" s="18">
        <f>IFERROR(_xlfn.BETA.DIST(DATE(YEAR(AP$2),MONTH(AP$2),15),$AB$2,$AC$2,FALSE,DATE(YEAR($AB111),MONTH($AB111),1),DATE(YEAR($AC111),MONTH($AC111),28)),0)</f>
      </c>
      <c r="AQ111" s="18">
        <f>IFERROR(_xlfn.BETA.DIST(DATE(YEAR(AQ$2),MONTH(AQ$2),15),$AB$2,$AC$2,FALSE,DATE(YEAR($AB111),MONTH($AB111),1),DATE(YEAR($AC111),MONTH($AC111),28)),0)</f>
      </c>
      <c r="AR111" s="18">
        <f>IFERROR(_xlfn.BETA.DIST(DATE(YEAR(AR$2),MONTH(AR$2),15),$AB$2,$AC$2,FALSE,DATE(YEAR($AB111),MONTH($AB111),1),DATE(YEAR($AC111),MONTH($AC111),28)),0)</f>
      </c>
      <c r="AS111" s="18">
        <f>IFERROR(_xlfn.BETA.DIST(DATE(YEAR(AS$2),MONTH(AS$2),15),$AB$2,$AC$2,FALSE,DATE(YEAR($AB111),MONTH($AB111),1),DATE(YEAR($AC111),MONTH($AC111),28)),0)</f>
      </c>
      <c r="AT111" s="18">
        <f>SUM(AE111:AS111)</f>
      </c>
      <c r="AU111" s="18">
        <f>IF(I111&lt;&gt;0,I111,IF($AT111=0,0,AE111/$AT111*$X111))</f>
      </c>
      <c r="AV111" s="18">
        <f>IF(J111&lt;&gt;0,J111,IF($AT111=0,0,AF111/$AT111*$X111))</f>
      </c>
      <c r="AW111" s="18">
        <f>IF(K111&lt;&gt;0,K111,IF($AT111=0,0,AG111/$AT111*$X111))</f>
      </c>
      <c r="AX111" s="18">
        <f>IF(L111&lt;&gt;0,L111,IF($AT111=0,0,AH111/$AT111*$X111))</f>
      </c>
      <c r="AY111" s="18">
        <f>IF(M111&lt;&gt;0,M111,IF($AT111=0,0,AI111/$AT111*$X111))</f>
      </c>
      <c r="AZ111" s="18">
        <f>IF(N111&lt;&gt;0,N111,IF($AT111=0,0,AJ111/$AT111*$X111))</f>
      </c>
      <c r="BA111" s="18">
        <f>IF(O111&lt;&gt;0,O111,IF($AT111=0,0,AK111/$AT111*$X111))</f>
      </c>
      <c r="BB111" s="18">
        <f>IF(P111&lt;&gt;0,P111,IF($AT111=0,0,AL111/$AT111*$X111))</f>
      </c>
      <c r="BC111" s="18">
        <f>IF(Q111&lt;&gt;0,Q111,IF($AT111=0,0,AM111/$AT111*$X111))</f>
      </c>
      <c r="BD111" s="18">
        <f>IF(R111&lt;&gt;0,R111,IF($AT111=0,0,AN111/$AT111*$X111))</f>
      </c>
      <c r="BE111" s="18">
        <f>IF(S111&lt;&gt;0,S111,IF($AT111=0,0,AO111/$AT111*$X111))</f>
      </c>
      <c r="BF111" s="18">
        <f>IF(T111&lt;&gt;0,T111,IF($AT111=0,0,AP111/$AT111*$X111))</f>
      </c>
      <c r="BG111" s="18">
        <f>IF(U111&lt;&gt;0,U111,IF($AT111=0,0,AQ111/$AT111*$X111))</f>
      </c>
      <c r="BH111" s="18">
        <f>IF(V111&lt;&gt;0,V111,IF($AT111=0,0,AR111/$AT111*$X111))</f>
      </c>
      <c r="BI111" s="18">
        <f>IF(W111&lt;&gt;0,W111,IF($AT111=0,0,AS111/$AT111*$X111))</f>
      </c>
      <c r="BJ111" s="18">
        <f>SUM(AU111:BI111)</f>
      </c>
      <c r="BK111" s="18">
        <f>H111-BJ111</f>
      </c>
    </row>
    <row r="112" outlineLevel="2">
      <c r="A112" s="5" t="str">
        <v>16.01.1</v>
      </c>
      <c r="B112" s="5" t="str">
        <v/>
      </c>
      <c r="C112" s="5" t="str">
        <v/>
      </c>
      <c r="D112" s="19">
        <v>0.4</v>
      </c>
      <c r="E112" s="5" t="str">
        <v>Shipping MAT USD</v>
      </c>
      <c r="F112" s="5" t="str">
        <v/>
      </c>
      <c r="G112" s="18">
        <f>F110*D112</f>
      </c>
      <c r="H112" s="18">
        <f>G112</f>
      </c>
      <c r="I112" s="18">
        <v>0</v>
      </c>
      <c r="J112" s="18">
        <v>0</v>
      </c>
      <c r="K112" s="18">
        <v>0</v>
      </c>
      <c r="L112" s="18">
        <v>0</v>
      </c>
      <c r="M112" s="18">
        <v>0</v>
      </c>
      <c r="N112" s="18">
        <v>0</v>
      </c>
      <c r="O112" s="18">
        <v>0</v>
      </c>
      <c r="P112" s="18">
        <v>0</v>
      </c>
      <c r="Q112" s="18">
        <v>0</v>
      </c>
      <c r="R112" s="18">
        <v>0</v>
      </c>
      <c r="S112" s="18">
        <v>0</v>
      </c>
      <c r="T112" s="18">
        <v>0</v>
      </c>
      <c r="U112" s="18">
        <v>0</v>
      </c>
      <c r="V112" s="18">
        <v>0</v>
      </c>
      <c r="W112" s="18">
        <v>0</v>
      </c>
      <c r="X112" s="18">
        <f>H112-SUM(I112:W112)</f>
      </c>
      <c r="Y112" s="5" t="str">
        <v/>
      </c>
      <c r="Z112" s="5" t="str">
        <v/>
      </c>
      <c r="AA112" s="18">
        <v>15</v>
      </c>
      <c r="AB112" s="20">
        <f>Y112+AA112</f>
      </c>
      <c r="AC112" s="20">
        <f>AA112+Z112</f>
      </c>
      <c r="AD112" s="5" t="str">
        <v/>
      </c>
      <c r="AE112" s="18">
        <f>IFERROR(_xlfn.BETA.DIST(DATE(YEAR(AE$2),MONTH(AE$2),15),$AB$2,$AC$2,FALSE,DATE(YEAR($AB112),MONTH($AB112),1),DATE(YEAR($AC112),MONTH($AC112),28)),0)</f>
      </c>
      <c r="AF112" s="18">
        <f>IFERROR(_xlfn.BETA.DIST(DATE(YEAR(AF$2),MONTH(AF$2),15),$AB$2,$AC$2,FALSE,DATE(YEAR($AB112),MONTH($AB112),1),DATE(YEAR($AC112),MONTH($AC112),28)),0)</f>
      </c>
      <c r="AG112" s="18">
        <f>IFERROR(_xlfn.BETA.DIST(DATE(YEAR(AG$2),MONTH(AG$2),15),$AB$2,$AC$2,FALSE,DATE(YEAR($AB112),MONTH($AB112),1),DATE(YEAR($AC112),MONTH($AC112),28)),0)</f>
      </c>
      <c r="AH112" s="18">
        <f>IFERROR(_xlfn.BETA.DIST(DATE(YEAR(AH$2),MONTH(AH$2),15),$AB$2,$AC$2,FALSE,DATE(YEAR($AB112),MONTH($AB112),1),DATE(YEAR($AC112),MONTH($AC112),28)),0)</f>
      </c>
      <c r="AI112" s="18">
        <f>IFERROR(_xlfn.BETA.DIST(DATE(YEAR(AI$2),MONTH(AI$2),15),$AB$2,$AC$2,FALSE,DATE(YEAR($AB112),MONTH($AB112),1),DATE(YEAR($AC112),MONTH($AC112),28)),0)</f>
      </c>
      <c r="AJ112" s="18">
        <f>IFERROR(_xlfn.BETA.DIST(DATE(YEAR(AJ$2),MONTH(AJ$2),15),$AB$2,$AC$2,FALSE,DATE(YEAR($AB112),MONTH($AB112),1),DATE(YEAR($AC112),MONTH($AC112),28)),0)</f>
      </c>
      <c r="AK112" s="18">
        <f>IFERROR(_xlfn.BETA.DIST(DATE(YEAR(AK$2),MONTH(AK$2),15),$AB$2,$AC$2,FALSE,DATE(YEAR($AB112),MONTH($AB112),1),DATE(YEAR($AC112),MONTH($AC112),28)),0)</f>
      </c>
      <c r="AL112" s="18">
        <f>IFERROR(_xlfn.BETA.DIST(DATE(YEAR(AL$2),MONTH(AL$2),15),$AB$2,$AC$2,FALSE,DATE(YEAR($AB112),MONTH($AB112),1),DATE(YEAR($AC112),MONTH($AC112),28)),0)</f>
      </c>
      <c r="AM112" s="18">
        <f>IFERROR(_xlfn.BETA.DIST(DATE(YEAR(AM$2),MONTH(AM$2),15),$AB$2,$AC$2,FALSE,DATE(YEAR($AB112),MONTH($AB112),1),DATE(YEAR($AC112),MONTH($AC112),28)),0)</f>
      </c>
      <c r="AN112" s="18">
        <f>IFERROR(_xlfn.BETA.DIST(DATE(YEAR(AN$2),MONTH(AN$2),15),$AB$2,$AC$2,FALSE,DATE(YEAR($AB112),MONTH($AB112),1),DATE(YEAR($AC112),MONTH($AC112),28)),0)</f>
      </c>
      <c r="AO112" s="18">
        <f>IFERROR(_xlfn.BETA.DIST(DATE(YEAR(AO$2),MONTH(AO$2),15),$AB$2,$AC$2,FALSE,DATE(YEAR($AB112),MONTH($AB112),1),DATE(YEAR($AC112),MONTH($AC112),28)),0)</f>
      </c>
      <c r="AP112" s="18">
        <f>IFERROR(_xlfn.BETA.DIST(DATE(YEAR(AP$2),MONTH(AP$2),15),$AB$2,$AC$2,FALSE,DATE(YEAR($AB112),MONTH($AB112),1),DATE(YEAR($AC112),MONTH($AC112),28)),0)</f>
      </c>
      <c r="AQ112" s="18">
        <f>IFERROR(_xlfn.BETA.DIST(DATE(YEAR(AQ$2),MONTH(AQ$2),15),$AB$2,$AC$2,FALSE,DATE(YEAR($AB112),MONTH($AB112),1),DATE(YEAR($AC112),MONTH($AC112),28)),0)</f>
      </c>
      <c r="AR112" s="18">
        <f>IFERROR(_xlfn.BETA.DIST(DATE(YEAR(AR$2),MONTH(AR$2),15),$AB$2,$AC$2,FALSE,DATE(YEAR($AB112),MONTH($AB112),1),DATE(YEAR($AC112),MONTH($AC112),28)),0)</f>
      </c>
      <c r="AS112" s="18">
        <f>IFERROR(_xlfn.BETA.DIST(DATE(YEAR(AS$2),MONTH(AS$2),15),$AB$2,$AC$2,FALSE,DATE(YEAR($AB112),MONTH($AB112),1),DATE(YEAR($AC112),MONTH($AC112),28)),0)</f>
      </c>
      <c r="AT112" s="18">
        <f>SUM(AE112:AS112)</f>
      </c>
      <c r="AU112" s="18">
        <f>IF(I112&lt;&gt;0,I112,IF($AT112=0,0,AE112/$AT112*$X112))</f>
      </c>
      <c r="AV112" s="18">
        <f>IF(J112&lt;&gt;0,J112,IF($AT112=0,0,AF112/$AT112*$X112))</f>
      </c>
      <c r="AW112" s="18">
        <f>IF(K112&lt;&gt;0,K112,IF($AT112=0,0,AG112/$AT112*$X112))</f>
      </c>
      <c r="AX112" s="18">
        <f>IF(L112&lt;&gt;0,L112,IF($AT112=0,0,AH112/$AT112*$X112))</f>
      </c>
      <c r="AY112" s="18">
        <f>IF(M112&lt;&gt;0,M112,IF($AT112=0,0,AI112/$AT112*$X112))</f>
      </c>
      <c r="AZ112" s="18">
        <f>IF(N112&lt;&gt;0,N112,IF($AT112=0,0,AJ112/$AT112*$X112))</f>
      </c>
      <c r="BA112" s="18">
        <f>IF(O112&lt;&gt;0,O112,IF($AT112=0,0,AK112/$AT112*$X112))</f>
      </c>
      <c r="BB112" s="18">
        <f>IF(P112&lt;&gt;0,P112,IF($AT112=0,0,AL112/$AT112*$X112))</f>
      </c>
      <c r="BC112" s="18">
        <f>IF(Q112&lt;&gt;0,Q112,IF($AT112=0,0,AM112/$AT112*$X112))</f>
      </c>
      <c r="BD112" s="18">
        <f>IF(R112&lt;&gt;0,R112,IF($AT112=0,0,AN112/$AT112*$X112))</f>
      </c>
      <c r="BE112" s="18">
        <f>IF(S112&lt;&gt;0,S112,IF($AT112=0,0,AO112/$AT112*$X112))</f>
      </c>
      <c r="BF112" s="18">
        <f>IF(T112&lt;&gt;0,T112,IF($AT112=0,0,AP112/$AT112*$X112))</f>
      </c>
      <c r="BG112" s="18">
        <f>IF(U112&lt;&gt;0,U112,IF($AT112=0,0,AQ112/$AT112*$X112))</f>
      </c>
      <c r="BH112" s="18">
        <f>IF(V112&lt;&gt;0,V112,IF($AT112=0,0,AR112/$AT112*$X112))</f>
      </c>
      <c r="BI112" s="18">
        <f>IF(W112&lt;&gt;0,W112,IF($AT112=0,0,AS112/$AT112*$X112))</f>
      </c>
      <c r="BJ112" s="18">
        <f>SUM(AU112:BI112)</f>
      </c>
      <c r="BK112" s="18">
        <f>H112-BJ112</f>
      </c>
    </row>
    <row r="113" outlineLevel="2">
      <c r="A113" s="5" t="str">
        <v>16.01.1</v>
      </c>
      <c r="B113" s="5" t="str">
        <v/>
      </c>
      <c r="C113" s="5" t="str">
        <v/>
      </c>
      <c r="D113" s="19">
        <v>0.4</v>
      </c>
      <c r="E113" s="5" t="str">
        <v>Delivery MAT USD</v>
      </c>
      <c r="F113" s="5" t="str">
        <v/>
      </c>
      <c r="G113" s="18">
        <f>F110*D113</f>
      </c>
      <c r="H113" s="18">
        <f>G113</f>
      </c>
      <c r="I113" s="18">
        <v>0</v>
      </c>
      <c r="J113" s="18">
        <v>0</v>
      </c>
      <c r="K113" s="18">
        <v>0</v>
      </c>
      <c r="L113" s="18">
        <v>0</v>
      </c>
      <c r="M113" s="18">
        <v>0</v>
      </c>
      <c r="N113" s="18">
        <v>0</v>
      </c>
      <c r="O113" s="18">
        <v>0</v>
      </c>
      <c r="P113" s="18">
        <v>0</v>
      </c>
      <c r="Q113" s="18">
        <v>0</v>
      </c>
      <c r="R113" s="18">
        <v>0</v>
      </c>
      <c r="S113" s="18">
        <v>0</v>
      </c>
      <c r="T113" s="18">
        <v>0</v>
      </c>
      <c r="U113" s="18">
        <v>0</v>
      </c>
      <c r="V113" s="18">
        <v>0</v>
      </c>
      <c r="W113" s="18">
        <v>0</v>
      </c>
      <c r="X113" s="18">
        <f>H113-SUM(I113:W113)</f>
      </c>
      <c r="Y113" s="5" t="str">
        <v/>
      </c>
      <c r="Z113" s="5" t="str">
        <v/>
      </c>
      <c r="AA113" s="18">
        <v>30</v>
      </c>
      <c r="AB113" s="20">
        <f>Y113+AA113</f>
      </c>
      <c r="AC113" s="20">
        <f>AA113+Z113</f>
      </c>
      <c r="AD113" s="5" t="str">
        <v/>
      </c>
      <c r="AE113" s="18">
        <f>IFERROR(_xlfn.BETA.DIST(DATE(YEAR(AE$2),MONTH(AE$2),15),$AB$2,$AC$2,FALSE,DATE(YEAR($AB113),MONTH($AB113),1),DATE(YEAR($AC113),MONTH($AC113),28)),0)</f>
      </c>
      <c r="AF113" s="18">
        <f>IFERROR(_xlfn.BETA.DIST(DATE(YEAR(AF$2),MONTH(AF$2),15),$AB$2,$AC$2,FALSE,DATE(YEAR($AB113),MONTH($AB113),1),DATE(YEAR($AC113),MONTH($AC113),28)),0)</f>
      </c>
      <c r="AG113" s="18">
        <f>IFERROR(_xlfn.BETA.DIST(DATE(YEAR(AG$2),MONTH(AG$2),15),$AB$2,$AC$2,FALSE,DATE(YEAR($AB113),MONTH($AB113),1),DATE(YEAR($AC113),MONTH($AC113),28)),0)</f>
      </c>
      <c r="AH113" s="18">
        <f>IFERROR(_xlfn.BETA.DIST(DATE(YEAR(AH$2),MONTH(AH$2),15),$AB$2,$AC$2,FALSE,DATE(YEAR($AB113),MONTH($AB113),1),DATE(YEAR($AC113),MONTH($AC113),28)),0)</f>
      </c>
      <c r="AI113" s="18">
        <f>IFERROR(_xlfn.BETA.DIST(DATE(YEAR(AI$2),MONTH(AI$2),15),$AB$2,$AC$2,FALSE,DATE(YEAR($AB113),MONTH($AB113),1),DATE(YEAR($AC113),MONTH($AC113),28)),0)</f>
      </c>
      <c r="AJ113" s="18">
        <f>IFERROR(_xlfn.BETA.DIST(DATE(YEAR(AJ$2),MONTH(AJ$2),15),$AB$2,$AC$2,FALSE,DATE(YEAR($AB113),MONTH($AB113),1),DATE(YEAR($AC113),MONTH($AC113),28)),0)</f>
      </c>
      <c r="AK113" s="18">
        <f>IFERROR(_xlfn.BETA.DIST(DATE(YEAR(AK$2),MONTH(AK$2),15),$AB$2,$AC$2,FALSE,DATE(YEAR($AB113),MONTH($AB113),1),DATE(YEAR($AC113),MONTH($AC113),28)),0)</f>
      </c>
      <c r="AL113" s="18">
        <f>IFERROR(_xlfn.BETA.DIST(DATE(YEAR(AL$2),MONTH(AL$2),15),$AB$2,$AC$2,FALSE,DATE(YEAR($AB113),MONTH($AB113),1),DATE(YEAR($AC113),MONTH($AC113),28)),0)</f>
      </c>
      <c r="AM113" s="18">
        <f>IFERROR(_xlfn.BETA.DIST(DATE(YEAR(AM$2),MONTH(AM$2),15),$AB$2,$AC$2,FALSE,DATE(YEAR($AB113),MONTH($AB113),1),DATE(YEAR($AC113),MONTH($AC113),28)),0)</f>
      </c>
      <c r="AN113" s="18">
        <f>IFERROR(_xlfn.BETA.DIST(DATE(YEAR(AN$2),MONTH(AN$2),15),$AB$2,$AC$2,FALSE,DATE(YEAR($AB113),MONTH($AB113),1),DATE(YEAR($AC113),MONTH($AC113),28)),0)</f>
      </c>
      <c r="AO113" s="18">
        <f>IFERROR(_xlfn.BETA.DIST(DATE(YEAR(AO$2),MONTH(AO$2),15),$AB$2,$AC$2,FALSE,DATE(YEAR($AB113),MONTH($AB113),1),DATE(YEAR($AC113),MONTH($AC113),28)),0)</f>
      </c>
      <c r="AP113" s="18">
        <f>IFERROR(_xlfn.BETA.DIST(DATE(YEAR(AP$2),MONTH(AP$2),15),$AB$2,$AC$2,FALSE,DATE(YEAR($AB113),MONTH($AB113),1),DATE(YEAR($AC113),MONTH($AC113),28)),0)</f>
      </c>
      <c r="AQ113" s="18">
        <f>IFERROR(_xlfn.BETA.DIST(DATE(YEAR(AQ$2),MONTH(AQ$2),15),$AB$2,$AC$2,FALSE,DATE(YEAR($AB113),MONTH($AB113),1),DATE(YEAR($AC113),MONTH($AC113),28)),0)</f>
      </c>
      <c r="AR113" s="18">
        <f>IFERROR(_xlfn.BETA.DIST(DATE(YEAR(AR$2),MONTH(AR$2),15),$AB$2,$AC$2,FALSE,DATE(YEAR($AB113),MONTH($AB113),1),DATE(YEAR($AC113),MONTH($AC113),28)),0)</f>
      </c>
      <c r="AS113" s="18">
        <f>IFERROR(_xlfn.BETA.DIST(DATE(YEAR(AS$2),MONTH(AS$2),15),$AB$2,$AC$2,FALSE,DATE(YEAR($AB113),MONTH($AB113),1),DATE(YEAR($AC113),MONTH($AC113),28)),0)</f>
      </c>
      <c r="AT113" s="18">
        <f>SUM(AE113:AS113)</f>
      </c>
      <c r="AU113" s="18">
        <f>IF(I113&lt;&gt;0,I113,IF($AT113=0,0,AE113/$AT113*$X113))</f>
      </c>
      <c r="AV113" s="18">
        <f>IF(J113&lt;&gt;0,J113,IF($AT113=0,0,AF113/$AT113*$X113))</f>
      </c>
      <c r="AW113" s="18">
        <f>IF(K113&lt;&gt;0,K113,IF($AT113=0,0,AG113/$AT113*$X113))</f>
      </c>
      <c r="AX113" s="18">
        <f>IF(L113&lt;&gt;0,L113,IF($AT113=0,0,AH113/$AT113*$X113))</f>
      </c>
      <c r="AY113" s="18">
        <f>IF(M113&lt;&gt;0,M113,IF($AT113=0,0,AI113/$AT113*$X113))</f>
      </c>
      <c r="AZ113" s="18">
        <f>IF(N113&lt;&gt;0,N113,IF($AT113=0,0,AJ113/$AT113*$X113))</f>
      </c>
      <c r="BA113" s="18">
        <f>IF(O113&lt;&gt;0,O113,IF($AT113=0,0,AK113/$AT113*$X113))</f>
      </c>
      <c r="BB113" s="18">
        <f>IF(P113&lt;&gt;0,P113,IF($AT113=0,0,AL113/$AT113*$X113))</f>
      </c>
      <c r="BC113" s="18">
        <f>IF(Q113&lt;&gt;0,Q113,IF($AT113=0,0,AM113/$AT113*$X113))</f>
      </c>
      <c r="BD113" s="18">
        <f>IF(R113&lt;&gt;0,R113,IF($AT113=0,0,AN113/$AT113*$X113))</f>
      </c>
      <c r="BE113" s="18">
        <f>IF(S113&lt;&gt;0,S113,IF($AT113=0,0,AO113/$AT113*$X113))</f>
      </c>
      <c r="BF113" s="18">
        <f>IF(T113&lt;&gt;0,T113,IF($AT113=0,0,AP113/$AT113*$X113))</f>
      </c>
      <c r="BG113" s="18">
        <f>IF(U113&lt;&gt;0,U113,IF($AT113=0,0,AQ113/$AT113*$X113))</f>
      </c>
      <c r="BH113" s="18">
        <f>IF(V113&lt;&gt;0,V113,IF($AT113=0,0,AR113/$AT113*$X113))</f>
      </c>
      <c r="BI113" s="18">
        <f>IF(W113&lt;&gt;0,W113,IF($AT113=0,0,AS113/$AT113*$X113))</f>
      </c>
      <c r="BJ113" s="18">
        <f>SUM(AU113:BI113)</f>
      </c>
      <c r="BK113" s="18">
        <f>H113-BJ113</f>
      </c>
    </row>
    <row r="114" outlineLevel="2">
      <c r="A114" s="5" t="str">
        <v>16.01.1</v>
      </c>
      <c r="B114" s="5" t="str">
        <v>BSKDGNGENGR07</v>
      </c>
      <c r="C114" s="5" t="str">
        <v>BSKDGNGENGR07</v>
      </c>
      <c r="D114" s="19">
        <v>0.1</v>
      </c>
      <c r="E114" s="5" t="str">
        <v>CCC</v>
      </c>
      <c r="F114" s="5" t="str">
        <v/>
      </c>
      <c r="G114" s="18">
        <f>F110*D114</f>
      </c>
      <c r="H114" s="18">
        <f>G114</f>
      </c>
      <c r="I114" s="18">
        <v>0</v>
      </c>
      <c r="J114" s="18">
        <v>0</v>
      </c>
      <c r="K114" s="18">
        <v>0</v>
      </c>
      <c r="L114" s="18">
        <v>0</v>
      </c>
      <c r="M114" s="18">
        <v>0</v>
      </c>
      <c r="N114" s="18">
        <v>0</v>
      </c>
      <c r="O114" s="18">
        <v>0</v>
      </c>
      <c r="P114" s="18">
        <v>0</v>
      </c>
      <c r="Q114" s="18">
        <v>0</v>
      </c>
      <c r="R114" s="18">
        <v>0</v>
      </c>
      <c r="S114" s="18">
        <v>0</v>
      </c>
      <c r="T114" s="18">
        <v>0</v>
      </c>
      <c r="U114" s="18">
        <v>0</v>
      </c>
      <c r="V114" s="18">
        <v>0</v>
      </c>
      <c r="W114" s="18">
        <v>0</v>
      </c>
      <c r="X114" s="18">
        <f>H114-SUM(I114:W114)</f>
      </c>
      <c r="Y114" s="20">
        <v>46483</v>
      </c>
      <c r="Z114" s="20">
        <v>46483</v>
      </c>
      <c r="AA114" s="18">
        <v>0</v>
      </c>
      <c r="AB114" s="20">
        <f>Y114+AA114</f>
      </c>
      <c r="AC114" s="20">
        <f>AA114+Z114</f>
      </c>
      <c r="AD114" s="5" t="str">
        <v/>
      </c>
      <c r="AE114" s="18">
        <f>IFERROR(_xlfn.BETA.DIST(DATE(YEAR(AE$2),MONTH(AE$2),15),$AB$2,$AC$2,FALSE,DATE(YEAR($AB114),MONTH($AB114),1),DATE(YEAR($AC114),MONTH($AC114),28)),0)</f>
      </c>
      <c r="AF114" s="18">
        <f>IFERROR(_xlfn.BETA.DIST(DATE(YEAR(AF$2),MONTH(AF$2),15),$AB$2,$AC$2,FALSE,DATE(YEAR($AB114),MONTH($AB114),1),DATE(YEAR($AC114),MONTH($AC114),28)),0)</f>
      </c>
      <c r="AG114" s="18">
        <f>IFERROR(_xlfn.BETA.DIST(DATE(YEAR(AG$2),MONTH(AG$2),15),$AB$2,$AC$2,FALSE,DATE(YEAR($AB114),MONTH($AB114),1),DATE(YEAR($AC114),MONTH($AC114),28)),0)</f>
      </c>
      <c r="AH114" s="18">
        <f>IFERROR(_xlfn.BETA.DIST(DATE(YEAR(AH$2),MONTH(AH$2),15),$AB$2,$AC$2,FALSE,DATE(YEAR($AB114),MONTH($AB114),1),DATE(YEAR($AC114),MONTH($AC114),28)),0)</f>
      </c>
      <c r="AI114" s="18">
        <f>IFERROR(_xlfn.BETA.DIST(DATE(YEAR(AI$2),MONTH(AI$2),15),$AB$2,$AC$2,FALSE,DATE(YEAR($AB114),MONTH($AB114),1),DATE(YEAR($AC114),MONTH($AC114),28)),0)</f>
      </c>
      <c r="AJ114" s="18">
        <f>IFERROR(_xlfn.BETA.DIST(DATE(YEAR(AJ$2),MONTH(AJ$2),15),$AB$2,$AC$2,FALSE,DATE(YEAR($AB114),MONTH($AB114),1),DATE(YEAR($AC114),MONTH($AC114),28)),0)</f>
      </c>
      <c r="AK114" s="18">
        <f>IFERROR(_xlfn.BETA.DIST(DATE(YEAR(AK$2),MONTH(AK$2),15),$AB$2,$AC$2,FALSE,DATE(YEAR($AB114),MONTH($AB114),1),DATE(YEAR($AC114),MONTH($AC114),28)),0)</f>
      </c>
      <c r="AL114" s="18">
        <f>IFERROR(_xlfn.BETA.DIST(DATE(YEAR(AL$2),MONTH(AL$2),15),$AB$2,$AC$2,FALSE,DATE(YEAR($AB114),MONTH($AB114),1),DATE(YEAR($AC114),MONTH($AC114),28)),0)</f>
      </c>
      <c r="AM114" s="18">
        <f>IFERROR(_xlfn.BETA.DIST(DATE(YEAR(AM$2),MONTH(AM$2),15),$AB$2,$AC$2,FALSE,DATE(YEAR($AB114),MONTH($AB114),1),DATE(YEAR($AC114),MONTH($AC114),28)),0)</f>
      </c>
      <c r="AN114" s="18">
        <f>IFERROR(_xlfn.BETA.DIST(DATE(YEAR(AN$2),MONTH(AN$2),15),$AB$2,$AC$2,FALSE,DATE(YEAR($AB114),MONTH($AB114),1),DATE(YEAR($AC114),MONTH($AC114),28)),0)</f>
      </c>
      <c r="AO114" s="18">
        <f>IFERROR(_xlfn.BETA.DIST(DATE(YEAR(AO$2),MONTH(AO$2),15),$AB$2,$AC$2,FALSE,DATE(YEAR($AB114),MONTH($AB114),1),DATE(YEAR($AC114),MONTH($AC114),28)),0)</f>
      </c>
      <c r="AP114" s="18">
        <f>IFERROR(_xlfn.BETA.DIST(DATE(YEAR(AP$2),MONTH(AP$2),15),$AB$2,$AC$2,FALSE,DATE(YEAR($AB114),MONTH($AB114),1),DATE(YEAR($AC114),MONTH($AC114),28)),0)</f>
      </c>
      <c r="AQ114" s="18">
        <f>IFERROR(_xlfn.BETA.DIST(DATE(YEAR(AQ$2),MONTH(AQ$2),15),$AB$2,$AC$2,FALSE,DATE(YEAR($AB114),MONTH($AB114),1),DATE(YEAR($AC114),MONTH($AC114),28)),0)</f>
      </c>
      <c r="AR114" s="18">
        <f>IFERROR(_xlfn.BETA.DIST(DATE(YEAR(AR$2),MONTH(AR$2),15),$AB$2,$AC$2,FALSE,DATE(YEAR($AB114),MONTH($AB114),1),DATE(YEAR($AC114),MONTH($AC114),28)),0)</f>
      </c>
      <c r="AS114" s="18">
        <f>IFERROR(_xlfn.BETA.DIST(DATE(YEAR(AS$2),MONTH(AS$2),15),$AB$2,$AC$2,FALSE,DATE(YEAR($AB114),MONTH($AB114),1),DATE(YEAR($AC114),MONTH($AC114),28)),0)</f>
      </c>
      <c r="AT114" s="18">
        <f>SUM(AE114:AS114)</f>
      </c>
      <c r="AU114" s="18">
        <f>IF(I114&lt;&gt;0,I114,IF($AT114=0,0,AE114/$AT114*$X114))</f>
      </c>
      <c r="AV114" s="18">
        <f>IF(J114&lt;&gt;0,J114,IF($AT114=0,0,AF114/$AT114*$X114))</f>
      </c>
      <c r="AW114" s="18">
        <f>IF(K114&lt;&gt;0,K114,IF($AT114=0,0,AG114/$AT114*$X114))</f>
      </c>
      <c r="AX114" s="18">
        <f>IF(L114&lt;&gt;0,L114,IF($AT114=0,0,AH114/$AT114*$X114))</f>
      </c>
      <c r="AY114" s="18">
        <f>IF(M114&lt;&gt;0,M114,IF($AT114=0,0,AI114/$AT114*$X114))</f>
      </c>
      <c r="AZ114" s="18">
        <f>IF(N114&lt;&gt;0,N114,IF($AT114=0,0,AJ114/$AT114*$X114))</f>
      </c>
      <c r="BA114" s="18">
        <f>IF(O114&lt;&gt;0,O114,IF($AT114=0,0,AK114/$AT114*$X114))</f>
      </c>
      <c r="BB114" s="18">
        <f>IF(P114&lt;&gt;0,P114,IF($AT114=0,0,AL114/$AT114*$X114))</f>
      </c>
      <c r="BC114" s="18">
        <f>IF(Q114&lt;&gt;0,Q114,IF($AT114=0,0,AM114/$AT114*$X114))</f>
      </c>
      <c r="BD114" s="18">
        <f>IF(R114&lt;&gt;0,R114,IF($AT114=0,0,AN114/$AT114*$X114))</f>
      </c>
      <c r="BE114" s="18">
        <f>IF(S114&lt;&gt;0,S114,IF($AT114=0,0,AO114/$AT114*$X114))</f>
      </c>
      <c r="BF114" s="18">
        <f>IF(T114&lt;&gt;0,T114,IF($AT114=0,0,AP114/$AT114*$X114))</f>
      </c>
      <c r="BG114" s="18">
        <f>IF(U114&lt;&gt;0,U114,IF($AT114=0,0,AQ114/$AT114*$X114))</f>
      </c>
      <c r="BH114" s="18">
        <f>IF(V114&lt;&gt;0,V114,IF($AT114=0,0,AR114/$AT114*$X114))</f>
      </c>
      <c r="BI114" s="18">
        <f>IF(W114&lt;&gt;0,W114,IF($AT114=0,0,AS114/$AT114*$X114))</f>
      </c>
      <c r="BJ114" s="18">
        <f>SUM(AU114:BI114)</f>
      </c>
      <c r="BK114" s="18">
        <f>H114-BJ114</f>
      </c>
    </row>
    <row r="115" outlineLevel="1">
      <c r="A115" s="15" t="str">
        <v>16.11.1</v>
      </c>
      <c r="B115" s="15" t="str">
        <v/>
      </c>
      <c r="C115" s="15" t="str">
        <v/>
      </c>
      <c r="D115" s="15" t="str">
        <v>16.11.1</v>
      </c>
      <c r="E115" s="15" t="str">
        <v>Supply Phase rotation checker</v>
      </c>
      <c r="F115" s="15">
        <v>257.67</v>
      </c>
      <c r="G115" s="15" t="str">
        <v/>
      </c>
      <c r="H115" s="15" t="str">
        <v/>
      </c>
      <c r="I115" s="15" t="str">
        <v/>
      </c>
      <c r="J115" s="15" t="str">
        <v/>
      </c>
      <c r="K115" s="15" t="str">
        <v/>
      </c>
      <c r="L115" s="15" t="str">
        <v/>
      </c>
      <c r="M115" s="15" t="str">
        <v/>
      </c>
      <c r="N115" s="15" t="str">
        <v/>
      </c>
      <c r="O115" s="15" t="str">
        <v/>
      </c>
      <c r="P115" s="15" t="str">
        <v/>
      </c>
      <c r="Q115" s="15" t="str">
        <v/>
      </c>
      <c r="R115" s="15" t="str">
        <v/>
      </c>
      <c r="S115" s="15" t="str">
        <v/>
      </c>
      <c r="T115" s="15" t="str">
        <v/>
      </c>
      <c r="U115" s="15" t="str">
        <v/>
      </c>
      <c r="V115" s="15" t="str">
        <v/>
      </c>
      <c r="W115" s="15" t="str">
        <v/>
      </c>
      <c r="X115" s="15" t="str">
        <v/>
      </c>
      <c r="Y115" s="15" t="str">
        <v/>
      </c>
      <c r="Z115" s="15" t="str">
        <v/>
      </c>
      <c r="AA115" s="15" t="str">
        <v/>
      </c>
      <c r="AB115" s="15" t="str">
        <v/>
      </c>
      <c r="AC115" s="15" t="str">
        <v/>
      </c>
      <c r="AD115" s="5" t="str">
        <v/>
      </c>
      <c r="AE115" s="18">
        <f>IFERROR(_xlfn.BETA.DIST(DATE(YEAR(AE$2),MONTH(AE$2),15),$AB$2,$AC$2,FALSE,DATE(YEAR($AB115),MONTH($AB115),1),DATE(YEAR($AC115),MONTH($AC115),28)),0)</f>
      </c>
      <c r="AF115" s="18">
        <f>IFERROR(_xlfn.BETA.DIST(DATE(YEAR(AF$2),MONTH(AF$2),15),$AB$2,$AC$2,FALSE,DATE(YEAR($AB115),MONTH($AB115),1),DATE(YEAR($AC115),MONTH($AC115),28)),0)</f>
      </c>
      <c r="AG115" s="18">
        <f>IFERROR(_xlfn.BETA.DIST(DATE(YEAR(AG$2),MONTH(AG$2),15),$AB$2,$AC$2,FALSE,DATE(YEAR($AB115),MONTH($AB115),1),DATE(YEAR($AC115),MONTH($AC115),28)),0)</f>
      </c>
      <c r="AH115" s="18">
        <f>IFERROR(_xlfn.BETA.DIST(DATE(YEAR(AH$2),MONTH(AH$2),15),$AB$2,$AC$2,FALSE,DATE(YEAR($AB115),MONTH($AB115),1),DATE(YEAR($AC115),MONTH($AC115),28)),0)</f>
      </c>
      <c r="AI115" s="18">
        <f>IFERROR(_xlfn.BETA.DIST(DATE(YEAR(AI$2),MONTH(AI$2),15),$AB$2,$AC$2,FALSE,DATE(YEAR($AB115),MONTH($AB115),1),DATE(YEAR($AC115),MONTH($AC115),28)),0)</f>
      </c>
      <c r="AJ115" s="18">
        <f>IFERROR(_xlfn.BETA.DIST(DATE(YEAR(AJ$2),MONTH(AJ$2),15),$AB$2,$AC$2,FALSE,DATE(YEAR($AB115),MONTH($AB115),1),DATE(YEAR($AC115),MONTH($AC115),28)),0)</f>
      </c>
      <c r="AK115" s="18">
        <f>IFERROR(_xlfn.BETA.DIST(DATE(YEAR(AK$2),MONTH(AK$2),15),$AB$2,$AC$2,FALSE,DATE(YEAR($AB115),MONTH($AB115),1),DATE(YEAR($AC115),MONTH($AC115),28)),0)</f>
      </c>
      <c r="AL115" s="18">
        <f>IFERROR(_xlfn.BETA.DIST(DATE(YEAR(AL$2),MONTH(AL$2),15),$AB$2,$AC$2,FALSE,DATE(YEAR($AB115),MONTH($AB115),1),DATE(YEAR($AC115),MONTH($AC115),28)),0)</f>
      </c>
      <c r="AM115" s="18">
        <f>IFERROR(_xlfn.BETA.DIST(DATE(YEAR(AM$2),MONTH(AM$2),15),$AB$2,$AC$2,FALSE,DATE(YEAR($AB115),MONTH($AB115),1),DATE(YEAR($AC115),MONTH($AC115),28)),0)</f>
      </c>
      <c r="AN115" s="18">
        <f>IFERROR(_xlfn.BETA.DIST(DATE(YEAR(AN$2),MONTH(AN$2),15),$AB$2,$AC$2,FALSE,DATE(YEAR($AB115),MONTH($AB115),1),DATE(YEAR($AC115),MONTH($AC115),28)),0)</f>
      </c>
      <c r="AO115" s="18">
        <f>IFERROR(_xlfn.BETA.DIST(DATE(YEAR(AO$2),MONTH(AO$2),15),$AB$2,$AC$2,FALSE,DATE(YEAR($AB115),MONTH($AB115),1),DATE(YEAR($AC115),MONTH($AC115),28)),0)</f>
      </c>
      <c r="AP115" s="18">
        <f>IFERROR(_xlfn.BETA.DIST(DATE(YEAR(AP$2),MONTH(AP$2),15),$AB$2,$AC$2,FALSE,DATE(YEAR($AB115),MONTH($AB115),1),DATE(YEAR($AC115),MONTH($AC115),28)),0)</f>
      </c>
      <c r="AQ115" s="18">
        <f>IFERROR(_xlfn.BETA.DIST(DATE(YEAR(AQ$2),MONTH(AQ$2),15),$AB$2,$AC$2,FALSE,DATE(YEAR($AB115),MONTH($AB115),1),DATE(YEAR($AC115),MONTH($AC115),28)),0)</f>
      </c>
      <c r="AR115" s="18">
        <f>IFERROR(_xlfn.BETA.DIST(DATE(YEAR(AR$2),MONTH(AR$2),15),$AB$2,$AC$2,FALSE,DATE(YEAR($AB115),MONTH($AB115),1),DATE(YEAR($AC115),MONTH($AC115),28)),0)</f>
      </c>
      <c r="AS115" s="18">
        <f>IFERROR(_xlfn.BETA.DIST(DATE(YEAR(AS$2),MONTH(AS$2),15),$AB$2,$AC$2,FALSE,DATE(YEAR($AB115),MONTH($AB115),1),DATE(YEAR($AC115),MONTH($AC115),28)),0)</f>
      </c>
      <c r="AT115" s="18">
        <f>SUM(AE115:AS115)</f>
      </c>
      <c r="AU115" s="18">
        <f>IF(I115&lt;&gt;0,I115,IF($AT115=0,0,AE115/$AT115*$X115))</f>
      </c>
      <c r="AV115" s="18">
        <f>IF(J115&lt;&gt;0,J115,IF($AT115=0,0,AF115/$AT115*$X115))</f>
      </c>
      <c r="AW115" s="18">
        <f>IF(K115&lt;&gt;0,K115,IF($AT115=0,0,AG115/$AT115*$X115))</f>
      </c>
      <c r="AX115" s="18">
        <f>IF(L115&lt;&gt;0,L115,IF($AT115=0,0,AH115/$AT115*$X115))</f>
      </c>
      <c r="AY115" s="18">
        <f>IF(M115&lt;&gt;0,M115,IF($AT115=0,0,AI115/$AT115*$X115))</f>
      </c>
      <c r="AZ115" s="18">
        <f>IF(N115&lt;&gt;0,N115,IF($AT115=0,0,AJ115/$AT115*$X115))</f>
      </c>
      <c r="BA115" s="18">
        <f>IF(O115&lt;&gt;0,O115,IF($AT115=0,0,AK115/$AT115*$X115))</f>
      </c>
      <c r="BB115" s="18">
        <f>IF(P115&lt;&gt;0,P115,IF($AT115=0,0,AL115/$AT115*$X115))</f>
      </c>
      <c r="BC115" s="18">
        <f>IF(Q115&lt;&gt;0,Q115,IF($AT115=0,0,AM115/$AT115*$X115))</f>
      </c>
      <c r="BD115" s="18">
        <f>IF(R115&lt;&gt;0,R115,IF($AT115=0,0,AN115/$AT115*$X115))</f>
      </c>
      <c r="BE115" s="18">
        <f>IF(S115&lt;&gt;0,S115,IF($AT115=0,0,AO115/$AT115*$X115))</f>
      </c>
      <c r="BF115" s="18">
        <f>IF(T115&lt;&gt;0,T115,IF($AT115=0,0,AP115/$AT115*$X115))</f>
      </c>
      <c r="BG115" s="18">
        <f>IF(U115&lt;&gt;0,U115,IF($AT115=0,0,AQ115/$AT115*$X115))</f>
      </c>
      <c r="BH115" s="18">
        <f>IF(V115&lt;&gt;0,V115,IF($AT115=0,0,AR115/$AT115*$X115))</f>
      </c>
      <c r="BI115" s="18">
        <f>IF(W115&lt;&gt;0,W115,IF($AT115=0,0,AS115/$AT115*$X115))</f>
      </c>
      <c r="BJ115" s="18">
        <f>SUM(AU115:BI115)</f>
      </c>
      <c r="BK115" s="15" t="str">
        <v/>
      </c>
    </row>
    <row r="116" outlineLevel="2">
      <c r="A116" s="5" t="str">
        <v>16.11.1</v>
      </c>
      <c r="B116" s="5" t="str">
        <v/>
      </c>
      <c r="C116" s="5" t="str">
        <v/>
      </c>
      <c r="D116" s="19">
        <v>0.1</v>
      </c>
      <c r="E116" s="5" t="str">
        <v>Advanced Payment PO USD</v>
      </c>
      <c r="F116" s="5" t="str">
        <v/>
      </c>
      <c r="G116" s="18">
        <f>F115*D116</f>
      </c>
      <c r="H116" s="18">
        <f>G116</f>
      </c>
      <c r="I116" s="18">
        <v>0</v>
      </c>
      <c r="J116" s="18">
        <v>0</v>
      </c>
      <c r="K116" s="18">
        <v>0</v>
      </c>
      <c r="L116" s="18">
        <v>0</v>
      </c>
      <c r="M116" s="18">
        <v>0</v>
      </c>
      <c r="N116" s="18">
        <v>0</v>
      </c>
      <c r="O116" s="18">
        <v>0</v>
      </c>
      <c r="P116" s="18">
        <v>0</v>
      </c>
      <c r="Q116" s="18">
        <v>0</v>
      </c>
      <c r="R116" s="18">
        <v>0</v>
      </c>
      <c r="S116" s="18">
        <v>0</v>
      </c>
      <c r="T116" s="18">
        <v>0</v>
      </c>
      <c r="U116" s="18">
        <v>0</v>
      </c>
      <c r="V116" s="18">
        <v>0</v>
      </c>
      <c r="W116" s="18">
        <v>0</v>
      </c>
      <c r="X116" s="18">
        <f>H116-SUM(I116:W116)</f>
      </c>
      <c r="Y116" s="5" t="str">
        <v/>
      </c>
      <c r="Z116" s="5" t="str">
        <v/>
      </c>
      <c r="AA116" s="18">
        <v>0</v>
      </c>
      <c r="AB116" s="20">
        <f>Y116+AA116</f>
      </c>
      <c r="AC116" s="20">
        <f>AA116+Z116</f>
      </c>
      <c r="AD116" s="5" t="str">
        <v/>
      </c>
      <c r="AE116" s="18">
        <f>IFERROR(_xlfn.BETA.DIST(DATE(YEAR(AE$2),MONTH(AE$2),15),$AB$2,$AC$2,FALSE,DATE(YEAR($AB116),MONTH($AB116),1),DATE(YEAR($AC116),MONTH($AC116),28)),0)</f>
      </c>
      <c r="AF116" s="18">
        <f>IFERROR(_xlfn.BETA.DIST(DATE(YEAR(AF$2),MONTH(AF$2),15),$AB$2,$AC$2,FALSE,DATE(YEAR($AB116),MONTH($AB116),1),DATE(YEAR($AC116),MONTH($AC116),28)),0)</f>
      </c>
      <c r="AG116" s="18">
        <f>IFERROR(_xlfn.BETA.DIST(DATE(YEAR(AG$2),MONTH(AG$2),15),$AB$2,$AC$2,FALSE,DATE(YEAR($AB116),MONTH($AB116),1),DATE(YEAR($AC116),MONTH($AC116),28)),0)</f>
      </c>
      <c r="AH116" s="18">
        <f>IFERROR(_xlfn.BETA.DIST(DATE(YEAR(AH$2),MONTH(AH$2),15),$AB$2,$AC$2,FALSE,DATE(YEAR($AB116),MONTH($AB116),1),DATE(YEAR($AC116),MONTH($AC116),28)),0)</f>
      </c>
      <c r="AI116" s="18">
        <f>IFERROR(_xlfn.BETA.DIST(DATE(YEAR(AI$2),MONTH(AI$2),15),$AB$2,$AC$2,FALSE,DATE(YEAR($AB116),MONTH($AB116),1),DATE(YEAR($AC116),MONTH($AC116),28)),0)</f>
      </c>
      <c r="AJ116" s="18">
        <f>IFERROR(_xlfn.BETA.DIST(DATE(YEAR(AJ$2),MONTH(AJ$2),15),$AB$2,$AC$2,FALSE,DATE(YEAR($AB116),MONTH($AB116),1),DATE(YEAR($AC116),MONTH($AC116),28)),0)</f>
      </c>
      <c r="AK116" s="18">
        <f>IFERROR(_xlfn.BETA.DIST(DATE(YEAR(AK$2),MONTH(AK$2),15),$AB$2,$AC$2,FALSE,DATE(YEAR($AB116),MONTH($AB116),1),DATE(YEAR($AC116),MONTH($AC116),28)),0)</f>
      </c>
      <c r="AL116" s="18">
        <f>IFERROR(_xlfn.BETA.DIST(DATE(YEAR(AL$2),MONTH(AL$2),15),$AB$2,$AC$2,FALSE,DATE(YEAR($AB116),MONTH($AB116),1),DATE(YEAR($AC116),MONTH($AC116),28)),0)</f>
      </c>
      <c r="AM116" s="18">
        <f>IFERROR(_xlfn.BETA.DIST(DATE(YEAR(AM$2),MONTH(AM$2),15),$AB$2,$AC$2,FALSE,DATE(YEAR($AB116),MONTH($AB116),1),DATE(YEAR($AC116),MONTH($AC116),28)),0)</f>
      </c>
      <c r="AN116" s="18">
        <f>IFERROR(_xlfn.BETA.DIST(DATE(YEAR(AN$2),MONTH(AN$2),15),$AB$2,$AC$2,FALSE,DATE(YEAR($AB116),MONTH($AB116),1),DATE(YEAR($AC116),MONTH($AC116),28)),0)</f>
      </c>
      <c r="AO116" s="18">
        <f>IFERROR(_xlfn.BETA.DIST(DATE(YEAR(AO$2),MONTH(AO$2),15),$AB$2,$AC$2,FALSE,DATE(YEAR($AB116),MONTH($AB116),1),DATE(YEAR($AC116),MONTH($AC116),28)),0)</f>
      </c>
      <c r="AP116" s="18">
        <f>IFERROR(_xlfn.BETA.DIST(DATE(YEAR(AP$2),MONTH(AP$2),15),$AB$2,$AC$2,FALSE,DATE(YEAR($AB116),MONTH($AB116),1),DATE(YEAR($AC116),MONTH($AC116),28)),0)</f>
      </c>
      <c r="AQ116" s="18">
        <f>IFERROR(_xlfn.BETA.DIST(DATE(YEAR(AQ$2),MONTH(AQ$2),15),$AB$2,$AC$2,FALSE,DATE(YEAR($AB116),MONTH($AB116),1),DATE(YEAR($AC116),MONTH($AC116),28)),0)</f>
      </c>
      <c r="AR116" s="18">
        <f>IFERROR(_xlfn.BETA.DIST(DATE(YEAR(AR$2),MONTH(AR$2),15),$AB$2,$AC$2,FALSE,DATE(YEAR($AB116),MONTH($AB116),1),DATE(YEAR($AC116),MONTH($AC116),28)),0)</f>
      </c>
      <c r="AS116" s="18">
        <f>IFERROR(_xlfn.BETA.DIST(DATE(YEAR(AS$2),MONTH(AS$2),15),$AB$2,$AC$2,FALSE,DATE(YEAR($AB116),MONTH($AB116),1),DATE(YEAR($AC116),MONTH($AC116),28)),0)</f>
      </c>
      <c r="AT116" s="18">
        <f>SUM(AE116:AS116)</f>
      </c>
      <c r="AU116" s="18">
        <f>IF(I116&lt;&gt;0,I116,IF($AT116=0,0,AE116/$AT116*$X116))</f>
      </c>
      <c r="AV116" s="18">
        <f>IF(J116&lt;&gt;0,J116,IF($AT116=0,0,AF116/$AT116*$X116))</f>
      </c>
      <c r="AW116" s="18">
        <f>IF(K116&lt;&gt;0,K116,IF($AT116=0,0,AG116/$AT116*$X116))</f>
      </c>
      <c r="AX116" s="18">
        <f>IF(L116&lt;&gt;0,L116,IF($AT116=0,0,AH116/$AT116*$X116))</f>
      </c>
      <c r="AY116" s="18">
        <f>IF(M116&lt;&gt;0,M116,IF($AT116=0,0,AI116/$AT116*$X116))</f>
      </c>
      <c r="AZ116" s="18">
        <f>IF(N116&lt;&gt;0,N116,IF($AT116=0,0,AJ116/$AT116*$X116))</f>
      </c>
      <c r="BA116" s="18">
        <f>IF(O116&lt;&gt;0,O116,IF($AT116=0,0,AK116/$AT116*$X116))</f>
      </c>
      <c r="BB116" s="18">
        <f>IF(P116&lt;&gt;0,P116,IF($AT116=0,0,AL116/$AT116*$X116))</f>
      </c>
      <c r="BC116" s="18">
        <f>IF(Q116&lt;&gt;0,Q116,IF($AT116=0,0,AM116/$AT116*$X116))</f>
      </c>
      <c r="BD116" s="18">
        <f>IF(R116&lt;&gt;0,R116,IF($AT116=0,0,AN116/$AT116*$X116))</f>
      </c>
      <c r="BE116" s="18">
        <f>IF(S116&lt;&gt;0,S116,IF($AT116=0,0,AO116/$AT116*$X116))</f>
      </c>
      <c r="BF116" s="18">
        <f>IF(T116&lt;&gt;0,T116,IF($AT116=0,0,AP116/$AT116*$X116))</f>
      </c>
      <c r="BG116" s="18">
        <f>IF(U116&lt;&gt;0,U116,IF($AT116=0,0,AQ116/$AT116*$X116))</f>
      </c>
      <c r="BH116" s="18">
        <f>IF(V116&lt;&gt;0,V116,IF($AT116=0,0,AR116/$AT116*$X116))</f>
      </c>
      <c r="BI116" s="18">
        <f>IF(W116&lt;&gt;0,W116,IF($AT116=0,0,AS116/$AT116*$X116))</f>
      </c>
      <c r="BJ116" s="18">
        <f>SUM(AU116:BI116)</f>
      </c>
      <c r="BK116" s="18">
        <f>H116-BJ116</f>
      </c>
    </row>
    <row r="117" outlineLevel="2">
      <c r="A117" s="5" t="str">
        <v>16.11.1</v>
      </c>
      <c r="B117" s="5" t="str">
        <v>BSPRELGENT725</v>
      </c>
      <c r="C117" s="5" t="str">
        <v>BSPRELGENT725</v>
      </c>
      <c r="D117" s="19">
        <v>0.4</v>
      </c>
      <c r="E117" s="5" t="str">
        <v>Shipping MAT USD</v>
      </c>
      <c r="F117" s="5" t="str">
        <v/>
      </c>
      <c r="G117" s="18">
        <f>F115*D117</f>
      </c>
      <c r="H117" s="18">
        <f>G117</f>
      </c>
      <c r="I117" s="18">
        <v>0</v>
      </c>
      <c r="J117" s="18">
        <v>0</v>
      </c>
      <c r="K117" s="18">
        <v>0</v>
      </c>
      <c r="L117" s="18">
        <v>0</v>
      </c>
      <c r="M117" s="18">
        <v>0</v>
      </c>
      <c r="N117" s="18">
        <v>0</v>
      </c>
      <c r="O117" s="18">
        <v>0</v>
      </c>
      <c r="P117" s="18">
        <v>0</v>
      </c>
      <c r="Q117" s="18">
        <v>0</v>
      </c>
      <c r="R117" s="18">
        <v>0</v>
      </c>
      <c r="S117" s="18">
        <v>0</v>
      </c>
      <c r="T117" s="18">
        <v>0</v>
      </c>
      <c r="U117" s="18">
        <v>0</v>
      </c>
      <c r="V117" s="18">
        <v>0</v>
      </c>
      <c r="W117" s="18">
        <v>0</v>
      </c>
      <c r="X117" s="18">
        <f>H117-SUM(I117:W117)</f>
      </c>
      <c r="Y117" s="20">
        <v>46216</v>
      </c>
      <c r="Z117" s="20">
        <v>46216</v>
      </c>
      <c r="AA117" s="18">
        <v>15</v>
      </c>
      <c r="AB117" s="20">
        <f>Y117+AA117</f>
      </c>
      <c r="AC117" s="20">
        <f>AA117+Z117</f>
      </c>
      <c r="AD117" s="5" t="str">
        <v/>
      </c>
      <c r="AE117" s="18">
        <f>IFERROR(_xlfn.BETA.DIST(DATE(YEAR(AE$2),MONTH(AE$2),15),$AB$2,$AC$2,FALSE,DATE(YEAR($AB117),MONTH($AB117),1),DATE(YEAR($AC117),MONTH($AC117),28)),0)</f>
      </c>
      <c r="AF117" s="18">
        <f>IFERROR(_xlfn.BETA.DIST(DATE(YEAR(AF$2),MONTH(AF$2),15),$AB$2,$AC$2,FALSE,DATE(YEAR($AB117),MONTH($AB117),1),DATE(YEAR($AC117),MONTH($AC117),28)),0)</f>
      </c>
      <c r="AG117" s="18">
        <f>IFERROR(_xlfn.BETA.DIST(DATE(YEAR(AG$2),MONTH(AG$2),15),$AB$2,$AC$2,FALSE,DATE(YEAR($AB117),MONTH($AB117),1),DATE(YEAR($AC117),MONTH($AC117),28)),0)</f>
      </c>
      <c r="AH117" s="18">
        <f>IFERROR(_xlfn.BETA.DIST(DATE(YEAR(AH$2),MONTH(AH$2),15),$AB$2,$AC$2,FALSE,DATE(YEAR($AB117),MONTH($AB117),1),DATE(YEAR($AC117),MONTH($AC117),28)),0)</f>
      </c>
      <c r="AI117" s="18">
        <f>IFERROR(_xlfn.BETA.DIST(DATE(YEAR(AI$2),MONTH(AI$2),15),$AB$2,$AC$2,FALSE,DATE(YEAR($AB117),MONTH($AB117),1),DATE(YEAR($AC117),MONTH($AC117),28)),0)</f>
      </c>
      <c r="AJ117" s="18">
        <f>IFERROR(_xlfn.BETA.DIST(DATE(YEAR(AJ$2),MONTH(AJ$2),15),$AB$2,$AC$2,FALSE,DATE(YEAR($AB117),MONTH($AB117),1),DATE(YEAR($AC117),MONTH($AC117),28)),0)</f>
      </c>
      <c r="AK117" s="18">
        <f>IFERROR(_xlfn.BETA.DIST(DATE(YEAR(AK$2),MONTH(AK$2),15),$AB$2,$AC$2,FALSE,DATE(YEAR($AB117),MONTH($AB117),1),DATE(YEAR($AC117),MONTH($AC117),28)),0)</f>
      </c>
      <c r="AL117" s="18">
        <f>IFERROR(_xlfn.BETA.DIST(DATE(YEAR(AL$2),MONTH(AL$2),15),$AB$2,$AC$2,FALSE,DATE(YEAR($AB117),MONTH($AB117),1),DATE(YEAR($AC117),MONTH($AC117),28)),0)</f>
      </c>
      <c r="AM117" s="18">
        <f>IFERROR(_xlfn.BETA.DIST(DATE(YEAR(AM$2),MONTH(AM$2),15),$AB$2,$AC$2,FALSE,DATE(YEAR($AB117),MONTH($AB117),1),DATE(YEAR($AC117),MONTH($AC117),28)),0)</f>
      </c>
      <c r="AN117" s="18">
        <f>IFERROR(_xlfn.BETA.DIST(DATE(YEAR(AN$2),MONTH(AN$2),15),$AB$2,$AC$2,FALSE,DATE(YEAR($AB117),MONTH($AB117),1),DATE(YEAR($AC117),MONTH($AC117),28)),0)</f>
      </c>
      <c r="AO117" s="18">
        <f>IFERROR(_xlfn.BETA.DIST(DATE(YEAR(AO$2),MONTH(AO$2),15),$AB$2,$AC$2,FALSE,DATE(YEAR($AB117),MONTH($AB117),1),DATE(YEAR($AC117),MONTH($AC117),28)),0)</f>
      </c>
      <c r="AP117" s="18">
        <f>IFERROR(_xlfn.BETA.DIST(DATE(YEAR(AP$2),MONTH(AP$2),15),$AB$2,$AC$2,FALSE,DATE(YEAR($AB117),MONTH($AB117),1),DATE(YEAR($AC117),MONTH($AC117),28)),0)</f>
      </c>
      <c r="AQ117" s="18">
        <f>IFERROR(_xlfn.BETA.DIST(DATE(YEAR(AQ$2),MONTH(AQ$2),15),$AB$2,$AC$2,FALSE,DATE(YEAR($AB117),MONTH($AB117),1),DATE(YEAR($AC117),MONTH($AC117),28)),0)</f>
      </c>
      <c r="AR117" s="18">
        <f>IFERROR(_xlfn.BETA.DIST(DATE(YEAR(AR$2),MONTH(AR$2),15),$AB$2,$AC$2,FALSE,DATE(YEAR($AB117),MONTH($AB117),1),DATE(YEAR($AC117),MONTH($AC117),28)),0)</f>
      </c>
      <c r="AS117" s="18">
        <f>IFERROR(_xlfn.BETA.DIST(DATE(YEAR(AS$2),MONTH(AS$2),15),$AB$2,$AC$2,FALSE,DATE(YEAR($AB117),MONTH($AB117),1),DATE(YEAR($AC117),MONTH($AC117),28)),0)</f>
      </c>
      <c r="AT117" s="18">
        <f>SUM(AE117:AS117)</f>
      </c>
      <c r="AU117" s="18">
        <f>IF(I117&lt;&gt;0,I117,IF($AT117=0,0,AE117/$AT117*$X117))</f>
      </c>
      <c r="AV117" s="18">
        <f>IF(J117&lt;&gt;0,J117,IF($AT117=0,0,AF117/$AT117*$X117))</f>
      </c>
      <c r="AW117" s="18">
        <f>IF(K117&lt;&gt;0,K117,IF($AT117=0,0,AG117/$AT117*$X117))</f>
      </c>
      <c r="AX117" s="18">
        <f>IF(L117&lt;&gt;0,L117,IF($AT117=0,0,AH117/$AT117*$X117))</f>
      </c>
      <c r="AY117" s="18">
        <f>IF(M117&lt;&gt;0,M117,IF($AT117=0,0,AI117/$AT117*$X117))</f>
      </c>
      <c r="AZ117" s="18">
        <f>IF(N117&lt;&gt;0,N117,IF($AT117=0,0,AJ117/$AT117*$X117))</f>
      </c>
      <c r="BA117" s="18">
        <f>IF(O117&lt;&gt;0,O117,IF($AT117=0,0,AK117/$AT117*$X117))</f>
      </c>
      <c r="BB117" s="18">
        <f>IF(P117&lt;&gt;0,P117,IF($AT117=0,0,AL117/$AT117*$X117))</f>
      </c>
      <c r="BC117" s="18">
        <f>IF(Q117&lt;&gt;0,Q117,IF($AT117=0,0,AM117/$AT117*$X117))</f>
      </c>
      <c r="BD117" s="18">
        <f>IF(R117&lt;&gt;0,R117,IF($AT117=0,0,AN117/$AT117*$X117))</f>
      </c>
      <c r="BE117" s="18">
        <f>IF(S117&lt;&gt;0,S117,IF($AT117=0,0,AO117/$AT117*$X117))</f>
      </c>
      <c r="BF117" s="18">
        <f>IF(T117&lt;&gt;0,T117,IF($AT117=0,0,AP117/$AT117*$X117))</f>
      </c>
      <c r="BG117" s="18">
        <f>IF(U117&lt;&gt;0,U117,IF($AT117=0,0,AQ117/$AT117*$X117))</f>
      </c>
      <c r="BH117" s="18">
        <f>IF(V117&lt;&gt;0,V117,IF($AT117=0,0,AR117/$AT117*$X117))</f>
      </c>
      <c r="BI117" s="18">
        <f>IF(W117&lt;&gt;0,W117,IF($AT117=0,0,AS117/$AT117*$X117))</f>
      </c>
      <c r="BJ117" s="18">
        <f>SUM(AU117:BI117)</f>
      </c>
      <c r="BK117" s="18">
        <f>H117-BJ117</f>
      </c>
    </row>
    <row r="118" outlineLevel="2">
      <c r="A118" s="5" t="str">
        <v>16.11.1</v>
      </c>
      <c r="B118" s="5" t="str">
        <v/>
      </c>
      <c r="C118" s="5" t="str">
        <v/>
      </c>
      <c r="D118" s="19">
        <v>0.4</v>
      </c>
      <c r="E118" s="5" t="str">
        <v>Delivery MAT USD</v>
      </c>
      <c r="F118" s="5" t="str">
        <v/>
      </c>
      <c r="G118" s="18">
        <f>F115*D118</f>
      </c>
      <c r="H118" s="18">
        <f>G118</f>
      </c>
      <c r="I118" s="18">
        <v>0</v>
      </c>
      <c r="J118" s="18">
        <v>0</v>
      </c>
      <c r="K118" s="18">
        <v>0</v>
      </c>
      <c r="L118" s="18">
        <v>0</v>
      </c>
      <c r="M118" s="18">
        <v>0</v>
      </c>
      <c r="N118" s="18">
        <v>0</v>
      </c>
      <c r="O118" s="18">
        <v>0</v>
      </c>
      <c r="P118" s="18">
        <v>0</v>
      </c>
      <c r="Q118" s="18">
        <v>0</v>
      </c>
      <c r="R118" s="18">
        <v>0</v>
      </c>
      <c r="S118" s="18">
        <v>0</v>
      </c>
      <c r="T118" s="18">
        <v>0</v>
      </c>
      <c r="U118" s="18">
        <v>0</v>
      </c>
      <c r="V118" s="18">
        <v>0</v>
      </c>
      <c r="W118" s="18">
        <v>0</v>
      </c>
      <c r="X118" s="18">
        <f>H118-SUM(I118:W118)</f>
      </c>
      <c r="Y118" s="5" t="str">
        <v/>
      </c>
      <c r="Z118" s="5" t="str">
        <v/>
      </c>
      <c r="AA118" s="18">
        <v>30</v>
      </c>
      <c r="AB118" s="20">
        <f>Y118+AA118</f>
      </c>
      <c r="AC118" s="20">
        <f>AA118+Z118</f>
      </c>
      <c r="AD118" s="5" t="str">
        <v/>
      </c>
      <c r="AE118" s="18">
        <f>IFERROR(_xlfn.BETA.DIST(DATE(YEAR(AE$2),MONTH(AE$2),15),$AB$2,$AC$2,FALSE,DATE(YEAR($AB118),MONTH($AB118),1),DATE(YEAR($AC118),MONTH($AC118),28)),0)</f>
      </c>
      <c r="AF118" s="18">
        <f>IFERROR(_xlfn.BETA.DIST(DATE(YEAR(AF$2),MONTH(AF$2),15),$AB$2,$AC$2,FALSE,DATE(YEAR($AB118),MONTH($AB118),1),DATE(YEAR($AC118),MONTH($AC118),28)),0)</f>
      </c>
      <c r="AG118" s="18">
        <f>IFERROR(_xlfn.BETA.DIST(DATE(YEAR(AG$2),MONTH(AG$2),15),$AB$2,$AC$2,FALSE,DATE(YEAR($AB118),MONTH($AB118),1),DATE(YEAR($AC118),MONTH($AC118),28)),0)</f>
      </c>
      <c r="AH118" s="18">
        <f>IFERROR(_xlfn.BETA.DIST(DATE(YEAR(AH$2),MONTH(AH$2),15),$AB$2,$AC$2,FALSE,DATE(YEAR($AB118),MONTH($AB118),1),DATE(YEAR($AC118),MONTH($AC118),28)),0)</f>
      </c>
      <c r="AI118" s="18">
        <f>IFERROR(_xlfn.BETA.DIST(DATE(YEAR(AI$2),MONTH(AI$2),15),$AB$2,$AC$2,FALSE,DATE(YEAR($AB118),MONTH($AB118),1),DATE(YEAR($AC118),MONTH($AC118),28)),0)</f>
      </c>
      <c r="AJ118" s="18">
        <f>IFERROR(_xlfn.BETA.DIST(DATE(YEAR(AJ$2),MONTH(AJ$2),15),$AB$2,$AC$2,FALSE,DATE(YEAR($AB118),MONTH($AB118),1),DATE(YEAR($AC118),MONTH($AC118),28)),0)</f>
      </c>
      <c r="AK118" s="18">
        <f>IFERROR(_xlfn.BETA.DIST(DATE(YEAR(AK$2),MONTH(AK$2),15),$AB$2,$AC$2,FALSE,DATE(YEAR($AB118),MONTH($AB118),1),DATE(YEAR($AC118),MONTH($AC118),28)),0)</f>
      </c>
      <c r="AL118" s="18">
        <f>IFERROR(_xlfn.BETA.DIST(DATE(YEAR(AL$2),MONTH(AL$2),15),$AB$2,$AC$2,FALSE,DATE(YEAR($AB118),MONTH($AB118),1),DATE(YEAR($AC118),MONTH($AC118),28)),0)</f>
      </c>
      <c r="AM118" s="18">
        <f>IFERROR(_xlfn.BETA.DIST(DATE(YEAR(AM$2),MONTH(AM$2),15),$AB$2,$AC$2,FALSE,DATE(YEAR($AB118),MONTH($AB118),1),DATE(YEAR($AC118),MONTH($AC118),28)),0)</f>
      </c>
      <c r="AN118" s="18">
        <f>IFERROR(_xlfn.BETA.DIST(DATE(YEAR(AN$2),MONTH(AN$2),15),$AB$2,$AC$2,FALSE,DATE(YEAR($AB118),MONTH($AB118),1),DATE(YEAR($AC118),MONTH($AC118),28)),0)</f>
      </c>
      <c r="AO118" s="18">
        <f>IFERROR(_xlfn.BETA.DIST(DATE(YEAR(AO$2),MONTH(AO$2),15),$AB$2,$AC$2,FALSE,DATE(YEAR($AB118),MONTH($AB118),1),DATE(YEAR($AC118),MONTH($AC118),28)),0)</f>
      </c>
      <c r="AP118" s="18">
        <f>IFERROR(_xlfn.BETA.DIST(DATE(YEAR(AP$2),MONTH(AP$2),15),$AB$2,$AC$2,FALSE,DATE(YEAR($AB118),MONTH($AB118),1),DATE(YEAR($AC118),MONTH($AC118),28)),0)</f>
      </c>
      <c r="AQ118" s="18">
        <f>IFERROR(_xlfn.BETA.DIST(DATE(YEAR(AQ$2),MONTH(AQ$2),15),$AB$2,$AC$2,FALSE,DATE(YEAR($AB118),MONTH($AB118),1),DATE(YEAR($AC118),MONTH($AC118),28)),0)</f>
      </c>
      <c r="AR118" s="18">
        <f>IFERROR(_xlfn.BETA.DIST(DATE(YEAR(AR$2),MONTH(AR$2),15),$AB$2,$AC$2,FALSE,DATE(YEAR($AB118),MONTH($AB118),1),DATE(YEAR($AC118),MONTH($AC118),28)),0)</f>
      </c>
      <c r="AS118" s="18">
        <f>IFERROR(_xlfn.BETA.DIST(DATE(YEAR(AS$2),MONTH(AS$2),15),$AB$2,$AC$2,FALSE,DATE(YEAR($AB118),MONTH($AB118),1),DATE(YEAR($AC118),MONTH($AC118),28)),0)</f>
      </c>
      <c r="AT118" s="18">
        <f>SUM(AE118:AS118)</f>
      </c>
      <c r="AU118" s="18">
        <f>IF(I118&lt;&gt;0,I118,IF($AT118=0,0,AE118/$AT118*$X118))</f>
      </c>
      <c r="AV118" s="18">
        <f>IF(J118&lt;&gt;0,J118,IF($AT118=0,0,AF118/$AT118*$X118))</f>
      </c>
      <c r="AW118" s="18">
        <f>IF(K118&lt;&gt;0,K118,IF($AT118=0,0,AG118/$AT118*$X118))</f>
      </c>
      <c r="AX118" s="18">
        <f>IF(L118&lt;&gt;0,L118,IF($AT118=0,0,AH118/$AT118*$X118))</f>
      </c>
      <c r="AY118" s="18">
        <f>IF(M118&lt;&gt;0,M118,IF($AT118=0,0,AI118/$AT118*$X118))</f>
      </c>
      <c r="AZ118" s="18">
        <f>IF(N118&lt;&gt;0,N118,IF($AT118=0,0,AJ118/$AT118*$X118))</f>
      </c>
      <c r="BA118" s="18">
        <f>IF(O118&lt;&gt;0,O118,IF($AT118=0,0,AK118/$AT118*$X118))</f>
      </c>
      <c r="BB118" s="18">
        <f>IF(P118&lt;&gt;0,P118,IF($AT118=0,0,AL118/$AT118*$X118))</f>
      </c>
      <c r="BC118" s="18">
        <f>IF(Q118&lt;&gt;0,Q118,IF($AT118=0,0,AM118/$AT118*$X118))</f>
      </c>
      <c r="BD118" s="18">
        <f>IF(R118&lt;&gt;0,R118,IF($AT118=0,0,AN118/$AT118*$X118))</f>
      </c>
      <c r="BE118" s="18">
        <f>IF(S118&lt;&gt;0,S118,IF($AT118=0,0,AO118/$AT118*$X118))</f>
      </c>
      <c r="BF118" s="18">
        <f>IF(T118&lt;&gt;0,T118,IF($AT118=0,0,AP118/$AT118*$X118))</f>
      </c>
      <c r="BG118" s="18">
        <f>IF(U118&lt;&gt;0,U118,IF($AT118=0,0,AQ118/$AT118*$X118))</f>
      </c>
      <c r="BH118" s="18">
        <f>IF(V118&lt;&gt;0,V118,IF($AT118=0,0,AR118/$AT118*$X118))</f>
      </c>
      <c r="BI118" s="18">
        <f>IF(W118&lt;&gt;0,W118,IF($AT118=0,0,AS118/$AT118*$X118))</f>
      </c>
      <c r="BJ118" s="18">
        <f>SUM(AU118:BI118)</f>
      </c>
      <c r="BK118" s="18">
        <f>H118-BJ118</f>
      </c>
    </row>
    <row r="119" outlineLevel="2">
      <c r="A119" s="5" t="str">
        <v>16.11.1</v>
      </c>
      <c r="B119" s="5" t="str">
        <v>BSKDGNGENGR07</v>
      </c>
      <c r="C119" s="5" t="str">
        <v>BSKDGNGENGR07</v>
      </c>
      <c r="D119" s="19">
        <v>0.1</v>
      </c>
      <c r="E119" s="5" t="str">
        <v>CCC</v>
      </c>
      <c r="F119" s="5" t="str">
        <v/>
      </c>
      <c r="G119" s="18">
        <f>F115*D119</f>
      </c>
      <c r="H119" s="18">
        <f>G119</f>
      </c>
      <c r="I119" s="18">
        <v>0</v>
      </c>
      <c r="J119" s="18">
        <v>0</v>
      </c>
      <c r="K119" s="18">
        <v>0</v>
      </c>
      <c r="L119" s="18">
        <v>0</v>
      </c>
      <c r="M119" s="18">
        <v>0</v>
      </c>
      <c r="N119" s="18">
        <v>0</v>
      </c>
      <c r="O119" s="18">
        <v>0</v>
      </c>
      <c r="P119" s="18">
        <v>0</v>
      </c>
      <c r="Q119" s="18">
        <v>0</v>
      </c>
      <c r="R119" s="18">
        <v>0</v>
      </c>
      <c r="S119" s="18">
        <v>0</v>
      </c>
      <c r="T119" s="18">
        <v>0</v>
      </c>
      <c r="U119" s="18">
        <v>0</v>
      </c>
      <c r="V119" s="18">
        <v>0</v>
      </c>
      <c r="W119" s="18">
        <v>0</v>
      </c>
      <c r="X119" s="18">
        <f>H119-SUM(I119:W119)</f>
      </c>
      <c r="Y119" s="20">
        <v>46483</v>
      </c>
      <c r="Z119" s="20">
        <v>46483</v>
      </c>
      <c r="AA119" s="18">
        <v>0</v>
      </c>
      <c r="AB119" s="20">
        <f>Y119+AA119</f>
      </c>
      <c r="AC119" s="20">
        <f>AA119+Z119</f>
      </c>
      <c r="AD119" s="5" t="str">
        <v/>
      </c>
      <c r="AE119" s="18">
        <f>IFERROR(_xlfn.BETA.DIST(DATE(YEAR(AE$2),MONTH(AE$2),15),$AB$2,$AC$2,FALSE,DATE(YEAR($AB119),MONTH($AB119),1),DATE(YEAR($AC119),MONTH($AC119),28)),0)</f>
      </c>
      <c r="AF119" s="18">
        <f>IFERROR(_xlfn.BETA.DIST(DATE(YEAR(AF$2),MONTH(AF$2),15),$AB$2,$AC$2,FALSE,DATE(YEAR($AB119),MONTH($AB119),1),DATE(YEAR($AC119),MONTH($AC119),28)),0)</f>
      </c>
      <c r="AG119" s="18">
        <f>IFERROR(_xlfn.BETA.DIST(DATE(YEAR(AG$2),MONTH(AG$2),15),$AB$2,$AC$2,FALSE,DATE(YEAR($AB119),MONTH($AB119),1),DATE(YEAR($AC119),MONTH($AC119),28)),0)</f>
      </c>
      <c r="AH119" s="18">
        <f>IFERROR(_xlfn.BETA.DIST(DATE(YEAR(AH$2),MONTH(AH$2),15),$AB$2,$AC$2,FALSE,DATE(YEAR($AB119),MONTH($AB119),1),DATE(YEAR($AC119),MONTH($AC119),28)),0)</f>
      </c>
      <c r="AI119" s="18">
        <f>IFERROR(_xlfn.BETA.DIST(DATE(YEAR(AI$2),MONTH(AI$2),15),$AB$2,$AC$2,FALSE,DATE(YEAR($AB119),MONTH($AB119),1),DATE(YEAR($AC119),MONTH($AC119),28)),0)</f>
      </c>
      <c r="AJ119" s="18">
        <f>IFERROR(_xlfn.BETA.DIST(DATE(YEAR(AJ$2),MONTH(AJ$2),15),$AB$2,$AC$2,FALSE,DATE(YEAR($AB119),MONTH($AB119),1),DATE(YEAR($AC119),MONTH($AC119),28)),0)</f>
      </c>
      <c r="AK119" s="18">
        <f>IFERROR(_xlfn.BETA.DIST(DATE(YEAR(AK$2),MONTH(AK$2),15),$AB$2,$AC$2,FALSE,DATE(YEAR($AB119),MONTH($AB119),1),DATE(YEAR($AC119),MONTH($AC119),28)),0)</f>
      </c>
      <c r="AL119" s="18">
        <f>IFERROR(_xlfn.BETA.DIST(DATE(YEAR(AL$2),MONTH(AL$2),15),$AB$2,$AC$2,FALSE,DATE(YEAR($AB119),MONTH($AB119),1),DATE(YEAR($AC119),MONTH($AC119),28)),0)</f>
      </c>
      <c r="AM119" s="18">
        <f>IFERROR(_xlfn.BETA.DIST(DATE(YEAR(AM$2),MONTH(AM$2),15),$AB$2,$AC$2,FALSE,DATE(YEAR($AB119),MONTH($AB119),1),DATE(YEAR($AC119),MONTH($AC119),28)),0)</f>
      </c>
      <c r="AN119" s="18">
        <f>IFERROR(_xlfn.BETA.DIST(DATE(YEAR(AN$2),MONTH(AN$2),15),$AB$2,$AC$2,FALSE,DATE(YEAR($AB119),MONTH($AB119),1),DATE(YEAR($AC119),MONTH($AC119),28)),0)</f>
      </c>
      <c r="AO119" s="18">
        <f>IFERROR(_xlfn.BETA.DIST(DATE(YEAR(AO$2),MONTH(AO$2),15),$AB$2,$AC$2,FALSE,DATE(YEAR($AB119),MONTH($AB119),1),DATE(YEAR($AC119),MONTH($AC119),28)),0)</f>
      </c>
      <c r="AP119" s="18">
        <f>IFERROR(_xlfn.BETA.DIST(DATE(YEAR(AP$2),MONTH(AP$2),15),$AB$2,$AC$2,FALSE,DATE(YEAR($AB119),MONTH($AB119),1),DATE(YEAR($AC119),MONTH($AC119),28)),0)</f>
      </c>
      <c r="AQ119" s="18">
        <f>IFERROR(_xlfn.BETA.DIST(DATE(YEAR(AQ$2),MONTH(AQ$2),15),$AB$2,$AC$2,FALSE,DATE(YEAR($AB119),MONTH($AB119),1),DATE(YEAR($AC119),MONTH($AC119),28)),0)</f>
      </c>
      <c r="AR119" s="18">
        <f>IFERROR(_xlfn.BETA.DIST(DATE(YEAR(AR$2),MONTH(AR$2),15),$AB$2,$AC$2,FALSE,DATE(YEAR($AB119),MONTH($AB119),1),DATE(YEAR($AC119),MONTH($AC119),28)),0)</f>
      </c>
      <c r="AS119" s="18">
        <f>IFERROR(_xlfn.BETA.DIST(DATE(YEAR(AS$2),MONTH(AS$2),15),$AB$2,$AC$2,FALSE,DATE(YEAR($AB119),MONTH($AB119),1),DATE(YEAR($AC119),MONTH($AC119),28)),0)</f>
      </c>
      <c r="AT119" s="18">
        <f>SUM(AE119:AS119)</f>
      </c>
      <c r="AU119" s="18">
        <f>IF(I119&lt;&gt;0,I119,IF($AT119=0,0,AE119/$AT119*$X119))</f>
      </c>
      <c r="AV119" s="18">
        <f>IF(J119&lt;&gt;0,J119,IF($AT119=0,0,AF119/$AT119*$X119))</f>
      </c>
      <c r="AW119" s="18">
        <f>IF(K119&lt;&gt;0,K119,IF($AT119=0,0,AG119/$AT119*$X119))</f>
      </c>
      <c r="AX119" s="18">
        <f>IF(L119&lt;&gt;0,L119,IF($AT119=0,0,AH119/$AT119*$X119))</f>
      </c>
      <c r="AY119" s="18">
        <f>IF(M119&lt;&gt;0,M119,IF($AT119=0,0,AI119/$AT119*$X119))</f>
      </c>
      <c r="AZ119" s="18">
        <f>IF(N119&lt;&gt;0,N119,IF($AT119=0,0,AJ119/$AT119*$X119))</f>
      </c>
      <c r="BA119" s="18">
        <f>IF(O119&lt;&gt;0,O119,IF($AT119=0,0,AK119/$AT119*$X119))</f>
      </c>
      <c r="BB119" s="18">
        <f>IF(P119&lt;&gt;0,P119,IF($AT119=0,0,AL119/$AT119*$X119))</f>
      </c>
      <c r="BC119" s="18">
        <f>IF(Q119&lt;&gt;0,Q119,IF($AT119=0,0,AM119/$AT119*$X119))</f>
      </c>
      <c r="BD119" s="18">
        <f>IF(R119&lt;&gt;0,R119,IF($AT119=0,0,AN119/$AT119*$X119))</f>
      </c>
      <c r="BE119" s="18">
        <f>IF(S119&lt;&gt;0,S119,IF($AT119=0,0,AO119/$AT119*$X119))</f>
      </c>
      <c r="BF119" s="18">
        <f>IF(T119&lt;&gt;0,T119,IF($AT119=0,0,AP119/$AT119*$X119))</f>
      </c>
      <c r="BG119" s="18">
        <f>IF(U119&lt;&gt;0,U119,IF($AT119=0,0,AQ119/$AT119*$X119))</f>
      </c>
      <c r="BH119" s="18">
        <f>IF(V119&lt;&gt;0,V119,IF($AT119=0,0,AR119/$AT119*$X119))</f>
      </c>
      <c r="BI119" s="18">
        <f>IF(W119&lt;&gt;0,W119,IF($AT119=0,0,AS119/$AT119*$X119))</f>
      </c>
      <c r="BJ119" s="18">
        <f>SUM(AU119:BI119)</f>
      </c>
      <c r="BK119" s="18">
        <f>H119-BJ119</f>
      </c>
    </row>
    <row r="120" outlineLevel="1">
      <c r="A120" s="15" t="str">
        <v>16.12.1</v>
      </c>
      <c r="B120" s="15" t="str">
        <v/>
      </c>
      <c r="C120" s="15" t="str">
        <v/>
      </c>
      <c r="D120" s="15" t="str">
        <v>16.12.1</v>
      </c>
      <c r="E120" s="15" t="str">
        <v>Supply D.C earth testers.</v>
      </c>
      <c r="F120" s="15">
        <v>7362</v>
      </c>
      <c r="G120" s="15" t="str">
        <v/>
      </c>
      <c r="H120" s="15" t="str">
        <v/>
      </c>
      <c r="I120" s="15" t="str">
        <v/>
      </c>
      <c r="J120" s="15" t="str">
        <v/>
      </c>
      <c r="K120" s="15" t="str">
        <v/>
      </c>
      <c r="L120" s="15" t="str">
        <v/>
      </c>
      <c r="M120" s="15" t="str">
        <v/>
      </c>
      <c r="N120" s="15" t="str">
        <v/>
      </c>
      <c r="O120" s="15" t="str">
        <v/>
      </c>
      <c r="P120" s="15" t="str">
        <v/>
      </c>
      <c r="Q120" s="15" t="str">
        <v/>
      </c>
      <c r="R120" s="15" t="str">
        <v/>
      </c>
      <c r="S120" s="15" t="str">
        <v/>
      </c>
      <c r="T120" s="15" t="str">
        <v/>
      </c>
      <c r="U120" s="15" t="str">
        <v/>
      </c>
      <c r="V120" s="15" t="str">
        <v/>
      </c>
      <c r="W120" s="15" t="str">
        <v/>
      </c>
      <c r="X120" s="15" t="str">
        <v/>
      </c>
      <c r="Y120" s="15" t="str">
        <v/>
      </c>
      <c r="Z120" s="15" t="str">
        <v/>
      </c>
      <c r="AA120" s="15" t="str">
        <v/>
      </c>
      <c r="AB120" s="15" t="str">
        <v/>
      </c>
      <c r="AC120" s="15" t="str">
        <v/>
      </c>
      <c r="AD120" s="5" t="str">
        <v/>
      </c>
      <c r="AE120" s="18">
        <f>IFERROR(_xlfn.BETA.DIST(DATE(YEAR(AE$2),MONTH(AE$2),15),$AB$2,$AC$2,FALSE,DATE(YEAR($AB120),MONTH($AB120),1),DATE(YEAR($AC120),MONTH($AC120),28)),0)</f>
      </c>
      <c r="AF120" s="18">
        <f>IFERROR(_xlfn.BETA.DIST(DATE(YEAR(AF$2),MONTH(AF$2),15),$AB$2,$AC$2,FALSE,DATE(YEAR($AB120),MONTH($AB120),1),DATE(YEAR($AC120),MONTH($AC120),28)),0)</f>
      </c>
      <c r="AG120" s="18">
        <f>IFERROR(_xlfn.BETA.DIST(DATE(YEAR(AG$2),MONTH(AG$2),15),$AB$2,$AC$2,FALSE,DATE(YEAR($AB120),MONTH($AB120),1),DATE(YEAR($AC120),MONTH($AC120),28)),0)</f>
      </c>
      <c r="AH120" s="18">
        <f>IFERROR(_xlfn.BETA.DIST(DATE(YEAR(AH$2),MONTH(AH$2),15),$AB$2,$AC$2,FALSE,DATE(YEAR($AB120),MONTH($AB120),1),DATE(YEAR($AC120),MONTH($AC120),28)),0)</f>
      </c>
      <c r="AI120" s="18">
        <f>IFERROR(_xlfn.BETA.DIST(DATE(YEAR(AI$2),MONTH(AI$2),15),$AB$2,$AC$2,FALSE,DATE(YEAR($AB120),MONTH($AB120),1),DATE(YEAR($AC120),MONTH($AC120),28)),0)</f>
      </c>
      <c r="AJ120" s="18">
        <f>IFERROR(_xlfn.BETA.DIST(DATE(YEAR(AJ$2),MONTH(AJ$2),15),$AB$2,$AC$2,FALSE,DATE(YEAR($AB120),MONTH($AB120),1),DATE(YEAR($AC120),MONTH($AC120),28)),0)</f>
      </c>
      <c r="AK120" s="18">
        <f>IFERROR(_xlfn.BETA.DIST(DATE(YEAR(AK$2),MONTH(AK$2),15),$AB$2,$AC$2,FALSE,DATE(YEAR($AB120),MONTH($AB120),1),DATE(YEAR($AC120),MONTH($AC120),28)),0)</f>
      </c>
      <c r="AL120" s="18">
        <f>IFERROR(_xlfn.BETA.DIST(DATE(YEAR(AL$2),MONTH(AL$2),15),$AB$2,$AC$2,FALSE,DATE(YEAR($AB120),MONTH($AB120),1),DATE(YEAR($AC120),MONTH($AC120),28)),0)</f>
      </c>
      <c r="AM120" s="18">
        <f>IFERROR(_xlfn.BETA.DIST(DATE(YEAR(AM$2),MONTH(AM$2),15),$AB$2,$AC$2,FALSE,DATE(YEAR($AB120),MONTH($AB120),1),DATE(YEAR($AC120),MONTH($AC120),28)),0)</f>
      </c>
      <c r="AN120" s="18">
        <f>IFERROR(_xlfn.BETA.DIST(DATE(YEAR(AN$2),MONTH(AN$2),15),$AB$2,$AC$2,FALSE,DATE(YEAR($AB120),MONTH($AB120),1),DATE(YEAR($AC120),MONTH($AC120),28)),0)</f>
      </c>
      <c r="AO120" s="18">
        <f>IFERROR(_xlfn.BETA.DIST(DATE(YEAR(AO$2),MONTH(AO$2),15),$AB$2,$AC$2,FALSE,DATE(YEAR($AB120),MONTH($AB120),1),DATE(YEAR($AC120),MONTH($AC120),28)),0)</f>
      </c>
      <c r="AP120" s="18">
        <f>IFERROR(_xlfn.BETA.DIST(DATE(YEAR(AP$2),MONTH(AP$2),15),$AB$2,$AC$2,FALSE,DATE(YEAR($AB120),MONTH($AB120),1),DATE(YEAR($AC120),MONTH($AC120),28)),0)</f>
      </c>
      <c r="AQ120" s="18">
        <f>IFERROR(_xlfn.BETA.DIST(DATE(YEAR(AQ$2),MONTH(AQ$2),15),$AB$2,$AC$2,FALSE,DATE(YEAR($AB120),MONTH($AB120),1),DATE(YEAR($AC120),MONTH($AC120),28)),0)</f>
      </c>
      <c r="AR120" s="18">
        <f>IFERROR(_xlfn.BETA.DIST(DATE(YEAR(AR$2),MONTH(AR$2),15),$AB$2,$AC$2,FALSE,DATE(YEAR($AB120),MONTH($AB120),1),DATE(YEAR($AC120),MONTH($AC120),28)),0)</f>
      </c>
      <c r="AS120" s="18">
        <f>IFERROR(_xlfn.BETA.DIST(DATE(YEAR(AS$2),MONTH(AS$2),15),$AB$2,$AC$2,FALSE,DATE(YEAR($AB120),MONTH($AB120),1),DATE(YEAR($AC120),MONTH($AC120),28)),0)</f>
      </c>
      <c r="AT120" s="18">
        <f>SUM(AE120:AS120)</f>
      </c>
      <c r="AU120" s="18">
        <f>IF(I120&lt;&gt;0,I120,IF($AT120=0,0,AE120/$AT120*$X120))</f>
      </c>
      <c r="AV120" s="18">
        <f>IF(J120&lt;&gt;0,J120,IF($AT120=0,0,AF120/$AT120*$X120))</f>
      </c>
      <c r="AW120" s="18">
        <f>IF(K120&lt;&gt;0,K120,IF($AT120=0,0,AG120/$AT120*$X120))</f>
      </c>
      <c r="AX120" s="18">
        <f>IF(L120&lt;&gt;0,L120,IF($AT120=0,0,AH120/$AT120*$X120))</f>
      </c>
      <c r="AY120" s="18">
        <f>IF(M120&lt;&gt;0,M120,IF($AT120=0,0,AI120/$AT120*$X120))</f>
      </c>
      <c r="AZ120" s="18">
        <f>IF(N120&lt;&gt;0,N120,IF($AT120=0,0,AJ120/$AT120*$X120))</f>
      </c>
      <c r="BA120" s="18">
        <f>IF(O120&lt;&gt;0,O120,IF($AT120=0,0,AK120/$AT120*$X120))</f>
      </c>
      <c r="BB120" s="18">
        <f>IF(P120&lt;&gt;0,P120,IF($AT120=0,0,AL120/$AT120*$X120))</f>
      </c>
      <c r="BC120" s="18">
        <f>IF(Q120&lt;&gt;0,Q120,IF($AT120=0,0,AM120/$AT120*$X120))</f>
      </c>
      <c r="BD120" s="18">
        <f>IF(R120&lt;&gt;0,R120,IF($AT120=0,0,AN120/$AT120*$X120))</f>
      </c>
      <c r="BE120" s="18">
        <f>IF(S120&lt;&gt;0,S120,IF($AT120=0,0,AO120/$AT120*$X120))</f>
      </c>
      <c r="BF120" s="18">
        <f>IF(T120&lt;&gt;0,T120,IF($AT120=0,0,AP120/$AT120*$X120))</f>
      </c>
      <c r="BG120" s="18">
        <f>IF(U120&lt;&gt;0,U120,IF($AT120=0,0,AQ120/$AT120*$X120))</f>
      </c>
      <c r="BH120" s="18">
        <f>IF(V120&lt;&gt;0,V120,IF($AT120=0,0,AR120/$AT120*$X120))</f>
      </c>
      <c r="BI120" s="18">
        <f>IF(W120&lt;&gt;0,W120,IF($AT120=0,0,AS120/$AT120*$X120))</f>
      </c>
      <c r="BJ120" s="18">
        <f>SUM(AU120:BI120)</f>
      </c>
      <c r="BK120" s="15" t="str">
        <v/>
      </c>
    </row>
    <row r="121" outlineLevel="2">
      <c r="A121" s="5" t="str">
        <v>16.12.1</v>
      </c>
      <c r="B121" s="5" t="str">
        <v/>
      </c>
      <c r="C121" s="5" t="str">
        <v/>
      </c>
      <c r="D121" s="19">
        <v>0.1</v>
      </c>
      <c r="E121" s="5" t="str">
        <v>Advanced Payment PO USD</v>
      </c>
      <c r="F121" s="5" t="str">
        <v/>
      </c>
      <c r="G121" s="18">
        <f>F120*D121</f>
      </c>
      <c r="H121" s="18">
        <f>G121</f>
      </c>
      <c r="I121" s="18">
        <v>0</v>
      </c>
      <c r="J121" s="18">
        <v>0</v>
      </c>
      <c r="K121" s="18">
        <v>0</v>
      </c>
      <c r="L121" s="18">
        <v>0</v>
      </c>
      <c r="M121" s="18">
        <v>0</v>
      </c>
      <c r="N121" s="18">
        <v>0</v>
      </c>
      <c r="O121" s="18">
        <v>0</v>
      </c>
      <c r="P121" s="18">
        <v>0</v>
      </c>
      <c r="Q121" s="18">
        <v>0</v>
      </c>
      <c r="R121" s="18">
        <v>0</v>
      </c>
      <c r="S121" s="18">
        <v>0</v>
      </c>
      <c r="T121" s="18">
        <v>0</v>
      </c>
      <c r="U121" s="18">
        <v>0</v>
      </c>
      <c r="V121" s="18">
        <v>0</v>
      </c>
      <c r="W121" s="18">
        <v>0</v>
      </c>
      <c r="X121" s="18">
        <f>H121-SUM(I121:W121)</f>
      </c>
      <c r="Y121" s="5" t="str">
        <v/>
      </c>
      <c r="Z121" s="5" t="str">
        <v/>
      </c>
      <c r="AA121" s="18">
        <v>0</v>
      </c>
      <c r="AB121" s="20">
        <f>Y121+AA121</f>
      </c>
      <c r="AC121" s="20">
        <f>AA121+Z121</f>
      </c>
      <c r="AD121" s="5" t="str">
        <v/>
      </c>
      <c r="AE121" s="18">
        <f>IFERROR(_xlfn.BETA.DIST(DATE(YEAR(AE$2),MONTH(AE$2),15),$AB$2,$AC$2,FALSE,DATE(YEAR($AB121),MONTH($AB121),1),DATE(YEAR($AC121),MONTH($AC121),28)),0)</f>
      </c>
      <c r="AF121" s="18">
        <f>IFERROR(_xlfn.BETA.DIST(DATE(YEAR(AF$2),MONTH(AF$2),15),$AB$2,$AC$2,FALSE,DATE(YEAR($AB121),MONTH($AB121),1),DATE(YEAR($AC121),MONTH($AC121),28)),0)</f>
      </c>
      <c r="AG121" s="18">
        <f>IFERROR(_xlfn.BETA.DIST(DATE(YEAR(AG$2),MONTH(AG$2),15),$AB$2,$AC$2,FALSE,DATE(YEAR($AB121),MONTH($AB121),1),DATE(YEAR($AC121),MONTH($AC121),28)),0)</f>
      </c>
      <c r="AH121" s="18">
        <f>IFERROR(_xlfn.BETA.DIST(DATE(YEAR(AH$2),MONTH(AH$2),15),$AB$2,$AC$2,FALSE,DATE(YEAR($AB121),MONTH($AB121),1),DATE(YEAR($AC121),MONTH($AC121),28)),0)</f>
      </c>
      <c r="AI121" s="18">
        <f>IFERROR(_xlfn.BETA.DIST(DATE(YEAR(AI$2),MONTH(AI$2),15),$AB$2,$AC$2,FALSE,DATE(YEAR($AB121),MONTH($AB121),1),DATE(YEAR($AC121),MONTH($AC121),28)),0)</f>
      </c>
      <c r="AJ121" s="18">
        <f>IFERROR(_xlfn.BETA.DIST(DATE(YEAR(AJ$2),MONTH(AJ$2),15),$AB$2,$AC$2,FALSE,DATE(YEAR($AB121),MONTH($AB121),1),DATE(YEAR($AC121),MONTH($AC121),28)),0)</f>
      </c>
      <c r="AK121" s="18">
        <f>IFERROR(_xlfn.BETA.DIST(DATE(YEAR(AK$2),MONTH(AK$2),15),$AB$2,$AC$2,FALSE,DATE(YEAR($AB121),MONTH($AB121),1),DATE(YEAR($AC121),MONTH($AC121),28)),0)</f>
      </c>
      <c r="AL121" s="18">
        <f>IFERROR(_xlfn.BETA.DIST(DATE(YEAR(AL$2),MONTH(AL$2),15),$AB$2,$AC$2,FALSE,DATE(YEAR($AB121),MONTH($AB121),1),DATE(YEAR($AC121),MONTH($AC121),28)),0)</f>
      </c>
      <c r="AM121" s="18">
        <f>IFERROR(_xlfn.BETA.DIST(DATE(YEAR(AM$2),MONTH(AM$2),15),$AB$2,$AC$2,FALSE,DATE(YEAR($AB121),MONTH($AB121),1),DATE(YEAR($AC121),MONTH($AC121),28)),0)</f>
      </c>
      <c r="AN121" s="18">
        <f>IFERROR(_xlfn.BETA.DIST(DATE(YEAR(AN$2),MONTH(AN$2),15),$AB$2,$AC$2,FALSE,DATE(YEAR($AB121),MONTH($AB121),1),DATE(YEAR($AC121),MONTH($AC121),28)),0)</f>
      </c>
      <c r="AO121" s="18">
        <f>IFERROR(_xlfn.BETA.DIST(DATE(YEAR(AO$2),MONTH(AO$2),15),$AB$2,$AC$2,FALSE,DATE(YEAR($AB121),MONTH($AB121),1),DATE(YEAR($AC121),MONTH($AC121),28)),0)</f>
      </c>
      <c r="AP121" s="18">
        <f>IFERROR(_xlfn.BETA.DIST(DATE(YEAR(AP$2),MONTH(AP$2),15),$AB$2,$AC$2,FALSE,DATE(YEAR($AB121),MONTH($AB121),1),DATE(YEAR($AC121),MONTH($AC121),28)),0)</f>
      </c>
      <c r="AQ121" s="18">
        <f>IFERROR(_xlfn.BETA.DIST(DATE(YEAR(AQ$2),MONTH(AQ$2),15),$AB$2,$AC$2,FALSE,DATE(YEAR($AB121),MONTH($AB121),1),DATE(YEAR($AC121),MONTH($AC121),28)),0)</f>
      </c>
      <c r="AR121" s="18">
        <f>IFERROR(_xlfn.BETA.DIST(DATE(YEAR(AR$2),MONTH(AR$2),15),$AB$2,$AC$2,FALSE,DATE(YEAR($AB121),MONTH($AB121),1),DATE(YEAR($AC121),MONTH($AC121),28)),0)</f>
      </c>
      <c r="AS121" s="18">
        <f>IFERROR(_xlfn.BETA.DIST(DATE(YEAR(AS$2),MONTH(AS$2),15),$AB$2,$AC$2,FALSE,DATE(YEAR($AB121),MONTH($AB121),1),DATE(YEAR($AC121),MONTH($AC121),28)),0)</f>
      </c>
      <c r="AT121" s="18">
        <f>SUM(AE121:AS121)</f>
      </c>
      <c r="AU121" s="18">
        <f>IF(I121&lt;&gt;0,I121,IF($AT121=0,0,AE121/$AT121*$X121))</f>
      </c>
      <c r="AV121" s="18">
        <f>IF(J121&lt;&gt;0,J121,IF($AT121=0,0,AF121/$AT121*$X121))</f>
      </c>
      <c r="AW121" s="18">
        <f>IF(K121&lt;&gt;0,K121,IF($AT121=0,0,AG121/$AT121*$X121))</f>
      </c>
      <c r="AX121" s="18">
        <f>IF(L121&lt;&gt;0,L121,IF($AT121=0,0,AH121/$AT121*$X121))</f>
      </c>
      <c r="AY121" s="18">
        <f>IF(M121&lt;&gt;0,M121,IF($AT121=0,0,AI121/$AT121*$X121))</f>
      </c>
      <c r="AZ121" s="18">
        <f>IF(N121&lt;&gt;0,N121,IF($AT121=0,0,AJ121/$AT121*$X121))</f>
      </c>
      <c r="BA121" s="18">
        <f>IF(O121&lt;&gt;0,O121,IF($AT121=0,0,AK121/$AT121*$X121))</f>
      </c>
      <c r="BB121" s="18">
        <f>IF(P121&lt;&gt;0,P121,IF($AT121=0,0,AL121/$AT121*$X121))</f>
      </c>
      <c r="BC121" s="18">
        <f>IF(Q121&lt;&gt;0,Q121,IF($AT121=0,0,AM121/$AT121*$X121))</f>
      </c>
      <c r="BD121" s="18">
        <f>IF(R121&lt;&gt;0,R121,IF($AT121=0,0,AN121/$AT121*$X121))</f>
      </c>
      <c r="BE121" s="18">
        <f>IF(S121&lt;&gt;0,S121,IF($AT121=0,0,AO121/$AT121*$X121))</f>
      </c>
      <c r="BF121" s="18">
        <f>IF(T121&lt;&gt;0,T121,IF($AT121=0,0,AP121/$AT121*$X121))</f>
      </c>
      <c r="BG121" s="18">
        <f>IF(U121&lt;&gt;0,U121,IF($AT121=0,0,AQ121/$AT121*$X121))</f>
      </c>
      <c r="BH121" s="18">
        <f>IF(V121&lt;&gt;0,V121,IF($AT121=0,0,AR121/$AT121*$X121))</f>
      </c>
      <c r="BI121" s="18">
        <f>IF(W121&lt;&gt;0,W121,IF($AT121=0,0,AS121/$AT121*$X121))</f>
      </c>
      <c r="BJ121" s="18">
        <f>SUM(AU121:BI121)</f>
      </c>
      <c r="BK121" s="18">
        <f>H121-BJ121</f>
      </c>
    </row>
    <row r="122" outlineLevel="2">
      <c r="A122" s="5" t="str">
        <v>16.12.1</v>
      </c>
      <c r="B122" s="5" t="str">
        <v/>
      </c>
      <c r="C122" s="5" t="str">
        <v/>
      </c>
      <c r="D122" s="19">
        <v>0.4</v>
      </c>
      <c r="E122" s="5" t="str">
        <v>Shipping MAT USD</v>
      </c>
      <c r="F122" s="5" t="str">
        <v/>
      </c>
      <c r="G122" s="18">
        <f>F120*D122</f>
      </c>
      <c r="H122" s="18">
        <f>G122</f>
      </c>
      <c r="I122" s="18">
        <v>0</v>
      </c>
      <c r="J122" s="18">
        <v>0</v>
      </c>
      <c r="K122" s="18">
        <v>0</v>
      </c>
      <c r="L122" s="18">
        <v>0</v>
      </c>
      <c r="M122" s="18">
        <v>0</v>
      </c>
      <c r="N122" s="18">
        <v>0</v>
      </c>
      <c r="O122" s="18">
        <v>0</v>
      </c>
      <c r="P122" s="18">
        <v>0</v>
      </c>
      <c r="Q122" s="18">
        <v>0</v>
      </c>
      <c r="R122" s="18">
        <v>0</v>
      </c>
      <c r="S122" s="18">
        <v>0</v>
      </c>
      <c r="T122" s="18">
        <v>0</v>
      </c>
      <c r="U122" s="18">
        <v>0</v>
      </c>
      <c r="V122" s="18">
        <v>0</v>
      </c>
      <c r="W122" s="18">
        <v>0</v>
      </c>
      <c r="X122" s="18">
        <f>H122-SUM(I122:W122)</f>
      </c>
      <c r="Y122" s="5" t="str">
        <v/>
      </c>
      <c r="Z122" s="5" t="str">
        <v/>
      </c>
      <c r="AA122" s="18">
        <v>15</v>
      </c>
      <c r="AB122" s="20">
        <f>Y122+AA122</f>
      </c>
      <c r="AC122" s="20">
        <f>AA122+Z122</f>
      </c>
      <c r="AD122" s="5" t="str">
        <v/>
      </c>
      <c r="AE122" s="18">
        <f>IFERROR(_xlfn.BETA.DIST(DATE(YEAR(AE$2),MONTH(AE$2),15),$AB$2,$AC$2,FALSE,DATE(YEAR($AB122),MONTH($AB122),1),DATE(YEAR($AC122),MONTH($AC122),28)),0)</f>
      </c>
      <c r="AF122" s="18">
        <f>IFERROR(_xlfn.BETA.DIST(DATE(YEAR(AF$2),MONTH(AF$2),15),$AB$2,$AC$2,FALSE,DATE(YEAR($AB122),MONTH($AB122),1),DATE(YEAR($AC122),MONTH($AC122),28)),0)</f>
      </c>
      <c r="AG122" s="18">
        <f>IFERROR(_xlfn.BETA.DIST(DATE(YEAR(AG$2),MONTH(AG$2),15),$AB$2,$AC$2,FALSE,DATE(YEAR($AB122),MONTH($AB122),1),DATE(YEAR($AC122),MONTH($AC122),28)),0)</f>
      </c>
      <c r="AH122" s="18">
        <f>IFERROR(_xlfn.BETA.DIST(DATE(YEAR(AH$2),MONTH(AH$2),15),$AB$2,$AC$2,FALSE,DATE(YEAR($AB122),MONTH($AB122),1),DATE(YEAR($AC122),MONTH($AC122),28)),0)</f>
      </c>
      <c r="AI122" s="18">
        <f>IFERROR(_xlfn.BETA.DIST(DATE(YEAR(AI$2),MONTH(AI$2),15),$AB$2,$AC$2,FALSE,DATE(YEAR($AB122),MONTH($AB122),1),DATE(YEAR($AC122),MONTH($AC122),28)),0)</f>
      </c>
      <c r="AJ122" s="18">
        <f>IFERROR(_xlfn.BETA.DIST(DATE(YEAR(AJ$2),MONTH(AJ$2),15),$AB$2,$AC$2,FALSE,DATE(YEAR($AB122),MONTH($AB122),1),DATE(YEAR($AC122),MONTH($AC122),28)),0)</f>
      </c>
      <c r="AK122" s="18">
        <f>IFERROR(_xlfn.BETA.DIST(DATE(YEAR(AK$2),MONTH(AK$2),15),$AB$2,$AC$2,FALSE,DATE(YEAR($AB122),MONTH($AB122),1),DATE(YEAR($AC122),MONTH($AC122),28)),0)</f>
      </c>
      <c r="AL122" s="18">
        <f>IFERROR(_xlfn.BETA.DIST(DATE(YEAR(AL$2),MONTH(AL$2),15),$AB$2,$AC$2,FALSE,DATE(YEAR($AB122),MONTH($AB122),1),DATE(YEAR($AC122),MONTH($AC122),28)),0)</f>
      </c>
      <c r="AM122" s="18">
        <f>IFERROR(_xlfn.BETA.DIST(DATE(YEAR(AM$2),MONTH(AM$2),15),$AB$2,$AC$2,FALSE,DATE(YEAR($AB122),MONTH($AB122),1),DATE(YEAR($AC122),MONTH($AC122),28)),0)</f>
      </c>
      <c r="AN122" s="18">
        <f>IFERROR(_xlfn.BETA.DIST(DATE(YEAR(AN$2),MONTH(AN$2),15),$AB$2,$AC$2,FALSE,DATE(YEAR($AB122),MONTH($AB122),1),DATE(YEAR($AC122),MONTH($AC122),28)),0)</f>
      </c>
      <c r="AO122" s="18">
        <f>IFERROR(_xlfn.BETA.DIST(DATE(YEAR(AO$2),MONTH(AO$2),15),$AB$2,$AC$2,FALSE,DATE(YEAR($AB122),MONTH($AB122),1),DATE(YEAR($AC122),MONTH($AC122),28)),0)</f>
      </c>
      <c r="AP122" s="18">
        <f>IFERROR(_xlfn.BETA.DIST(DATE(YEAR(AP$2),MONTH(AP$2),15),$AB$2,$AC$2,FALSE,DATE(YEAR($AB122),MONTH($AB122),1),DATE(YEAR($AC122),MONTH($AC122),28)),0)</f>
      </c>
      <c r="AQ122" s="18">
        <f>IFERROR(_xlfn.BETA.DIST(DATE(YEAR(AQ$2),MONTH(AQ$2),15),$AB$2,$AC$2,FALSE,DATE(YEAR($AB122),MONTH($AB122),1),DATE(YEAR($AC122),MONTH($AC122),28)),0)</f>
      </c>
      <c r="AR122" s="18">
        <f>IFERROR(_xlfn.BETA.DIST(DATE(YEAR(AR$2),MONTH(AR$2),15),$AB$2,$AC$2,FALSE,DATE(YEAR($AB122),MONTH($AB122),1),DATE(YEAR($AC122),MONTH($AC122),28)),0)</f>
      </c>
      <c r="AS122" s="18">
        <f>IFERROR(_xlfn.BETA.DIST(DATE(YEAR(AS$2),MONTH(AS$2),15),$AB$2,$AC$2,FALSE,DATE(YEAR($AB122),MONTH($AB122),1),DATE(YEAR($AC122),MONTH($AC122),28)),0)</f>
      </c>
      <c r="AT122" s="18">
        <f>SUM(AE122:AS122)</f>
      </c>
      <c r="AU122" s="18">
        <f>IF(I122&lt;&gt;0,I122,IF($AT122=0,0,AE122/$AT122*$X122))</f>
      </c>
      <c r="AV122" s="18">
        <f>IF(J122&lt;&gt;0,J122,IF($AT122=0,0,AF122/$AT122*$X122))</f>
      </c>
      <c r="AW122" s="18">
        <f>IF(K122&lt;&gt;0,K122,IF($AT122=0,0,AG122/$AT122*$X122))</f>
      </c>
      <c r="AX122" s="18">
        <f>IF(L122&lt;&gt;0,L122,IF($AT122=0,0,AH122/$AT122*$X122))</f>
      </c>
      <c r="AY122" s="18">
        <f>IF(M122&lt;&gt;0,M122,IF($AT122=0,0,AI122/$AT122*$X122))</f>
      </c>
      <c r="AZ122" s="18">
        <f>IF(N122&lt;&gt;0,N122,IF($AT122=0,0,AJ122/$AT122*$X122))</f>
      </c>
      <c r="BA122" s="18">
        <f>IF(O122&lt;&gt;0,O122,IF($AT122=0,0,AK122/$AT122*$X122))</f>
      </c>
      <c r="BB122" s="18">
        <f>IF(P122&lt;&gt;0,P122,IF($AT122=0,0,AL122/$AT122*$X122))</f>
      </c>
      <c r="BC122" s="18">
        <f>IF(Q122&lt;&gt;0,Q122,IF($AT122=0,0,AM122/$AT122*$X122))</f>
      </c>
      <c r="BD122" s="18">
        <f>IF(R122&lt;&gt;0,R122,IF($AT122=0,0,AN122/$AT122*$X122))</f>
      </c>
      <c r="BE122" s="18">
        <f>IF(S122&lt;&gt;0,S122,IF($AT122=0,0,AO122/$AT122*$X122))</f>
      </c>
      <c r="BF122" s="18">
        <f>IF(T122&lt;&gt;0,T122,IF($AT122=0,0,AP122/$AT122*$X122))</f>
      </c>
      <c r="BG122" s="18">
        <f>IF(U122&lt;&gt;0,U122,IF($AT122=0,0,AQ122/$AT122*$X122))</f>
      </c>
      <c r="BH122" s="18">
        <f>IF(V122&lt;&gt;0,V122,IF($AT122=0,0,AR122/$AT122*$X122))</f>
      </c>
      <c r="BI122" s="18">
        <f>IF(W122&lt;&gt;0,W122,IF($AT122=0,0,AS122/$AT122*$X122))</f>
      </c>
      <c r="BJ122" s="18">
        <f>SUM(AU122:BI122)</f>
      </c>
      <c r="BK122" s="18">
        <f>H122-BJ122</f>
      </c>
    </row>
    <row r="123" outlineLevel="2">
      <c r="A123" s="5" t="str">
        <v>16.12.1</v>
      </c>
      <c r="B123" s="5" t="str">
        <v/>
      </c>
      <c r="C123" s="5" t="str">
        <v/>
      </c>
      <c r="D123" s="19">
        <v>0.4</v>
      </c>
      <c r="E123" s="5" t="str">
        <v>Delivery MAT USD</v>
      </c>
      <c r="F123" s="5" t="str">
        <v/>
      </c>
      <c r="G123" s="18">
        <f>F120*D123</f>
      </c>
      <c r="H123" s="18">
        <f>G123</f>
      </c>
      <c r="I123" s="18">
        <v>0</v>
      </c>
      <c r="J123" s="18">
        <v>0</v>
      </c>
      <c r="K123" s="18">
        <v>0</v>
      </c>
      <c r="L123" s="18">
        <v>0</v>
      </c>
      <c r="M123" s="18">
        <v>0</v>
      </c>
      <c r="N123" s="18">
        <v>0</v>
      </c>
      <c r="O123" s="18">
        <v>0</v>
      </c>
      <c r="P123" s="18">
        <v>0</v>
      </c>
      <c r="Q123" s="18">
        <v>0</v>
      </c>
      <c r="R123" s="18">
        <v>0</v>
      </c>
      <c r="S123" s="18">
        <v>0</v>
      </c>
      <c r="T123" s="18">
        <v>0</v>
      </c>
      <c r="U123" s="18">
        <v>0</v>
      </c>
      <c r="V123" s="18">
        <v>0</v>
      </c>
      <c r="W123" s="18">
        <v>0</v>
      </c>
      <c r="X123" s="18">
        <f>H123-SUM(I123:W123)</f>
      </c>
      <c r="Y123" s="5" t="str">
        <v/>
      </c>
      <c r="Z123" s="5" t="str">
        <v/>
      </c>
      <c r="AA123" s="18">
        <v>30</v>
      </c>
      <c r="AB123" s="20">
        <f>Y123+AA123</f>
      </c>
      <c r="AC123" s="20">
        <f>AA123+Z123</f>
      </c>
      <c r="AD123" s="5" t="str">
        <v/>
      </c>
      <c r="AE123" s="18">
        <f>IFERROR(_xlfn.BETA.DIST(DATE(YEAR(AE$2),MONTH(AE$2),15),$AB$2,$AC$2,FALSE,DATE(YEAR($AB123),MONTH($AB123),1),DATE(YEAR($AC123),MONTH($AC123),28)),0)</f>
      </c>
      <c r="AF123" s="18">
        <f>IFERROR(_xlfn.BETA.DIST(DATE(YEAR(AF$2),MONTH(AF$2),15),$AB$2,$AC$2,FALSE,DATE(YEAR($AB123),MONTH($AB123),1),DATE(YEAR($AC123),MONTH($AC123),28)),0)</f>
      </c>
      <c r="AG123" s="18">
        <f>IFERROR(_xlfn.BETA.DIST(DATE(YEAR(AG$2),MONTH(AG$2),15),$AB$2,$AC$2,FALSE,DATE(YEAR($AB123),MONTH($AB123),1),DATE(YEAR($AC123),MONTH($AC123),28)),0)</f>
      </c>
      <c r="AH123" s="18">
        <f>IFERROR(_xlfn.BETA.DIST(DATE(YEAR(AH$2),MONTH(AH$2),15),$AB$2,$AC$2,FALSE,DATE(YEAR($AB123),MONTH($AB123),1),DATE(YEAR($AC123),MONTH($AC123),28)),0)</f>
      </c>
      <c r="AI123" s="18">
        <f>IFERROR(_xlfn.BETA.DIST(DATE(YEAR(AI$2),MONTH(AI$2),15),$AB$2,$AC$2,FALSE,DATE(YEAR($AB123),MONTH($AB123),1),DATE(YEAR($AC123),MONTH($AC123),28)),0)</f>
      </c>
      <c r="AJ123" s="18">
        <f>IFERROR(_xlfn.BETA.DIST(DATE(YEAR(AJ$2),MONTH(AJ$2),15),$AB$2,$AC$2,FALSE,DATE(YEAR($AB123),MONTH($AB123),1),DATE(YEAR($AC123),MONTH($AC123),28)),0)</f>
      </c>
      <c r="AK123" s="18">
        <f>IFERROR(_xlfn.BETA.DIST(DATE(YEAR(AK$2),MONTH(AK$2),15),$AB$2,$AC$2,FALSE,DATE(YEAR($AB123),MONTH($AB123),1),DATE(YEAR($AC123),MONTH($AC123),28)),0)</f>
      </c>
      <c r="AL123" s="18">
        <f>IFERROR(_xlfn.BETA.DIST(DATE(YEAR(AL$2),MONTH(AL$2),15),$AB$2,$AC$2,FALSE,DATE(YEAR($AB123),MONTH($AB123),1),DATE(YEAR($AC123),MONTH($AC123),28)),0)</f>
      </c>
      <c r="AM123" s="18">
        <f>IFERROR(_xlfn.BETA.DIST(DATE(YEAR(AM$2),MONTH(AM$2),15),$AB$2,$AC$2,FALSE,DATE(YEAR($AB123),MONTH($AB123),1),DATE(YEAR($AC123),MONTH($AC123),28)),0)</f>
      </c>
      <c r="AN123" s="18">
        <f>IFERROR(_xlfn.BETA.DIST(DATE(YEAR(AN$2),MONTH(AN$2),15),$AB$2,$AC$2,FALSE,DATE(YEAR($AB123),MONTH($AB123),1),DATE(YEAR($AC123),MONTH($AC123),28)),0)</f>
      </c>
      <c r="AO123" s="18">
        <f>IFERROR(_xlfn.BETA.DIST(DATE(YEAR(AO$2),MONTH(AO$2),15),$AB$2,$AC$2,FALSE,DATE(YEAR($AB123),MONTH($AB123),1),DATE(YEAR($AC123),MONTH($AC123),28)),0)</f>
      </c>
      <c r="AP123" s="18">
        <f>IFERROR(_xlfn.BETA.DIST(DATE(YEAR(AP$2),MONTH(AP$2),15),$AB$2,$AC$2,FALSE,DATE(YEAR($AB123),MONTH($AB123),1),DATE(YEAR($AC123),MONTH($AC123),28)),0)</f>
      </c>
      <c r="AQ123" s="18">
        <f>IFERROR(_xlfn.BETA.DIST(DATE(YEAR(AQ$2),MONTH(AQ$2),15),$AB$2,$AC$2,FALSE,DATE(YEAR($AB123),MONTH($AB123),1),DATE(YEAR($AC123),MONTH($AC123),28)),0)</f>
      </c>
      <c r="AR123" s="18">
        <f>IFERROR(_xlfn.BETA.DIST(DATE(YEAR(AR$2),MONTH(AR$2),15),$AB$2,$AC$2,FALSE,DATE(YEAR($AB123),MONTH($AB123),1),DATE(YEAR($AC123),MONTH($AC123),28)),0)</f>
      </c>
      <c r="AS123" s="18">
        <f>IFERROR(_xlfn.BETA.DIST(DATE(YEAR(AS$2),MONTH(AS$2),15),$AB$2,$AC$2,FALSE,DATE(YEAR($AB123),MONTH($AB123),1),DATE(YEAR($AC123),MONTH($AC123),28)),0)</f>
      </c>
      <c r="AT123" s="18">
        <f>SUM(AE123:AS123)</f>
      </c>
      <c r="AU123" s="18">
        <f>IF(I123&lt;&gt;0,I123,IF($AT123=0,0,AE123/$AT123*$X123))</f>
      </c>
      <c r="AV123" s="18">
        <f>IF(J123&lt;&gt;0,J123,IF($AT123=0,0,AF123/$AT123*$X123))</f>
      </c>
      <c r="AW123" s="18">
        <f>IF(K123&lt;&gt;0,K123,IF($AT123=0,0,AG123/$AT123*$X123))</f>
      </c>
      <c r="AX123" s="18">
        <f>IF(L123&lt;&gt;0,L123,IF($AT123=0,0,AH123/$AT123*$X123))</f>
      </c>
      <c r="AY123" s="18">
        <f>IF(M123&lt;&gt;0,M123,IF($AT123=0,0,AI123/$AT123*$X123))</f>
      </c>
      <c r="AZ123" s="18">
        <f>IF(N123&lt;&gt;0,N123,IF($AT123=0,0,AJ123/$AT123*$X123))</f>
      </c>
      <c r="BA123" s="18">
        <f>IF(O123&lt;&gt;0,O123,IF($AT123=0,0,AK123/$AT123*$X123))</f>
      </c>
      <c r="BB123" s="18">
        <f>IF(P123&lt;&gt;0,P123,IF($AT123=0,0,AL123/$AT123*$X123))</f>
      </c>
      <c r="BC123" s="18">
        <f>IF(Q123&lt;&gt;0,Q123,IF($AT123=0,0,AM123/$AT123*$X123))</f>
      </c>
      <c r="BD123" s="18">
        <f>IF(R123&lt;&gt;0,R123,IF($AT123=0,0,AN123/$AT123*$X123))</f>
      </c>
      <c r="BE123" s="18">
        <f>IF(S123&lt;&gt;0,S123,IF($AT123=0,0,AO123/$AT123*$X123))</f>
      </c>
      <c r="BF123" s="18">
        <f>IF(T123&lt;&gt;0,T123,IF($AT123=0,0,AP123/$AT123*$X123))</f>
      </c>
      <c r="BG123" s="18">
        <f>IF(U123&lt;&gt;0,U123,IF($AT123=0,0,AQ123/$AT123*$X123))</f>
      </c>
      <c r="BH123" s="18">
        <f>IF(V123&lt;&gt;0,V123,IF($AT123=0,0,AR123/$AT123*$X123))</f>
      </c>
      <c r="BI123" s="18">
        <f>IF(W123&lt;&gt;0,W123,IF($AT123=0,0,AS123/$AT123*$X123))</f>
      </c>
      <c r="BJ123" s="18">
        <f>SUM(AU123:BI123)</f>
      </c>
      <c r="BK123" s="18">
        <f>H123-BJ123</f>
      </c>
    </row>
    <row r="124" outlineLevel="2">
      <c r="A124" s="5" t="str">
        <v>16.12.1</v>
      </c>
      <c r="B124" s="5" t="str">
        <v>BSKDGNGENGR07</v>
      </c>
      <c r="C124" s="5" t="str">
        <v>BSKDGNGENGR07</v>
      </c>
      <c r="D124" s="19">
        <v>0.1</v>
      </c>
      <c r="E124" s="5" t="str">
        <v>CCC</v>
      </c>
      <c r="F124" s="5" t="str">
        <v/>
      </c>
      <c r="G124" s="18">
        <f>F120*D124</f>
      </c>
      <c r="H124" s="18">
        <f>G124</f>
      </c>
      <c r="I124" s="18">
        <v>0</v>
      </c>
      <c r="J124" s="18">
        <v>0</v>
      </c>
      <c r="K124" s="18">
        <v>0</v>
      </c>
      <c r="L124" s="18">
        <v>0</v>
      </c>
      <c r="M124" s="18">
        <v>0</v>
      </c>
      <c r="N124" s="18">
        <v>0</v>
      </c>
      <c r="O124" s="18">
        <v>0</v>
      </c>
      <c r="P124" s="18">
        <v>0</v>
      </c>
      <c r="Q124" s="18">
        <v>0</v>
      </c>
      <c r="R124" s="18">
        <v>0</v>
      </c>
      <c r="S124" s="18">
        <v>0</v>
      </c>
      <c r="T124" s="18">
        <v>0</v>
      </c>
      <c r="U124" s="18">
        <v>0</v>
      </c>
      <c r="V124" s="18">
        <v>0</v>
      </c>
      <c r="W124" s="18">
        <v>0</v>
      </c>
      <c r="X124" s="18">
        <f>H124-SUM(I124:W124)</f>
      </c>
      <c r="Y124" s="20">
        <v>46483</v>
      </c>
      <c r="Z124" s="20">
        <v>46483</v>
      </c>
      <c r="AA124" s="18">
        <v>0</v>
      </c>
      <c r="AB124" s="20">
        <f>Y124+AA124</f>
      </c>
      <c r="AC124" s="20">
        <f>AA124+Z124</f>
      </c>
      <c r="AD124" s="5" t="str">
        <v/>
      </c>
      <c r="AE124" s="18">
        <f>IFERROR(_xlfn.BETA.DIST(DATE(YEAR(AE$2),MONTH(AE$2),15),$AB$2,$AC$2,FALSE,DATE(YEAR($AB124),MONTH($AB124),1),DATE(YEAR($AC124),MONTH($AC124),28)),0)</f>
      </c>
      <c r="AF124" s="18">
        <f>IFERROR(_xlfn.BETA.DIST(DATE(YEAR(AF$2),MONTH(AF$2),15),$AB$2,$AC$2,FALSE,DATE(YEAR($AB124),MONTH($AB124),1),DATE(YEAR($AC124),MONTH($AC124),28)),0)</f>
      </c>
      <c r="AG124" s="18">
        <f>IFERROR(_xlfn.BETA.DIST(DATE(YEAR(AG$2),MONTH(AG$2),15),$AB$2,$AC$2,FALSE,DATE(YEAR($AB124),MONTH($AB124),1),DATE(YEAR($AC124),MONTH($AC124),28)),0)</f>
      </c>
      <c r="AH124" s="18">
        <f>IFERROR(_xlfn.BETA.DIST(DATE(YEAR(AH$2),MONTH(AH$2),15),$AB$2,$AC$2,FALSE,DATE(YEAR($AB124),MONTH($AB124),1),DATE(YEAR($AC124),MONTH($AC124),28)),0)</f>
      </c>
      <c r="AI124" s="18">
        <f>IFERROR(_xlfn.BETA.DIST(DATE(YEAR(AI$2),MONTH(AI$2),15),$AB$2,$AC$2,FALSE,DATE(YEAR($AB124),MONTH($AB124),1),DATE(YEAR($AC124),MONTH($AC124),28)),0)</f>
      </c>
      <c r="AJ124" s="18">
        <f>IFERROR(_xlfn.BETA.DIST(DATE(YEAR(AJ$2),MONTH(AJ$2),15),$AB$2,$AC$2,FALSE,DATE(YEAR($AB124),MONTH($AB124),1),DATE(YEAR($AC124),MONTH($AC124),28)),0)</f>
      </c>
      <c r="AK124" s="18">
        <f>IFERROR(_xlfn.BETA.DIST(DATE(YEAR(AK$2),MONTH(AK$2),15),$AB$2,$AC$2,FALSE,DATE(YEAR($AB124),MONTH($AB124),1),DATE(YEAR($AC124),MONTH($AC124),28)),0)</f>
      </c>
      <c r="AL124" s="18">
        <f>IFERROR(_xlfn.BETA.DIST(DATE(YEAR(AL$2),MONTH(AL$2),15),$AB$2,$AC$2,FALSE,DATE(YEAR($AB124),MONTH($AB124),1),DATE(YEAR($AC124),MONTH($AC124),28)),0)</f>
      </c>
      <c r="AM124" s="18">
        <f>IFERROR(_xlfn.BETA.DIST(DATE(YEAR(AM$2),MONTH(AM$2),15),$AB$2,$AC$2,FALSE,DATE(YEAR($AB124),MONTH($AB124),1),DATE(YEAR($AC124),MONTH($AC124),28)),0)</f>
      </c>
      <c r="AN124" s="18">
        <f>IFERROR(_xlfn.BETA.DIST(DATE(YEAR(AN$2),MONTH(AN$2),15),$AB$2,$AC$2,FALSE,DATE(YEAR($AB124),MONTH($AB124),1),DATE(YEAR($AC124),MONTH($AC124),28)),0)</f>
      </c>
      <c r="AO124" s="18">
        <f>IFERROR(_xlfn.BETA.DIST(DATE(YEAR(AO$2),MONTH(AO$2),15),$AB$2,$AC$2,FALSE,DATE(YEAR($AB124),MONTH($AB124),1),DATE(YEAR($AC124),MONTH($AC124),28)),0)</f>
      </c>
      <c r="AP124" s="18">
        <f>IFERROR(_xlfn.BETA.DIST(DATE(YEAR(AP$2),MONTH(AP$2),15),$AB$2,$AC$2,FALSE,DATE(YEAR($AB124),MONTH($AB124),1),DATE(YEAR($AC124),MONTH($AC124),28)),0)</f>
      </c>
      <c r="AQ124" s="18">
        <f>IFERROR(_xlfn.BETA.DIST(DATE(YEAR(AQ$2),MONTH(AQ$2),15),$AB$2,$AC$2,FALSE,DATE(YEAR($AB124),MONTH($AB124),1),DATE(YEAR($AC124),MONTH($AC124),28)),0)</f>
      </c>
      <c r="AR124" s="18">
        <f>IFERROR(_xlfn.BETA.DIST(DATE(YEAR(AR$2),MONTH(AR$2),15),$AB$2,$AC$2,FALSE,DATE(YEAR($AB124),MONTH($AB124),1),DATE(YEAR($AC124),MONTH($AC124),28)),0)</f>
      </c>
      <c r="AS124" s="18">
        <f>IFERROR(_xlfn.BETA.DIST(DATE(YEAR(AS$2),MONTH(AS$2),15),$AB$2,$AC$2,FALSE,DATE(YEAR($AB124),MONTH($AB124),1),DATE(YEAR($AC124),MONTH($AC124),28)),0)</f>
      </c>
      <c r="AT124" s="18">
        <f>SUM(AE124:AS124)</f>
      </c>
      <c r="AU124" s="18">
        <f>IF(I124&lt;&gt;0,I124,IF($AT124=0,0,AE124/$AT124*$X124))</f>
      </c>
      <c r="AV124" s="18">
        <f>IF(J124&lt;&gt;0,J124,IF($AT124=0,0,AF124/$AT124*$X124))</f>
      </c>
      <c r="AW124" s="18">
        <f>IF(K124&lt;&gt;0,K124,IF($AT124=0,0,AG124/$AT124*$X124))</f>
      </c>
      <c r="AX124" s="18">
        <f>IF(L124&lt;&gt;0,L124,IF($AT124=0,0,AH124/$AT124*$X124))</f>
      </c>
      <c r="AY124" s="18">
        <f>IF(M124&lt;&gt;0,M124,IF($AT124=0,0,AI124/$AT124*$X124))</f>
      </c>
      <c r="AZ124" s="18">
        <f>IF(N124&lt;&gt;0,N124,IF($AT124=0,0,AJ124/$AT124*$X124))</f>
      </c>
      <c r="BA124" s="18">
        <f>IF(O124&lt;&gt;0,O124,IF($AT124=0,0,AK124/$AT124*$X124))</f>
      </c>
      <c r="BB124" s="18">
        <f>IF(P124&lt;&gt;0,P124,IF($AT124=0,0,AL124/$AT124*$X124))</f>
      </c>
      <c r="BC124" s="18">
        <f>IF(Q124&lt;&gt;0,Q124,IF($AT124=0,0,AM124/$AT124*$X124))</f>
      </c>
      <c r="BD124" s="18">
        <f>IF(R124&lt;&gt;0,R124,IF($AT124=0,0,AN124/$AT124*$X124))</f>
      </c>
      <c r="BE124" s="18">
        <f>IF(S124&lt;&gt;0,S124,IF($AT124=0,0,AO124/$AT124*$X124))</f>
      </c>
      <c r="BF124" s="18">
        <f>IF(T124&lt;&gt;0,T124,IF($AT124=0,0,AP124/$AT124*$X124))</f>
      </c>
      <c r="BG124" s="18">
        <f>IF(U124&lt;&gt;0,U124,IF($AT124=0,0,AQ124/$AT124*$X124))</f>
      </c>
      <c r="BH124" s="18">
        <f>IF(V124&lt;&gt;0,V124,IF($AT124=0,0,AR124/$AT124*$X124))</f>
      </c>
      <c r="BI124" s="18">
        <f>IF(W124&lt;&gt;0,W124,IF($AT124=0,0,AS124/$AT124*$X124))</f>
      </c>
      <c r="BJ124" s="18">
        <f>SUM(AU124:BI124)</f>
      </c>
      <c r="BK124" s="18">
        <f>H124-BJ124</f>
      </c>
    </row>
    <row r="125" outlineLevel="1">
      <c r="A125" s="15" t="str">
        <v>16.13.1</v>
      </c>
      <c r="B125" s="15" t="str">
        <v/>
      </c>
      <c r="C125" s="15" t="str">
        <v/>
      </c>
      <c r="D125" s="15" t="str">
        <v>16.13.1</v>
      </c>
      <c r="E125" s="15" t="str">
        <v>Supply One computer aided test set.</v>
      </c>
      <c r="F125" s="15">
        <v>38282.4</v>
      </c>
      <c r="G125" s="15" t="str">
        <v/>
      </c>
      <c r="H125" s="15" t="str">
        <v/>
      </c>
      <c r="I125" s="15" t="str">
        <v/>
      </c>
      <c r="J125" s="15" t="str">
        <v/>
      </c>
      <c r="K125" s="15" t="str">
        <v/>
      </c>
      <c r="L125" s="15" t="str">
        <v/>
      </c>
      <c r="M125" s="15" t="str">
        <v/>
      </c>
      <c r="N125" s="15" t="str">
        <v/>
      </c>
      <c r="O125" s="15" t="str">
        <v/>
      </c>
      <c r="P125" s="15" t="str">
        <v/>
      </c>
      <c r="Q125" s="15" t="str">
        <v/>
      </c>
      <c r="R125" s="15" t="str">
        <v/>
      </c>
      <c r="S125" s="15" t="str">
        <v/>
      </c>
      <c r="T125" s="15" t="str">
        <v/>
      </c>
      <c r="U125" s="15" t="str">
        <v/>
      </c>
      <c r="V125" s="15" t="str">
        <v/>
      </c>
      <c r="W125" s="15" t="str">
        <v/>
      </c>
      <c r="X125" s="15" t="str">
        <v/>
      </c>
      <c r="Y125" s="15" t="str">
        <v/>
      </c>
      <c r="Z125" s="15" t="str">
        <v/>
      </c>
      <c r="AA125" s="15" t="str">
        <v/>
      </c>
      <c r="AB125" s="15" t="str">
        <v/>
      </c>
      <c r="AC125" s="15" t="str">
        <v/>
      </c>
      <c r="AD125" s="5" t="str">
        <v/>
      </c>
      <c r="AE125" s="18">
        <f>IFERROR(_xlfn.BETA.DIST(DATE(YEAR(AE$2),MONTH(AE$2),15),$AB$2,$AC$2,FALSE,DATE(YEAR($AB125),MONTH($AB125),1),DATE(YEAR($AC125),MONTH($AC125),28)),0)</f>
      </c>
      <c r="AF125" s="18">
        <f>IFERROR(_xlfn.BETA.DIST(DATE(YEAR(AF$2),MONTH(AF$2),15),$AB$2,$AC$2,FALSE,DATE(YEAR($AB125),MONTH($AB125),1),DATE(YEAR($AC125),MONTH($AC125),28)),0)</f>
      </c>
      <c r="AG125" s="18">
        <f>IFERROR(_xlfn.BETA.DIST(DATE(YEAR(AG$2),MONTH(AG$2),15),$AB$2,$AC$2,FALSE,DATE(YEAR($AB125),MONTH($AB125),1),DATE(YEAR($AC125),MONTH($AC125),28)),0)</f>
      </c>
      <c r="AH125" s="18">
        <f>IFERROR(_xlfn.BETA.DIST(DATE(YEAR(AH$2),MONTH(AH$2),15),$AB$2,$AC$2,FALSE,DATE(YEAR($AB125),MONTH($AB125),1),DATE(YEAR($AC125),MONTH($AC125),28)),0)</f>
      </c>
      <c r="AI125" s="18">
        <f>IFERROR(_xlfn.BETA.DIST(DATE(YEAR(AI$2),MONTH(AI$2),15),$AB$2,$AC$2,FALSE,DATE(YEAR($AB125),MONTH($AB125),1),DATE(YEAR($AC125),MONTH($AC125),28)),0)</f>
      </c>
      <c r="AJ125" s="18">
        <f>IFERROR(_xlfn.BETA.DIST(DATE(YEAR(AJ$2),MONTH(AJ$2),15),$AB$2,$AC$2,FALSE,DATE(YEAR($AB125),MONTH($AB125),1),DATE(YEAR($AC125),MONTH($AC125),28)),0)</f>
      </c>
      <c r="AK125" s="18">
        <f>IFERROR(_xlfn.BETA.DIST(DATE(YEAR(AK$2),MONTH(AK$2),15),$AB$2,$AC$2,FALSE,DATE(YEAR($AB125),MONTH($AB125),1),DATE(YEAR($AC125),MONTH($AC125),28)),0)</f>
      </c>
      <c r="AL125" s="18">
        <f>IFERROR(_xlfn.BETA.DIST(DATE(YEAR(AL$2),MONTH(AL$2),15),$AB$2,$AC$2,FALSE,DATE(YEAR($AB125),MONTH($AB125),1),DATE(YEAR($AC125),MONTH($AC125),28)),0)</f>
      </c>
      <c r="AM125" s="18">
        <f>IFERROR(_xlfn.BETA.DIST(DATE(YEAR(AM$2),MONTH(AM$2),15),$AB$2,$AC$2,FALSE,DATE(YEAR($AB125),MONTH($AB125),1),DATE(YEAR($AC125),MONTH($AC125),28)),0)</f>
      </c>
      <c r="AN125" s="18">
        <f>IFERROR(_xlfn.BETA.DIST(DATE(YEAR(AN$2),MONTH(AN$2),15),$AB$2,$AC$2,FALSE,DATE(YEAR($AB125),MONTH($AB125),1),DATE(YEAR($AC125),MONTH($AC125),28)),0)</f>
      </c>
      <c r="AO125" s="18">
        <f>IFERROR(_xlfn.BETA.DIST(DATE(YEAR(AO$2),MONTH(AO$2),15),$AB$2,$AC$2,FALSE,DATE(YEAR($AB125),MONTH($AB125),1),DATE(YEAR($AC125),MONTH($AC125),28)),0)</f>
      </c>
      <c r="AP125" s="18">
        <f>IFERROR(_xlfn.BETA.DIST(DATE(YEAR(AP$2),MONTH(AP$2),15),$AB$2,$AC$2,FALSE,DATE(YEAR($AB125),MONTH($AB125),1),DATE(YEAR($AC125),MONTH($AC125),28)),0)</f>
      </c>
      <c r="AQ125" s="18">
        <f>IFERROR(_xlfn.BETA.DIST(DATE(YEAR(AQ$2),MONTH(AQ$2),15),$AB$2,$AC$2,FALSE,DATE(YEAR($AB125),MONTH($AB125),1),DATE(YEAR($AC125),MONTH($AC125),28)),0)</f>
      </c>
      <c r="AR125" s="18">
        <f>IFERROR(_xlfn.BETA.DIST(DATE(YEAR(AR$2),MONTH(AR$2),15),$AB$2,$AC$2,FALSE,DATE(YEAR($AB125),MONTH($AB125),1),DATE(YEAR($AC125),MONTH($AC125),28)),0)</f>
      </c>
      <c r="AS125" s="18">
        <f>IFERROR(_xlfn.BETA.DIST(DATE(YEAR(AS$2),MONTH(AS$2),15),$AB$2,$AC$2,FALSE,DATE(YEAR($AB125),MONTH($AB125),1),DATE(YEAR($AC125),MONTH($AC125),28)),0)</f>
      </c>
      <c r="AT125" s="18">
        <f>SUM(AE125:AS125)</f>
      </c>
      <c r="AU125" s="18">
        <f>IF(I125&lt;&gt;0,I125,IF($AT125=0,0,AE125/$AT125*$X125))</f>
      </c>
      <c r="AV125" s="18">
        <f>IF(J125&lt;&gt;0,J125,IF($AT125=0,0,AF125/$AT125*$X125))</f>
      </c>
      <c r="AW125" s="18">
        <f>IF(K125&lt;&gt;0,K125,IF($AT125=0,0,AG125/$AT125*$X125))</f>
      </c>
      <c r="AX125" s="18">
        <f>IF(L125&lt;&gt;0,L125,IF($AT125=0,0,AH125/$AT125*$X125))</f>
      </c>
      <c r="AY125" s="18">
        <f>IF(M125&lt;&gt;0,M125,IF($AT125=0,0,AI125/$AT125*$X125))</f>
      </c>
      <c r="AZ125" s="18">
        <f>IF(N125&lt;&gt;0,N125,IF($AT125=0,0,AJ125/$AT125*$X125))</f>
      </c>
      <c r="BA125" s="18">
        <f>IF(O125&lt;&gt;0,O125,IF($AT125=0,0,AK125/$AT125*$X125))</f>
      </c>
      <c r="BB125" s="18">
        <f>IF(P125&lt;&gt;0,P125,IF($AT125=0,0,AL125/$AT125*$X125))</f>
      </c>
      <c r="BC125" s="18">
        <f>IF(Q125&lt;&gt;0,Q125,IF($AT125=0,0,AM125/$AT125*$X125))</f>
      </c>
      <c r="BD125" s="18">
        <f>IF(R125&lt;&gt;0,R125,IF($AT125=0,0,AN125/$AT125*$X125))</f>
      </c>
      <c r="BE125" s="18">
        <f>IF(S125&lt;&gt;0,S125,IF($AT125=0,0,AO125/$AT125*$X125))</f>
      </c>
      <c r="BF125" s="18">
        <f>IF(T125&lt;&gt;0,T125,IF($AT125=0,0,AP125/$AT125*$X125))</f>
      </c>
      <c r="BG125" s="18">
        <f>IF(U125&lt;&gt;0,U125,IF($AT125=0,0,AQ125/$AT125*$X125))</f>
      </c>
      <c r="BH125" s="18">
        <f>IF(V125&lt;&gt;0,V125,IF($AT125=0,0,AR125/$AT125*$X125))</f>
      </c>
      <c r="BI125" s="18">
        <f>IF(W125&lt;&gt;0,W125,IF($AT125=0,0,AS125/$AT125*$X125))</f>
      </c>
      <c r="BJ125" s="18">
        <f>SUM(AU125:BI125)</f>
      </c>
      <c r="BK125" s="15" t="str">
        <v/>
      </c>
    </row>
    <row r="126" outlineLevel="2">
      <c r="A126" s="5" t="str">
        <v>16.13.1</v>
      </c>
      <c r="B126" s="5" t="str">
        <v/>
      </c>
      <c r="C126" s="5" t="str">
        <v/>
      </c>
      <c r="D126" s="19">
        <v>0.1</v>
      </c>
      <c r="E126" s="5" t="str">
        <v>Advanced Payment PO USD</v>
      </c>
      <c r="F126" s="5" t="str">
        <v/>
      </c>
      <c r="G126" s="18">
        <f>F125*D126</f>
      </c>
      <c r="H126" s="18">
        <f>G126</f>
      </c>
      <c r="I126" s="18">
        <v>0</v>
      </c>
      <c r="J126" s="18">
        <v>0</v>
      </c>
      <c r="K126" s="18">
        <v>0</v>
      </c>
      <c r="L126" s="18">
        <v>0</v>
      </c>
      <c r="M126" s="18">
        <v>0</v>
      </c>
      <c r="N126" s="18">
        <v>0</v>
      </c>
      <c r="O126" s="18">
        <v>0</v>
      </c>
      <c r="P126" s="18">
        <v>0</v>
      </c>
      <c r="Q126" s="18">
        <v>0</v>
      </c>
      <c r="R126" s="18">
        <v>0</v>
      </c>
      <c r="S126" s="18">
        <v>0</v>
      </c>
      <c r="T126" s="18">
        <v>0</v>
      </c>
      <c r="U126" s="18">
        <v>0</v>
      </c>
      <c r="V126" s="18">
        <v>0</v>
      </c>
      <c r="W126" s="18">
        <v>0</v>
      </c>
      <c r="X126" s="18">
        <f>H126-SUM(I126:W126)</f>
      </c>
      <c r="Y126" s="5" t="str">
        <v/>
      </c>
      <c r="Z126" s="5" t="str">
        <v/>
      </c>
      <c r="AA126" s="18">
        <v>0</v>
      </c>
      <c r="AB126" s="20">
        <f>Y126+AA126</f>
      </c>
      <c r="AC126" s="20">
        <f>AA126+Z126</f>
      </c>
      <c r="AD126" s="5" t="str">
        <v/>
      </c>
      <c r="AE126" s="18">
        <f>IFERROR(_xlfn.BETA.DIST(DATE(YEAR(AE$2),MONTH(AE$2),15),$AB$2,$AC$2,FALSE,DATE(YEAR($AB126),MONTH($AB126),1),DATE(YEAR($AC126),MONTH($AC126),28)),0)</f>
      </c>
      <c r="AF126" s="18">
        <f>IFERROR(_xlfn.BETA.DIST(DATE(YEAR(AF$2),MONTH(AF$2),15),$AB$2,$AC$2,FALSE,DATE(YEAR($AB126),MONTH($AB126),1),DATE(YEAR($AC126),MONTH($AC126),28)),0)</f>
      </c>
      <c r="AG126" s="18">
        <f>IFERROR(_xlfn.BETA.DIST(DATE(YEAR(AG$2),MONTH(AG$2),15),$AB$2,$AC$2,FALSE,DATE(YEAR($AB126),MONTH($AB126),1),DATE(YEAR($AC126),MONTH($AC126),28)),0)</f>
      </c>
      <c r="AH126" s="18">
        <f>IFERROR(_xlfn.BETA.DIST(DATE(YEAR(AH$2),MONTH(AH$2),15),$AB$2,$AC$2,FALSE,DATE(YEAR($AB126),MONTH($AB126),1),DATE(YEAR($AC126),MONTH($AC126),28)),0)</f>
      </c>
      <c r="AI126" s="18">
        <f>IFERROR(_xlfn.BETA.DIST(DATE(YEAR(AI$2),MONTH(AI$2),15),$AB$2,$AC$2,FALSE,DATE(YEAR($AB126),MONTH($AB126),1),DATE(YEAR($AC126),MONTH($AC126),28)),0)</f>
      </c>
      <c r="AJ126" s="18">
        <f>IFERROR(_xlfn.BETA.DIST(DATE(YEAR(AJ$2),MONTH(AJ$2),15),$AB$2,$AC$2,FALSE,DATE(YEAR($AB126),MONTH($AB126),1),DATE(YEAR($AC126),MONTH($AC126),28)),0)</f>
      </c>
      <c r="AK126" s="18">
        <f>IFERROR(_xlfn.BETA.DIST(DATE(YEAR(AK$2),MONTH(AK$2),15),$AB$2,$AC$2,FALSE,DATE(YEAR($AB126),MONTH($AB126),1),DATE(YEAR($AC126),MONTH($AC126),28)),0)</f>
      </c>
      <c r="AL126" s="18">
        <f>IFERROR(_xlfn.BETA.DIST(DATE(YEAR(AL$2),MONTH(AL$2),15),$AB$2,$AC$2,FALSE,DATE(YEAR($AB126),MONTH($AB126),1),DATE(YEAR($AC126),MONTH($AC126),28)),0)</f>
      </c>
      <c r="AM126" s="18">
        <f>IFERROR(_xlfn.BETA.DIST(DATE(YEAR(AM$2),MONTH(AM$2),15),$AB$2,$AC$2,FALSE,DATE(YEAR($AB126),MONTH($AB126),1),DATE(YEAR($AC126),MONTH($AC126),28)),0)</f>
      </c>
      <c r="AN126" s="18">
        <f>IFERROR(_xlfn.BETA.DIST(DATE(YEAR(AN$2),MONTH(AN$2),15),$AB$2,$AC$2,FALSE,DATE(YEAR($AB126),MONTH($AB126),1),DATE(YEAR($AC126),MONTH($AC126),28)),0)</f>
      </c>
      <c r="AO126" s="18">
        <f>IFERROR(_xlfn.BETA.DIST(DATE(YEAR(AO$2),MONTH(AO$2),15),$AB$2,$AC$2,FALSE,DATE(YEAR($AB126),MONTH($AB126),1),DATE(YEAR($AC126),MONTH($AC126),28)),0)</f>
      </c>
      <c r="AP126" s="18">
        <f>IFERROR(_xlfn.BETA.DIST(DATE(YEAR(AP$2),MONTH(AP$2),15),$AB$2,$AC$2,FALSE,DATE(YEAR($AB126),MONTH($AB126),1),DATE(YEAR($AC126),MONTH($AC126),28)),0)</f>
      </c>
      <c r="AQ126" s="18">
        <f>IFERROR(_xlfn.BETA.DIST(DATE(YEAR(AQ$2),MONTH(AQ$2),15),$AB$2,$AC$2,FALSE,DATE(YEAR($AB126),MONTH($AB126),1),DATE(YEAR($AC126),MONTH($AC126),28)),0)</f>
      </c>
      <c r="AR126" s="18">
        <f>IFERROR(_xlfn.BETA.DIST(DATE(YEAR(AR$2),MONTH(AR$2),15),$AB$2,$AC$2,FALSE,DATE(YEAR($AB126),MONTH($AB126),1),DATE(YEAR($AC126),MONTH($AC126),28)),0)</f>
      </c>
      <c r="AS126" s="18">
        <f>IFERROR(_xlfn.BETA.DIST(DATE(YEAR(AS$2),MONTH(AS$2),15),$AB$2,$AC$2,FALSE,DATE(YEAR($AB126),MONTH($AB126),1),DATE(YEAR($AC126),MONTH($AC126),28)),0)</f>
      </c>
      <c r="AT126" s="18">
        <f>SUM(AE126:AS126)</f>
      </c>
      <c r="AU126" s="18">
        <f>IF(I126&lt;&gt;0,I126,IF($AT126=0,0,AE126/$AT126*$X126))</f>
      </c>
      <c r="AV126" s="18">
        <f>IF(J126&lt;&gt;0,J126,IF($AT126=0,0,AF126/$AT126*$X126))</f>
      </c>
      <c r="AW126" s="18">
        <f>IF(K126&lt;&gt;0,K126,IF($AT126=0,0,AG126/$AT126*$X126))</f>
      </c>
      <c r="AX126" s="18">
        <f>IF(L126&lt;&gt;0,L126,IF($AT126=0,0,AH126/$AT126*$X126))</f>
      </c>
      <c r="AY126" s="18">
        <f>IF(M126&lt;&gt;0,M126,IF($AT126=0,0,AI126/$AT126*$X126))</f>
      </c>
      <c r="AZ126" s="18">
        <f>IF(N126&lt;&gt;0,N126,IF($AT126=0,0,AJ126/$AT126*$X126))</f>
      </c>
      <c r="BA126" s="18">
        <f>IF(O126&lt;&gt;0,O126,IF($AT126=0,0,AK126/$AT126*$X126))</f>
      </c>
      <c r="BB126" s="18">
        <f>IF(P126&lt;&gt;0,P126,IF($AT126=0,0,AL126/$AT126*$X126))</f>
      </c>
      <c r="BC126" s="18">
        <f>IF(Q126&lt;&gt;0,Q126,IF($AT126=0,0,AM126/$AT126*$X126))</f>
      </c>
      <c r="BD126" s="18">
        <f>IF(R126&lt;&gt;0,R126,IF($AT126=0,0,AN126/$AT126*$X126))</f>
      </c>
      <c r="BE126" s="18">
        <f>IF(S126&lt;&gt;0,S126,IF($AT126=0,0,AO126/$AT126*$X126))</f>
      </c>
      <c r="BF126" s="18">
        <f>IF(T126&lt;&gt;0,T126,IF($AT126=0,0,AP126/$AT126*$X126))</f>
      </c>
      <c r="BG126" s="18">
        <f>IF(U126&lt;&gt;0,U126,IF($AT126=0,0,AQ126/$AT126*$X126))</f>
      </c>
      <c r="BH126" s="18">
        <f>IF(V126&lt;&gt;0,V126,IF($AT126=0,0,AR126/$AT126*$X126))</f>
      </c>
      <c r="BI126" s="18">
        <f>IF(W126&lt;&gt;0,W126,IF($AT126=0,0,AS126/$AT126*$X126))</f>
      </c>
      <c r="BJ126" s="18">
        <f>SUM(AU126:BI126)</f>
      </c>
      <c r="BK126" s="18">
        <f>H126-BJ126</f>
      </c>
    </row>
    <row r="127" outlineLevel="2">
      <c r="A127" s="5" t="str">
        <v>16.13.1</v>
      </c>
      <c r="B127" s="5" t="str">
        <v/>
      </c>
      <c r="C127" s="5" t="str">
        <v/>
      </c>
      <c r="D127" s="19">
        <v>0.4</v>
      </c>
      <c r="E127" s="5" t="str">
        <v>Shipping MAT USD</v>
      </c>
      <c r="F127" s="5" t="str">
        <v/>
      </c>
      <c r="G127" s="18">
        <f>F125*D127</f>
      </c>
      <c r="H127" s="18">
        <f>G127</f>
      </c>
      <c r="I127" s="18">
        <v>0</v>
      </c>
      <c r="J127" s="18">
        <v>0</v>
      </c>
      <c r="K127" s="18">
        <v>0</v>
      </c>
      <c r="L127" s="18">
        <v>0</v>
      </c>
      <c r="M127" s="18">
        <v>0</v>
      </c>
      <c r="N127" s="18">
        <v>0</v>
      </c>
      <c r="O127" s="18">
        <v>0</v>
      </c>
      <c r="P127" s="18">
        <v>0</v>
      </c>
      <c r="Q127" s="18">
        <v>0</v>
      </c>
      <c r="R127" s="18">
        <v>0</v>
      </c>
      <c r="S127" s="18">
        <v>0</v>
      </c>
      <c r="T127" s="18">
        <v>0</v>
      </c>
      <c r="U127" s="18">
        <v>0</v>
      </c>
      <c r="V127" s="18">
        <v>0</v>
      </c>
      <c r="W127" s="18">
        <v>0</v>
      </c>
      <c r="X127" s="18">
        <f>H127-SUM(I127:W127)</f>
      </c>
      <c r="Y127" s="5" t="str">
        <v/>
      </c>
      <c r="Z127" s="5" t="str">
        <v/>
      </c>
      <c r="AA127" s="18">
        <v>15</v>
      </c>
      <c r="AB127" s="20">
        <f>Y127+AA127</f>
      </c>
      <c r="AC127" s="20">
        <f>AA127+Z127</f>
      </c>
      <c r="AD127" s="5" t="str">
        <v/>
      </c>
      <c r="AE127" s="18">
        <f>IFERROR(_xlfn.BETA.DIST(DATE(YEAR(AE$2),MONTH(AE$2),15),$AB$2,$AC$2,FALSE,DATE(YEAR($AB127),MONTH($AB127),1),DATE(YEAR($AC127),MONTH($AC127),28)),0)</f>
      </c>
      <c r="AF127" s="18">
        <f>IFERROR(_xlfn.BETA.DIST(DATE(YEAR(AF$2),MONTH(AF$2),15),$AB$2,$AC$2,FALSE,DATE(YEAR($AB127),MONTH($AB127),1),DATE(YEAR($AC127),MONTH($AC127),28)),0)</f>
      </c>
      <c r="AG127" s="18">
        <f>IFERROR(_xlfn.BETA.DIST(DATE(YEAR(AG$2),MONTH(AG$2),15),$AB$2,$AC$2,FALSE,DATE(YEAR($AB127),MONTH($AB127),1),DATE(YEAR($AC127),MONTH($AC127),28)),0)</f>
      </c>
      <c r="AH127" s="18">
        <f>IFERROR(_xlfn.BETA.DIST(DATE(YEAR(AH$2),MONTH(AH$2),15),$AB$2,$AC$2,FALSE,DATE(YEAR($AB127),MONTH($AB127),1),DATE(YEAR($AC127),MONTH($AC127),28)),0)</f>
      </c>
      <c r="AI127" s="18">
        <f>IFERROR(_xlfn.BETA.DIST(DATE(YEAR(AI$2),MONTH(AI$2),15),$AB$2,$AC$2,FALSE,DATE(YEAR($AB127),MONTH($AB127),1),DATE(YEAR($AC127),MONTH($AC127),28)),0)</f>
      </c>
      <c r="AJ127" s="18">
        <f>IFERROR(_xlfn.BETA.DIST(DATE(YEAR(AJ$2),MONTH(AJ$2),15),$AB$2,$AC$2,FALSE,DATE(YEAR($AB127),MONTH($AB127),1),DATE(YEAR($AC127),MONTH($AC127),28)),0)</f>
      </c>
      <c r="AK127" s="18">
        <f>IFERROR(_xlfn.BETA.DIST(DATE(YEAR(AK$2),MONTH(AK$2),15),$AB$2,$AC$2,FALSE,DATE(YEAR($AB127),MONTH($AB127),1),DATE(YEAR($AC127),MONTH($AC127),28)),0)</f>
      </c>
      <c r="AL127" s="18">
        <f>IFERROR(_xlfn.BETA.DIST(DATE(YEAR(AL$2),MONTH(AL$2),15),$AB$2,$AC$2,FALSE,DATE(YEAR($AB127),MONTH($AB127),1),DATE(YEAR($AC127),MONTH($AC127),28)),0)</f>
      </c>
      <c r="AM127" s="18">
        <f>IFERROR(_xlfn.BETA.DIST(DATE(YEAR(AM$2),MONTH(AM$2),15),$AB$2,$AC$2,FALSE,DATE(YEAR($AB127),MONTH($AB127),1),DATE(YEAR($AC127),MONTH($AC127),28)),0)</f>
      </c>
      <c r="AN127" s="18">
        <f>IFERROR(_xlfn.BETA.DIST(DATE(YEAR(AN$2),MONTH(AN$2),15),$AB$2,$AC$2,FALSE,DATE(YEAR($AB127),MONTH($AB127),1),DATE(YEAR($AC127),MONTH($AC127),28)),0)</f>
      </c>
      <c r="AO127" s="18">
        <f>IFERROR(_xlfn.BETA.DIST(DATE(YEAR(AO$2),MONTH(AO$2),15),$AB$2,$AC$2,FALSE,DATE(YEAR($AB127),MONTH($AB127),1),DATE(YEAR($AC127),MONTH($AC127),28)),0)</f>
      </c>
      <c r="AP127" s="18">
        <f>IFERROR(_xlfn.BETA.DIST(DATE(YEAR(AP$2),MONTH(AP$2),15),$AB$2,$AC$2,FALSE,DATE(YEAR($AB127),MONTH($AB127),1),DATE(YEAR($AC127),MONTH($AC127),28)),0)</f>
      </c>
      <c r="AQ127" s="18">
        <f>IFERROR(_xlfn.BETA.DIST(DATE(YEAR(AQ$2),MONTH(AQ$2),15),$AB$2,$AC$2,FALSE,DATE(YEAR($AB127),MONTH($AB127),1),DATE(YEAR($AC127),MONTH($AC127),28)),0)</f>
      </c>
      <c r="AR127" s="18">
        <f>IFERROR(_xlfn.BETA.DIST(DATE(YEAR(AR$2),MONTH(AR$2),15),$AB$2,$AC$2,FALSE,DATE(YEAR($AB127),MONTH($AB127),1),DATE(YEAR($AC127),MONTH($AC127),28)),0)</f>
      </c>
      <c r="AS127" s="18">
        <f>IFERROR(_xlfn.BETA.DIST(DATE(YEAR(AS$2),MONTH(AS$2),15),$AB$2,$AC$2,FALSE,DATE(YEAR($AB127),MONTH($AB127),1),DATE(YEAR($AC127),MONTH($AC127),28)),0)</f>
      </c>
      <c r="AT127" s="18">
        <f>SUM(AE127:AS127)</f>
      </c>
      <c r="AU127" s="18">
        <f>IF(I127&lt;&gt;0,I127,IF($AT127=0,0,AE127/$AT127*$X127))</f>
      </c>
      <c r="AV127" s="18">
        <f>IF(J127&lt;&gt;0,J127,IF($AT127=0,0,AF127/$AT127*$X127))</f>
      </c>
      <c r="AW127" s="18">
        <f>IF(K127&lt;&gt;0,K127,IF($AT127=0,0,AG127/$AT127*$X127))</f>
      </c>
      <c r="AX127" s="18">
        <f>IF(L127&lt;&gt;0,L127,IF($AT127=0,0,AH127/$AT127*$X127))</f>
      </c>
      <c r="AY127" s="18">
        <f>IF(M127&lt;&gt;0,M127,IF($AT127=0,0,AI127/$AT127*$X127))</f>
      </c>
      <c r="AZ127" s="18">
        <f>IF(N127&lt;&gt;0,N127,IF($AT127=0,0,AJ127/$AT127*$X127))</f>
      </c>
      <c r="BA127" s="18">
        <f>IF(O127&lt;&gt;0,O127,IF($AT127=0,0,AK127/$AT127*$X127))</f>
      </c>
      <c r="BB127" s="18">
        <f>IF(P127&lt;&gt;0,P127,IF($AT127=0,0,AL127/$AT127*$X127))</f>
      </c>
      <c r="BC127" s="18">
        <f>IF(Q127&lt;&gt;0,Q127,IF($AT127=0,0,AM127/$AT127*$X127))</f>
      </c>
      <c r="BD127" s="18">
        <f>IF(R127&lt;&gt;0,R127,IF($AT127=0,0,AN127/$AT127*$X127))</f>
      </c>
      <c r="BE127" s="18">
        <f>IF(S127&lt;&gt;0,S127,IF($AT127=0,0,AO127/$AT127*$X127))</f>
      </c>
      <c r="BF127" s="18">
        <f>IF(T127&lt;&gt;0,T127,IF($AT127=0,0,AP127/$AT127*$X127))</f>
      </c>
      <c r="BG127" s="18">
        <f>IF(U127&lt;&gt;0,U127,IF($AT127=0,0,AQ127/$AT127*$X127))</f>
      </c>
      <c r="BH127" s="18">
        <f>IF(V127&lt;&gt;0,V127,IF($AT127=0,0,AR127/$AT127*$X127))</f>
      </c>
      <c r="BI127" s="18">
        <f>IF(W127&lt;&gt;0,W127,IF($AT127=0,0,AS127/$AT127*$X127))</f>
      </c>
      <c r="BJ127" s="18">
        <f>SUM(AU127:BI127)</f>
      </c>
      <c r="BK127" s="18">
        <f>H127-BJ127</f>
      </c>
    </row>
    <row r="128" outlineLevel="2">
      <c r="A128" s="5" t="str">
        <v>16.13.1</v>
      </c>
      <c r="B128" s="5" t="str">
        <v/>
      </c>
      <c r="C128" s="5" t="str">
        <v/>
      </c>
      <c r="D128" s="19">
        <v>0.4</v>
      </c>
      <c r="E128" s="5" t="str">
        <v>Delivery MAT USD</v>
      </c>
      <c r="F128" s="5" t="str">
        <v/>
      </c>
      <c r="G128" s="18">
        <f>F125*D128</f>
      </c>
      <c r="H128" s="18">
        <f>G128</f>
      </c>
      <c r="I128" s="18">
        <v>0</v>
      </c>
      <c r="J128" s="18">
        <v>0</v>
      </c>
      <c r="K128" s="18">
        <v>0</v>
      </c>
      <c r="L128" s="18">
        <v>0</v>
      </c>
      <c r="M128" s="18">
        <v>0</v>
      </c>
      <c r="N128" s="18">
        <v>0</v>
      </c>
      <c r="O128" s="18">
        <v>0</v>
      </c>
      <c r="P128" s="18">
        <v>0</v>
      </c>
      <c r="Q128" s="18">
        <v>0</v>
      </c>
      <c r="R128" s="18">
        <v>0</v>
      </c>
      <c r="S128" s="18">
        <v>0</v>
      </c>
      <c r="T128" s="18">
        <v>0</v>
      </c>
      <c r="U128" s="18">
        <v>0</v>
      </c>
      <c r="V128" s="18">
        <v>0</v>
      </c>
      <c r="W128" s="18">
        <v>0</v>
      </c>
      <c r="X128" s="18">
        <f>H128-SUM(I128:W128)</f>
      </c>
      <c r="Y128" s="5" t="str">
        <v/>
      </c>
      <c r="Z128" s="5" t="str">
        <v/>
      </c>
      <c r="AA128" s="18">
        <v>30</v>
      </c>
      <c r="AB128" s="20">
        <f>Y128+AA128</f>
      </c>
      <c r="AC128" s="20">
        <f>AA128+Z128</f>
      </c>
      <c r="AD128" s="5" t="str">
        <v/>
      </c>
      <c r="AE128" s="18">
        <f>IFERROR(_xlfn.BETA.DIST(DATE(YEAR(AE$2),MONTH(AE$2),15),$AB$2,$AC$2,FALSE,DATE(YEAR($AB128),MONTH($AB128),1),DATE(YEAR($AC128),MONTH($AC128),28)),0)</f>
      </c>
      <c r="AF128" s="18">
        <f>IFERROR(_xlfn.BETA.DIST(DATE(YEAR(AF$2),MONTH(AF$2),15),$AB$2,$AC$2,FALSE,DATE(YEAR($AB128),MONTH($AB128),1),DATE(YEAR($AC128),MONTH($AC128),28)),0)</f>
      </c>
      <c r="AG128" s="18">
        <f>IFERROR(_xlfn.BETA.DIST(DATE(YEAR(AG$2),MONTH(AG$2),15),$AB$2,$AC$2,FALSE,DATE(YEAR($AB128),MONTH($AB128),1),DATE(YEAR($AC128),MONTH($AC128),28)),0)</f>
      </c>
      <c r="AH128" s="18">
        <f>IFERROR(_xlfn.BETA.DIST(DATE(YEAR(AH$2),MONTH(AH$2),15),$AB$2,$AC$2,FALSE,DATE(YEAR($AB128),MONTH($AB128),1),DATE(YEAR($AC128),MONTH($AC128),28)),0)</f>
      </c>
      <c r="AI128" s="18">
        <f>IFERROR(_xlfn.BETA.DIST(DATE(YEAR(AI$2),MONTH(AI$2),15),$AB$2,$AC$2,FALSE,DATE(YEAR($AB128),MONTH($AB128),1),DATE(YEAR($AC128),MONTH($AC128),28)),0)</f>
      </c>
      <c r="AJ128" s="18">
        <f>IFERROR(_xlfn.BETA.DIST(DATE(YEAR(AJ$2),MONTH(AJ$2),15),$AB$2,$AC$2,FALSE,DATE(YEAR($AB128),MONTH($AB128),1),DATE(YEAR($AC128),MONTH($AC128),28)),0)</f>
      </c>
      <c r="AK128" s="18">
        <f>IFERROR(_xlfn.BETA.DIST(DATE(YEAR(AK$2),MONTH(AK$2),15),$AB$2,$AC$2,FALSE,DATE(YEAR($AB128),MONTH($AB128),1),DATE(YEAR($AC128),MONTH($AC128),28)),0)</f>
      </c>
      <c r="AL128" s="18">
        <f>IFERROR(_xlfn.BETA.DIST(DATE(YEAR(AL$2),MONTH(AL$2),15),$AB$2,$AC$2,FALSE,DATE(YEAR($AB128),MONTH($AB128),1),DATE(YEAR($AC128),MONTH($AC128),28)),0)</f>
      </c>
      <c r="AM128" s="18">
        <f>IFERROR(_xlfn.BETA.DIST(DATE(YEAR(AM$2),MONTH(AM$2),15),$AB$2,$AC$2,FALSE,DATE(YEAR($AB128),MONTH($AB128),1),DATE(YEAR($AC128),MONTH($AC128),28)),0)</f>
      </c>
      <c r="AN128" s="18">
        <f>IFERROR(_xlfn.BETA.DIST(DATE(YEAR(AN$2),MONTH(AN$2),15),$AB$2,$AC$2,FALSE,DATE(YEAR($AB128),MONTH($AB128),1),DATE(YEAR($AC128),MONTH($AC128),28)),0)</f>
      </c>
      <c r="AO128" s="18">
        <f>IFERROR(_xlfn.BETA.DIST(DATE(YEAR(AO$2),MONTH(AO$2),15),$AB$2,$AC$2,FALSE,DATE(YEAR($AB128),MONTH($AB128),1),DATE(YEAR($AC128),MONTH($AC128),28)),0)</f>
      </c>
      <c r="AP128" s="18">
        <f>IFERROR(_xlfn.BETA.DIST(DATE(YEAR(AP$2),MONTH(AP$2),15),$AB$2,$AC$2,FALSE,DATE(YEAR($AB128),MONTH($AB128),1),DATE(YEAR($AC128),MONTH($AC128),28)),0)</f>
      </c>
      <c r="AQ128" s="18">
        <f>IFERROR(_xlfn.BETA.DIST(DATE(YEAR(AQ$2),MONTH(AQ$2),15),$AB$2,$AC$2,FALSE,DATE(YEAR($AB128),MONTH($AB128),1),DATE(YEAR($AC128),MONTH($AC128),28)),0)</f>
      </c>
      <c r="AR128" s="18">
        <f>IFERROR(_xlfn.BETA.DIST(DATE(YEAR(AR$2),MONTH(AR$2),15),$AB$2,$AC$2,FALSE,DATE(YEAR($AB128),MONTH($AB128),1),DATE(YEAR($AC128),MONTH($AC128),28)),0)</f>
      </c>
      <c r="AS128" s="18">
        <f>IFERROR(_xlfn.BETA.DIST(DATE(YEAR(AS$2),MONTH(AS$2),15),$AB$2,$AC$2,FALSE,DATE(YEAR($AB128),MONTH($AB128),1),DATE(YEAR($AC128),MONTH($AC128),28)),0)</f>
      </c>
      <c r="AT128" s="18">
        <f>SUM(AE128:AS128)</f>
      </c>
      <c r="AU128" s="18">
        <f>IF(I128&lt;&gt;0,I128,IF($AT128=0,0,AE128/$AT128*$X128))</f>
      </c>
      <c r="AV128" s="18">
        <f>IF(J128&lt;&gt;0,J128,IF($AT128=0,0,AF128/$AT128*$X128))</f>
      </c>
      <c r="AW128" s="18">
        <f>IF(K128&lt;&gt;0,K128,IF($AT128=0,0,AG128/$AT128*$X128))</f>
      </c>
      <c r="AX128" s="18">
        <f>IF(L128&lt;&gt;0,L128,IF($AT128=0,0,AH128/$AT128*$X128))</f>
      </c>
      <c r="AY128" s="18">
        <f>IF(M128&lt;&gt;0,M128,IF($AT128=0,0,AI128/$AT128*$X128))</f>
      </c>
      <c r="AZ128" s="18">
        <f>IF(N128&lt;&gt;0,N128,IF($AT128=0,0,AJ128/$AT128*$X128))</f>
      </c>
      <c r="BA128" s="18">
        <f>IF(O128&lt;&gt;0,O128,IF($AT128=0,0,AK128/$AT128*$X128))</f>
      </c>
      <c r="BB128" s="18">
        <f>IF(P128&lt;&gt;0,P128,IF($AT128=0,0,AL128/$AT128*$X128))</f>
      </c>
      <c r="BC128" s="18">
        <f>IF(Q128&lt;&gt;0,Q128,IF($AT128=0,0,AM128/$AT128*$X128))</f>
      </c>
      <c r="BD128" s="18">
        <f>IF(R128&lt;&gt;0,R128,IF($AT128=0,0,AN128/$AT128*$X128))</f>
      </c>
      <c r="BE128" s="18">
        <f>IF(S128&lt;&gt;0,S128,IF($AT128=0,0,AO128/$AT128*$X128))</f>
      </c>
      <c r="BF128" s="18">
        <f>IF(T128&lt;&gt;0,T128,IF($AT128=0,0,AP128/$AT128*$X128))</f>
      </c>
      <c r="BG128" s="18">
        <f>IF(U128&lt;&gt;0,U128,IF($AT128=0,0,AQ128/$AT128*$X128))</f>
      </c>
      <c r="BH128" s="18">
        <f>IF(V128&lt;&gt;0,V128,IF($AT128=0,0,AR128/$AT128*$X128))</f>
      </c>
      <c r="BI128" s="18">
        <f>IF(W128&lt;&gt;0,W128,IF($AT128=0,0,AS128/$AT128*$X128))</f>
      </c>
      <c r="BJ128" s="18">
        <f>SUM(AU128:BI128)</f>
      </c>
      <c r="BK128" s="18">
        <f>H128-BJ128</f>
      </c>
    </row>
    <row r="129" outlineLevel="2">
      <c r="A129" s="5" t="str">
        <v>16.13.1</v>
      </c>
      <c r="B129" s="5" t="str">
        <v>BSKDGNGENGR07</v>
      </c>
      <c r="C129" s="5" t="str">
        <v>BSKDGNGENGR07</v>
      </c>
      <c r="D129" s="19">
        <v>0.1</v>
      </c>
      <c r="E129" s="5" t="str">
        <v>CCC</v>
      </c>
      <c r="F129" s="5" t="str">
        <v/>
      </c>
      <c r="G129" s="18">
        <f>F125*D129</f>
      </c>
      <c r="H129" s="18">
        <f>G129</f>
      </c>
      <c r="I129" s="18">
        <v>0</v>
      </c>
      <c r="J129" s="18">
        <v>0</v>
      </c>
      <c r="K129" s="18">
        <v>0</v>
      </c>
      <c r="L129" s="18">
        <v>0</v>
      </c>
      <c r="M129" s="18">
        <v>0</v>
      </c>
      <c r="N129" s="18">
        <v>0</v>
      </c>
      <c r="O129" s="18">
        <v>0</v>
      </c>
      <c r="P129" s="18">
        <v>0</v>
      </c>
      <c r="Q129" s="18">
        <v>0</v>
      </c>
      <c r="R129" s="18">
        <v>0</v>
      </c>
      <c r="S129" s="18">
        <v>0</v>
      </c>
      <c r="T129" s="18">
        <v>0</v>
      </c>
      <c r="U129" s="18">
        <v>0</v>
      </c>
      <c r="V129" s="18">
        <v>0</v>
      </c>
      <c r="W129" s="18">
        <v>0</v>
      </c>
      <c r="X129" s="18">
        <f>H129-SUM(I129:W129)</f>
      </c>
      <c r="Y129" s="20">
        <v>46483</v>
      </c>
      <c r="Z129" s="20">
        <v>46483</v>
      </c>
      <c r="AA129" s="18">
        <v>0</v>
      </c>
      <c r="AB129" s="20">
        <f>Y129+AA129</f>
      </c>
      <c r="AC129" s="20">
        <f>AA129+Z129</f>
      </c>
      <c r="AD129" s="5" t="str">
        <v/>
      </c>
      <c r="AE129" s="18">
        <f>IFERROR(_xlfn.BETA.DIST(DATE(YEAR(AE$2),MONTH(AE$2),15),$AB$2,$AC$2,FALSE,DATE(YEAR($AB129),MONTH($AB129),1),DATE(YEAR($AC129),MONTH($AC129),28)),0)</f>
      </c>
      <c r="AF129" s="18">
        <f>IFERROR(_xlfn.BETA.DIST(DATE(YEAR(AF$2),MONTH(AF$2),15),$AB$2,$AC$2,FALSE,DATE(YEAR($AB129),MONTH($AB129),1),DATE(YEAR($AC129),MONTH($AC129),28)),0)</f>
      </c>
      <c r="AG129" s="18">
        <f>IFERROR(_xlfn.BETA.DIST(DATE(YEAR(AG$2),MONTH(AG$2),15),$AB$2,$AC$2,FALSE,DATE(YEAR($AB129),MONTH($AB129),1),DATE(YEAR($AC129),MONTH($AC129),28)),0)</f>
      </c>
      <c r="AH129" s="18">
        <f>IFERROR(_xlfn.BETA.DIST(DATE(YEAR(AH$2),MONTH(AH$2),15),$AB$2,$AC$2,FALSE,DATE(YEAR($AB129),MONTH($AB129),1),DATE(YEAR($AC129),MONTH($AC129),28)),0)</f>
      </c>
      <c r="AI129" s="18">
        <f>IFERROR(_xlfn.BETA.DIST(DATE(YEAR(AI$2),MONTH(AI$2),15),$AB$2,$AC$2,FALSE,DATE(YEAR($AB129),MONTH($AB129),1),DATE(YEAR($AC129),MONTH($AC129),28)),0)</f>
      </c>
      <c r="AJ129" s="18">
        <f>IFERROR(_xlfn.BETA.DIST(DATE(YEAR(AJ$2),MONTH(AJ$2),15),$AB$2,$AC$2,FALSE,DATE(YEAR($AB129),MONTH($AB129),1),DATE(YEAR($AC129),MONTH($AC129),28)),0)</f>
      </c>
      <c r="AK129" s="18">
        <f>IFERROR(_xlfn.BETA.DIST(DATE(YEAR(AK$2),MONTH(AK$2),15),$AB$2,$AC$2,FALSE,DATE(YEAR($AB129),MONTH($AB129),1),DATE(YEAR($AC129),MONTH($AC129),28)),0)</f>
      </c>
      <c r="AL129" s="18">
        <f>IFERROR(_xlfn.BETA.DIST(DATE(YEAR(AL$2),MONTH(AL$2),15),$AB$2,$AC$2,FALSE,DATE(YEAR($AB129),MONTH($AB129),1),DATE(YEAR($AC129),MONTH($AC129),28)),0)</f>
      </c>
      <c r="AM129" s="18">
        <f>IFERROR(_xlfn.BETA.DIST(DATE(YEAR(AM$2),MONTH(AM$2),15),$AB$2,$AC$2,FALSE,DATE(YEAR($AB129),MONTH($AB129),1),DATE(YEAR($AC129),MONTH($AC129),28)),0)</f>
      </c>
      <c r="AN129" s="18">
        <f>IFERROR(_xlfn.BETA.DIST(DATE(YEAR(AN$2),MONTH(AN$2),15),$AB$2,$AC$2,FALSE,DATE(YEAR($AB129),MONTH($AB129),1),DATE(YEAR($AC129),MONTH($AC129),28)),0)</f>
      </c>
      <c r="AO129" s="18">
        <f>IFERROR(_xlfn.BETA.DIST(DATE(YEAR(AO$2),MONTH(AO$2),15),$AB$2,$AC$2,FALSE,DATE(YEAR($AB129),MONTH($AB129),1),DATE(YEAR($AC129),MONTH($AC129),28)),0)</f>
      </c>
      <c r="AP129" s="18">
        <f>IFERROR(_xlfn.BETA.DIST(DATE(YEAR(AP$2),MONTH(AP$2),15),$AB$2,$AC$2,FALSE,DATE(YEAR($AB129),MONTH($AB129),1),DATE(YEAR($AC129),MONTH($AC129),28)),0)</f>
      </c>
      <c r="AQ129" s="18">
        <f>IFERROR(_xlfn.BETA.DIST(DATE(YEAR(AQ$2),MONTH(AQ$2),15),$AB$2,$AC$2,FALSE,DATE(YEAR($AB129),MONTH($AB129),1),DATE(YEAR($AC129),MONTH($AC129),28)),0)</f>
      </c>
      <c r="AR129" s="18">
        <f>IFERROR(_xlfn.BETA.DIST(DATE(YEAR(AR$2),MONTH(AR$2),15),$AB$2,$AC$2,FALSE,DATE(YEAR($AB129),MONTH($AB129),1),DATE(YEAR($AC129),MONTH($AC129),28)),0)</f>
      </c>
      <c r="AS129" s="18">
        <f>IFERROR(_xlfn.BETA.DIST(DATE(YEAR(AS$2),MONTH(AS$2),15),$AB$2,$AC$2,FALSE,DATE(YEAR($AB129),MONTH($AB129),1),DATE(YEAR($AC129),MONTH($AC129),28)),0)</f>
      </c>
      <c r="AT129" s="18">
        <f>SUM(AE129:AS129)</f>
      </c>
      <c r="AU129" s="18">
        <f>IF(I129&lt;&gt;0,I129,IF($AT129=0,0,AE129/$AT129*$X129))</f>
      </c>
      <c r="AV129" s="18">
        <f>IF(J129&lt;&gt;0,J129,IF($AT129=0,0,AF129/$AT129*$X129))</f>
      </c>
      <c r="AW129" s="18">
        <f>IF(K129&lt;&gt;0,K129,IF($AT129=0,0,AG129/$AT129*$X129))</f>
      </c>
      <c r="AX129" s="18">
        <f>IF(L129&lt;&gt;0,L129,IF($AT129=0,0,AH129/$AT129*$X129))</f>
      </c>
      <c r="AY129" s="18">
        <f>IF(M129&lt;&gt;0,M129,IF($AT129=0,0,AI129/$AT129*$X129))</f>
      </c>
      <c r="AZ129" s="18">
        <f>IF(N129&lt;&gt;0,N129,IF($AT129=0,0,AJ129/$AT129*$X129))</f>
      </c>
      <c r="BA129" s="18">
        <f>IF(O129&lt;&gt;0,O129,IF($AT129=0,0,AK129/$AT129*$X129))</f>
      </c>
      <c r="BB129" s="18">
        <f>IF(P129&lt;&gt;0,P129,IF($AT129=0,0,AL129/$AT129*$X129))</f>
      </c>
      <c r="BC129" s="18">
        <f>IF(Q129&lt;&gt;0,Q129,IF($AT129=0,0,AM129/$AT129*$X129))</f>
      </c>
      <c r="BD129" s="18">
        <f>IF(R129&lt;&gt;0,R129,IF($AT129=0,0,AN129/$AT129*$X129))</f>
      </c>
      <c r="BE129" s="18">
        <f>IF(S129&lt;&gt;0,S129,IF($AT129=0,0,AO129/$AT129*$X129))</f>
      </c>
      <c r="BF129" s="18">
        <f>IF(T129&lt;&gt;0,T129,IF($AT129=0,0,AP129/$AT129*$X129))</f>
      </c>
      <c r="BG129" s="18">
        <f>IF(U129&lt;&gt;0,U129,IF($AT129=0,0,AQ129/$AT129*$X129))</f>
      </c>
      <c r="BH129" s="18">
        <f>IF(V129&lt;&gt;0,V129,IF($AT129=0,0,AR129/$AT129*$X129))</f>
      </c>
      <c r="BI129" s="18">
        <f>IF(W129&lt;&gt;0,W129,IF($AT129=0,0,AS129/$AT129*$X129))</f>
      </c>
      <c r="BJ129" s="18">
        <f>SUM(AU129:BI129)</f>
      </c>
      <c r="BK129" s="18">
        <f>H129-BJ129</f>
      </c>
    </row>
    <row r="130" outlineLevel="1">
      <c r="A130" s="15" t="str">
        <v>16.14.1</v>
      </c>
      <c r="B130" s="15" t="str">
        <v/>
      </c>
      <c r="C130" s="15" t="str">
        <v/>
      </c>
      <c r="D130" s="15" t="str">
        <v>16.14.1</v>
      </c>
      <c r="E130" s="15" t="str">
        <v>Supply Clip PF meter</v>
      </c>
      <c r="F130" s="15">
        <v>441.72</v>
      </c>
      <c r="G130" s="15" t="str">
        <v/>
      </c>
      <c r="H130" s="15" t="str">
        <v/>
      </c>
      <c r="I130" s="15" t="str">
        <v/>
      </c>
      <c r="J130" s="15" t="str">
        <v/>
      </c>
      <c r="K130" s="15" t="str">
        <v/>
      </c>
      <c r="L130" s="15" t="str">
        <v/>
      </c>
      <c r="M130" s="15" t="str">
        <v/>
      </c>
      <c r="N130" s="15" t="str">
        <v/>
      </c>
      <c r="O130" s="15" t="str">
        <v/>
      </c>
      <c r="P130" s="15" t="str">
        <v/>
      </c>
      <c r="Q130" s="15" t="str">
        <v/>
      </c>
      <c r="R130" s="15" t="str">
        <v/>
      </c>
      <c r="S130" s="15" t="str">
        <v/>
      </c>
      <c r="T130" s="15" t="str">
        <v/>
      </c>
      <c r="U130" s="15" t="str">
        <v/>
      </c>
      <c r="V130" s="15" t="str">
        <v/>
      </c>
      <c r="W130" s="15" t="str">
        <v/>
      </c>
      <c r="X130" s="15" t="str">
        <v/>
      </c>
      <c r="Y130" s="15" t="str">
        <v/>
      </c>
      <c r="Z130" s="15" t="str">
        <v/>
      </c>
      <c r="AA130" s="15" t="str">
        <v/>
      </c>
      <c r="AB130" s="15" t="str">
        <v/>
      </c>
      <c r="AC130" s="15" t="str">
        <v/>
      </c>
      <c r="AD130" s="5" t="str">
        <v/>
      </c>
      <c r="AE130" s="18">
        <f>IFERROR(_xlfn.BETA.DIST(DATE(YEAR(AE$2),MONTH(AE$2),15),$AB$2,$AC$2,FALSE,DATE(YEAR($AB130),MONTH($AB130),1),DATE(YEAR($AC130),MONTH($AC130),28)),0)</f>
      </c>
      <c r="AF130" s="18">
        <f>IFERROR(_xlfn.BETA.DIST(DATE(YEAR(AF$2),MONTH(AF$2),15),$AB$2,$AC$2,FALSE,DATE(YEAR($AB130),MONTH($AB130),1),DATE(YEAR($AC130),MONTH($AC130),28)),0)</f>
      </c>
      <c r="AG130" s="18">
        <f>IFERROR(_xlfn.BETA.DIST(DATE(YEAR(AG$2),MONTH(AG$2),15),$AB$2,$AC$2,FALSE,DATE(YEAR($AB130),MONTH($AB130),1),DATE(YEAR($AC130),MONTH($AC130),28)),0)</f>
      </c>
      <c r="AH130" s="18">
        <f>IFERROR(_xlfn.BETA.DIST(DATE(YEAR(AH$2),MONTH(AH$2),15),$AB$2,$AC$2,FALSE,DATE(YEAR($AB130),MONTH($AB130),1),DATE(YEAR($AC130),MONTH($AC130),28)),0)</f>
      </c>
      <c r="AI130" s="18">
        <f>IFERROR(_xlfn.BETA.DIST(DATE(YEAR(AI$2),MONTH(AI$2),15),$AB$2,$AC$2,FALSE,DATE(YEAR($AB130),MONTH($AB130),1),DATE(YEAR($AC130),MONTH($AC130),28)),0)</f>
      </c>
      <c r="AJ130" s="18">
        <f>IFERROR(_xlfn.BETA.DIST(DATE(YEAR(AJ$2),MONTH(AJ$2),15),$AB$2,$AC$2,FALSE,DATE(YEAR($AB130),MONTH($AB130),1),DATE(YEAR($AC130),MONTH($AC130),28)),0)</f>
      </c>
      <c r="AK130" s="18">
        <f>IFERROR(_xlfn.BETA.DIST(DATE(YEAR(AK$2),MONTH(AK$2),15),$AB$2,$AC$2,FALSE,DATE(YEAR($AB130),MONTH($AB130),1),DATE(YEAR($AC130),MONTH($AC130),28)),0)</f>
      </c>
      <c r="AL130" s="18">
        <f>IFERROR(_xlfn.BETA.DIST(DATE(YEAR(AL$2),MONTH(AL$2),15),$AB$2,$AC$2,FALSE,DATE(YEAR($AB130),MONTH($AB130),1),DATE(YEAR($AC130),MONTH($AC130),28)),0)</f>
      </c>
      <c r="AM130" s="18">
        <f>IFERROR(_xlfn.BETA.DIST(DATE(YEAR(AM$2),MONTH(AM$2),15),$AB$2,$AC$2,FALSE,DATE(YEAR($AB130),MONTH($AB130),1),DATE(YEAR($AC130),MONTH($AC130),28)),0)</f>
      </c>
      <c r="AN130" s="18">
        <f>IFERROR(_xlfn.BETA.DIST(DATE(YEAR(AN$2),MONTH(AN$2),15),$AB$2,$AC$2,FALSE,DATE(YEAR($AB130),MONTH($AB130),1),DATE(YEAR($AC130),MONTH($AC130),28)),0)</f>
      </c>
      <c r="AO130" s="18">
        <f>IFERROR(_xlfn.BETA.DIST(DATE(YEAR(AO$2),MONTH(AO$2),15),$AB$2,$AC$2,FALSE,DATE(YEAR($AB130),MONTH($AB130),1),DATE(YEAR($AC130),MONTH($AC130),28)),0)</f>
      </c>
      <c r="AP130" s="18">
        <f>IFERROR(_xlfn.BETA.DIST(DATE(YEAR(AP$2),MONTH(AP$2),15),$AB$2,$AC$2,FALSE,DATE(YEAR($AB130),MONTH($AB130),1),DATE(YEAR($AC130),MONTH($AC130),28)),0)</f>
      </c>
      <c r="AQ130" s="18">
        <f>IFERROR(_xlfn.BETA.DIST(DATE(YEAR(AQ$2),MONTH(AQ$2),15),$AB$2,$AC$2,FALSE,DATE(YEAR($AB130),MONTH($AB130),1),DATE(YEAR($AC130),MONTH($AC130),28)),0)</f>
      </c>
      <c r="AR130" s="18">
        <f>IFERROR(_xlfn.BETA.DIST(DATE(YEAR(AR$2),MONTH(AR$2),15),$AB$2,$AC$2,FALSE,DATE(YEAR($AB130),MONTH($AB130),1),DATE(YEAR($AC130),MONTH($AC130),28)),0)</f>
      </c>
      <c r="AS130" s="18">
        <f>IFERROR(_xlfn.BETA.DIST(DATE(YEAR(AS$2),MONTH(AS$2),15),$AB$2,$AC$2,FALSE,DATE(YEAR($AB130),MONTH($AB130),1),DATE(YEAR($AC130),MONTH($AC130),28)),0)</f>
      </c>
      <c r="AT130" s="18">
        <f>SUM(AE130:AS130)</f>
      </c>
      <c r="AU130" s="18">
        <f>IF(I130&lt;&gt;0,I130,IF($AT130=0,0,AE130/$AT130*$X130))</f>
      </c>
      <c r="AV130" s="18">
        <f>IF(J130&lt;&gt;0,J130,IF($AT130=0,0,AF130/$AT130*$X130))</f>
      </c>
      <c r="AW130" s="18">
        <f>IF(K130&lt;&gt;0,K130,IF($AT130=0,0,AG130/$AT130*$X130))</f>
      </c>
      <c r="AX130" s="18">
        <f>IF(L130&lt;&gt;0,L130,IF($AT130=0,0,AH130/$AT130*$X130))</f>
      </c>
      <c r="AY130" s="18">
        <f>IF(M130&lt;&gt;0,M130,IF($AT130=0,0,AI130/$AT130*$X130))</f>
      </c>
      <c r="AZ130" s="18">
        <f>IF(N130&lt;&gt;0,N130,IF($AT130=0,0,AJ130/$AT130*$X130))</f>
      </c>
      <c r="BA130" s="18">
        <f>IF(O130&lt;&gt;0,O130,IF($AT130=0,0,AK130/$AT130*$X130))</f>
      </c>
      <c r="BB130" s="18">
        <f>IF(P130&lt;&gt;0,P130,IF($AT130=0,0,AL130/$AT130*$X130))</f>
      </c>
      <c r="BC130" s="18">
        <f>IF(Q130&lt;&gt;0,Q130,IF($AT130=0,0,AM130/$AT130*$X130))</f>
      </c>
      <c r="BD130" s="18">
        <f>IF(R130&lt;&gt;0,R130,IF($AT130=0,0,AN130/$AT130*$X130))</f>
      </c>
      <c r="BE130" s="18">
        <f>IF(S130&lt;&gt;0,S130,IF($AT130=0,0,AO130/$AT130*$X130))</f>
      </c>
      <c r="BF130" s="18">
        <f>IF(T130&lt;&gt;0,T130,IF($AT130=0,0,AP130/$AT130*$X130))</f>
      </c>
      <c r="BG130" s="18">
        <f>IF(U130&lt;&gt;0,U130,IF($AT130=0,0,AQ130/$AT130*$X130))</f>
      </c>
      <c r="BH130" s="18">
        <f>IF(V130&lt;&gt;0,V130,IF($AT130=0,0,AR130/$AT130*$X130))</f>
      </c>
      <c r="BI130" s="18">
        <f>IF(W130&lt;&gt;0,W130,IF($AT130=0,0,AS130/$AT130*$X130))</f>
      </c>
      <c r="BJ130" s="18">
        <f>SUM(AU130:BI130)</f>
      </c>
      <c r="BK130" s="15" t="str">
        <v/>
      </c>
    </row>
    <row r="131" outlineLevel="2">
      <c r="A131" s="5" t="str">
        <v>16.14.1</v>
      </c>
      <c r="B131" s="5" t="str">
        <v/>
      </c>
      <c r="C131" s="5" t="str">
        <v/>
      </c>
      <c r="D131" s="19">
        <v>0.1</v>
      </c>
      <c r="E131" s="5" t="str">
        <v>Advanced Payment PO USD</v>
      </c>
      <c r="F131" s="5" t="str">
        <v/>
      </c>
      <c r="G131" s="18">
        <f>F130*D131</f>
      </c>
      <c r="H131" s="18">
        <f>G131</f>
      </c>
      <c r="I131" s="18">
        <v>0</v>
      </c>
      <c r="J131" s="18">
        <v>0</v>
      </c>
      <c r="K131" s="18">
        <v>0</v>
      </c>
      <c r="L131" s="18">
        <v>0</v>
      </c>
      <c r="M131" s="18">
        <v>0</v>
      </c>
      <c r="N131" s="18">
        <v>0</v>
      </c>
      <c r="O131" s="18">
        <v>0</v>
      </c>
      <c r="P131" s="18">
        <v>0</v>
      </c>
      <c r="Q131" s="18">
        <v>0</v>
      </c>
      <c r="R131" s="18">
        <v>0</v>
      </c>
      <c r="S131" s="18">
        <v>0</v>
      </c>
      <c r="T131" s="18">
        <v>0</v>
      </c>
      <c r="U131" s="18">
        <v>0</v>
      </c>
      <c r="V131" s="18">
        <v>0</v>
      </c>
      <c r="W131" s="18">
        <v>0</v>
      </c>
      <c r="X131" s="18">
        <f>H131-SUM(I131:W131)</f>
      </c>
      <c r="Y131" s="5" t="str">
        <v/>
      </c>
      <c r="Z131" s="5" t="str">
        <v/>
      </c>
      <c r="AA131" s="18">
        <v>0</v>
      </c>
      <c r="AB131" s="20">
        <f>Y131+AA131</f>
      </c>
      <c r="AC131" s="20">
        <f>AA131+Z131</f>
      </c>
      <c r="AD131" s="5" t="str">
        <v/>
      </c>
      <c r="AE131" s="18">
        <f>IFERROR(_xlfn.BETA.DIST(DATE(YEAR(AE$2),MONTH(AE$2),15),$AB$2,$AC$2,FALSE,DATE(YEAR($AB131),MONTH($AB131),1),DATE(YEAR($AC131),MONTH($AC131),28)),0)</f>
      </c>
      <c r="AF131" s="18">
        <f>IFERROR(_xlfn.BETA.DIST(DATE(YEAR(AF$2),MONTH(AF$2),15),$AB$2,$AC$2,FALSE,DATE(YEAR($AB131),MONTH($AB131),1),DATE(YEAR($AC131),MONTH($AC131),28)),0)</f>
      </c>
      <c r="AG131" s="18">
        <f>IFERROR(_xlfn.BETA.DIST(DATE(YEAR(AG$2),MONTH(AG$2),15),$AB$2,$AC$2,FALSE,DATE(YEAR($AB131),MONTH($AB131),1),DATE(YEAR($AC131),MONTH($AC131),28)),0)</f>
      </c>
      <c r="AH131" s="18">
        <f>IFERROR(_xlfn.BETA.DIST(DATE(YEAR(AH$2),MONTH(AH$2),15),$AB$2,$AC$2,FALSE,DATE(YEAR($AB131),MONTH($AB131),1),DATE(YEAR($AC131),MONTH($AC131),28)),0)</f>
      </c>
      <c r="AI131" s="18">
        <f>IFERROR(_xlfn.BETA.DIST(DATE(YEAR(AI$2),MONTH(AI$2),15),$AB$2,$AC$2,FALSE,DATE(YEAR($AB131),MONTH($AB131),1),DATE(YEAR($AC131),MONTH($AC131),28)),0)</f>
      </c>
      <c r="AJ131" s="18">
        <f>IFERROR(_xlfn.BETA.DIST(DATE(YEAR(AJ$2),MONTH(AJ$2),15),$AB$2,$AC$2,FALSE,DATE(YEAR($AB131),MONTH($AB131),1),DATE(YEAR($AC131),MONTH($AC131),28)),0)</f>
      </c>
      <c r="AK131" s="18">
        <f>IFERROR(_xlfn.BETA.DIST(DATE(YEAR(AK$2),MONTH(AK$2),15),$AB$2,$AC$2,FALSE,DATE(YEAR($AB131),MONTH($AB131),1),DATE(YEAR($AC131),MONTH($AC131),28)),0)</f>
      </c>
      <c r="AL131" s="18">
        <f>IFERROR(_xlfn.BETA.DIST(DATE(YEAR(AL$2),MONTH(AL$2),15),$AB$2,$AC$2,FALSE,DATE(YEAR($AB131),MONTH($AB131),1),DATE(YEAR($AC131),MONTH($AC131),28)),0)</f>
      </c>
      <c r="AM131" s="18">
        <f>IFERROR(_xlfn.BETA.DIST(DATE(YEAR(AM$2),MONTH(AM$2),15),$AB$2,$AC$2,FALSE,DATE(YEAR($AB131),MONTH($AB131),1),DATE(YEAR($AC131),MONTH($AC131),28)),0)</f>
      </c>
      <c r="AN131" s="18">
        <f>IFERROR(_xlfn.BETA.DIST(DATE(YEAR(AN$2),MONTH(AN$2),15),$AB$2,$AC$2,FALSE,DATE(YEAR($AB131),MONTH($AB131),1),DATE(YEAR($AC131),MONTH($AC131),28)),0)</f>
      </c>
      <c r="AO131" s="18">
        <f>IFERROR(_xlfn.BETA.DIST(DATE(YEAR(AO$2),MONTH(AO$2),15),$AB$2,$AC$2,FALSE,DATE(YEAR($AB131),MONTH($AB131),1),DATE(YEAR($AC131),MONTH($AC131),28)),0)</f>
      </c>
      <c r="AP131" s="18">
        <f>IFERROR(_xlfn.BETA.DIST(DATE(YEAR(AP$2),MONTH(AP$2),15),$AB$2,$AC$2,FALSE,DATE(YEAR($AB131),MONTH($AB131),1),DATE(YEAR($AC131),MONTH($AC131),28)),0)</f>
      </c>
      <c r="AQ131" s="18">
        <f>IFERROR(_xlfn.BETA.DIST(DATE(YEAR(AQ$2),MONTH(AQ$2),15),$AB$2,$AC$2,FALSE,DATE(YEAR($AB131),MONTH($AB131),1),DATE(YEAR($AC131),MONTH($AC131),28)),0)</f>
      </c>
      <c r="AR131" s="18">
        <f>IFERROR(_xlfn.BETA.DIST(DATE(YEAR(AR$2),MONTH(AR$2),15),$AB$2,$AC$2,FALSE,DATE(YEAR($AB131),MONTH($AB131),1),DATE(YEAR($AC131),MONTH($AC131),28)),0)</f>
      </c>
      <c r="AS131" s="18">
        <f>IFERROR(_xlfn.BETA.DIST(DATE(YEAR(AS$2),MONTH(AS$2),15),$AB$2,$AC$2,FALSE,DATE(YEAR($AB131),MONTH($AB131),1),DATE(YEAR($AC131),MONTH($AC131),28)),0)</f>
      </c>
      <c r="AT131" s="18">
        <f>SUM(AE131:AS131)</f>
      </c>
      <c r="AU131" s="18">
        <f>IF(I131&lt;&gt;0,I131,IF($AT131=0,0,AE131/$AT131*$X131))</f>
      </c>
      <c r="AV131" s="18">
        <f>IF(J131&lt;&gt;0,J131,IF($AT131=0,0,AF131/$AT131*$X131))</f>
      </c>
      <c r="AW131" s="18">
        <f>IF(K131&lt;&gt;0,K131,IF($AT131=0,0,AG131/$AT131*$X131))</f>
      </c>
      <c r="AX131" s="18">
        <f>IF(L131&lt;&gt;0,L131,IF($AT131=0,0,AH131/$AT131*$X131))</f>
      </c>
      <c r="AY131" s="18">
        <f>IF(M131&lt;&gt;0,M131,IF($AT131=0,0,AI131/$AT131*$X131))</f>
      </c>
      <c r="AZ131" s="18">
        <f>IF(N131&lt;&gt;0,N131,IF($AT131=0,0,AJ131/$AT131*$X131))</f>
      </c>
      <c r="BA131" s="18">
        <f>IF(O131&lt;&gt;0,O131,IF($AT131=0,0,AK131/$AT131*$X131))</f>
      </c>
      <c r="BB131" s="18">
        <f>IF(P131&lt;&gt;0,P131,IF($AT131=0,0,AL131/$AT131*$X131))</f>
      </c>
      <c r="BC131" s="18">
        <f>IF(Q131&lt;&gt;0,Q131,IF($AT131=0,0,AM131/$AT131*$X131))</f>
      </c>
      <c r="BD131" s="18">
        <f>IF(R131&lt;&gt;0,R131,IF($AT131=0,0,AN131/$AT131*$X131))</f>
      </c>
      <c r="BE131" s="18">
        <f>IF(S131&lt;&gt;0,S131,IF($AT131=0,0,AO131/$AT131*$X131))</f>
      </c>
      <c r="BF131" s="18">
        <f>IF(T131&lt;&gt;0,T131,IF($AT131=0,0,AP131/$AT131*$X131))</f>
      </c>
      <c r="BG131" s="18">
        <f>IF(U131&lt;&gt;0,U131,IF($AT131=0,0,AQ131/$AT131*$X131))</f>
      </c>
      <c r="BH131" s="18">
        <f>IF(V131&lt;&gt;0,V131,IF($AT131=0,0,AR131/$AT131*$X131))</f>
      </c>
      <c r="BI131" s="18">
        <f>IF(W131&lt;&gt;0,W131,IF($AT131=0,0,AS131/$AT131*$X131))</f>
      </c>
      <c r="BJ131" s="18">
        <f>SUM(AU131:BI131)</f>
      </c>
      <c r="BK131" s="18">
        <f>H131-BJ131</f>
      </c>
    </row>
    <row r="132" outlineLevel="2">
      <c r="A132" s="5" t="str">
        <v>16.14.1</v>
      </c>
      <c r="B132" s="5" t="str">
        <v/>
      </c>
      <c r="C132" s="5" t="str">
        <v/>
      </c>
      <c r="D132" s="19">
        <v>0.4</v>
      </c>
      <c r="E132" s="5" t="str">
        <v>Shipping MAT USD</v>
      </c>
      <c r="F132" s="5" t="str">
        <v/>
      </c>
      <c r="G132" s="18">
        <f>F130*D132</f>
      </c>
      <c r="H132" s="18">
        <f>G132</f>
      </c>
      <c r="I132" s="18">
        <v>0</v>
      </c>
      <c r="J132" s="18">
        <v>0</v>
      </c>
      <c r="K132" s="18">
        <v>0</v>
      </c>
      <c r="L132" s="18">
        <v>0</v>
      </c>
      <c r="M132" s="18">
        <v>0</v>
      </c>
      <c r="N132" s="18">
        <v>0</v>
      </c>
      <c r="O132" s="18">
        <v>0</v>
      </c>
      <c r="P132" s="18">
        <v>0</v>
      </c>
      <c r="Q132" s="18">
        <v>0</v>
      </c>
      <c r="R132" s="18">
        <v>0</v>
      </c>
      <c r="S132" s="18">
        <v>0</v>
      </c>
      <c r="T132" s="18">
        <v>0</v>
      </c>
      <c r="U132" s="18">
        <v>0</v>
      </c>
      <c r="V132" s="18">
        <v>0</v>
      </c>
      <c r="W132" s="18">
        <v>0</v>
      </c>
      <c r="X132" s="18">
        <f>H132-SUM(I132:W132)</f>
      </c>
      <c r="Y132" s="5" t="str">
        <v/>
      </c>
      <c r="Z132" s="5" t="str">
        <v/>
      </c>
      <c r="AA132" s="18">
        <v>15</v>
      </c>
      <c r="AB132" s="20">
        <f>Y132+AA132</f>
      </c>
      <c r="AC132" s="20">
        <f>AA132+Z132</f>
      </c>
      <c r="AD132" s="5" t="str">
        <v/>
      </c>
      <c r="AE132" s="18">
        <f>IFERROR(_xlfn.BETA.DIST(DATE(YEAR(AE$2),MONTH(AE$2),15),$AB$2,$AC$2,FALSE,DATE(YEAR($AB132),MONTH($AB132),1),DATE(YEAR($AC132),MONTH($AC132),28)),0)</f>
      </c>
      <c r="AF132" s="18">
        <f>IFERROR(_xlfn.BETA.DIST(DATE(YEAR(AF$2),MONTH(AF$2),15),$AB$2,$AC$2,FALSE,DATE(YEAR($AB132),MONTH($AB132),1),DATE(YEAR($AC132),MONTH($AC132),28)),0)</f>
      </c>
      <c r="AG132" s="18">
        <f>IFERROR(_xlfn.BETA.DIST(DATE(YEAR(AG$2),MONTH(AG$2),15),$AB$2,$AC$2,FALSE,DATE(YEAR($AB132),MONTH($AB132),1),DATE(YEAR($AC132),MONTH($AC132),28)),0)</f>
      </c>
      <c r="AH132" s="18">
        <f>IFERROR(_xlfn.BETA.DIST(DATE(YEAR(AH$2),MONTH(AH$2),15),$AB$2,$AC$2,FALSE,DATE(YEAR($AB132),MONTH($AB132),1),DATE(YEAR($AC132),MONTH($AC132),28)),0)</f>
      </c>
      <c r="AI132" s="18">
        <f>IFERROR(_xlfn.BETA.DIST(DATE(YEAR(AI$2),MONTH(AI$2),15),$AB$2,$AC$2,FALSE,DATE(YEAR($AB132),MONTH($AB132),1),DATE(YEAR($AC132),MONTH($AC132),28)),0)</f>
      </c>
      <c r="AJ132" s="18">
        <f>IFERROR(_xlfn.BETA.DIST(DATE(YEAR(AJ$2),MONTH(AJ$2),15),$AB$2,$AC$2,FALSE,DATE(YEAR($AB132),MONTH($AB132),1),DATE(YEAR($AC132),MONTH($AC132),28)),0)</f>
      </c>
      <c r="AK132" s="18">
        <f>IFERROR(_xlfn.BETA.DIST(DATE(YEAR(AK$2),MONTH(AK$2),15),$AB$2,$AC$2,FALSE,DATE(YEAR($AB132),MONTH($AB132),1),DATE(YEAR($AC132),MONTH($AC132),28)),0)</f>
      </c>
      <c r="AL132" s="18">
        <f>IFERROR(_xlfn.BETA.DIST(DATE(YEAR(AL$2),MONTH(AL$2),15),$AB$2,$AC$2,FALSE,DATE(YEAR($AB132),MONTH($AB132),1),DATE(YEAR($AC132),MONTH($AC132),28)),0)</f>
      </c>
      <c r="AM132" s="18">
        <f>IFERROR(_xlfn.BETA.DIST(DATE(YEAR(AM$2),MONTH(AM$2),15),$AB$2,$AC$2,FALSE,DATE(YEAR($AB132),MONTH($AB132),1),DATE(YEAR($AC132),MONTH($AC132),28)),0)</f>
      </c>
      <c r="AN132" s="18">
        <f>IFERROR(_xlfn.BETA.DIST(DATE(YEAR(AN$2),MONTH(AN$2),15),$AB$2,$AC$2,FALSE,DATE(YEAR($AB132),MONTH($AB132),1),DATE(YEAR($AC132),MONTH($AC132),28)),0)</f>
      </c>
      <c r="AO132" s="18">
        <f>IFERROR(_xlfn.BETA.DIST(DATE(YEAR(AO$2),MONTH(AO$2),15),$AB$2,$AC$2,FALSE,DATE(YEAR($AB132),MONTH($AB132),1),DATE(YEAR($AC132),MONTH($AC132),28)),0)</f>
      </c>
      <c r="AP132" s="18">
        <f>IFERROR(_xlfn.BETA.DIST(DATE(YEAR(AP$2),MONTH(AP$2),15),$AB$2,$AC$2,FALSE,DATE(YEAR($AB132),MONTH($AB132),1),DATE(YEAR($AC132),MONTH($AC132),28)),0)</f>
      </c>
      <c r="AQ132" s="18">
        <f>IFERROR(_xlfn.BETA.DIST(DATE(YEAR(AQ$2),MONTH(AQ$2),15),$AB$2,$AC$2,FALSE,DATE(YEAR($AB132),MONTH($AB132),1),DATE(YEAR($AC132),MONTH($AC132),28)),0)</f>
      </c>
      <c r="AR132" s="18">
        <f>IFERROR(_xlfn.BETA.DIST(DATE(YEAR(AR$2),MONTH(AR$2),15),$AB$2,$AC$2,FALSE,DATE(YEAR($AB132),MONTH($AB132),1),DATE(YEAR($AC132),MONTH($AC132),28)),0)</f>
      </c>
      <c r="AS132" s="18">
        <f>IFERROR(_xlfn.BETA.DIST(DATE(YEAR(AS$2),MONTH(AS$2),15),$AB$2,$AC$2,FALSE,DATE(YEAR($AB132),MONTH($AB132),1),DATE(YEAR($AC132),MONTH($AC132),28)),0)</f>
      </c>
      <c r="AT132" s="18">
        <f>SUM(AE132:AS132)</f>
      </c>
      <c r="AU132" s="18">
        <f>IF(I132&lt;&gt;0,I132,IF($AT132=0,0,AE132/$AT132*$X132))</f>
      </c>
      <c r="AV132" s="18">
        <f>IF(J132&lt;&gt;0,J132,IF($AT132=0,0,AF132/$AT132*$X132))</f>
      </c>
      <c r="AW132" s="18">
        <f>IF(K132&lt;&gt;0,K132,IF($AT132=0,0,AG132/$AT132*$X132))</f>
      </c>
      <c r="AX132" s="18">
        <f>IF(L132&lt;&gt;0,L132,IF($AT132=0,0,AH132/$AT132*$X132))</f>
      </c>
      <c r="AY132" s="18">
        <f>IF(M132&lt;&gt;0,M132,IF($AT132=0,0,AI132/$AT132*$X132))</f>
      </c>
      <c r="AZ132" s="18">
        <f>IF(N132&lt;&gt;0,N132,IF($AT132=0,0,AJ132/$AT132*$X132))</f>
      </c>
      <c r="BA132" s="18">
        <f>IF(O132&lt;&gt;0,O132,IF($AT132=0,0,AK132/$AT132*$X132))</f>
      </c>
      <c r="BB132" s="18">
        <f>IF(P132&lt;&gt;0,P132,IF($AT132=0,0,AL132/$AT132*$X132))</f>
      </c>
      <c r="BC132" s="18">
        <f>IF(Q132&lt;&gt;0,Q132,IF($AT132=0,0,AM132/$AT132*$X132))</f>
      </c>
      <c r="BD132" s="18">
        <f>IF(R132&lt;&gt;0,R132,IF($AT132=0,0,AN132/$AT132*$X132))</f>
      </c>
      <c r="BE132" s="18">
        <f>IF(S132&lt;&gt;0,S132,IF($AT132=0,0,AO132/$AT132*$X132))</f>
      </c>
      <c r="BF132" s="18">
        <f>IF(T132&lt;&gt;0,T132,IF($AT132=0,0,AP132/$AT132*$X132))</f>
      </c>
      <c r="BG132" s="18">
        <f>IF(U132&lt;&gt;0,U132,IF($AT132=0,0,AQ132/$AT132*$X132))</f>
      </c>
      <c r="BH132" s="18">
        <f>IF(V132&lt;&gt;0,V132,IF($AT132=0,0,AR132/$AT132*$X132))</f>
      </c>
      <c r="BI132" s="18">
        <f>IF(W132&lt;&gt;0,W132,IF($AT132=0,0,AS132/$AT132*$X132))</f>
      </c>
      <c r="BJ132" s="18">
        <f>SUM(AU132:BI132)</f>
      </c>
      <c r="BK132" s="18">
        <f>H132-BJ132</f>
      </c>
    </row>
    <row r="133" outlineLevel="2">
      <c r="A133" s="5" t="str">
        <v>16.14.1</v>
      </c>
      <c r="B133" s="5" t="str">
        <v/>
      </c>
      <c r="C133" s="5" t="str">
        <v/>
      </c>
      <c r="D133" s="19">
        <v>0.4</v>
      </c>
      <c r="E133" s="5" t="str">
        <v>Delivery MAT USD</v>
      </c>
      <c r="F133" s="5" t="str">
        <v/>
      </c>
      <c r="G133" s="18">
        <f>F130*D133</f>
      </c>
      <c r="H133" s="18">
        <f>G133</f>
      </c>
      <c r="I133" s="18">
        <v>0</v>
      </c>
      <c r="J133" s="18">
        <v>0</v>
      </c>
      <c r="K133" s="18">
        <v>0</v>
      </c>
      <c r="L133" s="18">
        <v>0</v>
      </c>
      <c r="M133" s="18">
        <v>0</v>
      </c>
      <c r="N133" s="18">
        <v>0</v>
      </c>
      <c r="O133" s="18">
        <v>0</v>
      </c>
      <c r="P133" s="18">
        <v>0</v>
      </c>
      <c r="Q133" s="18">
        <v>0</v>
      </c>
      <c r="R133" s="18">
        <v>0</v>
      </c>
      <c r="S133" s="18">
        <v>0</v>
      </c>
      <c r="T133" s="18">
        <v>0</v>
      </c>
      <c r="U133" s="18">
        <v>0</v>
      </c>
      <c r="V133" s="18">
        <v>0</v>
      </c>
      <c r="W133" s="18">
        <v>0</v>
      </c>
      <c r="X133" s="18">
        <f>H133-SUM(I133:W133)</f>
      </c>
      <c r="Y133" s="5" t="str">
        <v/>
      </c>
      <c r="Z133" s="5" t="str">
        <v/>
      </c>
      <c r="AA133" s="18">
        <v>30</v>
      </c>
      <c r="AB133" s="20">
        <f>Y133+AA133</f>
      </c>
      <c r="AC133" s="20">
        <f>AA133+Z133</f>
      </c>
      <c r="AD133" s="5" t="str">
        <v/>
      </c>
      <c r="AE133" s="18">
        <f>IFERROR(_xlfn.BETA.DIST(DATE(YEAR(AE$2),MONTH(AE$2),15),$AB$2,$AC$2,FALSE,DATE(YEAR($AB133),MONTH($AB133),1),DATE(YEAR($AC133),MONTH($AC133),28)),0)</f>
      </c>
      <c r="AF133" s="18">
        <f>IFERROR(_xlfn.BETA.DIST(DATE(YEAR(AF$2),MONTH(AF$2),15),$AB$2,$AC$2,FALSE,DATE(YEAR($AB133),MONTH($AB133),1),DATE(YEAR($AC133),MONTH($AC133),28)),0)</f>
      </c>
      <c r="AG133" s="18">
        <f>IFERROR(_xlfn.BETA.DIST(DATE(YEAR(AG$2),MONTH(AG$2),15),$AB$2,$AC$2,FALSE,DATE(YEAR($AB133),MONTH($AB133),1),DATE(YEAR($AC133),MONTH($AC133),28)),0)</f>
      </c>
      <c r="AH133" s="18">
        <f>IFERROR(_xlfn.BETA.DIST(DATE(YEAR(AH$2),MONTH(AH$2),15),$AB$2,$AC$2,FALSE,DATE(YEAR($AB133),MONTH($AB133),1),DATE(YEAR($AC133),MONTH($AC133),28)),0)</f>
      </c>
      <c r="AI133" s="18">
        <f>IFERROR(_xlfn.BETA.DIST(DATE(YEAR(AI$2),MONTH(AI$2),15),$AB$2,$AC$2,FALSE,DATE(YEAR($AB133),MONTH($AB133),1),DATE(YEAR($AC133),MONTH($AC133),28)),0)</f>
      </c>
      <c r="AJ133" s="18">
        <f>IFERROR(_xlfn.BETA.DIST(DATE(YEAR(AJ$2),MONTH(AJ$2),15),$AB$2,$AC$2,FALSE,DATE(YEAR($AB133),MONTH($AB133),1),DATE(YEAR($AC133),MONTH($AC133),28)),0)</f>
      </c>
      <c r="AK133" s="18">
        <f>IFERROR(_xlfn.BETA.DIST(DATE(YEAR(AK$2),MONTH(AK$2),15),$AB$2,$AC$2,FALSE,DATE(YEAR($AB133),MONTH($AB133),1),DATE(YEAR($AC133),MONTH($AC133),28)),0)</f>
      </c>
      <c r="AL133" s="18">
        <f>IFERROR(_xlfn.BETA.DIST(DATE(YEAR(AL$2),MONTH(AL$2),15),$AB$2,$AC$2,FALSE,DATE(YEAR($AB133),MONTH($AB133),1),DATE(YEAR($AC133),MONTH($AC133),28)),0)</f>
      </c>
      <c r="AM133" s="18">
        <f>IFERROR(_xlfn.BETA.DIST(DATE(YEAR(AM$2),MONTH(AM$2),15),$AB$2,$AC$2,FALSE,DATE(YEAR($AB133),MONTH($AB133),1),DATE(YEAR($AC133),MONTH($AC133),28)),0)</f>
      </c>
      <c r="AN133" s="18">
        <f>IFERROR(_xlfn.BETA.DIST(DATE(YEAR(AN$2),MONTH(AN$2),15),$AB$2,$AC$2,FALSE,DATE(YEAR($AB133),MONTH($AB133),1),DATE(YEAR($AC133),MONTH($AC133),28)),0)</f>
      </c>
      <c r="AO133" s="18">
        <f>IFERROR(_xlfn.BETA.DIST(DATE(YEAR(AO$2),MONTH(AO$2),15),$AB$2,$AC$2,FALSE,DATE(YEAR($AB133),MONTH($AB133),1),DATE(YEAR($AC133),MONTH($AC133),28)),0)</f>
      </c>
      <c r="AP133" s="18">
        <f>IFERROR(_xlfn.BETA.DIST(DATE(YEAR(AP$2),MONTH(AP$2),15),$AB$2,$AC$2,FALSE,DATE(YEAR($AB133),MONTH($AB133),1),DATE(YEAR($AC133),MONTH($AC133),28)),0)</f>
      </c>
      <c r="AQ133" s="18">
        <f>IFERROR(_xlfn.BETA.DIST(DATE(YEAR(AQ$2),MONTH(AQ$2),15),$AB$2,$AC$2,FALSE,DATE(YEAR($AB133),MONTH($AB133),1),DATE(YEAR($AC133),MONTH($AC133),28)),0)</f>
      </c>
      <c r="AR133" s="18">
        <f>IFERROR(_xlfn.BETA.DIST(DATE(YEAR(AR$2),MONTH(AR$2),15),$AB$2,$AC$2,FALSE,DATE(YEAR($AB133),MONTH($AB133),1),DATE(YEAR($AC133),MONTH($AC133),28)),0)</f>
      </c>
      <c r="AS133" s="18">
        <f>IFERROR(_xlfn.BETA.DIST(DATE(YEAR(AS$2),MONTH(AS$2),15),$AB$2,$AC$2,FALSE,DATE(YEAR($AB133),MONTH($AB133),1),DATE(YEAR($AC133),MONTH($AC133),28)),0)</f>
      </c>
      <c r="AT133" s="18">
        <f>SUM(AE133:AS133)</f>
      </c>
      <c r="AU133" s="18">
        <f>IF(I133&lt;&gt;0,I133,IF($AT133=0,0,AE133/$AT133*$X133))</f>
      </c>
      <c r="AV133" s="18">
        <f>IF(J133&lt;&gt;0,J133,IF($AT133=0,0,AF133/$AT133*$X133))</f>
      </c>
      <c r="AW133" s="18">
        <f>IF(K133&lt;&gt;0,K133,IF($AT133=0,0,AG133/$AT133*$X133))</f>
      </c>
      <c r="AX133" s="18">
        <f>IF(L133&lt;&gt;0,L133,IF($AT133=0,0,AH133/$AT133*$X133))</f>
      </c>
      <c r="AY133" s="18">
        <f>IF(M133&lt;&gt;0,M133,IF($AT133=0,0,AI133/$AT133*$X133))</f>
      </c>
      <c r="AZ133" s="18">
        <f>IF(N133&lt;&gt;0,N133,IF($AT133=0,0,AJ133/$AT133*$X133))</f>
      </c>
      <c r="BA133" s="18">
        <f>IF(O133&lt;&gt;0,O133,IF($AT133=0,0,AK133/$AT133*$X133))</f>
      </c>
      <c r="BB133" s="18">
        <f>IF(P133&lt;&gt;0,P133,IF($AT133=0,0,AL133/$AT133*$X133))</f>
      </c>
      <c r="BC133" s="18">
        <f>IF(Q133&lt;&gt;0,Q133,IF($AT133=0,0,AM133/$AT133*$X133))</f>
      </c>
      <c r="BD133" s="18">
        <f>IF(R133&lt;&gt;0,R133,IF($AT133=0,0,AN133/$AT133*$X133))</f>
      </c>
      <c r="BE133" s="18">
        <f>IF(S133&lt;&gt;0,S133,IF($AT133=0,0,AO133/$AT133*$X133))</f>
      </c>
      <c r="BF133" s="18">
        <f>IF(T133&lt;&gt;0,T133,IF($AT133=0,0,AP133/$AT133*$X133))</f>
      </c>
      <c r="BG133" s="18">
        <f>IF(U133&lt;&gt;0,U133,IF($AT133=0,0,AQ133/$AT133*$X133))</f>
      </c>
      <c r="BH133" s="18">
        <f>IF(V133&lt;&gt;0,V133,IF($AT133=0,0,AR133/$AT133*$X133))</f>
      </c>
      <c r="BI133" s="18">
        <f>IF(W133&lt;&gt;0,W133,IF($AT133=0,0,AS133/$AT133*$X133))</f>
      </c>
      <c r="BJ133" s="18">
        <f>SUM(AU133:BI133)</f>
      </c>
      <c r="BK133" s="18">
        <f>H133-BJ133</f>
      </c>
    </row>
    <row r="134" outlineLevel="2">
      <c r="A134" s="5" t="str">
        <v>16.14.1</v>
      </c>
      <c r="B134" s="5" t="str">
        <v>BSKDGNGENGR07</v>
      </c>
      <c r="C134" s="5" t="str">
        <v>BSKDGNGENGR07</v>
      </c>
      <c r="D134" s="19">
        <v>0.1</v>
      </c>
      <c r="E134" s="5" t="str">
        <v>CCC</v>
      </c>
      <c r="F134" s="5" t="str">
        <v/>
      </c>
      <c r="G134" s="18">
        <f>F130*D134</f>
      </c>
      <c r="H134" s="18">
        <f>G134</f>
      </c>
      <c r="I134" s="18">
        <v>0</v>
      </c>
      <c r="J134" s="18">
        <v>0</v>
      </c>
      <c r="K134" s="18">
        <v>0</v>
      </c>
      <c r="L134" s="18">
        <v>0</v>
      </c>
      <c r="M134" s="18">
        <v>0</v>
      </c>
      <c r="N134" s="18">
        <v>0</v>
      </c>
      <c r="O134" s="18">
        <v>0</v>
      </c>
      <c r="P134" s="18">
        <v>0</v>
      </c>
      <c r="Q134" s="18">
        <v>0</v>
      </c>
      <c r="R134" s="18">
        <v>0</v>
      </c>
      <c r="S134" s="18">
        <v>0</v>
      </c>
      <c r="T134" s="18">
        <v>0</v>
      </c>
      <c r="U134" s="18">
        <v>0</v>
      </c>
      <c r="V134" s="18">
        <v>0</v>
      </c>
      <c r="W134" s="18">
        <v>0</v>
      </c>
      <c r="X134" s="18">
        <f>H134-SUM(I134:W134)</f>
      </c>
      <c r="Y134" s="20">
        <v>46483</v>
      </c>
      <c r="Z134" s="20">
        <v>46483</v>
      </c>
      <c r="AA134" s="18">
        <v>0</v>
      </c>
      <c r="AB134" s="20">
        <f>Y134+AA134</f>
      </c>
      <c r="AC134" s="20">
        <f>AA134+Z134</f>
      </c>
      <c r="AD134" s="5" t="str">
        <v/>
      </c>
      <c r="AE134" s="18">
        <f>IFERROR(_xlfn.BETA.DIST(DATE(YEAR(AE$2),MONTH(AE$2),15),$AB$2,$AC$2,FALSE,DATE(YEAR($AB134),MONTH($AB134),1),DATE(YEAR($AC134),MONTH($AC134),28)),0)</f>
      </c>
      <c r="AF134" s="18">
        <f>IFERROR(_xlfn.BETA.DIST(DATE(YEAR(AF$2),MONTH(AF$2),15),$AB$2,$AC$2,FALSE,DATE(YEAR($AB134),MONTH($AB134),1),DATE(YEAR($AC134),MONTH($AC134),28)),0)</f>
      </c>
      <c r="AG134" s="18">
        <f>IFERROR(_xlfn.BETA.DIST(DATE(YEAR(AG$2),MONTH(AG$2),15),$AB$2,$AC$2,FALSE,DATE(YEAR($AB134),MONTH($AB134),1),DATE(YEAR($AC134),MONTH($AC134),28)),0)</f>
      </c>
      <c r="AH134" s="18">
        <f>IFERROR(_xlfn.BETA.DIST(DATE(YEAR(AH$2),MONTH(AH$2),15),$AB$2,$AC$2,FALSE,DATE(YEAR($AB134),MONTH($AB134),1),DATE(YEAR($AC134),MONTH($AC134),28)),0)</f>
      </c>
      <c r="AI134" s="18">
        <f>IFERROR(_xlfn.BETA.DIST(DATE(YEAR(AI$2),MONTH(AI$2),15),$AB$2,$AC$2,FALSE,DATE(YEAR($AB134),MONTH($AB134),1),DATE(YEAR($AC134),MONTH($AC134),28)),0)</f>
      </c>
      <c r="AJ134" s="18">
        <f>IFERROR(_xlfn.BETA.DIST(DATE(YEAR(AJ$2),MONTH(AJ$2),15),$AB$2,$AC$2,FALSE,DATE(YEAR($AB134),MONTH($AB134),1),DATE(YEAR($AC134),MONTH($AC134),28)),0)</f>
      </c>
      <c r="AK134" s="18">
        <f>IFERROR(_xlfn.BETA.DIST(DATE(YEAR(AK$2),MONTH(AK$2),15),$AB$2,$AC$2,FALSE,DATE(YEAR($AB134),MONTH($AB134),1),DATE(YEAR($AC134),MONTH($AC134),28)),0)</f>
      </c>
      <c r="AL134" s="18">
        <f>IFERROR(_xlfn.BETA.DIST(DATE(YEAR(AL$2),MONTH(AL$2),15),$AB$2,$AC$2,FALSE,DATE(YEAR($AB134),MONTH($AB134),1),DATE(YEAR($AC134),MONTH($AC134),28)),0)</f>
      </c>
      <c r="AM134" s="18">
        <f>IFERROR(_xlfn.BETA.DIST(DATE(YEAR(AM$2),MONTH(AM$2),15),$AB$2,$AC$2,FALSE,DATE(YEAR($AB134),MONTH($AB134),1),DATE(YEAR($AC134),MONTH($AC134),28)),0)</f>
      </c>
      <c r="AN134" s="18">
        <f>IFERROR(_xlfn.BETA.DIST(DATE(YEAR(AN$2),MONTH(AN$2),15),$AB$2,$AC$2,FALSE,DATE(YEAR($AB134),MONTH($AB134),1),DATE(YEAR($AC134),MONTH($AC134),28)),0)</f>
      </c>
      <c r="AO134" s="18">
        <f>IFERROR(_xlfn.BETA.DIST(DATE(YEAR(AO$2),MONTH(AO$2),15),$AB$2,$AC$2,FALSE,DATE(YEAR($AB134),MONTH($AB134),1),DATE(YEAR($AC134),MONTH($AC134),28)),0)</f>
      </c>
      <c r="AP134" s="18">
        <f>IFERROR(_xlfn.BETA.DIST(DATE(YEAR(AP$2),MONTH(AP$2),15),$AB$2,$AC$2,FALSE,DATE(YEAR($AB134),MONTH($AB134),1),DATE(YEAR($AC134),MONTH($AC134),28)),0)</f>
      </c>
      <c r="AQ134" s="18">
        <f>IFERROR(_xlfn.BETA.DIST(DATE(YEAR(AQ$2),MONTH(AQ$2),15),$AB$2,$AC$2,FALSE,DATE(YEAR($AB134),MONTH($AB134),1),DATE(YEAR($AC134),MONTH($AC134),28)),0)</f>
      </c>
      <c r="AR134" s="18">
        <f>IFERROR(_xlfn.BETA.DIST(DATE(YEAR(AR$2),MONTH(AR$2),15),$AB$2,$AC$2,FALSE,DATE(YEAR($AB134),MONTH($AB134),1),DATE(YEAR($AC134),MONTH($AC134),28)),0)</f>
      </c>
      <c r="AS134" s="18">
        <f>IFERROR(_xlfn.BETA.DIST(DATE(YEAR(AS$2),MONTH(AS$2),15),$AB$2,$AC$2,FALSE,DATE(YEAR($AB134),MONTH($AB134),1),DATE(YEAR($AC134),MONTH($AC134),28)),0)</f>
      </c>
      <c r="AT134" s="18">
        <f>SUM(AE134:AS134)</f>
      </c>
      <c r="AU134" s="18">
        <f>IF(I134&lt;&gt;0,I134,IF($AT134=0,0,AE134/$AT134*$X134))</f>
      </c>
      <c r="AV134" s="18">
        <f>IF(J134&lt;&gt;0,J134,IF($AT134=0,0,AF134/$AT134*$X134))</f>
      </c>
      <c r="AW134" s="18">
        <f>IF(K134&lt;&gt;0,K134,IF($AT134=0,0,AG134/$AT134*$X134))</f>
      </c>
      <c r="AX134" s="18">
        <f>IF(L134&lt;&gt;0,L134,IF($AT134=0,0,AH134/$AT134*$X134))</f>
      </c>
      <c r="AY134" s="18">
        <f>IF(M134&lt;&gt;0,M134,IF($AT134=0,0,AI134/$AT134*$X134))</f>
      </c>
      <c r="AZ134" s="18">
        <f>IF(N134&lt;&gt;0,N134,IF($AT134=0,0,AJ134/$AT134*$X134))</f>
      </c>
      <c r="BA134" s="18">
        <f>IF(O134&lt;&gt;0,O134,IF($AT134=0,0,AK134/$AT134*$X134))</f>
      </c>
      <c r="BB134" s="18">
        <f>IF(P134&lt;&gt;0,P134,IF($AT134=0,0,AL134/$AT134*$X134))</f>
      </c>
      <c r="BC134" s="18">
        <f>IF(Q134&lt;&gt;0,Q134,IF($AT134=0,0,AM134/$AT134*$X134))</f>
      </c>
      <c r="BD134" s="18">
        <f>IF(R134&lt;&gt;0,R134,IF($AT134=0,0,AN134/$AT134*$X134))</f>
      </c>
      <c r="BE134" s="18">
        <f>IF(S134&lt;&gt;0,S134,IF($AT134=0,0,AO134/$AT134*$X134))</f>
      </c>
      <c r="BF134" s="18">
        <f>IF(T134&lt;&gt;0,T134,IF($AT134=0,0,AP134/$AT134*$X134))</f>
      </c>
      <c r="BG134" s="18">
        <f>IF(U134&lt;&gt;0,U134,IF($AT134=0,0,AQ134/$AT134*$X134))</f>
      </c>
      <c r="BH134" s="18">
        <f>IF(V134&lt;&gt;0,V134,IF($AT134=0,0,AR134/$AT134*$X134))</f>
      </c>
      <c r="BI134" s="18">
        <f>IF(W134&lt;&gt;0,W134,IF($AT134=0,0,AS134/$AT134*$X134))</f>
      </c>
      <c r="BJ134" s="18">
        <f>SUM(AU134:BI134)</f>
      </c>
      <c r="BK134" s="18">
        <f>H134-BJ134</f>
      </c>
    </row>
    <row r="135" outlineLevel="1">
      <c r="A135" s="15" t="str">
        <v>16.15.1</v>
      </c>
      <c r="B135" s="15" t="str">
        <v/>
      </c>
      <c r="C135" s="15" t="str">
        <v/>
      </c>
      <c r="D135" s="15" t="str">
        <v>16.15.1</v>
      </c>
      <c r="E135" s="15" t="str">
        <v>Supply Micro-ohm meter.</v>
      </c>
      <c r="F135" s="15">
        <v>6625.8</v>
      </c>
      <c r="G135" s="15" t="str">
        <v/>
      </c>
      <c r="H135" s="15" t="str">
        <v/>
      </c>
      <c r="I135" s="15" t="str">
        <v/>
      </c>
      <c r="J135" s="15" t="str">
        <v/>
      </c>
      <c r="K135" s="15" t="str">
        <v/>
      </c>
      <c r="L135" s="15" t="str">
        <v/>
      </c>
      <c r="M135" s="15" t="str">
        <v/>
      </c>
      <c r="N135" s="15" t="str">
        <v/>
      </c>
      <c r="O135" s="15" t="str">
        <v/>
      </c>
      <c r="P135" s="15" t="str">
        <v/>
      </c>
      <c r="Q135" s="15" t="str">
        <v/>
      </c>
      <c r="R135" s="15" t="str">
        <v/>
      </c>
      <c r="S135" s="15" t="str">
        <v/>
      </c>
      <c r="T135" s="15" t="str">
        <v/>
      </c>
      <c r="U135" s="15" t="str">
        <v/>
      </c>
      <c r="V135" s="15" t="str">
        <v/>
      </c>
      <c r="W135" s="15" t="str">
        <v/>
      </c>
      <c r="X135" s="15" t="str">
        <v/>
      </c>
      <c r="Y135" s="15" t="str">
        <v/>
      </c>
      <c r="Z135" s="15" t="str">
        <v/>
      </c>
      <c r="AA135" s="15" t="str">
        <v/>
      </c>
      <c r="AB135" s="15" t="str">
        <v/>
      </c>
      <c r="AC135" s="15" t="str">
        <v/>
      </c>
      <c r="AD135" s="5" t="str">
        <v/>
      </c>
      <c r="AE135" s="18">
        <f>IFERROR(_xlfn.BETA.DIST(DATE(YEAR(AE$2),MONTH(AE$2),15),$AB$2,$AC$2,FALSE,DATE(YEAR($AB135),MONTH($AB135),1),DATE(YEAR($AC135),MONTH($AC135),28)),0)</f>
      </c>
      <c r="AF135" s="18">
        <f>IFERROR(_xlfn.BETA.DIST(DATE(YEAR(AF$2),MONTH(AF$2),15),$AB$2,$AC$2,FALSE,DATE(YEAR($AB135),MONTH($AB135),1),DATE(YEAR($AC135),MONTH($AC135),28)),0)</f>
      </c>
      <c r="AG135" s="18">
        <f>IFERROR(_xlfn.BETA.DIST(DATE(YEAR(AG$2),MONTH(AG$2),15),$AB$2,$AC$2,FALSE,DATE(YEAR($AB135),MONTH($AB135),1),DATE(YEAR($AC135),MONTH($AC135),28)),0)</f>
      </c>
      <c r="AH135" s="18">
        <f>IFERROR(_xlfn.BETA.DIST(DATE(YEAR(AH$2),MONTH(AH$2),15),$AB$2,$AC$2,FALSE,DATE(YEAR($AB135),MONTH($AB135),1),DATE(YEAR($AC135),MONTH($AC135),28)),0)</f>
      </c>
      <c r="AI135" s="18">
        <f>IFERROR(_xlfn.BETA.DIST(DATE(YEAR(AI$2),MONTH(AI$2),15),$AB$2,$AC$2,FALSE,DATE(YEAR($AB135),MONTH($AB135),1),DATE(YEAR($AC135),MONTH($AC135),28)),0)</f>
      </c>
      <c r="AJ135" s="18">
        <f>IFERROR(_xlfn.BETA.DIST(DATE(YEAR(AJ$2),MONTH(AJ$2),15),$AB$2,$AC$2,FALSE,DATE(YEAR($AB135),MONTH($AB135),1),DATE(YEAR($AC135),MONTH($AC135),28)),0)</f>
      </c>
      <c r="AK135" s="18">
        <f>IFERROR(_xlfn.BETA.DIST(DATE(YEAR(AK$2),MONTH(AK$2),15),$AB$2,$AC$2,FALSE,DATE(YEAR($AB135),MONTH($AB135),1),DATE(YEAR($AC135),MONTH($AC135),28)),0)</f>
      </c>
      <c r="AL135" s="18">
        <f>IFERROR(_xlfn.BETA.DIST(DATE(YEAR(AL$2),MONTH(AL$2),15),$AB$2,$AC$2,FALSE,DATE(YEAR($AB135),MONTH($AB135),1),DATE(YEAR($AC135),MONTH($AC135),28)),0)</f>
      </c>
      <c r="AM135" s="18">
        <f>IFERROR(_xlfn.BETA.DIST(DATE(YEAR(AM$2),MONTH(AM$2),15),$AB$2,$AC$2,FALSE,DATE(YEAR($AB135),MONTH($AB135),1),DATE(YEAR($AC135),MONTH($AC135),28)),0)</f>
      </c>
      <c r="AN135" s="18">
        <f>IFERROR(_xlfn.BETA.DIST(DATE(YEAR(AN$2),MONTH(AN$2),15),$AB$2,$AC$2,FALSE,DATE(YEAR($AB135),MONTH($AB135),1),DATE(YEAR($AC135),MONTH($AC135),28)),0)</f>
      </c>
      <c r="AO135" s="18">
        <f>IFERROR(_xlfn.BETA.DIST(DATE(YEAR(AO$2),MONTH(AO$2),15),$AB$2,$AC$2,FALSE,DATE(YEAR($AB135),MONTH($AB135),1),DATE(YEAR($AC135),MONTH($AC135),28)),0)</f>
      </c>
      <c r="AP135" s="18">
        <f>IFERROR(_xlfn.BETA.DIST(DATE(YEAR(AP$2),MONTH(AP$2),15),$AB$2,$AC$2,FALSE,DATE(YEAR($AB135),MONTH($AB135),1),DATE(YEAR($AC135),MONTH($AC135),28)),0)</f>
      </c>
      <c r="AQ135" s="18">
        <f>IFERROR(_xlfn.BETA.DIST(DATE(YEAR(AQ$2),MONTH(AQ$2),15),$AB$2,$AC$2,FALSE,DATE(YEAR($AB135),MONTH($AB135),1),DATE(YEAR($AC135),MONTH($AC135),28)),0)</f>
      </c>
      <c r="AR135" s="18">
        <f>IFERROR(_xlfn.BETA.DIST(DATE(YEAR(AR$2),MONTH(AR$2),15),$AB$2,$AC$2,FALSE,DATE(YEAR($AB135),MONTH($AB135),1),DATE(YEAR($AC135),MONTH($AC135),28)),0)</f>
      </c>
      <c r="AS135" s="18">
        <f>IFERROR(_xlfn.BETA.DIST(DATE(YEAR(AS$2),MONTH(AS$2),15),$AB$2,$AC$2,FALSE,DATE(YEAR($AB135),MONTH($AB135),1),DATE(YEAR($AC135),MONTH($AC135),28)),0)</f>
      </c>
      <c r="AT135" s="18">
        <f>SUM(AE135:AS135)</f>
      </c>
      <c r="AU135" s="18">
        <f>IF(I135&lt;&gt;0,I135,IF($AT135=0,0,AE135/$AT135*$X135))</f>
      </c>
      <c r="AV135" s="18">
        <f>IF(J135&lt;&gt;0,J135,IF($AT135=0,0,AF135/$AT135*$X135))</f>
      </c>
      <c r="AW135" s="18">
        <f>IF(K135&lt;&gt;0,K135,IF($AT135=0,0,AG135/$AT135*$X135))</f>
      </c>
      <c r="AX135" s="18">
        <f>IF(L135&lt;&gt;0,L135,IF($AT135=0,0,AH135/$AT135*$X135))</f>
      </c>
      <c r="AY135" s="18">
        <f>IF(M135&lt;&gt;0,M135,IF($AT135=0,0,AI135/$AT135*$X135))</f>
      </c>
      <c r="AZ135" s="18">
        <f>IF(N135&lt;&gt;0,N135,IF($AT135=0,0,AJ135/$AT135*$X135))</f>
      </c>
      <c r="BA135" s="18">
        <f>IF(O135&lt;&gt;0,O135,IF($AT135=0,0,AK135/$AT135*$X135))</f>
      </c>
      <c r="BB135" s="18">
        <f>IF(P135&lt;&gt;0,P135,IF($AT135=0,0,AL135/$AT135*$X135))</f>
      </c>
      <c r="BC135" s="18">
        <f>IF(Q135&lt;&gt;0,Q135,IF($AT135=0,0,AM135/$AT135*$X135))</f>
      </c>
      <c r="BD135" s="18">
        <f>IF(R135&lt;&gt;0,R135,IF($AT135=0,0,AN135/$AT135*$X135))</f>
      </c>
      <c r="BE135" s="18">
        <f>IF(S135&lt;&gt;0,S135,IF($AT135=0,0,AO135/$AT135*$X135))</f>
      </c>
      <c r="BF135" s="18">
        <f>IF(T135&lt;&gt;0,T135,IF($AT135=0,0,AP135/$AT135*$X135))</f>
      </c>
      <c r="BG135" s="18">
        <f>IF(U135&lt;&gt;0,U135,IF($AT135=0,0,AQ135/$AT135*$X135))</f>
      </c>
      <c r="BH135" s="18">
        <f>IF(V135&lt;&gt;0,V135,IF($AT135=0,0,AR135/$AT135*$X135))</f>
      </c>
      <c r="BI135" s="18">
        <f>IF(W135&lt;&gt;0,W135,IF($AT135=0,0,AS135/$AT135*$X135))</f>
      </c>
      <c r="BJ135" s="18">
        <f>SUM(AU135:BI135)</f>
      </c>
      <c r="BK135" s="15" t="str">
        <v/>
      </c>
    </row>
    <row r="136" outlineLevel="2">
      <c r="A136" s="5" t="str">
        <v>16.15.1</v>
      </c>
      <c r="B136" s="5" t="str">
        <v/>
      </c>
      <c r="C136" s="5" t="str">
        <v/>
      </c>
      <c r="D136" s="19">
        <v>0.1</v>
      </c>
      <c r="E136" s="5" t="str">
        <v>Advanced Payment PO USD</v>
      </c>
      <c r="F136" s="5" t="str">
        <v/>
      </c>
      <c r="G136" s="18">
        <f>F135*D136</f>
      </c>
      <c r="H136" s="18">
        <f>G136</f>
      </c>
      <c r="I136" s="18">
        <v>0</v>
      </c>
      <c r="J136" s="18">
        <v>0</v>
      </c>
      <c r="K136" s="18">
        <v>0</v>
      </c>
      <c r="L136" s="18">
        <v>0</v>
      </c>
      <c r="M136" s="18">
        <v>0</v>
      </c>
      <c r="N136" s="18">
        <v>0</v>
      </c>
      <c r="O136" s="18">
        <v>0</v>
      </c>
      <c r="P136" s="18">
        <v>0</v>
      </c>
      <c r="Q136" s="18">
        <v>0</v>
      </c>
      <c r="R136" s="18">
        <v>0</v>
      </c>
      <c r="S136" s="18">
        <v>0</v>
      </c>
      <c r="T136" s="18">
        <v>0</v>
      </c>
      <c r="U136" s="18">
        <v>0</v>
      </c>
      <c r="V136" s="18">
        <v>0</v>
      </c>
      <c r="W136" s="18">
        <v>0</v>
      </c>
      <c r="X136" s="18">
        <f>H136-SUM(I136:W136)</f>
      </c>
      <c r="Y136" s="5" t="str">
        <v/>
      </c>
      <c r="Z136" s="5" t="str">
        <v/>
      </c>
      <c r="AA136" s="18">
        <v>0</v>
      </c>
      <c r="AB136" s="20">
        <f>Y136+AA136</f>
      </c>
      <c r="AC136" s="20">
        <f>AA136+Z136</f>
      </c>
      <c r="AD136" s="5" t="str">
        <v/>
      </c>
      <c r="AE136" s="18">
        <f>IFERROR(_xlfn.BETA.DIST(DATE(YEAR(AE$2),MONTH(AE$2),15),$AB$2,$AC$2,FALSE,DATE(YEAR($AB136),MONTH($AB136),1),DATE(YEAR($AC136),MONTH($AC136),28)),0)</f>
      </c>
      <c r="AF136" s="18">
        <f>IFERROR(_xlfn.BETA.DIST(DATE(YEAR(AF$2),MONTH(AF$2),15),$AB$2,$AC$2,FALSE,DATE(YEAR($AB136),MONTH($AB136),1),DATE(YEAR($AC136),MONTH($AC136),28)),0)</f>
      </c>
      <c r="AG136" s="18">
        <f>IFERROR(_xlfn.BETA.DIST(DATE(YEAR(AG$2),MONTH(AG$2),15),$AB$2,$AC$2,FALSE,DATE(YEAR($AB136),MONTH($AB136),1),DATE(YEAR($AC136),MONTH($AC136),28)),0)</f>
      </c>
      <c r="AH136" s="18">
        <f>IFERROR(_xlfn.BETA.DIST(DATE(YEAR(AH$2),MONTH(AH$2),15),$AB$2,$AC$2,FALSE,DATE(YEAR($AB136),MONTH($AB136),1),DATE(YEAR($AC136),MONTH($AC136),28)),0)</f>
      </c>
      <c r="AI136" s="18">
        <f>IFERROR(_xlfn.BETA.DIST(DATE(YEAR(AI$2),MONTH(AI$2),15),$AB$2,$AC$2,FALSE,DATE(YEAR($AB136),MONTH($AB136),1),DATE(YEAR($AC136),MONTH($AC136),28)),0)</f>
      </c>
      <c r="AJ136" s="18">
        <f>IFERROR(_xlfn.BETA.DIST(DATE(YEAR(AJ$2),MONTH(AJ$2),15),$AB$2,$AC$2,FALSE,DATE(YEAR($AB136),MONTH($AB136),1),DATE(YEAR($AC136),MONTH($AC136),28)),0)</f>
      </c>
      <c r="AK136" s="18">
        <f>IFERROR(_xlfn.BETA.DIST(DATE(YEAR(AK$2),MONTH(AK$2),15),$AB$2,$AC$2,FALSE,DATE(YEAR($AB136),MONTH($AB136),1),DATE(YEAR($AC136),MONTH($AC136),28)),0)</f>
      </c>
      <c r="AL136" s="18">
        <f>IFERROR(_xlfn.BETA.DIST(DATE(YEAR(AL$2),MONTH(AL$2),15),$AB$2,$AC$2,FALSE,DATE(YEAR($AB136),MONTH($AB136),1),DATE(YEAR($AC136),MONTH($AC136),28)),0)</f>
      </c>
      <c r="AM136" s="18">
        <f>IFERROR(_xlfn.BETA.DIST(DATE(YEAR(AM$2),MONTH(AM$2),15),$AB$2,$AC$2,FALSE,DATE(YEAR($AB136),MONTH($AB136),1),DATE(YEAR($AC136),MONTH($AC136),28)),0)</f>
      </c>
      <c r="AN136" s="18">
        <f>IFERROR(_xlfn.BETA.DIST(DATE(YEAR(AN$2),MONTH(AN$2),15),$AB$2,$AC$2,FALSE,DATE(YEAR($AB136),MONTH($AB136),1),DATE(YEAR($AC136),MONTH($AC136),28)),0)</f>
      </c>
      <c r="AO136" s="18">
        <f>IFERROR(_xlfn.BETA.DIST(DATE(YEAR(AO$2),MONTH(AO$2),15),$AB$2,$AC$2,FALSE,DATE(YEAR($AB136),MONTH($AB136),1),DATE(YEAR($AC136),MONTH($AC136),28)),0)</f>
      </c>
      <c r="AP136" s="18">
        <f>IFERROR(_xlfn.BETA.DIST(DATE(YEAR(AP$2),MONTH(AP$2),15),$AB$2,$AC$2,FALSE,DATE(YEAR($AB136),MONTH($AB136),1),DATE(YEAR($AC136),MONTH($AC136),28)),0)</f>
      </c>
      <c r="AQ136" s="18">
        <f>IFERROR(_xlfn.BETA.DIST(DATE(YEAR(AQ$2),MONTH(AQ$2),15),$AB$2,$AC$2,FALSE,DATE(YEAR($AB136),MONTH($AB136),1),DATE(YEAR($AC136),MONTH($AC136),28)),0)</f>
      </c>
      <c r="AR136" s="18">
        <f>IFERROR(_xlfn.BETA.DIST(DATE(YEAR(AR$2),MONTH(AR$2),15),$AB$2,$AC$2,FALSE,DATE(YEAR($AB136),MONTH($AB136),1),DATE(YEAR($AC136),MONTH($AC136),28)),0)</f>
      </c>
      <c r="AS136" s="18">
        <f>IFERROR(_xlfn.BETA.DIST(DATE(YEAR(AS$2),MONTH(AS$2),15),$AB$2,$AC$2,FALSE,DATE(YEAR($AB136),MONTH($AB136),1),DATE(YEAR($AC136),MONTH($AC136),28)),0)</f>
      </c>
      <c r="AT136" s="18">
        <f>SUM(AE136:AS136)</f>
      </c>
      <c r="AU136" s="18">
        <f>IF(I136&lt;&gt;0,I136,IF($AT136=0,0,AE136/$AT136*$X136))</f>
      </c>
      <c r="AV136" s="18">
        <f>IF(J136&lt;&gt;0,J136,IF($AT136=0,0,AF136/$AT136*$X136))</f>
      </c>
      <c r="AW136" s="18">
        <f>IF(K136&lt;&gt;0,K136,IF($AT136=0,0,AG136/$AT136*$X136))</f>
      </c>
      <c r="AX136" s="18">
        <f>IF(L136&lt;&gt;0,L136,IF($AT136=0,0,AH136/$AT136*$X136))</f>
      </c>
      <c r="AY136" s="18">
        <f>IF(M136&lt;&gt;0,M136,IF($AT136=0,0,AI136/$AT136*$X136))</f>
      </c>
      <c r="AZ136" s="18">
        <f>IF(N136&lt;&gt;0,N136,IF($AT136=0,0,AJ136/$AT136*$X136))</f>
      </c>
      <c r="BA136" s="18">
        <f>IF(O136&lt;&gt;0,O136,IF($AT136=0,0,AK136/$AT136*$X136))</f>
      </c>
      <c r="BB136" s="18">
        <f>IF(P136&lt;&gt;0,P136,IF($AT136=0,0,AL136/$AT136*$X136))</f>
      </c>
      <c r="BC136" s="18">
        <f>IF(Q136&lt;&gt;0,Q136,IF($AT136=0,0,AM136/$AT136*$X136))</f>
      </c>
      <c r="BD136" s="18">
        <f>IF(R136&lt;&gt;0,R136,IF($AT136=0,0,AN136/$AT136*$X136))</f>
      </c>
      <c r="BE136" s="18">
        <f>IF(S136&lt;&gt;0,S136,IF($AT136=0,0,AO136/$AT136*$X136))</f>
      </c>
      <c r="BF136" s="18">
        <f>IF(T136&lt;&gt;0,T136,IF($AT136=0,0,AP136/$AT136*$X136))</f>
      </c>
      <c r="BG136" s="18">
        <f>IF(U136&lt;&gt;0,U136,IF($AT136=0,0,AQ136/$AT136*$X136))</f>
      </c>
      <c r="BH136" s="18">
        <f>IF(V136&lt;&gt;0,V136,IF($AT136=0,0,AR136/$AT136*$X136))</f>
      </c>
      <c r="BI136" s="18">
        <f>IF(W136&lt;&gt;0,W136,IF($AT136=0,0,AS136/$AT136*$X136))</f>
      </c>
      <c r="BJ136" s="18">
        <f>SUM(AU136:BI136)</f>
      </c>
      <c r="BK136" s="18">
        <f>H136-BJ136</f>
      </c>
    </row>
    <row r="137" outlineLevel="2">
      <c r="A137" s="5" t="str">
        <v>16.15.1</v>
      </c>
      <c r="B137" s="5" t="str">
        <v/>
      </c>
      <c r="C137" s="5" t="str">
        <v/>
      </c>
      <c r="D137" s="19">
        <v>0.4</v>
      </c>
      <c r="E137" s="5" t="str">
        <v>Shipping MAT USD</v>
      </c>
      <c r="F137" s="5" t="str">
        <v/>
      </c>
      <c r="G137" s="18">
        <f>F135*D137</f>
      </c>
      <c r="H137" s="18">
        <f>G137</f>
      </c>
      <c r="I137" s="18">
        <v>0</v>
      </c>
      <c r="J137" s="18">
        <v>0</v>
      </c>
      <c r="K137" s="18">
        <v>0</v>
      </c>
      <c r="L137" s="18">
        <v>0</v>
      </c>
      <c r="M137" s="18">
        <v>0</v>
      </c>
      <c r="N137" s="18">
        <v>0</v>
      </c>
      <c r="O137" s="18">
        <v>0</v>
      </c>
      <c r="P137" s="18">
        <v>0</v>
      </c>
      <c r="Q137" s="18">
        <v>0</v>
      </c>
      <c r="R137" s="18">
        <v>0</v>
      </c>
      <c r="S137" s="18">
        <v>0</v>
      </c>
      <c r="T137" s="18">
        <v>0</v>
      </c>
      <c r="U137" s="18">
        <v>0</v>
      </c>
      <c r="V137" s="18">
        <v>0</v>
      </c>
      <c r="W137" s="18">
        <v>0</v>
      </c>
      <c r="X137" s="18">
        <f>H137-SUM(I137:W137)</f>
      </c>
      <c r="Y137" s="5" t="str">
        <v/>
      </c>
      <c r="Z137" s="5" t="str">
        <v/>
      </c>
      <c r="AA137" s="18">
        <v>15</v>
      </c>
      <c r="AB137" s="20">
        <f>Y137+AA137</f>
      </c>
      <c r="AC137" s="20">
        <f>AA137+Z137</f>
      </c>
      <c r="AD137" s="5" t="str">
        <v/>
      </c>
      <c r="AE137" s="18">
        <f>IFERROR(_xlfn.BETA.DIST(DATE(YEAR(AE$2),MONTH(AE$2),15),$AB$2,$AC$2,FALSE,DATE(YEAR($AB137),MONTH($AB137),1),DATE(YEAR($AC137),MONTH($AC137),28)),0)</f>
      </c>
      <c r="AF137" s="18">
        <f>IFERROR(_xlfn.BETA.DIST(DATE(YEAR(AF$2),MONTH(AF$2),15),$AB$2,$AC$2,FALSE,DATE(YEAR($AB137),MONTH($AB137),1),DATE(YEAR($AC137),MONTH($AC137),28)),0)</f>
      </c>
      <c r="AG137" s="18">
        <f>IFERROR(_xlfn.BETA.DIST(DATE(YEAR(AG$2),MONTH(AG$2),15),$AB$2,$AC$2,FALSE,DATE(YEAR($AB137),MONTH($AB137),1),DATE(YEAR($AC137),MONTH($AC137),28)),0)</f>
      </c>
      <c r="AH137" s="18">
        <f>IFERROR(_xlfn.BETA.DIST(DATE(YEAR(AH$2),MONTH(AH$2),15),$AB$2,$AC$2,FALSE,DATE(YEAR($AB137),MONTH($AB137),1),DATE(YEAR($AC137),MONTH($AC137),28)),0)</f>
      </c>
      <c r="AI137" s="18">
        <f>IFERROR(_xlfn.BETA.DIST(DATE(YEAR(AI$2),MONTH(AI$2),15),$AB$2,$AC$2,FALSE,DATE(YEAR($AB137),MONTH($AB137),1),DATE(YEAR($AC137),MONTH($AC137),28)),0)</f>
      </c>
      <c r="AJ137" s="18">
        <f>IFERROR(_xlfn.BETA.DIST(DATE(YEAR(AJ$2),MONTH(AJ$2),15),$AB$2,$AC$2,FALSE,DATE(YEAR($AB137),MONTH($AB137),1),DATE(YEAR($AC137),MONTH($AC137),28)),0)</f>
      </c>
      <c r="AK137" s="18">
        <f>IFERROR(_xlfn.BETA.DIST(DATE(YEAR(AK$2),MONTH(AK$2),15),$AB$2,$AC$2,FALSE,DATE(YEAR($AB137),MONTH($AB137),1),DATE(YEAR($AC137),MONTH($AC137),28)),0)</f>
      </c>
      <c r="AL137" s="18">
        <f>IFERROR(_xlfn.BETA.DIST(DATE(YEAR(AL$2),MONTH(AL$2),15),$AB$2,$AC$2,FALSE,DATE(YEAR($AB137),MONTH($AB137),1),DATE(YEAR($AC137),MONTH($AC137),28)),0)</f>
      </c>
      <c r="AM137" s="18">
        <f>IFERROR(_xlfn.BETA.DIST(DATE(YEAR(AM$2),MONTH(AM$2),15),$AB$2,$AC$2,FALSE,DATE(YEAR($AB137),MONTH($AB137),1),DATE(YEAR($AC137),MONTH($AC137),28)),0)</f>
      </c>
      <c r="AN137" s="18">
        <f>IFERROR(_xlfn.BETA.DIST(DATE(YEAR(AN$2),MONTH(AN$2),15),$AB$2,$AC$2,FALSE,DATE(YEAR($AB137),MONTH($AB137),1),DATE(YEAR($AC137),MONTH($AC137),28)),0)</f>
      </c>
      <c r="AO137" s="18">
        <f>IFERROR(_xlfn.BETA.DIST(DATE(YEAR(AO$2),MONTH(AO$2),15),$AB$2,$AC$2,FALSE,DATE(YEAR($AB137),MONTH($AB137),1),DATE(YEAR($AC137),MONTH($AC137),28)),0)</f>
      </c>
      <c r="AP137" s="18">
        <f>IFERROR(_xlfn.BETA.DIST(DATE(YEAR(AP$2),MONTH(AP$2),15),$AB$2,$AC$2,FALSE,DATE(YEAR($AB137),MONTH($AB137),1),DATE(YEAR($AC137),MONTH($AC137),28)),0)</f>
      </c>
      <c r="AQ137" s="18">
        <f>IFERROR(_xlfn.BETA.DIST(DATE(YEAR(AQ$2),MONTH(AQ$2),15),$AB$2,$AC$2,FALSE,DATE(YEAR($AB137),MONTH($AB137),1),DATE(YEAR($AC137),MONTH($AC137),28)),0)</f>
      </c>
      <c r="AR137" s="18">
        <f>IFERROR(_xlfn.BETA.DIST(DATE(YEAR(AR$2),MONTH(AR$2),15),$AB$2,$AC$2,FALSE,DATE(YEAR($AB137),MONTH($AB137),1),DATE(YEAR($AC137),MONTH($AC137),28)),0)</f>
      </c>
      <c r="AS137" s="18">
        <f>IFERROR(_xlfn.BETA.DIST(DATE(YEAR(AS$2),MONTH(AS$2),15),$AB$2,$AC$2,FALSE,DATE(YEAR($AB137),MONTH($AB137),1),DATE(YEAR($AC137),MONTH($AC137),28)),0)</f>
      </c>
      <c r="AT137" s="18">
        <f>SUM(AE137:AS137)</f>
      </c>
      <c r="AU137" s="18">
        <f>IF(I137&lt;&gt;0,I137,IF($AT137=0,0,AE137/$AT137*$X137))</f>
      </c>
      <c r="AV137" s="18">
        <f>IF(J137&lt;&gt;0,J137,IF($AT137=0,0,AF137/$AT137*$X137))</f>
      </c>
      <c r="AW137" s="18">
        <f>IF(K137&lt;&gt;0,K137,IF($AT137=0,0,AG137/$AT137*$X137))</f>
      </c>
      <c r="AX137" s="18">
        <f>IF(L137&lt;&gt;0,L137,IF($AT137=0,0,AH137/$AT137*$X137))</f>
      </c>
      <c r="AY137" s="18">
        <f>IF(M137&lt;&gt;0,M137,IF($AT137=0,0,AI137/$AT137*$X137))</f>
      </c>
      <c r="AZ137" s="18">
        <f>IF(N137&lt;&gt;0,N137,IF($AT137=0,0,AJ137/$AT137*$X137))</f>
      </c>
      <c r="BA137" s="18">
        <f>IF(O137&lt;&gt;0,O137,IF($AT137=0,0,AK137/$AT137*$X137))</f>
      </c>
      <c r="BB137" s="18">
        <f>IF(P137&lt;&gt;0,P137,IF($AT137=0,0,AL137/$AT137*$X137))</f>
      </c>
      <c r="BC137" s="18">
        <f>IF(Q137&lt;&gt;0,Q137,IF($AT137=0,0,AM137/$AT137*$X137))</f>
      </c>
      <c r="BD137" s="18">
        <f>IF(R137&lt;&gt;0,R137,IF($AT137=0,0,AN137/$AT137*$X137))</f>
      </c>
      <c r="BE137" s="18">
        <f>IF(S137&lt;&gt;0,S137,IF($AT137=0,0,AO137/$AT137*$X137))</f>
      </c>
      <c r="BF137" s="18">
        <f>IF(T137&lt;&gt;0,T137,IF($AT137=0,0,AP137/$AT137*$X137))</f>
      </c>
      <c r="BG137" s="18">
        <f>IF(U137&lt;&gt;0,U137,IF($AT137=0,0,AQ137/$AT137*$X137))</f>
      </c>
      <c r="BH137" s="18">
        <f>IF(V137&lt;&gt;0,V137,IF($AT137=0,0,AR137/$AT137*$X137))</f>
      </c>
      <c r="BI137" s="18">
        <f>IF(W137&lt;&gt;0,W137,IF($AT137=0,0,AS137/$AT137*$X137))</f>
      </c>
      <c r="BJ137" s="18">
        <f>SUM(AU137:BI137)</f>
      </c>
      <c r="BK137" s="18">
        <f>H137-BJ137</f>
      </c>
    </row>
    <row r="138" outlineLevel="2">
      <c r="A138" s="5" t="str">
        <v>16.15.1</v>
      </c>
      <c r="B138" s="5" t="str">
        <v/>
      </c>
      <c r="C138" s="5" t="str">
        <v/>
      </c>
      <c r="D138" s="19">
        <v>0.4</v>
      </c>
      <c r="E138" s="5" t="str">
        <v>Delivery MAT USD</v>
      </c>
      <c r="F138" s="5" t="str">
        <v/>
      </c>
      <c r="G138" s="18">
        <f>F135*D138</f>
      </c>
      <c r="H138" s="18">
        <f>G138</f>
      </c>
      <c r="I138" s="18">
        <v>0</v>
      </c>
      <c r="J138" s="18">
        <v>0</v>
      </c>
      <c r="K138" s="18">
        <v>0</v>
      </c>
      <c r="L138" s="18">
        <v>0</v>
      </c>
      <c r="M138" s="18">
        <v>0</v>
      </c>
      <c r="N138" s="18">
        <v>0</v>
      </c>
      <c r="O138" s="18">
        <v>0</v>
      </c>
      <c r="P138" s="18">
        <v>0</v>
      </c>
      <c r="Q138" s="18">
        <v>0</v>
      </c>
      <c r="R138" s="18">
        <v>0</v>
      </c>
      <c r="S138" s="18">
        <v>0</v>
      </c>
      <c r="T138" s="18">
        <v>0</v>
      </c>
      <c r="U138" s="18">
        <v>0</v>
      </c>
      <c r="V138" s="18">
        <v>0</v>
      </c>
      <c r="W138" s="18">
        <v>0</v>
      </c>
      <c r="X138" s="18">
        <f>H138-SUM(I138:W138)</f>
      </c>
      <c r="Y138" s="5" t="str">
        <v/>
      </c>
      <c r="Z138" s="5" t="str">
        <v/>
      </c>
      <c r="AA138" s="18">
        <v>30</v>
      </c>
      <c r="AB138" s="20">
        <f>Y138+AA138</f>
      </c>
      <c r="AC138" s="20">
        <f>AA138+Z138</f>
      </c>
      <c r="AD138" s="5" t="str">
        <v/>
      </c>
      <c r="AE138" s="18">
        <f>IFERROR(_xlfn.BETA.DIST(DATE(YEAR(AE$2),MONTH(AE$2),15),$AB$2,$AC$2,FALSE,DATE(YEAR($AB138),MONTH($AB138),1),DATE(YEAR($AC138),MONTH($AC138),28)),0)</f>
      </c>
      <c r="AF138" s="18">
        <f>IFERROR(_xlfn.BETA.DIST(DATE(YEAR(AF$2),MONTH(AF$2),15),$AB$2,$AC$2,FALSE,DATE(YEAR($AB138),MONTH($AB138),1),DATE(YEAR($AC138),MONTH($AC138),28)),0)</f>
      </c>
      <c r="AG138" s="18">
        <f>IFERROR(_xlfn.BETA.DIST(DATE(YEAR(AG$2),MONTH(AG$2),15),$AB$2,$AC$2,FALSE,DATE(YEAR($AB138),MONTH($AB138),1),DATE(YEAR($AC138),MONTH($AC138),28)),0)</f>
      </c>
      <c r="AH138" s="18">
        <f>IFERROR(_xlfn.BETA.DIST(DATE(YEAR(AH$2),MONTH(AH$2),15),$AB$2,$AC$2,FALSE,DATE(YEAR($AB138),MONTH($AB138),1),DATE(YEAR($AC138),MONTH($AC138),28)),0)</f>
      </c>
      <c r="AI138" s="18">
        <f>IFERROR(_xlfn.BETA.DIST(DATE(YEAR(AI$2),MONTH(AI$2),15),$AB$2,$AC$2,FALSE,DATE(YEAR($AB138),MONTH($AB138),1),DATE(YEAR($AC138),MONTH($AC138),28)),0)</f>
      </c>
      <c r="AJ138" s="18">
        <f>IFERROR(_xlfn.BETA.DIST(DATE(YEAR(AJ$2),MONTH(AJ$2),15),$AB$2,$AC$2,FALSE,DATE(YEAR($AB138),MONTH($AB138),1),DATE(YEAR($AC138),MONTH($AC138),28)),0)</f>
      </c>
      <c r="AK138" s="18">
        <f>IFERROR(_xlfn.BETA.DIST(DATE(YEAR(AK$2),MONTH(AK$2),15),$AB$2,$AC$2,FALSE,DATE(YEAR($AB138),MONTH($AB138),1),DATE(YEAR($AC138),MONTH($AC138),28)),0)</f>
      </c>
      <c r="AL138" s="18">
        <f>IFERROR(_xlfn.BETA.DIST(DATE(YEAR(AL$2),MONTH(AL$2),15),$AB$2,$AC$2,FALSE,DATE(YEAR($AB138),MONTH($AB138),1),DATE(YEAR($AC138),MONTH($AC138),28)),0)</f>
      </c>
      <c r="AM138" s="18">
        <f>IFERROR(_xlfn.BETA.DIST(DATE(YEAR(AM$2),MONTH(AM$2),15),$AB$2,$AC$2,FALSE,DATE(YEAR($AB138),MONTH($AB138),1),DATE(YEAR($AC138),MONTH($AC138),28)),0)</f>
      </c>
      <c r="AN138" s="18">
        <f>IFERROR(_xlfn.BETA.DIST(DATE(YEAR(AN$2),MONTH(AN$2),15),$AB$2,$AC$2,FALSE,DATE(YEAR($AB138),MONTH($AB138),1),DATE(YEAR($AC138),MONTH($AC138),28)),0)</f>
      </c>
      <c r="AO138" s="18">
        <f>IFERROR(_xlfn.BETA.DIST(DATE(YEAR(AO$2),MONTH(AO$2),15),$AB$2,$AC$2,FALSE,DATE(YEAR($AB138),MONTH($AB138),1),DATE(YEAR($AC138),MONTH($AC138),28)),0)</f>
      </c>
      <c r="AP138" s="18">
        <f>IFERROR(_xlfn.BETA.DIST(DATE(YEAR(AP$2),MONTH(AP$2),15),$AB$2,$AC$2,FALSE,DATE(YEAR($AB138),MONTH($AB138),1),DATE(YEAR($AC138),MONTH($AC138),28)),0)</f>
      </c>
      <c r="AQ138" s="18">
        <f>IFERROR(_xlfn.BETA.DIST(DATE(YEAR(AQ$2),MONTH(AQ$2),15),$AB$2,$AC$2,FALSE,DATE(YEAR($AB138),MONTH($AB138),1),DATE(YEAR($AC138),MONTH($AC138),28)),0)</f>
      </c>
      <c r="AR138" s="18">
        <f>IFERROR(_xlfn.BETA.DIST(DATE(YEAR(AR$2),MONTH(AR$2),15),$AB$2,$AC$2,FALSE,DATE(YEAR($AB138),MONTH($AB138),1),DATE(YEAR($AC138),MONTH($AC138),28)),0)</f>
      </c>
      <c r="AS138" s="18">
        <f>IFERROR(_xlfn.BETA.DIST(DATE(YEAR(AS$2),MONTH(AS$2),15),$AB$2,$AC$2,FALSE,DATE(YEAR($AB138),MONTH($AB138),1),DATE(YEAR($AC138),MONTH($AC138),28)),0)</f>
      </c>
      <c r="AT138" s="18">
        <f>SUM(AE138:AS138)</f>
      </c>
      <c r="AU138" s="18">
        <f>IF(I138&lt;&gt;0,I138,IF($AT138=0,0,AE138/$AT138*$X138))</f>
      </c>
      <c r="AV138" s="18">
        <f>IF(J138&lt;&gt;0,J138,IF($AT138=0,0,AF138/$AT138*$X138))</f>
      </c>
      <c r="AW138" s="18">
        <f>IF(K138&lt;&gt;0,K138,IF($AT138=0,0,AG138/$AT138*$X138))</f>
      </c>
      <c r="AX138" s="18">
        <f>IF(L138&lt;&gt;0,L138,IF($AT138=0,0,AH138/$AT138*$X138))</f>
      </c>
      <c r="AY138" s="18">
        <f>IF(M138&lt;&gt;0,M138,IF($AT138=0,0,AI138/$AT138*$X138))</f>
      </c>
      <c r="AZ138" s="18">
        <f>IF(N138&lt;&gt;0,N138,IF($AT138=0,0,AJ138/$AT138*$X138))</f>
      </c>
      <c r="BA138" s="18">
        <f>IF(O138&lt;&gt;0,O138,IF($AT138=0,0,AK138/$AT138*$X138))</f>
      </c>
      <c r="BB138" s="18">
        <f>IF(P138&lt;&gt;0,P138,IF($AT138=0,0,AL138/$AT138*$X138))</f>
      </c>
      <c r="BC138" s="18">
        <f>IF(Q138&lt;&gt;0,Q138,IF($AT138=0,0,AM138/$AT138*$X138))</f>
      </c>
      <c r="BD138" s="18">
        <f>IF(R138&lt;&gt;0,R138,IF($AT138=0,0,AN138/$AT138*$X138))</f>
      </c>
      <c r="BE138" s="18">
        <f>IF(S138&lt;&gt;0,S138,IF($AT138=0,0,AO138/$AT138*$X138))</f>
      </c>
      <c r="BF138" s="18">
        <f>IF(T138&lt;&gt;0,T138,IF($AT138=0,0,AP138/$AT138*$X138))</f>
      </c>
      <c r="BG138" s="18">
        <f>IF(U138&lt;&gt;0,U138,IF($AT138=0,0,AQ138/$AT138*$X138))</f>
      </c>
      <c r="BH138" s="18">
        <f>IF(V138&lt;&gt;0,V138,IF($AT138=0,0,AR138/$AT138*$X138))</f>
      </c>
      <c r="BI138" s="18">
        <f>IF(W138&lt;&gt;0,W138,IF($AT138=0,0,AS138/$AT138*$X138))</f>
      </c>
      <c r="BJ138" s="18">
        <f>SUM(AU138:BI138)</f>
      </c>
      <c r="BK138" s="18">
        <f>H138-BJ138</f>
      </c>
    </row>
    <row r="139" outlineLevel="2">
      <c r="A139" s="5" t="str">
        <v>16.15.1</v>
      </c>
      <c r="B139" s="5" t="str">
        <v>BSKDGNGENGR07</v>
      </c>
      <c r="C139" s="5" t="str">
        <v>BSKDGNGENGR07</v>
      </c>
      <c r="D139" s="19">
        <v>0.1</v>
      </c>
      <c r="E139" s="5" t="str">
        <v>CCC</v>
      </c>
      <c r="F139" s="5" t="str">
        <v/>
      </c>
      <c r="G139" s="18">
        <f>F135*D139</f>
      </c>
      <c r="H139" s="18">
        <f>G139</f>
      </c>
      <c r="I139" s="18">
        <v>0</v>
      </c>
      <c r="J139" s="18">
        <v>0</v>
      </c>
      <c r="K139" s="18">
        <v>0</v>
      </c>
      <c r="L139" s="18">
        <v>0</v>
      </c>
      <c r="M139" s="18">
        <v>0</v>
      </c>
      <c r="N139" s="18">
        <v>0</v>
      </c>
      <c r="O139" s="18">
        <v>0</v>
      </c>
      <c r="P139" s="18">
        <v>0</v>
      </c>
      <c r="Q139" s="18">
        <v>0</v>
      </c>
      <c r="R139" s="18">
        <v>0</v>
      </c>
      <c r="S139" s="18">
        <v>0</v>
      </c>
      <c r="T139" s="18">
        <v>0</v>
      </c>
      <c r="U139" s="18">
        <v>0</v>
      </c>
      <c r="V139" s="18">
        <v>0</v>
      </c>
      <c r="W139" s="18">
        <v>0</v>
      </c>
      <c r="X139" s="18">
        <f>H139-SUM(I139:W139)</f>
      </c>
      <c r="Y139" s="20">
        <v>46483</v>
      </c>
      <c r="Z139" s="20">
        <v>46483</v>
      </c>
      <c r="AA139" s="18">
        <v>0</v>
      </c>
      <c r="AB139" s="20">
        <f>Y139+AA139</f>
      </c>
      <c r="AC139" s="20">
        <f>AA139+Z139</f>
      </c>
      <c r="AD139" s="5" t="str">
        <v/>
      </c>
      <c r="AE139" s="18">
        <f>IFERROR(_xlfn.BETA.DIST(DATE(YEAR(AE$2),MONTH(AE$2),15),$AB$2,$AC$2,FALSE,DATE(YEAR($AB139),MONTH($AB139),1),DATE(YEAR($AC139),MONTH($AC139),28)),0)</f>
      </c>
      <c r="AF139" s="18">
        <f>IFERROR(_xlfn.BETA.DIST(DATE(YEAR(AF$2),MONTH(AF$2),15),$AB$2,$AC$2,FALSE,DATE(YEAR($AB139),MONTH($AB139),1),DATE(YEAR($AC139),MONTH($AC139),28)),0)</f>
      </c>
      <c r="AG139" s="18">
        <f>IFERROR(_xlfn.BETA.DIST(DATE(YEAR(AG$2),MONTH(AG$2),15),$AB$2,$AC$2,FALSE,DATE(YEAR($AB139),MONTH($AB139),1),DATE(YEAR($AC139),MONTH($AC139),28)),0)</f>
      </c>
      <c r="AH139" s="18">
        <f>IFERROR(_xlfn.BETA.DIST(DATE(YEAR(AH$2),MONTH(AH$2),15),$AB$2,$AC$2,FALSE,DATE(YEAR($AB139),MONTH($AB139),1),DATE(YEAR($AC139),MONTH($AC139),28)),0)</f>
      </c>
      <c r="AI139" s="18">
        <f>IFERROR(_xlfn.BETA.DIST(DATE(YEAR(AI$2),MONTH(AI$2),15),$AB$2,$AC$2,FALSE,DATE(YEAR($AB139),MONTH($AB139),1),DATE(YEAR($AC139),MONTH($AC139),28)),0)</f>
      </c>
      <c r="AJ139" s="18">
        <f>IFERROR(_xlfn.BETA.DIST(DATE(YEAR(AJ$2),MONTH(AJ$2),15),$AB$2,$AC$2,FALSE,DATE(YEAR($AB139),MONTH($AB139),1),DATE(YEAR($AC139),MONTH($AC139),28)),0)</f>
      </c>
      <c r="AK139" s="18">
        <f>IFERROR(_xlfn.BETA.DIST(DATE(YEAR(AK$2),MONTH(AK$2),15),$AB$2,$AC$2,FALSE,DATE(YEAR($AB139),MONTH($AB139),1),DATE(YEAR($AC139),MONTH($AC139),28)),0)</f>
      </c>
      <c r="AL139" s="18">
        <f>IFERROR(_xlfn.BETA.DIST(DATE(YEAR(AL$2),MONTH(AL$2),15),$AB$2,$AC$2,FALSE,DATE(YEAR($AB139),MONTH($AB139),1),DATE(YEAR($AC139),MONTH($AC139),28)),0)</f>
      </c>
      <c r="AM139" s="18">
        <f>IFERROR(_xlfn.BETA.DIST(DATE(YEAR(AM$2),MONTH(AM$2),15),$AB$2,$AC$2,FALSE,DATE(YEAR($AB139),MONTH($AB139),1),DATE(YEAR($AC139),MONTH($AC139),28)),0)</f>
      </c>
      <c r="AN139" s="18">
        <f>IFERROR(_xlfn.BETA.DIST(DATE(YEAR(AN$2),MONTH(AN$2),15),$AB$2,$AC$2,FALSE,DATE(YEAR($AB139),MONTH($AB139),1),DATE(YEAR($AC139),MONTH($AC139),28)),0)</f>
      </c>
      <c r="AO139" s="18">
        <f>IFERROR(_xlfn.BETA.DIST(DATE(YEAR(AO$2),MONTH(AO$2),15),$AB$2,$AC$2,FALSE,DATE(YEAR($AB139),MONTH($AB139),1),DATE(YEAR($AC139),MONTH($AC139),28)),0)</f>
      </c>
      <c r="AP139" s="18">
        <f>IFERROR(_xlfn.BETA.DIST(DATE(YEAR(AP$2),MONTH(AP$2),15),$AB$2,$AC$2,FALSE,DATE(YEAR($AB139),MONTH($AB139),1),DATE(YEAR($AC139),MONTH($AC139),28)),0)</f>
      </c>
      <c r="AQ139" s="18">
        <f>IFERROR(_xlfn.BETA.DIST(DATE(YEAR(AQ$2),MONTH(AQ$2),15),$AB$2,$AC$2,FALSE,DATE(YEAR($AB139),MONTH($AB139),1),DATE(YEAR($AC139),MONTH($AC139),28)),0)</f>
      </c>
      <c r="AR139" s="18">
        <f>IFERROR(_xlfn.BETA.DIST(DATE(YEAR(AR$2),MONTH(AR$2),15),$AB$2,$AC$2,FALSE,DATE(YEAR($AB139),MONTH($AB139),1),DATE(YEAR($AC139),MONTH($AC139),28)),0)</f>
      </c>
      <c r="AS139" s="18">
        <f>IFERROR(_xlfn.BETA.DIST(DATE(YEAR(AS$2),MONTH(AS$2),15),$AB$2,$AC$2,FALSE,DATE(YEAR($AB139),MONTH($AB139),1),DATE(YEAR($AC139),MONTH($AC139),28)),0)</f>
      </c>
      <c r="AT139" s="18">
        <f>SUM(AE139:AS139)</f>
      </c>
      <c r="AU139" s="18">
        <f>IF(I139&lt;&gt;0,I139,IF($AT139=0,0,AE139/$AT139*$X139))</f>
      </c>
      <c r="AV139" s="18">
        <f>IF(J139&lt;&gt;0,J139,IF($AT139=0,0,AF139/$AT139*$X139))</f>
      </c>
      <c r="AW139" s="18">
        <f>IF(K139&lt;&gt;0,K139,IF($AT139=0,0,AG139/$AT139*$X139))</f>
      </c>
      <c r="AX139" s="18">
        <f>IF(L139&lt;&gt;0,L139,IF($AT139=0,0,AH139/$AT139*$X139))</f>
      </c>
      <c r="AY139" s="18">
        <f>IF(M139&lt;&gt;0,M139,IF($AT139=0,0,AI139/$AT139*$X139))</f>
      </c>
      <c r="AZ139" s="18">
        <f>IF(N139&lt;&gt;0,N139,IF($AT139=0,0,AJ139/$AT139*$X139))</f>
      </c>
      <c r="BA139" s="18">
        <f>IF(O139&lt;&gt;0,O139,IF($AT139=0,0,AK139/$AT139*$X139))</f>
      </c>
      <c r="BB139" s="18">
        <f>IF(P139&lt;&gt;0,P139,IF($AT139=0,0,AL139/$AT139*$X139))</f>
      </c>
      <c r="BC139" s="18">
        <f>IF(Q139&lt;&gt;0,Q139,IF($AT139=0,0,AM139/$AT139*$X139))</f>
      </c>
      <c r="BD139" s="18">
        <f>IF(R139&lt;&gt;0,R139,IF($AT139=0,0,AN139/$AT139*$X139))</f>
      </c>
      <c r="BE139" s="18">
        <f>IF(S139&lt;&gt;0,S139,IF($AT139=0,0,AO139/$AT139*$X139))</f>
      </c>
      <c r="BF139" s="18">
        <f>IF(T139&lt;&gt;0,T139,IF($AT139=0,0,AP139/$AT139*$X139))</f>
      </c>
      <c r="BG139" s="18">
        <f>IF(U139&lt;&gt;0,U139,IF($AT139=0,0,AQ139/$AT139*$X139))</f>
      </c>
      <c r="BH139" s="18">
        <f>IF(V139&lt;&gt;0,V139,IF($AT139=0,0,AR139/$AT139*$X139))</f>
      </c>
      <c r="BI139" s="18">
        <f>IF(W139&lt;&gt;0,W139,IF($AT139=0,0,AS139/$AT139*$X139))</f>
      </c>
      <c r="BJ139" s="18">
        <f>SUM(AU139:BI139)</f>
      </c>
      <c r="BK139" s="18">
        <f>H139-BJ139</f>
      </c>
    </row>
    <row r="140" outlineLevel="1">
      <c r="A140" s="15" t="str">
        <v>16.16.1</v>
      </c>
      <c r="B140" s="15" t="str">
        <v/>
      </c>
      <c r="C140" s="15" t="str">
        <v/>
      </c>
      <c r="D140" s="15" t="str">
        <v>16.16.1</v>
      </c>
      <c r="E140" s="15" t="str">
        <v>Supply Earth leakage indicator clip-o</v>
      </c>
      <c r="F140" s="15">
        <v>3681</v>
      </c>
      <c r="G140" s="15" t="str">
        <v/>
      </c>
      <c r="H140" s="15" t="str">
        <v/>
      </c>
      <c r="I140" s="15" t="str">
        <v/>
      </c>
      <c r="J140" s="15" t="str">
        <v/>
      </c>
      <c r="K140" s="15" t="str">
        <v/>
      </c>
      <c r="L140" s="15" t="str">
        <v/>
      </c>
      <c r="M140" s="15" t="str">
        <v/>
      </c>
      <c r="N140" s="15" t="str">
        <v/>
      </c>
      <c r="O140" s="15" t="str">
        <v/>
      </c>
      <c r="P140" s="15" t="str">
        <v/>
      </c>
      <c r="Q140" s="15" t="str">
        <v/>
      </c>
      <c r="R140" s="15" t="str">
        <v/>
      </c>
      <c r="S140" s="15" t="str">
        <v/>
      </c>
      <c r="T140" s="15" t="str">
        <v/>
      </c>
      <c r="U140" s="15" t="str">
        <v/>
      </c>
      <c r="V140" s="15" t="str">
        <v/>
      </c>
      <c r="W140" s="15" t="str">
        <v/>
      </c>
      <c r="X140" s="15" t="str">
        <v/>
      </c>
      <c r="Y140" s="15" t="str">
        <v/>
      </c>
      <c r="Z140" s="15" t="str">
        <v/>
      </c>
      <c r="AA140" s="15" t="str">
        <v/>
      </c>
      <c r="AB140" s="15" t="str">
        <v/>
      </c>
      <c r="AC140" s="15" t="str">
        <v/>
      </c>
      <c r="AD140" s="5" t="str">
        <v/>
      </c>
      <c r="AE140" s="18">
        <f>IFERROR(_xlfn.BETA.DIST(DATE(YEAR(AE$2),MONTH(AE$2),15),$AB$2,$AC$2,FALSE,DATE(YEAR($AB140),MONTH($AB140),1),DATE(YEAR($AC140),MONTH($AC140),28)),0)</f>
      </c>
      <c r="AF140" s="18">
        <f>IFERROR(_xlfn.BETA.DIST(DATE(YEAR(AF$2),MONTH(AF$2),15),$AB$2,$AC$2,FALSE,DATE(YEAR($AB140),MONTH($AB140),1),DATE(YEAR($AC140),MONTH($AC140),28)),0)</f>
      </c>
      <c r="AG140" s="18">
        <f>IFERROR(_xlfn.BETA.DIST(DATE(YEAR(AG$2),MONTH(AG$2),15),$AB$2,$AC$2,FALSE,DATE(YEAR($AB140),MONTH($AB140),1),DATE(YEAR($AC140),MONTH($AC140),28)),0)</f>
      </c>
      <c r="AH140" s="18">
        <f>IFERROR(_xlfn.BETA.DIST(DATE(YEAR(AH$2),MONTH(AH$2),15),$AB$2,$AC$2,FALSE,DATE(YEAR($AB140),MONTH($AB140),1),DATE(YEAR($AC140),MONTH($AC140),28)),0)</f>
      </c>
      <c r="AI140" s="18">
        <f>IFERROR(_xlfn.BETA.DIST(DATE(YEAR(AI$2),MONTH(AI$2),15),$AB$2,$AC$2,FALSE,DATE(YEAR($AB140),MONTH($AB140),1),DATE(YEAR($AC140),MONTH($AC140),28)),0)</f>
      </c>
      <c r="AJ140" s="18">
        <f>IFERROR(_xlfn.BETA.DIST(DATE(YEAR(AJ$2),MONTH(AJ$2),15),$AB$2,$AC$2,FALSE,DATE(YEAR($AB140),MONTH($AB140),1),DATE(YEAR($AC140),MONTH($AC140),28)),0)</f>
      </c>
      <c r="AK140" s="18">
        <f>IFERROR(_xlfn.BETA.DIST(DATE(YEAR(AK$2),MONTH(AK$2),15),$AB$2,$AC$2,FALSE,DATE(YEAR($AB140),MONTH($AB140),1),DATE(YEAR($AC140),MONTH($AC140),28)),0)</f>
      </c>
      <c r="AL140" s="18">
        <f>IFERROR(_xlfn.BETA.DIST(DATE(YEAR(AL$2),MONTH(AL$2),15),$AB$2,$AC$2,FALSE,DATE(YEAR($AB140),MONTH($AB140),1),DATE(YEAR($AC140),MONTH($AC140),28)),0)</f>
      </c>
      <c r="AM140" s="18">
        <f>IFERROR(_xlfn.BETA.DIST(DATE(YEAR(AM$2),MONTH(AM$2),15),$AB$2,$AC$2,FALSE,DATE(YEAR($AB140),MONTH($AB140),1),DATE(YEAR($AC140),MONTH($AC140),28)),0)</f>
      </c>
      <c r="AN140" s="18">
        <f>IFERROR(_xlfn.BETA.DIST(DATE(YEAR(AN$2),MONTH(AN$2),15),$AB$2,$AC$2,FALSE,DATE(YEAR($AB140),MONTH($AB140),1),DATE(YEAR($AC140),MONTH($AC140),28)),0)</f>
      </c>
      <c r="AO140" s="18">
        <f>IFERROR(_xlfn.BETA.DIST(DATE(YEAR(AO$2),MONTH(AO$2),15),$AB$2,$AC$2,FALSE,DATE(YEAR($AB140),MONTH($AB140),1),DATE(YEAR($AC140),MONTH($AC140),28)),0)</f>
      </c>
      <c r="AP140" s="18">
        <f>IFERROR(_xlfn.BETA.DIST(DATE(YEAR(AP$2),MONTH(AP$2),15),$AB$2,$AC$2,FALSE,DATE(YEAR($AB140),MONTH($AB140),1),DATE(YEAR($AC140),MONTH($AC140),28)),0)</f>
      </c>
      <c r="AQ140" s="18">
        <f>IFERROR(_xlfn.BETA.DIST(DATE(YEAR(AQ$2),MONTH(AQ$2),15),$AB$2,$AC$2,FALSE,DATE(YEAR($AB140),MONTH($AB140),1),DATE(YEAR($AC140),MONTH($AC140),28)),0)</f>
      </c>
      <c r="AR140" s="18">
        <f>IFERROR(_xlfn.BETA.DIST(DATE(YEAR(AR$2),MONTH(AR$2),15),$AB$2,$AC$2,FALSE,DATE(YEAR($AB140),MONTH($AB140),1),DATE(YEAR($AC140),MONTH($AC140),28)),0)</f>
      </c>
      <c r="AS140" s="18">
        <f>IFERROR(_xlfn.BETA.DIST(DATE(YEAR(AS$2),MONTH(AS$2),15),$AB$2,$AC$2,FALSE,DATE(YEAR($AB140),MONTH($AB140),1),DATE(YEAR($AC140),MONTH($AC140),28)),0)</f>
      </c>
      <c r="AT140" s="18">
        <f>SUM(AE140:AS140)</f>
      </c>
      <c r="AU140" s="18">
        <f>IF(I140&lt;&gt;0,I140,IF($AT140=0,0,AE140/$AT140*$X140))</f>
      </c>
      <c r="AV140" s="18">
        <f>IF(J140&lt;&gt;0,J140,IF($AT140=0,0,AF140/$AT140*$X140))</f>
      </c>
      <c r="AW140" s="18">
        <f>IF(K140&lt;&gt;0,K140,IF($AT140=0,0,AG140/$AT140*$X140))</f>
      </c>
      <c r="AX140" s="18">
        <f>IF(L140&lt;&gt;0,L140,IF($AT140=0,0,AH140/$AT140*$X140))</f>
      </c>
      <c r="AY140" s="18">
        <f>IF(M140&lt;&gt;0,M140,IF($AT140=0,0,AI140/$AT140*$X140))</f>
      </c>
      <c r="AZ140" s="18">
        <f>IF(N140&lt;&gt;0,N140,IF($AT140=0,0,AJ140/$AT140*$X140))</f>
      </c>
      <c r="BA140" s="18">
        <f>IF(O140&lt;&gt;0,O140,IF($AT140=0,0,AK140/$AT140*$X140))</f>
      </c>
      <c r="BB140" s="18">
        <f>IF(P140&lt;&gt;0,P140,IF($AT140=0,0,AL140/$AT140*$X140))</f>
      </c>
      <c r="BC140" s="18">
        <f>IF(Q140&lt;&gt;0,Q140,IF($AT140=0,0,AM140/$AT140*$X140))</f>
      </c>
      <c r="BD140" s="18">
        <f>IF(R140&lt;&gt;0,R140,IF($AT140=0,0,AN140/$AT140*$X140))</f>
      </c>
      <c r="BE140" s="18">
        <f>IF(S140&lt;&gt;0,S140,IF($AT140=0,0,AO140/$AT140*$X140))</f>
      </c>
      <c r="BF140" s="18">
        <f>IF(T140&lt;&gt;0,T140,IF($AT140=0,0,AP140/$AT140*$X140))</f>
      </c>
      <c r="BG140" s="18">
        <f>IF(U140&lt;&gt;0,U140,IF($AT140=0,0,AQ140/$AT140*$X140))</f>
      </c>
      <c r="BH140" s="18">
        <f>IF(V140&lt;&gt;0,V140,IF($AT140=0,0,AR140/$AT140*$X140))</f>
      </c>
      <c r="BI140" s="18">
        <f>IF(W140&lt;&gt;0,W140,IF($AT140=0,0,AS140/$AT140*$X140))</f>
      </c>
      <c r="BJ140" s="18">
        <f>SUM(AU140:BI140)</f>
      </c>
      <c r="BK140" s="15" t="str">
        <v/>
      </c>
    </row>
    <row r="141" outlineLevel="2">
      <c r="A141" s="5" t="str">
        <v>16.16.1</v>
      </c>
      <c r="B141" s="5" t="str">
        <v/>
      </c>
      <c r="C141" s="5" t="str">
        <v/>
      </c>
      <c r="D141" s="19">
        <v>0.1</v>
      </c>
      <c r="E141" s="5" t="str">
        <v>Advanced Payment PO USD</v>
      </c>
      <c r="F141" s="5" t="str">
        <v/>
      </c>
      <c r="G141" s="18">
        <f>F140*D141</f>
      </c>
      <c r="H141" s="18">
        <f>G141</f>
      </c>
      <c r="I141" s="18">
        <v>0</v>
      </c>
      <c r="J141" s="18">
        <v>0</v>
      </c>
      <c r="K141" s="18">
        <v>0</v>
      </c>
      <c r="L141" s="18">
        <v>0</v>
      </c>
      <c r="M141" s="18">
        <v>0</v>
      </c>
      <c r="N141" s="18">
        <v>0</v>
      </c>
      <c r="O141" s="18">
        <v>0</v>
      </c>
      <c r="P141" s="18">
        <v>0</v>
      </c>
      <c r="Q141" s="18">
        <v>0</v>
      </c>
      <c r="R141" s="18">
        <v>0</v>
      </c>
      <c r="S141" s="18">
        <v>0</v>
      </c>
      <c r="T141" s="18">
        <v>0</v>
      </c>
      <c r="U141" s="18">
        <v>0</v>
      </c>
      <c r="V141" s="18">
        <v>0</v>
      </c>
      <c r="W141" s="18">
        <v>0</v>
      </c>
      <c r="X141" s="18">
        <f>H141-SUM(I141:W141)</f>
      </c>
      <c r="Y141" s="5" t="str">
        <v/>
      </c>
      <c r="Z141" s="5" t="str">
        <v/>
      </c>
      <c r="AA141" s="18">
        <v>0</v>
      </c>
      <c r="AB141" s="20">
        <f>Y141+AA141</f>
      </c>
      <c r="AC141" s="20">
        <f>AA141+Z141</f>
      </c>
      <c r="AD141" s="5" t="str">
        <v/>
      </c>
      <c r="AE141" s="18">
        <f>IFERROR(_xlfn.BETA.DIST(DATE(YEAR(AE$2),MONTH(AE$2),15),$AB$2,$AC$2,FALSE,DATE(YEAR($AB141),MONTH($AB141),1),DATE(YEAR($AC141),MONTH($AC141),28)),0)</f>
      </c>
      <c r="AF141" s="18">
        <f>IFERROR(_xlfn.BETA.DIST(DATE(YEAR(AF$2),MONTH(AF$2),15),$AB$2,$AC$2,FALSE,DATE(YEAR($AB141),MONTH($AB141),1),DATE(YEAR($AC141),MONTH($AC141),28)),0)</f>
      </c>
      <c r="AG141" s="18">
        <f>IFERROR(_xlfn.BETA.DIST(DATE(YEAR(AG$2),MONTH(AG$2),15),$AB$2,$AC$2,FALSE,DATE(YEAR($AB141),MONTH($AB141),1),DATE(YEAR($AC141),MONTH($AC141),28)),0)</f>
      </c>
      <c r="AH141" s="18">
        <f>IFERROR(_xlfn.BETA.DIST(DATE(YEAR(AH$2),MONTH(AH$2),15),$AB$2,$AC$2,FALSE,DATE(YEAR($AB141),MONTH($AB141),1),DATE(YEAR($AC141),MONTH($AC141),28)),0)</f>
      </c>
      <c r="AI141" s="18">
        <f>IFERROR(_xlfn.BETA.DIST(DATE(YEAR(AI$2),MONTH(AI$2),15),$AB$2,$AC$2,FALSE,DATE(YEAR($AB141),MONTH($AB141),1),DATE(YEAR($AC141),MONTH($AC141),28)),0)</f>
      </c>
      <c r="AJ141" s="18">
        <f>IFERROR(_xlfn.BETA.DIST(DATE(YEAR(AJ$2),MONTH(AJ$2),15),$AB$2,$AC$2,FALSE,DATE(YEAR($AB141),MONTH($AB141),1),DATE(YEAR($AC141),MONTH($AC141),28)),0)</f>
      </c>
      <c r="AK141" s="18">
        <f>IFERROR(_xlfn.BETA.DIST(DATE(YEAR(AK$2),MONTH(AK$2),15),$AB$2,$AC$2,FALSE,DATE(YEAR($AB141),MONTH($AB141),1),DATE(YEAR($AC141),MONTH($AC141),28)),0)</f>
      </c>
      <c r="AL141" s="18">
        <f>IFERROR(_xlfn.BETA.DIST(DATE(YEAR(AL$2),MONTH(AL$2),15),$AB$2,$AC$2,FALSE,DATE(YEAR($AB141),MONTH($AB141),1),DATE(YEAR($AC141),MONTH($AC141),28)),0)</f>
      </c>
      <c r="AM141" s="18">
        <f>IFERROR(_xlfn.BETA.DIST(DATE(YEAR(AM$2),MONTH(AM$2),15),$AB$2,$AC$2,FALSE,DATE(YEAR($AB141),MONTH($AB141),1),DATE(YEAR($AC141),MONTH($AC141),28)),0)</f>
      </c>
      <c r="AN141" s="18">
        <f>IFERROR(_xlfn.BETA.DIST(DATE(YEAR(AN$2),MONTH(AN$2),15),$AB$2,$AC$2,FALSE,DATE(YEAR($AB141),MONTH($AB141),1),DATE(YEAR($AC141),MONTH($AC141),28)),0)</f>
      </c>
      <c r="AO141" s="18">
        <f>IFERROR(_xlfn.BETA.DIST(DATE(YEAR(AO$2),MONTH(AO$2),15),$AB$2,$AC$2,FALSE,DATE(YEAR($AB141),MONTH($AB141),1),DATE(YEAR($AC141),MONTH($AC141),28)),0)</f>
      </c>
      <c r="AP141" s="18">
        <f>IFERROR(_xlfn.BETA.DIST(DATE(YEAR(AP$2),MONTH(AP$2),15),$AB$2,$AC$2,FALSE,DATE(YEAR($AB141),MONTH($AB141),1),DATE(YEAR($AC141),MONTH($AC141),28)),0)</f>
      </c>
      <c r="AQ141" s="18">
        <f>IFERROR(_xlfn.BETA.DIST(DATE(YEAR(AQ$2),MONTH(AQ$2),15),$AB$2,$AC$2,FALSE,DATE(YEAR($AB141),MONTH($AB141),1),DATE(YEAR($AC141),MONTH($AC141),28)),0)</f>
      </c>
      <c r="AR141" s="18">
        <f>IFERROR(_xlfn.BETA.DIST(DATE(YEAR(AR$2),MONTH(AR$2),15),$AB$2,$AC$2,FALSE,DATE(YEAR($AB141),MONTH($AB141),1),DATE(YEAR($AC141),MONTH($AC141),28)),0)</f>
      </c>
      <c r="AS141" s="18">
        <f>IFERROR(_xlfn.BETA.DIST(DATE(YEAR(AS$2),MONTH(AS$2),15),$AB$2,$AC$2,FALSE,DATE(YEAR($AB141),MONTH($AB141),1),DATE(YEAR($AC141),MONTH($AC141),28)),0)</f>
      </c>
      <c r="AT141" s="18">
        <f>SUM(AE141:AS141)</f>
      </c>
      <c r="AU141" s="18">
        <f>IF(I141&lt;&gt;0,I141,IF($AT141=0,0,AE141/$AT141*$X141))</f>
      </c>
      <c r="AV141" s="18">
        <f>IF(J141&lt;&gt;0,J141,IF($AT141=0,0,AF141/$AT141*$X141))</f>
      </c>
      <c r="AW141" s="18">
        <f>IF(K141&lt;&gt;0,K141,IF($AT141=0,0,AG141/$AT141*$X141))</f>
      </c>
      <c r="AX141" s="18">
        <f>IF(L141&lt;&gt;0,L141,IF($AT141=0,0,AH141/$AT141*$X141))</f>
      </c>
      <c r="AY141" s="18">
        <f>IF(M141&lt;&gt;0,M141,IF($AT141=0,0,AI141/$AT141*$X141))</f>
      </c>
      <c r="AZ141" s="18">
        <f>IF(N141&lt;&gt;0,N141,IF($AT141=0,0,AJ141/$AT141*$X141))</f>
      </c>
      <c r="BA141" s="18">
        <f>IF(O141&lt;&gt;0,O141,IF($AT141=0,0,AK141/$AT141*$X141))</f>
      </c>
      <c r="BB141" s="18">
        <f>IF(P141&lt;&gt;0,P141,IF($AT141=0,0,AL141/$AT141*$X141))</f>
      </c>
      <c r="BC141" s="18">
        <f>IF(Q141&lt;&gt;0,Q141,IF($AT141=0,0,AM141/$AT141*$X141))</f>
      </c>
      <c r="BD141" s="18">
        <f>IF(R141&lt;&gt;0,R141,IF($AT141=0,0,AN141/$AT141*$X141))</f>
      </c>
      <c r="BE141" s="18">
        <f>IF(S141&lt;&gt;0,S141,IF($AT141=0,0,AO141/$AT141*$X141))</f>
      </c>
      <c r="BF141" s="18">
        <f>IF(T141&lt;&gt;0,T141,IF($AT141=0,0,AP141/$AT141*$X141))</f>
      </c>
      <c r="BG141" s="18">
        <f>IF(U141&lt;&gt;0,U141,IF($AT141=0,0,AQ141/$AT141*$X141))</f>
      </c>
      <c r="BH141" s="18">
        <f>IF(V141&lt;&gt;0,V141,IF($AT141=0,0,AR141/$AT141*$X141))</f>
      </c>
      <c r="BI141" s="18">
        <f>IF(W141&lt;&gt;0,W141,IF($AT141=0,0,AS141/$AT141*$X141))</f>
      </c>
      <c r="BJ141" s="18">
        <f>SUM(AU141:BI141)</f>
      </c>
      <c r="BK141" s="18">
        <f>H141-BJ141</f>
      </c>
    </row>
    <row r="142" outlineLevel="2">
      <c r="A142" s="5" t="str">
        <v>16.16.1</v>
      </c>
      <c r="B142" s="5" t="str">
        <v/>
      </c>
      <c r="C142" s="5" t="str">
        <v/>
      </c>
      <c r="D142" s="19">
        <v>0.4</v>
      </c>
      <c r="E142" s="5" t="str">
        <v>Shipping MAT USD</v>
      </c>
      <c r="F142" s="5" t="str">
        <v/>
      </c>
      <c r="G142" s="18">
        <f>F140*D142</f>
      </c>
      <c r="H142" s="18">
        <f>G142</f>
      </c>
      <c r="I142" s="18">
        <v>0</v>
      </c>
      <c r="J142" s="18">
        <v>0</v>
      </c>
      <c r="K142" s="18">
        <v>0</v>
      </c>
      <c r="L142" s="18">
        <v>0</v>
      </c>
      <c r="M142" s="18">
        <v>0</v>
      </c>
      <c r="N142" s="18">
        <v>0</v>
      </c>
      <c r="O142" s="18">
        <v>0</v>
      </c>
      <c r="P142" s="18">
        <v>0</v>
      </c>
      <c r="Q142" s="18">
        <v>0</v>
      </c>
      <c r="R142" s="18">
        <v>0</v>
      </c>
      <c r="S142" s="18">
        <v>0</v>
      </c>
      <c r="T142" s="18">
        <v>0</v>
      </c>
      <c r="U142" s="18">
        <v>0</v>
      </c>
      <c r="V142" s="18">
        <v>0</v>
      </c>
      <c r="W142" s="18">
        <v>0</v>
      </c>
      <c r="X142" s="18">
        <f>H142-SUM(I142:W142)</f>
      </c>
      <c r="Y142" s="5" t="str">
        <v/>
      </c>
      <c r="Z142" s="5" t="str">
        <v/>
      </c>
      <c r="AA142" s="18">
        <v>15</v>
      </c>
      <c r="AB142" s="20">
        <f>Y142+AA142</f>
      </c>
      <c r="AC142" s="20">
        <f>AA142+Z142</f>
      </c>
      <c r="AD142" s="5" t="str">
        <v/>
      </c>
      <c r="AE142" s="18">
        <f>IFERROR(_xlfn.BETA.DIST(DATE(YEAR(AE$2),MONTH(AE$2),15),$AB$2,$AC$2,FALSE,DATE(YEAR($AB142),MONTH($AB142),1),DATE(YEAR($AC142),MONTH($AC142),28)),0)</f>
      </c>
      <c r="AF142" s="18">
        <f>IFERROR(_xlfn.BETA.DIST(DATE(YEAR(AF$2),MONTH(AF$2),15),$AB$2,$AC$2,FALSE,DATE(YEAR($AB142),MONTH($AB142),1),DATE(YEAR($AC142),MONTH($AC142),28)),0)</f>
      </c>
      <c r="AG142" s="18">
        <f>IFERROR(_xlfn.BETA.DIST(DATE(YEAR(AG$2),MONTH(AG$2),15),$AB$2,$AC$2,FALSE,DATE(YEAR($AB142),MONTH($AB142),1),DATE(YEAR($AC142),MONTH($AC142),28)),0)</f>
      </c>
      <c r="AH142" s="18">
        <f>IFERROR(_xlfn.BETA.DIST(DATE(YEAR(AH$2),MONTH(AH$2),15),$AB$2,$AC$2,FALSE,DATE(YEAR($AB142),MONTH($AB142),1),DATE(YEAR($AC142),MONTH($AC142),28)),0)</f>
      </c>
      <c r="AI142" s="18">
        <f>IFERROR(_xlfn.BETA.DIST(DATE(YEAR(AI$2),MONTH(AI$2),15),$AB$2,$AC$2,FALSE,DATE(YEAR($AB142),MONTH($AB142),1),DATE(YEAR($AC142),MONTH($AC142),28)),0)</f>
      </c>
      <c r="AJ142" s="18">
        <f>IFERROR(_xlfn.BETA.DIST(DATE(YEAR(AJ$2),MONTH(AJ$2),15),$AB$2,$AC$2,FALSE,DATE(YEAR($AB142),MONTH($AB142),1),DATE(YEAR($AC142),MONTH($AC142),28)),0)</f>
      </c>
      <c r="AK142" s="18">
        <f>IFERROR(_xlfn.BETA.DIST(DATE(YEAR(AK$2),MONTH(AK$2),15),$AB$2,$AC$2,FALSE,DATE(YEAR($AB142),MONTH($AB142),1),DATE(YEAR($AC142),MONTH($AC142),28)),0)</f>
      </c>
      <c r="AL142" s="18">
        <f>IFERROR(_xlfn.BETA.DIST(DATE(YEAR(AL$2),MONTH(AL$2),15),$AB$2,$AC$2,FALSE,DATE(YEAR($AB142),MONTH($AB142),1),DATE(YEAR($AC142),MONTH($AC142),28)),0)</f>
      </c>
      <c r="AM142" s="18">
        <f>IFERROR(_xlfn.BETA.DIST(DATE(YEAR(AM$2),MONTH(AM$2),15),$AB$2,$AC$2,FALSE,DATE(YEAR($AB142),MONTH($AB142),1),DATE(YEAR($AC142),MONTH($AC142),28)),0)</f>
      </c>
      <c r="AN142" s="18">
        <f>IFERROR(_xlfn.BETA.DIST(DATE(YEAR(AN$2),MONTH(AN$2),15),$AB$2,$AC$2,FALSE,DATE(YEAR($AB142),MONTH($AB142),1),DATE(YEAR($AC142),MONTH($AC142),28)),0)</f>
      </c>
      <c r="AO142" s="18">
        <f>IFERROR(_xlfn.BETA.DIST(DATE(YEAR(AO$2),MONTH(AO$2),15),$AB$2,$AC$2,FALSE,DATE(YEAR($AB142),MONTH($AB142),1),DATE(YEAR($AC142),MONTH($AC142),28)),0)</f>
      </c>
      <c r="AP142" s="18">
        <f>IFERROR(_xlfn.BETA.DIST(DATE(YEAR(AP$2),MONTH(AP$2),15),$AB$2,$AC$2,FALSE,DATE(YEAR($AB142),MONTH($AB142),1),DATE(YEAR($AC142),MONTH($AC142),28)),0)</f>
      </c>
      <c r="AQ142" s="18">
        <f>IFERROR(_xlfn.BETA.DIST(DATE(YEAR(AQ$2),MONTH(AQ$2),15),$AB$2,$AC$2,FALSE,DATE(YEAR($AB142),MONTH($AB142),1),DATE(YEAR($AC142),MONTH($AC142),28)),0)</f>
      </c>
      <c r="AR142" s="18">
        <f>IFERROR(_xlfn.BETA.DIST(DATE(YEAR(AR$2),MONTH(AR$2),15),$AB$2,$AC$2,FALSE,DATE(YEAR($AB142),MONTH($AB142),1),DATE(YEAR($AC142),MONTH($AC142),28)),0)</f>
      </c>
      <c r="AS142" s="18">
        <f>IFERROR(_xlfn.BETA.DIST(DATE(YEAR(AS$2),MONTH(AS$2),15),$AB$2,$AC$2,FALSE,DATE(YEAR($AB142),MONTH($AB142),1),DATE(YEAR($AC142),MONTH($AC142),28)),0)</f>
      </c>
      <c r="AT142" s="18">
        <f>SUM(AE142:AS142)</f>
      </c>
      <c r="AU142" s="18">
        <f>IF(I142&lt;&gt;0,I142,IF($AT142=0,0,AE142/$AT142*$X142))</f>
      </c>
      <c r="AV142" s="18">
        <f>IF(J142&lt;&gt;0,J142,IF($AT142=0,0,AF142/$AT142*$X142))</f>
      </c>
      <c r="AW142" s="18">
        <f>IF(K142&lt;&gt;0,K142,IF($AT142=0,0,AG142/$AT142*$X142))</f>
      </c>
      <c r="AX142" s="18">
        <f>IF(L142&lt;&gt;0,L142,IF($AT142=0,0,AH142/$AT142*$X142))</f>
      </c>
      <c r="AY142" s="18">
        <f>IF(M142&lt;&gt;0,M142,IF($AT142=0,0,AI142/$AT142*$X142))</f>
      </c>
      <c r="AZ142" s="18">
        <f>IF(N142&lt;&gt;0,N142,IF($AT142=0,0,AJ142/$AT142*$X142))</f>
      </c>
      <c r="BA142" s="18">
        <f>IF(O142&lt;&gt;0,O142,IF($AT142=0,0,AK142/$AT142*$X142))</f>
      </c>
      <c r="BB142" s="18">
        <f>IF(P142&lt;&gt;0,P142,IF($AT142=0,0,AL142/$AT142*$X142))</f>
      </c>
      <c r="BC142" s="18">
        <f>IF(Q142&lt;&gt;0,Q142,IF($AT142=0,0,AM142/$AT142*$X142))</f>
      </c>
      <c r="BD142" s="18">
        <f>IF(R142&lt;&gt;0,R142,IF($AT142=0,0,AN142/$AT142*$X142))</f>
      </c>
      <c r="BE142" s="18">
        <f>IF(S142&lt;&gt;0,S142,IF($AT142=0,0,AO142/$AT142*$X142))</f>
      </c>
      <c r="BF142" s="18">
        <f>IF(T142&lt;&gt;0,T142,IF($AT142=0,0,AP142/$AT142*$X142))</f>
      </c>
      <c r="BG142" s="18">
        <f>IF(U142&lt;&gt;0,U142,IF($AT142=0,0,AQ142/$AT142*$X142))</f>
      </c>
      <c r="BH142" s="18">
        <f>IF(V142&lt;&gt;0,V142,IF($AT142=0,0,AR142/$AT142*$X142))</f>
      </c>
      <c r="BI142" s="18">
        <f>IF(W142&lt;&gt;0,W142,IF($AT142=0,0,AS142/$AT142*$X142))</f>
      </c>
      <c r="BJ142" s="18">
        <f>SUM(AU142:BI142)</f>
      </c>
      <c r="BK142" s="18">
        <f>H142-BJ142</f>
      </c>
    </row>
    <row r="143" outlineLevel="2">
      <c r="A143" s="5" t="str">
        <v>16.16.1</v>
      </c>
      <c r="B143" s="5" t="str">
        <v/>
      </c>
      <c r="C143" s="5" t="str">
        <v/>
      </c>
      <c r="D143" s="19">
        <v>0.4</v>
      </c>
      <c r="E143" s="5" t="str">
        <v>Delivery MAT USD</v>
      </c>
      <c r="F143" s="5" t="str">
        <v/>
      </c>
      <c r="G143" s="18">
        <f>F140*D143</f>
      </c>
      <c r="H143" s="18">
        <f>G143</f>
      </c>
      <c r="I143" s="18">
        <v>0</v>
      </c>
      <c r="J143" s="18">
        <v>0</v>
      </c>
      <c r="K143" s="18">
        <v>0</v>
      </c>
      <c r="L143" s="18">
        <v>0</v>
      </c>
      <c r="M143" s="18">
        <v>0</v>
      </c>
      <c r="N143" s="18">
        <v>0</v>
      </c>
      <c r="O143" s="18">
        <v>0</v>
      </c>
      <c r="P143" s="18">
        <v>0</v>
      </c>
      <c r="Q143" s="18">
        <v>0</v>
      </c>
      <c r="R143" s="18">
        <v>0</v>
      </c>
      <c r="S143" s="18">
        <v>0</v>
      </c>
      <c r="T143" s="18">
        <v>0</v>
      </c>
      <c r="U143" s="18">
        <v>0</v>
      </c>
      <c r="V143" s="18">
        <v>0</v>
      </c>
      <c r="W143" s="18">
        <v>0</v>
      </c>
      <c r="X143" s="18">
        <f>H143-SUM(I143:W143)</f>
      </c>
      <c r="Y143" s="5" t="str">
        <v/>
      </c>
      <c r="Z143" s="5" t="str">
        <v/>
      </c>
      <c r="AA143" s="18">
        <v>30</v>
      </c>
      <c r="AB143" s="20">
        <f>Y143+AA143</f>
      </c>
      <c r="AC143" s="20">
        <f>AA143+Z143</f>
      </c>
      <c r="AD143" s="5" t="str">
        <v/>
      </c>
      <c r="AE143" s="18">
        <f>IFERROR(_xlfn.BETA.DIST(DATE(YEAR(AE$2),MONTH(AE$2),15),$AB$2,$AC$2,FALSE,DATE(YEAR($AB143),MONTH($AB143),1),DATE(YEAR($AC143),MONTH($AC143),28)),0)</f>
      </c>
      <c r="AF143" s="18">
        <f>IFERROR(_xlfn.BETA.DIST(DATE(YEAR(AF$2),MONTH(AF$2),15),$AB$2,$AC$2,FALSE,DATE(YEAR($AB143),MONTH($AB143),1),DATE(YEAR($AC143),MONTH($AC143),28)),0)</f>
      </c>
      <c r="AG143" s="18">
        <f>IFERROR(_xlfn.BETA.DIST(DATE(YEAR(AG$2),MONTH(AG$2),15),$AB$2,$AC$2,FALSE,DATE(YEAR($AB143),MONTH($AB143),1),DATE(YEAR($AC143),MONTH($AC143),28)),0)</f>
      </c>
      <c r="AH143" s="18">
        <f>IFERROR(_xlfn.BETA.DIST(DATE(YEAR(AH$2),MONTH(AH$2),15),$AB$2,$AC$2,FALSE,DATE(YEAR($AB143),MONTH($AB143),1),DATE(YEAR($AC143),MONTH($AC143),28)),0)</f>
      </c>
      <c r="AI143" s="18">
        <f>IFERROR(_xlfn.BETA.DIST(DATE(YEAR(AI$2),MONTH(AI$2),15),$AB$2,$AC$2,FALSE,DATE(YEAR($AB143),MONTH($AB143),1),DATE(YEAR($AC143),MONTH($AC143),28)),0)</f>
      </c>
      <c r="AJ143" s="18">
        <f>IFERROR(_xlfn.BETA.DIST(DATE(YEAR(AJ$2),MONTH(AJ$2),15),$AB$2,$AC$2,FALSE,DATE(YEAR($AB143),MONTH($AB143),1),DATE(YEAR($AC143),MONTH($AC143),28)),0)</f>
      </c>
      <c r="AK143" s="18">
        <f>IFERROR(_xlfn.BETA.DIST(DATE(YEAR(AK$2),MONTH(AK$2),15),$AB$2,$AC$2,FALSE,DATE(YEAR($AB143),MONTH($AB143),1),DATE(YEAR($AC143),MONTH($AC143),28)),0)</f>
      </c>
      <c r="AL143" s="18">
        <f>IFERROR(_xlfn.BETA.DIST(DATE(YEAR(AL$2),MONTH(AL$2),15),$AB$2,$AC$2,FALSE,DATE(YEAR($AB143),MONTH($AB143),1),DATE(YEAR($AC143),MONTH($AC143),28)),0)</f>
      </c>
      <c r="AM143" s="18">
        <f>IFERROR(_xlfn.BETA.DIST(DATE(YEAR(AM$2),MONTH(AM$2),15),$AB$2,$AC$2,FALSE,DATE(YEAR($AB143),MONTH($AB143),1),DATE(YEAR($AC143),MONTH($AC143),28)),0)</f>
      </c>
      <c r="AN143" s="18">
        <f>IFERROR(_xlfn.BETA.DIST(DATE(YEAR(AN$2),MONTH(AN$2),15),$AB$2,$AC$2,FALSE,DATE(YEAR($AB143),MONTH($AB143),1),DATE(YEAR($AC143),MONTH($AC143),28)),0)</f>
      </c>
      <c r="AO143" s="18">
        <f>IFERROR(_xlfn.BETA.DIST(DATE(YEAR(AO$2),MONTH(AO$2),15),$AB$2,$AC$2,FALSE,DATE(YEAR($AB143),MONTH($AB143),1),DATE(YEAR($AC143),MONTH($AC143),28)),0)</f>
      </c>
      <c r="AP143" s="18">
        <f>IFERROR(_xlfn.BETA.DIST(DATE(YEAR(AP$2),MONTH(AP$2),15),$AB$2,$AC$2,FALSE,DATE(YEAR($AB143),MONTH($AB143),1),DATE(YEAR($AC143),MONTH($AC143),28)),0)</f>
      </c>
      <c r="AQ143" s="18">
        <f>IFERROR(_xlfn.BETA.DIST(DATE(YEAR(AQ$2),MONTH(AQ$2),15),$AB$2,$AC$2,FALSE,DATE(YEAR($AB143),MONTH($AB143),1),DATE(YEAR($AC143),MONTH($AC143),28)),0)</f>
      </c>
      <c r="AR143" s="18">
        <f>IFERROR(_xlfn.BETA.DIST(DATE(YEAR(AR$2),MONTH(AR$2),15),$AB$2,$AC$2,FALSE,DATE(YEAR($AB143),MONTH($AB143),1),DATE(YEAR($AC143),MONTH($AC143),28)),0)</f>
      </c>
      <c r="AS143" s="18">
        <f>IFERROR(_xlfn.BETA.DIST(DATE(YEAR(AS$2),MONTH(AS$2),15),$AB$2,$AC$2,FALSE,DATE(YEAR($AB143),MONTH($AB143),1),DATE(YEAR($AC143),MONTH($AC143),28)),0)</f>
      </c>
      <c r="AT143" s="18">
        <f>SUM(AE143:AS143)</f>
      </c>
      <c r="AU143" s="18">
        <f>IF(I143&lt;&gt;0,I143,IF($AT143=0,0,AE143/$AT143*$X143))</f>
      </c>
      <c r="AV143" s="18">
        <f>IF(J143&lt;&gt;0,J143,IF($AT143=0,0,AF143/$AT143*$X143))</f>
      </c>
      <c r="AW143" s="18">
        <f>IF(K143&lt;&gt;0,K143,IF($AT143=0,0,AG143/$AT143*$X143))</f>
      </c>
      <c r="AX143" s="18">
        <f>IF(L143&lt;&gt;0,L143,IF($AT143=0,0,AH143/$AT143*$X143))</f>
      </c>
      <c r="AY143" s="18">
        <f>IF(M143&lt;&gt;0,M143,IF($AT143=0,0,AI143/$AT143*$X143))</f>
      </c>
      <c r="AZ143" s="18">
        <f>IF(N143&lt;&gt;0,N143,IF($AT143=0,0,AJ143/$AT143*$X143))</f>
      </c>
      <c r="BA143" s="18">
        <f>IF(O143&lt;&gt;0,O143,IF($AT143=0,0,AK143/$AT143*$X143))</f>
      </c>
      <c r="BB143" s="18">
        <f>IF(P143&lt;&gt;0,P143,IF($AT143=0,0,AL143/$AT143*$X143))</f>
      </c>
      <c r="BC143" s="18">
        <f>IF(Q143&lt;&gt;0,Q143,IF($AT143=0,0,AM143/$AT143*$X143))</f>
      </c>
      <c r="BD143" s="18">
        <f>IF(R143&lt;&gt;0,R143,IF($AT143=0,0,AN143/$AT143*$X143))</f>
      </c>
      <c r="BE143" s="18">
        <f>IF(S143&lt;&gt;0,S143,IF($AT143=0,0,AO143/$AT143*$X143))</f>
      </c>
      <c r="BF143" s="18">
        <f>IF(T143&lt;&gt;0,T143,IF($AT143=0,0,AP143/$AT143*$X143))</f>
      </c>
      <c r="BG143" s="18">
        <f>IF(U143&lt;&gt;0,U143,IF($AT143=0,0,AQ143/$AT143*$X143))</f>
      </c>
      <c r="BH143" s="18">
        <f>IF(V143&lt;&gt;0,V143,IF($AT143=0,0,AR143/$AT143*$X143))</f>
      </c>
      <c r="BI143" s="18">
        <f>IF(W143&lt;&gt;0,W143,IF($AT143=0,0,AS143/$AT143*$X143))</f>
      </c>
      <c r="BJ143" s="18">
        <f>SUM(AU143:BI143)</f>
      </c>
      <c r="BK143" s="18">
        <f>H143-BJ143</f>
      </c>
    </row>
    <row r="144" outlineLevel="2">
      <c r="A144" s="5" t="str">
        <v>16.16.1</v>
      </c>
      <c r="B144" s="5" t="str">
        <v>BSKDGNGENGR07</v>
      </c>
      <c r="C144" s="5" t="str">
        <v>BSKDGNGENGR07</v>
      </c>
      <c r="D144" s="19">
        <v>0.1</v>
      </c>
      <c r="E144" s="5" t="str">
        <v>CCC</v>
      </c>
      <c r="F144" s="5" t="str">
        <v/>
      </c>
      <c r="G144" s="18">
        <f>F140*D144</f>
      </c>
      <c r="H144" s="18">
        <f>G144</f>
      </c>
      <c r="I144" s="18">
        <v>0</v>
      </c>
      <c r="J144" s="18">
        <v>0</v>
      </c>
      <c r="K144" s="18">
        <v>0</v>
      </c>
      <c r="L144" s="18">
        <v>0</v>
      </c>
      <c r="M144" s="18">
        <v>0</v>
      </c>
      <c r="N144" s="18">
        <v>0</v>
      </c>
      <c r="O144" s="18">
        <v>0</v>
      </c>
      <c r="P144" s="18">
        <v>0</v>
      </c>
      <c r="Q144" s="18">
        <v>0</v>
      </c>
      <c r="R144" s="18">
        <v>0</v>
      </c>
      <c r="S144" s="18">
        <v>0</v>
      </c>
      <c r="T144" s="18">
        <v>0</v>
      </c>
      <c r="U144" s="18">
        <v>0</v>
      </c>
      <c r="V144" s="18">
        <v>0</v>
      </c>
      <c r="W144" s="18">
        <v>0</v>
      </c>
      <c r="X144" s="18">
        <f>H144-SUM(I144:W144)</f>
      </c>
      <c r="Y144" s="20">
        <v>46483</v>
      </c>
      <c r="Z144" s="20">
        <v>46483</v>
      </c>
      <c r="AA144" s="18">
        <v>0</v>
      </c>
      <c r="AB144" s="20">
        <f>Y144+AA144</f>
      </c>
      <c r="AC144" s="20">
        <f>AA144+Z144</f>
      </c>
      <c r="AD144" s="5" t="str">
        <v/>
      </c>
      <c r="AE144" s="18">
        <f>IFERROR(_xlfn.BETA.DIST(DATE(YEAR(AE$2),MONTH(AE$2),15),$AB$2,$AC$2,FALSE,DATE(YEAR($AB144),MONTH($AB144),1),DATE(YEAR($AC144),MONTH($AC144),28)),0)</f>
      </c>
      <c r="AF144" s="18">
        <f>IFERROR(_xlfn.BETA.DIST(DATE(YEAR(AF$2),MONTH(AF$2),15),$AB$2,$AC$2,FALSE,DATE(YEAR($AB144),MONTH($AB144),1),DATE(YEAR($AC144),MONTH($AC144),28)),0)</f>
      </c>
      <c r="AG144" s="18">
        <f>IFERROR(_xlfn.BETA.DIST(DATE(YEAR(AG$2),MONTH(AG$2),15),$AB$2,$AC$2,FALSE,DATE(YEAR($AB144),MONTH($AB144),1),DATE(YEAR($AC144),MONTH($AC144),28)),0)</f>
      </c>
      <c r="AH144" s="18">
        <f>IFERROR(_xlfn.BETA.DIST(DATE(YEAR(AH$2),MONTH(AH$2),15),$AB$2,$AC$2,FALSE,DATE(YEAR($AB144),MONTH($AB144),1),DATE(YEAR($AC144),MONTH($AC144),28)),0)</f>
      </c>
      <c r="AI144" s="18">
        <f>IFERROR(_xlfn.BETA.DIST(DATE(YEAR(AI$2),MONTH(AI$2),15),$AB$2,$AC$2,FALSE,DATE(YEAR($AB144),MONTH($AB144),1),DATE(YEAR($AC144),MONTH($AC144),28)),0)</f>
      </c>
      <c r="AJ144" s="18">
        <f>IFERROR(_xlfn.BETA.DIST(DATE(YEAR(AJ$2),MONTH(AJ$2),15),$AB$2,$AC$2,FALSE,DATE(YEAR($AB144),MONTH($AB144),1),DATE(YEAR($AC144),MONTH($AC144),28)),0)</f>
      </c>
      <c r="AK144" s="18">
        <f>IFERROR(_xlfn.BETA.DIST(DATE(YEAR(AK$2),MONTH(AK$2),15),$AB$2,$AC$2,FALSE,DATE(YEAR($AB144),MONTH($AB144),1),DATE(YEAR($AC144),MONTH($AC144),28)),0)</f>
      </c>
      <c r="AL144" s="18">
        <f>IFERROR(_xlfn.BETA.DIST(DATE(YEAR(AL$2),MONTH(AL$2),15),$AB$2,$AC$2,FALSE,DATE(YEAR($AB144),MONTH($AB144),1),DATE(YEAR($AC144),MONTH($AC144),28)),0)</f>
      </c>
      <c r="AM144" s="18">
        <f>IFERROR(_xlfn.BETA.DIST(DATE(YEAR(AM$2),MONTH(AM$2),15),$AB$2,$AC$2,FALSE,DATE(YEAR($AB144),MONTH($AB144),1),DATE(YEAR($AC144),MONTH($AC144),28)),0)</f>
      </c>
      <c r="AN144" s="18">
        <f>IFERROR(_xlfn.BETA.DIST(DATE(YEAR(AN$2),MONTH(AN$2),15),$AB$2,$AC$2,FALSE,DATE(YEAR($AB144),MONTH($AB144),1),DATE(YEAR($AC144),MONTH($AC144),28)),0)</f>
      </c>
      <c r="AO144" s="18">
        <f>IFERROR(_xlfn.BETA.DIST(DATE(YEAR(AO$2),MONTH(AO$2),15),$AB$2,$AC$2,FALSE,DATE(YEAR($AB144),MONTH($AB144),1),DATE(YEAR($AC144),MONTH($AC144),28)),0)</f>
      </c>
      <c r="AP144" s="18">
        <f>IFERROR(_xlfn.BETA.DIST(DATE(YEAR(AP$2),MONTH(AP$2),15),$AB$2,$AC$2,FALSE,DATE(YEAR($AB144),MONTH($AB144),1),DATE(YEAR($AC144),MONTH($AC144),28)),0)</f>
      </c>
      <c r="AQ144" s="18">
        <f>IFERROR(_xlfn.BETA.DIST(DATE(YEAR(AQ$2),MONTH(AQ$2),15),$AB$2,$AC$2,FALSE,DATE(YEAR($AB144),MONTH($AB144),1),DATE(YEAR($AC144),MONTH($AC144),28)),0)</f>
      </c>
      <c r="AR144" s="18">
        <f>IFERROR(_xlfn.BETA.DIST(DATE(YEAR(AR$2),MONTH(AR$2),15),$AB$2,$AC$2,FALSE,DATE(YEAR($AB144),MONTH($AB144),1),DATE(YEAR($AC144),MONTH($AC144),28)),0)</f>
      </c>
      <c r="AS144" s="18">
        <f>IFERROR(_xlfn.BETA.DIST(DATE(YEAR(AS$2),MONTH(AS$2),15),$AB$2,$AC$2,FALSE,DATE(YEAR($AB144),MONTH($AB144),1),DATE(YEAR($AC144),MONTH($AC144),28)),0)</f>
      </c>
      <c r="AT144" s="18">
        <f>SUM(AE144:AS144)</f>
      </c>
      <c r="AU144" s="18">
        <f>IF(I144&lt;&gt;0,I144,IF($AT144=0,0,AE144/$AT144*$X144))</f>
      </c>
      <c r="AV144" s="18">
        <f>IF(J144&lt;&gt;0,J144,IF($AT144=0,0,AF144/$AT144*$X144))</f>
      </c>
      <c r="AW144" s="18">
        <f>IF(K144&lt;&gt;0,K144,IF($AT144=0,0,AG144/$AT144*$X144))</f>
      </c>
      <c r="AX144" s="18">
        <f>IF(L144&lt;&gt;0,L144,IF($AT144=0,0,AH144/$AT144*$X144))</f>
      </c>
      <c r="AY144" s="18">
        <f>IF(M144&lt;&gt;0,M144,IF($AT144=0,0,AI144/$AT144*$X144))</f>
      </c>
      <c r="AZ144" s="18">
        <f>IF(N144&lt;&gt;0,N144,IF($AT144=0,0,AJ144/$AT144*$X144))</f>
      </c>
      <c r="BA144" s="18">
        <f>IF(O144&lt;&gt;0,O144,IF($AT144=0,0,AK144/$AT144*$X144))</f>
      </c>
      <c r="BB144" s="18">
        <f>IF(P144&lt;&gt;0,P144,IF($AT144=0,0,AL144/$AT144*$X144))</f>
      </c>
      <c r="BC144" s="18">
        <f>IF(Q144&lt;&gt;0,Q144,IF($AT144=0,0,AM144/$AT144*$X144))</f>
      </c>
      <c r="BD144" s="18">
        <f>IF(R144&lt;&gt;0,R144,IF($AT144=0,0,AN144/$AT144*$X144))</f>
      </c>
      <c r="BE144" s="18">
        <f>IF(S144&lt;&gt;0,S144,IF($AT144=0,0,AO144/$AT144*$X144))</f>
      </c>
      <c r="BF144" s="18">
        <f>IF(T144&lt;&gt;0,T144,IF($AT144=0,0,AP144/$AT144*$X144))</f>
      </c>
      <c r="BG144" s="18">
        <f>IF(U144&lt;&gt;0,U144,IF($AT144=0,0,AQ144/$AT144*$X144))</f>
      </c>
      <c r="BH144" s="18">
        <f>IF(V144&lt;&gt;0,V144,IF($AT144=0,0,AR144/$AT144*$X144))</f>
      </c>
      <c r="BI144" s="18">
        <f>IF(W144&lt;&gt;0,W144,IF($AT144=0,0,AS144/$AT144*$X144))</f>
      </c>
      <c r="BJ144" s="18">
        <f>SUM(AU144:BI144)</f>
      </c>
      <c r="BK144" s="18">
        <f>H144-BJ144</f>
      </c>
    </row>
    <row r="145" outlineLevel="1">
      <c r="A145" s="15" t="str">
        <v>16.17.1</v>
      </c>
      <c r="B145" s="15" t="str">
        <v/>
      </c>
      <c r="C145" s="15" t="str">
        <v/>
      </c>
      <c r="D145" s="15" t="str">
        <v>16.17.1</v>
      </c>
      <c r="E145" s="15" t="str">
        <v>Supply Primary current injection test</v>
      </c>
      <c r="F145" s="15">
        <v>15460.2</v>
      </c>
      <c r="G145" s="15" t="str">
        <v/>
      </c>
      <c r="H145" s="15" t="str">
        <v/>
      </c>
      <c r="I145" s="15" t="str">
        <v/>
      </c>
      <c r="J145" s="15" t="str">
        <v/>
      </c>
      <c r="K145" s="15" t="str">
        <v/>
      </c>
      <c r="L145" s="15" t="str">
        <v/>
      </c>
      <c r="M145" s="15" t="str">
        <v/>
      </c>
      <c r="N145" s="15" t="str">
        <v/>
      </c>
      <c r="O145" s="15" t="str">
        <v/>
      </c>
      <c r="P145" s="15" t="str">
        <v/>
      </c>
      <c r="Q145" s="15" t="str">
        <v/>
      </c>
      <c r="R145" s="15" t="str">
        <v/>
      </c>
      <c r="S145" s="15" t="str">
        <v/>
      </c>
      <c r="T145" s="15" t="str">
        <v/>
      </c>
      <c r="U145" s="15" t="str">
        <v/>
      </c>
      <c r="V145" s="15" t="str">
        <v/>
      </c>
      <c r="W145" s="15" t="str">
        <v/>
      </c>
      <c r="X145" s="15" t="str">
        <v/>
      </c>
      <c r="Y145" s="15" t="str">
        <v/>
      </c>
      <c r="Z145" s="15" t="str">
        <v/>
      </c>
      <c r="AA145" s="15" t="str">
        <v/>
      </c>
      <c r="AB145" s="15" t="str">
        <v/>
      </c>
      <c r="AC145" s="15" t="str">
        <v/>
      </c>
      <c r="AD145" s="5" t="str">
        <v/>
      </c>
      <c r="AE145" s="18">
        <f>IFERROR(_xlfn.BETA.DIST(DATE(YEAR(AE$2),MONTH(AE$2),15),$AB$2,$AC$2,FALSE,DATE(YEAR($AB145),MONTH($AB145),1),DATE(YEAR($AC145),MONTH($AC145),28)),0)</f>
      </c>
      <c r="AF145" s="18">
        <f>IFERROR(_xlfn.BETA.DIST(DATE(YEAR(AF$2),MONTH(AF$2),15),$AB$2,$AC$2,FALSE,DATE(YEAR($AB145),MONTH($AB145),1),DATE(YEAR($AC145),MONTH($AC145),28)),0)</f>
      </c>
      <c r="AG145" s="18">
        <f>IFERROR(_xlfn.BETA.DIST(DATE(YEAR(AG$2),MONTH(AG$2),15),$AB$2,$AC$2,FALSE,DATE(YEAR($AB145),MONTH($AB145),1),DATE(YEAR($AC145),MONTH($AC145),28)),0)</f>
      </c>
      <c r="AH145" s="18">
        <f>IFERROR(_xlfn.BETA.DIST(DATE(YEAR(AH$2),MONTH(AH$2),15),$AB$2,$AC$2,FALSE,DATE(YEAR($AB145),MONTH($AB145),1),DATE(YEAR($AC145),MONTH($AC145),28)),0)</f>
      </c>
      <c r="AI145" s="18">
        <f>IFERROR(_xlfn.BETA.DIST(DATE(YEAR(AI$2),MONTH(AI$2),15),$AB$2,$AC$2,FALSE,DATE(YEAR($AB145),MONTH($AB145),1),DATE(YEAR($AC145),MONTH($AC145),28)),0)</f>
      </c>
      <c r="AJ145" s="18">
        <f>IFERROR(_xlfn.BETA.DIST(DATE(YEAR(AJ$2),MONTH(AJ$2),15),$AB$2,$AC$2,FALSE,DATE(YEAR($AB145),MONTH($AB145),1),DATE(YEAR($AC145),MONTH($AC145),28)),0)</f>
      </c>
      <c r="AK145" s="18">
        <f>IFERROR(_xlfn.BETA.DIST(DATE(YEAR(AK$2),MONTH(AK$2),15),$AB$2,$AC$2,FALSE,DATE(YEAR($AB145),MONTH($AB145),1),DATE(YEAR($AC145),MONTH($AC145),28)),0)</f>
      </c>
      <c r="AL145" s="18">
        <f>IFERROR(_xlfn.BETA.DIST(DATE(YEAR(AL$2),MONTH(AL$2),15),$AB$2,$AC$2,FALSE,DATE(YEAR($AB145),MONTH($AB145),1),DATE(YEAR($AC145),MONTH($AC145),28)),0)</f>
      </c>
      <c r="AM145" s="18">
        <f>IFERROR(_xlfn.BETA.DIST(DATE(YEAR(AM$2),MONTH(AM$2),15),$AB$2,$AC$2,FALSE,DATE(YEAR($AB145),MONTH($AB145),1),DATE(YEAR($AC145),MONTH($AC145),28)),0)</f>
      </c>
      <c r="AN145" s="18">
        <f>IFERROR(_xlfn.BETA.DIST(DATE(YEAR(AN$2),MONTH(AN$2),15),$AB$2,$AC$2,FALSE,DATE(YEAR($AB145),MONTH($AB145),1),DATE(YEAR($AC145),MONTH($AC145),28)),0)</f>
      </c>
      <c r="AO145" s="18">
        <f>IFERROR(_xlfn.BETA.DIST(DATE(YEAR(AO$2),MONTH(AO$2),15),$AB$2,$AC$2,FALSE,DATE(YEAR($AB145),MONTH($AB145),1),DATE(YEAR($AC145),MONTH($AC145),28)),0)</f>
      </c>
      <c r="AP145" s="18">
        <f>IFERROR(_xlfn.BETA.DIST(DATE(YEAR(AP$2),MONTH(AP$2),15),$AB$2,$AC$2,FALSE,DATE(YEAR($AB145),MONTH($AB145),1),DATE(YEAR($AC145),MONTH($AC145),28)),0)</f>
      </c>
      <c r="AQ145" s="18">
        <f>IFERROR(_xlfn.BETA.DIST(DATE(YEAR(AQ$2),MONTH(AQ$2),15),$AB$2,$AC$2,FALSE,DATE(YEAR($AB145),MONTH($AB145),1),DATE(YEAR($AC145),MONTH($AC145),28)),0)</f>
      </c>
      <c r="AR145" s="18">
        <f>IFERROR(_xlfn.BETA.DIST(DATE(YEAR(AR$2),MONTH(AR$2),15),$AB$2,$AC$2,FALSE,DATE(YEAR($AB145),MONTH($AB145),1),DATE(YEAR($AC145),MONTH($AC145),28)),0)</f>
      </c>
      <c r="AS145" s="18">
        <f>IFERROR(_xlfn.BETA.DIST(DATE(YEAR(AS$2),MONTH(AS$2),15),$AB$2,$AC$2,FALSE,DATE(YEAR($AB145),MONTH($AB145),1),DATE(YEAR($AC145),MONTH($AC145),28)),0)</f>
      </c>
      <c r="AT145" s="18">
        <f>SUM(AE145:AS145)</f>
      </c>
      <c r="AU145" s="18">
        <f>IF(I145&lt;&gt;0,I145,IF($AT145=0,0,AE145/$AT145*$X145))</f>
      </c>
      <c r="AV145" s="18">
        <f>IF(J145&lt;&gt;0,J145,IF($AT145=0,0,AF145/$AT145*$X145))</f>
      </c>
      <c r="AW145" s="18">
        <f>IF(K145&lt;&gt;0,K145,IF($AT145=0,0,AG145/$AT145*$X145))</f>
      </c>
      <c r="AX145" s="18">
        <f>IF(L145&lt;&gt;0,L145,IF($AT145=0,0,AH145/$AT145*$X145))</f>
      </c>
      <c r="AY145" s="18">
        <f>IF(M145&lt;&gt;0,M145,IF($AT145=0,0,AI145/$AT145*$X145))</f>
      </c>
      <c r="AZ145" s="18">
        <f>IF(N145&lt;&gt;0,N145,IF($AT145=0,0,AJ145/$AT145*$X145))</f>
      </c>
      <c r="BA145" s="18">
        <f>IF(O145&lt;&gt;0,O145,IF($AT145=0,0,AK145/$AT145*$X145))</f>
      </c>
      <c r="BB145" s="18">
        <f>IF(P145&lt;&gt;0,P145,IF($AT145=0,0,AL145/$AT145*$X145))</f>
      </c>
      <c r="BC145" s="18">
        <f>IF(Q145&lt;&gt;0,Q145,IF($AT145=0,0,AM145/$AT145*$X145))</f>
      </c>
      <c r="BD145" s="18">
        <f>IF(R145&lt;&gt;0,R145,IF($AT145=0,0,AN145/$AT145*$X145))</f>
      </c>
      <c r="BE145" s="18">
        <f>IF(S145&lt;&gt;0,S145,IF($AT145=0,0,AO145/$AT145*$X145))</f>
      </c>
      <c r="BF145" s="18">
        <f>IF(T145&lt;&gt;0,T145,IF($AT145=0,0,AP145/$AT145*$X145))</f>
      </c>
      <c r="BG145" s="18">
        <f>IF(U145&lt;&gt;0,U145,IF($AT145=0,0,AQ145/$AT145*$X145))</f>
      </c>
      <c r="BH145" s="18">
        <f>IF(V145&lt;&gt;0,V145,IF($AT145=0,0,AR145/$AT145*$X145))</f>
      </c>
      <c r="BI145" s="18">
        <f>IF(W145&lt;&gt;0,W145,IF($AT145=0,0,AS145/$AT145*$X145))</f>
      </c>
      <c r="BJ145" s="18">
        <f>SUM(AU145:BI145)</f>
      </c>
      <c r="BK145" s="15" t="str">
        <v/>
      </c>
    </row>
    <row r="146" outlineLevel="2">
      <c r="A146" s="5" t="str">
        <v>16.17.1</v>
      </c>
      <c r="B146" s="5" t="str">
        <v>BSPRELGENCT04</v>
      </c>
      <c r="C146" s="5" t="str">
        <v>BSPRELGENCT04</v>
      </c>
      <c r="D146" s="19">
        <v>0.1</v>
      </c>
      <c r="E146" s="5" t="str">
        <v>Advanced Payment PO USD</v>
      </c>
      <c r="F146" s="5" t="str">
        <v/>
      </c>
      <c r="G146" s="18">
        <f>F145*D146</f>
      </c>
      <c r="H146" s="18">
        <f>G146</f>
      </c>
      <c r="I146" s="18">
        <v>0</v>
      </c>
      <c r="J146" s="18">
        <v>0</v>
      </c>
      <c r="K146" s="18">
        <v>0</v>
      </c>
      <c r="L146" s="18">
        <v>0</v>
      </c>
      <c r="M146" s="18">
        <v>0</v>
      </c>
      <c r="N146" s="18">
        <v>0</v>
      </c>
      <c r="O146" s="18">
        <v>0</v>
      </c>
      <c r="P146" s="18">
        <v>0</v>
      </c>
      <c r="Q146" s="18">
        <v>0</v>
      </c>
      <c r="R146" s="18">
        <v>0</v>
      </c>
      <c r="S146" s="18">
        <v>0</v>
      </c>
      <c r="T146" s="18">
        <v>0</v>
      </c>
      <c r="U146" s="18">
        <v>0</v>
      </c>
      <c r="V146" s="18">
        <v>0</v>
      </c>
      <c r="W146" s="18">
        <v>0</v>
      </c>
      <c r="X146" s="18">
        <f>H146-SUM(I146:W146)</f>
      </c>
      <c r="Y146" s="20">
        <v>46066</v>
      </c>
      <c r="Z146" s="20">
        <v>46066</v>
      </c>
      <c r="AA146" s="18">
        <v>0</v>
      </c>
      <c r="AB146" s="20">
        <f>Y146+AA146</f>
      </c>
      <c r="AC146" s="20">
        <f>AA146+Z146</f>
      </c>
      <c r="AD146" s="5" t="str">
        <v/>
      </c>
      <c r="AE146" s="18">
        <f>IFERROR(_xlfn.BETA.DIST(DATE(YEAR(AE$2),MONTH(AE$2),15),$AB$2,$AC$2,FALSE,DATE(YEAR($AB146),MONTH($AB146),1),DATE(YEAR($AC146),MONTH($AC146),28)),0)</f>
      </c>
      <c r="AF146" s="18">
        <f>IFERROR(_xlfn.BETA.DIST(DATE(YEAR(AF$2),MONTH(AF$2),15),$AB$2,$AC$2,FALSE,DATE(YEAR($AB146),MONTH($AB146),1),DATE(YEAR($AC146),MONTH($AC146),28)),0)</f>
      </c>
      <c r="AG146" s="18">
        <f>IFERROR(_xlfn.BETA.DIST(DATE(YEAR(AG$2),MONTH(AG$2),15),$AB$2,$AC$2,FALSE,DATE(YEAR($AB146),MONTH($AB146),1),DATE(YEAR($AC146),MONTH($AC146),28)),0)</f>
      </c>
      <c r="AH146" s="18">
        <f>IFERROR(_xlfn.BETA.DIST(DATE(YEAR(AH$2),MONTH(AH$2),15),$AB$2,$AC$2,FALSE,DATE(YEAR($AB146),MONTH($AB146),1),DATE(YEAR($AC146),MONTH($AC146),28)),0)</f>
      </c>
      <c r="AI146" s="18">
        <f>IFERROR(_xlfn.BETA.DIST(DATE(YEAR(AI$2),MONTH(AI$2),15),$AB$2,$AC$2,FALSE,DATE(YEAR($AB146),MONTH($AB146),1),DATE(YEAR($AC146),MONTH($AC146),28)),0)</f>
      </c>
      <c r="AJ146" s="18">
        <f>IFERROR(_xlfn.BETA.DIST(DATE(YEAR(AJ$2),MONTH(AJ$2),15),$AB$2,$AC$2,FALSE,DATE(YEAR($AB146),MONTH($AB146),1),DATE(YEAR($AC146),MONTH($AC146),28)),0)</f>
      </c>
      <c r="AK146" s="18">
        <f>IFERROR(_xlfn.BETA.DIST(DATE(YEAR(AK$2),MONTH(AK$2),15),$AB$2,$AC$2,FALSE,DATE(YEAR($AB146),MONTH($AB146),1),DATE(YEAR($AC146),MONTH($AC146),28)),0)</f>
      </c>
      <c r="AL146" s="18">
        <f>IFERROR(_xlfn.BETA.DIST(DATE(YEAR(AL$2),MONTH(AL$2),15),$AB$2,$AC$2,FALSE,DATE(YEAR($AB146),MONTH($AB146),1),DATE(YEAR($AC146),MONTH($AC146),28)),0)</f>
      </c>
      <c r="AM146" s="18">
        <f>IFERROR(_xlfn.BETA.DIST(DATE(YEAR(AM$2),MONTH(AM$2),15),$AB$2,$AC$2,FALSE,DATE(YEAR($AB146),MONTH($AB146),1),DATE(YEAR($AC146),MONTH($AC146),28)),0)</f>
      </c>
      <c r="AN146" s="18">
        <f>IFERROR(_xlfn.BETA.DIST(DATE(YEAR(AN$2),MONTH(AN$2),15),$AB$2,$AC$2,FALSE,DATE(YEAR($AB146),MONTH($AB146),1),DATE(YEAR($AC146),MONTH($AC146),28)),0)</f>
      </c>
      <c r="AO146" s="18">
        <f>IFERROR(_xlfn.BETA.DIST(DATE(YEAR(AO$2),MONTH(AO$2),15),$AB$2,$AC$2,FALSE,DATE(YEAR($AB146),MONTH($AB146),1),DATE(YEAR($AC146),MONTH($AC146),28)),0)</f>
      </c>
      <c r="AP146" s="18">
        <f>IFERROR(_xlfn.BETA.DIST(DATE(YEAR(AP$2),MONTH(AP$2),15),$AB$2,$AC$2,FALSE,DATE(YEAR($AB146),MONTH($AB146),1),DATE(YEAR($AC146),MONTH($AC146),28)),0)</f>
      </c>
      <c r="AQ146" s="18">
        <f>IFERROR(_xlfn.BETA.DIST(DATE(YEAR(AQ$2),MONTH(AQ$2),15),$AB$2,$AC$2,FALSE,DATE(YEAR($AB146),MONTH($AB146),1),DATE(YEAR($AC146),MONTH($AC146),28)),0)</f>
      </c>
      <c r="AR146" s="18">
        <f>IFERROR(_xlfn.BETA.DIST(DATE(YEAR(AR$2),MONTH(AR$2),15),$AB$2,$AC$2,FALSE,DATE(YEAR($AB146),MONTH($AB146),1),DATE(YEAR($AC146),MONTH($AC146),28)),0)</f>
      </c>
      <c r="AS146" s="18">
        <f>IFERROR(_xlfn.BETA.DIST(DATE(YEAR(AS$2),MONTH(AS$2),15),$AB$2,$AC$2,FALSE,DATE(YEAR($AB146),MONTH($AB146),1),DATE(YEAR($AC146),MONTH($AC146),28)),0)</f>
      </c>
      <c r="AT146" s="18">
        <f>SUM(AE146:AS146)</f>
      </c>
      <c r="AU146" s="18">
        <f>IF(I146&lt;&gt;0,I146,IF($AT146=0,0,AE146/$AT146*$X146))</f>
      </c>
      <c r="AV146" s="18">
        <f>IF(J146&lt;&gt;0,J146,IF($AT146=0,0,AF146/$AT146*$X146))</f>
      </c>
      <c r="AW146" s="18">
        <f>IF(K146&lt;&gt;0,K146,IF($AT146=0,0,AG146/$AT146*$X146))</f>
      </c>
      <c r="AX146" s="18">
        <f>IF(L146&lt;&gt;0,L146,IF($AT146=0,0,AH146/$AT146*$X146))</f>
      </c>
      <c r="AY146" s="18">
        <f>IF(M146&lt;&gt;0,M146,IF($AT146=0,0,AI146/$AT146*$X146))</f>
      </c>
      <c r="AZ146" s="18">
        <f>IF(N146&lt;&gt;0,N146,IF($AT146=0,0,AJ146/$AT146*$X146))</f>
      </c>
      <c r="BA146" s="18">
        <f>IF(O146&lt;&gt;0,O146,IF($AT146=0,0,AK146/$AT146*$X146))</f>
      </c>
      <c r="BB146" s="18">
        <f>IF(P146&lt;&gt;0,P146,IF($AT146=0,0,AL146/$AT146*$X146))</f>
      </c>
      <c r="BC146" s="18">
        <f>IF(Q146&lt;&gt;0,Q146,IF($AT146=0,0,AM146/$AT146*$X146))</f>
      </c>
      <c r="BD146" s="18">
        <f>IF(R146&lt;&gt;0,R146,IF($AT146=0,0,AN146/$AT146*$X146))</f>
      </c>
      <c r="BE146" s="18">
        <f>IF(S146&lt;&gt;0,S146,IF($AT146=0,0,AO146/$AT146*$X146))</f>
      </c>
      <c r="BF146" s="18">
        <f>IF(T146&lt;&gt;0,T146,IF($AT146=0,0,AP146/$AT146*$X146))</f>
      </c>
      <c r="BG146" s="18">
        <f>IF(U146&lt;&gt;0,U146,IF($AT146=0,0,AQ146/$AT146*$X146))</f>
      </c>
      <c r="BH146" s="18">
        <f>IF(V146&lt;&gt;0,V146,IF($AT146=0,0,AR146/$AT146*$X146))</f>
      </c>
      <c r="BI146" s="18">
        <f>IF(W146&lt;&gt;0,W146,IF($AT146=0,0,AS146/$AT146*$X146))</f>
      </c>
      <c r="BJ146" s="18">
        <f>SUM(AU146:BI146)</f>
      </c>
      <c r="BK146" s="18">
        <f>H146-BJ146</f>
      </c>
    </row>
    <row r="147" outlineLevel="2">
      <c r="A147" s="5" t="str">
        <v>16.17.1</v>
      </c>
      <c r="B147" s="5" t="str">
        <v>BSPRELGENCT13</v>
      </c>
      <c r="C147" s="5" t="str">
        <v>BSPRELGENCT13</v>
      </c>
      <c r="D147" s="19">
        <v>0.4</v>
      </c>
      <c r="E147" s="5" t="str">
        <v>Shipping MAT USD</v>
      </c>
      <c r="F147" s="5" t="str">
        <v/>
      </c>
      <c r="G147" s="18">
        <f>F145*D147</f>
      </c>
      <c r="H147" s="18">
        <f>G147</f>
      </c>
      <c r="I147" s="18">
        <v>0</v>
      </c>
      <c r="J147" s="18">
        <v>0</v>
      </c>
      <c r="K147" s="18">
        <v>0</v>
      </c>
      <c r="L147" s="18">
        <v>0</v>
      </c>
      <c r="M147" s="18">
        <v>0</v>
      </c>
      <c r="N147" s="18">
        <v>0</v>
      </c>
      <c r="O147" s="18">
        <v>0</v>
      </c>
      <c r="P147" s="18">
        <v>0</v>
      </c>
      <c r="Q147" s="18">
        <v>0</v>
      </c>
      <c r="R147" s="18">
        <v>0</v>
      </c>
      <c r="S147" s="18">
        <v>0</v>
      </c>
      <c r="T147" s="18">
        <v>0</v>
      </c>
      <c r="U147" s="18">
        <v>0</v>
      </c>
      <c r="V147" s="18">
        <v>0</v>
      </c>
      <c r="W147" s="18">
        <v>0</v>
      </c>
      <c r="X147" s="18">
        <f>H147-SUM(I147:W147)</f>
      </c>
      <c r="Y147" s="20">
        <v>46206</v>
      </c>
      <c r="Z147" s="20">
        <v>46206</v>
      </c>
      <c r="AA147" s="18">
        <v>15</v>
      </c>
      <c r="AB147" s="20">
        <f>Y147+AA147</f>
      </c>
      <c r="AC147" s="20">
        <f>AA147+Z147</f>
      </c>
      <c r="AD147" s="5" t="str">
        <v/>
      </c>
      <c r="AE147" s="18">
        <f>IFERROR(_xlfn.BETA.DIST(DATE(YEAR(AE$2),MONTH(AE$2),15),$AB$2,$AC$2,FALSE,DATE(YEAR($AB147),MONTH($AB147),1),DATE(YEAR($AC147),MONTH($AC147),28)),0)</f>
      </c>
      <c r="AF147" s="18">
        <f>IFERROR(_xlfn.BETA.DIST(DATE(YEAR(AF$2),MONTH(AF$2),15),$AB$2,$AC$2,FALSE,DATE(YEAR($AB147),MONTH($AB147),1),DATE(YEAR($AC147),MONTH($AC147),28)),0)</f>
      </c>
      <c r="AG147" s="18">
        <f>IFERROR(_xlfn.BETA.DIST(DATE(YEAR(AG$2),MONTH(AG$2),15),$AB$2,$AC$2,FALSE,DATE(YEAR($AB147),MONTH($AB147),1),DATE(YEAR($AC147),MONTH($AC147),28)),0)</f>
      </c>
      <c r="AH147" s="18">
        <f>IFERROR(_xlfn.BETA.DIST(DATE(YEAR(AH$2),MONTH(AH$2),15),$AB$2,$AC$2,FALSE,DATE(YEAR($AB147),MONTH($AB147),1),DATE(YEAR($AC147),MONTH($AC147),28)),0)</f>
      </c>
      <c r="AI147" s="18">
        <f>IFERROR(_xlfn.BETA.DIST(DATE(YEAR(AI$2),MONTH(AI$2),15),$AB$2,$AC$2,FALSE,DATE(YEAR($AB147),MONTH($AB147),1),DATE(YEAR($AC147),MONTH($AC147),28)),0)</f>
      </c>
      <c r="AJ147" s="18">
        <f>IFERROR(_xlfn.BETA.DIST(DATE(YEAR(AJ$2),MONTH(AJ$2),15),$AB$2,$AC$2,FALSE,DATE(YEAR($AB147),MONTH($AB147),1),DATE(YEAR($AC147),MONTH($AC147),28)),0)</f>
      </c>
      <c r="AK147" s="18">
        <f>IFERROR(_xlfn.BETA.DIST(DATE(YEAR(AK$2),MONTH(AK$2),15),$AB$2,$AC$2,FALSE,DATE(YEAR($AB147),MONTH($AB147),1),DATE(YEAR($AC147),MONTH($AC147),28)),0)</f>
      </c>
      <c r="AL147" s="18">
        <f>IFERROR(_xlfn.BETA.DIST(DATE(YEAR(AL$2),MONTH(AL$2),15),$AB$2,$AC$2,FALSE,DATE(YEAR($AB147),MONTH($AB147),1),DATE(YEAR($AC147),MONTH($AC147),28)),0)</f>
      </c>
      <c r="AM147" s="18">
        <f>IFERROR(_xlfn.BETA.DIST(DATE(YEAR(AM$2),MONTH(AM$2),15),$AB$2,$AC$2,FALSE,DATE(YEAR($AB147),MONTH($AB147),1),DATE(YEAR($AC147),MONTH($AC147),28)),0)</f>
      </c>
      <c r="AN147" s="18">
        <f>IFERROR(_xlfn.BETA.DIST(DATE(YEAR(AN$2),MONTH(AN$2),15),$AB$2,$AC$2,FALSE,DATE(YEAR($AB147),MONTH($AB147),1),DATE(YEAR($AC147),MONTH($AC147),28)),0)</f>
      </c>
      <c r="AO147" s="18">
        <f>IFERROR(_xlfn.BETA.DIST(DATE(YEAR(AO$2),MONTH(AO$2),15),$AB$2,$AC$2,FALSE,DATE(YEAR($AB147),MONTH($AB147),1),DATE(YEAR($AC147),MONTH($AC147),28)),0)</f>
      </c>
      <c r="AP147" s="18">
        <f>IFERROR(_xlfn.BETA.DIST(DATE(YEAR(AP$2),MONTH(AP$2),15),$AB$2,$AC$2,FALSE,DATE(YEAR($AB147),MONTH($AB147),1),DATE(YEAR($AC147),MONTH($AC147),28)),0)</f>
      </c>
      <c r="AQ147" s="18">
        <f>IFERROR(_xlfn.BETA.DIST(DATE(YEAR(AQ$2),MONTH(AQ$2),15),$AB$2,$AC$2,FALSE,DATE(YEAR($AB147),MONTH($AB147),1),DATE(YEAR($AC147),MONTH($AC147),28)),0)</f>
      </c>
      <c r="AR147" s="18">
        <f>IFERROR(_xlfn.BETA.DIST(DATE(YEAR(AR$2),MONTH(AR$2),15),$AB$2,$AC$2,FALSE,DATE(YEAR($AB147),MONTH($AB147),1),DATE(YEAR($AC147),MONTH($AC147),28)),0)</f>
      </c>
      <c r="AS147" s="18">
        <f>IFERROR(_xlfn.BETA.DIST(DATE(YEAR(AS$2),MONTH(AS$2),15),$AB$2,$AC$2,FALSE,DATE(YEAR($AB147),MONTH($AB147),1),DATE(YEAR($AC147),MONTH($AC147),28)),0)</f>
      </c>
      <c r="AT147" s="18">
        <f>SUM(AE147:AS147)</f>
      </c>
      <c r="AU147" s="18">
        <f>IF(I147&lt;&gt;0,I147,IF($AT147=0,0,AE147/$AT147*$X147))</f>
      </c>
      <c r="AV147" s="18">
        <f>IF(J147&lt;&gt;0,J147,IF($AT147=0,0,AF147/$AT147*$X147))</f>
      </c>
      <c r="AW147" s="18">
        <f>IF(K147&lt;&gt;0,K147,IF($AT147=0,0,AG147/$AT147*$X147))</f>
      </c>
      <c r="AX147" s="18">
        <f>IF(L147&lt;&gt;0,L147,IF($AT147=0,0,AH147/$AT147*$X147))</f>
      </c>
      <c r="AY147" s="18">
        <f>IF(M147&lt;&gt;0,M147,IF($AT147=0,0,AI147/$AT147*$X147))</f>
      </c>
      <c r="AZ147" s="18">
        <f>IF(N147&lt;&gt;0,N147,IF($AT147=0,0,AJ147/$AT147*$X147))</f>
      </c>
      <c r="BA147" s="18">
        <f>IF(O147&lt;&gt;0,O147,IF($AT147=0,0,AK147/$AT147*$X147))</f>
      </c>
      <c r="BB147" s="18">
        <f>IF(P147&lt;&gt;0,P147,IF($AT147=0,0,AL147/$AT147*$X147))</f>
      </c>
      <c r="BC147" s="18">
        <f>IF(Q147&lt;&gt;0,Q147,IF($AT147=0,0,AM147/$AT147*$X147))</f>
      </c>
      <c r="BD147" s="18">
        <f>IF(R147&lt;&gt;0,R147,IF($AT147=0,0,AN147/$AT147*$X147))</f>
      </c>
      <c r="BE147" s="18">
        <f>IF(S147&lt;&gt;0,S147,IF($AT147=0,0,AO147/$AT147*$X147))</f>
      </c>
      <c r="BF147" s="18">
        <f>IF(T147&lt;&gt;0,T147,IF($AT147=0,0,AP147/$AT147*$X147))</f>
      </c>
      <c r="BG147" s="18">
        <f>IF(U147&lt;&gt;0,U147,IF($AT147=0,0,AQ147/$AT147*$X147))</f>
      </c>
      <c r="BH147" s="18">
        <f>IF(V147&lt;&gt;0,V147,IF($AT147=0,0,AR147/$AT147*$X147))</f>
      </c>
      <c r="BI147" s="18">
        <f>IF(W147&lt;&gt;0,W147,IF($AT147=0,0,AS147/$AT147*$X147))</f>
      </c>
      <c r="BJ147" s="18">
        <f>SUM(AU147:BI147)</f>
      </c>
      <c r="BK147" s="18">
        <f>H147-BJ147</f>
      </c>
    </row>
    <row r="148" outlineLevel="2">
      <c r="A148" s="5" t="str">
        <v>16.17.1</v>
      </c>
      <c r="B148" s="5" t="str">
        <v/>
      </c>
      <c r="C148" s="5" t="str">
        <v/>
      </c>
      <c r="D148" s="19">
        <v>0.4</v>
      </c>
      <c r="E148" s="5" t="str">
        <v>Delivery MAT USD</v>
      </c>
      <c r="F148" s="5" t="str">
        <v/>
      </c>
      <c r="G148" s="18">
        <f>F145*D148</f>
      </c>
      <c r="H148" s="18">
        <f>G148</f>
      </c>
      <c r="I148" s="18">
        <v>0</v>
      </c>
      <c r="J148" s="18">
        <v>0</v>
      </c>
      <c r="K148" s="18">
        <v>0</v>
      </c>
      <c r="L148" s="18">
        <v>0</v>
      </c>
      <c r="M148" s="18">
        <v>0</v>
      </c>
      <c r="N148" s="18">
        <v>0</v>
      </c>
      <c r="O148" s="18">
        <v>0</v>
      </c>
      <c r="P148" s="18">
        <v>0</v>
      </c>
      <c r="Q148" s="18">
        <v>0</v>
      </c>
      <c r="R148" s="18">
        <v>0</v>
      </c>
      <c r="S148" s="18">
        <v>0</v>
      </c>
      <c r="T148" s="18">
        <v>0</v>
      </c>
      <c r="U148" s="18">
        <v>0</v>
      </c>
      <c r="V148" s="18">
        <v>0</v>
      </c>
      <c r="W148" s="18">
        <v>0</v>
      </c>
      <c r="X148" s="18">
        <f>H148-SUM(I148:W148)</f>
      </c>
      <c r="Y148" s="5" t="str">
        <v/>
      </c>
      <c r="Z148" s="5" t="str">
        <v/>
      </c>
      <c r="AA148" s="18">
        <v>30</v>
      </c>
      <c r="AB148" s="20">
        <f>Y148+AA148</f>
      </c>
      <c r="AC148" s="20">
        <f>AA148+Z148</f>
      </c>
      <c r="AD148" s="5" t="str">
        <v/>
      </c>
      <c r="AE148" s="18">
        <f>IFERROR(_xlfn.BETA.DIST(DATE(YEAR(AE$2),MONTH(AE$2),15),$AB$2,$AC$2,FALSE,DATE(YEAR($AB148),MONTH($AB148),1),DATE(YEAR($AC148),MONTH($AC148),28)),0)</f>
      </c>
      <c r="AF148" s="18">
        <f>IFERROR(_xlfn.BETA.DIST(DATE(YEAR(AF$2),MONTH(AF$2),15),$AB$2,$AC$2,FALSE,DATE(YEAR($AB148),MONTH($AB148),1),DATE(YEAR($AC148),MONTH($AC148),28)),0)</f>
      </c>
      <c r="AG148" s="18">
        <f>IFERROR(_xlfn.BETA.DIST(DATE(YEAR(AG$2),MONTH(AG$2),15),$AB$2,$AC$2,FALSE,DATE(YEAR($AB148),MONTH($AB148),1),DATE(YEAR($AC148),MONTH($AC148),28)),0)</f>
      </c>
      <c r="AH148" s="18">
        <f>IFERROR(_xlfn.BETA.DIST(DATE(YEAR(AH$2),MONTH(AH$2),15),$AB$2,$AC$2,FALSE,DATE(YEAR($AB148),MONTH($AB148),1),DATE(YEAR($AC148),MONTH($AC148),28)),0)</f>
      </c>
      <c r="AI148" s="18">
        <f>IFERROR(_xlfn.BETA.DIST(DATE(YEAR(AI$2),MONTH(AI$2),15),$AB$2,$AC$2,FALSE,DATE(YEAR($AB148),MONTH($AB148),1),DATE(YEAR($AC148),MONTH($AC148),28)),0)</f>
      </c>
      <c r="AJ148" s="18">
        <f>IFERROR(_xlfn.BETA.DIST(DATE(YEAR(AJ$2),MONTH(AJ$2),15),$AB$2,$AC$2,FALSE,DATE(YEAR($AB148),MONTH($AB148),1),DATE(YEAR($AC148),MONTH($AC148),28)),0)</f>
      </c>
      <c r="AK148" s="18">
        <f>IFERROR(_xlfn.BETA.DIST(DATE(YEAR(AK$2),MONTH(AK$2),15),$AB$2,$AC$2,FALSE,DATE(YEAR($AB148),MONTH($AB148),1),DATE(YEAR($AC148),MONTH($AC148),28)),0)</f>
      </c>
      <c r="AL148" s="18">
        <f>IFERROR(_xlfn.BETA.DIST(DATE(YEAR(AL$2),MONTH(AL$2),15),$AB$2,$AC$2,FALSE,DATE(YEAR($AB148),MONTH($AB148),1),DATE(YEAR($AC148),MONTH($AC148),28)),0)</f>
      </c>
      <c r="AM148" s="18">
        <f>IFERROR(_xlfn.BETA.DIST(DATE(YEAR(AM$2),MONTH(AM$2),15),$AB$2,$AC$2,FALSE,DATE(YEAR($AB148),MONTH($AB148),1),DATE(YEAR($AC148),MONTH($AC148),28)),0)</f>
      </c>
      <c r="AN148" s="18">
        <f>IFERROR(_xlfn.BETA.DIST(DATE(YEAR(AN$2),MONTH(AN$2),15),$AB$2,$AC$2,FALSE,DATE(YEAR($AB148),MONTH($AB148),1),DATE(YEAR($AC148),MONTH($AC148),28)),0)</f>
      </c>
      <c r="AO148" s="18">
        <f>IFERROR(_xlfn.BETA.DIST(DATE(YEAR(AO$2),MONTH(AO$2),15),$AB$2,$AC$2,FALSE,DATE(YEAR($AB148),MONTH($AB148),1),DATE(YEAR($AC148),MONTH($AC148),28)),0)</f>
      </c>
      <c r="AP148" s="18">
        <f>IFERROR(_xlfn.BETA.DIST(DATE(YEAR(AP$2),MONTH(AP$2),15),$AB$2,$AC$2,FALSE,DATE(YEAR($AB148),MONTH($AB148),1),DATE(YEAR($AC148),MONTH($AC148),28)),0)</f>
      </c>
      <c r="AQ148" s="18">
        <f>IFERROR(_xlfn.BETA.DIST(DATE(YEAR(AQ$2),MONTH(AQ$2),15),$AB$2,$AC$2,FALSE,DATE(YEAR($AB148),MONTH($AB148),1),DATE(YEAR($AC148),MONTH($AC148),28)),0)</f>
      </c>
      <c r="AR148" s="18">
        <f>IFERROR(_xlfn.BETA.DIST(DATE(YEAR(AR$2),MONTH(AR$2),15),$AB$2,$AC$2,FALSE,DATE(YEAR($AB148),MONTH($AB148),1),DATE(YEAR($AC148),MONTH($AC148),28)),0)</f>
      </c>
      <c r="AS148" s="18">
        <f>IFERROR(_xlfn.BETA.DIST(DATE(YEAR(AS$2),MONTH(AS$2),15),$AB$2,$AC$2,FALSE,DATE(YEAR($AB148),MONTH($AB148),1),DATE(YEAR($AC148),MONTH($AC148),28)),0)</f>
      </c>
      <c r="AT148" s="18">
        <f>SUM(AE148:AS148)</f>
      </c>
      <c r="AU148" s="18">
        <f>IF(I148&lt;&gt;0,I148,IF($AT148=0,0,AE148/$AT148*$X148))</f>
      </c>
      <c r="AV148" s="18">
        <f>IF(J148&lt;&gt;0,J148,IF($AT148=0,0,AF148/$AT148*$X148))</f>
      </c>
      <c r="AW148" s="18">
        <f>IF(K148&lt;&gt;0,K148,IF($AT148=0,0,AG148/$AT148*$X148))</f>
      </c>
      <c r="AX148" s="18">
        <f>IF(L148&lt;&gt;0,L148,IF($AT148=0,0,AH148/$AT148*$X148))</f>
      </c>
      <c r="AY148" s="18">
        <f>IF(M148&lt;&gt;0,M148,IF($AT148=0,0,AI148/$AT148*$X148))</f>
      </c>
      <c r="AZ148" s="18">
        <f>IF(N148&lt;&gt;0,N148,IF($AT148=0,0,AJ148/$AT148*$X148))</f>
      </c>
      <c r="BA148" s="18">
        <f>IF(O148&lt;&gt;0,O148,IF($AT148=0,0,AK148/$AT148*$X148))</f>
      </c>
      <c r="BB148" s="18">
        <f>IF(P148&lt;&gt;0,P148,IF($AT148=0,0,AL148/$AT148*$X148))</f>
      </c>
      <c r="BC148" s="18">
        <f>IF(Q148&lt;&gt;0,Q148,IF($AT148=0,0,AM148/$AT148*$X148))</f>
      </c>
      <c r="BD148" s="18">
        <f>IF(R148&lt;&gt;0,R148,IF($AT148=0,0,AN148/$AT148*$X148))</f>
      </c>
      <c r="BE148" s="18">
        <f>IF(S148&lt;&gt;0,S148,IF($AT148=0,0,AO148/$AT148*$X148))</f>
      </c>
      <c r="BF148" s="18">
        <f>IF(T148&lt;&gt;0,T148,IF($AT148=0,0,AP148/$AT148*$X148))</f>
      </c>
      <c r="BG148" s="18">
        <f>IF(U148&lt;&gt;0,U148,IF($AT148=0,0,AQ148/$AT148*$X148))</f>
      </c>
      <c r="BH148" s="18">
        <f>IF(V148&lt;&gt;0,V148,IF($AT148=0,0,AR148/$AT148*$X148))</f>
      </c>
      <c r="BI148" s="18">
        <f>IF(W148&lt;&gt;0,W148,IF($AT148=0,0,AS148/$AT148*$X148))</f>
      </c>
      <c r="BJ148" s="18">
        <f>SUM(AU148:BI148)</f>
      </c>
      <c r="BK148" s="18">
        <f>H148-BJ148</f>
      </c>
    </row>
    <row r="149" outlineLevel="2">
      <c r="A149" s="5" t="str">
        <v>16.17.1</v>
      </c>
      <c r="B149" s="5" t="str">
        <v>BSKDGNGENGR07</v>
      </c>
      <c r="C149" s="5" t="str">
        <v>BSKDGNGENGR07</v>
      </c>
      <c r="D149" s="19">
        <v>0.1</v>
      </c>
      <c r="E149" s="5" t="str">
        <v>CCC</v>
      </c>
      <c r="F149" s="5" t="str">
        <v/>
      </c>
      <c r="G149" s="18">
        <f>F145*D149</f>
      </c>
      <c r="H149" s="18">
        <f>G149</f>
      </c>
      <c r="I149" s="18">
        <v>0</v>
      </c>
      <c r="J149" s="18">
        <v>0</v>
      </c>
      <c r="K149" s="18">
        <v>0</v>
      </c>
      <c r="L149" s="18">
        <v>0</v>
      </c>
      <c r="M149" s="18">
        <v>0</v>
      </c>
      <c r="N149" s="18">
        <v>0</v>
      </c>
      <c r="O149" s="18">
        <v>0</v>
      </c>
      <c r="P149" s="18">
        <v>0</v>
      </c>
      <c r="Q149" s="18">
        <v>0</v>
      </c>
      <c r="R149" s="18">
        <v>0</v>
      </c>
      <c r="S149" s="18">
        <v>0</v>
      </c>
      <c r="T149" s="18">
        <v>0</v>
      </c>
      <c r="U149" s="18">
        <v>0</v>
      </c>
      <c r="V149" s="18">
        <v>0</v>
      </c>
      <c r="W149" s="18">
        <v>0</v>
      </c>
      <c r="X149" s="18">
        <f>H149-SUM(I149:W149)</f>
      </c>
      <c r="Y149" s="20">
        <v>46483</v>
      </c>
      <c r="Z149" s="20">
        <v>46483</v>
      </c>
      <c r="AA149" s="18">
        <v>0</v>
      </c>
      <c r="AB149" s="20">
        <f>Y149+AA149</f>
      </c>
      <c r="AC149" s="20">
        <f>AA149+Z149</f>
      </c>
      <c r="AD149" s="5" t="str">
        <v/>
      </c>
      <c r="AE149" s="18">
        <f>IFERROR(_xlfn.BETA.DIST(DATE(YEAR(AE$2),MONTH(AE$2),15),$AB$2,$AC$2,FALSE,DATE(YEAR($AB149),MONTH($AB149),1),DATE(YEAR($AC149),MONTH($AC149),28)),0)</f>
      </c>
      <c r="AF149" s="18">
        <f>IFERROR(_xlfn.BETA.DIST(DATE(YEAR(AF$2),MONTH(AF$2),15),$AB$2,$AC$2,FALSE,DATE(YEAR($AB149),MONTH($AB149),1),DATE(YEAR($AC149),MONTH($AC149),28)),0)</f>
      </c>
      <c r="AG149" s="18">
        <f>IFERROR(_xlfn.BETA.DIST(DATE(YEAR(AG$2),MONTH(AG$2),15),$AB$2,$AC$2,FALSE,DATE(YEAR($AB149),MONTH($AB149),1),DATE(YEAR($AC149),MONTH($AC149),28)),0)</f>
      </c>
      <c r="AH149" s="18">
        <f>IFERROR(_xlfn.BETA.DIST(DATE(YEAR(AH$2),MONTH(AH$2),15),$AB$2,$AC$2,FALSE,DATE(YEAR($AB149),MONTH($AB149),1),DATE(YEAR($AC149),MONTH($AC149),28)),0)</f>
      </c>
      <c r="AI149" s="18">
        <f>IFERROR(_xlfn.BETA.DIST(DATE(YEAR(AI$2),MONTH(AI$2),15),$AB$2,$AC$2,FALSE,DATE(YEAR($AB149),MONTH($AB149),1),DATE(YEAR($AC149),MONTH($AC149),28)),0)</f>
      </c>
      <c r="AJ149" s="18">
        <f>IFERROR(_xlfn.BETA.DIST(DATE(YEAR(AJ$2),MONTH(AJ$2),15),$AB$2,$AC$2,FALSE,DATE(YEAR($AB149),MONTH($AB149),1),DATE(YEAR($AC149),MONTH($AC149),28)),0)</f>
      </c>
      <c r="AK149" s="18">
        <f>IFERROR(_xlfn.BETA.DIST(DATE(YEAR(AK$2),MONTH(AK$2),15),$AB$2,$AC$2,FALSE,DATE(YEAR($AB149),MONTH($AB149),1),DATE(YEAR($AC149),MONTH($AC149),28)),0)</f>
      </c>
      <c r="AL149" s="18">
        <f>IFERROR(_xlfn.BETA.DIST(DATE(YEAR(AL$2),MONTH(AL$2),15),$AB$2,$AC$2,FALSE,DATE(YEAR($AB149),MONTH($AB149),1),DATE(YEAR($AC149),MONTH($AC149),28)),0)</f>
      </c>
      <c r="AM149" s="18">
        <f>IFERROR(_xlfn.BETA.DIST(DATE(YEAR(AM$2),MONTH(AM$2),15),$AB$2,$AC$2,FALSE,DATE(YEAR($AB149),MONTH($AB149),1),DATE(YEAR($AC149),MONTH($AC149),28)),0)</f>
      </c>
      <c r="AN149" s="18">
        <f>IFERROR(_xlfn.BETA.DIST(DATE(YEAR(AN$2),MONTH(AN$2),15),$AB$2,$AC$2,FALSE,DATE(YEAR($AB149),MONTH($AB149),1),DATE(YEAR($AC149),MONTH($AC149),28)),0)</f>
      </c>
      <c r="AO149" s="18">
        <f>IFERROR(_xlfn.BETA.DIST(DATE(YEAR(AO$2),MONTH(AO$2),15),$AB$2,$AC$2,FALSE,DATE(YEAR($AB149),MONTH($AB149),1),DATE(YEAR($AC149),MONTH($AC149),28)),0)</f>
      </c>
      <c r="AP149" s="18">
        <f>IFERROR(_xlfn.BETA.DIST(DATE(YEAR(AP$2),MONTH(AP$2),15),$AB$2,$AC$2,FALSE,DATE(YEAR($AB149),MONTH($AB149),1),DATE(YEAR($AC149),MONTH($AC149),28)),0)</f>
      </c>
      <c r="AQ149" s="18">
        <f>IFERROR(_xlfn.BETA.DIST(DATE(YEAR(AQ$2),MONTH(AQ$2),15),$AB$2,$AC$2,FALSE,DATE(YEAR($AB149),MONTH($AB149),1),DATE(YEAR($AC149),MONTH($AC149),28)),0)</f>
      </c>
      <c r="AR149" s="18">
        <f>IFERROR(_xlfn.BETA.DIST(DATE(YEAR(AR$2),MONTH(AR$2),15),$AB$2,$AC$2,FALSE,DATE(YEAR($AB149),MONTH($AB149),1),DATE(YEAR($AC149),MONTH($AC149),28)),0)</f>
      </c>
      <c r="AS149" s="18">
        <f>IFERROR(_xlfn.BETA.DIST(DATE(YEAR(AS$2),MONTH(AS$2),15),$AB$2,$AC$2,FALSE,DATE(YEAR($AB149),MONTH($AB149),1),DATE(YEAR($AC149),MONTH($AC149),28)),0)</f>
      </c>
      <c r="AT149" s="18">
        <f>SUM(AE149:AS149)</f>
      </c>
      <c r="AU149" s="18">
        <f>IF(I149&lt;&gt;0,I149,IF($AT149=0,0,AE149/$AT149*$X149))</f>
      </c>
      <c r="AV149" s="18">
        <f>IF(J149&lt;&gt;0,J149,IF($AT149=0,0,AF149/$AT149*$X149))</f>
      </c>
      <c r="AW149" s="18">
        <f>IF(K149&lt;&gt;0,K149,IF($AT149=0,0,AG149/$AT149*$X149))</f>
      </c>
      <c r="AX149" s="18">
        <f>IF(L149&lt;&gt;0,L149,IF($AT149=0,0,AH149/$AT149*$X149))</f>
      </c>
      <c r="AY149" s="18">
        <f>IF(M149&lt;&gt;0,M149,IF($AT149=0,0,AI149/$AT149*$X149))</f>
      </c>
      <c r="AZ149" s="18">
        <f>IF(N149&lt;&gt;0,N149,IF($AT149=0,0,AJ149/$AT149*$X149))</f>
      </c>
      <c r="BA149" s="18">
        <f>IF(O149&lt;&gt;0,O149,IF($AT149=0,0,AK149/$AT149*$X149))</f>
      </c>
      <c r="BB149" s="18">
        <f>IF(P149&lt;&gt;0,P149,IF($AT149=0,0,AL149/$AT149*$X149))</f>
      </c>
      <c r="BC149" s="18">
        <f>IF(Q149&lt;&gt;0,Q149,IF($AT149=0,0,AM149/$AT149*$X149))</f>
      </c>
      <c r="BD149" s="18">
        <f>IF(R149&lt;&gt;0,R149,IF($AT149=0,0,AN149/$AT149*$X149))</f>
      </c>
      <c r="BE149" s="18">
        <f>IF(S149&lt;&gt;0,S149,IF($AT149=0,0,AO149/$AT149*$X149))</f>
      </c>
      <c r="BF149" s="18">
        <f>IF(T149&lt;&gt;0,T149,IF($AT149=0,0,AP149/$AT149*$X149))</f>
      </c>
      <c r="BG149" s="18">
        <f>IF(U149&lt;&gt;0,U149,IF($AT149=0,0,AQ149/$AT149*$X149))</f>
      </c>
      <c r="BH149" s="18">
        <f>IF(V149&lt;&gt;0,V149,IF($AT149=0,0,AR149/$AT149*$X149))</f>
      </c>
      <c r="BI149" s="18">
        <f>IF(W149&lt;&gt;0,W149,IF($AT149=0,0,AS149/$AT149*$X149))</f>
      </c>
      <c r="BJ149" s="18">
        <f>SUM(AU149:BI149)</f>
      </c>
      <c r="BK149" s="18">
        <f>H149-BJ149</f>
      </c>
    </row>
    <row r="150" outlineLevel="1">
      <c r="A150" s="15" t="str">
        <v>16.18.1</v>
      </c>
      <c r="B150" s="15" t="str">
        <v/>
      </c>
      <c r="C150" s="15" t="str">
        <v/>
      </c>
      <c r="D150" s="15" t="str">
        <v>16.18.1</v>
      </c>
      <c r="E150" s="15" t="str">
        <v>Supply Transformer oil analysis teste</v>
      </c>
      <c r="F150" s="15">
        <v>15460.2</v>
      </c>
      <c r="G150" s="15" t="str">
        <v/>
      </c>
      <c r="H150" s="15" t="str">
        <v/>
      </c>
      <c r="I150" s="15" t="str">
        <v/>
      </c>
      <c r="J150" s="15" t="str">
        <v/>
      </c>
      <c r="K150" s="15" t="str">
        <v/>
      </c>
      <c r="L150" s="15" t="str">
        <v/>
      </c>
      <c r="M150" s="15" t="str">
        <v/>
      </c>
      <c r="N150" s="15" t="str">
        <v/>
      </c>
      <c r="O150" s="15" t="str">
        <v/>
      </c>
      <c r="P150" s="15" t="str">
        <v/>
      </c>
      <c r="Q150" s="15" t="str">
        <v/>
      </c>
      <c r="R150" s="15" t="str">
        <v/>
      </c>
      <c r="S150" s="15" t="str">
        <v/>
      </c>
      <c r="T150" s="15" t="str">
        <v/>
      </c>
      <c r="U150" s="15" t="str">
        <v/>
      </c>
      <c r="V150" s="15" t="str">
        <v/>
      </c>
      <c r="W150" s="15" t="str">
        <v/>
      </c>
      <c r="X150" s="15" t="str">
        <v/>
      </c>
      <c r="Y150" s="15" t="str">
        <v/>
      </c>
      <c r="Z150" s="15" t="str">
        <v/>
      </c>
      <c r="AA150" s="15" t="str">
        <v/>
      </c>
      <c r="AB150" s="15" t="str">
        <v/>
      </c>
      <c r="AC150" s="15" t="str">
        <v/>
      </c>
      <c r="AD150" s="5" t="str">
        <v/>
      </c>
      <c r="AE150" s="18">
        <f>IFERROR(_xlfn.BETA.DIST(DATE(YEAR(AE$2),MONTH(AE$2),15),$AB$2,$AC$2,FALSE,DATE(YEAR($AB150),MONTH($AB150),1),DATE(YEAR($AC150),MONTH($AC150),28)),0)</f>
      </c>
      <c r="AF150" s="18">
        <f>IFERROR(_xlfn.BETA.DIST(DATE(YEAR(AF$2),MONTH(AF$2),15),$AB$2,$AC$2,FALSE,DATE(YEAR($AB150),MONTH($AB150),1),DATE(YEAR($AC150),MONTH($AC150),28)),0)</f>
      </c>
      <c r="AG150" s="18">
        <f>IFERROR(_xlfn.BETA.DIST(DATE(YEAR(AG$2),MONTH(AG$2),15),$AB$2,$AC$2,FALSE,DATE(YEAR($AB150),MONTH($AB150),1),DATE(YEAR($AC150),MONTH($AC150),28)),0)</f>
      </c>
      <c r="AH150" s="18">
        <f>IFERROR(_xlfn.BETA.DIST(DATE(YEAR(AH$2),MONTH(AH$2),15),$AB$2,$AC$2,FALSE,DATE(YEAR($AB150),MONTH($AB150),1),DATE(YEAR($AC150),MONTH($AC150),28)),0)</f>
      </c>
      <c r="AI150" s="18">
        <f>IFERROR(_xlfn.BETA.DIST(DATE(YEAR(AI$2),MONTH(AI$2),15),$AB$2,$AC$2,FALSE,DATE(YEAR($AB150),MONTH($AB150),1),DATE(YEAR($AC150),MONTH($AC150),28)),0)</f>
      </c>
      <c r="AJ150" s="18">
        <f>IFERROR(_xlfn.BETA.DIST(DATE(YEAR(AJ$2),MONTH(AJ$2),15),$AB$2,$AC$2,FALSE,DATE(YEAR($AB150),MONTH($AB150),1),DATE(YEAR($AC150),MONTH($AC150),28)),0)</f>
      </c>
      <c r="AK150" s="18">
        <f>IFERROR(_xlfn.BETA.DIST(DATE(YEAR(AK$2),MONTH(AK$2),15),$AB$2,$AC$2,FALSE,DATE(YEAR($AB150),MONTH($AB150),1),DATE(YEAR($AC150),MONTH($AC150),28)),0)</f>
      </c>
      <c r="AL150" s="18">
        <f>IFERROR(_xlfn.BETA.DIST(DATE(YEAR(AL$2),MONTH(AL$2),15),$AB$2,$AC$2,FALSE,DATE(YEAR($AB150),MONTH($AB150),1),DATE(YEAR($AC150),MONTH($AC150),28)),0)</f>
      </c>
      <c r="AM150" s="18">
        <f>IFERROR(_xlfn.BETA.DIST(DATE(YEAR(AM$2),MONTH(AM$2),15),$AB$2,$AC$2,FALSE,DATE(YEAR($AB150),MONTH($AB150),1),DATE(YEAR($AC150),MONTH($AC150),28)),0)</f>
      </c>
      <c r="AN150" s="18">
        <f>IFERROR(_xlfn.BETA.DIST(DATE(YEAR(AN$2),MONTH(AN$2),15),$AB$2,$AC$2,FALSE,DATE(YEAR($AB150),MONTH($AB150),1),DATE(YEAR($AC150),MONTH($AC150),28)),0)</f>
      </c>
      <c r="AO150" s="18">
        <f>IFERROR(_xlfn.BETA.DIST(DATE(YEAR(AO$2),MONTH(AO$2),15),$AB$2,$AC$2,FALSE,DATE(YEAR($AB150),MONTH($AB150),1),DATE(YEAR($AC150),MONTH($AC150),28)),0)</f>
      </c>
      <c r="AP150" s="18">
        <f>IFERROR(_xlfn.BETA.DIST(DATE(YEAR(AP$2),MONTH(AP$2),15),$AB$2,$AC$2,FALSE,DATE(YEAR($AB150),MONTH($AB150),1),DATE(YEAR($AC150),MONTH($AC150),28)),0)</f>
      </c>
      <c r="AQ150" s="18">
        <f>IFERROR(_xlfn.BETA.DIST(DATE(YEAR(AQ$2),MONTH(AQ$2),15),$AB$2,$AC$2,FALSE,DATE(YEAR($AB150),MONTH($AB150),1),DATE(YEAR($AC150),MONTH($AC150),28)),0)</f>
      </c>
      <c r="AR150" s="18">
        <f>IFERROR(_xlfn.BETA.DIST(DATE(YEAR(AR$2),MONTH(AR$2),15),$AB$2,$AC$2,FALSE,DATE(YEAR($AB150),MONTH($AB150),1),DATE(YEAR($AC150),MONTH($AC150),28)),0)</f>
      </c>
      <c r="AS150" s="18">
        <f>IFERROR(_xlfn.BETA.DIST(DATE(YEAR(AS$2),MONTH(AS$2),15),$AB$2,$AC$2,FALSE,DATE(YEAR($AB150),MONTH($AB150),1),DATE(YEAR($AC150),MONTH($AC150),28)),0)</f>
      </c>
      <c r="AT150" s="18">
        <f>SUM(AE150:AS150)</f>
      </c>
      <c r="AU150" s="18">
        <f>IF(I150&lt;&gt;0,I150,IF($AT150=0,0,AE150/$AT150*$X150))</f>
      </c>
      <c r="AV150" s="18">
        <f>IF(J150&lt;&gt;0,J150,IF($AT150=0,0,AF150/$AT150*$X150))</f>
      </c>
      <c r="AW150" s="18">
        <f>IF(K150&lt;&gt;0,K150,IF($AT150=0,0,AG150/$AT150*$X150))</f>
      </c>
      <c r="AX150" s="18">
        <f>IF(L150&lt;&gt;0,L150,IF($AT150=0,0,AH150/$AT150*$X150))</f>
      </c>
      <c r="AY150" s="18">
        <f>IF(M150&lt;&gt;0,M150,IF($AT150=0,0,AI150/$AT150*$X150))</f>
      </c>
      <c r="AZ150" s="18">
        <f>IF(N150&lt;&gt;0,N150,IF($AT150=0,0,AJ150/$AT150*$X150))</f>
      </c>
      <c r="BA150" s="18">
        <f>IF(O150&lt;&gt;0,O150,IF($AT150=0,0,AK150/$AT150*$X150))</f>
      </c>
      <c r="BB150" s="18">
        <f>IF(P150&lt;&gt;0,P150,IF($AT150=0,0,AL150/$AT150*$X150))</f>
      </c>
      <c r="BC150" s="18">
        <f>IF(Q150&lt;&gt;0,Q150,IF($AT150=0,0,AM150/$AT150*$X150))</f>
      </c>
      <c r="BD150" s="18">
        <f>IF(R150&lt;&gt;0,R150,IF($AT150=0,0,AN150/$AT150*$X150))</f>
      </c>
      <c r="BE150" s="18">
        <f>IF(S150&lt;&gt;0,S150,IF($AT150=0,0,AO150/$AT150*$X150))</f>
      </c>
      <c r="BF150" s="18">
        <f>IF(T150&lt;&gt;0,T150,IF($AT150=0,0,AP150/$AT150*$X150))</f>
      </c>
      <c r="BG150" s="18">
        <f>IF(U150&lt;&gt;0,U150,IF($AT150=0,0,AQ150/$AT150*$X150))</f>
      </c>
      <c r="BH150" s="18">
        <f>IF(V150&lt;&gt;0,V150,IF($AT150=0,0,AR150/$AT150*$X150))</f>
      </c>
      <c r="BI150" s="18">
        <f>IF(W150&lt;&gt;0,W150,IF($AT150=0,0,AS150/$AT150*$X150))</f>
      </c>
      <c r="BJ150" s="18">
        <f>SUM(AU150:BI150)</f>
      </c>
      <c r="BK150" s="15" t="str">
        <v/>
      </c>
    </row>
    <row r="151" outlineLevel="2">
      <c r="A151" s="5" t="str">
        <v>16.18.1</v>
      </c>
      <c r="B151" s="5" t="str">
        <v/>
      </c>
      <c r="C151" s="5" t="str">
        <v/>
      </c>
      <c r="D151" s="19">
        <v>0.1</v>
      </c>
      <c r="E151" s="5" t="str">
        <v>Advanced Payment PO USD</v>
      </c>
      <c r="F151" s="5" t="str">
        <v/>
      </c>
      <c r="G151" s="18">
        <f>F150*D151</f>
      </c>
      <c r="H151" s="18">
        <f>G151</f>
      </c>
      <c r="I151" s="18">
        <v>0</v>
      </c>
      <c r="J151" s="18">
        <v>0</v>
      </c>
      <c r="K151" s="18">
        <v>0</v>
      </c>
      <c r="L151" s="18">
        <v>0</v>
      </c>
      <c r="M151" s="18">
        <v>0</v>
      </c>
      <c r="N151" s="18">
        <v>0</v>
      </c>
      <c r="O151" s="18">
        <v>0</v>
      </c>
      <c r="P151" s="18">
        <v>0</v>
      </c>
      <c r="Q151" s="18">
        <v>0</v>
      </c>
      <c r="R151" s="18">
        <v>0</v>
      </c>
      <c r="S151" s="18">
        <v>0</v>
      </c>
      <c r="T151" s="18">
        <v>0</v>
      </c>
      <c r="U151" s="18">
        <v>0</v>
      </c>
      <c r="V151" s="18">
        <v>0</v>
      </c>
      <c r="W151" s="18">
        <v>0</v>
      </c>
      <c r="X151" s="18">
        <f>H151-SUM(I151:W151)</f>
      </c>
      <c r="Y151" s="5" t="str">
        <v/>
      </c>
      <c r="Z151" s="5" t="str">
        <v/>
      </c>
      <c r="AA151" s="18">
        <v>0</v>
      </c>
      <c r="AB151" s="20">
        <f>Y151+AA151</f>
      </c>
      <c r="AC151" s="20">
        <f>AA151+Z151</f>
      </c>
      <c r="AD151" s="5" t="str">
        <v/>
      </c>
      <c r="AE151" s="18">
        <f>IFERROR(_xlfn.BETA.DIST(DATE(YEAR(AE$2),MONTH(AE$2),15),$AB$2,$AC$2,FALSE,DATE(YEAR($AB151),MONTH($AB151),1),DATE(YEAR($AC151),MONTH($AC151),28)),0)</f>
      </c>
      <c r="AF151" s="18">
        <f>IFERROR(_xlfn.BETA.DIST(DATE(YEAR(AF$2),MONTH(AF$2),15),$AB$2,$AC$2,FALSE,DATE(YEAR($AB151),MONTH($AB151),1),DATE(YEAR($AC151),MONTH($AC151),28)),0)</f>
      </c>
      <c r="AG151" s="18">
        <f>IFERROR(_xlfn.BETA.DIST(DATE(YEAR(AG$2),MONTH(AG$2),15),$AB$2,$AC$2,FALSE,DATE(YEAR($AB151),MONTH($AB151),1),DATE(YEAR($AC151),MONTH($AC151),28)),0)</f>
      </c>
      <c r="AH151" s="18">
        <f>IFERROR(_xlfn.BETA.DIST(DATE(YEAR(AH$2),MONTH(AH$2),15),$AB$2,$AC$2,FALSE,DATE(YEAR($AB151),MONTH($AB151),1),DATE(YEAR($AC151),MONTH($AC151),28)),0)</f>
      </c>
      <c r="AI151" s="18">
        <f>IFERROR(_xlfn.BETA.DIST(DATE(YEAR(AI$2),MONTH(AI$2),15),$AB$2,$AC$2,FALSE,DATE(YEAR($AB151),MONTH($AB151),1),DATE(YEAR($AC151),MONTH($AC151),28)),0)</f>
      </c>
      <c r="AJ151" s="18">
        <f>IFERROR(_xlfn.BETA.DIST(DATE(YEAR(AJ$2),MONTH(AJ$2),15),$AB$2,$AC$2,FALSE,DATE(YEAR($AB151),MONTH($AB151),1),DATE(YEAR($AC151),MONTH($AC151),28)),0)</f>
      </c>
      <c r="AK151" s="18">
        <f>IFERROR(_xlfn.BETA.DIST(DATE(YEAR(AK$2),MONTH(AK$2),15),$AB$2,$AC$2,FALSE,DATE(YEAR($AB151),MONTH($AB151),1),DATE(YEAR($AC151),MONTH($AC151),28)),0)</f>
      </c>
      <c r="AL151" s="18">
        <f>IFERROR(_xlfn.BETA.DIST(DATE(YEAR(AL$2),MONTH(AL$2),15),$AB$2,$AC$2,FALSE,DATE(YEAR($AB151),MONTH($AB151),1),DATE(YEAR($AC151),MONTH($AC151),28)),0)</f>
      </c>
      <c r="AM151" s="18">
        <f>IFERROR(_xlfn.BETA.DIST(DATE(YEAR(AM$2),MONTH(AM$2),15),$AB$2,$AC$2,FALSE,DATE(YEAR($AB151),MONTH($AB151),1),DATE(YEAR($AC151),MONTH($AC151),28)),0)</f>
      </c>
      <c r="AN151" s="18">
        <f>IFERROR(_xlfn.BETA.DIST(DATE(YEAR(AN$2),MONTH(AN$2),15),$AB$2,$AC$2,FALSE,DATE(YEAR($AB151),MONTH($AB151),1),DATE(YEAR($AC151),MONTH($AC151),28)),0)</f>
      </c>
      <c r="AO151" s="18">
        <f>IFERROR(_xlfn.BETA.DIST(DATE(YEAR(AO$2),MONTH(AO$2),15),$AB$2,$AC$2,FALSE,DATE(YEAR($AB151),MONTH($AB151),1),DATE(YEAR($AC151),MONTH($AC151),28)),0)</f>
      </c>
      <c r="AP151" s="18">
        <f>IFERROR(_xlfn.BETA.DIST(DATE(YEAR(AP$2),MONTH(AP$2),15),$AB$2,$AC$2,FALSE,DATE(YEAR($AB151),MONTH($AB151),1),DATE(YEAR($AC151),MONTH($AC151),28)),0)</f>
      </c>
      <c r="AQ151" s="18">
        <f>IFERROR(_xlfn.BETA.DIST(DATE(YEAR(AQ$2),MONTH(AQ$2),15),$AB$2,$AC$2,FALSE,DATE(YEAR($AB151),MONTH($AB151),1),DATE(YEAR($AC151),MONTH($AC151),28)),0)</f>
      </c>
      <c r="AR151" s="18">
        <f>IFERROR(_xlfn.BETA.DIST(DATE(YEAR(AR$2),MONTH(AR$2),15),$AB$2,$AC$2,FALSE,DATE(YEAR($AB151),MONTH($AB151),1),DATE(YEAR($AC151),MONTH($AC151),28)),0)</f>
      </c>
      <c r="AS151" s="18">
        <f>IFERROR(_xlfn.BETA.DIST(DATE(YEAR(AS$2),MONTH(AS$2),15),$AB$2,$AC$2,FALSE,DATE(YEAR($AB151),MONTH($AB151),1),DATE(YEAR($AC151),MONTH($AC151),28)),0)</f>
      </c>
      <c r="AT151" s="18">
        <f>SUM(AE151:AS151)</f>
      </c>
      <c r="AU151" s="18">
        <f>IF(I151&lt;&gt;0,I151,IF($AT151=0,0,AE151/$AT151*$X151))</f>
      </c>
      <c r="AV151" s="18">
        <f>IF(J151&lt;&gt;0,J151,IF($AT151=0,0,AF151/$AT151*$X151))</f>
      </c>
      <c r="AW151" s="18">
        <f>IF(K151&lt;&gt;0,K151,IF($AT151=0,0,AG151/$AT151*$X151))</f>
      </c>
      <c r="AX151" s="18">
        <f>IF(L151&lt;&gt;0,L151,IF($AT151=0,0,AH151/$AT151*$X151))</f>
      </c>
      <c r="AY151" s="18">
        <f>IF(M151&lt;&gt;0,M151,IF($AT151=0,0,AI151/$AT151*$X151))</f>
      </c>
      <c r="AZ151" s="18">
        <f>IF(N151&lt;&gt;0,N151,IF($AT151=0,0,AJ151/$AT151*$X151))</f>
      </c>
      <c r="BA151" s="18">
        <f>IF(O151&lt;&gt;0,O151,IF($AT151=0,0,AK151/$AT151*$X151))</f>
      </c>
      <c r="BB151" s="18">
        <f>IF(P151&lt;&gt;0,P151,IF($AT151=0,0,AL151/$AT151*$X151))</f>
      </c>
      <c r="BC151" s="18">
        <f>IF(Q151&lt;&gt;0,Q151,IF($AT151=0,0,AM151/$AT151*$X151))</f>
      </c>
      <c r="BD151" s="18">
        <f>IF(R151&lt;&gt;0,R151,IF($AT151=0,0,AN151/$AT151*$X151))</f>
      </c>
      <c r="BE151" s="18">
        <f>IF(S151&lt;&gt;0,S151,IF($AT151=0,0,AO151/$AT151*$X151))</f>
      </c>
      <c r="BF151" s="18">
        <f>IF(T151&lt;&gt;0,T151,IF($AT151=0,0,AP151/$AT151*$X151))</f>
      </c>
      <c r="BG151" s="18">
        <f>IF(U151&lt;&gt;0,U151,IF($AT151=0,0,AQ151/$AT151*$X151))</f>
      </c>
      <c r="BH151" s="18">
        <f>IF(V151&lt;&gt;0,V151,IF($AT151=0,0,AR151/$AT151*$X151))</f>
      </c>
      <c r="BI151" s="18">
        <f>IF(W151&lt;&gt;0,W151,IF($AT151=0,0,AS151/$AT151*$X151))</f>
      </c>
      <c r="BJ151" s="18">
        <f>SUM(AU151:BI151)</f>
      </c>
      <c r="BK151" s="18">
        <f>H151-BJ151</f>
      </c>
    </row>
    <row r="152" outlineLevel="2">
      <c r="A152" s="5" t="str">
        <v>16.18.1</v>
      </c>
      <c r="B152" s="5" t="str">
        <v/>
      </c>
      <c r="C152" s="5" t="str">
        <v/>
      </c>
      <c r="D152" s="19">
        <v>0.4</v>
      </c>
      <c r="E152" s="5" t="str">
        <v>Shipping MAT USD</v>
      </c>
      <c r="F152" s="5" t="str">
        <v/>
      </c>
      <c r="G152" s="18">
        <f>F150*D152</f>
      </c>
      <c r="H152" s="18">
        <f>G152</f>
      </c>
      <c r="I152" s="18">
        <v>0</v>
      </c>
      <c r="J152" s="18">
        <v>0</v>
      </c>
      <c r="K152" s="18">
        <v>0</v>
      </c>
      <c r="L152" s="18">
        <v>0</v>
      </c>
      <c r="M152" s="18">
        <v>0</v>
      </c>
      <c r="N152" s="18">
        <v>0</v>
      </c>
      <c r="O152" s="18">
        <v>0</v>
      </c>
      <c r="P152" s="18">
        <v>0</v>
      </c>
      <c r="Q152" s="18">
        <v>0</v>
      </c>
      <c r="R152" s="18">
        <v>0</v>
      </c>
      <c r="S152" s="18">
        <v>0</v>
      </c>
      <c r="T152" s="18">
        <v>0</v>
      </c>
      <c r="U152" s="18">
        <v>0</v>
      </c>
      <c r="V152" s="18">
        <v>0</v>
      </c>
      <c r="W152" s="18">
        <v>0</v>
      </c>
      <c r="X152" s="18">
        <f>H152-SUM(I152:W152)</f>
      </c>
      <c r="Y152" s="5" t="str">
        <v/>
      </c>
      <c r="Z152" s="5" t="str">
        <v/>
      </c>
      <c r="AA152" s="18">
        <v>15</v>
      </c>
      <c r="AB152" s="20">
        <f>Y152+AA152</f>
      </c>
      <c r="AC152" s="20">
        <f>AA152+Z152</f>
      </c>
      <c r="AD152" s="5" t="str">
        <v/>
      </c>
      <c r="AE152" s="18">
        <f>IFERROR(_xlfn.BETA.DIST(DATE(YEAR(AE$2),MONTH(AE$2),15),$AB$2,$AC$2,FALSE,DATE(YEAR($AB152),MONTH($AB152),1),DATE(YEAR($AC152),MONTH($AC152),28)),0)</f>
      </c>
      <c r="AF152" s="18">
        <f>IFERROR(_xlfn.BETA.DIST(DATE(YEAR(AF$2),MONTH(AF$2),15),$AB$2,$AC$2,FALSE,DATE(YEAR($AB152),MONTH($AB152),1),DATE(YEAR($AC152),MONTH($AC152),28)),0)</f>
      </c>
      <c r="AG152" s="18">
        <f>IFERROR(_xlfn.BETA.DIST(DATE(YEAR(AG$2),MONTH(AG$2),15),$AB$2,$AC$2,FALSE,DATE(YEAR($AB152),MONTH($AB152),1),DATE(YEAR($AC152),MONTH($AC152),28)),0)</f>
      </c>
      <c r="AH152" s="18">
        <f>IFERROR(_xlfn.BETA.DIST(DATE(YEAR(AH$2),MONTH(AH$2),15),$AB$2,$AC$2,FALSE,DATE(YEAR($AB152),MONTH($AB152),1),DATE(YEAR($AC152),MONTH($AC152),28)),0)</f>
      </c>
      <c r="AI152" s="18">
        <f>IFERROR(_xlfn.BETA.DIST(DATE(YEAR(AI$2),MONTH(AI$2),15),$AB$2,$AC$2,FALSE,DATE(YEAR($AB152),MONTH($AB152),1),DATE(YEAR($AC152),MONTH($AC152),28)),0)</f>
      </c>
      <c r="AJ152" s="18">
        <f>IFERROR(_xlfn.BETA.DIST(DATE(YEAR(AJ$2),MONTH(AJ$2),15),$AB$2,$AC$2,FALSE,DATE(YEAR($AB152),MONTH($AB152),1),DATE(YEAR($AC152),MONTH($AC152),28)),0)</f>
      </c>
      <c r="AK152" s="18">
        <f>IFERROR(_xlfn.BETA.DIST(DATE(YEAR(AK$2),MONTH(AK$2),15),$AB$2,$AC$2,FALSE,DATE(YEAR($AB152),MONTH($AB152),1),DATE(YEAR($AC152),MONTH($AC152),28)),0)</f>
      </c>
      <c r="AL152" s="18">
        <f>IFERROR(_xlfn.BETA.DIST(DATE(YEAR(AL$2),MONTH(AL$2),15),$AB$2,$AC$2,FALSE,DATE(YEAR($AB152),MONTH($AB152),1),DATE(YEAR($AC152),MONTH($AC152),28)),0)</f>
      </c>
      <c r="AM152" s="18">
        <f>IFERROR(_xlfn.BETA.DIST(DATE(YEAR(AM$2),MONTH(AM$2),15),$AB$2,$AC$2,FALSE,DATE(YEAR($AB152),MONTH($AB152),1),DATE(YEAR($AC152),MONTH($AC152),28)),0)</f>
      </c>
      <c r="AN152" s="18">
        <f>IFERROR(_xlfn.BETA.DIST(DATE(YEAR(AN$2),MONTH(AN$2),15),$AB$2,$AC$2,FALSE,DATE(YEAR($AB152),MONTH($AB152),1),DATE(YEAR($AC152),MONTH($AC152),28)),0)</f>
      </c>
      <c r="AO152" s="18">
        <f>IFERROR(_xlfn.BETA.DIST(DATE(YEAR(AO$2),MONTH(AO$2),15),$AB$2,$AC$2,FALSE,DATE(YEAR($AB152),MONTH($AB152),1),DATE(YEAR($AC152),MONTH($AC152),28)),0)</f>
      </c>
      <c r="AP152" s="18">
        <f>IFERROR(_xlfn.BETA.DIST(DATE(YEAR(AP$2),MONTH(AP$2),15),$AB$2,$AC$2,FALSE,DATE(YEAR($AB152),MONTH($AB152),1),DATE(YEAR($AC152),MONTH($AC152),28)),0)</f>
      </c>
      <c r="AQ152" s="18">
        <f>IFERROR(_xlfn.BETA.DIST(DATE(YEAR(AQ$2),MONTH(AQ$2),15),$AB$2,$AC$2,FALSE,DATE(YEAR($AB152),MONTH($AB152),1),DATE(YEAR($AC152),MONTH($AC152),28)),0)</f>
      </c>
      <c r="AR152" s="18">
        <f>IFERROR(_xlfn.BETA.DIST(DATE(YEAR(AR$2),MONTH(AR$2),15),$AB$2,$AC$2,FALSE,DATE(YEAR($AB152),MONTH($AB152),1),DATE(YEAR($AC152),MONTH($AC152),28)),0)</f>
      </c>
      <c r="AS152" s="18">
        <f>IFERROR(_xlfn.BETA.DIST(DATE(YEAR(AS$2),MONTH(AS$2),15),$AB$2,$AC$2,FALSE,DATE(YEAR($AB152),MONTH($AB152),1),DATE(YEAR($AC152),MONTH($AC152),28)),0)</f>
      </c>
      <c r="AT152" s="18">
        <f>SUM(AE152:AS152)</f>
      </c>
      <c r="AU152" s="18">
        <f>IF(I152&lt;&gt;0,I152,IF($AT152=0,0,AE152/$AT152*$X152))</f>
      </c>
      <c r="AV152" s="18">
        <f>IF(J152&lt;&gt;0,J152,IF($AT152=0,0,AF152/$AT152*$X152))</f>
      </c>
      <c r="AW152" s="18">
        <f>IF(K152&lt;&gt;0,K152,IF($AT152=0,0,AG152/$AT152*$X152))</f>
      </c>
      <c r="AX152" s="18">
        <f>IF(L152&lt;&gt;0,L152,IF($AT152=0,0,AH152/$AT152*$X152))</f>
      </c>
      <c r="AY152" s="18">
        <f>IF(M152&lt;&gt;0,M152,IF($AT152=0,0,AI152/$AT152*$X152))</f>
      </c>
      <c r="AZ152" s="18">
        <f>IF(N152&lt;&gt;0,N152,IF($AT152=0,0,AJ152/$AT152*$X152))</f>
      </c>
      <c r="BA152" s="18">
        <f>IF(O152&lt;&gt;0,O152,IF($AT152=0,0,AK152/$AT152*$X152))</f>
      </c>
      <c r="BB152" s="18">
        <f>IF(P152&lt;&gt;0,P152,IF($AT152=0,0,AL152/$AT152*$X152))</f>
      </c>
      <c r="BC152" s="18">
        <f>IF(Q152&lt;&gt;0,Q152,IF($AT152=0,0,AM152/$AT152*$X152))</f>
      </c>
      <c r="BD152" s="18">
        <f>IF(R152&lt;&gt;0,R152,IF($AT152=0,0,AN152/$AT152*$X152))</f>
      </c>
      <c r="BE152" s="18">
        <f>IF(S152&lt;&gt;0,S152,IF($AT152=0,0,AO152/$AT152*$X152))</f>
      </c>
      <c r="BF152" s="18">
        <f>IF(T152&lt;&gt;0,T152,IF($AT152=0,0,AP152/$AT152*$X152))</f>
      </c>
      <c r="BG152" s="18">
        <f>IF(U152&lt;&gt;0,U152,IF($AT152=0,0,AQ152/$AT152*$X152))</f>
      </c>
      <c r="BH152" s="18">
        <f>IF(V152&lt;&gt;0,V152,IF($AT152=0,0,AR152/$AT152*$X152))</f>
      </c>
      <c r="BI152" s="18">
        <f>IF(W152&lt;&gt;0,W152,IF($AT152=0,0,AS152/$AT152*$X152))</f>
      </c>
      <c r="BJ152" s="18">
        <f>SUM(AU152:BI152)</f>
      </c>
      <c r="BK152" s="18">
        <f>H152-BJ152</f>
      </c>
    </row>
    <row r="153" outlineLevel="2">
      <c r="A153" s="5" t="str">
        <v>16.18.1</v>
      </c>
      <c r="B153" s="5" t="str">
        <v/>
      </c>
      <c r="C153" s="5" t="str">
        <v/>
      </c>
      <c r="D153" s="19">
        <v>0.4</v>
      </c>
      <c r="E153" s="5" t="str">
        <v>Delivery MAT USD</v>
      </c>
      <c r="F153" s="5" t="str">
        <v/>
      </c>
      <c r="G153" s="18">
        <f>F150*D153</f>
      </c>
      <c r="H153" s="18">
        <f>G153</f>
      </c>
      <c r="I153" s="18">
        <v>0</v>
      </c>
      <c r="J153" s="18">
        <v>0</v>
      </c>
      <c r="K153" s="18">
        <v>0</v>
      </c>
      <c r="L153" s="18">
        <v>0</v>
      </c>
      <c r="M153" s="18">
        <v>0</v>
      </c>
      <c r="N153" s="18">
        <v>0</v>
      </c>
      <c r="O153" s="18">
        <v>0</v>
      </c>
      <c r="P153" s="18">
        <v>0</v>
      </c>
      <c r="Q153" s="18">
        <v>0</v>
      </c>
      <c r="R153" s="18">
        <v>0</v>
      </c>
      <c r="S153" s="18">
        <v>0</v>
      </c>
      <c r="T153" s="18">
        <v>0</v>
      </c>
      <c r="U153" s="18">
        <v>0</v>
      </c>
      <c r="V153" s="18">
        <v>0</v>
      </c>
      <c r="W153" s="18">
        <v>0</v>
      </c>
      <c r="X153" s="18">
        <f>H153-SUM(I153:W153)</f>
      </c>
      <c r="Y153" s="5" t="str">
        <v/>
      </c>
      <c r="Z153" s="5" t="str">
        <v/>
      </c>
      <c r="AA153" s="18">
        <v>30</v>
      </c>
      <c r="AB153" s="20">
        <f>Y153+AA153</f>
      </c>
      <c r="AC153" s="20">
        <f>AA153+Z153</f>
      </c>
      <c r="AD153" s="5" t="str">
        <v/>
      </c>
      <c r="AE153" s="18">
        <f>IFERROR(_xlfn.BETA.DIST(DATE(YEAR(AE$2),MONTH(AE$2),15),$AB$2,$AC$2,FALSE,DATE(YEAR($AB153),MONTH($AB153),1),DATE(YEAR($AC153),MONTH($AC153),28)),0)</f>
      </c>
      <c r="AF153" s="18">
        <f>IFERROR(_xlfn.BETA.DIST(DATE(YEAR(AF$2),MONTH(AF$2),15),$AB$2,$AC$2,FALSE,DATE(YEAR($AB153),MONTH($AB153),1),DATE(YEAR($AC153),MONTH($AC153),28)),0)</f>
      </c>
      <c r="AG153" s="18">
        <f>IFERROR(_xlfn.BETA.DIST(DATE(YEAR(AG$2),MONTH(AG$2),15),$AB$2,$AC$2,FALSE,DATE(YEAR($AB153),MONTH($AB153),1),DATE(YEAR($AC153),MONTH($AC153),28)),0)</f>
      </c>
      <c r="AH153" s="18">
        <f>IFERROR(_xlfn.BETA.DIST(DATE(YEAR(AH$2),MONTH(AH$2),15),$AB$2,$AC$2,FALSE,DATE(YEAR($AB153),MONTH($AB153),1),DATE(YEAR($AC153),MONTH($AC153),28)),0)</f>
      </c>
      <c r="AI153" s="18">
        <f>IFERROR(_xlfn.BETA.DIST(DATE(YEAR(AI$2),MONTH(AI$2),15),$AB$2,$AC$2,FALSE,DATE(YEAR($AB153),MONTH($AB153),1),DATE(YEAR($AC153),MONTH($AC153),28)),0)</f>
      </c>
      <c r="AJ153" s="18">
        <f>IFERROR(_xlfn.BETA.DIST(DATE(YEAR(AJ$2),MONTH(AJ$2),15),$AB$2,$AC$2,FALSE,DATE(YEAR($AB153),MONTH($AB153),1),DATE(YEAR($AC153),MONTH($AC153),28)),0)</f>
      </c>
      <c r="AK153" s="18">
        <f>IFERROR(_xlfn.BETA.DIST(DATE(YEAR(AK$2),MONTH(AK$2),15),$AB$2,$AC$2,FALSE,DATE(YEAR($AB153),MONTH($AB153),1),DATE(YEAR($AC153),MONTH($AC153),28)),0)</f>
      </c>
      <c r="AL153" s="18">
        <f>IFERROR(_xlfn.BETA.DIST(DATE(YEAR(AL$2),MONTH(AL$2),15),$AB$2,$AC$2,FALSE,DATE(YEAR($AB153),MONTH($AB153),1),DATE(YEAR($AC153),MONTH($AC153),28)),0)</f>
      </c>
      <c r="AM153" s="18">
        <f>IFERROR(_xlfn.BETA.DIST(DATE(YEAR(AM$2),MONTH(AM$2),15),$AB$2,$AC$2,FALSE,DATE(YEAR($AB153),MONTH($AB153),1),DATE(YEAR($AC153),MONTH($AC153),28)),0)</f>
      </c>
      <c r="AN153" s="18">
        <f>IFERROR(_xlfn.BETA.DIST(DATE(YEAR(AN$2),MONTH(AN$2),15),$AB$2,$AC$2,FALSE,DATE(YEAR($AB153),MONTH($AB153),1),DATE(YEAR($AC153),MONTH($AC153),28)),0)</f>
      </c>
      <c r="AO153" s="18">
        <f>IFERROR(_xlfn.BETA.DIST(DATE(YEAR(AO$2),MONTH(AO$2),15),$AB$2,$AC$2,FALSE,DATE(YEAR($AB153),MONTH($AB153),1),DATE(YEAR($AC153),MONTH($AC153),28)),0)</f>
      </c>
      <c r="AP153" s="18">
        <f>IFERROR(_xlfn.BETA.DIST(DATE(YEAR(AP$2),MONTH(AP$2),15),$AB$2,$AC$2,FALSE,DATE(YEAR($AB153),MONTH($AB153),1),DATE(YEAR($AC153),MONTH($AC153),28)),0)</f>
      </c>
      <c r="AQ153" s="18">
        <f>IFERROR(_xlfn.BETA.DIST(DATE(YEAR(AQ$2),MONTH(AQ$2),15),$AB$2,$AC$2,FALSE,DATE(YEAR($AB153),MONTH($AB153),1),DATE(YEAR($AC153),MONTH($AC153),28)),0)</f>
      </c>
      <c r="AR153" s="18">
        <f>IFERROR(_xlfn.BETA.DIST(DATE(YEAR(AR$2),MONTH(AR$2),15),$AB$2,$AC$2,FALSE,DATE(YEAR($AB153),MONTH($AB153),1),DATE(YEAR($AC153),MONTH($AC153),28)),0)</f>
      </c>
      <c r="AS153" s="18">
        <f>IFERROR(_xlfn.BETA.DIST(DATE(YEAR(AS$2),MONTH(AS$2),15),$AB$2,$AC$2,FALSE,DATE(YEAR($AB153),MONTH($AB153),1),DATE(YEAR($AC153),MONTH($AC153),28)),0)</f>
      </c>
      <c r="AT153" s="18">
        <f>SUM(AE153:AS153)</f>
      </c>
      <c r="AU153" s="18">
        <f>IF(I153&lt;&gt;0,I153,IF($AT153=0,0,AE153/$AT153*$X153))</f>
      </c>
      <c r="AV153" s="18">
        <f>IF(J153&lt;&gt;0,J153,IF($AT153=0,0,AF153/$AT153*$X153))</f>
      </c>
      <c r="AW153" s="18">
        <f>IF(K153&lt;&gt;0,K153,IF($AT153=0,0,AG153/$AT153*$X153))</f>
      </c>
      <c r="AX153" s="18">
        <f>IF(L153&lt;&gt;0,L153,IF($AT153=0,0,AH153/$AT153*$X153))</f>
      </c>
      <c r="AY153" s="18">
        <f>IF(M153&lt;&gt;0,M153,IF($AT153=0,0,AI153/$AT153*$X153))</f>
      </c>
      <c r="AZ153" s="18">
        <f>IF(N153&lt;&gt;0,N153,IF($AT153=0,0,AJ153/$AT153*$X153))</f>
      </c>
      <c r="BA153" s="18">
        <f>IF(O153&lt;&gt;0,O153,IF($AT153=0,0,AK153/$AT153*$X153))</f>
      </c>
      <c r="BB153" s="18">
        <f>IF(P153&lt;&gt;0,P153,IF($AT153=0,0,AL153/$AT153*$X153))</f>
      </c>
      <c r="BC153" s="18">
        <f>IF(Q153&lt;&gt;0,Q153,IF($AT153=0,0,AM153/$AT153*$X153))</f>
      </c>
      <c r="BD153" s="18">
        <f>IF(R153&lt;&gt;0,R153,IF($AT153=0,0,AN153/$AT153*$X153))</f>
      </c>
      <c r="BE153" s="18">
        <f>IF(S153&lt;&gt;0,S153,IF($AT153=0,0,AO153/$AT153*$X153))</f>
      </c>
      <c r="BF153" s="18">
        <f>IF(T153&lt;&gt;0,T153,IF($AT153=0,0,AP153/$AT153*$X153))</f>
      </c>
      <c r="BG153" s="18">
        <f>IF(U153&lt;&gt;0,U153,IF($AT153=0,0,AQ153/$AT153*$X153))</f>
      </c>
      <c r="BH153" s="18">
        <f>IF(V153&lt;&gt;0,V153,IF($AT153=0,0,AR153/$AT153*$X153))</f>
      </c>
      <c r="BI153" s="18">
        <f>IF(W153&lt;&gt;0,W153,IF($AT153=0,0,AS153/$AT153*$X153))</f>
      </c>
      <c r="BJ153" s="18">
        <f>SUM(AU153:BI153)</f>
      </c>
      <c r="BK153" s="18">
        <f>H153-BJ153</f>
      </c>
    </row>
    <row r="154" outlineLevel="2">
      <c r="A154" s="5" t="str">
        <v>16.18.1</v>
      </c>
      <c r="B154" s="5" t="str">
        <v>BSKDGNGENGR07</v>
      </c>
      <c r="C154" s="5" t="str">
        <v>BSKDGNGENGR07</v>
      </c>
      <c r="D154" s="19">
        <v>0.1</v>
      </c>
      <c r="E154" s="5" t="str">
        <v>CCC</v>
      </c>
      <c r="F154" s="5" t="str">
        <v/>
      </c>
      <c r="G154" s="18">
        <f>F150*D154</f>
      </c>
      <c r="H154" s="18">
        <f>G154</f>
      </c>
      <c r="I154" s="18">
        <v>0</v>
      </c>
      <c r="J154" s="18">
        <v>0</v>
      </c>
      <c r="K154" s="18">
        <v>0</v>
      </c>
      <c r="L154" s="18">
        <v>0</v>
      </c>
      <c r="M154" s="18">
        <v>0</v>
      </c>
      <c r="N154" s="18">
        <v>0</v>
      </c>
      <c r="O154" s="18">
        <v>0</v>
      </c>
      <c r="P154" s="18">
        <v>0</v>
      </c>
      <c r="Q154" s="18">
        <v>0</v>
      </c>
      <c r="R154" s="18">
        <v>0</v>
      </c>
      <c r="S154" s="18">
        <v>0</v>
      </c>
      <c r="T154" s="18">
        <v>0</v>
      </c>
      <c r="U154" s="18">
        <v>0</v>
      </c>
      <c r="V154" s="18">
        <v>0</v>
      </c>
      <c r="W154" s="18">
        <v>0</v>
      </c>
      <c r="X154" s="18">
        <f>H154-SUM(I154:W154)</f>
      </c>
      <c r="Y154" s="20">
        <v>46483</v>
      </c>
      <c r="Z154" s="20">
        <v>46483</v>
      </c>
      <c r="AA154" s="18">
        <v>0</v>
      </c>
      <c r="AB154" s="20">
        <f>Y154+AA154</f>
      </c>
      <c r="AC154" s="20">
        <f>AA154+Z154</f>
      </c>
      <c r="AD154" s="5" t="str">
        <v/>
      </c>
      <c r="AE154" s="18">
        <f>IFERROR(_xlfn.BETA.DIST(DATE(YEAR(AE$2),MONTH(AE$2),15),$AB$2,$AC$2,FALSE,DATE(YEAR($AB154),MONTH($AB154),1),DATE(YEAR($AC154),MONTH($AC154),28)),0)</f>
      </c>
      <c r="AF154" s="18">
        <f>IFERROR(_xlfn.BETA.DIST(DATE(YEAR(AF$2),MONTH(AF$2),15),$AB$2,$AC$2,FALSE,DATE(YEAR($AB154),MONTH($AB154),1),DATE(YEAR($AC154),MONTH($AC154),28)),0)</f>
      </c>
      <c r="AG154" s="18">
        <f>IFERROR(_xlfn.BETA.DIST(DATE(YEAR(AG$2),MONTH(AG$2),15),$AB$2,$AC$2,FALSE,DATE(YEAR($AB154),MONTH($AB154),1),DATE(YEAR($AC154),MONTH($AC154),28)),0)</f>
      </c>
      <c r="AH154" s="18">
        <f>IFERROR(_xlfn.BETA.DIST(DATE(YEAR(AH$2),MONTH(AH$2),15),$AB$2,$AC$2,FALSE,DATE(YEAR($AB154),MONTH($AB154),1),DATE(YEAR($AC154),MONTH($AC154),28)),0)</f>
      </c>
      <c r="AI154" s="18">
        <f>IFERROR(_xlfn.BETA.DIST(DATE(YEAR(AI$2),MONTH(AI$2),15),$AB$2,$AC$2,FALSE,DATE(YEAR($AB154),MONTH($AB154),1),DATE(YEAR($AC154),MONTH($AC154),28)),0)</f>
      </c>
      <c r="AJ154" s="18">
        <f>IFERROR(_xlfn.BETA.DIST(DATE(YEAR(AJ$2),MONTH(AJ$2),15),$AB$2,$AC$2,FALSE,DATE(YEAR($AB154),MONTH($AB154),1),DATE(YEAR($AC154),MONTH($AC154),28)),0)</f>
      </c>
      <c r="AK154" s="18">
        <f>IFERROR(_xlfn.BETA.DIST(DATE(YEAR(AK$2),MONTH(AK$2),15),$AB$2,$AC$2,FALSE,DATE(YEAR($AB154),MONTH($AB154),1),DATE(YEAR($AC154),MONTH($AC154),28)),0)</f>
      </c>
      <c r="AL154" s="18">
        <f>IFERROR(_xlfn.BETA.DIST(DATE(YEAR(AL$2),MONTH(AL$2),15),$AB$2,$AC$2,FALSE,DATE(YEAR($AB154),MONTH($AB154),1),DATE(YEAR($AC154),MONTH($AC154),28)),0)</f>
      </c>
      <c r="AM154" s="18">
        <f>IFERROR(_xlfn.BETA.DIST(DATE(YEAR(AM$2),MONTH(AM$2),15),$AB$2,$AC$2,FALSE,DATE(YEAR($AB154),MONTH($AB154),1),DATE(YEAR($AC154),MONTH($AC154),28)),0)</f>
      </c>
      <c r="AN154" s="18">
        <f>IFERROR(_xlfn.BETA.DIST(DATE(YEAR(AN$2),MONTH(AN$2),15),$AB$2,$AC$2,FALSE,DATE(YEAR($AB154),MONTH($AB154),1),DATE(YEAR($AC154),MONTH($AC154),28)),0)</f>
      </c>
      <c r="AO154" s="18">
        <f>IFERROR(_xlfn.BETA.DIST(DATE(YEAR(AO$2),MONTH(AO$2),15),$AB$2,$AC$2,FALSE,DATE(YEAR($AB154),MONTH($AB154),1),DATE(YEAR($AC154),MONTH($AC154),28)),0)</f>
      </c>
      <c r="AP154" s="18">
        <f>IFERROR(_xlfn.BETA.DIST(DATE(YEAR(AP$2),MONTH(AP$2),15),$AB$2,$AC$2,FALSE,DATE(YEAR($AB154),MONTH($AB154),1),DATE(YEAR($AC154),MONTH($AC154),28)),0)</f>
      </c>
      <c r="AQ154" s="18">
        <f>IFERROR(_xlfn.BETA.DIST(DATE(YEAR(AQ$2),MONTH(AQ$2),15),$AB$2,$AC$2,FALSE,DATE(YEAR($AB154),MONTH($AB154),1),DATE(YEAR($AC154),MONTH($AC154),28)),0)</f>
      </c>
      <c r="AR154" s="18">
        <f>IFERROR(_xlfn.BETA.DIST(DATE(YEAR(AR$2),MONTH(AR$2),15),$AB$2,$AC$2,FALSE,DATE(YEAR($AB154),MONTH($AB154),1),DATE(YEAR($AC154),MONTH($AC154),28)),0)</f>
      </c>
      <c r="AS154" s="18">
        <f>IFERROR(_xlfn.BETA.DIST(DATE(YEAR(AS$2),MONTH(AS$2),15),$AB$2,$AC$2,FALSE,DATE(YEAR($AB154),MONTH($AB154),1),DATE(YEAR($AC154),MONTH($AC154),28)),0)</f>
      </c>
      <c r="AT154" s="18">
        <f>SUM(AE154:AS154)</f>
      </c>
      <c r="AU154" s="18">
        <f>IF(I154&lt;&gt;0,I154,IF($AT154=0,0,AE154/$AT154*$X154))</f>
      </c>
      <c r="AV154" s="18">
        <f>IF(J154&lt;&gt;0,J154,IF($AT154=0,0,AF154/$AT154*$X154))</f>
      </c>
      <c r="AW154" s="18">
        <f>IF(K154&lt;&gt;0,K154,IF($AT154=0,0,AG154/$AT154*$X154))</f>
      </c>
      <c r="AX154" s="18">
        <f>IF(L154&lt;&gt;0,L154,IF($AT154=0,0,AH154/$AT154*$X154))</f>
      </c>
      <c r="AY154" s="18">
        <f>IF(M154&lt;&gt;0,M154,IF($AT154=0,0,AI154/$AT154*$X154))</f>
      </c>
      <c r="AZ154" s="18">
        <f>IF(N154&lt;&gt;0,N154,IF($AT154=0,0,AJ154/$AT154*$X154))</f>
      </c>
      <c r="BA154" s="18">
        <f>IF(O154&lt;&gt;0,O154,IF($AT154=0,0,AK154/$AT154*$X154))</f>
      </c>
      <c r="BB154" s="18">
        <f>IF(P154&lt;&gt;0,P154,IF($AT154=0,0,AL154/$AT154*$X154))</f>
      </c>
      <c r="BC154" s="18">
        <f>IF(Q154&lt;&gt;0,Q154,IF($AT154=0,0,AM154/$AT154*$X154))</f>
      </c>
      <c r="BD154" s="18">
        <f>IF(R154&lt;&gt;0,R154,IF($AT154=0,0,AN154/$AT154*$X154))</f>
      </c>
      <c r="BE154" s="18">
        <f>IF(S154&lt;&gt;0,S154,IF($AT154=0,0,AO154/$AT154*$X154))</f>
      </c>
      <c r="BF154" s="18">
        <f>IF(T154&lt;&gt;0,T154,IF($AT154=0,0,AP154/$AT154*$X154))</f>
      </c>
      <c r="BG154" s="18">
        <f>IF(U154&lt;&gt;0,U154,IF($AT154=0,0,AQ154/$AT154*$X154))</f>
      </c>
      <c r="BH154" s="18">
        <f>IF(V154&lt;&gt;0,V154,IF($AT154=0,0,AR154/$AT154*$X154))</f>
      </c>
      <c r="BI154" s="18">
        <f>IF(W154&lt;&gt;0,W154,IF($AT154=0,0,AS154/$AT154*$X154))</f>
      </c>
      <c r="BJ154" s="18">
        <f>SUM(AU154:BI154)</f>
      </c>
      <c r="BK154" s="18">
        <f>H154-BJ154</f>
      </c>
    </row>
    <row r="155">
      <c r="A155" s="11" t="str">
        <v>S/C</v>
      </c>
      <c r="B155" s="11" t="str">
        <v/>
      </c>
      <c r="C155" s="11" t="str">
        <v/>
      </c>
      <c r="D155" s="11" t="str">
        <v/>
      </c>
      <c r="E155" s="11" t="str">
        <v>S/C</v>
      </c>
      <c r="F155" s="11">
        <f>SUBTOTAL(9,F156:F156)</f>
      </c>
      <c r="G155" s="11">
        <f>SUBTOTAL(9,G156:G156)</f>
      </c>
      <c r="H155" s="11">
        <f>SUBTOTAL(9,H156:H156)</f>
      </c>
      <c r="I155" s="11" t="str">
        <v/>
      </c>
      <c r="J155" s="11" t="str">
        <v/>
      </c>
      <c r="K155" s="11" t="str">
        <v/>
      </c>
      <c r="L155" s="11" t="str">
        <v/>
      </c>
      <c r="M155" s="11" t="str">
        <v/>
      </c>
      <c r="N155" s="11" t="str">
        <v/>
      </c>
      <c r="O155" s="11" t="str">
        <v/>
      </c>
      <c r="P155" s="11" t="str">
        <v/>
      </c>
      <c r="Q155" s="11" t="str">
        <v/>
      </c>
      <c r="R155" s="11" t="str">
        <v/>
      </c>
      <c r="S155" s="11" t="str">
        <v/>
      </c>
      <c r="T155" s="11" t="str">
        <v/>
      </c>
      <c r="U155" s="11" t="str">
        <v/>
      </c>
      <c r="V155" s="11" t="str">
        <v/>
      </c>
      <c r="W155" s="11" t="str">
        <v/>
      </c>
      <c r="X155" s="11">
        <f>SUBTOTAL(9,X156:X156)</f>
      </c>
      <c r="Y155" s="11" t="str">
        <v/>
      </c>
      <c r="Z155" s="11" t="str">
        <v/>
      </c>
      <c r="AA155" s="11" t="str">
        <v/>
      </c>
      <c r="AB155" s="11" t="str">
        <v/>
      </c>
      <c r="AC155" s="11" t="str">
        <v/>
      </c>
      <c r="AD155" s="5" t="str">
        <v/>
      </c>
      <c r="AE155" s="11" t="str">
        <v/>
      </c>
      <c r="AF155" s="11" t="str">
        <v/>
      </c>
      <c r="AG155" s="11" t="str">
        <v/>
      </c>
      <c r="AH155" s="11" t="str">
        <v/>
      </c>
      <c r="AI155" s="11" t="str">
        <v/>
      </c>
      <c r="AJ155" s="11" t="str">
        <v/>
      </c>
      <c r="AK155" s="11" t="str">
        <v/>
      </c>
      <c r="AL155" s="11" t="str">
        <v/>
      </c>
      <c r="AM155" s="11" t="str">
        <v/>
      </c>
      <c r="AN155" s="11" t="str">
        <v/>
      </c>
      <c r="AO155" s="11" t="str">
        <v/>
      </c>
      <c r="AP155" s="11" t="str">
        <v/>
      </c>
      <c r="AQ155" s="11" t="str">
        <v/>
      </c>
      <c r="AR155" s="11" t="str">
        <v/>
      </c>
      <c r="AS155" s="11" t="str">
        <v/>
      </c>
      <c r="AT155" s="11" t="str">
        <v/>
      </c>
      <c r="AU155" s="11">
        <f>SUBTOTAL(9,AU156:AU156)</f>
      </c>
      <c r="AV155" s="11">
        <f>SUBTOTAL(9,AV156:AV156)</f>
      </c>
      <c r="AW155" s="11">
        <f>SUBTOTAL(9,AW156:AW156)</f>
      </c>
      <c r="AX155" s="11">
        <f>SUBTOTAL(9,AX156:AX156)</f>
      </c>
      <c r="AY155" s="11">
        <f>SUBTOTAL(9,AY156:AY156)</f>
      </c>
      <c r="AZ155" s="11">
        <f>SUBTOTAL(9,AZ156:AZ156)</f>
      </c>
      <c r="BA155" s="11">
        <f>SUBTOTAL(9,BA156:BA156)</f>
      </c>
      <c r="BB155" s="11">
        <f>SUBTOTAL(9,BB156:BB156)</f>
      </c>
      <c r="BC155" s="11">
        <f>SUBTOTAL(9,BC156:BC156)</f>
      </c>
      <c r="BD155" s="11">
        <f>SUBTOTAL(9,BD156:BD156)</f>
      </c>
      <c r="BE155" s="11">
        <f>SUBTOTAL(9,BE156:BE156)</f>
      </c>
      <c r="BF155" s="11">
        <f>SUBTOTAL(9,BF156:BF156)</f>
      </c>
      <c r="BG155" s="11">
        <f>SUBTOTAL(9,BG156:BG156)</f>
      </c>
      <c r="BH155" s="11">
        <f>SUBTOTAL(9,BH156:BH156)</f>
      </c>
      <c r="BI155" s="11">
        <f>SUBTOTAL(9,BI156:BI156)</f>
      </c>
      <c r="BJ155" s="11">
        <f>SUBTOTAL(9,BJ156:BJ156)</f>
      </c>
      <c r="BK155" s="11" t="str">
        <v/>
      </c>
    </row>
    <row r="156" outlineLevel="1">
      <c r="A156" s="5" t="str">
        <v/>
      </c>
      <c r="B156" s="5" t="str">
        <v/>
      </c>
      <c r="C156" s="5" t="str">
        <v/>
      </c>
      <c r="D156" s="5" t="str">
        <v/>
      </c>
      <c r="E156" s="5" t="str">
        <v>(No items)</v>
      </c>
      <c r="F156" s="5" t="str">
        <v/>
      </c>
      <c r="G156" s="5" t="str">
        <v/>
      </c>
      <c r="H156" s="5" t="str">
        <v/>
      </c>
      <c r="I156" s="5" t="str">
        <v/>
      </c>
      <c r="J156" s="5" t="str">
        <v/>
      </c>
      <c r="K156" s="5" t="str">
        <v/>
      </c>
      <c r="L156" s="5" t="str">
        <v/>
      </c>
      <c r="M156" s="5" t="str">
        <v/>
      </c>
      <c r="N156" s="5" t="str">
        <v/>
      </c>
      <c r="O156" s="5" t="str">
        <v/>
      </c>
      <c r="P156" s="5" t="str">
        <v/>
      </c>
      <c r="Q156" s="5" t="str">
        <v/>
      </c>
      <c r="R156" s="5" t="str">
        <v/>
      </c>
      <c r="S156" s="5" t="str">
        <v/>
      </c>
      <c r="T156" s="5" t="str">
        <v/>
      </c>
      <c r="U156" s="5" t="str">
        <v/>
      </c>
      <c r="V156" s="5" t="str">
        <v/>
      </c>
      <c r="W156" s="5" t="str">
        <v/>
      </c>
      <c r="X156" s="5" t="str">
        <v/>
      </c>
      <c r="Y156" s="5" t="str">
        <v/>
      </c>
      <c r="Z156" s="5" t="str">
        <v/>
      </c>
      <c r="AA156" s="5" t="str">
        <v/>
      </c>
      <c r="AB156" s="5" t="str">
        <v/>
      </c>
      <c r="AC156" s="5" t="str">
        <v/>
      </c>
      <c r="AD156" s="5" t="str">
        <v/>
      </c>
      <c r="AE156" s="5" t="str">
        <v/>
      </c>
      <c r="AF156" s="5" t="str">
        <v/>
      </c>
      <c r="AG156" s="5" t="str">
        <v/>
      </c>
      <c r="AH156" s="5" t="str">
        <v/>
      </c>
      <c r="AI156" s="5" t="str">
        <v/>
      </c>
      <c r="AJ156" s="5" t="str">
        <v/>
      </c>
      <c r="AK156" s="5" t="str">
        <v/>
      </c>
      <c r="AL156" s="5" t="str">
        <v/>
      </c>
      <c r="AM156" s="5" t="str">
        <v/>
      </c>
      <c r="AN156" s="5" t="str">
        <v/>
      </c>
      <c r="AO156" s="5" t="str">
        <v/>
      </c>
      <c r="AP156" s="5" t="str">
        <v/>
      </c>
      <c r="AQ156" s="5" t="str">
        <v/>
      </c>
      <c r="AR156" s="5" t="str">
        <v/>
      </c>
      <c r="AS156" s="5" t="str">
        <v/>
      </c>
      <c r="AT156" s="5" t="str">
        <v/>
      </c>
      <c r="AU156" s="5" t="str">
        <v/>
      </c>
      <c r="AV156" s="5" t="str">
        <v/>
      </c>
      <c r="AW156" s="5" t="str">
        <v/>
      </c>
      <c r="AX156" s="5" t="str">
        <v/>
      </c>
      <c r="AY156" s="5" t="str">
        <v/>
      </c>
      <c r="AZ156" s="5" t="str">
        <v/>
      </c>
      <c r="BA156" s="5" t="str">
        <v/>
      </c>
      <c r="BB156" s="5" t="str">
        <v/>
      </c>
      <c r="BC156" s="5" t="str">
        <v/>
      </c>
      <c r="BD156" s="5" t="str">
        <v/>
      </c>
      <c r="BE156" s="5" t="str">
        <v/>
      </c>
      <c r="BF156" s="5" t="str">
        <v/>
      </c>
      <c r="BG156" s="5" t="str">
        <v/>
      </c>
      <c r="BH156" s="5" t="str">
        <v/>
      </c>
      <c r="BI156" s="5" t="str">
        <v/>
      </c>
      <c r="BJ156" s="5" t="str">
        <v/>
      </c>
      <c r="BK156" s="5" t="str">
        <v/>
      </c>
    </row>
    <row r="157">
      <c r="A157" s="11" t="str">
        <v>SERVICES-EQ-LABOUR</v>
      </c>
      <c r="B157" s="11" t="str">
        <v/>
      </c>
      <c r="C157" s="11" t="str">
        <v/>
      </c>
      <c r="D157" s="11" t="str">
        <v/>
      </c>
      <c r="E157" s="11" t="str">
        <v>SERVICES-EQ-LABOUR</v>
      </c>
      <c r="F157" s="11">
        <f>SUBTOTAL(9,F158:F163)</f>
      </c>
      <c r="G157" s="11">
        <f>SUBTOTAL(9,G158:G163)</f>
      </c>
      <c r="H157" s="11">
        <f>SUBTOTAL(9,H158:H163)</f>
      </c>
      <c r="I157" s="11" t="str">
        <v/>
      </c>
      <c r="J157" s="11" t="str">
        <v/>
      </c>
      <c r="K157" s="11" t="str">
        <v/>
      </c>
      <c r="L157" s="11" t="str">
        <v/>
      </c>
      <c r="M157" s="11" t="str">
        <v/>
      </c>
      <c r="N157" s="11" t="str">
        <v/>
      </c>
      <c r="O157" s="11" t="str">
        <v/>
      </c>
      <c r="P157" s="11" t="str">
        <v/>
      </c>
      <c r="Q157" s="11" t="str">
        <v/>
      </c>
      <c r="R157" s="11" t="str">
        <v/>
      </c>
      <c r="S157" s="11" t="str">
        <v/>
      </c>
      <c r="T157" s="11" t="str">
        <v/>
      </c>
      <c r="U157" s="11" t="str">
        <v/>
      </c>
      <c r="V157" s="11" t="str">
        <v/>
      </c>
      <c r="W157" s="11" t="str">
        <v/>
      </c>
      <c r="X157" s="11">
        <f>SUBTOTAL(9,X158:X163)</f>
      </c>
      <c r="Y157" s="11" t="str">
        <v/>
      </c>
      <c r="Z157" s="11" t="str">
        <v/>
      </c>
      <c r="AA157" s="11" t="str">
        <v/>
      </c>
      <c r="AB157" s="11" t="str">
        <v/>
      </c>
      <c r="AC157" s="11" t="str">
        <v/>
      </c>
      <c r="AD157" s="5" t="str">
        <v/>
      </c>
      <c r="AE157" s="11" t="str">
        <v/>
      </c>
      <c r="AF157" s="11" t="str">
        <v/>
      </c>
      <c r="AG157" s="11" t="str">
        <v/>
      </c>
      <c r="AH157" s="11" t="str">
        <v/>
      </c>
      <c r="AI157" s="11" t="str">
        <v/>
      </c>
      <c r="AJ157" s="11" t="str">
        <v/>
      </c>
      <c r="AK157" s="11" t="str">
        <v/>
      </c>
      <c r="AL157" s="11" t="str">
        <v/>
      </c>
      <c r="AM157" s="11" t="str">
        <v/>
      </c>
      <c r="AN157" s="11" t="str">
        <v/>
      </c>
      <c r="AO157" s="11" t="str">
        <v/>
      </c>
      <c r="AP157" s="11" t="str">
        <v/>
      </c>
      <c r="AQ157" s="11" t="str">
        <v/>
      </c>
      <c r="AR157" s="11" t="str">
        <v/>
      </c>
      <c r="AS157" s="11" t="str">
        <v/>
      </c>
      <c r="AT157" s="11" t="str">
        <v/>
      </c>
      <c r="AU157" s="11">
        <f>SUBTOTAL(9,AU158:AU163)</f>
      </c>
      <c r="AV157" s="11">
        <f>SUBTOTAL(9,AV158:AV163)</f>
      </c>
      <c r="AW157" s="11">
        <f>SUBTOTAL(9,AW158:AW163)</f>
      </c>
      <c r="AX157" s="11">
        <f>SUBTOTAL(9,AX158:AX163)</f>
      </c>
      <c r="AY157" s="11">
        <f>SUBTOTAL(9,AY158:AY163)</f>
      </c>
      <c r="AZ157" s="11">
        <f>SUBTOTAL(9,AZ158:AZ163)</f>
      </c>
      <c r="BA157" s="11">
        <f>SUBTOTAL(9,BA158:BA163)</f>
      </c>
      <c r="BB157" s="11">
        <f>SUBTOTAL(9,BB158:BB163)</f>
      </c>
      <c r="BC157" s="11">
        <f>SUBTOTAL(9,BC158:BC163)</f>
      </c>
      <c r="BD157" s="11">
        <f>SUBTOTAL(9,BD158:BD163)</f>
      </c>
      <c r="BE157" s="11">
        <f>SUBTOTAL(9,BE158:BE163)</f>
      </c>
      <c r="BF157" s="11">
        <f>SUBTOTAL(9,BF158:BF163)</f>
      </c>
      <c r="BG157" s="11">
        <f>SUBTOTAL(9,BG158:BG163)</f>
      </c>
      <c r="BH157" s="11">
        <f>SUBTOTAL(9,BH158:BH163)</f>
      </c>
      <c r="BI157" s="11">
        <f>SUBTOTAL(9,BI158:BI163)</f>
      </c>
      <c r="BJ157" s="11">
        <f>SUBTOTAL(9,BJ158:BJ163)</f>
      </c>
      <c r="BK157" s="11" t="str">
        <v/>
      </c>
    </row>
    <row r="158" outlineLevel="1">
      <c r="A158" s="15" t="str">
        <v>SER.3.2</v>
      </c>
      <c r="B158" s="15" t="str">
        <v/>
      </c>
      <c r="C158" s="15" t="str">
        <v/>
      </c>
      <c r="D158" s="15" t="str">
        <v>SER.3.2</v>
      </c>
      <c r="E158" s="15" t="str">
        <v>Supply Lump Sum Price for Off-Shore</v>
      </c>
      <c r="F158" s="15">
        <v>86496.14</v>
      </c>
      <c r="G158" s="15" t="str">
        <v/>
      </c>
      <c r="H158" s="15" t="str">
        <v/>
      </c>
      <c r="I158" s="15" t="str">
        <v/>
      </c>
      <c r="J158" s="15" t="str">
        <v/>
      </c>
      <c r="K158" s="15" t="str">
        <v/>
      </c>
      <c r="L158" s="15" t="str">
        <v/>
      </c>
      <c r="M158" s="15" t="str">
        <v/>
      </c>
      <c r="N158" s="15" t="str">
        <v/>
      </c>
      <c r="O158" s="15" t="str">
        <v/>
      </c>
      <c r="P158" s="15" t="str">
        <v/>
      </c>
      <c r="Q158" s="15" t="str">
        <v/>
      </c>
      <c r="R158" s="15" t="str">
        <v/>
      </c>
      <c r="S158" s="15" t="str">
        <v/>
      </c>
      <c r="T158" s="15" t="str">
        <v/>
      </c>
      <c r="U158" s="15" t="str">
        <v/>
      </c>
      <c r="V158" s="15" t="str">
        <v/>
      </c>
      <c r="W158" s="15" t="str">
        <v/>
      </c>
      <c r="X158" s="15" t="str">
        <v/>
      </c>
      <c r="Y158" s="15" t="str">
        <v/>
      </c>
      <c r="Z158" s="15" t="str">
        <v/>
      </c>
      <c r="AA158" s="15" t="str">
        <v/>
      </c>
      <c r="AB158" s="15" t="str">
        <v/>
      </c>
      <c r="AC158" s="15" t="str">
        <v/>
      </c>
      <c r="AD158" s="5" t="str">
        <v/>
      </c>
      <c r="AE158" s="18">
        <f>IFERROR(_xlfn.BETA.DIST(DATE(YEAR(AE$2),MONTH(AE$2),15),$AB$2,$AC$2,FALSE,DATE(YEAR($AB158),MONTH($AB158),1),DATE(YEAR($AC158),MONTH($AC158),28)),0)</f>
      </c>
      <c r="AF158" s="18">
        <f>IFERROR(_xlfn.BETA.DIST(DATE(YEAR(AF$2),MONTH(AF$2),15),$AB$2,$AC$2,FALSE,DATE(YEAR($AB158),MONTH($AB158),1),DATE(YEAR($AC158),MONTH($AC158),28)),0)</f>
      </c>
      <c r="AG158" s="18">
        <f>IFERROR(_xlfn.BETA.DIST(DATE(YEAR(AG$2),MONTH(AG$2),15),$AB$2,$AC$2,FALSE,DATE(YEAR($AB158),MONTH($AB158),1),DATE(YEAR($AC158),MONTH($AC158),28)),0)</f>
      </c>
      <c r="AH158" s="18">
        <f>IFERROR(_xlfn.BETA.DIST(DATE(YEAR(AH$2),MONTH(AH$2),15),$AB$2,$AC$2,FALSE,DATE(YEAR($AB158),MONTH($AB158),1),DATE(YEAR($AC158),MONTH($AC158),28)),0)</f>
      </c>
      <c r="AI158" s="18">
        <f>IFERROR(_xlfn.BETA.DIST(DATE(YEAR(AI$2),MONTH(AI$2),15),$AB$2,$AC$2,FALSE,DATE(YEAR($AB158),MONTH($AB158),1),DATE(YEAR($AC158),MONTH($AC158),28)),0)</f>
      </c>
      <c r="AJ158" s="18">
        <f>IFERROR(_xlfn.BETA.DIST(DATE(YEAR(AJ$2),MONTH(AJ$2),15),$AB$2,$AC$2,FALSE,DATE(YEAR($AB158),MONTH($AB158),1),DATE(YEAR($AC158),MONTH($AC158),28)),0)</f>
      </c>
      <c r="AK158" s="18">
        <f>IFERROR(_xlfn.BETA.DIST(DATE(YEAR(AK$2),MONTH(AK$2),15),$AB$2,$AC$2,FALSE,DATE(YEAR($AB158),MONTH($AB158),1),DATE(YEAR($AC158),MONTH($AC158),28)),0)</f>
      </c>
      <c r="AL158" s="18">
        <f>IFERROR(_xlfn.BETA.DIST(DATE(YEAR(AL$2),MONTH(AL$2),15),$AB$2,$AC$2,FALSE,DATE(YEAR($AB158),MONTH($AB158),1),DATE(YEAR($AC158),MONTH($AC158),28)),0)</f>
      </c>
      <c r="AM158" s="18">
        <f>IFERROR(_xlfn.BETA.DIST(DATE(YEAR(AM$2),MONTH(AM$2),15),$AB$2,$AC$2,FALSE,DATE(YEAR($AB158),MONTH($AB158),1),DATE(YEAR($AC158),MONTH($AC158),28)),0)</f>
      </c>
      <c r="AN158" s="18">
        <f>IFERROR(_xlfn.BETA.DIST(DATE(YEAR(AN$2),MONTH(AN$2),15),$AB$2,$AC$2,FALSE,DATE(YEAR($AB158),MONTH($AB158),1),DATE(YEAR($AC158),MONTH($AC158),28)),0)</f>
      </c>
      <c r="AO158" s="18">
        <f>IFERROR(_xlfn.BETA.DIST(DATE(YEAR(AO$2),MONTH(AO$2),15),$AB$2,$AC$2,FALSE,DATE(YEAR($AB158),MONTH($AB158),1),DATE(YEAR($AC158),MONTH($AC158),28)),0)</f>
      </c>
      <c r="AP158" s="18">
        <f>IFERROR(_xlfn.BETA.DIST(DATE(YEAR(AP$2),MONTH(AP$2),15),$AB$2,$AC$2,FALSE,DATE(YEAR($AB158),MONTH($AB158),1),DATE(YEAR($AC158),MONTH($AC158),28)),0)</f>
      </c>
      <c r="AQ158" s="18">
        <f>IFERROR(_xlfn.BETA.DIST(DATE(YEAR(AQ$2),MONTH(AQ$2),15),$AB$2,$AC$2,FALSE,DATE(YEAR($AB158),MONTH($AB158),1),DATE(YEAR($AC158),MONTH($AC158),28)),0)</f>
      </c>
      <c r="AR158" s="18">
        <f>IFERROR(_xlfn.BETA.DIST(DATE(YEAR(AR$2),MONTH(AR$2),15),$AB$2,$AC$2,FALSE,DATE(YEAR($AB158),MONTH($AB158),1),DATE(YEAR($AC158),MONTH($AC158),28)),0)</f>
      </c>
      <c r="AS158" s="18">
        <f>IFERROR(_xlfn.BETA.DIST(DATE(YEAR(AS$2),MONTH(AS$2),15),$AB$2,$AC$2,FALSE,DATE(YEAR($AB158),MONTH($AB158),1),DATE(YEAR($AC158),MONTH($AC158),28)),0)</f>
      </c>
      <c r="AT158" s="18">
        <f>SUM(AE158:AS158)</f>
      </c>
      <c r="AU158" s="18">
        <f>IF(I158&lt;&gt;0,I158,IF($AT158=0,0,AE158/$AT158*$X158))</f>
      </c>
      <c r="AV158" s="18">
        <f>IF(J158&lt;&gt;0,J158,IF($AT158=0,0,AF158/$AT158*$X158))</f>
      </c>
      <c r="AW158" s="18">
        <f>IF(K158&lt;&gt;0,K158,IF($AT158=0,0,AG158/$AT158*$X158))</f>
      </c>
      <c r="AX158" s="18">
        <f>IF(L158&lt;&gt;0,L158,IF($AT158=0,0,AH158/$AT158*$X158))</f>
      </c>
      <c r="AY158" s="18">
        <f>IF(M158&lt;&gt;0,M158,IF($AT158=0,0,AI158/$AT158*$X158))</f>
      </c>
      <c r="AZ158" s="18">
        <f>IF(N158&lt;&gt;0,N158,IF($AT158=0,0,AJ158/$AT158*$X158))</f>
      </c>
      <c r="BA158" s="18">
        <f>IF(O158&lt;&gt;0,O158,IF($AT158=0,0,AK158/$AT158*$X158))</f>
      </c>
      <c r="BB158" s="18">
        <f>IF(P158&lt;&gt;0,P158,IF($AT158=0,0,AL158/$AT158*$X158))</f>
      </c>
      <c r="BC158" s="18">
        <f>IF(Q158&lt;&gt;0,Q158,IF($AT158=0,0,AM158/$AT158*$X158))</f>
      </c>
      <c r="BD158" s="18">
        <f>IF(R158&lt;&gt;0,R158,IF($AT158=0,0,AN158/$AT158*$X158))</f>
      </c>
      <c r="BE158" s="18">
        <f>IF(S158&lt;&gt;0,S158,IF($AT158=0,0,AO158/$AT158*$X158))</f>
      </c>
      <c r="BF158" s="18">
        <f>IF(T158&lt;&gt;0,T158,IF($AT158=0,0,AP158/$AT158*$X158))</f>
      </c>
      <c r="BG158" s="18">
        <f>IF(U158&lt;&gt;0,U158,IF($AT158=0,0,AQ158/$AT158*$X158))</f>
      </c>
      <c r="BH158" s="18">
        <f>IF(V158&lt;&gt;0,V158,IF($AT158=0,0,AR158/$AT158*$X158))</f>
      </c>
      <c r="BI158" s="18">
        <f>IF(W158&lt;&gt;0,W158,IF($AT158=0,0,AS158/$AT158*$X158))</f>
      </c>
      <c r="BJ158" s="18">
        <f>SUM(AU158:BI158)</f>
      </c>
      <c r="BK158" s="15" t="str">
        <v/>
      </c>
    </row>
    <row r="159" outlineLevel="2">
      <c r="A159" s="5" t="str">
        <v>SER.3.2</v>
      </c>
      <c r="B159" s="5" t="str">
        <v/>
      </c>
      <c r="C159" s="5" t="str">
        <v/>
      </c>
      <c r="D159" s="19">
        <v>0.1</v>
      </c>
      <c r="E159" s="5" t="str">
        <v>Advanced Payment Installation</v>
      </c>
      <c r="F159" s="5" t="str">
        <v/>
      </c>
      <c r="G159" s="18">
        <f>F158*D159</f>
      </c>
      <c r="H159" s="18">
        <f>G159</f>
      </c>
      <c r="I159" s="18">
        <v>0</v>
      </c>
      <c r="J159" s="18">
        <v>0</v>
      </c>
      <c r="K159" s="18">
        <v>0</v>
      </c>
      <c r="L159" s="18">
        <v>0</v>
      </c>
      <c r="M159" s="18">
        <v>0</v>
      </c>
      <c r="N159" s="18">
        <v>0</v>
      </c>
      <c r="O159" s="18">
        <v>0</v>
      </c>
      <c r="P159" s="18">
        <v>0</v>
      </c>
      <c r="Q159" s="18">
        <v>0</v>
      </c>
      <c r="R159" s="18">
        <v>0</v>
      </c>
      <c r="S159" s="18">
        <v>0</v>
      </c>
      <c r="T159" s="18">
        <v>0</v>
      </c>
      <c r="U159" s="18">
        <v>0</v>
      </c>
      <c r="V159" s="18">
        <v>0</v>
      </c>
      <c r="W159" s="18">
        <v>0</v>
      </c>
      <c r="X159" s="18">
        <f>H159-SUM(I159:W159)</f>
      </c>
      <c r="Y159" s="5" t="str">
        <v/>
      </c>
      <c r="Z159" s="5" t="str">
        <v/>
      </c>
      <c r="AA159" s="18">
        <v>0</v>
      </c>
      <c r="AB159" s="20">
        <f>Y159+AA159</f>
      </c>
      <c r="AC159" s="20">
        <f>AA159+Z159</f>
      </c>
      <c r="AD159" s="5" t="str">
        <v/>
      </c>
      <c r="AE159" s="18">
        <f>IFERROR(_xlfn.BETA.DIST(DATE(YEAR(AE$2),MONTH(AE$2),15),$AB$2,$AC$2,FALSE,DATE(YEAR($AB159),MONTH($AB159),1),DATE(YEAR($AC159),MONTH($AC159),28)),0)</f>
      </c>
      <c r="AF159" s="18">
        <f>IFERROR(_xlfn.BETA.DIST(DATE(YEAR(AF$2),MONTH(AF$2),15),$AB$2,$AC$2,FALSE,DATE(YEAR($AB159),MONTH($AB159),1),DATE(YEAR($AC159),MONTH($AC159),28)),0)</f>
      </c>
      <c r="AG159" s="18">
        <f>IFERROR(_xlfn.BETA.DIST(DATE(YEAR(AG$2),MONTH(AG$2),15),$AB$2,$AC$2,FALSE,DATE(YEAR($AB159),MONTH($AB159),1),DATE(YEAR($AC159),MONTH($AC159),28)),0)</f>
      </c>
      <c r="AH159" s="18">
        <f>IFERROR(_xlfn.BETA.DIST(DATE(YEAR(AH$2),MONTH(AH$2),15),$AB$2,$AC$2,FALSE,DATE(YEAR($AB159),MONTH($AB159),1),DATE(YEAR($AC159),MONTH($AC159),28)),0)</f>
      </c>
      <c r="AI159" s="18">
        <f>IFERROR(_xlfn.BETA.DIST(DATE(YEAR(AI$2),MONTH(AI$2),15),$AB$2,$AC$2,FALSE,DATE(YEAR($AB159),MONTH($AB159),1),DATE(YEAR($AC159),MONTH($AC159),28)),0)</f>
      </c>
      <c r="AJ159" s="18">
        <f>IFERROR(_xlfn.BETA.DIST(DATE(YEAR(AJ$2),MONTH(AJ$2),15),$AB$2,$AC$2,FALSE,DATE(YEAR($AB159),MONTH($AB159),1),DATE(YEAR($AC159),MONTH($AC159),28)),0)</f>
      </c>
      <c r="AK159" s="18">
        <f>IFERROR(_xlfn.BETA.DIST(DATE(YEAR(AK$2),MONTH(AK$2),15),$AB$2,$AC$2,FALSE,DATE(YEAR($AB159),MONTH($AB159),1),DATE(YEAR($AC159),MONTH($AC159),28)),0)</f>
      </c>
      <c r="AL159" s="18">
        <f>IFERROR(_xlfn.BETA.DIST(DATE(YEAR(AL$2),MONTH(AL$2),15),$AB$2,$AC$2,FALSE,DATE(YEAR($AB159),MONTH($AB159),1),DATE(YEAR($AC159),MONTH($AC159),28)),0)</f>
      </c>
      <c r="AM159" s="18">
        <f>IFERROR(_xlfn.BETA.DIST(DATE(YEAR(AM$2),MONTH(AM$2),15),$AB$2,$AC$2,FALSE,DATE(YEAR($AB159),MONTH($AB159),1),DATE(YEAR($AC159),MONTH($AC159),28)),0)</f>
      </c>
      <c r="AN159" s="18">
        <f>IFERROR(_xlfn.BETA.DIST(DATE(YEAR(AN$2),MONTH(AN$2),15),$AB$2,$AC$2,FALSE,DATE(YEAR($AB159),MONTH($AB159),1),DATE(YEAR($AC159),MONTH($AC159),28)),0)</f>
      </c>
      <c r="AO159" s="18">
        <f>IFERROR(_xlfn.BETA.DIST(DATE(YEAR(AO$2),MONTH(AO$2),15),$AB$2,$AC$2,FALSE,DATE(YEAR($AB159),MONTH($AB159),1),DATE(YEAR($AC159),MONTH($AC159),28)),0)</f>
      </c>
      <c r="AP159" s="18">
        <f>IFERROR(_xlfn.BETA.DIST(DATE(YEAR(AP$2),MONTH(AP$2),15),$AB$2,$AC$2,FALSE,DATE(YEAR($AB159),MONTH($AB159),1),DATE(YEAR($AC159),MONTH($AC159),28)),0)</f>
      </c>
      <c r="AQ159" s="18">
        <f>IFERROR(_xlfn.BETA.DIST(DATE(YEAR(AQ$2),MONTH(AQ$2),15),$AB$2,$AC$2,FALSE,DATE(YEAR($AB159),MONTH($AB159),1),DATE(YEAR($AC159),MONTH($AC159),28)),0)</f>
      </c>
      <c r="AR159" s="18">
        <f>IFERROR(_xlfn.BETA.DIST(DATE(YEAR(AR$2),MONTH(AR$2),15),$AB$2,$AC$2,FALSE,DATE(YEAR($AB159),MONTH($AB159),1),DATE(YEAR($AC159),MONTH($AC159),28)),0)</f>
      </c>
      <c r="AS159" s="18">
        <f>IFERROR(_xlfn.BETA.DIST(DATE(YEAR(AS$2),MONTH(AS$2),15),$AB$2,$AC$2,FALSE,DATE(YEAR($AB159),MONTH($AB159),1),DATE(YEAR($AC159),MONTH($AC159),28)),0)</f>
      </c>
      <c r="AT159" s="18">
        <f>SUM(AE159:AS159)</f>
      </c>
      <c r="AU159" s="18">
        <f>IF(I159&lt;&gt;0,I159,IF($AT159=0,0,AE159/$AT159*$X159))</f>
      </c>
      <c r="AV159" s="18">
        <f>IF(J159&lt;&gt;0,J159,IF($AT159=0,0,AF159/$AT159*$X159))</f>
      </c>
      <c r="AW159" s="18">
        <f>IF(K159&lt;&gt;0,K159,IF($AT159=0,0,AG159/$AT159*$X159))</f>
      </c>
      <c r="AX159" s="18">
        <f>IF(L159&lt;&gt;0,L159,IF($AT159=0,0,AH159/$AT159*$X159))</f>
      </c>
      <c r="AY159" s="18">
        <f>IF(M159&lt;&gt;0,M159,IF($AT159=0,0,AI159/$AT159*$X159))</f>
      </c>
      <c r="AZ159" s="18">
        <f>IF(N159&lt;&gt;0,N159,IF($AT159=0,0,AJ159/$AT159*$X159))</f>
      </c>
      <c r="BA159" s="18">
        <f>IF(O159&lt;&gt;0,O159,IF($AT159=0,0,AK159/$AT159*$X159))</f>
      </c>
      <c r="BB159" s="18">
        <f>IF(P159&lt;&gt;0,P159,IF($AT159=0,0,AL159/$AT159*$X159))</f>
      </c>
      <c r="BC159" s="18">
        <f>IF(Q159&lt;&gt;0,Q159,IF($AT159=0,0,AM159/$AT159*$X159))</f>
      </c>
      <c r="BD159" s="18">
        <f>IF(R159&lt;&gt;0,R159,IF($AT159=0,0,AN159/$AT159*$X159))</f>
      </c>
      <c r="BE159" s="18">
        <f>IF(S159&lt;&gt;0,S159,IF($AT159=0,0,AO159/$AT159*$X159))</f>
      </c>
      <c r="BF159" s="18">
        <f>IF(T159&lt;&gt;0,T159,IF($AT159=0,0,AP159/$AT159*$X159))</f>
      </c>
      <c r="BG159" s="18">
        <f>IF(U159&lt;&gt;0,U159,IF($AT159=0,0,AQ159/$AT159*$X159))</f>
      </c>
      <c r="BH159" s="18">
        <f>IF(V159&lt;&gt;0,V159,IF($AT159=0,0,AR159/$AT159*$X159))</f>
      </c>
      <c r="BI159" s="18">
        <f>IF(W159&lt;&gt;0,W159,IF($AT159=0,0,AS159/$AT159*$X159))</f>
      </c>
      <c r="BJ159" s="18">
        <f>SUM(AU159:BI159)</f>
      </c>
      <c r="BK159" s="18">
        <f>H159-BJ159</f>
      </c>
    </row>
    <row r="160" outlineLevel="2">
      <c r="A160" s="5" t="str">
        <v>SER.3.2</v>
      </c>
      <c r="B160" s="5" t="str">
        <v/>
      </c>
      <c r="C160" s="5" t="str">
        <v/>
      </c>
      <c r="D160" s="19">
        <v>0.9</v>
      </c>
      <c r="E160" s="5" t="str">
        <v>Progress</v>
      </c>
      <c r="F160" s="5" t="str">
        <v/>
      </c>
      <c r="G160" s="18">
        <f>F158*D160</f>
      </c>
      <c r="H160" s="18">
        <f>G160</f>
      </c>
      <c r="I160" s="18">
        <v>0</v>
      </c>
      <c r="J160" s="18">
        <v>0</v>
      </c>
      <c r="K160" s="18">
        <v>0</v>
      </c>
      <c r="L160" s="18">
        <v>0</v>
      </c>
      <c r="M160" s="18">
        <v>0</v>
      </c>
      <c r="N160" s="18">
        <v>0</v>
      </c>
      <c r="O160" s="18">
        <v>0</v>
      </c>
      <c r="P160" s="18">
        <v>0</v>
      </c>
      <c r="Q160" s="18">
        <v>0</v>
      </c>
      <c r="R160" s="18">
        <v>0</v>
      </c>
      <c r="S160" s="18">
        <v>0</v>
      </c>
      <c r="T160" s="18">
        <v>0</v>
      </c>
      <c r="U160" s="18">
        <v>0</v>
      </c>
      <c r="V160" s="18">
        <v>0</v>
      </c>
      <c r="W160" s="18">
        <v>0</v>
      </c>
      <c r="X160" s="18">
        <f>H160-SUM(I160:W160)</f>
      </c>
      <c r="Y160" s="5" t="str">
        <v/>
      </c>
      <c r="Z160" s="5" t="str">
        <v/>
      </c>
      <c r="AA160" s="18">
        <v>30</v>
      </c>
      <c r="AB160" s="20">
        <f>Y160+AA160</f>
      </c>
      <c r="AC160" s="20">
        <f>AA160+Z160</f>
      </c>
      <c r="AD160" s="5" t="str">
        <v/>
      </c>
      <c r="AE160" s="18">
        <f>IFERROR(_xlfn.BETA.DIST(DATE(YEAR(AE$2),MONTH(AE$2),15),$AB$2,$AC$2,FALSE,DATE(YEAR($AB160),MONTH($AB160),1),DATE(YEAR($AC160),MONTH($AC160),28)),0)</f>
      </c>
      <c r="AF160" s="18">
        <f>IFERROR(_xlfn.BETA.DIST(DATE(YEAR(AF$2),MONTH(AF$2),15),$AB$2,$AC$2,FALSE,DATE(YEAR($AB160),MONTH($AB160),1),DATE(YEAR($AC160),MONTH($AC160),28)),0)</f>
      </c>
      <c r="AG160" s="18">
        <f>IFERROR(_xlfn.BETA.DIST(DATE(YEAR(AG$2),MONTH(AG$2),15),$AB$2,$AC$2,FALSE,DATE(YEAR($AB160),MONTH($AB160),1),DATE(YEAR($AC160),MONTH($AC160),28)),0)</f>
      </c>
      <c r="AH160" s="18">
        <f>IFERROR(_xlfn.BETA.DIST(DATE(YEAR(AH$2),MONTH(AH$2),15),$AB$2,$AC$2,FALSE,DATE(YEAR($AB160),MONTH($AB160),1),DATE(YEAR($AC160),MONTH($AC160),28)),0)</f>
      </c>
      <c r="AI160" s="18">
        <f>IFERROR(_xlfn.BETA.DIST(DATE(YEAR(AI$2),MONTH(AI$2),15),$AB$2,$AC$2,FALSE,DATE(YEAR($AB160),MONTH($AB160),1),DATE(YEAR($AC160),MONTH($AC160),28)),0)</f>
      </c>
      <c r="AJ160" s="18">
        <f>IFERROR(_xlfn.BETA.DIST(DATE(YEAR(AJ$2),MONTH(AJ$2),15),$AB$2,$AC$2,FALSE,DATE(YEAR($AB160),MONTH($AB160),1),DATE(YEAR($AC160),MONTH($AC160),28)),0)</f>
      </c>
      <c r="AK160" s="18">
        <f>IFERROR(_xlfn.BETA.DIST(DATE(YEAR(AK$2),MONTH(AK$2),15),$AB$2,$AC$2,FALSE,DATE(YEAR($AB160),MONTH($AB160),1),DATE(YEAR($AC160),MONTH($AC160),28)),0)</f>
      </c>
      <c r="AL160" s="18">
        <f>IFERROR(_xlfn.BETA.DIST(DATE(YEAR(AL$2),MONTH(AL$2),15),$AB$2,$AC$2,FALSE,DATE(YEAR($AB160),MONTH($AB160),1),DATE(YEAR($AC160),MONTH($AC160),28)),0)</f>
      </c>
      <c r="AM160" s="18">
        <f>IFERROR(_xlfn.BETA.DIST(DATE(YEAR(AM$2),MONTH(AM$2),15),$AB$2,$AC$2,FALSE,DATE(YEAR($AB160),MONTH($AB160),1),DATE(YEAR($AC160),MONTH($AC160),28)),0)</f>
      </c>
      <c r="AN160" s="18">
        <f>IFERROR(_xlfn.BETA.DIST(DATE(YEAR(AN$2),MONTH(AN$2),15),$AB$2,$AC$2,FALSE,DATE(YEAR($AB160),MONTH($AB160),1),DATE(YEAR($AC160),MONTH($AC160),28)),0)</f>
      </c>
      <c r="AO160" s="18">
        <f>IFERROR(_xlfn.BETA.DIST(DATE(YEAR(AO$2),MONTH(AO$2),15),$AB$2,$AC$2,FALSE,DATE(YEAR($AB160),MONTH($AB160),1),DATE(YEAR($AC160),MONTH($AC160),28)),0)</f>
      </c>
      <c r="AP160" s="18">
        <f>IFERROR(_xlfn.BETA.DIST(DATE(YEAR(AP$2),MONTH(AP$2),15),$AB$2,$AC$2,FALSE,DATE(YEAR($AB160),MONTH($AB160),1),DATE(YEAR($AC160),MONTH($AC160),28)),0)</f>
      </c>
      <c r="AQ160" s="18">
        <f>IFERROR(_xlfn.BETA.DIST(DATE(YEAR(AQ$2),MONTH(AQ$2),15),$AB$2,$AC$2,FALSE,DATE(YEAR($AB160),MONTH($AB160),1),DATE(YEAR($AC160),MONTH($AC160),28)),0)</f>
      </c>
      <c r="AR160" s="18">
        <f>IFERROR(_xlfn.BETA.DIST(DATE(YEAR(AR$2),MONTH(AR$2),15),$AB$2,$AC$2,FALSE,DATE(YEAR($AB160),MONTH($AB160),1),DATE(YEAR($AC160),MONTH($AC160),28)),0)</f>
      </c>
      <c r="AS160" s="18">
        <f>IFERROR(_xlfn.BETA.DIST(DATE(YEAR(AS$2),MONTH(AS$2),15),$AB$2,$AC$2,FALSE,DATE(YEAR($AB160),MONTH($AB160),1),DATE(YEAR($AC160),MONTH($AC160),28)),0)</f>
      </c>
      <c r="AT160" s="18">
        <f>SUM(AE160:AS160)</f>
      </c>
      <c r="AU160" s="18">
        <f>IF(I160&lt;&gt;0,I160,IF($AT160=0,0,AE160/$AT160*$X160))</f>
      </c>
      <c r="AV160" s="18">
        <f>IF(J160&lt;&gt;0,J160,IF($AT160=0,0,AF160/$AT160*$X160))</f>
      </c>
      <c r="AW160" s="18">
        <f>IF(K160&lt;&gt;0,K160,IF($AT160=0,0,AG160/$AT160*$X160))</f>
      </c>
      <c r="AX160" s="18">
        <f>IF(L160&lt;&gt;0,L160,IF($AT160=0,0,AH160/$AT160*$X160))</f>
      </c>
      <c r="AY160" s="18">
        <f>IF(M160&lt;&gt;0,M160,IF($AT160=0,0,AI160/$AT160*$X160))</f>
      </c>
      <c r="AZ160" s="18">
        <f>IF(N160&lt;&gt;0,N160,IF($AT160=0,0,AJ160/$AT160*$X160))</f>
      </c>
      <c r="BA160" s="18">
        <f>IF(O160&lt;&gt;0,O160,IF($AT160=0,0,AK160/$AT160*$X160))</f>
      </c>
      <c r="BB160" s="18">
        <f>IF(P160&lt;&gt;0,P160,IF($AT160=0,0,AL160/$AT160*$X160))</f>
      </c>
      <c r="BC160" s="18">
        <f>IF(Q160&lt;&gt;0,Q160,IF($AT160=0,0,AM160/$AT160*$X160))</f>
      </c>
      <c r="BD160" s="18">
        <f>IF(R160&lt;&gt;0,R160,IF($AT160=0,0,AN160/$AT160*$X160))</f>
      </c>
      <c r="BE160" s="18">
        <f>IF(S160&lt;&gt;0,S160,IF($AT160=0,0,AO160/$AT160*$X160))</f>
      </c>
      <c r="BF160" s="18">
        <f>IF(T160&lt;&gt;0,T160,IF($AT160=0,0,AP160/$AT160*$X160))</f>
      </c>
      <c r="BG160" s="18">
        <f>IF(U160&lt;&gt;0,U160,IF($AT160=0,0,AQ160/$AT160*$X160))</f>
      </c>
      <c r="BH160" s="18">
        <f>IF(V160&lt;&gt;0,V160,IF($AT160=0,0,AR160/$AT160*$X160))</f>
      </c>
      <c r="BI160" s="18">
        <f>IF(W160&lt;&gt;0,W160,IF($AT160=0,0,AS160/$AT160*$X160))</f>
      </c>
      <c r="BJ160" s="18">
        <f>SUM(AU160:BI160)</f>
      </c>
      <c r="BK160" s="18">
        <f>H160-BJ160</f>
      </c>
    </row>
    <row r="161" outlineLevel="1">
      <c r="A161" s="15" t="str">
        <v>SER.2.2</v>
      </c>
      <c r="B161" s="15" t="str">
        <v/>
      </c>
      <c r="C161" s="15" t="str">
        <v/>
      </c>
      <c r="D161" s="15" t="str">
        <v>SER.2.2</v>
      </c>
      <c r="E161" s="15" t="str">
        <v>Equipment FAT (USD)</v>
      </c>
      <c r="F161" s="15">
        <v>77146.4</v>
      </c>
      <c r="G161" s="15" t="str">
        <v/>
      </c>
      <c r="H161" s="15" t="str">
        <v/>
      </c>
      <c r="I161" s="15" t="str">
        <v/>
      </c>
      <c r="J161" s="15" t="str">
        <v/>
      </c>
      <c r="K161" s="15" t="str">
        <v/>
      </c>
      <c r="L161" s="15" t="str">
        <v/>
      </c>
      <c r="M161" s="15" t="str">
        <v/>
      </c>
      <c r="N161" s="15" t="str">
        <v/>
      </c>
      <c r="O161" s="15" t="str">
        <v/>
      </c>
      <c r="P161" s="15" t="str">
        <v/>
      </c>
      <c r="Q161" s="15" t="str">
        <v/>
      </c>
      <c r="R161" s="15" t="str">
        <v/>
      </c>
      <c r="S161" s="15" t="str">
        <v/>
      </c>
      <c r="T161" s="15" t="str">
        <v/>
      </c>
      <c r="U161" s="15" t="str">
        <v/>
      </c>
      <c r="V161" s="15" t="str">
        <v/>
      </c>
      <c r="W161" s="15" t="str">
        <v/>
      </c>
      <c r="X161" s="15" t="str">
        <v/>
      </c>
      <c r="Y161" s="15" t="str">
        <v/>
      </c>
      <c r="Z161" s="15" t="str">
        <v/>
      </c>
      <c r="AA161" s="15" t="str">
        <v/>
      </c>
      <c r="AB161" s="15" t="str">
        <v/>
      </c>
      <c r="AC161" s="15" t="str">
        <v/>
      </c>
      <c r="AD161" s="5" t="str">
        <v/>
      </c>
      <c r="AE161" s="18">
        <f>IFERROR(_xlfn.BETA.DIST(DATE(YEAR(AE$2),MONTH(AE$2),15),$AB$2,$AC$2,FALSE,DATE(YEAR($AB161),MONTH($AB161),1),DATE(YEAR($AC161),MONTH($AC161),28)),0)</f>
      </c>
      <c r="AF161" s="18">
        <f>IFERROR(_xlfn.BETA.DIST(DATE(YEAR(AF$2),MONTH(AF$2),15),$AB$2,$AC$2,FALSE,DATE(YEAR($AB161),MONTH($AB161),1),DATE(YEAR($AC161),MONTH($AC161),28)),0)</f>
      </c>
      <c r="AG161" s="18">
        <f>IFERROR(_xlfn.BETA.DIST(DATE(YEAR(AG$2),MONTH(AG$2),15),$AB$2,$AC$2,FALSE,DATE(YEAR($AB161),MONTH($AB161),1),DATE(YEAR($AC161),MONTH($AC161),28)),0)</f>
      </c>
      <c r="AH161" s="18">
        <f>IFERROR(_xlfn.BETA.DIST(DATE(YEAR(AH$2),MONTH(AH$2),15),$AB$2,$AC$2,FALSE,DATE(YEAR($AB161),MONTH($AB161),1),DATE(YEAR($AC161),MONTH($AC161),28)),0)</f>
      </c>
      <c r="AI161" s="18">
        <f>IFERROR(_xlfn.BETA.DIST(DATE(YEAR(AI$2),MONTH(AI$2),15),$AB$2,$AC$2,FALSE,DATE(YEAR($AB161),MONTH($AB161),1),DATE(YEAR($AC161),MONTH($AC161),28)),0)</f>
      </c>
      <c r="AJ161" s="18">
        <f>IFERROR(_xlfn.BETA.DIST(DATE(YEAR(AJ$2),MONTH(AJ$2),15),$AB$2,$AC$2,FALSE,DATE(YEAR($AB161),MONTH($AB161),1),DATE(YEAR($AC161),MONTH($AC161),28)),0)</f>
      </c>
      <c r="AK161" s="18">
        <f>IFERROR(_xlfn.BETA.DIST(DATE(YEAR(AK$2),MONTH(AK$2),15),$AB$2,$AC$2,FALSE,DATE(YEAR($AB161),MONTH($AB161),1),DATE(YEAR($AC161),MONTH($AC161),28)),0)</f>
      </c>
      <c r="AL161" s="18">
        <f>IFERROR(_xlfn.BETA.DIST(DATE(YEAR(AL$2),MONTH(AL$2),15),$AB$2,$AC$2,FALSE,DATE(YEAR($AB161),MONTH($AB161),1),DATE(YEAR($AC161),MONTH($AC161),28)),0)</f>
      </c>
      <c r="AM161" s="18">
        <f>IFERROR(_xlfn.BETA.DIST(DATE(YEAR(AM$2),MONTH(AM$2),15),$AB$2,$AC$2,FALSE,DATE(YEAR($AB161),MONTH($AB161),1),DATE(YEAR($AC161),MONTH($AC161),28)),0)</f>
      </c>
      <c r="AN161" s="18">
        <f>IFERROR(_xlfn.BETA.DIST(DATE(YEAR(AN$2),MONTH(AN$2),15),$AB$2,$AC$2,FALSE,DATE(YEAR($AB161),MONTH($AB161),1),DATE(YEAR($AC161),MONTH($AC161),28)),0)</f>
      </c>
      <c r="AO161" s="18">
        <f>IFERROR(_xlfn.BETA.DIST(DATE(YEAR(AO$2),MONTH(AO$2),15),$AB$2,$AC$2,FALSE,DATE(YEAR($AB161),MONTH($AB161),1),DATE(YEAR($AC161),MONTH($AC161),28)),0)</f>
      </c>
      <c r="AP161" s="18">
        <f>IFERROR(_xlfn.BETA.DIST(DATE(YEAR(AP$2),MONTH(AP$2),15),$AB$2,$AC$2,FALSE,DATE(YEAR($AB161),MONTH($AB161),1),DATE(YEAR($AC161),MONTH($AC161),28)),0)</f>
      </c>
      <c r="AQ161" s="18">
        <f>IFERROR(_xlfn.BETA.DIST(DATE(YEAR(AQ$2),MONTH(AQ$2),15),$AB$2,$AC$2,FALSE,DATE(YEAR($AB161),MONTH($AB161),1),DATE(YEAR($AC161),MONTH($AC161),28)),0)</f>
      </c>
      <c r="AR161" s="18">
        <f>IFERROR(_xlfn.BETA.DIST(DATE(YEAR(AR$2),MONTH(AR$2),15),$AB$2,$AC$2,FALSE,DATE(YEAR($AB161),MONTH($AB161),1),DATE(YEAR($AC161),MONTH($AC161),28)),0)</f>
      </c>
      <c r="AS161" s="18">
        <f>IFERROR(_xlfn.BETA.DIST(DATE(YEAR(AS$2),MONTH(AS$2),15),$AB$2,$AC$2,FALSE,DATE(YEAR($AB161),MONTH($AB161),1),DATE(YEAR($AC161),MONTH($AC161),28)),0)</f>
      </c>
      <c r="AT161" s="18">
        <f>SUM(AE161:AS161)</f>
      </c>
      <c r="AU161" s="18">
        <f>IF(I161&lt;&gt;0,I161,IF($AT161=0,0,AE161/$AT161*$X161))</f>
      </c>
      <c r="AV161" s="18">
        <f>IF(J161&lt;&gt;0,J161,IF($AT161=0,0,AF161/$AT161*$X161))</f>
      </c>
      <c r="AW161" s="18">
        <f>IF(K161&lt;&gt;0,K161,IF($AT161=0,0,AG161/$AT161*$X161))</f>
      </c>
      <c r="AX161" s="18">
        <f>IF(L161&lt;&gt;0,L161,IF($AT161=0,0,AH161/$AT161*$X161))</f>
      </c>
      <c r="AY161" s="18">
        <f>IF(M161&lt;&gt;0,M161,IF($AT161=0,0,AI161/$AT161*$X161))</f>
      </c>
      <c r="AZ161" s="18">
        <f>IF(N161&lt;&gt;0,N161,IF($AT161=0,0,AJ161/$AT161*$X161))</f>
      </c>
      <c r="BA161" s="18">
        <f>IF(O161&lt;&gt;0,O161,IF($AT161=0,0,AK161/$AT161*$X161))</f>
      </c>
      <c r="BB161" s="18">
        <f>IF(P161&lt;&gt;0,P161,IF($AT161=0,0,AL161/$AT161*$X161))</f>
      </c>
      <c r="BC161" s="18">
        <f>IF(Q161&lt;&gt;0,Q161,IF($AT161=0,0,AM161/$AT161*$X161))</f>
      </c>
      <c r="BD161" s="18">
        <f>IF(R161&lt;&gt;0,R161,IF($AT161=0,0,AN161/$AT161*$X161))</f>
      </c>
      <c r="BE161" s="18">
        <f>IF(S161&lt;&gt;0,S161,IF($AT161=0,0,AO161/$AT161*$X161))</f>
      </c>
      <c r="BF161" s="18">
        <f>IF(T161&lt;&gt;0,T161,IF($AT161=0,0,AP161/$AT161*$X161))</f>
      </c>
      <c r="BG161" s="18">
        <f>IF(U161&lt;&gt;0,U161,IF($AT161=0,0,AQ161/$AT161*$X161))</f>
      </c>
      <c r="BH161" s="18">
        <f>IF(V161&lt;&gt;0,V161,IF($AT161=0,0,AR161/$AT161*$X161))</f>
      </c>
      <c r="BI161" s="18">
        <f>IF(W161&lt;&gt;0,W161,IF($AT161=0,0,AS161/$AT161*$X161))</f>
      </c>
      <c r="BJ161" s="18">
        <f>SUM(AU161:BI161)</f>
      </c>
      <c r="BK161" s="15" t="str">
        <v/>
      </c>
    </row>
    <row r="162" outlineLevel="2">
      <c r="A162" s="5" t="str">
        <v>SER.2.2</v>
      </c>
      <c r="B162" s="5" t="str">
        <v/>
      </c>
      <c r="C162" s="5" t="str">
        <v/>
      </c>
      <c r="D162" s="19">
        <v>0.1</v>
      </c>
      <c r="E162" s="5" t="str">
        <v>Advanced Payment Installation</v>
      </c>
      <c r="F162" s="5" t="str">
        <v/>
      </c>
      <c r="G162" s="18">
        <f>F161*D162</f>
      </c>
      <c r="H162" s="18">
        <f>G162</f>
      </c>
      <c r="I162" s="18">
        <v>0</v>
      </c>
      <c r="J162" s="18">
        <v>0</v>
      </c>
      <c r="K162" s="18">
        <v>0</v>
      </c>
      <c r="L162" s="18">
        <v>0</v>
      </c>
      <c r="M162" s="18">
        <v>0</v>
      </c>
      <c r="N162" s="18">
        <v>0</v>
      </c>
      <c r="O162" s="18">
        <v>0</v>
      </c>
      <c r="P162" s="18">
        <v>0</v>
      </c>
      <c r="Q162" s="18">
        <v>0</v>
      </c>
      <c r="R162" s="18">
        <v>0</v>
      </c>
      <c r="S162" s="18">
        <v>0</v>
      </c>
      <c r="T162" s="18">
        <v>0</v>
      </c>
      <c r="U162" s="18">
        <v>0</v>
      </c>
      <c r="V162" s="18">
        <v>0</v>
      </c>
      <c r="W162" s="18">
        <v>0</v>
      </c>
      <c r="X162" s="18">
        <f>H162-SUM(I162:W162)</f>
      </c>
      <c r="Y162" s="5" t="str">
        <v/>
      </c>
      <c r="Z162" s="5" t="str">
        <v/>
      </c>
      <c r="AA162" s="18">
        <v>0</v>
      </c>
      <c r="AB162" s="20">
        <f>Y162+AA162</f>
      </c>
      <c r="AC162" s="20">
        <f>AA162+Z162</f>
      </c>
      <c r="AD162" s="5" t="str">
        <v/>
      </c>
      <c r="AE162" s="18">
        <f>IFERROR(_xlfn.BETA.DIST(DATE(YEAR(AE$2),MONTH(AE$2),15),$AB$2,$AC$2,FALSE,DATE(YEAR($AB162),MONTH($AB162),1),DATE(YEAR($AC162),MONTH($AC162),28)),0)</f>
      </c>
      <c r="AF162" s="18">
        <f>IFERROR(_xlfn.BETA.DIST(DATE(YEAR(AF$2),MONTH(AF$2),15),$AB$2,$AC$2,FALSE,DATE(YEAR($AB162),MONTH($AB162),1),DATE(YEAR($AC162),MONTH($AC162),28)),0)</f>
      </c>
      <c r="AG162" s="18">
        <f>IFERROR(_xlfn.BETA.DIST(DATE(YEAR(AG$2),MONTH(AG$2),15),$AB$2,$AC$2,FALSE,DATE(YEAR($AB162),MONTH($AB162),1),DATE(YEAR($AC162),MONTH($AC162),28)),0)</f>
      </c>
      <c r="AH162" s="18">
        <f>IFERROR(_xlfn.BETA.DIST(DATE(YEAR(AH$2),MONTH(AH$2),15),$AB$2,$AC$2,FALSE,DATE(YEAR($AB162),MONTH($AB162),1),DATE(YEAR($AC162),MONTH($AC162),28)),0)</f>
      </c>
      <c r="AI162" s="18">
        <f>IFERROR(_xlfn.BETA.DIST(DATE(YEAR(AI$2),MONTH(AI$2),15),$AB$2,$AC$2,FALSE,DATE(YEAR($AB162),MONTH($AB162),1),DATE(YEAR($AC162),MONTH($AC162),28)),0)</f>
      </c>
      <c r="AJ162" s="18">
        <f>IFERROR(_xlfn.BETA.DIST(DATE(YEAR(AJ$2),MONTH(AJ$2),15),$AB$2,$AC$2,FALSE,DATE(YEAR($AB162),MONTH($AB162),1),DATE(YEAR($AC162),MONTH($AC162),28)),0)</f>
      </c>
      <c r="AK162" s="18">
        <f>IFERROR(_xlfn.BETA.DIST(DATE(YEAR(AK$2),MONTH(AK$2),15),$AB$2,$AC$2,FALSE,DATE(YEAR($AB162),MONTH($AB162),1),DATE(YEAR($AC162),MONTH($AC162),28)),0)</f>
      </c>
      <c r="AL162" s="18">
        <f>IFERROR(_xlfn.BETA.DIST(DATE(YEAR(AL$2),MONTH(AL$2),15),$AB$2,$AC$2,FALSE,DATE(YEAR($AB162),MONTH($AB162),1),DATE(YEAR($AC162),MONTH($AC162),28)),0)</f>
      </c>
      <c r="AM162" s="18">
        <f>IFERROR(_xlfn.BETA.DIST(DATE(YEAR(AM$2),MONTH(AM$2),15),$AB$2,$AC$2,FALSE,DATE(YEAR($AB162),MONTH($AB162),1),DATE(YEAR($AC162),MONTH($AC162),28)),0)</f>
      </c>
      <c r="AN162" s="18">
        <f>IFERROR(_xlfn.BETA.DIST(DATE(YEAR(AN$2),MONTH(AN$2),15),$AB$2,$AC$2,FALSE,DATE(YEAR($AB162),MONTH($AB162),1),DATE(YEAR($AC162),MONTH($AC162),28)),0)</f>
      </c>
      <c r="AO162" s="18">
        <f>IFERROR(_xlfn.BETA.DIST(DATE(YEAR(AO$2),MONTH(AO$2),15),$AB$2,$AC$2,FALSE,DATE(YEAR($AB162),MONTH($AB162),1),DATE(YEAR($AC162),MONTH($AC162),28)),0)</f>
      </c>
      <c r="AP162" s="18">
        <f>IFERROR(_xlfn.BETA.DIST(DATE(YEAR(AP$2),MONTH(AP$2),15),$AB$2,$AC$2,FALSE,DATE(YEAR($AB162),MONTH($AB162),1),DATE(YEAR($AC162),MONTH($AC162),28)),0)</f>
      </c>
      <c r="AQ162" s="18">
        <f>IFERROR(_xlfn.BETA.DIST(DATE(YEAR(AQ$2),MONTH(AQ$2),15),$AB$2,$AC$2,FALSE,DATE(YEAR($AB162),MONTH($AB162),1),DATE(YEAR($AC162),MONTH($AC162),28)),0)</f>
      </c>
      <c r="AR162" s="18">
        <f>IFERROR(_xlfn.BETA.DIST(DATE(YEAR(AR$2),MONTH(AR$2),15),$AB$2,$AC$2,FALSE,DATE(YEAR($AB162),MONTH($AB162),1),DATE(YEAR($AC162),MONTH($AC162),28)),0)</f>
      </c>
      <c r="AS162" s="18">
        <f>IFERROR(_xlfn.BETA.DIST(DATE(YEAR(AS$2),MONTH(AS$2),15),$AB$2,$AC$2,FALSE,DATE(YEAR($AB162),MONTH($AB162),1),DATE(YEAR($AC162),MONTH($AC162),28)),0)</f>
      </c>
      <c r="AT162" s="18">
        <f>SUM(AE162:AS162)</f>
      </c>
      <c r="AU162" s="18">
        <f>IF(I162&lt;&gt;0,I162,IF($AT162=0,0,AE162/$AT162*$X162))</f>
      </c>
      <c r="AV162" s="18">
        <f>IF(J162&lt;&gt;0,J162,IF($AT162=0,0,AF162/$AT162*$X162))</f>
      </c>
      <c r="AW162" s="18">
        <f>IF(K162&lt;&gt;0,K162,IF($AT162=0,0,AG162/$AT162*$X162))</f>
      </c>
      <c r="AX162" s="18">
        <f>IF(L162&lt;&gt;0,L162,IF($AT162=0,0,AH162/$AT162*$X162))</f>
      </c>
      <c r="AY162" s="18">
        <f>IF(M162&lt;&gt;0,M162,IF($AT162=0,0,AI162/$AT162*$X162))</f>
      </c>
      <c r="AZ162" s="18">
        <f>IF(N162&lt;&gt;0,N162,IF($AT162=0,0,AJ162/$AT162*$X162))</f>
      </c>
      <c r="BA162" s="18">
        <f>IF(O162&lt;&gt;0,O162,IF($AT162=0,0,AK162/$AT162*$X162))</f>
      </c>
      <c r="BB162" s="18">
        <f>IF(P162&lt;&gt;0,P162,IF($AT162=0,0,AL162/$AT162*$X162))</f>
      </c>
      <c r="BC162" s="18">
        <f>IF(Q162&lt;&gt;0,Q162,IF($AT162=0,0,AM162/$AT162*$X162))</f>
      </c>
      <c r="BD162" s="18">
        <f>IF(R162&lt;&gt;0,R162,IF($AT162=0,0,AN162/$AT162*$X162))</f>
      </c>
      <c r="BE162" s="18">
        <f>IF(S162&lt;&gt;0,S162,IF($AT162=0,0,AO162/$AT162*$X162))</f>
      </c>
      <c r="BF162" s="18">
        <f>IF(T162&lt;&gt;0,T162,IF($AT162=0,0,AP162/$AT162*$X162))</f>
      </c>
      <c r="BG162" s="18">
        <f>IF(U162&lt;&gt;0,U162,IF($AT162=0,0,AQ162/$AT162*$X162))</f>
      </c>
      <c r="BH162" s="18">
        <f>IF(V162&lt;&gt;0,V162,IF($AT162=0,0,AR162/$AT162*$X162))</f>
      </c>
      <c r="BI162" s="18">
        <f>IF(W162&lt;&gt;0,W162,IF($AT162=0,0,AS162/$AT162*$X162))</f>
      </c>
      <c r="BJ162" s="18">
        <f>SUM(AU162:BI162)</f>
      </c>
      <c r="BK162" s="18">
        <f>H162-BJ162</f>
      </c>
    </row>
    <row r="163" outlineLevel="2">
      <c r="A163" s="5" t="str">
        <v>SER.2.2</v>
      </c>
      <c r="B163" s="5" t="str">
        <v/>
      </c>
      <c r="C163" s="5" t="str">
        <v/>
      </c>
      <c r="D163" s="19">
        <v>0.9</v>
      </c>
      <c r="E163" s="5" t="str">
        <v>Progress</v>
      </c>
      <c r="F163" s="5" t="str">
        <v/>
      </c>
      <c r="G163" s="18">
        <f>F161*D163</f>
      </c>
      <c r="H163" s="18">
        <f>G163</f>
      </c>
      <c r="I163" s="18">
        <v>0</v>
      </c>
      <c r="J163" s="18">
        <v>0</v>
      </c>
      <c r="K163" s="18">
        <v>0</v>
      </c>
      <c r="L163" s="18">
        <v>0</v>
      </c>
      <c r="M163" s="18">
        <v>0</v>
      </c>
      <c r="N163" s="18">
        <v>0</v>
      </c>
      <c r="O163" s="18">
        <v>0</v>
      </c>
      <c r="P163" s="18">
        <v>0</v>
      </c>
      <c r="Q163" s="18">
        <v>0</v>
      </c>
      <c r="R163" s="18">
        <v>0</v>
      </c>
      <c r="S163" s="18">
        <v>0</v>
      </c>
      <c r="T163" s="18">
        <v>0</v>
      </c>
      <c r="U163" s="18">
        <v>0</v>
      </c>
      <c r="V163" s="18">
        <v>0</v>
      </c>
      <c r="W163" s="18">
        <v>0</v>
      </c>
      <c r="X163" s="18">
        <f>H163-SUM(I163:W163)</f>
      </c>
      <c r="Y163" s="5" t="str">
        <v/>
      </c>
      <c r="Z163" s="5" t="str">
        <v/>
      </c>
      <c r="AA163" s="18">
        <v>30</v>
      </c>
      <c r="AB163" s="20">
        <f>Y163+AA163</f>
      </c>
      <c r="AC163" s="20">
        <f>AA163+Z163</f>
      </c>
      <c r="AD163" s="5" t="str">
        <v/>
      </c>
      <c r="AE163" s="18">
        <f>IFERROR(_xlfn.BETA.DIST(DATE(YEAR(AE$2),MONTH(AE$2),15),$AB$2,$AC$2,FALSE,DATE(YEAR($AB163),MONTH($AB163),1),DATE(YEAR($AC163),MONTH($AC163),28)),0)</f>
      </c>
      <c r="AF163" s="18">
        <f>IFERROR(_xlfn.BETA.DIST(DATE(YEAR(AF$2),MONTH(AF$2),15),$AB$2,$AC$2,FALSE,DATE(YEAR($AB163),MONTH($AB163),1),DATE(YEAR($AC163),MONTH($AC163),28)),0)</f>
      </c>
      <c r="AG163" s="18">
        <f>IFERROR(_xlfn.BETA.DIST(DATE(YEAR(AG$2),MONTH(AG$2),15),$AB$2,$AC$2,FALSE,DATE(YEAR($AB163),MONTH($AB163),1),DATE(YEAR($AC163),MONTH($AC163),28)),0)</f>
      </c>
      <c r="AH163" s="18">
        <f>IFERROR(_xlfn.BETA.DIST(DATE(YEAR(AH$2),MONTH(AH$2),15),$AB$2,$AC$2,FALSE,DATE(YEAR($AB163),MONTH($AB163),1),DATE(YEAR($AC163),MONTH($AC163),28)),0)</f>
      </c>
      <c r="AI163" s="18">
        <f>IFERROR(_xlfn.BETA.DIST(DATE(YEAR(AI$2),MONTH(AI$2),15),$AB$2,$AC$2,FALSE,DATE(YEAR($AB163),MONTH($AB163),1),DATE(YEAR($AC163),MONTH($AC163),28)),0)</f>
      </c>
      <c r="AJ163" s="18">
        <f>IFERROR(_xlfn.BETA.DIST(DATE(YEAR(AJ$2),MONTH(AJ$2),15),$AB$2,$AC$2,FALSE,DATE(YEAR($AB163),MONTH($AB163),1),DATE(YEAR($AC163),MONTH($AC163),28)),0)</f>
      </c>
      <c r="AK163" s="18">
        <f>IFERROR(_xlfn.BETA.DIST(DATE(YEAR(AK$2),MONTH(AK$2),15),$AB$2,$AC$2,FALSE,DATE(YEAR($AB163),MONTH($AB163),1),DATE(YEAR($AC163),MONTH($AC163),28)),0)</f>
      </c>
      <c r="AL163" s="18">
        <f>IFERROR(_xlfn.BETA.DIST(DATE(YEAR(AL$2),MONTH(AL$2),15),$AB$2,$AC$2,FALSE,DATE(YEAR($AB163),MONTH($AB163),1),DATE(YEAR($AC163),MONTH($AC163),28)),0)</f>
      </c>
      <c r="AM163" s="18">
        <f>IFERROR(_xlfn.BETA.DIST(DATE(YEAR(AM$2),MONTH(AM$2),15),$AB$2,$AC$2,FALSE,DATE(YEAR($AB163),MONTH($AB163),1),DATE(YEAR($AC163),MONTH($AC163),28)),0)</f>
      </c>
      <c r="AN163" s="18">
        <f>IFERROR(_xlfn.BETA.DIST(DATE(YEAR(AN$2),MONTH(AN$2),15),$AB$2,$AC$2,FALSE,DATE(YEAR($AB163),MONTH($AB163),1),DATE(YEAR($AC163),MONTH($AC163),28)),0)</f>
      </c>
      <c r="AO163" s="18">
        <f>IFERROR(_xlfn.BETA.DIST(DATE(YEAR(AO$2),MONTH(AO$2),15),$AB$2,$AC$2,FALSE,DATE(YEAR($AB163),MONTH($AB163),1),DATE(YEAR($AC163),MONTH($AC163),28)),0)</f>
      </c>
      <c r="AP163" s="18">
        <f>IFERROR(_xlfn.BETA.DIST(DATE(YEAR(AP$2),MONTH(AP$2),15),$AB$2,$AC$2,FALSE,DATE(YEAR($AB163),MONTH($AB163),1),DATE(YEAR($AC163),MONTH($AC163),28)),0)</f>
      </c>
      <c r="AQ163" s="18">
        <f>IFERROR(_xlfn.BETA.DIST(DATE(YEAR(AQ$2),MONTH(AQ$2),15),$AB$2,$AC$2,FALSE,DATE(YEAR($AB163),MONTH($AB163),1),DATE(YEAR($AC163),MONTH($AC163),28)),0)</f>
      </c>
      <c r="AR163" s="18">
        <f>IFERROR(_xlfn.BETA.DIST(DATE(YEAR(AR$2),MONTH(AR$2),15),$AB$2,$AC$2,FALSE,DATE(YEAR($AB163),MONTH($AB163),1),DATE(YEAR($AC163),MONTH($AC163),28)),0)</f>
      </c>
      <c r="AS163" s="18">
        <f>IFERROR(_xlfn.BETA.DIST(DATE(YEAR(AS$2),MONTH(AS$2),15),$AB$2,$AC$2,FALSE,DATE(YEAR($AB163),MONTH($AB163),1),DATE(YEAR($AC163),MONTH($AC163),28)),0)</f>
      </c>
      <c r="AT163" s="18">
        <f>SUM(AE163:AS163)</f>
      </c>
      <c r="AU163" s="18">
        <f>IF(I163&lt;&gt;0,I163,IF($AT163=0,0,AE163/$AT163*$X163))</f>
      </c>
      <c r="AV163" s="18">
        <f>IF(J163&lt;&gt;0,J163,IF($AT163=0,0,AF163/$AT163*$X163))</f>
      </c>
      <c r="AW163" s="18">
        <f>IF(K163&lt;&gt;0,K163,IF($AT163=0,0,AG163/$AT163*$X163))</f>
      </c>
      <c r="AX163" s="18">
        <f>IF(L163&lt;&gt;0,L163,IF($AT163=0,0,AH163/$AT163*$X163))</f>
      </c>
      <c r="AY163" s="18">
        <f>IF(M163&lt;&gt;0,M163,IF($AT163=0,0,AI163/$AT163*$X163))</f>
      </c>
      <c r="AZ163" s="18">
        <f>IF(N163&lt;&gt;0,N163,IF($AT163=0,0,AJ163/$AT163*$X163))</f>
      </c>
      <c r="BA163" s="18">
        <f>IF(O163&lt;&gt;0,O163,IF($AT163=0,0,AK163/$AT163*$X163))</f>
      </c>
      <c r="BB163" s="18">
        <f>IF(P163&lt;&gt;0,P163,IF($AT163=0,0,AL163/$AT163*$X163))</f>
      </c>
      <c r="BC163" s="18">
        <f>IF(Q163&lt;&gt;0,Q163,IF($AT163=0,0,AM163/$AT163*$X163))</f>
      </c>
      <c r="BD163" s="18">
        <f>IF(R163&lt;&gt;0,R163,IF($AT163=0,0,AN163/$AT163*$X163))</f>
      </c>
      <c r="BE163" s="18">
        <f>IF(S163&lt;&gt;0,S163,IF($AT163=0,0,AO163/$AT163*$X163))</f>
      </c>
      <c r="BF163" s="18">
        <f>IF(T163&lt;&gt;0,T163,IF($AT163=0,0,AP163/$AT163*$X163))</f>
      </c>
      <c r="BG163" s="18">
        <f>IF(U163&lt;&gt;0,U163,IF($AT163=0,0,AQ163/$AT163*$X163))</f>
      </c>
      <c r="BH163" s="18">
        <f>IF(V163&lt;&gt;0,V163,IF($AT163=0,0,AR163/$AT163*$X163))</f>
      </c>
      <c r="BI163" s="18">
        <f>IF(W163&lt;&gt;0,W163,IF($AT163=0,0,AS163/$AT163*$X163))</f>
      </c>
      <c r="BJ163" s="18">
        <f>SUM(AU163:BI163)</f>
      </c>
      <c r="BK163" s="18">
        <f>H163-BJ163</f>
      </c>
    </row>
    <row r="164">
      <c r="A164" s="11" t="str">
        <v>INDIRECT COST</v>
      </c>
      <c r="B164" s="11" t="str">
        <v/>
      </c>
      <c r="C164" s="11" t="str">
        <v/>
      </c>
      <c r="D164" s="11" t="str">
        <v/>
      </c>
      <c r="E164" s="11" t="str">
        <v>Indirect Cost</v>
      </c>
      <c r="F164" s="11">
        <f>SUBTOTAL(9,F165:F165)</f>
      </c>
      <c r="G164" s="11">
        <f>SUBTOTAL(9,G165:G165)</f>
      </c>
      <c r="H164" s="11">
        <f>SUBTOTAL(9,H165:H165)</f>
      </c>
      <c r="I164" s="11" t="str">
        <v/>
      </c>
      <c r="J164" s="11" t="str">
        <v/>
      </c>
      <c r="K164" s="11" t="str">
        <v/>
      </c>
      <c r="L164" s="11" t="str">
        <v/>
      </c>
      <c r="M164" s="11" t="str">
        <v/>
      </c>
      <c r="N164" s="11" t="str">
        <v/>
      </c>
      <c r="O164" s="11" t="str">
        <v/>
      </c>
      <c r="P164" s="11" t="str">
        <v/>
      </c>
      <c r="Q164" s="11" t="str">
        <v/>
      </c>
      <c r="R164" s="11" t="str">
        <v/>
      </c>
      <c r="S164" s="11" t="str">
        <v/>
      </c>
      <c r="T164" s="11" t="str">
        <v/>
      </c>
      <c r="U164" s="11" t="str">
        <v/>
      </c>
      <c r="V164" s="11" t="str">
        <v/>
      </c>
      <c r="W164" s="11" t="str">
        <v/>
      </c>
      <c r="X164" s="11" t="str">
        <v/>
      </c>
      <c r="Y164" s="11" t="str">
        <v/>
      </c>
      <c r="Z164" s="11" t="str">
        <v/>
      </c>
      <c r="AA164" s="11" t="str">
        <v/>
      </c>
      <c r="AB164" s="11" t="str">
        <v/>
      </c>
      <c r="AC164" s="11" t="str">
        <v/>
      </c>
      <c r="AD164" s="5" t="str">
        <v/>
      </c>
      <c r="AE164" s="11" t="str">
        <v/>
      </c>
      <c r="AF164" s="11" t="str">
        <v/>
      </c>
      <c r="AG164" s="11" t="str">
        <v/>
      </c>
      <c r="AH164" s="11" t="str">
        <v/>
      </c>
      <c r="AI164" s="11" t="str">
        <v/>
      </c>
      <c r="AJ164" s="11" t="str">
        <v/>
      </c>
      <c r="AK164" s="11" t="str">
        <v/>
      </c>
      <c r="AL164" s="11" t="str">
        <v/>
      </c>
      <c r="AM164" s="11" t="str">
        <v/>
      </c>
      <c r="AN164" s="11" t="str">
        <v/>
      </c>
      <c r="AO164" s="11" t="str">
        <v/>
      </c>
      <c r="AP164" s="11" t="str">
        <v/>
      </c>
      <c r="AQ164" s="11" t="str">
        <v/>
      </c>
      <c r="AR164" s="11" t="str">
        <v/>
      </c>
      <c r="AS164" s="11" t="str">
        <v/>
      </c>
      <c r="AT164" s="11" t="str">
        <v/>
      </c>
      <c r="AU164" s="11">
        <f>SUBTOTAL(9,AU165:AU165)</f>
      </c>
      <c r="AV164" s="11">
        <f>SUBTOTAL(9,AV165:AV165)</f>
      </c>
      <c r="AW164" s="11">
        <f>SUBTOTAL(9,AW165:AW165)</f>
      </c>
      <c r="AX164" s="11">
        <f>SUBTOTAL(9,AX165:AX165)</f>
      </c>
      <c r="AY164" s="11">
        <f>SUBTOTAL(9,AY165:AY165)</f>
      </c>
      <c r="AZ164" s="11">
        <f>SUBTOTAL(9,AZ165:AZ165)</f>
      </c>
      <c r="BA164" s="11">
        <f>SUBTOTAL(9,BA165:BA165)</f>
      </c>
      <c r="BB164" s="11">
        <f>SUBTOTAL(9,BB165:BB165)</f>
      </c>
      <c r="BC164" s="11">
        <f>SUBTOTAL(9,BC165:BC165)</f>
      </c>
      <c r="BD164" s="11">
        <f>SUBTOTAL(9,BD165:BD165)</f>
      </c>
      <c r="BE164" s="11">
        <f>SUBTOTAL(9,BE165:BE165)</f>
      </c>
      <c r="BF164" s="11">
        <f>SUBTOTAL(9,BF165:BF165)</f>
      </c>
      <c r="BG164" s="11">
        <f>SUBTOTAL(9,BG165:BG165)</f>
      </c>
      <c r="BH164" s="11">
        <f>SUBTOTAL(9,BH165:BH165)</f>
      </c>
      <c r="BI164" s="11">
        <f>SUBTOTAL(9,BI165:BI165)</f>
      </c>
      <c r="BJ164" s="11">
        <f>SUBTOTAL(9,BJ165:BJ165)</f>
      </c>
      <c r="BK164" s="11" t="str">
        <v/>
      </c>
    </row>
    <row r="165" outlineLevel="1">
      <c r="A165" s="5" t="str">
        <v/>
      </c>
      <c r="B165" s="5" t="str">
        <v/>
      </c>
      <c r="C165" s="5" t="str">
        <v/>
      </c>
      <c r="D165" s="5" t="str">
        <v/>
      </c>
      <c r="E165" s="5" t="str">
        <v>(No items)</v>
      </c>
      <c r="F165" s="5" t="str">
        <v/>
      </c>
      <c r="G165" s="5" t="str">
        <v/>
      </c>
      <c r="H165" s="5" t="str">
        <v/>
      </c>
      <c r="I165" s="5" t="str">
        <v/>
      </c>
      <c r="J165" s="5" t="str">
        <v/>
      </c>
      <c r="K165" s="5" t="str">
        <v/>
      </c>
      <c r="L165" s="5" t="str">
        <v/>
      </c>
      <c r="M165" s="5" t="str">
        <v/>
      </c>
      <c r="N165" s="5" t="str">
        <v/>
      </c>
      <c r="O165" s="5" t="str">
        <v/>
      </c>
      <c r="P165" s="5" t="str">
        <v/>
      </c>
      <c r="Q165" s="5" t="str">
        <v/>
      </c>
      <c r="R165" s="5" t="str">
        <v/>
      </c>
      <c r="S165" s="5" t="str">
        <v/>
      </c>
      <c r="T165" s="5" t="str">
        <v/>
      </c>
      <c r="U165" s="5" t="str">
        <v/>
      </c>
      <c r="V165" s="5" t="str">
        <v/>
      </c>
      <c r="W165" s="5" t="str">
        <v/>
      </c>
      <c r="X165" s="5" t="str">
        <v/>
      </c>
      <c r="Y165" s="5" t="str">
        <v/>
      </c>
      <c r="Z165" s="5" t="str">
        <v/>
      </c>
      <c r="AA165" s="5" t="str">
        <v/>
      </c>
      <c r="AB165" s="5" t="str">
        <v/>
      </c>
      <c r="AC165" s="5" t="str">
        <v/>
      </c>
      <c r="AD165" s="5" t="str">
        <v/>
      </c>
      <c r="AE165" s="5" t="str">
        <v/>
      </c>
      <c r="AF165" s="5" t="str">
        <v/>
      </c>
      <c r="AG165" s="5" t="str">
        <v/>
      </c>
      <c r="AH165" s="5" t="str">
        <v/>
      </c>
      <c r="AI165" s="5" t="str">
        <v/>
      </c>
      <c r="AJ165" s="5" t="str">
        <v/>
      </c>
      <c r="AK165" s="5" t="str">
        <v/>
      </c>
      <c r="AL165" s="5" t="str">
        <v/>
      </c>
      <c r="AM165" s="5" t="str">
        <v/>
      </c>
      <c r="AN165" s="5" t="str">
        <v/>
      </c>
      <c r="AO165" s="5" t="str">
        <v/>
      </c>
      <c r="AP165" s="5" t="str">
        <v/>
      </c>
      <c r="AQ165" s="5" t="str">
        <v/>
      </c>
      <c r="AR165" s="5" t="str">
        <v/>
      </c>
      <c r="AS165" s="5" t="str">
        <v/>
      </c>
      <c r="AT165" s="5" t="str">
        <v/>
      </c>
      <c r="AU165" s="5" t="str">
        <v/>
      </c>
      <c r="AV165" s="5" t="str">
        <v/>
      </c>
      <c r="AW165" s="5" t="str">
        <v/>
      </c>
      <c r="AX165" s="5" t="str">
        <v/>
      </c>
      <c r="AY165" s="5" t="str">
        <v/>
      </c>
      <c r="AZ165" s="5" t="str">
        <v/>
      </c>
      <c r="BA165" s="5" t="str">
        <v/>
      </c>
      <c r="BB165" s="5" t="str">
        <v/>
      </c>
      <c r="BC165" s="5" t="str">
        <v/>
      </c>
      <c r="BD165" s="5" t="str">
        <v/>
      </c>
      <c r="BE165" s="5" t="str">
        <v/>
      </c>
      <c r="BF165" s="5" t="str">
        <v/>
      </c>
      <c r="BG165" s="5" t="str">
        <v/>
      </c>
      <c r="BH165" s="5" t="str">
        <v/>
      </c>
      <c r="BI165" s="5" t="str">
        <v/>
      </c>
      <c r="BJ165" s="5" t="str">
        <v/>
      </c>
      <c r="BK165" s="5" t="str">
        <v/>
      </c>
    </row>
    <row r="166">
      <c r="A166" s="11" t="str">
        <v>PROJECT OVERHEADS</v>
      </c>
      <c r="B166" s="11" t="str">
        <v/>
      </c>
      <c r="C166" s="11" t="str">
        <v/>
      </c>
      <c r="D166" s="11" t="str">
        <v/>
      </c>
      <c r="E166" s="11" t="str">
        <v>Project Overheads</v>
      </c>
      <c r="F166" s="11">
        <f>SUBTOTAL(9,F167:F167)</f>
      </c>
      <c r="G166" s="11">
        <f>SUBTOTAL(9,G167:G167)</f>
      </c>
      <c r="H166" s="11">
        <f>SUBTOTAL(9,H167:H167)</f>
      </c>
      <c r="I166" s="11" t="str">
        <v/>
      </c>
      <c r="J166" s="11" t="str">
        <v/>
      </c>
      <c r="K166" s="11" t="str">
        <v/>
      </c>
      <c r="L166" s="11" t="str">
        <v/>
      </c>
      <c r="M166" s="11" t="str">
        <v/>
      </c>
      <c r="N166" s="11" t="str">
        <v/>
      </c>
      <c r="O166" s="11" t="str">
        <v/>
      </c>
      <c r="P166" s="11" t="str">
        <v/>
      </c>
      <c r="Q166" s="11" t="str">
        <v/>
      </c>
      <c r="R166" s="11" t="str">
        <v/>
      </c>
      <c r="S166" s="11" t="str">
        <v/>
      </c>
      <c r="T166" s="11" t="str">
        <v/>
      </c>
      <c r="U166" s="11" t="str">
        <v/>
      </c>
      <c r="V166" s="11" t="str">
        <v/>
      </c>
      <c r="W166" s="11" t="str">
        <v/>
      </c>
      <c r="X166" s="11" t="str">
        <v/>
      </c>
      <c r="Y166" s="11" t="str">
        <v/>
      </c>
      <c r="Z166" s="11" t="str">
        <v/>
      </c>
      <c r="AA166" s="11" t="str">
        <v/>
      </c>
      <c r="AB166" s="11" t="str">
        <v/>
      </c>
      <c r="AC166" s="11" t="str">
        <v/>
      </c>
      <c r="AD166" s="5" t="str">
        <v/>
      </c>
      <c r="AE166" s="11" t="str">
        <v/>
      </c>
      <c r="AF166" s="11" t="str">
        <v/>
      </c>
      <c r="AG166" s="11" t="str">
        <v/>
      </c>
      <c r="AH166" s="11" t="str">
        <v/>
      </c>
      <c r="AI166" s="11" t="str">
        <v/>
      </c>
      <c r="AJ166" s="11" t="str">
        <v/>
      </c>
      <c r="AK166" s="11" t="str">
        <v/>
      </c>
      <c r="AL166" s="11" t="str">
        <v/>
      </c>
      <c r="AM166" s="11" t="str">
        <v/>
      </c>
      <c r="AN166" s="11" t="str">
        <v/>
      </c>
      <c r="AO166" s="11" t="str">
        <v/>
      </c>
      <c r="AP166" s="11" t="str">
        <v/>
      </c>
      <c r="AQ166" s="11" t="str">
        <v/>
      </c>
      <c r="AR166" s="11" t="str">
        <v/>
      </c>
      <c r="AS166" s="11" t="str">
        <v/>
      </c>
      <c r="AT166" s="11" t="str">
        <v/>
      </c>
      <c r="AU166" s="11">
        <f>SUBTOTAL(9,AU167:AU167)</f>
      </c>
      <c r="AV166" s="11">
        <f>SUBTOTAL(9,AV167:AV167)</f>
      </c>
      <c r="AW166" s="11">
        <f>SUBTOTAL(9,AW167:AW167)</f>
      </c>
      <c r="AX166" s="11">
        <f>SUBTOTAL(9,AX167:AX167)</f>
      </c>
      <c r="AY166" s="11">
        <f>SUBTOTAL(9,AY167:AY167)</f>
      </c>
      <c r="AZ166" s="11">
        <f>SUBTOTAL(9,AZ167:AZ167)</f>
      </c>
      <c r="BA166" s="11">
        <f>SUBTOTAL(9,BA167:BA167)</f>
      </c>
      <c r="BB166" s="11">
        <f>SUBTOTAL(9,BB167:BB167)</f>
      </c>
      <c r="BC166" s="11">
        <f>SUBTOTAL(9,BC167:BC167)</f>
      </c>
      <c r="BD166" s="11">
        <f>SUBTOTAL(9,BD167:BD167)</f>
      </c>
      <c r="BE166" s="11">
        <f>SUBTOTAL(9,BE167:BE167)</f>
      </c>
      <c r="BF166" s="11">
        <f>SUBTOTAL(9,BF167:BF167)</f>
      </c>
      <c r="BG166" s="11">
        <f>SUBTOTAL(9,BG167:BG167)</f>
      </c>
      <c r="BH166" s="11">
        <f>SUBTOTAL(9,BH167:BH167)</f>
      </c>
      <c r="BI166" s="11">
        <f>SUBTOTAL(9,BI167:BI167)</f>
      </c>
      <c r="BJ166" s="11">
        <f>SUBTOTAL(9,BJ167:BJ167)</f>
      </c>
      <c r="BK166" s="11" t="str">
        <v/>
      </c>
    </row>
    <row r="167" outlineLevel="1">
      <c r="A167" s="5" t="str">
        <v/>
      </c>
      <c r="B167" s="5" t="str">
        <v/>
      </c>
      <c r="C167" s="5" t="str">
        <v/>
      </c>
      <c r="D167" s="5" t="str">
        <v/>
      </c>
      <c r="E167" s="5" t="str">
        <v>(No items)</v>
      </c>
      <c r="F167" s="5" t="str">
        <v/>
      </c>
      <c r="G167" s="5" t="str">
        <v/>
      </c>
      <c r="H167" s="5" t="str">
        <v/>
      </c>
      <c r="I167" s="5" t="str">
        <v/>
      </c>
      <c r="J167" s="5" t="str">
        <v/>
      </c>
      <c r="K167" s="5" t="str">
        <v/>
      </c>
      <c r="L167" s="5" t="str">
        <v/>
      </c>
      <c r="M167" s="5" t="str">
        <v/>
      </c>
      <c r="N167" s="5" t="str">
        <v/>
      </c>
      <c r="O167" s="5" t="str">
        <v/>
      </c>
      <c r="P167" s="5" t="str">
        <v/>
      </c>
      <c r="Q167" s="5" t="str">
        <v/>
      </c>
      <c r="R167" s="5" t="str">
        <v/>
      </c>
      <c r="S167" s="5" t="str">
        <v/>
      </c>
      <c r="T167" s="5" t="str">
        <v/>
      </c>
      <c r="U167" s="5" t="str">
        <v/>
      </c>
      <c r="V167" s="5" t="str">
        <v/>
      </c>
      <c r="W167" s="5" t="str">
        <v/>
      </c>
      <c r="X167" s="5" t="str">
        <v/>
      </c>
      <c r="Y167" s="5" t="str">
        <v/>
      </c>
      <c r="Z167" s="5" t="str">
        <v/>
      </c>
      <c r="AA167" s="5" t="str">
        <v/>
      </c>
      <c r="AB167" s="5" t="str">
        <v/>
      </c>
      <c r="AC167" s="5" t="str">
        <v/>
      </c>
      <c r="AD167" s="5" t="str">
        <v/>
      </c>
      <c r="AE167" s="5" t="str">
        <v/>
      </c>
      <c r="AF167" s="5" t="str">
        <v/>
      </c>
      <c r="AG167" s="5" t="str">
        <v/>
      </c>
      <c r="AH167" s="5" t="str">
        <v/>
      </c>
      <c r="AI167" s="5" t="str">
        <v/>
      </c>
      <c r="AJ167" s="5" t="str">
        <v/>
      </c>
      <c r="AK167" s="5" t="str">
        <v/>
      </c>
      <c r="AL167" s="5" t="str">
        <v/>
      </c>
      <c r="AM167" s="5" t="str">
        <v/>
      </c>
      <c r="AN167" s="5" t="str">
        <v/>
      </c>
      <c r="AO167" s="5" t="str">
        <v/>
      </c>
      <c r="AP167" s="5" t="str">
        <v/>
      </c>
      <c r="AQ167" s="5" t="str">
        <v/>
      </c>
      <c r="AR167" s="5" t="str">
        <v/>
      </c>
      <c r="AS167" s="5" t="str">
        <v/>
      </c>
      <c r="AT167" s="5" t="str">
        <v/>
      </c>
      <c r="AU167" s="5" t="str">
        <v/>
      </c>
      <c r="AV167" s="5" t="str">
        <v/>
      </c>
      <c r="AW167" s="5" t="str">
        <v/>
      </c>
      <c r="AX167" s="5" t="str">
        <v/>
      </c>
      <c r="AY167" s="5" t="str">
        <v/>
      </c>
      <c r="AZ167" s="5" t="str">
        <v/>
      </c>
      <c r="BA167" s="5" t="str">
        <v/>
      </c>
      <c r="BB167" s="5" t="str">
        <v/>
      </c>
      <c r="BC167" s="5" t="str">
        <v/>
      </c>
      <c r="BD167" s="5" t="str">
        <v/>
      </c>
      <c r="BE167" s="5" t="str">
        <v/>
      </c>
      <c r="BF167" s="5" t="str">
        <v/>
      </c>
      <c r="BG167" s="5" t="str">
        <v/>
      </c>
      <c r="BH167" s="5" t="str">
        <v/>
      </c>
      <c r="BI167" s="5" t="str">
        <v/>
      </c>
      <c r="BJ167" s="5" t="str">
        <v/>
      </c>
      <c r="BK167" s="5" t="str">
        <v/>
      </c>
    </row>
    <row r="168">
      <c r="A168" s="11" t="str">
        <v>RISKS &amp; CONTINGENCIES</v>
      </c>
      <c r="B168" s="11" t="str">
        <v/>
      </c>
      <c r="C168" s="11" t="str">
        <v/>
      </c>
      <c r="D168" s="11" t="str">
        <v/>
      </c>
      <c r="E168" s="11" t="str">
        <v>Risks &amp; Contingencies</v>
      </c>
      <c r="F168" s="11">
        <f>SUBTOTAL(9,F169:F169)</f>
      </c>
      <c r="G168" s="11">
        <f>SUBTOTAL(9,G169:G169)</f>
      </c>
      <c r="H168" s="11">
        <f>SUBTOTAL(9,H169:H169)</f>
      </c>
      <c r="I168" s="11" t="str">
        <v/>
      </c>
      <c r="J168" s="11" t="str">
        <v/>
      </c>
      <c r="K168" s="11" t="str">
        <v/>
      </c>
      <c r="L168" s="11" t="str">
        <v/>
      </c>
      <c r="M168" s="11" t="str">
        <v/>
      </c>
      <c r="N168" s="11" t="str">
        <v/>
      </c>
      <c r="O168" s="11" t="str">
        <v/>
      </c>
      <c r="P168" s="11" t="str">
        <v/>
      </c>
      <c r="Q168" s="11" t="str">
        <v/>
      </c>
      <c r="R168" s="11" t="str">
        <v/>
      </c>
      <c r="S168" s="11" t="str">
        <v/>
      </c>
      <c r="T168" s="11" t="str">
        <v/>
      </c>
      <c r="U168" s="11" t="str">
        <v/>
      </c>
      <c r="V168" s="11" t="str">
        <v/>
      </c>
      <c r="W168" s="11" t="str">
        <v/>
      </c>
      <c r="X168" s="11" t="str">
        <v/>
      </c>
      <c r="Y168" s="11" t="str">
        <v/>
      </c>
      <c r="Z168" s="11" t="str">
        <v/>
      </c>
      <c r="AA168" s="11" t="str">
        <v/>
      </c>
      <c r="AB168" s="11" t="str">
        <v/>
      </c>
      <c r="AC168" s="11" t="str">
        <v/>
      </c>
      <c r="AD168" s="5" t="str">
        <v/>
      </c>
      <c r="AE168" s="11" t="str">
        <v/>
      </c>
      <c r="AF168" s="11" t="str">
        <v/>
      </c>
      <c r="AG168" s="11" t="str">
        <v/>
      </c>
      <c r="AH168" s="11" t="str">
        <v/>
      </c>
      <c r="AI168" s="11" t="str">
        <v/>
      </c>
      <c r="AJ168" s="11" t="str">
        <v/>
      </c>
      <c r="AK168" s="11" t="str">
        <v/>
      </c>
      <c r="AL168" s="11" t="str">
        <v/>
      </c>
      <c r="AM168" s="11" t="str">
        <v/>
      </c>
      <c r="AN168" s="11" t="str">
        <v/>
      </c>
      <c r="AO168" s="11" t="str">
        <v/>
      </c>
      <c r="AP168" s="11" t="str">
        <v/>
      </c>
      <c r="AQ168" s="11" t="str">
        <v/>
      </c>
      <c r="AR168" s="11" t="str">
        <v/>
      </c>
      <c r="AS168" s="11" t="str">
        <v/>
      </c>
      <c r="AT168" s="11" t="str">
        <v/>
      </c>
      <c r="AU168" s="11">
        <f>SUBTOTAL(9,AU169:AU169)</f>
      </c>
      <c r="AV168" s="11">
        <f>SUBTOTAL(9,AV169:AV169)</f>
      </c>
      <c r="AW168" s="11">
        <f>SUBTOTAL(9,AW169:AW169)</f>
      </c>
      <c r="AX168" s="11">
        <f>SUBTOTAL(9,AX169:AX169)</f>
      </c>
      <c r="AY168" s="11">
        <f>SUBTOTAL(9,AY169:AY169)</f>
      </c>
      <c r="AZ168" s="11">
        <f>SUBTOTAL(9,AZ169:AZ169)</f>
      </c>
      <c r="BA168" s="11">
        <f>SUBTOTAL(9,BA169:BA169)</f>
      </c>
      <c r="BB168" s="11">
        <f>SUBTOTAL(9,BB169:BB169)</f>
      </c>
      <c r="BC168" s="11">
        <f>SUBTOTAL(9,BC169:BC169)</f>
      </c>
      <c r="BD168" s="11">
        <f>SUBTOTAL(9,BD169:BD169)</f>
      </c>
      <c r="BE168" s="11">
        <f>SUBTOTAL(9,BE169:BE169)</f>
      </c>
      <c r="BF168" s="11">
        <f>SUBTOTAL(9,BF169:BF169)</f>
      </c>
      <c r="BG168" s="11">
        <f>SUBTOTAL(9,BG169:BG169)</f>
      </c>
      <c r="BH168" s="11">
        <f>SUBTOTAL(9,BH169:BH169)</f>
      </c>
      <c r="BI168" s="11">
        <f>SUBTOTAL(9,BI169:BI169)</f>
      </c>
      <c r="BJ168" s="11">
        <f>SUBTOTAL(9,BJ169:BJ169)</f>
      </c>
      <c r="BK168" s="11" t="str">
        <v/>
      </c>
    </row>
    <row r="169" outlineLevel="1">
      <c r="A169" s="5" t="str">
        <v/>
      </c>
      <c r="B169" s="5" t="str">
        <v/>
      </c>
      <c r="C169" s="5" t="str">
        <v/>
      </c>
      <c r="D169" s="5" t="str">
        <v/>
      </c>
      <c r="E169" s="5" t="str">
        <v>(No items)</v>
      </c>
      <c r="F169" s="5" t="str">
        <v/>
      </c>
      <c r="G169" s="5" t="str">
        <v/>
      </c>
      <c r="H169" s="5" t="str">
        <v/>
      </c>
      <c r="I169" s="5" t="str">
        <v/>
      </c>
      <c r="J169" s="5" t="str">
        <v/>
      </c>
      <c r="K169" s="5" t="str">
        <v/>
      </c>
      <c r="L169" s="5" t="str">
        <v/>
      </c>
      <c r="M169" s="5" t="str">
        <v/>
      </c>
      <c r="N169" s="5" t="str">
        <v/>
      </c>
      <c r="O169" s="5" t="str">
        <v/>
      </c>
      <c r="P169" s="5" t="str">
        <v/>
      </c>
      <c r="Q169" s="5" t="str">
        <v/>
      </c>
      <c r="R169" s="5" t="str">
        <v/>
      </c>
      <c r="S169" s="5" t="str">
        <v/>
      </c>
      <c r="T169" s="5" t="str">
        <v/>
      </c>
      <c r="U169" s="5" t="str">
        <v/>
      </c>
      <c r="V169" s="5" t="str">
        <v/>
      </c>
      <c r="W169" s="5" t="str">
        <v/>
      </c>
      <c r="X169" s="5" t="str">
        <v/>
      </c>
      <c r="Y169" s="5" t="str">
        <v/>
      </c>
      <c r="Z169" s="5" t="str">
        <v/>
      </c>
      <c r="AA169" s="5" t="str">
        <v/>
      </c>
      <c r="AB169" s="5" t="str">
        <v/>
      </c>
      <c r="AC169" s="5" t="str">
        <v/>
      </c>
      <c r="AD169" s="5" t="str">
        <v/>
      </c>
      <c r="AE169" s="5" t="str">
        <v/>
      </c>
      <c r="AF169" s="5" t="str">
        <v/>
      </c>
      <c r="AG169" s="5" t="str">
        <v/>
      </c>
      <c r="AH169" s="5" t="str">
        <v/>
      </c>
      <c r="AI169" s="5" t="str">
        <v/>
      </c>
      <c r="AJ169" s="5" t="str">
        <v/>
      </c>
      <c r="AK169" s="5" t="str">
        <v/>
      </c>
      <c r="AL169" s="5" t="str">
        <v/>
      </c>
      <c r="AM169" s="5" t="str">
        <v/>
      </c>
      <c r="AN169" s="5" t="str">
        <v/>
      </c>
      <c r="AO169" s="5" t="str">
        <v/>
      </c>
      <c r="AP169" s="5" t="str">
        <v/>
      </c>
      <c r="AQ169" s="5" t="str">
        <v/>
      </c>
      <c r="AR169" s="5" t="str">
        <v/>
      </c>
      <c r="AS169" s="5" t="str">
        <v/>
      </c>
      <c r="AT169" s="5" t="str">
        <v/>
      </c>
      <c r="AU169" s="5" t="str">
        <v/>
      </c>
      <c r="AV169" s="5" t="str">
        <v/>
      </c>
      <c r="AW169" s="5" t="str">
        <v/>
      </c>
      <c r="AX169" s="5" t="str">
        <v/>
      </c>
      <c r="AY169" s="5" t="str">
        <v/>
      </c>
      <c r="AZ169" s="5" t="str">
        <v/>
      </c>
      <c r="BA169" s="5" t="str">
        <v/>
      </c>
      <c r="BB169" s="5" t="str">
        <v/>
      </c>
      <c r="BC169" s="5" t="str">
        <v/>
      </c>
      <c r="BD169" s="5" t="str">
        <v/>
      </c>
      <c r="BE169" s="5" t="str">
        <v/>
      </c>
      <c r="BF169" s="5" t="str">
        <v/>
      </c>
      <c r="BG169" s="5" t="str">
        <v/>
      </c>
      <c r="BH169" s="5" t="str">
        <v/>
      </c>
      <c r="BI169" s="5" t="str">
        <v/>
      </c>
      <c r="BJ169" s="5" t="str">
        <v/>
      </c>
      <c r="BK169" s="5" t="str">
        <v/>
      </c>
    </row>
    <row r="170">
      <c r="A170" s="9" t="str">
        <v/>
      </c>
      <c r="B170" s="9" t="str">
        <v/>
      </c>
      <c r="C170" s="9" t="str">
        <v/>
      </c>
      <c r="D170" s="9" t="str">
        <v/>
      </c>
      <c r="E170" s="9" t="str">
        <v>Total Cashout</v>
      </c>
      <c r="F170" s="9">
        <f>SUM(F4,F155,F157,F164,F166,F168)</f>
      </c>
      <c r="G170" s="9">
        <f>SUM(G4,G155,G157,G164,G166,G168)</f>
      </c>
      <c r="H170" s="9">
        <f>SUM(H4,H155,H157,H164,H166,H168)</f>
      </c>
      <c r="I170" s="9" t="str">
        <v/>
      </c>
      <c r="J170" s="9" t="str">
        <v/>
      </c>
      <c r="K170" s="9" t="str">
        <v/>
      </c>
      <c r="L170" s="9" t="str">
        <v/>
      </c>
      <c r="M170" s="9" t="str">
        <v/>
      </c>
      <c r="N170" s="9" t="str">
        <v/>
      </c>
      <c r="O170" s="9" t="str">
        <v/>
      </c>
      <c r="P170" s="9" t="str">
        <v/>
      </c>
      <c r="Q170" s="9" t="str">
        <v/>
      </c>
      <c r="R170" s="9" t="str">
        <v/>
      </c>
      <c r="S170" s="9" t="str">
        <v/>
      </c>
      <c r="T170" s="9" t="str">
        <v/>
      </c>
      <c r="U170" s="9" t="str">
        <v/>
      </c>
      <c r="V170" s="9" t="str">
        <v/>
      </c>
      <c r="W170" s="9" t="str">
        <v/>
      </c>
      <c r="X170" s="9" t="str">
        <v/>
      </c>
      <c r="Y170" s="9" t="str">
        <v/>
      </c>
      <c r="Z170" s="9" t="str">
        <v/>
      </c>
      <c r="AA170" s="9" t="str">
        <v/>
      </c>
      <c r="AB170" s="9" t="str">
        <v/>
      </c>
      <c r="AC170" s="9" t="str">
        <v/>
      </c>
      <c r="AD170" s="5" t="str">
        <v/>
      </c>
      <c r="AE170" s="9" t="str">
        <v/>
      </c>
      <c r="AF170" s="9" t="str">
        <v/>
      </c>
      <c r="AG170" s="9" t="str">
        <v/>
      </c>
      <c r="AH170" s="9" t="str">
        <v/>
      </c>
      <c r="AI170" s="9" t="str">
        <v/>
      </c>
      <c r="AJ170" s="9" t="str">
        <v/>
      </c>
      <c r="AK170" s="9" t="str">
        <v/>
      </c>
      <c r="AL170" s="9" t="str">
        <v/>
      </c>
      <c r="AM170" s="9" t="str">
        <v/>
      </c>
      <c r="AN170" s="9" t="str">
        <v/>
      </c>
      <c r="AO170" s="9" t="str">
        <v/>
      </c>
      <c r="AP170" s="9" t="str">
        <v/>
      </c>
      <c r="AQ170" s="9" t="str">
        <v/>
      </c>
      <c r="AR170" s="9" t="str">
        <v/>
      </c>
      <c r="AS170" s="9" t="str">
        <v/>
      </c>
      <c r="AT170" s="9" t="str">
        <v/>
      </c>
      <c r="AU170" s="9">
        <f>SUM(AU7:AU169)</f>
      </c>
      <c r="AV170" s="9">
        <f>SUM(AV7:AV169)</f>
      </c>
      <c r="AW170" s="9">
        <f>SUM(AW7:AW169)</f>
      </c>
      <c r="AX170" s="9">
        <f>SUM(AX7:AX169)</f>
      </c>
      <c r="AY170" s="9">
        <f>SUM(AY7:AY169)</f>
      </c>
      <c r="AZ170" s="9">
        <f>SUM(AZ7:AZ169)</f>
      </c>
      <c r="BA170" s="9">
        <f>SUM(BA7:BA169)</f>
      </c>
      <c r="BB170" s="9">
        <f>SUM(BB7:BB169)</f>
      </c>
      <c r="BC170" s="9">
        <f>SUM(BC7:BC169)</f>
      </c>
      <c r="BD170" s="9">
        <f>SUM(BD7:BD169)</f>
      </c>
      <c r="BE170" s="9">
        <f>SUM(BE7:BE169)</f>
      </c>
      <c r="BF170" s="9">
        <f>SUM(BF7:BF169)</f>
      </c>
      <c r="BG170" s="9">
        <f>SUM(BG7:BG169)</f>
      </c>
      <c r="BH170" s="9">
        <f>SUM(BH7:BH169)</f>
      </c>
      <c r="BI170" s="9">
        <f>SUM(BI7:BI169)</f>
      </c>
      <c r="BJ170" s="9">
        <f>SUM(AU170:BI170)</f>
      </c>
      <c r="BK170" s="9" t="str">
        <v/>
      </c>
    </row>
    <row r="171">
      <c r="AD171" s="5" t="str">
        <v/>
      </c>
    </row>
  </sheetData>
  <ignoredErrors>
    <ignoredError numberStoredAsText="1" sqref="A1:BK171"/>
  </ignoredErrors>
</worksheet>
</file>

<file path=xl/worksheets/sheet4.xml><?xml version="1.0" encoding="utf-8"?>
<worksheet xmlns="http://schemas.openxmlformats.org/spreadsheetml/2006/main" xmlns:r="http://schemas.openxmlformats.org/officeDocument/2006/relationships">
  <dimension ref="A1:U10"/>
  <sheetViews>
    <sheetView workbookViewId="0"/>
  </sheetViews>
  <cols>
    <col min="1" max="1" width="8.83203125" customWidth="1"/>
    <col min="2" max="2" width="8.83203125" customWidth="1"/>
    <col min="3" max="3" width="8.83203125" customWidth="1"/>
    <col min="4" max="4" width="42.83203125" customWidth="1"/>
    <col min="5" max="5" width="18.83203125" customWidth="1"/>
    <col min="6" max="6" width="14.83203125" customWidth="1"/>
    <col min="7" max="7" width="14.83203125" customWidth="1"/>
    <col min="8" max="8" width="14.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14.83203125" customWidth="1"/>
    <col min="16" max="16" width="14.83203125" customWidth="1"/>
    <col min="17" max="17" width="14.83203125" customWidth="1"/>
    <col min="18" max="18" width="14.83203125" customWidth="1"/>
    <col min="19" max="19" width="14.83203125" customWidth="1"/>
    <col min="20" max="20" width="14.83203125" customWidth="1"/>
    <col min="21" max="21" width="14.83203125" customWidth="1"/>
  </cols>
  <sheetData>
    <row r="1">
      <c r="C1" s="23" t="str">
        <v>OUT</v>
      </c>
      <c r="D1" s="27">
        <f>E4</f>
      </c>
      <c r="E1" s="23" t="str">
        <v>Profit %</v>
      </c>
    </row>
    <row r="2">
      <c r="C2" s="23" t="str">
        <v>OUT - IN</v>
      </c>
      <c r="D2" s="27">
        <f>='Cash In Summary USD'!E3</f>
      </c>
      <c r="E2" s="27">
        <f>=1-D1/D2</f>
      </c>
    </row>
    <row r="3">
      <c r="C3" s="31" t="str">
        <v>Discipline</v>
      </c>
      <c r="D3" s="31" t="str">
        <v>Scope of Work</v>
      </c>
      <c r="E3" s="31" t="str">
        <v>Discipline Total</v>
      </c>
      <c r="F3" s="31">
        <v>45992</v>
      </c>
      <c r="G3" s="31">
        <f>EDATE(F3,1)</f>
      </c>
      <c r="H3" s="31">
        <f>EDATE(G3,1)</f>
      </c>
      <c r="I3" s="31">
        <f>EDATE(H3,1)</f>
      </c>
      <c r="J3" s="31">
        <f>EDATE(I3,1)</f>
      </c>
      <c r="K3" s="31">
        <f>EDATE(J3,1)</f>
      </c>
      <c r="L3" s="31">
        <f>EDATE(K3,1)</f>
      </c>
      <c r="M3" s="31">
        <f>EDATE(L3,1)</f>
      </c>
      <c r="N3" s="31">
        <f>EDATE(M3,1)</f>
      </c>
      <c r="O3" s="31">
        <f>EDATE(N3,1)</f>
      </c>
      <c r="P3" s="31">
        <f>EDATE(O3,1)</f>
      </c>
      <c r="Q3" s="31">
        <f>EDATE(P3,1)</f>
      </c>
      <c r="R3" s="31">
        <f>EDATE(Q3,1)</f>
      </c>
      <c r="S3" s="31">
        <f>EDATE(R3,1)</f>
      </c>
      <c r="T3" s="31">
        <f>EDATE(S3,1)</f>
      </c>
    </row>
    <row r="4">
      <c r="D4" s="28" t="str">
        <v>Total Cash Out Value</v>
      </c>
      <c r="E4" s="29">
        <f>SUM(F4:T4)</f>
      </c>
      <c r="F4" s="27">
        <f>SUBTOTAL(9,F5:F10)</f>
      </c>
      <c r="G4" s="27">
        <f>SUBTOTAL(9,G5:G10)</f>
      </c>
      <c r="H4" s="27">
        <f>SUBTOTAL(9,H5:H10)</f>
      </c>
      <c r="I4" s="27">
        <f>SUBTOTAL(9,I5:I10)</f>
      </c>
      <c r="J4" s="27">
        <f>SUBTOTAL(9,J5:J10)</f>
      </c>
      <c r="K4" s="27">
        <f>SUBTOTAL(9,K5:K10)</f>
      </c>
      <c r="L4" s="27">
        <f>SUBTOTAL(9,L5:L10)</f>
      </c>
      <c r="M4" s="27">
        <f>SUBTOTAL(9,M5:M10)</f>
      </c>
      <c r="N4" s="27">
        <f>SUBTOTAL(9,N5:N10)</f>
      </c>
      <c r="O4" s="27">
        <f>SUBTOTAL(9,O5:O10)</f>
      </c>
      <c r="P4" s="27">
        <f>SUBTOTAL(9,P5:P10)</f>
      </c>
      <c r="Q4" s="27">
        <f>SUBTOTAL(9,Q5:Q10)</f>
      </c>
      <c r="R4" s="27">
        <f>SUBTOTAL(9,R5:R10)</f>
      </c>
      <c r="S4" s="27">
        <f>SUBTOTAL(9,S5:S10)</f>
      </c>
      <c r="T4" s="27">
        <f>SUBTOTAL(9,T5:T10)</f>
      </c>
    </row>
    <row r="5">
      <c r="D5" s="34" t="str">
        <v>Advanced Payment PO USD</v>
      </c>
      <c r="E5" s="26">
        <f>SUM(F5:T5)</f>
      </c>
      <c r="F5" s="26">
        <f>SUMPRODUCT(('DEMO 220-66-11 kV Cash out USD'!$E$4:$E$171=$D5)*1,'DEMO 220-66-11 kV Cash out USD'!AU$4:AU$171)</f>
      </c>
      <c r="G5" s="26">
        <f>SUMPRODUCT(('DEMO 220-66-11 kV Cash out USD'!$E$4:$E$171=$D5)*1,'DEMO 220-66-11 kV Cash out USD'!AV$4:AV$171)</f>
      </c>
      <c r="H5" s="26">
        <f>SUMPRODUCT(('DEMO 220-66-11 kV Cash out USD'!$E$4:$E$171=$D5)*1,'DEMO 220-66-11 kV Cash out USD'!AW$4:AW$171)</f>
      </c>
      <c r="I5" s="26">
        <f>SUMPRODUCT(('DEMO 220-66-11 kV Cash out USD'!$E$4:$E$171=$D5)*1,'DEMO 220-66-11 kV Cash out USD'!AX$4:AX$171)</f>
      </c>
      <c r="J5" s="26">
        <f>SUMPRODUCT(('DEMO 220-66-11 kV Cash out USD'!$E$4:$E$171=$D5)*1,'DEMO 220-66-11 kV Cash out USD'!AY$4:AY$171)</f>
      </c>
      <c r="K5" s="26">
        <f>SUMPRODUCT(('DEMO 220-66-11 kV Cash out USD'!$E$4:$E$171=$D5)*1,'DEMO 220-66-11 kV Cash out USD'!AZ$4:AZ$171)</f>
      </c>
      <c r="L5" s="26">
        <f>SUMPRODUCT(('DEMO 220-66-11 kV Cash out USD'!$E$4:$E$171=$D5)*1,'DEMO 220-66-11 kV Cash out USD'!BA$4:BA$171)</f>
      </c>
      <c r="M5" s="26">
        <f>SUMPRODUCT(('DEMO 220-66-11 kV Cash out USD'!$E$4:$E$171=$D5)*1,'DEMO 220-66-11 kV Cash out USD'!BB$4:BB$171)</f>
      </c>
      <c r="N5" s="26">
        <f>SUMPRODUCT(('DEMO 220-66-11 kV Cash out USD'!$E$4:$E$171=$D5)*1,'DEMO 220-66-11 kV Cash out USD'!BC$4:BC$171)</f>
      </c>
      <c r="O5" s="26">
        <f>SUMPRODUCT(('DEMO 220-66-11 kV Cash out USD'!$E$4:$E$171=$D5)*1,'DEMO 220-66-11 kV Cash out USD'!BD$4:BD$171)</f>
      </c>
      <c r="P5" s="26">
        <f>SUMPRODUCT(('DEMO 220-66-11 kV Cash out USD'!$E$4:$E$171=$D5)*1,'DEMO 220-66-11 kV Cash out USD'!BE$4:BE$171)</f>
      </c>
      <c r="Q5" s="26">
        <f>SUMPRODUCT(('DEMO 220-66-11 kV Cash out USD'!$E$4:$E$171=$D5)*1,'DEMO 220-66-11 kV Cash out USD'!BF$4:BF$171)</f>
      </c>
      <c r="R5" s="26">
        <f>SUMPRODUCT(('DEMO 220-66-11 kV Cash out USD'!$E$4:$E$171=$D5)*1,'DEMO 220-66-11 kV Cash out USD'!BG$4:BG$171)</f>
      </c>
      <c r="S5" s="26">
        <f>SUMPRODUCT(('DEMO 220-66-11 kV Cash out USD'!$E$4:$E$171=$D5)*1,'DEMO 220-66-11 kV Cash out USD'!BH$4:BH$171)</f>
      </c>
      <c r="T5" s="26">
        <f>SUMPRODUCT(('DEMO 220-66-11 kV Cash out USD'!$E$4:$E$171=$D5)*1,'DEMO 220-66-11 kV Cash out USD'!BI$4:BI$171)</f>
      </c>
    </row>
    <row r="6">
      <c r="D6" s="35" t="str">
        <v>Shipping MAT USD</v>
      </c>
      <c r="E6" s="26">
        <f>SUM(F6:T6)</f>
      </c>
      <c r="F6" s="26">
        <f>SUMPRODUCT(('DEMO 220-66-11 kV Cash out USD'!$E$4:$E$171=$D6)*1,'DEMO 220-66-11 kV Cash out USD'!AU$4:AU$171)</f>
      </c>
      <c r="G6" s="26">
        <f>SUMPRODUCT(('DEMO 220-66-11 kV Cash out USD'!$E$4:$E$171=$D6)*1,'DEMO 220-66-11 kV Cash out USD'!AV$4:AV$171)</f>
      </c>
      <c r="H6" s="26">
        <f>SUMPRODUCT(('DEMO 220-66-11 kV Cash out USD'!$E$4:$E$171=$D6)*1,'DEMO 220-66-11 kV Cash out USD'!AW$4:AW$171)</f>
      </c>
      <c r="I6" s="26">
        <f>SUMPRODUCT(('DEMO 220-66-11 kV Cash out USD'!$E$4:$E$171=$D6)*1,'DEMO 220-66-11 kV Cash out USD'!AX$4:AX$171)</f>
      </c>
      <c r="J6" s="26">
        <f>SUMPRODUCT(('DEMO 220-66-11 kV Cash out USD'!$E$4:$E$171=$D6)*1,'DEMO 220-66-11 kV Cash out USD'!AY$4:AY$171)</f>
      </c>
      <c r="K6" s="26">
        <f>SUMPRODUCT(('DEMO 220-66-11 kV Cash out USD'!$E$4:$E$171=$D6)*1,'DEMO 220-66-11 kV Cash out USD'!AZ$4:AZ$171)</f>
      </c>
      <c r="L6" s="26">
        <f>SUMPRODUCT(('DEMO 220-66-11 kV Cash out USD'!$E$4:$E$171=$D6)*1,'DEMO 220-66-11 kV Cash out USD'!BA$4:BA$171)</f>
      </c>
      <c r="M6" s="26">
        <f>SUMPRODUCT(('DEMO 220-66-11 kV Cash out USD'!$E$4:$E$171=$D6)*1,'DEMO 220-66-11 kV Cash out USD'!BB$4:BB$171)</f>
      </c>
      <c r="N6" s="26">
        <f>SUMPRODUCT(('DEMO 220-66-11 kV Cash out USD'!$E$4:$E$171=$D6)*1,'DEMO 220-66-11 kV Cash out USD'!BC$4:BC$171)</f>
      </c>
      <c r="O6" s="26">
        <f>SUMPRODUCT(('DEMO 220-66-11 kV Cash out USD'!$E$4:$E$171=$D6)*1,'DEMO 220-66-11 kV Cash out USD'!BD$4:BD$171)</f>
      </c>
      <c r="P6" s="26">
        <f>SUMPRODUCT(('DEMO 220-66-11 kV Cash out USD'!$E$4:$E$171=$D6)*1,'DEMO 220-66-11 kV Cash out USD'!BE$4:BE$171)</f>
      </c>
      <c r="Q6" s="26">
        <f>SUMPRODUCT(('DEMO 220-66-11 kV Cash out USD'!$E$4:$E$171=$D6)*1,'DEMO 220-66-11 kV Cash out USD'!BF$4:BF$171)</f>
      </c>
      <c r="R6" s="26">
        <f>SUMPRODUCT(('DEMO 220-66-11 kV Cash out USD'!$E$4:$E$171=$D6)*1,'DEMO 220-66-11 kV Cash out USD'!BG$4:BG$171)</f>
      </c>
      <c r="S6" s="26">
        <f>SUMPRODUCT(('DEMO 220-66-11 kV Cash out USD'!$E$4:$E$171=$D6)*1,'DEMO 220-66-11 kV Cash out USD'!BH$4:BH$171)</f>
      </c>
      <c r="T6" s="26">
        <f>SUMPRODUCT(('DEMO 220-66-11 kV Cash out USD'!$E$4:$E$171=$D6)*1,'DEMO 220-66-11 kV Cash out USD'!BI$4:BI$171)</f>
      </c>
    </row>
    <row r="7">
      <c r="D7" s="35" t="str">
        <v>Delivery MAT USD</v>
      </c>
      <c r="E7" s="26">
        <f>SUM(F7:T7)</f>
      </c>
      <c r="F7" s="26">
        <f>SUMPRODUCT(('DEMO 220-66-11 kV Cash out USD'!$E$4:$E$171=$D7)*1,'DEMO 220-66-11 kV Cash out USD'!AU$4:AU$171)</f>
      </c>
      <c r="G7" s="26">
        <f>SUMPRODUCT(('DEMO 220-66-11 kV Cash out USD'!$E$4:$E$171=$D7)*1,'DEMO 220-66-11 kV Cash out USD'!AV$4:AV$171)</f>
      </c>
      <c r="H7" s="26">
        <f>SUMPRODUCT(('DEMO 220-66-11 kV Cash out USD'!$E$4:$E$171=$D7)*1,'DEMO 220-66-11 kV Cash out USD'!AW$4:AW$171)</f>
      </c>
      <c r="I7" s="26">
        <f>SUMPRODUCT(('DEMO 220-66-11 kV Cash out USD'!$E$4:$E$171=$D7)*1,'DEMO 220-66-11 kV Cash out USD'!AX$4:AX$171)</f>
      </c>
      <c r="J7" s="26">
        <f>SUMPRODUCT(('DEMO 220-66-11 kV Cash out USD'!$E$4:$E$171=$D7)*1,'DEMO 220-66-11 kV Cash out USD'!AY$4:AY$171)</f>
      </c>
      <c r="K7" s="26">
        <f>SUMPRODUCT(('DEMO 220-66-11 kV Cash out USD'!$E$4:$E$171=$D7)*1,'DEMO 220-66-11 kV Cash out USD'!AZ$4:AZ$171)</f>
      </c>
      <c r="L7" s="26">
        <f>SUMPRODUCT(('DEMO 220-66-11 kV Cash out USD'!$E$4:$E$171=$D7)*1,'DEMO 220-66-11 kV Cash out USD'!BA$4:BA$171)</f>
      </c>
      <c r="M7" s="26">
        <f>SUMPRODUCT(('DEMO 220-66-11 kV Cash out USD'!$E$4:$E$171=$D7)*1,'DEMO 220-66-11 kV Cash out USD'!BB$4:BB$171)</f>
      </c>
      <c r="N7" s="26">
        <f>SUMPRODUCT(('DEMO 220-66-11 kV Cash out USD'!$E$4:$E$171=$D7)*1,'DEMO 220-66-11 kV Cash out USD'!BC$4:BC$171)</f>
      </c>
      <c r="O7" s="26">
        <f>SUMPRODUCT(('DEMO 220-66-11 kV Cash out USD'!$E$4:$E$171=$D7)*1,'DEMO 220-66-11 kV Cash out USD'!BD$4:BD$171)</f>
      </c>
      <c r="P7" s="26">
        <f>SUMPRODUCT(('DEMO 220-66-11 kV Cash out USD'!$E$4:$E$171=$D7)*1,'DEMO 220-66-11 kV Cash out USD'!BE$4:BE$171)</f>
      </c>
      <c r="Q7" s="26">
        <f>SUMPRODUCT(('DEMO 220-66-11 kV Cash out USD'!$E$4:$E$171=$D7)*1,'DEMO 220-66-11 kV Cash out USD'!BF$4:BF$171)</f>
      </c>
      <c r="R7" s="26">
        <f>SUMPRODUCT(('DEMO 220-66-11 kV Cash out USD'!$E$4:$E$171=$D7)*1,'DEMO 220-66-11 kV Cash out USD'!BG$4:BG$171)</f>
      </c>
      <c r="S7" s="26">
        <f>SUMPRODUCT(('DEMO 220-66-11 kV Cash out USD'!$E$4:$E$171=$D7)*1,'DEMO 220-66-11 kV Cash out USD'!BH$4:BH$171)</f>
      </c>
      <c r="T7" s="26">
        <f>SUMPRODUCT(('DEMO 220-66-11 kV Cash out USD'!$E$4:$E$171=$D7)*1,'DEMO 220-66-11 kV Cash out USD'!BI$4:BI$171)</f>
      </c>
    </row>
    <row r="8">
      <c r="D8" s="35" t="str">
        <v>CCC</v>
      </c>
      <c r="E8" s="26">
        <f>SUM(F8:T8)</f>
      </c>
      <c r="F8" s="26">
        <f>SUMPRODUCT(('DEMO 220-66-11 kV Cash out USD'!$E$4:$E$171=$D8)*1,'DEMO 220-66-11 kV Cash out USD'!AU$4:AU$171)</f>
      </c>
      <c r="G8" s="26">
        <f>SUMPRODUCT(('DEMO 220-66-11 kV Cash out USD'!$E$4:$E$171=$D8)*1,'DEMO 220-66-11 kV Cash out USD'!AV$4:AV$171)</f>
      </c>
      <c r="H8" s="26">
        <f>SUMPRODUCT(('DEMO 220-66-11 kV Cash out USD'!$E$4:$E$171=$D8)*1,'DEMO 220-66-11 kV Cash out USD'!AW$4:AW$171)</f>
      </c>
      <c r="I8" s="26">
        <f>SUMPRODUCT(('DEMO 220-66-11 kV Cash out USD'!$E$4:$E$171=$D8)*1,'DEMO 220-66-11 kV Cash out USD'!AX$4:AX$171)</f>
      </c>
      <c r="J8" s="26">
        <f>SUMPRODUCT(('DEMO 220-66-11 kV Cash out USD'!$E$4:$E$171=$D8)*1,'DEMO 220-66-11 kV Cash out USD'!AY$4:AY$171)</f>
      </c>
      <c r="K8" s="26">
        <f>SUMPRODUCT(('DEMO 220-66-11 kV Cash out USD'!$E$4:$E$171=$D8)*1,'DEMO 220-66-11 kV Cash out USD'!AZ$4:AZ$171)</f>
      </c>
      <c r="L8" s="26">
        <f>SUMPRODUCT(('DEMO 220-66-11 kV Cash out USD'!$E$4:$E$171=$D8)*1,'DEMO 220-66-11 kV Cash out USD'!BA$4:BA$171)</f>
      </c>
      <c r="M8" s="26">
        <f>SUMPRODUCT(('DEMO 220-66-11 kV Cash out USD'!$E$4:$E$171=$D8)*1,'DEMO 220-66-11 kV Cash out USD'!BB$4:BB$171)</f>
      </c>
      <c r="N8" s="26">
        <f>SUMPRODUCT(('DEMO 220-66-11 kV Cash out USD'!$E$4:$E$171=$D8)*1,'DEMO 220-66-11 kV Cash out USD'!BC$4:BC$171)</f>
      </c>
      <c r="O8" s="26">
        <f>SUMPRODUCT(('DEMO 220-66-11 kV Cash out USD'!$E$4:$E$171=$D8)*1,'DEMO 220-66-11 kV Cash out USD'!BD$4:BD$171)</f>
      </c>
      <c r="P8" s="26">
        <f>SUMPRODUCT(('DEMO 220-66-11 kV Cash out USD'!$E$4:$E$171=$D8)*1,'DEMO 220-66-11 kV Cash out USD'!BE$4:BE$171)</f>
      </c>
      <c r="Q8" s="26">
        <f>SUMPRODUCT(('DEMO 220-66-11 kV Cash out USD'!$E$4:$E$171=$D8)*1,'DEMO 220-66-11 kV Cash out USD'!BF$4:BF$171)</f>
      </c>
      <c r="R8" s="26">
        <f>SUMPRODUCT(('DEMO 220-66-11 kV Cash out USD'!$E$4:$E$171=$D8)*1,'DEMO 220-66-11 kV Cash out USD'!BG$4:BG$171)</f>
      </c>
      <c r="S8" s="26">
        <f>SUMPRODUCT(('DEMO 220-66-11 kV Cash out USD'!$E$4:$E$171=$D8)*1,'DEMO 220-66-11 kV Cash out USD'!BH$4:BH$171)</f>
      </c>
      <c r="T8" s="26">
        <f>SUMPRODUCT(('DEMO 220-66-11 kV Cash out USD'!$E$4:$E$171=$D8)*1,'DEMO 220-66-11 kV Cash out USD'!BI$4:BI$171)</f>
      </c>
    </row>
    <row r="9">
      <c r="D9" s="35" t="str">
        <v>Advanced Payment Installation</v>
      </c>
      <c r="E9" s="26">
        <f>SUM(F9:T9)</f>
      </c>
      <c r="F9" s="26">
        <f>SUMPRODUCT(('DEMO 220-66-11 kV Cash out USD'!$E$4:$E$171=$D9)*1,'DEMO 220-66-11 kV Cash out USD'!AU$4:AU$171)</f>
      </c>
      <c r="G9" s="26">
        <f>SUMPRODUCT(('DEMO 220-66-11 kV Cash out USD'!$E$4:$E$171=$D9)*1,'DEMO 220-66-11 kV Cash out USD'!AV$4:AV$171)</f>
      </c>
      <c r="H9" s="26">
        <f>SUMPRODUCT(('DEMO 220-66-11 kV Cash out USD'!$E$4:$E$171=$D9)*1,'DEMO 220-66-11 kV Cash out USD'!AW$4:AW$171)</f>
      </c>
      <c r="I9" s="26">
        <f>SUMPRODUCT(('DEMO 220-66-11 kV Cash out USD'!$E$4:$E$171=$D9)*1,'DEMO 220-66-11 kV Cash out USD'!AX$4:AX$171)</f>
      </c>
      <c r="J9" s="26">
        <f>SUMPRODUCT(('DEMO 220-66-11 kV Cash out USD'!$E$4:$E$171=$D9)*1,'DEMO 220-66-11 kV Cash out USD'!AY$4:AY$171)</f>
      </c>
      <c r="K9" s="26">
        <f>SUMPRODUCT(('DEMO 220-66-11 kV Cash out USD'!$E$4:$E$171=$D9)*1,'DEMO 220-66-11 kV Cash out USD'!AZ$4:AZ$171)</f>
      </c>
      <c r="L9" s="26">
        <f>SUMPRODUCT(('DEMO 220-66-11 kV Cash out USD'!$E$4:$E$171=$D9)*1,'DEMO 220-66-11 kV Cash out USD'!BA$4:BA$171)</f>
      </c>
      <c r="M9" s="26">
        <f>SUMPRODUCT(('DEMO 220-66-11 kV Cash out USD'!$E$4:$E$171=$D9)*1,'DEMO 220-66-11 kV Cash out USD'!BB$4:BB$171)</f>
      </c>
      <c r="N9" s="26">
        <f>SUMPRODUCT(('DEMO 220-66-11 kV Cash out USD'!$E$4:$E$171=$D9)*1,'DEMO 220-66-11 kV Cash out USD'!BC$4:BC$171)</f>
      </c>
      <c r="O9" s="26">
        <f>SUMPRODUCT(('DEMO 220-66-11 kV Cash out USD'!$E$4:$E$171=$D9)*1,'DEMO 220-66-11 kV Cash out USD'!BD$4:BD$171)</f>
      </c>
      <c r="P9" s="26">
        <f>SUMPRODUCT(('DEMO 220-66-11 kV Cash out USD'!$E$4:$E$171=$D9)*1,'DEMO 220-66-11 kV Cash out USD'!BE$4:BE$171)</f>
      </c>
      <c r="Q9" s="26">
        <f>SUMPRODUCT(('DEMO 220-66-11 kV Cash out USD'!$E$4:$E$171=$D9)*1,'DEMO 220-66-11 kV Cash out USD'!BF$4:BF$171)</f>
      </c>
      <c r="R9" s="26">
        <f>SUMPRODUCT(('DEMO 220-66-11 kV Cash out USD'!$E$4:$E$171=$D9)*1,'DEMO 220-66-11 kV Cash out USD'!BG$4:BG$171)</f>
      </c>
      <c r="S9" s="26">
        <f>SUMPRODUCT(('DEMO 220-66-11 kV Cash out USD'!$E$4:$E$171=$D9)*1,'DEMO 220-66-11 kV Cash out USD'!BH$4:BH$171)</f>
      </c>
      <c r="T9" s="26">
        <f>SUMPRODUCT(('DEMO 220-66-11 kV Cash out USD'!$E$4:$E$171=$D9)*1,'DEMO 220-66-11 kV Cash out USD'!BI$4:BI$171)</f>
      </c>
    </row>
    <row r="10">
      <c r="D10" s="35" t="str">
        <v>Progress</v>
      </c>
      <c r="E10" s="26">
        <f>SUM(F10:T10)</f>
      </c>
      <c r="F10" s="26">
        <f>SUMPRODUCT(('DEMO 220-66-11 kV Cash out USD'!$E$4:$E$171=$D10)*1,'DEMO 220-66-11 kV Cash out USD'!AU$4:AU$171)</f>
      </c>
      <c r="G10" s="26">
        <f>SUMPRODUCT(('DEMO 220-66-11 kV Cash out USD'!$E$4:$E$171=$D10)*1,'DEMO 220-66-11 kV Cash out USD'!AV$4:AV$171)</f>
      </c>
      <c r="H10" s="26">
        <f>SUMPRODUCT(('DEMO 220-66-11 kV Cash out USD'!$E$4:$E$171=$D10)*1,'DEMO 220-66-11 kV Cash out USD'!AW$4:AW$171)</f>
      </c>
      <c r="I10" s="26">
        <f>SUMPRODUCT(('DEMO 220-66-11 kV Cash out USD'!$E$4:$E$171=$D10)*1,'DEMO 220-66-11 kV Cash out USD'!AX$4:AX$171)</f>
      </c>
      <c r="J10" s="26">
        <f>SUMPRODUCT(('DEMO 220-66-11 kV Cash out USD'!$E$4:$E$171=$D10)*1,'DEMO 220-66-11 kV Cash out USD'!AY$4:AY$171)</f>
      </c>
      <c r="K10" s="26">
        <f>SUMPRODUCT(('DEMO 220-66-11 kV Cash out USD'!$E$4:$E$171=$D10)*1,'DEMO 220-66-11 kV Cash out USD'!AZ$4:AZ$171)</f>
      </c>
      <c r="L10" s="26">
        <f>SUMPRODUCT(('DEMO 220-66-11 kV Cash out USD'!$E$4:$E$171=$D10)*1,'DEMO 220-66-11 kV Cash out USD'!BA$4:BA$171)</f>
      </c>
      <c r="M10" s="26">
        <f>SUMPRODUCT(('DEMO 220-66-11 kV Cash out USD'!$E$4:$E$171=$D10)*1,'DEMO 220-66-11 kV Cash out USD'!BB$4:BB$171)</f>
      </c>
      <c r="N10" s="26">
        <f>SUMPRODUCT(('DEMO 220-66-11 kV Cash out USD'!$E$4:$E$171=$D10)*1,'DEMO 220-66-11 kV Cash out USD'!BC$4:BC$171)</f>
      </c>
      <c r="O10" s="26">
        <f>SUMPRODUCT(('DEMO 220-66-11 kV Cash out USD'!$E$4:$E$171=$D10)*1,'DEMO 220-66-11 kV Cash out USD'!BD$4:BD$171)</f>
      </c>
      <c r="P10" s="26">
        <f>SUMPRODUCT(('DEMO 220-66-11 kV Cash out USD'!$E$4:$E$171=$D10)*1,'DEMO 220-66-11 kV Cash out USD'!BE$4:BE$171)</f>
      </c>
      <c r="Q10" s="26">
        <f>SUMPRODUCT(('DEMO 220-66-11 kV Cash out USD'!$E$4:$E$171=$D10)*1,'DEMO 220-66-11 kV Cash out USD'!BF$4:BF$171)</f>
      </c>
      <c r="R10" s="26">
        <f>SUMPRODUCT(('DEMO 220-66-11 kV Cash out USD'!$E$4:$E$171=$D10)*1,'DEMO 220-66-11 kV Cash out USD'!BG$4:BG$171)</f>
      </c>
      <c r="S10" s="26">
        <f>SUMPRODUCT(('DEMO 220-66-11 kV Cash out USD'!$E$4:$E$171=$D10)*1,'DEMO 220-66-11 kV Cash out USD'!BH$4:BH$171)</f>
      </c>
      <c r="T10" s="26">
        <f>SUMPRODUCT(('DEMO 220-66-11 kV Cash out USD'!$E$4:$E$171=$D10)*1,'DEMO 220-66-11 kV Cash out USD'!BI$4:BI$171)</f>
      </c>
    </row>
  </sheetData>
  <ignoredErrors>
    <ignoredError numberStoredAsText="1" sqref="A1:U10"/>
  </ignoredErrors>
</worksheet>
</file>

<file path=xl/worksheets/sheet5.xml><?xml version="1.0" encoding="utf-8"?>
<worksheet xmlns="http://schemas.openxmlformats.org/spreadsheetml/2006/main" xmlns:r="http://schemas.openxmlformats.org/officeDocument/2006/relationships">
  <dimension ref="A1:R55"/>
  <sheetViews>
    <sheetView workbookViewId="0"/>
  </sheetViews>
  <cols>
    <col min="1" max="1" width="2.83203125" customWidth="1"/>
    <col min="2" max="2" width="42.83203125" customWidth="1"/>
    <col min="3" max="3" width="18.83203125" customWidth="1"/>
    <col min="4" max="4" width="14.83203125" customWidth="1"/>
    <col min="5" max="5" width="14.83203125" customWidth="1"/>
    <col min="6" max="6" width="14.83203125" customWidth="1"/>
    <col min="7" max="7" width="14.83203125" customWidth="1"/>
    <col min="8" max="8" width="14.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14.83203125" customWidth="1"/>
    <col min="16" max="16" width="14.83203125" customWidth="1"/>
    <col min="17" max="17" width="14.83203125" customWidth="1"/>
    <col min="18" max="18" width="14.83203125" customWidth="1"/>
  </cols>
  <sheetData>
    <row r="2" ht="32" customHeight="1">
      <c r="B2" s="36" t="str">
        <v>CASH FLOW BASELINE</v>
      </c>
    </row>
    <row r="3" ht="28" customHeight="1">
      <c r="B3" s="37" t="str">
        <v>DEMO 220/66/11 kV GIS Substation</v>
      </c>
    </row>
    <row r="5" ht="20" customHeight="1">
      <c r="B5" s="38" t="str">
        <v>Currency</v>
      </c>
      <c r="C5" s="39" t="str">
        <v>USD</v>
      </c>
      <c r="D5" s="40" t="str">
        <v>Start Date</v>
      </c>
      <c r="E5" s="41">
        <v>45992</v>
      </c>
    </row>
    <row r="6" ht="20" customHeight="1">
      <c r="B6" s="40" t="str">
        <v>Duration</v>
      </c>
      <c r="C6" s="41" t="str">
        <v>15 Months</v>
      </c>
      <c r="D6" s="40" t="str">
        <v>End Date</v>
      </c>
      <c r="E6" s="41">
        <v>46419</v>
      </c>
    </row>
    <row r="10" ht="42" customHeight="1">
      <c r="B10" s="42" t="str">
        <v>DEMO 220/66/11 kV GIS Substation - Cash Flow USD</v>
      </c>
    </row>
    <row r="31" ht="24" customHeight="1">
      <c r="B31" s="43" t="str">
        <v>Max. Deficit:</v>
      </c>
      <c r="C31" s="44">
        <f>MIN(C44:Q44)</f>
      </c>
    </row>
    <row r="32" ht="24" customHeight="1">
      <c r="B32" s="45" t="str">
        <v>Total Cash In:</v>
      </c>
      <c r="C32" s="46">
        <f>Q39</f>
      </c>
    </row>
    <row r="33" ht="24" customHeight="1">
      <c r="B33" s="45" t="str">
        <v>Total Cash Out:</v>
      </c>
      <c r="C33" s="47">
        <f>Q42</f>
      </c>
    </row>
    <row r="34" ht="24" customHeight="1">
      <c r="B34" s="45" t="str">
        <v>Net Position:</v>
      </c>
      <c r="C34" s="48">
        <f>C32-C33</f>
      </c>
    </row>
    <row r="36" ht="28" customHeight="1">
      <c r="B36" s="49" t="str">
        <v>Overall</v>
      </c>
      <c r="C36" s="50">
        <v>45992</v>
      </c>
      <c r="D36" s="51">
        <v>46023</v>
      </c>
      <c r="E36" s="51">
        <v>46054</v>
      </c>
      <c r="F36" s="51">
        <v>46082</v>
      </c>
      <c r="G36" s="51">
        <v>46113</v>
      </c>
      <c r="H36" s="51">
        <v>46143</v>
      </c>
      <c r="I36" s="51">
        <v>46174</v>
      </c>
      <c r="J36" s="51">
        <v>46204</v>
      </c>
      <c r="K36" s="51">
        <v>46235</v>
      </c>
      <c r="L36" s="51">
        <v>46266</v>
      </c>
      <c r="M36" s="51">
        <v>46296</v>
      </c>
      <c r="N36" s="51">
        <v>46327</v>
      </c>
      <c r="O36" s="51">
        <v>46357</v>
      </c>
      <c r="P36" s="51">
        <v>46388</v>
      </c>
      <c r="Q36" s="51">
        <v>46419</v>
      </c>
    </row>
    <row r="37" ht="20" customHeight="1">
      <c r="B37" s="52" t="str">
        <v>Month</v>
      </c>
      <c r="C37" s="53">
        <v>1</v>
      </c>
      <c r="D37" s="53">
        <v>2</v>
      </c>
      <c r="E37" s="53">
        <v>3</v>
      </c>
      <c r="F37" s="53">
        <v>4</v>
      </c>
      <c r="G37" s="53">
        <v>5</v>
      </c>
      <c r="H37" s="53">
        <v>6</v>
      </c>
      <c r="I37" s="53">
        <v>7</v>
      </c>
      <c r="J37" s="53">
        <v>8</v>
      </c>
      <c r="K37" s="53">
        <v>9</v>
      </c>
      <c r="L37" s="53">
        <v>10</v>
      </c>
      <c r="M37" s="53">
        <v>11</v>
      </c>
      <c r="N37" s="53">
        <v>12</v>
      </c>
      <c r="O37" s="53">
        <v>13</v>
      </c>
      <c r="P37" s="53">
        <v>14</v>
      </c>
      <c r="Q37" s="53">
        <v>15</v>
      </c>
    </row>
    <row r="38">
      <c r="B38" s="54" t="str">
        <v>Project Cash In "USD"</v>
      </c>
      <c r="C38" s="55">
        <f>='Cash In Summary USD'!F3</f>
      </c>
      <c r="D38" s="55">
        <f>='Cash In Summary USD'!G3</f>
      </c>
      <c r="E38" s="55">
        <f>='Cash In Summary USD'!H3</f>
      </c>
      <c r="F38" s="55">
        <f>='Cash In Summary USD'!I3</f>
      </c>
      <c r="G38" s="55">
        <f>='Cash In Summary USD'!J3</f>
      </c>
      <c r="H38" s="55">
        <f>='Cash In Summary USD'!K3</f>
      </c>
      <c r="I38" s="55">
        <f>='Cash In Summary USD'!L3</f>
      </c>
      <c r="J38" s="55">
        <f>='Cash In Summary USD'!M3</f>
      </c>
      <c r="K38" s="55">
        <f>='Cash In Summary USD'!N3</f>
      </c>
      <c r="L38" s="55">
        <f>='Cash In Summary USD'!O3</f>
      </c>
      <c r="M38" s="55">
        <f>='Cash In Summary USD'!P3</f>
      </c>
      <c r="N38" s="55">
        <f>='Cash In Summary USD'!Q3</f>
      </c>
      <c r="O38" s="55">
        <f>='Cash In Summary USD'!R3</f>
      </c>
      <c r="P38" s="55">
        <f>='Cash In Summary USD'!S3</f>
      </c>
      <c r="Q38" s="55">
        <f>='Cash In Summary USD'!T3</f>
      </c>
    </row>
    <row r="39">
      <c r="B39" s="56" t="str">
        <v>Cumulative Project Cash In "USD"</v>
      </c>
      <c r="C39" s="57">
        <f>=C38</f>
      </c>
      <c r="D39" s="57">
        <f>=D38+C39</f>
      </c>
      <c r="E39" s="57">
        <f>=E38+D39</f>
      </c>
      <c r="F39" s="57">
        <f>=F38+E39</f>
      </c>
      <c r="G39" s="57">
        <f>=G38+F39</f>
      </c>
      <c r="H39" s="57">
        <f>=H38+G39</f>
      </c>
      <c r="I39" s="57">
        <f>=I38+H39</f>
      </c>
      <c r="J39" s="57">
        <f>=J38+I39</f>
      </c>
      <c r="K39" s="57">
        <f>=K38+J39</f>
      </c>
      <c r="L39" s="57">
        <f>=L38+K39</f>
      </c>
      <c r="M39" s="57">
        <f>=M38+L39</f>
      </c>
      <c r="N39" s="57">
        <f>=N38+M39</f>
      </c>
      <c r="O39" s="57">
        <f>=O38+N39</f>
      </c>
      <c r="P39" s="57">
        <f>=P38+O39</f>
      </c>
      <c r="Q39" s="57">
        <f>=Q38+P39</f>
      </c>
    </row>
    <row r="40">
      <c r="B40" s="58" t="str">
        <v>Cash In %</v>
      </c>
      <c r="C40" s="58">
        <f>=IFERROR(C39/$Q$39,0)</f>
      </c>
      <c r="D40" s="58">
        <f>=IFERROR(D39/$Q$39,0)</f>
      </c>
      <c r="E40" s="58">
        <f>=IFERROR(E39/$Q$39,0)</f>
      </c>
      <c r="F40" s="58">
        <f>=IFERROR(F39/$Q$39,0)</f>
      </c>
      <c r="G40" s="58">
        <f>=IFERROR(G39/$Q$39,0)</f>
      </c>
      <c r="H40" s="58">
        <f>=IFERROR(H39/$Q$39,0)</f>
      </c>
      <c r="I40" s="58">
        <f>=IFERROR(I39/$Q$39,0)</f>
      </c>
      <c r="J40" s="58">
        <f>=IFERROR(J39/$Q$39,0)</f>
      </c>
      <c r="K40" s="58">
        <f>=IFERROR(K39/$Q$39,0)</f>
      </c>
      <c r="L40" s="58">
        <f>=IFERROR(L39/$Q$39,0)</f>
      </c>
      <c r="M40" s="58">
        <f>=IFERROR(M39/$Q$39,0)</f>
      </c>
      <c r="N40" s="58">
        <f>=IFERROR(N39/$Q$39,0)</f>
      </c>
      <c r="O40" s="58">
        <f>=IFERROR(O39/$Q$39,0)</f>
      </c>
      <c r="P40" s="58">
        <f>=IFERROR(P39/$Q$39,0)</f>
      </c>
      <c r="Q40" s="58">
        <f>=IFERROR(Q39/$Q$39,0)</f>
      </c>
    </row>
    <row r="41">
      <c r="B41" s="54" t="str">
        <v>Project Cash Out "USD"</v>
      </c>
      <c r="C41" s="54">
        <f>='Cash out Summary USD'!F4</f>
      </c>
      <c r="D41" s="54">
        <f>='Cash out Summary USD'!G4</f>
      </c>
      <c r="E41" s="54">
        <f>='Cash out Summary USD'!H4</f>
      </c>
      <c r="F41" s="54">
        <f>='Cash out Summary USD'!I4</f>
      </c>
      <c r="G41" s="54">
        <f>='Cash out Summary USD'!J4</f>
      </c>
      <c r="H41" s="54">
        <f>='Cash out Summary USD'!K4</f>
      </c>
      <c r="I41" s="54">
        <f>='Cash out Summary USD'!L4</f>
      </c>
      <c r="J41" s="54">
        <f>='Cash out Summary USD'!M4</f>
      </c>
      <c r="K41" s="54">
        <f>='Cash out Summary USD'!N4</f>
      </c>
      <c r="L41" s="54">
        <f>='Cash out Summary USD'!O4</f>
      </c>
      <c r="M41" s="54">
        <f>='Cash out Summary USD'!P4</f>
      </c>
      <c r="N41" s="54">
        <f>='Cash out Summary USD'!Q4</f>
      </c>
      <c r="O41" s="54">
        <f>='Cash out Summary USD'!R4</f>
      </c>
      <c r="P41" s="54">
        <f>='Cash out Summary USD'!S4</f>
      </c>
      <c r="Q41" s="54">
        <f>='Cash out Summary USD'!T4</f>
      </c>
    </row>
    <row r="42">
      <c r="B42" s="57" t="str">
        <v>Cumulative Project Cash Out "USD"</v>
      </c>
      <c r="C42" s="57">
        <f>=C41</f>
      </c>
      <c r="D42" s="57">
        <f>=D41+C42</f>
      </c>
      <c r="E42" s="57">
        <f>=E41+D42</f>
      </c>
      <c r="F42" s="57">
        <f>=F41+E42</f>
      </c>
      <c r="G42" s="57">
        <f>=G41+F42</f>
      </c>
      <c r="H42" s="57">
        <f>=H41+G42</f>
      </c>
      <c r="I42" s="57">
        <f>=I41+H42</f>
      </c>
      <c r="J42" s="57">
        <f>=J41+I42</f>
      </c>
      <c r="K42" s="57">
        <f>=K41+J42</f>
      </c>
      <c r="L42" s="57">
        <f>=L41+K42</f>
      </c>
      <c r="M42" s="57">
        <f>=M41+L42</f>
      </c>
      <c r="N42" s="57">
        <f>=N41+M42</f>
      </c>
      <c r="O42" s="57">
        <f>=O41+N42</f>
      </c>
      <c r="P42" s="57">
        <f>=P41+O42</f>
      </c>
      <c r="Q42" s="57">
        <f>=Q41+P42</f>
      </c>
    </row>
    <row r="43">
      <c r="B43" s="58" t="str">
        <v>Cash Out %</v>
      </c>
      <c r="C43" s="58">
        <f>=IFERROR(C42/$Q$42,0)</f>
      </c>
      <c r="D43" s="58">
        <f>=IFERROR(D42/$Q$42,0)</f>
      </c>
      <c r="E43" s="58">
        <f>=IFERROR(E42/$Q$42,0)</f>
      </c>
      <c r="F43" s="58">
        <f>=IFERROR(F42/$Q$42,0)</f>
      </c>
      <c r="G43" s="58">
        <f>=IFERROR(G42/$Q$42,0)</f>
      </c>
      <c r="H43" s="58">
        <f>=IFERROR(H42/$Q$42,0)</f>
      </c>
      <c r="I43" s="58">
        <f>=IFERROR(I42/$Q$42,0)</f>
      </c>
      <c r="J43" s="58">
        <f>=IFERROR(J42/$Q$42,0)</f>
      </c>
      <c r="K43" s="58">
        <f>=IFERROR(K42/$Q$42,0)</f>
      </c>
      <c r="L43" s="58">
        <f>=IFERROR(L42/$Q$42,0)</f>
      </c>
      <c r="M43" s="58">
        <f>=IFERROR(M42/$Q$42,0)</f>
      </c>
      <c r="N43" s="58">
        <f>=IFERROR(N42/$Q$42,0)</f>
      </c>
      <c r="O43" s="58">
        <f>=IFERROR(O42/$Q$42,0)</f>
      </c>
      <c r="P43" s="58">
        <f>=IFERROR(P42/$Q$42,0)</f>
      </c>
      <c r="Q43" s="58">
        <f>=IFERROR(Q42/$Q$42,0)</f>
      </c>
    </row>
    <row r="44">
      <c r="B44" s="56" t="str">
        <v>Project Net Cash Flow "USD"</v>
      </c>
      <c r="C44" s="56">
        <f>=C39-C42</f>
      </c>
      <c r="D44" s="56">
        <f>=D39-D42</f>
      </c>
      <c r="E44" s="56">
        <f>=E39-E42</f>
      </c>
      <c r="F44" s="56">
        <f>=F39-F42</f>
      </c>
      <c r="G44" s="56">
        <f>=G39-G42</f>
      </c>
      <c r="H44" s="56">
        <f>=H39-H42</f>
      </c>
      <c r="I44" s="56">
        <f>=I39-I42</f>
      </c>
      <c r="J44" s="56">
        <f>=J39-J42</f>
      </c>
      <c r="K44" s="56">
        <f>=K39-K42</f>
      </c>
      <c r="L44" s="56">
        <f>=L39-L42</f>
      </c>
      <c r="M44" s="56">
        <f>=M39-M42</f>
      </c>
      <c r="N44" s="56">
        <f>=N39-N42</f>
      </c>
      <c r="O44" s="56">
        <f>=O39-O42</f>
      </c>
      <c r="P44" s="56">
        <f>=P39-P42</f>
      </c>
      <c r="Q44" s="56">
        <f>=Q39-Q42</f>
      </c>
    </row>
  </sheetData>
  <mergeCells count="3">
    <mergeCell ref="B2:R2"/>
    <mergeCell ref="B3:R3"/>
    <mergeCell ref="B10:I10"/>
  </mergeCells>
  <ignoredErrors>
    <ignoredError numberStoredAsText="1" sqref="A1:R55"/>
  </ignoredErrors>
  <drawing r:id="rId1"/>
</worksheet>
</file>

<file path=xl/worksheets/sheet6.xml><?xml version="1.0" encoding="utf-8"?>
<worksheet xmlns="http://schemas.openxmlformats.org/spreadsheetml/2006/main" xmlns:r="http://schemas.openxmlformats.org/officeDocument/2006/relationships">
  <sheetPr>
    <outlinePr summaryBelow="0" summaryRight="1"/>
  </sheetPr>
  <dimension ref="A1:BM669"/>
  <sheetViews>
    <sheetView workbookViewId="0"/>
  </sheetViews>
  <cols>
    <col min="1" max="1" width="12.83203125" customWidth="1"/>
    <col min="2" max="2" width="10.83203125" customWidth="1"/>
    <col min="3" max="3" width="10.83203125" customWidth="1"/>
    <col min="4" max="4" width="10.83203125" customWidth="1"/>
    <col min="5" max="5" width="8.83203125" customWidth="1"/>
    <col min="6" max="6" width="35.83203125" customWidth="1"/>
    <col min="7" max="7" width="15.83203125" customWidth="1"/>
    <col min="8" max="8" width="15.83203125" customWidth="1"/>
    <col min="9" max="9" width="15.83203125" customWidth="1"/>
    <col min="10" max="10" width="12.83203125" customWidth="1" level="1" outlineLevel="1"/>
    <col min="11" max="11" width="12.83203125" customWidth="1" level="1" outlineLevel="1"/>
    <col min="12" max="12" width="12.83203125" customWidth="1" level="1" outlineLevel="1"/>
    <col min="13" max="13" width="12.83203125" customWidth="1" level="1" outlineLevel="1"/>
    <col min="14" max="14" width="12.83203125" customWidth="1" level="1" outlineLevel="1"/>
    <col min="15" max="15" width="12.83203125" customWidth="1" level="1" outlineLevel="1"/>
    <col min="16" max="16" width="12.83203125" customWidth="1" level="1" outlineLevel="1"/>
    <col min="17" max="17" width="12.83203125" customWidth="1" level="1" outlineLevel="1"/>
    <col min="18" max="18" width="12.83203125" customWidth="1" level="1" outlineLevel="1"/>
    <col min="19" max="19" width="12.83203125" customWidth="1" level="1" outlineLevel="1"/>
    <col min="20" max="20" width="12.83203125" customWidth="1" level="1" outlineLevel="1"/>
    <col min="21" max="21" width="12.83203125" customWidth="1" level="1" outlineLevel="1"/>
    <col min="22" max="22" width="12.83203125" customWidth="1" level="1" outlineLevel="1"/>
    <col min="23" max="23" width="12.83203125" customWidth="1" level="1" outlineLevel="1"/>
    <col min="24" max="24" width="12.83203125" customWidth="1" level="1" outlineLevel="1"/>
    <col min="25" max="25" width="12.83203125" customWidth="1"/>
    <col min="26" max="26" width="12.83203125" customWidth="1"/>
    <col min="27" max="27" width="12.83203125" customWidth="1"/>
    <col min="28" max="28" width="12.83203125" customWidth="1"/>
    <col min="29" max="29" width="12.83203125" customWidth="1"/>
    <col min="30" max="30" width="12.83203125" customWidth="1"/>
    <col min="31" max="31" width="12.83203125" customWidth="1"/>
    <col min="32" max="32" width="12.83203125" customWidth="1"/>
    <col min="33" max="33" width="12.83203125" customWidth="1" level="1" outlineLevel="1"/>
    <col min="34" max="34" width="12.83203125" customWidth="1" level="1" outlineLevel="1"/>
    <col min="35" max="35" width="12.83203125" customWidth="1" level="1" outlineLevel="1"/>
    <col min="36" max="36" width="12.83203125" customWidth="1" level="1" outlineLevel="1"/>
    <col min="37" max="37" width="12.83203125" customWidth="1" level="1" outlineLevel="1"/>
    <col min="38" max="38" width="12.83203125" customWidth="1" level="1" outlineLevel="1"/>
    <col min="39" max="39" width="12.83203125" customWidth="1" level="1" outlineLevel="1"/>
    <col min="40" max="40" width="12.83203125" customWidth="1" level="1" outlineLevel="1"/>
    <col min="41" max="41" width="12.83203125" customWidth="1" level="1" outlineLevel="1"/>
    <col min="42" max="42" width="12.83203125" customWidth="1" level="1" outlineLevel="1"/>
    <col min="43" max="43" width="12.83203125" customWidth="1" level="1" outlineLevel="1"/>
    <col min="44" max="44" width="12.83203125" customWidth="1" level="1" outlineLevel="1"/>
    <col min="45" max="45" width="12.83203125" customWidth="1" level="1" outlineLevel="1"/>
    <col min="46" max="46" width="12.83203125" customWidth="1" level="1" outlineLevel="1"/>
    <col min="47" max="47" width="12.83203125" customWidth="1" level="1" outlineLevel="1"/>
    <col min="48" max="48" width="12.83203125" customWidth="1"/>
    <col min="49" max="49" width="12.83203125" customWidth="1" level="1" outlineLevel="1"/>
    <col min="50" max="50" width="12.83203125" customWidth="1" level="1" outlineLevel="1"/>
    <col min="51" max="51" width="12.83203125" customWidth="1" level="1" outlineLevel="1"/>
    <col min="52" max="52" width="12.83203125" customWidth="1" level="1" outlineLevel="1"/>
    <col min="53" max="53" width="12.83203125" customWidth="1" level="1" outlineLevel="1"/>
    <col min="54" max="54" width="12.83203125" customWidth="1" level="1" outlineLevel="1"/>
    <col min="55" max="55" width="12.83203125" customWidth="1" level="1" outlineLevel="1"/>
    <col min="56" max="56" width="12.83203125" customWidth="1" level="1" outlineLevel="1"/>
    <col min="57" max="57" width="12.83203125" customWidth="1" level="1" outlineLevel="1"/>
    <col min="58" max="58" width="12.83203125" customWidth="1" level="1" outlineLevel="1"/>
    <col min="59" max="59" width="12.83203125" customWidth="1" level="1" outlineLevel="1"/>
    <col min="60" max="60" width="12.83203125" customWidth="1" level="1" outlineLevel="1"/>
    <col min="61" max="61" width="12.83203125" customWidth="1" level="1" outlineLevel="1"/>
    <col min="62" max="62" width="12.83203125" customWidth="1" level="1" outlineLevel="1"/>
    <col min="63" max="63" width="12.83203125" customWidth="1" level="1" outlineLevel="1"/>
    <col min="64" max="64" width="12.83203125" customWidth="1"/>
    <col min="65" max="65" width="12.83203125" customWidth="1"/>
    <col min="66" max="66" width="12.83203125" customWidth="1"/>
  </cols>
  <sheetData>
    <row r="1" ht="36" customHeight="1" xml:space="preserve">
      <c r="A1" s="4" t="str">
        <v/>
      </c>
      <c r="B1" s="4" t="str">
        <v/>
      </c>
      <c r="C1" s="4" t="str">
        <v/>
      </c>
      <c r="D1" s="4" t="str">
        <v/>
      </c>
      <c r="E1" s="4" t="str">
        <v/>
      </c>
      <c r="F1" s="4" t="str">
        <v/>
      </c>
      <c r="G1" s="4" t="str">
        <v>Dry Cost EGP</v>
      </c>
      <c r="H1" s="4" t="str">
        <v>W/O AP (EGP)</v>
      </c>
      <c r="I1" s="4" t="str">
        <v>W AP (EGP)</v>
      </c>
      <c r="J1" s="4" t="str">
        <v>Actual Cash IN</v>
      </c>
      <c r="K1" s="4" t="str">
        <v>Actual Cash IN</v>
      </c>
      <c r="L1" s="4" t="str">
        <v>Actual Cash IN</v>
      </c>
      <c r="M1" s="4" t="str">
        <v>Actual Cash IN</v>
      </c>
      <c r="N1" s="4" t="str">
        <v>Actual Cash IN</v>
      </c>
      <c r="O1" s="4" t="str">
        <v>Actual Cash IN</v>
      </c>
      <c r="P1" s="4" t="str">
        <v>Actual Cash IN</v>
      </c>
      <c r="Q1" s="4" t="str">
        <v>Actual Cash IN</v>
      </c>
      <c r="R1" s="4" t="str">
        <v>Actual Cash IN</v>
      </c>
      <c r="S1" s="4" t="str">
        <v>Actual Cash IN</v>
      </c>
      <c r="T1" s="4" t="str">
        <v>Actual Cash IN</v>
      </c>
      <c r="U1" s="4" t="str">
        <v>Actual Cash IN</v>
      </c>
      <c r="V1" s="4" t="str">
        <v>Actual Cash IN</v>
      </c>
      <c r="W1" s="4" t="str">
        <v>Actual Cash IN</v>
      </c>
      <c r="X1" s="4" t="str">
        <v>Actual Cash IN</v>
      </c>
      <c r="Y1" s="4" t="str" xml:space="preserve">
        <v xml:space="preserve">Actual Cash in
 to date</v>
      </c>
      <c r="Z1" s="4" t="str" xml:space="preserve">
        <v xml:space="preserve">Cash flow 
Estimate to Completion</v>
      </c>
      <c r="AA1" s="4" t="str">
        <v>Progress Dates</v>
      </c>
      <c r="AB1" s="4" t="str">
        <v/>
      </c>
      <c r="AC1" s="4" t="str">
        <v/>
      </c>
      <c r="AD1" s="4" t="str">
        <v>Cash in Dates</v>
      </c>
      <c r="AE1" s="4" t="str">
        <v/>
      </c>
      <c r="AF1" s="5" t="str">
        <v/>
      </c>
      <c r="AG1" s="4" t="str">
        <v/>
      </c>
      <c r="AH1" s="4" t="str">
        <v/>
      </c>
      <c r="AI1" s="4" t="str">
        <v/>
      </c>
      <c r="AJ1" s="4" t="str">
        <v/>
      </c>
      <c r="AK1" s="4" t="str">
        <v/>
      </c>
      <c r="AL1" s="4" t="str">
        <v/>
      </c>
      <c r="AM1" s="4" t="str">
        <v/>
      </c>
      <c r="AN1" s="4" t="str">
        <v/>
      </c>
      <c r="AO1" s="4" t="str">
        <v/>
      </c>
      <c r="AP1" s="4" t="str">
        <v/>
      </c>
      <c r="AQ1" s="4" t="str">
        <v/>
      </c>
      <c r="AR1" s="4" t="str">
        <v/>
      </c>
      <c r="AS1" s="4" t="str">
        <v/>
      </c>
      <c r="AT1" s="4" t="str">
        <v/>
      </c>
      <c r="AU1" s="4" t="str">
        <v/>
      </c>
      <c r="AV1" s="4" t="str">
        <v/>
      </c>
      <c r="AW1" s="4" t="str">
        <v/>
      </c>
      <c r="AX1" s="4" t="str">
        <v/>
      </c>
      <c r="AY1" s="4" t="str">
        <v/>
      </c>
      <c r="AZ1" s="4" t="str">
        <v/>
      </c>
      <c r="BA1" s="4" t="str">
        <v/>
      </c>
      <c r="BB1" s="4" t="str">
        <v/>
      </c>
      <c r="BC1" s="4" t="str">
        <v/>
      </c>
      <c r="BD1" s="4" t="str">
        <v/>
      </c>
      <c r="BE1" s="4" t="str">
        <v/>
      </c>
      <c r="BF1" s="4" t="str">
        <v/>
      </c>
      <c r="BG1" s="4" t="str">
        <v/>
      </c>
      <c r="BH1" s="4" t="str">
        <v/>
      </c>
      <c r="BI1" s="4" t="str">
        <v/>
      </c>
      <c r="BJ1" s="4" t="str">
        <v/>
      </c>
      <c r="BK1" s="4" t="str">
        <v/>
      </c>
      <c r="BL1" s="4" t="str">
        <v/>
      </c>
      <c r="BM1" s="4" t="str">
        <v/>
      </c>
    </row>
    <row r="2" ht="28" customHeight="1">
      <c r="A2" s="3" t="str">
        <v>Parent Task</v>
      </c>
      <c r="B2" s="3" t="str">
        <v>Sub Task</v>
      </c>
      <c r="C2" s="3" t="str">
        <v>Start ID</v>
      </c>
      <c r="D2" s="3" t="str">
        <v>Finish ID</v>
      </c>
      <c r="E2" s="3" t="str">
        <v>%</v>
      </c>
      <c r="F2" s="3" t="str">
        <v>Item Description</v>
      </c>
      <c r="G2" s="3" t="str">
        <v/>
      </c>
      <c r="H2" s="3" t="str">
        <v/>
      </c>
      <c r="I2" s="3" t="str">
        <v/>
      </c>
      <c r="J2" s="7">
        <v>46022</v>
      </c>
      <c r="K2" s="7">
        <v>46053</v>
      </c>
      <c r="L2" s="7">
        <v>46081</v>
      </c>
      <c r="M2" s="7">
        <v>46112</v>
      </c>
      <c r="N2" s="7">
        <v>46142</v>
      </c>
      <c r="O2" s="7">
        <v>46173</v>
      </c>
      <c r="P2" s="7">
        <v>46203</v>
      </c>
      <c r="Q2" s="7">
        <v>46234</v>
      </c>
      <c r="R2" s="7">
        <v>46265</v>
      </c>
      <c r="S2" s="7">
        <v>46295</v>
      </c>
      <c r="T2" s="7">
        <v>46326</v>
      </c>
      <c r="U2" s="7">
        <v>46356</v>
      </c>
      <c r="V2" s="7">
        <v>46387</v>
      </c>
      <c r="W2" s="7">
        <v>46418</v>
      </c>
      <c r="X2" s="7">
        <v>46446</v>
      </c>
      <c r="Y2" s="3" t="str">
        <v/>
      </c>
      <c r="Z2" s="3" t="str">
        <v/>
      </c>
      <c r="AA2" s="3" t="str">
        <v xml:space="preserve">Start </v>
      </c>
      <c r="AB2" s="3" t="str">
        <v>End</v>
      </c>
      <c r="AC2" s="3" t="str">
        <v/>
      </c>
      <c r="AD2" s="3">
        <v>2</v>
      </c>
      <c r="AE2" s="3">
        <v>2</v>
      </c>
      <c r="AF2" s="5" t="str">
        <v/>
      </c>
      <c r="AG2" s="7">
        <v>46022</v>
      </c>
      <c r="AH2" s="7">
        <v>46053</v>
      </c>
      <c r="AI2" s="7">
        <v>46081</v>
      </c>
      <c r="AJ2" s="7">
        <v>46112</v>
      </c>
      <c r="AK2" s="7">
        <v>46142</v>
      </c>
      <c r="AL2" s="7">
        <v>46173</v>
      </c>
      <c r="AM2" s="7">
        <v>46203</v>
      </c>
      <c r="AN2" s="7">
        <v>46234</v>
      </c>
      <c r="AO2" s="7">
        <v>46265</v>
      </c>
      <c r="AP2" s="7">
        <v>46295</v>
      </c>
      <c r="AQ2" s="7">
        <v>46326</v>
      </c>
      <c r="AR2" s="7">
        <v>46356</v>
      </c>
      <c r="AS2" s="7">
        <v>46387</v>
      </c>
      <c r="AT2" s="7">
        <v>46418</v>
      </c>
      <c r="AU2" s="7">
        <v>46446</v>
      </c>
      <c r="AV2" s="3" t="str">
        <v>TOTAL</v>
      </c>
      <c r="AW2" s="7">
        <v>46022</v>
      </c>
      <c r="AX2" s="7">
        <v>46053</v>
      </c>
      <c r="AY2" s="7">
        <v>46081</v>
      </c>
      <c r="AZ2" s="7">
        <v>46112</v>
      </c>
      <c r="BA2" s="7">
        <v>46142</v>
      </c>
      <c r="BB2" s="7">
        <v>46173</v>
      </c>
      <c r="BC2" s="7">
        <v>46203</v>
      </c>
      <c r="BD2" s="7">
        <v>46234</v>
      </c>
      <c r="BE2" s="7">
        <v>46265</v>
      </c>
      <c r="BF2" s="7">
        <v>46295</v>
      </c>
      <c r="BG2" s="7">
        <v>46326</v>
      </c>
      <c r="BH2" s="7">
        <v>46356</v>
      </c>
      <c r="BI2" s="7">
        <v>46387</v>
      </c>
      <c r="BJ2" s="7">
        <v>46418</v>
      </c>
      <c r="BK2" s="7">
        <v>46446</v>
      </c>
      <c r="BL2" s="3" t="str">
        <v>Total</v>
      </c>
      <c r="BM2" s="3" t="str">
        <v/>
      </c>
    </row>
    <row r="3">
      <c r="A3" s="9" t="str">
        <v/>
      </c>
      <c r="B3" s="9" t="str">
        <v/>
      </c>
      <c r="C3" s="9" t="str">
        <v/>
      </c>
      <c r="D3" s="9" t="str">
        <v/>
      </c>
      <c r="E3" s="9" t="str">
        <v/>
      </c>
      <c r="F3" s="9" t="str">
        <v/>
      </c>
      <c r="G3" s="9" t="str">
        <v/>
      </c>
      <c r="H3" s="9" t="str">
        <v/>
      </c>
      <c r="I3" s="9" t="str">
        <v/>
      </c>
      <c r="J3" s="9" t="str">
        <v/>
      </c>
      <c r="K3" s="9" t="str">
        <v/>
      </c>
      <c r="L3" s="9" t="str">
        <v/>
      </c>
      <c r="M3" s="9" t="str">
        <v/>
      </c>
      <c r="N3" s="9" t="str">
        <v/>
      </c>
      <c r="O3" s="9" t="str">
        <v/>
      </c>
      <c r="P3" s="9" t="str">
        <v/>
      </c>
      <c r="Q3" s="9" t="str">
        <v/>
      </c>
      <c r="R3" s="9" t="str">
        <v/>
      </c>
      <c r="S3" s="9" t="str">
        <v/>
      </c>
      <c r="T3" s="9" t="str">
        <v/>
      </c>
      <c r="U3" s="9" t="str">
        <v/>
      </c>
      <c r="V3" s="9" t="str">
        <v/>
      </c>
      <c r="W3" s="9" t="str">
        <v/>
      </c>
      <c r="X3" s="9" t="str">
        <v/>
      </c>
      <c r="Y3" s="9" t="str">
        <v/>
      </c>
      <c r="Z3" s="9" t="str">
        <v/>
      </c>
      <c r="AA3" s="9" t="str">
        <v/>
      </c>
      <c r="AB3" s="9" t="str">
        <v/>
      </c>
      <c r="AC3" s="9" t="str">
        <v/>
      </c>
      <c r="AD3" s="9" t="str">
        <v/>
      </c>
      <c r="AE3" s="9" t="str">
        <v/>
      </c>
      <c r="AF3" s="5" t="str">
        <v/>
      </c>
      <c r="AG3" s="9" t="str">
        <v/>
      </c>
      <c r="AH3" s="9" t="str">
        <v/>
      </c>
      <c r="AI3" s="9" t="str">
        <v/>
      </c>
      <c r="AJ3" s="9" t="str">
        <v/>
      </c>
      <c r="AK3" s="9" t="str">
        <v/>
      </c>
      <c r="AL3" s="9" t="str">
        <v/>
      </c>
      <c r="AM3" s="9" t="str">
        <v/>
      </c>
      <c r="AN3" s="9" t="str">
        <v/>
      </c>
      <c r="AO3" s="9" t="str">
        <v/>
      </c>
      <c r="AP3" s="9" t="str">
        <v/>
      </c>
      <c r="AQ3" s="9" t="str">
        <v/>
      </c>
      <c r="AR3" s="9" t="str">
        <v/>
      </c>
      <c r="AS3" s="9" t="str">
        <v/>
      </c>
      <c r="AT3" s="9" t="str">
        <v/>
      </c>
      <c r="AU3" s="9" t="str">
        <v/>
      </c>
      <c r="AV3" s="9" t="str">
        <v/>
      </c>
      <c r="AW3" s="9" t="str">
        <v/>
      </c>
      <c r="AX3" s="9" t="str">
        <v/>
      </c>
      <c r="AY3" s="9" t="str">
        <v/>
      </c>
      <c r="AZ3" s="9" t="str">
        <v/>
      </c>
      <c r="BA3" s="9" t="str">
        <v/>
      </c>
      <c r="BB3" s="9" t="str">
        <v/>
      </c>
      <c r="BC3" s="9" t="str">
        <v/>
      </c>
      <c r="BD3" s="9" t="str">
        <v/>
      </c>
      <c r="BE3" s="9" t="str">
        <v/>
      </c>
      <c r="BF3" s="9" t="str">
        <v/>
      </c>
      <c r="BG3" s="9" t="str">
        <v/>
      </c>
      <c r="BH3" s="9" t="str">
        <v/>
      </c>
      <c r="BI3" s="9" t="str">
        <v/>
      </c>
      <c r="BJ3" s="9" t="str">
        <v/>
      </c>
      <c r="BK3" s="9" t="str">
        <v/>
      </c>
      <c r="BL3" s="9" t="str">
        <v/>
      </c>
      <c r="BM3" s="9" t="str">
        <v/>
      </c>
    </row>
    <row r="4">
      <c r="A4" s="11" t="str">
        <v/>
      </c>
      <c r="B4" s="11" t="str">
        <v/>
      </c>
      <c r="C4" s="11" t="str">
        <v/>
      </c>
      <c r="D4" s="11" t="str">
        <v/>
      </c>
      <c r="E4" s="11" t="str">
        <v/>
      </c>
      <c r="F4" s="11" t="str">
        <v/>
      </c>
      <c r="G4" s="11" t="str">
        <v/>
      </c>
      <c r="H4" s="11" t="str">
        <v/>
      </c>
      <c r="I4" s="11" t="str">
        <v/>
      </c>
      <c r="J4" s="11" t="str">
        <v/>
      </c>
      <c r="K4" s="11" t="str">
        <v/>
      </c>
      <c r="L4" s="11" t="str">
        <v/>
      </c>
      <c r="M4" s="11" t="str">
        <v/>
      </c>
      <c r="N4" s="11" t="str">
        <v/>
      </c>
      <c r="O4" s="11" t="str">
        <v/>
      </c>
      <c r="P4" s="11" t="str">
        <v/>
      </c>
      <c r="Q4" s="11" t="str">
        <v/>
      </c>
      <c r="R4" s="11" t="str">
        <v/>
      </c>
      <c r="S4" s="11" t="str">
        <v/>
      </c>
      <c r="T4" s="11" t="str">
        <v/>
      </c>
      <c r="U4" s="11" t="str">
        <v/>
      </c>
      <c r="V4" s="11" t="str">
        <v/>
      </c>
      <c r="W4" s="11" t="str">
        <v/>
      </c>
      <c r="X4" s="11" t="str">
        <v/>
      </c>
      <c r="Y4" s="11" t="str">
        <v/>
      </c>
      <c r="Z4" s="11" t="str">
        <v/>
      </c>
      <c r="AA4" s="11" t="str">
        <v/>
      </c>
      <c r="AB4" s="11" t="str">
        <v/>
      </c>
      <c r="AC4" s="11" t="str">
        <v/>
      </c>
      <c r="AD4" s="11" t="str">
        <v/>
      </c>
      <c r="AE4" s="11" t="str">
        <v/>
      </c>
      <c r="AF4" s="5" t="str">
        <v/>
      </c>
      <c r="AG4" s="11" t="str">
        <v/>
      </c>
      <c r="AH4" s="11" t="str">
        <v/>
      </c>
      <c r="AI4" s="11" t="str">
        <v/>
      </c>
      <c r="AJ4" s="11" t="str">
        <v/>
      </c>
      <c r="AK4" s="11" t="str">
        <v/>
      </c>
      <c r="AL4" s="11" t="str">
        <v/>
      </c>
      <c r="AM4" s="11" t="str">
        <v/>
      </c>
      <c r="AN4" s="11" t="str">
        <v/>
      </c>
      <c r="AO4" s="11" t="str">
        <v/>
      </c>
      <c r="AP4" s="11" t="str">
        <v/>
      </c>
      <c r="AQ4" s="11" t="str">
        <v/>
      </c>
      <c r="AR4" s="11" t="str">
        <v/>
      </c>
      <c r="AS4" s="11" t="str">
        <v/>
      </c>
      <c r="AT4" s="11" t="str">
        <v/>
      </c>
      <c r="AU4" s="11" t="str">
        <v/>
      </c>
      <c r="AV4" s="11" t="str">
        <v/>
      </c>
      <c r="AW4" s="11" t="str">
        <v/>
      </c>
      <c r="AX4" s="11" t="str">
        <v/>
      </c>
      <c r="AY4" s="11" t="str">
        <v/>
      </c>
      <c r="AZ4" s="11" t="str">
        <v/>
      </c>
      <c r="BA4" s="11" t="str">
        <v/>
      </c>
      <c r="BB4" s="11" t="str">
        <v/>
      </c>
      <c r="BC4" s="11" t="str">
        <v/>
      </c>
      <c r="BD4" s="11" t="str">
        <v/>
      </c>
      <c r="BE4" s="11" t="str">
        <v/>
      </c>
      <c r="BF4" s="11" t="str">
        <v/>
      </c>
      <c r="BG4" s="11" t="str">
        <v/>
      </c>
      <c r="BH4" s="11" t="str">
        <v/>
      </c>
      <c r="BI4" s="11" t="str">
        <v/>
      </c>
      <c r="BJ4" s="11" t="str">
        <v/>
      </c>
      <c r="BK4" s="11" t="str">
        <v/>
      </c>
      <c r="BL4" s="11" t="str">
        <v/>
      </c>
      <c r="BM4" s="11" t="str">
        <v/>
      </c>
    </row>
    <row r="5" outlineLevel="1">
      <c r="A5" s="13" t="str">
        <v/>
      </c>
      <c r="B5" s="13" t="str">
        <v/>
      </c>
      <c r="C5" s="13" t="str">
        <v/>
      </c>
      <c r="D5" s="13" t="str">
        <v/>
      </c>
      <c r="E5" s="13" t="str">
        <v>Main BOQ</v>
      </c>
      <c r="F5" s="13" t="str">
        <v/>
      </c>
      <c r="G5" s="13">
        <f>SUM(G6,G11,G16,G21,G26,G31)</f>
      </c>
      <c r="H5" s="13" t="str">
        <v/>
      </c>
      <c r="I5" s="13" t="str">
        <v/>
      </c>
      <c r="J5" s="13" t="str">
        <v/>
      </c>
      <c r="K5" s="13" t="str">
        <v/>
      </c>
      <c r="L5" s="13" t="str">
        <v/>
      </c>
      <c r="M5" s="13" t="str">
        <v/>
      </c>
      <c r="N5" s="13" t="str">
        <v/>
      </c>
      <c r="O5" s="13" t="str">
        <v/>
      </c>
      <c r="P5" s="13" t="str">
        <v/>
      </c>
      <c r="Q5" s="13" t="str">
        <v/>
      </c>
      <c r="R5" s="13" t="str">
        <v/>
      </c>
      <c r="S5" s="13" t="str">
        <v/>
      </c>
      <c r="T5" s="13" t="str">
        <v/>
      </c>
      <c r="U5" s="13" t="str">
        <v/>
      </c>
      <c r="V5" s="13" t="str">
        <v/>
      </c>
      <c r="W5" s="13" t="str">
        <v/>
      </c>
      <c r="X5" s="13" t="str">
        <v/>
      </c>
      <c r="Y5" s="13" t="str">
        <v/>
      </c>
      <c r="Z5" s="13" t="str">
        <v/>
      </c>
      <c r="AA5" s="13" t="str">
        <v/>
      </c>
      <c r="AB5" s="13" t="str">
        <v/>
      </c>
      <c r="AC5" s="13" t="str">
        <v/>
      </c>
      <c r="AD5" s="13" t="str">
        <v/>
      </c>
      <c r="AE5" s="13" t="str">
        <v/>
      </c>
      <c r="AF5" s="5" t="str">
        <v/>
      </c>
      <c r="AG5" s="13" t="str">
        <v/>
      </c>
      <c r="AH5" s="13" t="str">
        <v/>
      </c>
      <c r="AI5" s="13" t="str">
        <v/>
      </c>
      <c r="AJ5" s="13" t="str">
        <v/>
      </c>
      <c r="AK5" s="13" t="str">
        <v/>
      </c>
      <c r="AL5" s="13" t="str">
        <v/>
      </c>
      <c r="AM5" s="13" t="str">
        <v/>
      </c>
      <c r="AN5" s="13" t="str">
        <v/>
      </c>
      <c r="AO5" s="13" t="str">
        <v/>
      </c>
      <c r="AP5" s="13" t="str">
        <v/>
      </c>
      <c r="AQ5" s="13" t="str">
        <v/>
      </c>
      <c r="AR5" s="13" t="str">
        <v/>
      </c>
      <c r="AS5" s="13" t="str">
        <v/>
      </c>
      <c r="AT5" s="13" t="str">
        <v/>
      </c>
      <c r="AU5" s="13" t="str">
        <v/>
      </c>
      <c r="AV5" s="13" t="str">
        <v/>
      </c>
      <c r="AW5" s="13" t="str">
        <v/>
      </c>
      <c r="AX5" s="13" t="str">
        <v/>
      </c>
      <c r="AY5" s="13" t="str">
        <v/>
      </c>
      <c r="AZ5" s="13" t="str">
        <v/>
      </c>
      <c r="BA5" s="13" t="str">
        <v/>
      </c>
      <c r="BB5" s="13" t="str">
        <v/>
      </c>
      <c r="BC5" s="13" t="str">
        <v/>
      </c>
      <c r="BD5" s="13" t="str">
        <v/>
      </c>
      <c r="BE5" s="13" t="str">
        <v/>
      </c>
      <c r="BF5" s="13" t="str">
        <v/>
      </c>
      <c r="BG5" s="13" t="str">
        <v/>
      </c>
      <c r="BH5" s="13" t="str">
        <v/>
      </c>
      <c r="BI5" s="13" t="str">
        <v/>
      </c>
      <c r="BJ5" s="13" t="str">
        <v/>
      </c>
      <c r="BK5" s="13" t="str">
        <v/>
      </c>
      <c r="BL5" s="13" t="str">
        <v/>
      </c>
      <c r="BM5" s="13" t="str">
        <v/>
      </c>
    </row>
    <row r="6" outlineLevel="2">
      <c r="A6" s="15" t="str">
        <v/>
      </c>
      <c r="B6" s="15" t="str">
        <v/>
      </c>
      <c r="C6" s="15" t="str">
        <v/>
      </c>
      <c r="D6" s="15" t="str">
        <v/>
      </c>
      <c r="E6" s="15" t="str">
        <v/>
      </c>
      <c r="F6" s="15" t="str">
        <v>Fire Fighting System</v>
      </c>
      <c r="G6" s="15">
        <v>6391042.75</v>
      </c>
      <c r="H6" s="15" t="str">
        <v/>
      </c>
      <c r="I6" s="15" t="str">
        <v/>
      </c>
      <c r="J6" s="15" t="str">
        <v/>
      </c>
      <c r="K6" s="15" t="str">
        <v/>
      </c>
      <c r="L6" s="15" t="str">
        <v/>
      </c>
      <c r="M6" s="15" t="str">
        <v/>
      </c>
      <c r="N6" s="15" t="str">
        <v/>
      </c>
      <c r="O6" s="15" t="str">
        <v/>
      </c>
      <c r="P6" s="15" t="str">
        <v/>
      </c>
      <c r="Q6" s="15" t="str">
        <v/>
      </c>
      <c r="R6" s="15" t="str">
        <v/>
      </c>
      <c r="S6" s="15" t="str">
        <v/>
      </c>
      <c r="T6" s="15" t="str">
        <v/>
      </c>
      <c r="U6" s="15" t="str">
        <v/>
      </c>
      <c r="V6" s="15" t="str">
        <v/>
      </c>
      <c r="W6" s="15" t="str">
        <v/>
      </c>
      <c r="X6" s="15" t="str">
        <v/>
      </c>
      <c r="Y6" s="15" t="str">
        <v/>
      </c>
      <c r="Z6" s="15" t="str">
        <v/>
      </c>
      <c r="AA6" s="15" t="str">
        <v/>
      </c>
      <c r="AB6" s="15" t="str">
        <v/>
      </c>
      <c r="AC6" s="15" t="str">
        <v/>
      </c>
      <c r="AD6" s="15" t="str">
        <v/>
      </c>
      <c r="AE6" s="15" t="str">
        <v/>
      </c>
      <c r="AF6" s="5" t="str">
        <v/>
      </c>
      <c r="AG6" s="15" t="str">
        <v/>
      </c>
      <c r="AH6" s="15" t="str">
        <v/>
      </c>
      <c r="AI6" s="15" t="str">
        <v/>
      </c>
      <c r="AJ6" s="15" t="str">
        <v/>
      </c>
      <c r="AK6" s="15" t="str">
        <v/>
      </c>
      <c r="AL6" s="15" t="str">
        <v/>
      </c>
      <c r="AM6" s="15" t="str">
        <v/>
      </c>
      <c r="AN6" s="15" t="str">
        <v/>
      </c>
      <c r="AO6" s="15" t="str">
        <v/>
      </c>
      <c r="AP6" s="15" t="str">
        <v/>
      </c>
      <c r="AQ6" s="15" t="str">
        <v/>
      </c>
      <c r="AR6" s="15" t="str">
        <v/>
      </c>
      <c r="AS6" s="15" t="str">
        <v/>
      </c>
      <c r="AT6" s="15" t="str">
        <v/>
      </c>
      <c r="AU6" s="15" t="str">
        <v/>
      </c>
      <c r="AV6" s="15" t="str">
        <v/>
      </c>
      <c r="AW6" s="15" t="str">
        <v/>
      </c>
      <c r="AX6" s="15" t="str">
        <v/>
      </c>
      <c r="AY6" s="15" t="str">
        <v/>
      </c>
      <c r="AZ6" s="15" t="str">
        <v/>
      </c>
      <c r="BA6" s="15" t="str">
        <v/>
      </c>
      <c r="BB6" s="15" t="str">
        <v/>
      </c>
      <c r="BC6" s="15" t="str">
        <v/>
      </c>
      <c r="BD6" s="15" t="str">
        <v/>
      </c>
      <c r="BE6" s="15" t="str">
        <v/>
      </c>
      <c r="BF6" s="15" t="str">
        <v/>
      </c>
      <c r="BG6" s="15" t="str">
        <v/>
      </c>
      <c r="BH6" s="15" t="str">
        <v/>
      </c>
      <c r="BI6" s="15" t="str">
        <v/>
      </c>
      <c r="BJ6" s="15" t="str">
        <v/>
      </c>
      <c r="BK6" s="15" t="str">
        <v/>
      </c>
      <c r="BL6" s="15" t="str">
        <v/>
      </c>
      <c r="BM6" s="15" t="str">
        <v/>
      </c>
    </row>
    <row r="7" outlineLevel="3">
      <c r="A7" s="17" t="str">
        <v>2.5</v>
      </c>
      <c r="B7" s="17" t="str">
        <v/>
      </c>
      <c r="C7" s="17" t="str">
        <v/>
      </c>
      <c r="D7" s="17" t="str">
        <v/>
      </c>
      <c r="E7" s="17" t="str">
        <v>2.5</v>
      </c>
      <c r="F7" s="17" t="str">
        <v>Firefighting system covering the existing and the future transformer.</v>
      </c>
      <c r="G7" s="17">
        <v>6391042.75</v>
      </c>
      <c r="H7" s="17" t="str">
        <v/>
      </c>
      <c r="I7" s="17" t="str">
        <v/>
      </c>
      <c r="J7" s="17" t="str">
        <v/>
      </c>
      <c r="K7" s="17" t="str">
        <v/>
      </c>
      <c r="L7" s="17" t="str">
        <v/>
      </c>
      <c r="M7" s="17" t="str">
        <v/>
      </c>
      <c r="N7" s="17" t="str">
        <v/>
      </c>
      <c r="O7" s="17" t="str">
        <v/>
      </c>
      <c r="P7" s="17" t="str">
        <v/>
      </c>
      <c r="Q7" s="17" t="str">
        <v/>
      </c>
      <c r="R7" s="17" t="str">
        <v/>
      </c>
      <c r="S7" s="17" t="str">
        <v/>
      </c>
      <c r="T7" s="17" t="str">
        <v/>
      </c>
      <c r="U7" s="17" t="str">
        <v/>
      </c>
      <c r="V7" s="17" t="str">
        <v/>
      </c>
      <c r="W7" s="17" t="str">
        <v/>
      </c>
      <c r="X7" s="17" t="str">
        <v/>
      </c>
      <c r="Y7" s="17" t="str">
        <v/>
      </c>
      <c r="Z7" s="17" t="str">
        <v/>
      </c>
      <c r="AA7" s="17" t="str">
        <v/>
      </c>
      <c r="AB7" s="17" t="str">
        <v/>
      </c>
      <c r="AC7" s="17" t="str">
        <v/>
      </c>
      <c r="AD7" s="17" t="str">
        <v/>
      </c>
      <c r="AE7" s="17" t="str">
        <v/>
      </c>
      <c r="AF7" s="5" t="str">
        <v/>
      </c>
      <c r="AG7" s="18">
        <f>IFERROR(_xlfn.BETA.DIST(DATE(YEAR(AG$2),MONTH(AG$2),15),$AD$2,$AE$2,FALSE,DATE(YEAR($AD7),MONTH($AD7),1),DATE(YEAR($AE7),MONTH($AE7),28)),0)</f>
      </c>
      <c r="AH7" s="18">
        <f>IFERROR(_xlfn.BETA.DIST(DATE(YEAR(AH$2),MONTH(AH$2),15),$AD$2,$AE$2,FALSE,DATE(YEAR($AD7),MONTH($AD7),1),DATE(YEAR($AE7),MONTH($AE7),28)),0)</f>
      </c>
      <c r="AI7" s="18">
        <f>IFERROR(_xlfn.BETA.DIST(DATE(YEAR(AI$2),MONTH(AI$2),15),$AD$2,$AE$2,FALSE,DATE(YEAR($AD7),MONTH($AD7),1),DATE(YEAR($AE7),MONTH($AE7),28)),0)</f>
      </c>
      <c r="AJ7" s="18">
        <f>IFERROR(_xlfn.BETA.DIST(DATE(YEAR(AJ$2),MONTH(AJ$2),15),$AD$2,$AE$2,FALSE,DATE(YEAR($AD7),MONTH($AD7),1),DATE(YEAR($AE7),MONTH($AE7),28)),0)</f>
      </c>
      <c r="AK7" s="18">
        <f>IFERROR(_xlfn.BETA.DIST(DATE(YEAR(AK$2),MONTH(AK$2),15),$AD$2,$AE$2,FALSE,DATE(YEAR($AD7),MONTH($AD7),1),DATE(YEAR($AE7),MONTH($AE7),28)),0)</f>
      </c>
      <c r="AL7" s="18">
        <f>IFERROR(_xlfn.BETA.DIST(DATE(YEAR(AL$2),MONTH(AL$2),15),$AD$2,$AE$2,FALSE,DATE(YEAR($AD7),MONTH($AD7),1),DATE(YEAR($AE7),MONTH($AE7),28)),0)</f>
      </c>
      <c r="AM7" s="18">
        <f>IFERROR(_xlfn.BETA.DIST(DATE(YEAR(AM$2),MONTH(AM$2),15),$AD$2,$AE$2,FALSE,DATE(YEAR($AD7),MONTH($AD7),1),DATE(YEAR($AE7),MONTH($AE7),28)),0)</f>
      </c>
      <c r="AN7" s="18">
        <f>IFERROR(_xlfn.BETA.DIST(DATE(YEAR(AN$2),MONTH(AN$2),15),$AD$2,$AE$2,FALSE,DATE(YEAR($AD7),MONTH($AD7),1),DATE(YEAR($AE7),MONTH($AE7),28)),0)</f>
      </c>
      <c r="AO7" s="18">
        <f>IFERROR(_xlfn.BETA.DIST(DATE(YEAR(AO$2),MONTH(AO$2),15),$AD$2,$AE$2,FALSE,DATE(YEAR($AD7),MONTH($AD7),1),DATE(YEAR($AE7),MONTH($AE7),28)),0)</f>
      </c>
      <c r="AP7" s="18">
        <f>IFERROR(_xlfn.BETA.DIST(DATE(YEAR(AP$2),MONTH(AP$2),15),$AD$2,$AE$2,FALSE,DATE(YEAR($AD7),MONTH($AD7),1),DATE(YEAR($AE7),MONTH($AE7),28)),0)</f>
      </c>
      <c r="AQ7" s="18">
        <f>IFERROR(_xlfn.BETA.DIST(DATE(YEAR(AQ$2),MONTH(AQ$2),15),$AD$2,$AE$2,FALSE,DATE(YEAR($AD7),MONTH($AD7),1),DATE(YEAR($AE7),MONTH($AE7),28)),0)</f>
      </c>
      <c r="AR7" s="18">
        <f>IFERROR(_xlfn.BETA.DIST(DATE(YEAR(AR$2),MONTH(AR$2),15),$AD$2,$AE$2,FALSE,DATE(YEAR($AD7),MONTH($AD7),1),DATE(YEAR($AE7),MONTH($AE7),28)),0)</f>
      </c>
      <c r="AS7" s="18">
        <f>IFERROR(_xlfn.BETA.DIST(DATE(YEAR(AS$2),MONTH(AS$2),15),$AD$2,$AE$2,FALSE,DATE(YEAR($AD7),MONTH($AD7),1),DATE(YEAR($AE7),MONTH($AE7),28)),0)</f>
      </c>
      <c r="AT7" s="18">
        <f>IFERROR(_xlfn.BETA.DIST(DATE(YEAR(AT$2),MONTH(AT$2),15),$AD$2,$AE$2,FALSE,DATE(YEAR($AD7),MONTH($AD7),1),DATE(YEAR($AE7),MONTH($AE7),28)),0)</f>
      </c>
      <c r="AU7" s="18">
        <f>IFERROR(_xlfn.BETA.DIST(DATE(YEAR(AU$2),MONTH(AU$2),15),$AD$2,$AE$2,FALSE,DATE(YEAR($AD7),MONTH($AD7),1),DATE(YEAR($AE7),MONTH($AE7),28)),0)</f>
      </c>
      <c r="AV7" s="18">
        <f>SUM(AG7:AU7)</f>
      </c>
      <c r="AW7" s="18">
        <f>IF(J7&lt;&gt;0,J7,IF($AV7=0,0,AG7/$AV7*$Z7))</f>
      </c>
      <c r="AX7" s="18">
        <f>IF(K7&lt;&gt;0,K7,IF($AV7=0,0,AH7/$AV7*$Z7))</f>
      </c>
      <c r="AY7" s="18">
        <f>IF(L7&lt;&gt;0,L7,IF($AV7=0,0,AI7/$AV7*$Z7))</f>
      </c>
      <c r="AZ7" s="18">
        <f>IF(M7&lt;&gt;0,M7,IF($AV7=0,0,AJ7/$AV7*$Z7))</f>
      </c>
      <c r="BA7" s="18">
        <f>IF(N7&lt;&gt;0,N7,IF($AV7=0,0,AK7/$AV7*$Z7))</f>
      </c>
      <c r="BB7" s="18">
        <f>IF(O7&lt;&gt;0,O7,IF($AV7=0,0,AL7/$AV7*$Z7))</f>
      </c>
      <c r="BC7" s="18">
        <f>IF(P7&lt;&gt;0,P7,IF($AV7=0,0,AM7/$AV7*$Z7))</f>
      </c>
      <c r="BD7" s="18">
        <f>IF(Q7&lt;&gt;0,Q7,IF($AV7=0,0,AN7/$AV7*$Z7))</f>
      </c>
      <c r="BE7" s="18">
        <f>IF(R7&lt;&gt;0,R7,IF($AV7=0,0,AO7/$AV7*$Z7))</f>
      </c>
      <c r="BF7" s="18">
        <f>IF(S7&lt;&gt;0,S7,IF($AV7=0,0,AP7/$AV7*$Z7))</f>
      </c>
      <c r="BG7" s="18">
        <f>IF(T7&lt;&gt;0,T7,IF($AV7=0,0,AQ7/$AV7*$Z7))</f>
      </c>
      <c r="BH7" s="18">
        <f>IF(U7&lt;&gt;0,U7,IF($AV7=0,0,AR7/$AV7*$Z7))</f>
      </c>
      <c r="BI7" s="18">
        <f>IF(V7&lt;&gt;0,V7,IF($AV7=0,0,AS7/$AV7*$Z7))</f>
      </c>
      <c r="BJ7" s="18">
        <f>IF(W7&lt;&gt;0,W7,IF($AV7=0,0,AT7/$AV7*$Z7))</f>
      </c>
      <c r="BK7" s="18">
        <f>IF(X7&lt;&gt;0,X7,IF($AV7=0,0,AU7/$AV7*$Z7))</f>
      </c>
      <c r="BL7" s="18">
        <f>SUM(AW7:BK7)</f>
      </c>
      <c r="BM7" s="17" t="str">
        <v/>
      </c>
    </row>
    <row r="8" outlineLevel="4">
      <c r="A8" s="5" t="str">
        <v>2.5</v>
      </c>
      <c r="B8" s="5" t="str">
        <v/>
      </c>
      <c r="C8" s="5" t="str">
        <v>BSKDGNGENGR03</v>
      </c>
      <c r="D8" s="5" t="str">
        <v>BSKDGNGENGR03</v>
      </c>
      <c r="E8" s="19">
        <f>IFERROR(_xlfn.XLOOKUP(F8,Assumptions!B:B,Assumptions!C:C),0)</f>
      </c>
      <c r="F8" s="5" t="str">
        <v>Advanced Payment</v>
      </c>
      <c r="G8" s="5" t="str">
        <v/>
      </c>
      <c r="H8" s="18">
        <f>G7*E8</f>
      </c>
      <c r="I8" s="18">
        <f>H8*(1-0)</f>
      </c>
      <c r="J8" s="18">
        <v>0</v>
      </c>
      <c r="K8" s="18">
        <v>0</v>
      </c>
      <c r="L8" s="18">
        <v>0</v>
      </c>
      <c r="M8" s="18">
        <v>0</v>
      </c>
      <c r="N8" s="18">
        <v>0</v>
      </c>
      <c r="O8" s="18">
        <v>0</v>
      </c>
      <c r="P8" s="18">
        <v>0</v>
      </c>
      <c r="Q8" s="18">
        <v>0</v>
      </c>
      <c r="R8" s="18">
        <v>0</v>
      </c>
      <c r="S8" s="18">
        <v>0</v>
      </c>
      <c r="T8" s="18">
        <v>0</v>
      </c>
      <c r="U8" s="18">
        <v>0</v>
      </c>
      <c r="V8" s="18">
        <v>0</v>
      </c>
      <c r="W8" s="18">
        <v>0</v>
      </c>
      <c r="X8" s="18">
        <v>0</v>
      </c>
      <c r="Y8" s="18">
        <f>SUM(J8:X8)</f>
      </c>
      <c r="Z8" s="18">
        <f>I8-Y8</f>
      </c>
      <c r="AA8" s="20">
        <v>46026</v>
      </c>
      <c r="AB8" s="20">
        <v>46026</v>
      </c>
      <c r="AC8" s="18">
        <f>IFERROR(_xlfn.XLOOKUP(F8,Assumptions!B:B,Assumptions!D:D),0)</f>
      </c>
      <c r="AD8" s="20">
        <f>AA8+AC8</f>
      </c>
      <c r="AE8" s="20">
        <f>AC8+AB8</f>
      </c>
      <c r="AF8" s="5" t="str">
        <v/>
      </c>
      <c r="AG8" s="18">
        <f>IFERROR(_xlfn.BETA.DIST(DATE(YEAR(AG$2),MONTH(AG$2),15),$AD$2,$AE$2,FALSE,DATE(YEAR($AD8),MONTH($AD8),1),DATE(YEAR($AE8),MONTH($AE8),28)),0)</f>
      </c>
      <c r="AH8" s="18">
        <f>IFERROR(_xlfn.BETA.DIST(DATE(YEAR(AH$2),MONTH(AH$2),15),$AD$2,$AE$2,FALSE,DATE(YEAR($AD8),MONTH($AD8),1),DATE(YEAR($AE8),MONTH($AE8),28)),0)</f>
      </c>
      <c r="AI8" s="18">
        <f>IFERROR(_xlfn.BETA.DIST(DATE(YEAR(AI$2),MONTH(AI$2),15),$AD$2,$AE$2,FALSE,DATE(YEAR($AD8),MONTH($AD8),1),DATE(YEAR($AE8),MONTH($AE8),28)),0)</f>
      </c>
      <c r="AJ8" s="18">
        <f>IFERROR(_xlfn.BETA.DIST(DATE(YEAR(AJ$2),MONTH(AJ$2),15),$AD$2,$AE$2,FALSE,DATE(YEAR($AD8),MONTH($AD8),1),DATE(YEAR($AE8),MONTH($AE8),28)),0)</f>
      </c>
      <c r="AK8" s="18">
        <f>IFERROR(_xlfn.BETA.DIST(DATE(YEAR(AK$2),MONTH(AK$2),15),$AD$2,$AE$2,FALSE,DATE(YEAR($AD8),MONTH($AD8),1),DATE(YEAR($AE8),MONTH($AE8),28)),0)</f>
      </c>
      <c r="AL8" s="18">
        <f>IFERROR(_xlfn.BETA.DIST(DATE(YEAR(AL$2),MONTH(AL$2),15),$AD$2,$AE$2,FALSE,DATE(YEAR($AD8),MONTH($AD8),1),DATE(YEAR($AE8),MONTH($AE8),28)),0)</f>
      </c>
      <c r="AM8" s="18">
        <f>IFERROR(_xlfn.BETA.DIST(DATE(YEAR(AM$2),MONTH(AM$2),15),$AD$2,$AE$2,FALSE,DATE(YEAR($AD8),MONTH($AD8),1),DATE(YEAR($AE8),MONTH($AE8),28)),0)</f>
      </c>
      <c r="AN8" s="18">
        <f>IFERROR(_xlfn.BETA.DIST(DATE(YEAR(AN$2),MONTH(AN$2),15),$AD$2,$AE$2,FALSE,DATE(YEAR($AD8),MONTH($AD8),1),DATE(YEAR($AE8),MONTH($AE8),28)),0)</f>
      </c>
      <c r="AO8" s="18">
        <f>IFERROR(_xlfn.BETA.DIST(DATE(YEAR(AO$2),MONTH(AO$2),15),$AD$2,$AE$2,FALSE,DATE(YEAR($AD8),MONTH($AD8),1),DATE(YEAR($AE8),MONTH($AE8),28)),0)</f>
      </c>
      <c r="AP8" s="18">
        <f>IFERROR(_xlfn.BETA.DIST(DATE(YEAR(AP$2),MONTH(AP$2),15),$AD$2,$AE$2,FALSE,DATE(YEAR($AD8),MONTH($AD8),1),DATE(YEAR($AE8),MONTH($AE8),28)),0)</f>
      </c>
      <c r="AQ8" s="18">
        <f>IFERROR(_xlfn.BETA.DIST(DATE(YEAR(AQ$2),MONTH(AQ$2),15),$AD$2,$AE$2,FALSE,DATE(YEAR($AD8),MONTH($AD8),1),DATE(YEAR($AE8),MONTH($AE8),28)),0)</f>
      </c>
      <c r="AR8" s="18">
        <f>IFERROR(_xlfn.BETA.DIST(DATE(YEAR(AR$2),MONTH(AR$2),15),$AD$2,$AE$2,FALSE,DATE(YEAR($AD8),MONTH($AD8),1),DATE(YEAR($AE8),MONTH($AE8),28)),0)</f>
      </c>
      <c r="AS8" s="18">
        <f>IFERROR(_xlfn.BETA.DIST(DATE(YEAR(AS$2),MONTH(AS$2),15),$AD$2,$AE$2,FALSE,DATE(YEAR($AD8),MONTH($AD8),1),DATE(YEAR($AE8),MONTH($AE8),28)),0)</f>
      </c>
      <c r="AT8" s="18">
        <f>IFERROR(_xlfn.BETA.DIST(DATE(YEAR(AT$2),MONTH(AT$2),15),$AD$2,$AE$2,FALSE,DATE(YEAR($AD8),MONTH($AD8),1),DATE(YEAR($AE8),MONTH($AE8),28)),0)</f>
      </c>
      <c r="AU8" s="18">
        <f>IFERROR(_xlfn.BETA.DIST(DATE(YEAR(AU$2),MONTH(AU$2),15),$AD$2,$AE$2,FALSE,DATE(YEAR($AD8),MONTH($AD8),1),DATE(YEAR($AE8),MONTH($AE8),28)),0)</f>
      </c>
      <c r="AV8" s="18">
        <f>SUM(AG8:AU8)</f>
      </c>
      <c r="AW8" s="18">
        <f>IF(J8&lt;&gt;0,J8,IF($AV8=0,0,AG8/$AV8*$Z8))</f>
      </c>
      <c r="AX8" s="18">
        <f>IF(K8&lt;&gt;0,K8,IF($AV8=0,0,AH8/$AV8*$Z8))</f>
      </c>
      <c r="AY8" s="18">
        <f>IF(L8&lt;&gt;0,L8,IF($AV8=0,0,AI8/$AV8*$Z8))</f>
      </c>
      <c r="AZ8" s="18">
        <f>IF(M8&lt;&gt;0,M8,IF($AV8=0,0,AJ8/$AV8*$Z8))</f>
      </c>
      <c r="BA8" s="18">
        <f>IF(N8&lt;&gt;0,N8,IF($AV8=0,0,AK8/$AV8*$Z8))</f>
      </c>
      <c r="BB8" s="18">
        <f>IF(O8&lt;&gt;0,O8,IF($AV8=0,0,AL8/$AV8*$Z8))</f>
      </c>
      <c r="BC8" s="18">
        <f>IF(P8&lt;&gt;0,P8,IF($AV8=0,0,AM8/$AV8*$Z8))</f>
      </c>
      <c r="BD8" s="18">
        <f>IF(Q8&lt;&gt;0,Q8,IF($AV8=0,0,AN8/$AV8*$Z8))</f>
      </c>
      <c r="BE8" s="18">
        <f>IF(R8&lt;&gt;0,R8,IF($AV8=0,0,AO8/$AV8*$Z8))</f>
      </c>
      <c r="BF8" s="18">
        <f>IF(S8&lt;&gt;0,S8,IF($AV8=0,0,AP8/$AV8*$Z8))</f>
      </c>
      <c r="BG8" s="18">
        <f>IF(T8&lt;&gt;0,T8,IF($AV8=0,0,AQ8/$AV8*$Z8))</f>
      </c>
      <c r="BH8" s="18">
        <f>IF(U8&lt;&gt;0,U8,IF($AV8=0,0,AR8/$AV8*$Z8))</f>
      </c>
      <c r="BI8" s="18">
        <f>IF(V8&lt;&gt;0,V8,IF($AV8=0,0,AS8/$AV8*$Z8))</f>
      </c>
      <c r="BJ8" s="18">
        <f>IF(W8&lt;&gt;0,W8,IF($AV8=0,0,AT8/$AV8*$Z8))</f>
      </c>
      <c r="BK8" s="18">
        <f>IF(X8&lt;&gt;0,X8,IF($AV8=0,0,AU8/$AV8*$Z8))</f>
      </c>
      <c r="BL8" s="18">
        <f>SUM(AW8:BK8)</f>
      </c>
      <c r="BM8" s="18">
        <f>I8-BL8</f>
      </c>
    </row>
    <row r="9" outlineLevel="4">
      <c r="A9" s="5" t="str">
        <v>2.5</v>
      </c>
      <c r="B9" s="5" t="str">
        <v/>
      </c>
      <c r="C9" s="5" t="str">
        <v/>
      </c>
      <c r="D9" s="5" t="str">
        <v/>
      </c>
      <c r="E9" s="19">
        <f>IFERROR(_xlfn.XLOOKUP(F9,Assumptions!B:B,Assumptions!C:C),0)</f>
      </c>
      <c r="F9" s="5" t="str">
        <v>Site Delivery EGP</v>
      </c>
      <c r="G9" s="5" t="str">
        <v/>
      </c>
      <c r="H9" s="18">
        <f>G7*E9</f>
      </c>
      <c r="I9" s="18">
        <f>H9*(1-0)</f>
      </c>
      <c r="J9" s="18">
        <v>0</v>
      </c>
      <c r="K9" s="18">
        <v>0</v>
      </c>
      <c r="L9" s="18">
        <v>0</v>
      </c>
      <c r="M9" s="18">
        <v>0</v>
      </c>
      <c r="N9" s="18">
        <v>0</v>
      </c>
      <c r="O9" s="18">
        <v>0</v>
      </c>
      <c r="P9" s="18">
        <v>0</v>
      </c>
      <c r="Q9" s="18">
        <v>0</v>
      </c>
      <c r="R9" s="18">
        <v>0</v>
      </c>
      <c r="S9" s="18">
        <v>0</v>
      </c>
      <c r="T9" s="18">
        <v>0</v>
      </c>
      <c r="U9" s="18">
        <v>0</v>
      </c>
      <c r="V9" s="18">
        <v>0</v>
      </c>
      <c r="W9" s="18">
        <v>0</v>
      </c>
      <c r="X9" s="18">
        <v>0</v>
      </c>
      <c r="Y9" s="18">
        <f>SUM(J9:X9)</f>
      </c>
      <c r="Z9" s="18">
        <f>I9-Y9</f>
      </c>
      <c r="AA9" s="5" t="str">
        <v/>
      </c>
      <c r="AB9" s="5" t="str">
        <v/>
      </c>
      <c r="AC9" s="18">
        <f>IFERROR(_xlfn.XLOOKUP(F9,Assumptions!B:B,Assumptions!D:D),0)</f>
      </c>
      <c r="AD9" s="20">
        <f>AA9+AC9</f>
      </c>
      <c r="AE9" s="20">
        <f>AC9+AB9</f>
      </c>
      <c r="AF9" s="5" t="str">
        <v/>
      </c>
      <c r="AG9" s="18">
        <f>IFERROR(_xlfn.BETA.DIST(DATE(YEAR(AG$2),MONTH(AG$2),15),$AD$2,$AE$2,FALSE,DATE(YEAR($AD9),MONTH($AD9),1),DATE(YEAR($AE9),MONTH($AE9),28)),0)</f>
      </c>
      <c r="AH9" s="18">
        <f>IFERROR(_xlfn.BETA.DIST(DATE(YEAR(AH$2),MONTH(AH$2),15),$AD$2,$AE$2,FALSE,DATE(YEAR($AD9),MONTH($AD9),1),DATE(YEAR($AE9),MONTH($AE9),28)),0)</f>
      </c>
      <c r="AI9" s="18">
        <f>IFERROR(_xlfn.BETA.DIST(DATE(YEAR(AI$2),MONTH(AI$2),15),$AD$2,$AE$2,FALSE,DATE(YEAR($AD9),MONTH($AD9),1),DATE(YEAR($AE9),MONTH($AE9),28)),0)</f>
      </c>
      <c r="AJ9" s="18">
        <f>IFERROR(_xlfn.BETA.DIST(DATE(YEAR(AJ$2),MONTH(AJ$2),15),$AD$2,$AE$2,FALSE,DATE(YEAR($AD9),MONTH($AD9),1),DATE(YEAR($AE9),MONTH($AE9),28)),0)</f>
      </c>
      <c r="AK9" s="18">
        <f>IFERROR(_xlfn.BETA.DIST(DATE(YEAR(AK$2),MONTH(AK$2),15),$AD$2,$AE$2,FALSE,DATE(YEAR($AD9),MONTH($AD9),1),DATE(YEAR($AE9),MONTH($AE9),28)),0)</f>
      </c>
      <c r="AL9" s="18">
        <f>IFERROR(_xlfn.BETA.DIST(DATE(YEAR(AL$2),MONTH(AL$2),15),$AD$2,$AE$2,FALSE,DATE(YEAR($AD9),MONTH($AD9),1),DATE(YEAR($AE9),MONTH($AE9),28)),0)</f>
      </c>
      <c r="AM9" s="18">
        <f>IFERROR(_xlfn.BETA.DIST(DATE(YEAR(AM$2),MONTH(AM$2),15),$AD$2,$AE$2,FALSE,DATE(YEAR($AD9),MONTH($AD9),1),DATE(YEAR($AE9),MONTH($AE9),28)),0)</f>
      </c>
      <c r="AN9" s="18">
        <f>IFERROR(_xlfn.BETA.DIST(DATE(YEAR(AN$2),MONTH(AN$2),15),$AD$2,$AE$2,FALSE,DATE(YEAR($AD9),MONTH($AD9),1),DATE(YEAR($AE9),MONTH($AE9),28)),0)</f>
      </c>
      <c r="AO9" s="18">
        <f>IFERROR(_xlfn.BETA.DIST(DATE(YEAR(AO$2),MONTH(AO$2),15),$AD$2,$AE$2,FALSE,DATE(YEAR($AD9),MONTH($AD9),1),DATE(YEAR($AE9),MONTH($AE9),28)),0)</f>
      </c>
      <c r="AP9" s="18">
        <f>IFERROR(_xlfn.BETA.DIST(DATE(YEAR(AP$2),MONTH(AP$2),15),$AD$2,$AE$2,FALSE,DATE(YEAR($AD9),MONTH($AD9),1),DATE(YEAR($AE9),MONTH($AE9),28)),0)</f>
      </c>
      <c r="AQ9" s="18">
        <f>IFERROR(_xlfn.BETA.DIST(DATE(YEAR(AQ$2),MONTH(AQ$2),15),$AD$2,$AE$2,FALSE,DATE(YEAR($AD9),MONTH($AD9),1),DATE(YEAR($AE9),MONTH($AE9),28)),0)</f>
      </c>
      <c r="AR9" s="18">
        <f>IFERROR(_xlfn.BETA.DIST(DATE(YEAR(AR$2),MONTH(AR$2),15),$AD$2,$AE$2,FALSE,DATE(YEAR($AD9),MONTH($AD9),1),DATE(YEAR($AE9),MONTH($AE9),28)),0)</f>
      </c>
      <c r="AS9" s="18">
        <f>IFERROR(_xlfn.BETA.DIST(DATE(YEAR(AS$2),MONTH(AS$2),15),$AD$2,$AE$2,FALSE,DATE(YEAR($AD9),MONTH($AD9),1),DATE(YEAR($AE9),MONTH($AE9),28)),0)</f>
      </c>
      <c r="AT9" s="18">
        <f>IFERROR(_xlfn.BETA.DIST(DATE(YEAR(AT$2),MONTH(AT$2),15),$AD$2,$AE$2,FALSE,DATE(YEAR($AD9),MONTH($AD9),1),DATE(YEAR($AE9),MONTH($AE9),28)),0)</f>
      </c>
      <c r="AU9" s="18">
        <f>IFERROR(_xlfn.BETA.DIST(DATE(YEAR(AU$2),MONTH(AU$2),15),$AD$2,$AE$2,FALSE,DATE(YEAR($AD9),MONTH($AD9),1),DATE(YEAR($AE9),MONTH($AE9),28)),0)</f>
      </c>
      <c r="AV9" s="18">
        <f>SUM(AG9:AU9)</f>
      </c>
      <c r="AW9" s="18">
        <f>IF(J9&lt;&gt;0,J9,IF($AV9=0,0,AG9/$AV9*$Z9))</f>
      </c>
      <c r="AX9" s="18">
        <f>IF(K9&lt;&gt;0,K9,IF($AV9=0,0,AH9/$AV9*$Z9))</f>
      </c>
      <c r="AY9" s="18">
        <f>IF(L9&lt;&gt;0,L9,IF($AV9=0,0,AI9/$AV9*$Z9))</f>
      </c>
      <c r="AZ9" s="18">
        <f>IF(M9&lt;&gt;0,M9,IF($AV9=0,0,AJ9/$AV9*$Z9))</f>
      </c>
      <c r="BA9" s="18">
        <f>IF(N9&lt;&gt;0,N9,IF($AV9=0,0,AK9/$AV9*$Z9))</f>
      </c>
      <c r="BB9" s="18">
        <f>IF(O9&lt;&gt;0,O9,IF($AV9=0,0,AL9/$AV9*$Z9))</f>
      </c>
      <c r="BC9" s="18">
        <f>IF(P9&lt;&gt;0,P9,IF($AV9=0,0,AM9/$AV9*$Z9))</f>
      </c>
      <c r="BD9" s="18">
        <f>IF(Q9&lt;&gt;0,Q9,IF($AV9=0,0,AN9/$AV9*$Z9))</f>
      </c>
      <c r="BE9" s="18">
        <f>IF(R9&lt;&gt;0,R9,IF($AV9=0,0,AO9/$AV9*$Z9))</f>
      </c>
      <c r="BF9" s="18">
        <f>IF(S9&lt;&gt;0,S9,IF($AV9=0,0,AP9/$AV9*$Z9))</f>
      </c>
      <c r="BG9" s="18">
        <f>IF(T9&lt;&gt;0,T9,IF($AV9=0,0,AQ9/$AV9*$Z9))</f>
      </c>
      <c r="BH9" s="18">
        <f>IF(U9&lt;&gt;0,U9,IF($AV9=0,0,AR9/$AV9*$Z9))</f>
      </c>
      <c r="BI9" s="18">
        <f>IF(V9&lt;&gt;0,V9,IF($AV9=0,0,AS9/$AV9*$Z9))</f>
      </c>
      <c r="BJ9" s="18">
        <f>IF(W9&lt;&gt;0,W9,IF($AV9=0,0,AT9/$AV9*$Z9))</f>
      </c>
      <c r="BK9" s="18">
        <f>IF(X9&lt;&gt;0,X9,IF($AV9=0,0,AU9/$AV9*$Z9))</f>
      </c>
      <c r="BL9" s="18">
        <f>SUM(AW9:BK9)</f>
      </c>
      <c r="BM9" s="18">
        <f>I9-BL9</f>
      </c>
    </row>
    <row r="10" outlineLevel="4">
      <c r="A10" s="5" t="str">
        <v>2.5</v>
      </c>
      <c r="B10" s="5" t="str">
        <v/>
      </c>
      <c r="C10" s="5" t="str">
        <v>BSKDGNGENGR07</v>
      </c>
      <c r="D10" s="5" t="str">
        <v>BSKDGNGENGR07</v>
      </c>
      <c r="E10" s="19">
        <f>IFERROR(_xlfn.XLOOKUP(F10,Assumptions!B:B,Assumptions!C:C),0)</f>
      </c>
      <c r="F10" s="5" t="str">
        <v>Retention</v>
      </c>
      <c r="G10" s="5" t="str">
        <v/>
      </c>
      <c r="H10" s="18">
        <f>G7*E10</f>
      </c>
      <c r="I10" s="18">
        <f>H10*(1-0)</f>
      </c>
      <c r="J10" s="18">
        <v>0</v>
      </c>
      <c r="K10" s="18">
        <v>0</v>
      </c>
      <c r="L10" s="18">
        <v>0</v>
      </c>
      <c r="M10" s="18">
        <v>0</v>
      </c>
      <c r="N10" s="18">
        <v>0</v>
      </c>
      <c r="O10" s="18">
        <v>0</v>
      </c>
      <c r="P10" s="18">
        <v>0</v>
      </c>
      <c r="Q10" s="18">
        <v>0</v>
      </c>
      <c r="R10" s="18">
        <v>0</v>
      </c>
      <c r="S10" s="18">
        <v>0</v>
      </c>
      <c r="T10" s="18">
        <v>0</v>
      </c>
      <c r="U10" s="18">
        <v>0</v>
      </c>
      <c r="V10" s="18">
        <v>0</v>
      </c>
      <c r="W10" s="18">
        <v>0</v>
      </c>
      <c r="X10" s="18">
        <v>0</v>
      </c>
      <c r="Y10" s="18">
        <f>SUM(J10:X10)</f>
      </c>
      <c r="Z10" s="18">
        <f>I10-Y10</f>
      </c>
      <c r="AA10" s="20">
        <v>46483</v>
      </c>
      <c r="AB10" s="20">
        <v>46483</v>
      </c>
      <c r="AC10" s="18">
        <f>IFERROR(_xlfn.XLOOKUP(F10,Assumptions!B:B,Assumptions!D:D),0)</f>
      </c>
      <c r="AD10" s="20">
        <f>AA10+AC10</f>
      </c>
      <c r="AE10" s="20">
        <f>AC10+AB10</f>
      </c>
      <c r="AF10" s="5" t="str">
        <v/>
      </c>
      <c r="AG10" s="18">
        <f>IFERROR(_xlfn.BETA.DIST(DATE(YEAR(AG$2),MONTH(AG$2),15),$AD$2,$AE$2,FALSE,DATE(YEAR($AD10),MONTH($AD10),1),DATE(YEAR($AE10),MONTH($AE10),28)),0)</f>
      </c>
      <c r="AH10" s="18">
        <f>IFERROR(_xlfn.BETA.DIST(DATE(YEAR(AH$2),MONTH(AH$2),15),$AD$2,$AE$2,FALSE,DATE(YEAR($AD10),MONTH($AD10),1),DATE(YEAR($AE10),MONTH($AE10),28)),0)</f>
      </c>
      <c r="AI10" s="18">
        <f>IFERROR(_xlfn.BETA.DIST(DATE(YEAR(AI$2),MONTH(AI$2),15),$AD$2,$AE$2,FALSE,DATE(YEAR($AD10),MONTH($AD10),1),DATE(YEAR($AE10),MONTH($AE10),28)),0)</f>
      </c>
      <c r="AJ10" s="18">
        <f>IFERROR(_xlfn.BETA.DIST(DATE(YEAR(AJ$2),MONTH(AJ$2),15),$AD$2,$AE$2,FALSE,DATE(YEAR($AD10),MONTH($AD10),1),DATE(YEAR($AE10),MONTH($AE10),28)),0)</f>
      </c>
      <c r="AK10" s="18">
        <f>IFERROR(_xlfn.BETA.DIST(DATE(YEAR(AK$2),MONTH(AK$2),15),$AD$2,$AE$2,FALSE,DATE(YEAR($AD10),MONTH($AD10),1),DATE(YEAR($AE10),MONTH($AE10),28)),0)</f>
      </c>
      <c r="AL10" s="18">
        <f>IFERROR(_xlfn.BETA.DIST(DATE(YEAR(AL$2),MONTH(AL$2),15),$AD$2,$AE$2,FALSE,DATE(YEAR($AD10),MONTH($AD10),1),DATE(YEAR($AE10),MONTH($AE10),28)),0)</f>
      </c>
      <c r="AM10" s="18">
        <f>IFERROR(_xlfn.BETA.DIST(DATE(YEAR(AM$2),MONTH(AM$2),15),$AD$2,$AE$2,FALSE,DATE(YEAR($AD10),MONTH($AD10),1),DATE(YEAR($AE10),MONTH($AE10),28)),0)</f>
      </c>
      <c r="AN10" s="18">
        <f>IFERROR(_xlfn.BETA.DIST(DATE(YEAR(AN$2),MONTH(AN$2),15),$AD$2,$AE$2,FALSE,DATE(YEAR($AD10),MONTH($AD10),1),DATE(YEAR($AE10),MONTH($AE10),28)),0)</f>
      </c>
      <c r="AO10" s="18">
        <f>IFERROR(_xlfn.BETA.DIST(DATE(YEAR(AO$2),MONTH(AO$2),15),$AD$2,$AE$2,FALSE,DATE(YEAR($AD10),MONTH($AD10),1),DATE(YEAR($AE10),MONTH($AE10),28)),0)</f>
      </c>
      <c r="AP10" s="18">
        <f>IFERROR(_xlfn.BETA.DIST(DATE(YEAR(AP$2),MONTH(AP$2),15),$AD$2,$AE$2,FALSE,DATE(YEAR($AD10),MONTH($AD10),1),DATE(YEAR($AE10),MONTH($AE10),28)),0)</f>
      </c>
      <c r="AQ10" s="18">
        <f>IFERROR(_xlfn.BETA.DIST(DATE(YEAR(AQ$2),MONTH(AQ$2),15),$AD$2,$AE$2,FALSE,DATE(YEAR($AD10),MONTH($AD10),1),DATE(YEAR($AE10),MONTH($AE10),28)),0)</f>
      </c>
      <c r="AR10" s="18">
        <f>IFERROR(_xlfn.BETA.DIST(DATE(YEAR(AR$2),MONTH(AR$2),15),$AD$2,$AE$2,FALSE,DATE(YEAR($AD10),MONTH($AD10),1),DATE(YEAR($AE10),MONTH($AE10),28)),0)</f>
      </c>
      <c r="AS10" s="18">
        <f>IFERROR(_xlfn.BETA.DIST(DATE(YEAR(AS$2),MONTH(AS$2),15),$AD$2,$AE$2,FALSE,DATE(YEAR($AD10),MONTH($AD10),1),DATE(YEAR($AE10),MONTH($AE10),28)),0)</f>
      </c>
      <c r="AT10" s="18">
        <f>IFERROR(_xlfn.BETA.DIST(DATE(YEAR(AT$2),MONTH(AT$2),15),$AD$2,$AE$2,FALSE,DATE(YEAR($AD10),MONTH($AD10),1),DATE(YEAR($AE10),MONTH($AE10),28)),0)</f>
      </c>
      <c r="AU10" s="18">
        <f>IFERROR(_xlfn.BETA.DIST(DATE(YEAR(AU$2),MONTH(AU$2),15),$AD$2,$AE$2,FALSE,DATE(YEAR($AD10),MONTH($AD10),1),DATE(YEAR($AE10),MONTH($AE10),28)),0)</f>
      </c>
      <c r="AV10" s="18">
        <f>SUM(AG10:AU10)</f>
      </c>
      <c r="AW10" s="18">
        <f>IF(J10&lt;&gt;0,J10,IF($AV10=0,0,AG10/$AV10*$Z10))</f>
      </c>
      <c r="AX10" s="18">
        <f>IF(K10&lt;&gt;0,K10,IF($AV10=0,0,AH10/$AV10*$Z10))</f>
      </c>
      <c r="AY10" s="18">
        <f>IF(L10&lt;&gt;0,L10,IF($AV10=0,0,AI10/$AV10*$Z10))</f>
      </c>
      <c r="AZ10" s="18">
        <f>IF(M10&lt;&gt;0,M10,IF($AV10=0,0,AJ10/$AV10*$Z10))</f>
      </c>
      <c r="BA10" s="18">
        <f>IF(N10&lt;&gt;0,N10,IF($AV10=0,0,AK10/$AV10*$Z10))</f>
      </c>
      <c r="BB10" s="18">
        <f>IF(O10&lt;&gt;0,O10,IF($AV10=0,0,AL10/$AV10*$Z10))</f>
      </c>
      <c r="BC10" s="18">
        <f>IF(P10&lt;&gt;0,P10,IF($AV10=0,0,AM10/$AV10*$Z10))</f>
      </c>
      <c r="BD10" s="18">
        <f>IF(Q10&lt;&gt;0,Q10,IF($AV10=0,0,AN10/$AV10*$Z10))</f>
      </c>
      <c r="BE10" s="18">
        <f>IF(R10&lt;&gt;0,R10,IF($AV10=0,0,AO10/$AV10*$Z10))</f>
      </c>
      <c r="BF10" s="18">
        <f>IF(S10&lt;&gt;0,S10,IF($AV10=0,0,AP10/$AV10*$Z10))</f>
      </c>
      <c r="BG10" s="18">
        <f>IF(T10&lt;&gt;0,T10,IF($AV10=0,0,AQ10/$AV10*$Z10))</f>
      </c>
      <c r="BH10" s="18">
        <f>IF(U10&lt;&gt;0,U10,IF($AV10=0,0,AR10/$AV10*$Z10))</f>
      </c>
      <c r="BI10" s="18">
        <f>IF(V10&lt;&gt;0,V10,IF($AV10=0,0,AS10/$AV10*$Z10))</f>
      </c>
      <c r="BJ10" s="18">
        <f>IF(W10&lt;&gt;0,W10,IF($AV10=0,0,AT10/$AV10*$Z10))</f>
      </c>
      <c r="BK10" s="18">
        <f>IF(X10&lt;&gt;0,X10,IF($AV10=0,0,AU10/$AV10*$Z10))</f>
      </c>
      <c r="BL10" s="18">
        <f>SUM(AW10:BK10)</f>
      </c>
      <c r="BM10" s="18">
        <f>I10-BL10</f>
      </c>
    </row>
    <row r="11" outlineLevel="2">
      <c r="A11" s="15" t="str">
        <v/>
      </c>
      <c r="B11" s="15" t="str">
        <v/>
      </c>
      <c r="C11" s="15" t="str">
        <v/>
      </c>
      <c r="D11" s="15" t="str">
        <v/>
      </c>
      <c r="E11" s="15" t="str">
        <v/>
      </c>
      <c r="F11" s="15" t="str">
        <v>Overhead crane</v>
      </c>
      <c r="G11" s="15">
        <v>7468377.22</v>
      </c>
      <c r="H11" s="15" t="str">
        <v/>
      </c>
      <c r="I11" s="15" t="str">
        <v/>
      </c>
      <c r="J11" s="15" t="str">
        <v/>
      </c>
      <c r="K11" s="15" t="str">
        <v/>
      </c>
      <c r="L11" s="15" t="str">
        <v/>
      </c>
      <c r="M11" s="15" t="str">
        <v/>
      </c>
      <c r="N11" s="15" t="str">
        <v/>
      </c>
      <c r="O11" s="15" t="str">
        <v/>
      </c>
      <c r="P11" s="15" t="str">
        <v/>
      </c>
      <c r="Q11" s="15" t="str">
        <v/>
      </c>
      <c r="R11" s="15" t="str">
        <v/>
      </c>
      <c r="S11" s="15" t="str">
        <v/>
      </c>
      <c r="T11" s="15" t="str">
        <v/>
      </c>
      <c r="U11" s="15" t="str">
        <v/>
      </c>
      <c r="V11" s="15" t="str">
        <v/>
      </c>
      <c r="W11" s="15" t="str">
        <v/>
      </c>
      <c r="X11" s="15" t="str">
        <v/>
      </c>
      <c r="Y11" s="15" t="str">
        <v/>
      </c>
      <c r="Z11" s="15" t="str">
        <v/>
      </c>
      <c r="AA11" s="15" t="str">
        <v/>
      </c>
      <c r="AB11" s="15" t="str">
        <v/>
      </c>
      <c r="AC11" s="15" t="str">
        <v/>
      </c>
      <c r="AD11" s="15" t="str">
        <v/>
      </c>
      <c r="AE11" s="15" t="str">
        <v/>
      </c>
      <c r="AF11" s="5" t="str">
        <v/>
      </c>
      <c r="AG11" s="15" t="str">
        <v/>
      </c>
      <c r="AH11" s="15" t="str">
        <v/>
      </c>
      <c r="AI11" s="15" t="str">
        <v/>
      </c>
      <c r="AJ11" s="15" t="str">
        <v/>
      </c>
      <c r="AK11" s="15" t="str">
        <v/>
      </c>
      <c r="AL11" s="15" t="str">
        <v/>
      </c>
      <c r="AM11" s="15" t="str">
        <v/>
      </c>
      <c r="AN11" s="15" t="str">
        <v/>
      </c>
      <c r="AO11" s="15" t="str">
        <v/>
      </c>
      <c r="AP11" s="15" t="str">
        <v/>
      </c>
      <c r="AQ11" s="15" t="str">
        <v/>
      </c>
      <c r="AR11" s="15" t="str">
        <v/>
      </c>
      <c r="AS11" s="15" t="str">
        <v/>
      </c>
      <c r="AT11" s="15" t="str">
        <v/>
      </c>
      <c r="AU11" s="15" t="str">
        <v/>
      </c>
      <c r="AV11" s="15" t="str">
        <v/>
      </c>
      <c r="AW11" s="15" t="str">
        <v/>
      </c>
      <c r="AX11" s="15" t="str">
        <v/>
      </c>
      <c r="AY11" s="15" t="str">
        <v/>
      </c>
      <c r="AZ11" s="15" t="str">
        <v/>
      </c>
      <c r="BA11" s="15" t="str">
        <v/>
      </c>
      <c r="BB11" s="15" t="str">
        <v/>
      </c>
      <c r="BC11" s="15" t="str">
        <v/>
      </c>
      <c r="BD11" s="15" t="str">
        <v/>
      </c>
      <c r="BE11" s="15" t="str">
        <v/>
      </c>
      <c r="BF11" s="15" t="str">
        <v/>
      </c>
      <c r="BG11" s="15" t="str">
        <v/>
      </c>
      <c r="BH11" s="15" t="str">
        <v/>
      </c>
      <c r="BI11" s="15" t="str">
        <v/>
      </c>
      <c r="BJ11" s="15" t="str">
        <v/>
      </c>
      <c r="BK11" s="15" t="str">
        <v/>
      </c>
      <c r="BL11" s="15" t="str">
        <v/>
      </c>
      <c r="BM11" s="15" t="str">
        <v/>
      </c>
    </row>
    <row r="12" outlineLevel="3">
      <c r="A12" s="17" t="str">
        <v>11.5</v>
      </c>
      <c r="B12" s="17" t="str">
        <v/>
      </c>
      <c r="C12" s="17" t="str">
        <v/>
      </c>
      <c r="D12" s="17" t="str">
        <v/>
      </c>
      <c r="E12" s="17" t="str">
        <v>11.5</v>
      </c>
      <c r="F12" s="17" t="str">
        <v>Overhead crane for 220 kV GIS building</v>
      </c>
      <c r="G12" s="17">
        <v>7468377.22</v>
      </c>
      <c r="H12" s="17" t="str">
        <v/>
      </c>
      <c r="I12" s="17" t="str">
        <v/>
      </c>
      <c r="J12" s="17" t="str">
        <v/>
      </c>
      <c r="K12" s="17" t="str">
        <v/>
      </c>
      <c r="L12" s="17" t="str">
        <v/>
      </c>
      <c r="M12" s="17" t="str">
        <v/>
      </c>
      <c r="N12" s="17" t="str">
        <v/>
      </c>
      <c r="O12" s="17" t="str">
        <v/>
      </c>
      <c r="P12" s="17" t="str">
        <v/>
      </c>
      <c r="Q12" s="17" t="str">
        <v/>
      </c>
      <c r="R12" s="17" t="str">
        <v/>
      </c>
      <c r="S12" s="17" t="str">
        <v/>
      </c>
      <c r="T12" s="17" t="str">
        <v/>
      </c>
      <c r="U12" s="17" t="str">
        <v/>
      </c>
      <c r="V12" s="17" t="str">
        <v/>
      </c>
      <c r="W12" s="17" t="str">
        <v/>
      </c>
      <c r="X12" s="17" t="str">
        <v/>
      </c>
      <c r="Y12" s="17" t="str">
        <v/>
      </c>
      <c r="Z12" s="17" t="str">
        <v/>
      </c>
      <c r="AA12" s="17" t="str">
        <v/>
      </c>
      <c r="AB12" s="17" t="str">
        <v/>
      </c>
      <c r="AC12" s="17" t="str">
        <v/>
      </c>
      <c r="AD12" s="17" t="str">
        <v/>
      </c>
      <c r="AE12" s="17" t="str">
        <v/>
      </c>
      <c r="AF12" s="5" t="str">
        <v/>
      </c>
      <c r="AG12" s="18">
        <f>IFERROR(_xlfn.BETA.DIST(DATE(YEAR(AG$2),MONTH(AG$2),15),$AD$2,$AE$2,FALSE,DATE(YEAR($AD12),MONTH($AD12),1),DATE(YEAR($AE12),MONTH($AE12),28)),0)</f>
      </c>
      <c r="AH12" s="18">
        <f>IFERROR(_xlfn.BETA.DIST(DATE(YEAR(AH$2),MONTH(AH$2),15),$AD$2,$AE$2,FALSE,DATE(YEAR($AD12),MONTH($AD12),1),DATE(YEAR($AE12),MONTH($AE12),28)),0)</f>
      </c>
      <c r="AI12" s="18">
        <f>IFERROR(_xlfn.BETA.DIST(DATE(YEAR(AI$2),MONTH(AI$2),15),$AD$2,$AE$2,FALSE,DATE(YEAR($AD12),MONTH($AD12),1),DATE(YEAR($AE12),MONTH($AE12),28)),0)</f>
      </c>
      <c r="AJ12" s="18">
        <f>IFERROR(_xlfn.BETA.DIST(DATE(YEAR(AJ$2),MONTH(AJ$2),15),$AD$2,$AE$2,FALSE,DATE(YEAR($AD12),MONTH($AD12),1),DATE(YEAR($AE12),MONTH($AE12),28)),0)</f>
      </c>
      <c r="AK12" s="18">
        <f>IFERROR(_xlfn.BETA.DIST(DATE(YEAR(AK$2),MONTH(AK$2),15),$AD$2,$AE$2,FALSE,DATE(YEAR($AD12),MONTH($AD12),1),DATE(YEAR($AE12),MONTH($AE12),28)),0)</f>
      </c>
      <c r="AL12" s="18">
        <f>IFERROR(_xlfn.BETA.DIST(DATE(YEAR(AL$2),MONTH(AL$2),15),$AD$2,$AE$2,FALSE,DATE(YEAR($AD12),MONTH($AD12),1),DATE(YEAR($AE12),MONTH($AE12),28)),0)</f>
      </c>
      <c r="AM12" s="18">
        <f>IFERROR(_xlfn.BETA.DIST(DATE(YEAR(AM$2),MONTH(AM$2),15),$AD$2,$AE$2,FALSE,DATE(YEAR($AD12),MONTH($AD12),1),DATE(YEAR($AE12),MONTH($AE12),28)),0)</f>
      </c>
      <c r="AN12" s="18">
        <f>IFERROR(_xlfn.BETA.DIST(DATE(YEAR(AN$2),MONTH(AN$2),15),$AD$2,$AE$2,FALSE,DATE(YEAR($AD12),MONTH($AD12),1),DATE(YEAR($AE12),MONTH($AE12),28)),0)</f>
      </c>
      <c r="AO12" s="18">
        <f>IFERROR(_xlfn.BETA.DIST(DATE(YEAR(AO$2),MONTH(AO$2),15),$AD$2,$AE$2,FALSE,DATE(YEAR($AD12),MONTH($AD12),1),DATE(YEAR($AE12),MONTH($AE12),28)),0)</f>
      </c>
      <c r="AP12" s="18">
        <f>IFERROR(_xlfn.BETA.DIST(DATE(YEAR(AP$2),MONTH(AP$2),15),$AD$2,$AE$2,FALSE,DATE(YEAR($AD12),MONTH($AD12),1),DATE(YEAR($AE12),MONTH($AE12),28)),0)</f>
      </c>
      <c r="AQ12" s="18">
        <f>IFERROR(_xlfn.BETA.DIST(DATE(YEAR(AQ$2),MONTH(AQ$2),15),$AD$2,$AE$2,FALSE,DATE(YEAR($AD12),MONTH($AD12),1),DATE(YEAR($AE12),MONTH($AE12),28)),0)</f>
      </c>
      <c r="AR12" s="18">
        <f>IFERROR(_xlfn.BETA.DIST(DATE(YEAR(AR$2),MONTH(AR$2),15),$AD$2,$AE$2,FALSE,DATE(YEAR($AD12),MONTH($AD12),1),DATE(YEAR($AE12),MONTH($AE12),28)),0)</f>
      </c>
      <c r="AS12" s="18">
        <f>IFERROR(_xlfn.BETA.DIST(DATE(YEAR(AS$2),MONTH(AS$2),15),$AD$2,$AE$2,FALSE,DATE(YEAR($AD12),MONTH($AD12),1),DATE(YEAR($AE12),MONTH($AE12),28)),0)</f>
      </c>
      <c r="AT12" s="18">
        <f>IFERROR(_xlfn.BETA.DIST(DATE(YEAR(AT$2),MONTH(AT$2),15),$AD$2,$AE$2,FALSE,DATE(YEAR($AD12),MONTH($AD12),1),DATE(YEAR($AE12),MONTH($AE12),28)),0)</f>
      </c>
      <c r="AU12" s="18">
        <f>IFERROR(_xlfn.BETA.DIST(DATE(YEAR(AU$2),MONTH(AU$2),15),$AD$2,$AE$2,FALSE,DATE(YEAR($AD12),MONTH($AD12),1),DATE(YEAR($AE12),MONTH($AE12),28)),0)</f>
      </c>
      <c r="AV12" s="18">
        <f>SUM(AG12:AU12)</f>
      </c>
      <c r="AW12" s="18">
        <f>IF(J12&lt;&gt;0,J12,IF($AV12=0,0,AG12/$AV12*$Z12))</f>
      </c>
      <c r="AX12" s="18">
        <f>IF(K12&lt;&gt;0,K12,IF($AV12=0,0,AH12/$AV12*$Z12))</f>
      </c>
      <c r="AY12" s="18">
        <f>IF(L12&lt;&gt;0,L12,IF($AV12=0,0,AI12/$AV12*$Z12))</f>
      </c>
      <c r="AZ12" s="18">
        <f>IF(M12&lt;&gt;0,M12,IF($AV12=0,0,AJ12/$AV12*$Z12))</f>
      </c>
      <c r="BA12" s="18">
        <f>IF(N12&lt;&gt;0,N12,IF($AV12=0,0,AK12/$AV12*$Z12))</f>
      </c>
      <c r="BB12" s="18">
        <f>IF(O12&lt;&gt;0,O12,IF($AV12=0,0,AL12/$AV12*$Z12))</f>
      </c>
      <c r="BC12" s="18">
        <f>IF(P12&lt;&gt;0,P12,IF($AV12=0,0,AM12/$AV12*$Z12))</f>
      </c>
      <c r="BD12" s="18">
        <f>IF(Q12&lt;&gt;0,Q12,IF($AV12=0,0,AN12/$AV12*$Z12))</f>
      </c>
      <c r="BE12" s="18">
        <f>IF(R12&lt;&gt;0,R12,IF($AV12=0,0,AO12/$AV12*$Z12))</f>
      </c>
      <c r="BF12" s="18">
        <f>IF(S12&lt;&gt;0,S12,IF($AV12=0,0,AP12/$AV12*$Z12))</f>
      </c>
      <c r="BG12" s="18">
        <f>IF(T12&lt;&gt;0,T12,IF($AV12=0,0,AQ12/$AV12*$Z12))</f>
      </c>
      <c r="BH12" s="18">
        <f>IF(U12&lt;&gt;0,U12,IF($AV12=0,0,AR12/$AV12*$Z12))</f>
      </c>
      <c r="BI12" s="18">
        <f>IF(V12&lt;&gt;0,V12,IF($AV12=0,0,AS12/$AV12*$Z12))</f>
      </c>
      <c r="BJ12" s="18">
        <f>IF(W12&lt;&gt;0,W12,IF($AV12=0,0,AT12/$AV12*$Z12))</f>
      </c>
      <c r="BK12" s="18">
        <f>IF(X12&lt;&gt;0,X12,IF($AV12=0,0,AU12/$AV12*$Z12))</f>
      </c>
      <c r="BL12" s="18">
        <f>SUM(AW12:BK12)</f>
      </c>
      <c r="BM12" s="17" t="str">
        <v/>
      </c>
    </row>
    <row r="13" outlineLevel="4">
      <c r="A13" s="5" t="str">
        <v>11.5</v>
      </c>
      <c r="B13" s="5" t="str">
        <v/>
      </c>
      <c r="C13" s="5" t="str">
        <v>BSKDGNGENGR03</v>
      </c>
      <c r="D13" s="5" t="str">
        <v>BSKDGNGENGR03</v>
      </c>
      <c r="E13" s="19">
        <f>IFERROR(_xlfn.XLOOKUP(F13,Assumptions!B:B,Assumptions!C:C),0)</f>
      </c>
      <c r="F13" s="5" t="str">
        <v>Advanced Payment</v>
      </c>
      <c r="G13" s="5" t="str">
        <v/>
      </c>
      <c r="H13" s="18">
        <f>G12*E13</f>
      </c>
      <c r="I13" s="18">
        <f>H13*(1-0)</f>
      </c>
      <c r="J13" s="18">
        <v>0</v>
      </c>
      <c r="K13" s="18">
        <v>0</v>
      </c>
      <c r="L13" s="18">
        <v>0</v>
      </c>
      <c r="M13" s="18">
        <v>0</v>
      </c>
      <c r="N13" s="18">
        <v>0</v>
      </c>
      <c r="O13" s="18">
        <v>0</v>
      </c>
      <c r="P13" s="18">
        <v>0</v>
      </c>
      <c r="Q13" s="18">
        <v>0</v>
      </c>
      <c r="R13" s="18">
        <v>0</v>
      </c>
      <c r="S13" s="18">
        <v>0</v>
      </c>
      <c r="T13" s="18">
        <v>0</v>
      </c>
      <c r="U13" s="18">
        <v>0</v>
      </c>
      <c r="V13" s="18">
        <v>0</v>
      </c>
      <c r="W13" s="18">
        <v>0</v>
      </c>
      <c r="X13" s="18">
        <v>0</v>
      </c>
      <c r="Y13" s="18">
        <f>SUM(J13:X13)</f>
      </c>
      <c r="Z13" s="18">
        <f>I13-Y13</f>
      </c>
      <c r="AA13" s="20">
        <v>46026</v>
      </c>
      <c r="AB13" s="20">
        <v>46026</v>
      </c>
      <c r="AC13" s="18">
        <f>IFERROR(_xlfn.XLOOKUP(F13,Assumptions!B:B,Assumptions!D:D),0)</f>
      </c>
      <c r="AD13" s="20">
        <f>AA13+AC13</f>
      </c>
      <c r="AE13" s="20">
        <f>AC13+AB13</f>
      </c>
      <c r="AF13" s="5" t="str">
        <v/>
      </c>
      <c r="AG13" s="18">
        <f>IFERROR(_xlfn.BETA.DIST(DATE(YEAR(AG$2),MONTH(AG$2),15),$AD$2,$AE$2,FALSE,DATE(YEAR($AD13),MONTH($AD13),1),DATE(YEAR($AE13),MONTH($AE13),28)),0)</f>
      </c>
      <c r="AH13" s="18">
        <f>IFERROR(_xlfn.BETA.DIST(DATE(YEAR(AH$2),MONTH(AH$2),15),$AD$2,$AE$2,FALSE,DATE(YEAR($AD13),MONTH($AD13),1),DATE(YEAR($AE13),MONTH($AE13),28)),0)</f>
      </c>
      <c r="AI13" s="18">
        <f>IFERROR(_xlfn.BETA.DIST(DATE(YEAR(AI$2),MONTH(AI$2),15),$AD$2,$AE$2,FALSE,DATE(YEAR($AD13),MONTH($AD13),1),DATE(YEAR($AE13),MONTH($AE13),28)),0)</f>
      </c>
      <c r="AJ13" s="18">
        <f>IFERROR(_xlfn.BETA.DIST(DATE(YEAR(AJ$2),MONTH(AJ$2),15),$AD$2,$AE$2,FALSE,DATE(YEAR($AD13),MONTH($AD13),1),DATE(YEAR($AE13),MONTH($AE13),28)),0)</f>
      </c>
      <c r="AK13" s="18">
        <f>IFERROR(_xlfn.BETA.DIST(DATE(YEAR(AK$2),MONTH(AK$2),15),$AD$2,$AE$2,FALSE,DATE(YEAR($AD13),MONTH($AD13),1),DATE(YEAR($AE13),MONTH($AE13),28)),0)</f>
      </c>
      <c r="AL13" s="18">
        <f>IFERROR(_xlfn.BETA.DIST(DATE(YEAR(AL$2),MONTH(AL$2),15),$AD$2,$AE$2,FALSE,DATE(YEAR($AD13),MONTH($AD13),1),DATE(YEAR($AE13),MONTH($AE13),28)),0)</f>
      </c>
      <c r="AM13" s="18">
        <f>IFERROR(_xlfn.BETA.DIST(DATE(YEAR(AM$2),MONTH(AM$2),15),$AD$2,$AE$2,FALSE,DATE(YEAR($AD13),MONTH($AD13),1),DATE(YEAR($AE13),MONTH($AE13),28)),0)</f>
      </c>
      <c r="AN13" s="18">
        <f>IFERROR(_xlfn.BETA.DIST(DATE(YEAR(AN$2),MONTH(AN$2),15),$AD$2,$AE$2,FALSE,DATE(YEAR($AD13),MONTH($AD13),1),DATE(YEAR($AE13),MONTH($AE13),28)),0)</f>
      </c>
      <c r="AO13" s="18">
        <f>IFERROR(_xlfn.BETA.DIST(DATE(YEAR(AO$2),MONTH(AO$2),15),$AD$2,$AE$2,FALSE,DATE(YEAR($AD13),MONTH($AD13),1),DATE(YEAR($AE13),MONTH($AE13),28)),0)</f>
      </c>
      <c r="AP13" s="18">
        <f>IFERROR(_xlfn.BETA.DIST(DATE(YEAR(AP$2),MONTH(AP$2),15),$AD$2,$AE$2,FALSE,DATE(YEAR($AD13),MONTH($AD13),1),DATE(YEAR($AE13),MONTH($AE13),28)),0)</f>
      </c>
      <c r="AQ13" s="18">
        <f>IFERROR(_xlfn.BETA.DIST(DATE(YEAR(AQ$2),MONTH(AQ$2),15),$AD$2,$AE$2,FALSE,DATE(YEAR($AD13),MONTH($AD13),1),DATE(YEAR($AE13),MONTH($AE13),28)),0)</f>
      </c>
      <c r="AR13" s="18">
        <f>IFERROR(_xlfn.BETA.DIST(DATE(YEAR(AR$2),MONTH(AR$2),15),$AD$2,$AE$2,FALSE,DATE(YEAR($AD13),MONTH($AD13),1),DATE(YEAR($AE13),MONTH($AE13),28)),0)</f>
      </c>
      <c r="AS13" s="18">
        <f>IFERROR(_xlfn.BETA.DIST(DATE(YEAR(AS$2),MONTH(AS$2),15),$AD$2,$AE$2,FALSE,DATE(YEAR($AD13),MONTH($AD13),1),DATE(YEAR($AE13),MONTH($AE13),28)),0)</f>
      </c>
      <c r="AT13" s="18">
        <f>IFERROR(_xlfn.BETA.DIST(DATE(YEAR(AT$2),MONTH(AT$2),15),$AD$2,$AE$2,FALSE,DATE(YEAR($AD13),MONTH($AD13),1),DATE(YEAR($AE13),MONTH($AE13),28)),0)</f>
      </c>
      <c r="AU13" s="18">
        <f>IFERROR(_xlfn.BETA.DIST(DATE(YEAR(AU$2),MONTH(AU$2),15),$AD$2,$AE$2,FALSE,DATE(YEAR($AD13),MONTH($AD13),1),DATE(YEAR($AE13),MONTH($AE13),28)),0)</f>
      </c>
      <c r="AV13" s="18">
        <f>SUM(AG13:AU13)</f>
      </c>
      <c r="AW13" s="18">
        <f>IF(J13&lt;&gt;0,J13,IF($AV13=0,0,AG13/$AV13*$Z13))</f>
      </c>
      <c r="AX13" s="18">
        <f>IF(K13&lt;&gt;0,K13,IF($AV13=0,0,AH13/$AV13*$Z13))</f>
      </c>
      <c r="AY13" s="18">
        <f>IF(L13&lt;&gt;0,L13,IF($AV13=0,0,AI13/$AV13*$Z13))</f>
      </c>
      <c r="AZ13" s="18">
        <f>IF(M13&lt;&gt;0,M13,IF($AV13=0,0,AJ13/$AV13*$Z13))</f>
      </c>
      <c r="BA13" s="18">
        <f>IF(N13&lt;&gt;0,N13,IF($AV13=0,0,AK13/$AV13*$Z13))</f>
      </c>
      <c r="BB13" s="18">
        <f>IF(O13&lt;&gt;0,O13,IF($AV13=0,0,AL13/$AV13*$Z13))</f>
      </c>
      <c r="BC13" s="18">
        <f>IF(P13&lt;&gt;0,P13,IF($AV13=0,0,AM13/$AV13*$Z13))</f>
      </c>
      <c r="BD13" s="18">
        <f>IF(Q13&lt;&gt;0,Q13,IF($AV13=0,0,AN13/$AV13*$Z13))</f>
      </c>
      <c r="BE13" s="18">
        <f>IF(R13&lt;&gt;0,R13,IF($AV13=0,0,AO13/$AV13*$Z13))</f>
      </c>
      <c r="BF13" s="18">
        <f>IF(S13&lt;&gt;0,S13,IF($AV13=0,0,AP13/$AV13*$Z13))</f>
      </c>
      <c r="BG13" s="18">
        <f>IF(T13&lt;&gt;0,T13,IF($AV13=0,0,AQ13/$AV13*$Z13))</f>
      </c>
      <c r="BH13" s="18">
        <f>IF(U13&lt;&gt;0,U13,IF($AV13=0,0,AR13/$AV13*$Z13))</f>
      </c>
      <c r="BI13" s="18">
        <f>IF(V13&lt;&gt;0,V13,IF($AV13=0,0,AS13/$AV13*$Z13))</f>
      </c>
      <c r="BJ13" s="18">
        <f>IF(W13&lt;&gt;0,W13,IF($AV13=0,0,AT13/$AV13*$Z13))</f>
      </c>
      <c r="BK13" s="18">
        <f>IF(X13&lt;&gt;0,X13,IF($AV13=0,0,AU13/$AV13*$Z13))</f>
      </c>
      <c r="BL13" s="18">
        <f>SUM(AW13:BK13)</f>
      </c>
      <c r="BM13" s="18">
        <f>I13-BL13</f>
      </c>
    </row>
    <row r="14" outlineLevel="4">
      <c r="A14" s="5" t="str">
        <v>11.5</v>
      </c>
      <c r="B14" s="5" t="str">
        <v/>
      </c>
      <c r="C14" s="5" t="str">
        <v/>
      </c>
      <c r="D14" s="5" t="str">
        <v/>
      </c>
      <c r="E14" s="19">
        <f>IFERROR(_xlfn.XLOOKUP(F14,Assumptions!B:B,Assumptions!C:C),0)</f>
      </c>
      <c r="F14" s="5" t="str">
        <v>Site Delivery EGP</v>
      </c>
      <c r="G14" s="5" t="str">
        <v/>
      </c>
      <c r="H14" s="18">
        <f>G12*E14</f>
      </c>
      <c r="I14" s="18">
        <f>H14*(1-0)</f>
      </c>
      <c r="J14" s="18">
        <v>0</v>
      </c>
      <c r="K14" s="18">
        <v>0</v>
      </c>
      <c r="L14" s="18">
        <v>0</v>
      </c>
      <c r="M14" s="18">
        <v>0</v>
      </c>
      <c r="N14" s="18">
        <v>0</v>
      </c>
      <c r="O14" s="18">
        <v>0</v>
      </c>
      <c r="P14" s="18">
        <v>0</v>
      </c>
      <c r="Q14" s="18">
        <v>0</v>
      </c>
      <c r="R14" s="18">
        <v>0</v>
      </c>
      <c r="S14" s="18">
        <v>0</v>
      </c>
      <c r="T14" s="18">
        <v>0</v>
      </c>
      <c r="U14" s="18">
        <v>0</v>
      </c>
      <c r="V14" s="18">
        <v>0</v>
      </c>
      <c r="W14" s="18">
        <v>0</v>
      </c>
      <c r="X14" s="18">
        <v>0</v>
      </c>
      <c r="Y14" s="18">
        <f>SUM(J14:X14)</f>
      </c>
      <c r="Z14" s="18">
        <f>I14-Y14</f>
      </c>
      <c r="AA14" s="5" t="str">
        <v/>
      </c>
      <c r="AB14" s="5" t="str">
        <v/>
      </c>
      <c r="AC14" s="18">
        <f>IFERROR(_xlfn.XLOOKUP(F14,Assumptions!B:B,Assumptions!D:D),0)</f>
      </c>
      <c r="AD14" s="20">
        <f>AA14+AC14</f>
      </c>
      <c r="AE14" s="20">
        <f>AC14+AB14</f>
      </c>
      <c r="AF14" s="5" t="str">
        <v/>
      </c>
      <c r="AG14" s="18">
        <f>IFERROR(_xlfn.BETA.DIST(DATE(YEAR(AG$2),MONTH(AG$2),15),$AD$2,$AE$2,FALSE,DATE(YEAR($AD14),MONTH($AD14),1),DATE(YEAR($AE14),MONTH($AE14),28)),0)</f>
      </c>
      <c r="AH14" s="18">
        <f>IFERROR(_xlfn.BETA.DIST(DATE(YEAR(AH$2),MONTH(AH$2),15),$AD$2,$AE$2,FALSE,DATE(YEAR($AD14),MONTH($AD14),1),DATE(YEAR($AE14),MONTH($AE14),28)),0)</f>
      </c>
      <c r="AI14" s="18">
        <f>IFERROR(_xlfn.BETA.DIST(DATE(YEAR(AI$2),MONTH(AI$2),15),$AD$2,$AE$2,FALSE,DATE(YEAR($AD14),MONTH($AD14),1),DATE(YEAR($AE14),MONTH($AE14),28)),0)</f>
      </c>
      <c r="AJ14" s="18">
        <f>IFERROR(_xlfn.BETA.DIST(DATE(YEAR(AJ$2),MONTH(AJ$2),15),$AD$2,$AE$2,FALSE,DATE(YEAR($AD14),MONTH($AD14),1),DATE(YEAR($AE14),MONTH($AE14),28)),0)</f>
      </c>
      <c r="AK14" s="18">
        <f>IFERROR(_xlfn.BETA.DIST(DATE(YEAR(AK$2),MONTH(AK$2),15),$AD$2,$AE$2,FALSE,DATE(YEAR($AD14),MONTH($AD14),1),DATE(YEAR($AE14),MONTH($AE14),28)),0)</f>
      </c>
      <c r="AL14" s="18">
        <f>IFERROR(_xlfn.BETA.DIST(DATE(YEAR(AL$2),MONTH(AL$2),15),$AD$2,$AE$2,FALSE,DATE(YEAR($AD14),MONTH($AD14),1),DATE(YEAR($AE14),MONTH($AE14),28)),0)</f>
      </c>
      <c r="AM14" s="18">
        <f>IFERROR(_xlfn.BETA.DIST(DATE(YEAR(AM$2),MONTH(AM$2),15),$AD$2,$AE$2,FALSE,DATE(YEAR($AD14),MONTH($AD14),1),DATE(YEAR($AE14),MONTH($AE14),28)),0)</f>
      </c>
      <c r="AN14" s="18">
        <f>IFERROR(_xlfn.BETA.DIST(DATE(YEAR(AN$2),MONTH(AN$2),15),$AD$2,$AE$2,FALSE,DATE(YEAR($AD14),MONTH($AD14),1),DATE(YEAR($AE14),MONTH($AE14),28)),0)</f>
      </c>
      <c r="AO14" s="18">
        <f>IFERROR(_xlfn.BETA.DIST(DATE(YEAR(AO$2),MONTH(AO$2),15),$AD$2,$AE$2,FALSE,DATE(YEAR($AD14),MONTH($AD14),1),DATE(YEAR($AE14),MONTH($AE14),28)),0)</f>
      </c>
      <c r="AP14" s="18">
        <f>IFERROR(_xlfn.BETA.DIST(DATE(YEAR(AP$2),MONTH(AP$2),15),$AD$2,$AE$2,FALSE,DATE(YEAR($AD14),MONTH($AD14),1),DATE(YEAR($AE14),MONTH($AE14),28)),0)</f>
      </c>
      <c r="AQ14" s="18">
        <f>IFERROR(_xlfn.BETA.DIST(DATE(YEAR(AQ$2),MONTH(AQ$2),15),$AD$2,$AE$2,FALSE,DATE(YEAR($AD14),MONTH($AD14),1),DATE(YEAR($AE14),MONTH($AE14),28)),0)</f>
      </c>
      <c r="AR14" s="18">
        <f>IFERROR(_xlfn.BETA.DIST(DATE(YEAR(AR$2),MONTH(AR$2),15),$AD$2,$AE$2,FALSE,DATE(YEAR($AD14),MONTH($AD14),1),DATE(YEAR($AE14),MONTH($AE14),28)),0)</f>
      </c>
      <c r="AS14" s="18">
        <f>IFERROR(_xlfn.BETA.DIST(DATE(YEAR(AS$2),MONTH(AS$2),15),$AD$2,$AE$2,FALSE,DATE(YEAR($AD14),MONTH($AD14),1),DATE(YEAR($AE14),MONTH($AE14),28)),0)</f>
      </c>
      <c r="AT14" s="18">
        <f>IFERROR(_xlfn.BETA.DIST(DATE(YEAR(AT$2),MONTH(AT$2),15),$AD$2,$AE$2,FALSE,DATE(YEAR($AD14),MONTH($AD14),1),DATE(YEAR($AE14),MONTH($AE14),28)),0)</f>
      </c>
      <c r="AU14" s="18">
        <f>IFERROR(_xlfn.BETA.DIST(DATE(YEAR(AU$2),MONTH(AU$2),15),$AD$2,$AE$2,FALSE,DATE(YEAR($AD14),MONTH($AD14),1),DATE(YEAR($AE14),MONTH($AE14),28)),0)</f>
      </c>
      <c r="AV14" s="18">
        <f>SUM(AG14:AU14)</f>
      </c>
      <c r="AW14" s="18">
        <f>IF(J14&lt;&gt;0,J14,IF($AV14=0,0,AG14/$AV14*$Z14))</f>
      </c>
      <c r="AX14" s="18">
        <f>IF(K14&lt;&gt;0,K14,IF($AV14=0,0,AH14/$AV14*$Z14))</f>
      </c>
      <c r="AY14" s="18">
        <f>IF(L14&lt;&gt;0,L14,IF($AV14=0,0,AI14/$AV14*$Z14))</f>
      </c>
      <c r="AZ14" s="18">
        <f>IF(M14&lt;&gt;0,M14,IF($AV14=0,0,AJ14/$AV14*$Z14))</f>
      </c>
      <c r="BA14" s="18">
        <f>IF(N14&lt;&gt;0,N14,IF($AV14=0,0,AK14/$AV14*$Z14))</f>
      </c>
      <c r="BB14" s="18">
        <f>IF(O14&lt;&gt;0,O14,IF($AV14=0,0,AL14/$AV14*$Z14))</f>
      </c>
      <c r="BC14" s="18">
        <f>IF(P14&lt;&gt;0,P14,IF($AV14=0,0,AM14/$AV14*$Z14))</f>
      </c>
      <c r="BD14" s="18">
        <f>IF(Q14&lt;&gt;0,Q14,IF($AV14=0,0,AN14/$AV14*$Z14))</f>
      </c>
      <c r="BE14" s="18">
        <f>IF(R14&lt;&gt;0,R14,IF($AV14=0,0,AO14/$AV14*$Z14))</f>
      </c>
      <c r="BF14" s="18">
        <f>IF(S14&lt;&gt;0,S14,IF($AV14=0,0,AP14/$AV14*$Z14))</f>
      </c>
      <c r="BG14" s="18">
        <f>IF(T14&lt;&gt;0,T14,IF($AV14=0,0,AQ14/$AV14*$Z14))</f>
      </c>
      <c r="BH14" s="18">
        <f>IF(U14&lt;&gt;0,U14,IF($AV14=0,0,AR14/$AV14*$Z14))</f>
      </c>
      <c r="BI14" s="18">
        <f>IF(V14&lt;&gt;0,V14,IF($AV14=0,0,AS14/$AV14*$Z14))</f>
      </c>
      <c r="BJ14" s="18">
        <f>IF(W14&lt;&gt;0,W14,IF($AV14=0,0,AT14/$AV14*$Z14))</f>
      </c>
      <c r="BK14" s="18">
        <f>IF(X14&lt;&gt;0,X14,IF($AV14=0,0,AU14/$AV14*$Z14))</f>
      </c>
      <c r="BL14" s="18">
        <f>SUM(AW14:BK14)</f>
      </c>
      <c r="BM14" s="18">
        <f>I14-BL14</f>
      </c>
    </row>
    <row r="15" outlineLevel="4">
      <c r="A15" s="5" t="str">
        <v>11.5</v>
      </c>
      <c r="B15" s="5" t="str">
        <v/>
      </c>
      <c r="C15" s="5" t="str">
        <v>BSKDGNGENGR07</v>
      </c>
      <c r="D15" s="5" t="str">
        <v>BSKDGNGENGR07</v>
      </c>
      <c r="E15" s="19">
        <f>IFERROR(_xlfn.XLOOKUP(F15,Assumptions!B:B,Assumptions!C:C),0)</f>
      </c>
      <c r="F15" s="5" t="str">
        <v>Retention</v>
      </c>
      <c r="G15" s="5" t="str">
        <v/>
      </c>
      <c r="H15" s="18">
        <f>G12*E15</f>
      </c>
      <c r="I15" s="18">
        <f>H15*(1-0)</f>
      </c>
      <c r="J15" s="18">
        <v>0</v>
      </c>
      <c r="K15" s="18">
        <v>0</v>
      </c>
      <c r="L15" s="18">
        <v>0</v>
      </c>
      <c r="M15" s="18">
        <v>0</v>
      </c>
      <c r="N15" s="18">
        <v>0</v>
      </c>
      <c r="O15" s="18">
        <v>0</v>
      </c>
      <c r="P15" s="18">
        <v>0</v>
      </c>
      <c r="Q15" s="18">
        <v>0</v>
      </c>
      <c r="R15" s="18">
        <v>0</v>
      </c>
      <c r="S15" s="18">
        <v>0</v>
      </c>
      <c r="T15" s="18">
        <v>0</v>
      </c>
      <c r="U15" s="18">
        <v>0</v>
      </c>
      <c r="V15" s="18">
        <v>0</v>
      </c>
      <c r="W15" s="18">
        <v>0</v>
      </c>
      <c r="X15" s="18">
        <v>0</v>
      </c>
      <c r="Y15" s="18">
        <f>SUM(J15:X15)</f>
      </c>
      <c r="Z15" s="18">
        <f>I15-Y15</f>
      </c>
      <c r="AA15" s="20">
        <v>46483</v>
      </c>
      <c r="AB15" s="20">
        <v>46483</v>
      </c>
      <c r="AC15" s="18">
        <f>IFERROR(_xlfn.XLOOKUP(F15,Assumptions!B:B,Assumptions!D:D),0)</f>
      </c>
      <c r="AD15" s="20">
        <f>AA15+AC15</f>
      </c>
      <c r="AE15" s="20">
        <f>AC15+AB15</f>
      </c>
      <c r="AF15" s="5" t="str">
        <v/>
      </c>
      <c r="AG15" s="18">
        <f>IFERROR(_xlfn.BETA.DIST(DATE(YEAR(AG$2),MONTH(AG$2),15),$AD$2,$AE$2,FALSE,DATE(YEAR($AD15),MONTH($AD15),1),DATE(YEAR($AE15),MONTH($AE15),28)),0)</f>
      </c>
      <c r="AH15" s="18">
        <f>IFERROR(_xlfn.BETA.DIST(DATE(YEAR(AH$2),MONTH(AH$2),15),$AD$2,$AE$2,FALSE,DATE(YEAR($AD15),MONTH($AD15),1),DATE(YEAR($AE15),MONTH($AE15),28)),0)</f>
      </c>
      <c r="AI15" s="18">
        <f>IFERROR(_xlfn.BETA.DIST(DATE(YEAR(AI$2),MONTH(AI$2),15),$AD$2,$AE$2,FALSE,DATE(YEAR($AD15),MONTH($AD15),1),DATE(YEAR($AE15),MONTH($AE15),28)),0)</f>
      </c>
      <c r="AJ15" s="18">
        <f>IFERROR(_xlfn.BETA.DIST(DATE(YEAR(AJ$2),MONTH(AJ$2),15),$AD$2,$AE$2,FALSE,DATE(YEAR($AD15),MONTH($AD15),1),DATE(YEAR($AE15),MONTH($AE15),28)),0)</f>
      </c>
      <c r="AK15" s="18">
        <f>IFERROR(_xlfn.BETA.DIST(DATE(YEAR(AK$2),MONTH(AK$2),15),$AD$2,$AE$2,FALSE,DATE(YEAR($AD15),MONTH($AD15),1),DATE(YEAR($AE15),MONTH($AE15),28)),0)</f>
      </c>
      <c r="AL15" s="18">
        <f>IFERROR(_xlfn.BETA.DIST(DATE(YEAR(AL$2),MONTH(AL$2),15),$AD$2,$AE$2,FALSE,DATE(YEAR($AD15),MONTH($AD15),1),DATE(YEAR($AE15),MONTH($AE15),28)),0)</f>
      </c>
      <c r="AM15" s="18">
        <f>IFERROR(_xlfn.BETA.DIST(DATE(YEAR(AM$2),MONTH(AM$2),15),$AD$2,$AE$2,FALSE,DATE(YEAR($AD15),MONTH($AD15),1),DATE(YEAR($AE15),MONTH($AE15),28)),0)</f>
      </c>
      <c r="AN15" s="18">
        <f>IFERROR(_xlfn.BETA.DIST(DATE(YEAR(AN$2),MONTH(AN$2),15),$AD$2,$AE$2,FALSE,DATE(YEAR($AD15),MONTH($AD15),1),DATE(YEAR($AE15),MONTH($AE15),28)),0)</f>
      </c>
      <c r="AO15" s="18">
        <f>IFERROR(_xlfn.BETA.DIST(DATE(YEAR(AO$2),MONTH(AO$2),15),$AD$2,$AE$2,FALSE,DATE(YEAR($AD15),MONTH($AD15),1),DATE(YEAR($AE15),MONTH($AE15),28)),0)</f>
      </c>
      <c r="AP15" s="18">
        <f>IFERROR(_xlfn.BETA.DIST(DATE(YEAR(AP$2),MONTH(AP$2),15),$AD$2,$AE$2,FALSE,DATE(YEAR($AD15),MONTH($AD15),1),DATE(YEAR($AE15),MONTH($AE15),28)),0)</f>
      </c>
      <c r="AQ15" s="18">
        <f>IFERROR(_xlfn.BETA.DIST(DATE(YEAR(AQ$2),MONTH(AQ$2),15),$AD$2,$AE$2,FALSE,DATE(YEAR($AD15),MONTH($AD15),1),DATE(YEAR($AE15),MONTH($AE15),28)),0)</f>
      </c>
      <c r="AR15" s="18">
        <f>IFERROR(_xlfn.BETA.DIST(DATE(YEAR(AR$2),MONTH(AR$2),15),$AD$2,$AE$2,FALSE,DATE(YEAR($AD15),MONTH($AD15),1),DATE(YEAR($AE15),MONTH($AE15),28)),0)</f>
      </c>
      <c r="AS15" s="18">
        <f>IFERROR(_xlfn.BETA.DIST(DATE(YEAR(AS$2),MONTH(AS$2),15),$AD$2,$AE$2,FALSE,DATE(YEAR($AD15),MONTH($AD15),1),DATE(YEAR($AE15),MONTH($AE15),28)),0)</f>
      </c>
      <c r="AT15" s="18">
        <f>IFERROR(_xlfn.BETA.DIST(DATE(YEAR(AT$2),MONTH(AT$2),15),$AD$2,$AE$2,FALSE,DATE(YEAR($AD15),MONTH($AD15),1),DATE(YEAR($AE15),MONTH($AE15),28)),0)</f>
      </c>
      <c r="AU15" s="18">
        <f>IFERROR(_xlfn.BETA.DIST(DATE(YEAR(AU$2),MONTH(AU$2),15),$AD$2,$AE$2,FALSE,DATE(YEAR($AD15),MONTH($AD15),1),DATE(YEAR($AE15),MONTH($AE15),28)),0)</f>
      </c>
      <c r="AV15" s="18">
        <f>SUM(AG15:AU15)</f>
      </c>
      <c r="AW15" s="18">
        <f>IF(J15&lt;&gt;0,J15,IF($AV15=0,0,AG15/$AV15*$Z15))</f>
      </c>
      <c r="AX15" s="18">
        <f>IF(K15&lt;&gt;0,K15,IF($AV15=0,0,AH15/$AV15*$Z15))</f>
      </c>
      <c r="AY15" s="18">
        <f>IF(L15&lt;&gt;0,L15,IF($AV15=0,0,AI15/$AV15*$Z15))</f>
      </c>
      <c r="AZ15" s="18">
        <f>IF(M15&lt;&gt;0,M15,IF($AV15=0,0,AJ15/$AV15*$Z15))</f>
      </c>
      <c r="BA15" s="18">
        <f>IF(N15&lt;&gt;0,N15,IF($AV15=0,0,AK15/$AV15*$Z15))</f>
      </c>
      <c r="BB15" s="18">
        <f>IF(O15&lt;&gt;0,O15,IF($AV15=0,0,AL15/$AV15*$Z15))</f>
      </c>
      <c r="BC15" s="18">
        <f>IF(P15&lt;&gt;0,P15,IF($AV15=0,0,AM15/$AV15*$Z15))</f>
      </c>
      <c r="BD15" s="18">
        <f>IF(Q15&lt;&gt;0,Q15,IF($AV15=0,0,AN15/$AV15*$Z15))</f>
      </c>
      <c r="BE15" s="18">
        <f>IF(R15&lt;&gt;0,R15,IF($AV15=0,0,AO15/$AV15*$Z15))</f>
      </c>
      <c r="BF15" s="18">
        <f>IF(S15&lt;&gt;0,S15,IF($AV15=0,0,AP15/$AV15*$Z15))</f>
      </c>
      <c r="BG15" s="18">
        <f>IF(T15&lt;&gt;0,T15,IF($AV15=0,0,AQ15/$AV15*$Z15))</f>
      </c>
      <c r="BH15" s="18">
        <f>IF(U15&lt;&gt;0,U15,IF($AV15=0,0,AR15/$AV15*$Z15))</f>
      </c>
      <c r="BI15" s="18">
        <f>IF(V15&lt;&gt;0,V15,IF($AV15=0,0,AS15/$AV15*$Z15))</f>
      </c>
      <c r="BJ15" s="18">
        <f>IF(W15&lt;&gt;0,W15,IF($AV15=0,0,AT15/$AV15*$Z15))</f>
      </c>
      <c r="BK15" s="18">
        <f>IF(X15&lt;&gt;0,X15,IF($AV15=0,0,AU15/$AV15*$Z15))</f>
      </c>
      <c r="BL15" s="18">
        <f>SUM(AW15:BK15)</f>
      </c>
      <c r="BM15" s="18">
        <f>I15-BL15</f>
      </c>
    </row>
    <row r="16" outlineLevel="2">
      <c r="A16" s="15" t="str">
        <v/>
      </c>
      <c r="B16" s="15" t="str">
        <v/>
      </c>
      <c r="C16" s="15" t="str">
        <v/>
      </c>
      <c r="D16" s="15" t="str">
        <v/>
      </c>
      <c r="E16" s="15" t="str">
        <v/>
      </c>
      <c r="F16" s="15" t="str">
        <v>Fire Hydrant System</v>
      </c>
      <c r="G16" s="15">
        <v>8867493.66</v>
      </c>
      <c r="H16" s="15" t="str">
        <v/>
      </c>
      <c r="I16" s="15" t="str">
        <v/>
      </c>
      <c r="J16" s="15" t="str">
        <v/>
      </c>
      <c r="K16" s="15" t="str">
        <v/>
      </c>
      <c r="L16" s="15" t="str">
        <v/>
      </c>
      <c r="M16" s="15" t="str">
        <v/>
      </c>
      <c r="N16" s="15" t="str">
        <v/>
      </c>
      <c r="O16" s="15" t="str">
        <v/>
      </c>
      <c r="P16" s="15" t="str">
        <v/>
      </c>
      <c r="Q16" s="15" t="str">
        <v/>
      </c>
      <c r="R16" s="15" t="str">
        <v/>
      </c>
      <c r="S16" s="15" t="str">
        <v/>
      </c>
      <c r="T16" s="15" t="str">
        <v/>
      </c>
      <c r="U16" s="15" t="str">
        <v/>
      </c>
      <c r="V16" s="15" t="str">
        <v/>
      </c>
      <c r="W16" s="15" t="str">
        <v/>
      </c>
      <c r="X16" s="15" t="str">
        <v/>
      </c>
      <c r="Y16" s="15" t="str">
        <v/>
      </c>
      <c r="Z16" s="15" t="str">
        <v/>
      </c>
      <c r="AA16" s="15" t="str">
        <v/>
      </c>
      <c r="AB16" s="15" t="str">
        <v/>
      </c>
      <c r="AC16" s="15" t="str">
        <v/>
      </c>
      <c r="AD16" s="15" t="str">
        <v/>
      </c>
      <c r="AE16" s="15" t="str">
        <v/>
      </c>
      <c r="AF16" s="5" t="str">
        <v/>
      </c>
      <c r="AG16" s="15" t="str">
        <v/>
      </c>
      <c r="AH16" s="15" t="str">
        <v/>
      </c>
      <c r="AI16" s="15" t="str">
        <v/>
      </c>
      <c r="AJ16" s="15" t="str">
        <v/>
      </c>
      <c r="AK16" s="15" t="str">
        <v/>
      </c>
      <c r="AL16" s="15" t="str">
        <v/>
      </c>
      <c r="AM16" s="15" t="str">
        <v/>
      </c>
      <c r="AN16" s="15" t="str">
        <v/>
      </c>
      <c r="AO16" s="15" t="str">
        <v/>
      </c>
      <c r="AP16" s="15" t="str">
        <v/>
      </c>
      <c r="AQ16" s="15" t="str">
        <v/>
      </c>
      <c r="AR16" s="15" t="str">
        <v/>
      </c>
      <c r="AS16" s="15" t="str">
        <v/>
      </c>
      <c r="AT16" s="15" t="str">
        <v/>
      </c>
      <c r="AU16" s="15" t="str">
        <v/>
      </c>
      <c r="AV16" s="15" t="str">
        <v/>
      </c>
      <c r="AW16" s="15" t="str">
        <v/>
      </c>
      <c r="AX16" s="15" t="str">
        <v/>
      </c>
      <c r="AY16" s="15" t="str">
        <v/>
      </c>
      <c r="AZ16" s="15" t="str">
        <v/>
      </c>
      <c r="BA16" s="15" t="str">
        <v/>
      </c>
      <c r="BB16" s="15" t="str">
        <v/>
      </c>
      <c r="BC16" s="15" t="str">
        <v/>
      </c>
      <c r="BD16" s="15" t="str">
        <v/>
      </c>
      <c r="BE16" s="15" t="str">
        <v/>
      </c>
      <c r="BF16" s="15" t="str">
        <v/>
      </c>
      <c r="BG16" s="15" t="str">
        <v/>
      </c>
      <c r="BH16" s="15" t="str">
        <v/>
      </c>
      <c r="BI16" s="15" t="str">
        <v/>
      </c>
      <c r="BJ16" s="15" t="str">
        <v/>
      </c>
      <c r="BK16" s="15" t="str">
        <v/>
      </c>
      <c r="BL16" s="15" t="str">
        <v/>
      </c>
      <c r="BM16" s="15" t="str">
        <v/>
      </c>
    </row>
    <row r="17" outlineLevel="3">
      <c r="A17" s="17" t="str">
        <v>11.23</v>
      </c>
      <c r="B17" s="17" t="str">
        <v/>
      </c>
      <c r="C17" s="17" t="str">
        <v/>
      </c>
      <c r="D17" s="17" t="str">
        <v/>
      </c>
      <c r="E17" s="17" t="str">
        <v>11.23</v>
      </c>
      <c r="F17" s="17" t="str">
        <v>Firefighting Line System Fire Hydrant System including pumps room</v>
      </c>
      <c r="G17" s="17">
        <v>8867493.66</v>
      </c>
      <c r="H17" s="17" t="str">
        <v/>
      </c>
      <c r="I17" s="17" t="str">
        <v/>
      </c>
      <c r="J17" s="17" t="str">
        <v/>
      </c>
      <c r="K17" s="17" t="str">
        <v/>
      </c>
      <c r="L17" s="17" t="str">
        <v/>
      </c>
      <c r="M17" s="17" t="str">
        <v/>
      </c>
      <c r="N17" s="17" t="str">
        <v/>
      </c>
      <c r="O17" s="17" t="str">
        <v/>
      </c>
      <c r="P17" s="17" t="str">
        <v/>
      </c>
      <c r="Q17" s="17" t="str">
        <v/>
      </c>
      <c r="R17" s="17" t="str">
        <v/>
      </c>
      <c r="S17" s="17" t="str">
        <v/>
      </c>
      <c r="T17" s="17" t="str">
        <v/>
      </c>
      <c r="U17" s="17" t="str">
        <v/>
      </c>
      <c r="V17" s="17" t="str">
        <v/>
      </c>
      <c r="W17" s="17" t="str">
        <v/>
      </c>
      <c r="X17" s="17" t="str">
        <v/>
      </c>
      <c r="Y17" s="17" t="str">
        <v/>
      </c>
      <c r="Z17" s="17" t="str">
        <v/>
      </c>
      <c r="AA17" s="17" t="str">
        <v/>
      </c>
      <c r="AB17" s="17" t="str">
        <v/>
      </c>
      <c r="AC17" s="17" t="str">
        <v/>
      </c>
      <c r="AD17" s="17" t="str">
        <v/>
      </c>
      <c r="AE17" s="17" t="str">
        <v/>
      </c>
      <c r="AF17" s="5" t="str">
        <v/>
      </c>
      <c r="AG17" s="18">
        <f>IFERROR(_xlfn.BETA.DIST(DATE(YEAR(AG$2),MONTH(AG$2),15),$AD$2,$AE$2,FALSE,DATE(YEAR($AD17),MONTH($AD17),1),DATE(YEAR($AE17),MONTH($AE17),28)),0)</f>
      </c>
      <c r="AH17" s="18">
        <f>IFERROR(_xlfn.BETA.DIST(DATE(YEAR(AH$2),MONTH(AH$2),15),$AD$2,$AE$2,FALSE,DATE(YEAR($AD17),MONTH($AD17),1),DATE(YEAR($AE17),MONTH($AE17),28)),0)</f>
      </c>
      <c r="AI17" s="18">
        <f>IFERROR(_xlfn.BETA.DIST(DATE(YEAR(AI$2),MONTH(AI$2),15),$AD$2,$AE$2,FALSE,DATE(YEAR($AD17),MONTH($AD17),1),DATE(YEAR($AE17),MONTH($AE17),28)),0)</f>
      </c>
      <c r="AJ17" s="18">
        <f>IFERROR(_xlfn.BETA.DIST(DATE(YEAR(AJ$2),MONTH(AJ$2),15),$AD$2,$AE$2,FALSE,DATE(YEAR($AD17),MONTH($AD17),1),DATE(YEAR($AE17),MONTH($AE17),28)),0)</f>
      </c>
      <c r="AK17" s="18">
        <f>IFERROR(_xlfn.BETA.DIST(DATE(YEAR(AK$2),MONTH(AK$2),15),$AD$2,$AE$2,FALSE,DATE(YEAR($AD17),MONTH($AD17),1),DATE(YEAR($AE17),MONTH($AE17),28)),0)</f>
      </c>
      <c r="AL17" s="18">
        <f>IFERROR(_xlfn.BETA.DIST(DATE(YEAR(AL$2),MONTH(AL$2),15),$AD$2,$AE$2,FALSE,DATE(YEAR($AD17),MONTH($AD17),1),DATE(YEAR($AE17),MONTH($AE17),28)),0)</f>
      </c>
      <c r="AM17" s="18">
        <f>IFERROR(_xlfn.BETA.DIST(DATE(YEAR(AM$2),MONTH(AM$2),15),$AD$2,$AE$2,FALSE,DATE(YEAR($AD17),MONTH($AD17),1),DATE(YEAR($AE17),MONTH($AE17),28)),0)</f>
      </c>
      <c r="AN17" s="18">
        <f>IFERROR(_xlfn.BETA.DIST(DATE(YEAR(AN$2),MONTH(AN$2),15),$AD$2,$AE$2,FALSE,DATE(YEAR($AD17),MONTH($AD17),1),DATE(YEAR($AE17),MONTH($AE17),28)),0)</f>
      </c>
      <c r="AO17" s="18">
        <f>IFERROR(_xlfn.BETA.DIST(DATE(YEAR(AO$2),MONTH(AO$2),15),$AD$2,$AE$2,FALSE,DATE(YEAR($AD17),MONTH($AD17),1),DATE(YEAR($AE17),MONTH($AE17),28)),0)</f>
      </c>
      <c r="AP17" s="18">
        <f>IFERROR(_xlfn.BETA.DIST(DATE(YEAR(AP$2),MONTH(AP$2),15),$AD$2,$AE$2,FALSE,DATE(YEAR($AD17),MONTH($AD17),1),DATE(YEAR($AE17),MONTH($AE17),28)),0)</f>
      </c>
      <c r="AQ17" s="18">
        <f>IFERROR(_xlfn.BETA.DIST(DATE(YEAR(AQ$2),MONTH(AQ$2),15),$AD$2,$AE$2,FALSE,DATE(YEAR($AD17),MONTH($AD17),1),DATE(YEAR($AE17),MONTH($AE17),28)),0)</f>
      </c>
      <c r="AR17" s="18">
        <f>IFERROR(_xlfn.BETA.DIST(DATE(YEAR(AR$2),MONTH(AR$2),15),$AD$2,$AE$2,FALSE,DATE(YEAR($AD17),MONTH($AD17),1),DATE(YEAR($AE17),MONTH($AE17),28)),0)</f>
      </c>
      <c r="AS17" s="18">
        <f>IFERROR(_xlfn.BETA.DIST(DATE(YEAR(AS$2),MONTH(AS$2),15),$AD$2,$AE$2,FALSE,DATE(YEAR($AD17),MONTH($AD17),1),DATE(YEAR($AE17),MONTH($AE17),28)),0)</f>
      </c>
      <c r="AT17" s="18">
        <f>IFERROR(_xlfn.BETA.DIST(DATE(YEAR(AT$2),MONTH(AT$2),15),$AD$2,$AE$2,FALSE,DATE(YEAR($AD17),MONTH($AD17),1),DATE(YEAR($AE17),MONTH($AE17),28)),0)</f>
      </c>
      <c r="AU17" s="18">
        <f>IFERROR(_xlfn.BETA.DIST(DATE(YEAR(AU$2),MONTH(AU$2),15),$AD$2,$AE$2,FALSE,DATE(YEAR($AD17),MONTH($AD17),1),DATE(YEAR($AE17),MONTH($AE17),28)),0)</f>
      </c>
      <c r="AV17" s="18">
        <f>SUM(AG17:AU17)</f>
      </c>
      <c r="AW17" s="18">
        <f>IF(J17&lt;&gt;0,J17,IF($AV17=0,0,AG17/$AV17*$Z17))</f>
      </c>
      <c r="AX17" s="18">
        <f>IF(K17&lt;&gt;0,K17,IF($AV17=0,0,AH17/$AV17*$Z17))</f>
      </c>
      <c r="AY17" s="18">
        <f>IF(L17&lt;&gt;0,L17,IF($AV17=0,0,AI17/$AV17*$Z17))</f>
      </c>
      <c r="AZ17" s="18">
        <f>IF(M17&lt;&gt;0,M17,IF($AV17=0,0,AJ17/$AV17*$Z17))</f>
      </c>
      <c r="BA17" s="18">
        <f>IF(N17&lt;&gt;0,N17,IF($AV17=0,0,AK17/$AV17*$Z17))</f>
      </c>
      <c r="BB17" s="18">
        <f>IF(O17&lt;&gt;0,O17,IF($AV17=0,0,AL17/$AV17*$Z17))</f>
      </c>
      <c r="BC17" s="18">
        <f>IF(P17&lt;&gt;0,P17,IF($AV17=0,0,AM17/$AV17*$Z17))</f>
      </c>
      <c r="BD17" s="18">
        <f>IF(Q17&lt;&gt;0,Q17,IF($AV17=0,0,AN17/$AV17*$Z17))</f>
      </c>
      <c r="BE17" s="18">
        <f>IF(R17&lt;&gt;0,R17,IF($AV17=0,0,AO17/$AV17*$Z17))</f>
      </c>
      <c r="BF17" s="18">
        <f>IF(S17&lt;&gt;0,S17,IF($AV17=0,0,AP17/$AV17*$Z17))</f>
      </c>
      <c r="BG17" s="18">
        <f>IF(T17&lt;&gt;0,T17,IF($AV17=0,0,AQ17/$AV17*$Z17))</f>
      </c>
      <c r="BH17" s="18">
        <f>IF(U17&lt;&gt;0,U17,IF($AV17=0,0,AR17/$AV17*$Z17))</f>
      </c>
      <c r="BI17" s="18">
        <f>IF(V17&lt;&gt;0,V17,IF($AV17=0,0,AS17/$AV17*$Z17))</f>
      </c>
      <c r="BJ17" s="18">
        <f>IF(W17&lt;&gt;0,W17,IF($AV17=0,0,AT17/$AV17*$Z17))</f>
      </c>
      <c r="BK17" s="18">
        <f>IF(X17&lt;&gt;0,X17,IF($AV17=0,0,AU17/$AV17*$Z17))</f>
      </c>
      <c r="BL17" s="18">
        <f>SUM(AW17:BK17)</f>
      </c>
      <c r="BM17" s="17" t="str">
        <v/>
      </c>
    </row>
    <row r="18" outlineLevel="4">
      <c r="A18" s="5" t="str">
        <v>11.23</v>
      </c>
      <c r="B18" s="5" t="str">
        <v/>
      </c>
      <c r="C18" s="5" t="str">
        <v>BSKDGNGENGR03</v>
      </c>
      <c r="D18" s="5" t="str">
        <v>BSKDGNGENGR03</v>
      </c>
      <c r="E18" s="19">
        <f>IFERROR(_xlfn.XLOOKUP(F18,Assumptions!B:B,Assumptions!C:C),0)</f>
      </c>
      <c r="F18" s="5" t="str">
        <v>Advanced Payment</v>
      </c>
      <c r="G18" s="5" t="str">
        <v/>
      </c>
      <c r="H18" s="18">
        <f>G17*E18</f>
      </c>
      <c r="I18" s="18">
        <f>H18*(1-0)</f>
      </c>
      <c r="J18" s="18">
        <v>0</v>
      </c>
      <c r="K18" s="18">
        <v>0</v>
      </c>
      <c r="L18" s="18">
        <v>0</v>
      </c>
      <c r="M18" s="18">
        <v>0</v>
      </c>
      <c r="N18" s="18">
        <v>0</v>
      </c>
      <c r="O18" s="18">
        <v>0</v>
      </c>
      <c r="P18" s="18">
        <v>0</v>
      </c>
      <c r="Q18" s="18">
        <v>0</v>
      </c>
      <c r="R18" s="18">
        <v>0</v>
      </c>
      <c r="S18" s="18">
        <v>0</v>
      </c>
      <c r="T18" s="18">
        <v>0</v>
      </c>
      <c r="U18" s="18">
        <v>0</v>
      </c>
      <c r="V18" s="18">
        <v>0</v>
      </c>
      <c r="W18" s="18">
        <v>0</v>
      </c>
      <c r="X18" s="18">
        <v>0</v>
      </c>
      <c r="Y18" s="18">
        <f>SUM(J18:X18)</f>
      </c>
      <c r="Z18" s="18">
        <f>I18-Y18</f>
      </c>
      <c r="AA18" s="20">
        <v>46026</v>
      </c>
      <c r="AB18" s="20">
        <v>46026</v>
      </c>
      <c r="AC18" s="18">
        <f>IFERROR(_xlfn.XLOOKUP(F18,Assumptions!B:B,Assumptions!D:D),0)</f>
      </c>
      <c r="AD18" s="20">
        <f>AA18+AC18</f>
      </c>
      <c r="AE18" s="20">
        <f>AC18+AB18</f>
      </c>
      <c r="AF18" s="5" t="str">
        <v/>
      </c>
      <c r="AG18" s="18">
        <f>IFERROR(_xlfn.BETA.DIST(DATE(YEAR(AG$2),MONTH(AG$2),15),$AD$2,$AE$2,FALSE,DATE(YEAR($AD18),MONTH($AD18),1),DATE(YEAR($AE18),MONTH($AE18),28)),0)</f>
      </c>
      <c r="AH18" s="18">
        <f>IFERROR(_xlfn.BETA.DIST(DATE(YEAR(AH$2),MONTH(AH$2),15),$AD$2,$AE$2,FALSE,DATE(YEAR($AD18),MONTH($AD18),1),DATE(YEAR($AE18),MONTH($AE18),28)),0)</f>
      </c>
      <c r="AI18" s="18">
        <f>IFERROR(_xlfn.BETA.DIST(DATE(YEAR(AI$2),MONTH(AI$2),15),$AD$2,$AE$2,FALSE,DATE(YEAR($AD18),MONTH($AD18),1),DATE(YEAR($AE18),MONTH($AE18),28)),0)</f>
      </c>
      <c r="AJ18" s="18">
        <f>IFERROR(_xlfn.BETA.DIST(DATE(YEAR(AJ$2),MONTH(AJ$2),15),$AD$2,$AE$2,FALSE,DATE(YEAR($AD18),MONTH($AD18),1),DATE(YEAR($AE18),MONTH($AE18),28)),0)</f>
      </c>
      <c r="AK18" s="18">
        <f>IFERROR(_xlfn.BETA.DIST(DATE(YEAR(AK$2),MONTH(AK$2),15),$AD$2,$AE$2,FALSE,DATE(YEAR($AD18),MONTH($AD18),1),DATE(YEAR($AE18),MONTH($AE18),28)),0)</f>
      </c>
      <c r="AL18" s="18">
        <f>IFERROR(_xlfn.BETA.DIST(DATE(YEAR(AL$2),MONTH(AL$2),15),$AD$2,$AE$2,FALSE,DATE(YEAR($AD18),MONTH($AD18),1),DATE(YEAR($AE18),MONTH($AE18),28)),0)</f>
      </c>
      <c r="AM18" s="18">
        <f>IFERROR(_xlfn.BETA.DIST(DATE(YEAR(AM$2),MONTH(AM$2),15),$AD$2,$AE$2,FALSE,DATE(YEAR($AD18),MONTH($AD18),1),DATE(YEAR($AE18),MONTH($AE18),28)),0)</f>
      </c>
      <c r="AN18" s="18">
        <f>IFERROR(_xlfn.BETA.DIST(DATE(YEAR(AN$2),MONTH(AN$2),15),$AD$2,$AE$2,FALSE,DATE(YEAR($AD18),MONTH($AD18),1),DATE(YEAR($AE18),MONTH($AE18),28)),0)</f>
      </c>
      <c r="AO18" s="18">
        <f>IFERROR(_xlfn.BETA.DIST(DATE(YEAR(AO$2),MONTH(AO$2),15),$AD$2,$AE$2,FALSE,DATE(YEAR($AD18),MONTH($AD18),1),DATE(YEAR($AE18),MONTH($AE18),28)),0)</f>
      </c>
      <c r="AP18" s="18">
        <f>IFERROR(_xlfn.BETA.DIST(DATE(YEAR(AP$2),MONTH(AP$2),15),$AD$2,$AE$2,FALSE,DATE(YEAR($AD18),MONTH($AD18),1),DATE(YEAR($AE18),MONTH($AE18),28)),0)</f>
      </c>
      <c r="AQ18" s="18">
        <f>IFERROR(_xlfn.BETA.DIST(DATE(YEAR(AQ$2),MONTH(AQ$2),15),$AD$2,$AE$2,FALSE,DATE(YEAR($AD18),MONTH($AD18),1),DATE(YEAR($AE18),MONTH($AE18),28)),0)</f>
      </c>
      <c r="AR18" s="18">
        <f>IFERROR(_xlfn.BETA.DIST(DATE(YEAR(AR$2),MONTH(AR$2),15),$AD$2,$AE$2,FALSE,DATE(YEAR($AD18),MONTH($AD18),1),DATE(YEAR($AE18),MONTH($AE18),28)),0)</f>
      </c>
      <c r="AS18" s="18">
        <f>IFERROR(_xlfn.BETA.DIST(DATE(YEAR(AS$2),MONTH(AS$2),15),$AD$2,$AE$2,FALSE,DATE(YEAR($AD18),MONTH($AD18),1),DATE(YEAR($AE18),MONTH($AE18),28)),0)</f>
      </c>
      <c r="AT18" s="18">
        <f>IFERROR(_xlfn.BETA.DIST(DATE(YEAR(AT$2),MONTH(AT$2),15),$AD$2,$AE$2,FALSE,DATE(YEAR($AD18),MONTH($AD18),1),DATE(YEAR($AE18),MONTH($AE18),28)),0)</f>
      </c>
      <c r="AU18" s="18">
        <f>IFERROR(_xlfn.BETA.DIST(DATE(YEAR(AU$2),MONTH(AU$2),15),$AD$2,$AE$2,FALSE,DATE(YEAR($AD18),MONTH($AD18),1),DATE(YEAR($AE18),MONTH($AE18),28)),0)</f>
      </c>
      <c r="AV18" s="18">
        <f>SUM(AG18:AU18)</f>
      </c>
      <c r="AW18" s="18">
        <f>IF(J18&lt;&gt;0,J18,IF($AV18=0,0,AG18/$AV18*$Z18))</f>
      </c>
      <c r="AX18" s="18">
        <f>IF(K18&lt;&gt;0,K18,IF($AV18=0,0,AH18/$AV18*$Z18))</f>
      </c>
      <c r="AY18" s="18">
        <f>IF(L18&lt;&gt;0,L18,IF($AV18=0,0,AI18/$AV18*$Z18))</f>
      </c>
      <c r="AZ18" s="18">
        <f>IF(M18&lt;&gt;0,M18,IF($AV18=0,0,AJ18/$AV18*$Z18))</f>
      </c>
      <c r="BA18" s="18">
        <f>IF(N18&lt;&gt;0,N18,IF($AV18=0,0,AK18/$AV18*$Z18))</f>
      </c>
      <c r="BB18" s="18">
        <f>IF(O18&lt;&gt;0,O18,IF($AV18=0,0,AL18/$AV18*$Z18))</f>
      </c>
      <c r="BC18" s="18">
        <f>IF(P18&lt;&gt;0,P18,IF($AV18=0,0,AM18/$AV18*$Z18))</f>
      </c>
      <c r="BD18" s="18">
        <f>IF(Q18&lt;&gt;0,Q18,IF($AV18=0,0,AN18/$AV18*$Z18))</f>
      </c>
      <c r="BE18" s="18">
        <f>IF(R18&lt;&gt;0,R18,IF($AV18=0,0,AO18/$AV18*$Z18))</f>
      </c>
      <c r="BF18" s="18">
        <f>IF(S18&lt;&gt;0,S18,IF($AV18=0,0,AP18/$AV18*$Z18))</f>
      </c>
      <c r="BG18" s="18">
        <f>IF(T18&lt;&gt;0,T18,IF($AV18=0,0,AQ18/$AV18*$Z18))</f>
      </c>
      <c r="BH18" s="18">
        <f>IF(U18&lt;&gt;0,U18,IF($AV18=0,0,AR18/$AV18*$Z18))</f>
      </c>
      <c r="BI18" s="18">
        <f>IF(V18&lt;&gt;0,V18,IF($AV18=0,0,AS18/$AV18*$Z18))</f>
      </c>
      <c r="BJ18" s="18">
        <f>IF(W18&lt;&gt;0,W18,IF($AV18=0,0,AT18/$AV18*$Z18))</f>
      </c>
      <c r="BK18" s="18">
        <f>IF(X18&lt;&gt;0,X18,IF($AV18=0,0,AU18/$AV18*$Z18))</f>
      </c>
      <c r="BL18" s="18">
        <f>SUM(AW18:BK18)</f>
      </c>
      <c r="BM18" s="18">
        <f>I18-BL18</f>
      </c>
    </row>
    <row r="19" outlineLevel="4">
      <c r="A19" s="5" t="str">
        <v>11.23</v>
      </c>
      <c r="B19" s="5" t="str">
        <v/>
      </c>
      <c r="C19" s="5" t="str">
        <v>BSPRMEGENFS45</v>
      </c>
      <c r="D19" s="5" t="str">
        <v>BSPRMEGENFS45</v>
      </c>
      <c r="E19" s="19">
        <f>IFERROR(_xlfn.XLOOKUP(F19,Assumptions!B:B,Assumptions!C:C),0)</f>
      </c>
      <c r="F19" s="5" t="str">
        <v>Site Delivery EGP</v>
      </c>
      <c r="G19" s="5" t="str">
        <v/>
      </c>
      <c r="H19" s="18">
        <f>G17*E19</f>
      </c>
      <c r="I19" s="18">
        <f>H19*(1-0)</f>
      </c>
      <c r="J19" s="18">
        <v>0</v>
      </c>
      <c r="K19" s="18">
        <v>0</v>
      </c>
      <c r="L19" s="18">
        <v>0</v>
      </c>
      <c r="M19" s="18">
        <v>0</v>
      </c>
      <c r="N19" s="18">
        <v>0</v>
      </c>
      <c r="O19" s="18">
        <v>0</v>
      </c>
      <c r="P19" s="18">
        <v>0</v>
      </c>
      <c r="Q19" s="18">
        <v>0</v>
      </c>
      <c r="R19" s="18">
        <v>0</v>
      </c>
      <c r="S19" s="18">
        <v>0</v>
      </c>
      <c r="T19" s="18">
        <v>0</v>
      </c>
      <c r="U19" s="18">
        <v>0</v>
      </c>
      <c r="V19" s="18">
        <v>0</v>
      </c>
      <c r="W19" s="18">
        <v>0</v>
      </c>
      <c r="X19" s="18">
        <v>0</v>
      </c>
      <c r="Y19" s="18">
        <f>SUM(J19:X19)</f>
      </c>
      <c r="Z19" s="18">
        <f>I19-Y19</f>
      </c>
      <c r="AA19" s="20">
        <v>46370</v>
      </c>
      <c r="AB19" s="20">
        <v>46370</v>
      </c>
      <c r="AC19" s="18">
        <f>IFERROR(_xlfn.XLOOKUP(F19,Assumptions!B:B,Assumptions!D:D),0)</f>
      </c>
      <c r="AD19" s="20">
        <f>AA19+AC19</f>
      </c>
      <c r="AE19" s="20">
        <f>AC19+AB19</f>
      </c>
      <c r="AF19" s="5" t="str">
        <v/>
      </c>
      <c r="AG19" s="18">
        <f>IFERROR(_xlfn.BETA.DIST(DATE(YEAR(AG$2),MONTH(AG$2),15),$AD$2,$AE$2,FALSE,DATE(YEAR($AD19),MONTH($AD19),1),DATE(YEAR($AE19),MONTH($AE19),28)),0)</f>
      </c>
      <c r="AH19" s="18">
        <f>IFERROR(_xlfn.BETA.DIST(DATE(YEAR(AH$2),MONTH(AH$2),15),$AD$2,$AE$2,FALSE,DATE(YEAR($AD19),MONTH($AD19),1),DATE(YEAR($AE19),MONTH($AE19),28)),0)</f>
      </c>
      <c r="AI19" s="18">
        <f>IFERROR(_xlfn.BETA.DIST(DATE(YEAR(AI$2),MONTH(AI$2),15),$AD$2,$AE$2,FALSE,DATE(YEAR($AD19),MONTH($AD19),1),DATE(YEAR($AE19),MONTH($AE19),28)),0)</f>
      </c>
      <c r="AJ19" s="18">
        <f>IFERROR(_xlfn.BETA.DIST(DATE(YEAR(AJ$2),MONTH(AJ$2),15),$AD$2,$AE$2,FALSE,DATE(YEAR($AD19),MONTH($AD19),1),DATE(YEAR($AE19),MONTH($AE19),28)),0)</f>
      </c>
      <c r="AK19" s="18">
        <f>IFERROR(_xlfn.BETA.DIST(DATE(YEAR(AK$2),MONTH(AK$2),15),$AD$2,$AE$2,FALSE,DATE(YEAR($AD19),MONTH($AD19),1),DATE(YEAR($AE19),MONTH($AE19),28)),0)</f>
      </c>
      <c r="AL19" s="18">
        <f>IFERROR(_xlfn.BETA.DIST(DATE(YEAR(AL$2),MONTH(AL$2),15),$AD$2,$AE$2,FALSE,DATE(YEAR($AD19),MONTH($AD19),1),DATE(YEAR($AE19),MONTH($AE19),28)),0)</f>
      </c>
      <c r="AM19" s="18">
        <f>IFERROR(_xlfn.BETA.DIST(DATE(YEAR(AM$2),MONTH(AM$2),15),$AD$2,$AE$2,FALSE,DATE(YEAR($AD19),MONTH($AD19),1),DATE(YEAR($AE19),MONTH($AE19),28)),0)</f>
      </c>
      <c r="AN19" s="18">
        <f>IFERROR(_xlfn.BETA.DIST(DATE(YEAR(AN$2),MONTH(AN$2),15),$AD$2,$AE$2,FALSE,DATE(YEAR($AD19),MONTH($AD19),1),DATE(YEAR($AE19),MONTH($AE19),28)),0)</f>
      </c>
      <c r="AO19" s="18">
        <f>IFERROR(_xlfn.BETA.DIST(DATE(YEAR(AO$2),MONTH(AO$2),15),$AD$2,$AE$2,FALSE,DATE(YEAR($AD19),MONTH($AD19),1),DATE(YEAR($AE19),MONTH($AE19),28)),0)</f>
      </c>
      <c r="AP19" s="18">
        <f>IFERROR(_xlfn.BETA.DIST(DATE(YEAR(AP$2),MONTH(AP$2),15),$AD$2,$AE$2,FALSE,DATE(YEAR($AD19),MONTH($AD19),1),DATE(YEAR($AE19),MONTH($AE19),28)),0)</f>
      </c>
      <c r="AQ19" s="18">
        <f>IFERROR(_xlfn.BETA.DIST(DATE(YEAR(AQ$2),MONTH(AQ$2),15),$AD$2,$AE$2,FALSE,DATE(YEAR($AD19),MONTH($AD19),1),DATE(YEAR($AE19),MONTH($AE19),28)),0)</f>
      </c>
      <c r="AR19" s="18">
        <f>IFERROR(_xlfn.BETA.DIST(DATE(YEAR(AR$2),MONTH(AR$2),15),$AD$2,$AE$2,FALSE,DATE(YEAR($AD19),MONTH($AD19),1),DATE(YEAR($AE19),MONTH($AE19),28)),0)</f>
      </c>
      <c r="AS19" s="18">
        <f>IFERROR(_xlfn.BETA.DIST(DATE(YEAR(AS$2),MONTH(AS$2),15),$AD$2,$AE$2,FALSE,DATE(YEAR($AD19),MONTH($AD19),1),DATE(YEAR($AE19),MONTH($AE19),28)),0)</f>
      </c>
      <c r="AT19" s="18">
        <f>IFERROR(_xlfn.BETA.DIST(DATE(YEAR(AT$2),MONTH(AT$2),15),$AD$2,$AE$2,FALSE,DATE(YEAR($AD19),MONTH($AD19),1),DATE(YEAR($AE19),MONTH($AE19),28)),0)</f>
      </c>
      <c r="AU19" s="18">
        <f>IFERROR(_xlfn.BETA.DIST(DATE(YEAR(AU$2),MONTH(AU$2),15),$AD$2,$AE$2,FALSE,DATE(YEAR($AD19),MONTH($AD19),1),DATE(YEAR($AE19),MONTH($AE19),28)),0)</f>
      </c>
      <c r="AV19" s="18">
        <f>SUM(AG19:AU19)</f>
      </c>
      <c r="AW19" s="18">
        <f>IF(J19&lt;&gt;0,J19,IF($AV19=0,0,AG19/$AV19*$Z19))</f>
      </c>
      <c r="AX19" s="18">
        <f>IF(K19&lt;&gt;0,K19,IF($AV19=0,0,AH19/$AV19*$Z19))</f>
      </c>
      <c r="AY19" s="18">
        <f>IF(L19&lt;&gt;0,L19,IF($AV19=0,0,AI19/$AV19*$Z19))</f>
      </c>
      <c r="AZ19" s="18">
        <f>IF(M19&lt;&gt;0,M19,IF($AV19=0,0,AJ19/$AV19*$Z19))</f>
      </c>
      <c r="BA19" s="18">
        <f>IF(N19&lt;&gt;0,N19,IF($AV19=0,0,AK19/$AV19*$Z19))</f>
      </c>
      <c r="BB19" s="18">
        <f>IF(O19&lt;&gt;0,O19,IF($AV19=0,0,AL19/$AV19*$Z19))</f>
      </c>
      <c r="BC19" s="18">
        <f>IF(P19&lt;&gt;0,P19,IF($AV19=0,0,AM19/$AV19*$Z19))</f>
      </c>
      <c r="BD19" s="18">
        <f>IF(Q19&lt;&gt;0,Q19,IF($AV19=0,0,AN19/$AV19*$Z19))</f>
      </c>
      <c r="BE19" s="18">
        <f>IF(R19&lt;&gt;0,R19,IF($AV19=0,0,AO19/$AV19*$Z19))</f>
      </c>
      <c r="BF19" s="18">
        <f>IF(S19&lt;&gt;0,S19,IF($AV19=0,0,AP19/$AV19*$Z19))</f>
      </c>
      <c r="BG19" s="18">
        <f>IF(T19&lt;&gt;0,T19,IF($AV19=0,0,AQ19/$AV19*$Z19))</f>
      </c>
      <c r="BH19" s="18">
        <f>IF(U19&lt;&gt;0,U19,IF($AV19=0,0,AR19/$AV19*$Z19))</f>
      </c>
      <c r="BI19" s="18">
        <f>IF(V19&lt;&gt;0,V19,IF($AV19=0,0,AS19/$AV19*$Z19))</f>
      </c>
      <c r="BJ19" s="18">
        <f>IF(W19&lt;&gt;0,W19,IF($AV19=0,0,AT19/$AV19*$Z19))</f>
      </c>
      <c r="BK19" s="18">
        <f>IF(X19&lt;&gt;0,X19,IF($AV19=0,0,AU19/$AV19*$Z19))</f>
      </c>
      <c r="BL19" s="18">
        <f>SUM(AW19:BK19)</f>
      </c>
      <c r="BM19" s="18">
        <f>I19-BL19</f>
      </c>
    </row>
    <row r="20" outlineLevel="4">
      <c r="A20" s="5" t="str">
        <v>11.23</v>
      </c>
      <c r="B20" s="5" t="str">
        <v/>
      </c>
      <c r="C20" s="5" t="str">
        <v>BSKDGNGENGR07</v>
      </c>
      <c r="D20" s="5" t="str">
        <v>BSKDGNGENGR07</v>
      </c>
      <c r="E20" s="19">
        <f>IFERROR(_xlfn.XLOOKUP(F20,Assumptions!B:B,Assumptions!C:C),0)</f>
      </c>
      <c r="F20" s="5" t="str">
        <v>Retention</v>
      </c>
      <c r="G20" s="5" t="str">
        <v/>
      </c>
      <c r="H20" s="18">
        <f>G17*E20</f>
      </c>
      <c r="I20" s="18">
        <f>H20*(1-0)</f>
      </c>
      <c r="J20" s="18">
        <v>0</v>
      </c>
      <c r="K20" s="18">
        <v>0</v>
      </c>
      <c r="L20" s="18">
        <v>0</v>
      </c>
      <c r="M20" s="18">
        <v>0</v>
      </c>
      <c r="N20" s="18">
        <v>0</v>
      </c>
      <c r="O20" s="18">
        <v>0</v>
      </c>
      <c r="P20" s="18">
        <v>0</v>
      </c>
      <c r="Q20" s="18">
        <v>0</v>
      </c>
      <c r="R20" s="18">
        <v>0</v>
      </c>
      <c r="S20" s="18">
        <v>0</v>
      </c>
      <c r="T20" s="18">
        <v>0</v>
      </c>
      <c r="U20" s="18">
        <v>0</v>
      </c>
      <c r="V20" s="18">
        <v>0</v>
      </c>
      <c r="W20" s="18">
        <v>0</v>
      </c>
      <c r="X20" s="18">
        <v>0</v>
      </c>
      <c r="Y20" s="18">
        <f>SUM(J20:X20)</f>
      </c>
      <c r="Z20" s="18">
        <f>I20-Y20</f>
      </c>
      <c r="AA20" s="20">
        <v>46483</v>
      </c>
      <c r="AB20" s="20">
        <v>46483</v>
      </c>
      <c r="AC20" s="18">
        <f>IFERROR(_xlfn.XLOOKUP(F20,Assumptions!B:B,Assumptions!D:D),0)</f>
      </c>
      <c r="AD20" s="20">
        <f>AA20+AC20</f>
      </c>
      <c r="AE20" s="20">
        <f>AC20+AB20</f>
      </c>
      <c r="AF20" s="5" t="str">
        <v/>
      </c>
      <c r="AG20" s="18">
        <f>IFERROR(_xlfn.BETA.DIST(DATE(YEAR(AG$2),MONTH(AG$2),15),$AD$2,$AE$2,FALSE,DATE(YEAR($AD20),MONTH($AD20),1),DATE(YEAR($AE20),MONTH($AE20),28)),0)</f>
      </c>
      <c r="AH20" s="18">
        <f>IFERROR(_xlfn.BETA.DIST(DATE(YEAR(AH$2),MONTH(AH$2),15),$AD$2,$AE$2,FALSE,DATE(YEAR($AD20),MONTH($AD20),1),DATE(YEAR($AE20),MONTH($AE20),28)),0)</f>
      </c>
      <c r="AI20" s="18">
        <f>IFERROR(_xlfn.BETA.DIST(DATE(YEAR(AI$2),MONTH(AI$2),15),$AD$2,$AE$2,FALSE,DATE(YEAR($AD20),MONTH($AD20),1),DATE(YEAR($AE20),MONTH($AE20),28)),0)</f>
      </c>
      <c r="AJ20" s="18">
        <f>IFERROR(_xlfn.BETA.DIST(DATE(YEAR(AJ$2),MONTH(AJ$2),15),$AD$2,$AE$2,FALSE,DATE(YEAR($AD20),MONTH($AD20),1),DATE(YEAR($AE20),MONTH($AE20),28)),0)</f>
      </c>
      <c r="AK20" s="18">
        <f>IFERROR(_xlfn.BETA.DIST(DATE(YEAR(AK$2),MONTH(AK$2),15),$AD$2,$AE$2,FALSE,DATE(YEAR($AD20),MONTH($AD20),1),DATE(YEAR($AE20),MONTH($AE20),28)),0)</f>
      </c>
      <c r="AL20" s="18">
        <f>IFERROR(_xlfn.BETA.DIST(DATE(YEAR(AL$2),MONTH(AL$2),15),$AD$2,$AE$2,FALSE,DATE(YEAR($AD20),MONTH($AD20),1),DATE(YEAR($AE20),MONTH($AE20),28)),0)</f>
      </c>
      <c r="AM20" s="18">
        <f>IFERROR(_xlfn.BETA.DIST(DATE(YEAR(AM$2),MONTH(AM$2),15),$AD$2,$AE$2,FALSE,DATE(YEAR($AD20),MONTH($AD20),1),DATE(YEAR($AE20),MONTH($AE20),28)),0)</f>
      </c>
      <c r="AN20" s="18">
        <f>IFERROR(_xlfn.BETA.DIST(DATE(YEAR(AN$2),MONTH(AN$2),15),$AD$2,$AE$2,FALSE,DATE(YEAR($AD20),MONTH($AD20),1),DATE(YEAR($AE20),MONTH($AE20),28)),0)</f>
      </c>
      <c r="AO20" s="18">
        <f>IFERROR(_xlfn.BETA.DIST(DATE(YEAR(AO$2),MONTH(AO$2),15),$AD$2,$AE$2,FALSE,DATE(YEAR($AD20),MONTH($AD20),1),DATE(YEAR($AE20),MONTH($AE20),28)),0)</f>
      </c>
      <c r="AP20" s="18">
        <f>IFERROR(_xlfn.BETA.DIST(DATE(YEAR(AP$2),MONTH(AP$2),15),$AD$2,$AE$2,FALSE,DATE(YEAR($AD20),MONTH($AD20),1),DATE(YEAR($AE20),MONTH($AE20),28)),0)</f>
      </c>
      <c r="AQ20" s="18">
        <f>IFERROR(_xlfn.BETA.DIST(DATE(YEAR(AQ$2),MONTH(AQ$2),15),$AD$2,$AE$2,FALSE,DATE(YEAR($AD20),MONTH($AD20),1),DATE(YEAR($AE20),MONTH($AE20),28)),0)</f>
      </c>
      <c r="AR20" s="18">
        <f>IFERROR(_xlfn.BETA.DIST(DATE(YEAR(AR$2),MONTH(AR$2),15),$AD$2,$AE$2,FALSE,DATE(YEAR($AD20),MONTH($AD20),1),DATE(YEAR($AE20),MONTH($AE20),28)),0)</f>
      </c>
      <c r="AS20" s="18">
        <f>IFERROR(_xlfn.BETA.DIST(DATE(YEAR(AS$2),MONTH(AS$2),15),$AD$2,$AE$2,FALSE,DATE(YEAR($AD20),MONTH($AD20),1),DATE(YEAR($AE20),MONTH($AE20),28)),0)</f>
      </c>
      <c r="AT20" s="18">
        <f>IFERROR(_xlfn.BETA.DIST(DATE(YEAR(AT$2),MONTH(AT$2),15),$AD$2,$AE$2,FALSE,DATE(YEAR($AD20),MONTH($AD20),1),DATE(YEAR($AE20),MONTH($AE20),28)),0)</f>
      </c>
      <c r="AU20" s="18">
        <f>IFERROR(_xlfn.BETA.DIST(DATE(YEAR(AU$2),MONTH(AU$2),15),$AD$2,$AE$2,FALSE,DATE(YEAR($AD20),MONTH($AD20),1),DATE(YEAR($AE20),MONTH($AE20),28)),0)</f>
      </c>
      <c r="AV20" s="18">
        <f>SUM(AG20:AU20)</f>
      </c>
      <c r="AW20" s="18">
        <f>IF(J20&lt;&gt;0,J20,IF($AV20=0,0,AG20/$AV20*$Z20))</f>
      </c>
      <c r="AX20" s="18">
        <f>IF(K20&lt;&gt;0,K20,IF($AV20=0,0,AH20/$AV20*$Z20))</f>
      </c>
      <c r="AY20" s="18">
        <f>IF(L20&lt;&gt;0,L20,IF($AV20=0,0,AI20/$AV20*$Z20))</f>
      </c>
      <c r="AZ20" s="18">
        <f>IF(M20&lt;&gt;0,M20,IF($AV20=0,0,AJ20/$AV20*$Z20))</f>
      </c>
      <c r="BA20" s="18">
        <f>IF(N20&lt;&gt;0,N20,IF($AV20=0,0,AK20/$AV20*$Z20))</f>
      </c>
      <c r="BB20" s="18">
        <f>IF(O20&lt;&gt;0,O20,IF($AV20=0,0,AL20/$AV20*$Z20))</f>
      </c>
      <c r="BC20" s="18">
        <f>IF(P20&lt;&gt;0,P20,IF($AV20=0,0,AM20/$AV20*$Z20))</f>
      </c>
      <c r="BD20" s="18">
        <f>IF(Q20&lt;&gt;0,Q20,IF($AV20=0,0,AN20/$AV20*$Z20))</f>
      </c>
      <c r="BE20" s="18">
        <f>IF(R20&lt;&gt;0,R20,IF($AV20=0,0,AO20/$AV20*$Z20))</f>
      </c>
      <c r="BF20" s="18">
        <f>IF(S20&lt;&gt;0,S20,IF($AV20=0,0,AP20/$AV20*$Z20))</f>
      </c>
      <c r="BG20" s="18">
        <f>IF(T20&lt;&gt;0,T20,IF($AV20=0,0,AQ20/$AV20*$Z20))</f>
      </c>
      <c r="BH20" s="18">
        <f>IF(U20&lt;&gt;0,U20,IF($AV20=0,0,AR20/$AV20*$Z20))</f>
      </c>
      <c r="BI20" s="18">
        <f>IF(V20&lt;&gt;0,V20,IF($AV20=0,0,AS20/$AV20*$Z20))</f>
      </c>
      <c r="BJ20" s="18">
        <f>IF(W20&lt;&gt;0,W20,IF($AV20=0,0,AT20/$AV20*$Z20))</f>
      </c>
      <c r="BK20" s="18">
        <f>IF(X20&lt;&gt;0,X20,IF($AV20=0,0,AU20/$AV20*$Z20))</f>
      </c>
      <c r="BL20" s="18">
        <f>SUM(AW20:BK20)</f>
      </c>
      <c r="BM20" s="18">
        <f>I20-BL20</f>
      </c>
    </row>
    <row r="21" outlineLevel="2">
      <c r="A21" s="15" t="str">
        <v/>
      </c>
      <c r="B21" s="15" t="str">
        <v/>
      </c>
      <c r="C21" s="15" t="str">
        <v/>
      </c>
      <c r="D21" s="15" t="str">
        <v/>
      </c>
      <c r="E21" s="15" t="str">
        <v/>
      </c>
      <c r="F21" s="15" t="str">
        <v>Sewage System</v>
      </c>
      <c r="G21" s="15">
        <v>3204591.73</v>
      </c>
      <c r="H21" s="15" t="str">
        <v/>
      </c>
      <c r="I21" s="15" t="str">
        <v/>
      </c>
      <c r="J21" s="15" t="str">
        <v/>
      </c>
      <c r="K21" s="15" t="str">
        <v/>
      </c>
      <c r="L21" s="15" t="str">
        <v/>
      </c>
      <c r="M21" s="15" t="str">
        <v/>
      </c>
      <c r="N21" s="15" t="str">
        <v/>
      </c>
      <c r="O21" s="15" t="str">
        <v/>
      </c>
      <c r="P21" s="15" t="str">
        <v/>
      </c>
      <c r="Q21" s="15" t="str">
        <v/>
      </c>
      <c r="R21" s="15" t="str">
        <v/>
      </c>
      <c r="S21" s="15" t="str">
        <v/>
      </c>
      <c r="T21" s="15" t="str">
        <v/>
      </c>
      <c r="U21" s="15" t="str">
        <v/>
      </c>
      <c r="V21" s="15" t="str">
        <v/>
      </c>
      <c r="W21" s="15" t="str">
        <v/>
      </c>
      <c r="X21" s="15" t="str">
        <v/>
      </c>
      <c r="Y21" s="15" t="str">
        <v/>
      </c>
      <c r="Z21" s="15" t="str">
        <v/>
      </c>
      <c r="AA21" s="15" t="str">
        <v/>
      </c>
      <c r="AB21" s="15" t="str">
        <v/>
      </c>
      <c r="AC21" s="15" t="str">
        <v/>
      </c>
      <c r="AD21" s="15" t="str">
        <v/>
      </c>
      <c r="AE21" s="15" t="str">
        <v/>
      </c>
      <c r="AF21" s="5" t="str">
        <v/>
      </c>
      <c r="AG21" s="15" t="str">
        <v/>
      </c>
      <c r="AH21" s="15" t="str">
        <v/>
      </c>
      <c r="AI21" s="15" t="str">
        <v/>
      </c>
      <c r="AJ21" s="15" t="str">
        <v/>
      </c>
      <c r="AK21" s="15" t="str">
        <v/>
      </c>
      <c r="AL21" s="15" t="str">
        <v/>
      </c>
      <c r="AM21" s="15" t="str">
        <v/>
      </c>
      <c r="AN21" s="15" t="str">
        <v/>
      </c>
      <c r="AO21" s="15" t="str">
        <v/>
      </c>
      <c r="AP21" s="15" t="str">
        <v/>
      </c>
      <c r="AQ21" s="15" t="str">
        <v/>
      </c>
      <c r="AR21" s="15" t="str">
        <v/>
      </c>
      <c r="AS21" s="15" t="str">
        <v/>
      </c>
      <c r="AT21" s="15" t="str">
        <v/>
      </c>
      <c r="AU21" s="15" t="str">
        <v/>
      </c>
      <c r="AV21" s="15" t="str">
        <v/>
      </c>
      <c r="AW21" s="15" t="str">
        <v/>
      </c>
      <c r="AX21" s="15" t="str">
        <v/>
      </c>
      <c r="AY21" s="15" t="str">
        <v/>
      </c>
      <c r="AZ21" s="15" t="str">
        <v/>
      </c>
      <c r="BA21" s="15" t="str">
        <v/>
      </c>
      <c r="BB21" s="15" t="str">
        <v/>
      </c>
      <c r="BC21" s="15" t="str">
        <v/>
      </c>
      <c r="BD21" s="15" t="str">
        <v/>
      </c>
      <c r="BE21" s="15" t="str">
        <v/>
      </c>
      <c r="BF21" s="15" t="str">
        <v/>
      </c>
      <c r="BG21" s="15" t="str">
        <v/>
      </c>
      <c r="BH21" s="15" t="str">
        <v/>
      </c>
      <c r="BI21" s="15" t="str">
        <v/>
      </c>
      <c r="BJ21" s="15" t="str">
        <v/>
      </c>
      <c r="BK21" s="15" t="str">
        <v/>
      </c>
      <c r="BL21" s="15" t="str">
        <v/>
      </c>
      <c r="BM21" s="15" t="str">
        <v/>
      </c>
    </row>
    <row r="22" outlineLevel="3">
      <c r="A22" s="17" t="str">
        <v>11.24</v>
      </c>
      <c r="B22" s="17" t="str">
        <v/>
      </c>
      <c r="C22" s="17" t="str">
        <v/>
      </c>
      <c r="D22" s="17" t="str">
        <v/>
      </c>
      <c r="E22" s="17" t="str">
        <v>11.24</v>
      </c>
      <c r="F22" s="17" t="str">
        <v>Sewage System</v>
      </c>
      <c r="G22" s="17">
        <v>3204591.73</v>
      </c>
      <c r="H22" s="17" t="str">
        <v/>
      </c>
      <c r="I22" s="17" t="str">
        <v/>
      </c>
      <c r="J22" s="17" t="str">
        <v/>
      </c>
      <c r="K22" s="17" t="str">
        <v/>
      </c>
      <c r="L22" s="17" t="str">
        <v/>
      </c>
      <c r="M22" s="17" t="str">
        <v/>
      </c>
      <c r="N22" s="17" t="str">
        <v/>
      </c>
      <c r="O22" s="17" t="str">
        <v/>
      </c>
      <c r="P22" s="17" t="str">
        <v/>
      </c>
      <c r="Q22" s="17" t="str">
        <v/>
      </c>
      <c r="R22" s="17" t="str">
        <v/>
      </c>
      <c r="S22" s="17" t="str">
        <v/>
      </c>
      <c r="T22" s="17" t="str">
        <v/>
      </c>
      <c r="U22" s="17" t="str">
        <v/>
      </c>
      <c r="V22" s="17" t="str">
        <v/>
      </c>
      <c r="W22" s="17" t="str">
        <v/>
      </c>
      <c r="X22" s="17" t="str">
        <v/>
      </c>
      <c r="Y22" s="17" t="str">
        <v/>
      </c>
      <c r="Z22" s="17" t="str">
        <v/>
      </c>
      <c r="AA22" s="17" t="str">
        <v/>
      </c>
      <c r="AB22" s="17" t="str">
        <v/>
      </c>
      <c r="AC22" s="17" t="str">
        <v/>
      </c>
      <c r="AD22" s="17" t="str">
        <v/>
      </c>
      <c r="AE22" s="17" t="str">
        <v/>
      </c>
      <c r="AF22" s="5" t="str">
        <v/>
      </c>
      <c r="AG22" s="18">
        <f>IFERROR(_xlfn.BETA.DIST(DATE(YEAR(AG$2),MONTH(AG$2),15),$AD$2,$AE$2,FALSE,DATE(YEAR($AD22),MONTH($AD22),1),DATE(YEAR($AE22),MONTH($AE22),28)),0)</f>
      </c>
      <c r="AH22" s="18">
        <f>IFERROR(_xlfn.BETA.DIST(DATE(YEAR(AH$2),MONTH(AH$2),15),$AD$2,$AE$2,FALSE,DATE(YEAR($AD22),MONTH($AD22),1),DATE(YEAR($AE22),MONTH($AE22),28)),0)</f>
      </c>
      <c r="AI22" s="18">
        <f>IFERROR(_xlfn.BETA.DIST(DATE(YEAR(AI$2),MONTH(AI$2),15),$AD$2,$AE$2,FALSE,DATE(YEAR($AD22),MONTH($AD22),1),DATE(YEAR($AE22),MONTH($AE22),28)),0)</f>
      </c>
      <c r="AJ22" s="18">
        <f>IFERROR(_xlfn.BETA.DIST(DATE(YEAR(AJ$2),MONTH(AJ$2),15),$AD$2,$AE$2,FALSE,DATE(YEAR($AD22),MONTH($AD22),1),DATE(YEAR($AE22),MONTH($AE22),28)),0)</f>
      </c>
      <c r="AK22" s="18">
        <f>IFERROR(_xlfn.BETA.DIST(DATE(YEAR(AK$2),MONTH(AK$2),15),$AD$2,$AE$2,FALSE,DATE(YEAR($AD22),MONTH($AD22),1),DATE(YEAR($AE22),MONTH($AE22),28)),0)</f>
      </c>
      <c r="AL22" s="18">
        <f>IFERROR(_xlfn.BETA.DIST(DATE(YEAR(AL$2),MONTH(AL$2),15),$AD$2,$AE$2,FALSE,DATE(YEAR($AD22),MONTH($AD22),1),DATE(YEAR($AE22),MONTH($AE22),28)),0)</f>
      </c>
      <c r="AM22" s="18">
        <f>IFERROR(_xlfn.BETA.DIST(DATE(YEAR(AM$2),MONTH(AM$2),15),$AD$2,$AE$2,FALSE,DATE(YEAR($AD22),MONTH($AD22),1),DATE(YEAR($AE22),MONTH($AE22),28)),0)</f>
      </c>
      <c r="AN22" s="18">
        <f>IFERROR(_xlfn.BETA.DIST(DATE(YEAR(AN$2),MONTH(AN$2),15),$AD$2,$AE$2,FALSE,DATE(YEAR($AD22),MONTH($AD22),1),DATE(YEAR($AE22),MONTH($AE22),28)),0)</f>
      </c>
      <c r="AO22" s="18">
        <f>IFERROR(_xlfn.BETA.DIST(DATE(YEAR(AO$2),MONTH(AO$2),15),$AD$2,$AE$2,FALSE,DATE(YEAR($AD22),MONTH($AD22),1),DATE(YEAR($AE22),MONTH($AE22),28)),0)</f>
      </c>
      <c r="AP22" s="18">
        <f>IFERROR(_xlfn.BETA.DIST(DATE(YEAR(AP$2),MONTH(AP$2),15),$AD$2,$AE$2,FALSE,DATE(YEAR($AD22),MONTH($AD22),1),DATE(YEAR($AE22),MONTH($AE22),28)),0)</f>
      </c>
      <c r="AQ22" s="18">
        <f>IFERROR(_xlfn.BETA.DIST(DATE(YEAR(AQ$2),MONTH(AQ$2),15),$AD$2,$AE$2,FALSE,DATE(YEAR($AD22),MONTH($AD22),1),DATE(YEAR($AE22),MONTH($AE22),28)),0)</f>
      </c>
      <c r="AR22" s="18">
        <f>IFERROR(_xlfn.BETA.DIST(DATE(YEAR(AR$2),MONTH(AR$2),15),$AD$2,$AE$2,FALSE,DATE(YEAR($AD22),MONTH($AD22),1),DATE(YEAR($AE22),MONTH($AE22),28)),0)</f>
      </c>
      <c r="AS22" s="18">
        <f>IFERROR(_xlfn.BETA.DIST(DATE(YEAR(AS$2),MONTH(AS$2),15),$AD$2,$AE$2,FALSE,DATE(YEAR($AD22),MONTH($AD22),1),DATE(YEAR($AE22),MONTH($AE22),28)),0)</f>
      </c>
      <c r="AT22" s="18">
        <f>IFERROR(_xlfn.BETA.DIST(DATE(YEAR(AT$2),MONTH(AT$2),15),$AD$2,$AE$2,FALSE,DATE(YEAR($AD22),MONTH($AD22),1),DATE(YEAR($AE22),MONTH($AE22),28)),0)</f>
      </c>
      <c r="AU22" s="18">
        <f>IFERROR(_xlfn.BETA.DIST(DATE(YEAR(AU$2),MONTH(AU$2),15),$AD$2,$AE$2,FALSE,DATE(YEAR($AD22),MONTH($AD22),1),DATE(YEAR($AE22),MONTH($AE22),28)),0)</f>
      </c>
      <c r="AV22" s="18">
        <f>SUM(AG22:AU22)</f>
      </c>
      <c r="AW22" s="18">
        <f>IF(J22&lt;&gt;0,J22,IF($AV22=0,0,AG22/$AV22*$Z22))</f>
      </c>
      <c r="AX22" s="18">
        <f>IF(K22&lt;&gt;0,K22,IF($AV22=0,0,AH22/$AV22*$Z22))</f>
      </c>
      <c r="AY22" s="18">
        <f>IF(L22&lt;&gt;0,L22,IF($AV22=0,0,AI22/$AV22*$Z22))</f>
      </c>
      <c r="AZ22" s="18">
        <f>IF(M22&lt;&gt;0,M22,IF($AV22=0,0,AJ22/$AV22*$Z22))</f>
      </c>
      <c r="BA22" s="18">
        <f>IF(N22&lt;&gt;0,N22,IF($AV22=0,0,AK22/$AV22*$Z22))</f>
      </c>
      <c r="BB22" s="18">
        <f>IF(O22&lt;&gt;0,O22,IF($AV22=0,0,AL22/$AV22*$Z22))</f>
      </c>
      <c r="BC22" s="18">
        <f>IF(P22&lt;&gt;0,P22,IF($AV22=0,0,AM22/$AV22*$Z22))</f>
      </c>
      <c r="BD22" s="18">
        <f>IF(Q22&lt;&gt;0,Q22,IF($AV22=0,0,AN22/$AV22*$Z22))</f>
      </c>
      <c r="BE22" s="18">
        <f>IF(R22&lt;&gt;0,R22,IF($AV22=0,0,AO22/$AV22*$Z22))</f>
      </c>
      <c r="BF22" s="18">
        <f>IF(S22&lt;&gt;0,S22,IF($AV22=0,0,AP22/$AV22*$Z22))</f>
      </c>
      <c r="BG22" s="18">
        <f>IF(T22&lt;&gt;0,T22,IF($AV22=0,0,AQ22/$AV22*$Z22))</f>
      </c>
      <c r="BH22" s="18">
        <f>IF(U22&lt;&gt;0,U22,IF($AV22=0,0,AR22/$AV22*$Z22))</f>
      </c>
      <c r="BI22" s="18">
        <f>IF(V22&lt;&gt;0,V22,IF($AV22=0,0,AS22/$AV22*$Z22))</f>
      </c>
      <c r="BJ22" s="18">
        <f>IF(W22&lt;&gt;0,W22,IF($AV22=0,0,AT22/$AV22*$Z22))</f>
      </c>
      <c r="BK22" s="18">
        <f>IF(X22&lt;&gt;0,X22,IF($AV22=0,0,AU22/$AV22*$Z22))</f>
      </c>
      <c r="BL22" s="18">
        <f>SUM(AW22:BK22)</f>
      </c>
      <c r="BM22" s="17" t="str">
        <v/>
      </c>
    </row>
    <row r="23" outlineLevel="4">
      <c r="A23" s="5" t="str">
        <v>11.24</v>
      </c>
      <c r="B23" s="5" t="str">
        <v/>
      </c>
      <c r="C23" s="5" t="str">
        <v>BSKDGNGENGR03</v>
      </c>
      <c r="D23" s="5" t="str">
        <v>BSKDGNGENGR03</v>
      </c>
      <c r="E23" s="19">
        <f>IFERROR(_xlfn.XLOOKUP(F23,Assumptions!B:B,Assumptions!C:C),0)</f>
      </c>
      <c r="F23" s="5" t="str">
        <v>Advanced Payment</v>
      </c>
      <c r="G23" s="5" t="str">
        <v/>
      </c>
      <c r="H23" s="18">
        <f>G22*E23</f>
      </c>
      <c r="I23" s="18">
        <f>H23*(1-0)</f>
      </c>
      <c r="J23" s="18">
        <v>0</v>
      </c>
      <c r="K23" s="18">
        <v>0</v>
      </c>
      <c r="L23" s="18">
        <v>0</v>
      </c>
      <c r="M23" s="18">
        <v>0</v>
      </c>
      <c r="N23" s="18">
        <v>0</v>
      </c>
      <c r="O23" s="18">
        <v>0</v>
      </c>
      <c r="P23" s="18">
        <v>0</v>
      </c>
      <c r="Q23" s="18">
        <v>0</v>
      </c>
      <c r="R23" s="18">
        <v>0</v>
      </c>
      <c r="S23" s="18">
        <v>0</v>
      </c>
      <c r="T23" s="18">
        <v>0</v>
      </c>
      <c r="U23" s="18">
        <v>0</v>
      </c>
      <c r="V23" s="18">
        <v>0</v>
      </c>
      <c r="W23" s="18">
        <v>0</v>
      </c>
      <c r="X23" s="18">
        <v>0</v>
      </c>
      <c r="Y23" s="18">
        <f>SUM(J23:X23)</f>
      </c>
      <c r="Z23" s="18">
        <f>I23-Y23</f>
      </c>
      <c r="AA23" s="20">
        <v>46026</v>
      </c>
      <c r="AB23" s="20">
        <v>46026</v>
      </c>
      <c r="AC23" s="18">
        <f>IFERROR(_xlfn.XLOOKUP(F23,Assumptions!B:B,Assumptions!D:D),0)</f>
      </c>
      <c r="AD23" s="20">
        <f>AA23+AC23</f>
      </c>
      <c r="AE23" s="20">
        <f>AC23+AB23</f>
      </c>
      <c r="AF23" s="5" t="str">
        <v/>
      </c>
      <c r="AG23" s="18">
        <f>IFERROR(_xlfn.BETA.DIST(DATE(YEAR(AG$2),MONTH(AG$2),15),$AD$2,$AE$2,FALSE,DATE(YEAR($AD23),MONTH($AD23),1),DATE(YEAR($AE23),MONTH($AE23),28)),0)</f>
      </c>
      <c r="AH23" s="18">
        <f>IFERROR(_xlfn.BETA.DIST(DATE(YEAR(AH$2),MONTH(AH$2),15),$AD$2,$AE$2,FALSE,DATE(YEAR($AD23),MONTH($AD23),1),DATE(YEAR($AE23),MONTH($AE23),28)),0)</f>
      </c>
      <c r="AI23" s="18">
        <f>IFERROR(_xlfn.BETA.DIST(DATE(YEAR(AI$2),MONTH(AI$2),15),$AD$2,$AE$2,FALSE,DATE(YEAR($AD23),MONTH($AD23),1),DATE(YEAR($AE23),MONTH($AE23),28)),0)</f>
      </c>
      <c r="AJ23" s="18">
        <f>IFERROR(_xlfn.BETA.DIST(DATE(YEAR(AJ$2),MONTH(AJ$2),15),$AD$2,$AE$2,FALSE,DATE(YEAR($AD23),MONTH($AD23),1),DATE(YEAR($AE23),MONTH($AE23),28)),0)</f>
      </c>
      <c r="AK23" s="18">
        <f>IFERROR(_xlfn.BETA.DIST(DATE(YEAR(AK$2),MONTH(AK$2),15),$AD$2,$AE$2,FALSE,DATE(YEAR($AD23),MONTH($AD23),1),DATE(YEAR($AE23),MONTH($AE23),28)),0)</f>
      </c>
      <c r="AL23" s="18">
        <f>IFERROR(_xlfn.BETA.DIST(DATE(YEAR(AL$2),MONTH(AL$2),15),$AD$2,$AE$2,FALSE,DATE(YEAR($AD23),MONTH($AD23),1),DATE(YEAR($AE23),MONTH($AE23),28)),0)</f>
      </c>
      <c r="AM23" s="18">
        <f>IFERROR(_xlfn.BETA.DIST(DATE(YEAR(AM$2),MONTH(AM$2),15),$AD$2,$AE$2,FALSE,DATE(YEAR($AD23),MONTH($AD23),1),DATE(YEAR($AE23),MONTH($AE23),28)),0)</f>
      </c>
      <c r="AN23" s="18">
        <f>IFERROR(_xlfn.BETA.DIST(DATE(YEAR(AN$2),MONTH(AN$2),15),$AD$2,$AE$2,FALSE,DATE(YEAR($AD23),MONTH($AD23),1),DATE(YEAR($AE23),MONTH($AE23),28)),0)</f>
      </c>
      <c r="AO23" s="18">
        <f>IFERROR(_xlfn.BETA.DIST(DATE(YEAR(AO$2),MONTH(AO$2),15),$AD$2,$AE$2,FALSE,DATE(YEAR($AD23),MONTH($AD23),1),DATE(YEAR($AE23),MONTH($AE23),28)),0)</f>
      </c>
      <c r="AP23" s="18">
        <f>IFERROR(_xlfn.BETA.DIST(DATE(YEAR(AP$2),MONTH(AP$2),15),$AD$2,$AE$2,FALSE,DATE(YEAR($AD23),MONTH($AD23),1),DATE(YEAR($AE23),MONTH($AE23),28)),0)</f>
      </c>
      <c r="AQ23" s="18">
        <f>IFERROR(_xlfn.BETA.DIST(DATE(YEAR(AQ$2),MONTH(AQ$2),15),$AD$2,$AE$2,FALSE,DATE(YEAR($AD23),MONTH($AD23),1),DATE(YEAR($AE23),MONTH($AE23),28)),0)</f>
      </c>
      <c r="AR23" s="18">
        <f>IFERROR(_xlfn.BETA.DIST(DATE(YEAR(AR$2),MONTH(AR$2),15),$AD$2,$AE$2,FALSE,DATE(YEAR($AD23),MONTH($AD23),1),DATE(YEAR($AE23),MONTH($AE23),28)),0)</f>
      </c>
      <c r="AS23" s="18">
        <f>IFERROR(_xlfn.BETA.DIST(DATE(YEAR(AS$2),MONTH(AS$2),15),$AD$2,$AE$2,FALSE,DATE(YEAR($AD23),MONTH($AD23),1),DATE(YEAR($AE23),MONTH($AE23),28)),0)</f>
      </c>
      <c r="AT23" s="18">
        <f>IFERROR(_xlfn.BETA.DIST(DATE(YEAR(AT$2),MONTH(AT$2),15),$AD$2,$AE$2,FALSE,DATE(YEAR($AD23),MONTH($AD23),1),DATE(YEAR($AE23),MONTH($AE23),28)),0)</f>
      </c>
      <c r="AU23" s="18">
        <f>IFERROR(_xlfn.BETA.DIST(DATE(YEAR(AU$2),MONTH(AU$2),15),$AD$2,$AE$2,FALSE,DATE(YEAR($AD23),MONTH($AD23),1),DATE(YEAR($AE23),MONTH($AE23),28)),0)</f>
      </c>
      <c r="AV23" s="18">
        <f>SUM(AG23:AU23)</f>
      </c>
      <c r="AW23" s="18">
        <f>IF(J23&lt;&gt;0,J23,IF($AV23=0,0,AG23/$AV23*$Z23))</f>
      </c>
      <c r="AX23" s="18">
        <f>IF(K23&lt;&gt;0,K23,IF($AV23=0,0,AH23/$AV23*$Z23))</f>
      </c>
      <c r="AY23" s="18">
        <f>IF(L23&lt;&gt;0,L23,IF($AV23=0,0,AI23/$AV23*$Z23))</f>
      </c>
      <c r="AZ23" s="18">
        <f>IF(M23&lt;&gt;0,M23,IF($AV23=0,0,AJ23/$AV23*$Z23))</f>
      </c>
      <c r="BA23" s="18">
        <f>IF(N23&lt;&gt;0,N23,IF($AV23=0,0,AK23/$AV23*$Z23))</f>
      </c>
      <c r="BB23" s="18">
        <f>IF(O23&lt;&gt;0,O23,IF($AV23=0,0,AL23/$AV23*$Z23))</f>
      </c>
      <c r="BC23" s="18">
        <f>IF(P23&lt;&gt;0,P23,IF($AV23=0,0,AM23/$AV23*$Z23))</f>
      </c>
      <c r="BD23" s="18">
        <f>IF(Q23&lt;&gt;0,Q23,IF($AV23=0,0,AN23/$AV23*$Z23))</f>
      </c>
      <c r="BE23" s="18">
        <f>IF(R23&lt;&gt;0,R23,IF($AV23=0,0,AO23/$AV23*$Z23))</f>
      </c>
      <c r="BF23" s="18">
        <f>IF(S23&lt;&gt;0,S23,IF($AV23=0,0,AP23/$AV23*$Z23))</f>
      </c>
      <c r="BG23" s="18">
        <f>IF(T23&lt;&gt;0,T23,IF($AV23=0,0,AQ23/$AV23*$Z23))</f>
      </c>
      <c r="BH23" s="18">
        <f>IF(U23&lt;&gt;0,U23,IF($AV23=0,0,AR23/$AV23*$Z23))</f>
      </c>
      <c r="BI23" s="18">
        <f>IF(V23&lt;&gt;0,V23,IF($AV23=0,0,AS23/$AV23*$Z23))</f>
      </c>
      <c r="BJ23" s="18">
        <f>IF(W23&lt;&gt;0,W23,IF($AV23=0,0,AT23/$AV23*$Z23))</f>
      </c>
      <c r="BK23" s="18">
        <f>IF(X23&lt;&gt;0,X23,IF($AV23=0,0,AU23/$AV23*$Z23))</f>
      </c>
      <c r="BL23" s="18">
        <f>SUM(AW23:BK23)</f>
      </c>
      <c r="BM23" s="18">
        <f>I23-BL23</f>
      </c>
    </row>
    <row r="24" outlineLevel="4">
      <c r="A24" s="5" t="str">
        <v>11.24</v>
      </c>
      <c r="B24" s="5" t="str">
        <v/>
      </c>
      <c r="C24" s="5" t="str">
        <v/>
      </c>
      <c r="D24" s="5" t="str">
        <v/>
      </c>
      <c r="E24" s="19">
        <f>IFERROR(_xlfn.XLOOKUP(F24,Assumptions!B:B,Assumptions!C:C),0)</f>
      </c>
      <c r="F24" s="5" t="str">
        <v>Site Delivery EGP</v>
      </c>
      <c r="G24" s="5" t="str">
        <v/>
      </c>
      <c r="H24" s="18">
        <f>G22*E24</f>
      </c>
      <c r="I24" s="18">
        <f>H24*(1-0)</f>
      </c>
      <c r="J24" s="18">
        <v>0</v>
      </c>
      <c r="K24" s="18">
        <v>0</v>
      </c>
      <c r="L24" s="18">
        <v>0</v>
      </c>
      <c r="M24" s="18">
        <v>0</v>
      </c>
      <c r="N24" s="18">
        <v>0</v>
      </c>
      <c r="O24" s="18">
        <v>0</v>
      </c>
      <c r="P24" s="18">
        <v>0</v>
      </c>
      <c r="Q24" s="18">
        <v>0</v>
      </c>
      <c r="R24" s="18">
        <v>0</v>
      </c>
      <c r="S24" s="18">
        <v>0</v>
      </c>
      <c r="T24" s="18">
        <v>0</v>
      </c>
      <c r="U24" s="18">
        <v>0</v>
      </c>
      <c r="V24" s="18">
        <v>0</v>
      </c>
      <c r="W24" s="18">
        <v>0</v>
      </c>
      <c r="X24" s="18">
        <v>0</v>
      </c>
      <c r="Y24" s="18">
        <f>SUM(J24:X24)</f>
      </c>
      <c r="Z24" s="18">
        <f>I24-Y24</f>
      </c>
      <c r="AA24" s="5" t="str">
        <v/>
      </c>
      <c r="AB24" s="5" t="str">
        <v/>
      </c>
      <c r="AC24" s="18">
        <f>IFERROR(_xlfn.XLOOKUP(F24,Assumptions!B:B,Assumptions!D:D),0)</f>
      </c>
      <c r="AD24" s="20">
        <f>AA24+AC24</f>
      </c>
      <c r="AE24" s="20">
        <f>AC24+AB24</f>
      </c>
      <c r="AF24" s="5" t="str">
        <v/>
      </c>
      <c r="AG24" s="18">
        <f>IFERROR(_xlfn.BETA.DIST(DATE(YEAR(AG$2),MONTH(AG$2),15),$AD$2,$AE$2,FALSE,DATE(YEAR($AD24),MONTH($AD24),1),DATE(YEAR($AE24),MONTH($AE24),28)),0)</f>
      </c>
      <c r="AH24" s="18">
        <f>IFERROR(_xlfn.BETA.DIST(DATE(YEAR(AH$2),MONTH(AH$2),15),$AD$2,$AE$2,FALSE,DATE(YEAR($AD24),MONTH($AD24),1),DATE(YEAR($AE24),MONTH($AE24),28)),0)</f>
      </c>
      <c r="AI24" s="18">
        <f>IFERROR(_xlfn.BETA.DIST(DATE(YEAR(AI$2),MONTH(AI$2),15),$AD$2,$AE$2,FALSE,DATE(YEAR($AD24),MONTH($AD24),1),DATE(YEAR($AE24),MONTH($AE24),28)),0)</f>
      </c>
      <c r="AJ24" s="18">
        <f>IFERROR(_xlfn.BETA.DIST(DATE(YEAR(AJ$2),MONTH(AJ$2),15),$AD$2,$AE$2,FALSE,DATE(YEAR($AD24),MONTH($AD24),1),DATE(YEAR($AE24),MONTH($AE24),28)),0)</f>
      </c>
      <c r="AK24" s="18">
        <f>IFERROR(_xlfn.BETA.DIST(DATE(YEAR(AK$2),MONTH(AK$2),15),$AD$2,$AE$2,FALSE,DATE(YEAR($AD24),MONTH($AD24),1),DATE(YEAR($AE24),MONTH($AE24),28)),0)</f>
      </c>
      <c r="AL24" s="18">
        <f>IFERROR(_xlfn.BETA.DIST(DATE(YEAR(AL$2),MONTH(AL$2),15),$AD$2,$AE$2,FALSE,DATE(YEAR($AD24),MONTH($AD24),1),DATE(YEAR($AE24),MONTH($AE24),28)),0)</f>
      </c>
      <c r="AM24" s="18">
        <f>IFERROR(_xlfn.BETA.DIST(DATE(YEAR(AM$2),MONTH(AM$2),15),$AD$2,$AE$2,FALSE,DATE(YEAR($AD24),MONTH($AD24),1),DATE(YEAR($AE24),MONTH($AE24),28)),0)</f>
      </c>
      <c r="AN24" s="18">
        <f>IFERROR(_xlfn.BETA.DIST(DATE(YEAR(AN$2),MONTH(AN$2),15),$AD$2,$AE$2,FALSE,DATE(YEAR($AD24),MONTH($AD24),1),DATE(YEAR($AE24),MONTH($AE24),28)),0)</f>
      </c>
      <c r="AO24" s="18">
        <f>IFERROR(_xlfn.BETA.DIST(DATE(YEAR(AO$2),MONTH(AO$2),15),$AD$2,$AE$2,FALSE,DATE(YEAR($AD24),MONTH($AD24),1),DATE(YEAR($AE24),MONTH($AE24),28)),0)</f>
      </c>
      <c r="AP24" s="18">
        <f>IFERROR(_xlfn.BETA.DIST(DATE(YEAR(AP$2),MONTH(AP$2),15),$AD$2,$AE$2,FALSE,DATE(YEAR($AD24),MONTH($AD24),1),DATE(YEAR($AE24),MONTH($AE24),28)),0)</f>
      </c>
      <c r="AQ24" s="18">
        <f>IFERROR(_xlfn.BETA.DIST(DATE(YEAR(AQ$2),MONTH(AQ$2),15),$AD$2,$AE$2,FALSE,DATE(YEAR($AD24),MONTH($AD24),1),DATE(YEAR($AE24),MONTH($AE24),28)),0)</f>
      </c>
      <c r="AR24" s="18">
        <f>IFERROR(_xlfn.BETA.DIST(DATE(YEAR(AR$2),MONTH(AR$2),15),$AD$2,$AE$2,FALSE,DATE(YEAR($AD24),MONTH($AD24),1),DATE(YEAR($AE24),MONTH($AE24),28)),0)</f>
      </c>
      <c r="AS24" s="18">
        <f>IFERROR(_xlfn.BETA.DIST(DATE(YEAR(AS$2),MONTH(AS$2),15),$AD$2,$AE$2,FALSE,DATE(YEAR($AD24),MONTH($AD24),1),DATE(YEAR($AE24),MONTH($AE24),28)),0)</f>
      </c>
      <c r="AT24" s="18">
        <f>IFERROR(_xlfn.BETA.DIST(DATE(YEAR(AT$2),MONTH(AT$2),15),$AD$2,$AE$2,FALSE,DATE(YEAR($AD24),MONTH($AD24),1),DATE(YEAR($AE24),MONTH($AE24),28)),0)</f>
      </c>
      <c r="AU24" s="18">
        <f>IFERROR(_xlfn.BETA.DIST(DATE(YEAR(AU$2),MONTH(AU$2),15),$AD$2,$AE$2,FALSE,DATE(YEAR($AD24),MONTH($AD24),1),DATE(YEAR($AE24),MONTH($AE24),28)),0)</f>
      </c>
      <c r="AV24" s="18">
        <f>SUM(AG24:AU24)</f>
      </c>
      <c r="AW24" s="18">
        <f>IF(J24&lt;&gt;0,J24,IF($AV24=0,0,AG24/$AV24*$Z24))</f>
      </c>
      <c r="AX24" s="18">
        <f>IF(K24&lt;&gt;0,K24,IF($AV24=0,0,AH24/$AV24*$Z24))</f>
      </c>
      <c r="AY24" s="18">
        <f>IF(L24&lt;&gt;0,L24,IF($AV24=0,0,AI24/$AV24*$Z24))</f>
      </c>
      <c r="AZ24" s="18">
        <f>IF(M24&lt;&gt;0,M24,IF($AV24=0,0,AJ24/$AV24*$Z24))</f>
      </c>
      <c r="BA24" s="18">
        <f>IF(N24&lt;&gt;0,N24,IF($AV24=0,0,AK24/$AV24*$Z24))</f>
      </c>
      <c r="BB24" s="18">
        <f>IF(O24&lt;&gt;0,O24,IF($AV24=0,0,AL24/$AV24*$Z24))</f>
      </c>
      <c r="BC24" s="18">
        <f>IF(P24&lt;&gt;0,P24,IF($AV24=0,0,AM24/$AV24*$Z24))</f>
      </c>
      <c r="BD24" s="18">
        <f>IF(Q24&lt;&gt;0,Q24,IF($AV24=0,0,AN24/$AV24*$Z24))</f>
      </c>
      <c r="BE24" s="18">
        <f>IF(R24&lt;&gt;0,R24,IF($AV24=0,0,AO24/$AV24*$Z24))</f>
      </c>
      <c r="BF24" s="18">
        <f>IF(S24&lt;&gt;0,S24,IF($AV24=0,0,AP24/$AV24*$Z24))</f>
      </c>
      <c r="BG24" s="18">
        <f>IF(T24&lt;&gt;0,T24,IF($AV24=0,0,AQ24/$AV24*$Z24))</f>
      </c>
      <c r="BH24" s="18">
        <f>IF(U24&lt;&gt;0,U24,IF($AV24=0,0,AR24/$AV24*$Z24))</f>
      </c>
      <c r="BI24" s="18">
        <f>IF(V24&lt;&gt;0,V24,IF($AV24=0,0,AS24/$AV24*$Z24))</f>
      </c>
      <c r="BJ24" s="18">
        <f>IF(W24&lt;&gt;0,W24,IF($AV24=0,0,AT24/$AV24*$Z24))</f>
      </c>
      <c r="BK24" s="18">
        <f>IF(X24&lt;&gt;0,X24,IF($AV24=0,0,AU24/$AV24*$Z24))</f>
      </c>
      <c r="BL24" s="18">
        <f>SUM(AW24:BK24)</f>
      </c>
      <c r="BM24" s="18">
        <f>I24-BL24</f>
      </c>
    </row>
    <row r="25" outlineLevel="4">
      <c r="A25" s="5" t="str">
        <v>11.24</v>
      </c>
      <c r="B25" s="5" t="str">
        <v/>
      </c>
      <c r="C25" s="5" t="str">
        <v>BSKDGNGENGR07</v>
      </c>
      <c r="D25" s="5" t="str">
        <v>BSKDGNGENGR07</v>
      </c>
      <c r="E25" s="19">
        <f>IFERROR(_xlfn.XLOOKUP(F25,Assumptions!B:B,Assumptions!C:C),0)</f>
      </c>
      <c r="F25" s="5" t="str">
        <v>Retention</v>
      </c>
      <c r="G25" s="5" t="str">
        <v/>
      </c>
      <c r="H25" s="18">
        <f>G22*E25</f>
      </c>
      <c r="I25" s="18">
        <f>H25*(1-0)</f>
      </c>
      <c r="J25" s="18">
        <v>0</v>
      </c>
      <c r="K25" s="18">
        <v>0</v>
      </c>
      <c r="L25" s="18">
        <v>0</v>
      </c>
      <c r="M25" s="18">
        <v>0</v>
      </c>
      <c r="N25" s="18">
        <v>0</v>
      </c>
      <c r="O25" s="18">
        <v>0</v>
      </c>
      <c r="P25" s="18">
        <v>0</v>
      </c>
      <c r="Q25" s="18">
        <v>0</v>
      </c>
      <c r="R25" s="18">
        <v>0</v>
      </c>
      <c r="S25" s="18">
        <v>0</v>
      </c>
      <c r="T25" s="18">
        <v>0</v>
      </c>
      <c r="U25" s="18">
        <v>0</v>
      </c>
      <c r="V25" s="18">
        <v>0</v>
      </c>
      <c r="W25" s="18">
        <v>0</v>
      </c>
      <c r="X25" s="18">
        <v>0</v>
      </c>
      <c r="Y25" s="18">
        <f>SUM(J25:X25)</f>
      </c>
      <c r="Z25" s="18">
        <f>I25-Y25</f>
      </c>
      <c r="AA25" s="20">
        <v>46483</v>
      </c>
      <c r="AB25" s="20">
        <v>46483</v>
      </c>
      <c r="AC25" s="18">
        <f>IFERROR(_xlfn.XLOOKUP(F25,Assumptions!B:B,Assumptions!D:D),0)</f>
      </c>
      <c r="AD25" s="20">
        <f>AA25+AC25</f>
      </c>
      <c r="AE25" s="20">
        <f>AC25+AB25</f>
      </c>
      <c r="AF25" s="5" t="str">
        <v/>
      </c>
      <c r="AG25" s="18">
        <f>IFERROR(_xlfn.BETA.DIST(DATE(YEAR(AG$2),MONTH(AG$2),15),$AD$2,$AE$2,FALSE,DATE(YEAR($AD25),MONTH($AD25),1),DATE(YEAR($AE25),MONTH($AE25),28)),0)</f>
      </c>
      <c r="AH25" s="18">
        <f>IFERROR(_xlfn.BETA.DIST(DATE(YEAR(AH$2),MONTH(AH$2),15),$AD$2,$AE$2,FALSE,DATE(YEAR($AD25),MONTH($AD25),1),DATE(YEAR($AE25),MONTH($AE25),28)),0)</f>
      </c>
      <c r="AI25" s="18">
        <f>IFERROR(_xlfn.BETA.DIST(DATE(YEAR(AI$2),MONTH(AI$2),15),$AD$2,$AE$2,FALSE,DATE(YEAR($AD25),MONTH($AD25),1),DATE(YEAR($AE25),MONTH($AE25),28)),0)</f>
      </c>
      <c r="AJ25" s="18">
        <f>IFERROR(_xlfn.BETA.DIST(DATE(YEAR(AJ$2),MONTH(AJ$2),15),$AD$2,$AE$2,FALSE,DATE(YEAR($AD25),MONTH($AD25),1),DATE(YEAR($AE25),MONTH($AE25),28)),0)</f>
      </c>
      <c r="AK25" s="18">
        <f>IFERROR(_xlfn.BETA.DIST(DATE(YEAR(AK$2),MONTH(AK$2),15),$AD$2,$AE$2,FALSE,DATE(YEAR($AD25),MONTH($AD25),1),DATE(YEAR($AE25),MONTH($AE25),28)),0)</f>
      </c>
      <c r="AL25" s="18">
        <f>IFERROR(_xlfn.BETA.DIST(DATE(YEAR(AL$2),MONTH(AL$2),15),$AD$2,$AE$2,FALSE,DATE(YEAR($AD25),MONTH($AD25),1),DATE(YEAR($AE25),MONTH($AE25),28)),0)</f>
      </c>
      <c r="AM25" s="18">
        <f>IFERROR(_xlfn.BETA.DIST(DATE(YEAR(AM$2),MONTH(AM$2),15),$AD$2,$AE$2,FALSE,DATE(YEAR($AD25),MONTH($AD25),1),DATE(YEAR($AE25),MONTH($AE25),28)),0)</f>
      </c>
      <c r="AN25" s="18">
        <f>IFERROR(_xlfn.BETA.DIST(DATE(YEAR(AN$2),MONTH(AN$2),15),$AD$2,$AE$2,FALSE,DATE(YEAR($AD25),MONTH($AD25),1),DATE(YEAR($AE25),MONTH($AE25),28)),0)</f>
      </c>
      <c r="AO25" s="18">
        <f>IFERROR(_xlfn.BETA.DIST(DATE(YEAR(AO$2),MONTH(AO$2),15),$AD$2,$AE$2,FALSE,DATE(YEAR($AD25),MONTH($AD25),1),DATE(YEAR($AE25),MONTH($AE25),28)),0)</f>
      </c>
      <c r="AP25" s="18">
        <f>IFERROR(_xlfn.BETA.DIST(DATE(YEAR(AP$2),MONTH(AP$2),15),$AD$2,$AE$2,FALSE,DATE(YEAR($AD25),MONTH($AD25),1),DATE(YEAR($AE25),MONTH($AE25),28)),0)</f>
      </c>
      <c r="AQ25" s="18">
        <f>IFERROR(_xlfn.BETA.DIST(DATE(YEAR(AQ$2),MONTH(AQ$2),15),$AD$2,$AE$2,FALSE,DATE(YEAR($AD25),MONTH($AD25),1),DATE(YEAR($AE25),MONTH($AE25),28)),0)</f>
      </c>
      <c r="AR25" s="18">
        <f>IFERROR(_xlfn.BETA.DIST(DATE(YEAR(AR$2),MONTH(AR$2),15),$AD$2,$AE$2,FALSE,DATE(YEAR($AD25),MONTH($AD25),1),DATE(YEAR($AE25),MONTH($AE25),28)),0)</f>
      </c>
      <c r="AS25" s="18">
        <f>IFERROR(_xlfn.BETA.DIST(DATE(YEAR(AS$2),MONTH(AS$2),15),$AD$2,$AE$2,FALSE,DATE(YEAR($AD25),MONTH($AD25),1),DATE(YEAR($AE25),MONTH($AE25),28)),0)</f>
      </c>
      <c r="AT25" s="18">
        <f>IFERROR(_xlfn.BETA.DIST(DATE(YEAR(AT$2),MONTH(AT$2),15),$AD$2,$AE$2,FALSE,DATE(YEAR($AD25),MONTH($AD25),1),DATE(YEAR($AE25),MONTH($AE25),28)),0)</f>
      </c>
      <c r="AU25" s="18">
        <f>IFERROR(_xlfn.BETA.DIST(DATE(YEAR(AU$2),MONTH(AU$2),15),$AD$2,$AE$2,FALSE,DATE(YEAR($AD25),MONTH($AD25),1),DATE(YEAR($AE25),MONTH($AE25),28)),0)</f>
      </c>
      <c r="AV25" s="18">
        <f>SUM(AG25:AU25)</f>
      </c>
      <c r="AW25" s="18">
        <f>IF(J25&lt;&gt;0,J25,IF($AV25=0,0,AG25/$AV25*$Z25))</f>
      </c>
      <c r="AX25" s="18">
        <f>IF(K25&lt;&gt;0,K25,IF($AV25=0,0,AH25/$AV25*$Z25))</f>
      </c>
      <c r="AY25" s="18">
        <f>IF(L25&lt;&gt;0,L25,IF($AV25=0,0,AI25/$AV25*$Z25))</f>
      </c>
      <c r="AZ25" s="18">
        <f>IF(M25&lt;&gt;0,M25,IF($AV25=0,0,AJ25/$AV25*$Z25))</f>
      </c>
      <c r="BA25" s="18">
        <f>IF(N25&lt;&gt;0,N25,IF($AV25=0,0,AK25/$AV25*$Z25))</f>
      </c>
      <c r="BB25" s="18">
        <f>IF(O25&lt;&gt;0,O25,IF($AV25=0,0,AL25/$AV25*$Z25))</f>
      </c>
      <c r="BC25" s="18">
        <f>IF(P25&lt;&gt;0,P25,IF($AV25=0,0,AM25/$AV25*$Z25))</f>
      </c>
      <c r="BD25" s="18">
        <f>IF(Q25&lt;&gt;0,Q25,IF($AV25=0,0,AN25/$AV25*$Z25))</f>
      </c>
      <c r="BE25" s="18">
        <f>IF(R25&lt;&gt;0,R25,IF($AV25=0,0,AO25/$AV25*$Z25))</f>
      </c>
      <c r="BF25" s="18">
        <f>IF(S25&lt;&gt;0,S25,IF($AV25=0,0,AP25/$AV25*$Z25))</f>
      </c>
      <c r="BG25" s="18">
        <f>IF(T25&lt;&gt;0,T25,IF($AV25=0,0,AQ25/$AV25*$Z25))</f>
      </c>
      <c r="BH25" s="18">
        <f>IF(U25&lt;&gt;0,U25,IF($AV25=0,0,AR25/$AV25*$Z25))</f>
      </c>
      <c r="BI25" s="18">
        <f>IF(V25&lt;&gt;0,V25,IF($AV25=0,0,AS25/$AV25*$Z25))</f>
      </c>
      <c r="BJ25" s="18">
        <f>IF(W25&lt;&gt;0,W25,IF($AV25=0,0,AT25/$AV25*$Z25))</f>
      </c>
      <c r="BK25" s="18">
        <f>IF(X25&lt;&gt;0,X25,IF($AV25=0,0,AU25/$AV25*$Z25))</f>
      </c>
      <c r="BL25" s="18">
        <f>SUM(AW25:BK25)</f>
      </c>
      <c r="BM25" s="18">
        <f>I25-BL25</f>
      </c>
    </row>
    <row r="26" outlineLevel="2">
      <c r="A26" s="15" t="str">
        <v/>
      </c>
      <c r="B26" s="15" t="str">
        <v/>
      </c>
      <c r="C26" s="15" t="str">
        <v/>
      </c>
      <c r="D26" s="15" t="str">
        <v/>
      </c>
      <c r="E26" s="15" t="str">
        <v/>
      </c>
      <c r="F26" s="15" t="str">
        <v>Fire Alarm and Fire Detection System</v>
      </c>
      <c r="G26" s="15">
        <v>1070622.53</v>
      </c>
      <c r="H26" s="15" t="str">
        <v/>
      </c>
      <c r="I26" s="15" t="str">
        <v/>
      </c>
      <c r="J26" s="15" t="str">
        <v/>
      </c>
      <c r="K26" s="15" t="str">
        <v/>
      </c>
      <c r="L26" s="15" t="str">
        <v/>
      </c>
      <c r="M26" s="15" t="str">
        <v/>
      </c>
      <c r="N26" s="15" t="str">
        <v/>
      </c>
      <c r="O26" s="15" t="str">
        <v/>
      </c>
      <c r="P26" s="15" t="str">
        <v/>
      </c>
      <c r="Q26" s="15" t="str">
        <v/>
      </c>
      <c r="R26" s="15" t="str">
        <v/>
      </c>
      <c r="S26" s="15" t="str">
        <v/>
      </c>
      <c r="T26" s="15" t="str">
        <v/>
      </c>
      <c r="U26" s="15" t="str">
        <v/>
      </c>
      <c r="V26" s="15" t="str">
        <v/>
      </c>
      <c r="W26" s="15" t="str">
        <v/>
      </c>
      <c r="X26" s="15" t="str">
        <v/>
      </c>
      <c r="Y26" s="15" t="str">
        <v/>
      </c>
      <c r="Z26" s="15" t="str">
        <v/>
      </c>
      <c r="AA26" s="15" t="str">
        <v/>
      </c>
      <c r="AB26" s="15" t="str">
        <v/>
      </c>
      <c r="AC26" s="15" t="str">
        <v/>
      </c>
      <c r="AD26" s="15" t="str">
        <v/>
      </c>
      <c r="AE26" s="15" t="str">
        <v/>
      </c>
      <c r="AF26" s="5" t="str">
        <v/>
      </c>
      <c r="AG26" s="15" t="str">
        <v/>
      </c>
      <c r="AH26" s="15" t="str">
        <v/>
      </c>
      <c r="AI26" s="15" t="str">
        <v/>
      </c>
      <c r="AJ26" s="15" t="str">
        <v/>
      </c>
      <c r="AK26" s="15" t="str">
        <v/>
      </c>
      <c r="AL26" s="15" t="str">
        <v/>
      </c>
      <c r="AM26" s="15" t="str">
        <v/>
      </c>
      <c r="AN26" s="15" t="str">
        <v/>
      </c>
      <c r="AO26" s="15" t="str">
        <v/>
      </c>
      <c r="AP26" s="15" t="str">
        <v/>
      </c>
      <c r="AQ26" s="15" t="str">
        <v/>
      </c>
      <c r="AR26" s="15" t="str">
        <v/>
      </c>
      <c r="AS26" s="15" t="str">
        <v/>
      </c>
      <c r="AT26" s="15" t="str">
        <v/>
      </c>
      <c r="AU26" s="15" t="str">
        <v/>
      </c>
      <c r="AV26" s="15" t="str">
        <v/>
      </c>
      <c r="AW26" s="15" t="str">
        <v/>
      </c>
      <c r="AX26" s="15" t="str">
        <v/>
      </c>
      <c r="AY26" s="15" t="str">
        <v/>
      </c>
      <c r="AZ26" s="15" t="str">
        <v/>
      </c>
      <c r="BA26" s="15" t="str">
        <v/>
      </c>
      <c r="BB26" s="15" t="str">
        <v/>
      </c>
      <c r="BC26" s="15" t="str">
        <v/>
      </c>
      <c r="BD26" s="15" t="str">
        <v/>
      </c>
      <c r="BE26" s="15" t="str">
        <v/>
      </c>
      <c r="BF26" s="15" t="str">
        <v/>
      </c>
      <c r="BG26" s="15" t="str">
        <v/>
      </c>
      <c r="BH26" s="15" t="str">
        <v/>
      </c>
      <c r="BI26" s="15" t="str">
        <v/>
      </c>
      <c r="BJ26" s="15" t="str">
        <v/>
      </c>
      <c r="BK26" s="15" t="str">
        <v/>
      </c>
      <c r="BL26" s="15" t="str">
        <v/>
      </c>
      <c r="BM26" s="15" t="str">
        <v/>
      </c>
    </row>
    <row r="27" outlineLevel="3">
      <c r="A27" s="17" t="str">
        <v>11.27</v>
      </c>
      <c r="B27" s="17" t="str">
        <v/>
      </c>
      <c r="C27" s="17" t="str">
        <v/>
      </c>
      <c r="D27" s="17" t="str">
        <v/>
      </c>
      <c r="E27" s="17" t="str">
        <v>11.27</v>
      </c>
      <c r="F27" s="17" t="str">
        <v>Fire Alarm and Fire Detection System</v>
      </c>
      <c r="G27" s="17">
        <v>1070622.53</v>
      </c>
      <c r="H27" s="17" t="str">
        <v/>
      </c>
      <c r="I27" s="17" t="str">
        <v/>
      </c>
      <c r="J27" s="17" t="str">
        <v/>
      </c>
      <c r="K27" s="17" t="str">
        <v/>
      </c>
      <c r="L27" s="17" t="str">
        <v/>
      </c>
      <c r="M27" s="17" t="str">
        <v/>
      </c>
      <c r="N27" s="17" t="str">
        <v/>
      </c>
      <c r="O27" s="17" t="str">
        <v/>
      </c>
      <c r="P27" s="17" t="str">
        <v/>
      </c>
      <c r="Q27" s="17" t="str">
        <v/>
      </c>
      <c r="R27" s="17" t="str">
        <v/>
      </c>
      <c r="S27" s="17" t="str">
        <v/>
      </c>
      <c r="T27" s="17" t="str">
        <v/>
      </c>
      <c r="U27" s="17" t="str">
        <v/>
      </c>
      <c r="V27" s="17" t="str">
        <v/>
      </c>
      <c r="W27" s="17" t="str">
        <v/>
      </c>
      <c r="X27" s="17" t="str">
        <v/>
      </c>
      <c r="Y27" s="17" t="str">
        <v/>
      </c>
      <c r="Z27" s="17" t="str">
        <v/>
      </c>
      <c r="AA27" s="17" t="str">
        <v/>
      </c>
      <c r="AB27" s="17" t="str">
        <v/>
      </c>
      <c r="AC27" s="17" t="str">
        <v/>
      </c>
      <c r="AD27" s="17" t="str">
        <v/>
      </c>
      <c r="AE27" s="17" t="str">
        <v/>
      </c>
      <c r="AF27" s="5" t="str">
        <v/>
      </c>
      <c r="AG27" s="18">
        <f>IFERROR(_xlfn.BETA.DIST(DATE(YEAR(AG$2),MONTH(AG$2),15),$AD$2,$AE$2,FALSE,DATE(YEAR($AD27),MONTH($AD27),1),DATE(YEAR($AE27),MONTH($AE27),28)),0)</f>
      </c>
      <c r="AH27" s="18">
        <f>IFERROR(_xlfn.BETA.DIST(DATE(YEAR(AH$2),MONTH(AH$2),15),$AD$2,$AE$2,FALSE,DATE(YEAR($AD27),MONTH($AD27),1),DATE(YEAR($AE27),MONTH($AE27),28)),0)</f>
      </c>
      <c r="AI27" s="18">
        <f>IFERROR(_xlfn.BETA.DIST(DATE(YEAR(AI$2),MONTH(AI$2),15),$AD$2,$AE$2,FALSE,DATE(YEAR($AD27),MONTH($AD27),1),DATE(YEAR($AE27),MONTH($AE27),28)),0)</f>
      </c>
      <c r="AJ27" s="18">
        <f>IFERROR(_xlfn.BETA.DIST(DATE(YEAR(AJ$2),MONTH(AJ$2),15),$AD$2,$AE$2,FALSE,DATE(YEAR($AD27),MONTH($AD27),1),DATE(YEAR($AE27),MONTH($AE27),28)),0)</f>
      </c>
      <c r="AK27" s="18">
        <f>IFERROR(_xlfn.BETA.DIST(DATE(YEAR(AK$2),MONTH(AK$2),15),$AD$2,$AE$2,FALSE,DATE(YEAR($AD27),MONTH($AD27),1),DATE(YEAR($AE27),MONTH($AE27),28)),0)</f>
      </c>
      <c r="AL27" s="18">
        <f>IFERROR(_xlfn.BETA.DIST(DATE(YEAR(AL$2),MONTH(AL$2),15),$AD$2,$AE$2,FALSE,DATE(YEAR($AD27),MONTH($AD27),1),DATE(YEAR($AE27),MONTH($AE27),28)),0)</f>
      </c>
      <c r="AM27" s="18">
        <f>IFERROR(_xlfn.BETA.DIST(DATE(YEAR(AM$2),MONTH(AM$2),15),$AD$2,$AE$2,FALSE,DATE(YEAR($AD27),MONTH($AD27),1),DATE(YEAR($AE27),MONTH($AE27),28)),0)</f>
      </c>
      <c r="AN27" s="18">
        <f>IFERROR(_xlfn.BETA.DIST(DATE(YEAR(AN$2),MONTH(AN$2),15),$AD$2,$AE$2,FALSE,DATE(YEAR($AD27),MONTH($AD27),1),DATE(YEAR($AE27),MONTH($AE27),28)),0)</f>
      </c>
      <c r="AO27" s="18">
        <f>IFERROR(_xlfn.BETA.DIST(DATE(YEAR(AO$2),MONTH(AO$2),15),$AD$2,$AE$2,FALSE,DATE(YEAR($AD27),MONTH($AD27),1),DATE(YEAR($AE27),MONTH($AE27),28)),0)</f>
      </c>
      <c r="AP27" s="18">
        <f>IFERROR(_xlfn.BETA.DIST(DATE(YEAR(AP$2),MONTH(AP$2),15),$AD$2,$AE$2,FALSE,DATE(YEAR($AD27),MONTH($AD27),1),DATE(YEAR($AE27),MONTH($AE27),28)),0)</f>
      </c>
      <c r="AQ27" s="18">
        <f>IFERROR(_xlfn.BETA.DIST(DATE(YEAR(AQ$2),MONTH(AQ$2),15),$AD$2,$AE$2,FALSE,DATE(YEAR($AD27),MONTH($AD27),1),DATE(YEAR($AE27),MONTH($AE27),28)),0)</f>
      </c>
      <c r="AR27" s="18">
        <f>IFERROR(_xlfn.BETA.DIST(DATE(YEAR(AR$2),MONTH(AR$2),15),$AD$2,$AE$2,FALSE,DATE(YEAR($AD27),MONTH($AD27),1),DATE(YEAR($AE27),MONTH($AE27),28)),0)</f>
      </c>
      <c r="AS27" s="18">
        <f>IFERROR(_xlfn.BETA.DIST(DATE(YEAR(AS$2),MONTH(AS$2),15),$AD$2,$AE$2,FALSE,DATE(YEAR($AD27),MONTH($AD27),1),DATE(YEAR($AE27),MONTH($AE27),28)),0)</f>
      </c>
      <c r="AT27" s="18">
        <f>IFERROR(_xlfn.BETA.DIST(DATE(YEAR(AT$2),MONTH(AT$2),15),$AD$2,$AE$2,FALSE,DATE(YEAR($AD27),MONTH($AD27),1),DATE(YEAR($AE27),MONTH($AE27),28)),0)</f>
      </c>
      <c r="AU27" s="18">
        <f>IFERROR(_xlfn.BETA.DIST(DATE(YEAR(AU$2),MONTH(AU$2),15),$AD$2,$AE$2,FALSE,DATE(YEAR($AD27),MONTH($AD27),1),DATE(YEAR($AE27),MONTH($AE27),28)),0)</f>
      </c>
      <c r="AV27" s="18">
        <f>SUM(AG27:AU27)</f>
      </c>
      <c r="AW27" s="18">
        <f>IF(J27&lt;&gt;0,J27,IF($AV27=0,0,AG27/$AV27*$Z27))</f>
      </c>
      <c r="AX27" s="18">
        <f>IF(K27&lt;&gt;0,K27,IF($AV27=0,0,AH27/$AV27*$Z27))</f>
      </c>
      <c r="AY27" s="18">
        <f>IF(L27&lt;&gt;0,L27,IF($AV27=0,0,AI27/$AV27*$Z27))</f>
      </c>
      <c r="AZ27" s="18">
        <f>IF(M27&lt;&gt;0,M27,IF($AV27=0,0,AJ27/$AV27*$Z27))</f>
      </c>
      <c r="BA27" s="18">
        <f>IF(N27&lt;&gt;0,N27,IF($AV27=0,0,AK27/$AV27*$Z27))</f>
      </c>
      <c r="BB27" s="18">
        <f>IF(O27&lt;&gt;0,O27,IF($AV27=0,0,AL27/$AV27*$Z27))</f>
      </c>
      <c r="BC27" s="18">
        <f>IF(P27&lt;&gt;0,P27,IF($AV27=0,0,AM27/$AV27*$Z27))</f>
      </c>
      <c r="BD27" s="18">
        <f>IF(Q27&lt;&gt;0,Q27,IF($AV27=0,0,AN27/$AV27*$Z27))</f>
      </c>
      <c r="BE27" s="18">
        <f>IF(R27&lt;&gt;0,R27,IF($AV27=0,0,AO27/$AV27*$Z27))</f>
      </c>
      <c r="BF27" s="18">
        <f>IF(S27&lt;&gt;0,S27,IF($AV27=0,0,AP27/$AV27*$Z27))</f>
      </c>
      <c r="BG27" s="18">
        <f>IF(T27&lt;&gt;0,T27,IF($AV27=0,0,AQ27/$AV27*$Z27))</f>
      </c>
      <c r="BH27" s="18">
        <f>IF(U27&lt;&gt;0,U27,IF($AV27=0,0,AR27/$AV27*$Z27))</f>
      </c>
      <c r="BI27" s="18">
        <f>IF(V27&lt;&gt;0,V27,IF($AV27=0,0,AS27/$AV27*$Z27))</f>
      </c>
      <c r="BJ27" s="18">
        <f>IF(W27&lt;&gt;0,W27,IF($AV27=0,0,AT27/$AV27*$Z27))</f>
      </c>
      <c r="BK27" s="18">
        <f>IF(X27&lt;&gt;0,X27,IF($AV27=0,0,AU27/$AV27*$Z27))</f>
      </c>
      <c r="BL27" s="18">
        <f>SUM(AW27:BK27)</f>
      </c>
      <c r="BM27" s="17" t="str">
        <v/>
      </c>
    </row>
    <row r="28" outlineLevel="4">
      <c r="A28" s="5" t="str">
        <v>11.27</v>
      </c>
      <c r="B28" s="5" t="str">
        <v/>
      </c>
      <c r="C28" s="5" t="str">
        <v>BSKDGNGENGR03</v>
      </c>
      <c r="D28" s="5" t="str">
        <v>BSKDGNGENGR03</v>
      </c>
      <c r="E28" s="19">
        <f>IFERROR(_xlfn.XLOOKUP(F28,Assumptions!B:B,Assumptions!C:C),0)</f>
      </c>
      <c r="F28" s="5" t="str">
        <v>Advanced Payment</v>
      </c>
      <c r="G28" s="5" t="str">
        <v/>
      </c>
      <c r="H28" s="18">
        <f>G27*E28</f>
      </c>
      <c r="I28" s="18">
        <f>H28*(1-0)</f>
      </c>
      <c r="J28" s="18">
        <v>0</v>
      </c>
      <c r="K28" s="18">
        <v>0</v>
      </c>
      <c r="L28" s="18">
        <v>0</v>
      </c>
      <c r="M28" s="18">
        <v>0</v>
      </c>
      <c r="N28" s="18">
        <v>0</v>
      </c>
      <c r="O28" s="18">
        <v>0</v>
      </c>
      <c r="P28" s="18">
        <v>0</v>
      </c>
      <c r="Q28" s="18">
        <v>0</v>
      </c>
      <c r="R28" s="18">
        <v>0</v>
      </c>
      <c r="S28" s="18">
        <v>0</v>
      </c>
      <c r="T28" s="18">
        <v>0</v>
      </c>
      <c r="U28" s="18">
        <v>0</v>
      </c>
      <c r="V28" s="18">
        <v>0</v>
      </c>
      <c r="W28" s="18">
        <v>0</v>
      </c>
      <c r="X28" s="18">
        <v>0</v>
      </c>
      <c r="Y28" s="18">
        <f>SUM(J28:X28)</f>
      </c>
      <c r="Z28" s="18">
        <f>I28-Y28</f>
      </c>
      <c r="AA28" s="20">
        <v>46026</v>
      </c>
      <c r="AB28" s="20">
        <v>46026</v>
      </c>
      <c r="AC28" s="18">
        <f>IFERROR(_xlfn.XLOOKUP(F28,Assumptions!B:B,Assumptions!D:D),0)</f>
      </c>
      <c r="AD28" s="20">
        <f>AA28+AC28</f>
      </c>
      <c r="AE28" s="20">
        <f>AC28+AB28</f>
      </c>
      <c r="AF28" s="5" t="str">
        <v/>
      </c>
      <c r="AG28" s="18">
        <f>IFERROR(_xlfn.BETA.DIST(DATE(YEAR(AG$2),MONTH(AG$2),15),$AD$2,$AE$2,FALSE,DATE(YEAR($AD28),MONTH($AD28),1),DATE(YEAR($AE28),MONTH($AE28),28)),0)</f>
      </c>
      <c r="AH28" s="18">
        <f>IFERROR(_xlfn.BETA.DIST(DATE(YEAR(AH$2),MONTH(AH$2),15),$AD$2,$AE$2,FALSE,DATE(YEAR($AD28),MONTH($AD28),1),DATE(YEAR($AE28),MONTH($AE28),28)),0)</f>
      </c>
      <c r="AI28" s="18">
        <f>IFERROR(_xlfn.BETA.DIST(DATE(YEAR(AI$2),MONTH(AI$2),15),$AD$2,$AE$2,FALSE,DATE(YEAR($AD28),MONTH($AD28),1),DATE(YEAR($AE28),MONTH($AE28),28)),0)</f>
      </c>
      <c r="AJ28" s="18">
        <f>IFERROR(_xlfn.BETA.DIST(DATE(YEAR(AJ$2),MONTH(AJ$2),15),$AD$2,$AE$2,FALSE,DATE(YEAR($AD28),MONTH($AD28),1),DATE(YEAR($AE28),MONTH($AE28),28)),0)</f>
      </c>
      <c r="AK28" s="18">
        <f>IFERROR(_xlfn.BETA.DIST(DATE(YEAR(AK$2),MONTH(AK$2),15),$AD$2,$AE$2,FALSE,DATE(YEAR($AD28),MONTH($AD28),1),DATE(YEAR($AE28),MONTH($AE28),28)),0)</f>
      </c>
      <c r="AL28" s="18">
        <f>IFERROR(_xlfn.BETA.DIST(DATE(YEAR(AL$2),MONTH(AL$2),15),$AD$2,$AE$2,FALSE,DATE(YEAR($AD28),MONTH($AD28),1),DATE(YEAR($AE28),MONTH($AE28),28)),0)</f>
      </c>
      <c r="AM28" s="18">
        <f>IFERROR(_xlfn.BETA.DIST(DATE(YEAR(AM$2),MONTH(AM$2),15),$AD$2,$AE$2,FALSE,DATE(YEAR($AD28),MONTH($AD28),1),DATE(YEAR($AE28),MONTH($AE28),28)),0)</f>
      </c>
      <c r="AN28" s="18">
        <f>IFERROR(_xlfn.BETA.DIST(DATE(YEAR(AN$2),MONTH(AN$2),15),$AD$2,$AE$2,FALSE,DATE(YEAR($AD28),MONTH($AD28),1),DATE(YEAR($AE28),MONTH($AE28),28)),0)</f>
      </c>
      <c r="AO28" s="18">
        <f>IFERROR(_xlfn.BETA.DIST(DATE(YEAR(AO$2),MONTH(AO$2),15),$AD$2,$AE$2,FALSE,DATE(YEAR($AD28),MONTH($AD28),1),DATE(YEAR($AE28),MONTH($AE28),28)),0)</f>
      </c>
      <c r="AP28" s="18">
        <f>IFERROR(_xlfn.BETA.DIST(DATE(YEAR(AP$2),MONTH(AP$2),15),$AD$2,$AE$2,FALSE,DATE(YEAR($AD28),MONTH($AD28),1),DATE(YEAR($AE28),MONTH($AE28),28)),0)</f>
      </c>
      <c r="AQ28" s="18">
        <f>IFERROR(_xlfn.BETA.DIST(DATE(YEAR(AQ$2),MONTH(AQ$2),15),$AD$2,$AE$2,FALSE,DATE(YEAR($AD28),MONTH($AD28),1),DATE(YEAR($AE28),MONTH($AE28),28)),0)</f>
      </c>
      <c r="AR28" s="18">
        <f>IFERROR(_xlfn.BETA.DIST(DATE(YEAR(AR$2),MONTH(AR$2),15),$AD$2,$AE$2,FALSE,DATE(YEAR($AD28),MONTH($AD28),1),DATE(YEAR($AE28),MONTH($AE28),28)),0)</f>
      </c>
      <c r="AS28" s="18">
        <f>IFERROR(_xlfn.BETA.DIST(DATE(YEAR(AS$2),MONTH(AS$2),15),$AD$2,$AE$2,FALSE,DATE(YEAR($AD28),MONTH($AD28),1),DATE(YEAR($AE28),MONTH($AE28),28)),0)</f>
      </c>
      <c r="AT28" s="18">
        <f>IFERROR(_xlfn.BETA.DIST(DATE(YEAR(AT$2),MONTH(AT$2),15),$AD$2,$AE$2,FALSE,DATE(YEAR($AD28),MONTH($AD28),1),DATE(YEAR($AE28),MONTH($AE28),28)),0)</f>
      </c>
      <c r="AU28" s="18">
        <f>IFERROR(_xlfn.BETA.DIST(DATE(YEAR(AU$2),MONTH(AU$2),15),$AD$2,$AE$2,FALSE,DATE(YEAR($AD28),MONTH($AD28),1),DATE(YEAR($AE28),MONTH($AE28),28)),0)</f>
      </c>
      <c r="AV28" s="18">
        <f>SUM(AG28:AU28)</f>
      </c>
      <c r="AW28" s="18">
        <f>IF(J28&lt;&gt;0,J28,IF($AV28=0,0,AG28/$AV28*$Z28))</f>
      </c>
      <c r="AX28" s="18">
        <f>IF(K28&lt;&gt;0,K28,IF($AV28=0,0,AH28/$AV28*$Z28))</f>
      </c>
      <c r="AY28" s="18">
        <f>IF(L28&lt;&gt;0,L28,IF($AV28=0,0,AI28/$AV28*$Z28))</f>
      </c>
      <c r="AZ28" s="18">
        <f>IF(M28&lt;&gt;0,M28,IF($AV28=0,0,AJ28/$AV28*$Z28))</f>
      </c>
      <c r="BA28" s="18">
        <f>IF(N28&lt;&gt;0,N28,IF($AV28=0,0,AK28/$AV28*$Z28))</f>
      </c>
      <c r="BB28" s="18">
        <f>IF(O28&lt;&gt;0,O28,IF($AV28=0,0,AL28/$AV28*$Z28))</f>
      </c>
      <c r="BC28" s="18">
        <f>IF(P28&lt;&gt;0,P28,IF($AV28=0,0,AM28/$AV28*$Z28))</f>
      </c>
      <c r="BD28" s="18">
        <f>IF(Q28&lt;&gt;0,Q28,IF($AV28=0,0,AN28/$AV28*$Z28))</f>
      </c>
      <c r="BE28" s="18">
        <f>IF(R28&lt;&gt;0,R28,IF($AV28=0,0,AO28/$AV28*$Z28))</f>
      </c>
      <c r="BF28" s="18">
        <f>IF(S28&lt;&gt;0,S28,IF($AV28=0,0,AP28/$AV28*$Z28))</f>
      </c>
      <c r="BG28" s="18">
        <f>IF(T28&lt;&gt;0,T28,IF($AV28=0,0,AQ28/$AV28*$Z28))</f>
      </c>
      <c r="BH28" s="18">
        <f>IF(U28&lt;&gt;0,U28,IF($AV28=0,0,AR28/$AV28*$Z28))</f>
      </c>
      <c r="BI28" s="18">
        <f>IF(V28&lt;&gt;0,V28,IF($AV28=0,0,AS28/$AV28*$Z28))</f>
      </c>
      <c r="BJ28" s="18">
        <f>IF(W28&lt;&gt;0,W28,IF($AV28=0,0,AT28/$AV28*$Z28))</f>
      </c>
      <c r="BK28" s="18">
        <f>IF(X28&lt;&gt;0,X28,IF($AV28=0,0,AU28/$AV28*$Z28))</f>
      </c>
      <c r="BL28" s="18">
        <f>SUM(AW28:BK28)</f>
      </c>
      <c r="BM28" s="18">
        <f>I28-BL28</f>
      </c>
    </row>
    <row r="29" outlineLevel="4">
      <c r="A29" s="5" t="str">
        <v>11.27</v>
      </c>
      <c r="B29" s="5" t="str">
        <v/>
      </c>
      <c r="C29" s="5" t="str">
        <v>BSPRMEGENFA04</v>
      </c>
      <c r="D29" s="5" t="str">
        <v>BSPRMEGENFA04</v>
      </c>
      <c r="E29" s="19">
        <f>IFERROR(_xlfn.XLOOKUP(F29,Assumptions!B:B,Assumptions!C:C),0)</f>
      </c>
      <c r="F29" s="5" t="str">
        <v>Site Delivery EGP</v>
      </c>
      <c r="G29" s="5" t="str">
        <v/>
      </c>
      <c r="H29" s="18">
        <f>G27*E29</f>
      </c>
      <c r="I29" s="18">
        <f>H29*(1-0)</f>
      </c>
      <c r="J29" s="18">
        <v>0</v>
      </c>
      <c r="K29" s="18">
        <v>0</v>
      </c>
      <c r="L29" s="18">
        <v>0</v>
      </c>
      <c r="M29" s="18">
        <v>0</v>
      </c>
      <c r="N29" s="18">
        <v>0</v>
      </c>
      <c r="O29" s="18">
        <v>0</v>
      </c>
      <c r="P29" s="18">
        <v>0</v>
      </c>
      <c r="Q29" s="18">
        <v>0</v>
      </c>
      <c r="R29" s="18">
        <v>0</v>
      </c>
      <c r="S29" s="18">
        <v>0</v>
      </c>
      <c r="T29" s="18">
        <v>0</v>
      </c>
      <c r="U29" s="18">
        <v>0</v>
      </c>
      <c r="V29" s="18">
        <v>0</v>
      </c>
      <c r="W29" s="18">
        <v>0</v>
      </c>
      <c r="X29" s="18">
        <v>0</v>
      </c>
      <c r="Y29" s="18">
        <f>SUM(J29:X29)</f>
      </c>
      <c r="Z29" s="18">
        <f>I29-Y29</f>
      </c>
      <c r="AA29" s="20">
        <v>46334</v>
      </c>
      <c r="AB29" s="20">
        <v>46334</v>
      </c>
      <c r="AC29" s="18">
        <f>IFERROR(_xlfn.XLOOKUP(F29,Assumptions!B:B,Assumptions!D:D),0)</f>
      </c>
      <c r="AD29" s="20">
        <f>AA29+AC29</f>
      </c>
      <c r="AE29" s="20">
        <f>AC29+AB29</f>
      </c>
      <c r="AF29" s="5" t="str">
        <v/>
      </c>
      <c r="AG29" s="18">
        <f>IFERROR(_xlfn.BETA.DIST(DATE(YEAR(AG$2),MONTH(AG$2),15),$AD$2,$AE$2,FALSE,DATE(YEAR($AD29),MONTH($AD29),1),DATE(YEAR($AE29),MONTH($AE29),28)),0)</f>
      </c>
      <c r="AH29" s="18">
        <f>IFERROR(_xlfn.BETA.DIST(DATE(YEAR(AH$2),MONTH(AH$2),15),$AD$2,$AE$2,FALSE,DATE(YEAR($AD29),MONTH($AD29),1),DATE(YEAR($AE29),MONTH($AE29),28)),0)</f>
      </c>
      <c r="AI29" s="18">
        <f>IFERROR(_xlfn.BETA.DIST(DATE(YEAR(AI$2),MONTH(AI$2),15),$AD$2,$AE$2,FALSE,DATE(YEAR($AD29),MONTH($AD29),1),DATE(YEAR($AE29),MONTH($AE29),28)),0)</f>
      </c>
      <c r="AJ29" s="18">
        <f>IFERROR(_xlfn.BETA.DIST(DATE(YEAR(AJ$2),MONTH(AJ$2),15),$AD$2,$AE$2,FALSE,DATE(YEAR($AD29),MONTH($AD29),1),DATE(YEAR($AE29),MONTH($AE29),28)),0)</f>
      </c>
      <c r="AK29" s="18">
        <f>IFERROR(_xlfn.BETA.DIST(DATE(YEAR(AK$2),MONTH(AK$2),15),$AD$2,$AE$2,FALSE,DATE(YEAR($AD29),MONTH($AD29),1),DATE(YEAR($AE29),MONTH($AE29),28)),0)</f>
      </c>
      <c r="AL29" s="18">
        <f>IFERROR(_xlfn.BETA.DIST(DATE(YEAR(AL$2),MONTH(AL$2),15),$AD$2,$AE$2,FALSE,DATE(YEAR($AD29),MONTH($AD29),1),DATE(YEAR($AE29),MONTH($AE29),28)),0)</f>
      </c>
      <c r="AM29" s="18">
        <f>IFERROR(_xlfn.BETA.DIST(DATE(YEAR(AM$2),MONTH(AM$2),15),$AD$2,$AE$2,FALSE,DATE(YEAR($AD29),MONTH($AD29),1),DATE(YEAR($AE29),MONTH($AE29),28)),0)</f>
      </c>
      <c r="AN29" s="18">
        <f>IFERROR(_xlfn.BETA.DIST(DATE(YEAR(AN$2),MONTH(AN$2),15),$AD$2,$AE$2,FALSE,DATE(YEAR($AD29),MONTH($AD29),1),DATE(YEAR($AE29),MONTH($AE29),28)),0)</f>
      </c>
      <c r="AO29" s="18">
        <f>IFERROR(_xlfn.BETA.DIST(DATE(YEAR(AO$2),MONTH(AO$2),15),$AD$2,$AE$2,FALSE,DATE(YEAR($AD29),MONTH($AD29),1),DATE(YEAR($AE29),MONTH($AE29),28)),0)</f>
      </c>
      <c r="AP29" s="18">
        <f>IFERROR(_xlfn.BETA.DIST(DATE(YEAR(AP$2),MONTH(AP$2),15),$AD$2,$AE$2,FALSE,DATE(YEAR($AD29),MONTH($AD29),1),DATE(YEAR($AE29),MONTH($AE29),28)),0)</f>
      </c>
      <c r="AQ29" s="18">
        <f>IFERROR(_xlfn.BETA.DIST(DATE(YEAR(AQ$2),MONTH(AQ$2),15),$AD$2,$AE$2,FALSE,DATE(YEAR($AD29),MONTH($AD29),1),DATE(YEAR($AE29),MONTH($AE29),28)),0)</f>
      </c>
      <c r="AR29" s="18">
        <f>IFERROR(_xlfn.BETA.DIST(DATE(YEAR(AR$2),MONTH(AR$2),15),$AD$2,$AE$2,FALSE,DATE(YEAR($AD29),MONTH($AD29),1),DATE(YEAR($AE29),MONTH($AE29),28)),0)</f>
      </c>
      <c r="AS29" s="18">
        <f>IFERROR(_xlfn.BETA.DIST(DATE(YEAR(AS$2),MONTH(AS$2),15),$AD$2,$AE$2,FALSE,DATE(YEAR($AD29),MONTH($AD29),1),DATE(YEAR($AE29),MONTH($AE29),28)),0)</f>
      </c>
      <c r="AT29" s="18">
        <f>IFERROR(_xlfn.BETA.DIST(DATE(YEAR(AT$2),MONTH(AT$2),15),$AD$2,$AE$2,FALSE,DATE(YEAR($AD29),MONTH($AD29),1),DATE(YEAR($AE29),MONTH($AE29),28)),0)</f>
      </c>
      <c r="AU29" s="18">
        <f>IFERROR(_xlfn.BETA.DIST(DATE(YEAR(AU$2),MONTH(AU$2),15),$AD$2,$AE$2,FALSE,DATE(YEAR($AD29),MONTH($AD29),1),DATE(YEAR($AE29),MONTH($AE29),28)),0)</f>
      </c>
      <c r="AV29" s="18">
        <f>SUM(AG29:AU29)</f>
      </c>
      <c r="AW29" s="18">
        <f>IF(J29&lt;&gt;0,J29,IF($AV29=0,0,AG29/$AV29*$Z29))</f>
      </c>
      <c r="AX29" s="18">
        <f>IF(K29&lt;&gt;0,K29,IF($AV29=0,0,AH29/$AV29*$Z29))</f>
      </c>
      <c r="AY29" s="18">
        <f>IF(L29&lt;&gt;0,L29,IF($AV29=0,0,AI29/$AV29*$Z29))</f>
      </c>
      <c r="AZ29" s="18">
        <f>IF(M29&lt;&gt;0,M29,IF($AV29=0,0,AJ29/$AV29*$Z29))</f>
      </c>
      <c r="BA29" s="18">
        <f>IF(N29&lt;&gt;0,N29,IF($AV29=0,0,AK29/$AV29*$Z29))</f>
      </c>
      <c r="BB29" s="18">
        <f>IF(O29&lt;&gt;0,O29,IF($AV29=0,0,AL29/$AV29*$Z29))</f>
      </c>
      <c r="BC29" s="18">
        <f>IF(P29&lt;&gt;0,P29,IF($AV29=0,0,AM29/$AV29*$Z29))</f>
      </c>
      <c r="BD29" s="18">
        <f>IF(Q29&lt;&gt;0,Q29,IF($AV29=0,0,AN29/$AV29*$Z29))</f>
      </c>
      <c r="BE29" s="18">
        <f>IF(R29&lt;&gt;0,R29,IF($AV29=0,0,AO29/$AV29*$Z29))</f>
      </c>
      <c r="BF29" s="18">
        <f>IF(S29&lt;&gt;0,S29,IF($AV29=0,0,AP29/$AV29*$Z29))</f>
      </c>
      <c r="BG29" s="18">
        <f>IF(T29&lt;&gt;0,T29,IF($AV29=0,0,AQ29/$AV29*$Z29))</f>
      </c>
      <c r="BH29" s="18">
        <f>IF(U29&lt;&gt;0,U29,IF($AV29=0,0,AR29/$AV29*$Z29))</f>
      </c>
      <c r="BI29" s="18">
        <f>IF(V29&lt;&gt;0,V29,IF($AV29=0,0,AS29/$AV29*$Z29))</f>
      </c>
      <c r="BJ29" s="18">
        <f>IF(W29&lt;&gt;0,W29,IF($AV29=0,0,AT29/$AV29*$Z29))</f>
      </c>
      <c r="BK29" s="18">
        <f>IF(X29&lt;&gt;0,X29,IF($AV29=0,0,AU29/$AV29*$Z29))</f>
      </c>
      <c r="BL29" s="18">
        <f>SUM(AW29:BK29)</f>
      </c>
      <c r="BM29" s="18">
        <f>I29-BL29</f>
      </c>
    </row>
    <row r="30" outlineLevel="4">
      <c r="A30" s="5" t="str">
        <v>11.27</v>
      </c>
      <c r="B30" s="5" t="str">
        <v/>
      </c>
      <c r="C30" s="5" t="str">
        <v>BSKDGNGENGR07</v>
      </c>
      <c r="D30" s="5" t="str">
        <v>BSKDGNGENGR07</v>
      </c>
      <c r="E30" s="19">
        <f>IFERROR(_xlfn.XLOOKUP(F30,Assumptions!B:B,Assumptions!C:C),0)</f>
      </c>
      <c r="F30" s="5" t="str">
        <v>Retention</v>
      </c>
      <c r="G30" s="5" t="str">
        <v/>
      </c>
      <c r="H30" s="18">
        <f>G27*E30</f>
      </c>
      <c r="I30" s="18">
        <f>H30*(1-0)</f>
      </c>
      <c r="J30" s="18">
        <v>0</v>
      </c>
      <c r="K30" s="18">
        <v>0</v>
      </c>
      <c r="L30" s="18">
        <v>0</v>
      </c>
      <c r="M30" s="18">
        <v>0</v>
      </c>
      <c r="N30" s="18">
        <v>0</v>
      </c>
      <c r="O30" s="18">
        <v>0</v>
      </c>
      <c r="P30" s="18">
        <v>0</v>
      </c>
      <c r="Q30" s="18">
        <v>0</v>
      </c>
      <c r="R30" s="18">
        <v>0</v>
      </c>
      <c r="S30" s="18">
        <v>0</v>
      </c>
      <c r="T30" s="18">
        <v>0</v>
      </c>
      <c r="U30" s="18">
        <v>0</v>
      </c>
      <c r="V30" s="18">
        <v>0</v>
      </c>
      <c r="W30" s="18">
        <v>0</v>
      </c>
      <c r="X30" s="18">
        <v>0</v>
      </c>
      <c r="Y30" s="18">
        <f>SUM(J30:X30)</f>
      </c>
      <c r="Z30" s="18">
        <f>I30-Y30</f>
      </c>
      <c r="AA30" s="20">
        <v>46483</v>
      </c>
      <c r="AB30" s="20">
        <v>46483</v>
      </c>
      <c r="AC30" s="18">
        <f>IFERROR(_xlfn.XLOOKUP(F30,Assumptions!B:B,Assumptions!D:D),0)</f>
      </c>
      <c r="AD30" s="20">
        <f>AA30+AC30</f>
      </c>
      <c r="AE30" s="20">
        <f>AC30+AB30</f>
      </c>
      <c r="AF30" s="5" t="str">
        <v/>
      </c>
      <c r="AG30" s="18">
        <f>IFERROR(_xlfn.BETA.DIST(DATE(YEAR(AG$2),MONTH(AG$2),15),$AD$2,$AE$2,FALSE,DATE(YEAR($AD30),MONTH($AD30),1),DATE(YEAR($AE30),MONTH($AE30),28)),0)</f>
      </c>
      <c r="AH30" s="18">
        <f>IFERROR(_xlfn.BETA.DIST(DATE(YEAR(AH$2),MONTH(AH$2),15),$AD$2,$AE$2,FALSE,DATE(YEAR($AD30),MONTH($AD30),1),DATE(YEAR($AE30),MONTH($AE30),28)),0)</f>
      </c>
      <c r="AI30" s="18">
        <f>IFERROR(_xlfn.BETA.DIST(DATE(YEAR(AI$2),MONTH(AI$2),15),$AD$2,$AE$2,FALSE,DATE(YEAR($AD30),MONTH($AD30),1),DATE(YEAR($AE30),MONTH($AE30),28)),0)</f>
      </c>
      <c r="AJ30" s="18">
        <f>IFERROR(_xlfn.BETA.DIST(DATE(YEAR(AJ$2),MONTH(AJ$2),15),$AD$2,$AE$2,FALSE,DATE(YEAR($AD30),MONTH($AD30),1),DATE(YEAR($AE30),MONTH($AE30),28)),0)</f>
      </c>
      <c r="AK30" s="18">
        <f>IFERROR(_xlfn.BETA.DIST(DATE(YEAR(AK$2),MONTH(AK$2),15),$AD$2,$AE$2,FALSE,DATE(YEAR($AD30),MONTH($AD30),1),DATE(YEAR($AE30),MONTH($AE30),28)),0)</f>
      </c>
      <c r="AL30" s="18">
        <f>IFERROR(_xlfn.BETA.DIST(DATE(YEAR(AL$2),MONTH(AL$2),15),$AD$2,$AE$2,FALSE,DATE(YEAR($AD30),MONTH($AD30),1),DATE(YEAR($AE30),MONTH($AE30),28)),0)</f>
      </c>
      <c r="AM30" s="18">
        <f>IFERROR(_xlfn.BETA.DIST(DATE(YEAR(AM$2),MONTH(AM$2),15),$AD$2,$AE$2,FALSE,DATE(YEAR($AD30),MONTH($AD30),1),DATE(YEAR($AE30),MONTH($AE30),28)),0)</f>
      </c>
      <c r="AN30" s="18">
        <f>IFERROR(_xlfn.BETA.DIST(DATE(YEAR(AN$2),MONTH(AN$2),15),$AD$2,$AE$2,FALSE,DATE(YEAR($AD30),MONTH($AD30),1),DATE(YEAR($AE30),MONTH($AE30),28)),0)</f>
      </c>
      <c r="AO30" s="18">
        <f>IFERROR(_xlfn.BETA.DIST(DATE(YEAR(AO$2),MONTH(AO$2),15),$AD$2,$AE$2,FALSE,DATE(YEAR($AD30),MONTH($AD30),1),DATE(YEAR($AE30),MONTH($AE30),28)),0)</f>
      </c>
      <c r="AP30" s="18">
        <f>IFERROR(_xlfn.BETA.DIST(DATE(YEAR(AP$2),MONTH(AP$2),15),$AD$2,$AE$2,FALSE,DATE(YEAR($AD30),MONTH($AD30),1),DATE(YEAR($AE30),MONTH($AE30),28)),0)</f>
      </c>
      <c r="AQ30" s="18">
        <f>IFERROR(_xlfn.BETA.DIST(DATE(YEAR(AQ$2),MONTH(AQ$2),15),$AD$2,$AE$2,FALSE,DATE(YEAR($AD30),MONTH($AD30),1),DATE(YEAR($AE30),MONTH($AE30),28)),0)</f>
      </c>
      <c r="AR30" s="18">
        <f>IFERROR(_xlfn.BETA.DIST(DATE(YEAR(AR$2),MONTH(AR$2),15),$AD$2,$AE$2,FALSE,DATE(YEAR($AD30),MONTH($AD30),1),DATE(YEAR($AE30),MONTH($AE30),28)),0)</f>
      </c>
      <c r="AS30" s="18">
        <f>IFERROR(_xlfn.BETA.DIST(DATE(YEAR(AS$2),MONTH(AS$2),15),$AD$2,$AE$2,FALSE,DATE(YEAR($AD30),MONTH($AD30),1),DATE(YEAR($AE30),MONTH($AE30),28)),0)</f>
      </c>
      <c r="AT30" s="18">
        <f>IFERROR(_xlfn.BETA.DIST(DATE(YEAR(AT$2),MONTH(AT$2),15),$AD$2,$AE$2,FALSE,DATE(YEAR($AD30),MONTH($AD30),1),DATE(YEAR($AE30),MONTH($AE30),28)),0)</f>
      </c>
      <c r="AU30" s="18">
        <f>IFERROR(_xlfn.BETA.DIST(DATE(YEAR(AU$2),MONTH(AU$2),15),$AD$2,$AE$2,FALSE,DATE(YEAR($AD30),MONTH($AD30),1),DATE(YEAR($AE30),MONTH($AE30),28)),0)</f>
      </c>
      <c r="AV30" s="18">
        <f>SUM(AG30:AU30)</f>
      </c>
      <c r="AW30" s="18">
        <f>IF(J30&lt;&gt;0,J30,IF($AV30=0,0,AG30/$AV30*$Z30))</f>
      </c>
      <c r="AX30" s="18">
        <f>IF(K30&lt;&gt;0,K30,IF($AV30=0,0,AH30/$AV30*$Z30))</f>
      </c>
      <c r="AY30" s="18">
        <f>IF(L30&lt;&gt;0,L30,IF($AV30=0,0,AI30/$AV30*$Z30))</f>
      </c>
      <c r="AZ30" s="18">
        <f>IF(M30&lt;&gt;0,M30,IF($AV30=0,0,AJ30/$AV30*$Z30))</f>
      </c>
      <c r="BA30" s="18">
        <f>IF(N30&lt;&gt;0,N30,IF($AV30=0,0,AK30/$AV30*$Z30))</f>
      </c>
      <c r="BB30" s="18">
        <f>IF(O30&lt;&gt;0,O30,IF($AV30=0,0,AL30/$AV30*$Z30))</f>
      </c>
      <c r="BC30" s="18">
        <f>IF(P30&lt;&gt;0,P30,IF($AV30=0,0,AM30/$AV30*$Z30))</f>
      </c>
      <c r="BD30" s="18">
        <f>IF(Q30&lt;&gt;0,Q30,IF($AV30=0,0,AN30/$AV30*$Z30))</f>
      </c>
      <c r="BE30" s="18">
        <f>IF(R30&lt;&gt;0,R30,IF($AV30=0,0,AO30/$AV30*$Z30))</f>
      </c>
      <c r="BF30" s="18">
        <f>IF(S30&lt;&gt;0,S30,IF($AV30=0,0,AP30/$AV30*$Z30))</f>
      </c>
      <c r="BG30" s="18">
        <f>IF(T30&lt;&gt;0,T30,IF($AV30=0,0,AQ30/$AV30*$Z30))</f>
      </c>
      <c r="BH30" s="18">
        <f>IF(U30&lt;&gt;0,U30,IF($AV30=0,0,AR30/$AV30*$Z30))</f>
      </c>
      <c r="BI30" s="18">
        <f>IF(V30&lt;&gt;0,V30,IF($AV30=0,0,AS30/$AV30*$Z30))</f>
      </c>
      <c r="BJ30" s="18">
        <f>IF(W30&lt;&gt;0,W30,IF($AV30=0,0,AT30/$AV30*$Z30))</f>
      </c>
      <c r="BK30" s="18">
        <f>IF(X30&lt;&gt;0,X30,IF($AV30=0,0,AU30/$AV30*$Z30))</f>
      </c>
      <c r="BL30" s="18">
        <f>SUM(AW30:BK30)</f>
      </c>
      <c r="BM30" s="18">
        <f>I30-BL30</f>
      </c>
    </row>
    <row r="31" outlineLevel="2">
      <c r="A31" s="15" t="str">
        <v/>
      </c>
      <c r="B31" s="15" t="str">
        <v/>
      </c>
      <c r="C31" s="15" t="str">
        <v/>
      </c>
      <c r="D31" s="15" t="str">
        <v/>
      </c>
      <c r="E31" s="15" t="str">
        <v/>
      </c>
      <c r="F31" s="15" t="str">
        <v xml:space="preserve">HVAC </v>
      </c>
      <c r="G31" s="15">
        <v>8763907.38</v>
      </c>
      <c r="H31" s="15" t="str">
        <v/>
      </c>
      <c r="I31" s="15" t="str">
        <v/>
      </c>
      <c r="J31" s="15" t="str">
        <v/>
      </c>
      <c r="K31" s="15" t="str">
        <v/>
      </c>
      <c r="L31" s="15" t="str">
        <v/>
      </c>
      <c r="M31" s="15" t="str">
        <v/>
      </c>
      <c r="N31" s="15" t="str">
        <v/>
      </c>
      <c r="O31" s="15" t="str">
        <v/>
      </c>
      <c r="P31" s="15" t="str">
        <v/>
      </c>
      <c r="Q31" s="15" t="str">
        <v/>
      </c>
      <c r="R31" s="15" t="str">
        <v/>
      </c>
      <c r="S31" s="15" t="str">
        <v/>
      </c>
      <c r="T31" s="15" t="str">
        <v/>
      </c>
      <c r="U31" s="15" t="str">
        <v/>
      </c>
      <c r="V31" s="15" t="str">
        <v/>
      </c>
      <c r="W31" s="15" t="str">
        <v/>
      </c>
      <c r="X31" s="15" t="str">
        <v/>
      </c>
      <c r="Y31" s="15" t="str">
        <v/>
      </c>
      <c r="Z31" s="15" t="str">
        <v/>
      </c>
      <c r="AA31" s="15" t="str">
        <v/>
      </c>
      <c r="AB31" s="15" t="str">
        <v/>
      </c>
      <c r="AC31" s="15" t="str">
        <v/>
      </c>
      <c r="AD31" s="15" t="str">
        <v/>
      </c>
      <c r="AE31" s="15" t="str">
        <v/>
      </c>
      <c r="AF31" s="5" t="str">
        <v/>
      </c>
      <c r="AG31" s="15" t="str">
        <v/>
      </c>
      <c r="AH31" s="15" t="str">
        <v/>
      </c>
      <c r="AI31" s="15" t="str">
        <v/>
      </c>
      <c r="AJ31" s="15" t="str">
        <v/>
      </c>
      <c r="AK31" s="15" t="str">
        <v/>
      </c>
      <c r="AL31" s="15" t="str">
        <v/>
      </c>
      <c r="AM31" s="15" t="str">
        <v/>
      </c>
      <c r="AN31" s="15" t="str">
        <v/>
      </c>
      <c r="AO31" s="15" t="str">
        <v/>
      </c>
      <c r="AP31" s="15" t="str">
        <v/>
      </c>
      <c r="AQ31" s="15" t="str">
        <v/>
      </c>
      <c r="AR31" s="15" t="str">
        <v/>
      </c>
      <c r="AS31" s="15" t="str">
        <v/>
      </c>
      <c r="AT31" s="15" t="str">
        <v/>
      </c>
      <c r="AU31" s="15" t="str">
        <v/>
      </c>
      <c r="AV31" s="15" t="str">
        <v/>
      </c>
      <c r="AW31" s="15" t="str">
        <v/>
      </c>
      <c r="AX31" s="15" t="str">
        <v/>
      </c>
      <c r="AY31" s="15" t="str">
        <v/>
      </c>
      <c r="AZ31" s="15" t="str">
        <v/>
      </c>
      <c r="BA31" s="15" t="str">
        <v/>
      </c>
      <c r="BB31" s="15" t="str">
        <v/>
      </c>
      <c r="BC31" s="15" t="str">
        <v/>
      </c>
      <c r="BD31" s="15" t="str">
        <v/>
      </c>
      <c r="BE31" s="15" t="str">
        <v/>
      </c>
      <c r="BF31" s="15" t="str">
        <v/>
      </c>
      <c r="BG31" s="15" t="str">
        <v/>
      </c>
      <c r="BH31" s="15" t="str">
        <v/>
      </c>
      <c r="BI31" s="15" t="str">
        <v/>
      </c>
      <c r="BJ31" s="15" t="str">
        <v/>
      </c>
      <c r="BK31" s="15" t="str">
        <v/>
      </c>
      <c r="BL31" s="15" t="str">
        <v/>
      </c>
      <c r="BM31" s="15" t="str">
        <v/>
      </c>
    </row>
    <row r="32" outlineLevel="3">
      <c r="A32" s="17" t="str">
        <v>11.28</v>
      </c>
      <c r="B32" s="17" t="str">
        <v/>
      </c>
      <c r="C32" s="17" t="str">
        <v/>
      </c>
      <c r="D32" s="17" t="str">
        <v/>
      </c>
      <c r="E32" s="17" t="str">
        <v>11.28</v>
      </c>
      <c r="F32" s="17" t="str">
        <v>Ventilation and Air-Conditioning System</v>
      </c>
      <c r="G32" s="17">
        <v>8763907.38</v>
      </c>
      <c r="H32" s="17" t="str">
        <v/>
      </c>
      <c r="I32" s="17" t="str">
        <v/>
      </c>
      <c r="J32" s="17" t="str">
        <v/>
      </c>
      <c r="K32" s="17" t="str">
        <v/>
      </c>
      <c r="L32" s="17" t="str">
        <v/>
      </c>
      <c r="M32" s="17" t="str">
        <v/>
      </c>
      <c r="N32" s="17" t="str">
        <v/>
      </c>
      <c r="O32" s="17" t="str">
        <v/>
      </c>
      <c r="P32" s="17" t="str">
        <v/>
      </c>
      <c r="Q32" s="17" t="str">
        <v/>
      </c>
      <c r="R32" s="17" t="str">
        <v/>
      </c>
      <c r="S32" s="17" t="str">
        <v/>
      </c>
      <c r="T32" s="17" t="str">
        <v/>
      </c>
      <c r="U32" s="17" t="str">
        <v/>
      </c>
      <c r="V32" s="17" t="str">
        <v/>
      </c>
      <c r="W32" s="17" t="str">
        <v/>
      </c>
      <c r="X32" s="17" t="str">
        <v/>
      </c>
      <c r="Y32" s="17" t="str">
        <v/>
      </c>
      <c r="Z32" s="17" t="str">
        <v/>
      </c>
      <c r="AA32" s="17" t="str">
        <v/>
      </c>
      <c r="AB32" s="17" t="str">
        <v/>
      </c>
      <c r="AC32" s="17" t="str">
        <v/>
      </c>
      <c r="AD32" s="17" t="str">
        <v/>
      </c>
      <c r="AE32" s="17" t="str">
        <v/>
      </c>
      <c r="AF32" s="5" t="str">
        <v/>
      </c>
      <c r="AG32" s="18">
        <f>IFERROR(_xlfn.BETA.DIST(DATE(YEAR(AG$2),MONTH(AG$2),15),$AD$2,$AE$2,FALSE,DATE(YEAR($AD32),MONTH($AD32),1),DATE(YEAR($AE32),MONTH($AE32),28)),0)</f>
      </c>
      <c r="AH32" s="18">
        <f>IFERROR(_xlfn.BETA.DIST(DATE(YEAR(AH$2),MONTH(AH$2),15),$AD$2,$AE$2,FALSE,DATE(YEAR($AD32),MONTH($AD32),1),DATE(YEAR($AE32),MONTH($AE32),28)),0)</f>
      </c>
      <c r="AI32" s="18">
        <f>IFERROR(_xlfn.BETA.DIST(DATE(YEAR(AI$2),MONTH(AI$2),15),$AD$2,$AE$2,FALSE,DATE(YEAR($AD32),MONTH($AD32),1),DATE(YEAR($AE32),MONTH($AE32),28)),0)</f>
      </c>
      <c r="AJ32" s="18">
        <f>IFERROR(_xlfn.BETA.DIST(DATE(YEAR(AJ$2),MONTH(AJ$2),15),$AD$2,$AE$2,FALSE,DATE(YEAR($AD32),MONTH($AD32),1),DATE(YEAR($AE32),MONTH($AE32),28)),0)</f>
      </c>
      <c r="AK32" s="18">
        <f>IFERROR(_xlfn.BETA.DIST(DATE(YEAR(AK$2),MONTH(AK$2),15),$AD$2,$AE$2,FALSE,DATE(YEAR($AD32),MONTH($AD32),1),DATE(YEAR($AE32),MONTH($AE32),28)),0)</f>
      </c>
      <c r="AL32" s="18">
        <f>IFERROR(_xlfn.BETA.DIST(DATE(YEAR(AL$2),MONTH(AL$2),15),$AD$2,$AE$2,FALSE,DATE(YEAR($AD32),MONTH($AD32),1),DATE(YEAR($AE32),MONTH($AE32),28)),0)</f>
      </c>
      <c r="AM32" s="18">
        <f>IFERROR(_xlfn.BETA.DIST(DATE(YEAR(AM$2),MONTH(AM$2),15),$AD$2,$AE$2,FALSE,DATE(YEAR($AD32),MONTH($AD32),1),DATE(YEAR($AE32),MONTH($AE32),28)),0)</f>
      </c>
      <c r="AN32" s="18">
        <f>IFERROR(_xlfn.BETA.DIST(DATE(YEAR(AN$2),MONTH(AN$2),15),$AD$2,$AE$2,FALSE,DATE(YEAR($AD32),MONTH($AD32),1),DATE(YEAR($AE32),MONTH($AE32),28)),0)</f>
      </c>
      <c r="AO32" s="18">
        <f>IFERROR(_xlfn.BETA.DIST(DATE(YEAR(AO$2),MONTH(AO$2),15),$AD$2,$AE$2,FALSE,DATE(YEAR($AD32),MONTH($AD32),1),DATE(YEAR($AE32),MONTH($AE32),28)),0)</f>
      </c>
      <c r="AP32" s="18">
        <f>IFERROR(_xlfn.BETA.DIST(DATE(YEAR(AP$2),MONTH(AP$2),15),$AD$2,$AE$2,FALSE,DATE(YEAR($AD32),MONTH($AD32),1),DATE(YEAR($AE32),MONTH($AE32),28)),0)</f>
      </c>
      <c r="AQ32" s="18">
        <f>IFERROR(_xlfn.BETA.DIST(DATE(YEAR(AQ$2),MONTH(AQ$2),15),$AD$2,$AE$2,FALSE,DATE(YEAR($AD32),MONTH($AD32),1),DATE(YEAR($AE32),MONTH($AE32),28)),0)</f>
      </c>
      <c r="AR32" s="18">
        <f>IFERROR(_xlfn.BETA.DIST(DATE(YEAR(AR$2),MONTH(AR$2),15),$AD$2,$AE$2,FALSE,DATE(YEAR($AD32),MONTH($AD32),1),DATE(YEAR($AE32),MONTH($AE32),28)),0)</f>
      </c>
      <c r="AS32" s="18">
        <f>IFERROR(_xlfn.BETA.DIST(DATE(YEAR(AS$2),MONTH(AS$2),15),$AD$2,$AE$2,FALSE,DATE(YEAR($AD32),MONTH($AD32),1),DATE(YEAR($AE32),MONTH($AE32),28)),0)</f>
      </c>
      <c r="AT32" s="18">
        <f>IFERROR(_xlfn.BETA.DIST(DATE(YEAR(AT$2),MONTH(AT$2),15),$AD$2,$AE$2,FALSE,DATE(YEAR($AD32),MONTH($AD32),1),DATE(YEAR($AE32),MONTH($AE32),28)),0)</f>
      </c>
      <c r="AU32" s="18">
        <f>IFERROR(_xlfn.BETA.DIST(DATE(YEAR(AU$2),MONTH(AU$2),15),$AD$2,$AE$2,FALSE,DATE(YEAR($AD32),MONTH($AD32),1),DATE(YEAR($AE32),MONTH($AE32),28)),0)</f>
      </c>
      <c r="AV32" s="18">
        <f>SUM(AG32:AU32)</f>
      </c>
      <c r="AW32" s="18">
        <f>IF(J32&lt;&gt;0,J32,IF($AV32=0,0,AG32/$AV32*$Z32))</f>
      </c>
      <c r="AX32" s="18">
        <f>IF(K32&lt;&gt;0,K32,IF($AV32=0,0,AH32/$AV32*$Z32))</f>
      </c>
      <c r="AY32" s="18">
        <f>IF(L32&lt;&gt;0,L32,IF($AV32=0,0,AI32/$AV32*$Z32))</f>
      </c>
      <c r="AZ32" s="18">
        <f>IF(M32&lt;&gt;0,M32,IF($AV32=0,0,AJ32/$AV32*$Z32))</f>
      </c>
      <c r="BA32" s="18">
        <f>IF(N32&lt;&gt;0,N32,IF($AV32=0,0,AK32/$AV32*$Z32))</f>
      </c>
      <c r="BB32" s="18">
        <f>IF(O32&lt;&gt;0,O32,IF($AV32=0,0,AL32/$AV32*$Z32))</f>
      </c>
      <c r="BC32" s="18">
        <f>IF(P32&lt;&gt;0,P32,IF($AV32=0,0,AM32/$AV32*$Z32))</f>
      </c>
      <c r="BD32" s="18">
        <f>IF(Q32&lt;&gt;0,Q32,IF($AV32=0,0,AN32/$AV32*$Z32))</f>
      </c>
      <c r="BE32" s="18">
        <f>IF(R32&lt;&gt;0,R32,IF($AV32=0,0,AO32/$AV32*$Z32))</f>
      </c>
      <c r="BF32" s="18">
        <f>IF(S32&lt;&gt;0,S32,IF($AV32=0,0,AP32/$AV32*$Z32))</f>
      </c>
      <c r="BG32" s="18">
        <f>IF(T32&lt;&gt;0,T32,IF($AV32=0,0,AQ32/$AV32*$Z32))</f>
      </c>
      <c r="BH32" s="18">
        <f>IF(U32&lt;&gt;0,U32,IF($AV32=0,0,AR32/$AV32*$Z32))</f>
      </c>
      <c r="BI32" s="18">
        <f>IF(V32&lt;&gt;0,V32,IF($AV32=0,0,AS32/$AV32*$Z32))</f>
      </c>
      <c r="BJ32" s="18">
        <f>IF(W32&lt;&gt;0,W32,IF($AV32=0,0,AT32/$AV32*$Z32))</f>
      </c>
      <c r="BK32" s="18">
        <f>IF(X32&lt;&gt;0,X32,IF($AV32=0,0,AU32/$AV32*$Z32))</f>
      </c>
      <c r="BL32" s="18">
        <f>SUM(AW32:BK32)</f>
      </c>
      <c r="BM32" s="17" t="str">
        <v/>
      </c>
    </row>
    <row r="33" outlineLevel="4">
      <c r="A33" s="5" t="str">
        <v>11.28</v>
      </c>
      <c r="B33" s="5" t="str">
        <v/>
      </c>
      <c r="C33" s="5" t="str">
        <v>BSKDGNGENGR03</v>
      </c>
      <c r="D33" s="5" t="str">
        <v>BSKDGNGENGR03</v>
      </c>
      <c r="E33" s="19">
        <f>IFERROR(_xlfn.XLOOKUP(F33,Assumptions!B:B,Assumptions!C:C),0)</f>
      </c>
      <c r="F33" s="5" t="str">
        <v>Advanced Payment</v>
      </c>
      <c r="G33" s="5" t="str">
        <v/>
      </c>
      <c r="H33" s="18">
        <f>G32*E33</f>
      </c>
      <c r="I33" s="18">
        <f>H33*(1-0)</f>
      </c>
      <c r="J33" s="18">
        <v>0</v>
      </c>
      <c r="K33" s="18">
        <v>0</v>
      </c>
      <c r="L33" s="18">
        <v>0</v>
      </c>
      <c r="M33" s="18">
        <v>0</v>
      </c>
      <c r="N33" s="18">
        <v>0</v>
      </c>
      <c r="O33" s="18">
        <v>0</v>
      </c>
      <c r="P33" s="18">
        <v>0</v>
      </c>
      <c r="Q33" s="18">
        <v>0</v>
      </c>
      <c r="R33" s="18">
        <v>0</v>
      </c>
      <c r="S33" s="18">
        <v>0</v>
      </c>
      <c r="T33" s="18">
        <v>0</v>
      </c>
      <c r="U33" s="18">
        <v>0</v>
      </c>
      <c r="V33" s="18">
        <v>0</v>
      </c>
      <c r="W33" s="18">
        <v>0</v>
      </c>
      <c r="X33" s="18">
        <v>0</v>
      </c>
      <c r="Y33" s="18">
        <f>SUM(J33:X33)</f>
      </c>
      <c r="Z33" s="18">
        <f>I33-Y33</f>
      </c>
      <c r="AA33" s="20">
        <v>46026</v>
      </c>
      <c r="AB33" s="20">
        <v>46026</v>
      </c>
      <c r="AC33" s="18">
        <f>IFERROR(_xlfn.XLOOKUP(F33,Assumptions!B:B,Assumptions!D:D),0)</f>
      </c>
      <c r="AD33" s="20">
        <f>AA33+AC33</f>
      </c>
      <c r="AE33" s="20">
        <f>AC33+AB33</f>
      </c>
      <c r="AF33" s="5" t="str">
        <v/>
      </c>
      <c r="AG33" s="18">
        <f>IFERROR(_xlfn.BETA.DIST(DATE(YEAR(AG$2),MONTH(AG$2),15),$AD$2,$AE$2,FALSE,DATE(YEAR($AD33),MONTH($AD33),1),DATE(YEAR($AE33),MONTH($AE33),28)),0)</f>
      </c>
      <c r="AH33" s="18">
        <f>IFERROR(_xlfn.BETA.DIST(DATE(YEAR(AH$2),MONTH(AH$2),15),$AD$2,$AE$2,FALSE,DATE(YEAR($AD33),MONTH($AD33),1),DATE(YEAR($AE33),MONTH($AE33),28)),0)</f>
      </c>
      <c r="AI33" s="18">
        <f>IFERROR(_xlfn.BETA.DIST(DATE(YEAR(AI$2),MONTH(AI$2),15),$AD$2,$AE$2,FALSE,DATE(YEAR($AD33),MONTH($AD33),1),DATE(YEAR($AE33),MONTH($AE33),28)),0)</f>
      </c>
      <c r="AJ33" s="18">
        <f>IFERROR(_xlfn.BETA.DIST(DATE(YEAR(AJ$2),MONTH(AJ$2),15),$AD$2,$AE$2,FALSE,DATE(YEAR($AD33),MONTH($AD33),1),DATE(YEAR($AE33),MONTH($AE33),28)),0)</f>
      </c>
      <c r="AK33" s="18">
        <f>IFERROR(_xlfn.BETA.DIST(DATE(YEAR(AK$2),MONTH(AK$2),15),$AD$2,$AE$2,FALSE,DATE(YEAR($AD33),MONTH($AD33),1),DATE(YEAR($AE33),MONTH($AE33),28)),0)</f>
      </c>
      <c r="AL33" s="18">
        <f>IFERROR(_xlfn.BETA.DIST(DATE(YEAR(AL$2),MONTH(AL$2),15),$AD$2,$AE$2,FALSE,DATE(YEAR($AD33),MONTH($AD33),1),DATE(YEAR($AE33),MONTH($AE33),28)),0)</f>
      </c>
      <c r="AM33" s="18">
        <f>IFERROR(_xlfn.BETA.DIST(DATE(YEAR(AM$2),MONTH(AM$2),15),$AD$2,$AE$2,FALSE,DATE(YEAR($AD33),MONTH($AD33),1),DATE(YEAR($AE33),MONTH($AE33),28)),0)</f>
      </c>
      <c r="AN33" s="18">
        <f>IFERROR(_xlfn.BETA.DIST(DATE(YEAR(AN$2),MONTH(AN$2),15),$AD$2,$AE$2,FALSE,DATE(YEAR($AD33),MONTH($AD33),1),DATE(YEAR($AE33),MONTH($AE33),28)),0)</f>
      </c>
      <c r="AO33" s="18">
        <f>IFERROR(_xlfn.BETA.DIST(DATE(YEAR(AO$2),MONTH(AO$2),15),$AD$2,$AE$2,FALSE,DATE(YEAR($AD33),MONTH($AD33),1),DATE(YEAR($AE33),MONTH($AE33),28)),0)</f>
      </c>
      <c r="AP33" s="18">
        <f>IFERROR(_xlfn.BETA.DIST(DATE(YEAR(AP$2),MONTH(AP$2),15),$AD$2,$AE$2,FALSE,DATE(YEAR($AD33),MONTH($AD33),1),DATE(YEAR($AE33),MONTH($AE33),28)),0)</f>
      </c>
      <c r="AQ33" s="18">
        <f>IFERROR(_xlfn.BETA.DIST(DATE(YEAR(AQ$2),MONTH(AQ$2),15),$AD$2,$AE$2,FALSE,DATE(YEAR($AD33),MONTH($AD33),1),DATE(YEAR($AE33),MONTH($AE33),28)),0)</f>
      </c>
      <c r="AR33" s="18">
        <f>IFERROR(_xlfn.BETA.DIST(DATE(YEAR(AR$2),MONTH(AR$2),15),$AD$2,$AE$2,FALSE,DATE(YEAR($AD33),MONTH($AD33),1),DATE(YEAR($AE33),MONTH($AE33),28)),0)</f>
      </c>
      <c r="AS33" s="18">
        <f>IFERROR(_xlfn.BETA.DIST(DATE(YEAR(AS$2),MONTH(AS$2),15),$AD$2,$AE$2,FALSE,DATE(YEAR($AD33),MONTH($AD33),1),DATE(YEAR($AE33),MONTH($AE33),28)),0)</f>
      </c>
      <c r="AT33" s="18">
        <f>IFERROR(_xlfn.BETA.DIST(DATE(YEAR(AT$2),MONTH(AT$2),15),$AD$2,$AE$2,FALSE,DATE(YEAR($AD33),MONTH($AD33),1),DATE(YEAR($AE33),MONTH($AE33),28)),0)</f>
      </c>
      <c r="AU33" s="18">
        <f>IFERROR(_xlfn.BETA.DIST(DATE(YEAR(AU$2),MONTH(AU$2),15),$AD$2,$AE$2,FALSE,DATE(YEAR($AD33),MONTH($AD33),1),DATE(YEAR($AE33),MONTH($AE33),28)),0)</f>
      </c>
      <c r="AV33" s="18">
        <f>SUM(AG33:AU33)</f>
      </c>
      <c r="AW33" s="18">
        <f>IF(J33&lt;&gt;0,J33,IF($AV33=0,0,AG33/$AV33*$Z33))</f>
      </c>
      <c r="AX33" s="18">
        <f>IF(K33&lt;&gt;0,K33,IF($AV33=0,0,AH33/$AV33*$Z33))</f>
      </c>
      <c r="AY33" s="18">
        <f>IF(L33&lt;&gt;0,L33,IF($AV33=0,0,AI33/$AV33*$Z33))</f>
      </c>
      <c r="AZ33" s="18">
        <f>IF(M33&lt;&gt;0,M33,IF($AV33=0,0,AJ33/$AV33*$Z33))</f>
      </c>
      <c r="BA33" s="18">
        <f>IF(N33&lt;&gt;0,N33,IF($AV33=0,0,AK33/$AV33*$Z33))</f>
      </c>
      <c r="BB33" s="18">
        <f>IF(O33&lt;&gt;0,O33,IF($AV33=0,0,AL33/$AV33*$Z33))</f>
      </c>
      <c r="BC33" s="18">
        <f>IF(P33&lt;&gt;0,P33,IF($AV33=0,0,AM33/$AV33*$Z33))</f>
      </c>
      <c r="BD33" s="18">
        <f>IF(Q33&lt;&gt;0,Q33,IF($AV33=0,0,AN33/$AV33*$Z33))</f>
      </c>
      <c r="BE33" s="18">
        <f>IF(R33&lt;&gt;0,R33,IF($AV33=0,0,AO33/$AV33*$Z33))</f>
      </c>
      <c r="BF33" s="18">
        <f>IF(S33&lt;&gt;0,S33,IF($AV33=0,0,AP33/$AV33*$Z33))</f>
      </c>
      <c r="BG33" s="18">
        <f>IF(T33&lt;&gt;0,T33,IF($AV33=0,0,AQ33/$AV33*$Z33))</f>
      </c>
      <c r="BH33" s="18">
        <f>IF(U33&lt;&gt;0,U33,IF($AV33=0,0,AR33/$AV33*$Z33))</f>
      </c>
      <c r="BI33" s="18">
        <f>IF(V33&lt;&gt;0,V33,IF($AV33=0,0,AS33/$AV33*$Z33))</f>
      </c>
      <c r="BJ33" s="18">
        <f>IF(W33&lt;&gt;0,W33,IF($AV33=0,0,AT33/$AV33*$Z33))</f>
      </c>
      <c r="BK33" s="18">
        <f>IF(X33&lt;&gt;0,X33,IF($AV33=0,0,AU33/$AV33*$Z33))</f>
      </c>
      <c r="BL33" s="18">
        <f>SUM(AW33:BK33)</f>
      </c>
      <c r="BM33" s="18">
        <f>I33-BL33</f>
      </c>
    </row>
    <row r="34" outlineLevel="4">
      <c r="A34" s="5" t="str">
        <v>11.28</v>
      </c>
      <c r="B34" s="5" t="str">
        <v/>
      </c>
      <c r="C34" s="5" t="str">
        <v/>
      </c>
      <c r="D34" s="5" t="str">
        <v/>
      </c>
      <c r="E34" s="19">
        <f>IFERROR(_xlfn.XLOOKUP(F34,Assumptions!B:B,Assumptions!C:C),0)</f>
      </c>
      <c r="F34" s="5" t="str">
        <v>Site Delivery EGP</v>
      </c>
      <c r="G34" s="5" t="str">
        <v/>
      </c>
      <c r="H34" s="18">
        <f>G32*E34</f>
      </c>
      <c r="I34" s="18">
        <f>H34*(1-0)</f>
      </c>
      <c r="J34" s="18">
        <v>0</v>
      </c>
      <c r="K34" s="18">
        <v>0</v>
      </c>
      <c r="L34" s="18">
        <v>0</v>
      </c>
      <c r="M34" s="18">
        <v>0</v>
      </c>
      <c r="N34" s="18">
        <v>0</v>
      </c>
      <c r="O34" s="18">
        <v>0</v>
      </c>
      <c r="P34" s="18">
        <v>0</v>
      </c>
      <c r="Q34" s="18">
        <v>0</v>
      </c>
      <c r="R34" s="18">
        <v>0</v>
      </c>
      <c r="S34" s="18">
        <v>0</v>
      </c>
      <c r="T34" s="18">
        <v>0</v>
      </c>
      <c r="U34" s="18">
        <v>0</v>
      </c>
      <c r="V34" s="18">
        <v>0</v>
      </c>
      <c r="W34" s="18">
        <v>0</v>
      </c>
      <c r="X34" s="18">
        <v>0</v>
      </c>
      <c r="Y34" s="18">
        <f>SUM(J34:X34)</f>
      </c>
      <c r="Z34" s="18">
        <f>I34-Y34</f>
      </c>
      <c r="AA34" s="5" t="str">
        <v/>
      </c>
      <c r="AB34" s="5" t="str">
        <v/>
      </c>
      <c r="AC34" s="18">
        <f>IFERROR(_xlfn.XLOOKUP(F34,Assumptions!B:B,Assumptions!D:D),0)</f>
      </c>
      <c r="AD34" s="20">
        <f>AA34+AC34</f>
      </c>
      <c r="AE34" s="20">
        <f>AC34+AB34</f>
      </c>
      <c r="AF34" s="5" t="str">
        <v/>
      </c>
      <c r="AG34" s="18">
        <f>IFERROR(_xlfn.BETA.DIST(DATE(YEAR(AG$2),MONTH(AG$2),15),$AD$2,$AE$2,FALSE,DATE(YEAR($AD34),MONTH($AD34),1),DATE(YEAR($AE34),MONTH($AE34),28)),0)</f>
      </c>
      <c r="AH34" s="18">
        <f>IFERROR(_xlfn.BETA.DIST(DATE(YEAR(AH$2),MONTH(AH$2),15),$AD$2,$AE$2,FALSE,DATE(YEAR($AD34),MONTH($AD34),1),DATE(YEAR($AE34),MONTH($AE34),28)),0)</f>
      </c>
      <c r="AI34" s="18">
        <f>IFERROR(_xlfn.BETA.DIST(DATE(YEAR(AI$2),MONTH(AI$2),15),$AD$2,$AE$2,FALSE,DATE(YEAR($AD34),MONTH($AD34),1),DATE(YEAR($AE34),MONTH($AE34),28)),0)</f>
      </c>
      <c r="AJ34" s="18">
        <f>IFERROR(_xlfn.BETA.DIST(DATE(YEAR(AJ$2),MONTH(AJ$2),15),$AD$2,$AE$2,FALSE,DATE(YEAR($AD34),MONTH($AD34),1),DATE(YEAR($AE34),MONTH($AE34),28)),0)</f>
      </c>
      <c r="AK34" s="18">
        <f>IFERROR(_xlfn.BETA.DIST(DATE(YEAR(AK$2),MONTH(AK$2),15),$AD$2,$AE$2,FALSE,DATE(YEAR($AD34),MONTH($AD34),1),DATE(YEAR($AE34),MONTH($AE34),28)),0)</f>
      </c>
      <c r="AL34" s="18">
        <f>IFERROR(_xlfn.BETA.DIST(DATE(YEAR(AL$2),MONTH(AL$2),15),$AD$2,$AE$2,FALSE,DATE(YEAR($AD34),MONTH($AD34),1),DATE(YEAR($AE34),MONTH($AE34),28)),0)</f>
      </c>
      <c r="AM34" s="18">
        <f>IFERROR(_xlfn.BETA.DIST(DATE(YEAR(AM$2),MONTH(AM$2),15),$AD$2,$AE$2,FALSE,DATE(YEAR($AD34),MONTH($AD34),1),DATE(YEAR($AE34),MONTH($AE34),28)),0)</f>
      </c>
      <c r="AN34" s="18">
        <f>IFERROR(_xlfn.BETA.DIST(DATE(YEAR(AN$2),MONTH(AN$2),15),$AD$2,$AE$2,FALSE,DATE(YEAR($AD34),MONTH($AD34),1),DATE(YEAR($AE34),MONTH($AE34),28)),0)</f>
      </c>
      <c r="AO34" s="18">
        <f>IFERROR(_xlfn.BETA.DIST(DATE(YEAR(AO$2),MONTH(AO$2),15),$AD$2,$AE$2,FALSE,DATE(YEAR($AD34),MONTH($AD34),1),DATE(YEAR($AE34),MONTH($AE34),28)),0)</f>
      </c>
      <c r="AP34" s="18">
        <f>IFERROR(_xlfn.BETA.DIST(DATE(YEAR(AP$2),MONTH(AP$2),15),$AD$2,$AE$2,FALSE,DATE(YEAR($AD34),MONTH($AD34),1),DATE(YEAR($AE34),MONTH($AE34),28)),0)</f>
      </c>
      <c r="AQ34" s="18">
        <f>IFERROR(_xlfn.BETA.DIST(DATE(YEAR(AQ$2),MONTH(AQ$2),15),$AD$2,$AE$2,FALSE,DATE(YEAR($AD34),MONTH($AD34),1),DATE(YEAR($AE34),MONTH($AE34),28)),0)</f>
      </c>
      <c r="AR34" s="18">
        <f>IFERROR(_xlfn.BETA.DIST(DATE(YEAR(AR$2),MONTH(AR$2),15),$AD$2,$AE$2,FALSE,DATE(YEAR($AD34),MONTH($AD34),1),DATE(YEAR($AE34),MONTH($AE34),28)),0)</f>
      </c>
      <c r="AS34" s="18">
        <f>IFERROR(_xlfn.BETA.DIST(DATE(YEAR(AS$2),MONTH(AS$2),15),$AD$2,$AE$2,FALSE,DATE(YEAR($AD34),MONTH($AD34),1),DATE(YEAR($AE34),MONTH($AE34),28)),0)</f>
      </c>
      <c r="AT34" s="18">
        <f>IFERROR(_xlfn.BETA.DIST(DATE(YEAR(AT$2),MONTH(AT$2),15),$AD$2,$AE$2,FALSE,DATE(YEAR($AD34),MONTH($AD34),1),DATE(YEAR($AE34),MONTH($AE34),28)),0)</f>
      </c>
      <c r="AU34" s="18">
        <f>IFERROR(_xlfn.BETA.DIST(DATE(YEAR(AU$2),MONTH(AU$2),15),$AD$2,$AE$2,FALSE,DATE(YEAR($AD34),MONTH($AD34),1),DATE(YEAR($AE34),MONTH($AE34),28)),0)</f>
      </c>
      <c r="AV34" s="18">
        <f>SUM(AG34:AU34)</f>
      </c>
      <c r="AW34" s="18">
        <f>IF(J34&lt;&gt;0,J34,IF($AV34=0,0,AG34/$AV34*$Z34))</f>
      </c>
      <c r="AX34" s="18">
        <f>IF(K34&lt;&gt;0,K34,IF($AV34=0,0,AH34/$AV34*$Z34))</f>
      </c>
      <c r="AY34" s="18">
        <f>IF(L34&lt;&gt;0,L34,IF($AV34=0,0,AI34/$AV34*$Z34))</f>
      </c>
      <c r="AZ34" s="18">
        <f>IF(M34&lt;&gt;0,M34,IF($AV34=0,0,AJ34/$AV34*$Z34))</f>
      </c>
      <c r="BA34" s="18">
        <f>IF(N34&lt;&gt;0,N34,IF($AV34=0,0,AK34/$AV34*$Z34))</f>
      </c>
      <c r="BB34" s="18">
        <f>IF(O34&lt;&gt;0,O34,IF($AV34=0,0,AL34/$AV34*$Z34))</f>
      </c>
      <c r="BC34" s="18">
        <f>IF(P34&lt;&gt;0,P34,IF($AV34=0,0,AM34/$AV34*$Z34))</f>
      </c>
      <c r="BD34" s="18">
        <f>IF(Q34&lt;&gt;0,Q34,IF($AV34=0,0,AN34/$AV34*$Z34))</f>
      </c>
      <c r="BE34" s="18">
        <f>IF(R34&lt;&gt;0,R34,IF($AV34=0,0,AO34/$AV34*$Z34))</f>
      </c>
      <c r="BF34" s="18">
        <f>IF(S34&lt;&gt;0,S34,IF($AV34=0,0,AP34/$AV34*$Z34))</f>
      </c>
      <c r="BG34" s="18">
        <f>IF(T34&lt;&gt;0,T34,IF($AV34=0,0,AQ34/$AV34*$Z34))</f>
      </c>
      <c r="BH34" s="18">
        <f>IF(U34&lt;&gt;0,U34,IF($AV34=0,0,AR34/$AV34*$Z34))</f>
      </c>
      <c r="BI34" s="18">
        <f>IF(V34&lt;&gt;0,V34,IF($AV34=0,0,AS34/$AV34*$Z34))</f>
      </c>
      <c r="BJ34" s="18">
        <f>IF(W34&lt;&gt;0,W34,IF($AV34=0,0,AT34/$AV34*$Z34))</f>
      </c>
      <c r="BK34" s="18">
        <f>IF(X34&lt;&gt;0,X34,IF($AV34=0,0,AU34/$AV34*$Z34))</f>
      </c>
      <c r="BL34" s="18">
        <f>SUM(AW34:BK34)</f>
      </c>
      <c r="BM34" s="18">
        <f>I34-BL34</f>
      </c>
    </row>
    <row r="35" outlineLevel="4">
      <c r="A35" s="5" t="str">
        <v>11.28</v>
      </c>
      <c r="B35" s="5" t="str">
        <v/>
      </c>
      <c r="C35" s="5" t="str">
        <v>BSKDGNGENGR07</v>
      </c>
      <c r="D35" s="5" t="str">
        <v>BSKDGNGENGR07</v>
      </c>
      <c r="E35" s="19">
        <f>IFERROR(_xlfn.XLOOKUP(F35,Assumptions!B:B,Assumptions!C:C),0)</f>
      </c>
      <c r="F35" s="5" t="str">
        <v>Retention</v>
      </c>
      <c r="G35" s="5" t="str">
        <v/>
      </c>
      <c r="H35" s="18">
        <f>G32*E35</f>
      </c>
      <c r="I35" s="18">
        <f>H35*(1-0)</f>
      </c>
      <c r="J35" s="18">
        <v>0</v>
      </c>
      <c r="K35" s="18">
        <v>0</v>
      </c>
      <c r="L35" s="18">
        <v>0</v>
      </c>
      <c r="M35" s="18">
        <v>0</v>
      </c>
      <c r="N35" s="18">
        <v>0</v>
      </c>
      <c r="O35" s="18">
        <v>0</v>
      </c>
      <c r="P35" s="18">
        <v>0</v>
      </c>
      <c r="Q35" s="18">
        <v>0</v>
      </c>
      <c r="R35" s="18">
        <v>0</v>
      </c>
      <c r="S35" s="18">
        <v>0</v>
      </c>
      <c r="T35" s="18">
        <v>0</v>
      </c>
      <c r="U35" s="18">
        <v>0</v>
      </c>
      <c r="V35" s="18">
        <v>0</v>
      </c>
      <c r="W35" s="18">
        <v>0</v>
      </c>
      <c r="X35" s="18">
        <v>0</v>
      </c>
      <c r="Y35" s="18">
        <f>SUM(J35:X35)</f>
      </c>
      <c r="Z35" s="18">
        <f>I35-Y35</f>
      </c>
      <c r="AA35" s="20">
        <v>46483</v>
      </c>
      <c r="AB35" s="20">
        <v>46483</v>
      </c>
      <c r="AC35" s="18">
        <f>IFERROR(_xlfn.XLOOKUP(F35,Assumptions!B:B,Assumptions!D:D),0)</f>
      </c>
      <c r="AD35" s="20">
        <f>AA35+AC35</f>
      </c>
      <c r="AE35" s="20">
        <f>AC35+AB35</f>
      </c>
      <c r="AF35" s="5" t="str">
        <v/>
      </c>
      <c r="AG35" s="18">
        <f>IFERROR(_xlfn.BETA.DIST(DATE(YEAR(AG$2),MONTH(AG$2),15),$AD$2,$AE$2,FALSE,DATE(YEAR($AD35),MONTH($AD35),1),DATE(YEAR($AE35),MONTH($AE35),28)),0)</f>
      </c>
      <c r="AH35" s="18">
        <f>IFERROR(_xlfn.BETA.DIST(DATE(YEAR(AH$2),MONTH(AH$2),15),$AD$2,$AE$2,FALSE,DATE(YEAR($AD35),MONTH($AD35),1),DATE(YEAR($AE35),MONTH($AE35),28)),0)</f>
      </c>
      <c r="AI35" s="18">
        <f>IFERROR(_xlfn.BETA.DIST(DATE(YEAR(AI$2),MONTH(AI$2),15),$AD$2,$AE$2,FALSE,DATE(YEAR($AD35),MONTH($AD35),1),DATE(YEAR($AE35),MONTH($AE35),28)),0)</f>
      </c>
      <c r="AJ35" s="18">
        <f>IFERROR(_xlfn.BETA.DIST(DATE(YEAR(AJ$2),MONTH(AJ$2),15),$AD$2,$AE$2,FALSE,DATE(YEAR($AD35),MONTH($AD35),1),DATE(YEAR($AE35),MONTH($AE35),28)),0)</f>
      </c>
      <c r="AK35" s="18">
        <f>IFERROR(_xlfn.BETA.DIST(DATE(YEAR(AK$2),MONTH(AK$2),15),$AD$2,$AE$2,FALSE,DATE(YEAR($AD35),MONTH($AD35),1),DATE(YEAR($AE35),MONTH($AE35),28)),0)</f>
      </c>
      <c r="AL35" s="18">
        <f>IFERROR(_xlfn.BETA.DIST(DATE(YEAR(AL$2),MONTH(AL$2),15),$AD$2,$AE$2,FALSE,DATE(YEAR($AD35),MONTH($AD35),1),DATE(YEAR($AE35),MONTH($AE35),28)),0)</f>
      </c>
      <c r="AM35" s="18">
        <f>IFERROR(_xlfn.BETA.DIST(DATE(YEAR(AM$2),MONTH(AM$2),15),$AD$2,$AE$2,FALSE,DATE(YEAR($AD35),MONTH($AD35),1),DATE(YEAR($AE35),MONTH($AE35),28)),0)</f>
      </c>
      <c r="AN35" s="18">
        <f>IFERROR(_xlfn.BETA.DIST(DATE(YEAR(AN$2),MONTH(AN$2),15),$AD$2,$AE$2,FALSE,DATE(YEAR($AD35),MONTH($AD35),1),DATE(YEAR($AE35),MONTH($AE35),28)),0)</f>
      </c>
      <c r="AO35" s="18">
        <f>IFERROR(_xlfn.BETA.DIST(DATE(YEAR(AO$2),MONTH(AO$2),15),$AD$2,$AE$2,FALSE,DATE(YEAR($AD35),MONTH($AD35),1),DATE(YEAR($AE35),MONTH($AE35),28)),0)</f>
      </c>
      <c r="AP35" s="18">
        <f>IFERROR(_xlfn.BETA.DIST(DATE(YEAR(AP$2),MONTH(AP$2),15),$AD$2,$AE$2,FALSE,DATE(YEAR($AD35),MONTH($AD35),1),DATE(YEAR($AE35),MONTH($AE35),28)),0)</f>
      </c>
      <c r="AQ35" s="18">
        <f>IFERROR(_xlfn.BETA.DIST(DATE(YEAR(AQ$2),MONTH(AQ$2),15),$AD$2,$AE$2,FALSE,DATE(YEAR($AD35),MONTH($AD35),1),DATE(YEAR($AE35),MONTH($AE35),28)),0)</f>
      </c>
      <c r="AR35" s="18">
        <f>IFERROR(_xlfn.BETA.DIST(DATE(YEAR(AR$2),MONTH(AR$2),15),$AD$2,$AE$2,FALSE,DATE(YEAR($AD35),MONTH($AD35),1),DATE(YEAR($AE35),MONTH($AE35),28)),0)</f>
      </c>
      <c r="AS35" s="18">
        <f>IFERROR(_xlfn.BETA.DIST(DATE(YEAR(AS$2),MONTH(AS$2),15),$AD$2,$AE$2,FALSE,DATE(YEAR($AD35),MONTH($AD35),1),DATE(YEAR($AE35),MONTH($AE35),28)),0)</f>
      </c>
      <c r="AT35" s="18">
        <f>IFERROR(_xlfn.BETA.DIST(DATE(YEAR(AT$2),MONTH(AT$2),15),$AD$2,$AE$2,FALSE,DATE(YEAR($AD35),MONTH($AD35),1),DATE(YEAR($AE35),MONTH($AE35),28)),0)</f>
      </c>
      <c r="AU35" s="18">
        <f>IFERROR(_xlfn.BETA.DIST(DATE(YEAR(AU$2),MONTH(AU$2),15),$AD$2,$AE$2,FALSE,DATE(YEAR($AD35),MONTH($AD35),1),DATE(YEAR($AE35),MONTH($AE35),28)),0)</f>
      </c>
      <c r="AV35" s="18">
        <f>SUM(AG35:AU35)</f>
      </c>
      <c r="AW35" s="18">
        <f>IF(J35&lt;&gt;0,J35,IF($AV35=0,0,AG35/$AV35*$Z35))</f>
      </c>
      <c r="AX35" s="18">
        <f>IF(K35&lt;&gt;0,K35,IF($AV35=0,0,AH35/$AV35*$Z35))</f>
      </c>
      <c r="AY35" s="18">
        <f>IF(L35&lt;&gt;0,L35,IF($AV35=0,0,AI35/$AV35*$Z35))</f>
      </c>
      <c r="AZ35" s="18">
        <f>IF(M35&lt;&gt;0,M35,IF($AV35=0,0,AJ35/$AV35*$Z35))</f>
      </c>
      <c r="BA35" s="18">
        <f>IF(N35&lt;&gt;0,N35,IF($AV35=0,0,AK35/$AV35*$Z35))</f>
      </c>
      <c r="BB35" s="18">
        <f>IF(O35&lt;&gt;0,O35,IF($AV35=0,0,AL35/$AV35*$Z35))</f>
      </c>
      <c r="BC35" s="18">
        <f>IF(P35&lt;&gt;0,P35,IF($AV35=0,0,AM35/$AV35*$Z35))</f>
      </c>
      <c r="BD35" s="18">
        <f>IF(Q35&lt;&gt;0,Q35,IF($AV35=0,0,AN35/$AV35*$Z35))</f>
      </c>
      <c r="BE35" s="18">
        <f>IF(R35&lt;&gt;0,R35,IF($AV35=0,0,AO35/$AV35*$Z35))</f>
      </c>
      <c r="BF35" s="18">
        <f>IF(S35&lt;&gt;0,S35,IF($AV35=0,0,AP35/$AV35*$Z35))</f>
      </c>
      <c r="BG35" s="18">
        <f>IF(T35&lt;&gt;0,T35,IF($AV35=0,0,AQ35/$AV35*$Z35))</f>
      </c>
      <c r="BH35" s="18">
        <f>IF(U35&lt;&gt;0,U35,IF($AV35=0,0,AR35/$AV35*$Z35))</f>
      </c>
      <c r="BI35" s="18">
        <f>IF(V35&lt;&gt;0,V35,IF($AV35=0,0,AS35/$AV35*$Z35))</f>
      </c>
      <c r="BJ35" s="18">
        <f>IF(W35&lt;&gt;0,W35,IF($AV35=0,0,AT35/$AV35*$Z35))</f>
      </c>
      <c r="BK35" s="18">
        <f>IF(X35&lt;&gt;0,X35,IF($AV35=0,0,AU35/$AV35*$Z35))</f>
      </c>
      <c r="BL35" s="18">
        <f>SUM(AW35:BK35)</f>
      </c>
      <c r="BM35" s="18">
        <f>I35-BL35</f>
      </c>
    </row>
    <row r="36">
      <c r="A36" s="11" t="str">
        <v>ELECTRICAL WORKS</v>
      </c>
      <c r="B36" s="11" t="str">
        <v/>
      </c>
      <c r="C36" s="11" t="str">
        <v/>
      </c>
      <c r="D36" s="11" t="str">
        <v/>
      </c>
      <c r="E36" s="11" t="str">
        <v/>
      </c>
      <c r="F36" s="11" t="str">
        <v/>
      </c>
      <c r="G36" s="11">
        <f>SUM(G37,G282,G561)</f>
      </c>
      <c r="H36" s="11">
        <f>SUBTOTAL(9,H37:H570)</f>
      </c>
      <c r="I36" s="11">
        <f>SUBTOTAL(9,I37:I570)</f>
      </c>
      <c r="J36" s="11" t="str">
        <v/>
      </c>
      <c r="K36" s="11" t="str">
        <v/>
      </c>
      <c r="L36" s="11" t="str">
        <v/>
      </c>
      <c r="M36" s="11" t="str">
        <v/>
      </c>
      <c r="N36" s="11" t="str">
        <v/>
      </c>
      <c r="O36" s="11" t="str">
        <v/>
      </c>
      <c r="P36" s="11" t="str">
        <v/>
      </c>
      <c r="Q36" s="11" t="str">
        <v/>
      </c>
      <c r="R36" s="11" t="str">
        <v/>
      </c>
      <c r="S36" s="11" t="str">
        <v/>
      </c>
      <c r="T36" s="11" t="str">
        <v/>
      </c>
      <c r="U36" s="11" t="str">
        <v/>
      </c>
      <c r="V36" s="11" t="str">
        <v/>
      </c>
      <c r="W36" s="11" t="str">
        <v/>
      </c>
      <c r="X36" s="11" t="str">
        <v/>
      </c>
      <c r="Y36" s="11" t="str">
        <v/>
      </c>
      <c r="Z36" s="11" t="str">
        <v/>
      </c>
      <c r="AA36" s="11" t="str">
        <v/>
      </c>
      <c r="AB36" s="11" t="str">
        <v/>
      </c>
      <c r="AC36" s="11" t="str">
        <v/>
      </c>
      <c r="AD36" s="11" t="str">
        <v/>
      </c>
      <c r="AE36" s="11" t="str">
        <v/>
      </c>
      <c r="AF36" s="5" t="str">
        <v/>
      </c>
      <c r="AG36" s="11" t="str">
        <v/>
      </c>
      <c r="AH36" s="11" t="str">
        <v/>
      </c>
      <c r="AI36" s="11" t="str">
        <v/>
      </c>
      <c r="AJ36" s="11" t="str">
        <v/>
      </c>
      <c r="AK36" s="11" t="str">
        <v/>
      </c>
      <c r="AL36" s="11" t="str">
        <v/>
      </c>
      <c r="AM36" s="11" t="str">
        <v/>
      </c>
      <c r="AN36" s="11" t="str">
        <v/>
      </c>
      <c r="AO36" s="11" t="str">
        <v/>
      </c>
      <c r="AP36" s="11" t="str">
        <v/>
      </c>
      <c r="AQ36" s="11" t="str">
        <v/>
      </c>
      <c r="AR36" s="11" t="str">
        <v/>
      </c>
      <c r="AS36" s="11" t="str">
        <v/>
      </c>
      <c r="AT36" s="11" t="str">
        <v/>
      </c>
      <c r="AU36" s="11" t="str">
        <v/>
      </c>
      <c r="AV36" s="11" t="str">
        <v/>
      </c>
      <c r="AW36" s="11">
        <f>SUBTOTAL(9,AW37:AW570)</f>
      </c>
      <c r="AX36" s="11">
        <f>SUBTOTAL(9,AX37:AX570)</f>
      </c>
      <c r="AY36" s="11">
        <f>SUBTOTAL(9,AY37:AY570)</f>
      </c>
      <c r="AZ36" s="11">
        <f>SUBTOTAL(9,AZ37:AZ570)</f>
      </c>
      <c r="BA36" s="11">
        <f>SUBTOTAL(9,BA37:BA570)</f>
      </c>
      <c r="BB36" s="11">
        <f>SUBTOTAL(9,BB37:BB570)</f>
      </c>
      <c r="BC36" s="11">
        <f>SUBTOTAL(9,BC37:BC570)</f>
      </c>
      <c r="BD36" s="11">
        <f>SUBTOTAL(9,BD37:BD570)</f>
      </c>
      <c r="BE36" s="11">
        <f>SUBTOTAL(9,BE37:BE570)</f>
      </c>
      <c r="BF36" s="11">
        <f>SUBTOTAL(9,BF37:BF570)</f>
      </c>
      <c r="BG36" s="11">
        <f>SUBTOTAL(9,BG37:BG570)</f>
      </c>
      <c r="BH36" s="11">
        <f>SUBTOTAL(9,BH37:BH570)</f>
      </c>
      <c r="BI36" s="11">
        <f>SUBTOTAL(9,BI37:BI570)</f>
      </c>
      <c r="BJ36" s="11">
        <f>SUBTOTAL(9,BJ37:BJ570)</f>
      </c>
      <c r="BK36" s="11">
        <f>SUBTOTAL(9,BK37:BK570)</f>
      </c>
      <c r="BL36" s="11">
        <f>SUBTOTAL(9,BL37:BL570)</f>
      </c>
      <c r="BM36" s="11" t="str">
        <v/>
      </c>
    </row>
    <row r="37" outlineLevel="1">
      <c r="A37" s="13" t="str">
        <v/>
      </c>
      <c r="B37" s="13" t="str">
        <v/>
      </c>
      <c r="C37" s="13" t="str">
        <v/>
      </c>
      <c r="D37" s="13" t="str">
        <v/>
      </c>
      <c r="E37" s="13" t="str">
        <v>Main BOQ</v>
      </c>
      <c r="F37" s="13" t="str">
        <v/>
      </c>
      <c r="G37" s="13">
        <f>SUM(G38,G55,G60,G81,G122,G143,G192,G221,G226,G231,G236,G277)</f>
      </c>
      <c r="H37" s="13" t="str">
        <v/>
      </c>
      <c r="I37" s="13" t="str">
        <v/>
      </c>
      <c r="J37" s="13" t="str">
        <v/>
      </c>
      <c r="K37" s="13" t="str">
        <v/>
      </c>
      <c r="L37" s="13" t="str">
        <v/>
      </c>
      <c r="M37" s="13" t="str">
        <v/>
      </c>
      <c r="N37" s="13" t="str">
        <v/>
      </c>
      <c r="O37" s="13" t="str">
        <v/>
      </c>
      <c r="P37" s="13" t="str">
        <v/>
      </c>
      <c r="Q37" s="13" t="str">
        <v/>
      </c>
      <c r="R37" s="13" t="str">
        <v/>
      </c>
      <c r="S37" s="13" t="str">
        <v/>
      </c>
      <c r="T37" s="13" t="str">
        <v/>
      </c>
      <c r="U37" s="13" t="str">
        <v/>
      </c>
      <c r="V37" s="13" t="str">
        <v/>
      </c>
      <c r="W37" s="13" t="str">
        <v/>
      </c>
      <c r="X37" s="13" t="str">
        <v/>
      </c>
      <c r="Y37" s="13" t="str">
        <v/>
      </c>
      <c r="Z37" s="13" t="str">
        <v/>
      </c>
      <c r="AA37" s="13" t="str">
        <v/>
      </c>
      <c r="AB37" s="13" t="str">
        <v/>
      </c>
      <c r="AC37" s="13" t="str">
        <v/>
      </c>
      <c r="AD37" s="13" t="str">
        <v/>
      </c>
      <c r="AE37" s="13" t="str">
        <v/>
      </c>
      <c r="AF37" s="5" t="str">
        <v/>
      </c>
      <c r="AG37" s="13" t="str">
        <v/>
      </c>
      <c r="AH37" s="13" t="str">
        <v/>
      </c>
      <c r="AI37" s="13" t="str">
        <v/>
      </c>
      <c r="AJ37" s="13" t="str">
        <v/>
      </c>
      <c r="AK37" s="13" t="str">
        <v/>
      </c>
      <c r="AL37" s="13" t="str">
        <v/>
      </c>
      <c r="AM37" s="13" t="str">
        <v/>
      </c>
      <c r="AN37" s="13" t="str">
        <v/>
      </c>
      <c r="AO37" s="13" t="str">
        <v/>
      </c>
      <c r="AP37" s="13" t="str">
        <v/>
      </c>
      <c r="AQ37" s="13" t="str">
        <v/>
      </c>
      <c r="AR37" s="13" t="str">
        <v/>
      </c>
      <c r="AS37" s="13" t="str">
        <v/>
      </c>
      <c r="AT37" s="13" t="str">
        <v/>
      </c>
      <c r="AU37" s="13" t="str">
        <v/>
      </c>
      <c r="AV37" s="13" t="str">
        <v/>
      </c>
      <c r="AW37" s="13" t="str">
        <v/>
      </c>
      <c r="AX37" s="13" t="str">
        <v/>
      </c>
      <c r="AY37" s="13" t="str">
        <v/>
      </c>
      <c r="AZ37" s="13" t="str">
        <v/>
      </c>
      <c r="BA37" s="13" t="str">
        <v/>
      </c>
      <c r="BB37" s="13" t="str">
        <v/>
      </c>
      <c r="BC37" s="13" t="str">
        <v/>
      </c>
      <c r="BD37" s="13" t="str">
        <v/>
      </c>
      <c r="BE37" s="13" t="str">
        <v/>
      </c>
      <c r="BF37" s="13" t="str">
        <v/>
      </c>
      <c r="BG37" s="13" t="str">
        <v/>
      </c>
      <c r="BH37" s="13" t="str">
        <v/>
      </c>
      <c r="BI37" s="13" t="str">
        <v/>
      </c>
      <c r="BJ37" s="13" t="str">
        <v/>
      </c>
      <c r="BK37" s="13" t="str">
        <v/>
      </c>
      <c r="BL37" s="13" t="str">
        <v/>
      </c>
      <c r="BM37" s="13" t="str">
        <v/>
      </c>
    </row>
    <row r="38" outlineLevel="2">
      <c r="A38" s="15" t="str">
        <v/>
      </c>
      <c r="B38" s="15" t="str">
        <v/>
      </c>
      <c r="C38" s="15" t="str">
        <v/>
      </c>
      <c r="D38" s="15" t="str">
        <v/>
      </c>
      <c r="E38" s="15" t="str">
        <v/>
      </c>
      <c r="F38" s="15" t="str">
        <v>40 MVA Transformer</v>
      </c>
      <c r="G38" s="15">
        <v>68382047.42</v>
      </c>
      <c r="H38" s="15" t="str">
        <v/>
      </c>
      <c r="I38" s="15" t="str">
        <v/>
      </c>
      <c r="J38" s="15" t="str">
        <v/>
      </c>
      <c r="K38" s="15" t="str">
        <v/>
      </c>
      <c r="L38" s="15" t="str">
        <v/>
      </c>
      <c r="M38" s="15" t="str">
        <v/>
      </c>
      <c r="N38" s="15" t="str">
        <v/>
      </c>
      <c r="O38" s="15" t="str">
        <v/>
      </c>
      <c r="P38" s="15" t="str">
        <v/>
      </c>
      <c r="Q38" s="15" t="str">
        <v/>
      </c>
      <c r="R38" s="15" t="str">
        <v/>
      </c>
      <c r="S38" s="15" t="str">
        <v/>
      </c>
      <c r="T38" s="15" t="str">
        <v/>
      </c>
      <c r="U38" s="15" t="str">
        <v/>
      </c>
      <c r="V38" s="15" t="str">
        <v/>
      </c>
      <c r="W38" s="15" t="str">
        <v/>
      </c>
      <c r="X38" s="15" t="str">
        <v/>
      </c>
      <c r="Y38" s="15" t="str">
        <v/>
      </c>
      <c r="Z38" s="15" t="str">
        <v/>
      </c>
      <c r="AA38" s="15" t="str">
        <v/>
      </c>
      <c r="AB38" s="15" t="str">
        <v/>
      </c>
      <c r="AC38" s="15" t="str">
        <v/>
      </c>
      <c r="AD38" s="15" t="str">
        <v/>
      </c>
      <c r="AE38" s="15" t="str">
        <v/>
      </c>
      <c r="AF38" s="5" t="str">
        <v/>
      </c>
      <c r="AG38" s="15" t="str">
        <v/>
      </c>
      <c r="AH38" s="15" t="str">
        <v/>
      </c>
      <c r="AI38" s="15" t="str">
        <v/>
      </c>
      <c r="AJ38" s="15" t="str">
        <v/>
      </c>
      <c r="AK38" s="15" t="str">
        <v/>
      </c>
      <c r="AL38" s="15" t="str">
        <v/>
      </c>
      <c r="AM38" s="15" t="str">
        <v/>
      </c>
      <c r="AN38" s="15" t="str">
        <v/>
      </c>
      <c r="AO38" s="15" t="str">
        <v/>
      </c>
      <c r="AP38" s="15" t="str">
        <v/>
      </c>
      <c r="AQ38" s="15" t="str">
        <v/>
      </c>
      <c r="AR38" s="15" t="str">
        <v/>
      </c>
      <c r="AS38" s="15" t="str">
        <v/>
      </c>
      <c r="AT38" s="15" t="str">
        <v/>
      </c>
      <c r="AU38" s="15" t="str">
        <v/>
      </c>
      <c r="AV38" s="15" t="str">
        <v/>
      </c>
      <c r="AW38" s="15" t="str">
        <v/>
      </c>
      <c r="AX38" s="15" t="str">
        <v/>
      </c>
      <c r="AY38" s="15" t="str">
        <v/>
      </c>
      <c r="AZ38" s="15" t="str">
        <v/>
      </c>
      <c r="BA38" s="15" t="str">
        <v/>
      </c>
      <c r="BB38" s="15" t="str">
        <v/>
      </c>
      <c r="BC38" s="15" t="str">
        <v/>
      </c>
      <c r="BD38" s="15" t="str">
        <v/>
      </c>
      <c r="BE38" s="15" t="str">
        <v/>
      </c>
      <c r="BF38" s="15" t="str">
        <v/>
      </c>
      <c r="BG38" s="15" t="str">
        <v/>
      </c>
      <c r="BH38" s="15" t="str">
        <v/>
      </c>
      <c r="BI38" s="15" t="str">
        <v/>
      </c>
      <c r="BJ38" s="15" t="str">
        <v/>
      </c>
      <c r="BK38" s="15" t="str">
        <v/>
      </c>
      <c r="BL38" s="15" t="str">
        <v/>
      </c>
      <c r="BM38" s="15" t="str">
        <v/>
      </c>
    </row>
    <row r="39" outlineLevel="3">
      <c r="A39" s="17" t="str">
        <v>4.1</v>
      </c>
      <c r="B39" s="17" t="str">
        <v/>
      </c>
      <c r="C39" s="17" t="str">
        <v/>
      </c>
      <c r="D39" s="17" t="str">
        <v/>
      </c>
      <c r="E39" s="17" t="str">
        <v>4.1</v>
      </c>
      <c r="F39" s="17" t="str">
        <v>Three-phase oil- immersed outdoor power transformers 40 MVA, 66/11 kV complete with its all accessories as specified.</v>
      </c>
      <c r="G39" s="17">
        <v>64482463.76</v>
      </c>
      <c r="H39" s="17" t="str">
        <v/>
      </c>
      <c r="I39" s="17" t="str">
        <v/>
      </c>
      <c r="J39" s="17" t="str">
        <v/>
      </c>
      <c r="K39" s="17" t="str">
        <v/>
      </c>
      <c r="L39" s="17" t="str">
        <v/>
      </c>
      <c r="M39" s="17" t="str">
        <v/>
      </c>
      <c r="N39" s="17" t="str">
        <v/>
      </c>
      <c r="O39" s="17" t="str">
        <v/>
      </c>
      <c r="P39" s="17" t="str">
        <v/>
      </c>
      <c r="Q39" s="17" t="str">
        <v/>
      </c>
      <c r="R39" s="17" t="str">
        <v/>
      </c>
      <c r="S39" s="17" t="str">
        <v/>
      </c>
      <c r="T39" s="17" t="str">
        <v/>
      </c>
      <c r="U39" s="17" t="str">
        <v/>
      </c>
      <c r="V39" s="17" t="str">
        <v/>
      </c>
      <c r="W39" s="17" t="str">
        <v/>
      </c>
      <c r="X39" s="17" t="str">
        <v/>
      </c>
      <c r="Y39" s="17" t="str">
        <v/>
      </c>
      <c r="Z39" s="17" t="str">
        <v/>
      </c>
      <c r="AA39" s="17" t="str">
        <v/>
      </c>
      <c r="AB39" s="17" t="str">
        <v/>
      </c>
      <c r="AC39" s="17" t="str">
        <v/>
      </c>
      <c r="AD39" s="17" t="str">
        <v/>
      </c>
      <c r="AE39" s="17" t="str">
        <v/>
      </c>
      <c r="AF39" s="5" t="str">
        <v/>
      </c>
      <c r="AG39" s="18">
        <f>IFERROR(_xlfn.BETA.DIST(DATE(YEAR(AG$2),MONTH(AG$2),15),$AD$2,$AE$2,FALSE,DATE(YEAR($AD39),MONTH($AD39),1),DATE(YEAR($AE39),MONTH($AE39),28)),0)</f>
      </c>
      <c r="AH39" s="18">
        <f>IFERROR(_xlfn.BETA.DIST(DATE(YEAR(AH$2),MONTH(AH$2),15),$AD$2,$AE$2,FALSE,DATE(YEAR($AD39),MONTH($AD39),1),DATE(YEAR($AE39),MONTH($AE39),28)),0)</f>
      </c>
      <c r="AI39" s="18">
        <f>IFERROR(_xlfn.BETA.DIST(DATE(YEAR(AI$2),MONTH(AI$2),15),$AD$2,$AE$2,FALSE,DATE(YEAR($AD39),MONTH($AD39),1),DATE(YEAR($AE39),MONTH($AE39),28)),0)</f>
      </c>
      <c r="AJ39" s="18">
        <f>IFERROR(_xlfn.BETA.DIST(DATE(YEAR(AJ$2),MONTH(AJ$2),15),$AD$2,$AE$2,FALSE,DATE(YEAR($AD39),MONTH($AD39),1),DATE(YEAR($AE39),MONTH($AE39),28)),0)</f>
      </c>
      <c r="AK39" s="18">
        <f>IFERROR(_xlfn.BETA.DIST(DATE(YEAR(AK$2),MONTH(AK$2),15),$AD$2,$AE$2,FALSE,DATE(YEAR($AD39),MONTH($AD39),1),DATE(YEAR($AE39),MONTH($AE39),28)),0)</f>
      </c>
      <c r="AL39" s="18">
        <f>IFERROR(_xlfn.BETA.DIST(DATE(YEAR(AL$2),MONTH(AL$2),15),$AD$2,$AE$2,FALSE,DATE(YEAR($AD39),MONTH($AD39),1),DATE(YEAR($AE39),MONTH($AE39),28)),0)</f>
      </c>
      <c r="AM39" s="18">
        <f>IFERROR(_xlfn.BETA.DIST(DATE(YEAR(AM$2),MONTH(AM$2),15),$AD$2,$AE$2,FALSE,DATE(YEAR($AD39),MONTH($AD39),1),DATE(YEAR($AE39),MONTH($AE39),28)),0)</f>
      </c>
      <c r="AN39" s="18">
        <f>IFERROR(_xlfn.BETA.DIST(DATE(YEAR(AN$2),MONTH(AN$2),15),$AD$2,$AE$2,FALSE,DATE(YEAR($AD39),MONTH($AD39),1),DATE(YEAR($AE39),MONTH($AE39),28)),0)</f>
      </c>
      <c r="AO39" s="18">
        <f>IFERROR(_xlfn.BETA.DIST(DATE(YEAR(AO$2),MONTH(AO$2),15),$AD$2,$AE$2,FALSE,DATE(YEAR($AD39),MONTH($AD39),1),DATE(YEAR($AE39),MONTH($AE39),28)),0)</f>
      </c>
      <c r="AP39" s="18">
        <f>IFERROR(_xlfn.BETA.DIST(DATE(YEAR(AP$2),MONTH(AP$2),15),$AD$2,$AE$2,FALSE,DATE(YEAR($AD39),MONTH($AD39),1),DATE(YEAR($AE39),MONTH($AE39),28)),0)</f>
      </c>
      <c r="AQ39" s="18">
        <f>IFERROR(_xlfn.BETA.DIST(DATE(YEAR(AQ$2),MONTH(AQ$2),15),$AD$2,$AE$2,FALSE,DATE(YEAR($AD39),MONTH($AD39),1),DATE(YEAR($AE39),MONTH($AE39),28)),0)</f>
      </c>
      <c r="AR39" s="18">
        <f>IFERROR(_xlfn.BETA.DIST(DATE(YEAR(AR$2),MONTH(AR$2),15),$AD$2,$AE$2,FALSE,DATE(YEAR($AD39),MONTH($AD39),1),DATE(YEAR($AE39),MONTH($AE39),28)),0)</f>
      </c>
      <c r="AS39" s="18">
        <f>IFERROR(_xlfn.BETA.DIST(DATE(YEAR(AS$2),MONTH(AS$2),15),$AD$2,$AE$2,FALSE,DATE(YEAR($AD39),MONTH($AD39),1),DATE(YEAR($AE39),MONTH($AE39),28)),0)</f>
      </c>
      <c r="AT39" s="18">
        <f>IFERROR(_xlfn.BETA.DIST(DATE(YEAR(AT$2),MONTH(AT$2),15),$AD$2,$AE$2,FALSE,DATE(YEAR($AD39),MONTH($AD39),1),DATE(YEAR($AE39),MONTH($AE39),28)),0)</f>
      </c>
      <c r="AU39" s="18">
        <f>IFERROR(_xlfn.BETA.DIST(DATE(YEAR(AU$2),MONTH(AU$2),15),$AD$2,$AE$2,FALSE,DATE(YEAR($AD39),MONTH($AD39),1),DATE(YEAR($AE39),MONTH($AE39),28)),0)</f>
      </c>
      <c r="AV39" s="18">
        <f>SUM(AG39:AU39)</f>
      </c>
      <c r="AW39" s="18">
        <f>IF(J39&lt;&gt;0,J39,IF($AV39=0,0,AG39/$AV39*$Z39))</f>
      </c>
      <c r="AX39" s="18">
        <f>IF(K39&lt;&gt;0,K39,IF($AV39=0,0,AH39/$AV39*$Z39))</f>
      </c>
      <c r="AY39" s="18">
        <f>IF(L39&lt;&gt;0,L39,IF($AV39=0,0,AI39/$AV39*$Z39))</f>
      </c>
      <c r="AZ39" s="18">
        <f>IF(M39&lt;&gt;0,M39,IF($AV39=0,0,AJ39/$AV39*$Z39))</f>
      </c>
      <c r="BA39" s="18">
        <f>IF(N39&lt;&gt;0,N39,IF($AV39=0,0,AK39/$AV39*$Z39))</f>
      </c>
      <c r="BB39" s="18">
        <f>IF(O39&lt;&gt;0,O39,IF($AV39=0,0,AL39/$AV39*$Z39))</f>
      </c>
      <c r="BC39" s="18">
        <f>IF(P39&lt;&gt;0,P39,IF($AV39=0,0,AM39/$AV39*$Z39))</f>
      </c>
      <c r="BD39" s="18">
        <f>IF(Q39&lt;&gt;0,Q39,IF($AV39=0,0,AN39/$AV39*$Z39))</f>
      </c>
      <c r="BE39" s="18">
        <f>IF(R39&lt;&gt;0,R39,IF($AV39=0,0,AO39/$AV39*$Z39))</f>
      </c>
      <c r="BF39" s="18">
        <f>IF(S39&lt;&gt;0,S39,IF($AV39=0,0,AP39/$AV39*$Z39))</f>
      </c>
      <c r="BG39" s="18">
        <f>IF(T39&lt;&gt;0,T39,IF($AV39=0,0,AQ39/$AV39*$Z39))</f>
      </c>
      <c r="BH39" s="18">
        <f>IF(U39&lt;&gt;0,U39,IF($AV39=0,0,AR39/$AV39*$Z39))</f>
      </c>
      <c r="BI39" s="18">
        <f>IF(V39&lt;&gt;0,V39,IF($AV39=0,0,AS39/$AV39*$Z39))</f>
      </c>
      <c r="BJ39" s="18">
        <f>IF(W39&lt;&gt;0,W39,IF($AV39=0,0,AT39/$AV39*$Z39))</f>
      </c>
      <c r="BK39" s="18">
        <f>IF(X39&lt;&gt;0,X39,IF($AV39=0,0,AU39/$AV39*$Z39))</f>
      </c>
      <c r="BL39" s="18">
        <f>SUM(AW39:BK39)</f>
      </c>
      <c r="BM39" s="17" t="str">
        <v/>
      </c>
    </row>
    <row r="40" outlineLevel="4">
      <c r="A40" s="5" t="str">
        <v>4.1</v>
      </c>
      <c r="B40" s="5" t="str">
        <v/>
      </c>
      <c r="C40" s="5" t="str">
        <v>BSKDGNGENGR03</v>
      </c>
      <c r="D40" s="5" t="str">
        <v>BSKDGNGENGR03</v>
      </c>
      <c r="E40" s="19">
        <f>IFERROR(_xlfn.XLOOKUP(F40,Assumptions!B:B,Assumptions!C:C),0)</f>
      </c>
      <c r="F40" s="5" t="str">
        <v>Advanced Payment</v>
      </c>
      <c r="G40" s="5" t="str">
        <v/>
      </c>
      <c r="H40" s="18">
        <f>G39*E40</f>
      </c>
      <c r="I40" s="18">
        <f>H40*(1-0)</f>
      </c>
      <c r="J40" s="18">
        <v>0</v>
      </c>
      <c r="K40" s="18">
        <v>0</v>
      </c>
      <c r="L40" s="18">
        <v>0</v>
      </c>
      <c r="M40" s="18">
        <v>0</v>
      </c>
      <c r="N40" s="18">
        <v>0</v>
      </c>
      <c r="O40" s="18">
        <v>0</v>
      </c>
      <c r="P40" s="18">
        <v>0</v>
      </c>
      <c r="Q40" s="18">
        <v>0</v>
      </c>
      <c r="R40" s="18">
        <v>0</v>
      </c>
      <c r="S40" s="18">
        <v>0</v>
      </c>
      <c r="T40" s="18">
        <v>0</v>
      </c>
      <c r="U40" s="18">
        <v>0</v>
      </c>
      <c r="V40" s="18">
        <v>0</v>
      </c>
      <c r="W40" s="18">
        <v>0</v>
      </c>
      <c r="X40" s="18">
        <v>0</v>
      </c>
      <c r="Y40" s="18">
        <f>SUM(J40:X40)</f>
      </c>
      <c r="Z40" s="18">
        <f>I40-Y40</f>
      </c>
      <c r="AA40" s="20">
        <v>46026</v>
      </c>
      <c r="AB40" s="20">
        <v>46026</v>
      </c>
      <c r="AC40" s="18">
        <f>IFERROR(_xlfn.XLOOKUP(F40,Assumptions!B:B,Assumptions!D:D),0)</f>
      </c>
      <c r="AD40" s="20">
        <f>AA40+AC40</f>
      </c>
      <c r="AE40" s="20">
        <f>AC40+AB40</f>
      </c>
      <c r="AF40" s="5" t="str">
        <v/>
      </c>
      <c r="AG40" s="18">
        <f>IFERROR(_xlfn.BETA.DIST(DATE(YEAR(AG$2),MONTH(AG$2),15),$AD$2,$AE$2,FALSE,DATE(YEAR($AD40),MONTH($AD40),1),DATE(YEAR($AE40),MONTH($AE40),28)),0)</f>
      </c>
      <c r="AH40" s="18">
        <f>IFERROR(_xlfn.BETA.DIST(DATE(YEAR(AH$2),MONTH(AH$2),15),$AD$2,$AE$2,FALSE,DATE(YEAR($AD40),MONTH($AD40),1),DATE(YEAR($AE40),MONTH($AE40),28)),0)</f>
      </c>
      <c r="AI40" s="18">
        <f>IFERROR(_xlfn.BETA.DIST(DATE(YEAR(AI$2),MONTH(AI$2),15),$AD$2,$AE$2,FALSE,DATE(YEAR($AD40),MONTH($AD40),1),DATE(YEAR($AE40),MONTH($AE40),28)),0)</f>
      </c>
      <c r="AJ40" s="18">
        <f>IFERROR(_xlfn.BETA.DIST(DATE(YEAR(AJ$2),MONTH(AJ$2),15),$AD$2,$AE$2,FALSE,DATE(YEAR($AD40),MONTH($AD40),1),DATE(YEAR($AE40),MONTH($AE40),28)),0)</f>
      </c>
      <c r="AK40" s="18">
        <f>IFERROR(_xlfn.BETA.DIST(DATE(YEAR(AK$2),MONTH(AK$2),15),$AD$2,$AE$2,FALSE,DATE(YEAR($AD40),MONTH($AD40),1),DATE(YEAR($AE40),MONTH($AE40),28)),0)</f>
      </c>
      <c r="AL40" s="18">
        <f>IFERROR(_xlfn.BETA.DIST(DATE(YEAR(AL$2),MONTH(AL$2),15),$AD$2,$AE$2,FALSE,DATE(YEAR($AD40),MONTH($AD40),1),DATE(YEAR($AE40),MONTH($AE40),28)),0)</f>
      </c>
      <c r="AM40" s="18">
        <f>IFERROR(_xlfn.BETA.DIST(DATE(YEAR(AM$2),MONTH(AM$2),15),$AD$2,$AE$2,FALSE,DATE(YEAR($AD40),MONTH($AD40),1),DATE(YEAR($AE40),MONTH($AE40),28)),0)</f>
      </c>
      <c r="AN40" s="18">
        <f>IFERROR(_xlfn.BETA.DIST(DATE(YEAR(AN$2),MONTH(AN$2),15),$AD$2,$AE$2,FALSE,DATE(YEAR($AD40),MONTH($AD40),1),DATE(YEAR($AE40),MONTH($AE40),28)),0)</f>
      </c>
      <c r="AO40" s="18">
        <f>IFERROR(_xlfn.BETA.DIST(DATE(YEAR(AO$2),MONTH(AO$2),15),$AD$2,$AE$2,FALSE,DATE(YEAR($AD40),MONTH($AD40),1),DATE(YEAR($AE40),MONTH($AE40),28)),0)</f>
      </c>
      <c r="AP40" s="18">
        <f>IFERROR(_xlfn.BETA.DIST(DATE(YEAR(AP$2),MONTH(AP$2),15),$AD$2,$AE$2,FALSE,DATE(YEAR($AD40),MONTH($AD40),1),DATE(YEAR($AE40),MONTH($AE40),28)),0)</f>
      </c>
      <c r="AQ40" s="18">
        <f>IFERROR(_xlfn.BETA.DIST(DATE(YEAR(AQ$2),MONTH(AQ$2),15),$AD$2,$AE$2,FALSE,DATE(YEAR($AD40),MONTH($AD40),1),DATE(YEAR($AE40),MONTH($AE40),28)),0)</f>
      </c>
      <c r="AR40" s="18">
        <f>IFERROR(_xlfn.BETA.DIST(DATE(YEAR(AR$2),MONTH(AR$2),15),$AD$2,$AE$2,FALSE,DATE(YEAR($AD40),MONTH($AD40),1),DATE(YEAR($AE40),MONTH($AE40),28)),0)</f>
      </c>
      <c r="AS40" s="18">
        <f>IFERROR(_xlfn.BETA.DIST(DATE(YEAR(AS$2),MONTH(AS$2),15),$AD$2,$AE$2,FALSE,DATE(YEAR($AD40),MONTH($AD40),1),DATE(YEAR($AE40),MONTH($AE40),28)),0)</f>
      </c>
      <c r="AT40" s="18">
        <f>IFERROR(_xlfn.BETA.DIST(DATE(YEAR(AT$2),MONTH(AT$2),15),$AD$2,$AE$2,FALSE,DATE(YEAR($AD40),MONTH($AD40),1),DATE(YEAR($AE40),MONTH($AE40),28)),0)</f>
      </c>
      <c r="AU40" s="18">
        <f>IFERROR(_xlfn.BETA.DIST(DATE(YEAR(AU$2),MONTH(AU$2),15),$AD$2,$AE$2,FALSE,DATE(YEAR($AD40),MONTH($AD40),1),DATE(YEAR($AE40),MONTH($AE40),28)),0)</f>
      </c>
      <c r="AV40" s="18">
        <f>SUM(AG40:AU40)</f>
      </c>
      <c r="AW40" s="18">
        <f>IF(J40&lt;&gt;0,J40,IF($AV40=0,0,AG40/$AV40*$Z40))</f>
      </c>
      <c r="AX40" s="18">
        <f>IF(K40&lt;&gt;0,K40,IF($AV40=0,0,AH40/$AV40*$Z40))</f>
      </c>
      <c r="AY40" s="18">
        <f>IF(L40&lt;&gt;0,L40,IF($AV40=0,0,AI40/$AV40*$Z40))</f>
      </c>
      <c r="AZ40" s="18">
        <f>IF(M40&lt;&gt;0,M40,IF($AV40=0,0,AJ40/$AV40*$Z40))</f>
      </c>
      <c r="BA40" s="18">
        <f>IF(N40&lt;&gt;0,N40,IF($AV40=0,0,AK40/$AV40*$Z40))</f>
      </c>
      <c r="BB40" s="18">
        <f>IF(O40&lt;&gt;0,O40,IF($AV40=0,0,AL40/$AV40*$Z40))</f>
      </c>
      <c r="BC40" s="18">
        <f>IF(P40&lt;&gt;0,P40,IF($AV40=0,0,AM40/$AV40*$Z40))</f>
      </c>
      <c r="BD40" s="18">
        <f>IF(Q40&lt;&gt;0,Q40,IF($AV40=0,0,AN40/$AV40*$Z40))</f>
      </c>
      <c r="BE40" s="18">
        <f>IF(R40&lt;&gt;0,R40,IF($AV40=0,0,AO40/$AV40*$Z40))</f>
      </c>
      <c r="BF40" s="18">
        <f>IF(S40&lt;&gt;0,S40,IF($AV40=0,0,AP40/$AV40*$Z40))</f>
      </c>
      <c r="BG40" s="18">
        <f>IF(T40&lt;&gt;0,T40,IF($AV40=0,0,AQ40/$AV40*$Z40))</f>
      </c>
      <c r="BH40" s="18">
        <f>IF(U40&lt;&gt;0,U40,IF($AV40=0,0,AR40/$AV40*$Z40))</f>
      </c>
      <c r="BI40" s="18">
        <f>IF(V40&lt;&gt;0,V40,IF($AV40=0,0,AS40/$AV40*$Z40))</f>
      </c>
      <c r="BJ40" s="18">
        <f>IF(W40&lt;&gt;0,W40,IF($AV40=0,0,AT40/$AV40*$Z40))</f>
      </c>
      <c r="BK40" s="18">
        <f>IF(X40&lt;&gt;0,X40,IF($AV40=0,0,AU40/$AV40*$Z40))</f>
      </c>
      <c r="BL40" s="18">
        <f>SUM(AW40:BK40)</f>
      </c>
      <c r="BM40" s="18">
        <f>I40-BL40</f>
      </c>
    </row>
    <row r="41" outlineLevel="4">
      <c r="A41" s="5" t="str">
        <v>4.1</v>
      </c>
      <c r="B41" s="5" t="str">
        <v/>
      </c>
      <c r="C41" s="5" t="str">
        <v>BSPRELGENT705</v>
      </c>
      <c r="D41" s="5" t="str">
        <v>BSPRELGENT705</v>
      </c>
      <c r="E41" s="19">
        <f>IFERROR(_xlfn.XLOOKUP(F41,Assumptions!B:B,Assumptions!C:C),0)</f>
      </c>
      <c r="F41" s="5" t="str">
        <v>Site Delivery EGP</v>
      </c>
      <c r="G41" s="5" t="str">
        <v/>
      </c>
      <c r="H41" s="18">
        <f>G39*E41</f>
      </c>
      <c r="I41" s="18">
        <f>H41*(1-0)</f>
      </c>
      <c r="J41" s="18">
        <v>0</v>
      </c>
      <c r="K41" s="18">
        <v>0</v>
      </c>
      <c r="L41" s="18">
        <v>0</v>
      </c>
      <c r="M41" s="18">
        <v>0</v>
      </c>
      <c r="N41" s="18">
        <v>0</v>
      </c>
      <c r="O41" s="18">
        <v>0</v>
      </c>
      <c r="P41" s="18">
        <v>0</v>
      </c>
      <c r="Q41" s="18">
        <v>0</v>
      </c>
      <c r="R41" s="18">
        <v>0</v>
      </c>
      <c r="S41" s="18">
        <v>0</v>
      </c>
      <c r="T41" s="18">
        <v>0</v>
      </c>
      <c r="U41" s="18">
        <v>0</v>
      </c>
      <c r="V41" s="18">
        <v>0</v>
      </c>
      <c r="W41" s="18">
        <v>0</v>
      </c>
      <c r="X41" s="18">
        <v>0</v>
      </c>
      <c r="Y41" s="18">
        <f>SUM(J41:X41)</f>
      </c>
      <c r="Z41" s="18">
        <f>I41-Y41</f>
      </c>
      <c r="AA41" s="20">
        <v>46274</v>
      </c>
      <c r="AB41" s="20">
        <v>46274</v>
      </c>
      <c r="AC41" s="18">
        <f>IFERROR(_xlfn.XLOOKUP(F41,Assumptions!B:B,Assumptions!D:D),0)</f>
      </c>
      <c r="AD41" s="20">
        <f>AA41+AC41</f>
      </c>
      <c r="AE41" s="20">
        <f>AC41+AB41</f>
      </c>
      <c r="AF41" s="5" t="str">
        <v/>
      </c>
      <c r="AG41" s="18">
        <f>IFERROR(_xlfn.BETA.DIST(DATE(YEAR(AG$2),MONTH(AG$2),15),$AD$2,$AE$2,FALSE,DATE(YEAR($AD41),MONTH($AD41),1),DATE(YEAR($AE41),MONTH($AE41),28)),0)</f>
      </c>
      <c r="AH41" s="18">
        <f>IFERROR(_xlfn.BETA.DIST(DATE(YEAR(AH$2),MONTH(AH$2),15),$AD$2,$AE$2,FALSE,DATE(YEAR($AD41),MONTH($AD41),1),DATE(YEAR($AE41),MONTH($AE41),28)),0)</f>
      </c>
      <c r="AI41" s="18">
        <f>IFERROR(_xlfn.BETA.DIST(DATE(YEAR(AI$2),MONTH(AI$2),15),$AD$2,$AE$2,FALSE,DATE(YEAR($AD41),MONTH($AD41),1),DATE(YEAR($AE41),MONTH($AE41),28)),0)</f>
      </c>
      <c r="AJ41" s="18">
        <f>IFERROR(_xlfn.BETA.DIST(DATE(YEAR(AJ$2),MONTH(AJ$2),15),$AD$2,$AE$2,FALSE,DATE(YEAR($AD41),MONTH($AD41),1),DATE(YEAR($AE41),MONTH($AE41),28)),0)</f>
      </c>
      <c r="AK41" s="18">
        <f>IFERROR(_xlfn.BETA.DIST(DATE(YEAR(AK$2),MONTH(AK$2),15),$AD$2,$AE$2,FALSE,DATE(YEAR($AD41),MONTH($AD41),1),DATE(YEAR($AE41),MONTH($AE41),28)),0)</f>
      </c>
      <c r="AL41" s="18">
        <f>IFERROR(_xlfn.BETA.DIST(DATE(YEAR(AL$2),MONTH(AL$2),15),$AD$2,$AE$2,FALSE,DATE(YEAR($AD41),MONTH($AD41),1),DATE(YEAR($AE41),MONTH($AE41),28)),0)</f>
      </c>
      <c r="AM41" s="18">
        <f>IFERROR(_xlfn.BETA.DIST(DATE(YEAR(AM$2),MONTH(AM$2),15),$AD$2,$AE$2,FALSE,DATE(YEAR($AD41),MONTH($AD41),1),DATE(YEAR($AE41),MONTH($AE41),28)),0)</f>
      </c>
      <c r="AN41" s="18">
        <f>IFERROR(_xlfn.BETA.DIST(DATE(YEAR(AN$2),MONTH(AN$2),15),$AD$2,$AE$2,FALSE,DATE(YEAR($AD41),MONTH($AD41),1),DATE(YEAR($AE41),MONTH($AE41),28)),0)</f>
      </c>
      <c r="AO41" s="18">
        <f>IFERROR(_xlfn.BETA.DIST(DATE(YEAR(AO$2),MONTH(AO$2),15),$AD$2,$AE$2,FALSE,DATE(YEAR($AD41),MONTH($AD41),1),DATE(YEAR($AE41),MONTH($AE41),28)),0)</f>
      </c>
      <c r="AP41" s="18">
        <f>IFERROR(_xlfn.BETA.DIST(DATE(YEAR(AP$2),MONTH(AP$2),15),$AD$2,$AE$2,FALSE,DATE(YEAR($AD41),MONTH($AD41),1),DATE(YEAR($AE41),MONTH($AE41),28)),0)</f>
      </c>
      <c r="AQ41" s="18">
        <f>IFERROR(_xlfn.BETA.DIST(DATE(YEAR(AQ$2),MONTH(AQ$2),15),$AD$2,$AE$2,FALSE,DATE(YEAR($AD41),MONTH($AD41),1),DATE(YEAR($AE41),MONTH($AE41),28)),0)</f>
      </c>
      <c r="AR41" s="18">
        <f>IFERROR(_xlfn.BETA.DIST(DATE(YEAR(AR$2),MONTH(AR$2),15),$AD$2,$AE$2,FALSE,DATE(YEAR($AD41),MONTH($AD41),1),DATE(YEAR($AE41),MONTH($AE41),28)),0)</f>
      </c>
      <c r="AS41" s="18">
        <f>IFERROR(_xlfn.BETA.DIST(DATE(YEAR(AS$2),MONTH(AS$2),15),$AD$2,$AE$2,FALSE,DATE(YEAR($AD41),MONTH($AD41),1),DATE(YEAR($AE41),MONTH($AE41),28)),0)</f>
      </c>
      <c r="AT41" s="18">
        <f>IFERROR(_xlfn.BETA.DIST(DATE(YEAR(AT$2),MONTH(AT$2),15),$AD$2,$AE$2,FALSE,DATE(YEAR($AD41),MONTH($AD41),1),DATE(YEAR($AE41),MONTH($AE41),28)),0)</f>
      </c>
      <c r="AU41" s="18">
        <f>IFERROR(_xlfn.BETA.DIST(DATE(YEAR(AU$2),MONTH(AU$2),15),$AD$2,$AE$2,FALSE,DATE(YEAR($AD41),MONTH($AD41),1),DATE(YEAR($AE41),MONTH($AE41),28)),0)</f>
      </c>
      <c r="AV41" s="18">
        <f>SUM(AG41:AU41)</f>
      </c>
      <c r="AW41" s="18">
        <f>IF(J41&lt;&gt;0,J41,IF($AV41=0,0,AG41/$AV41*$Z41))</f>
      </c>
      <c r="AX41" s="18">
        <f>IF(K41&lt;&gt;0,K41,IF($AV41=0,0,AH41/$AV41*$Z41))</f>
      </c>
      <c r="AY41" s="18">
        <f>IF(L41&lt;&gt;0,L41,IF($AV41=0,0,AI41/$AV41*$Z41))</f>
      </c>
      <c r="AZ41" s="18">
        <f>IF(M41&lt;&gt;0,M41,IF($AV41=0,0,AJ41/$AV41*$Z41))</f>
      </c>
      <c r="BA41" s="18">
        <f>IF(N41&lt;&gt;0,N41,IF($AV41=0,0,AK41/$AV41*$Z41))</f>
      </c>
      <c r="BB41" s="18">
        <f>IF(O41&lt;&gt;0,O41,IF($AV41=0,0,AL41/$AV41*$Z41))</f>
      </c>
      <c r="BC41" s="18">
        <f>IF(P41&lt;&gt;0,P41,IF($AV41=0,0,AM41/$AV41*$Z41))</f>
      </c>
      <c r="BD41" s="18">
        <f>IF(Q41&lt;&gt;0,Q41,IF($AV41=0,0,AN41/$AV41*$Z41))</f>
      </c>
      <c r="BE41" s="18">
        <f>IF(R41&lt;&gt;0,R41,IF($AV41=0,0,AO41/$AV41*$Z41))</f>
      </c>
      <c r="BF41" s="18">
        <f>IF(S41&lt;&gt;0,S41,IF($AV41=0,0,AP41/$AV41*$Z41))</f>
      </c>
      <c r="BG41" s="18">
        <f>IF(T41&lt;&gt;0,T41,IF($AV41=0,0,AQ41/$AV41*$Z41))</f>
      </c>
      <c r="BH41" s="18">
        <f>IF(U41&lt;&gt;0,U41,IF($AV41=0,0,AR41/$AV41*$Z41))</f>
      </c>
      <c r="BI41" s="18">
        <f>IF(V41&lt;&gt;0,V41,IF($AV41=0,0,AS41/$AV41*$Z41))</f>
      </c>
      <c r="BJ41" s="18">
        <f>IF(W41&lt;&gt;0,W41,IF($AV41=0,0,AT41/$AV41*$Z41))</f>
      </c>
      <c r="BK41" s="18">
        <f>IF(X41&lt;&gt;0,X41,IF($AV41=0,0,AU41/$AV41*$Z41))</f>
      </c>
      <c r="BL41" s="18">
        <f>SUM(AW41:BK41)</f>
      </c>
      <c r="BM41" s="18">
        <f>I41-BL41</f>
      </c>
    </row>
    <row r="42" outlineLevel="4">
      <c r="A42" s="5" t="str">
        <v>4.1</v>
      </c>
      <c r="B42" s="5" t="str">
        <v/>
      </c>
      <c r="C42" s="5" t="str">
        <v>BSKDGNGENGR07</v>
      </c>
      <c r="D42" s="5" t="str">
        <v>BSKDGNGENGR07</v>
      </c>
      <c r="E42" s="19">
        <f>IFERROR(_xlfn.XLOOKUP(F42,Assumptions!B:B,Assumptions!C:C),0)</f>
      </c>
      <c r="F42" s="5" t="str">
        <v>Retention</v>
      </c>
      <c r="G42" s="5" t="str">
        <v/>
      </c>
      <c r="H42" s="18">
        <f>G39*E42</f>
      </c>
      <c r="I42" s="18">
        <f>H42*(1-0)</f>
      </c>
      <c r="J42" s="18">
        <v>0</v>
      </c>
      <c r="K42" s="18">
        <v>0</v>
      </c>
      <c r="L42" s="18">
        <v>0</v>
      </c>
      <c r="M42" s="18">
        <v>0</v>
      </c>
      <c r="N42" s="18">
        <v>0</v>
      </c>
      <c r="O42" s="18">
        <v>0</v>
      </c>
      <c r="P42" s="18">
        <v>0</v>
      </c>
      <c r="Q42" s="18">
        <v>0</v>
      </c>
      <c r="R42" s="18">
        <v>0</v>
      </c>
      <c r="S42" s="18">
        <v>0</v>
      </c>
      <c r="T42" s="18">
        <v>0</v>
      </c>
      <c r="U42" s="18">
        <v>0</v>
      </c>
      <c r="V42" s="18">
        <v>0</v>
      </c>
      <c r="W42" s="18">
        <v>0</v>
      </c>
      <c r="X42" s="18">
        <v>0</v>
      </c>
      <c r="Y42" s="18">
        <f>SUM(J42:X42)</f>
      </c>
      <c r="Z42" s="18">
        <f>I42-Y42</f>
      </c>
      <c r="AA42" s="20">
        <v>46483</v>
      </c>
      <c r="AB42" s="20">
        <v>46483</v>
      </c>
      <c r="AC42" s="18">
        <f>IFERROR(_xlfn.XLOOKUP(F42,Assumptions!B:B,Assumptions!D:D),0)</f>
      </c>
      <c r="AD42" s="20">
        <f>AA42+AC42</f>
      </c>
      <c r="AE42" s="20">
        <f>AC42+AB42</f>
      </c>
      <c r="AF42" s="5" t="str">
        <v/>
      </c>
      <c r="AG42" s="18">
        <f>IFERROR(_xlfn.BETA.DIST(DATE(YEAR(AG$2),MONTH(AG$2),15),$AD$2,$AE$2,FALSE,DATE(YEAR($AD42),MONTH($AD42),1),DATE(YEAR($AE42),MONTH($AE42),28)),0)</f>
      </c>
      <c r="AH42" s="18">
        <f>IFERROR(_xlfn.BETA.DIST(DATE(YEAR(AH$2),MONTH(AH$2),15),$AD$2,$AE$2,FALSE,DATE(YEAR($AD42),MONTH($AD42),1),DATE(YEAR($AE42),MONTH($AE42),28)),0)</f>
      </c>
      <c r="AI42" s="18">
        <f>IFERROR(_xlfn.BETA.DIST(DATE(YEAR(AI$2),MONTH(AI$2),15),$AD$2,$AE$2,FALSE,DATE(YEAR($AD42),MONTH($AD42),1),DATE(YEAR($AE42),MONTH($AE42),28)),0)</f>
      </c>
      <c r="AJ42" s="18">
        <f>IFERROR(_xlfn.BETA.DIST(DATE(YEAR(AJ$2),MONTH(AJ$2),15),$AD$2,$AE$2,FALSE,DATE(YEAR($AD42),MONTH($AD42),1),DATE(YEAR($AE42),MONTH($AE42),28)),0)</f>
      </c>
      <c r="AK42" s="18">
        <f>IFERROR(_xlfn.BETA.DIST(DATE(YEAR(AK$2),MONTH(AK$2),15),$AD$2,$AE$2,FALSE,DATE(YEAR($AD42),MONTH($AD42),1),DATE(YEAR($AE42),MONTH($AE42),28)),0)</f>
      </c>
      <c r="AL42" s="18">
        <f>IFERROR(_xlfn.BETA.DIST(DATE(YEAR(AL$2),MONTH(AL$2),15),$AD$2,$AE$2,FALSE,DATE(YEAR($AD42),MONTH($AD42),1),DATE(YEAR($AE42),MONTH($AE42),28)),0)</f>
      </c>
      <c r="AM42" s="18">
        <f>IFERROR(_xlfn.BETA.DIST(DATE(YEAR(AM$2),MONTH(AM$2),15),$AD$2,$AE$2,FALSE,DATE(YEAR($AD42),MONTH($AD42),1),DATE(YEAR($AE42),MONTH($AE42),28)),0)</f>
      </c>
      <c r="AN42" s="18">
        <f>IFERROR(_xlfn.BETA.DIST(DATE(YEAR(AN$2),MONTH(AN$2),15),$AD$2,$AE$2,FALSE,DATE(YEAR($AD42),MONTH($AD42),1),DATE(YEAR($AE42),MONTH($AE42),28)),0)</f>
      </c>
      <c r="AO42" s="18">
        <f>IFERROR(_xlfn.BETA.DIST(DATE(YEAR(AO$2),MONTH(AO$2),15),$AD$2,$AE$2,FALSE,DATE(YEAR($AD42),MONTH($AD42),1),DATE(YEAR($AE42),MONTH($AE42),28)),0)</f>
      </c>
      <c r="AP42" s="18">
        <f>IFERROR(_xlfn.BETA.DIST(DATE(YEAR(AP$2),MONTH(AP$2),15),$AD$2,$AE$2,FALSE,DATE(YEAR($AD42),MONTH($AD42),1),DATE(YEAR($AE42),MONTH($AE42),28)),0)</f>
      </c>
      <c r="AQ42" s="18">
        <f>IFERROR(_xlfn.BETA.DIST(DATE(YEAR(AQ$2),MONTH(AQ$2),15),$AD$2,$AE$2,FALSE,DATE(YEAR($AD42),MONTH($AD42),1),DATE(YEAR($AE42),MONTH($AE42),28)),0)</f>
      </c>
      <c r="AR42" s="18">
        <f>IFERROR(_xlfn.BETA.DIST(DATE(YEAR(AR$2),MONTH(AR$2),15),$AD$2,$AE$2,FALSE,DATE(YEAR($AD42),MONTH($AD42),1),DATE(YEAR($AE42),MONTH($AE42),28)),0)</f>
      </c>
      <c r="AS42" s="18">
        <f>IFERROR(_xlfn.BETA.DIST(DATE(YEAR(AS$2),MONTH(AS$2),15),$AD$2,$AE$2,FALSE,DATE(YEAR($AD42),MONTH($AD42),1),DATE(YEAR($AE42),MONTH($AE42),28)),0)</f>
      </c>
      <c r="AT42" s="18">
        <f>IFERROR(_xlfn.BETA.DIST(DATE(YEAR(AT$2),MONTH(AT$2),15),$AD$2,$AE$2,FALSE,DATE(YEAR($AD42),MONTH($AD42),1),DATE(YEAR($AE42),MONTH($AE42),28)),0)</f>
      </c>
      <c r="AU42" s="18">
        <f>IFERROR(_xlfn.BETA.DIST(DATE(YEAR(AU$2),MONTH(AU$2),15),$AD$2,$AE$2,FALSE,DATE(YEAR($AD42),MONTH($AD42),1),DATE(YEAR($AE42),MONTH($AE42),28)),0)</f>
      </c>
      <c r="AV42" s="18">
        <f>SUM(AG42:AU42)</f>
      </c>
      <c r="AW42" s="18">
        <f>IF(J42&lt;&gt;0,J42,IF($AV42=0,0,AG42/$AV42*$Z42))</f>
      </c>
      <c r="AX42" s="18">
        <f>IF(K42&lt;&gt;0,K42,IF($AV42=0,0,AH42/$AV42*$Z42))</f>
      </c>
      <c r="AY42" s="18">
        <f>IF(L42&lt;&gt;0,L42,IF($AV42=0,0,AI42/$AV42*$Z42))</f>
      </c>
      <c r="AZ42" s="18">
        <f>IF(M42&lt;&gt;0,M42,IF($AV42=0,0,AJ42/$AV42*$Z42))</f>
      </c>
      <c r="BA42" s="18">
        <f>IF(N42&lt;&gt;0,N42,IF($AV42=0,0,AK42/$AV42*$Z42))</f>
      </c>
      <c r="BB42" s="18">
        <f>IF(O42&lt;&gt;0,O42,IF($AV42=0,0,AL42/$AV42*$Z42))</f>
      </c>
      <c r="BC42" s="18">
        <f>IF(P42&lt;&gt;0,P42,IF($AV42=0,0,AM42/$AV42*$Z42))</f>
      </c>
      <c r="BD42" s="18">
        <f>IF(Q42&lt;&gt;0,Q42,IF($AV42=0,0,AN42/$AV42*$Z42))</f>
      </c>
      <c r="BE42" s="18">
        <f>IF(R42&lt;&gt;0,R42,IF($AV42=0,0,AO42/$AV42*$Z42))</f>
      </c>
      <c r="BF42" s="18">
        <f>IF(S42&lt;&gt;0,S42,IF($AV42=0,0,AP42/$AV42*$Z42))</f>
      </c>
      <c r="BG42" s="18">
        <f>IF(T42&lt;&gt;0,T42,IF($AV42=0,0,AQ42/$AV42*$Z42))</f>
      </c>
      <c r="BH42" s="18">
        <f>IF(U42&lt;&gt;0,U42,IF($AV42=0,0,AR42/$AV42*$Z42))</f>
      </c>
      <c r="BI42" s="18">
        <f>IF(V42&lt;&gt;0,V42,IF($AV42=0,0,AS42/$AV42*$Z42))</f>
      </c>
      <c r="BJ42" s="18">
        <f>IF(W42&lt;&gt;0,W42,IF($AV42=0,0,AT42/$AV42*$Z42))</f>
      </c>
      <c r="BK42" s="18">
        <f>IF(X42&lt;&gt;0,X42,IF($AV42=0,0,AU42/$AV42*$Z42))</f>
      </c>
      <c r="BL42" s="18">
        <f>SUM(AW42:BK42)</f>
      </c>
      <c r="BM42" s="18">
        <f>I42-BL42</f>
      </c>
    </row>
    <row r="43" outlineLevel="3">
      <c r="A43" s="17" t="str">
        <v>4.2</v>
      </c>
      <c r="B43" s="17" t="str">
        <v/>
      </c>
      <c r="C43" s="17" t="str">
        <v/>
      </c>
      <c r="D43" s="17" t="str">
        <v/>
      </c>
      <c r="E43" s="17" t="str">
        <v>4.2</v>
      </c>
      <c r="F43" s="17" t="str">
        <v>Automatic voltage regulator (complete system) as specified.</v>
      </c>
      <c r="G43" s="17">
        <v>649930.61</v>
      </c>
      <c r="H43" s="17" t="str">
        <v/>
      </c>
      <c r="I43" s="17" t="str">
        <v/>
      </c>
      <c r="J43" s="17" t="str">
        <v/>
      </c>
      <c r="K43" s="17" t="str">
        <v/>
      </c>
      <c r="L43" s="17" t="str">
        <v/>
      </c>
      <c r="M43" s="17" t="str">
        <v/>
      </c>
      <c r="N43" s="17" t="str">
        <v/>
      </c>
      <c r="O43" s="17" t="str">
        <v/>
      </c>
      <c r="P43" s="17" t="str">
        <v/>
      </c>
      <c r="Q43" s="17" t="str">
        <v/>
      </c>
      <c r="R43" s="17" t="str">
        <v/>
      </c>
      <c r="S43" s="17" t="str">
        <v/>
      </c>
      <c r="T43" s="17" t="str">
        <v/>
      </c>
      <c r="U43" s="17" t="str">
        <v/>
      </c>
      <c r="V43" s="17" t="str">
        <v/>
      </c>
      <c r="W43" s="17" t="str">
        <v/>
      </c>
      <c r="X43" s="17" t="str">
        <v/>
      </c>
      <c r="Y43" s="17" t="str">
        <v/>
      </c>
      <c r="Z43" s="17" t="str">
        <v/>
      </c>
      <c r="AA43" s="17" t="str">
        <v/>
      </c>
      <c r="AB43" s="17" t="str">
        <v/>
      </c>
      <c r="AC43" s="17" t="str">
        <v/>
      </c>
      <c r="AD43" s="17" t="str">
        <v/>
      </c>
      <c r="AE43" s="17" t="str">
        <v/>
      </c>
      <c r="AF43" s="5" t="str">
        <v/>
      </c>
      <c r="AG43" s="18">
        <f>IFERROR(_xlfn.BETA.DIST(DATE(YEAR(AG$2),MONTH(AG$2),15),$AD$2,$AE$2,FALSE,DATE(YEAR($AD43),MONTH($AD43),1),DATE(YEAR($AE43),MONTH($AE43),28)),0)</f>
      </c>
      <c r="AH43" s="18">
        <f>IFERROR(_xlfn.BETA.DIST(DATE(YEAR(AH$2),MONTH(AH$2),15),$AD$2,$AE$2,FALSE,DATE(YEAR($AD43),MONTH($AD43),1),DATE(YEAR($AE43),MONTH($AE43),28)),0)</f>
      </c>
      <c r="AI43" s="18">
        <f>IFERROR(_xlfn.BETA.DIST(DATE(YEAR(AI$2),MONTH(AI$2),15),$AD$2,$AE$2,FALSE,DATE(YEAR($AD43),MONTH($AD43),1),DATE(YEAR($AE43),MONTH($AE43),28)),0)</f>
      </c>
      <c r="AJ43" s="18">
        <f>IFERROR(_xlfn.BETA.DIST(DATE(YEAR(AJ$2),MONTH(AJ$2),15),$AD$2,$AE$2,FALSE,DATE(YEAR($AD43),MONTH($AD43),1),DATE(YEAR($AE43),MONTH($AE43),28)),0)</f>
      </c>
      <c r="AK43" s="18">
        <f>IFERROR(_xlfn.BETA.DIST(DATE(YEAR(AK$2),MONTH(AK$2),15),$AD$2,$AE$2,FALSE,DATE(YEAR($AD43),MONTH($AD43),1),DATE(YEAR($AE43),MONTH($AE43),28)),0)</f>
      </c>
      <c r="AL43" s="18">
        <f>IFERROR(_xlfn.BETA.DIST(DATE(YEAR(AL$2),MONTH(AL$2),15),$AD$2,$AE$2,FALSE,DATE(YEAR($AD43),MONTH($AD43),1),DATE(YEAR($AE43),MONTH($AE43),28)),0)</f>
      </c>
      <c r="AM43" s="18">
        <f>IFERROR(_xlfn.BETA.DIST(DATE(YEAR(AM$2),MONTH(AM$2),15),$AD$2,$AE$2,FALSE,DATE(YEAR($AD43),MONTH($AD43),1),DATE(YEAR($AE43),MONTH($AE43),28)),0)</f>
      </c>
      <c r="AN43" s="18">
        <f>IFERROR(_xlfn.BETA.DIST(DATE(YEAR(AN$2),MONTH(AN$2),15),$AD$2,$AE$2,FALSE,DATE(YEAR($AD43),MONTH($AD43),1),DATE(YEAR($AE43),MONTH($AE43),28)),0)</f>
      </c>
      <c r="AO43" s="18">
        <f>IFERROR(_xlfn.BETA.DIST(DATE(YEAR(AO$2),MONTH(AO$2),15),$AD$2,$AE$2,FALSE,DATE(YEAR($AD43),MONTH($AD43),1),DATE(YEAR($AE43),MONTH($AE43),28)),0)</f>
      </c>
      <c r="AP43" s="18">
        <f>IFERROR(_xlfn.BETA.DIST(DATE(YEAR(AP$2),MONTH(AP$2),15),$AD$2,$AE$2,FALSE,DATE(YEAR($AD43),MONTH($AD43),1),DATE(YEAR($AE43),MONTH($AE43),28)),0)</f>
      </c>
      <c r="AQ43" s="18">
        <f>IFERROR(_xlfn.BETA.DIST(DATE(YEAR(AQ$2),MONTH(AQ$2),15),$AD$2,$AE$2,FALSE,DATE(YEAR($AD43),MONTH($AD43),1),DATE(YEAR($AE43),MONTH($AE43),28)),0)</f>
      </c>
      <c r="AR43" s="18">
        <f>IFERROR(_xlfn.BETA.DIST(DATE(YEAR(AR$2),MONTH(AR$2),15),$AD$2,$AE$2,FALSE,DATE(YEAR($AD43),MONTH($AD43),1),DATE(YEAR($AE43),MONTH($AE43),28)),0)</f>
      </c>
      <c r="AS43" s="18">
        <f>IFERROR(_xlfn.BETA.DIST(DATE(YEAR(AS$2),MONTH(AS$2),15),$AD$2,$AE$2,FALSE,DATE(YEAR($AD43),MONTH($AD43),1),DATE(YEAR($AE43),MONTH($AE43),28)),0)</f>
      </c>
      <c r="AT43" s="18">
        <f>IFERROR(_xlfn.BETA.DIST(DATE(YEAR(AT$2),MONTH(AT$2),15),$AD$2,$AE$2,FALSE,DATE(YEAR($AD43),MONTH($AD43),1),DATE(YEAR($AE43),MONTH($AE43),28)),0)</f>
      </c>
      <c r="AU43" s="18">
        <f>IFERROR(_xlfn.BETA.DIST(DATE(YEAR(AU$2),MONTH(AU$2),15),$AD$2,$AE$2,FALSE,DATE(YEAR($AD43),MONTH($AD43),1),DATE(YEAR($AE43),MONTH($AE43),28)),0)</f>
      </c>
      <c r="AV43" s="18">
        <f>SUM(AG43:AU43)</f>
      </c>
      <c r="AW43" s="18">
        <f>IF(J43&lt;&gt;0,J43,IF($AV43=0,0,AG43/$AV43*$Z43))</f>
      </c>
      <c r="AX43" s="18">
        <f>IF(K43&lt;&gt;0,K43,IF($AV43=0,0,AH43/$AV43*$Z43))</f>
      </c>
      <c r="AY43" s="18">
        <f>IF(L43&lt;&gt;0,L43,IF($AV43=0,0,AI43/$AV43*$Z43))</f>
      </c>
      <c r="AZ43" s="18">
        <f>IF(M43&lt;&gt;0,M43,IF($AV43=0,0,AJ43/$AV43*$Z43))</f>
      </c>
      <c r="BA43" s="18">
        <f>IF(N43&lt;&gt;0,N43,IF($AV43=0,0,AK43/$AV43*$Z43))</f>
      </c>
      <c r="BB43" s="18">
        <f>IF(O43&lt;&gt;0,O43,IF($AV43=0,0,AL43/$AV43*$Z43))</f>
      </c>
      <c r="BC43" s="18">
        <f>IF(P43&lt;&gt;0,P43,IF($AV43=0,0,AM43/$AV43*$Z43))</f>
      </c>
      <c r="BD43" s="18">
        <f>IF(Q43&lt;&gt;0,Q43,IF($AV43=0,0,AN43/$AV43*$Z43))</f>
      </c>
      <c r="BE43" s="18">
        <f>IF(R43&lt;&gt;0,R43,IF($AV43=0,0,AO43/$AV43*$Z43))</f>
      </c>
      <c r="BF43" s="18">
        <f>IF(S43&lt;&gt;0,S43,IF($AV43=0,0,AP43/$AV43*$Z43))</f>
      </c>
      <c r="BG43" s="18">
        <f>IF(T43&lt;&gt;0,T43,IF($AV43=0,0,AQ43/$AV43*$Z43))</f>
      </c>
      <c r="BH43" s="18">
        <f>IF(U43&lt;&gt;0,U43,IF($AV43=0,0,AR43/$AV43*$Z43))</f>
      </c>
      <c r="BI43" s="18">
        <f>IF(V43&lt;&gt;0,V43,IF($AV43=0,0,AS43/$AV43*$Z43))</f>
      </c>
      <c r="BJ43" s="18">
        <f>IF(W43&lt;&gt;0,W43,IF($AV43=0,0,AT43/$AV43*$Z43))</f>
      </c>
      <c r="BK43" s="18">
        <f>IF(X43&lt;&gt;0,X43,IF($AV43=0,0,AU43/$AV43*$Z43))</f>
      </c>
      <c r="BL43" s="18">
        <f>SUM(AW43:BK43)</f>
      </c>
      <c r="BM43" s="17" t="str">
        <v/>
      </c>
    </row>
    <row r="44" outlineLevel="4">
      <c r="A44" s="5" t="str">
        <v>4.2</v>
      </c>
      <c r="B44" s="5" t="str">
        <v/>
      </c>
      <c r="C44" s="5" t="str">
        <v>BSKDGNGENGR03</v>
      </c>
      <c r="D44" s="5" t="str">
        <v>BSKDGNGENGR03</v>
      </c>
      <c r="E44" s="19">
        <f>IFERROR(_xlfn.XLOOKUP(F44,Assumptions!B:B,Assumptions!C:C),0)</f>
      </c>
      <c r="F44" s="5" t="str">
        <v>Advanced Payment</v>
      </c>
      <c r="G44" s="5" t="str">
        <v/>
      </c>
      <c r="H44" s="18">
        <f>G43*E44</f>
      </c>
      <c r="I44" s="18">
        <f>H44*(1-0)</f>
      </c>
      <c r="J44" s="18">
        <v>0</v>
      </c>
      <c r="K44" s="18">
        <v>0</v>
      </c>
      <c r="L44" s="18">
        <v>0</v>
      </c>
      <c r="M44" s="18">
        <v>0</v>
      </c>
      <c r="N44" s="18">
        <v>0</v>
      </c>
      <c r="O44" s="18">
        <v>0</v>
      </c>
      <c r="P44" s="18">
        <v>0</v>
      </c>
      <c r="Q44" s="18">
        <v>0</v>
      </c>
      <c r="R44" s="18">
        <v>0</v>
      </c>
      <c r="S44" s="18">
        <v>0</v>
      </c>
      <c r="T44" s="18">
        <v>0</v>
      </c>
      <c r="U44" s="18">
        <v>0</v>
      </c>
      <c r="V44" s="18">
        <v>0</v>
      </c>
      <c r="W44" s="18">
        <v>0</v>
      </c>
      <c r="X44" s="18">
        <v>0</v>
      </c>
      <c r="Y44" s="18">
        <f>SUM(J44:X44)</f>
      </c>
      <c r="Z44" s="18">
        <f>I44-Y44</f>
      </c>
      <c r="AA44" s="20">
        <v>46026</v>
      </c>
      <c r="AB44" s="20">
        <v>46026</v>
      </c>
      <c r="AC44" s="18">
        <f>IFERROR(_xlfn.XLOOKUP(F44,Assumptions!B:B,Assumptions!D:D),0)</f>
      </c>
      <c r="AD44" s="20">
        <f>AA44+AC44</f>
      </c>
      <c r="AE44" s="20">
        <f>AC44+AB44</f>
      </c>
      <c r="AF44" s="5" t="str">
        <v/>
      </c>
      <c r="AG44" s="18">
        <f>IFERROR(_xlfn.BETA.DIST(DATE(YEAR(AG$2),MONTH(AG$2),15),$AD$2,$AE$2,FALSE,DATE(YEAR($AD44),MONTH($AD44),1),DATE(YEAR($AE44),MONTH($AE44),28)),0)</f>
      </c>
      <c r="AH44" s="18">
        <f>IFERROR(_xlfn.BETA.DIST(DATE(YEAR(AH$2),MONTH(AH$2),15),$AD$2,$AE$2,FALSE,DATE(YEAR($AD44),MONTH($AD44),1),DATE(YEAR($AE44),MONTH($AE44),28)),0)</f>
      </c>
      <c r="AI44" s="18">
        <f>IFERROR(_xlfn.BETA.DIST(DATE(YEAR(AI$2),MONTH(AI$2),15),$AD$2,$AE$2,FALSE,DATE(YEAR($AD44),MONTH($AD44),1),DATE(YEAR($AE44),MONTH($AE44),28)),0)</f>
      </c>
      <c r="AJ44" s="18">
        <f>IFERROR(_xlfn.BETA.DIST(DATE(YEAR(AJ$2),MONTH(AJ$2),15),$AD$2,$AE$2,FALSE,DATE(YEAR($AD44),MONTH($AD44),1),DATE(YEAR($AE44),MONTH($AE44),28)),0)</f>
      </c>
      <c r="AK44" s="18">
        <f>IFERROR(_xlfn.BETA.DIST(DATE(YEAR(AK$2),MONTH(AK$2),15),$AD$2,$AE$2,FALSE,DATE(YEAR($AD44),MONTH($AD44),1),DATE(YEAR($AE44),MONTH($AE44),28)),0)</f>
      </c>
      <c r="AL44" s="18">
        <f>IFERROR(_xlfn.BETA.DIST(DATE(YEAR(AL$2),MONTH(AL$2),15),$AD$2,$AE$2,FALSE,DATE(YEAR($AD44),MONTH($AD44),1),DATE(YEAR($AE44),MONTH($AE44),28)),0)</f>
      </c>
      <c r="AM44" s="18">
        <f>IFERROR(_xlfn.BETA.DIST(DATE(YEAR(AM$2),MONTH(AM$2),15),$AD$2,$AE$2,FALSE,DATE(YEAR($AD44),MONTH($AD44),1),DATE(YEAR($AE44),MONTH($AE44),28)),0)</f>
      </c>
      <c r="AN44" s="18">
        <f>IFERROR(_xlfn.BETA.DIST(DATE(YEAR(AN$2),MONTH(AN$2),15),$AD$2,$AE$2,FALSE,DATE(YEAR($AD44),MONTH($AD44),1),DATE(YEAR($AE44),MONTH($AE44),28)),0)</f>
      </c>
      <c r="AO44" s="18">
        <f>IFERROR(_xlfn.BETA.DIST(DATE(YEAR(AO$2),MONTH(AO$2),15),$AD$2,$AE$2,FALSE,DATE(YEAR($AD44),MONTH($AD44),1),DATE(YEAR($AE44),MONTH($AE44),28)),0)</f>
      </c>
      <c r="AP44" s="18">
        <f>IFERROR(_xlfn.BETA.DIST(DATE(YEAR(AP$2),MONTH(AP$2),15),$AD$2,$AE$2,FALSE,DATE(YEAR($AD44),MONTH($AD44),1),DATE(YEAR($AE44),MONTH($AE44),28)),0)</f>
      </c>
      <c r="AQ44" s="18">
        <f>IFERROR(_xlfn.BETA.DIST(DATE(YEAR(AQ$2),MONTH(AQ$2),15),$AD$2,$AE$2,FALSE,DATE(YEAR($AD44),MONTH($AD44),1),DATE(YEAR($AE44),MONTH($AE44),28)),0)</f>
      </c>
      <c r="AR44" s="18">
        <f>IFERROR(_xlfn.BETA.DIST(DATE(YEAR(AR$2),MONTH(AR$2),15),$AD$2,$AE$2,FALSE,DATE(YEAR($AD44),MONTH($AD44),1),DATE(YEAR($AE44),MONTH($AE44),28)),0)</f>
      </c>
      <c r="AS44" s="18">
        <f>IFERROR(_xlfn.BETA.DIST(DATE(YEAR(AS$2),MONTH(AS$2),15),$AD$2,$AE$2,FALSE,DATE(YEAR($AD44),MONTH($AD44),1),DATE(YEAR($AE44),MONTH($AE44),28)),0)</f>
      </c>
      <c r="AT44" s="18">
        <f>IFERROR(_xlfn.BETA.DIST(DATE(YEAR(AT$2),MONTH(AT$2),15),$AD$2,$AE$2,FALSE,DATE(YEAR($AD44),MONTH($AD44),1),DATE(YEAR($AE44),MONTH($AE44),28)),0)</f>
      </c>
      <c r="AU44" s="18">
        <f>IFERROR(_xlfn.BETA.DIST(DATE(YEAR(AU$2),MONTH(AU$2),15),$AD$2,$AE$2,FALSE,DATE(YEAR($AD44),MONTH($AD44),1),DATE(YEAR($AE44),MONTH($AE44),28)),0)</f>
      </c>
      <c r="AV44" s="18">
        <f>SUM(AG44:AU44)</f>
      </c>
      <c r="AW44" s="18">
        <f>IF(J44&lt;&gt;0,J44,IF($AV44=0,0,AG44/$AV44*$Z44))</f>
      </c>
      <c r="AX44" s="18">
        <f>IF(K44&lt;&gt;0,K44,IF($AV44=0,0,AH44/$AV44*$Z44))</f>
      </c>
      <c r="AY44" s="18">
        <f>IF(L44&lt;&gt;0,L44,IF($AV44=0,0,AI44/$AV44*$Z44))</f>
      </c>
      <c r="AZ44" s="18">
        <f>IF(M44&lt;&gt;0,M44,IF($AV44=0,0,AJ44/$AV44*$Z44))</f>
      </c>
      <c r="BA44" s="18">
        <f>IF(N44&lt;&gt;0,N44,IF($AV44=0,0,AK44/$AV44*$Z44))</f>
      </c>
      <c r="BB44" s="18">
        <f>IF(O44&lt;&gt;0,O44,IF($AV44=0,0,AL44/$AV44*$Z44))</f>
      </c>
      <c r="BC44" s="18">
        <f>IF(P44&lt;&gt;0,P44,IF($AV44=0,0,AM44/$AV44*$Z44))</f>
      </c>
      <c r="BD44" s="18">
        <f>IF(Q44&lt;&gt;0,Q44,IF($AV44=0,0,AN44/$AV44*$Z44))</f>
      </c>
      <c r="BE44" s="18">
        <f>IF(R44&lt;&gt;0,R44,IF($AV44=0,0,AO44/$AV44*$Z44))</f>
      </c>
      <c r="BF44" s="18">
        <f>IF(S44&lt;&gt;0,S44,IF($AV44=0,0,AP44/$AV44*$Z44))</f>
      </c>
      <c r="BG44" s="18">
        <f>IF(T44&lt;&gt;0,T44,IF($AV44=0,0,AQ44/$AV44*$Z44))</f>
      </c>
      <c r="BH44" s="18">
        <f>IF(U44&lt;&gt;0,U44,IF($AV44=0,0,AR44/$AV44*$Z44))</f>
      </c>
      <c r="BI44" s="18">
        <f>IF(V44&lt;&gt;0,V44,IF($AV44=0,0,AS44/$AV44*$Z44))</f>
      </c>
      <c r="BJ44" s="18">
        <f>IF(W44&lt;&gt;0,W44,IF($AV44=0,0,AT44/$AV44*$Z44))</f>
      </c>
      <c r="BK44" s="18">
        <f>IF(X44&lt;&gt;0,X44,IF($AV44=0,0,AU44/$AV44*$Z44))</f>
      </c>
      <c r="BL44" s="18">
        <f>SUM(AW44:BK44)</f>
      </c>
      <c r="BM44" s="18">
        <f>I44-BL44</f>
      </c>
    </row>
    <row r="45" outlineLevel="4">
      <c r="A45" s="5" t="str">
        <v>4.2</v>
      </c>
      <c r="B45" s="5" t="str">
        <v/>
      </c>
      <c r="C45" s="5" t="str">
        <v/>
      </c>
      <c r="D45" s="5" t="str">
        <v/>
      </c>
      <c r="E45" s="19">
        <f>IFERROR(_xlfn.XLOOKUP(F45,Assumptions!B:B,Assumptions!C:C),0)</f>
      </c>
      <c r="F45" s="5" t="str">
        <v>Site Delivery EGP</v>
      </c>
      <c r="G45" s="5" t="str">
        <v/>
      </c>
      <c r="H45" s="18">
        <f>G43*E45</f>
      </c>
      <c r="I45" s="18">
        <f>H45*(1-0)</f>
      </c>
      <c r="J45" s="18">
        <v>0</v>
      </c>
      <c r="K45" s="18">
        <v>0</v>
      </c>
      <c r="L45" s="18">
        <v>0</v>
      </c>
      <c r="M45" s="18">
        <v>0</v>
      </c>
      <c r="N45" s="18">
        <v>0</v>
      </c>
      <c r="O45" s="18">
        <v>0</v>
      </c>
      <c r="P45" s="18">
        <v>0</v>
      </c>
      <c r="Q45" s="18">
        <v>0</v>
      </c>
      <c r="R45" s="18">
        <v>0</v>
      </c>
      <c r="S45" s="18">
        <v>0</v>
      </c>
      <c r="T45" s="18">
        <v>0</v>
      </c>
      <c r="U45" s="18">
        <v>0</v>
      </c>
      <c r="V45" s="18">
        <v>0</v>
      </c>
      <c r="W45" s="18">
        <v>0</v>
      </c>
      <c r="X45" s="18">
        <v>0</v>
      </c>
      <c r="Y45" s="18">
        <f>SUM(J45:X45)</f>
      </c>
      <c r="Z45" s="18">
        <f>I45-Y45</f>
      </c>
      <c r="AA45" s="5" t="str">
        <v/>
      </c>
      <c r="AB45" s="5" t="str">
        <v/>
      </c>
      <c r="AC45" s="18">
        <f>IFERROR(_xlfn.XLOOKUP(F45,Assumptions!B:B,Assumptions!D:D),0)</f>
      </c>
      <c r="AD45" s="20">
        <f>AA45+AC45</f>
      </c>
      <c r="AE45" s="20">
        <f>AC45+AB45</f>
      </c>
      <c r="AF45" s="5" t="str">
        <v/>
      </c>
      <c r="AG45" s="18">
        <f>IFERROR(_xlfn.BETA.DIST(DATE(YEAR(AG$2),MONTH(AG$2),15),$AD$2,$AE$2,FALSE,DATE(YEAR($AD45),MONTH($AD45),1),DATE(YEAR($AE45),MONTH($AE45),28)),0)</f>
      </c>
      <c r="AH45" s="18">
        <f>IFERROR(_xlfn.BETA.DIST(DATE(YEAR(AH$2),MONTH(AH$2),15),$AD$2,$AE$2,FALSE,DATE(YEAR($AD45),MONTH($AD45),1),DATE(YEAR($AE45),MONTH($AE45),28)),0)</f>
      </c>
      <c r="AI45" s="18">
        <f>IFERROR(_xlfn.BETA.DIST(DATE(YEAR(AI$2),MONTH(AI$2),15),$AD$2,$AE$2,FALSE,DATE(YEAR($AD45),MONTH($AD45),1),DATE(YEAR($AE45),MONTH($AE45),28)),0)</f>
      </c>
      <c r="AJ45" s="18">
        <f>IFERROR(_xlfn.BETA.DIST(DATE(YEAR(AJ$2),MONTH(AJ$2),15),$AD$2,$AE$2,FALSE,DATE(YEAR($AD45),MONTH($AD45),1),DATE(YEAR($AE45),MONTH($AE45),28)),0)</f>
      </c>
      <c r="AK45" s="18">
        <f>IFERROR(_xlfn.BETA.DIST(DATE(YEAR(AK$2),MONTH(AK$2),15),$AD$2,$AE$2,FALSE,DATE(YEAR($AD45),MONTH($AD45),1),DATE(YEAR($AE45),MONTH($AE45),28)),0)</f>
      </c>
      <c r="AL45" s="18">
        <f>IFERROR(_xlfn.BETA.DIST(DATE(YEAR(AL$2),MONTH(AL$2),15),$AD$2,$AE$2,FALSE,DATE(YEAR($AD45),MONTH($AD45),1),DATE(YEAR($AE45),MONTH($AE45),28)),0)</f>
      </c>
      <c r="AM45" s="18">
        <f>IFERROR(_xlfn.BETA.DIST(DATE(YEAR(AM$2),MONTH(AM$2),15),$AD$2,$AE$2,FALSE,DATE(YEAR($AD45),MONTH($AD45),1),DATE(YEAR($AE45),MONTH($AE45),28)),0)</f>
      </c>
      <c r="AN45" s="18">
        <f>IFERROR(_xlfn.BETA.DIST(DATE(YEAR(AN$2),MONTH(AN$2),15),$AD$2,$AE$2,FALSE,DATE(YEAR($AD45),MONTH($AD45),1),DATE(YEAR($AE45),MONTH($AE45),28)),0)</f>
      </c>
      <c r="AO45" s="18">
        <f>IFERROR(_xlfn.BETA.DIST(DATE(YEAR(AO$2),MONTH(AO$2),15),$AD$2,$AE$2,FALSE,DATE(YEAR($AD45),MONTH($AD45),1),DATE(YEAR($AE45),MONTH($AE45),28)),0)</f>
      </c>
      <c r="AP45" s="18">
        <f>IFERROR(_xlfn.BETA.DIST(DATE(YEAR(AP$2),MONTH(AP$2),15),$AD$2,$AE$2,FALSE,DATE(YEAR($AD45),MONTH($AD45),1),DATE(YEAR($AE45),MONTH($AE45),28)),0)</f>
      </c>
      <c r="AQ45" s="18">
        <f>IFERROR(_xlfn.BETA.DIST(DATE(YEAR(AQ$2),MONTH(AQ$2),15),$AD$2,$AE$2,FALSE,DATE(YEAR($AD45),MONTH($AD45),1),DATE(YEAR($AE45),MONTH($AE45),28)),0)</f>
      </c>
      <c r="AR45" s="18">
        <f>IFERROR(_xlfn.BETA.DIST(DATE(YEAR(AR$2),MONTH(AR$2),15),$AD$2,$AE$2,FALSE,DATE(YEAR($AD45),MONTH($AD45),1),DATE(YEAR($AE45),MONTH($AE45),28)),0)</f>
      </c>
      <c r="AS45" s="18">
        <f>IFERROR(_xlfn.BETA.DIST(DATE(YEAR(AS$2),MONTH(AS$2),15),$AD$2,$AE$2,FALSE,DATE(YEAR($AD45),MONTH($AD45),1),DATE(YEAR($AE45),MONTH($AE45),28)),0)</f>
      </c>
      <c r="AT45" s="18">
        <f>IFERROR(_xlfn.BETA.DIST(DATE(YEAR(AT$2),MONTH(AT$2),15),$AD$2,$AE$2,FALSE,DATE(YEAR($AD45),MONTH($AD45),1),DATE(YEAR($AE45),MONTH($AE45),28)),0)</f>
      </c>
      <c r="AU45" s="18">
        <f>IFERROR(_xlfn.BETA.DIST(DATE(YEAR(AU$2),MONTH(AU$2),15),$AD$2,$AE$2,FALSE,DATE(YEAR($AD45),MONTH($AD45),1),DATE(YEAR($AE45),MONTH($AE45),28)),0)</f>
      </c>
      <c r="AV45" s="18">
        <f>SUM(AG45:AU45)</f>
      </c>
      <c r="AW45" s="18">
        <f>IF(J45&lt;&gt;0,J45,IF($AV45=0,0,AG45/$AV45*$Z45))</f>
      </c>
      <c r="AX45" s="18">
        <f>IF(K45&lt;&gt;0,K45,IF($AV45=0,0,AH45/$AV45*$Z45))</f>
      </c>
      <c r="AY45" s="18">
        <f>IF(L45&lt;&gt;0,L45,IF($AV45=0,0,AI45/$AV45*$Z45))</f>
      </c>
      <c r="AZ45" s="18">
        <f>IF(M45&lt;&gt;0,M45,IF($AV45=0,0,AJ45/$AV45*$Z45))</f>
      </c>
      <c r="BA45" s="18">
        <f>IF(N45&lt;&gt;0,N45,IF($AV45=0,0,AK45/$AV45*$Z45))</f>
      </c>
      <c r="BB45" s="18">
        <f>IF(O45&lt;&gt;0,O45,IF($AV45=0,0,AL45/$AV45*$Z45))</f>
      </c>
      <c r="BC45" s="18">
        <f>IF(P45&lt;&gt;0,P45,IF($AV45=0,0,AM45/$AV45*$Z45))</f>
      </c>
      <c r="BD45" s="18">
        <f>IF(Q45&lt;&gt;0,Q45,IF($AV45=0,0,AN45/$AV45*$Z45))</f>
      </c>
      <c r="BE45" s="18">
        <f>IF(R45&lt;&gt;0,R45,IF($AV45=0,0,AO45/$AV45*$Z45))</f>
      </c>
      <c r="BF45" s="18">
        <f>IF(S45&lt;&gt;0,S45,IF($AV45=0,0,AP45/$AV45*$Z45))</f>
      </c>
      <c r="BG45" s="18">
        <f>IF(T45&lt;&gt;0,T45,IF($AV45=0,0,AQ45/$AV45*$Z45))</f>
      </c>
      <c r="BH45" s="18">
        <f>IF(U45&lt;&gt;0,U45,IF($AV45=0,0,AR45/$AV45*$Z45))</f>
      </c>
      <c r="BI45" s="18">
        <f>IF(V45&lt;&gt;0,V45,IF($AV45=0,0,AS45/$AV45*$Z45))</f>
      </c>
      <c r="BJ45" s="18">
        <f>IF(W45&lt;&gt;0,W45,IF($AV45=0,0,AT45/$AV45*$Z45))</f>
      </c>
      <c r="BK45" s="18">
        <f>IF(X45&lt;&gt;0,X45,IF($AV45=0,0,AU45/$AV45*$Z45))</f>
      </c>
      <c r="BL45" s="18">
        <f>SUM(AW45:BK45)</f>
      </c>
      <c r="BM45" s="18">
        <f>I45-BL45</f>
      </c>
    </row>
    <row r="46" outlineLevel="4">
      <c r="A46" s="5" t="str">
        <v>4.2</v>
      </c>
      <c r="B46" s="5" t="str">
        <v/>
      </c>
      <c r="C46" s="5" t="str">
        <v>BSKDGNGENGR07</v>
      </c>
      <c r="D46" s="5" t="str">
        <v>BSKDGNGENGR07</v>
      </c>
      <c r="E46" s="19">
        <f>IFERROR(_xlfn.XLOOKUP(F46,Assumptions!B:B,Assumptions!C:C),0)</f>
      </c>
      <c r="F46" s="5" t="str">
        <v>Retention</v>
      </c>
      <c r="G46" s="5" t="str">
        <v/>
      </c>
      <c r="H46" s="18">
        <f>G43*E46</f>
      </c>
      <c r="I46" s="18">
        <f>H46*(1-0)</f>
      </c>
      <c r="J46" s="18">
        <v>0</v>
      </c>
      <c r="K46" s="18">
        <v>0</v>
      </c>
      <c r="L46" s="18">
        <v>0</v>
      </c>
      <c r="M46" s="18">
        <v>0</v>
      </c>
      <c r="N46" s="18">
        <v>0</v>
      </c>
      <c r="O46" s="18">
        <v>0</v>
      </c>
      <c r="P46" s="18">
        <v>0</v>
      </c>
      <c r="Q46" s="18">
        <v>0</v>
      </c>
      <c r="R46" s="18">
        <v>0</v>
      </c>
      <c r="S46" s="18">
        <v>0</v>
      </c>
      <c r="T46" s="18">
        <v>0</v>
      </c>
      <c r="U46" s="18">
        <v>0</v>
      </c>
      <c r="V46" s="18">
        <v>0</v>
      </c>
      <c r="W46" s="18">
        <v>0</v>
      </c>
      <c r="X46" s="18">
        <v>0</v>
      </c>
      <c r="Y46" s="18">
        <f>SUM(J46:X46)</f>
      </c>
      <c r="Z46" s="18">
        <f>I46-Y46</f>
      </c>
      <c r="AA46" s="20">
        <v>46483</v>
      </c>
      <c r="AB46" s="20">
        <v>46483</v>
      </c>
      <c r="AC46" s="18">
        <f>IFERROR(_xlfn.XLOOKUP(F46,Assumptions!B:B,Assumptions!D:D),0)</f>
      </c>
      <c r="AD46" s="20">
        <f>AA46+AC46</f>
      </c>
      <c r="AE46" s="20">
        <f>AC46+AB46</f>
      </c>
      <c r="AF46" s="5" t="str">
        <v/>
      </c>
      <c r="AG46" s="18">
        <f>IFERROR(_xlfn.BETA.DIST(DATE(YEAR(AG$2),MONTH(AG$2),15),$AD$2,$AE$2,FALSE,DATE(YEAR($AD46),MONTH($AD46),1),DATE(YEAR($AE46),MONTH($AE46),28)),0)</f>
      </c>
      <c r="AH46" s="18">
        <f>IFERROR(_xlfn.BETA.DIST(DATE(YEAR(AH$2),MONTH(AH$2),15),$AD$2,$AE$2,FALSE,DATE(YEAR($AD46),MONTH($AD46),1),DATE(YEAR($AE46),MONTH($AE46),28)),0)</f>
      </c>
      <c r="AI46" s="18">
        <f>IFERROR(_xlfn.BETA.DIST(DATE(YEAR(AI$2),MONTH(AI$2),15),$AD$2,$AE$2,FALSE,DATE(YEAR($AD46),MONTH($AD46),1),DATE(YEAR($AE46),MONTH($AE46),28)),0)</f>
      </c>
      <c r="AJ46" s="18">
        <f>IFERROR(_xlfn.BETA.DIST(DATE(YEAR(AJ$2),MONTH(AJ$2),15),$AD$2,$AE$2,FALSE,DATE(YEAR($AD46),MONTH($AD46),1),DATE(YEAR($AE46),MONTH($AE46),28)),0)</f>
      </c>
      <c r="AK46" s="18">
        <f>IFERROR(_xlfn.BETA.DIST(DATE(YEAR(AK$2),MONTH(AK$2),15),$AD$2,$AE$2,FALSE,DATE(YEAR($AD46),MONTH($AD46),1),DATE(YEAR($AE46),MONTH($AE46),28)),0)</f>
      </c>
      <c r="AL46" s="18">
        <f>IFERROR(_xlfn.BETA.DIST(DATE(YEAR(AL$2),MONTH(AL$2),15),$AD$2,$AE$2,FALSE,DATE(YEAR($AD46),MONTH($AD46),1),DATE(YEAR($AE46),MONTH($AE46),28)),0)</f>
      </c>
      <c r="AM46" s="18">
        <f>IFERROR(_xlfn.BETA.DIST(DATE(YEAR(AM$2),MONTH(AM$2),15),$AD$2,$AE$2,FALSE,DATE(YEAR($AD46),MONTH($AD46),1),DATE(YEAR($AE46),MONTH($AE46),28)),0)</f>
      </c>
      <c r="AN46" s="18">
        <f>IFERROR(_xlfn.BETA.DIST(DATE(YEAR(AN$2),MONTH(AN$2),15),$AD$2,$AE$2,FALSE,DATE(YEAR($AD46),MONTH($AD46),1),DATE(YEAR($AE46),MONTH($AE46),28)),0)</f>
      </c>
      <c r="AO46" s="18">
        <f>IFERROR(_xlfn.BETA.DIST(DATE(YEAR(AO$2),MONTH(AO$2),15),$AD$2,$AE$2,FALSE,DATE(YEAR($AD46),MONTH($AD46),1),DATE(YEAR($AE46),MONTH($AE46),28)),0)</f>
      </c>
      <c r="AP46" s="18">
        <f>IFERROR(_xlfn.BETA.DIST(DATE(YEAR(AP$2),MONTH(AP$2),15),$AD$2,$AE$2,FALSE,DATE(YEAR($AD46),MONTH($AD46),1),DATE(YEAR($AE46),MONTH($AE46),28)),0)</f>
      </c>
      <c r="AQ46" s="18">
        <f>IFERROR(_xlfn.BETA.DIST(DATE(YEAR(AQ$2),MONTH(AQ$2),15),$AD$2,$AE$2,FALSE,DATE(YEAR($AD46),MONTH($AD46),1),DATE(YEAR($AE46),MONTH($AE46),28)),0)</f>
      </c>
      <c r="AR46" s="18">
        <f>IFERROR(_xlfn.BETA.DIST(DATE(YEAR(AR$2),MONTH(AR$2),15),$AD$2,$AE$2,FALSE,DATE(YEAR($AD46),MONTH($AD46),1),DATE(YEAR($AE46),MONTH($AE46),28)),0)</f>
      </c>
      <c r="AS46" s="18">
        <f>IFERROR(_xlfn.BETA.DIST(DATE(YEAR(AS$2),MONTH(AS$2),15),$AD$2,$AE$2,FALSE,DATE(YEAR($AD46),MONTH($AD46),1),DATE(YEAR($AE46),MONTH($AE46),28)),0)</f>
      </c>
      <c r="AT46" s="18">
        <f>IFERROR(_xlfn.BETA.DIST(DATE(YEAR(AT$2),MONTH(AT$2),15),$AD$2,$AE$2,FALSE,DATE(YEAR($AD46),MONTH($AD46),1),DATE(YEAR($AE46),MONTH($AE46),28)),0)</f>
      </c>
      <c r="AU46" s="18">
        <f>IFERROR(_xlfn.BETA.DIST(DATE(YEAR(AU$2),MONTH(AU$2),15),$AD$2,$AE$2,FALSE,DATE(YEAR($AD46),MONTH($AD46),1),DATE(YEAR($AE46),MONTH($AE46),28)),0)</f>
      </c>
      <c r="AV46" s="18">
        <f>SUM(AG46:AU46)</f>
      </c>
      <c r="AW46" s="18">
        <f>IF(J46&lt;&gt;0,J46,IF($AV46=0,0,AG46/$AV46*$Z46))</f>
      </c>
      <c r="AX46" s="18">
        <f>IF(K46&lt;&gt;0,K46,IF($AV46=0,0,AH46/$AV46*$Z46))</f>
      </c>
      <c r="AY46" s="18">
        <f>IF(L46&lt;&gt;0,L46,IF($AV46=0,0,AI46/$AV46*$Z46))</f>
      </c>
      <c r="AZ46" s="18">
        <f>IF(M46&lt;&gt;0,M46,IF($AV46=0,0,AJ46/$AV46*$Z46))</f>
      </c>
      <c r="BA46" s="18">
        <f>IF(N46&lt;&gt;0,N46,IF($AV46=0,0,AK46/$AV46*$Z46))</f>
      </c>
      <c r="BB46" s="18">
        <f>IF(O46&lt;&gt;0,O46,IF($AV46=0,0,AL46/$AV46*$Z46))</f>
      </c>
      <c r="BC46" s="18">
        <f>IF(P46&lt;&gt;0,P46,IF($AV46=0,0,AM46/$AV46*$Z46))</f>
      </c>
      <c r="BD46" s="18">
        <f>IF(Q46&lt;&gt;0,Q46,IF($AV46=0,0,AN46/$AV46*$Z46))</f>
      </c>
      <c r="BE46" s="18">
        <f>IF(R46&lt;&gt;0,R46,IF($AV46=0,0,AO46/$AV46*$Z46))</f>
      </c>
      <c r="BF46" s="18">
        <f>IF(S46&lt;&gt;0,S46,IF($AV46=0,0,AP46/$AV46*$Z46))</f>
      </c>
      <c r="BG46" s="18">
        <f>IF(T46&lt;&gt;0,T46,IF($AV46=0,0,AQ46/$AV46*$Z46))</f>
      </c>
      <c r="BH46" s="18">
        <f>IF(U46&lt;&gt;0,U46,IF($AV46=0,0,AR46/$AV46*$Z46))</f>
      </c>
      <c r="BI46" s="18">
        <f>IF(V46&lt;&gt;0,V46,IF($AV46=0,0,AS46/$AV46*$Z46))</f>
      </c>
      <c r="BJ46" s="18">
        <f>IF(W46&lt;&gt;0,W46,IF($AV46=0,0,AT46/$AV46*$Z46))</f>
      </c>
      <c r="BK46" s="18">
        <f>IF(X46&lt;&gt;0,X46,IF($AV46=0,0,AU46/$AV46*$Z46))</f>
      </c>
      <c r="BL46" s="18">
        <f>SUM(AW46:BK46)</f>
      </c>
      <c r="BM46" s="18">
        <f>I46-BL46</f>
      </c>
    </row>
    <row r="47" outlineLevel="3">
      <c r="A47" s="17" t="str">
        <v>4.3</v>
      </c>
      <c r="B47" s="17" t="str">
        <v/>
      </c>
      <c r="C47" s="17" t="str">
        <v/>
      </c>
      <c r="D47" s="17" t="str">
        <v/>
      </c>
      <c r="E47" s="17" t="str">
        <v>4.3</v>
      </c>
      <c r="F47" s="17" t="str">
        <v>On-load tap changers (OLTC) for the above transformers</v>
      </c>
      <c r="G47" s="17">
        <v>1949791.83</v>
      </c>
      <c r="H47" s="17" t="str">
        <v/>
      </c>
      <c r="I47" s="17" t="str">
        <v/>
      </c>
      <c r="J47" s="17" t="str">
        <v/>
      </c>
      <c r="K47" s="17" t="str">
        <v/>
      </c>
      <c r="L47" s="17" t="str">
        <v/>
      </c>
      <c r="M47" s="17" t="str">
        <v/>
      </c>
      <c r="N47" s="17" t="str">
        <v/>
      </c>
      <c r="O47" s="17" t="str">
        <v/>
      </c>
      <c r="P47" s="17" t="str">
        <v/>
      </c>
      <c r="Q47" s="17" t="str">
        <v/>
      </c>
      <c r="R47" s="17" t="str">
        <v/>
      </c>
      <c r="S47" s="17" t="str">
        <v/>
      </c>
      <c r="T47" s="17" t="str">
        <v/>
      </c>
      <c r="U47" s="17" t="str">
        <v/>
      </c>
      <c r="V47" s="17" t="str">
        <v/>
      </c>
      <c r="W47" s="17" t="str">
        <v/>
      </c>
      <c r="X47" s="17" t="str">
        <v/>
      </c>
      <c r="Y47" s="17" t="str">
        <v/>
      </c>
      <c r="Z47" s="17" t="str">
        <v/>
      </c>
      <c r="AA47" s="17" t="str">
        <v/>
      </c>
      <c r="AB47" s="17" t="str">
        <v/>
      </c>
      <c r="AC47" s="17" t="str">
        <v/>
      </c>
      <c r="AD47" s="17" t="str">
        <v/>
      </c>
      <c r="AE47" s="17" t="str">
        <v/>
      </c>
      <c r="AF47" s="5" t="str">
        <v/>
      </c>
      <c r="AG47" s="18">
        <f>IFERROR(_xlfn.BETA.DIST(DATE(YEAR(AG$2),MONTH(AG$2),15),$AD$2,$AE$2,FALSE,DATE(YEAR($AD47),MONTH($AD47),1),DATE(YEAR($AE47),MONTH($AE47),28)),0)</f>
      </c>
      <c r="AH47" s="18">
        <f>IFERROR(_xlfn.BETA.DIST(DATE(YEAR(AH$2),MONTH(AH$2),15),$AD$2,$AE$2,FALSE,DATE(YEAR($AD47),MONTH($AD47),1),DATE(YEAR($AE47),MONTH($AE47),28)),0)</f>
      </c>
      <c r="AI47" s="18">
        <f>IFERROR(_xlfn.BETA.DIST(DATE(YEAR(AI$2),MONTH(AI$2),15),$AD$2,$AE$2,FALSE,DATE(YEAR($AD47),MONTH($AD47),1),DATE(YEAR($AE47),MONTH($AE47),28)),0)</f>
      </c>
      <c r="AJ47" s="18">
        <f>IFERROR(_xlfn.BETA.DIST(DATE(YEAR(AJ$2),MONTH(AJ$2),15),$AD$2,$AE$2,FALSE,DATE(YEAR($AD47),MONTH($AD47),1),DATE(YEAR($AE47),MONTH($AE47),28)),0)</f>
      </c>
      <c r="AK47" s="18">
        <f>IFERROR(_xlfn.BETA.DIST(DATE(YEAR(AK$2),MONTH(AK$2),15),$AD$2,$AE$2,FALSE,DATE(YEAR($AD47),MONTH($AD47),1),DATE(YEAR($AE47),MONTH($AE47),28)),0)</f>
      </c>
      <c r="AL47" s="18">
        <f>IFERROR(_xlfn.BETA.DIST(DATE(YEAR(AL$2),MONTH(AL$2),15),$AD$2,$AE$2,FALSE,DATE(YEAR($AD47),MONTH($AD47),1),DATE(YEAR($AE47),MONTH($AE47),28)),0)</f>
      </c>
      <c r="AM47" s="18">
        <f>IFERROR(_xlfn.BETA.DIST(DATE(YEAR(AM$2),MONTH(AM$2),15),$AD$2,$AE$2,FALSE,DATE(YEAR($AD47),MONTH($AD47),1),DATE(YEAR($AE47),MONTH($AE47),28)),0)</f>
      </c>
      <c r="AN47" s="18">
        <f>IFERROR(_xlfn.BETA.DIST(DATE(YEAR(AN$2),MONTH(AN$2),15),$AD$2,$AE$2,FALSE,DATE(YEAR($AD47),MONTH($AD47),1),DATE(YEAR($AE47),MONTH($AE47),28)),0)</f>
      </c>
      <c r="AO47" s="18">
        <f>IFERROR(_xlfn.BETA.DIST(DATE(YEAR(AO$2),MONTH(AO$2),15),$AD$2,$AE$2,FALSE,DATE(YEAR($AD47),MONTH($AD47),1),DATE(YEAR($AE47),MONTH($AE47),28)),0)</f>
      </c>
      <c r="AP47" s="18">
        <f>IFERROR(_xlfn.BETA.DIST(DATE(YEAR(AP$2),MONTH(AP$2),15),$AD$2,$AE$2,FALSE,DATE(YEAR($AD47),MONTH($AD47),1),DATE(YEAR($AE47),MONTH($AE47),28)),0)</f>
      </c>
      <c r="AQ47" s="18">
        <f>IFERROR(_xlfn.BETA.DIST(DATE(YEAR(AQ$2),MONTH(AQ$2),15),$AD$2,$AE$2,FALSE,DATE(YEAR($AD47),MONTH($AD47),1),DATE(YEAR($AE47),MONTH($AE47),28)),0)</f>
      </c>
      <c r="AR47" s="18">
        <f>IFERROR(_xlfn.BETA.DIST(DATE(YEAR(AR$2),MONTH(AR$2),15),$AD$2,$AE$2,FALSE,DATE(YEAR($AD47),MONTH($AD47),1),DATE(YEAR($AE47),MONTH($AE47),28)),0)</f>
      </c>
      <c r="AS47" s="18">
        <f>IFERROR(_xlfn.BETA.DIST(DATE(YEAR(AS$2),MONTH(AS$2),15),$AD$2,$AE$2,FALSE,DATE(YEAR($AD47),MONTH($AD47),1),DATE(YEAR($AE47),MONTH($AE47),28)),0)</f>
      </c>
      <c r="AT47" s="18">
        <f>IFERROR(_xlfn.BETA.DIST(DATE(YEAR(AT$2),MONTH(AT$2),15),$AD$2,$AE$2,FALSE,DATE(YEAR($AD47),MONTH($AD47),1),DATE(YEAR($AE47),MONTH($AE47),28)),0)</f>
      </c>
      <c r="AU47" s="18">
        <f>IFERROR(_xlfn.BETA.DIST(DATE(YEAR(AU$2),MONTH(AU$2),15),$AD$2,$AE$2,FALSE,DATE(YEAR($AD47),MONTH($AD47),1),DATE(YEAR($AE47),MONTH($AE47),28)),0)</f>
      </c>
      <c r="AV47" s="18">
        <f>SUM(AG47:AU47)</f>
      </c>
      <c r="AW47" s="18">
        <f>IF(J47&lt;&gt;0,J47,IF($AV47=0,0,AG47/$AV47*$Z47))</f>
      </c>
      <c r="AX47" s="18">
        <f>IF(K47&lt;&gt;0,K47,IF($AV47=0,0,AH47/$AV47*$Z47))</f>
      </c>
      <c r="AY47" s="18">
        <f>IF(L47&lt;&gt;0,L47,IF($AV47=0,0,AI47/$AV47*$Z47))</f>
      </c>
      <c r="AZ47" s="18">
        <f>IF(M47&lt;&gt;0,M47,IF($AV47=0,0,AJ47/$AV47*$Z47))</f>
      </c>
      <c r="BA47" s="18">
        <f>IF(N47&lt;&gt;0,N47,IF($AV47=0,0,AK47/$AV47*$Z47))</f>
      </c>
      <c r="BB47" s="18">
        <f>IF(O47&lt;&gt;0,O47,IF($AV47=0,0,AL47/$AV47*$Z47))</f>
      </c>
      <c r="BC47" s="18">
        <f>IF(P47&lt;&gt;0,P47,IF($AV47=0,0,AM47/$AV47*$Z47))</f>
      </c>
      <c r="BD47" s="18">
        <f>IF(Q47&lt;&gt;0,Q47,IF($AV47=0,0,AN47/$AV47*$Z47))</f>
      </c>
      <c r="BE47" s="18">
        <f>IF(R47&lt;&gt;0,R47,IF($AV47=0,0,AO47/$AV47*$Z47))</f>
      </c>
      <c r="BF47" s="18">
        <f>IF(S47&lt;&gt;0,S47,IF($AV47=0,0,AP47/$AV47*$Z47))</f>
      </c>
      <c r="BG47" s="18">
        <f>IF(T47&lt;&gt;0,T47,IF($AV47=0,0,AQ47/$AV47*$Z47))</f>
      </c>
      <c r="BH47" s="18">
        <f>IF(U47&lt;&gt;0,U47,IF($AV47=0,0,AR47/$AV47*$Z47))</f>
      </c>
      <c r="BI47" s="18">
        <f>IF(V47&lt;&gt;0,V47,IF($AV47=0,0,AS47/$AV47*$Z47))</f>
      </c>
      <c r="BJ47" s="18">
        <f>IF(W47&lt;&gt;0,W47,IF($AV47=0,0,AT47/$AV47*$Z47))</f>
      </c>
      <c r="BK47" s="18">
        <f>IF(X47&lt;&gt;0,X47,IF($AV47=0,0,AU47/$AV47*$Z47))</f>
      </c>
      <c r="BL47" s="18">
        <f>SUM(AW47:BK47)</f>
      </c>
      <c r="BM47" s="17" t="str">
        <v/>
      </c>
    </row>
    <row r="48" outlineLevel="4">
      <c r="A48" s="5" t="str">
        <v>4.3</v>
      </c>
      <c r="B48" s="5" t="str">
        <v/>
      </c>
      <c r="C48" s="5" t="str">
        <v>BSKDGNGENGR03</v>
      </c>
      <c r="D48" s="5" t="str">
        <v>BSKDGNGENGR03</v>
      </c>
      <c r="E48" s="19">
        <f>IFERROR(_xlfn.XLOOKUP(F48,Assumptions!B:B,Assumptions!C:C),0)</f>
      </c>
      <c r="F48" s="5" t="str">
        <v>Advanced Payment</v>
      </c>
      <c r="G48" s="5" t="str">
        <v/>
      </c>
      <c r="H48" s="18">
        <f>G47*E48</f>
      </c>
      <c r="I48" s="18">
        <f>H48*(1-0)</f>
      </c>
      <c r="J48" s="18">
        <v>0</v>
      </c>
      <c r="K48" s="18">
        <v>0</v>
      </c>
      <c r="L48" s="18">
        <v>0</v>
      </c>
      <c r="M48" s="18">
        <v>0</v>
      </c>
      <c r="N48" s="18">
        <v>0</v>
      </c>
      <c r="O48" s="18">
        <v>0</v>
      </c>
      <c r="P48" s="18">
        <v>0</v>
      </c>
      <c r="Q48" s="18">
        <v>0</v>
      </c>
      <c r="R48" s="18">
        <v>0</v>
      </c>
      <c r="S48" s="18">
        <v>0</v>
      </c>
      <c r="T48" s="18">
        <v>0</v>
      </c>
      <c r="U48" s="18">
        <v>0</v>
      </c>
      <c r="V48" s="18">
        <v>0</v>
      </c>
      <c r="W48" s="18">
        <v>0</v>
      </c>
      <c r="X48" s="18">
        <v>0</v>
      </c>
      <c r="Y48" s="18">
        <f>SUM(J48:X48)</f>
      </c>
      <c r="Z48" s="18">
        <f>I48-Y48</f>
      </c>
      <c r="AA48" s="20">
        <v>46026</v>
      </c>
      <c r="AB48" s="20">
        <v>46026</v>
      </c>
      <c r="AC48" s="18">
        <f>IFERROR(_xlfn.XLOOKUP(F48,Assumptions!B:B,Assumptions!D:D),0)</f>
      </c>
      <c r="AD48" s="20">
        <f>AA48+AC48</f>
      </c>
      <c r="AE48" s="20">
        <f>AC48+AB48</f>
      </c>
      <c r="AF48" s="5" t="str">
        <v/>
      </c>
      <c r="AG48" s="18">
        <f>IFERROR(_xlfn.BETA.DIST(DATE(YEAR(AG$2),MONTH(AG$2),15),$AD$2,$AE$2,FALSE,DATE(YEAR($AD48),MONTH($AD48),1),DATE(YEAR($AE48),MONTH($AE48),28)),0)</f>
      </c>
      <c r="AH48" s="18">
        <f>IFERROR(_xlfn.BETA.DIST(DATE(YEAR(AH$2),MONTH(AH$2),15),$AD$2,$AE$2,FALSE,DATE(YEAR($AD48),MONTH($AD48),1),DATE(YEAR($AE48),MONTH($AE48),28)),0)</f>
      </c>
      <c r="AI48" s="18">
        <f>IFERROR(_xlfn.BETA.DIST(DATE(YEAR(AI$2),MONTH(AI$2),15),$AD$2,$AE$2,FALSE,DATE(YEAR($AD48),MONTH($AD48),1),DATE(YEAR($AE48),MONTH($AE48),28)),0)</f>
      </c>
      <c r="AJ48" s="18">
        <f>IFERROR(_xlfn.BETA.DIST(DATE(YEAR(AJ$2),MONTH(AJ$2),15),$AD$2,$AE$2,FALSE,DATE(YEAR($AD48),MONTH($AD48),1),DATE(YEAR($AE48),MONTH($AE48),28)),0)</f>
      </c>
      <c r="AK48" s="18">
        <f>IFERROR(_xlfn.BETA.DIST(DATE(YEAR(AK$2),MONTH(AK$2),15),$AD$2,$AE$2,FALSE,DATE(YEAR($AD48),MONTH($AD48),1),DATE(YEAR($AE48),MONTH($AE48),28)),0)</f>
      </c>
      <c r="AL48" s="18">
        <f>IFERROR(_xlfn.BETA.DIST(DATE(YEAR(AL$2),MONTH(AL$2),15),$AD$2,$AE$2,FALSE,DATE(YEAR($AD48),MONTH($AD48),1),DATE(YEAR($AE48),MONTH($AE48),28)),0)</f>
      </c>
      <c r="AM48" s="18">
        <f>IFERROR(_xlfn.BETA.DIST(DATE(YEAR(AM$2),MONTH(AM$2),15),$AD$2,$AE$2,FALSE,DATE(YEAR($AD48),MONTH($AD48),1),DATE(YEAR($AE48),MONTH($AE48),28)),0)</f>
      </c>
      <c r="AN48" s="18">
        <f>IFERROR(_xlfn.BETA.DIST(DATE(YEAR(AN$2),MONTH(AN$2),15),$AD$2,$AE$2,FALSE,DATE(YEAR($AD48),MONTH($AD48),1),DATE(YEAR($AE48),MONTH($AE48),28)),0)</f>
      </c>
      <c r="AO48" s="18">
        <f>IFERROR(_xlfn.BETA.DIST(DATE(YEAR(AO$2),MONTH(AO$2),15),$AD$2,$AE$2,FALSE,DATE(YEAR($AD48),MONTH($AD48),1),DATE(YEAR($AE48),MONTH($AE48),28)),0)</f>
      </c>
      <c r="AP48" s="18">
        <f>IFERROR(_xlfn.BETA.DIST(DATE(YEAR(AP$2),MONTH(AP$2),15),$AD$2,$AE$2,FALSE,DATE(YEAR($AD48),MONTH($AD48),1),DATE(YEAR($AE48),MONTH($AE48),28)),0)</f>
      </c>
      <c r="AQ48" s="18">
        <f>IFERROR(_xlfn.BETA.DIST(DATE(YEAR(AQ$2),MONTH(AQ$2),15),$AD$2,$AE$2,FALSE,DATE(YEAR($AD48),MONTH($AD48),1),DATE(YEAR($AE48),MONTH($AE48),28)),0)</f>
      </c>
      <c r="AR48" s="18">
        <f>IFERROR(_xlfn.BETA.DIST(DATE(YEAR(AR$2),MONTH(AR$2),15),$AD$2,$AE$2,FALSE,DATE(YEAR($AD48),MONTH($AD48),1),DATE(YEAR($AE48),MONTH($AE48),28)),0)</f>
      </c>
      <c r="AS48" s="18">
        <f>IFERROR(_xlfn.BETA.DIST(DATE(YEAR(AS$2),MONTH(AS$2),15),$AD$2,$AE$2,FALSE,DATE(YEAR($AD48),MONTH($AD48),1),DATE(YEAR($AE48),MONTH($AE48),28)),0)</f>
      </c>
      <c r="AT48" s="18">
        <f>IFERROR(_xlfn.BETA.DIST(DATE(YEAR(AT$2),MONTH(AT$2),15),$AD$2,$AE$2,FALSE,DATE(YEAR($AD48),MONTH($AD48),1),DATE(YEAR($AE48),MONTH($AE48),28)),0)</f>
      </c>
      <c r="AU48" s="18">
        <f>IFERROR(_xlfn.BETA.DIST(DATE(YEAR(AU$2),MONTH(AU$2),15),$AD$2,$AE$2,FALSE,DATE(YEAR($AD48),MONTH($AD48),1),DATE(YEAR($AE48),MONTH($AE48),28)),0)</f>
      </c>
      <c r="AV48" s="18">
        <f>SUM(AG48:AU48)</f>
      </c>
      <c r="AW48" s="18">
        <f>IF(J48&lt;&gt;0,J48,IF($AV48=0,0,AG48/$AV48*$Z48))</f>
      </c>
      <c r="AX48" s="18">
        <f>IF(K48&lt;&gt;0,K48,IF($AV48=0,0,AH48/$AV48*$Z48))</f>
      </c>
      <c r="AY48" s="18">
        <f>IF(L48&lt;&gt;0,L48,IF($AV48=0,0,AI48/$AV48*$Z48))</f>
      </c>
      <c r="AZ48" s="18">
        <f>IF(M48&lt;&gt;0,M48,IF($AV48=0,0,AJ48/$AV48*$Z48))</f>
      </c>
      <c r="BA48" s="18">
        <f>IF(N48&lt;&gt;0,N48,IF($AV48=0,0,AK48/$AV48*$Z48))</f>
      </c>
      <c r="BB48" s="18">
        <f>IF(O48&lt;&gt;0,O48,IF($AV48=0,0,AL48/$AV48*$Z48))</f>
      </c>
      <c r="BC48" s="18">
        <f>IF(P48&lt;&gt;0,P48,IF($AV48=0,0,AM48/$AV48*$Z48))</f>
      </c>
      <c r="BD48" s="18">
        <f>IF(Q48&lt;&gt;0,Q48,IF($AV48=0,0,AN48/$AV48*$Z48))</f>
      </c>
      <c r="BE48" s="18">
        <f>IF(R48&lt;&gt;0,R48,IF($AV48=0,0,AO48/$AV48*$Z48))</f>
      </c>
      <c r="BF48" s="18">
        <f>IF(S48&lt;&gt;0,S48,IF($AV48=0,0,AP48/$AV48*$Z48))</f>
      </c>
      <c r="BG48" s="18">
        <f>IF(T48&lt;&gt;0,T48,IF($AV48=0,0,AQ48/$AV48*$Z48))</f>
      </c>
      <c r="BH48" s="18">
        <f>IF(U48&lt;&gt;0,U48,IF($AV48=0,0,AR48/$AV48*$Z48))</f>
      </c>
      <c r="BI48" s="18">
        <f>IF(V48&lt;&gt;0,V48,IF($AV48=0,0,AS48/$AV48*$Z48))</f>
      </c>
      <c r="BJ48" s="18">
        <f>IF(W48&lt;&gt;0,W48,IF($AV48=0,0,AT48/$AV48*$Z48))</f>
      </c>
      <c r="BK48" s="18">
        <f>IF(X48&lt;&gt;0,X48,IF($AV48=0,0,AU48/$AV48*$Z48))</f>
      </c>
      <c r="BL48" s="18">
        <f>SUM(AW48:BK48)</f>
      </c>
      <c r="BM48" s="18">
        <f>I48-BL48</f>
      </c>
    </row>
    <row r="49" outlineLevel="4">
      <c r="A49" s="5" t="str">
        <v>4.3</v>
      </c>
      <c r="B49" s="5" t="str">
        <v/>
      </c>
      <c r="C49" s="5" t="str">
        <v/>
      </c>
      <c r="D49" s="5" t="str">
        <v/>
      </c>
      <c r="E49" s="19">
        <f>IFERROR(_xlfn.XLOOKUP(F49,Assumptions!B:B,Assumptions!C:C),0)</f>
      </c>
      <c r="F49" s="5" t="str">
        <v>Site Delivery EGP</v>
      </c>
      <c r="G49" s="5" t="str">
        <v/>
      </c>
      <c r="H49" s="18">
        <f>G47*E49</f>
      </c>
      <c r="I49" s="18">
        <f>H49*(1-0)</f>
      </c>
      <c r="J49" s="18">
        <v>0</v>
      </c>
      <c r="K49" s="18">
        <v>0</v>
      </c>
      <c r="L49" s="18">
        <v>0</v>
      </c>
      <c r="M49" s="18">
        <v>0</v>
      </c>
      <c r="N49" s="18">
        <v>0</v>
      </c>
      <c r="O49" s="18">
        <v>0</v>
      </c>
      <c r="P49" s="18">
        <v>0</v>
      </c>
      <c r="Q49" s="18">
        <v>0</v>
      </c>
      <c r="R49" s="18">
        <v>0</v>
      </c>
      <c r="S49" s="18">
        <v>0</v>
      </c>
      <c r="T49" s="18">
        <v>0</v>
      </c>
      <c r="U49" s="18">
        <v>0</v>
      </c>
      <c r="V49" s="18">
        <v>0</v>
      </c>
      <c r="W49" s="18">
        <v>0</v>
      </c>
      <c r="X49" s="18">
        <v>0</v>
      </c>
      <c r="Y49" s="18">
        <f>SUM(J49:X49)</f>
      </c>
      <c r="Z49" s="18">
        <f>I49-Y49</f>
      </c>
      <c r="AA49" s="5" t="str">
        <v/>
      </c>
      <c r="AB49" s="5" t="str">
        <v/>
      </c>
      <c r="AC49" s="18">
        <f>IFERROR(_xlfn.XLOOKUP(F49,Assumptions!B:B,Assumptions!D:D),0)</f>
      </c>
      <c r="AD49" s="20">
        <f>AA49+AC49</f>
      </c>
      <c r="AE49" s="20">
        <f>AC49+AB49</f>
      </c>
      <c r="AF49" s="5" t="str">
        <v/>
      </c>
      <c r="AG49" s="18">
        <f>IFERROR(_xlfn.BETA.DIST(DATE(YEAR(AG$2),MONTH(AG$2),15),$AD$2,$AE$2,FALSE,DATE(YEAR($AD49),MONTH($AD49),1),DATE(YEAR($AE49),MONTH($AE49),28)),0)</f>
      </c>
      <c r="AH49" s="18">
        <f>IFERROR(_xlfn.BETA.DIST(DATE(YEAR(AH$2),MONTH(AH$2),15),$AD$2,$AE$2,FALSE,DATE(YEAR($AD49),MONTH($AD49),1),DATE(YEAR($AE49),MONTH($AE49),28)),0)</f>
      </c>
      <c r="AI49" s="18">
        <f>IFERROR(_xlfn.BETA.DIST(DATE(YEAR(AI$2),MONTH(AI$2),15),$AD$2,$AE$2,FALSE,DATE(YEAR($AD49),MONTH($AD49),1),DATE(YEAR($AE49),MONTH($AE49),28)),0)</f>
      </c>
      <c r="AJ49" s="18">
        <f>IFERROR(_xlfn.BETA.DIST(DATE(YEAR(AJ$2),MONTH(AJ$2),15),$AD$2,$AE$2,FALSE,DATE(YEAR($AD49),MONTH($AD49),1),DATE(YEAR($AE49),MONTH($AE49),28)),0)</f>
      </c>
      <c r="AK49" s="18">
        <f>IFERROR(_xlfn.BETA.DIST(DATE(YEAR(AK$2),MONTH(AK$2),15),$AD$2,$AE$2,FALSE,DATE(YEAR($AD49),MONTH($AD49),1),DATE(YEAR($AE49),MONTH($AE49),28)),0)</f>
      </c>
      <c r="AL49" s="18">
        <f>IFERROR(_xlfn.BETA.DIST(DATE(YEAR(AL$2),MONTH(AL$2),15),$AD$2,$AE$2,FALSE,DATE(YEAR($AD49),MONTH($AD49),1),DATE(YEAR($AE49),MONTH($AE49),28)),0)</f>
      </c>
      <c r="AM49" s="18">
        <f>IFERROR(_xlfn.BETA.DIST(DATE(YEAR(AM$2),MONTH(AM$2),15),$AD$2,$AE$2,FALSE,DATE(YEAR($AD49),MONTH($AD49),1),DATE(YEAR($AE49),MONTH($AE49),28)),0)</f>
      </c>
      <c r="AN49" s="18">
        <f>IFERROR(_xlfn.BETA.DIST(DATE(YEAR(AN$2),MONTH(AN$2),15),$AD$2,$AE$2,FALSE,DATE(YEAR($AD49),MONTH($AD49),1),DATE(YEAR($AE49),MONTH($AE49),28)),0)</f>
      </c>
      <c r="AO49" s="18">
        <f>IFERROR(_xlfn.BETA.DIST(DATE(YEAR(AO$2),MONTH(AO$2),15),$AD$2,$AE$2,FALSE,DATE(YEAR($AD49),MONTH($AD49),1),DATE(YEAR($AE49),MONTH($AE49),28)),0)</f>
      </c>
      <c r="AP49" s="18">
        <f>IFERROR(_xlfn.BETA.DIST(DATE(YEAR(AP$2),MONTH(AP$2),15),$AD$2,$AE$2,FALSE,DATE(YEAR($AD49),MONTH($AD49),1),DATE(YEAR($AE49),MONTH($AE49),28)),0)</f>
      </c>
      <c r="AQ49" s="18">
        <f>IFERROR(_xlfn.BETA.DIST(DATE(YEAR(AQ$2),MONTH(AQ$2),15),$AD$2,$AE$2,FALSE,DATE(YEAR($AD49),MONTH($AD49),1),DATE(YEAR($AE49),MONTH($AE49),28)),0)</f>
      </c>
      <c r="AR49" s="18">
        <f>IFERROR(_xlfn.BETA.DIST(DATE(YEAR(AR$2),MONTH(AR$2),15),$AD$2,$AE$2,FALSE,DATE(YEAR($AD49),MONTH($AD49),1),DATE(YEAR($AE49),MONTH($AE49),28)),0)</f>
      </c>
      <c r="AS49" s="18">
        <f>IFERROR(_xlfn.BETA.DIST(DATE(YEAR(AS$2),MONTH(AS$2),15),$AD$2,$AE$2,FALSE,DATE(YEAR($AD49),MONTH($AD49),1),DATE(YEAR($AE49),MONTH($AE49),28)),0)</f>
      </c>
      <c r="AT49" s="18">
        <f>IFERROR(_xlfn.BETA.DIST(DATE(YEAR(AT$2),MONTH(AT$2),15),$AD$2,$AE$2,FALSE,DATE(YEAR($AD49),MONTH($AD49),1),DATE(YEAR($AE49),MONTH($AE49),28)),0)</f>
      </c>
      <c r="AU49" s="18">
        <f>IFERROR(_xlfn.BETA.DIST(DATE(YEAR(AU$2),MONTH(AU$2),15),$AD$2,$AE$2,FALSE,DATE(YEAR($AD49),MONTH($AD49),1),DATE(YEAR($AE49),MONTH($AE49),28)),0)</f>
      </c>
      <c r="AV49" s="18">
        <f>SUM(AG49:AU49)</f>
      </c>
      <c r="AW49" s="18">
        <f>IF(J49&lt;&gt;0,J49,IF($AV49=0,0,AG49/$AV49*$Z49))</f>
      </c>
      <c r="AX49" s="18">
        <f>IF(K49&lt;&gt;0,K49,IF($AV49=0,0,AH49/$AV49*$Z49))</f>
      </c>
      <c r="AY49" s="18">
        <f>IF(L49&lt;&gt;0,L49,IF($AV49=0,0,AI49/$AV49*$Z49))</f>
      </c>
      <c r="AZ49" s="18">
        <f>IF(M49&lt;&gt;0,M49,IF($AV49=0,0,AJ49/$AV49*$Z49))</f>
      </c>
      <c r="BA49" s="18">
        <f>IF(N49&lt;&gt;0,N49,IF($AV49=0,0,AK49/$AV49*$Z49))</f>
      </c>
      <c r="BB49" s="18">
        <f>IF(O49&lt;&gt;0,O49,IF($AV49=0,0,AL49/$AV49*$Z49))</f>
      </c>
      <c r="BC49" s="18">
        <f>IF(P49&lt;&gt;0,P49,IF($AV49=0,0,AM49/$AV49*$Z49))</f>
      </c>
      <c r="BD49" s="18">
        <f>IF(Q49&lt;&gt;0,Q49,IF($AV49=0,0,AN49/$AV49*$Z49))</f>
      </c>
      <c r="BE49" s="18">
        <f>IF(R49&lt;&gt;0,R49,IF($AV49=0,0,AO49/$AV49*$Z49))</f>
      </c>
      <c r="BF49" s="18">
        <f>IF(S49&lt;&gt;0,S49,IF($AV49=0,0,AP49/$AV49*$Z49))</f>
      </c>
      <c r="BG49" s="18">
        <f>IF(T49&lt;&gt;0,T49,IF($AV49=0,0,AQ49/$AV49*$Z49))</f>
      </c>
      <c r="BH49" s="18">
        <f>IF(U49&lt;&gt;0,U49,IF($AV49=0,0,AR49/$AV49*$Z49))</f>
      </c>
      <c r="BI49" s="18">
        <f>IF(V49&lt;&gt;0,V49,IF($AV49=0,0,AS49/$AV49*$Z49))</f>
      </c>
      <c r="BJ49" s="18">
        <f>IF(W49&lt;&gt;0,W49,IF($AV49=0,0,AT49/$AV49*$Z49))</f>
      </c>
      <c r="BK49" s="18">
        <f>IF(X49&lt;&gt;0,X49,IF($AV49=0,0,AU49/$AV49*$Z49))</f>
      </c>
      <c r="BL49" s="18">
        <f>SUM(AW49:BK49)</f>
      </c>
      <c r="BM49" s="18">
        <f>I49-BL49</f>
      </c>
    </row>
    <row r="50" outlineLevel="4">
      <c r="A50" s="5" t="str">
        <v>4.3</v>
      </c>
      <c r="B50" s="5" t="str">
        <v/>
      </c>
      <c r="C50" s="5" t="str">
        <v>BSKDGNGENGR07</v>
      </c>
      <c r="D50" s="5" t="str">
        <v>BSKDGNGENGR07</v>
      </c>
      <c r="E50" s="19">
        <f>IFERROR(_xlfn.XLOOKUP(F50,Assumptions!B:B,Assumptions!C:C),0)</f>
      </c>
      <c r="F50" s="5" t="str">
        <v>Retention</v>
      </c>
      <c r="G50" s="5" t="str">
        <v/>
      </c>
      <c r="H50" s="18">
        <f>G47*E50</f>
      </c>
      <c r="I50" s="18">
        <f>H50*(1-0)</f>
      </c>
      <c r="J50" s="18">
        <v>0</v>
      </c>
      <c r="K50" s="18">
        <v>0</v>
      </c>
      <c r="L50" s="18">
        <v>0</v>
      </c>
      <c r="M50" s="18">
        <v>0</v>
      </c>
      <c r="N50" s="18">
        <v>0</v>
      </c>
      <c r="O50" s="18">
        <v>0</v>
      </c>
      <c r="P50" s="18">
        <v>0</v>
      </c>
      <c r="Q50" s="18">
        <v>0</v>
      </c>
      <c r="R50" s="18">
        <v>0</v>
      </c>
      <c r="S50" s="18">
        <v>0</v>
      </c>
      <c r="T50" s="18">
        <v>0</v>
      </c>
      <c r="U50" s="18">
        <v>0</v>
      </c>
      <c r="V50" s="18">
        <v>0</v>
      </c>
      <c r="W50" s="18">
        <v>0</v>
      </c>
      <c r="X50" s="18">
        <v>0</v>
      </c>
      <c r="Y50" s="18">
        <f>SUM(J50:X50)</f>
      </c>
      <c r="Z50" s="18">
        <f>I50-Y50</f>
      </c>
      <c r="AA50" s="20">
        <v>46483</v>
      </c>
      <c r="AB50" s="20">
        <v>46483</v>
      </c>
      <c r="AC50" s="18">
        <f>IFERROR(_xlfn.XLOOKUP(F50,Assumptions!B:B,Assumptions!D:D),0)</f>
      </c>
      <c r="AD50" s="20">
        <f>AA50+AC50</f>
      </c>
      <c r="AE50" s="20">
        <f>AC50+AB50</f>
      </c>
      <c r="AF50" s="5" t="str">
        <v/>
      </c>
      <c r="AG50" s="18">
        <f>IFERROR(_xlfn.BETA.DIST(DATE(YEAR(AG$2),MONTH(AG$2),15),$AD$2,$AE$2,FALSE,DATE(YEAR($AD50),MONTH($AD50),1),DATE(YEAR($AE50),MONTH($AE50),28)),0)</f>
      </c>
      <c r="AH50" s="18">
        <f>IFERROR(_xlfn.BETA.DIST(DATE(YEAR(AH$2),MONTH(AH$2),15),$AD$2,$AE$2,FALSE,DATE(YEAR($AD50),MONTH($AD50),1),DATE(YEAR($AE50),MONTH($AE50),28)),0)</f>
      </c>
      <c r="AI50" s="18">
        <f>IFERROR(_xlfn.BETA.DIST(DATE(YEAR(AI$2),MONTH(AI$2),15),$AD$2,$AE$2,FALSE,DATE(YEAR($AD50),MONTH($AD50),1),DATE(YEAR($AE50),MONTH($AE50),28)),0)</f>
      </c>
      <c r="AJ50" s="18">
        <f>IFERROR(_xlfn.BETA.DIST(DATE(YEAR(AJ$2),MONTH(AJ$2),15),$AD$2,$AE$2,FALSE,DATE(YEAR($AD50),MONTH($AD50),1),DATE(YEAR($AE50),MONTH($AE50),28)),0)</f>
      </c>
      <c r="AK50" s="18">
        <f>IFERROR(_xlfn.BETA.DIST(DATE(YEAR(AK$2),MONTH(AK$2),15),$AD$2,$AE$2,FALSE,DATE(YEAR($AD50),MONTH($AD50),1),DATE(YEAR($AE50),MONTH($AE50),28)),0)</f>
      </c>
      <c r="AL50" s="18">
        <f>IFERROR(_xlfn.BETA.DIST(DATE(YEAR(AL$2),MONTH(AL$2),15),$AD$2,$AE$2,FALSE,DATE(YEAR($AD50),MONTH($AD50),1),DATE(YEAR($AE50),MONTH($AE50),28)),0)</f>
      </c>
      <c r="AM50" s="18">
        <f>IFERROR(_xlfn.BETA.DIST(DATE(YEAR(AM$2),MONTH(AM$2),15),$AD$2,$AE$2,FALSE,DATE(YEAR($AD50),MONTH($AD50),1),DATE(YEAR($AE50),MONTH($AE50),28)),0)</f>
      </c>
      <c r="AN50" s="18">
        <f>IFERROR(_xlfn.BETA.DIST(DATE(YEAR(AN$2),MONTH(AN$2),15),$AD$2,$AE$2,FALSE,DATE(YEAR($AD50),MONTH($AD50),1),DATE(YEAR($AE50),MONTH($AE50),28)),0)</f>
      </c>
      <c r="AO50" s="18">
        <f>IFERROR(_xlfn.BETA.DIST(DATE(YEAR(AO$2),MONTH(AO$2),15),$AD$2,$AE$2,FALSE,DATE(YEAR($AD50),MONTH($AD50),1),DATE(YEAR($AE50),MONTH($AE50),28)),0)</f>
      </c>
      <c r="AP50" s="18">
        <f>IFERROR(_xlfn.BETA.DIST(DATE(YEAR(AP$2),MONTH(AP$2),15),$AD$2,$AE$2,FALSE,DATE(YEAR($AD50),MONTH($AD50),1),DATE(YEAR($AE50),MONTH($AE50),28)),0)</f>
      </c>
      <c r="AQ50" s="18">
        <f>IFERROR(_xlfn.BETA.DIST(DATE(YEAR(AQ$2),MONTH(AQ$2),15),$AD$2,$AE$2,FALSE,DATE(YEAR($AD50),MONTH($AD50),1),DATE(YEAR($AE50),MONTH($AE50),28)),0)</f>
      </c>
      <c r="AR50" s="18">
        <f>IFERROR(_xlfn.BETA.DIST(DATE(YEAR(AR$2),MONTH(AR$2),15),$AD$2,$AE$2,FALSE,DATE(YEAR($AD50),MONTH($AD50),1),DATE(YEAR($AE50),MONTH($AE50),28)),0)</f>
      </c>
      <c r="AS50" s="18">
        <f>IFERROR(_xlfn.BETA.DIST(DATE(YEAR(AS$2),MONTH(AS$2),15),$AD$2,$AE$2,FALSE,DATE(YEAR($AD50),MONTH($AD50),1),DATE(YEAR($AE50),MONTH($AE50),28)),0)</f>
      </c>
      <c r="AT50" s="18">
        <f>IFERROR(_xlfn.BETA.DIST(DATE(YEAR(AT$2),MONTH(AT$2),15),$AD$2,$AE$2,FALSE,DATE(YEAR($AD50),MONTH($AD50),1),DATE(YEAR($AE50),MONTH($AE50),28)),0)</f>
      </c>
      <c r="AU50" s="18">
        <f>IFERROR(_xlfn.BETA.DIST(DATE(YEAR(AU$2),MONTH(AU$2),15),$AD$2,$AE$2,FALSE,DATE(YEAR($AD50),MONTH($AD50),1),DATE(YEAR($AE50),MONTH($AE50),28)),0)</f>
      </c>
      <c r="AV50" s="18">
        <f>SUM(AG50:AU50)</f>
      </c>
      <c r="AW50" s="18">
        <f>IF(J50&lt;&gt;0,J50,IF($AV50=0,0,AG50/$AV50*$Z50))</f>
      </c>
      <c r="AX50" s="18">
        <f>IF(K50&lt;&gt;0,K50,IF($AV50=0,0,AH50/$AV50*$Z50))</f>
      </c>
      <c r="AY50" s="18">
        <f>IF(L50&lt;&gt;0,L50,IF($AV50=0,0,AI50/$AV50*$Z50))</f>
      </c>
      <c r="AZ50" s="18">
        <f>IF(M50&lt;&gt;0,M50,IF($AV50=0,0,AJ50/$AV50*$Z50))</f>
      </c>
      <c r="BA50" s="18">
        <f>IF(N50&lt;&gt;0,N50,IF($AV50=0,0,AK50/$AV50*$Z50))</f>
      </c>
      <c r="BB50" s="18">
        <f>IF(O50&lt;&gt;0,O50,IF($AV50=0,0,AL50/$AV50*$Z50))</f>
      </c>
      <c r="BC50" s="18">
        <f>IF(P50&lt;&gt;0,P50,IF($AV50=0,0,AM50/$AV50*$Z50))</f>
      </c>
      <c r="BD50" s="18">
        <f>IF(Q50&lt;&gt;0,Q50,IF($AV50=0,0,AN50/$AV50*$Z50))</f>
      </c>
      <c r="BE50" s="18">
        <f>IF(R50&lt;&gt;0,R50,IF($AV50=0,0,AO50/$AV50*$Z50))</f>
      </c>
      <c r="BF50" s="18">
        <f>IF(S50&lt;&gt;0,S50,IF($AV50=0,0,AP50/$AV50*$Z50))</f>
      </c>
      <c r="BG50" s="18">
        <f>IF(T50&lt;&gt;0,T50,IF($AV50=0,0,AQ50/$AV50*$Z50))</f>
      </c>
      <c r="BH50" s="18">
        <f>IF(U50&lt;&gt;0,U50,IF($AV50=0,0,AR50/$AV50*$Z50))</f>
      </c>
      <c r="BI50" s="18">
        <f>IF(V50&lt;&gt;0,V50,IF($AV50=0,0,AS50/$AV50*$Z50))</f>
      </c>
      <c r="BJ50" s="18">
        <f>IF(W50&lt;&gt;0,W50,IF($AV50=0,0,AT50/$AV50*$Z50))</f>
      </c>
      <c r="BK50" s="18">
        <f>IF(X50&lt;&gt;0,X50,IF($AV50=0,0,AU50/$AV50*$Z50))</f>
      </c>
      <c r="BL50" s="18">
        <f>SUM(AW50:BK50)</f>
      </c>
      <c r="BM50" s="18">
        <f>I50-BL50</f>
      </c>
    </row>
    <row r="51" outlineLevel="3">
      <c r="A51" s="17" t="str">
        <v>4.4</v>
      </c>
      <c r="B51" s="17" t="str">
        <v/>
      </c>
      <c r="C51" s="17" t="str">
        <v/>
      </c>
      <c r="D51" s="17" t="str">
        <v/>
      </c>
      <c r="E51" s="17" t="str">
        <v>4.4</v>
      </c>
      <c r="F51" s="17" t="str">
        <v>On-line early fault detection with its all accessories as specified.</v>
      </c>
      <c r="G51" s="17">
        <v>1299861.22</v>
      </c>
      <c r="H51" s="17" t="str">
        <v/>
      </c>
      <c r="I51" s="17" t="str">
        <v/>
      </c>
      <c r="J51" s="17" t="str">
        <v/>
      </c>
      <c r="K51" s="17" t="str">
        <v/>
      </c>
      <c r="L51" s="17" t="str">
        <v/>
      </c>
      <c r="M51" s="17" t="str">
        <v/>
      </c>
      <c r="N51" s="17" t="str">
        <v/>
      </c>
      <c r="O51" s="17" t="str">
        <v/>
      </c>
      <c r="P51" s="17" t="str">
        <v/>
      </c>
      <c r="Q51" s="17" t="str">
        <v/>
      </c>
      <c r="R51" s="17" t="str">
        <v/>
      </c>
      <c r="S51" s="17" t="str">
        <v/>
      </c>
      <c r="T51" s="17" t="str">
        <v/>
      </c>
      <c r="U51" s="17" t="str">
        <v/>
      </c>
      <c r="V51" s="17" t="str">
        <v/>
      </c>
      <c r="W51" s="17" t="str">
        <v/>
      </c>
      <c r="X51" s="17" t="str">
        <v/>
      </c>
      <c r="Y51" s="17" t="str">
        <v/>
      </c>
      <c r="Z51" s="17" t="str">
        <v/>
      </c>
      <c r="AA51" s="17" t="str">
        <v/>
      </c>
      <c r="AB51" s="17" t="str">
        <v/>
      </c>
      <c r="AC51" s="17" t="str">
        <v/>
      </c>
      <c r="AD51" s="17" t="str">
        <v/>
      </c>
      <c r="AE51" s="17" t="str">
        <v/>
      </c>
      <c r="AF51" s="5" t="str">
        <v/>
      </c>
      <c r="AG51" s="18">
        <f>IFERROR(_xlfn.BETA.DIST(DATE(YEAR(AG$2),MONTH(AG$2),15),$AD$2,$AE$2,FALSE,DATE(YEAR($AD51),MONTH($AD51),1),DATE(YEAR($AE51),MONTH($AE51),28)),0)</f>
      </c>
      <c r="AH51" s="18">
        <f>IFERROR(_xlfn.BETA.DIST(DATE(YEAR(AH$2),MONTH(AH$2),15),$AD$2,$AE$2,FALSE,DATE(YEAR($AD51),MONTH($AD51),1),DATE(YEAR($AE51),MONTH($AE51),28)),0)</f>
      </c>
      <c r="AI51" s="18">
        <f>IFERROR(_xlfn.BETA.DIST(DATE(YEAR(AI$2),MONTH(AI$2),15),$AD$2,$AE$2,FALSE,DATE(YEAR($AD51),MONTH($AD51),1),DATE(YEAR($AE51),MONTH($AE51),28)),0)</f>
      </c>
      <c r="AJ51" s="18">
        <f>IFERROR(_xlfn.BETA.DIST(DATE(YEAR(AJ$2),MONTH(AJ$2),15),$AD$2,$AE$2,FALSE,DATE(YEAR($AD51),MONTH($AD51),1),DATE(YEAR($AE51),MONTH($AE51),28)),0)</f>
      </c>
      <c r="AK51" s="18">
        <f>IFERROR(_xlfn.BETA.DIST(DATE(YEAR(AK$2),MONTH(AK$2),15),$AD$2,$AE$2,FALSE,DATE(YEAR($AD51),MONTH($AD51),1),DATE(YEAR($AE51),MONTH($AE51),28)),0)</f>
      </c>
      <c r="AL51" s="18">
        <f>IFERROR(_xlfn.BETA.DIST(DATE(YEAR(AL$2),MONTH(AL$2),15),$AD$2,$AE$2,FALSE,DATE(YEAR($AD51),MONTH($AD51),1),DATE(YEAR($AE51),MONTH($AE51),28)),0)</f>
      </c>
      <c r="AM51" s="18">
        <f>IFERROR(_xlfn.BETA.DIST(DATE(YEAR(AM$2),MONTH(AM$2),15),$AD$2,$AE$2,FALSE,DATE(YEAR($AD51),MONTH($AD51),1),DATE(YEAR($AE51),MONTH($AE51),28)),0)</f>
      </c>
      <c r="AN51" s="18">
        <f>IFERROR(_xlfn.BETA.DIST(DATE(YEAR(AN$2),MONTH(AN$2),15),$AD$2,$AE$2,FALSE,DATE(YEAR($AD51),MONTH($AD51),1),DATE(YEAR($AE51),MONTH($AE51),28)),0)</f>
      </c>
      <c r="AO51" s="18">
        <f>IFERROR(_xlfn.BETA.DIST(DATE(YEAR(AO$2),MONTH(AO$2),15),$AD$2,$AE$2,FALSE,DATE(YEAR($AD51),MONTH($AD51),1),DATE(YEAR($AE51),MONTH($AE51),28)),0)</f>
      </c>
      <c r="AP51" s="18">
        <f>IFERROR(_xlfn.BETA.DIST(DATE(YEAR(AP$2),MONTH(AP$2),15),$AD$2,$AE$2,FALSE,DATE(YEAR($AD51),MONTH($AD51),1),DATE(YEAR($AE51),MONTH($AE51),28)),0)</f>
      </c>
      <c r="AQ51" s="18">
        <f>IFERROR(_xlfn.BETA.DIST(DATE(YEAR(AQ$2),MONTH(AQ$2),15),$AD$2,$AE$2,FALSE,DATE(YEAR($AD51),MONTH($AD51),1),DATE(YEAR($AE51),MONTH($AE51),28)),0)</f>
      </c>
      <c r="AR51" s="18">
        <f>IFERROR(_xlfn.BETA.DIST(DATE(YEAR(AR$2),MONTH(AR$2),15),$AD$2,$AE$2,FALSE,DATE(YEAR($AD51),MONTH($AD51),1),DATE(YEAR($AE51),MONTH($AE51),28)),0)</f>
      </c>
      <c r="AS51" s="18">
        <f>IFERROR(_xlfn.BETA.DIST(DATE(YEAR(AS$2),MONTH(AS$2),15),$AD$2,$AE$2,FALSE,DATE(YEAR($AD51),MONTH($AD51),1),DATE(YEAR($AE51),MONTH($AE51),28)),0)</f>
      </c>
      <c r="AT51" s="18">
        <f>IFERROR(_xlfn.BETA.DIST(DATE(YEAR(AT$2),MONTH(AT$2),15),$AD$2,$AE$2,FALSE,DATE(YEAR($AD51),MONTH($AD51),1),DATE(YEAR($AE51),MONTH($AE51),28)),0)</f>
      </c>
      <c r="AU51" s="18">
        <f>IFERROR(_xlfn.BETA.DIST(DATE(YEAR(AU$2),MONTH(AU$2),15),$AD$2,$AE$2,FALSE,DATE(YEAR($AD51),MONTH($AD51),1),DATE(YEAR($AE51),MONTH($AE51),28)),0)</f>
      </c>
      <c r="AV51" s="18">
        <f>SUM(AG51:AU51)</f>
      </c>
      <c r="AW51" s="18">
        <f>IF(J51&lt;&gt;0,J51,IF($AV51=0,0,AG51/$AV51*$Z51))</f>
      </c>
      <c r="AX51" s="18">
        <f>IF(K51&lt;&gt;0,K51,IF($AV51=0,0,AH51/$AV51*$Z51))</f>
      </c>
      <c r="AY51" s="18">
        <f>IF(L51&lt;&gt;0,L51,IF($AV51=0,0,AI51/$AV51*$Z51))</f>
      </c>
      <c r="AZ51" s="18">
        <f>IF(M51&lt;&gt;0,M51,IF($AV51=0,0,AJ51/$AV51*$Z51))</f>
      </c>
      <c r="BA51" s="18">
        <f>IF(N51&lt;&gt;0,N51,IF($AV51=0,0,AK51/$AV51*$Z51))</f>
      </c>
      <c r="BB51" s="18">
        <f>IF(O51&lt;&gt;0,O51,IF($AV51=0,0,AL51/$AV51*$Z51))</f>
      </c>
      <c r="BC51" s="18">
        <f>IF(P51&lt;&gt;0,P51,IF($AV51=0,0,AM51/$AV51*$Z51))</f>
      </c>
      <c r="BD51" s="18">
        <f>IF(Q51&lt;&gt;0,Q51,IF($AV51=0,0,AN51/$AV51*$Z51))</f>
      </c>
      <c r="BE51" s="18">
        <f>IF(R51&lt;&gt;0,R51,IF($AV51=0,0,AO51/$AV51*$Z51))</f>
      </c>
      <c r="BF51" s="18">
        <f>IF(S51&lt;&gt;0,S51,IF($AV51=0,0,AP51/$AV51*$Z51))</f>
      </c>
      <c r="BG51" s="18">
        <f>IF(T51&lt;&gt;0,T51,IF($AV51=0,0,AQ51/$AV51*$Z51))</f>
      </c>
      <c r="BH51" s="18">
        <f>IF(U51&lt;&gt;0,U51,IF($AV51=0,0,AR51/$AV51*$Z51))</f>
      </c>
      <c r="BI51" s="18">
        <f>IF(V51&lt;&gt;0,V51,IF($AV51=0,0,AS51/$AV51*$Z51))</f>
      </c>
      <c r="BJ51" s="18">
        <f>IF(W51&lt;&gt;0,W51,IF($AV51=0,0,AT51/$AV51*$Z51))</f>
      </c>
      <c r="BK51" s="18">
        <f>IF(X51&lt;&gt;0,X51,IF($AV51=0,0,AU51/$AV51*$Z51))</f>
      </c>
      <c r="BL51" s="18">
        <f>SUM(AW51:BK51)</f>
      </c>
      <c r="BM51" s="17" t="str">
        <v/>
      </c>
    </row>
    <row r="52" outlineLevel="4">
      <c r="A52" s="5" t="str">
        <v>4.4</v>
      </c>
      <c r="B52" s="5" t="str">
        <v/>
      </c>
      <c r="C52" s="5" t="str">
        <v>BSKDGNGENGR03</v>
      </c>
      <c r="D52" s="5" t="str">
        <v>BSKDGNGENGR03</v>
      </c>
      <c r="E52" s="19">
        <f>IFERROR(_xlfn.XLOOKUP(F52,Assumptions!B:B,Assumptions!C:C),0)</f>
      </c>
      <c r="F52" s="5" t="str">
        <v>Advanced Payment</v>
      </c>
      <c r="G52" s="5" t="str">
        <v/>
      </c>
      <c r="H52" s="18">
        <f>G51*E52</f>
      </c>
      <c r="I52" s="18">
        <f>H52*(1-0)</f>
      </c>
      <c r="J52" s="18">
        <v>0</v>
      </c>
      <c r="K52" s="18">
        <v>0</v>
      </c>
      <c r="L52" s="18">
        <v>0</v>
      </c>
      <c r="M52" s="18">
        <v>0</v>
      </c>
      <c r="N52" s="18">
        <v>0</v>
      </c>
      <c r="O52" s="18">
        <v>0</v>
      </c>
      <c r="P52" s="18">
        <v>0</v>
      </c>
      <c r="Q52" s="18">
        <v>0</v>
      </c>
      <c r="R52" s="18">
        <v>0</v>
      </c>
      <c r="S52" s="18">
        <v>0</v>
      </c>
      <c r="T52" s="18">
        <v>0</v>
      </c>
      <c r="U52" s="18">
        <v>0</v>
      </c>
      <c r="V52" s="18">
        <v>0</v>
      </c>
      <c r="W52" s="18">
        <v>0</v>
      </c>
      <c r="X52" s="18">
        <v>0</v>
      </c>
      <c r="Y52" s="18">
        <f>SUM(J52:X52)</f>
      </c>
      <c r="Z52" s="18">
        <f>I52-Y52</f>
      </c>
      <c r="AA52" s="20">
        <v>46026</v>
      </c>
      <c r="AB52" s="20">
        <v>46026</v>
      </c>
      <c r="AC52" s="18">
        <f>IFERROR(_xlfn.XLOOKUP(F52,Assumptions!B:B,Assumptions!D:D),0)</f>
      </c>
      <c r="AD52" s="20">
        <f>AA52+AC52</f>
      </c>
      <c r="AE52" s="20">
        <f>AC52+AB52</f>
      </c>
      <c r="AF52" s="5" t="str">
        <v/>
      </c>
      <c r="AG52" s="18">
        <f>IFERROR(_xlfn.BETA.DIST(DATE(YEAR(AG$2),MONTH(AG$2),15),$AD$2,$AE$2,FALSE,DATE(YEAR($AD52),MONTH($AD52),1),DATE(YEAR($AE52),MONTH($AE52),28)),0)</f>
      </c>
      <c r="AH52" s="18">
        <f>IFERROR(_xlfn.BETA.DIST(DATE(YEAR(AH$2),MONTH(AH$2),15),$AD$2,$AE$2,FALSE,DATE(YEAR($AD52),MONTH($AD52),1),DATE(YEAR($AE52),MONTH($AE52),28)),0)</f>
      </c>
      <c r="AI52" s="18">
        <f>IFERROR(_xlfn.BETA.DIST(DATE(YEAR(AI$2),MONTH(AI$2),15),$AD$2,$AE$2,FALSE,DATE(YEAR($AD52),MONTH($AD52),1),DATE(YEAR($AE52),MONTH($AE52),28)),0)</f>
      </c>
      <c r="AJ52" s="18">
        <f>IFERROR(_xlfn.BETA.DIST(DATE(YEAR(AJ$2),MONTH(AJ$2),15),$AD$2,$AE$2,FALSE,DATE(YEAR($AD52),MONTH($AD52),1),DATE(YEAR($AE52),MONTH($AE52),28)),0)</f>
      </c>
      <c r="AK52" s="18">
        <f>IFERROR(_xlfn.BETA.DIST(DATE(YEAR(AK$2),MONTH(AK$2),15),$AD$2,$AE$2,FALSE,DATE(YEAR($AD52),MONTH($AD52),1),DATE(YEAR($AE52),MONTH($AE52),28)),0)</f>
      </c>
      <c r="AL52" s="18">
        <f>IFERROR(_xlfn.BETA.DIST(DATE(YEAR(AL$2),MONTH(AL$2),15),$AD$2,$AE$2,FALSE,DATE(YEAR($AD52),MONTH($AD52),1),DATE(YEAR($AE52),MONTH($AE52),28)),0)</f>
      </c>
      <c r="AM52" s="18">
        <f>IFERROR(_xlfn.BETA.DIST(DATE(YEAR(AM$2),MONTH(AM$2),15),$AD$2,$AE$2,FALSE,DATE(YEAR($AD52),MONTH($AD52),1),DATE(YEAR($AE52),MONTH($AE52),28)),0)</f>
      </c>
      <c r="AN52" s="18">
        <f>IFERROR(_xlfn.BETA.DIST(DATE(YEAR(AN$2),MONTH(AN$2),15),$AD$2,$AE$2,FALSE,DATE(YEAR($AD52),MONTH($AD52),1),DATE(YEAR($AE52),MONTH($AE52),28)),0)</f>
      </c>
      <c r="AO52" s="18">
        <f>IFERROR(_xlfn.BETA.DIST(DATE(YEAR(AO$2),MONTH(AO$2),15),$AD$2,$AE$2,FALSE,DATE(YEAR($AD52),MONTH($AD52),1),DATE(YEAR($AE52),MONTH($AE52),28)),0)</f>
      </c>
      <c r="AP52" s="18">
        <f>IFERROR(_xlfn.BETA.DIST(DATE(YEAR(AP$2),MONTH(AP$2),15),$AD$2,$AE$2,FALSE,DATE(YEAR($AD52),MONTH($AD52),1),DATE(YEAR($AE52),MONTH($AE52),28)),0)</f>
      </c>
      <c r="AQ52" s="18">
        <f>IFERROR(_xlfn.BETA.DIST(DATE(YEAR(AQ$2),MONTH(AQ$2),15),$AD$2,$AE$2,FALSE,DATE(YEAR($AD52),MONTH($AD52),1),DATE(YEAR($AE52),MONTH($AE52),28)),0)</f>
      </c>
      <c r="AR52" s="18">
        <f>IFERROR(_xlfn.BETA.DIST(DATE(YEAR(AR$2),MONTH(AR$2),15),$AD$2,$AE$2,FALSE,DATE(YEAR($AD52),MONTH($AD52),1),DATE(YEAR($AE52),MONTH($AE52),28)),0)</f>
      </c>
      <c r="AS52" s="18">
        <f>IFERROR(_xlfn.BETA.DIST(DATE(YEAR(AS$2),MONTH(AS$2),15),$AD$2,$AE$2,FALSE,DATE(YEAR($AD52),MONTH($AD52),1),DATE(YEAR($AE52),MONTH($AE52),28)),0)</f>
      </c>
      <c r="AT52" s="18">
        <f>IFERROR(_xlfn.BETA.DIST(DATE(YEAR(AT$2),MONTH(AT$2),15),$AD$2,$AE$2,FALSE,DATE(YEAR($AD52),MONTH($AD52),1),DATE(YEAR($AE52),MONTH($AE52),28)),0)</f>
      </c>
      <c r="AU52" s="18">
        <f>IFERROR(_xlfn.BETA.DIST(DATE(YEAR(AU$2),MONTH(AU$2),15),$AD$2,$AE$2,FALSE,DATE(YEAR($AD52),MONTH($AD52),1),DATE(YEAR($AE52),MONTH($AE52),28)),0)</f>
      </c>
      <c r="AV52" s="18">
        <f>SUM(AG52:AU52)</f>
      </c>
      <c r="AW52" s="18">
        <f>IF(J52&lt;&gt;0,J52,IF($AV52=0,0,AG52/$AV52*$Z52))</f>
      </c>
      <c r="AX52" s="18">
        <f>IF(K52&lt;&gt;0,K52,IF($AV52=0,0,AH52/$AV52*$Z52))</f>
      </c>
      <c r="AY52" s="18">
        <f>IF(L52&lt;&gt;0,L52,IF($AV52=0,0,AI52/$AV52*$Z52))</f>
      </c>
      <c r="AZ52" s="18">
        <f>IF(M52&lt;&gt;0,M52,IF($AV52=0,0,AJ52/$AV52*$Z52))</f>
      </c>
      <c r="BA52" s="18">
        <f>IF(N52&lt;&gt;0,N52,IF($AV52=0,0,AK52/$AV52*$Z52))</f>
      </c>
      <c r="BB52" s="18">
        <f>IF(O52&lt;&gt;0,O52,IF($AV52=0,0,AL52/$AV52*$Z52))</f>
      </c>
      <c r="BC52" s="18">
        <f>IF(P52&lt;&gt;0,P52,IF($AV52=0,0,AM52/$AV52*$Z52))</f>
      </c>
      <c r="BD52" s="18">
        <f>IF(Q52&lt;&gt;0,Q52,IF($AV52=0,0,AN52/$AV52*$Z52))</f>
      </c>
      <c r="BE52" s="18">
        <f>IF(R52&lt;&gt;0,R52,IF($AV52=0,0,AO52/$AV52*$Z52))</f>
      </c>
      <c r="BF52" s="18">
        <f>IF(S52&lt;&gt;0,S52,IF($AV52=0,0,AP52/$AV52*$Z52))</f>
      </c>
      <c r="BG52" s="18">
        <f>IF(T52&lt;&gt;0,T52,IF($AV52=0,0,AQ52/$AV52*$Z52))</f>
      </c>
      <c r="BH52" s="18">
        <f>IF(U52&lt;&gt;0,U52,IF($AV52=0,0,AR52/$AV52*$Z52))</f>
      </c>
      <c r="BI52" s="18">
        <f>IF(V52&lt;&gt;0,V52,IF($AV52=0,0,AS52/$AV52*$Z52))</f>
      </c>
      <c r="BJ52" s="18">
        <f>IF(W52&lt;&gt;0,W52,IF($AV52=0,0,AT52/$AV52*$Z52))</f>
      </c>
      <c r="BK52" s="18">
        <f>IF(X52&lt;&gt;0,X52,IF($AV52=0,0,AU52/$AV52*$Z52))</f>
      </c>
      <c r="BL52" s="18">
        <f>SUM(AW52:BK52)</f>
      </c>
      <c r="BM52" s="18">
        <f>I52-BL52</f>
      </c>
    </row>
    <row r="53" outlineLevel="4">
      <c r="A53" s="5" t="str">
        <v>4.4</v>
      </c>
      <c r="B53" s="5" t="str">
        <v/>
      </c>
      <c r="C53" s="5" t="str">
        <v>BSPRELGENT705</v>
      </c>
      <c r="D53" s="5" t="str">
        <v>BSPRELGENT705</v>
      </c>
      <c r="E53" s="19">
        <f>IFERROR(_xlfn.XLOOKUP(F53,Assumptions!B:B,Assumptions!C:C),0)</f>
      </c>
      <c r="F53" s="5" t="str">
        <v>Site Delivery EGP</v>
      </c>
      <c r="G53" s="5" t="str">
        <v/>
      </c>
      <c r="H53" s="18">
        <f>G51*E53</f>
      </c>
      <c r="I53" s="18">
        <f>H53*(1-0)</f>
      </c>
      <c r="J53" s="18">
        <v>0</v>
      </c>
      <c r="K53" s="18">
        <v>0</v>
      </c>
      <c r="L53" s="18">
        <v>0</v>
      </c>
      <c r="M53" s="18">
        <v>0</v>
      </c>
      <c r="N53" s="18">
        <v>0</v>
      </c>
      <c r="O53" s="18">
        <v>0</v>
      </c>
      <c r="P53" s="18">
        <v>0</v>
      </c>
      <c r="Q53" s="18">
        <v>0</v>
      </c>
      <c r="R53" s="18">
        <v>0</v>
      </c>
      <c r="S53" s="18">
        <v>0</v>
      </c>
      <c r="T53" s="18">
        <v>0</v>
      </c>
      <c r="U53" s="18">
        <v>0</v>
      </c>
      <c r="V53" s="18">
        <v>0</v>
      </c>
      <c r="W53" s="18">
        <v>0</v>
      </c>
      <c r="X53" s="18">
        <v>0</v>
      </c>
      <c r="Y53" s="18">
        <f>SUM(J53:X53)</f>
      </c>
      <c r="Z53" s="18">
        <f>I53-Y53</f>
      </c>
      <c r="AA53" s="20">
        <v>46274</v>
      </c>
      <c r="AB53" s="20">
        <v>46274</v>
      </c>
      <c r="AC53" s="18">
        <f>IFERROR(_xlfn.XLOOKUP(F53,Assumptions!B:B,Assumptions!D:D),0)</f>
      </c>
      <c r="AD53" s="20">
        <f>AA53+AC53</f>
      </c>
      <c r="AE53" s="20">
        <f>AC53+AB53</f>
      </c>
      <c r="AF53" s="5" t="str">
        <v/>
      </c>
      <c r="AG53" s="18">
        <f>IFERROR(_xlfn.BETA.DIST(DATE(YEAR(AG$2),MONTH(AG$2),15),$AD$2,$AE$2,FALSE,DATE(YEAR($AD53),MONTH($AD53),1),DATE(YEAR($AE53),MONTH($AE53),28)),0)</f>
      </c>
      <c r="AH53" s="18">
        <f>IFERROR(_xlfn.BETA.DIST(DATE(YEAR(AH$2),MONTH(AH$2),15),$AD$2,$AE$2,FALSE,DATE(YEAR($AD53),MONTH($AD53),1),DATE(YEAR($AE53),MONTH($AE53),28)),0)</f>
      </c>
      <c r="AI53" s="18">
        <f>IFERROR(_xlfn.BETA.DIST(DATE(YEAR(AI$2),MONTH(AI$2),15),$AD$2,$AE$2,FALSE,DATE(YEAR($AD53),MONTH($AD53),1),DATE(YEAR($AE53),MONTH($AE53),28)),0)</f>
      </c>
      <c r="AJ53" s="18">
        <f>IFERROR(_xlfn.BETA.DIST(DATE(YEAR(AJ$2),MONTH(AJ$2),15),$AD$2,$AE$2,FALSE,DATE(YEAR($AD53),MONTH($AD53),1),DATE(YEAR($AE53),MONTH($AE53),28)),0)</f>
      </c>
      <c r="AK53" s="18">
        <f>IFERROR(_xlfn.BETA.DIST(DATE(YEAR(AK$2),MONTH(AK$2),15),$AD$2,$AE$2,FALSE,DATE(YEAR($AD53),MONTH($AD53),1),DATE(YEAR($AE53),MONTH($AE53),28)),0)</f>
      </c>
      <c r="AL53" s="18">
        <f>IFERROR(_xlfn.BETA.DIST(DATE(YEAR(AL$2),MONTH(AL$2),15),$AD$2,$AE$2,FALSE,DATE(YEAR($AD53),MONTH($AD53),1),DATE(YEAR($AE53),MONTH($AE53),28)),0)</f>
      </c>
      <c r="AM53" s="18">
        <f>IFERROR(_xlfn.BETA.DIST(DATE(YEAR(AM$2),MONTH(AM$2),15),$AD$2,$AE$2,FALSE,DATE(YEAR($AD53),MONTH($AD53),1),DATE(YEAR($AE53),MONTH($AE53),28)),0)</f>
      </c>
      <c r="AN53" s="18">
        <f>IFERROR(_xlfn.BETA.DIST(DATE(YEAR(AN$2),MONTH(AN$2),15),$AD$2,$AE$2,FALSE,DATE(YEAR($AD53),MONTH($AD53),1),DATE(YEAR($AE53),MONTH($AE53),28)),0)</f>
      </c>
      <c r="AO53" s="18">
        <f>IFERROR(_xlfn.BETA.DIST(DATE(YEAR(AO$2),MONTH(AO$2),15),$AD$2,$AE$2,FALSE,DATE(YEAR($AD53),MONTH($AD53),1),DATE(YEAR($AE53),MONTH($AE53),28)),0)</f>
      </c>
      <c r="AP53" s="18">
        <f>IFERROR(_xlfn.BETA.DIST(DATE(YEAR(AP$2),MONTH(AP$2),15),$AD$2,$AE$2,FALSE,DATE(YEAR($AD53),MONTH($AD53),1),DATE(YEAR($AE53),MONTH($AE53),28)),0)</f>
      </c>
      <c r="AQ53" s="18">
        <f>IFERROR(_xlfn.BETA.DIST(DATE(YEAR(AQ$2),MONTH(AQ$2),15),$AD$2,$AE$2,FALSE,DATE(YEAR($AD53),MONTH($AD53),1),DATE(YEAR($AE53),MONTH($AE53),28)),0)</f>
      </c>
      <c r="AR53" s="18">
        <f>IFERROR(_xlfn.BETA.DIST(DATE(YEAR(AR$2),MONTH(AR$2),15),$AD$2,$AE$2,FALSE,DATE(YEAR($AD53),MONTH($AD53),1),DATE(YEAR($AE53),MONTH($AE53),28)),0)</f>
      </c>
      <c r="AS53" s="18">
        <f>IFERROR(_xlfn.BETA.DIST(DATE(YEAR(AS$2),MONTH(AS$2),15),$AD$2,$AE$2,FALSE,DATE(YEAR($AD53),MONTH($AD53),1),DATE(YEAR($AE53),MONTH($AE53),28)),0)</f>
      </c>
      <c r="AT53" s="18">
        <f>IFERROR(_xlfn.BETA.DIST(DATE(YEAR(AT$2),MONTH(AT$2),15),$AD$2,$AE$2,FALSE,DATE(YEAR($AD53),MONTH($AD53),1),DATE(YEAR($AE53),MONTH($AE53),28)),0)</f>
      </c>
      <c r="AU53" s="18">
        <f>IFERROR(_xlfn.BETA.DIST(DATE(YEAR(AU$2),MONTH(AU$2),15),$AD$2,$AE$2,FALSE,DATE(YEAR($AD53),MONTH($AD53),1),DATE(YEAR($AE53),MONTH($AE53),28)),0)</f>
      </c>
      <c r="AV53" s="18">
        <f>SUM(AG53:AU53)</f>
      </c>
      <c r="AW53" s="18">
        <f>IF(J53&lt;&gt;0,J53,IF($AV53=0,0,AG53/$AV53*$Z53))</f>
      </c>
      <c r="AX53" s="18">
        <f>IF(K53&lt;&gt;0,K53,IF($AV53=0,0,AH53/$AV53*$Z53))</f>
      </c>
      <c r="AY53" s="18">
        <f>IF(L53&lt;&gt;0,L53,IF($AV53=0,0,AI53/$AV53*$Z53))</f>
      </c>
      <c r="AZ53" s="18">
        <f>IF(M53&lt;&gt;0,M53,IF($AV53=0,0,AJ53/$AV53*$Z53))</f>
      </c>
      <c r="BA53" s="18">
        <f>IF(N53&lt;&gt;0,N53,IF($AV53=0,0,AK53/$AV53*$Z53))</f>
      </c>
      <c r="BB53" s="18">
        <f>IF(O53&lt;&gt;0,O53,IF($AV53=0,0,AL53/$AV53*$Z53))</f>
      </c>
      <c r="BC53" s="18">
        <f>IF(P53&lt;&gt;0,P53,IF($AV53=0,0,AM53/$AV53*$Z53))</f>
      </c>
      <c r="BD53" s="18">
        <f>IF(Q53&lt;&gt;0,Q53,IF($AV53=0,0,AN53/$AV53*$Z53))</f>
      </c>
      <c r="BE53" s="18">
        <f>IF(R53&lt;&gt;0,R53,IF($AV53=0,0,AO53/$AV53*$Z53))</f>
      </c>
      <c r="BF53" s="18">
        <f>IF(S53&lt;&gt;0,S53,IF($AV53=0,0,AP53/$AV53*$Z53))</f>
      </c>
      <c r="BG53" s="18">
        <f>IF(T53&lt;&gt;0,T53,IF($AV53=0,0,AQ53/$AV53*$Z53))</f>
      </c>
      <c r="BH53" s="18">
        <f>IF(U53&lt;&gt;0,U53,IF($AV53=0,0,AR53/$AV53*$Z53))</f>
      </c>
      <c r="BI53" s="18">
        <f>IF(V53&lt;&gt;0,V53,IF($AV53=0,0,AS53/$AV53*$Z53))</f>
      </c>
      <c r="BJ53" s="18">
        <f>IF(W53&lt;&gt;0,W53,IF($AV53=0,0,AT53/$AV53*$Z53))</f>
      </c>
      <c r="BK53" s="18">
        <f>IF(X53&lt;&gt;0,X53,IF($AV53=0,0,AU53/$AV53*$Z53))</f>
      </c>
      <c r="BL53" s="18">
        <f>SUM(AW53:BK53)</f>
      </c>
      <c r="BM53" s="18">
        <f>I53-BL53</f>
      </c>
    </row>
    <row r="54" outlineLevel="4">
      <c r="A54" s="5" t="str">
        <v>4.4</v>
      </c>
      <c r="B54" s="5" t="str">
        <v/>
      </c>
      <c r="C54" s="5" t="str">
        <v>BSKDGNGENGR07</v>
      </c>
      <c r="D54" s="5" t="str">
        <v>BSKDGNGENGR07</v>
      </c>
      <c r="E54" s="19">
        <f>IFERROR(_xlfn.XLOOKUP(F54,Assumptions!B:B,Assumptions!C:C),0)</f>
      </c>
      <c r="F54" s="5" t="str">
        <v>Retention</v>
      </c>
      <c r="G54" s="5" t="str">
        <v/>
      </c>
      <c r="H54" s="18">
        <f>G51*E54</f>
      </c>
      <c r="I54" s="18">
        <f>H54*(1-0)</f>
      </c>
      <c r="J54" s="18">
        <v>0</v>
      </c>
      <c r="K54" s="18">
        <v>0</v>
      </c>
      <c r="L54" s="18">
        <v>0</v>
      </c>
      <c r="M54" s="18">
        <v>0</v>
      </c>
      <c r="N54" s="18">
        <v>0</v>
      </c>
      <c r="O54" s="18">
        <v>0</v>
      </c>
      <c r="P54" s="18">
        <v>0</v>
      </c>
      <c r="Q54" s="18">
        <v>0</v>
      </c>
      <c r="R54" s="18">
        <v>0</v>
      </c>
      <c r="S54" s="18">
        <v>0</v>
      </c>
      <c r="T54" s="18">
        <v>0</v>
      </c>
      <c r="U54" s="18">
        <v>0</v>
      </c>
      <c r="V54" s="18">
        <v>0</v>
      </c>
      <c r="W54" s="18">
        <v>0</v>
      </c>
      <c r="X54" s="18">
        <v>0</v>
      </c>
      <c r="Y54" s="18">
        <f>SUM(J54:X54)</f>
      </c>
      <c r="Z54" s="18">
        <f>I54-Y54</f>
      </c>
      <c r="AA54" s="20">
        <v>46483</v>
      </c>
      <c r="AB54" s="20">
        <v>46483</v>
      </c>
      <c r="AC54" s="18">
        <f>IFERROR(_xlfn.XLOOKUP(F54,Assumptions!B:B,Assumptions!D:D),0)</f>
      </c>
      <c r="AD54" s="20">
        <f>AA54+AC54</f>
      </c>
      <c r="AE54" s="20">
        <f>AC54+AB54</f>
      </c>
      <c r="AF54" s="5" t="str">
        <v/>
      </c>
      <c r="AG54" s="18">
        <f>IFERROR(_xlfn.BETA.DIST(DATE(YEAR(AG$2),MONTH(AG$2),15),$AD$2,$AE$2,FALSE,DATE(YEAR($AD54),MONTH($AD54),1),DATE(YEAR($AE54),MONTH($AE54),28)),0)</f>
      </c>
      <c r="AH54" s="18">
        <f>IFERROR(_xlfn.BETA.DIST(DATE(YEAR(AH$2),MONTH(AH$2),15),$AD$2,$AE$2,FALSE,DATE(YEAR($AD54),MONTH($AD54),1),DATE(YEAR($AE54),MONTH($AE54),28)),0)</f>
      </c>
      <c r="AI54" s="18">
        <f>IFERROR(_xlfn.BETA.DIST(DATE(YEAR(AI$2),MONTH(AI$2),15),$AD$2,$AE$2,FALSE,DATE(YEAR($AD54),MONTH($AD54),1),DATE(YEAR($AE54),MONTH($AE54),28)),0)</f>
      </c>
      <c r="AJ54" s="18">
        <f>IFERROR(_xlfn.BETA.DIST(DATE(YEAR(AJ$2),MONTH(AJ$2),15),$AD$2,$AE$2,FALSE,DATE(YEAR($AD54),MONTH($AD54),1),DATE(YEAR($AE54),MONTH($AE54),28)),0)</f>
      </c>
      <c r="AK54" s="18">
        <f>IFERROR(_xlfn.BETA.DIST(DATE(YEAR(AK$2),MONTH(AK$2),15),$AD$2,$AE$2,FALSE,DATE(YEAR($AD54),MONTH($AD54),1),DATE(YEAR($AE54),MONTH($AE54),28)),0)</f>
      </c>
      <c r="AL54" s="18">
        <f>IFERROR(_xlfn.BETA.DIST(DATE(YEAR(AL$2),MONTH(AL$2),15),$AD$2,$AE$2,FALSE,DATE(YEAR($AD54),MONTH($AD54),1),DATE(YEAR($AE54),MONTH($AE54),28)),0)</f>
      </c>
      <c r="AM54" s="18">
        <f>IFERROR(_xlfn.BETA.DIST(DATE(YEAR(AM$2),MONTH(AM$2),15),$AD$2,$AE$2,FALSE,DATE(YEAR($AD54),MONTH($AD54),1),DATE(YEAR($AE54),MONTH($AE54),28)),0)</f>
      </c>
      <c r="AN54" s="18">
        <f>IFERROR(_xlfn.BETA.DIST(DATE(YEAR(AN$2),MONTH(AN$2),15),$AD$2,$AE$2,FALSE,DATE(YEAR($AD54),MONTH($AD54),1),DATE(YEAR($AE54),MONTH($AE54),28)),0)</f>
      </c>
      <c r="AO54" s="18">
        <f>IFERROR(_xlfn.BETA.DIST(DATE(YEAR(AO$2),MONTH(AO$2),15),$AD$2,$AE$2,FALSE,DATE(YEAR($AD54),MONTH($AD54),1),DATE(YEAR($AE54),MONTH($AE54),28)),0)</f>
      </c>
      <c r="AP54" s="18">
        <f>IFERROR(_xlfn.BETA.DIST(DATE(YEAR(AP$2),MONTH(AP$2),15),$AD$2,$AE$2,FALSE,DATE(YEAR($AD54),MONTH($AD54),1),DATE(YEAR($AE54),MONTH($AE54),28)),0)</f>
      </c>
      <c r="AQ54" s="18">
        <f>IFERROR(_xlfn.BETA.DIST(DATE(YEAR(AQ$2),MONTH(AQ$2),15),$AD$2,$AE$2,FALSE,DATE(YEAR($AD54),MONTH($AD54),1),DATE(YEAR($AE54),MONTH($AE54),28)),0)</f>
      </c>
      <c r="AR54" s="18">
        <f>IFERROR(_xlfn.BETA.DIST(DATE(YEAR(AR$2),MONTH(AR$2),15),$AD$2,$AE$2,FALSE,DATE(YEAR($AD54),MONTH($AD54),1),DATE(YEAR($AE54),MONTH($AE54),28)),0)</f>
      </c>
      <c r="AS54" s="18">
        <f>IFERROR(_xlfn.BETA.DIST(DATE(YEAR(AS$2),MONTH(AS$2),15),$AD$2,$AE$2,FALSE,DATE(YEAR($AD54),MONTH($AD54),1),DATE(YEAR($AE54),MONTH($AE54),28)),0)</f>
      </c>
      <c r="AT54" s="18">
        <f>IFERROR(_xlfn.BETA.DIST(DATE(YEAR(AT$2),MONTH(AT$2),15),$AD$2,$AE$2,FALSE,DATE(YEAR($AD54),MONTH($AD54),1),DATE(YEAR($AE54),MONTH($AE54),28)),0)</f>
      </c>
      <c r="AU54" s="18">
        <f>IFERROR(_xlfn.BETA.DIST(DATE(YEAR(AU$2),MONTH(AU$2),15),$AD$2,$AE$2,FALSE,DATE(YEAR($AD54),MONTH($AD54),1),DATE(YEAR($AE54),MONTH($AE54),28)),0)</f>
      </c>
      <c r="AV54" s="18">
        <f>SUM(AG54:AU54)</f>
      </c>
      <c r="AW54" s="18">
        <f>IF(J54&lt;&gt;0,J54,IF($AV54=0,0,AG54/$AV54*$Z54))</f>
      </c>
      <c r="AX54" s="18">
        <f>IF(K54&lt;&gt;0,K54,IF($AV54=0,0,AH54/$AV54*$Z54))</f>
      </c>
      <c r="AY54" s="18">
        <f>IF(L54&lt;&gt;0,L54,IF($AV54=0,0,AI54/$AV54*$Z54))</f>
      </c>
      <c r="AZ54" s="18">
        <f>IF(M54&lt;&gt;0,M54,IF($AV54=0,0,AJ54/$AV54*$Z54))</f>
      </c>
      <c r="BA54" s="18">
        <f>IF(N54&lt;&gt;0,N54,IF($AV54=0,0,AK54/$AV54*$Z54))</f>
      </c>
      <c r="BB54" s="18">
        <f>IF(O54&lt;&gt;0,O54,IF($AV54=0,0,AL54/$AV54*$Z54))</f>
      </c>
      <c r="BC54" s="18">
        <f>IF(P54&lt;&gt;0,P54,IF($AV54=0,0,AM54/$AV54*$Z54))</f>
      </c>
      <c r="BD54" s="18">
        <f>IF(Q54&lt;&gt;0,Q54,IF($AV54=0,0,AN54/$AV54*$Z54))</f>
      </c>
      <c r="BE54" s="18">
        <f>IF(R54&lt;&gt;0,R54,IF($AV54=0,0,AO54/$AV54*$Z54))</f>
      </c>
      <c r="BF54" s="18">
        <f>IF(S54&lt;&gt;0,S54,IF($AV54=0,0,AP54/$AV54*$Z54))</f>
      </c>
      <c r="BG54" s="18">
        <f>IF(T54&lt;&gt;0,T54,IF($AV54=0,0,AQ54/$AV54*$Z54))</f>
      </c>
      <c r="BH54" s="18">
        <f>IF(U54&lt;&gt;0,U54,IF($AV54=0,0,AR54/$AV54*$Z54))</f>
      </c>
      <c r="BI54" s="18">
        <f>IF(V54&lt;&gt;0,V54,IF($AV54=0,0,AS54/$AV54*$Z54))</f>
      </c>
      <c r="BJ54" s="18">
        <f>IF(W54&lt;&gt;0,W54,IF($AV54=0,0,AT54/$AV54*$Z54))</f>
      </c>
      <c r="BK54" s="18">
        <f>IF(X54&lt;&gt;0,X54,IF($AV54=0,0,AU54/$AV54*$Z54))</f>
      </c>
      <c r="BL54" s="18">
        <f>SUM(AW54:BK54)</f>
      </c>
      <c r="BM54" s="18">
        <f>I54-BL54</f>
      </c>
    </row>
    <row r="55" outlineLevel="2">
      <c r="A55" s="15" t="str">
        <v/>
      </c>
      <c r="B55" s="15" t="str">
        <v/>
      </c>
      <c r="C55" s="15" t="str">
        <v/>
      </c>
      <c r="D55" s="15" t="str">
        <v/>
      </c>
      <c r="E55" s="15" t="str">
        <v/>
      </c>
      <c r="F55" s="15" t="str">
        <v>Fire Fighting System</v>
      </c>
      <c r="G55" s="15">
        <v>3165660</v>
      </c>
      <c r="H55" s="15" t="str">
        <v/>
      </c>
      <c r="I55" s="15" t="str">
        <v/>
      </c>
      <c r="J55" s="15" t="str">
        <v/>
      </c>
      <c r="K55" s="15" t="str">
        <v/>
      </c>
      <c r="L55" s="15" t="str">
        <v/>
      </c>
      <c r="M55" s="15" t="str">
        <v/>
      </c>
      <c r="N55" s="15" t="str">
        <v/>
      </c>
      <c r="O55" s="15" t="str">
        <v/>
      </c>
      <c r="P55" s="15" t="str">
        <v/>
      </c>
      <c r="Q55" s="15" t="str">
        <v/>
      </c>
      <c r="R55" s="15" t="str">
        <v/>
      </c>
      <c r="S55" s="15" t="str">
        <v/>
      </c>
      <c r="T55" s="15" t="str">
        <v/>
      </c>
      <c r="U55" s="15" t="str">
        <v/>
      </c>
      <c r="V55" s="15" t="str">
        <v/>
      </c>
      <c r="W55" s="15" t="str">
        <v/>
      </c>
      <c r="X55" s="15" t="str">
        <v/>
      </c>
      <c r="Y55" s="15" t="str">
        <v/>
      </c>
      <c r="Z55" s="15" t="str">
        <v/>
      </c>
      <c r="AA55" s="15" t="str">
        <v/>
      </c>
      <c r="AB55" s="15" t="str">
        <v/>
      </c>
      <c r="AC55" s="15" t="str">
        <v/>
      </c>
      <c r="AD55" s="15" t="str">
        <v/>
      </c>
      <c r="AE55" s="15" t="str">
        <v/>
      </c>
      <c r="AF55" s="5" t="str">
        <v/>
      </c>
      <c r="AG55" s="15" t="str">
        <v/>
      </c>
      <c r="AH55" s="15" t="str">
        <v/>
      </c>
      <c r="AI55" s="15" t="str">
        <v/>
      </c>
      <c r="AJ55" s="15" t="str">
        <v/>
      </c>
      <c r="AK55" s="15" t="str">
        <v/>
      </c>
      <c r="AL55" s="15" t="str">
        <v/>
      </c>
      <c r="AM55" s="15" t="str">
        <v/>
      </c>
      <c r="AN55" s="15" t="str">
        <v/>
      </c>
      <c r="AO55" s="15" t="str">
        <v/>
      </c>
      <c r="AP55" s="15" t="str">
        <v/>
      </c>
      <c r="AQ55" s="15" t="str">
        <v/>
      </c>
      <c r="AR55" s="15" t="str">
        <v/>
      </c>
      <c r="AS55" s="15" t="str">
        <v/>
      </c>
      <c r="AT55" s="15" t="str">
        <v/>
      </c>
      <c r="AU55" s="15" t="str">
        <v/>
      </c>
      <c r="AV55" s="15" t="str">
        <v/>
      </c>
      <c r="AW55" s="15" t="str">
        <v/>
      </c>
      <c r="AX55" s="15" t="str">
        <v/>
      </c>
      <c r="AY55" s="15" t="str">
        <v/>
      </c>
      <c r="AZ55" s="15" t="str">
        <v/>
      </c>
      <c r="BA55" s="15" t="str">
        <v/>
      </c>
      <c r="BB55" s="15" t="str">
        <v/>
      </c>
      <c r="BC55" s="15" t="str">
        <v/>
      </c>
      <c r="BD55" s="15" t="str">
        <v/>
      </c>
      <c r="BE55" s="15" t="str">
        <v/>
      </c>
      <c r="BF55" s="15" t="str">
        <v/>
      </c>
      <c r="BG55" s="15" t="str">
        <v/>
      </c>
      <c r="BH55" s="15" t="str">
        <v/>
      </c>
      <c r="BI55" s="15" t="str">
        <v/>
      </c>
      <c r="BJ55" s="15" t="str">
        <v/>
      </c>
      <c r="BK55" s="15" t="str">
        <v/>
      </c>
      <c r="BL55" s="15" t="str">
        <v/>
      </c>
      <c r="BM55" s="15" t="str">
        <v/>
      </c>
    </row>
    <row r="56" outlineLevel="3">
      <c r="A56" s="17" t="str">
        <v>4.5</v>
      </c>
      <c r="B56" s="17" t="str">
        <v/>
      </c>
      <c r="C56" s="17" t="str">
        <v/>
      </c>
      <c r="D56" s="17" t="str">
        <v/>
      </c>
      <c r="E56" s="17" t="str">
        <v>4.5</v>
      </c>
      <c r="F56" s="17" t="str">
        <v>Firefighting system covering the existing and the future one transformer as specified.</v>
      </c>
      <c r="G56" s="17">
        <v>3165660</v>
      </c>
      <c r="H56" s="17" t="str">
        <v/>
      </c>
      <c r="I56" s="17" t="str">
        <v/>
      </c>
      <c r="J56" s="17" t="str">
        <v/>
      </c>
      <c r="K56" s="17" t="str">
        <v/>
      </c>
      <c r="L56" s="17" t="str">
        <v/>
      </c>
      <c r="M56" s="17" t="str">
        <v/>
      </c>
      <c r="N56" s="17" t="str">
        <v/>
      </c>
      <c r="O56" s="17" t="str">
        <v/>
      </c>
      <c r="P56" s="17" t="str">
        <v/>
      </c>
      <c r="Q56" s="17" t="str">
        <v/>
      </c>
      <c r="R56" s="17" t="str">
        <v/>
      </c>
      <c r="S56" s="17" t="str">
        <v/>
      </c>
      <c r="T56" s="17" t="str">
        <v/>
      </c>
      <c r="U56" s="17" t="str">
        <v/>
      </c>
      <c r="V56" s="17" t="str">
        <v/>
      </c>
      <c r="W56" s="17" t="str">
        <v/>
      </c>
      <c r="X56" s="17" t="str">
        <v/>
      </c>
      <c r="Y56" s="17" t="str">
        <v/>
      </c>
      <c r="Z56" s="17" t="str">
        <v/>
      </c>
      <c r="AA56" s="17" t="str">
        <v/>
      </c>
      <c r="AB56" s="17" t="str">
        <v/>
      </c>
      <c r="AC56" s="17" t="str">
        <v/>
      </c>
      <c r="AD56" s="17" t="str">
        <v/>
      </c>
      <c r="AE56" s="17" t="str">
        <v/>
      </c>
      <c r="AF56" s="5" t="str">
        <v/>
      </c>
      <c r="AG56" s="18">
        <f>IFERROR(_xlfn.BETA.DIST(DATE(YEAR(AG$2),MONTH(AG$2),15),$AD$2,$AE$2,FALSE,DATE(YEAR($AD56),MONTH($AD56),1),DATE(YEAR($AE56),MONTH($AE56),28)),0)</f>
      </c>
      <c r="AH56" s="18">
        <f>IFERROR(_xlfn.BETA.DIST(DATE(YEAR(AH$2),MONTH(AH$2),15),$AD$2,$AE$2,FALSE,DATE(YEAR($AD56),MONTH($AD56),1),DATE(YEAR($AE56),MONTH($AE56),28)),0)</f>
      </c>
      <c r="AI56" s="18">
        <f>IFERROR(_xlfn.BETA.DIST(DATE(YEAR(AI$2),MONTH(AI$2),15),$AD$2,$AE$2,FALSE,DATE(YEAR($AD56),MONTH($AD56),1),DATE(YEAR($AE56),MONTH($AE56),28)),0)</f>
      </c>
      <c r="AJ56" s="18">
        <f>IFERROR(_xlfn.BETA.DIST(DATE(YEAR(AJ$2),MONTH(AJ$2),15),$AD$2,$AE$2,FALSE,DATE(YEAR($AD56),MONTH($AD56),1),DATE(YEAR($AE56),MONTH($AE56),28)),0)</f>
      </c>
      <c r="AK56" s="18">
        <f>IFERROR(_xlfn.BETA.DIST(DATE(YEAR(AK$2),MONTH(AK$2),15),$AD$2,$AE$2,FALSE,DATE(YEAR($AD56),MONTH($AD56),1),DATE(YEAR($AE56),MONTH($AE56),28)),0)</f>
      </c>
      <c r="AL56" s="18">
        <f>IFERROR(_xlfn.BETA.DIST(DATE(YEAR(AL$2),MONTH(AL$2),15),$AD$2,$AE$2,FALSE,DATE(YEAR($AD56),MONTH($AD56),1),DATE(YEAR($AE56),MONTH($AE56),28)),0)</f>
      </c>
      <c r="AM56" s="18">
        <f>IFERROR(_xlfn.BETA.DIST(DATE(YEAR(AM$2),MONTH(AM$2),15),$AD$2,$AE$2,FALSE,DATE(YEAR($AD56),MONTH($AD56),1),DATE(YEAR($AE56),MONTH($AE56),28)),0)</f>
      </c>
      <c r="AN56" s="18">
        <f>IFERROR(_xlfn.BETA.DIST(DATE(YEAR(AN$2),MONTH(AN$2),15),$AD$2,$AE$2,FALSE,DATE(YEAR($AD56),MONTH($AD56),1),DATE(YEAR($AE56),MONTH($AE56),28)),0)</f>
      </c>
      <c r="AO56" s="18">
        <f>IFERROR(_xlfn.BETA.DIST(DATE(YEAR(AO$2),MONTH(AO$2),15),$AD$2,$AE$2,FALSE,DATE(YEAR($AD56),MONTH($AD56),1),DATE(YEAR($AE56),MONTH($AE56),28)),0)</f>
      </c>
      <c r="AP56" s="18">
        <f>IFERROR(_xlfn.BETA.DIST(DATE(YEAR(AP$2),MONTH(AP$2),15),$AD$2,$AE$2,FALSE,DATE(YEAR($AD56),MONTH($AD56),1),DATE(YEAR($AE56),MONTH($AE56),28)),0)</f>
      </c>
      <c r="AQ56" s="18">
        <f>IFERROR(_xlfn.BETA.DIST(DATE(YEAR(AQ$2),MONTH(AQ$2),15),$AD$2,$AE$2,FALSE,DATE(YEAR($AD56),MONTH($AD56),1),DATE(YEAR($AE56),MONTH($AE56),28)),0)</f>
      </c>
      <c r="AR56" s="18">
        <f>IFERROR(_xlfn.BETA.DIST(DATE(YEAR(AR$2),MONTH(AR$2),15),$AD$2,$AE$2,FALSE,DATE(YEAR($AD56),MONTH($AD56),1),DATE(YEAR($AE56),MONTH($AE56),28)),0)</f>
      </c>
      <c r="AS56" s="18">
        <f>IFERROR(_xlfn.BETA.DIST(DATE(YEAR(AS$2),MONTH(AS$2),15),$AD$2,$AE$2,FALSE,DATE(YEAR($AD56),MONTH($AD56),1),DATE(YEAR($AE56),MONTH($AE56),28)),0)</f>
      </c>
      <c r="AT56" s="18">
        <f>IFERROR(_xlfn.BETA.DIST(DATE(YEAR(AT$2),MONTH(AT$2),15),$AD$2,$AE$2,FALSE,DATE(YEAR($AD56),MONTH($AD56),1),DATE(YEAR($AE56),MONTH($AE56),28)),0)</f>
      </c>
      <c r="AU56" s="18">
        <f>IFERROR(_xlfn.BETA.DIST(DATE(YEAR(AU$2),MONTH(AU$2),15),$AD$2,$AE$2,FALSE,DATE(YEAR($AD56),MONTH($AD56),1),DATE(YEAR($AE56),MONTH($AE56),28)),0)</f>
      </c>
      <c r="AV56" s="18">
        <f>SUM(AG56:AU56)</f>
      </c>
      <c r="AW56" s="18">
        <f>IF(J56&lt;&gt;0,J56,IF($AV56=0,0,AG56/$AV56*$Z56))</f>
      </c>
      <c r="AX56" s="18">
        <f>IF(K56&lt;&gt;0,K56,IF($AV56=0,0,AH56/$AV56*$Z56))</f>
      </c>
      <c r="AY56" s="18">
        <f>IF(L56&lt;&gt;0,L56,IF($AV56=0,0,AI56/$AV56*$Z56))</f>
      </c>
      <c r="AZ56" s="18">
        <f>IF(M56&lt;&gt;0,M56,IF($AV56=0,0,AJ56/$AV56*$Z56))</f>
      </c>
      <c r="BA56" s="18">
        <f>IF(N56&lt;&gt;0,N56,IF($AV56=0,0,AK56/$AV56*$Z56))</f>
      </c>
      <c r="BB56" s="18">
        <f>IF(O56&lt;&gt;0,O56,IF($AV56=0,0,AL56/$AV56*$Z56))</f>
      </c>
      <c r="BC56" s="18">
        <f>IF(P56&lt;&gt;0,P56,IF($AV56=0,0,AM56/$AV56*$Z56))</f>
      </c>
      <c r="BD56" s="18">
        <f>IF(Q56&lt;&gt;0,Q56,IF($AV56=0,0,AN56/$AV56*$Z56))</f>
      </c>
      <c r="BE56" s="18">
        <f>IF(R56&lt;&gt;0,R56,IF($AV56=0,0,AO56/$AV56*$Z56))</f>
      </c>
      <c r="BF56" s="18">
        <f>IF(S56&lt;&gt;0,S56,IF($AV56=0,0,AP56/$AV56*$Z56))</f>
      </c>
      <c r="BG56" s="18">
        <f>IF(T56&lt;&gt;0,T56,IF($AV56=0,0,AQ56/$AV56*$Z56))</f>
      </c>
      <c r="BH56" s="18">
        <f>IF(U56&lt;&gt;0,U56,IF($AV56=0,0,AR56/$AV56*$Z56))</f>
      </c>
      <c r="BI56" s="18">
        <f>IF(V56&lt;&gt;0,V56,IF($AV56=0,0,AS56/$AV56*$Z56))</f>
      </c>
      <c r="BJ56" s="18">
        <f>IF(W56&lt;&gt;0,W56,IF($AV56=0,0,AT56/$AV56*$Z56))</f>
      </c>
      <c r="BK56" s="18">
        <f>IF(X56&lt;&gt;0,X56,IF($AV56=0,0,AU56/$AV56*$Z56))</f>
      </c>
      <c r="BL56" s="18">
        <f>SUM(AW56:BK56)</f>
      </c>
      <c r="BM56" s="17" t="str">
        <v/>
      </c>
    </row>
    <row r="57" outlineLevel="4">
      <c r="A57" s="5" t="str">
        <v>4.5</v>
      </c>
      <c r="B57" s="5" t="str">
        <v/>
      </c>
      <c r="C57" s="5" t="str">
        <v>BSKDGNGENGR03</v>
      </c>
      <c r="D57" s="5" t="str">
        <v>BSKDGNGENGR03</v>
      </c>
      <c r="E57" s="19">
        <f>IFERROR(_xlfn.XLOOKUP(F57,Assumptions!B:B,Assumptions!C:C),0)</f>
      </c>
      <c r="F57" s="5" t="str">
        <v>Advanced Payment</v>
      </c>
      <c r="G57" s="5" t="str">
        <v/>
      </c>
      <c r="H57" s="18">
        <f>G56*E57</f>
      </c>
      <c r="I57" s="18">
        <f>H57*(1-0)</f>
      </c>
      <c r="J57" s="18">
        <v>0</v>
      </c>
      <c r="K57" s="18">
        <v>0</v>
      </c>
      <c r="L57" s="18">
        <v>0</v>
      </c>
      <c r="M57" s="18">
        <v>0</v>
      </c>
      <c r="N57" s="18">
        <v>0</v>
      </c>
      <c r="O57" s="18">
        <v>0</v>
      </c>
      <c r="P57" s="18">
        <v>0</v>
      </c>
      <c r="Q57" s="18">
        <v>0</v>
      </c>
      <c r="R57" s="18">
        <v>0</v>
      </c>
      <c r="S57" s="18">
        <v>0</v>
      </c>
      <c r="T57" s="18">
        <v>0</v>
      </c>
      <c r="U57" s="18">
        <v>0</v>
      </c>
      <c r="V57" s="18">
        <v>0</v>
      </c>
      <c r="W57" s="18">
        <v>0</v>
      </c>
      <c r="X57" s="18">
        <v>0</v>
      </c>
      <c r="Y57" s="18">
        <f>SUM(J57:X57)</f>
      </c>
      <c r="Z57" s="18">
        <f>I57-Y57</f>
      </c>
      <c r="AA57" s="20">
        <v>46026</v>
      </c>
      <c r="AB57" s="20">
        <v>46026</v>
      </c>
      <c r="AC57" s="18">
        <f>IFERROR(_xlfn.XLOOKUP(F57,Assumptions!B:B,Assumptions!D:D),0)</f>
      </c>
      <c r="AD57" s="20">
        <f>AA57+AC57</f>
      </c>
      <c r="AE57" s="20">
        <f>AC57+AB57</f>
      </c>
      <c r="AF57" s="5" t="str">
        <v/>
      </c>
      <c r="AG57" s="18">
        <f>IFERROR(_xlfn.BETA.DIST(DATE(YEAR(AG$2),MONTH(AG$2),15),$AD$2,$AE$2,FALSE,DATE(YEAR($AD57),MONTH($AD57),1),DATE(YEAR($AE57),MONTH($AE57),28)),0)</f>
      </c>
      <c r="AH57" s="18">
        <f>IFERROR(_xlfn.BETA.DIST(DATE(YEAR(AH$2),MONTH(AH$2),15),$AD$2,$AE$2,FALSE,DATE(YEAR($AD57),MONTH($AD57),1),DATE(YEAR($AE57),MONTH($AE57),28)),0)</f>
      </c>
      <c r="AI57" s="18">
        <f>IFERROR(_xlfn.BETA.DIST(DATE(YEAR(AI$2),MONTH(AI$2),15),$AD$2,$AE$2,FALSE,DATE(YEAR($AD57),MONTH($AD57),1),DATE(YEAR($AE57),MONTH($AE57),28)),0)</f>
      </c>
      <c r="AJ57" s="18">
        <f>IFERROR(_xlfn.BETA.DIST(DATE(YEAR(AJ$2),MONTH(AJ$2),15),$AD$2,$AE$2,FALSE,DATE(YEAR($AD57),MONTH($AD57),1),DATE(YEAR($AE57),MONTH($AE57),28)),0)</f>
      </c>
      <c r="AK57" s="18">
        <f>IFERROR(_xlfn.BETA.DIST(DATE(YEAR(AK$2),MONTH(AK$2),15),$AD$2,$AE$2,FALSE,DATE(YEAR($AD57),MONTH($AD57),1),DATE(YEAR($AE57),MONTH($AE57),28)),0)</f>
      </c>
      <c r="AL57" s="18">
        <f>IFERROR(_xlfn.BETA.DIST(DATE(YEAR(AL$2),MONTH(AL$2),15),$AD$2,$AE$2,FALSE,DATE(YEAR($AD57),MONTH($AD57),1),DATE(YEAR($AE57),MONTH($AE57),28)),0)</f>
      </c>
      <c r="AM57" s="18">
        <f>IFERROR(_xlfn.BETA.DIST(DATE(YEAR(AM$2),MONTH(AM$2),15),$AD$2,$AE$2,FALSE,DATE(YEAR($AD57),MONTH($AD57),1),DATE(YEAR($AE57),MONTH($AE57),28)),0)</f>
      </c>
      <c r="AN57" s="18">
        <f>IFERROR(_xlfn.BETA.DIST(DATE(YEAR(AN$2),MONTH(AN$2),15),$AD$2,$AE$2,FALSE,DATE(YEAR($AD57),MONTH($AD57),1),DATE(YEAR($AE57),MONTH($AE57),28)),0)</f>
      </c>
      <c r="AO57" s="18">
        <f>IFERROR(_xlfn.BETA.DIST(DATE(YEAR(AO$2),MONTH(AO$2),15),$AD$2,$AE$2,FALSE,DATE(YEAR($AD57),MONTH($AD57),1),DATE(YEAR($AE57),MONTH($AE57),28)),0)</f>
      </c>
      <c r="AP57" s="18">
        <f>IFERROR(_xlfn.BETA.DIST(DATE(YEAR(AP$2),MONTH(AP$2),15),$AD$2,$AE$2,FALSE,DATE(YEAR($AD57),MONTH($AD57),1),DATE(YEAR($AE57),MONTH($AE57),28)),0)</f>
      </c>
      <c r="AQ57" s="18">
        <f>IFERROR(_xlfn.BETA.DIST(DATE(YEAR(AQ$2),MONTH(AQ$2),15),$AD$2,$AE$2,FALSE,DATE(YEAR($AD57),MONTH($AD57),1),DATE(YEAR($AE57),MONTH($AE57),28)),0)</f>
      </c>
      <c r="AR57" s="18">
        <f>IFERROR(_xlfn.BETA.DIST(DATE(YEAR(AR$2),MONTH(AR$2),15),$AD$2,$AE$2,FALSE,DATE(YEAR($AD57),MONTH($AD57),1),DATE(YEAR($AE57),MONTH($AE57),28)),0)</f>
      </c>
      <c r="AS57" s="18">
        <f>IFERROR(_xlfn.BETA.DIST(DATE(YEAR(AS$2),MONTH(AS$2),15),$AD$2,$AE$2,FALSE,DATE(YEAR($AD57),MONTH($AD57),1),DATE(YEAR($AE57),MONTH($AE57),28)),0)</f>
      </c>
      <c r="AT57" s="18">
        <f>IFERROR(_xlfn.BETA.DIST(DATE(YEAR(AT$2),MONTH(AT$2),15),$AD$2,$AE$2,FALSE,DATE(YEAR($AD57),MONTH($AD57),1),DATE(YEAR($AE57),MONTH($AE57),28)),0)</f>
      </c>
      <c r="AU57" s="18">
        <f>IFERROR(_xlfn.BETA.DIST(DATE(YEAR(AU$2),MONTH(AU$2),15),$AD$2,$AE$2,FALSE,DATE(YEAR($AD57),MONTH($AD57),1),DATE(YEAR($AE57),MONTH($AE57),28)),0)</f>
      </c>
      <c r="AV57" s="18">
        <f>SUM(AG57:AU57)</f>
      </c>
      <c r="AW57" s="18">
        <f>IF(J57&lt;&gt;0,J57,IF($AV57=0,0,AG57/$AV57*$Z57))</f>
      </c>
      <c r="AX57" s="18">
        <f>IF(K57&lt;&gt;0,K57,IF($AV57=0,0,AH57/$AV57*$Z57))</f>
      </c>
      <c r="AY57" s="18">
        <f>IF(L57&lt;&gt;0,L57,IF($AV57=0,0,AI57/$AV57*$Z57))</f>
      </c>
      <c r="AZ57" s="18">
        <f>IF(M57&lt;&gt;0,M57,IF($AV57=0,0,AJ57/$AV57*$Z57))</f>
      </c>
      <c r="BA57" s="18">
        <f>IF(N57&lt;&gt;0,N57,IF($AV57=0,0,AK57/$AV57*$Z57))</f>
      </c>
      <c r="BB57" s="18">
        <f>IF(O57&lt;&gt;0,O57,IF($AV57=0,0,AL57/$AV57*$Z57))</f>
      </c>
      <c r="BC57" s="18">
        <f>IF(P57&lt;&gt;0,P57,IF($AV57=0,0,AM57/$AV57*$Z57))</f>
      </c>
      <c r="BD57" s="18">
        <f>IF(Q57&lt;&gt;0,Q57,IF($AV57=0,0,AN57/$AV57*$Z57))</f>
      </c>
      <c r="BE57" s="18">
        <f>IF(R57&lt;&gt;0,R57,IF($AV57=0,0,AO57/$AV57*$Z57))</f>
      </c>
      <c r="BF57" s="18">
        <f>IF(S57&lt;&gt;0,S57,IF($AV57=0,0,AP57/$AV57*$Z57))</f>
      </c>
      <c r="BG57" s="18">
        <f>IF(T57&lt;&gt;0,T57,IF($AV57=0,0,AQ57/$AV57*$Z57))</f>
      </c>
      <c r="BH57" s="18">
        <f>IF(U57&lt;&gt;0,U57,IF($AV57=0,0,AR57/$AV57*$Z57))</f>
      </c>
      <c r="BI57" s="18">
        <f>IF(V57&lt;&gt;0,V57,IF($AV57=0,0,AS57/$AV57*$Z57))</f>
      </c>
      <c r="BJ57" s="18">
        <f>IF(W57&lt;&gt;0,W57,IF($AV57=0,0,AT57/$AV57*$Z57))</f>
      </c>
      <c r="BK57" s="18">
        <f>IF(X57&lt;&gt;0,X57,IF($AV57=0,0,AU57/$AV57*$Z57))</f>
      </c>
      <c r="BL57" s="18">
        <f>SUM(AW57:BK57)</f>
      </c>
      <c r="BM57" s="18">
        <f>I57-BL57</f>
      </c>
    </row>
    <row r="58" outlineLevel="4">
      <c r="A58" s="5" t="str">
        <v>4.5</v>
      </c>
      <c r="B58" s="5" t="str">
        <v/>
      </c>
      <c r="C58" s="5" t="str">
        <v/>
      </c>
      <c r="D58" s="5" t="str">
        <v/>
      </c>
      <c r="E58" s="19">
        <f>IFERROR(_xlfn.XLOOKUP(F58,Assumptions!B:B,Assumptions!C:C),0)</f>
      </c>
      <c r="F58" s="5" t="str">
        <v>Site Delivery EGP</v>
      </c>
      <c r="G58" s="5" t="str">
        <v/>
      </c>
      <c r="H58" s="18">
        <f>G56*E58</f>
      </c>
      <c r="I58" s="18">
        <f>H58*(1-0)</f>
      </c>
      <c r="J58" s="18">
        <v>0</v>
      </c>
      <c r="K58" s="18">
        <v>0</v>
      </c>
      <c r="L58" s="18">
        <v>0</v>
      </c>
      <c r="M58" s="18">
        <v>0</v>
      </c>
      <c r="N58" s="18">
        <v>0</v>
      </c>
      <c r="O58" s="18">
        <v>0</v>
      </c>
      <c r="P58" s="18">
        <v>0</v>
      </c>
      <c r="Q58" s="18">
        <v>0</v>
      </c>
      <c r="R58" s="18">
        <v>0</v>
      </c>
      <c r="S58" s="18">
        <v>0</v>
      </c>
      <c r="T58" s="18">
        <v>0</v>
      </c>
      <c r="U58" s="18">
        <v>0</v>
      </c>
      <c r="V58" s="18">
        <v>0</v>
      </c>
      <c r="W58" s="18">
        <v>0</v>
      </c>
      <c r="X58" s="18">
        <v>0</v>
      </c>
      <c r="Y58" s="18">
        <f>SUM(J58:X58)</f>
      </c>
      <c r="Z58" s="18">
        <f>I58-Y58</f>
      </c>
      <c r="AA58" s="5" t="str">
        <v/>
      </c>
      <c r="AB58" s="5" t="str">
        <v/>
      </c>
      <c r="AC58" s="18">
        <f>IFERROR(_xlfn.XLOOKUP(F58,Assumptions!B:B,Assumptions!D:D),0)</f>
      </c>
      <c r="AD58" s="20">
        <f>AA58+AC58</f>
      </c>
      <c r="AE58" s="20">
        <f>AC58+AB58</f>
      </c>
      <c r="AF58" s="5" t="str">
        <v/>
      </c>
      <c r="AG58" s="18">
        <f>IFERROR(_xlfn.BETA.DIST(DATE(YEAR(AG$2),MONTH(AG$2),15),$AD$2,$AE$2,FALSE,DATE(YEAR($AD58),MONTH($AD58),1),DATE(YEAR($AE58),MONTH($AE58),28)),0)</f>
      </c>
      <c r="AH58" s="18">
        <f>IFERROR(_xlfn.BETA.DIST(DATE(YEAR(AH$2),MONTH(AH$2),15),$AD$2,$AE$2,FALSE,DATE(YEAR($AD58),MONTH($AD58),1),DATE(YEAR($AE58),MONTH($AE58),28)),0)</f>
      </c>
      <c r="AI58" s="18">
        <f>IFERROR(_xlfn.BETA.DIST(DATE(YEAR(AI$2),MONTH(AI$2),15),$AD$2,$AE$2,FALSE,DATE(YEAR($AD58),MONTH($AD58),1),DATE(YEAR($AE58),MONTH($AE58),28)),0)</f>
      </c>
      <c r="AJ58" s="18">
        <f>IFERROR(_xlfn.BETA.DIST(DATE(YEAR(AJ$2),MONTH(AJ$2),15),$AD$2,$AE$2,FALSE,DATE(YEAR($AD58),MONTH($AD58),1),DATE(YEAR($AE58),MONTH($AE58),28)),0)</f>
      </c>
      <c r="AK58" s="18">
        <f>IFERROR(_xlfn.BETA.DIST(DATE(YEAR(AK$2),MONTH(AK$2),15),$AD$2,$AE$2,FALSE,DATE(YEAR($AD58),MONTH($AD58),1),DATE(YEAR($AE58),MONTH($AE58),28)),0)</f>
      </c>
      <c r="AL58" s="18">
        <f>IFERROR(_xlfn.BETA.DIST(DATE(YEAR(AL$2),MONTH(AL$2),15),$AD$2,$AE$2,FALSE,DATE(YEAR($AD58),MONTH($AD58),1),DATE(YEAR($AE58),MONTH($AE58),28)),0)</f>
      </c>
      <c r="AM58" s="18">
        <f>IFERROR(_xlfn.BETA.DIST(DATE(YEAR(AM$2),MONTH(AM$2),15),$AD$2,$AE$2,FALSE,DATE(YEAR($AD58),MONTH($AD58),1),DATE(YEAR($AE58),MONTH($AE58),28)),0)</f>
      </c>
      <c r="AN58" s="18">
        <f>IFERROR(_xlfn.BETA.DIST(DATE(YEAR(AN$2),MONTH(AN$2),15),$AD$2,$AE$2,FALSE,DATE(YEAR($AD58),MONTH($AD58),1),DATE(YEAR($AE58),MONTH($AE58),28)),0)</f>
      </c>
      <c r="AO58" s="18">
        <f>IFERROR(_xlfn.BETA.DIST(DATE(YEAR(AO$2),MONTH(AO$2),15),$AD$2,$AE$2,FALSE,DATE(YEAR($AD58),MONTH($AD58),1),DATE(YEAR($AE58),MONTH($AE58),28)),0)</f>
      </c>
      <c r="AP58" s="18">
        <f>IFERROR(_xlfn.BETA.DIST(DATE(YEAR(AP$2),MONTH(AP$2),15),$AD$2,$AE$2,FALSE,DATE(YEAR($AD58),MONTH($AD58),1),DATE(YEAR($AE58),MONTH($AE58),28)),0)</f>
      </c>
      <c r="AQ58" s="18">
        <f>IFERROR(_xlfn.BETA.DIST(DATE(YEAR(AQ$2),MONTH(AQ$2),15),$AD$2,$AE$2,FALSE,DATE(YEAR($AD58),MONTH($AD58),1),DATE(YEAR($AE58),MONTH($AE58),28)),0)</f>
      </c>
      <c r="AR58" s="18">
        <f>IFERROR(_xlfn.BETA.DIST(DATE(YEAR(AR$2),MONTH(AR$2),15),$AD$2,$AE$2,FALSE,DATE(YEAR($AD58),MONTH($AD58),1),DATE(YEAR($AE58),MONTH($AE58),28)),0)</f>
      </c>
      <c r="AS58" s="18">
        <f>IFERROR(_xlfn.BETA.DIST(DATE(YEAR(AS$2),MONTH(AS$2),15),$AD$2,$AE$2,FALSE,DATE(YEAR($AD58),MONTH($AD58),1),DATE(YEAR($AE58),MONTH($AE58),28)),0)</f>
      </c>
      <c r="AT58" s="18">
        <f>IFERROR(_xlfn.BETA.DIST(DATE(YEAR(AT$2),MONTH(AT$2),15),$AD$2,$AE$2,FALSE,DATE(YEAR($AD58),MONTH($AD58),1),DATE(YEAR($AE58),MONTH($AE58),28)),0)</f>
      </c>
      <c r="AU58" s="18">
        <f>IFERROR(_xlfn.BETA.DIST(DATE(YEAR(AU$2),MONTH(AU$2),15),$AD$2,$AE$2,FALSE,DATE(YEAR($AD58),MONTH($AD58),1),DATE(YEAR($AE58),MONTH($AE58),28)),0)</f>
      </c>
      <c r="AV58" s="18">
        <f>SUM(AG58:AU58)</f>
      </c>
      <c r="AW58" s="18">
        <f>IF(J58&lt;&gt;0,J58,IF($AV58=0,0,AG58/$AV58*$Z58))</f>
      </c>
      <c r="AX58" s="18">
        <f>IF(K58&lt;&gt;0,K58,IF($AV58=0,0,AH58/$AV58*$Z58))</f>
      </c>
      <c r="AY58" s="18">
        <f>IF(L58&lt;&gt;0,L58,IF($AV58=0,0,AI58/$AV58*$Z58))</f>
      </c>
      <c r="AZ58" s="18">
        <f>IF(M58&lt;&gt;0,M58,IF($AV58=0,0,AJ58/$AV58*$Z58))</f>
      </c>
      <c r="BA58" s="18">
        <f>IF(N58&lt;&gt;0,N58,IF($AV58=0,0,AK58/$AV58*$Z58))</f>
      </c>
      <c r="BB58" s="18">
        <f>IF(O58&lt;&gt;0,O58,IF($AV58=0,0,AL58/$AV58*$Z58))</f>
      </c>
      <c r="BC58" s="18">
        <f>IF(P58&lt;&gt;0,P58,IF($AV58=0,0,AM58/$AV58*$Z58))</f>
      </c>
      <c r="BD58" s="18">
        <f>IF(Q58&lt;&gt;0,Q58,IF($AV58=0,0,AN58/$AV58*$Z58))</f>
      </c>
      <c r="BE58" s="18">
        <f>IF(R58&lt;&gt;0,R58,IF($AV58=0,0,AO58/$AV58*$Z58))</f>
      </c>
      <c r="BF58" s="18">
        <f>IF(S58&lt;&gt;0,S58,IF($AV58=0,0,AP58/$AV58*$Z58))</f>
      </c>
      <c r="BG58" s="18">
        <f>IF(T58&lt;&gt;0,T58,IF($AV58=0,0,AQ58/$AV58*$Z58))</f>
      </c>
      <c r="BH58" s="18">
        <f>IF(U58&lt;&gt;0,U58,IF($AV58=0,0,AR58/$AV58*$Z58))</f>
      </c>
      <c r="BI58" s="18">
        <f>IF(V58&lt;&gt;0,V58,IF($AV58=0,0,AS58/$AV58*$Z58))</f>
      </c>
      <c r="BJ58" s="18">
        <f>IF(W58&lt;&gt;0,W58,IF($AV58=0,0,AT58/$AV58*$Z58))</f>
      </c>
      <c r="BK58" s="18">
        <f>IF(X58&lt;&gt;0,X58,IF($AV58=0,0,AU58/$AV58*$Z58))</f>
      </c>
      <c r="BL58" s="18">
        <f>SUM(AW58:BK58)</f>
      </c>
      <c r="BM58" s="18">
        <f>I58-BL58</f>
      </c>
    </row>
    <row r="59" outlineLevel="4">
      <c r="A59" s="5" t="str">
        <v>4.5</v>
      </c>
      <c r="B59" s="5" t="str">
        <v/>
      </c>
      <c r="C59" s="5" t="str">
        <v>BSKDGNGENGR07</v>
      </c>
      <c r="D59" s="5" t="str">
        <v>BSKDGNGENGR07</v>
      </c>
      <c r="E59" s="19">
        <f>IFERROR(_xlfn.XLOOKUP(F59,Assumptions!B:B,Assumptions!C:C),0)</f>
      </c>
      <c r="F59" s="5" t="str">
        <v>Retention</v>
      </c>
      <c r="G59" s="5" t="str">
        <v/>
      </c>
      <c r="H59" s="18">
        <f>G56*E59</f>
      </c>
      <c r="I59" s="18">
        <f>H59*(1-0)</f>
      </c>
      <c r="J59" s="18">
        <v>0</v>
      </c>
      <c r="K59" s="18">
        <v>0</v>
      </c>
      <c r="L59" s="18">
        <v>0</v>
      </c>
      <c r="M59" s="18">
        <v>0</v>
      </c>
      <c r="N59" s="18">
        <v>0</v>
      </c>
      <c r="O59" s="18">
        <v>0</v>
      </c>
      <c r="P59" s="18">
        <v>0</v>
      </c>
      <c r="Q59" s="18">
        <v>0</v>
      </c>
      <c r="R59" s="18">
        <v>0</v>
      </c>
      <c r="S59" s="18">
        <v>0</v>
      </c>
      <c r="T59" s="18">
        <v>0</v>
      </c>
      <c r="U59" s="18">
        <v>0</v>
      </c>
      <c r="V59" s="18">
        <v>0</v>
      </c>
      <c r="W59" s="18">
        <v>0</v>
      </c>
      <c r="X59" s="18">
        <v>0</v>
      </c>
      <c r="Y59" s="18">
        <f>SUM(J59:X59)</f>
      </c>
      <c r="Z59" s="18">
        <f>I59-Y59</f>
      </c>
      <c r="AA59" s="20">
        <v>46483</v>
      </c>
      <c r="AB59" s="20">
        <v>46483</v>
      </c>
      <c r="AC59" s="18">
        <f>IFERROR(_xlfn.XLOOKUP(F59,Assumptions!B:B,Assumptions!D:D),0)</f>
      </c>
      <c r="AD59" s="20">
        <f>AA59+AC59</f>
      </c>
      <c r="AE59" s="20">
        <f>AC59+AB59</f>
      </c>
      <c r="AF59" s="5" t="str">
        <v/>
      </c>
      <c r="AG59" s="18">
        <f>IFERROR(_xlfn.BETA.DIST(DATE(YEAR(AG$2),MONTH(AG$2),15),$AD$2,$AE$2,FALSE,DATE(YEAR($AD59),MONTH($AD59),1),DATE(YEAR($AE59),MONTH($AE59),28)),0)</f>
      </c>
      <c r="AH59" s="18">
        <f>IFERROR(_xlfn.BETA.DIST(DATE(YEAR(AH$2),MONTH(AH$2),15),$AD$2,$AE$2,FALSE,DATE(YEAR($AD59),MONTH($AD59),1),DATE(YEAR($AE59),MONTH($AE59),28)),0)</f>
      </c>
      <c r="AI59" s="18">
        <f>IFERROR(_xlfn.BETA.DIST(DATE(YEAR(AI$2),MONTH(AI$2),15),$AD$2,$AE$2,FALSE,DATE(YEAR($AD59),MONTH($AD59),1),DATE(YEAR($AE59),MONTH($AE59),28)),0)</f>
      </c>
      <c r="AJ59" s="18">
        <f>IFERROR(_xlfn.BETA.DIST(DATE(YEAR(AJ$2),MONTH(AJ$2),15),$AD$2,$AE$2,FALSE,DATE(YEAR($AD59),MONTH($AD59),1),DATE(YEAR($AE59),MONTH($AE59),28)),0)</f>
      </c>
      <c r="AK59" s="18">
        <f>IFERROR(_xlfn.BETA.DIST(DATE(YEAR(AK$2),MONTH(AK$2),15),$AD$2,$AE$2,FALSE,DATE(YEAR($AD59),MONTH($AD59),1),DATE(YEAR($AE59),MONTH($AE59),28)),0)</f>
      </c>
      <c r="AL59" s="18">
        <f>IFERROR(_xlfn.BETA.DIST(DATE(YEAR(AL$2),MONTH(AL$2),15),$AD$2,$AE$2,FALSE,DATE(YEAR($AD59),MONTH($AD59),1),DATE(YEAR($AE59),MONTH($AE59),28)),0)</f>
      </c>
      <c r="AM59" s="18">
        <f>IFERROR(_xlfn.BETA.DIST(DATE(YEAR(AM$2),MONTH(AM$2),15),$AD$2,$AE$2,FALSE,DATE(YEAR($AD59),MONTH($AD59),1),DATE(YEAR($AE59),MONTH($AE59),28)),0)</f>
      </c>
      <c r="AN59" s="18">
        <f>IFERROR(_xlfn.BETA.DIST(DATE(YEAR(AN$2),MONTH(AN$2),15),$AD$2,$AE$2,FALSE,DATE(YEAR($AD59),MONTH($AD59),1),DATE(YEAR($AE59),MONTH($AE59),28)),0)</f>
      </c>
      <c r="AO59" s="18">
        <f>IFERROR(_xlfn.BETA.DIST(DATE(YEAR(AO$2),MONTH(AO$2),15),$AD$2,$AE$2,FALSE,DATE(YEAR($AD59),MONTH($AD59),1),DATE(YEAR($AE59),MONTH($AE59),28)),0)</f>
      </c>
      <c r="AP59" s="18">
        <f>IFERROR(_xlfn.BETA.DIST(DATE(YEAR(AP$2),MONTH(AP$2),15),$AD$2,$AE$2,FALSE,DATE(YEAR($AD59),MONTH($AD59),1),DATE(YEAR($AE59),MONTH($AE59),28)),0)</f>
      </c>
      <c r="AQ59" s="18">
        <f>IFERROR(_xlfn.BETA.DIST(DATE(YEAR(AQ$2),MONTH(AQ$2),15),$AD$2,$AE$2,FALSE,DATE(YEAR($AD59),MONTH($AD59),1),DATE(YEAR($AE59),MONTH($AE59),28)),0)</f>
      </c>
      <c r="AR59" s="18">
        <f>IFERROR(_xlfn.BETA.DIST(DATE(YEAR(AR$2),MONTH(AR$2),15),$AD$2,$AE$2,FALSE,DATE(YEAR($AD59),MONTH($AD59),1),DATE(YEAR($AE59),MONTH($AE59),28)),0)</f>
      </c>
      <c r="AS59" s="18">
        <f>IFERROR(_xlfn.BETA.DIST(DATE(YEAR(AS$2),MONTH(AS$2),15),$AD$2,$AE$2,FALSE,DATE(YEAR($AD59),MONTH($AD59),1),DATE(YEAR($AE59),MONTH($AE59),28)),0)</f>
      </c>
      <c r="AT59" s="18">
        <f>IFERROR(_xlfn.BETA.DIST(DATE(YEAR(AT$2),MONTH(AT$2),15),$AD$2,$AE$2,FALSE,DATE(YEAR($AD59),MONTH($AD59),1),DATE(YEAR($AE59),MONTH($AE59),28)),0)</f>
      </c>
      <c r="AU59" s="18">
        <f>IFERROR(_xlfn.BETA.DIST(DATE(YEAR(AU$2),MONTH(AU$2),15),$AD$2,$AE$2,FALSE,DATE(YEAR($AD59),MONTH($AD59),1),DATE(YEAR($AE59),MONTH($AE59),28)),0)</f>
      </c>
      <c r="AV59" s="18">
        <f>SUM(AG59:AU59)</f>
      </c>
      <c r="AW59" s="18">
        <f>IF(J59&lt;&gt;0,J59,IF($AV59=0,0,AG59/$AV59*$Z59))</f>
      </c>
      <c r="AX59" s="18">
        <f>IF(K59&lt;&gt;0,K59,IF($AV59=0,0,AH59/$AV59*$Z59))</f>
      </c>
      <c r="AY59" s="18">
        <f>IF(L59&lt;&gt;0,L59,IF($AV59=0,0,AI59/$AV59*$Z59))</f>
      </c>
      <c r="AZ59" s="18">
        <f>IF(M59&lt;&gt;0,M59,IF($AV59=0,0,AJ59/$AV59*$Z59))</f>
      </c>
      <c r="BA59" s="18">
        <f>IF(N59&lt;&gt;0,N59,IF($AV59=0,0,AK59/$AV59*$Z59))</f>
      </c>
      <c r="BB59" s="18">
        <f>IF(O59&lt;&gt;0,O59,IF($AV59=0,0,AL59/$AV59*$Z59))</f>
      </c>
      <c r="BC59" s="18">
        <f>IF(P59&lt;&gt;0,P59,IF($AV59=0,0,AM59/$AV59*$Z59))</f>
      </c>
      <c r="BD59" s="18">
        <f>IF(Q59&lt;&gt;0,Q59,IF($AV59=0,0,AN59/$AV59*$Z59))</f>
      </c>
      <c r="BE59" s="18">
        <f>IF(R59&lt;&gt;0,R59,IF($AV59=0,0,AO59/$AV59*$Z59))</f>
      </c>
      <c r="BF59" s="18">
        <f>IF(S59&lt;&gt;0,S59,IF($AV59=0,0,AP59/$AV59*$Z59))</f>
      </c>
      <c r="BG59" s="18">
        <f>IF(T59&lt;&gt;0,T59,IF($AV59=0,0,AQ59/$AV59*$Z59))</f>
      </c>
      <c r="BH59" s="18">
        <f>IF(U59&lt;&gt;0,U59,IF($AV59=0,0,AR59/$AV59*$Z59))</f>
      </c>
      <c r="BI59" s="18">
        <f>IF(V59&lt;&gt;0,V59,IF($AV59=0,0,AS59/$AV59*$Z59))</f>
      </c>
      <c r="BJ59" s="18">
        <f>IF(W59&lt;&gt;0,W59,IF($AV59=0,0,AT59/$AV59*$Z59))</f>
      </c>
      <c r="BK59" s="18">
        <f>IF(X59&lt;&gt;0,X59,IF($AV59=0,0,AU59/$AV59*$Z59))</f>
      </c>
      <c r="BL59" s="18">
        <f>SUM(AW59:BK59)</f>
      </c>
      <c r="BM59" s="18">
        <f>I59-BL59</f>
      </c>
    </row>
    <row r="60" outlineLevel="2">
      <c r="A60" s="15" t="str">
        <v/>
      </c>
      <c r="B60" s="15" t="str">
        <v/>
      </c>
      <c r="C60" s="15" t="str">
        <v/>
      </c>
      <c r="D60" s="15" t="str">
        <v/>
      </c>
      <c r="E60" s="15" t="str">
        <v/>
      </c>
      <c r="F60" s="15" t="str">
        <v>Outdoor Equipment</v>
      </c>
      <c r="G60" s="15">
        <v>3760539.78</v>
      </c>
      <c r="H60" s="15" t="str">
        <v/>
      </c>
      <c r="I60" s="15" t="str">
        <v/>
      </c>
      <c r="J60" s="15" t="str">
        <v/>
      </c>
      <c r="K60" s="15" t="str">
        <v/>
      </c>
      <c r="L60" s="15" t="str">
        <v/>
      </c>
      <c r="M60" s="15" t="str">
        <v/>
      </c>
      <c r="N60" s="15" t="str">
        <v/>
      </c>
      <c r="O60" s="15" t="str">
        <v/>
      </c>
      <c r="P60" s="15" t="str">
        <v/>
      </c>
      <c r="Q60" s="15" t="str">
        <v/>
      </c>
      <c r="R60" s="15" t="str">
        <v/>
      </c>
      <c r="S60" s="15" t="str">
        <v/>
      </c>
      <c r="T60" s="15" t="str">
        <v/>
      </c>
      <c r="U60" s="15" t="str">
        <v/>
      </c>
      <c r="V60" s="15" t="str">
        <v/>
      </c>
      <c r="W60" s="15" t="str">
        <v/>
      </c>
      <c r="X60" s="15" t="str">
        <v/>
      </c>
      <c r="Y60" s="15" t="str">
        <v/>
      </c>
      <c r="Z60" s="15" t="str">
        <v/>
      </c>
      <c r="AA60" s="15" t="str">
        <v/>
      </c>
      <c r="AB60" s="15" t="str">
        <v/>
      </c>
      <c r="AC60" s="15" t="str">
        <v/>
      </c>
      <c r="AD60" s="15" t="str">
        <v/>
      </c>
      <c r="AE60" s="15" t="str">
        <v/>
      </c>
      <c r="AF60" s="5" t="str">
        <v/>
      </c>
      <c r="AG60" s="15" t="str">
        <v/>
      </c>
      <c r="AH60" s="15" t="str">
        <v/>
      </c>
      <c r="AI60" s="15" t="str">
        <v/>
      </c>
      <c r="AJ60" s="15" t="str">
        <v/>
      </c>
      <c r="AK60" s="15" t="str">
        <v/>
      </c>
      <c r="AL60" s="15" t="str">
        <v/>
      </c>
      <c r="AM60" s="15" t="str">
        <v/>
      </c>
      <c r="AN60" s="15" t="str">
        <v/>
      </c>
      <c r="AO60" s="15" t="str">
        <v/>
      </c>
      <c r="AP60" s="15" t="str">
        <v/>
      </c>
      <c r="AQ60" s="15" t="str">
        <v/>
      </c>
      <c r="AR60" s="15" t="str">
        <v/>
      </c>
      <c r="AS60" s="15" t="str">
        <v/>
      </c>
      <c r="AT60" s="15" t="str">
        <v/>
      </c>
      <c r="AU60" s="15" t="str">
        <v/>
      </c>
      <c r="AV60" s="15" t="str">
        <v/>
      </c>
      <c r="AW60" s="15" t="str">
        <v/>
      </c>
      <c r="AX60" s="15" t="str">
        <v/>
      </c>
      <c r="AY60" s="15" t="str">
        <v/>
      </c>
      <c r="AZ60" s="15" t="str">
        <v/>
      </c>
      <c r="BA60" s="15" t="str">
        <v/>
      </c>
      <c r="BB60" s="15" t="str">
        <v/>
      </c>
      <c r="BC60" s="15" t="str">
        <v/>
      </c>
      <c r="BD60" s="15" t="str">
        <v/>
      </c>
      <c r="BE60" s="15" t="str">
        <v/>
      </c>
      <c r="BF60" s="15" t="str">
        <v/>
      </c>
      <c r="BG60" s="15" t="str">
        <v/>
      </c>
      <c r="BH60" s="15" t="str">
        <v/>
      </c>
      <c r="BI60" s="15" t="str">
        <v/>
      </c>
      <c r="BJ60" s="15" t="str">
        <v/>
      </c>
      <c r="BK60" s="15" t="str">
        <v/>
      </c>
      <c r="BL60" s="15" t="str">
        <v/>
      </c>
      <c r="BM60" s="15" t="str">
        <v/>
      </c>
    </row>
    <row r="61" outlineLevel="3">
      <c r="A61" s="17" t="str">
        <v>5.12</v>
      </c>
      <c r="B61" s="17" t="str">
        <v/>
      </c>
      <c r="C61" s="17" t="str">
        <v/>
      </c>
      <c r="D61" s="17" t="str">
        <v/>
      </c>
      <c r="E61" s="17" t="str">
        <v>5.12</v>
      </c>
      <c r="F61" s="17" t="str">
        <v>Single phase current transformer (1500-3000/1/1A) for the neutral point at 11 kV side of 40 MVA Power Transformers as specified.</v>
      </c>
      <c r="G61" s="17">
        <v>153401.99</v>
      </c>
      <c r="H61" s="17" t="str">
        <v/>
      </c>
      <c r="I61" s="17" t="str">
        <v/>
      </c>
      <c r="J61" s="17" t="str">
        <v/>
      </c>
      <c r="K61" s="17" t="str">
        <v/>
      </c>
      <c r="L61" s="17" t="str">
        <v/>
      </c>
      <c r="M61" s="17" t="str">
        <v/>
      </c>
      <c r="N61" s="17" t="str">
        <v/>
      </c>
      <c r="O61" s="17" t="str">
        <v/>
      </c>
      <c r="P61" s="17" t="str">
        <v/>
      </c>
      <c r="Q61" s="17" t="str">
        <v/>
      </c>
      <c r="R61" s="17" t="str">
        <v/>
      </c>
      <c r="S61" s="17" t="str">
        <v/>
      </c>
      <c r="T61" s="17" t="str">
        <v/>
      </c>
      <c r="U61" s="17" t="str">
        <v/>
      </c>
      <c r="V61" s="17" t="str">
        <v/>
      </c>
      <c r="W61" s="17" t="str">
        <v/>
      </c>
      <c r="X61" s="17" t="str">
        <v/>
      </c>
      <c r="Y61" s="17" t="str">
        <v/>
      </c>
      <c r="Z61" s="17" t="str">
        <v/>
      </c>
      <c r="AA61" s="17" t="str">
        <v/>
      </c>
      <c r="AB61" s="17" t="str">
        <v/>
      </c>
      <c r="AC61" s="17" t="str">
        <v/>
      </c>
      <c r="AD61" s="17" t="str">
        <v/>
      </c>
      <c r="AE61" s="17" t="str">
        <v/>
      </c>
      <c r="AF61" s="5" t="str">
        <v/>
      </c>
      <c r="AG61" s="18">
        <f>IFERROR(_xlfn.BETA.DIST(DATE(YEAR(AG$2),MONTH(AG$2),15),$AD$2,$AE$2,FALSE,DATE(YEAR($AD61),MONTH($AD61),1),DATE(YEAR($AE61),MONTH($AE61),28)),0)</f>
      </c>
      <c r="AH61" s="18">
        <f>IFERROR(_xlfn.BETA.DIST(DATE(YEAR(AH$2),MONTH(AH$2),15),$AD$2,$AE$2,FALSE,DATE(YEAR($AD61),MONTH($AD61),1),DATE(YEAR($AE61),MONTH($AE61),28)),0)</f>
      </c>
      <c r="AI61" s="18">
        <f>IFERROR(_xlfn.BETA.DIST(DATE(YEAR(AI$2),MONTH(AI$2),15),$AD$2,$AE$2,FALSE,DATE(YEAR($AD61),MONTH($AD61),1),DATE(YEAR($AE61),MONTH($AE61),28)),0)</f>
      </c>
      <c r="AJ61" s="18">
        <f>IFERROR(_xlfn.BETA.DIST(DATE(YEAR(AJ$2),MONTH(AJ$2),15),$AD$2,$AE$2,FALSE,DATE(YEAR($AD61),MONTH($AD61),1),DATE(YEAR($AE61),MONTH($AE61),28)),0)</f>
      </c>
      <c r="AK61" s="18">
        <f>IFERROR(_xlfn.BETA.DIST(DATE(YEAR(AK$2),MONTH(AK$2),15),$AD$2,$AE$2,FALSE,DATE(YEAR($AD61),MONTH($AD61),1),DATE(YEAR($AE61),MONTH($AE61),28)),0)</f>
      </c>
      <c r="AL61" s="18">
        <f>IFERROR(_xlfn.BETA.DIST(DATE(YEAR(AL$2),MONTH(AL$2),15),$AD$2,$AE$2,FALSE,DATE(YEAR($AD61),MONTH($AD61),1),DATE(YEAR($AE61),MONTH($AE61),28)),0)</f>
      </c>
      <c r="AM61" s="18">
        <f>IFERROR(_xlfn.BETA.DIST(DATE(YEAR(AM$2),MONTH(AM$2),15),$AD$2,$AE$2,FALSE,DATE(YEAR($AD61),MONTH($AD61),1),DATE(YEAR($AE61),MONTH($AE61),28)),0)</f>
      </c>
      <c r="AN61" s="18">
        <f>IFERROR(_xlfn.BETA.DIST(DATE(YEAR(AN$2),MONTH(AN$2),15),$AD$2,$AE$2,FALSE,DATE(YEAR($AD61),MONTH($AD61),1),DATE(YEAR($AE61),MONTH($AE61),28)),0)</f>
      </c>
      <c r="AO61" s="18">
        <f>IFERROR(_xlfn.BETA.DIST(DATE(YEAR(AO$2),MONTH(AO$2),15),$AD$2,$AE$2,FALSE,DATE(YEAR($AD61),MONTH($AD61),1),DATE(YEAR($AE61),MONTH($AE61),28)),0)</f>
      </c>
      <c r="AP61" s="18">
        <f>IFERROR(_xlfn.BETA.DIST(DATE(YEAR(AP$2),MONTH(AP$2),15),$AD$2,$AE$2,FALSE,DATE(YEAR($AD61),MONTH($AD61),1),DATE(YEAR($AE61),MONTH($AE61),28)),0)</f>
      </c>
      <c r="AQ61" s="18">
        <f>IFERROR(_xlfn.BETA.DIST(DATE(YEAR(AQ$2),MONTH(AQ$2),15),$AD$2,$AE$2,FALSE,DATE(YEAR($AD61),MONTH($AD61),1),DATE(YEAR($AE61),MONTH($AE61),28)),0)</f>
      </c>
      <c r="AR61" s="18">
        <f>IFERROR(_xlfn.BETA.DIST(DATE(YEAR(AR$2),MONTH(AR$2),15),$AD$2,$AE$2,FALSE,DATE(YEAR($AD61),MONTH($AD61),1),DATE(YEAR($AE61),MONTH($AE61),28)),0)</f>
      </c>
      <c r="AS61" s="18">
        <f>IFERROR(_xlfn.BETA.DIST(DATE(YEAR(AS$2),MONTH(AS$2),15),$AD$2,$AE$2,FALSE,DATE(YEAR($AD61),MONTH($AD61),1),DATE(YEAR($AE61),MONTH($AE61),28)),0)</f>
      </c>
      <c r="AT61" s="18">
        <f>IFERROR(_xlfn.BETA.DIST(DATE(YEAR(AT$2),MONTH(AT$2),15),$AD$2,$AE$2,FALSE,DATE(YEAR($AD61),MONTH($AD61),1),DATE(YEAR($AE61),MONTH($AE61),28)),0)</f>
      </c>
      <c r="AU61" s="18">
        <f>IFERROR(_xlfn.BETA.DIST(DATE(YEAR(AU$2),MONTH(AU$2),15),$AD$2,$AE$2,FALSE,DATE(YEAR($AD61),MONTH($AD61),1),DATE(YEAR($AE61),MONTH($AE61),28)),0)</f>
      </c>
      <c r="AV61" s="18">
        <f>SUM(AG61:AU61)</f>
      </c>
      <c r="AW61" s="18">
        <f>IF(J61&lt;&gt;0,J61,IF($AV61=0,0,AG61/$AV61*$Z61))</f>
      </c>
      <c r="AX61" s="18">
        <f>IF(K61&lt;&gt;0,K61,IF($AV61=0,0,AH61/$AV61*$Z61))</f>
      </c>
      <c r="AY61" s="18">
        <f>IF(L61&lt;&gt;0,L61,IF($AV61=0,0,AI61/$AV61*$Z61))</f>
      </c>
      <c r="AZ61" s="18">
        <f>IF(M61&lt;&gt;0,M61,IF($AV61=0,0,AJ61/$AV61*$Z61))</f>
      </c>
      <c r="BA61" s="18">
        <f>IF(N61&lt;&gt;0,N61,IF($AV61=0,0,AK61/$AV61*$Z61))</f>
      </c>
      <c r="BB61" s="18">
        <f>IF(O61&lt;&gt;0,O61,IF($AV61=0,0,AL61/$AV61*$Z61))</f>
      </c>
      <c r="BC61" s="18">
        <f>IF(P61&lt;&gt;0,P61,IF($AV61=0,0,AM61/$AV61*$Z61))</f>
      </c>
      <c r="BD61" s="18">
        <f>IF(Q61&lt;&gt;0,Q61,IF($AV61=0,0,AN61/$AV61*$Z61))</f>
      </c>
      <c r="BE61" s="18">
        <f>IF(R61&lt;&gt;0,R61,IF($AV61=0,0,AO61/$AV61*$Z61))</f>
      </c>
      <c r="BF61" s="18">
        <f>IF(S61&lt;&gt;0,S61,IF($AV61=0,0,AP61/$AV61*$Z61))</f>
      </c>
      <c r="BG61" s="18">
        <f>IF(T61&lt;&gt;0,T61,IF($AV61=0,0,AQ61/$AV61*$Z61))</f>
      </c>
      <c r="BH61" s="18">
        <f>IF(U61&lt;&gt;0,U61,IF($AV61=0,0,AR61/$AV61*$Z61))</f>
      </c>
      <c r="BI61" s="18">
        <f>IF(V61&lt;&gt;0,V61,IF($AV61=0,0,AS61/$AV61*$Z61))</f>
      </c>
      <c r="BJ61" s="18">
        <f>IF(W61&lt;&gt;0,W61,IF($AV61=0,0,AT61/$AV61*$Z61))</f>
      </c>
      <c r="BK61" s="18">
        <f>IF(X61&lt;&gt;0,X61,IF($AV61=0,0,AU61/$AV61*$Z61))</f>
      </c>
      <c r="BL61" s="18">
        <f>SUM(AW61:BK61)</f>
      </c>
      <c r="BM61" s="17" t="str">
        <v/>
      </c>
    </row>
    <row r="62" outlineLevel="4">
      <c r="A62" s="5" t="str">
        <v>5.12</v>
      </c>
      <c r="B62" s="5" t="str">
        <v/>
      </c>
      <c r="C62" s="5" t="str">
        <v>BSKDGNGENGR03</v>
      </c>
      <c r="D62" s="5" t="str">
        <v>BSKDGNGENGR03</v>
      </c>
      <c r="E62" s="19">
        <f>IFERROR(_xlfn.XLOOKUP(F62,Assumptions!B:B,Assumptions!C:C),0)</f>
      </c>
      <c r="F62" s="5" t="str">
        <v>Advanced Payment</v>
      </c>
      <c r="G62" s="5" t="str">
        <v/>
      </c>
      <c r="H62" s="18">
        <f>G61*E62</f>
      </c>
      <c r="I62" s="18">
        <f>H62*(1-0)</f>
      </c>
      <c r="J62" s="18">
        <v>0</v>
      </c>
      <c r="K62" s="18">
        <v>0</v>
      </c>
      <c r="L62" s="18">
        <v>0</v>
      </c>
      <c r="M62" s="18">
        <v>0</v>
      </c>
      <c r="N62" s="18">
        <v>0</v>
      </c>
      <c r="O62" s="18">
        <v>0</v>
      </c>
      <c r="P62" s="18">
        <v>0</v>
      </c>
      <c r="Q62" s="18">
        <v>0</v>
      </c>
      <c r="R62" s="18">
        <v>0</v>
      </c>
      <c r="S62" s="18">
        <v>0</v>
      </c>
      <c r="T62" s="18">
        <v>0</v>
      </c>
      <c r="U62" s="18">
        <v>0</v>
      </c>
      <c r="V62" s="18">
        <v>0</v>
      </c>
      <c r="W62" s="18">
        <v>0</v>
      </c>
      <c r="X62" s="18">
        <v>0</v>
      </c>
      <c r="Y62" s="18">
        <f>SUM(J62:X62)</f>
      </c>
      <c r="Z62" s="18">
        <f>I62-Y62</f>
      </c>
      <c r="AA62" s="20">
        <v>46026</v>
      </c>
      <c r="AB62" s="20">
        <v>46026</v>
      </c>
      <c r="AC62" s="18">
        <f>IFERROR(_xlfn.XLOOKUP(F62,Assumptions!B:B,Assumptions!D:D),0)</f>
      </c>
      <c r="AD62" s="20">
        <f>AA62+AC62</f>
      </c>
      <c r="AE62" s="20">
        <f>AC62+AB62</f>
      </c>
      <c r="AF62" s="5" t="str">
        <v/>
      </c>
      <c r="AG62" s="18">
        <f>IFERROR(_xlfn.BETA.DIST(DATE(YEAR(AG$2),MONTH(AG$2),15),$AD$2,$AE$2,FALSE,DATE(YEAR($AD62),MONTH($AD62),1),DATE(YEAR($AE62),MONTH($AE62),28)),0)</f>
      </c>
      <c r="AH62" s="18">
        <f>IFERROR(_xlfn.BETA.DIST(DATE(YEAR(AH$2),MONTH(AH$2),15),$AD$2,$AE$2,FALSE,DATE(YEAR($AD62),MONTH($AD62),1),DATE(YEAR($AE62),MONTH($AE62),28)),0)</f>
      </c>
      <c r="AI62" s="18">
        <f>IFERROR(_xlfn.BETA.DIST(DATE(YEAR(AI$2),MONTH(AI$2),15),$AD$2,$AE$2,FALSE,DATE(YEAR($AD62),MONTH($AD62),1),DATE(YEAR($AE62),MONTH($AE62),28)),0)</f>
      </c>
      <c r="AJ62" s="18">
        <f>IFERROR(_xlfn.BETA.DIST(DATE(YEAR(AJ$2),MONTH(AJ$2),15),$AD$2,$AE$2,FALSE,DATE(YEAR($AD62),MONTH($AD62),1),DATE(YEAR($AE62),MONTH($AE62),28)),0)</f>
      </c>
      <c r="AK62" s="18">
        <f>IFERROR(_xlfn.BETA.DIST(DATE(YEAR(AK$2),MONTH(AK$2),15),$AD$2,$AE$2,FALSE,DATE(YEAR($AD62),MONTH($AD62),1),DATE(YEAR($AE62),MONTH($AE62),28)),0)</f>
      </c>
      <c r="AL62" s="18">
        <f>IFERROR(_xlfn.BETA.DIST(DATE(YEAR(AL$2),MONTH(AL$2),15),$AD$2,$AE$2,FALSE,DATE(YEAR($AD62),MONTH($AD62),1),DATE(YEAR($AE62),MONTH($AE62),28)),0)</f>
      </c>
      <c r="AM62" s="18">
        <f>IFERROR(_xlfn.BETA.DIST(DATE(YEAR(AM$2),MONTH(AM$2),15),$AD$2,$AE$2,FALSE,DATE(YEAR($AD62),MONTH($AD62),1),DATE(YEAR($AE62),MONTH($AE62),28)),0)</f>
      </c>
      <c r="AN62" s="18">
        <f>IFERROR(_xlfn.BETA.DIST(DATE(YEAR(AN$2),MONTH(AN$2),15),$AD$2,$AE$2,FALSE,DATE(YEAR($AD62),MONTH($AD62),1),DATE(YEAR($AE62),MONTH($AE62),28)),0)</f>
      </c>
      <c r="AO62" s="18">
        <f>IFERROR(_xlfn.BETA.DIST(DATE(YEAR(AO$2),MONTH(AO$2),15),$AD$2,$AE$2,FALSE,DATE(YEAR($AD62),MONTH($AD62),1),DATE(YEAR($AE62),MONTH($AE62),28)),0)</f>
      </c>
      <c r="AP62" s="18">
        <f>IFERROR(_xlfn.BETA.DIST(DATE(YEAR(AP$2),MONTH(AP$2),15),$AD$2,$AE$2,FALSE,DATE(YEAR($AD62),MONTH($AD62),1),DATE(YEAR($AE62),MONTH($AE62),28)),0)</f>
      </c>
      <c r="AQ62" s="18">
        <f>IFERROR(_xlfn.BETA.DIST(DATE(YEAR(AQ$2),MONTH(AQ$2),15),$AD$2,$AE$2,FALSE,DATE(YEAR($AD62),MONTH($AD62),1),DATE(YEAR($AE62),MONTH($AE62),28)),0)</f>
      </c>
      <c r="AR62" s="18">
        <f>IFERROR(_xlfn.BETA.DIST(DATE(YEAR(AR$2),MONTH(AR$2),15),$AD$2,$AE$2,FALSE,DATE(YEAR($AD62),MONTH($AD62),1),DATE(YEAR($AE62),MONTH($AE62),28)),0)</f>
      </c>
      <c r="AS62" s="18">
        <f>IFERROR(_xlfn.BETA.DIST(DATE(YEAR(AS$2),MONTH(AS$2),15),$AD$2,$AE$2,FALSE,DATE(YEAR($AD62),MONTH($AD62),1),DATE(YEAR($AE62),MONTH($AE62),28)),0)</f>
      </c>
      <c r="AT62" s="18">
        <f>IFERROR(_xlfn.BETA.DIST(DATE(YEAR(AT$2),MONTH(AT$2),15),$AD$2,$AE$2,FALSE,DATE(YEAR($AD62),MONTH($AD62),1),DATE(YEAR($AE62),MONTH($AE62),28)),0)</f>
      </c>
      <c r="AU62" s="18">
        <f>IFERROR(_xlfn.BETA.DIST(DATE(YEAR(AU$2),MONTH(AU$2),15),$AD$2,$AE$2,FALSE,DATE(YEAR($AD62),MONTH($AD62),1),DATE(YEAR($AE62),MONTH($AE62),28)),0)</f>
      </c>
      <c r="AV62" s="18">
        <f>SUM(AG62:AU62)</f>
      </c>
      <c r="AW62" s="18">
        <f>IF(J62&lt;&gt;0,J62,IF($AV62=0,0,AG62/$AV62*$Z62))</f>
      </c>
      <c r="AX62" s="18">
        <f>IF(K62&lt;&gt;0,K62,IF($AV62=0,0,AH62/$AV62*$Z62))</f>
      </c>
      <c r="AY62" s="18">
        <f>IF(L62&lt;&gt;0,L62,IF($AV62=0,0,AI62/$AV62*$Z62))</f>
      </c>
      <c r="AZ62" s="18">
        <f>IF(M62&lt;&gt;0,M62,IF($AV62=0,0,AJ62/$AV62*$Z62))</f>
      </c>
      <c r="BA62" s="18">
        <f>IF(N62&lt;&gt;0,N62,IF($AV62=0,0,AK62/$AV62*$Z62))</f>
      </c>
      <c r="BB62" s="18">
        <f>IF(O62&lt;&gt;0,O62,IF($AV62=0,0,AL62/$AV62*$Z62))</f>
      </c>
      <c r="BC62" s="18">
        <f>IF(P62&lt;&gt;0,P62,IF($AV62=0,0,AM62/$AV62*$Z62))</f>
      </c>
      <c r="BD62" s="18">
        <f>IF(Q62&lt;&gt;0,Q62,IF($AV62=0,0,AN62/$AV62*$Z62))</f>
      </c>
      <c r="BE62" s="18">
        <f>IF(R62&lt;&gt;0,R62,IF($AV62=0,0,AO62/$AV62*$Z62))</f>
      </c>
      <c r="BF62" s="18">
        <f>IF(S62&lt;&gt;0,S62,IF($AV62=0,0,AP62/$AV62*$Z62))</f>
      </c>
      <c r="BG62" s="18">
        <f>IF(T62&lt;&gt;0,T62,IF($AV62=0,0,AQ62/$AV62*$Z62))</f>
      </c>
      <c r="BH62" s="18">
        <f>IF(U62&lt;&gt;0,U62,IF($AV62=0,0,AR62/$AV62*$Z62))</f>
      </c>
      <c r="BI62" s="18">
        <f>IF(V62&lt;&gt;0,V62,IF($AV62=0,0,AS62/$AV62*$Z62))</f>
      </c>
      <c r="BJ62" s="18">
        <f>IF(W62&lt;&gt;0,W62,IF($AV62=0,0,AT62/$AV62*$Z62))</f>
      </c>
      <c r="BK62" s="18">
        <f>IF(X62&lt;&gt;0,X62,IF($AV62=0,0,AU62/$AV62*$Z62))</f>
      </c>
      <c r="BL62" s="18">
        <f>SUM(AW62:BK62)</f>
      </c>
      <c r="BM62" s="18">
        <f>I62-BL62</f>
      </c>
    </row>
    <row r="63" outlineLevel="4">
      <c r="A63" s="5" t="str">
        <v>5.12</v>
      </c>
      <c r="B63" s="5" t="str">
        <v/>
      </c>
      <c r="C63" s="5" t="str">
        <v>BSPRELGENCT19</v>
      </c>
      <c r="D63" s="5" t="str">
        <v>BSPRELGENCT19</v>
      </c>
      <c r="E63" s="19">
        <f>IFERROR(_xlfn.XLOOKUP(F63,Assumptions!B:B,Assumptions!C:C),0)</f>
      </c>
      <c r="F63" s="5" t="str">
        <v>Site Delivery EGP</v>
      </c>
      <c r="G63" s="5" t="str">
        <v/>
      </c>
      <c r="H63" s="18">
        <f>G61*E63</f>
      </c>
      <c r="I63" s="18">
        <f>H63*(1-0)</f>
      </c>
      <c r="J63" s="18">
        <v>0</v>
      </c>
      <c r="K63" s="18">
        <v>0</v>
      </c>
      <c r="L63" s="18">
        <v>0</v>
      </c>
      <c r="M63" s="18">
        <v>0</v>
      </c>
      <c r="N63" s="18">
        <v>0</v>
      </c>
      <c r="O63" s="18">
        <v>0</v>
      </c>
      <c r="P63" s="18">
        <v>0</v>
      </c>
      <c r="Q63" s="18">
        <v>0</v>
      </c>
      <c r="R63" s="18">
        <v>0</v>
      </c>
      <c r="S63" s="18">
        <v>0</v>
      </c>
      <c r="T63" s="18">
        <v>0</v>
      </c>
      <c r="U63" s="18">
        <v>0</v>
      </c>
      <c r="V63" s="18">
        <v>0</v>
      </c>
      <c r="W63" s="18">
        <v>0</v>
      </c>
      <c r="X63" s="18">
        <v>0</v>
      </c>
      <c r="Y63" s="18">
        <f>SUM(J63:X63)</f>
      </c>
      <c r="Z63" s="18">
        <f>I63-Y63</f>
      </c>
      <c r="AA63" s="20">
        <v>46272</v>
      </c>
      <c r="AB63" s="20">
        <v>46272</v>
      </c>
      <c r="AC63" s="18">
        <f>IFERROR(_xlfn.XLOOKUP(F63,Assumptions!B:B,Assumptions!D:D),0)</f>
      </c>
      <c r="AD63" s="20">
        <f>AA63+AC63</f>
      </c>
      <c r="AE63" s="20">
        <f>AC63+AB63</f>
      </c>
      <c r="AF63" s="5" t="str">
        <v/>
      </c>
      <c r="AG63" s="18">
        <f>IFERROR(_xlfn.BETA.DIST(DATE(YEAR(AG$2),MONTH(AG$2),15),$AD$2,$AE$2,FALSE,DATE(YEAR($AD63),MONTH($AD63),1),DATE(YEAR($AE63),MONTH($AE63),28)),0)</f>
      </c>
      <c r="AH63" s="18">
        <f>IFERROR(_xlfn.BETA.DIST(DATE(YEAR(AH$2),MONTH(AH$2),15),$AD$2,$AE$2,FALSE,DATE(YEAR($AD63),MONTH($AD63),1),DATE(YEAR($AE63),MONTH($AE63),28)),0)</f>
      </c>
      <c r="AI63" s="18">
        <f>IFERROR(_xlfn.BETA.DIST(DATE(YEAR(AI$2),MONTH(AI$2),15),$AD$2,$AE$2,FALSE,DATE(YEAR($AD63),MONTH($AD63),1),DATE(YEAR($AE63),MONTH($AE63),28)),0)</f>
      </c>
      <c r="AJ63" s="18">
        <f>IFERROR(_xlfn.BETA.DIST(DATE(YEAR(AJ$2),MONTH(AJ$2),15),$AD$2,$AE$2,FALSE,DATE(YEAR($AD63),MONTH($AD63),1),DATE(YEAR($AE63),MONTH($AE63),28)),0)</f>
      </c>
      <c r="AK63" s="18">
        <f>IFERROR(_xlfn.BETA.DIST(DATE(YEAR(AK$2),MONTH(AK$2),15),$AD$2,$AE$2,FALSE,DATE(YEAR($AD63),MONTH($AD63),1),DATE(YEAR($AE63),MONTH($AE63),28)),0)</f>
      </c>
      <c r="AL63" s="18">
        <f>IFERROR(_xlfn.BETA.DIST(DATE(YEAR(AL$2),MONTH(AL$2),15),$AD$2,$AE$2,FALSE,DATE(YEAR($AD63),MONTH($AD63),1),DATE(YEAR($AE63),MONTH($AE63),28)),0)</f>
      </c>
      <c r="AM63" s="18">
        <f>IFERROR(_xlfn.BETA.DIST(DATE(YEAR(AM$2),MONTH(AM$2),15),$AD$2,$AE$2,FALSE,DATE(YEAR($AD63),MONTH($AD63),1),DATE(YEAR($AE63),MONTH($AE63),28)),0)</f>
      </c>
      <c r="AN63" s="18">
        <f>IFERROR(_xlfn.BETA.DIST(DATE(YEAR(AN$2),MONTH(AN$2),15),$AD$2,$AE$2,FALSE,DATE(YEAR($AD63),MONTH($AD63),1),DATE(YEAR($AE63),MONTH($AE63),28)),0)</f>
      </c>
      <c r="AO63" s="18">
        <f>IFERROR(_xlfn.BETA.DIST(DATE(YEAR(AO$2),MONTH(AO$2),15),$AD$2,$AE$2,FALSE,DATE(YEAR($AD63),MONTH($AD63),1),DATE(YEAR($AE63),MONTH($AE63),28)),0)</f>
      </c>
      <c r="AP63" s="18">
        <f>IFERROR(_xlfn.BETA.DIST(DATE(YEAR(AP$2),MONTH(AP$2),15),$AD$2,$AE$2,FALSE,DATE(YEAR($AD63),MONTH($AD63),1),DATE(YEAR($AE63),MONTH($AE63),28)),0)</f>
      </c>
      <c r="AQ63" s="18">
        <f>IFERROR(_xlfn.BETA.DIST(DATE(YEAR(AQ$2),MONTH(AQ$2),15),$AD$2,$AE$2,FALSE,DATE(YEAR($AD63),MONTH($AD63),1),DATE(YEAR($AE63),MONTH($AE63),28)),0)</f>
      </c>
      <c r="AR63" s="18">
        <f>IFERROR(_xlfn.BETA.DIST(DATE(YEAR(AR$2),MONTH(AR$2),15),$AD$2,$AE$2,FALSE,DATE(YEAR($AD63),MONTH($AD63),1),DATE(YEAR($AE63),MONTH($AE63),28)),0)</f>
      </c>
      <c r="AS63" s="18">
        <f>IFERROR(_xlfn.BETA.DIST(DATE(YEAR(AS$2),MONTH(AS$2),15),$AD$2,$AE$2,FALSE,DATE(YEAR($AD63),MONTH($AD63),1),DATE(YEAR($AE63),MONTH($AE63),28)),0)</f>
      </c>
      <c r="AT63" s="18">
        <f>IFERROR(_xlfn.BETA.DIST(DATE(YEAR(AT$2),MONTH(AT$2),15),$AD$2,$AE$2,FALSE,DATE(YEAR($AD63),MONTH($AD63),1),DATE(YEAR($AE63),MONTH($AE63),28)),0)</f>
      </c>
      <c r="AU63" s="18">
        <f>IFERROR(_xlfn.BETA.DIST(DATE(YEAR(AU$2),MONTH(AU$2),15),$AD$2,$AE$2,FALSE,DATE(YEAR($AD63),MONTH($AD63),1),DATE(YEAR($AE63),MONTH($AE63),28)),0)</f>
      </c>
      <c r="AV63" s="18">
        <f>SUM(AG63:AU63)</f>
      </c>
      <c r="AW63" s="18">
        <f>IF(J63&lt;&gt;0,J63,IF($AV63=0,0,AG63/$AV63*$Z63))</f>
      </c>
      <c r="AX63" s="18">
        <f>IF(K63&lt;&gt;0,K63,IF($AV63=0,0,AH63/$AV63*$Z63))</f>
      </c>
      <c r="AY63" s="18">
        <f>IF(L63&lt;&gt;0,L63,IF($AV63=0,0,AI63/$AV63*$Z63))</f>
      </c>
      <c r="AZ63" s="18">
        <f>IF(M63&lt;&gt;0,M63,IF($AV63=0,0,AJ63/$AV63*$Z63))</f>
      </c>
      <c r="BA63" s="18">
        <f>IF(N63&lt;&gt;0,N63,IF($AV63=0,0,AK63/$AV63*$Z63))</f>
      </c>
      <c r="BB63" s="18">
        <f>IF(O63&lt;&gt;0,O63,IF($AV63=0,0,AL63/$AV63*$Z63))</f>
      </c>
      <c r="BC63" s="18">
        <f>IF(P63&lt;&gt;0,P63,IF($AV63=0,0,AM63/$AV63*$Z63))</f>
      </c>
      <c r="BD63" s="18">
        <f>IF(Q63&lt;&gt;0,Q63,IF($AV63=0,0,AN63/$AV63*$Z63))</f>
      </c>
      <c r="BE63" s="18">
        <f>IF(R63&lt;&gt;0,R63,IF($AV63=0,0,AO63/$AV63*$Z63))</f>
      </c>
      <c r="BF63" s="18">
        <f>IF(S63&lt;&gt;0,S63,IF($AV63=0,0,AP63/$AV63*$Z63))</f>
      </c>
      <c r="BG63" s="18">
        <f>IF(T63&lt;&gt;0,T63,IF($AV63=0,0,AQ63/$AV63*$Z63))</f>
      </c>
      <c r="BH63" s="18">
        <f>IF(U63&lt;&gt;0,U63,IF($AV63=0,0,AR63/$AV63*$Z63))</f>
      </c>
      <c r="BI63" s="18">
        <f>IF(V63&lt;&gt;0,V63,IF($AV63=0,0,AS63/$AV63*$Z63))</f>
      </c>
      <c r="BJ63" s="18">
        <f>IF(W63&lt;&gt;0,W63,IF($AV63=0,0,AT63/$AV63*$Z63))</f>
      </c>
      <c r="BK63" s="18">
        <f>IF(X63&lt;&gt;0,X63,IF($AV63=0,0,AU63/$AV63*$Z63))</f>
      </c>
      <c r="BL63" s="18">
        <f>SUM(AW63:BK63)</f>
      </c>
      <c r="BM63" s="18">
        <f>I63-BL63</f>
      </c>
    </row>
    <row r="64" outlineLevel="4">
      <c r="A64" s="5" t="str">
        <v>5.12</v>
      </c>
      <c r="B64" s="5" t="str">
        <v/>
      </c>
      <c r="C64" s="5" t="str">
        <v>BSKDGNGENGR07</v>
      </c>
      <c r="D64" s="5" t="str">
        <v>BSKDGNGENGR07</v>
      </c>
      <c r="E64" s="19">
        <f>IFERROR(_xlfn.XLOOKUP(F64,Assumptions!B:B,Assumptions!C:C),0)</f>
      </c>
      <c r="F64" s="5" t="str">
        <v>Retention</v>
      </c>
      <c r="G64" s="5" t="str">
        <v/>
      </c>
      <c r="H64" s="18">
        <f>G61*E64</f>
      </c>
      <c r="I64" s="18">
        <f>H64*(1-0)</f>
      </c>
      <c r="J64" s="18">
        <v>0</v>
      </c>
      <c r="K64" s="18">
        <v>0</v>
      </c>
      <c r="L64" s="18">
        <v>0</v>
      </c>
      <c r="M64" s="18">
        <v>0</v>
      </c>
      <c r="N64" s="18">
        <v>0</v>
      </c>
      <c r="O64" s="18">
        <v>0</v>
      </c>
      <c r="P64" s="18">
        <v>0</v>
      </c>
      <c r="Q64" s="18">
        <v>0</v>
      </c>
      <c r="R64" s="18">
        <v>0</v>
      </c>
      <c r="S64" s="18">
        <v>0</v>
      </c>
      <c r="T64" s="18">
        <v>0</v>
      </c>
      <c r="U64" s="18">
        <v>0</v>
      </c>
      <c r="V64" s="18">
        <v>0</v>
      </c>
      <c r="W64" s="18">
        <v>0</v>
      </c>
      <c r="X64" s="18">
        <v>0</v>
      </c>
      <c r="Y64" s="18">
        <f>SUM(J64:X64)</f>
      </c>
      <c r="Z64" s="18">
        <f>I64-Y64</f>
      </c>
      <c r="AA64" s="20">
        <v>46483</v>
      </c>
      <c r="AB64" s="20">
        <v>46483</v>
      </c>
      <c r="AC64" s="18">
        <f>IFERROR(_xlfn.XLOOKUP(F64,Assumptions!B:B,Assumptions!D:D),0)</f>
      </c>
      <c r="AD64" s="20">
        <f>AA64+AC64</f>
      </c>
      <c r="AE64" s="20">
        <f>AC64+AB64</f>
      </c>
      <c r="AF64" s="5" t="str">
        <v/>
      </c>
      <c r="AG64" s="18">
        <f>IFERROR(_xlfn.BETA.DIST(DATE(YEAR(AG$2),MONTH(AG$2),15),$AD$2,$AE$2,FALSE,DATE(YEAR($AD64),MONTH($AD64),1),DATE(YEAR($AE64),MONTH($AE64),28)),0)</f>
      </c>
      <c r="AH64" s="18">
        <f>IFERROR(_xlfn.BETA.DIST(DATE(YEAR(AH$2),MONTH(AH$2),15),$AD$2,$AE$2,FALSE,DATE(YEAR($AD64),MONTH($AD64),1),DATE(YEAR($AE64),MONTH($AE64),28)),0)</f>
      </c>
      <c r="AI64" s="18">
        <f>IFERROR(_xlfn.BETA.DIST(DATE(YEAR(AI$2),MONTH(AI$2),15),$AD$2,$AE$2,FALSE,DATE(YEAR($AD64),MONTH($AD64),1),DATE(YEAR($AE64),MONTH($AE64),28)),0)</f>
      </c>
      <c r="AJ64" s="18">
        <f>IFERROR(_xlfn.BETA.DIST(DATE(YEAR(AJ$2),MONTH(AJ$2),15),$AD$2,$AE$2,FALSE,DATE(YEAR($AD64),MONTH($AD64),1),DATE(YEAR($AE64),MONTH($AE64),28)),0)</f>
      </c>
      <c r="AK64" s="18">
        <f>IFERROR(_xlfn.BETA.DIST(DATE(YEAR(AK$2),MONTH(AK$2),15),$AD$2,$AE$2,FALSE,DATE(YEAR($AD64),MONTH($AD64),1),DATE(YEAR($AE64),MONTH($AE64),28)),0)</f>
      </c>
      <c r="AL64" s="18">
        <f>IFERROR(_xlfn.BETA.DIST(DATE(YEAR(AL$2),MONTH(AL$2),15),$AD$2,$AE$2,FALSE,DATE(YEAR($AD64),MONTH($AD64),1),DATE(YEAR($AE64),MONTH($AE64),28)),0)</f>
      </c>
      <c r="AM64" s="18">
        <f>IFERROR(_xlfn.BETA.DIST(DATE(YEAR(AM$2),MONTH(AM$2),15),$AD$2,$AE$2,FALSE,DATE(YEAR($AD64),MONTH($AD64),1),DATE(YEAR($AE64),MONTH($AE64),28)),0)</f>
      </c>
      <c r="AN64" s="18">
        <f>IFERROR(_xlfn.BETA.DIST(DATE(YEAR(AN$2),MONTH(AN$2),15),$AD$2,$AE$2,FALSE,DATE(YEAR($AD64),MONTH($AD64),1),DATE(YEAR($AE64),MONTH($AE64),28)),0)</f>
      </c>
      <c r="AO64" s="18">
        <f>IFERROR(_xlfn.BETA.DIST(DATE(YEAR(AO$2),MONTH(AO$2),15),$AD$2,$AE$2,FALSE,DATE(YEAR($AD64),MONTH($AD64),1),DATE(YEAR($AE64),MONTH($AE64),28)),0)</f>
      </c>
      <c r="AP64" s="18">
        <f>IFERROR(_xlfn.BETA.DIST(DATE(YEAR(AP$2),MONTH(AP$2),15),$AD$2,$AE$2,FALSE,DATE(YEAR($AD64),MONTH($AD64),1),DATE(YEAR($AE64),MONTH($AE64),28)),0)</f>
      </c>
      <c r="AQ64" s="18">
        <f>IFERROR(_xlfn.BETA.DIST(DATE(YEAR(AQ$2),MONTH(AQ$2),15),$AD$2,$AE$2,FALSE,DATE(YEAR($AD64),MONTH($AD64),1),DATE(YEAR($AE64),MONTH($AE64),28)),0)</f>
      </c>
      <c r="AR64" s="18">
        <f>IFERROR(_xlfn.BETA.DIST(DATE(YEAR(AR$2),MONTH(AR$2),15),$AD$2,$AE$2,FALSE,DATE(YEAR($AD64),MONTH($AD64),1),DATE(YEAR($AE64),MONTH($AE64),28)),0)</f>
      </c>
      <c r="AS64" s="18">
        <f>IFERROR(_xlfn.BETA.DIST(DATE(YEAR(AS$2),MONTH(AS$2),15),$AD$2,$AE$2,FALSE,DATE(YEAR($AD64),MONTH($AD64),1),DATE(YEAR($AE64),MONTH($AE64),28)),0)</f>
      </c>
      <c r="AT64" s="18">
        <f>IFERROR(_xlfn.BETA.DIST(DATE(YEAR(AT$2),MONTH(AT$2),15),$AD$2,$AE$2,FALSE,DATE(YEAR($AD64),MONTH($AD64),1),DATE(YEAR($AE64),MONTH($AE64),28)),0)</f>
      </c>
      <c r="AU64" s="18">
        <f>IFERROR(_xlfn.BETA.DIST(DATE(YEAR(AU$2),MONTH(AU$2),15),$AD$2,$AE$2,FALSE,DATE(YEAR($AD64),MONTH($AD64),1),DATE(YEAR($AE64),MONTH($AE64),28)),0)</f>
      </c>
      <c r="AV64" s="18">
        <f>SUM(AG64:AU64)</f>
      </c>
      <c r="AW64" s="18">
        <f>IF(J64&lt;&gt;0,J64,IF($AV64=0,0,AG64/$AV64*$Z64))</f>
      </c>
      <c r="AX64" s="18">
        <f>IF(K64&lt;&gt;0,K64,IF($AV64=0,0,AH64/$AV64*$Z64))</f>
      </c>
      <c r="AY64" s="18">
        <f>IF(L64&lt;&gt;0,L64,IF($AV64=0,0,AI64/$AV64*$Z64))</f>
      </c>
      <c r="AZ64" s="18">
        <f>IF(M64&lt;&gt;0,M64,IF($AV64=0,0,AJ64/$AV64*$Z64))</f>
      </c>
      <c r="BA64" s="18">
        <f>IF(N64&lt;&gt;0,N64,IF($AV64=0,0,AK64/$AV64*$Z64))</f>
      </c>
      <c r="BB64" s="18">
        <f>IF(O64&lt;&gt;0,O64,IF($AV64=0,0,AL64/$AV64*$Z64))</f>
      </c>
      <c r="BC64" s="18">
        <f>IF(P64&lt;&gt;0,P64,IF($AV64=0,0,AM64/$AV64*$Z64))</f>
      </c>
      <c r="BD64" s="18">
        <f>IF(Q64&lt;&gt;0,Q64,IF($AV64=0,0,AN64/$AV64*$Z64))</f>
      </c>
      <c r="BE64" s="18">
        <f>IF(R64&lt;&gt;0,R64,IF($AV64=0,0,AO64/$AV64*$Z64))</f>
      </c>
      <c r="BF64" s="18">
        <f>IF(S64&lt;&gt;0,S64,IF($AV64=0,0,AP64/$AV64*$Z64))</f>
      </c>
      <c r="BG64" s="18">
        <f>IF(T64&lt;&gt;0,T64,IF($AV64=0,0,AQ64/$AV64*$Z64))</f>
      </c>
      <c r="BH64" s="18">
        <f>IF(U64&lt;&gt;0,U64,IF($AV64=0,0,AR64/$AV64*$Z64))</f>
      </c>
      <c r="BI64" s="18">
        <f>IF(V64&lt;&gt;0,V64,IF($AV64=0,0,AS64/$AV64*$Z64))</f>
      </c>
      <c r="BJ64" s="18">
        <f>IF(W64&lt;&gt;0,W64,IF($AV64=0,0,AT64/$AV64*$Z64))</f>
      </c>
      <c r="BK64" s="18">
        <f>IF(X64&lt;&gt;0,X64,IF($AV64=0,0,AU64/$AV64*$Z64))</f>
      </c>
      <c r="BL64" s="18">
        <f>SUM(AW64:BK64)</f>
      </c>
      <c r="BM64" s="18">
        <f>I64-BL64</f>
      </c>
    </row>
    <row r="65" outlineLevel="3">
      <c r="A65" s="17" t="str">
        <v>5.13</v>
      </c>
      <c r="B65" s="17" t="str">
        <v/>
      </c>
      <c r="C65" s="17" t="str">
        <v/>
      </c>
      <c r="D65" s="17" t="str">
        <v/>
      </c>
      <c r="E65" s="17" t="str">
        <v>5.13</v>
      </c>
      <c r="F65" s="17" t="str">
        <v>Single phase disconnector switch (2500A) at 11 kV neutral points as specified.</v>
      </c>
      <c r="G65" s="17">
        <v>92325.37</v>
      </c>
      <c r="H65" s="17" t="str">
        <v/>
      </c>
      <c r="I65" s="17" t="str">
        <v/>
      </c>
      <c r="J65" s="17" t="str">
        <v/>
      </c>
      <c r="K65" s="17" t="str">
        <v/>
      </c>
      <c r="L65" s="17" t="str">
        <v/>
      </c>
      <c r="M65" s="17" t="str">
        <v/>
      </c>
      <c r="N65" s="17" t="str">
        <v/>
      </c>
      <c r="O65" s="17" t="str">
        <v/>
      </c>
      <c r="P65" s="17" t="str">
        <v/>
      </c>
      <c r="Q65" s="17" t="str">
        <v/>
      </c>
      <c r="R65" s="17" t="str">
        <v/>
      </c>
      <c r="S65" s="17" t="str">
        <v/>
      </c>
      <c r="T65" s="17" t="str">
        <v/>
      </c>
      <c r="U65" s="17" t="str">
        <v/>
      </c>
      <c r="V65" s="17" t="str">
        <v/>
      </c>
      <c r="W65" s="17" t="str">
        <v/>
      </c>
      <c r="X65" s="17" t="str">
        <v/>
      </c>
      <c r="Y65" s="17" t="str">
        <v/>
      </c>
      <c r="Z65" s="17" t="str">
        <v/>
      </c>
      <c r="AA65" s="17" t="str">
        <v/>
      </c>
      <c r="AB65" s="17" t="str">
        <v/>
      </c>
      <c r="AC65" s="17" t="str">
        <v/>
      </c>
      <c r="AD65" s="17" t="str">
        <v/>
      </c>
      <c r="AE65" s="17" t="str">
        <v/>
      </c>
      <c r="AF65" s="5" t="str">
        <v/>
      </c>
      <c r="AG65" s="18">
        <f>IFERROR(_xlfn.BETA.DIST(DATE(YEAR(AG$2),MONTH(AG$2),15),$AD$2,$AE$2,FALSE,DATE(YEAR($AD65),MONTH($AD65),1),DATE(YEAR($AE65),MONTH($AE65),28)),0)</f>
      </c>
      <c r="AH65" s="18">
        <f>IFERROR(_xlfn.BETA.DIST(DATE(YEAR(AH$2),MONTH(AH$2),15),$AD$2,$AE$2,FALSE,DATE(YEAR($AD65),MONTH($AD65),1),DATE(YEAR($AE65),MONTH($AE65),28)),0)</f>
      </c>
      <c r="AI65" s="18">
        <f>IFERROR(_xlfn.BETA.DIST(DATE(YEAR(AI$2),MONTH(AI$2),15),$AD$2,$AE$2,FALSE,DATE(YEAR($AD65),MONTH($AD65),1),DATE(YEAR($AE65),MONTH($AE65),28)),0)</f>
      </c>
      <c r="AJ65" s="18">
        <f>IFERROR(_xlfn.BETA.DIST(DATE(YEAR(AJ$2),MONTH(AJ$2),15),$AD$2,$AE$2,FALSE,DATE(YEAR($AD65),MONTH($AD65),1),DATE(YEAR($AE65),MONTH($AE65),28)),0)</f>
      </c>
      <c r="AK65" s="18">
        <f>IFERROR(_xlfn.BETA.DIST(DATE(YEAR(AK$2),MONTH(AK$2),15),$AD$2,$AE$2,FALSE,DATE(YEAR($AD65),MONTH($AD65),1),DATE(YEAR($AE65),MONTH($AE65),28)),0)</f>
      </c>
      <c r="AL65" s="18">
        <f>IFERROR(_xlfn.BETA.DIST(DATE(YEAR(AL$2),MONTH(AL$2),15),$AD$2,$AE$2,FALSE,DATE(YEAR($AD65),MONTH($AD65),1),DATE(YEAR($AE65),MONTH($AE65),28)),0)</f>
      </c>
      <c r="AM65" s="18">
        <f>IFERROR(_xlfn.BETA.DIST(DATE(YEAR(AM$2),MONTH(AM$2),15),$AD$2,$AE$2,FALSE,DATE(YEAR($AD65),MONTH($AD65),1),DATE(YEAR($AE65),MONTH($AE65),28)),0)</f>
      </c>
      <c r="AN65" s="18">
        <f>IFERROR(_xlfn.BETA.DIST(DATE(YEAR(AN$2),MONTH(AN$2),15),$AD$2,$AE$2,FALSE,DATE(YEAR($AD65),MONTH($AD65),1),DATE(YEAR($AE65),MONTH($AE65),28)),0)</f>
      </c>
      <c r="AO65" s="18">
        <f>IFERROR(_xlfn.BETA.DIST(DATE(YEAR(AO$2),MONTH(AO$2),15),$AD$2,$AE$2,FALSE,DATE(YEAR($AD65),MONTH($AD65),1),DATE(YEAR($AE65),MONTH($AE65),28)),0)</f>
      </c>
      <c r="AP65" s="18">
        <f>IFERROR(_xlfn.BETA.DIST(DATE(YEAR(AP$2),MONTH(AP$2),15),$AD$2,$AE$2,FALSE,DATE(YEAR($AD65),MONTH($AD65),1),DATE(YEAR($AE65),MONTH($AE65),28)),0)</f>
      </c>
      <c r="AQ65" s="18">
        <f>IFERROR(_xlfn.BETA.DIST(DATE(YEAR(AQ$2),MONTH(AQ$2),15),$AD$2,$AE$2,FALSE,DATE(YEAR($AD65),MONTH($AD65),1),DATE(YEAR($AE65),MONTH($AE65),28)),0)</f>
      </c>
      <c r="AR65" s="18">
        <f>IFERROR(_xlfn.BETA.DIST(DATE(YEAR(AR$2),MONTH(AR$2),15),$AD$2,$AE$2,FALSE,DATE(YEAR($AD65),MONTH($AD65),1),DATE(YEAR($AE65),MONTH($AE65),28)),0)</f>
      </c>
      <c r="AS65" s="18">
        <f>IFERROR(_xlfn.BETA.DIST(DATE(YEAR(AS$2),MONTH(AS$2),15),$AD$2,$AE$2,FALSE,DATE(YEAR($AD65),MONTH($AD65),1),DATE(YEAR($AE65),MONTH($AE65),28)),0)</f>
      </c>
      <c r="AT65" s="18">
        <f>IFERROR(_xlfn.BETA.DIST(DATE(YEAR(AT$2),MONTH(AT$2),15),$AD$2,$AE$2,FALSE,DATE(YEAR($AD65),MONTH($AD65),1),DATE(YEAR($AE65),MONTH($AE65),28)),0)</f>
      </c>
      <c r="AU65" s="18">
        <f>IFERROR(_xlfn.BETA.DIST(DATE(YEAR(AU$2),MONTH(AU$2),15),$AD$2,$AE$2,FALSE,DATE(YEAR($AD65),MONTH($AD65),1),DATE(YEAR($AE65),MONTH($AE65),28)),0)</f>
      </c>
      <c r="AV65" s="18">
        <f>SUM(AG65:AU65)</f>
      </c>
      <c r="AW65" s="18">
        <f>IF(J65&lt;&gt;0,J65,IF($AV65=0,0,AG65/$AV65*$Z65))</f>
      </c>
      <c r="AX65" s="18">
        <f>IF(K65&lt;&gt;0,K65,IF($AV65=0,0,AH65/$AV65*$Z65))</f>
      </c>
      <c r="AY65" s="18">
        <f>IF(L65&lt;&gt;0,L65,IF($AV65=0,0,AI65/$AV65*$Z65))</f>
      </c>
      <c r="AZ65" s="18">
        <f>IF(M65&lt;&gt;0,M65,IF($AV65=0,0,AJ65/$AV65*$Z65))</f>
      </c>
      <c r="BA65" s="18">
        <f>IF(N65&lt;&gt;0,N65,IF($AV65=0,0,AK65/$AV65*$Z65))</f>
      </c>
      <c r="BB65" s="18">
        <f>IF(O65&lt;&gt;0,O65,IF($AV65=0,0,AL65/$AV65*$Z65))</f>
      </c>
      <c r="BC65" s="18">
        <f>IF(P65&lt;&gt;0,P65,IF($AV65=0,0,AM65/$AV65*$Z65))</f>
      </c>
      <c r="BD65" s="18">
        <f>IF(Q65&lt;&gt;0,Q65,IF($AV65=0,0,AN65/$AV65*$Z65))</f>
      </c>
      <c r="BE65" s="18">
        <f>IF(R65&lt;&gt;0,R65,IF($AV65=0,0,AO65/$AV65*$Z65))</f>
      </c>
      <c r="BF65" s="18">
        <f>IF(S65&lt;&gt;0,S65,IF($AV65=0,0,AP65/$AV65*$Z65))</f>
      </c>
      <c r="BG65" s="18">
        <f>IF(T65&lt;&gt;0,T65,IF($AV65=0,0,AQ65/$AV65*$Z65))</f>
      </c>
      <c r="BH65" s="18">
        <f>IF(U65&lt;&gt;0,U65,IF($AV65=0,0,AR65/$AV65*$Z65))</f>
      </c>
      <c r="BI65" s="18">
        <f>IF(V65&lt;&gt;0,V65,IF($AV65=0,0,AS65/$AV65*$Z65))</f>
      </c>
      <c r="BJ65" s="18">
        <f>IF(W65&lt;&gt;0,W65,IF($AV65=0,0,AT65/$AV65*$Z65))</f>
      </c>
      <c r="BK65" s="18">
        <f>IF(X65&lt;&gt;0,X65,IF($AV65=0,0,AU65/$AV65*$Z65))</f>
      </c>
      <c r="BL65" s="18">
        <f>SUM(AW65:BK65)</f>
      </c>
      <c r="BM65" s="17" t="str">
        <v/>
      </c>
    </row>
    <row r="66" outlineLevel="4">
      <c r="A66" s="5" t="str">
        <v>5.13</v>
      </c>
      <c r="B66" s="5" t="str">
        <v/>
      </c>
      <c r="C66" s="5" t="str">
        <v>BSKDGNGENGR03</v>
      </c>
      <c r="D66" s="5" t="str">
        <v>BSKDGNGENGR03</v>
      </c>
      <c r="E66" s="19">
        <f>IFERROR(_xlfn.XLOOKUP(F66,Assumptions!B:B,Assumptions!C:C),0)</f>
      </c>
      <c r="F66" s="5" t="str">
        <v>Advanced Payment</v>
      </c>
      <c r="G66" s="5" t="str">
        <v/>
      </c>
      <c r="H66" s="18">
        <f>G65*E66</f>
      </c>
      <c r="I66" s="18">
        <f>H66*(1-0)</f>
      </c>
      <c r="J66" s="18">
        <v>0</v>
      </c>
      <c r="K66" s="18">
        <v>0</v>
      </c>
      <c r="L66" s="18">
        <v>0</v>
      </c>
      <c r="M66" s="18">
        <v>0</v>
      </c>
      <c r="N66" s="18">
        <v>0</v>
      </c>
      <c r="O66" s="18">
        <v>0</v>
      </c>
      <c r="P66" s="18">
        <v>0</v>
      </c>
      <c r="Q66" s="18">
        <v>0</v>
      </c>
      <c r="R66" s="18">
        <v>0</v>
      </c>
      <c r="S66" s="18">
        <v>0</v>
      </c>
      <c r="T66" s="18">
        <v>0</v>
      </c>
      <c r="U66" s="18">
        <v>0</v>
      </c>
      <c r="V66" s="18">
        <v>0</v>
      </c>
      <c r="W66" s="18">
        <v>0</v>
      </c>
      <c r="X66" s="18">
        <v>0</v>
      </c>
      <c r="Y66" s="18">
        <f>SUM(J66:X66)</f>
      </c>
      <c r="Z66" s="18">
        <f>I66-Y66</f>
      </c>
      <c r="AA66" s="20">
        <v>46026</v>
      </c>
      <c r="AB66" s="20">
        <v>46026</v>
      </c>
      <c r="AC66" s="18">
        <f>IFERROR(_xlfn.XLOOKUP(F66,Assumptions!B:B,Assumptions!D:D),0)</f>
      </c>
      <c r="AD66" s="20">
        <f>AA66+AC66</f>
      </c>
      <c r="AE66" s="20">
        <f>AC66+AB66</f>
      </c>
      <c r="AF66" s="5" t="str">
        <v/>
      </c>
      <c r="AG66" s="18">
        <f>IFERROR(_xlfn.BETA.DIST(DATE(YEAR(AG$2),MONTH(AG$2),15),$AD$2,$AE$2,FALSE,DATE(YEAR($AD66),MONTH($AD66),1),DATE(YEAR($AE66),MONTH($AE66),28)),0)</f>
      </c>
      <c r="AH66" s="18">
        <f>IFERROR(_xlfn.BETA.DIST(DATE(YEAR(AH$2),MONTH(AH$2),15),$AD$2,$AE$2,FALSE,DATE(YEAR($AD66),MONTH($AD66),1),DATE(YEAR($AE66),MONTH($AE66),28)),0)</f>
      </c>
      <c r="AI66" s="18">
        <f>IFERROR(_xlfn.BETA.DIST(DATE(YEAR(AI$2),MONTH(AI$2),15),$AD$2,$AE$2,FALSE,DATE(YEAR($AD66),MONTH($AD66),1),DATE(YEAR($AE66),MONTH($AE66),28)),0)</f>
      </c>
      <c r="AJ66" s="18">
        <f>IFERROR(_xlfn.BETA.DIST(DATE(YEAR(AJ$2),MONTH(AJ$2),15),$AD$2,$AE$2,FALSE,DATE(YEAR($AD66),MONTH($AD66),1),DATE(YEAR($AE66),MONTH($AE66),28)),0)</f>
      </c>
      <c r="AK66" s="18">
        <f>IFERROR(_xlfn.BETA.DIST(DATE(YEAR(AK$2),MONTH(AK$2),15),$AD$2,$AE$2,FALSE,DATE(YEAR($AD66),MONTH($AD66),1),DATE(YEAR($AE66),MONTH($AE66),28)),0)</f>
      </c>
      <c r="AL66" s="18">
        <f>IFERROR(_xlfn.BETA.DIST(DATE(YEAR(AL$2),MONTH(AL$2),15),$AD$2,$AE$2,FALSE,DATE(YEAR($AD66),MONTH($AD66),1),DATE(YEAR($AE66),MONTH($AE66),28)),0)</f>
      </c>
      <c r="AM66" s="18">
        <f>IFERROR(_xlfn.BETA.DIST(DATE(YEAR(AM$2),MONTH(AM$2),15),$AD$2,$AE$2,FALSE,DATE(YEAR($AD66),MONTH($AD66),1),DATE(YEAR($AE66),MONTH($AE66),28)),0)</f>
      </c>
      <c r="AN66" s="18">
        <f>IFERROR(_xlfn.BETA.DIST(DATE(YEAR(AN$2),MONTH(AN$2),15),$AD$2,$AE$2,FALSE,DATE(YEAR($AD66),MONTH($AD66),1),DATE(YEAR($AE66),MONTH($AE66),28)),0)</f>
      </c>
      <c r="AO66" s="18">
        <f>IFERROR(_xlfn.BETA.DIST(DATE(YEAR(AO$2),MONTH(AO$2),15),$AD$2,$AE$2,FALSE,DATE(YEAR($AD66),MONTH($AD66),1),DATE(YEAR($AE66),MONTH($AE66),28)),0)</f>
      </c>
      <c r="AP66" s="18">
        <f>IFERROR(_xlfn.BETA.DIST(DATE(YEAR(AP$2),MONTH(AP$2),15),$AD$2,$AE$2,FALSE,DATE(YEAR($AD66),MONTH($AD66),1),DATE(YEAR($AE66),MONTH($AE66),28)),0)</f>
      </c>
      <c r="AQ66" s="18">
        <f>IFERROR(_xlfn.BETA.DIST(DATE(YEAR(AQ$2),MONTH(AQ$2),15),$AD$2,$AE$2,FALSE,DATE(YEAR($AD66),MONTH($AD66),1),DATE(YEAR($AE66),MONTH($AE66),28)),0)</f>
      </c>
      <c r="AR66" s="18">
        <f>IFERROR(_xlfn.BETA.DIST(DATE(YEAR(AR$2),MONTH(AR$2),15),$AD$2,$AE$2,FALSE,DATE(YEAR($AD66),MONTH($AD66),1),DATE(YEAR($AE66),MONTH($AE66),28)),0)</f>
      </c>
      <c r="AS66" s="18">
        <f>IFERROR(_xlfn.BETA.DIST(DATE(YEAR(AS$2),MONTH(AS$2),15),$AD$2,$AE$2,FALSE,DATE(YEAR($AD66),MONTH($AD66),1),DATE(YEAR($AE66),MONTH($AE66),28)),0)</f>
      </c>
      <c r="AT66" s="18">
        <f>IFERROR(_xlfn.BETA.DIST(DATE(YEAR(AT$2),MONTH(AT$2),15),$AD$2,$AE$2,FALSE,DATE(YEAR($AD66),MONTH($AD66),1),DATE(YEAR($AE66),MONTH($AE66),28)),0)</f>
      </c>
      <c r="AU66" s="18">
        <f>IFERROR(_xlfn.BETA.DIST(DATE(YEAR(AU$2),MONTH(AU$2),15),$AD$2,$AE$2,FALSE,DATE(YEAR($AD66),MONTH($AD66),1),DATE(YEAR($AE66),MONTH($AE66),28)),0)</f>
      </c>
      <c r="AV66" s="18">
        <f>SUM(AG66:AU66)</f>
      </c>
      <c r="AW66" s="18">
        <f>IF(J66&lt;&gt;0,J66,IF($AV66=0,0,AG66/$AV66*$Z66))</f>
      </c>
      <c r="AX66" s="18">
        <f>IF(K66&lt;&gt;0,K66,IF($AV66=0,0,AH66/$AV66*$Z66))</f>
      </c>
      <c r="AY66" s="18">
        <f>IF(L66&lt;&gt;0,L66,IF($AV66=0,0,AI66/$AV66*$Z66))</f>
      </c>
      <c r="AZ66" s="18">
        <f>IF(M66&lt;&gt;0,M66,IF($AV66=0,0,AJ66/$AV66*$Z66))</f>
      </c>
      <c r="BA66" s="18">
        <f>IF(N66&lt;&gt;0,N66,IF($AV66=0,0,AK66/$AV66*$Z66))</f>
      </c>
      <c r="BB66" s="18">
        <f>IF(O66&lt;&gt;0,O66,IF($AV66=0,0,AL66/$AV66*$Z66))</f>
      </c>
      <c r="BC66" s="18">
        <f>IF(P66&lt;&gt;0,P66,IF($AV66=0,0,AM66/$AV66*$Z66))</f>
      </c>
      <c r="BD66" s="18">
        <f>IF(Q66&lt;&gt;0,Q66,IF($AV66=0,0,AN66/$AV66*$Z66))</f>
      </c>
      <c r="BE66" s="18">
        <f>IF(R66&lt;&gt;0,R66,IF($AV66=0,0,AO66/$AV66*$Z66))</f>
      </c>
      <c r="BF66" s="18">
        <f>IF(S66&lt;&gt;0,S66,IF($AV66=0,0,AP66/$AV66*$Z66))</f>
      </c>
      <c r="BG66" s="18">
        <f>IF(T66&lt;&gt;0,T66,IF($AV66=0,0,AQ66/$AV66*$Z66))</f>
      </c>
      <c r="BH66" s="18">
        <f>IF(U66&lt;&gt;0,U66,IF($AV66=0,0,AR66/$AV66*$Z66))</f>
      </c>
      <c r="BI66" s="18">
        <f>IF(V66&lt;&gt;0,V66,IF($AV66=0,0,AS66/$AV66*$Z66))</f>
      </c>
      <c r="BJ66" s="18">
        <f>IF(W66&lt;&gt;0,W66,IF($AV66=0,0,AT66/$AV66*$Z66))</f>
      </c>
      <c r="BK66" s="18">
        <f>IF(X66&lt;&gt;0,X66,IF($AV66=0,0,AU66/$AV66*$Z66))</f>
      </c>
      <c r="BL66" s="18">
        <f>SUM(AW66:BK66)</f>
      </c>
      <c r="BM66" s="18">
        <f>I66-BL66</f>
      </c>
    </row>
    <row r="67" outlineLevel="4">
      <c r="A67" s="5" t="str">
        <v>5.13</v>
      </c>
      <c r="B67" s="5" t="str">
        <v/>
      </c>
      <c r="C67" s="5" t="str">
        <v>BSPRELGENDS19</v>
      </c>
      <c r="D67" s="5" t="str">
        <v>BSPRELGENDS19</v>
      </c>
      <c r="E67" s="19">
        <f>IFERROR(_xlfn.XLOOKUP(F67,Assumptions!B:B,Assumptions!C:C),0)</f>
      </c>
      <c r="F67" s="5" t="str">
        <v>Site Delivery EGP</v>
      </c>
      <c r="G67" s="5" t="str">
        <v/>
      </c>
      <c r="H67" s="18">
        <f>G65*E67</f>
      </c>
      <c r="I67" s="18">
        <f>H67*(1-0)</f>
      </c>
      <c r="J67" s="18">
        <v>0</v>
      </c>
      <c r="K67" s="18">
        <v>0</v>
      </c>
      <c r="L67" s="18">
        <v>0</v>
      </c>
      <c r="M67" s="18">
        <v>0</v>
      </c>
      <c r="N67" s="18">
        <v>0</v>
      </c>
      <c r="O67" s="18">
        <v>0</v>
      </c>
      <c r="P67" s="18">
        <v>0</v>
      </c>
      <c r="Q67" s="18">
        <v>0</v>
      </c>
      <c r="R67" s="18">
        <v>0</v>
      </c>
      <c r="S67" s="18">
        <v>0</v>
      </c>
      <c r="T67" s="18">
        <v>0</v>
      </c>
      <c r="U67" s="18">
        <v>0</v>
      </c>
      <c r="V67" s="18">
        <v>0</v>
      </c>
      <c r="W67" s="18">
        <v>0</v>
      </c>
      <c r="X67" s="18">
        <v>0</v>
      </c>
      <c r="Y67" s="18">
        <f>SUM(J67:X67)</f>
      </c>
      <c r="Z67" s="18">
        <f>I67-Y67</f>
      </c>
      <c r="AA67" s="20">
        <v>46272</v>
      </c>
      <c r="AB67" s="20">
        <v>46272</v>
      </c>
      <c r="AC67" s="18">
        <f>IFERROR(_xlfn.XLOOKUP(F67,Assumptions!B:B,Assumptions!D:D),0)</f>
      </c>
      <c r="AD67" s="20">
        <f>AA67+AC67</f>
      </c>
      <c r="AE67" s="20">
        <f>AC67+AB67</f>
      </c>
      <c r="AF67" s="5" t="str">
        <v/>
      </c>
      <c r="AG67" s="18">
        <f>IFERROR(_xlfn.BETA.DIST(DATE(YEAR(AG$2),MONTH(AG$2),15),$AD$2,$AE$2,FALSE,DATE(YEAR($AD67),MONTH($AD67),1),DATE(YEAR($AE67),MONTH($AE67),28)),0)</f>
      </c>
      <c r="AH67" s="18">
        <f>IFERROR(_xlfn.BETA.DIST(DATE(YEAR(AH$2),MONTH(AH$2),15),$AD$2,$AE$2,FALSE,DATE(YEAR($AD67),MONTH($AD67),1),DATE(YEAR($AE67),MONTH($AE67),28)),0)</f>
      </c>
      <c r="AI67" s="18">
        <f>IFERROR(_xlfn.BETA.DIST(DATE(YEAR(AI$2),MONTH(AI$2),15),$AD$2,$AE$2,FALSE,DATE(YEAR($AD67),MONTH($AD67),1),DATE(YEAR($AE67),MONTH($AE67),28)),0)</f>
      </c>
      <c r="AJ67" s="18">
        <f>IFERROR(_xlfn.BETA.DIST(DATE(YEAR(AJ$2),MONTH(AJ$2),15),$AD$2,$AE$2,FALSE,DATE(YEAR($AD67),MONTH($AD67),1),DATE(YEAR($AE67),MONTH($AE67),28)),0)</f>
      </c>
      <c r="AK67" s="18">
        <f>IFERROR(_xlfn.BETA.DIST(DATE(YEAR(AK$2),MONTH(AK$2),15),$AD$2,$AE$2,FALSE,DATE(YEAR($AD67),MONTH($AD67),1),DATE(YEAR($AE67),MONTH($AE67),28)),0)</f>
      </c>
      <c r="AL67" s="18">
        <f>IFERROR(_xlfn.BETA.DIST(DATE(YEAR(AL$2),MONTH(AL$2),15),$AD$2,$AE$2,FALSE,DATE(YEAR($AD67),MONTH($AD67),1),DATE(YEAR($AE67),MONTH($AE67),28)),0)</f>
      </c>
      <c r="AM67" s="18">
        <f>IFERROR(_xlfn.BETA.DIST(DATE(YEAR(AM$2),MONTH(AM$2),15),$AD$2,$AE$2,FALSE,DATE(YEAR($AD67),MONTH($AD67),1),DATE(YEAR($AE67),MONTH($AE67),28)),0)</f>
      </c>
      <c r="AN67" s="18">
        <f>IFERROR(_xlfn.BETA.DIST(DATE(YEAR(AN$2),MONTH(AN$2),15),$AD$2,$AE$2,FALSE,DATE(YEAR($AD67),MONTH($AD67),1),DATE(YEAR($AE67),MONTH($AE67),28)),0)</f>
      </c>
      <c r="AO67" s="18">
        <f>IFERROR(_xlfn.BETA.DIST(DATE(YEAR(AO$2),MONTH(AO$2),15),$AD$2,$AE$2,FALSE,DATE(YEAR($AD67),MONTH($AD67),1),DATE(YEAR($AE67),MONTH($AE67),28)),0)</f>
      </c>
      <c r="AP67" s="18">
        <f>IFERROR(_xlfn.BETA.DIST(DATE(YEAR(AP$2),MONTH(AP$2),15),$AD$2,$AE$2,FALSE,DATE(YEAR($AD67),MONTH($AD67),1),DATE(YEAR($AE67),MONTH($AE67),28)),0)</f>
      </c>
      <c r="AQ67" s="18">
        <f>IFERROR(_xlfn.BETA.DIST(DATE(YEAR(AQ$2),MONTH(AQ$2),15),$AD$2,$AE$2,FALSE,DATE(YEAR($AD67),MONTH($AD67),1),DATE(YEAR($AE67),MONTH($AE67),28)),0)</f>
      </c>
      <c r="AR67" s="18">
        <f>IFERROR(_xlfn.BETA.DIST(DATE(YEAR(AR$2),MONTH(AR$2),15),$AD$2,$AE$2,FALSE,DATE(YEAR($AD67),MONTH($AD67),1),DATE(YEAR($AE67),MONTH($AE67),28)),0)</f>
      </c>
      <c r="AS67" s="18">
        <f>IFERROR(_xlfn.BETA.DIST(DATE(YEAR(AS$2),MONTH(AS$2),15),$AD$2,$AE$2,FALSE,DATE(YEAR($AD67),MONTH($AD67),1),DATE(YEAR($AE67),MONTH($AE67),28)),0)</f>
      </c>
      <c r="AT67" s="18">
        <f>IFERROR(_xlfn.BETA.DIST(DATE(YEAR(AT$2),MONTH(AT$2),15),$AD$2,$AE$2,FALSE,DATE(YEAR($AD67),MONTH($AD67),1),DATE(YEAR($AE67),MONTH($AE67),28)),0)</f>
      </c>
      <c r="AU67" s="18">
        <f>IFERROR(_xlfn.BETA.DIST(DATE(YEAR(AU$2),MONTH(AU$2),15),$AD$2,$AE$2,FALSE,DATE(YEAR($AD67),MONTH($AD67),1),DATE(YEAR($AE67),MONTH($AE67),28)),0)</f>
      </c>
      <c r="AV67" s="18">
        <f>SUM(AG67:AU67)</f>
      </c>
      <c r="AW67" s="18">
        <f>IF(J67&lt;&gt;0,J67,IF($AV67=0,0,AG67/$AV67*$Z67))</f>
      </c>
      <c r="AX67" s="18">
        <f>IF(K67&lt;&gt;0,K67,IF($AV67=0,0,AH67/$AV67*$Z67))</f>
      </c>
      <c r="AY67" s="18">
        <f>IF(L67&lt;&gt;0,L67,IF($AV67=0,0,AI67/$AV67*$Z67))</f>
      </c>
      <c r="AZ67" s="18">
        <f>IF(M67&lt;&gt;0,M67,IF($AV67=0,0,AJ67/$AV67*$Z67))</f>
      </c>
      <c r="BA67" s="18">
        <f>IF(N67&lt;&gt;0,N67,IF($AV67=0,0,AK67/$AV67*$Z67))</f>
      </c>
      <c r="BB67" s="18">
        <f>IF(O67&lt;&gt;0,O67,IF($AV67=0,0,AL67/$AV67*$Z67))</f>
      </c>
      <c r="BC67" s="18">
        <f>IF(P67&lt;&gt;0,P67,IF($AV67=0,0,AM67/$AV67*$Z67))</f>
      </c>
      <c r="BD67" s="18">
        <f>IF(Q67&lt;&gt;0,Q67,IF($AV67=0,0,AN67/$AV67*$Z67))</f>
      </c>
      <c r="BE67" s="18">
        <f>IF(R67&lt;&gt;0,R67,IF($AV67=0,0,AO67/$AV67*$Z67))</f>
      </c>
      <c r="BF67" s="18">
        <f>IF(S67&lt;&gt;0,S67,IF($AV67=0,0,AP67/$AV67*$Z67))</f>
      </c>
      <c r="BG67" s="18">
        <f>IF(T67&lt;&gt;0,T67,IF($AV67=0,0,AQ67/$AV67*$Z67))</f>
      </c>
      <c r="BH67" s="18">
        <f>IF(U67&lt;&gt;0,U67,IF($AV67=0,0,AR67/$AV67*$Z67))</f>
      </c>
      <c r="BI67" s="18">
        <f>IF(V67&lt;&gt;0,V67,IF($AV67=0,0,AS67/$AV67*$Z67))</f>
      </c>
      <c r="BJ67" s="18">
        <f>IF(W67&lt;&gt;0,W67,IF($AV67=0,0,AT67/$AV67*$Z67))</f>
      </c>
      <c r="BK67" s="18">
        <f>IF(X67&lt;&gt;0,X67,IF($AV67=0,0,AU67/$AV67*$Z67))</f>
      </c>
      <c r="BL67" s="18">
        <f>SUM(AW67:BK67)</f>
      </c>
      <c r="BM67" s="18">
        <f>I67-BL67</f>
      </c>
    </row>
    <row r="68" outlineLevel="4">
      <c r="A68" s="5" t="str">
        <v>5.13</v>
      </c>
      <c r="B68" s="5" t="str">
        <v/>
      </c>
      <c r="C68" s="5" t="str">
        <v>BSKDGNGENGR07</v>
      </c>
      <c r="D68" s="5" t="str">
        <v>BSKDGNGENGR07</v>
      </c>
      <c r="E68" s="19">
        <f>IFERROR(_xlfn.XLOOKUP(F68,Assumptions!B:B,Assumptions!C:C),0)</f>
      </c>
      <c r="F68" s="5" t="str">
        <v>Retention</v>
      </c>
      <c r="G68" s="5" t="str">
        <v/>
      </c>
      <c r="H68" s="18">
        <f>G65*E68</f>
      </c>
      <c r="I68" s="18">
        <f>H68*(1-0)</f>
      </c>
      <c r="J68" s="18">
        <v>0</v>
      </c>
      <c r="K68" s="18">
        <v>0</v>
      </c>
      <c r="L68" s="18">
        <v>0</v>
      </c>
      <c r="M68" s="18">
        <v>0</v>
      </c>
      <c r="N68" s="18">
        <v>0</v>
      </c>
      <c r="O68" s="18">
        <v>0</v>
      </c>
      <c r="P68" s="18">
        <v>0</v>
      </c>
      <c r="Q68" s="18">
        <v>0</v>
      </c>
      <c r="R68" s="18">
        <v>0</v>
      </c>
      <c r="S68" s="18">
        <v>0</v>
      </c>
      <c r="T68" s="18">
        <v>0</v>
      </c>
      <c r="U68" s="18">
        <v>0</v>
      </c>
      <c r="V68" s="18">
        <v>0</v>
      </c>
      <c r="W68" s="18">
        <v>0</v>
      </c>
      <c r="X68" s="18">
        <v>0</v>
      </c>
      <c r="Y68" s="18">
        <f>SUM(J68:X68)</f>
      </c>
      <c r="Z68" s="18">
        <f>I68-Y68</f>
      </c>
      <c r="AA68" s="20">
        <v>46483</v>
      </c>
      <c r="AB68" s="20">
        <v>46483</v>
      </c>
      <c r="AC68" s="18">
        <f>IFERROR(_xlfn.XLOOKUP(F68,Assumptions!B:B,Assumptions!D:D),0)</f>
      </c>
      <c r="AD68" s="20">
        <f>AA68+AC68</f>
      </c>
      <c r="AE68" s="20">
        <f>AC68+AB68</f>
      </c>
      <c r="AF68" s="5" t="str">
        <v/>
      </c>
      <c r="AG68" s="18">
        <f>IFERROR(_xlfn.BETA.DIST(DATE(YEAR(AG$2),MONTH(AG$2),15),$AD$2,$AE$2,FALSE,DATE(YEAR($AD68),MONTH($AD68),1),DATE(YEAR($AE68),MONTH($AE68),28)),0)</f>
      </c>
      <c r="AH68" s="18">
        <f>IFERROR(_xlfn.BETA.DIST(DATE(YEAR(AH$2),MONTH(AH$2),15),$AD$2,$AE$2,FALSE,DATE(YEAR($AD68),MONTH($AD68),1),DATE(YEAR($AE68),MONTH($AE68),28)),0)</f>
      </c>
      <c r="AI68" s="18">
        <f>IFERROR(_xlfn.BETA.DIST(DATE(YEAR(AI$2),MONTH(AI$2),15),$AD$2,$AE$2,FALSE,DATE(YEAR($AD68),MONTH($AD68),1),DATE(YEAR($AE68),MONTH($AE68),28)),0)</f>
      </c>
      <c r="AJ68" s="18">
        <f>IFERROR(_xlfn.BETA.DIST(DATE(YEAR(AJ$2),MONTH(AJ$2),15),$AD$2,$AE$2,FALSE,DATE(YEAR($AD68),MONTH($AD68),1),DATE(YEAR($AE68),MONTH($AE68),28)),0)</f>
      </c>
      <c r="AK68" s="18">
        <f>IFERROR(_xlfn.BETA.DIST(DATE(YEAR(AK$2),MONTH(AK$2),15),$AD$2,$AE$2,FALSE,DATE(YEAR($AD68),MONTH($AD68),1),DATE(YEAR($AE68),MONTH($AE68),28)),0)</f>
      </c>
      <c r="AL68" s="18">
        <f>IFERROR(_xlfn.BETA.DIST(DATE(YEAR(AL$2),MONTH(AL$2),15),$AD$2,$AE$2,FALSE,DATE(YEAR($AD68),MONTH($AD68),1),DATE(YEAR($AE68),MONTH($AE68),28)),0)</f>
      </c>
      <c r="AM68" s="18">
        <f>IFERROR(_xlfn.BETA.DIST(DATE(YEAR(AM$2),MONTH(AM$2),15),$AD$2,$AE$2,FALSE,DATE(YEAR($AD68),MONTH($AD68),1),DATE(YEAR($AE68),MONTH($AE68),28)),0)</f>
      </c>
      <c r="AN68" s="18">
        <f>IFERROR(_xlfn.BETA.DIST(DATE(YEAR(AN$2),MONTH(AN$2),15),$AD$2,$AE$2,FALSE,DATE(YEAR($AD68),MONTH($AD68),1),DATE(YEAR($AE68),MONTH($AE68),28)),0)</f>
      </c>
      <c r="AO68" s="18">
        <f>IFERROR(_xlfn.BETA.DIST(DATE(YEAR(AO$2),MONTH(AO$2),15),$AD$2,$AE$2,FALSE,DATE(YEAR($AD68),MONTH($AD68),1),DATE(YEAR($AE68),MONTH($AE68),28)),0)</f>
      </c>
      <c r="AP68" s="18">
        <f>IFERROR(_xlfn.BETA.DIST(DATE(YEAR(AP$2),MONTH(AP$2),15),$AD$2,$AE$2,FALSE,DATE(YEAR($AD68),MONTH($AD68),1),DATE(YEAR($AE68),MONTH($AE68),28)),0)</f>
      </c>
      <c r="AQ68" s="18">
        <f>IFERROR(_xlfn.BETA.DIST(DATE(YEAR(AQ$2),MONTH(AQ$2),15),$AD$2,$AE$2,FALSE,DATE(YEAR($AD68),MONTH($AD68),1),DATE(YEAR($AE68),MONTH($AE68),28)),0)</f>
      </c>
      <c r="AR68" s="18">
        <f>IFERROR(_xlfn.BETA.DIST(DATE(YEAR(AR$2),MONTH(AR$2),15),$AD$2,$AE$2,FALSE,DATE(YEAR($AD68),MONTH($AD68),1),DATE(YEAR($AE68),MONTH($AE68),28)),0)</f>
      </c>
      <c r="AS68" s="18">
        <f>IFERROR(_xlfn.BETA.DIST(DATE(YEAR(AS$2),MONTH(AS$2),15),$AD$2,$AE$2,FALSE,DATE(YEAR($AD68),MONTH($AD68),1),DATE(YEAR($AE68),MONTH($AE68),28)),0)</f>
      </c>
      <c r="AT68" s="18">
        <f>IFERROR(_xlfn.BETA.DIST(DATE(YEAR(AT$2),MONTH(AT$2),15),$AD$2,$AE$2,FALSE,DATE(YEAR($AD68),MONTH($AD68),1),DATE(YEAR($AE68),MONTH($AE68),28)),0)</f>
      </c>
      <c r="AU68" s="18">
        <f>IFERROR(_xlfn.BETA.DIST(DATE(YEAR(AU$2),MONTH(AU$2),15),$AD$2,$AE$2,FALSE,DATE(YEAR($AD68),MONTH($AD68),1),DATE(YEAR($AE68),MONTH($AE68),28)),0)</f>
      </c>
      <c r="AV68" s="18">
        <f>SUM(AG68:AU68)</f>
      </c>
      <c r="AW68" s="18">
        <f>IF(J68&lt;&gt;0,J68,IF($AV68=0,0,AG68/$AV68*$Z68))</f>
      </c>
      <c r="AX68" s="18">
        <f>IF(K68&lt;&gt;0,K68,IF($AV68=0,0,AH68/$AV68*$Z68))</f>
      </c>
      <c r="AY68" s="18">
        <f>IF(L68&lt;&gt;0,L68,IF($AV68=0,0,AI68/$AV68*$Z68))</f>
      </c>
      <c r="AZ68" s="18">
        <f>IF(M68&lt;&gt;0,M68,IF($AV68=0,0,AJ68/$AV68*$Z68))</f>
      </c>
      <c r="BA68" s="18">
        <f>IF(N68&lt;&gt;0,N68,IF($AV68=0,0,AK68/$AV68*$Z68))</f>
      </c>
      <c r="BB68" s="18">
        <f>IF(O68&lt;&gt;0,O68,IF($AV68=0,0,AL68/$AV68*$Z68))</f>
      </c>
      <c r="BC68" s="18">
        <f>IF(P68&lt;&gt;0,P68,IF($AV68=0,0,AM68/$AV68*$Z68))</f>
      </c>
      <c r="BD68" s="18">
        <f>IF(Q68&lt;&gt;0,Q68,IF($AV68=0,0,AN68/$AV68*$Z68))</f>
      </c>
      <c r="BE68" s="18">
        <f>IF(R68&lt;&gt;0,R68,IF($AV68=0,0,AO68/$AV68*$Z68))</f>
      </c>
      <c r="BF68" s="18">
        <f>IF(S68&lt;&gt;0,S68,IF($AV68=0,0,AP68/$AV68*$Z68))</f>
      </c>
      <c r="BG68" s="18">
        <f>IF(T68&lt;&gt;0,T68,IF($AV68=0,0,AQ68/$AV68*$Z68))</f>
      </c>
      <c r="BH68" s="18">
        <f>IF(U68&lt;&gt;0,U68,IF($AV68=0,0,AR68/$AV68*$Z68))</f>
      </c>
      <c r="BI68" s="18">
        <f>IF(V68&lt;&gt;0,V68,IF($AV68=0,0,AS68/$AV68*$Z68))</f>
      </c>
      <c r="BJ68" s="18">
        <f>IF(W68&lt;&gt;0,W68,IF($AV68=0,0,AT68/$AV68*$Z68))</f>
      </c>
      <c r="BK68" s="18">
        <f>IF(X68&lt;&gt;0,X68,IF($AV68=0,0,AU68/$AV68*$Z68))</f>
      </c>
      <c r="BL68" s="18">
        <f>SUM(AW68:BK68)</f>
      </c>
      <c r="BM68" s="18">
        <f>I68-BL68</f>
      </c>
    </row>
    <row r="69" outlineLevel="3">
      <c r="A69" s="17" t="str">
        <v>5.14</v>
      </c>
      <c r="B69" s="17" t="str">
        <v/>
      </c>
      <c r="C69" s="17" t="str">
        <v/>
      </c>
      <c r="D69" s="17" t="str">
        <v/>
      </c>
      <c r="E69" s="17" t="str">
        <v>5.14</v>
      </c>
      <c r="F69" s="17" t="str">
        <v>Neutral Earthing Resistor (10 Ω, 650A, 30sec) as specified.</v>
      </c>
      <c r="G69" s="17">
        <v>709321.34</v>
      </c>
      <c r="H69" s="17" t="str">
        <v/>
      </c>
      <c r="I69" s="17" t="str">
        <v/>
      </c>
      <c r="J69" s="17" t="str">
        <v/>
      </c>
      <c r="K69" s="17" t="str">
        <v/>
      </c>
      <c r="L69" s="17" t="str">
        <v/>
      </c>
      <c r="M69" s="17" t="str">
        <v/>
      </c>
      <c r="N69" s="17" t="str">
        <v/>
      </c>
      <c r="O69" s="17" t="str">
        <v/>
      </c>
      <c r="P69" s="17" t="str">
        <v/>
      </c>
      <c r="Q69" s="17" t="str">
        <v/>
      </c>
      <c r="R69" s="17" t="str">
        <v/>
      </c>
      <c r="S69" s="17" t="str">
        <v/>
      </c>
      <c r="T69" s="17" t="str">
        <v/>
      </c>
      <c r="U69" s="17" t="str">
        <v/>
      </c>
      <c r="V69" s="17" t="str">
        <v/>
      </c>
      <c r="W69" s="17" t="str">
        <v/>
      </c>
      <c r="X69" s="17" t="str">
        <v/>
      </c>
      <c r="Y69" s="17" t="str">
        <v/>
      </c>
      <c r="Z69" s="17" t="str">
        <v/>
      </c>
      <c r="AA69" s="17" t="str">
        <v/>
      </c>
      <c r="AB69" s="17" t="str">
        <v/>
      </c>
      <c r="AC69" s="17" t="str">
        <v/>
      </c>
      <c r="AD69" s="17" t="str">
        <v/>
      </c>
      <c r="AE69" s="17" t="str">
        <v/>
      </c>
      <c r="AF69" s="5" t="str">
        <v/>
      </c>
      <c r="AG69" s="18">
        <f>IFERROR(_xlfn.BETA.DIST(DATE(YEAR(AG$2),MONTH(AG$2),15),$AD$2,$AE$2,FALSE,DATE(YEAR($AD69),MONTH($AD69),1),DATE(YEAR($AE69),MONTH($AE69),28)),0)</f>
      </c>
      <c r="AH69" s="18">
        <f>IFERROR(_xlfn.BETA.DIST(DATE(YEAR(AH$2),MONTH(AH$2),15),$AD$2,$AE$2,FALSE,DATE(YEAR($AD69),MONTH($AD69),1),DATE(YEAR($AE69),MONTH($AE69),28)),0)</f>
      </c>
      <c r="AI69" s="18">
        <f>IFERROR(_xlfn.BETA.DIST(DATE(YEAR(AI$2),MONTH(AI$2),15),$AD$2,$AE$2,FALSE,DATE(YEAR($AD69),MONTH($AD69),1),DATE(YEAR($AE69),MONTH($AE69),28)),0)</f>
      </c>
      <c r="AJ69" s="18">
        <f>IFERROR(_xlfn.BETA.DIST(DATE(YEAR(AJ$2),MONTH(AJ$2),15),$AD$2,$AE$2,FALSE,DATE(YEAR($AD69),MONTH($AD69),1),DATE(YEAR($AE69),MONTH($AE69),28)),0)</f>
      </c>
      <c r="AK69" s="18">
        <f>IFERROR(_xlfn.BETA.DIST(DATE(YEAR(AK$2),MONTH(AK$2),15),$AD$2,$AE$2,FALSE,DATE(YEAR($AD69),MONTH($AD69),1),DATE(YEAR($AE69),MONTH($AE69),28)),0)</f>
      </c>
      <c r="AL69" s="18">
        <f>IFERROR(_xlfn.BETA.DIST(DATE(YEAR(AL$2),MONTH(AL$2),15),$AD$2,$AE$2,FALSE,DATE(YEAR($AD69),MONTH($AD69),1),DATE(YEAR($AE69),MONTH($AE69),28)),0)</f>
      </c>
      <c r="AM69" s="18">
        <f>IFERROR(_xlfn.BETA.DIST(DATE(YEAR(AM$2),MONTH(AM$2),15),$AD$2,$AE$2,FALSE,DATE(YEAR($AD69),MONTH($AD69),1),DATE(YEAR($AE69),MONTH($AE69),28)),0)</f>
      </c>
      <c r="AN69" s="18">
        <f>IFERROR(_xlfn.BETA.DIST(DATE(YEAR(AN$2),MONTH(AN$2),15),$AD$2,$AE$2,FALSE,DATE(YEAR($AD69),MONTH($AD69),1),DATE(YEAR($AE69),MONTH($AE69),28)),0)</f>
      </c>
      <c r="AO69" s="18">
        <f>IFERROR(_xlfn.BETA.DIST(DATE(YEAR(AO$2),MONTH(AO$2),15),$AD$2,$AE$2,FALSE,DATE(YEAR($AD69),MONTH($AD69),1),DATE(YEAR($AE69),MONTH($AE69),28)),0)</f>
      </c>
      <c r="AP69" s="18">
        <f>IFERROR(_xlfn.BETA.DIST(DATE(YEAR(AP$2),MONTH(AP$2),15),$AD$2,$AE$2,FALSE,DATE(YEAR($AD69),MONTH($AD69),1),DATE(YEAR($AE69),MONTH($AE69),28)),0)</f>
      </c>
      <c r="AQ69" s="18">
        <f>IFERROR(_xlfn.BETA.DIST(DATE(YEAR(AQ$2),MONTH(AQ$2),15),$AD$2,$AE$2,FALSE,DATE(YEAR($AD69),MONTH($AD69),1),DATE(YEAR($AE69),MONTH($AE69),28)),0)</f>
      </c>
      <c r="AR69" s="18">
        <f>IFERROR(_xlfn.BETA.DIST(DATE(YEAR(AR$2),MONTH(AR$2),15),$AD$2,$AE$2,FALSE,DATE(YEAR($AD69),MONTH($AD69),1),DATE(YEAR($AE69),MONTH($AE69),28)),0)</f>
      </c>
      <c r="AS69" s="18">
        <f>IFERROR(_xlfn.BETA.DIST(DATE(YEAR(AS$2),MONTH(AS$2),15),$AD$2,$AE$2,FALSE,DATE(YEAR($AD69),MONTH($AD69),1),DATE(YEAR($AE69),MONTH($AE69),28)),0)</f>
      </c>
      <c r="AT69" s="18">
        <f>IFERROR(_xlfn.BETA.DIST(DATE(YEAR(AT$2),MONTH(AT$2),15),$AD$2,$AE$2,FALSE,DATE(YEAR($AD69),MONTH($AD69),1),DATE(YEAR($AE69),MONTH($AE69),28)),0)</f>
      </c>
      <c r="AU69" s="18">
        <f>IFERROR(_xlfn.BETA.DIST(DATE(YEAR(AU$2),MONTH(AU$2),15),$AD$2,$AE$2,FALSE,DATE(YEAR($AD69),MONTH($AD69),1),DATE(YEAR($AE69),MONTH($AE69),28)),0)</f>
      </c>
      <c r="AV69" s="18">
        <f>SUM(AG69:AU69)</f>
      </c>
      <c r="AW69" s="18">
        <f>IF(J69&lt;&gt;0,J69,IF($AV69=0,0,AG69/$AV69*$Z69))</f>
      </c>
      <c r="AX69" s="18">
        <f>IF(K69&lt;&gt;0,K69,IF($AV69=0,0,AH69/$AV69*$Z69))</f>
      </c>
      <c r="AY69" s="18">
        <f>IF(L69&lt;&gt;0,L69,IF($AV69=0,0,AI69/$AV69*$Z69))</f>
      </c>
      <c r="AZ69" s="18">
        <f>IF(M69&lt;&gt;0,M69,IF($AV69=0,0,AJ69/$AV69*$Z69))</f>
      </c>
      <c r="BA69" s="18">
        <f>IF(N69&lt;&gt;0,N69,IF($AV69=0,0,AK69/$AV69*$Z69))</f>
      </c>
      <c r="BB69" s="18">
        <f>IF(O69&lt;&gt;0,O69,IF($AV69=0,0,AL69/$AV69*$Z69))</f>
      </c>
      <c r="BC69" s="18">
        <f>IF(P69&lt;&gt;0,P69,IF($AV69=0,0,AM69/$AV69*$Z69))</f>
      </c>
      <c r="BD69" s="18">
        <f>IF(Q69&lt;&gt;0,Q69,IF($AV69=0,0,AN69/$AV69*$Z69))</f>
      </c>
      <c r="BE69" s="18">
        <f>IF(R69&lt;&gt;0,R69,IF($AV69=0,0,AO69/$AV69*$Z69))</f>
      </c>
      <c r="BF69" s="18">
        <f>IF(S69&lt;&gt;0,S69,IF($AV69=0,0,AP69/$AV69*$Z69))</f>
      </c>
      <c r="BG69" s="18">
        <f>IF(T69&lt;&gt;0,T69,IF($AV69=0,0,AQ69/$AV69*$Z69))</f>
      </c>
      <c r="BH69" s="18">
        <f>IF(U69&lt;&gt;0,U69,IF($AV69=0,0,AR69/$AV69*$Z69))</f>
      </c>
      <c r="BI69" s="18">
        <f>IF(V69&lt;&gt;0,V69,IF($AV69=0,0,AS69/$AV69*$Z69))</f>
      </c>
      <c r="BJ69" s="18">
        <f>IF(W69&lt;&gt;0,W69,IF($AV69=0,0,AT69/$AV69*$Z69))</f>
      </c>
      <c r="BK69" s="18">
        <f>IF(X69&lt;&gt;0,X69,IF($AV69=0,0,AU69/$AV69*$Z69))</f>
      </c>
      <c r="BL69" s="18">
        <f>SUM(AW69:BK69)</f>
      </c>
      <c r="BM69" s="17" t="str">
        <v/>
      </c>
    </row>
    <row r="70" outlineLevel="4">
      <c r="A70" s="5" t="str">
        <v>5.14</v>
      </c>
      <c r="B70" s="5" t="str">
        <v/>
      </c>
      <c r="C70" s="5" t="str">
        <v>BSKDGNGENGR03</v>
      </c>
      <c r="D70" s="5" t="str">
        <v>BSKDGNGENGR03</v>
      </c>
      <c r="E70" s="19">
        <f>IFERROR(_xlfn.XLOOKUP(F70,Assumptions!B:B,Assumptions!C:C),0)</f>
      </c>
      <c r="F70" s="5" t="str">
        <v>Advanced Payment</v>
      </c>
      <c r="G70" s="5" t="str">
        <v/>
      </c>
      <c r="H70" s="18">
        <f>G69*E70</f>
      </c>
      <c r="I70" s="18">
        <f>H70*(1-0)</f>
      </c>
      <c r="J70" s="18">
        <v>0</v>
      </c>
      <c r="K70" s="18">
        <v>0</v>
      </c>
      <c r="L70" s="18">
        <v>0</v>
      </c>
      <c r="M70" s="18">
        <v>0</v>
      </c>
      <c r="N70" s="18">
        <v>0</v>
      </c>
      <c r="O70" s="18">
        <v>0</v>
      </c>
      <c r="P70" s="18">
        <v>0</v>
      </c>
      <c r="Q70" s="18">
        <v>0</v>
      </c>
      <c r="R70" s="18">
        <v>0</v>
      </c>
      <c r="S70" s="18">
        <v>0</v>
      </c>
      <c r="T70" s="18">
        <v>0</v>
      </c>
      <c r="U70" s="18">
        <v>0</v>
      </c>
      <c r="V70" s="18">
        <v>0</v>
      </c>
      <c r="W70" s="18">
        <v>0</v>
      </c>
      <c r="X70" s="18">
        <v>0</v>
      </c>
      <c r="Y70" s="18">
        <f>SUM(J70:X70)</f>
      </c>
      <c r="Z70" s="18">
        <f>I70-Y70</f>
      </c>
      <c r="AA70" s="20">
        <v>46026</v>
      </c>
      <c r="AB70" s="20">
        <v>46026</v>
      </c>
      <c r="AC70" s="18">
        <f>IFERROR(_xlfn.XLOOKUP(F70,Assumptions!B:B,Assumptions!D:D),0)</f>
      </c>
      <c r="AD70" s="20">
        <f>AA70+AC70</f>
      </c>
      <c r="AE70" s="20">
        <f>AC70+AB70</f>
      </c>
      <c r="AF70" s="5" t="str">
        <v/>
      </c>
      <c r="AG70" s="18">
        <f>IFERROR(_xlfn.BETA.DIST(DATE(YEAR(AG$2),MONTH(AG$2),15),$AD$2,$AE$2,FALSE,DATE(YEAR($AD70),MONTH($AD70),1),DATE(YEAR($AE70),MONTH($AE70),28)),0)</f>
      </c>
      <c r="AH70" s="18">
        <f>IFERROR(_xlfn.BETA.DIST(DATE(YEAR(AH$2),MONTH(AH$2),15),$AD$2,$AE$2,FALSE,DATE(YEAR($AD70),MONTH($AD70),1),DATE(YEAR($AE70),MONTH($AE70),28)),0)</f>
      </c>
      <c r="AI70" s="18">
        <f>IFERROR(_xlfn.BETA.DIST(DATE(YEAR(AI$2),MONTH(AI$2),15),$AD$2,$AE$2,FALSE,DATE(YEAR($AD70),MONTH($AD70),1),DATE(YEAR($AE70),MONTH($AE70),28)),0)</f>
      </c>
      <c r="AJ70" s="18">
        <f>IFERROR(_xlfn.BETA.DIST(DATE(YEAR(AJ$2),MONTH(AJ$2),15),$AD$2,$AE$2,FALSE,DATE(YEAR($AD70),MONTH($AD70),1),DATE(YEAR($AE70),MONTH($AE70),28)),0)</f>
      </c>
      <c r="AK70" s="18">
        <f>IFERROR(_xlfn.BETA.DIST(DATE(YEAR(AK$2),MONTH(AK$2),15),$AD$2,$AE$2,FALSE,DATE(YEAR($AD70),MONTH($AD70),1),DATE(YEAR($AE70),MONTH($AE70),28)),0)</f>
      </c>
      <c r="AL70" s="18">
        <f>IFERROR(_xlfn.BETA.DIST(DATE(YEAR(AL$2),MONTH(AL$2),15),$AD$2,$AE$2,FALSE,DATE(YEAR($AD70),MONTH($AD70),1),DATE(YEAR($AE70),MONTH($AE70),28)),0)</f>
      </c>
      <c r="AM70" s="18">
        <f>IFERROR(_xlfn.BETA.DIST(DATE(YEAR(AM$2),MONTH(AM$2),15),$AD$2,$AE$2,FALSE,DATE(YEAR($AD70),MONTH($AD70),1),DATE(YEAR($AE70),MONTH($AE70),28)),0)</f>
      </c>
      <c r="AN70" s="18">
        <f>IFERROR(_xlfn.BETA.DIST(DATE(YEAR(AN$2),MONTH(AN$2),15),$AD$2,$AE$2,FALSE,DATE(YEAR($AD70),MONTH($AD70),1),DATE(YEAR($AE70),MONTH($AE70),28)),0)</f>
      </c>
      <c r="AO70" s="18">
        <f>IFERROR(_xlfn.BETA.DIST(DATE(YEAR(AO$2),MONTH(AO$2),15),$AD$2,$AE$2,FALSE,DATE(YEAR($AD70),MONTH($AD70),1),DATE(YEAR($AE70),MONTH($AE70),28)),0)</f>
      </c>
      <c r="AP70" s="18">
        <f>IFERROR(_xlfn.BETA.DIST(DATE(YEAR(AP$2),MONTH(AP$2),15),$AD$2,$AE$2,FALSE,DATE(YEAR($AD70),MONTH($AD70),1),DATE(YEAR($AE70),MONTH($AE70),28)),0)</f>
      </c>
      <c r="AQ70" s="18">
        <f>IFERROR(_xlfn.BETA.DIST(DATE(YEAR(AQ$2),MONTH(AQ$2),15),$AD$2,$AE$2,FALSE,DATE(YEAR($AD70),MONTH($AD70),1),DATE(YEAR($AE70),MONTH($AE70),28)),0)</f>
      </c>
      <c r="AR70" s="18">
        <f>IFERROR(_xlfn.BETA.DIST(DATE(YEAR(AR$2),MONTH(AR$2),15),$AD$2,$AE$2,FALSE,DATE(YEAR($AD70),MONTH($AD70),1),DATE(YEAR($AE70),MONTH($AE70),28)),0)</f>
      </c>
      <c r="AS70" s="18">
        <f>IFERROR(_xlfn.BETA.DIST(DATE(YEAR(AS$2),MONTH(AS$2),15),$AD$2,$AE$2,FALSE,DATE(YEAR($AD70),MONTH($AD70),1),DATE(YEAR($AE70),MONTH($AE70),28)),0)</f>
      </c>
      <c r="AT70" s="18">
        <f>IFERROR(_xlfn.BETA.DIST(DATE(YEAR(AT$2),MONTH(AT$2),15),$AD$2,$AE$2,FALSE,DATE(YEAR($AD70),MONTH($AD70),1),DATE(YEAR($AE70),MONTH($AE70),28)),0)</f>
      </c>
      <c r="AU70" s="18">
        <f>IFERROR(_xlfn.BETA.DIST(DATE(YEAR(AU$2),MONTH(AU$2),15),$AD$2,$AE$2,FALSE,DATE(YEAR($AD70),MONTH($AD70),1),DATE(YEAR($AE70),MONTH($AE70),28)),0)</f>
      </c>
      <c r="AV70" s="18">
        <f>SUM(AG70:AU70)</f>
      </c>
      <c r="AW70" s="18">
        <f>IF(J70&lt;&gt;0,J70,IF($AV70=0,0,AG70/$AV70*$Z70))</f>
      </c>
      <c r="AX70" s="18">
        <f>IF(K70&lt;&gt;0,K70,IF($AV70=0,0,AH70/$AV70*$Z70))</f>
      </c>
      <c r="AY70" s="18">
        <f>IF(L70&lt;&gt;0,L70,IF($AV70=0,0,AI70/$AV70*$Z70))</f>
      </c>
      <c r="AZ70" s="18">
        <f>IF(M70&lt;&gt;0,M70,IF($AV70=0,0,AJ70/$AV70*$Z70))</f>
      </c>
      <c r="BA70" s="18">
        <f>IF(N70&lt;&gt;0,N70,IF($AV70=0,0,AK70/$AV70*$Z70))</f>
      </c>
      <c r="BB70" s="18">
        <f>IF(O70&lt;&gt;0,O70,IF($AV70=0,0,AL70/$AV70*$Z70))</f>
      </c>
      <c r="BC70" s="18">
        <f>IF(P70&lt;&gt;0,P70,IF($AV70=0,0,AM70/$AV70*$Z70))</f>
      </c>
      <c r="BD70" s="18">
        <f>IF(Q70&lt;&gt;0,Q70,IF($AV70=0,0,AN70/$AV70*$Z70))</f>
      </c>
      <c r="BE70" s="18">
        <f>IF(R70&lt;&gt;0,R70,IF($AV70=0,0,AO70/$AV70*$Z70))</f>
      </c>
      <c r="BF70" s="18">
        <f>IF(S70&lt;&gt;0,S70,IF($AV70=0,0,AP70/$AV70*$Z70))</f>
      </c>
      <c r="BG70" s="18">
        <f>IF(T70&lt;&gt;0,T70,IF($AV70=0,0,AQ70/$AV70*$Z70))</f>
      </c>
      <c r="BH70" s="18">
        <f>IF(U70&lt;&gt;0,U70,IF($AV70=0,0,AR70/$AV70*$Z70))</f>
      </c>
      <c r="BI70" s="18">
        <f>IF(V70&lt;&gt;0,V70,IF($AV70=0,0,AS70/$AV70*$Z70))</f>
      </c>
      <c r="BJ70" s="18">
        <f>IF(W70&lt;&gt;0,W70,IF($AV70=0,0,AT70/$AV70*$Z70))</f>
      </c>
      <c r="BK70" s="18">
        <f>IF(X70&lt;&gt;0,X70,IF($AV70=0,0,AU70/$AV70*$Z70))</f>
      </c>
      <c r="BL70" s="18">
        <f>SUM(AW70:BK70)</f>
      </c>
      <c r="BM70" s="18">
        <f>I70-BL70</f>
      </c>
    </row>
    <row r="71" outlineLevel="4">
      <c r="A71" s="5" t="str">
        <v>5.14</v>
      </c>
      <c r="B71" s="5" t="str">
        <v/>
      </c>
      <c r="C71" s="5" t="str">
        <v>BSPRELGENNR05</v>
      </c>
      <c r="D71" s="5" t="str">
        <v>BSPRELGENNR05</v>
      </c>
      <c r="E71" s="19">
        <f>IFERROR(_xlfn.XLOOKUP(F71,Assumptions!B:B,Assumptions!C:C),0)</f>
      </c>
      <c r="F71" s="5" t="str">
        <v>Site Delivery EGP</v>
      </c>
      <c r="G71" s="5" t="str">
        <v/>
      </c>
      <c r="H71" s="18">
        <f>G69*E71</f>
      </c>
      <c r="I71" s="18">
        <f>H71*(1-0)</f>
      </c>
      <c r="J71" s="18">
        <v>0</v>
      </c>
      <c r="K71" s="18">
        <v>0</v>
      </c>
      <c r="L71" s="18">
        <v>0</v>
      </c>
      <c r="M71" s="18">
        <v>0</v>
      </c>
      <c r="N71" s="18">
        <v>0</v>
      </c>
      <c r="O71" s="18">
        <v>0</v>
      </c>
      <c r="P71" s="18">
        <v>0</v>
      </c>
      <c r="Q71" s="18">
        <v>0</v>
      </c>
      <c r="R71" s="18">
        <v>0</v>
      </c>
      <c r="S71" s="18">
        <v>0</v>
      </c>
      <c r="T71" s="18">
        <v>0</v>
      </c>
      <c r="U71" s="18">
        <v>0</v>
      </c>
      <c r="V71" s="18">
        <v>0</v>
      </c>
      <c r="W71" s="18">
        <v>0</v>
      </c>
      <c r="X71" s="18">
        <v>0</v>
      </c>
      <c r="Y71" s="18">
        <f>SUM(J71:X71)</f>
      </c>
      <c r="Z71" s="18">
        <f>I71-Y71</f>
      </c>
      <c r="AA71" s="20">
        <v>46231</v>
      </c>
      <c r="AB71" s="20">
        <v>46231</v>
      </c>
      <c r="AC71" s="18">
        <f>IFERROR(_xlfn.XLOOKUP(F71,Assumptions!B:B,Assumptions!D:D),0)</f>
      </c>
      <c r="AD71" s="20">
        <f>AA71+AC71</f>
      </c>
      <c r="AE71" s="20">
        <f>AC71+AB71</f>
      </c>
      <c r="AF71" s="5" t="str">
        <v/>
      </c>
      <c r="AG71" s="18">
        <f>IFERROR(_xlfn.BETA.DIST(DATE(YEAR(AG$2),MONTH(AG$2),15),$AD$2,$AE$2,FALSE,DATE(YEAR($AD71),MONTH($AD71),1),DATE(YEAR($AE71),MONTH($AE71),28)),0)</f>
      </c>
      <c r="AH71" s="18">
        <f>IFERROR(_xlfn.BETA.DIST(DATE(YEAR(AH$2),MONTH(AH$2),15),$AD$2,$AE$2,FALSE,DATE(YEAR($AD71),MONTH($AD71),1),DATE(YEAR($AE71),MONTH($AE71),28)),0)</f>
      </c>
      <c r="AI71" s="18">
        <f>IFERROR(_xlfn.BETA.DIST(DATE(YEAR(AI$2),MONTH(AI$2),15),$AD$2,$AE$2,FALSE,DATE(YEAR($AD71),MONTH($AD71),1),DATE(YEAR($AE71),MONTH($AE71),28)),0)</f>
      </c>
      <c r="AJ71" s="18">
        <f>IFERROR(_xlfn.BETA.DIST(DATE(YEAR(AJ$2),MONTH(AJ$2),15),$AD$2,$AE$2,FALSE,DATE(YEAR($AD71),MONTH($AD71),1),DATE(YEAR($AE71),MONTH($AE71),28)),0)</f>
      </c>
      <c r="AK71" s="18">
        <f>IFERROR(_xlfn.BETA.DIST(DATE(YEAR(AK$2),MONTH(AK$2),15),$AD$2,$AE$2,FALSE,DATE(YEAR($AD71),MONTH($AD71),1),DATE(YEAR($AE71),MONTH($AE71),28)),0)</f>
      </c>
      <c r="AL71" s="18">
        <f>IFERROR(_xlfn.BETA.DIST(DATE(YEAR(AL$2),MONTH(AL$2),15),$AD$2,$AE$2,FALSE,DATE(YEAR($AD71),MONTH($AD71),1),DATE(YEAR($AE71),MONTH($AE71),28)),0)</f>
      </c>
      <c r="AM71" s="18">
        <f>IFERROR(_xlfn.BETA.DIST(DATE(YEAR(AM$2),MONTH(AM$2),15),$AD$2,$AE$2,FALSE,DATE(YEAR($AD71),MONTH($AD71),1),DATE(YEAR($AE71),MONTH($AE71),28)),0)</f>
      </c>
      <c r="AN71" s="18">
        <f>IFERROR(_xlfn.BETA.DIST(DATE(YEAR(AN$2),MONTH(AN$2),15),$AD$2,$AE$2,FALSE,DATE(YEAR($AD71),MONTH($AD71),1),DATE(YEAR($AE71),MONTH($AE71),28)),0)</f>
      </c>
      <c r="AO71" s="18">
        <f>IFERROR(_xlfn.BETA.DIST(DATE(YEAR(AO$2),MONTH(AO$2),15),$AD$2,$AE$2,FALSE,DATE(YEAR($AD71),MONTH($AD71),1),DATE(YEAR($AE71),MONTH($AE71),28)),0)</f>
      </c>
      <c r="AP71" s="18">
        <f>IFERROR(_xlfn.BETA.DIST(DATE(YEAR(AP$2),MONTH(AP$2),15),$AD$2,$AE$2,FALSE,DATE(YEAR($AD71),MONTH($AD71),1),DATE(YEAR($AE71),MONTH($AE71),28)),0)</f>
      </c>
      <c r="AQ71" s="18">
        <f>IFERROR(_xlfn.BETA.DIST(DATE(YEAR(AQ$2),MONTH(AQ$2),15),$AD$2,$AE$2,FALSE,DATE(YEAR($AD71),MONTH($AD71),1),DATE(YEAR($AE71),MONTH($AE71),28)),0)</f>
      </c>
      <c r="AR71" s="18">
        <f>IFERROR(_xlfn.BETA.DIST(DATE(YEAR(AR$2),MONTH(AR$2),15),$AD$2,$AE$2,FALSE,DATE(YEAR($AD71),MONTH($AD71),1),DATE(YEAR($AE71),MONTH($AE71),28)),0)</f>
      </c>
      <c r="AS71" s="18">
        <f>IFERROR(_xlfn.BETA.DIST(DATE(YEAR(AS$2),MONTH(AS$2),15),$AD$2,$AE$2,FALSE,DATE(YEAR($AD71),MONTH($AD71),1),DATE(YEAR($AE71),MONTH($AE71),28)),0)</f>
      </c>
      <c r="AT71" s="18">
        <f>IFERROR(_xlfn.BETA.DIST(DATE(YEAR(AT$2),MONTH(AT$2),15),$AD$2,$AE$2,FALSE,DATE(YEAR($AD71),MONTH($AD71),1),DATE(YEAR($AE71),MONTH($AE71),28)),0)</f>
      </c>
      <c r="AU71" s="18">
        <f>IFERROR(_xlfn.BETA.DIST(DATE(YEAR(AU$2),MONTH(AU$2),15),$AD$2,$AE$2,FALSE,DATE(YEAR($AD71),MONTH($AD71),1),DATE(YEAR($AE71),MONTH($AE71),28)),0)</f>
      </c>
      <c r="AV71" s="18">
        <f>SUM(AG71:AU71)</f>
      </c>
      <c r="AW71" s="18">
        <f>IF(J71&lt;&gt;0,J71,IF($AV71=0,0,AG71/$AV71*$Z71))</f>
      </c>
      <c r="AX71" s="18">
        <f>IF(K71&lt;&gt;0,K71,IF($AV71=0,0,AH71/$AV71*$Z71))</f>
      </c>
      <c r="AY71" s="18">
        <f>IF(L71&lt;&gt;0,L71,IF($AV71=0,0,AI71/$AV71*$Z71))</f>
      </c>
      <c r="AZ71" s="18">
        <f>IF(M71&lt;&gt;0,M71,IF($AV71=0,0,AJ71/$AV71*$Z71))</f>
      </c>
      <c r="BA71" s="18">
        <f>IF(N71&lt;&gt;0,N71,IF($AV71=0,0,AK71/$AV71*$Z71))</f>
      </c>
      <c r="BB71" s="18">
        <f>IF(O71&lt;&gt;0,O71,IF($AV71=0,0,AL71/$AV71*$Z71))</f>
      </c>
      <c r="BC71" s="18">
        <f>IF(P71&lt;&gt;0,P71,IF($AV71=0,0,AM71/$AV71*$Z71))</f>
      </c>
      <c r="BD71" s="18">
        <f>IF(Q71&lt;&gt;0,Q71,IF($AV71=0,0,AN71/$AV71*$Z71))</f>
      </c>
      <c r="BE71" s="18">
        <f>IF(R71&lt;&gt;0,R71,IF($AV71=0,0,AO71/$AV71*$Z71))</f>
      </c>
      <c r="BF71" s="18">
        <f>IF(S71&lt;&gt;0,S71,IF($AV71=0,0,AP71/$AV71*$Z71))</f>
      </c>
      <c r="BG71" s="18">
        <f>IF(T71&lt;&gt;0,T71,IF($AV71=0,0,AQ71/$AV71*$Z71))</f>
      </c>
      <c r="BH71" s="18">
        <f>IF(U71&lt;&gt;0,U71,IF($AV71=0,0,AR71/$AV71*$Z71))</f>
      </c>
      <c r="BI71" s="18">
        <f>IF(V71&lt;&gt;0,V71,IF($AV71=0,0,AS71/$AV71*$Z71))</f>
      </c>
      <c r="BJ71" s="18">
        <f>IF(W71&lt;&gt;0,W71,IF($AV71=0,0,AT71/$AV71*$Z71))</f>
      </c>
      <c r="BK71" s="18">
        <f>IF(X71&lt;&gt;0,X71,IF($AV71=0,0,AU71/$AV71*$Z71))</f>
      </c>
      <c r="BL71" s="18">
        <f>SUM(AW71:BK71)</f>
      </c>
      <c r="BM71" s="18">
        <f>I71-BL71</f>
      </c>
    </row>
    <row r="72" outlineLevel="4">
      <c r="A72" s="5" t="str">
        <v>5.14</v>
      </c>
      <c r="B72" s="5" t="str">
        <v/>
      </c>
      <c r="C72" s="5" t="str">
        <v>BSKDGNGENGR07</v>
      </c>
      <c r="D72" s="5" t="str">
        <v>BSKDGNGENGR07</v>
      </c>
      <c r="E72" s="19">
        <f>IFERROR(_xlfn.XLOOKUP(F72,Assumptions!B:B,Assumptions!C:C),0)</f>
      </c>
      <c r="F72" s="5" t="str">
        <v>Retention</v>
      </c>
      <c r="G72" s="5" t="str">
        <v/>
      </c>
      <c r="H72" s="18">
        <f>G69*E72</f>
      </c>
      <c r="I72" s="18">
        <f>H72*(1-0)</f>
      </c>
      <c r="J72" s="18">
        <v>0</v>
      </c>
      <c r="K72" s="18">
        <v>0</v>
      </c>
      <c r="L72" s="18">
        <v>0</v>
      </c>
      <c r="M72" s="18">
        <v>0</v>
      </c>
      <c r="N72" s="18">
        <v>0</v>
      </c>
      <c r="O72" s="18">
        <v>0</v>
      </c>
      <c r="P72" s="18">
        <v>0</v>
      </c>
      <c r="Q72" s="18">
        <v>0</v>
      </c>
      <c r="R72" s="18">
        <v>0</v>
      </c>
      <c r="S72" s="18">
        <v>0</v>
      </c>
      <c r="T72" s="18">
        <v>0</v>
      </c>
      <c r="U72" s="18">
        <v>0</v>
      </c>
      <c r="V72" s="18">
        <v>0</v>
      </c>
      <c r="W72" s="18">
        <v>0</v>
      </c>
      <c r="X72" s="18">
        <v>0</v>
      </c>
      <c r="Y72" s="18">
        <f>SUM(J72:X72)</f>
      </c>
      <c r="Z72" s="18">
        <f>I72-Y72</f>
      </c>
      <c r="AA72" s="20">
        <v>46483</v>
      </c>
      <c r="AB72" s="20">
        <v>46483</v>
      </c>
      <c r="AC72" s="18">
        <f>IFERROR(_xlfn.XLOOKUP(F72,Assumptions!B:B,Assumptions!D:D),0)</f>
      </c>
      <c r="AD72" s="20">
        <f>AA72+AC72</f>
      </c>
      <c r="AE72" s="20">
        <f>AC72+AB72</f>
      </c>
      <c r="AF72" s="5" t="str">
        <v/>
      </c>
      <c r="AG72" s="18">
        <f>IFERROR(_xlfn.BETA.DIST(DATE(YEAR(AG$2),MONTH(AG$2),15),$AD$2,$AE$2,FALSE,DATE(YEAR($AD72),MONTH($AD72),1),DATE(YEAR($AE72),MONTH($AE72),28)),0)</f>
      </c>
      <c r="AH72" s="18">
        <f>IFERROR(_xlfn.BETA.DIST(DATE(YEAR(AH$2),MONTH(AH$2),15),$AD$2,$AE$2,FALSE,DATE(YEAR($AD72),MONTH($AD72),1),DATE(YEAR($AE72),MONTH($AE72),28)),0)</f>
      </c>
      <c r="AI72" s="18">
        <f>IFERROR(_xlfn.BETA.DIST(DATE(YEAR(AI$2),MONTH(AI$2),15),$AD$2,$AE$2,FALSE,DATE(YEAR($AD72),MONTH($AD72),1),DATE(YEAR($AE72),MONTH($AE72),28)),0)</f>
      </c>
      <c r="AJ72" s="18">
        <f>IFERROR(_xlfn.BETA.DIST(DATE(YEAR(AJ$2),MONTH(AJ$2),15),$AD$2,$AE$2,FALSE,DATE(YEAR($AD72),MONTH($AD72),1),DATE(YEAR($AE72),MONTH($AE72),28)),0)</f>
      </c>
      <c r="AK72" s="18">
        <f>IFERROR(_xlfn.BETA.DIST(DATE(YEAR(AK$2),MONTH(AK$2),15),$AD$2,$AE$2,FALSE,DATE(YEAR($AD72),MONTH($AD72),1),DATE(YEAR($AE72),MONTH($AE72),28)),0)</f>
      </c>
      <c r="AL72" s="18">
        <f>IFERROR(_xlfn.BETA.DIST(DATE(YEAR(AL$2),MONTH(AL$2),15),$AD$2,$AE$2,FALSE,DATE(YEAR($AD72),MONTH($AD72),1),DATE(YEAR($AE72),MONTH($AE72),28)),0)</f>
      </c>
      <c r="AM72" s="18">
        <f>IFERROR(_xlfn.BETA.DIST(DATE(YEAR(AM$2),MONTH(AM$2),15),$AD$2,$AE$2,FALSE,DATE(YEAR($AD72),MONTH($AD72),1),DATE(YEAR($AE72),MONTH($AE72),28)),0)</f>
      </c>
      <c r="AN72" s="18">
        <f>IFERROR(_xlfn.BETA.DIST(DATE(YEAR(AN$2),MONTH(AN$2),15),$AD$2,$AE$2,FALSE,DATE(YEAR($AD72),MONTH($AD72),1),DATE(YEAR($AE72),MONTH($AE72),28)),0)</f>
      </c>
      <c r="AO72" s="18">
        <f>IFERROR(_xlfn.BETA.DIST(DATE(YEAR(AO$2),MONTH(AO$2),15),$AD$2,$AE$2,FALSE,DATE(YEAR($AD72),MONTH($AD72),1),DATE(YEAR($AE72),MONTH($AE72),28)),0)</f>
      </c>
      <c r="AP72" s="18">
        <f>IFERROR(_xlfn.BETA.DIST(DATE(YEAR(AP$2),MONTH(AP$2),15),$AD$2,$AE$2,FALSE,DATE(YEAR($AD72),MONTH($AD72),1),DATE(YEAR($AE72),MONTH($AE72),28)),0)</f>
      </c>
      <c r="AQ72" s="18">
        <f>IFERROR(_xlfn.BETA.DIST(DATE(YEAR(AQ$2),MONTH(AQ$2),15),$AD$2,$AE$2,FALSE,DATE(YEAR($AD72),MONTH($AD72),1),DATE(YEAR($AE72),MONTH($AE72),28)),0)</f>
      </c>
      <c r="AR72" s="18">
        <f>IFERROR(_xlfn.BETA.DIST(DATE(YEAR(AR$2),MONTH(AR$2),15),$AD$2,$AE$2,FALSE,DATE(YEAR($AD72),MONTH($AD72),1),DATE(YEAR($AE72),MONTH($AE72),28)),0)</f>
      </c>
      <c r="AS72" s="18">
        <f>IFERROR(_xlfn.BETA.DIST(DATE(YEAR(AS$2),MONTH(AS$2),15),$AD$2,$AE$2,FALSE,DATE(YEAR($AD72),MONTH($AD72),1),DATE(YEAR($AE72),MONTH($AE72),28)),0)</f>
      </c>
      <c r="AT72" s="18">
        <f>IFERROR(_xlfn.BETA.DIST(DATE(YEAR(AT$2),MONTH(AT$2),15),$AD$2,$AE$2,FALSE,DATE(YEAR($AD72),MONTH($AD72),1),DATE(YEAR($AE72),MONTH($AE72),28)),0)</f>
      </c>
      <c r="AU72" s="18">
        <f>IFERROR(_xlfn.BETA.DIST(DATE(YEAR(AU$2),MONTH(AU$2),15),$AD$2,$AE$2,FALSE,DATE(YEAR($AD72),MONTH($AD72),1),DATE(YEAR($AE72),MONTH($AE72),28)),0)</f>
      </c>
      <c r="AV72" s="18">
        <f>SUM(AG72:AU72)</f>
      </c>
      <c r="AW72" s="18">
        <f>IF(J72&lt;&gt;0,J72,IF($AV72=0,0,AG72/$AV72*$Z72))</f>
      </c>
      <c r="AX72" s="18">
        <f>IF(K72&lt;&gt;0,K72,IF($AV72=0,0,AH72/$AV72*$Z72))</f>
      </c>
      <c r="AY72" s="18">
        <f>IF(L72&lt;&gt;0,L72,IF($AV72=0,0,AI72/$AV72*$Z72))</f>
      </c>
      <c r="AZ72" s="18">
        <f>IF(M72&lt;&gt;0,M72,IF($AV72=0,0,AJ72/$AV72*$Z72))</f>
      </c>
      <c r="BA72" s="18">
        <f>IF(N72&lt;&gt;0,N72,IF($AV72=0,0,AK72/$AV72*$Z72))</f>
      </c>
      <c r="BB72" s="18">
        <f>IF(O72&lt;&gt;0,O72,IF($AV72=0,0,AL72/$AV72*$Z72))</f>
      </c>
      <c r="BC72" s="18">
        <f>IF(P72&lt;&gt;0,P72,IF($AV72=0,0,AM72/$AV72*$Z72))</f>
      </c>
      <c r="BD72" s="18">
        <f>IF(Q72&lt;&gt;0,Q72,IF($AV72=0,0,AN72/$AV72*$Z72))</f>
      </c>
      <c r="BE72" s="18">
        <f>IF(R72&lt;&gt;0,R72,IF($AV72=0,0,AO72/$AV72*$Z72))</f>
      </c>
      <c r="BF72" s="18">
        <f>IF(S72&lt;&gt;0,S72,IF($AV72=0,0,AP72/$AV72*$Z72))</f>
      </c>
      <c r="BG72" s="18">
        <f>IF(T72&lt;&gt;0,T72,IF($AV72=0,0,AQ72/$AV72*$Z72))</f>
      </c>
      <c r="BH72" s="18">
        <f>IF(U72&lt;&gt;0,U72,IF($AV72=0,0,AR72/$AV72*$Z72))</f>
      </c>
      <c r="BI72" s="18">
        <f>IF(V72&lt;&gt;0,V72,IF($AV72=0,0,AS72/$AV72*$Z72))</f>
      </c>
      <c r="BJ72" s="18">
        <f>IF(W72&lt;&gt;0,W72,IF($AV72=0,0,AT72/$AV72*$Z72))</f>
      </c>
      <c r="BK72" s="18">
        <f>IF(X72&lt;&gt;0,X72,IF($AV72=0,0,AU72/$AV72*$Z72))</f>
      </c>
      <c r="BL72" s="18">
        <f>SUM(AW72:BK72)</f>
      </c>
      <c r="BM72" s="18">
        <f>I72-BL72</f>
      </c>
    </row>
    <row r="73" outlineLevel="3">
      <c r="A73" s="17" t="str">
        <v>5.15</v>
      </c>
      <c r="B73" s="17" t="str">
        <v/>
      </c>
      <c r="C73" s="17" t="str">
        <v/>
      </c>
      <c r="D73" s="17" t="str">
        <v/>
      </c>
      <c r="E73" s="17" t="str">
        <v>5.15</v>
      </c>
      <c r="F73" s="17" t="str">
        <v>Single phase AIS 9kV, 2.5kJ/kV, 10kA surge arresters  at 11 kV neutral points as specified.</v>
      </c>
      <c r="G73" s="17">
        <v>7931.08</v>
      </c>
      <c r="H73" s="17" t="str">
        <v/>
      </c>
      <c r="I73" s="17" t="str">
        <v/>
      </c>
      <c r="J73" s="17" t="str">
        <v/>
      </c>
      <c r="K73" s="17" t="str">
        <v/>
      </c>
      <c r="L73" s="17" t="str">
        <v/>
      </c>
      <c r="M73" s="17" t="str">
        <v/>
      </c>
      <c r="N73" s="17" t="str">
        <v/>
      </c>
      <c r="O73" s="17" t="str">
        <v/>
      </c>
      <c r="P73" s="17" t="str">
        <v/>
      </c>
      <c r="Q73" s="17" t="str">
        <v/>
      </c>
      <c r="R73" s="17" t="str">
        <v/>
      </c>
      <c r="S73" s="17" t="str">
        <v/>
      </c>
      <c r="T73" s="17" t="str">
        <v/>
      </c>
      <c r="U73" s="17" t="str">
        <v/>
      </c>
      <c r="V73" s="17" t="str">
        <v/>
      </c>
      <c r="W73" s="17" t="str">
        <v/>
      </c>
      <c r="X73" s="17" t="str">
        <v/>
      </c>
      <c r="Y73" s="17" t="str">
        <v/>
      </c>
      <c r="Z73" s="17" t="str">
        <v/>
      </c>
      <c r="AA73" s="17" t="str">
        <v/>
      </c>
      <c r="AB73" s="17" t="str">
        <v/>
      </c>
      <c r="AC73" s="17" t="str">
        <v/>
      </c>
      <c r="AD73" s="17" t="str">
        <v/>
      </c>
      <c r="AE73" s="17" t="str">
        <v/>
      </c>
      <c r="AF73" s="5" t="str">
        <v/>
      </c>
      <c r="AG73" s="18">
        <f>IFERROR(_xlfn.BETA.DIST(DATE(YEAR(AG$2),MONTH(AG$2),15),$AD$2,$AE$2,FALSE,DATE(YEAR($AD73),MONTH($AD73),1),DATE(YEAR($AE73),MONTH($AE73),28)),0)</f>
      </c>
      <c r="AH73" s="18">
        <f>IFERROR(_xlfn.BETA.DIST(DATE(YEAR(AH$2),MONTH(AH$2),15),$AD$2,$AE$2,FALSE,DATE(YEAR($AD73),MONTH($AD73),1),DATE(YEAR($AE73),MONTH($AE73),28)),0)</f>
      </c>
      <c r="AI73" s="18">
        <f>IFERROR(_xlfn.BETA.DIST(DATE(YEAR(AI$2),MONTH(AI$2),15),$AD$2,$AE$2,FALSE,DATE(YEAR($AD73),MONTH($AD73),1),DATE(YEAR($AE73),MONTH($AE73),28)),0)</f>
      </c>
      <c r="AJ73" s="18">
        <f>IFERROR(_xlfn.BETA.DIST(DATE(YEAR(AJ$2),MONTH(AJ$2),15),$AD$2,$AE$2,FALSE,DATE(YEAR($AD73),MONTH($AD73),1),DATE(YEAR($AE73),MONTH($AE73),28)),0)</f>
      </c>
      <c r="AK73" s="18">
        <f>IFERROR(_xlfn.BETA.DIST(DATE(YEAR(AK$2),MONTH(AK$2),15),$AD$2,$AE$2,FALSE,DATE(YEAR($AD73),MONTH($AD73),1),DATE(YEAR($AE73),MONTH($AE73),28)),0)</f>
      </c>
      <c r="AL73" s="18">
        <f>IFERROR(_xlfn.BETA.DIST(DATE(YEAR(AL$2),MONTH(AL$2),15),$AD$2,$AE$2,FALSE,DATE(YEAR($AD73),MONTH($AD73),1),DATE(YEAR($AE73),MONTH($AE73),28)),0)</f>
      </c>
      <c r="AM73" s="18">
        <f>IFERROR(_xlfn.BETA.DIST(DATE(YEAR(AM$2),MONTH(AM$2),15),$AD$2,$AE$2,FALSE,DATE(YEAR($AD73),MONTH($AD73),1),DATE(YEAR($AE73),MONTH($AE73),28)),0)</f>
      </c>
      <c r="AN73" s="18">
        <f>IFERROR(_xlfn.BETA.DIST(DATE(YEAR(AN$2),MONTH(AN$2),15),$AD$2,$AE$2,FALSE,DATE(YEAR($AD73),MONTH($AD73),1),DATE(YEAR($AE73),MONTH($AE73),28)),0)</f>
      </c>
      <c r="AO73" s="18">
        <f>IFERROR(_xlfn.BETA.DIST(DATE(YEAR(AO$2),MONTH(AO$2),15),$AD$2,$AE$2,FALSE,DATE(YEAR($AD73),MONTH($AD73),1),DATE(YEAR($AE73),MONTH($AE73),28)),0)</f>
      </c>
      <c r="AP73" s="18">
        <f>IFERROR(_xlfn.BETA.DIST(DATE(YEAR(AP$2),MONTH(AP$2),15),$AD$2,$AE$2,FALSE,DATE(YEAR($AD73),MONTH($AD73),1),DATE(YEAR($AE73),MONTH($AE73),28)),0)</f>
      </c>
      <c r="AQ73" s="18">
        <f>IFERROR(_xlfn.BETA.DIST(DATE(YEAR(AQ$2),MONTH(AQ$2),15),$AD$2,$AE$2,FALSE,DATE(YEAR($AD73),MONTH($AD73),1),DATE(YEAR($AE73),MONTH($AE73),28)),0)</f>
      </c>
      <c r="AR73" s="18">
        <f>IFERROR(_xlfn.BETA.DIST(DATE(YEAR(AR$2),MONTH(AR$2),15),$AD$2,$AE$2,FALSE,DATE(YEAR($AD73),MONTH($AD73),1),DATE(YEAR($AE73),MONTH($AE73),28)),0)</f>
      </c>
      <c r="AS73" s="18">
        <f>IFERROR(_xlfn.BETA.DIST(DATE(YEAR(AS$2),MONTH(AS$2),15),$AD$2,$AE$2,FALSE,DATE(YEAR($AD73),MONTH($AD73),1),DATE(YEAR($AE73),MONTH($AE73),28)),0)</f>
      </c>
      <c r="AT73" s="18">
        <f>IFERROR(_xlfn.BETA.DIST(DATE(YEAR(AT$2),MONTH(AT$2),15),$AD$2,$AE$2,FALSE,DATE(YEAR($AD73),MONTH($AD73),1),DATE(YEAR($AE73),MONTH($AE73),28)),0)</f>
      </c>
      <c r="AU73" s="18">
        <f>IFERROR(_xlfn.BETA.DIST(DATE(YEAR(AU$2),MONTH(AU$2),15),$AD$2,$AE$2,FALSE,DATE(YEAR($AD73),MONTH($AD73),1),DATE(YEAR($AE73),MONTH($AE73),28)),0)</f>
      </c>
      <c r="AV73" s="18">
        <f>SUM(AG73:AU73)</f>
      </c>
      <c r="AW73" s="18">
        <f>IF(J73&lt;&gt;0,J73,IF($AV73=0,0,AG73/$AV73*$Z73))</f>
      </c>
      <c r="AX73" s="18">
        <f>IF(K73&lt;&gt;0,K73,IF($AV73=0,0,AH73/$AV73*$Z73))</f>
      </c>
      <c r="AY73" s="18">
        <f>IF(L73&lt;&gt;0,L73,IF($AV73=0,0,AI73/$AV73*$Z73))</f>
      </c>
      <c r="AZ73" s="18">
        <f>IF(M73&lt;&gt;0,M73,IF($AV73=0,0,AJ73/$AV73*$Z73))</f>
      </c>
      <c r="BA73" s="18">
        <f>IF(N73&lt;&gt;0,N73,IF($AV73=0,0,AK73/$AV73*$Z73))</f>
      </c>
      <c r="BB73" s="18">
        <f>IF(O73&lt;&gt;0,O73,IF($AV73=0,0,AL73/$AV73*$Z73))</f>
      </c>
      <c r="BC73" s="18">
        <f>IF(P73&lt;&gt;0,P73,IF($AV73=0,0,AM73/$AV73*$Z73))</f>
      </c>
      <c r="BD73" s="18">
        <f>IF(Q73&lt;&gt;0,Q73,IF($AV73=0,0,AN73/$AV73*$Z73))</f>
      </c>
      <c r="BE73" s="18">
        <f>IF(R73&lt;&gt;0,R73,IF($AV73=0,0,AO73/$AV73*$Z73))</f>
      </c>
      <c r="BF73" s="18">
        <f>IF(S73&lt;&gt;0,S73,IF($AV73=0,0,AP73/$AV73*$Z73))</f>
      </c>
      <c r="BG73" s="18">
        <f>IF(T73&lt;&gt;0,T73,IF($AV73=0,0,AQ73/$AV73*$Z73))</f>
      </c>
      <c r="BH73" s="18">
        <f>IF(U73&lt;&gt;0,U73,IF($AV73=0,0,AR73/$AV73*$Z73))</f>
      </c>
      <c r="BI73" s="18">
        <f>IF(V73&lt;&gt;0,V73,IF($AV73=0,0,AS73/$AV73*$Z73))</f>
      </c>
      <c r="BJ73" s="18">
        <f>IF(W73&lt;&gt;0,W73,IF($AV73=0,0,AT73/$AV73*$Z73))</f>
      </c>
      <c r="BK73" s="18">
        <f>IF(X73&lt;&gt;0,X73,IF($AV73=0,0,AU73/$AV73*$Z73))</f>
      </c>
      <c r="BL73" s="18">
        <f>SUM(AW73:BK73)</f>
      </c>
      <c r="BM73" s="17" t="str">
        <v/>
      </c>
    </row>
    <row r="74" outlineLevel="4">
      <c r="A74" s="5" t="str">
        <v>5.15</v>
      </c>
      <c r="B74" s="5" t="str">
        <v/>
      </c>
      <c r="C74" s="5" t="str">
        <v>BSKDGNGENGR03</v>
      </c>
      <c r="D74" s="5" t="str">
        <v>BSKDGNGENGR03</v>
      </c>
      <c r="E74" s="19">
        <f>IFERROR(_xlfn.XLOOKUP(F74,Assumptions!B:B,Assumptions!C:C),0)</f>
      </c>
      <c r="F74" s="5" t="str">
        <v>Advanced Payment</v>
      </c>
      <c r="G74" s="5" t="str">
        <v/>
      </c>
      <c r="H74" s="18">
        <f>G73*E74</f>
      </c>
      <c r="I74" s="18">
        <f>H74*(1-0)</f>
      </c>
      <c r="J74" s="18">
        <v>0</v>
      </c>
      <c r="K74" s="18">
        <v>0</v>
      </c>
      <c r="L74" s="18">
        <v>0</v>
      </c>
      <c r="M74" s="18">
        <v>0</v>
      </c>
      <c r="N74" s="18">
        <v>0</v>
      </c>
      <c r="O74" s="18">
        <v>0</v>
      </c>
      <c r="P74" s="18">
        <v>0</v>
      </c>
      <c r="Q74" s="18">
        <v>0</v>
      </c>
      <c r="R74" s="18">
        <v>0</v>
      </c>
      <c r="S74" s="18">
        <v>0</v>
      </c>
      <c r="T74" s="18">
        <v>0</v>
      </c>
      <c r="U74" s="18">
        <v>0</v>
      </c>
      <c r="V74" s="18">
        <v>0</v>
      </c>
      <c r="W74" s="18">
        <v>0</v>
      </c>
      <c r="X74" s="18">
        <v>0</v>
      </c>
      <c r="Y74" s="18">
        <f>SUM(J74:X74)</f>
      </c>
      <c r="Z74" s="18">
        <f>I74-Y74</f>
      </c>
      <c r="AA74" s="20">
        <v>46026</v>
      </c>
      <c r="AB74" s="20">
        <v>46026</v>
      </c>
      <c r="AC74" s="18">
        <f>IFERROR(_xlfn.XLOOKUP(F74,Assumptions!B:B,Assumptions!D:D),0)</f>
      </c>
      <c r="AD74" s="20">
        <f>AA74+AC74</f>
      </c>
      <c r="AE74" s="20">
        <f>AC74+AB74</f>
      </c>
      <c r="AF74" s="5" t="str">
        <v/>
      </c>
      <c r="AG74" s="18">
        <f>IFERROR(_xlfn.BETA.DIST(DATE(YEAR(AG$2),MONTH(AG$2),15),$AD$2,$AE$2,FALSE,DATE(YEAR($AD74),MONTH($AD74),1),DATE(YEAR($AE74),MONTH($AE74),28)),0)</f>
      </c>
      <c r="AH74" s="18">
        <f>IFERROR(_xlfn.BETA.DIST(DATE(YEAR(AH$2),MONTH(AH$2),15),$AD$2,$AE$2,FALSE,DATE(YEAR($AD74),MONTH($AD74),1),DATE(YEAR($AE74),MONTH($AE74),28)),0)</f>
      </c>
      <c r="AI74" s="18">
        <f>IFERROR(_xlfn.BETA.DIST(DATE(YEAR(AI$2),MONTH(AI$2),15),$AD$2,$AE$2,FALSE,DATE(YEAR($AD74),MONTH($AD74),1),DATE(YEAR($AE74),MONTH($AE74),28)),0)</f>
      </c>
      <c r="AJ74" s="18">
        <f>IFERROR(_xlfn.BETA.DIST(DATE(YEAR(AJ$2),MONTH(AJ$2),15),$AD$2,$AE$2,FALSE,DATE(YEAR($AD74),MONTH($AD74),1),DATE(YEAR($AE74),MONTH($AE74),28)),0)</f>
      </c>
      <c r="AK74" s="18">
        <f>IFERROR(_xlfn.BETA.DIST(DATE(YEAR(AK$2),MONTH(AK$2),15),$AD$2,$AE$2,FALSE,DATE(YEAR($AD74),MONTH($AD74),1),DATE(YEAR($AE74),MONTH($AE74),28)),0)</f>
      </c>
      <c r="AL74" s="18">
        <f>IFERROR(_xlfn.BETA.DIST(DATE(YEAR(AL$2),MONTH(AL$2),15),$AD$2,$AE$2,FALSE,DATE(YEAR($AD74),MONTH($AD74),1),DATE(YEAR($AE74),MONTH($AE74),28)),0)</f>
      </c>
      <c r="AM74" s="18">
        <f>IFERROR(_xlfn.BETA.DIST(DATE(YEAR(AM$2),MONTH(AM$2),15),$AD$2,$AE$2,FALSE,DATE(YEAR($AD74),MONTH($AD74),1),DATE(YEAR($AE74),MONTH($AE74),28)),0)</f>
      </c>
      <c r="AN74" s="18">
        <f>IFERROR(_xlfn.BETA.DIST(DATE(YEAR(AN$2),MONTH(AN$2),15),$AD$2,$AE$2,FALSE,DATE(YEAR($AD74),MONTH($AD74),1),DATE(YEAR($AE74),MONTH($AE74),28)),0)</f>
      </c>
      <c r="AO74" s="18">
        <f>IFERROR(_xlfn.BETA.DIST(DATE(YEAR(AO$2),MONTH(AO$2),15),$AD$2,$AE$2,FALSE,DATE(YEAR($AD74),MONTH($AD74),1),DATE(YEAR($AE74),MONTH($AE74),28)),0)</f>
      </c>
      <c r="AP74" s="18">
        <f>IFERROR(_xlfn.BETA.DIST(DATE(YEAR(AP$2),MONTH(AP$2),15),$AD$2,$AE$2,FALSE,DATE(YEAR($AD74),MONTH($AD74),1),DATE(YEAR($AE74),MONTH($AE74),28)),0)</f>
      </c>
      <c r="AQ74" s="18">
        <f>IFERROR(_xlfn.BETA.DIST(DATE(YEAR(AQ$2),MONTH(AQ$2),15),$AD$2,$AE$2,FALSE,DATE(YEAR($AD74),MONTH($AD74),1),DATE(YEAR($AE74),MONTH($AE74),28)),0)</f>
      </c>
      <c r="AR74" s="18">
        <f>IFERROR(_xlfn.BETA.DIST(DATE(YEAR(AR$2),MONTH(AR$2),15),$AD$2,$AE$2,FALSE,DATE(YEAR($AD74),MONTH($AD74),1),DATE(YEAR($AE74),MONTH($AE74),28)),0)</f>
      </c>
      <c r="AS74" s="18">
        <f>IFERROR(_xlfn.BETA.DIST(DATE(YEAR(AS$2),MONTH(AS$2),15),$AD$2,$AE$2,FALSE,DATE(YEAR($AD74),MONTH($AD74),1),DATE(YEAR($AE74),MONTH($AE74),28)),0)</f>
      </c>
      <c r="AT74" s="18">
        <f>IFERROR(_xlfn.BETA.DIST(DATE(YEAR(AT$2),MONTH(AT$2),15),$AD$2,$AE$2,FALSE,DATE(YEAR($AD74),MONTH($AD74),1),DATE(YEAR($AE74),MONTH($AE74),28)),0)</f>
      </c>
      <c r="AU74" s="18">
        <f>IFERROR(_xlfn.BETA.DIST(DATE(YEAR(AU$2),MONTH(AU$2),15),$AD$2,$AE$2,FALSE,DATE(YEAR($AD74),MONTH($AD74),1),DATE(YEAR($AE74),MONTH($AE74),28)),0)</f>
      </c>
      <c r="AV74" s="18">
        <f>SUM(AG74:AU74)</f>
      </c>
      <c r="AW74" s="18">
        <f>IF(J74&lt;&gt;0,J74,IF($AV74=0,0,AG74/$AV74*$Z74))</f>
      </c>
      <c r="AX74" s="18">
        <f>IF(K74&lt;&gt;0,K74,IF($AV74=0,0,AH74/$AV74*$Z74))</f>
      </c>
      <c r="AY74" s="18">
        <f>IF(L74&lt;&gt;0,L74,IF($AV74=0,0,AI74/$AV74*$Z74))</f>
      </c>
      <c r="AZ74" s="18">
        <f>IF(M74&lt;&gt;0,M74,IF($AV74=0,0,AJ74/$AV74*$Z74))</f>
      </c>
      <c r="BA74" s="18">
        <f>IF(N74&lt;&gt;0,N74,IF($AV74=0,0,AK74/$AV74*$Z74))</f>
      </c>
      <c r="BB74" s="18">
        <f>IF(O74&lt;&gt;0,O74,IF($AV74=0,0,AL74/$AV74*$Z74))</f>
      </c>
      <c r="BC74" s="18">
        <f>IF(P74&lt;&gt;0,P74,IF($AV74=0,0,AM74/$AV74*$Z74))</f>
      </c>
      <c r="BD74" s="18">
        <f>IF(Q74&lt;&gt;0,Q74,IF($AV74=0,0,AN74/$AV74*$Z74))</f>
      </c>
      <c r="BE74" s="18">
        <f>IF(R74&lt;&gt;0,R74,IF($AV74=0,0,AO74/$AV74*$Z74))</f>
      </c>
      <c r="BF74" s="18">
        <f>IF(S74&lt;&gt;0,S74,IF($AV74=0,0,AP74/$AV74*$Z74))</f>
      </c>
      <c r="BG74" s="18">
        <f>IF(T74&lt;&gt;0,T74,IF($AV74=0,0,AQ74/$AV74*$Z74))</f>
      </c>
      <c r="BH74" s="18">
        <f>IF(U74&lt;&gt;0,U74,IF($AV74=0,0,AR74/$AV74*$Z74))</f>
      </c>
      <c r="BI74" s="18">
        <f>IF(V74&lt;&gt;0,V74,IF($AV74=0,0,AS74/$AV74*$Z74))</f>
      </c>
      <c r="BJ74" s="18">
        <f>IF(W74&lt;&gt;0,W74,IF($AV74=0,0,AT74/$AV74*$Z74))</f>
      </c>
      <c r="BK74" s="18">
        <f>IF(X74&lt;&gt;0,X74,IF($AV74=0,0,AU74/$AV74*$Z74))</f>
      </c>
      <c r="BL74" s="18">
        <f>SUM(AW74:BK74)</f>
      </c>
      <c r="BM74" s="18">
        <f>I74-BL74</f>
      </c>
    </row>
    <row r="75" outlineLevel="4">
      <c r="A75" s="5" t="str">
        <v>5.15</v>
      </c>
      <c r="B75" s="5" t="str">
        <v/>
      </c>
      <c r="C75" s="5" t="str">
        <v/>
      </c>
      <c r="D75" s="5" t="str">
        <v/>
      </c>
      <c r="E75" s="19">
        <f>IFERROR(_xlfn.XLOOKUP(F75,Assumptions!B:B,Assumptions!C:C),0)</f>
      </c>
      <c r="F75" s="5" t="str">
        <v>Site Delivery EGP</v>
      </c>
      <c r="G75" s="5" t="str">
        <v/>
      </c>
      <c r="H75" s="18">
        <f>G73*E75</f>
      </c>
      <c r="I75" s="18">
        <f>H75*(1-0)</f>
      </c>
      <c r="J75" s="18">
        <v>0</v>
      </c>
      <c r="K75" s="18">
        <v>0</v>
      </c>
      <c r="L75" s="18">
        <v>0</v>
      </c>
      <c r="M75" s="18">
        <v>0</v>
      </c>
      <c r="N75" s="18">
        <v>0</v>
      </c>
      <c r="O75" s="18">
        <v>0</v>
      </c>
      <c r="P75" s="18">
        <v>0</v>
      </c>
      <c r="Q75" s="18">
        <v>0</v>
      </c>
      <c r="R75" s="18">
        <v>0</v>
      </c>
      <c r="S75" s="18">
        <v>0</v>
      </c>
      <c r="T75" s="18">
        <v>0</v>
      </c>
      <c r="U75" s="18">
        <v>0</v>
      </c>
      <c r="V75" s="18">
        <v>0</v>
      </c>
      <c r="W75" s="18">
        <v>0</v>
      </c>
      <c r="X75" s="18">
        <v>0</v>
      </c>
      <c r="Y75" s="18">
        <f>SUM(J75:X75)</f>
      </c>
      <c r="Z75" s="18">
        <f>I75-Y75</f>
      </c>
      <c r="AA75" s="5" t="str">
        <v/>
      </c>
      <c r="AB75" s="5" t="str">
        <v/>
      </c>
      <c r="AC75" s="18">
        <f>IFERROR(_xlfn.XLOOKUP(F75,Assumptions!B:B,Assumptions!D:D),0)</f>
      </c>
      <c r="AD75" s="20">
        <f>AA75+AC75</f>
      </c>
      <c r="AE75" s="20">
        <f>AC75+AB75</f>
      </c>
      <c r="AF75" s="5" t="str">
        <v/>
      </c>
      <c r="AG75" s="18">
        <f>IFERROR(_xlfn.BETA.DIST(DATE(YEAR(AG$2),MONTH(AG$2),15),$AD$2,$AE$2,FALSE,DATE(YEAR($AD75),MONTH($AD75),1),DATE(YEAR($AE75),MONTH($AE75),28)),0)</f>
      </c>
      <c r="AH75" s="18">
        <f>IFERROR(_xlfn.BETA.DIST(DATE(YEAR(AH$2),MONTH(AH$2),15),$AD$2,$AE$2,FALSE,DATE(YEAR($AD75),MONTH($AD75),1),DATE(YEAR($AE75),MONTH($AE75),28)),0)</f>
      </c>
      <c r="AI75" s="18">
        <f>IFERROR(_xlfn.BETA.DIST(DATE(YEAR(AI$2),MONTH(AI$2),15),$AD$2,$AE$2,FALSE,DATE(YEAR($AD75),MONTH($AD75),1),DATE(YEAR($AE75),MONTH($AE75),28)),0)</f>
      </c>
      <c r="AJ75" s="18">
        <f>IFERROR(_xlfn.BETA.DIST(DATE(YEAR(AJ$2),MONTH(AJ$2),15),$AD$2,$AE$2,FALSE,DATE(YEAR($AD75),MONTH($AD75),1),DATE(YEAR($AE75),MONTH($AE75),28)),0)</f>
      </c>
      <c r="AK75" s="18">
        <f>IFERROR(_xlfn.BETA.DIST(DATE(YEAR(AK$2),MONTH(AK$2),15),$AD$2,$AE$2,FALSE,DATE(YEAR($AD75),MONTH($AD75),1),DATE(YEAR($AE75),MONTH($AE75),28)),0)</f>
      </c>
      <c r="AL75" s="18">
        <f>IFERROR(_xlfn.BETA.DIST(DATE(YEAR(AL$2),MONTH(AL$2),15),$AD$2,$AE$2,FALSE,DATE(YEAR($AD75),MONTH($AD75),1),DATE(YEAR($AE75),MONTH($AE75),28)),0)</f>
      </c>
      <c r="AM75" s="18">
        <f>IFERROR(_xlfn.BETA.DIST(DATE(YEAR(AM$2),MONTH(AM$2),15),$AD$2,$AE$2,FALSE,DATE(YEAR($AD75),MONTH($AD75),1),DATE(YEAR($AE75),MONTH($AE75),28)),0)</f>
      </c>
      <c r="AN75" s="18">
        <f>IFERROR(_xlfn.BETA.DIST(DATE(YEAR(AN$2),MONTH(AN$2),15),$AD$2,$AE$2,FALSE,DATE(YEAR($AD75),MONTH($AD75),1),DATE(YEAR($AE75),MONTH($AE75),28)),0)</f>
      </c>
      <c r="AO75" s="18">
        <f>IFERROR(_xlfn.BETA.DIST(DATE(YEAR(AO$2),MONTH(AO$2),15),$AD$2,$AE$2,FALSE,DATE(YEAR($AD75),MONTH($AD75),1),DATE(YEAR($AE75),MONTH($AE75),28)),0)</f>
      </c>
      <c r="AP75" s="18">
        <f>IFERROR(_xlfn.BETA.DIST(DATE(YEAR(AP$2),MONTH(AP$2),15),$AD$2,$AE$2,FALSE,DATE(YEAR($AD75),MONTH($AD75),1),DATE(YEAR($AE75),MONTH($AE75),28)),0)</f>
      </c>
      <c r="AQ75" s="18">
        <f>IFERROR(_xlfn.BETA.DIST(DATE(YEAR(AQ$2),MONTH(AQ$2),15),$AD$2,$AE$2,FALSE,DATE(YEAR($AD75),MONTH($AD75),1),DATE(YEAR($AE75),MONTH($AE75),28)),0)</f>
      </c>
      <c r="AR75" s="18">
        <f>IFERROR(_xlfn.BETA.DIST(DATE(YEAR(AR$2),MONTH(AR$2),15),$AD$2,$AE$2,FALSE,DATE(YEAR($AD75),MONTH($AD75),1),DATE(YEAR($AE75),MONTH($AE75),28)),0)</f>
      </c>
      <c r="AS75" s="18">
        <f>IFERROR(_xlfn.BETA.DIST(DATE(YEAR(AS$2),MONTH(AS$2),15),$AD$2,$AE$2,FALSE,DATE(YEAR($AD75),MONTH($AD75),1),DATE(YEAR($AE75),MONTH($AE75),28)),0)</f>
      </c>
      <c r="AT75" s="18">
        <f>IFERROR(_xlfn.BETA.DIST(DATE(YEAR(AT$2),MONTH(AT$2),15),$AD$2,$AE$2,FALSE,DATE(YEAR($AD75),MONTH($AD75),1),DATE(YEAR($AE75),MONTH($AE75),28)),0)</f>
      </c>
      <c r="AU75" s="18">
        <f>IFERROR(_xlfn.BETA.DIST(DATE(YEAR(AU$2),MONTH(AU$2),15),$AD$2,$AE$2,FALSE,DATE(YEAR($AD75),MONTH($AD75),1),DATE(YEAR($AE75),MONTH($AE75),28)),0)</f>
      </c>
      <c r="AV75" s="18">
        <f>SUM(AG75:AU75)</f>
      </c>
      <c r="AW75" s="18">
        <f>IF(J75&lt;&gt;0,J75,IF($AV75=0,0,AG75/$AV75*$Z75))</f>
      </c>
      <c r="AX75" s="18">
        <f>IF(K75&lt;&gt;0,K75,IF($AV75=0,0,AH75/$AV75*$Z75))</f>
      </c>
      <c r="AY75" s="18">
        <f>IF(L75&lt;&gt;0,L75,IF($AV75=0,0,AI75/$AV75*$Z75))</f>
      </c>
      <c r="AZ75" s="18">
        <f>IF(M75&lt;&gt;0,M75,IF($AV75=0,0,AJ75/$AV75*$Z75))</f>
      </c>
      <c r="BA75" s="18">
        <f>IF(N75&lt;&gt;0,N75,IF($AV75=0,0,AK75/$AV75*$Z75))</f>
      </c>
      <c r="BB75" s="18">
        <f>IF(O75&lt;&gt;0,O75,IF($AV75=0,0,AL75/$AV75*$Z75))</f>
      </c>
      <c r="BC75" s="18">
        <f>IF(P75&lt;&gt;0,P75,IF($AV75=0,0,AM75/$AV75*$Z75))</f>
      </c>
      <c r="BD75" s="18">
        <f>IF(Q75&lt;&gt;0,Q75,IF($AV75=0,0,AN75/$AV75*$Z75))</f>
      </c>
      <c r="BE75" s="18">
        <f>IF(R75&lt;&gt;0,R75,IF($AV75=0,0,AO75/$AV75*$Z75))</f>
      </c>
      <c r="BF75" s="18">
        <f>IF(S75&lt;&gt;0,S75,IF($AV75=0,0,AP75/$AV75*$Z75))</f>
      </c>
      <c r="BG75" s="18">
        <f>IF(T75&lt;&gt;0,T75,IF($AV75=0,0,AQ75/$AV75*$Z75))</f>
      </c>
      <c r="BH75" s="18">
        <f>IF(U75&lt;&gt;0,U75,IF($AV75=0,0,AR75/$AV75*$Z75))</f>
      </c>
      <c r="BI75" s="18">
        <f>IF(V75&lt;&gt;0,V75,IF($AV75=0,0,AS75/$AV75*$Z75))</f>
      </c>
      <c r="BJ75" s="18">
        <f>IF(W75&lt;&gt;0,W75,IF($AV75=0,0,AT75/$AV75*$Z75))</f>
      </c>
      <c r="BK75" s="18">
        <f>IF(X75&lt;&gt;0,X75,IF($AV75=0,0,AU75/$AV75*$Z75))</f>
      </c>
      <c r="BL75" s="18">
        <f>SUM(AW75:BK75)</f>
      </c>
      <c r="BM75" s="18">
        <f>I75-BL75</f>
      </c>
    </row>
    <row r="76" outlineLevel="4">
      <c r="A76" s="5" t="str">
        <v>5.15</v>
      </c>
      <c r="B76" s="5" t="str">
        <v/>
      </c>
      <c r="C76" s="5" t="str">
        <v>BSKDGNGENGR07</v>
      </c>
      <c r="D76" s="5" t="str">
        <v>BSKDGNGENGR07</v>
      </c>
      <c r="E76" s="19">
        <f>IFERROR(_xlfn.XLOOKUP(F76,Assumptions!B:B,Assumptions!C:C),0)</f>
      </c>
      <c r="F76" s="5" t="str">
        <v>Retention</v>
      </c>
      <c r="G76" s="5" t="str">
        <v/>
      </c>
      <c r="H76" s="18">
        <f>G73*E76</f>
      </c>
      <c r="I76" s="18">
        <f>H76*(1-0)</f>
      </c>
      <c r="J76" s="18">
        <v>0</v>
      </c>
      <c r="K76" s="18">
        <v>0</v>
      </c>
      <c r="L76" s="18">
        <v>0</v>
      </c>
      <c r="M76" s="18">
        <v>0</v>
      </c>
      <c r="N76" s="18">
        <v>0</v>
      </c>
      <c r="O76" s="18">
        <v>0</v>
      </c>
      <c r="P76" s="18">
        <v>0</v>
      </c>
      <c r="Q76" s="18">
        <v>0</v>
      </c>
      <c r="R76" s="18">
        <v>0</v>
      </c>
      <c r="S76" s="18">
        <v>0</v>
      </c>
      <c r="T76" s="18">
        <v>0</v>
      </c>
      <c r="U76" s="18">
        <v>0</v>
      </c>
      <c r="V76" s="18">
        <v>0</v>
      </c>
      <c r="W76" s="18">
        <v>0</v>
      </c>
      <c r="X76" s="18">
        <v>0</v>
      </c>
      <c r="Y76" s="18">
        <f>SUM(J76:X76)</f>
      </c>
      <c r="Z76" s="18">
        <f>I76-Y76</f>
      </c>
      <c r="AA76" s="20">
        <v>46483</v>
      </c>
      <c r="AB76" s="20">
        <v>46483</v>
      </c>
      <c r="AC76" s="18">
        <f>IFERROR(_xlfn.XLOOKUP(F76,Assumptions!B:B,Assumptions!D:D),0)</f>
      </c>
      <c r="AD76" s="20">
        <f>AA76+AC76</f>
      </c>
      <c r="AE76" s="20">
        <f>AC76+AB76</f>
      </c>
      <c r="AF76" s="5" t="str">
        <v/>
      </c>
      <c r="AG76" s="18">
        <f>IFERROR(_xlfn.BETA.DIST(DATE(YEAR(AG$2),MONTH(AG$2),15),$AD$2,$AE$2,FALSE,DATE(YEAR($AD76),MONTH($AD76),1),DATE(YEAR($AE76),MONTH($AE76),28)),0)</f>
      </c>
      <c r="AH76" s="18">
        <f>IFERROR(_xlfn.BETA.DIST(DATE(YEAR(AH$2),MONTH(AH$2),15),$AD$2,$AE$2,FALSE,DATE(YEAR($AD76),MONTH($AD76),1),DATE(YEAR($AE76),MONTH($AE76),28)),0)</f>
      </c>
      <c r="AI76" s="18">
        <f>IFERROR(_xlfn.BETA.DIST(DATE(YEAR(AI$2),MONTH(AI$2),15),$AD$2,$AE$2,FALSE,DATE(YEAR($AD76),MONTH($AD76),1),DATE(YEAR($AE76),MONTH($AE76),28)),0)</f>
      </c>
      <c r="AJ76" s="18">
        <f>IFERROR(_xlfn.BETA.DIST(DATE(YEAR(AJ$2),MONTH(AJ$2),15),$AD$2,$AE$2,FALSE,DATE(YEAR($AD76),MONTH($AD76),1),DATE(YEAR($AE76),MONTH($AE76),28)),0)</f>
      </c>
      <c r="AK76" s="18">
        <f>IFERROR(_xlfn.BETA.DIST(DATE(YEAR(AK$2),MONTH(AK$2),15),$AD$2,$AE$2,FALSE,DATE(YEAR($AD76),MONTH($AD76),1),DATE(YEAR($AE76),MONTH($AE76),28)),0)</f>
      </c>
      <c r="AL76" s="18">
        <f>IFERROR(_xlfn.BETA.DIST(DATE(YEAR(AL$2),MONTH(AL$2),15),$AD$2,$AE$2,FALSE,DATE(YEAR($AD76),MONTH($AD76),1),DATE(YEAR($AE76),MONTH($AE76),28)),0)</f>
      </c>
      <c r="AM76" s="18">
        <f>IFERROR(_xlfn.BETA.DIST(DATE(YEAR(AM$2),MONTH(AM$2),15),$AD$2,$AE$2,FALSE,DATE(YEAR($AD76),MONTH($AD76),1),DATE(YEAR($AE76),MONTH($AE76),28)),0)</f>
      </c>
      <c r="AN76" s="18">
        <f>IFERROR(_xlfn.BETA.DIST(DATE(YEAR(AN$2),MONTH(AN$2),15),$AD$2,$AE$2,FALSE,DATE(YEAR($AD76),MONTH($AD76),1),DATE(YEAR($AE76),MONTH($AE76),28)),0)</f>
      </c>
      <c r="AO76" s="18">
        <f>IFERROR(_xlfn.BETA.DIST(DATE(YEAR(AO$2),MONTH(AO$2),15),$AD$2,$AE$2,FALSE,DATE(YEAR($AD76),MONTH($AD76),1),DATE(YEAR($AE76),MONTH($AE76),28)),0)</f>
      </c>
      <c r="AP76" s="18">
        <f>IFERROR(_xlfn.BETA.DIST(DATE(YEAR(AP$2),MONTH(AP$2),15),$AD$2,$AE$2,FALSE,DATE(YEAR($AD76),MONTH($AD76),1),DATE(YEAR($AE76),MONTH($AE76),28)),0)</f>
      </c>
      <c r="AQ76" s="18">
        <f>IFERROR(_xlfn.BETA.DIST(DATE(YEAR(AQ$2),MONTH(AQ$2),15),$AD$2,$AE$2,FALSE,DATE(YEAR($AD76),MONTH($AD76),1),DATE(YEAR($AE76),MONTH($AE76),28)),0)</f>
      </c>
      <c r="AR76" s="18">
        <f>IFERROR(_xlfn.BETA.DIST(DATE(YEAR(AR$2),MONTH(AR$2),15),$AD$2,$AE$2,FALSE,DATE(YEAR($AD76),MONTH($AD76),1),DATE(YEAR($AE76),MONTH($AE76),28)),0)</f>
      </c>
      <c r="AS76" s="18">
        <f>IFERROR(_xlfn.BETA.DIST(DATE(YEAR(AS$2),MONTH(AS$2),15),$AD$2,$AE$2,FALSE,DATE(YEAR($AD76),MONTH($AD76),1),DATE(YEAR($AE76),MONTH($AE76),28)),0)</f>
      </c>
      <c r="AT76" s="18">
        <f>IFERROR(_xlfn.BETA.DIST(DATE(YEAR(AT$2),MONTH(AT$2),15),$AD$2,$AE$2,FALSE,DATE(YEAR($AD76),MONTH($AD76),1),DATE(YEAR($AE76),MONTH($AE76),28)),0)</f>
      </c>
      <c r="AU76" s="18">
        <f>IFERROR(_xlfn.BETA.DIST(DATE(YEAR(AU$2),MONTH(AU$2),15),$AD$2,$AE$2,FALSE,DATE(YEAR($AD76),MONTH($AD76),1),DATE(YEAR($AE76),MONTH($AE76),28)),0)</f>
      </c>
      <c r="AV76" s="18">
        <f>SUM(AG76:AU76)</f>
      </c>
      <c r="AW76" s="18">
        <f>IF(J76&lt;&gt;0,J76,IF($AV76=0,0,AG76/$AV76*$Z76))</f>
      </c>
      <c r="AX76" s="18">
        <f>IF(K76&lt;&gt;0,K76,IF($AV76=0,0,AH76/$AV76*$Z76))</f>
      </c>
      <c r="AY76" s="18">
        <f>IF(L76&lt;&gt;0,L76,IF($AV76=0,0,AI76/$AV76*$Z76))</f>
      </c>
      <c r="AZ76" s="18">
        <f>IF(M76&lt;&gt;0,M76,IF($AV76=0,0,AJ76/$AV76*$Z76))</f>
      </c>
      <c r="BA76" s="18">
        <f>IF(N76&lt;&gt;0,N76,IF($AV76=0,0,AK76/$AV76*$Z76))</f>
      </c>
      <c r="BB76" s="18">
        <f>IF(O76&lt;&gt;0,O76,IF($AV76=0,0,AL76/$AV76*$Z76))</f>
      </c>
      <c r="BC76" s="18">
        <f>IF(P76&lt;&gt;0,P76,IF($AV76=0,0,AM76/$AV76*$Z76))</f>
      </c>
      <c r="BD76" s="18">
        <f>IF(Q76&lt;&gt;0,Q76,IF($AV76=0,0,AN76/$AV76*$Z76))</f>
      </c>
      <c r="BE76" s="18">
        <f>IF(R76&lt;&gt;0,R76,IF($AV76=0,0,AO76/$AV76*$Z76))</f>
      </c>
      <c r="BF76" s="18">
        <f>IF(S76&lt;&gt;0,S76,IF($AV76=0,0,AP76/$AV76*$Z76))</f>
      </c>
      <c r="BG76" s="18">
        <f>IF(T76&lt;&gt;0,T76,IF($AV76=0,0,AQ76/$AV76*$Z76))</f>
      </c>
      <c r="BH76" s="18">
        <f>IF(U76&lt;&gt;0,U76,IF($AV76=0,0,AR76/$AV76*$Z76))</f>
      </c>
      <c r="BI76" s="18">
        <f>IF(V76&lt;&gt;0,V76,IF($AV76=0,0,AS76/$AV76*$Z76))</f>
      </c>
      <c r="BJ76" s="18">
        <f>IF(W76&lt;&gt;0,W76,IF($AV76=0,0,AT76/$AV76*$Z76))</f>
      </c>
      <c r="BK76" s="18">
        <f>IF(X76&lt;&gt;0,X76,IF($AV76=0,0,AU76/$AV76*$Z76))</f>
      </c>
      <c r="BL76" s="18">
        <f>SUM(AW76:BK76)</f>
      </c>
      <c r="BM76" s="18">
        <f>I76-BL76</f>
      </c>
    </row>
    <row r="77" outlineLevel="3">
      <c r="A77" s="17" t="str">
        <v>5.16</v>
      </c>
      <c r="B77" s="17" t="str">
        <v/>
      </c>
      <c r="C77" s="17" t="str">
        <v/>
      </c>
      <c r="D77" s="17" t="str">
        <v/>
      </c>
      <c r="E77" s="17" t="str">
        <v>5.16</v>
      </c>
      <c r="F77" s="17" t="str">
        <v>Copper connections (conductors), hardware fittings and accessories to connect outdoor equipment (220 kV, 66 kV, 11 kV &amp; neutral points) to GIS bays and transformer bays with all accessories as specified.</v>
      </c>
      <c r="G77" s="17">
        <v>2797560</v>
      </c>
      <c r="H77" s="17" t="str">
        <v/>
      </c>
      <c r="I77" s="17" t="str">
        <v/>
      </c>
      <c r="J77" s="17" t="str">
        <v/>
      </c>
      <c r="K77" s="17" t="str">
        <v/>
      </c>
      <c r="L77" s="17" t="str">
        <v/>
      </c>
      <c r="M77" s="17" t="str">
        <v/>
      </c>
      <c r="N77" s="17" t="str">
        <v/>
      </c>
      <c r="O77" s="17" t="str">
        <v/>
      </c>
      <c r="P77" s="17" t="str">
        <v/>
      </c>
      <c r="Q77" s="17" t="str">
        <v/>
      </c>
      <c r="R77" s="17" t="str">
        <v/>
      </c>
      <c r="S77" s="17" t="str">
        <v/>
      </c>
      <c r="T77" s="17" t="str">
        <v/>
      </c>
      <c r="U77" s="17" t="str">
        <v/>
      </c>
      <c r="V77" s="17" t="str">
        <v/>
      </c>
      <c r="W77" s="17" t="str">
        <v/>
      </c>
      <c r="X77" s="17" t="str">
        <v/>
      </c>
      <c r="Y77" s="17" t="str">
        <v/>
      </c>
      <c r="Z77" s="17" t="str">
        <v/>
      </c>
      <c r="AA77" s="17" t="str">
        <v/>
      </c>
      <c r="AB77" s="17" t="str">
        <v/>
      </c>
      <c r="AC77" s="17" t="str">
        <v/>
      </c>
      <c r="AD77" s="17" t="str">
        <v/>
      </c>
      <c r="AE77" s="17" t="str">
        <v/>
      </c>
      <c r="AF77" s="5" t="str">
        <v/>
      </c>
      <c r="AG77" s="18">
        <f>IFERROR(_xlfn.BETA.DIST(DATE(YEAR(AG$2),MONTH(AG$2),15),$AD$2,$AE$2,FALSE,DATE(YEAR($AD77),MONTH($AD77),1),DATE(YEAR($AE77),MONTH($AE77),28)),0)</f>
      </c>
      <c r="AH77" s="18">
        <f>IFERROR(_xlfn.BETA.DIST(DATE(YEAR(AH$2),MONTH(AH$2),15),$AD$2,$AE$2,FALSE,DATE(YEAR($AD77),MONTH($AD77),1),DATE(YEAR($AE77),MONTH($AE77),28)),0)</f>
      </c>
      <c r="AI77" s="18">
        <f>IFERROR(_xlfn.BETA.DIST(DATE(YEAR(AI$2),MONTH(AI$2),15),$AD$2,$AE$2,FALSE,DATE(YEAR($AD77),MONTH($AD77),1),DATE(YEAR($AE77),MONTH($AE77),28)),0)</f>
      </c>
      <c r="AJ77" s="18">
        <f>IFERROR(_xlfn.BETA.DIST(DATE(YEAR(AJ$2),MONTH(AJ$2),15),$AD$2,$AE$2,FALSE,DATE(YEAR($AD77),MONTH($AD77),1),DATE(YEAR($AE77),MONTH($AE77),28)),0)</f>
      </c>
      <c r="AK77" s="18">
        <f>IFERROR(_xlfn.BETA.DIST(DATE(YEAR(AK$2),MONTH(AK$2),15),$AD$2,$AE$2,FALSE,DATE(YEAR($AD77),MONTH($AD77),1),DATE(YEAR($AE77),MONTH($AE77),28)),0)</f>
      </c>
      <c r="AL77" s="18">
        <f>IFERROR(_xlfn.BETA.DIST(DATE(YEAR(AL$2),MONTH(AL$2),15),$AD$2,$AE$2,FALSE,DATE(YEAR($AD77),MONTH($AD77),1),DATE(YEAR($AE77),MONTH($AE77),28)),0)</f>
      </c>
      <c r="AM77" s="18">
        <f>IFERROR(_xlfn.BETA.DIST(DATE(YEAR(AM$2),MONTH(AM$2),15),$AD$2,$AE$2,FALSE,DATE(YEAR($AD77),MONTH($AD77),1),DATE(YEAR($AE77),MONTH($AE77),28)),0)</f>
      </c>
      <c r="AN77" s="18">
        <f>IFERROR(_xlfn.BETA.DIST(DATE(YEAR(AN$2),MONTH(AN$2),15),$AD$2,$AE$2,FALSE,DATE(YEAR($AD77),MONTH($AD77),1),DATE(YEAR($AE77),MONTH($AE77),28)),0)</f>
      </c>
      <c r="AO77" s="18">
        <f>IFERROR(_xlfn.BETA.DIST(DATE(YEAR(AO$2),MONTH(AO$2),15),$AD$2,$AE$2,FALSE,DATE(YEAR($AD77),MONTH($AD77),1),DATE(YEAR($AE77),MONTH($AE77),28)),0)</f>
      </c>
      <c r="AP77" s="18">
        <f>IFERROR(_xlfn.BETA.DIST(DATE(YEAR(AP$2),MONTH(AP$2),15),$AD$2,$AE$2,FALSE,DATE(YEAR($AD77),MONTH($AD77),1),DATE(YEAR($AE77),MONTH($AE77),28)),0)</f>
      </c>
      <c r="AQ77" s="18">
        <f>IFERROR(_xlfn.BETA.DIST(DATE(YEAR(AQ$2),MONTH(AQ$2),15),$AD$2,$AE$2,FALSE,DATE(YEAR($AD77),MONTH($AD77),1),DATE(YEAR($AE77),MONTH($AE77),28)),0)</f>
      </c>
      <c r="AR77" s="18">
        <f>IFERROR(_xlfn.BETA.DIST(DATE(YEAR(AR$2),MONTH(AR$2),15),$AD$2,$AE$2,FALSE,DATE(YEAR($AD77),MONTH($AD77),1),DATE(YEAR($AE77),MONTH($AE77),28)),0)</f>
      </c>
      <c r="AS77" s="18">
        <f>IFERROR(_xlfn.BETA.DIST(DATE(YEAR(AS$2),MONTH(AS$2),15),$AD$2,$AE$2,FALSE,DATE(YEAR($AD77),MONTH($AD77),1),DATE(YEAR($AE77),MONTH($AE77),28)),0)</f>
      </c>
      <c r="AT77" s="18">
        <f>IFERROR(_xlfn.BETA.DIST(DATE(YEAR(AT$2),MONTH(AT$2),15),$AD$2,$AE$2,FALSE,DATE(YEAR($AD77),MONTH($AD77),1),DATE(YEAR($AE77),MONTH($AE77),28)),0)</f>
      </c>
      <c r="AU77" s="18">
        <f>IFERROR(_xlfn.BETA.DIST(DATE(YEAR(AU$2),MONTH(AU$2),15),$AD$2,$AE$2,FALSE,DATE(YEAR($AD77),MONTH($AD77),1),DATE(YEAR($AE77),MONTH($AE77),28)),0)</f>
      </c>
      <c r="AV77" s="18">
        <f>SUM(AG77:AU77)</f>
      </c>
      <c r="AW77" s="18">
        <f>IF(J77&lt;&gt;0,J77,IF($AV77=0,0,AG77/$AV77*$Z77))</f>
      </c>
      <c r="AX77" s="18">
        <f>IF(K77&lt;&gt;0,K77,IF($AV77=0,0,AH77/$AV77*$Z77))</f>
      </c>
      <c r="AY77" s="18">
        <f>IF(L77&lt;&gt;0,L77,IF($AV77=0,0,AI77/$AV77*$Z77))</f>
      </c>
      <c r="AZ77" s="18">
        <f>IF(M77&lt;&gt;0,M77,IF($AV77=0,0,AJ77/$AV77*$Z77))</f>
      </c>
      <c r="BA77" s="18">
        <f>IF(N77&lt;&gt;0,N77,IF($AV77=0,0,AK77/$AV77*$Z77))</f>
      </c>
      <c r="BB77" s="18">
        <f>IF(O77&lt;&gt;0,O77,IF($AV77=0,0,AL77/$AV77*$Z77))</f>
      </c>
      <c r="BC77" s="18">
        <f>IF(P77&lt;&gt;0,P77,IF($AV77=0,0,AM77/$AV77*$Z77))</f>
      </c>
      <c r="BD77" s="18">
        <f>IF(Q77&lt;&gt;0,Q77,IF($AV77=0,0,AN77/$AV77*$Z77))</f>
      </c>
      <c r="BE77" s="18">
        <f>IF(R77&lt;&gt;0,R77,IF($AV77=0,0,AO77/$AV77*$Z77))</f>
      </c>
      <c r="BF77" s="18">
        <f>IF(S77&lt;&gt;0,S77,IF($AV77=0,0,AP77/$AV77*$Z77))</f>
      </c>
      <c r="BG77" s="18">
        <f>IF(T77&lt;&gt;0,T77,IF($AV77=0,0,AQ77/$AV77*$Z77))</f>
      </c>
      <c r="BH77" s="18">
        <f>IF(U77&lt;&gt;0,U77,IF($AV77=0,0,AR77/$AV77*$Z77))</f>
      </c>
      <c r="BI77" s="18">
        <f>IF(V77&lt;&gt;0,V77,IF($AV77=0,0,AS77/$AV77*$Z77))</f>
      </c>
      <c r="BJ77" s="18">
        <f>IF(W77&lt;&gt;0,W77,IF($AV77=0,0,AT77/$AV77*$Z77))</f>
      </c>
      <c r="BK77" s="18">
        <f>IF(X77&lt;&gt;0,X77,IF($AV77=0,0,AU77/$AV77*$Z77))</f>
      </c>
      <c r="BL77" s="18">
        <f>SUM(AW77:BK77)</f>
      </c>
      <c r="BM77" s="17" t="str">
        <v/>
      </c>
    </row>
    <row r="78" outlineLevel="4">
      <c r="A78" s="5" t="str">
        <v>5.16</v>
      </c>
      <c r="B78" s="5" t="str">
        <v/>
      </c>
      <c r="C78" s="5" t="str">
        <v>BSKDGNGENGR03</v>
      </c>
      <c r="D78" s="5" t="str">
        <v>BSKDGNGENGR03</v>
      </c>
      <c r="E78" s="19">
        <f>IFERROR(_xlfn.XLOOKUP(F78,Assumptions!B:B,Assumptions!C:C),0)</f>
      </c>
      <c r="F78" s="5" t="str">
        <v>Advanced Payment</v>
      </c>
      <c r="G78" s="5" t="str">
        <v/>
      </c>
      <c r="H78" s="18">
        <f>G77*E78</f>
      </c>
      <c r="I78" s="18">
        <f>H78*(1-0)</f>
      </c>
      <c r="J78" s="18">
        <v>0</v>
      </c>
      <c r="K78" s="18">
        <v>0</v>
      </c>
      <c r="L78" s="18">
        <v>0</v>
      </c>
      <c r="M78" s="18">
        <v>0</v>
      </c>
      <c r="N78" s="18">
        <v>0</v>
      </c>
      <c r="O78" s="18">
        <v>0</v>
      </c>
      <c r="P78" s="18">
        <v>0</v>
      </c>
      <c r="Q78" s="18">
        <v>0</v>
      </c>
      <c r="R78" s="18">
        <v>0</v>
      </c>
      <c r="S78" s="18">
        <v>0</v>
      </c>
      <c r="T78" s="18">
        <v>0</v>
      </c>
      <c r="U78" s="18">
        <v>0</v>
      </c>
      <c r="V78" s="18">
        <v>0</v>
      </c>
      <c r="W78" s="18">
        <v>0</v>
      </c>
      <c r="X78" s="18">
        <v>0</v>
      </c>
      <c r="Y78" s="18">
        <f>SUM(J78:X78)</f>
      </c>
      <c r="Z78" s="18">
        <f>I78-Y78</f>
      </c>
      <c r="AA78" s="20">
        <v>46026</v>
      </c>
      <c r="AB78" s="20">
        <v>46026</v>
      </c>
      <c r="AC78" s="18">
        <f>IFERROR(_xlfn.XLOOKUP(F78,Assumptions!B:B,Assumptions!D:D),0)</f>
      </c>
      <c r="AD78" s="20">
        <f>AA78+AC78</f>
      </c>
      <c r="AE78" s="20">
        <f>AC78+AB78</f>
      </c>
      <c r="AF78" s="5" t="str">
        <v/>
      </c>
      <c r="AG78" s="18">
        <f>IFERROR(_xlfn.BETA.DIST(DATE(YEAR(AG$2),MONTH(AG$2),15),$AD$2,$AE$2,FALSE,DATE(YEAR($AD78),MONTH($AD78),1),DATE(YEAR($AE78),MONTH($AE78),28)),0)</f>
      </c>
      <c r="AH78" s="18">
        <f>IFERROR(_xlfn.BETA.DIST(DATE(YEAR(AH$2),MONTH(AH$2),15),$AD$2,$AE$2,FALSE,DATE(YEAR($AD78),MONTH($AD78),1),DATE(YEAR($AE78),MONTH($AE78),28)),0)</f>
      </c>
      <c r="AI78" s="18">
        <f>IFERROR(_xlfn.BETA.DIST(DATE(YEAR(AI$2),MONTH(AI$2),15),$AD$2,$AE$2,FALSE,DATE(YEAR($AD78),MONTH($AD78),1),DATE(YEAR($AE78),MONTH($AE78),28)),0)</f>
      </c>
      <c r="AJ78" s="18">
        <f>IFERROR(_xlfn.BETA.DIST(DATE(YEAR(AJ$2),MONTH(AJ$2),15),$AD$2,$AE$2,FALSE,DATE(YEAR($AD78),MONTH($AD78),1),DATE(YEAR($AE78),MONTH($AE78),28)),0)</f>
      </c>
      <c r="AK78" s="18">
        <f>IFERROR(_xlfn.BETA.DIST(DATE(YEAR(AK$2),MONTH(AK$2),15),$AD$2,$AE$2,FALSE,DATE(YEAR($AD78),MONTH($AD78),1),DATE(YEAR($AE78),MONTH($AE78),28)),0)</f>
      </c>
      <c r="AL78" s="18">
        <f>IFERROR(_xlfn.BETA.DIST(DATE(YEAR(AL$2),MONTH(AL$2),15),$AD$2,$AE$2,FALSE,DATE(YEAR($AD78),MONTH($AD78),1),DATE(YEAR($AE78),MONTH($AE78),28)),0)</f>
      </c>
      <c r="AM78" s="18">
        <f>IFERROR(_xlfn.BETA.DIST(DATE(YEAR(AM$2),MONTH(AM$2),15),$AD$2,$AE$2,FALSE,DATE(YEAR($AD78),MONTH($AD78),1),DATE(YEAR($AE78),MONTH($AE78),28)),0)</f>
      </c>
      <c r="AN78" s="18">
        <f>IFERROR(_xlfn.BETA.DIST(DATE(YEAR(AN$2),MONTH(AN$2),15),$AD$2,$AE$2,FALSE,DATE(YEAR($AD78),MONTH($AD78),1),DATE(YEAR($AE78),MONTH($AE78),28)),0)</f>
      </c>
      <c r="AO78" s="18">
        <f>IFERROR(_xlfn.BETA.DIST(DATE(YEAR(AO$2),MONTH(AO$2),15),$AD$2,$AE$2,FALSE,DATE(YEAR($AD78),MONTH($AD78),1),DATE(YEAR($AE78),MONTH($AE78),28)),0)</f>
      </c>
      <c r="AP78" s="18">
        <f>IFERROR(_xlfn.BETA.DIST(DATE(YEAR(AP$2),MONTH(AP$2),15),$AD$2,$AE$2,FALSE,DATE(YEAR($AD78),MONTH($AD78),1),DATE(YEAR($AE78),MONTH($AE78),28)),0)</f>
      </c>
      <c r="AQ78" s="18">
        <f>IFERROR(_xlfn.BETA.DIST(DATE(YEAR(AQ$2),MONTH(AQ$2),15),$AD$2,$AE$2,FALSE,DATE(YEAR($AD78),MONTH($AD78),1),DATE(YEAR($AE78),MONTH($AE78),28)),0)</f>
      </c>
      <c r="AR78" s="18">
        <f>IFERROR(_xlfn.BETA.DIST(DATE(YEAR(AR$2),MONTH(AR$2),15),$AD$2,$AE$2,FALSE,DATE(YEAR($AD78),MONTH($AD78),1),DATE(YEAR($AE78),MONTH($AE78),28)),0)</f>
      </c>
      <c r="AS78" s="18">
        <f>IFERROR(_xlfn.BETA.DIST(DATE(YEAR(AS$2),MONTH(AS$2),15),$AD$2,$AE$2,FALSE,DATE(YEAR($AD78),MONTH($AD78),1),DATE(YEAR($AE78),MONTH($AE78),28)),0)</f>
      </c>
      <c r="AT78" s="18">
        <f>IFERROR(_xlfn.BETA.DIST(DATE(YEAR(AT$2),MONTH(AT$2),15),$AD$2,$AE$2,FALSE,DATE(YEAR($AD78),MONTH($AD78),1),DATE(YEAR($AE78),MONTH($AE78),28)),0)</f>
      </c>
      <c r="AU78" s="18">
        <f>IFERROR(_xlfn.BETA.DIST(DATE(YEAR(AU$2),MONTH(AU$2),15),$AD$2,$AE$2,FALSE,DATE(YEAR($AD78),MONTH($AD78),1),DATE(YEAR($AE78),MONTH($AE78),28)),0)</f>
      </c>
      <c r="AV78" s="18">
        <f>SUM(AG78:AU78)</f>
      </c>
      <c r="AW78" s="18">
        <f>IF(J78&lt;&gt;0,J78,IF($AV78=0,0,AG78/$AV78*$Z78))</f>
      </c>
      <c r="AX78" s="18">
        <f>IF(K78&lt;&gt;0,K78,IF($AV78=0,0,AH78/$AV78*$Z78))</f>
      </c>
      <c r="AY78" s="18">
        <f>IF(L78&lt;&gt;0,L78,IF($AV78=0,0,AI78/$AV78*$Z78))</f>
      </c>
      <c r="AZ78" s="18">
        <f>IF(M78&lt;&gt;0,M78,IF($AV78=0,0,AJ78/$AV78*$Z78))</f>
      </c>
      <c r="BA78" s="18">
        <f>IF(N78&lt;&gt;0,N78,IF($AV78=0,0,AK78/$AV78*$Z78))</f>
      </c>
      <c r="BB78" s="18">
        <f>IF(O78&lt;&gt;0,O78,IF($AV78=0,0,AL78/$AV78*$Z78))</f>
      </c>
      <c r="BC78" s="18">
        <f>IF(P78&lt;&gt;0,P78,IF($AV78=0,0,AM78/$AV78*$Z78))</f>
      </c>
      <c r="BD78" s="18">
        <f>IF(Q78&lt;&gt;0,Q78,IF($AV78=0,0,AN78/$AV78*$Z78))</f>
      </c>
      <c r="BE78" s="18">
        <f>IF(R78&lt;&gt;0,R78,IF($AV78=0,0,AO78/$AV78*$Z78))</f>
      </c>
      <c r="BF78" s="18">
        <f>IF(S78&lt;&gt;0,S78,IF($AV78=0,0,AP78/$AV78*$Z78))</f>
      </c>
      <c r="BG78" s="18">
        <f>IF(T78&lt;&gt;0,T78,IF($AV78=0,0,AQ78/$AV78*$Z78))</f>
      </c>
      <c r="BH78" s="18">
        <f>IF(U78&lt;&gt;0,U78,IF($AV78=0,0,AR78/$AV78*$Z78))</f>
      </c>
      <c r="BI78" s="18">
        <f>IF(V78&lt;&gt;0,V78,IF($AV78=0,0,AS78/$AV78*$Z78))</f>
      </c>
      <c r="BJ78" s="18">
        <f>IF(W78&lt;&gt;0,W78,IF($AV78=0,0,AT78/$AV78*$Z78))</f>
      </c>
      <c r="BK78" s="18">
        <f>IF(X78&lt;&gt;0,X78,IF($AV78=0,0,AU78/$AV78*$Z78))</f>
      </c>
      <c r="BL78" s="18">
        <f>SUM(AW78:BK78)</f>
      </c>
      <c r="BM78" s="18">
        <f>I78-BL78</f>
      </c>
    </row>
    <row r="79" outlineLevel="4">
      <c r="A79" s="5" t="str">
        <v>5.16</v>
      </c>
      <c r="B79" s="5" t="str">
        <v/>
      </c>
      <c r="C79" s="5" t="str">
        <v>BSPRELGENT705</v>
      </c>
      <c r="D79" s="5" t="str">
        <v>BSPRELGENT705</v>
      </c>
      <c r="E79" s="19">
        <f>IFERROR(_xlfn.XLOOKUP(F79,Assumptions!B:B,Assumptions!C:C),0)</f>
      </c>
      <c r="F79" s="5" t="str">
        <v>Site Delivery EGP</v>
      </c>
      <c r="G79" s="5" t="str">
        <v/>
      </c>
      <c r="H79" s="18">
        <f>G77*E79</f>
      </c>
      <c r="I79" s="18">
        <f>H79*(1-0)</f>
      </c>
      <c r="J79" s="18">
        <v>0</v>
      </c>
      <c r="K79" s="18">
        <v>0</v>
      </c>
      <c r="L79" s="18">
        <v>0</v>
      </c>
      <c r="M79" s="18">
        <v>0</v>
      </c>
      <c r="N79" s="18">
        <v>0</v>
      </c>
      <c r="O79" s="18">
        <v>0</v>
      </c>
      <c r="P79" s="18">
        <v>0</v>
      </c>
      <c r="Q79" s="18">
        <v>0</v>
      </c>
      <c r="R79" s="18">
        <v>0</v>
      </c>
      <c r="S79" s="18">
        <v>0</v>
      </c>
      <c r="T79" s="18">
        <v>0</v>
      </c>
      <c r="U79" s="18">
        <v>0</v>
      </c>
      <c r="V79" s="18">
        <v>0</v>
      </c>
      <c r="W79" s="18">
        <v>0</v>
      </c>
      <c r="X79" s="18">
        <v>0</v>
      </c>
      <c r="Y79" s="18">
        <f>SUM(J79:X79)</f>
      </c>
      <c r="Z79" s="18">
        <f>I79-Y79</f>
      </c>
      <c r="AA79" s="20">
        <v>46274</v>
      </c>
      <c r="AB79" s="20">
        <v>46274</v>
      </c>
      <c r="AC79" s="18">
        <f>IFERROR(_xlfn.XLOOKUP(F79,Assumptions!B:B,Assumptions!D:D),0)</f>
      </c>
      <c r="AD79" s="20">
        <f>AA79+AC79</f>
      </c>
      <c r="AE79" s="20">
        <f>AC79+AB79</f>
      </c>
      <c r="AF79" s="5" t="str">
        <v/>
      </c>
      <c r="AG79" s="18">
        <f>IFERROR(_xlfn.BETA.DIST(DATE(YEAR(AG$2),MONTH(AG$2),15),$AD$2,$AE$2,FALSE,DATE(YEAR($AD79),MONTH($AD79),1),DATE(YEAR($AE79),MONTH($AE79),28)),0)</f>
      </c>
      <c r="AH79" s="18">
        <f>IFERROR(_xlfn.BETA.DIST(DATE(YEAR(AH$2),MONTH(AH$2),15),$AD$2,$AE$2,FALSE,DATE(YEAR($AD79),MONTH($AD79),1),DATE(YEAR($AE79),MONTH($AE79),28)),0)</f>
      </c>
      <c r="AI79" s="18">
        <f>IFERROR(_xlfn.BETA.DIST(DATE(YEAR(AI$2),MONTH(AI$2),15),$AD$2,$AE$2,FALSE,DATE(YEAR($AD79),MONTH($AD79),1),DATE(YEAR($AE79),MONTH($AE79),28)),0)</f>
      </c>
      <c r="AJ79" s="18">
        <f>IFERROR(_xlfn.BETA.DIST(DATE(YEAR(AJ$2),MONTH(AJ$2),15),$AD$2,$AE$2,FALSE,DATE(YEAR($AD79),MONTH($AD79),1),DATE(YEAR($AE79),MONTH($AE79),28)),0)</f>
      </c>
      <c r="AK79" s="18">
        <f>IFERROR(_xlfn.BETA.DIST(DATE(YEAR(AK$2),MONTH(AK$2),15),$AD$2,$AE$2,FALSE,DATE(YEAR($AD79),MONTH($AD79),1),DATE(YEAR($AE79),MONTH($AE79),28)),0)</f>
      </c>
      <c r="AL79" s="18">
        <f>IFERROR(_xlfn.BETA.DIST(DATE(YEAR(AL$2),MONTH(AL$2),15),$AD$2,$AE$2,FALSE,DATE(YEAR($AD79),MONTH($AD79),1),DATE(YEAR($AE79),MONTH($AE79),28)),0)</f>
      </c>
      <c r="AM79" s="18">
        <f>IFERROR(_xlfn.BETA.DIST(DATE(YEAR(AM$2),MONTH(AM$2),15),$AD$2,$AE$2,FALSE,DATE(YEAR($AD79),MONTH($AD79),1),DATE(YEAR($AE79),MONTH($AE79),28)),0)</f>
      </c>
      <c r="AN79" s="18">
        <f>IFERROR(_xlfn.BETA.DIST(DATE(YEAR(AN$2),MONTH(AN$2),15),$AD$2,$AE$2,FALSE,DATE(YEAR($AD79),MONTH($AD79),1),DATE(YEAR($AE79),MONTH($AE79),28)),0)</f>
      </c>
      <c r="AO79" s="18">
        <f>IFERROR(_xlfn.BETA.DIST(DATE(YEAR(AO$2),MONTH(AO$2),15),$AD$2,$AE$2,FALSE,DATE(YEAR($AD79),MONTH($AD79),1),DATE(YEAR($AE79),MONTH($AE79),28)),0)</f>
      </c>
      <c r="AP79" s="18">
        <f>IFERROR(_xlfn.BETA.DIST(DATE(YEAR(AP$2),MONTH(AP$2),15),$AD$2,$AE$2,FALSE,DATE(YEAR($AD79),MONTH($AD79),1),DATE(YEAR($AE79),MONTH($AE79),28)),0)</f>
      </c>
      <c r="AQ79" s="18">
        <f>IFERROR(_xlfn.BETA.DIST(DATE(YEAR(AQ$2),MONTH(AQ$2),15),$AD$2,$AE$2,FALSE,DATE(YEAR($AD79),MONTH($AD79),1),DATE(YEAR($AE79),MONTH($AE79),28)),0)</f>
      </c>
      <c r="AR79" s="18">
        <f>IFERROR(_xlfn.BETA.DIST(DATE(YEAR(AR$2),MONTH(AR$2),15),$AD$2,$AE$2,FALSE,DATE(YEAR($AD79),MONTH($AD79),1),DATE(YEAR($AE79),MONTH($AE79),28)),0)</f>
      </c>
      <c r="AS79" s="18">
        <f>IFERROR(_xlfn.BETA.DIST(DATE(YEAR(AS$2),MONTH(AS$2),15),$AD$2,$AE$2,FALSE,DATE(YEAR($AD79),MONTH($AD79),1),DATE(YEAR($AE79),MONTH($AE79),28)),0)</f>
      </c>
      <c r="AT79" s="18">
        <f>IFERROR(_xlfn.BETA.DIST(DATE(YEAR(AT$2),MONTH(AT$2),15),$AD$2,$AE$2,FALSE,DATE(YEAR($AD79),MONTH($AD79),1),DATE(YEAR($AE79),MONTH($AE79),28)),0)</f>
      </c>
      <c r="AU79" s="18">
        <f>IFERROR(_xlfn.BETA.DIST(DATE(YEAR(AU$2),MONTH(AU$2),15),$AD$2,$AE$2,FALSE,DATE(YEAR($AD79),MONTH($AD79),1),DATE(YEAR($AE79),MONTH($AE79),28)),0)</f>
      </c>
      <c r="AV79" s="18">
        <f>SUM(AG79:AU79)</f>
      </c>
      <c r="AW79" s="18">
        <f>IF(J79&lt;&gt;0,J79,IF($AV79=0,0,AG79/$AV79*$Z79))</f>
      </c>
      <c r="AX79" s="18">
        <f>IF(K79&lt;&gt;0,K79,IF($AV79=0,0,AH79/$AV79*$Z79))</f>
      </c>
      <c r="AY79" s="18">
        <f>IF(L79&lt;&gt;0,L79,IF($AV79=0,0,AI79/$AV79*$Z79))</f>
      </c>
      <c r="AZ79" s="18">
        <f>IF(M79&lt;&gt;0,M79,IF($AV79=0,0,AJ79/$AV79*$Z79))</f>
      </c>
      <c r="BA79" s="18">
        <f>IF(N79&lt;&gt;0,N79,IF($AV79=0,0,AK79/$AV79*$Z79))</f>
      </c>
      <c r="BB79" s="18">
        <f>IF(O79&lt;&gt;0,O79,IF($AV79=0,0,AL79/$AV79*$Z79))</f>
      </c>
      <c r="BC79" s="18">
        <f>IF(P79&lt;&gt;0,P79,IF($AV79=0,0,AM79/$AV79*$Z79))</f>
      </c>
      <c r="BD79" s="18">
        <f>IF(Q79&lt;&gt;0,Q79,IF($AV79=0,0,AN79/$AV79*$Z79))</f>
      </c>
      <c r="BE79" s="18">
        <f>IF(R79&lt;&gt;0,R79,IF($AV79=0,0,AO79/$AV79*$Z79))</f>
      </c>
      <c r="BF79" s="18">
        <f>IF(S79&lt;&gt;0,S79,IF($AV79=0,0,AP79/$AV79*$Z79))</f>
      </c>
      <c r="BG79" s="18">
        <f>IF(T79&lt;&gt;0,T79,IF($AV79=0,0,AQ79/$AV79*$Z79))</f>
      </c>
      <c r="BH79" s="18">
        <f>IF(U79&lt;&gt;0,U79,IF($AV79=0,0,AR79/$AV79*$Z79))</f>
      </c>
      <c r="BI79" s="18">
        <f>IF(V79&lt;&gt;0,V79,IF($AV79=0,0,AS79/$AV79*$Z79))</f>
      </c>
      <c r="BJ79" s="18">
        <f>IF(W79&lt;&gt;0,W79,IF($AV79=0,0,AT79/$AV79*$Z79))</f>
      </c>
      <c r="BK79" s="18">
        <f>IF(X79&lt;&gt;0,X79,IF($AV79=0,0,AU79/$AV79*$Z79))</f>
      </c>
      <c r="BL79" s="18">
        <f>SUM(AW79:BK79)</f>
      </c>
      <c r="BM79" s="18">
        <f>I79-BL79</f>
      </c>
    </row>
    <row r="80" outlineLevel="4">
      <c r="A80" s="5" t="str">
        <v>5.16</v>
      </c>
      <c r="B80" s="5" t="str">
        <v/>
      </c>
      <c r="C80" s="5" t="str">
        <v>BSKDGNGENGR07</v>
      </c>
      <c r="D80" s="5" t="str">
        <v>BSKDGNGENGR07</v>
      </c>
      <c r="E80" s="19">
        <f>IFERROR(_xlfn.XLOOKUP(F80,Assumptions!B:B,Assumptions!C:C),0)</f>
      </c>
      <c r="F80" s="5" t="str">
        <v>Retention</v>
      </c>
      <c r="G80" s="5" t="str">
        <v/>
      </c>
      <c r="H80" s="18">
        <f>G77*E80</f>
      </c>
      <c r="I80" s="18">
        <f>H80*(1-0)</f>
      </c>
      <c r="J80" s="18">
        <v>0</v>
      </c>
      <c r="K80" s="18">
        <v>0</v>
      </c>
      <c r="L80" s="18">
        <v>0</v>
      </c>
      <c r="M80" s="18">
        <v>0</v>
      </c>
      <c r="N80" s="18">
        <v>0</v>
      </c>
      <c r="O80" s="18">
        <v>0</v>
      </c>
      <c r="P80" s="18">
        <v>0</v>
      </c>
      <c r="Q80" s="18">
        <v>0</v>
      </c>
      <c r="R80" s="18">
        <v>0</v>
      </c>
      <c r="S80" s="18">
        <v>0</v>
      </c>
      <c r="T80" s="18">
        <v>0</v>
      </c>
      <c r="U80" s="18">
        <v>0</v>
      </c>
      <c r="V80" s="18">
        <v>0</v>
      </c>
      <c r="W80" s="18">
        <v>0</v>
      </c>
      <c r="X80" s="18">
        <v>0</v>
      </c>
      <c r="Y80" s="18">
        <f>SUM(J80:X80)</f>
      </c>
      <c r="Z80" s="18">
        <f>I80-Y80</f>
      </c>
      <c r="AA80" s="20">
        <v>46483</v>
      </c>
      <c r="AB80" s="20">
        <v>46483</v>
      </c>
      <c r="AC80" s="18">
        <f>IFERROR(_xlfn.XLOOKUP(F80,Assumptions!B:B,Assumptions!D:D),0)</f>
      </c>
      <c r="AD80" s="20">
        <f>AA80+AC80</f>
      </c>
      <c r="AE80" s="20">
        <f>AC80+AB80</f>
      </c>
      <c r="AF80" s="5" t="str">
        <v/>
      </c>
      <c r="AG80" s="18">
        <f>IFERROR(_xlfn.BETA.DIST(DATE(YEAR(AG$2),MONTH(AG$2),15),$AD$2,$AE$2,FALSE,DATE(YEAR($AD80),MONTH($AD80),1),DATE(YEAR($AE80),MONTH($AE80),28)),0)</f>
      </c>
      <c r="AH80" s="18">
        <f>IFERROR(_xlfn.BETA.DIST(DATE(YEAR(AH$2),MONTH(AH$2),15),$AD$2,$AE$2,FALSE,DATE(YEAR($AD80),MONTH($AD80),1),DATE(YEAR($AE80),MONTH($AE80),28)),0)</f>
      </c>
      <c r="AI80" s="18">
        <f>IFERROR(_xlfn.BETA.DIST(DATE(YEAR(AI$2),MONTH(AI$2),15),$AD$2,$AE$2,FALSE,DATE(YEAR($AD80),MONTH($AD80),1),DATE(YEAR($AE80),MONTH($AE80),28)),0)</f>
      </c>
      <c r="AJ80" s="18">
        <f>IFERROR(_xlfn.BETA.DIST(DATE(YEAR(AJ$2),MONTH(AJ$2),15),$AD$2,$AE$2,FALSE,DATE(YEAR($AD80),MONTH($AD80),1),DATE(YEAR($AE80),MONTH($AE80),28)),0)</f>
      </c>
      <c r="AK80" s="18">
        <f>IFERROR(_xlfn.BETA.DIST(DATE(YEAR(AK$2),MONTH(AK$2),15),$AD$2,$AE$2,FALSE,DATE(YEAR($AD80),MONTH($AD80),1),DATE(YEAR($AE80),MONTH($AE80),28)),0)</f>
      </c>
      <c r="AL80" s="18">
        <f>IFERROR(_xlfn.BETA.DIST(DATE(YEAR(AL$2),MONTH(AL$2),15),$AD$2,$AE$2,FALSE,DATE(YEAR($AD80),MONTH($AD80),1),DATE(YEAR($AE80),MONTH($AE80),28)),0)</f>
      </c>
      <c r="AM80" s="18">
        <f>IFERROR(_xlfn.BETA.DIST(DATE(YEAR(AM$2),MONTH(AM$2),15),$AD$2,$AE$2,FALSE,DATE(YEAR($AD80),MONTH($AD80),1),DATE(YEAR($AE80),MONTH($AE80),28)),0)</f>
      </c>
      <c r="AN80" s="18">
        <f>IFERROR(_xlfn.BETA.DIST(DATE(YEAR(AN$2),MONTH(AN$2),15),$AD$2,$AE$2,FALSE,DATE(YEAR($AD80),MONTH($AD80),1),DATE(YEAR($AE80),MONTH($AE80),28)),0)</f>
      </c>
      <c r="AO80" s="18">
        <f>IFERROR(_xlfn.BETA.DIST(DATE(YEAR(AO$2),MONTH(AO$2),15),$AD$2,$AE$2,FALSE,DATE(YEAR($AD80),MONTH($AD80),1),DATE(YEAR($AE80),MONTH($AE80),28)),0)</f>
      </c>
      <c r="AP80" s="18">
        <f>IFERROR(_xlfn.BETA.DIST(DATE(YEAR(AP$2),MONTH(AP$2),15),$AD$2,$AE$2,FALSE,DATE(YEAR($AD80),MONTH($AD80),1),DATE(YEAR($AE80),MONTH($AE80),28)),0)</f>
      </c>
      <c r="AQ80" s="18">
        <f>IFERROR(_xlfn.BETA.DIST(DATE(YEAR(AQ$2),MONTH(AQ$2),15),$AD$2,$AE$2,FALSE,DATE(YEAR($AD80),MONTH($AD80),1),DATE(YEAR($AE80),MONTH($AE80),28)),0)</f>
      </c>
      <c r="AR80" s="18">
        <f>IFERROR(_xlfn.BETA.DIST(DATE(YEAR(AR$2),MONTH(AR$2),15),$AD$2,$AE$2,FALSE,DATE(YEAR($AD80),MONTH($AD80),1),DATE(YEAR($AE80),MONTH($AE80),28)),0)</f>
      </c>
      <c r="AS80" s="18">
        <f>IFERROR(_xlfn.BETA.DIST(DATE(YEAR(AS$2),MONTH(AS$2),15),$AD$2,$AE$2,FALSE,DATE(YEAR($AD80),MONTH($AD80),1),DATE(YEAR($AE80),MONTH($AE80),28)),0)</f>
      </c>
      <c r="AT80" s="18">
        <f>IFERROR(_xlfn.BETA.DIST(DATE(YEAR(AT$2),MONTH(AT$2),15),$AD$2,$AE$2,FALSE,DATE(YEAR($AD80),MONTH($AD80),1),DATE(YEAR($AE80),MONTH($AE80),28)),0)</f>
      </c>
      <c r="AU80" s="18">
        <f>IFERROR(_xlfn.BETA.DIST(DATE(YEAR(AU$2),MONTH(AU$2),15),$AD$2,$AE$2,FALSE,DATE(YEAR($AD80),MONTH($AD80),1),DATE(YEAR($AE80),MONTH($AE80),28)),0)</f>
      </c>
      <c r="AV80" s="18">
        <f>SUM(AG80:AU80)</f>
      </c>
      <c r="AW80" s="18">
        <f>IF(J80&lt;&gt;0,J80,IF($AV80=0,0,AG80/$AV80*$Z80))</f>
      </c>
      <c r="AX80" s="18">
        <f>IF(K80&lt;&gt;0,K80,IF($AV80=0,0,AH80/$AV80*$Z80))</f>
      </c>
      <c r="AY80" s="18">
        <f>IF(L80&lt;&gt;0,L80,IF($AV80=0,0,AI80/$AV80*$Z80))</f>
      </c>
      <c r="AZ80" s="18">
        <f>IF(M80&lt;&gt;0,M80,IF($AV80=0,0,AJ80/$AV80*$Z80))</f>
      </c>
      <c r="BA80" s="18">
        <f>IF(N80&lt;&gt;0,N80,IF($AV80=0,0,AK80/$AV80*$Z80))</f>
      </c>
      <c r="BB80" s="18">
        <f>IF(O80&lt;&gt;0,O80,IF($AV80=0,0,AL80/$AV80*$Z80))</f>
      </c>
      <c r="BC80" s="18">
        <f>IF(P80&lt;&gt;0,P80,IF($AV80=0,0,AM80/$AV80*$Z80))</f>
      </c>
      <c r="BD80" s="18">
        <f>IF(Q80&lt;&gt;0,Q80,IF($AV80=0,0,AN80/$AV80*$Z80))</f>
      </c>
      <c r="BE80" s="18">
        <f>IF(R80&lt;&gt;0,R80,IF($AV80=0,0,AO80/$AV80*$Z80))</f>
      </c>
      <c r="BF80" s="18">
        <f>IF(S80&lt;&gt;0,S80,IF($AV80=0,0,AP80/$AV80*$Z80))</f>
      </c>
      <c r="BG80" s="18">
        <f>IF(T80&lt;&gt;0,T80,IF($AV80=0,0,AQ80/$AV80*$Z80))</f>
      </c>
      <c r="BH80" s="18">
        <f>IF(U80&lt;&gt;0,U80,IF($AV80=0,0,AR80/$AV80*$Z80))</f>
      </c>
      <c r="BI80" s="18">
        <f>IF(V80&lt;&gt;0,V80,IF($AV80=0,0,AS80/$AV80*$Z80))</f>
      </c>
      <c r="BJ80" s="18">
        <f>IF(W80&lt;&gt;0,W80,IF($AV80=0,0,AT80/$AV80*$Z80))</f>
      </c>
      <c r="BK80" s="18">
        <f>IF(X80&lt;&gt;0,X80,IF($AV80=0,0,AU80/$AV80*$Z80))</f>
      </c>
      <c r="BL80" s="18">
        <f>SUM(AW80:BK80)</f>
      </c>
      <c r="BM80" s="18">
        <f>I80-BL80</f>
      </c>
    </row>
    <row r="81" outlineLevel="2">
      <c r="A81" s="15" t="str">
        <v/>
      </c>
      <c r="B81" s="15" t="str">
        <v/>
      </c>
      <c r="C81" s="15" t="str">
        <v/>
      </c>
      <c r="D81" s="15" t="str">
        <v/>
      </c>
      <c r="E81" s="15" t="str">
        <v/>
      </c>
      <c r="F81" s="15" t="str">
        <v>MV switchgear</v>
      </c>
      <c r="G81" s="15">
        <v>27042138.150000002</v>
      </c>
      <c r="H81" s="15" t="str">
        <v/>
      </c>
      <c r="I81" s="15" t="str">
        <v/>
      </c>
      <c r="J81" s="15" t="str">
        <v/>
      </c>
      <c r="K81" s="15" t="str">
        <v/>
      </c>
      <c r="L81" s="15" t="str">
        <v/>
      </c>
      <c r="M81" s="15" t="str">
        <v/>
      </c>
      <c r="N81" s="15" t="str">
        <v/>
      </c>
      <c r="O81" s="15" t="str">
        <v/>
      </c>
      <c r="P81" s="15" t="str">
        <v/>
      </c>
      <c r="Q81" s="15" t="str">
        <v/>
      </c>
      <c r="R81" s="15" t="str">
        <v/>
      </c>
      <c r="S81" s="15" t="str">
        <v/>
      </c>
      <c r="T81" s="15" t="str">
        <v/>
      </c>
      <c r="U81" s="15" t="str">
        <v/>
      </c>
      <c r="V81" s="15" t="str">
        <v/>
      </c>
      <c r="W81" s="15" t="str">
        <v/>
      </c>
      <c r="X81" s="15" t="str">
        <v/>
      </c>
      <c r="Y81" s="15" t="str">
        <v/>
      </c>
      <c r="Z81" s="15" t="str">
        <v/>
      </c>
      <c r="AA81" s="15" t="str">
        <v/>
      </c>
      <c r="AB81" s="15" t="str">
        <v/>
      </c>
      <c r="AC81" s="15" t="str">
        <v/>
      </c>
      <c r="AD81" s="15" t="str">
        <v/>
      </c>
      <c r="AE81" s="15" t="str">
        <v/>
      </c>
      <c r="AF81" s="5" t="str">
        <v/>
      </c>
      <c r="AG81" s="15" t="str">
        <v/>
      </c>
      <c r="AH81" s="15" t="str">
        <v/>
      </c>
      <c r="AI81" s="15" t="str">
        <v/>
      </c>
      <c r="AJ81" s="15" t="str">
        <v/>
      </c>
      <c r="AK81" s="15" t="str">
        <v/>
      </c>
      <c r="AL81" s="15" t="str">
        <v/>
      </c>
      <c r="AM81" s="15" t="str">
        <v/>
      </c>
      <c r="AN81" s="15" t="str">
        <v/>
      </c>
      <c r="AO81" s="15" t="str">
        <v/>
      </c>
      <c r="AP81" s="15" t="str">
        <v/>
      </c>
      <c r="AQ81" s="15" t="str">
        <v/>
      </c>
      <c r="AR81" s="15" t="str">
        <v/>
      </c>
      <c r="AS81" s="15" t="str">
        <v/>
      </c>
      <c r="AT81" s="15" t="str">
        <v/>
      </c>
      <c r="AU81" s="15" t="str">
        <v/>
      </c>
      <c r="AV81" s="15" t="str">
        <v/>
      </c>
      <c r="AW81" s="15" t="str">
        <v/>
      </c>
      <c r="AX81" s="15" t="str">
        <v/>
      </c>
      <c r="AY81" s="15" t="str">
        <v/>
      </c>
      <c r="AZ81" s="15" t="str">
        <v/>
      </c>
      <c r="BA81" s="15" t="str">
        <v/>
      </c>
      <c r="BB81" s="15" t="str">
        <v/>
      </c>
      <c r="BC81" s="15" t="str">
        <v/>
      </c>
      <c r="BD81" s="15" t="str">
        <v/>
      </c>
      <c r="BE81" s="15" t="str">
        <v/>
      </c>
      <c r="BF81" s="15" t="str">
        <v/>
      </c>
      <c r="BG81" s="15" t="str">
        <v/>
      </c>
      <c r="BH81" s="15" t="str">
        <v/>
      </c>
      <c r="BI81" s="15" t="str">
        <v/>
      </c>
      <c r="BJ81" s="15" t="str">
        <v/>
      </c>
      <c r="BK81" s="15" t="str">
        <v/>
      </c>
      <c r="BL81" s="15" t="str">
        <v/>
      </c>
      <c r="BM81" s="15" t="str">
        <v/>
      </c>
    </row>
    <row r="82" outlineLevel="3">
      <c r="A82" s="17" t="str">
        <v>6.1</v>
      </c>
      <c r="B82" s="17" t="str">
        <v/>
      </c>
      <c r="C82" s="17" t="str">
        <v/>
      </c>
      <c r="D82" s="17" t="str">
        <v/>
      </c>
      <c r="E82" s="17" t="str">
        <v>6.1</v>
      </c>
      <c r="F82" s="17" t="str">
        <v>Incoming cell (3150A) including cable end boxes associated with its current &amp; voltage transformers, protection, control, measuring and metering, including three single phase voltage transformers as specified</v>
      </c>
      <c r="G82" s="17">
        <v>1325160</v>
      </c>
      <c r="H82" s="17" t="str">
        <v/>
      </c>
      <c r="I82" s="17" t="str">
        <v/>
      </c>
      <c r="J82" s="17" t="str">
        <v/>
      </c>
      <c r="K82" s="17" t="str">
        <v/>
      </c>
      <c r="L82" s="17" t="str">
        <v/>
      </c>
      <c r="M82" s="17" t="str">
        <v/>
      </c>
      <c r="N82" s="17" t="str">
        <v/>
      </c>
      <c r="O82" s="17" t="str">
        <v/>
      </c>
      <c r="P82" s="17" t="str">
        <v/>
      </c>
      <c r="Q82" s="17" t="str">
        <v/>
      </c>
      <c r="R82" s="17" t="str">
        <v/>
      </c>
      <c r="S82" s="17" t="str">
        <v/>
      </c>
      <c r="T82" s="17" t="str">
        <v/>
      </c>
      <c r="U82" s="17" t="str">
        <v/>
      </c>
      <c r="V82" s="17" t="str">
        <v/>
      </c>
      <c r="W82" s="17" t="str">
        <v/>
      </c>
      <c r="X82" s="17" t="str">
        <v/>
      </c>
      <c r="Y82" s="17" t="str">
        <v/>
      </c>
      <c r="Z82" s="17" t="str">
        <v/>
      </c>
      <c r="AA82" s="17" t="str">
        <v/>
      </c>
      <c r="AB82" s="17" t="str">
        <v/>
      </c>
      <c r="AC82" s="17" t="str">
        <v/>
      </c>
      <c r="AD82" s="17" t="str">
        <v/>
      </c>
      <c r="AE82" s="17" t="str">
        <v/>
      </c>
      <c r="AF82" s="5" t="str">
        <v/>
      </c>
      <c r="AG82" s="18">
        <f>IFERROR(_xlfn.BETA.DIST(DATE(YEAR(AG$2),MONTH(AG$2),15),$AD$2,$AE$2,FALSE,DATE(YEAR($AD82),MONTH($AD82),1),DATE(YEAR($AE82),MONTH($AE82),28)),0)</f>
      </c>
      <c r="AH82" s="18">
        <f>IFERROR(_xlfn.BETA.DIST(DATE(YEAR(AH$2),MONTH(AH$2),15),$AD$2,$AE$2,FALSE,DATE(YEAR($AD82),MONTH($AD82),1),DATE(YEAR($AE82),MONTH($AE82),28)),0)</f>
      </c>
      <c r="AI82" s="18">
        <f>IFERROR(_xlfn.BETA.DIST(DATE(YEAR(AI$2),MONTH(AI$2),15),$AD$2,$AE$2,FALSE,DATE(YEAR($AD82),MONTH($AD82),1),DATE(YEAR($AE82),MONTH($AE82),28)),0)</f>
      </c>
      <c r="AJ82" s="18">
        <f>IFERROR(_xlfn.BETA.DIST(DATE(YEAR(AJ$2),MONTH(AJ$2),15),$AD$2,$AE$2,FALSE,DATE(YEAR($AD82),MONTH($AD82),1),DATE(YEAR($AE82),MONTH($AE82),28)),0)</f>
      </c>
      <c r="AK82" s="18">
        <f>IFERROR(_xlfn.BETA.DIST(DATE(YEAR(AK$2),MONTH(AK$2),15),$AD$2,$AE$2,FALSE,DATE(YEAR($AD82),MONTH($AD82),1),DATE(YEAR($AE82),MONTH($AE82),28)),0)</f>
      </c>
      <c r="AL82" s="18">
        <f>IFERROR(_xlfn.BETA.DIST(DATE(YEAR(AL$2),MONTH(AL$2),15),$AD$2,$AE$2,FALSE,DATE(YEAR($AD82),MONTH($AD82),1),DATE(YEAR($AE82),MONTH($AE82),28)),0)</f>
      </c>
      <c r="AM82" s="18">
        <f>IFERROR(_xlfn.BETA.DIST(DATE(YEAR(AM$2),MONTH(AM$2),15),$AD$2,$AE$2,FALSE,DATE(YEAR($AD82),MONTH($AD82),1),DATE(YEAR($AE82),MONTH($AE82),28)),0)</f>
      </c>
      <c r="AN82" s="18">
        <f>IFERROR(_xlfn.BETA.DIST(DATE(YEAR(AN$2),MONTH(AN$2),15),$AD$2,$AE$2,FALSE,DATE(YEAR($AD82),MONTH($AD82),1),DATE(YEAR($AE82),MONTH($AE82),28)),0)</f>
      </c>
      <c r="AO82" s="18">
        <f>IFERROR(_xlfn.BETA.DIST(DATE(YEAR(AO$2),MONTH(AO$2),15),$AD$2,$AE$2,FALSE,DATE(YEAR($AD82),MONTH($AD82),1),DATE(YEAR($AE82),MONTH($AE82),28)),0)</f>
      </c>
      <c r="AP82" s="18">
        <f>IFERROR(_xlfn.BETA.DIST(DATE(YEAR(AP$2),MONTH(AP$2),15),$AD$2,$AE$2,FALSE,DATE(YEAR($AD82),MONTH($AD82),1),DATE(YEAR($AE82),MONTH($AE82),28)),0)</f>
      </c>
      <c r="AQ82" s="18">
        <f>IFERROR(_xlfn.BETA.DIST(DATE(YEAR(AQ$2),MONTH(AQ$2),15),$AD$2,$AE$2,FALSE,DATE(YEAR($AD82),MONTH($AD82),1),DATE(YEAR($AE82),MONTH($AE82),28)),0)</f>
      </c>
      <c r="AR82" s="18">
        <f>IFERROR(_xlfn.BETA.DIST(DATE(YEAR(AR$2),MONTH(AR$2),15),$AD$2,$AE$2,FALSE,DATE(YEAR($AD82),MONTH($AD82),1),DATE(YEAR($AE82),MONTH($AE82),28)),0)</f>
      </c>
      <c r="AS82" s="18">
        <f>IFERROR(_xlfn.BETA.DIST(DATE(YEAR(AS$2),MONTH(AS$2),15),$AD$2,$AE$2,FALSE,DATE(YEAR($AD82),MONTH($AD82),1),DATE(YEAR($AE82),MONTH($AE82),28)),0)</f>
      </c>
      <c r="AT82" s="18">
        <f>IFERROR(_xlfn.BETA.DIST(DATE(YEAR(AT$2),MONTH(AT$2),15),$AD$2,$AE$2,FALSE,DATE(YEAR($AD82),MONTH($AD82),1),DATE(YEAR($AE82),MONTH($AE82),28)),0)</f>
      </c>
      <c r="AU82" s="18">
        <f>IFERROR(_xlfn.BETA.DIST(DATE(YEAR(AU$2),MONTH(AU$2),15),$AD$2,$AE$2,FALSE,DATE(YEAR($AD82),MONTH($AD82),1),DATE(YEAR($AE82),MONTH($AE82),28)),0)</f>
      </c>
      <c r="AV82" s="18">
        <f>SUM(AG82:AU82)</f>
      </c>
      <c r="AW82" s="18">
        <f>IF(J82&lt;&gt;0,J82,IF($AV82=0,0,AG82/$AV82*$Z82))</f>
      </c>
      <c r="AX82" s="18">
        <f>IF(K82&lt;&gt;0,K82,IF($AV82=0,0,AH82/$AV82*$Z82))</f>
      </c>
      <c r="AY82" s="18">
        <f>IF(L82&lt;&gt;0,L82,IF($AV82=0,0,AI82/$AV82*$Z82))</f>
      </c>
      <c r="AZ82" s="18">
        <f>IF(M82&lt;&gt;0,M82,IF($AV82=0,0,AJ82/$AV82*$Z82))</f>
      </c>
      <c r="BA82" s="18">
        <f>IF(N82&lt;&gt;0,N82,IF($AV82=0,0,AK82/$AV82*$Z82))</f>
      </c>
      <c r="BB82" s="18">
        <f>IF(O82&lt;&gt;0,O82,IF($AV82=0,0,AL82/$AV82*$Z82))</f>
      </c>
      <c r="BC82" s="18">
        <f>IF(P82&lt;&gt;0,P82,IF($AV82=0,0,AM82/$AV82*$Z82))</f>
      </c>
      <c r="BD82" s="18">
        <f>IF(Q82&lt;&gt;0,Q82,IF($AV82=0,0,AN82/$AV82*$Z82))</f>
      </c>
      <c r="BE82" s="18">
        <f>IF(R82&lt;&gt;0,R82,IF($AV82=0,0,AO82/$AV82*$Z82))</f>
      </c>
      <c r="BF82" s="18">
        <f>IF(S82&lt;&gt;0,S82,IF($AV82=0,0,AP82/$AV82*$Z82))</f>
      </c>
      <c r="BG82" s="18">
        <f>IF(T82&lt;&gt;0,T82,IF($AV82=0,0,AQ82/$AV82*$Z82))</f>
      </c>
      <c r="BH82" s="18">
        <f>IF(U82&lt;&gt;0,U82,IF($AV82=0,0,AR82/$AV82*$Z82))</f>
      </c>
      <c r="BI82" s="18">
        <f>IF(V82&lt;&gt;0,V82,IF($AV82=0,0,AS82/$AV82*$Z82))</f>
      </c>
      <c r="BJ82" s="18">
        <f>IF(W82&lt;&gt;0,W82,IF($AV82=0,0,AT82/$AV82*$Z82))</f>
      </c>
      <c r="BK82" s="18">
        <f>IF(X82&lt;&gt;0,X82,IF($AV82=0,0,AU82/$AV82*$Z82))</f>
      </c>
      <c r="BL82" s="18">
        <f>SUM(AW82:BK82)</f>
      </c>
      <c r="BM82" s="17" t="str">
        <v/>
      </c>
    </row>
    <row r="83" outlineLevel="4">
      <c r="A83" s="5" t="str">
        <v>6.1</v>
      </c>
      <c r="B83" s="5" t="str">
        <v/>
      </c>
      <c r="C83" s="5" t="str">
        <v>BSKDGNGENGR03</v>
      </c>
      <c r="D83" s="5" t="str">
        <v>BSKDGNGENGR03</v>
      </c>
      <c r="E83" s="19">
        <f>IFERROR(_xlfn.XLOOKUP(F83,Assumptions!B:B,Assumptions!C:C),0)</f>
      </c>
      <c r="F83" s="5" t="str">
        <v>Advanced Payment</v>
      </c>
      <c r="G83" s="5" t="str">
        <v/>
      </c>
      <c r="H83" s="18">
        <f>G82*E83</f>
      </c>
      <c r="I83" s="18">
        <f>H83*(1-0)</f>
      </c>
      <c r="J83" s="18">
        <v>0</v>
      </c>
      <c r="K83" s="18">
        <v>0</v>
      </c>
      <c r="L83" s="18">
        <v>0</v>
      </c>
      <c r="M83" s="18">
        <v>0</v>
      </c>
      <c r="N83" s="18">
        <v>0</v>
      </c>
      <c r="O83" s="18">
        <v>0</v>
      </c>
      <c r="P83" s="18">
        <v>0</v>
      </c>
      <c r="Q83" s="18">
        <v>0</v>
      </c>
      <c r="R83" s="18">
        <v>0</v>
      </c>
      <c r="S83" s="18">
        <v>0</v>
      </c>
      <c r="T83" s="18">
        <v>0</v>
      </c>
      <c r="U83" s="18">
        <v>0</v>
      </c>
      <c r="V83" s="18">
        <v>0</v>
      </c>
      <c r="W83" s="18">
        <v>0</v>
      </c>
      <c r="X83" s="18">
        <v>0</v>
      </c>
      <c r="Y83" s="18">
        <f>SUM(J83:X83)</f>
      </c>
      <c r="Z83" s="18">
        <f>I83-Y83</f>
      </c>
      <c r="AA83" s="20">
        <v>46026</v>
      </c>
      <c r="AB83" s="20">
        <v>46026</v>
      </c>
      <c r="AC83" s="18">
        <f>IFERROR(_xlfn.XLOOKUP(F83,Assumptions!B:B,Assumptions!D:D),0)</f>
      </c>
      <c r="AD83" s="20">
        <f>AA83+AC83</f>
      </c>
      <c r="AE83" s="20">
        <f>AC83+AB83</f>
      </c>
      <c r="AF83" s="5" t="str">
        <v/>
      </c>
      <c r="AG83" s="18">
        <f>IFERROR(_xlfn.BETA.DIST(DATE(YEAR(AG$2),MONTH(AG$2),15),$AD$2,$AE$2,FALSE,DATE(YEAR($AD83),MONTH($AD83),1),DATE(YEAR($AE83),MONTH($AE83),28)),0)</f>
      </c>
      <c r="AH83" s="18">
        <f>IFERROR(_xlfn.BETA.DIST(DATE(YEAR(AH$2),MONTH(AH$2),15),$AD$2,$AE$2,FALSE,DATE(YEAR($AD83),MONTH($AD83),1),DATE(YEAR($AE83),MONTH($AE83),28)),0)</f>
      </c>
      <c r="AI83" s="18">
        <f>IFERROR(_xlfn.BETA.DIST(DATE(YEAR(AI$2),MONTH(AI$2),15),$AD$2,$AE$2,FALSE,DATE(YEAR($AD83),MONTH($AD83),1),DATE(YEAR($AE83),MONTH($AE83),28)),0)</f>
      </c>
      <c r="AJ83" s="18">
        <f>IFERROR(_xlfn.BETA.DIST(DATE(YEAR(AJ$2),MONTH(AJ$2),15),$AD$2,$AE$2,FALSE,DATE(YEAR($AD83),MONTH($AD83),1),DATE(YEAR($AE83),MONTH($AE83),28)),0)</f>
      </c>
      <c r="AK83" s="18">
        <f>IFERROR(_xlfn.BETA.DIST(DATE(YEAR(AK$2),MONTH(AK$2),15),$AD$2,$AE$2,FALSE,DATE(YEAR($AD83),MONTH($AD83),1),DATE(YEAR($AE83),MONTH($AE83),28)),0)</f>
      </c>
      <c r="AL83" s="18">
        <f>IFERROR(_xlfn.BETA.DIST(DATE(YEAR(AL$2),MONTH(AL$2),15),$AD$2,$AE$2,FALSE,DATE(YEAR($AD83),MONTH($AD83),1),DATE(YEAR($AE83),MONTH($AE83),28)),0)</f>
      </c>
      <c r="AM83" s="18">
        <f>IFERROR(_xlfn.BETA.DIST(DATE(YEAR(AM$2),MONTH(AM$2),15),$AD$2,$AE$2,FALSE,DATE(YEAR($AD83),MONTH($AD83),1),DATE(YEAR($AE83),MONTH($AE83),28)),0)</f>
      </c>
      <c r="AN83" s="18">
        <f>IFERROR(_xlfn.BETA.DIST(DATE(YEAR(AN$2),MONTH(AN$2),15),$AD$2,$AE$2,FALSE,DATE(YEAR($AD83),MONTH($AD83),1),DATE(YEAR($AE83),MONTH($AE83),28)),0)</f>
      </c>
      <c r="AO83" s="18">
        <f>IFERROR(_xlfn.BETA.DIST(DATE(YEAR(AO$2),MONTH(AO$2),15),$AD$2,$AE$2,FALSE,DATE(YEAR($AD83),MONTH($AD83),1),DATE(YEAR($AE83),MONTH($AE83),28)),0)</f>
      </c>
      <c r="AP83" s="18">
        <f>IFERROR(_xlfn.BETA.DIST(DATE(YEAR(AP$2),MONTH(AP$2),15),$AD$2,$AE$2,FALSE,DATE(YEAR($AD83),MONTH($AD83),1),DATE(YEAR($AE83),MONTH($AE83),28)),0)</f>
      </c>
      <c r="AQ83" s="18">
        <f>IFERROR(_xlfn.BETA.DIST(DATE(YEAR(AQ$2),MONTH(AQ$2),15),$AD$2,$AE$2,FALSE,DATE(YEAR($AD83),MONTH($AD83),1),DATE(YEAR($AE83),MONTH($AE83),28)),0)</f>
      </c>
      <c r="AR83" s="18">
        <f>IFERROR(_xlfn.BETA.DIST(DATE(YEAR(AR$2),MONTH(AR$2),15),$AD$2,$AE$2,FALSE,DATE(YEAR($AD83),MONTH($AD83),1),DATE(YEAR($AE83),MONTH($AE83),28)),0)</f>
      </c>
      <c r="AS83" s="18">
        <f>IFERROR(_xlfn.BETA.DIST(DATE(YEAR(AS$2),MONTH(AS$2),15),$AD$2,$AE$2,FALSE,DATE(YEAR($AD83),MONTH($AD83),1),DATE(YEAR($AE83),MONTH($AE83),28)),0)</f>
      </c>
      <c r="AT83" s="18">
        <f>IFERROR(_xlfn.BETA.DIST(DATE(YEAR(AT$2),MONTH(AT$2),15),$AD$2,$AE$2,FALSE,DATE(YEAR($AD83),MONTH($AD83),1),DATE(YEAR($AE83),MONTH($AE83),28)),0)</f>
      </c>
      <c r="AU83" s="18">
        <f>IFERROR(_xlfn.BETA.DIST(DATE(YEAR(AU$2),MONTH(AU$2),15),$AD$2,$AE$2,FALSE,DATE(YEAR($AD83),MONTH($AD83),1),DATE(YEAR($AE83),MONTH($AE83),28)),0)</f>
      </c>
      <c r="AV83" s="18">
        <f>SUM(AG83:AU83)</f>
      </c>
      <c r="AW83" s="18">
        <f>IF(J83&lt;&gt;0,J83,IF($AV83=0,0,AG83/$AV83*$Z83))</f>
      </c>
      <c r="AX83" s="18">
        <f>IF(K83&lt;&gt;0,K83,IF($AV83=0,0,AH83/$AV83*$Z83))</f>
      </c>
      <c r="AY83" s="18">
        <f>IF(L83&lt;&gt;0,L83,IF($AV83=0,0,AI83/$AV83*$Z83))</f>
      </c>
      <c r="AZ83" s="18">
        <f>IF(M83&lt;&gt;0,M83,IF($AV83=0,0,AJ83/$AV83*$Z83))</f>
      </c>
      <c r="BA83" s="18">
        <f>IF(N83&lt;&gt;0,N83,IF($AV83=0,0,AK83/$AV83*$Z83))</f>
      </c>
      <c r="BB83" s="18">
        <f>IF(O83&lt;&gt;0,O83,IF($AV83=0,0,AL83/$AV83*$Z83))</f>
      </c>
      <c r="BC83" s="18">
        <f>IF(P83&lt;&gt;0,P83,IF($AV83=0,0,AM83/$AV83*$Z83))</f>
      </c>
      <c r="BD83" s="18">
        <f>IF(Q83&lt;&gt;0,Q83,IF($AV83=0,0,AN83/$AV83*$Z83))</f>
      </c>
      <c r="BE83" s="18">
        <f>IF(R83&lt;&gt;0,R83,IF($AV83=0,0,AO83/$AV83*$Z83))</f>
      </c>
      <c r="BF83" s="18">
        <f>IF(S83&lt;&gt;0,S83,IF($AV83=0,0,AP83/$AV83*$Z83))</f>
      </c>
      <c r="BG83" s="18">
        <f>IF(T83&lt;&gt;0,T83,IF($AV83=0,0,AQ83/$AV83*$Z83))</f>
      </c>
      <c r="BH83" s="18">
        <f>IF(U83&lt;&gt;0,U83,IF($AV83=0,0,AR83/$AV83*$Z83))</f>
      </c>
      <c r="BI83" s="18">
        <f>IF(V83&lt;&gt;0,V83,IF($AV83=0,0,AS83/$AV83*$Z83))</f>
      </c>
      <c r="BJ83" s="18">
        <f>IF(W83&lt;&gt;0,W83,IF($AV83=0,0,AT83/$AV83*$Z83))</f>
      </c>
      <c r="BK83" s="18">
        <f>IF(X83&lt;&gt;0,X83,IF($AV83=0,0,AU83/$AV83*$Z83))</f>
      </c>
      <c r="BL83" s="18">
        <f>SUM(AW83:BK83)</f>
      </c>
      <c r="BM83" s="18">
        <f>I83-BL83</f>
      </c>
    </row>
    <row r="84" outlineLevel="4">
      <c r="A84" s="5" t="str">
        <v>6.1</v>
      </c>
      <c r="B84" s="5" t="str">
        <v/>
      </c>
      <c r="C84" s="5" t="str">
        <v/>
      </c>
      <c r="D84" s="5" t="str">
        <v/>
      </c>
      <c r="E84" s="19">
        <f>IFERROR(_xlfn.XLOOKUP(F84,Assumptions!B:B,Assumptions!C:C),0)</f>
      </c>
      <c r="F84" s="5" t="str">
        <v>Site Delivery EGP</v>
      </c>
      <c r="G84" s="5" t="str">
        <v/>
      </c>
      <c r="H84" s="18">
        <f>G82*E84</f>
      </c>
      <c r="I84" s="18">
        <f>H84*(1-0)</f>
      </c>
      <c r="J84" s="18">
        <v>0</v>
      </c>
      <c r="K84" s="18">
        <v>0</v>
      </c>
      <c r="L84" s="18">
        <v>0</v>
      </c>
      <c r="M84" s="18">
        <v>0</v>
      </c>
      <c r="N84" s="18">
        <v>0</v>
      </c>
      <c r="O84" s="18">
        <v>0</v>
      </c>
      <c r="P84" s="18">
        <v>0</v>
      </c>
      <c r="Q84" s="18">
        <v>0</v>
      </c>
      <c r="R84" s="18">
        <v>0</v>
      </c>
      <c r="S84" s="18">
        <v>0</v>
      </c>
      <c r="T84" s="18">
        <v>0</v>
      </c>
      <c r="U84" s="18">
        <v>0</v>
      </c>
      <c r="V84" s="18">
        <v>0</v>
      </c>
      <c r="W84" s="18">
        <v>0</v>
      </c>
      <c r="X84" s="18">
        <v>0</v>
      </c>
      <c r="Y84" s="18">
        <f>SUM(J84:X84)</f>
      </c>
      <c r="Z84" s="18">
        <f>I84-Y84</f>
      </c>
      <c r="AA84" s="5" t="str">
        <v/>
      </c>
      <c r="AB84" s="5" t="str">
        <v/>
      </c>
      <c r="AC84" s="18">
        <f>IFERROR(_xlfn.XLOOKUP(F84,Assumptions!B:B,Assumptions!D:D),0)</f>
      </c>
      <c r="AD84" s="20">
        <f>AA84+AC84</f>
      </c>
      <c r="AE84" s="20">
        <f>AC84+AB84</f>
      </c>
      <c r="AF84" s="5" t="str">
        <v/>
      </c>
      <c r="AG84" s="18">
        <f>IFERROR(_xlfn.BETA.DIST(DATE(YEAR(AG$2),MONTH(AG$2),15),$AD$2,$AE$2,FALSE,DATE(YEAR($AD84),MONTH($AD84),1),DATE(YEAR($AE84),MONTH($AE84),28)),0)</f>
      </c>
      <c r="AH84" s="18">
        <f>IFERROR(_xlfn.BETA.DIST(DATE(YEAR(AH$2),MONTH(AH$2),15),$AD$2,$AE$2,FALSE,DATE(YEAR($AD84),MONTH($AD84),1),DATE(YEAR($AE84),MONTH($AE84),28)),0)</f>
      </c>
      <c r="AI84" s="18">
        <f>IFERROR(_xlfn.BETA.DIST(DATE(YEAR(AI$2),MONTH(AI$2),15),$AD$2,$AE$2,FALSE,DATE(YEAR($AD84),MONTH($AD84),1),DATE(YEAR($AE84),MONTH($AE84),28)),0)</f>
      </c>
      <c r="AJ84" s="18">
        <f>IFERROR(_xlfn.BETA.DIST(DATE(YEAR(AJ$2),MONTH(AJ$2),15),$AD$2,$AE$2,FALSE,DATE(YEAR($AD84),MONTH($AD84),1),DATE(YEAR($AE84),MONTH($AE84),28)),0)</f>
      </c>
      <c r="AK84" s="18">
        <f>IFERROR(_xlfn.BETA.DIST(DATE(YEAR(AK$2),MONTH(AK$2),15),$AD$2,$AE$2,FALSE,DATE(YEAR($AD84),MONTH($AD84),1),DATE(YEAR($AE84),MONTH($AE84),28)),0)</f>
      </c>
      <c r="AL84" s="18">
        <f>IFERROR(_xlfn.BETA.DIST(DATE(YEAR(AL$2),MONTH(AL$2),15),$AD$2,$AE$2,FALSE,DATE(YEAR($AD84),MONTH($AD84),1),DATE(YEAR($AE84),MONTH($AE84),28)),0)</f>
      </c>
      <c r="AM84" s="18">
        <f>IFERROR(_xlfn.BETA.DIST(DATE(YEAR(AM$2),MONTH(AM$2),15),$AD$2,$AE$2,FALSE,DATE(YEAR($AD84),MONTH($AD84),1),DATE(YEAR($AE84),MONTH($AE84),28)),0)</f>
      </c>
      <c r="AN84" s="18">
        <f>IFERROR(_xlfn.BETA.DIST(DATE(YEAR(AN$2),MONTH(AN$2),15),$AD$2,$AE$2,FALSE,DATE(YEAR($AD84),MONTH($AD84),1),DATE(YEAR($AE84),MONTH($AE84),28)),0)</f>
      </c>
      <c r="AO84" s="18">
        <f>IFERROR(_xlfn.BETA.DIST(DATE(YEAR(AO$2),MONTH(AO$2),15),$AD$2,$AE$2,FALSE,DATE(YEAR($AD84),MONTH($AD84),1),DATE(YEAR($AE84),MONTH($AE84),28)),0)</f>
      </c>
      <c r="AP84" s="18">
        <f>IFERROR(_xlfn.BETA.DIST(DATE(YEAR(AP$2),MONTH(AP$2),15),$AD$2,$AE$2,FALSE,DATE(YEAR($AD84),MONTH($AD84),1),DATE(YEAR($AE84),MONTH($AE84),28)),0)</f>
      </c>
      <c r="AQ84" s="18">
        <f>IFERROR(_xlfn.BETA.DIST(DATE(YEAR(AQ$2),MONTH(AQ$2),15),$AD$2,$AE$2,FALSE,DATE(YEAR($AD84),MONTH($AD84),1),DATE(YEAR($AE84),MONTH($AE84),28)),0)</f>
      </c>
      <c r="AR84" s="18">
        <f>IFERROR(_xlfn.BETA.DIST(DATE(YEAR(AR$2),MONTH(AR$2),15),$AD$2,$AE$2,FALSE,DATE(YEAR($AD84),MONTH($AD84),1),DATE(YEAR($AE84),MONTH($AE84),28)),0)</f>
      </c>
      <c r="AS84" s="18">
        <f>IFERROR(_xlfn.BETA.DIST(DATE(YEAR(AS$2),MONTH(AS$2),15),$AD$2,$AE$2,FALSE,DATE(YEAR($AD84),MONTH($AD84),1),DATE(YEAR($AE84),MONTH($AE84),28)),0)</f>
      </c>
      <c r="AT84" s="18">
        <f>IFERROR(_xlfn.BETA.DIST(DATE(YEAR(AT$2),MONTH(AT$2),15),$AD$2,$AE$2,FALSE,DATE(YEAR($AD84),MONTH($AD84),1),DATE(YEAR($AE84),MONTH($AE84),28)),0)</f>
      </c>
      <c r="AU84" s="18">
        <f>IFERROR(_xlfn.BETA.DIST(DATE(YEAR(AU$2),MONTH(AU$2),15),$AD$2,$AE$2,FALSE,DATE(YEAR($AD84),MONTH($AD84),1),DATE(YEAR($AE84),MONTH($AE84),28)),0)</f>
      </c>
      <c r="AV84" s="18">
        <f>SUM(AG84:AU84)</f>
      </c>
      <c r="AW84" s="18">
        <f>IF(J84&lt;&gt;0,J84,IF($AV84=0,0,AG84/$AV84*$Z84))</f>
      </c>
      <c r="AX84" s="18">
        <f>IF(K84&lt;&gt;0,K84,IF($AV84=0,0,AH84/$AV84*$Z84))</f>
      </c>
      <c r="AY84" s="18">
        <f>IF(L84&lt;&gt;0,L84,IF($AV84=0,0,AI84/$AV84*$Z84))</f>
      </c>
      <c r="AZ84" s="18">
        <f>IF(M84&lt;&gt;0,M84,IF($AV84=0,0,AJ84/$AV84*$Z84))</f>
      </c>
      <c r="BA84" s="18">
        <f>IF(N84&lt;&gt;0,N84,IF($AV84=0,0,AK84/$AV84*$Z84))</f>
      </c>
      <c r="BB84" s="18">
        <f>IF(O84&lt;&gt;0,O84,IF($AV84=0,0,AL84/$AV84*$Z84))</f>
      </c>
      <c r="BC84" s="18">
        <f>IF(P84&lt;&gt;0,P84,IF($AV84=0,0,AM84/$AV84*$Z84))</f>
      </c>
      <c r="BD84" s="18">
        <f>IF(Q84&lt;&gt;0,Q84,IF($AV84=0,0,AN84/$AV84*$Z84))</f>
      </c>
      <c r="BE84" s="18">
        <f>IF(R84&lt;&gt;0,R84,IF($AV84=0,0,AO84/$AV84*$Z84))</f>
      </c>
      <c r="BF84" s="18">
        <f>IF(S84&lt;&gt;0,S84,IF($AV84=0,0,AP84/$AV84*$Z84))</f>
      </c>
      <c r="BG84" s="18">
        <f>IF(T84&lt;&gt;0,T84,IF($AV84=0,0,AQ84/$AV84*$Z84))</f>
      </c>
      <c r="BH84" s="18">
        <f>IF(U84&lt;&gt;0,U84,IF($AV84=0,0,AR84/$AV84*$Z84))</f>
      </c>
      <c r="BI84" s="18">
        <f>IF(V84&lt;&gt;0,V84,IF($AV84=0,0,AS84/$AV84*$Z84))</f>
      </c>
      <c r="BJ84" s="18">
        <f>IF(W84&lt;&gt;0,W84,IF($AV84=0,0,AT84/$AV84*$Z84))</f>
      </c>
      <c r="BK84" s="18">
        <f>IF(X84&lt;&gt;0,X84,IF($AV84=0,0,AU84/$AV84*$Z84))</f>
      </c>
      <c r="BL84" s="18">
        <f>SUM(AW84:BK84)</f>
      </c>
      <c r="BM84" s="18">
        <f>I84-BL84</f>
      </c>
    </row>
    <row r="85" outlineLevel="4">
      <c r="A85" s="5" t="str">
        <v>6.1</v>
      </c>
      <c r="B85" s="5" t="str">
        <v/>
      </c>
      <c r="C85" s="5" t="str">
        <v>BSKDGNGENGR07</v>
      </c>
      <c r="D85" s="5" t="str">
        <v>BSKDGNGENGR07</v>
      </c>
      <c r="E85" s="19">
        <f>IFERROR(_xlfn.XLOOKUP(F85,Assumptions!B:B,Assumptions!C:C),0)</f>
      </c>
      <c r="F85" s="5" t="str">
        <v>Retention</v>
      </c>
      <c r="G85" s="5" t="str">
        <v/>
      </c>
      <c r="H85" s="18">
        <f>G82*E85</f>
      </c>
      <c r="I85" s="18">
        <f>H85*(1-0)</f>
      </c>
      <c r="J85" s="18">
        <v>0</v>
      </c>
      <c r="K85" s="18">
        <v>0</v>
      </c>
      <c r="L85" s="18">
        <v>0</v>
      </c>
      <c r="M85" s="18">
        <v>0</v>
      </c>
      <c r="N85" s="18">
        <v>0</v>
      </c>
      <c r="O85" s="18">
        <v>0</v>
      </c>
      <c r="P85" s="18">
        <v>0</v>
      </c>
      <c r="Q85" s="18">
        <v>0</v>
      </c>
      <c r="R85" s="18">
        <v>0</v>
      </c>
      <c r="S85" s="18">
        <v>0</v>
      </c>
      <c r="T85" s="18">
        <v>0</v>
      </c>
      <c r="U85" s="18">
        <v>0</v>
      </c>
      <c r="V85" s="18">
        <v>0</v>
      </c>
      <c r="W85" s="18">
        <v>0</v>
      </c>
      <c r="X85" s="18">
        <v>0</v>
      </c>
      <c r="Y85" s="18">
        <f>SUM(J85:X85)</f>
      </c>
      <c r="Z85" s="18">
        <f>I85-Y85</f>
      </c>
      <c r="AA85" s="20">
        <v>46483</v>
      </c>
      <c r="AB85" s="20">
        <v>46483</v>
      </c>
      <c r="AC85" s="18">
        <f>IFERROR(_xlfn.XLOOKUP(F85,Assumptions!B:B,Assumptions!D:D),0)</f>
      </c>
      <c r="AD85" s="20">
        <f>AA85+AC85</f>
      </c>
      <c r="AE85" s="20">
        <f>AC85+AB85</f>
      </c>
      <c r="AF85" s="5" t="str">
        <v/>
      </c>
      <c r="AG85" s="18">
        <f>IFERROR(_xlfn.BETA.DIST(DATE(YEAR(AG$2),MONTH(AG$2),15),$AD$2,$AE$2,FALSE,DATE(YEAR($AD85),MONTH($AD85),1),DATE(YEAR($AE85),MONTH($AE85),28)),0)</f>
      </c>
      <c r="AH85" s="18">
        <f>IFERROR(_xlfn.BETA.DIST(DATE(YEAR(AH$2),MONTH(AH$2),15),$AD$2,$AE$2,FALSE,DATE(YEAR($AD85),MONTH($AD85),1),DATE(YEAR($AE85),MONTH($AE85),28)),0)</f>
      </c>
      <c r="AI85" s="18">
        <f>IFERROR(_xlfn.BETA.DIST(DATE(YEAR(AI$2),MONTH(AI$2),15),$AD$2,$AE$2,FALSE,DATE(YEAR($AD85),MONTH($AD85),1),DATE(YEAR($AE85),MONTH($AE85),28)),0)</f>
      </c>
      <c r="AJ85" s="18">
        <f>IFERROR(_xlfn.BETA.DIST(DATE(YEAR(AJ$2),MONTH(AJ$2),15),$AD$2,$AE$2,FALSE,DATE(YEAR($AD85),MONTH($AD85),1),DATE(YEAR($AE85),MONTH($AE85),28)),0)</f>
      </c>
      <c r="AK85" s="18">
        <f>IFERROR(_xlfn.BETA.DIST(DATE(YEAR(AK$2),MONTH(AK$2),15),$AD$2,$AE$2,FALSE,DATE(YEAR($AD85),MONTH($AD85),1),DATE(YEAR($AE85),MONTH($AE85),28)),0)</f>
      </c>
      <c r="AL85" s="18">
        <f>IFERROR(_xlfn.BETA.DIST(DATE(YEAR(AL$2),MONTH(AL$2),15),$AD$2,$AE$2,FALSE,DATE(YEAR($AD85),MONTH($AD85),1),DATE(YEAR($AE85),MONTH($AE85),28)),0)</f>
      </c>
      <c r="AM85" s="18">
        <f>IFERROR(_xlfn.BETA.DIST(DATE(YEAR(AM$2),MONTH(AM$2),15),$AD$2,$AE$2,FALSE,DATE(YEAR($AD85),MONTH($AD85),1),DATE(YEAR($AE85),MONTH($AE85),28)),0)</f>
      </c>
      <c r="AN85" s="18">
        <f>IFERROR(_xlfn.BETA.DIST(DATE(YEAR(AN$2),MONTH(AN$2),15),$AD$2,$AE$2,FALSE,DATE(YEAR($AD85),MONTH($AD85),1),DATE(YEAR($AE85),MONTH($AE85),28)),0)</f>
      </c>
      <c r="AO85" s="18">
        <f>IFERROR(_xlfn.BETA.DIST(DATE(YEAR(AO$2),MONTH(AO$2),15),$AD$2,$AE$2,FALSE,DATE(YEAR($AD85),MONTH($AD85),1),DATE(YEAR($AE85),MONTH($AE85),28)),0)</f>
      </c>
      <c r="AP85" s="18">
        <f>IFERROR(_xlfn.BETA.DIST(DATE(YEAR(AP$2),MONTH(AP$2),15),$AD$2,$AE$2,FALSE,DATE(YEAR($AD85),MONTH($AD85),1),DATE(YEAR($AE85),MONTH($AE85),28)),0)</f>
      </c>
      <c r="AQ85" s="18">
        <f>IFERROR(_xlfn.BETA.DIST(DATE(YEAR(AQ$2),MONTH(AQ$2),15),$AD$2,$AE$2,FALSE,DATE(YEAR($AD85),MONTH($AD85),1),DATE(YEAR($AE85),MONTH($AE85),28)),0)</f>
      </c>
      <c r="AR85" s="18">
        <f>IFERROR(_xlfn.BETA.DIST(DATE(YEAR(AR$2),MONTH(AR$2),15),$AD$2,$AE$2,FALSE,DATE(YEAR($AD85),MONTH($AD85),1),DATE(YEAR($AE85),MONTH($AE85),28)),0)</f>
      </c>
      <c r="AS85" s="18">
        <f>IFERROR(_xlfn.BETA.DIST(DATE(YEAR(AS$2),MONTH(AS$2),15),$AD$2,$AE$2,FALSE,DATE(YEAR($AD85),MONTH($AD85),1),DATE(YEAR($AE85),MONTH($AE85),28)),0)</f>
      </c>
      <c r="AT85" s="18">
        <f>IFERROR(_xlfn.BETA.DIST(DATE(YEAR(AT$2),MONTH(AT$2),15),$AD$2,$AE$2,FALSE,DATE(YEAR($AD85),MONTH($AD85),1),DATE(YEAR($AE85),MONTH($AE85),28)),0)</f>
      </c>
      <c r="AU85" s="18">
        <f>IFERROR(_xlfn.BETA.DIST(DATE(YEAR(AU$2),MONTH(AU$2),15),$AD$2,$AE$2,FALSE,DATE(YEAR($AD85),MONTH($AD85),1),DATE(YEAR($AE85),MONTH($AE85),28)),0)</f>
      </c>
      <c r="AV85" s="18">
        <f>SUM(AG85:AU85)</f>
      </c>
      <c r="AW85" s="18">
        <f>IF(J85&lt;&gt;0,J85,IF($AV85=0,0,AG85/$AV85*$Z85))</f>
      </c>
      <c r="AX85" s="18">
        <f>IF(K85&lt;&gt;0,K85,IF($AV85=0,0,AH85/$AV85*$Z85))</f>
      </c>
      <c r="AY85" s="18">
        <f>IF(L85&lt;&gt;0,L85,IF($AV85=0,0,AI85/$AV85*$Z85))</f>
      </c>
      <c r="AZ85" s="18">
        <f>IF(M85&lt;&gt;0,M85,IF($AV85=0,0,AJ85/$AV85*$Z85))</f>
      </c>
      <c r="BA85" s="18">
        <f>IF(N85&lt;&gt;0,N85,IF($AV85=0,0,AK85/$AV85*$Z85))</f>
      </c>
      <c r="BB85" s="18">
        <f>IF(O85&lt;&gt;0,O85,IF($AV85=0,0,AL85/$AV85*$Z85))</f>
      </c>
      <c r="BC85" s="18">
        <f>IF(P85&lt;&gt;0,P85,IF($AV85=0,0,AM85/$AV85*$Z85))</f>
      </c>
      <c r="BD85" s="18">
        <f>IF(Q85&lt;&gt;0,Q85,IF($AV85=0,0,AN85/$AV85*$Z85))</f>
      </c>
      <c r="BE85" s="18">
        <f>IF(R85&lt;&gt;0,R85,IF($AV85=0,0,AO85/$AV85*$Z85))</f>
      </c>
      <c r="BF85" s="18">
        <f>IF(S85&lt;&gt;0,S85,IF($AV85=0,0,AP85/$AV85*$Z85))</f>
      </c>
      <c r="BG85" s="18">
        <f>IF(T85&lt;&gt;0,T85,IF($AV85=0,0,AQ85/$AV85*$Z85))</f>
      </c>
      <c r="BH85" s="18">
        <f>IF(U85&lt;&gt;0,U85,IF($AV85=0,0,AR85/$AV85*$Z85))</f>
      </c>
      <c r="BI85" s="18">
        <f>IF(V85&lt;&gt;0,V85,IF($AV85=0,0,AS85/$AV85*$Z85))</f>
      </c>
      <c r="BJ85" s="18">
        <f>IF(W85&lt;&gt;0,W85,IF($AV85=0,0,AT85/$AV85*$Z85))</f>
      </c>
      <c r="BK85" s="18">
        <f>IF(X85&lt;&gt;0,X85,IF($AV85=0,0,AU85/$AV85*$Z85))</f>
      </c>
      <c r="BL85" s="18">
        <f>SUM(AW85:BK85)</f>
      </c>
      <c r="BM85" s="18">
        <f>I85-BL85</f>
      </c>
    </row>
    <row r="86" outlineLevel="3">
      <c r="A86" s="17" t="str">
        <v>6.2</v>
      </c>
      <c r="B86" s="17" t="str">
        <v/>
      </c>
      <c r="C86" s="17" t="str">
        <v/>
      </c>
      <c r="D86" s="17" t="str">
        <v/>
      </c>
      <c r="E86" s="17" t="str">
        <v>6.2</v>
      </c>
      <c r="F86" s="17" t="str">
        <v>Bus riser cell 3150 A, associated with its circuit breaker, protection and metering devices (per each feeder) as specified</v>
      </c>
      <c r="G86" s="17">
        <v>1325160</v>
      </c>
      <c r="H86" s="17" t="str">
        <v/>
      </c>
      <c r="I86" s="17" t="str">
        <v/>
      </c>
      <c r="J86" s="17" t="str">
        <v/>
      </c>
      <c r="K86" s="17" t="str">
        <v/>
      </c>
      <c r="L86" s="17" t="str">
        <v/>
      </c>
      <c r="M86" s="17" t="str">
        <v/>
      </c>
      <c r="N86" s="17" t="str">
        <v/>
      </c>
      <c r="O86" s="17" t="str">
        <v/>
      </c>
      <c r="P86" s="17" t="str">
        <v/>
      </c>
      <c r="Q86" s="17" t="str">
        <v/>
      </c>
      <c r="R86" s="17" t="str">
        <v/>
      </c>
      <c r="S86" s="17" t="str">
        <v/>
      </c>
      <c r="T86" s="17" t="str">
        <v/>
      </c>
      <c r="U86" s="17" t="str">
        <v/>
      </c>
      <c r="V86" s="17" t="str">
        <v/>
      </c>
      <c r="W86" s="17" t="str">
        <v/>
      </c>
      <c r="X86" s="17" t="str">
        <v/>
      </c>
      <c r="Y86" s="17" t="str">
        <v/>
      </c>
      <c r="Z86" s="17" t="str">
        <v/>
      </c>
      <c r="AA86" s="17" t="str">
        <v/>
      </c>
      <c r="AB86" s="17" t="str">
        <v/>
      </c>
      <c r="AC86" s="17" t="str">
        <v/>
      </c>
      <c r="AD86" s="17" t="str">
        <v/>
      </c>
      <c r="AE86" s="17" t="str">
        <v/>
      </c>
      <c r="AF86" s="5" t="str">
        <v/>
      </c>
      <c r="AG86" s="18">
        <f>IFERROR(_xlfn.BETA.DIST(DATE(YEAR(AG$2),MONTH(AG$2),15),$AD$2,$AE$2,FALSE,DATE(YEAR($AD86),MONTH($AD86),1),DATE(YEAR($AE86),MONTH($AE86),28)),0)</f>
      </c>
      <c r="AH86" s="18">
        <f>IFERROR(_xlfn.BETA.DIST(DATE(YEAR(AH$2),MONTH(AH$2),15),$AD$2,$AE$2,FALSE,DATE(YEAR($AD86),MONTH($AD86),1),DATE(YEAR($AE86),MONTH($AE86),28)),0)</f>
      </c>
      <c r="AI86" s="18">
        <f>IFERROR(_xlfn.BETA.DIST(DATE(YEAR(AI$2),MONTH(AI$2),15),$AD$2,$AE$2,FALSE,DATE(YEAR($AD86),MONTH($AD86),1),DATE(YEAR($AE86),MONTH($AE86),28)),0)</f>
      </c>
      <c r="AJ86" s="18">
        <f>IFERROR(_xlfn.BETA.DIST(DATE(YEAR(AJ$2),MONTH(AJ$2),15),$AD$2,$AE$2,FALSE,DATE(YEAR($AD86),MONTH($AD86),1),DATE(YEAR($AE86),MONTH($AE86),28)),0)</f>
      </c>
      <c r="AK86" s="18">
        <f>IFERROR(_xlfn.BETA.DIST(DATE(YEAR(AK$2),MONTH(AK$2),15),$AD$2,$AE$2,FALSE,DATE(YEAR($AD86),MONTH($AD86),1),DATE(YEAR($AE86),MONTH($AE86),28)),0)</f>
      </c>
      <c r="AL86" s="18">
        <f>IFERROR(_xlfn.BETA.DIST(DATE(YEAR(AL$2),MONTH(AL$2),15),$AD$2,$AE$2,FALSE,DATE(YEAR($AD86),MONTH($AD86),1),DATE(YEAR($AE86),MONTH($AE86),28)),0)</f>
      </c>
      <c r="AM86" s="18">
        <f>IFERROR(_xlfn.BETA.DIST(DATE(YEAR(AM$2),MONTH(AM$2),15),$AD$2,$AE$2,FALSE,DATE(YEAR($AD86),MONTH($AD86),1),DATE(YEAR($AE86),MONTH($AE86),28)),0)</f>
      </c>
      <c r="AN86" s="18">
        <f>IFERROR(_xlfn.BETA.DIST(DATE(YEAR(AN$2),MONTH(AN$2),15),$AD$2,$AE$2,FALSE,DATE(YEAR($AD86),MONTH($AD86),1),DATE(YEAR($AE86),MONTH($AE86),28)),0)</f>
      </c>
      <c r="AO86" s="18">
        <f>IFERROR(_xlfn.BETA.DIST(DATE(YEAR(AO$2),MONTH(AO$2),15),$AD$2,$AE$2,FALSE,DATE(YEAR($AD86),MONTH($AD86),1),DATE(YEAR($AE86),MONTH($AE86),28)),0)</f>
      </c>
      <c r="AP86" s="18">
        <f>IFERROR(_xlfn.BETA.DIST(DATE(YEAR(AP$2),MONTH(AP$2),15),$AD$2,$AE$2,FALSE,DATE(YEAR($AD86),MONTH($AD86),1),DATE(YEAR($AE86),MONTH($AE86),28)),0)</f>
      </c>
      <c r="AQ86" s="18">
        <f>IFERROR(_xlfn.BETA.DIST(DATE(YEAR(AQ$2),MONTH(AQ$2),15),$AD$2,$AE$2,FALSE,DATE(YEAR($AD86),MONTH($AD86),1),DATE(YEAR($AE86),MONTH($AE86),28)),0)</f>
      </c>
      <c r="AR86" s="18">
        <f>IFERROR(_xlfn.BETA.DIST(DATE(YEAR(AR$2),MONTH(AR$2),15),$AD$2,$AE$2,FALSE,DATE(YEAR($AD86),MONTH($AD86),1),DATE(YEAR($AE86),MONTH($AE86),28)),0)</f>
      </c>
      <c r="AS86" s="18">
        <f>IFERROR(_xlfn.BETA.DIST(DATE(YEAR(AS$2),MONTH(AS$2),15),$AD$2,$AE$2,FALSE,DATE(YEAR($AD86),MONTH($AD86),1),DATE(YEAR($AE86),MONTH($AE86),28)),0)</f>
      </c>
      <c r="AT86" s="18">
        <f>IFERROR(_xlfn.BETA.DIST(DATE(YEAR(AT$2),MONTH(AT$2),15),$AD$2,$AE$2,FALSE,DATE(YEAR($AD86),MONTH($AD86),1),DATE(YEAR($AE86),MONTH($AE86),28)),0)</f>
      </c>
      <c r="AU86" s="18">
        <f>IFERROR(_xlfn.BETA.DIST(DATE(YEAR(AU$2),MONTH(AU$2),15),$AD$2,$AE$2,FALSE,DATE(YEAR($AD86),MONTH($AD86),1),DATE(YEAR($AE86),MONTH($AE86),28)),0)</f>
      </c>
      <c r="AV86" s="18">
        <f>SUM(AG86:AU86)</f>
      </c>
      <c r="AW86" s="18">
        <f>IF(J86&lt;&gt;0,J86,IF($AV86=0,0,AG86/$AV86*$Z86))</f>
      </c>
      <c r="AX86" s="18">
        <f>IF(K86&lt;&gt;0,K86,IF($AV86=0,0,AH86/$AV86*$Z86))</f>
      </c>
      <c r="AY86" s="18">
        <f>IF(L86&lt;&gt;0,L86,IF($AV86=0,0,AI86/$AV86*$Z86))</f>
      </c>
      <c r="AZ86" s="18">
        <f>IF(M86&lt;&gt;0,M86,IF($AV86=0,0,AJ86/$AV86*$Z86))</f>
      </c>
      <c r="BA86" s="18">
        <f>IF(N86&lt;&gt;0,N86,IF($AV86=0,0,AK86/$AV86*$Z86))</f>
      </c>
      <c r="BB86" s="18">
        <f>IF(O86&lt;&gt;0,O86,IF($AV86=0,0,AL86/$AV86*$Z86))</f>
      </c>
      <c r="BC86" s="18">
        <f>IF(P86&lt;&gt;0,P86,IF($AV86=0,0,AM86/$AV86*$Z86))</f>
      </c>
      <c r="BD86" s="18">
        <f>IF(Q86&lt;&gt;0,Q86,IF($AV86=0,0,AN86/$AV86*$Z86))</f>
      </c>
      <c r="BE86" s="18">
        <f>IF(R86&lt;&gt;0,R86,IF($AV86=0,0,AO86/$AV86*$Z86))</f>
      </c>
      <c r="BF86" s="18">
        <f>IF(S86&lt;&gt;0,S86,IF($AV86=0,0,AP86/$AV86*$Z86))</f>
      </c>
      <c r="BG86" s="18">
        <f>IF(T86&lt;&gt;0,T86,IF($AV86=0,0,AQ86/$AV86*$Z86))</f>
      </c>
      <c r="BH86" s="18">
        <f>IF(U86&lt;&gt;0,U86,IF($AV86=0,0,AR86/$AV86*$Z86))</f>
      </c>
      <c r="BI86" s="18">
        <f>IF(V86&lt;&gt;0,V86,IF($AV86=0,0,AS86/$AV86*$Z86))</f>
      </c>
      <c r="BJ86" s="18">
        <f>IF(W86&lt;&gt;0,W86,IF($AV86=0,0,AT86/$AV86*$Z86))</f>
      </c>
      <c r="BK86" s="18">
        <f>IF(X86&lt;&gt;0,X86,IF($AV86=0,0,AU86/$AV86*$Z86))</f>
      </c>
      <c r="BL86" s="18">
        <f>SUM(AW86:BK86)</f>
      </c>
      <c r="BM86" s="17" t="str">
        <v/>
      </c>
    </row>
    <row r="87" outlineLevel="4">
      <c r="A87" s="5" t="str">
        <v>6.2</v>
      </c>
      <c r="B87" s="5" t="str">
        <v/>
      </c>
      <c r="C87" s="5" t="str">
        <v>BSKDGNGENGR03</v>
      </c>
      <c r="D87" s="5" t="str">
        <v>BSKDGNGENGR03</v>
      </c>
      <c r="E87" s="19">
        <f>IFERROR(_xlfn.XLOOKUP(F87,Assumptions!B:B,Assumptions!C:C),0)</f>
      </c>
      <c r="F87" s="5" t="str">
        <v>Advanced Payment</v>
      </c>
      <c r="G87" s="5" t="str">
        <v/>
      </c>
      <c r="H87" s="18">
        <f>G86*E87</f>
      </c>
      <c r="I87" s="18">
        <f>H87*(1-0)</f>
      </c>
      <c r="J87" s="18">
        <v>0</v>
      </c>
      <c r="K87" s="18">
        <v>0</v>
      </c>
      <c r="L87" s="18">
        <v>0</v>
      </c>
      <c r="M87" s="18">
        <v>0</v>
      </c>
      <c r="N87" s="18">
        <v>0</v>
      </c>
      <c r="O87" s="18">
        <v>0</v>
      </c>
      <c r="P87" s="18">
        <v>0</v>
      </c>
      <c r="Q87" s="18">
        <v>0</v>
      </c>
      <c r="R87" s="18">
        <v>0</v>
      </c>
      <c r="S87" s="18">
        <v>0</v>
      </c>
      <c r="T87" s="18">
        <v>0</v>
      </c>
      <c r="U87" s="18">
        <v>0</v>
      </c>
      <c r="V87" s="18">
        <v>0</v>
      </c>
      <c r="W87" s="18">
        <v>0</v>
      </c>
      <c r="X87" s="18">
        <v>0</v>
      </c>
      <c r="Y87" s="18">
        <f>SUM(J87:X87)</f>
      </c>
      <c r="Z87" s="18">
        <f>I87-Y87</f>
      </c>
      <c r="AA87" s="20">
        <v>46026</v>
      </c>
      <c r="AB87" s="20">
        <v>46026</v>
      </c>
      <c r="AC87" s="18">
        <f>IFERROR(_xlfn.XLOOKUP(F87,Assumptions!B:B,Assumptions!D:D),0)</f>
      </c>
      <c r="AD87" s="20">
        <f>AA87+AC87</f>
      </c>
      <c r="AE87" s="20">
        <f>AC87+AB87</f>
      </c>
      <c r="AF87" s="5" t="str">
        <v/>
      </c>
      <c r="AG87" s="18">
        <f>IFERROR(_xlfn.BETA.DIST(DATE(YEAR(AG$2),MONTH(AG$2),15),$AD$2,$AE$2,FALSE,DATE(YEAR($AD87),MONTH($AD87),1),DATE(YEAR($AE87),MONTH($AE87),28)),0)</f>
      </c>
      <c r="AH87" s="18">
        <f>IFERROR(_xlfn.BETA.DIST(DATE(YEAR(AH$2),MONTH(AH$2),15),$AD$2,$AE$2,FALSE,DATE(YEAR($AD87),MONTH($AD87),1),DATE(YEAR($AE87),MONTH($AE87),28)),0)</f>
      </c>
      <c r="AI87" s="18">
        <f>IFERROR(_xlfn.BETA.DIST(DATE(YEAR(AI$2),MONTH(AI$2),15),$AD$2,$AE$2,FALSE,DATE(YEAR($AD87),MONTH($AD87),1),DATE(YEAR($AE87),MONTH($AE87),28)),0)</f>
      </c>
      <c r="AJ87" s="18">
        <f>IFERROR(_xlfn.BETA.DIST(DATE(YEAR(AJ$2),MONTH(AJ$2),15),$AD$2,$AE$2,FALSE,DATE(YEAR($AD87),MONTH($AD87),1),DATE(YEAR($AE87),MONTH($AE87),28)),0)</f>
      </c>
      <c r="AK87" s="18">
        <f>IFERROR(_xlfn.BETA.DIST(DATE(YEAR(AK$2),MONTH(AK$2),15),$AD$2,$AE$2,FALSE,DATE(YEAR($AD87),MONTH($AD87),1),DATE(YEAR($AE87),MONTH($AE87),28)),0)</f>
      </c>
      <c r="AL87" s="18">
        <f>IFERROR(_xlfn.BETA.DIST(DATE(YEAR(AL$2),MONTH(AL$2),15),$AD$2,$AE$2,FALSE,DATE(YEAR($AD87),MONTH($AD87),1),DATE(YEAR($AE87),MONTH($AE87),28)),0)</f>
      </c>
      <c r="AM87" s="18">
        <f>IFERROR(_xlfn.BETA.DIST(DATE(YEAR(AM$2),MONTH(AM$2),15),$AD$2,$AE$2,FALSE,DATE(YEAR($AD87),MONTH($AD87),1),DATE(YEAR($AE87),MONTH($AE87),28)),0)</f>
      </c>
      <c r="AN87" s="18">
        <f>IFERROR(_xlfn.BETA.DIST(DATE(YEAR(AN$2),MONTH(AN$2),15),$AD$2,$AE$2,FALSE,DATE(YEAR($AD87),MONTH($AD87),1),DATE(YEAR($AE87),MONTH($AE87),28)),0)</f>
      </c>
      <c r="AO87" s="18">
        <f>IFERROR(_xlfn.BETA.DIST(DATE(YEAR(AO$2),MONTH(AO$2),15),$AD$2,$AE$2,FALSE,DATE(YEAR($AD87),MONTH($AD87),1),DATE(YEAR($AE87),MONTH($AE87),28)),0)</f>
      </c>
      <c r="AP87" s="18">
        <f>IFERROR(_xlfn.BETA.DIST(DATE(YEAR(AP$2),MONTH(AP$2),15),$AD$2,$AE$2,FALSE,DATE(YEAR($AD87),MONTH($AD87),1),DATE(YEAR($AE87),MONTH($AE87),28)),0)</f>
      </c>
      <c r="AQ87" s="18">
        <f>IFERROR(_xlfn.BETA.DIST(DATE(YEAR(AQ$2),MONTH(AQ$2),15),$AD$2,$AE$2,FALSE,DATE(YEAR($AD87),MONTH($AD87),1),DATE(YEAR($AE87),MONTH($AE87),28)),0)</f>
      </c>
      <c r="AR87" s="18">
        <f>IFERROR(_xlfn.BETA.DIST(DATE(YEAR(AR$2),MONTH(AR$2),15),$AD$2,$AE$2,FALSE,DATE(YEAR($AD87),MONTH($AD87),1),DATE(YEAR($AE87),MONTH($AE87),28)),0)</f>
      </c>
      <c r="AS87" s="18">
        <f>IFERROR(_xlfn.BETA.DIST(DATE(YEAR(AS$2),MONTH(AS$2),15),$AD$2,$AE$2,FALSE,DATE(YEAR($AD87),MONTH($AD87),1),DATE(YEAR($AE87),MONTH($AE87),28)),0)</f>
      </c>
      <c r="AT87" s="18">
        <f>IFERROR(_xlfn.BETA.DIST(DATE(YEAR(AT$2),MONTH(AT$2),15),$AD$2,$AE$2,FALSE,DATE(YEAR($AD87),MONTH($AD87),1),DATE(YEAR($AE87),MONTH($AE87),28)),0)</f>
      </c>
      <c r="AU87" s="18">
        <f>IFERROR(_xlfn.BETA.DIST(DATE(YEAR(AU$2),MONTH(AU$2),15),$AD$2,$AE$2,FALSE,DATE(YEAR($AD87),MONTH($AD87),1),DATE(YEAR($AE87),MONTH($AE87),28)),0)</f>
      </c>
      <c r="AV87" s="18">
        <f>SUM(AG87:AU87)</f>
      </c>
      <c r="AW87" s="18">
        <f>IF(J87&lt;&gt;0,J87,IF($AV87=0,0,AG87/$AV87*$Z87))</f>
      </c>
      <c r="AX87" s="18">
        <f>IF(K87&lt;&gt;0,K87,IF($AV87=0,0,AH87/$AV87*$Z87))</f>
      </c>
      <c r="AY87" s="18">
        <f>IF(L87&lt;&gt;0,L87,IF($AV87=0,0,AI87/$AV87*$Z87))</f>
      </c>
      <c r="AZ87" s="18">
        <f>IF(M87&lt;&gt;0,M87,IF($AV87=0,0,AJ87/$AV87*$Z87))</f>
      </c>
      <c r="BA87" s="18">
        <f>IF(N87&lt;&gt;0,N87,IF($AV87=0,0,AK87/$AV87*$Z87))</f>
      </c>
      <c r="BB87" s="18">
        <f>IF(O87&lt;&gt;0,O87,IF($AV87=0,0,AL87/$AV87*$Z87))</f>
      </c>
      <c r="BC87" s="18">
        <f>IF(P87&lt;&gt;0,P87,IF($AV87=0,0,AM87/$AV87*$Z87))</f>
      </c>
      <c r="BD87" s="18">
        <f>IF(Q87&lt;&gt;0,Q87,IF($AV87=0,0,AN87/$AV87*$Z87))</f>
      </c>
      <c r="BE87" s="18">
        <f>IF(R87&lt;&gt;0,R87,IF($AV87=0,0,AO87/$AV87*$Z87))</f>
      </c>
      <c r="BF87" s="18">
        <f>IF(S87&lt;&gt;0,S87,IF($AV87=0,0,AP87/$AV87*$Z87))</f>
      </c>
      <c r="BG87" s="18">
        <f>IF(T87&lt;&gt;0,T87,IF($AV87=0,0,AQ87/$AV87*$Z87))</f>
      </c>
      <c r="BH87" s="18">
        <f>IF(U87&lt;&gt;0,U87,IF($AV87=0,0,AR87/$AV87*$Z87))</f>
      </c>
      <c r="BI87" s="18">
        <f>IF(V87&lt;&gt;0,V87,IF($AV87=0,0,AS87/$AV87*$Z87))</f>
      </c>
      <c r="BJ87" s="18">
        <f>IF(W87&lt;&gt;0,W87,IF($AV87=0,0,AT87/$AV87*$Z87))</f>
      </c>
      <c r="BK87" s="18">
        <f>IF(X87&lt;&gt;0,X87,IF($AV87=0,0,AU87/$AV87*$Z87))</f>
      </c>
      <c r="BL87" s="18">
        <f>SUM(AW87:BK87)</f>
      </c>
      <c r="BM87" s="18">
        <f>I87-BL87</f>
      </c>
    </row>
    <row r="88" outlineLevel="4">
      <c r="A88" s="5" t="str">
        <v>6.2</v>
      </c>
      <c r="B88" s="5" t="str">
        <v/>
      </c>
      <c r="C88" s="5" t="str">
        <v/>
      </c>
      <c r="D88" s="5" t="str">
        <v/>
      </c>
      <c r="E88" s="19">
        <f>IFERROR(_xlfn.XLOOKUP(F88,Assumptions!B:B,Assumptions!C:C),0)</f>
      </c>
      <c r="F88" s="5" t="str">
        <v>Site Delivery EGP</v>
      </c>
      <c r="G88" s="5" t="str">
        <v/>
      </c>
      <c r="H88" s="18">
        <f>G86*E88</f>
      </c>
      <c r="I88" s="18">
        <f>H88*(1-0)</f>
      </c>
      <c r="J88" s="18">
        <v>0</v>
      </c>
      <c r="K88" s="18">
        <v>0</v>
      </c>
      <c r="L88" s="18">
        <v>0</v>
      </c>
      <c r="M88" s="18">
        <v>0</v>
      </c>
      <c r="N88" s="18">
        <v>0</v>
      </c>
      <c r="O88" s="18">
        <v>0</v>
      </c>
      <c r="P88" s="18">
        <v>0</v>
      </c>
      <c r="Q88" s="18">
        <v>0</v>
      </c>
      <c r="R88" s="18">
        <v>0</v>
      </c>
      <c r="S88" s="18">
        <v>0</v>
      </c>
      <c r="T88" s="18">
        <v>0</v>
      </c>
      <c r="U88" s="18">
        <v>0</v>
      </c>
      <c r="V88" s="18">
        <v>0</v>
      </c>
      <c r="W88" s="18">
        <v>0</v>
      </c>
      <c r="X88" s="18">
        <v>0</v>
      </c>
      <c r="Y88" s="18">
        <f>SUM(J88:X88)</f>
      </c>
      <c r="Z88" s="18">
        <f>I88-Y88</f>
      </c>
      <c r="AA88" s="5" t="str">
        <v/>
      </c>
      <c r="AB88" s="5" t="str">
        <v/>
      </c>
      <c r="AC88" s="18">
        <f>IFERROR(_xlfn.XLOOKUP(F88,Assumptions!B:B,Assumptions!D:D),0)</f>
      </c>
      <c r="AD88" s="20">
        <f>AA88+AC88</f>
      </c>
      <c r="AE88" s="20">
        <f>AC88+AB88</f>
      </c>
      <c r="AF88" s="5" t="str">
        <v/>
      </c>
      <c r="AG88" s="18">
        <f>IFERROR(_xlfn.BETA.DIST(DATE(YEAR(AG$2),MONTH(AG$2),15),$AD$2,$AE$2,FALSE,DATE(YEAR($AD88),MONTH($AD88),1),DATE(YEAR($AE88),MONTH($AE88),28)),0)</f>
      </c>
      <c r="AH88" s="18">
        <f>IFERROR(_xlfn.BETA.DIST(DATE(YEAR(AH$2),MONTH(AH$2),15),$AD$2,$AE$2,FALSE,DATE(YEAR($AD88),MONTH($AD88),1),DATE(YEAR($AE88),MONTH($AE88),28)),0)</f>
      </c>
      <c r="AI88" s="18">
        <f>IFERROR(_xlfn.BETA.DIST(DATE(YEAR(AI$2),MONTH(AI$2),15),$AD$2,$AE$2,FALSE,DATE(YEAR($AD88),MONTH($AD88),1),DATE(YEAR($AE88),MONTH($AE88),28)),0)</f>
      </c>
      <c r="AJ88" s="18">
        <f>IFERROR(_xlfn.BETA.DIST(DATE(YEAR(AJ$2),MONTH(AJ$2),15),$AD$2,$AE$2,FALSE,DATE(YEAR($AD88),MONTH($AD88),1),DATE(YEAR($AE88),MONTH($AE88),28)),0)</f>
      </c>
      <c r="AK88" s="18">
        <f>IFERROR(_xlfn.BETA.DIST(DATE(YEAR(AK$2),MONTH(AK$2),15),$AD$2,$AE$2,FALSE,DATE(YEAR($AD88),MONTH($AD88),1),DATE(YEAR($AE88),MONTH($AE88),28)),0)</f>
      </c>
      <c r="AL88" s="18">
        <f>IFERROR(_xlfn.BETA.DIST(DATE(YEAR(AL$2),MONTH(AL$2),15),$AD$2,$AE$2,FALSE,DATE(YEAR($AD88),MONTH($AD88),1),DATE(YEAR($AE88),MONTH($AE88),28)),0)</f>
      </c>
      <c r="AM88" s="18">
        <f>IFERROR(_xlfn.BETA.DIST(DATE(YEAR(AM$2),MONTH(AM$2),15),$AD$2,$AE$2,FALSE,DATE(YEAR($AD88),MONTH($AD88),1),DATE(YEAR($AE88),MONTH($AE88),28)),0)</f>
      </c>
      <c r="AN88" s="18">
        <f>IFERROR(_xlfn.BETA.DIST(DATE(YEAR(AN$2),MONTH(AN$2),15),$AD$2,$AE$2,FALSE,DATE(YEAR($AD88),MONTH($AD88),1),DATE(YEAR($AE88),MONTH($AE88),28)),0)</f>
      </c>
      <c r="AO88" s="18">
        <f>IFERROR(_xlfn.BETA.DIST(DATE(YEAR(AO$2),MONTH(AO$2),15),$AD$2,$AE$2,FALSE,DATE(YEAR($AD88),MONTH($AD88),1),DATE(YEAR($AE88),MONTH($AE88),28)),0)</f>
      </c>
      <c r="AP88" s="18">
        <f>IFERROR(_xlfn.BETA.DIST(DATE(YEAR(AP$2),MONTH(AP$2),15),$AD$2,$AE$2,FALSE,DATE(YEAR($AD88),MONTH($AD88),1),DATE(YEAR($AE88),MONTH($AE88),28)),0)</f>
      </c>
      <c r="AQ88" s="18">
        <f>IFERROR(_xlfn.BETA.DIST(DATE(YEAR(AQ$2),MONTH(AQ$2),15),$AD$2,$AE$2,FALSE,DATE(YEAR($AD88),MONTH($AD88),1),DATE(YEAR($AE88),MONTH($AE88),28)),0)</f>
      </c>
      <c r="AR88" s="18">
        <f>IFERROR(_xlfn.BETA.DIST(DATE(YEAR(AR$2),MONTH(AR$2),15),$AD$2,$AE$2,FALSE,DATE(YEAR($AD88),MONTH($AD88),1),DATE(YEAR($AE88),MONTH($AE88),28)),0)</f>
      </c>
      <c r="AS88" s="18">
        <f>IFERROR(_xlfn.BETA.DIST(DATE(YEAR(AS$2),MONTH(AS$2),15),$AD$2,$AE$2,FALSE,DATE(YEAR($AD88),MONTH($AD88),1),DATE(YEAR($AE88),MONTH($AE88),28)),0)</f>
      </c>
      <c r="AT88" s="18">
        <f>IFERROR(_xlfn.BETA.DIST(DATE(YEAR(AT$2),MONTH(AT$2),15),$AD$2,$AE$2,FALSE,DATE(YEAR($AD88),MONTH($AD88),1),DATE(YEAR($AE88),MONTH($AE88),28)),0)</f>
      </c>
      <c r="AU88" s="18">
        <f>IFERROR(_xlfn.BETA.DIST(DATE(YEAR(AU$2),MONTH(AU$2),15),$AD$2,$AE$2,FALSE,DATE(YEAR($AD88),MONTH($AD88),1),DATE(YEAR($AE88),MONTH($AE88),28)),0)</f>
      </c>
      <c r="AV88" s="18">
        <f>SUM(AG88:AU88)</f>
      </c>
      <c r="AW88" s="18">
        <f>IF(J88&lt;&gt;0,J88,IF($AV88=0,0,AG88/$AV88*$Z88))</f>
      </c>
      <c r="AX88" s="18">
        <f>IF(K88&lt;&gt;0,K88,IF($AV88=0,0,AH88/$AV88*$Z88))</f>
      </c>
      <c r="AY88" s="18">
        <f>IF(L88&lt;&gt;0,L88,IF($AV88=0,0,AI88/$AV88*$Z88))</f>
      </c>
      <c r="AZ88" s="18">
        <f>IF(M88&lt;&gt;0,M88,IF($AV88=0,0,AJ88/$AV88*$Z88))</f>
      </c>
      <c r="BA88" s="18">
        <f>IF(N88&lt;&gt;0,N88,IF($AV88=0,0,AK88/$AV88*$Z88))</f>
      </c>
      <c r="BB88" s="18">
        <f>IF(O88&lt;&gt;0,O88,IF($AV88=0,0,AL88/$AV88*$Z88))</f>
      </c>
      <c r="BC88" s="18">
        <f>IF(P88&lt;&gt;0,P88,IF($AV88=0,0,AM88/$AV88*$Z88))</f>
      </c>
      <c r="BD88" s="18">
        <f>IF(Q88&lt;&gt;0,Q88,IF($AV88=0,0,AN88/$AV88*$Z88))</f>
      </c>
      <c r="BE88" s="18">
        <f>IF(R88&lt;&gt;0,R88,IF($AV88=0,0,AO88/$AV88*$Z88))</f>
      </c>
      <c r="BF88" s="18">
        <f>IF(S88&lt;&gt;0,S88,IF($AV88=0,0,AP88/$AV88*$Z88))</f>
      </c>
      <c r="BG88" s="18">
        <f>IF(T88&lt;&gt;0,T88,IF($AV88=0,0,AQ88/$AV88*$Z88))</f>
      </c>
      <c r="BH88" s="18">
        <f>IF(U88&lt;&gt;0,U88,IF($AV88=0,0,AR88/$AV88*$Z88))</f>
      </c>
      <c r="BI88" s="18">
        <f>IF(V88&lt;&gt;0,V88,IF($AV88=0,0,AS88/$AV88*$Z88))</f>
      </c>
      <c r="BJ88" s="18">
        <f>IF(W88&lt;&gt;0,W88,IF($AV88=0,0,AT88/$AV88*$Z88))</f>
      </c>
      <c r="BK88" s="18">
        <f>IF(X88&lt;&gt;0,X88,IF($AV88=0,0,AU88/$AV88*$Z88))</f>
      </c>
      <c r="BL88" s="18">
        <f>SUM(AW88:BK88)</f>
      </c>
      <c r="BM88" s="18">
        <f>I88-BL88</f>
      </c>
    </row>
    <row r="89" outlineLevel="4">
      <c r="A89" s="5" t="str">
        <v>6.2</v>
      </c>
      <c r="B89" s="5" t="str">
        <v/>
      </c>
      <c r="C89" s="5" t="str">
        <v>BSKDGNGENGR07</v>
      </c>
      <c r="D89" s="5" t="str">
        <v>BSKDGNGENGR07</v>
      </c>
      <c r="E89" s="19">
        <f>IFERROR(_xlfn.XLOOKUP(F89,Assumptions!B:B,Assumptions!C:C),0)</f>
      </c>
      <c r="F89" s="5" t="str">
        <v>Retention</v>
      </c>
      <c r="G89" s="5" t="str">
        <v/>
      </c>
      <c r="H89" s="18">
        <f>G86*E89</f>
      </c>
      <c r="I89" s="18">
        <f>H89*(1-0)</f>
      </c>
      <c r="J89" s="18">
        <v>0</v>
      </c>
      <c r="K89" s="18">
        <v>0</v>
      </c>
      <c r="L89" s="18">
        <v>0</v>
      </c>
      <c r="M89" s="18">
        <v>0</v>
      </c>
      <c r="N89" s="18">
        <v>0</v>
      </c>
      <c r="O89" s="18">
        <v>0</v>
      </c>
      <c r="P89" s="18">
        <v>0</v>
      </c>
      <c r="Q89" s="18">
        <v>0</v>
      </c>
      <c r="R89" s="18">
        <v>0</v>
      </c>
      <c r="S89" s="18">
        <v>0</v>
      </c>
      <c r="T89" s="18">
        <v>0</v>
      </c>
      <c r="U89" s="18">
        <v>0</v>
      </c>
      <c r="V89" s="18">
        <v>0</v>
      </c>
      <c r="W89" s="18">
        <v>0</v>
      </c>
      <c r="X89" s="18">
        <v>0</v>
      </c>
      <c r="Y89" s="18">
        <f>SUM(J89:X89)</f>
      </c>
      <c r="Z89" s="18">
        <f>I89-Y89</f>
      </c>
      <c r="AA89" s="20">
        <v>46483</v>
      </c>
      <c r="AB89" s="20">
        <v>46483</v>
      </c>
      <c r="AC89" s="18">
        <f>IFERROR(_xlfn.XLOOKUP(F89,Assumptions!B:B,Assumptions!D:D),0)</f>
      </c>
      <c r="AD89" s="20">
        <f>AA89+AC89</f>
      </c>
      <c r="AE89" s="20">
        <f>AC89+AB89</f>
      </c>
      <c r="AF89" s="5" t="str">
        <v/>
      </c>
      <c r="AG89" s="18">
        <f>IFERROR(_xlfn.BETA.DIST(DATE(YEAR(AG$2),MONTH(AG$2),15),$AD$2,$AE$2,FALSE,DATE(YEAR($AD89),MONTH($AD89),1),DATE(YEAR($AE89),MONTH($AE89),28)),0)</f>
      </c>
      <c r="AH89" s="18">
        <f>IFERROR(_xlfn.BETA.DIST(DATE(YEAR(AH$2),MONTH(AH$2),15),$AD$2,$AE$2,FALSE,DATE(YEAR($AD89),MONTH($AD89),1),DATE(YEAR($AE89),MONTH($AE89),28)),0)</f>
      </c>
      <c r="AI89" s="18">
        <f>IFERROR(_xlfn.BETA.DIST(DATE(YEAR(AI$2),MONTH(AI$2),15),$AD$2,$AE$2,FALSE,DATE(YEAR($AD89),MONTH($AD89),1),DATE(YEAR($AE89),MONTH($AE89),28)),0)</f>
      </c>
      <c r="AJ89" s="18">
        <f>IFERROR(_xlfn.BETA.DIST(DATE(YEAR(AJ$2),MONTH(AJ$2),15),$AD$2,$AE$2,FALSE,DATE(YEAR($AD89),MONTH($AD89),1),DATE(YEAR($AE89),MONTH($AE89),28)),0)</f>
      </c>
      <c r="AK89" s="18">
        <f>IFERROR(_xlfn.BETA.DIST(DATE(YEAR(AK$2),MONTH(AK$2),15),$AD$2,$AE$2,FALSE,DATE(YEAR($AD89),MONTH($AD89),1),DATE(YEAR($AE89),MONTH($AE89),28)),0)</f>
      </c>
      <c r="AL89" s="18">
        <f>IFERROR(_xlfn.BETA.DIST(DATE(YEAR(AL$2),MONTH(AL$2),15),$AD$2,$AE$2,FALSE,DATE(YEAR($AD89),MONTH($AD89),1),DATE(YEAR($AE89),MONTH($AE89),28)),0)</f>
      </c>
      <c r="AM89" s="18">
        <f>IFERROR(_xlfn.BETA.DIST(DATE(YEAR(AM$2),MONTH(AM$2),15),$AD$2,$AE$2,FALSE,DATE(YEAR($AD89),MONTH($AD89),1),DATE(YEAR($AE89),MONTH($AE89),28)),0)</f>
      </c>
      <c r="AN89" s="18">
        <f>IFERROR(_xlfn.BETA.DIST(DATE(YEAR(AN$2),MONTH(AN$2),15),$AD$2,$AE$2,FALSE,DATE(YEAR($AD89),MONTH($AD89),1),DATE(YEAR($AE89),MONTH($AE89),28)),0)</f>
      </c>
      <c r="AO89" s="18">
        <f>IFERROR(_xlfn.BETA.DIST(DATE(YEAR(AO$2),MONTH(AO$2),15),$AD$2,$AE$2,FALSE,DATE(YEAR($AD89),MONTH($AD89),1),DATE(YEAR($AE89),MONTH($AE89),28)),0)</f>
      </c>
      <c r="AP89" s="18">
        <f>IFERROR(_xlfn.BETA.DIST(DATE(YEAR(AP$2),MONTH(AP$2),15),$AD$2,$AE$2,FALSE,DATE(YEAR($AD89),MONTH($AD89),1),DATE(YEAR($AE89),MONTH($AE89),28)),0)</f>
      </c>
      <c r="AQ89" s="18">
        <f>IFERROR(_xlfn.BETA.DIST(DATE(YEAR(AQ$2),MONTH(AQ$2),15),$AD$2,$AE$2,FALSE,DATE(YEAR($AD89),MONTH($AD89),1),DATE(YEAR($AE89),MONTH($AE89),28)),0)</f>
      </c>
      <c r="AR89" s="18">
        <f>IFERROR(_xlfn.BETA.DIST(DATE(YEAR(AR$2),MONTH(AR$2),15),$AD$2,$AE$2,FALSE,DATE(YEAR($AD89),MONTH($AD89),1),DATE(YEAR($AE89),MONTH($AE89),28)),0)</f>
      </c>
      <c r="AS89" s="18">
        <f>IFERROR(_xlfn.BETA.DIST(DATE(YEAR(AS$2),MONTH(AS$2),15),$AD$2,$AE$2,FALSE,DATE(YEAR($AD89),MONTH($AD89),1),DATE(YEAR($AE89),MONTH($AE89),28)),0)</f>
      </c>
      <c r="AT89" s="18">
        <f>IFERROR(_xlfn.BETA.DIST(DATE(YEAR(AT$2),MONTH(AT$2),15),$AD$2,$AE$2,FALSE,DATE(YEAR($AD89),MONTH($AD89),1),DATE(YEAR($AE89),MONTH($AE89),28)),0)</f>
      </c>
      <c r="AU89" s="18">
        <f>IFERROR(_xlfn.BETA.DIST(DATE(YEAR(AU$2),MONTH(AU$2),15),$AD$2,$AE$2,FALSE,DATE(YEAR($AD89),MONTH($AD89),1),DATE(YEAR($AE89),MONTH($AE89),28)),0)</f>
      </c>
      <c r="AV89" s="18">
        <f>SUM(AG89:AU89)</f>
      </c>
      <c r="AW89" s="18">
        <f>IF(J89&lt;&gt;0,J89,IF($AV89=0,0,AG89/$AV89*$Z89))</f>
      </c>
      <c r="AX89" s="18">
        <f>IF(K89&lt;&gt;0,K89,IF($AV89=0,0,AH89/$AV89*$Z89))</f>
      </c>
      <c r="AY89" s="18">
        <f>IF(L89&lt;&gt;0,L89,IF($AV89=0,0,AI89/$AV89*$Z89))</f>
      </c>
      <c r="AZ89" s="18">
        <f>IF(M89&lt;&gt;0,M89,IF($AV89=0,0,AJ89/$AV89*$Z89))</f>
      </c>
      <c r="BA89" s="18">
        <f>IF(N89&lt;&gt;0,N89,IF($AV89=0,0,AK89/$AV89*$Z89))</f>
      </c>
      <c r="BB89" s="18">
        <f>IF(O89&lt;&gt;0,O89,IF($AV89=0,0,AL89/$AV89*$Z89))</f>
      </c>
      <c r="BC89" s="18">
        <f>IF(P89&lt;&gt;0,P89,IF($AV89=0,0,AM89/$AV89*$Z89))</f>
      </c>
      <c r="BD89" s="18">
        <f>IF(Q89&lt;&gt;0,Q89,IF($AV89=0,0,AN89/$AV89*$Z89))</f>
      </c>
      <c r="BE89" s="18">
        <f>IF(R89&lt;&gt;0,R89,IF($AV89=0,0,AO89/$AV89*$Z89))</f>
      </c>
      <c r="BF89" s="18">
        <f>IF(S89&lt;&gt;0,S89,IF($AV89=0,0,AP89/$AV89*$Z89))</f>
      </c>
      <c r="BG89" s="18">
        <f>IF(T89&lt;&gt;0,T89,IF($AV89=0,0,AQ89/$AV89*$Z89))</f>
      </c>
      <c r="BH89" s="18">
        <f>IF(U89&lt;&gt;0,U89,IF($AV89=0,0,AR89/$AV89*$Z89))</f>
      </c>
      <c r="BI89" s="18">
        <f>IF(V89&lt;&gt;0,V89,IF($AV89=0,0,AS89/$AV89*$Z89))</f>
      </c>
      <c r="BJ89" s="18">
        <f>IF(W89&lt;&gt;0,W89,IF($AV89=0,0,AT89/$AV89*$Z89))</f>
      </c>
      <c r="BK89" s="18">
        <f>IF(X89&lt;&gt;0,X89,IF($AV89=0,0,AU89/$AV89*$Z89))</f>
      </c>
      <c r="BL89" s="18">
        <f>SUM(AW89:BK89)</f>
      </c>
      <c r="BM89" s="18">
        <f>I89-BL89</f>
      </c>
    </row>
    <row r="90" outlineLevel="3">
      <c r="A90" s="17" t="str">
        <v>6.3</v>
      </c>
      <c r="B90" s="17" t="str">
        <v/>
      </c>
      <c r="C90" s="17" t="str">
        <v/>
      </c>
      <c r="D90" s="17" t="str">
        <v/>
      </c>
      <c r="E90" s="17" t="str">
        <v>6.3</v>
      </c>
      <c r="F90" s="17" t="str">
        <v>Bus coupler cell 3150 A, associated with its circuit breaker, protection and metering devices (per each feeder) as specified</v>
      </c>
      <c r="G90" s="17">
        <v>1325160</v>
      </c>
      <c r="H90" s="17" t="str">
        <v/>
      </c>
      <c r="I90" s="17" t="str">
        <v/>
      </c>
      <c r="J90" s="17" t="str">
        <v/>
      </c>
      <c r="K90" s="17" t="str">
        <v/>
      </c>
      <c r="L90" s="17" t="str">
        <v/>
      </c>
      <c r="M90" s="17" t="str">
        <v/>
      </c>
      <c r="N90" s="17" t="str">
        <v/>
      </c>
      <c r="O90" s="17" t="str">
        <v/>
      </c>
      <c r="P90" s="17" t="str">
        <v/>
      </c>
      <c r="Q90" s="17" t="str">
        <v/>
      </c>
      <c r="R90" s="17" t="str">
        <v/>
      </c>
      <c r="S90" s="17" t="str">
        <v/>
      </c>
      <c r="T90" s="17" t="str">
        <v/>
      </c>
      <c r="U90" s="17" t="str">
        <v/>
      </c>
      <c r="V90" s="17" t="str">
        <v/>
      </c>
      <c r="W90" s="17" t="str">
        <v/>
      </c>
      <c r="X90" s="17" t="str">
        <v/>
      </c>
      <c r="Y90" s="17" t="str">
        <v/>
      </c>
      <c r="Z90" s="17" t="str">
        <v/>
      </c>
      <c r="AA90" s="17" t="str">
        <v/>
      </c>
      <c r="AB90" s="17" t="str">
        <v/>
      </c>
      <c r="AC90" s="17" t="str">
        <v/>
      </c>
      <c r="AD90" s="17" t="str">
        <v/>
      </c>
      <c r="AE90" s="17" t="str">
        <v/>
      </c>
      <c r="AF90" s="5" t="str">
        <v/>
      </c>
      <c r="AG90" s="18">
        <f>IFERROR(_xlfn.BETA.DIST(DATE(YEAR(AG$2),MONTH(AG$2),15),$AD$2,$AE$2,FALSE,DATE(YEAR($AD90),MONTH($AD90),1),DATE(YEAR($AE90),MONTH($AE90),28)),0)</f>
      </c>
      <c r="AH90" s="18">
        <f>IFERROR(_xlfn.BETA.DIST(DATE(YEAR(AH$2),MONTH(AH$2),15),$AD$2,$AE$2,FALSE,DATE(YEAR($AD90),MONTH($AD90),1),DATE(YEAR($AE90),MONTH($AE90),28)),0)</f>
      </c>
      <c r="AI90" s="18">
        <f>IFERROR(_xlfn.BETA.DIST(DATE(YEAR(AI$2),MONTH(AI$2),15),$AD$2,$AE$2,FALSE,DATE(YEAR($AD90),MONTH($AD90),1),DATE(YEAR($AE90),MONTH($AE90),28)),0)</f>
      </c>
      <c r="AJ90" s="18">
        <f>IFERROR(_xlfn.BETA.DIST(DATE(YEAR(AJ$2),MONTH(AJ$2),15),$AD$2,$AE$2,FALSE,DATE(YEAR($AD90),MONTH($AD90),1),DATE(YEAR($AE90),MONTH($AE90),28)),0)</f>
      </c>
      <c r="AK90" s="18">
        <f>IFERROR(_xlfn.BETA.DIST(DATE(YEAR(AK$2),MONTH(AK$2),15),$AD$2,$AE$2,FALSE,DATE(YEAR($AD90),MONTH($AD90),1),DATE(YEAR($AE90),MONTH($AE90),28)),0)</f>
      </c>
      <c r="AL90" s="18">
        <f>IFERROR(_xlfn.BETA.DIST(DATE(YEAR(AL$2),MONTH(AL$2),15),$AD$2,$AE$2,FALSE,DATE(YEAR($AD90),MONTH($AD90),1),DATE(YEAR($AE90),MONTH($AE90),28)),0)</f>
      </c>
      <c r="AM90" s="18">
        <f>IFERROR(_xlfn.BETA.DIST(DATE(YEAR(AM$2),MONTH(AM$2),15),$AD$2,$AE$2,FALSE,DATE(YEAR($AD90),MONTH($AD90),1),DATE(YEAR($AE90),MONTH($AE90),28)),0)</f>
      </c>
      <c r="AN90" s="18">
        <f>IFERROR(_xlfn.BETA.DIST(DATE(YEAR(AN$2),MONTH(AN$2),15),$AD$2,$AE$2,FALSE,DATE(YEAR($AD90),MONTH($AD90),1),DATE(YEAR($AE90),MONTH($AE90),28)),0)</f>
      </c>
      <c r="AO90" s="18">
        <f>IFERROR(_xlfn.BETA.DIST(DATE(YEAR(AO$2),MONTH(AO$2),15),$AD$2,$AE$2,FALSE,DATE(YEAR($AD90),MONTH($AD90),1),DATE(YEAR($AE90),MONTH($AE90),28)),0)</f>
      </c>
      <c r="AP90" s="18">
        <f>IFERROR(_xlfn.BETA.DIST(DATE(YEAR(AP$2),MONTH(AP$2),15),$AD$2,$AE$2,FALSE,DATE(YEAR($AD90),MONTH($AD90),1),DATE(YEAR($AE90),MONTH($AE90),28)),0)</f>
      </c>
      <c r="AQ90" s="18">
        <f>IFERROR(_xlfn.BETA.DIST(DATE(YEAR(AQ$2),MONTH(AQ$2),15),$AD$2,$AE$2,FALSE,DATE(YEAR($AD90),MONTH($AD90),1),DATE(YEAR($AE90),MONTH($AE90),28)),0)</f>
      </c>
      <c r="AR90" s="18">
        <f>IFERROR(_xlfn.BETA.DIST(DATE(YEAR(AR$2),MONTH(AR$2),15),$AD$2,$AE$2,FALSE,DATE(YEAR($AD90),MONTH($AD90),1),DATE(YEAR($AE90),MONTH($AE90),28)),0)</f>
      </c>
      <c r="AS90" s="18">
        <f>IFERROR(_xlfn.BETA.DIST(DATE(YEAR(AS$2),MONTH(AS$2),15),$AD$2,$AE$2,FALSE,DATE(YEAR($AD90),MONTH($AD90),1),DATE(YEAR($AE90),MONTH($AE90),28)),0)</f>
      </c>
      <c r="AT90" s="18">
        <f>IFERROR(_xlfn.BETA.DIST(DATE(YEAR(AT$2),MONTH(AT$2),15),$AD$2,$AE$2,FALSE,DATE(YEAR($AD90),MONTH($AD90),1),DATE(YEAR($AE90),MONTH($AE90),28)),0)</f>
      </c>
      <c r="AU90" s="18">
        <f>IFERROR(_xlfn.BETA.DIST(DATE(YEAR(AU$2),MONTH(AU$2),15),$AD$2,$AE$2,FALSE,DATE(YEAR($AD90),MONTH($AD90),1),DATE(YEAR($AE90),MONTH($AE90),28)),0)</f>
      </c>
      <c r="AV90" s="18">
        <f>SUM(AG90:AU90)</f>
      </c>
      <c r="AW90" s="18">
        <f>IF(J90&lt;&gt;0,J90,IF($AV90=0,0,AG90/$AV90*$Z90))</f>
      </c>
      <c r="AX90" s="18">
        <f>IF(K90&lt;&gt;0,K90,IF($AV90=0,0,AH90/$AV90*$Z90))</f>
      </c>
      <c r="AY90" s="18">
        <f>IF(L90&lt;&gt;0,L90,IF($AV90=0,0,AI90/$AV90*$Z90))</f>
      </c>
      <c r="AZ90" s="18">
        <f>IF(M90&lt;&gt;0,M90,IF($AV90=0,0,AJ90/$AV90*$Z90))</f>
      </c>
      <c r="BA90" s="18">
        <f>IF(N90&lt;&gt;0,N90,IF($AV90=0,0,AK90/$AV90*$Z90))</f>
      </c>
      <c r="BB90" s="18">
        <f>IF(O90&lt;&gt;0,O90,IF($AV90=0,0,AL90/$AV90*$Z90))</f>
      </c>
      <c r="BC90" s="18">
        <f>IF(P90&lt;&gt;0,P90,IF($AV90=0,0,AM90/$AV90*$Z90))</f>
      </c>
      <c r="BD90" s="18">
        <f>IF(Q90&lt;&gt;0,Q90,IF($AV90=0,0,AN90/$AV90*$Z90))</f>
      </c>
      <c r="BE90" s="18">
        <f>IF(R90&lt;&gt;0,R90,IF($AV90=0,0,AO90/$AV90*$Z90))</f>
      </c>
      <c r="BF90" s="18">
        <f>IF(S90&lt;&gt;0,S90,IF($AV90=0,0,AP90/$AV90*$Z90))</f>
      </c>
      <c r="BG90" s="18">
        <f>IF(T90&lt;&gt;0,T90,IF($AV90=0,0,AQ90/$AV90*$Z90))</f>
      </c>
      <c r="BH90" s="18">
        <f>IF(U90&lt;&gt;0,U90,IF($AV90=0,0,AR90/$AV90*$Z90))</f>
      </c>
      <c r="BI90" s="18">
        <f>IF(V90&lt;&gt;0,V90,IF($AV90=0,0,AS90/$AV90*$Z90))</f>
      </c>
      <c r="BJ90" s="18">
        <f>IF(W90&lt;&gt;0,W90,IF($AV90=0,0,AT90/$AV90*$Z90))</f>
      </c>
      <c r="BK90" s="18">
        <f>IF(X90&lt;&gt;0,X90,IF($AV90=0,0,AU90/$AV90*$Z90))</f>
      </c>
      <c r="BL90" s="18">
        <f>SUM(AW90:BK90)</f>
      </c>
      <c r="BM90" s="17" t="str">
        <v/>
      </c>
    </row>
    <row r="91" outlineLevel="4">
      <c r="A91" s="5" t="str">
        <v>6.3</v>
      </c>
      <c r="B91" s="5" t="str">
        <v/>
      </c>
      <c r="C91" s="5" t="str">
        <v>BSKDGNGENGR03</v>
      </c>
      <c r="D91" s="5" t="str">
        <v>BSKDGNGENGR03</v>
      </c>
      <c r="E91" s="19">
        <f>IFERROR(_xlfn.XLOOKUP(F91,Assumptions!B:B,Assumptions!C:C),0)</f>
      </c>
      <c r="F91" s="5" t="str">
        <v>Advanced Payment</v>
      </c>
      <c r="G91" s="5" t="str">
        <v/>
      </c>
      <c r="H91" s="18">
        <f>G90*E91</f>
      </c>
      <c r="I91" s="18">
        <f>H91*(1-0)</f>
      </c>
      <c r="J91" s="18">
        <v>0</v>
      </c>
      <c r="K91" s="18">
        <v>0</v>
      </c>
      <c r="L91" s="18">
        <v>0</v>
      </c>
      <c r="M91" s="18">
        <v>0</v>
      </c>
      <c r="N91" s="18">
        <v>0</v>
      </c>
      <c r="O91" s="18">
        <v>0</v>
      </c>
      <c r="P91" s="18">
        <v>0</v>
      </c>
      <c r="Q91" s="18">
        <v>0</v>
      </c>
      <c r="R91" s="18">
        <v>0</v>
      </c>
      <c r="S91" s="18">
        <v>0</v>
      </c>
      <c r="T91" s="18">
        <v>0</v>
      </c>
      <c r="U91" s="18">
        <v>0</v>
      </c>
      <c r="V91" s="18">
        <v>0</v>
      </c>
      <c r="W91" s="18">
        <v>0</v>
      </c>
      <c r="X91" s="18">
        <v>0</v>
      </c>
      <c r="Y91" s="18">
        <f>SUM(J91:X91)</f>
      </c>
      <c r="Z91" s="18">
        <f>I91-Y91</f>
      </c>
      <c r="AA91" s="20">
        <v>46026</v>
      </c>
      <c r="AB91" s="20">
        <v>46026</v>
      </c>
      <c r="AC91" s="18">
        <f>IFERROR(_xlfn.XLOOKUP(F91,Assumptions!B:B,Assumptions!D:D),0)</f>
      </c>
      <c r="AD91" s="20">
        <f>AA91+AC91</f>
      </c>
      <c r="AE91" s="20">
        <f>AC91+AB91</f>
      </c>
      <c r="AF91" s="5" t="str">
        <v/>
      </c>
      <c r="AG91" s="18">
        <f>IFERROR(_xlfn.BETA.DIST(DATE(YEAR(AG$2),MONTH(AG$2),15),$AD$2,$AE$2,FALSE,DATE(YEAR($AD91),MONTH($AD91),1),DATE(YEAR($AE91),MONTH($AE91),28)),0)</f>
      </c>
      <c r="AH91" s="18">
        <f>IFERROR(_xlfn.BETA.DIST(DATE(YEAR(AH$2),MONTH(AH$2),15),$AD$2,$AE$2,FALSE,DATE(YEAR($AD91),MONTH($AD91),1),DATE(YEAR($AE91),MONTH($AE91),28)),0)</f>
      </c>
      <c r="AI91" s="18">
        <f>IFERROR(_xlfn.BETA.DIST(DATE(YEAR(AI$2),MONTH(AI$2),15),$AD$2,$AE$2,FALSE,DATE(YEAR($AD91),MONTH($AD91),1),DATE(YEAR($AE91),MONTH($AE91),28)),0)</f>
      </c>
      <c r="AJ91" s="18">
        <f>IFERROR(_xlfn.BETA.DIST(DATE(YEAR(AJ$2),MONTH(AJ$2),15),$AD$2,$AE$2,FALSE,DATE(YEAR($AD91),MONTH($AD91),1),DATE(YEAR($AE91),MONTH($AE91),28)),0)</f>
      </c>
      <c r="AK91" s="18">
        <f>IFERROR(_xlfn.BETA.DIST(DATE(YEAR(AK$2),MONTH(AK$2),15),$AD$2,$AE$2,FALSE,DATE(YEAR($AD91),MONTH($AD91),1),DATE(YEAR($AE91),MONTH($AE91),28)),0)</f>
      </c>
      <c r="AL91" s="18">
        <f>IFERROR(_xlfn.BETA.DIST(DATE(YEAR(AL$2),MONTH(AL$2),15),$AD$2,$AE$2,FALSE,DATE(YEAR($AD91),MONTH($AD91),1),DATE(YEAR($AE91),MONTH($AE91),28)),0)</f>
      </c>
      <c r="AM91" s="18">
        <f>IFERROR(_xlfn.BETA.DIST(DATE(YEAR(AM$2),MONTH(AM$2),15),$AD$2,$AE$2,FALSE,DATE(YEAR($AD91),MONTH($AD91),1),DATE(YEAR($AE91),MONTH($AE91),28)),0)</f>
      </c>
      <c r="AN91" s="18">
        <f>IFERROR(_xlfn.BETA.DIST(DATE(YEAR(AN$2),MONTH(AN$2),15),$AD$2,$AE$2,FALSE,DATE(YEAR($AD91),MONTH($AD91),1),DATE(YEAR($AE91),MONTH($AE91),28)),0)</f>
      </c>
      <c r="AO91" s="18">
        <f>IFERROR(_xlfn.BETA.DIST(DATE(YEAR(AO$2),MONTH(AO$2),15),$AD$2,$AE$2,FALSE,DATE(YEAR($AD91),MONTH($AD91),1),DATE(YEAR($AE91),MONTH($AE91),28)),0)</f>
      </c>
      <c r="AP91" s="18">
        <f>IFERROR(_xlfn.BETA.DIST(DATE(YEAR(AP$2),MONTH(AP$2),15),$AD$2,$AE$2,FALSE,DATE(YEAR($AD91),MONTH($AD91),1),DATE(YEAR($AE91),MONTH($AE91),28)),0)</f>
      </c>
      <c r="AQ91" s="18">
        <f>IFERROR(_xlfn.BETA.DIST(DATE(YEAR(AQ$2),MONTH(AQ$2),15),$AD$2,$AE$2,FALSE,DATE(YEAR($AD91),MONTH($AD91),1),DATE(YEAR($AE91),MONTH($AE91),28)),0)</f>
      </c>
      <c r="AR91" s="18">
        <f>IFERROR(_xlfn.BETA.DIST(DATE(YEAR(AR$2),MONTH(AR$2),15),$AD$2,$AE$2,FALSE,DATE(YEAR($AD91),MONTH($AD91),1),DATE(YEAR($AE91),MONTH($AE91),28)),0)</f>
      </c>
      <c r="AS91" s="18">
        <f>IFERROR(_xlfn.BETA.DIST(DATE(YEAR(AS$2),MONTH(AS$2),15),$AD$2,$AE$2,FALSE,DATE(YEAR($AD91),MONTH($AD91),1),DATE(YEAR($AE91),MONTH($AE91),28)),0)</f>
      </c>
      <c r="AT91" s="18">
        <f>IFERROR(_xlfn.BETA.DIST(DATE(YEAR(AT$2),MONTH(AT$2),15),$AD$2,$AE$2,FALSE,DATE(YEAR($AD91),MONTH($AD91),1),DATE(YEAR($AE91),MONTH($AE91),28)),0)</f>
      </c>
      <c r="AU91" s="18">
        <f>IFERROR(_xlfn.BETA.DIST(DATE(YEAR(AU$2),MONTH(AU$2),15),$AD$2,$AE$2,FALSE,DATE(YEAR($AD91),MONTH($AD91),1),DATE(YEAR($AE91),MONTH($AE91),28)),0)</f>
      </c>
      <c r="AV91" s="18">
        <f>SUM(AG91:AU91)</f>
      </c>
      <c r="AW91" s="18">
        <f>IF(J91&lt;&gt;0,J91,IF($AV91=0,0,AG91/$AV91*$Z91))</f>
      </c>
      <c r="AX91" s="18">
        <f>IF(K91&lt;&gt;0,K91,IF($AV91=0,0,AH91/$AV91*$Z91))</f>
      </c>
      <c r="AY91" s="18">
        <f>IF(L91&lt;&gt;0,L91,IF($AV91=0,0,AI91/$AV91*$Z91))</f>
      </c>
      <c r="AZ91" s="18">
        <f>IF(M91&lt;&gt;0,M91,IF($AV91=0,0,AJ91/$AV91*$Z91))</f>
      </c>
      <c r="BA91" s="18">
        <f>IF(N91&lt;&gt;0,N91,IF($AV91=0,0,AK91/$AV91*$Z91))</f>
      </c>
      <c r="BB91" s="18">
        <f>IF(O91&lt;&gt;0,O91,IF($AV91=0,0,AL91/$AV91*$Z91))</f>
      </c>
      <c r="BC91" s="18">
        <f>IF(P91&lt;&gt;0,P91,IF($AV91=0,0,AM91/$AV91*$Z91))</f>
      </c>
      <c r="BD91" s="18">
        <f>IF(Q91&lt;&gt;0,Q91,IF($AV91=0,0,AN91/$AV91*$Z91))</f>
      </c>
      <c r="BE91" s="18">
        <f>IF(R91&lt;&gt;0,R91,IF($AV91=0,0,AO91/$AV91*$Z91))</f>
      </c>
      <c r="BF91" s="18">
        <f>IF(S91&lt;&gt;0,S91,IF($AV91=0,0,AP91/$AV91*$Z91))</f>
      </c>
      <c r="BG91" s="18">
        <f>IF(T91&lt;&gt;0,T91,IF($AV91=0,0,AQ91/$AV91*$Z91))</f>
      </c>
      <c r="BH91" s="18">
        <f>IF(U91&lt;&gt;0,U91,IF($AV91=0,0,AR91/$AV91*$Z91))</f>
      </c>
      <c r="BI91" s="18">
        <f>IF(V91&lt;&gt;0,V91,IF($AV91=0,0,AS91/$AV91*$Z91))</f>
      </c>
      <c r="BJ91" s="18">
        <f>IF(W91&lt;&gt;0,W91,IF($AV91=0,0,AT91/$AV91*$Z91))</f>
      </c>
      <c r="BK91" s="18">
        <f>IF(X91&lt;&gt;0,X91,IF($AV91=0,0,AU91/$AV91*$Z91))</f>
      </c>
      <c r="BL91" s="18">
        <f>SUM(AW91:BK91)</f>
      </c>
      <c r="BM91" s="18">
        <f>I91-BL91</f>
      </c>
    </row>
    <row r="92" outlineLevel="4">
      <c r="A92" s="5" t="str">
        <v>6.3</v>
      </c>
      <c r="B92" s="5" t="str">
        <v/>
      </c>
      <c r="C92" s="5" t="str">
        <v/>
      </c>
      <c r="D92" s="5" t="str">
        <v/>
      </c>
      <c r="E92" s="19">
        <f>IFERROR(_xlfn.XLOOKUP(F92,Assumptions!B:B,Assumptions!C:C),0)</f>
      </c>
      <c r="F92" s="5" t="str">
        <v>Site Delivery EGP</v>
      </c>
      <c r="G92" s="5" t="str">
        <v/>
      </c>
      <c r="H92" s="18">
        <f>G90*E92</f>
      </c>
      <c r="I92" s="18">
        <f>H92*(1-0)</f>
      </c>
      <c r="J92" s="18">
        <v>0</v>
      </c>
      <c r="K92" s="18">
        <v>0</v>
      </c>
      <c r="L92" s="18">
        <v>0</v>
      </c>
      <c r="M92" s="18">
        <v>0</v>
      </c>
      <c r="N92" s="18">
        <v>0</v>
      </c>
      <c r="O92" s="18">
        <v>0</v>
      </c>
      <c r="P92" s="18">
        <v>0</v>
      </c>
      <c r="Q92" s="18">
        <v>0</v>
      </c>
      <c r="R92" s="18">
        <v>0</v>
      </c>
      <c r="S92" s="18">
        <v>0</v>
      </c>
      <c r="T92" s="18">
        <v>0</v>
      </c>
      <c r="U92" s="18">
        <v>0</v>
      </c>
      <c r="V92" s="18">
        <v>0</v>
      </c>
      <c r="W92" s="18">
        <v>0</v>
      </c>
      <c r="X92" s="18">
        <v>0</v>
      </c>
      <c r="Y92" s="18">
        <f>SUM(J92:X92)</f>
      </c>
      <c r="Z92" s="18">
        <f>I92-Y92</f>
      </c>
      <c r="AA92" s="5" t="str">
        <v/>
      </c>
      <c r="AB92" s="5" t="str">
        <v/>
      </c>
      <c r="AC92" s="18">
        <f>IFERROR(_xlfn.XLOOKUP(F92,Assumptions!B:B,Assumptions!D:D),0)</f>
      </c>
      <c r="AD92" s="20">
        <f>AA92+AC92</f>
      </c>
      <c r="AE92" s="20">
        <f>AC92+AB92</f>
      </c>
      <c r="AF92" s="5" t="str">
        <v/>
      </c>
      <c r="AG92" s="18">
        <f>IFERROR(_xlfn.BETA.DIST(DATE(YEAR(AG$2),MONTH(AG$2),15),$AD$2,$AE$2,FALSE,DATE(YEAR($AD92),MONTH($AD92),1),DATE(YEAR($AE92),MONTH($AE92),28)),0)</f>
      </c>
      <c r="AH92" s="18">
        <f>IFERROR(_xlfn.BETA.DIST(DATE(YEAR(AH$2),MONTH(AH$2),15),$AD$2,$AE$2,FALSE,DATE(YEAR($AD92),MONTH($AD92),1),DATE(YEAR($AE92),MONTH($AE92),28)),0)</f>
      </c>
      <c r="AI92" s="18">
        <f>IFERROR(_xlfn.BETA.DIST(DATE(YEAR(AI$2),MONTH(AI$2),15),$AD$2,$AE$2,FALSE,DATE(YEAR($AD92),MONTH($AD92),1),DATE(YEAR($AE92),MONTH($AE92),28)),0)</f>
      </c>
      <c r="AJ92" s="18">
        <f>IFERROR(_xlfn.BETA.DIST(DATE(YEAR(AJ$2),MONTH(AJ$2),15),$AD$2,$AE$2,FALSE,DATE(YEAR($AD92),MONTH($AD92),1),DATE(YEAR($AE92),MONTH($AE92),28)),0)</f>
      </c>
      <c r="AK92" s="18">
        <f>IFERROR(_xlfn.BETA.DIST(DATE(YEAR(AK$2),MONTH(AK$2),15),$AD$2,$AE$2,FALSE,DATE(YEAR($AD92),MONTH($AD92),1),DATE(YEAR($AE92),MONTH($AE92),28)),0)</f>
      </c>
      <c r="AL92" s="18">
        <f>IFERROR(_xlfn.BETA.DIST(DATE(YEAR(AL$2),MONTH(AL$2),15),$AD$2,$AE$2,FALSE,DATE(YEAR($AD92),MONTH($AD92),1),DATE(YEAR($AE92),MONTH($AE92),28)),0)</f>
      </c>
      <c r="AM92" s="18">
        <f>IFERROR(_xlfn.BETA.DIST(DATE(YEAR(AM$2),MONTH(AM$2),15),$AD$2,$AE$2,FALSE,DATE(YEAR($AD92),MONTH($AD92),1),DATE(YEAR($AE92),MONTH($AE92),28)),0)</f>
      </c>
      <c r="AN92" s="18">
        <f>IFERROR(_xlfn.BETA.DIST(DATE(YEAR(AN$2),MONTH(AN$2),15),$AD$2,$AE$2,FALSE,DATE(YEAR($AD92),MONTH($AD92),1),DATE(YEAR($AE92),MONTH($AE92),28)),0)</f>
      </c>
      <c r="AO92" s="18">
        <f>IFERROR(_xlfn.BETA.DIST(DATE(YEAR(AO$2),MONTH(AO$2),15),$AD$2,$AE$2,FALSE,DATE(YEAR($AD92),MONTH($AD92),1),DATE(YEAR($AE92),MONTH($AE92),28)),0)</f>
      </c>
      <c r="AP92" s="18">
        <f>IFERROR(_xlfn.BETA.DIST(DATE(YEAR(AP$2),MONTH(AP$2),15),$AD$2,$AE$2,FALSE,DATE(YEAR($AD92),MONTH($AD92),1),DATE(YEAR($AE92),MONTH($AE92),28)),0)</f>
      </c>
      <c r="AQ92" s="18">
        <f>IFERROR(_xlfn.BETA.DIST(DATE(YEAR(AQ$2),MONTH(AQ$2),15),$AD$2,$AE$2,FALSE,DATE(YEAR($AD92),MONTH($AD92),1),DATE(YEAR($AE92),MONTH($AE92),28)),0)</f>
      </c>
      <c r="AR92" s="18">
        <f>IFERROR(_xlfn.BETA.DIST(DATE(YEAR(AR$2),MONTH(AR$2),15),$AD$2,$AE$2,FALSE,DATE(YEAR($AD92),MONTH($AD92),1),DATE(YEAR($AE92),MONTH($AE92),28)),0)</f>
      </c>
      <c r="AS92" s="18">
        <f>IFERROR(_xlfn.BETA.DIST(DATE(YEAR(AS$2),MONTH(AS$2),15),$AD$2,$AE$2,FALSE,DATE(YEAR($AD92),MONTH($AD92),1),DATE(YEAR($AE92),MONTH($AE92),28)),0)</f>
      </c>
      <c r="AT92" s="18">
        <f>IFERROR(_xlfn.BETA.DIST(DATE(YEAR(AT$2),MONTH(AT$2),15),$AD$2,$AE$2,FALSE,DATE(YEAR($AD92),MONTH($AD92),1),DATE(YEAR($AE92),MONTH($AE92),28)),0)</f>
      </c>
      <c r="AU92" s="18">
        <f>IFERROR(_xlfn.BETA.DIST(DATE(YEAR(AU$2),MONTH(AU$2),15),$AD$2,$AE$2,FALSE,DATE(YEAR($AD92),MONTH($AD92),1),DATE(YEAR($AE92),MONTH($AE92),28)),0)</f>
      </c>
      <c r="AV92" s="18">
        <f>SUM(AG92:AU92)</f>
      </c>
      <c r="AW92" s="18">
        <f>IF(J92&lt;&gt;0,J92,IF($AV92=0,0,AG92/$AV92*$Z92))</f>
      </c>
      <c r="AX92" s="18">
        <f>IF(K92&lt;&gt;0,K92,IF($AV92=0,0,AH92/$AV92*$Z92))</f>
      </c>
      <c r="AY92" s="18">
        <f>IF(L92&lt;&gt;0,L92,IF($AV92=0,0,AI92/$AV92*$Z92))</f>
      </c>
      <c r="AZ92" s="18">
        <f>IF(M92&lt;&gt;0,M92,IF($AV92=0,0,AJ92/$AV92*$Z92))</f>
      </c>
      <c r="BA92" s="18">
        <f>IF(N92&lt;&gt;0,N92,IF($AV92=0,0,AK92/$AV92*$Z92))</f>
      </c>
      <c r="BB92" s="18">
        <f>IF(O92&lt;&gt;0,O92,IF($AV92=0,0,AL92/$AV92*$Z92))</f>
      </c>
      <c r="BC92" s="18">
        <f>IF(P92&lt;&gt;0,P92,IF($AV92=0,0,AM92/$AV92*$Z92))</f>
      </c>
      <c r="BD92" s="18">
        <f>IF(Q92&lt;&gt;0,Q92,IF($AV92=0,0,AN92/$AV92*$Z92))</f>
      </c>
      <c r="BE92" s="18">
        <f>IF(R92&lt;&gt;0,R92,IF($AV92=0,0,AO92/$AV92*$Z92))</f>
      </c>
      <c r="BF92" s="18">
        <f>IF(S92&lt;&gt;0,S92,IF($AV92=0,0,AP92/$AV92*$Z92))</f>
      </c>
      <c r="BG92" s="18">
        <f>IF(T92&lt;&gt;0,T92,IF($AV92=0,0,AQ92/$AV92*$Z92))</f>
      </c>
      <c r="BH92" s="18">
        <f>IF(U92&lt;&gt;0,U92,IF($AV92=0,0,AR92/$AV92*$Z92))</f>
      </c>
      <c r="BI92" s="18">
        <f>IF(V92&lt;&gt;0,V92,IF($AV92=0,0,AS92/$AV92*$Z92))</f>
      </c>
      <c r="BJ92" s="18">
        <f>IF(W92&lt;&gt;0,W92,IF($AV92=0,0,AT92/$AV92*$Z92))</f>
      </c>
      <c r="BK92" s="18">
        <f>IF(X92&lt;&gt;0,X92,IF($AV92=0,0,AU92/$AV92*$Z92))</f>
      </c>
      <c r="BL92" s="18">
        <f>SUM(AW92:BK92)</f>
      </c>
      <c r="BM92" s="18">
        <f>I92-BL92</f>
      </c>
    </row>
    <row r="93" outlineLevel="4">
      <c r="A93" s="5" t="str">
        <v>6.3</v>
      </c>
      <c r="B93" s="5" t="str">
        <v/>
      </c>
      <c r="C93" s="5" t="str">
        <v>BSKDGNGENGR07</v>
      </c>
      <c r="D93" s="5" t="str">
        <v>BSKDGNGENGR07</v>
      </c>
      <c r="E93" s="19">
        <f>IFERROR(_xlfn.XLOOKUP(F93,Assumptions!B:B,Assumptions!C:C),0)</f>
      </c>
      <c r="F93" s="5" t="str">
        <v>Retention</v>
      </c>
      <c r="G93" s="5" t="str">
        <v/>
      </c>
      <c r="H93" s="18">
        <f>G90*E93</f>
      </c>
      <c r="I93" s="18">
        <f>H93*(1-0)</f>
      </c>
      <c r="J93" s="18">
        <v>0</v>
      </c>
      <c r="K93" s="18">
        <v>0</v>
      </c>
      <c r="L93" s="18">
        <v>0</v>
      </c>
      <c r="M93" s="18">
        <v>0</v>
      </c>
      <c r="N93" s="18">
        <v>0</v>
      </c>
      <c r="O93" s="18">
        <v>0</v>
      </c>
      <c r="P93" s="18">
        <v>0</v>
      </c>
      <c r="Q93" s="18">
        <v>0</v>
      </c>
      <c r="R93" s="18">
        <v>0</v>
      </c>
      <c r="S93" s="18">
        <v>0</v>
      </c>
      <c r="T93" s="18">
        <v>0</v>
      </c>
      <c r="U93" s="18">
        <v>0</v>
      </c>
      <c r="V93" s="18">
        <v>0</v>
      </c>
      <c r="W93" s="18">
        <v>0</v>
      </c>
      <c r="X93" s="18">
        <v>0</v>
      </c>
      <c r="Y93" s="18">
        <f>SUM(J93:X93)</f>
      </c>
      <c r="Z93" s="18">
        <f>I93-Y93</f>
      </c>
      <c r="AA93" s="20">
        <v>46483</v>
      </c>
      <c r="AB93" s="20">
        <v>46483</v>
      </c>
      <c r="AC93" s="18">
        <f>IFERROR(_xlfn.XLOOKUP(F93,Assumptions!B:B,Assumptions!D:D),0)</f>
      </c>
      <c r="AD93" s="20">
        <f>AA93+AC93</f>
      </c>
      <c r="AE93" s="20">
        <f>AC93+AB93</f>
      </c>
      <c r="AF93" s="5" t="str">
        <v/>
      </c>
      <c r="AG93" s="18">
        <f>IFERROR(_xlfn.BETA.DIST(DATE(YEAR(AG$2),MONTH(AG$2),15),$AD$2,$AE$2,FALSE,DATE(YEAR($AD93),MONTH($AD93),1),DATE(YEAR($AE93),MONTH($AE93),28)),0)</f>
      </c>
      <c r="AH93" s="18">
        <f>IFERROR(_xlfn.BETA.DIST(DATE(YEAR(AH$2),MONTH(AH$2),15),$AD$2,$AE$2,FALSE,DATE(YEAR($AD93),MONTH($AD93),1),DATE(YEAR($AE93),MONTH($AE93),28)),0)</f>
      </c>
      <c r="AI93" s="18">
        <f>IFERROR(_xlfn.BETA.DIST(DATE(YEAR(AI$2),MONTH(AI$2),15),$AD$2,$AE$2,FALSE,DATE(YEAR($AD93),MONTH($AD93),1),DATE(YEAR($AE93),MONTH($AE93),28)),0)</f>
      </c>
      <c r="AJ93" s="18">
        <f>IFERROR(_xlfn.BETA.DIST(DATE(YEAR(AJ$2),MONTH(AJ$2),15),$AD$2,$AE$2,FALSE,DATE(YEAR($AD93),MONTH($AD93),1),DATE(YEAR($AE93),MONTH($AE93),28)),0)</f>
      </c>
      <c r="AK93" s="18">
        <f>IFERROR(_xlfn.BETA.DIST(DATE(YEAR(AK$2),MONTH(AK$2),15),$AD$2,$AE$2,FALSE,DATE(YEAR($AD93),MONTH($AD93),1),DATE(YEAR($AE93),MONTH($AE93),28)),0)</f>
      </c>
      <c r="AL93" s="18">
        <f>IFERROR(_xlfn.BETA.DIST(DATE(YEAR(AL$2),MONTH(AL$2),15),$AD$2,$AE$2,FALSE,DATE(YEAR($AD93),MONTH($AD93),1),DATE(YEAR($AE93),MONTH($AE93),28)),0)</f>
      </c>
      <c r="AM93" s="18">
        <f>IFERROR(_xlfn.BETA.DIST(DATE(YEAR(AM$2),MONTH(AM$2),15),$AD$2,$AE$2,FALSE,DATE(YEAR($AD93),MONTH($AD93),1),DATE(YEAR($AE93),MONTH($AE93),28)),0)</f>
      </c>
      <c r="AN93" s="18">
        <f>IFERROR(_xlfn.BETA.DIST(DATE(YEAR(AN$2),MONTH(AN$2),15),$AD$2,$AE$2,FALSE,DATE(YEAR($AD93),MONTH($AD93),1),DATE(YEAR($AE93),MONTH($AE93),28)),0)</f>
      </c>
      <c r="AO93" s="18">
        <f>IFERROR(_xlfn.BETA.DIST(DATE(YEAR(AO$2),MONTH(AO$2),15),$AD$2,$AE$2,FALSE,DATE(YEAR($AD93),MONTH($AD93),1),DATE(YEAR($AE93),MONTH($AE93),28)),0)</f>
      </c>
      <c r="AP93" s="18">
        <f>IFERROR(_xlfn.BETA.DIST(DATE(YEAR(AP$2),MONTH(AP$2),15),$AD$2,$AE$2,FALSE,DATE(YEAR($AD93),MONTH($AD93),1),DATE(YEAR($AE93),MONTH($AE93),28)),0)</f>
      </c>
      <c r="AQ93" s="18">
        <f>IFERROR(_xlfn.BETA.DIST(DATE(YEAR(AQ$2),MONTH(AQ$2),15),$AD$2,$AE$2,FALSE,DATE(YEAR($AD93),MONTH($AD93),1),DATE(YEAR($AE93),MONTH($AE93),28)),0)</f>
      </c>
      <c r="AR93" s="18">
        <f>IFERROR(_xlfn.BETA.DIST(DATE(YEAR(AR$2),MONTH(AR$2),15),$AD$2,$AE$2,FALSE,DATE(YEAR($AD93),MONTH($AD93),1),DATE(YEAR($AE93),MONTH($AE93),28)),0)</f>
      </c>
      <c r="AS93" s="18">
        <f>IFERROR(_xlfn.BETA.DIST(DATE(YEAR(AS$2),MONTH(AS$2),15),$AD$2,$AE$2,FALSE,DATE(YEAR($AD93),MONTH($AD93),1),DATE(YEAR($AE93),MONTH($AE93),28)),0)</f>
      </c>
      <c r="AT93" s="18">
        <f>IFERROR(_xlfn.BETA.DIST(DATE(YEAR(AT$2),MONTH(AT$2),15),$AD$2,$AE$2,FALSE,DATE(YEAR($AD93),MONTH($AD93),1),DATE(YEAR($AE93),MONTH($AE93),28)),0)</f>
      </c>
      <c r="AU93" s="18">
        <f>IFERROR(_xlfn.BETA.DIST(DATE(YEAR(AU$2),MONTH(AU$2),15),$AD$2,$AE$2,FALSE,DATE(YEAR($AD93),MONTH($AD93),1),DATE(YEAR($AE93),MONTH($AE93),28)),0)</f>
      </c>
      <c r="AV93" s="18">
        <f>SUM(AG93:AU93)</f>
      </c>
      <c r="AW93" s="18">
        <f>IF(J93&lt;&gt;0,J93,IF($AV93=0,0,AG93/$AV93*$Z93))</f>
      </c>
      <c r="AX93" s="18">
        <f>IF(K93&lt;&gt;0,K93,IF($AV93=0,0,AH93/$AV93*$Z93))</f>
      </c>
      <c r="AY93" s="18">
        <f>IF(L93&lt;&gt;0,L93,IF($AV93=0,0,AI93/$AV93*$Z93))</f>
      </c>
      <c r="AZ93" s="18">
        <f>IF(M93&lt;&gt;0,M93,IF($AV93=0,0,AJ93/$AV93*$Z93))</f>
      </c>
      <c r="BA93" s="18">
        <f>IF(N93&lt;&gt;0,N93,IF($AV93=0,0,AK93/$AV93*$Z93))</f>
      </c>
      <c r="BB93" s="18">
        <f>IF(O93&lt;&gt;0,O93,IF($AV93=0,0,AL93/$AV93*$Z93))</f>
      </c>
      <c r="BC93" s="18">
        <f>IF(P93&lt;&gt;0,P93,IF($AV93=0,0,AM93/$AV93*$Z93))</f>
      </c>
      <c r="BD93" s="18">
        <f>IF(Q93&lt;&gt;0,Q93,IF($AV93=0,0,AN93/$AV93*$Z93))</f>
      </c>
      <c r="BE93" s="18">
        <f>IF(R93&lt;&gt;0,R93,IF($AV93=0,0,AO93/$AV93*$Z93))</f>
      </c>
      <c r="BF93" s="18">
        <f>IF(S93&lt;&gt;0,S93,IF($AV93=0,0,AP93/$AV93*$Z93))</f>
      </c>
      <c r="BG93" s="18">
        <f>IF(T93&lt;&gt;0,T93,IF($AV93=0,0,AQ93/$AV93*$Z93))</f>
      </c>
      <c r="BH93" s="18">
        <f>IF(U93&lt;&gt;0,U93,IF($AV93=0,0,AR93/$AV93*$Z93))</f>
      </c>
      <c r="BI93" s="18">
        <f>IF(V93&lt;&gt;0,V93,IF($AV93=0,0,AS93/$AV93*$Z93))</f>
      </c>
      <c r="BJ93" s="18">
        <f>IF(W93&lt;&gt;0,W93,IF($AV93=0,0,AT93/$AV93*$Z93))</f>
      </c>
      <c r="BK93" s="18">
        <f>IF(X93&lt;&gt;0,X93,IF($AV93=0,0,AU93/$AV93*$Z93))</f>
      </c>
      <c r="BL93" s="18">
        <f>SUM(AW93:BK93)</f>
      </c>
      <c r="BM93" s="18">
        <f>I93-BL93</f>
      </c>
    </row>
    <row r="94" outlineLevel="3">
      <c r="A94" s="17" t="str">
        <v>6.4</v>
      </c>
      <c r="B94" s="17" t="str">
        <v/>
      </c>
      <c r="C94" s="17" t="str">
        <v/>
      </c>
      <c r="D94" s="17" t="str">
        <v/>
      </c>
      <c r="E94" s="17" t="str">
        <v>6.4</v>
      </c>
      <c r="F94" s="17" t="str">
        <v>Auxiliary transformer cells (1250A) including cable end boxes associated with its current transformers, protection, control, measuring and metering as specified</v>
      </c>
      <c r="G94" s="17">
        <v>1325160</v>
      </c>
      <c r="H94" s="17" t="str">
        <v/>
      </c>
      <c r="I94" s="17" t="str">
        <v/>
      </c>
      <c r="J94" s="17" t="str">
        <v/>
      </c>
      <c r="K94" s="17" t="str">
        <v/>
      </c>
      <c r="L94" s="17" t="str">
        <v/>
      </c>
      <c r="M94" s="17" t="str">
        <v/>
      </c>
      <c r="N94" s="17" t="str">
        <v/>
      </c>
      <c r="O94" s="17" t="str">
        <v/>
      </c>
      <c r="P94" s="17" t="str">
        <v/>
      </c>
      <c r="Q94" s="17" t="str">
        <v/>
      </c>
      <c r="R94" s="17" t="str">
        <v/>
      </c>
      <c r="S94" s="17" t="str">
        <v/>
      </c>
      <c r="T94" s="17" t="str">
        <v/>
      </c>
      <c r="U94" s="17" t="str">
        <v/>
      </c>
      <c r="V94" s="17" t="str">
        <v/>
      </c>
      <c r="W94" s="17" t="str">
        <v/>
      </c>
      <c r="X94" s="17" t="str">
        <v/>
      </c>
      <c r="Y94" s="17" t="str">
        <v/>
      </c>
      <c r="Z94" s="17" t="str">
        <v/>
      </c>
      <c r="AA94" s="17" t="str">
        <v/>
      </c>
      <c r="AB94" s="17" t="str">
        <v/>
      </c>
      <c r="AC94" s="17" t="str">
        <v/>
      </c>
      <c r="AD94" s="17" t="str">
        <v/>
      </c>
      <c r="AE94" s="17" t="str">
        <v/>
      </c>
      <c r="AF94" s="5" t="str">
        <v/>
      </c>
      <c r="AG94" s="18">
        <f>IFERROR(_xlfn.BETA.DIST(DATE(YEAR(AG$2),MONTH(AG$2),15),$AD$2,$AE$2,FALSE,DATE(YEAR($AD94),MONTH($AD94),1),DATE(YEAR($AE94),MONTH($AE94),28)),0)</f>
      </c>
      <c r="AH94" s="18">
        <f>IFERROR(_xlfn.BETA.DIST(DATE(YEAR(AH$2),MONTH(AH$2),15),$AD$2,$AE$2,FALSE,DATE(YEAR($AD94),MONTH($AD94),1),DATE(YEAR($AE94),MONTH($AE94),28)),0)</f>
      </c>
      <c r="AI94" s="18">
        <f>IFERROR(_xlfn.BETA.DIST(DATE(YEAR(AI$2),MONTH(AI$2),15),$AD$2,$AE$2,FALSE,DATE(YEAR($AD94),MONTH($AD94),1),DATE(YEAR($AE94),MONTH($AE94),28)),0)</f>
      </c>
      <c r="AJ94" s="18">
        <f>IFERROR(_xlfn.BETA.DIST(DATE(YEAR(AJ$2),MONTH(AJ$2),15),$AD$2,$AE$2,FALSE,DATE(YEAR($AD94),MONTH($AD94),1),DATE(YEAR($AE94),MONTH($AE94),28)),0)</f>
      </c>
      <c r="AK94" s="18">
        <f>IFERROR(_xlfn.BETA.DIST(DATE(YEAR(AK$2),MONTH(AK$2),15),$AD$2,$AE$2,FALSE,DATE(YEAR($AD94),MONTH($AD94),1),DATE(YEAR($AE94),MONTH($AE94),28)),0)</f>
      </c>
      <c r="AL94" s="18">
        <f>IFERROR(_xlfn.BETA.DIST(DATE(YEAR(AL$2),MONTH(AL$2),15),$AD$2,$AE$2,FALSE,DATE(YEAR($AD94),MONTH($AD94),1),DATE(YEAR($AE94),MONTH($AE94),28)),0)</f>
      </c>
      <c r="AM94" s="18">
        <f>IFERROR(_xlfn.BETA.DIST(DATE(YEAR(AM$2),MONTH(AM$2),15),$AD$2,$AE$2,FALSE,DATE(YEAR($AD94),MONTH($AD94),1),DATE(YEAR($AE94),MONTH($AE94),28)),0)</f>
      </c>
      <c r="AN94" s="18">
        <f>IFERROR(_xlfn.BETA.DIST(DATE(YEAR(AN$2),MONTH(AN$2),15),$AD$2,$AE$2,FALSE,DATE(YEAR($AD94),MONTH($AD94),1),DATE(YEAR($AE94),MONTH($AE94),28)),0)</f>
      </c>
      <c r="AO94" s="18">
        <f>IFERROR(_xlfn.BETA.DIST(DATE(YEAR(AO$2),MONTH(AO$2),15),$AD$2,$AE$2,FALSE,DATE(YEAR($AD94),MONTH($AD94),1),DATE(YEAR($AE94),MONTH($AE94),28)),0)</f>
      </c>
      <c r="AP94" s="18">
        <f>IFERROR(_xlfn.BETA.DIST(DATE(YEAR(AP$2),MONTH(AP$2),15),$AD$2,$AE$2,FALSE,DATE(YEAR($AD94),MONTH($AD94),1),DATE(YEAR($AE94),MONTH($AE94),28)),0)</f>
      </c>
      <c r="AQ94" s="18">
        <f>IFERROR(_xlfn.BETA.DIST(DATE(YEAR(AQ$2),MONTH(AQ$2),15),$AD$2,$AE$2,FALSE,DATE(YEAR($AD94),MONTH($AD94),1),DATE(YEAR($AE94),MONTH($AE94),28)),0)</f>
      </c>
      <c r="AR94" s="18">
        <f>IFERROR(_xlfn.BETA.DIST(DATE(YEAR(AR$2),MONTH(AR$2),15),$AD$2,$AE$2,FALSE,DATE(YEAR($AD94),MONTH($AD94),1),DATE(YEAR($AE94),MONTH($AE94),28)),0)</f>
      </c>
      <c r="AS94" s="18">
        <f>IFERROR(_xlfn.BETA.DIST(DATE(YEAR(AS$2),MONTH(AS$2),15),$AD$2,$AE$2,FALSE,DATE(YEAR($AD94),MONTH($AD94),1),DATE(YEAR($AE94),MONTH($AE94),28)),0)</f>
      </c>
      <c r="AT94" s="18">
        <f>IFERROR(_xlfn.BETA.DIST(DATE(YEAR(AT$2),MONTH(AT$2),15),$AD$2,$AE$2,FALSE,DATE(YEAR($AD94),MONTH($AD94),1),DATE(YEAR($AE94),MONTH($AE94),28)),0)</f>
      </c>
      <c r="AU94" s="18">
        <f>IFERROR(_xlfn.BETA.DIST(DATE(YEAR(AU$2),MONTH(AU$2),15),$AD$2,$AE$2,FALSE,DATE(YEAR($AD94),MONTH($AD94),1),DATE(YEAR($AE94),MONTH($AE94),28)),0)</f>
      </c>
      <c r="AV94" s="18">
        <f>SUM(AG94:AU94)</f>
      </c>
      <c r="AW94" s="18">
        <f>IF(J94&lt;&gt;0,J94,IF($AV94=0,0,AG94/$AV94*$Z94))</f>
      </c>
      <c r="AX94" s="18">
        <f>IF(K94&lt;&gt;0,K94,IF($AV94=0,0,AH94/$AV94*$Z94))</f>
      </c>
      <c r="AY94" s="18">
        <f>IF(L94&lt;&gt;0,L94,IF($AV94=0,0,AI94/$AV94*$Z94))</f>
      </c>
      <c r="AZ94" s="18">
        <f>IF(M94&lt;&gt;0,M94,IF($AV94=0,0,AJ94/$AV94*$Z94))</f>
      </c>
      <c r="BA94" s="18">
        <f>IF(N94&lt;&gt;0,N94,IF($AV94=0,0,AK94/$AV94*$Z94))</f>
      </c>
      <c r="BB94" s="18">
        <f>IF(O94&lt;&gt;0,O94,IF($AV94=0,0,AL94/$AV94*$Z94))</f>
      </c>
      <c r="BC94" s="18">
        <f>IF(P94&lt;&gt;0,P94,IF($AV94=0,0,AM94/$AV94*$Z94))</f>
      </c>
      <c r="BD94" s="18">
        <f>IF(Q94&lt;&gt;0,Q94,IF($AV94=0,0,AN94/$AV94*$Z94))</f>
      </c>
      <c r="BE94" s="18">
        <f>IF(R94&lt;&gt;0,R94,IF($AV94=0,0,AO94/$AV94*$Z94))</f>
      </c>
      <c r="BF94" s="18">
        <f>IF(S94&lt;&gt;0,S94,IF($AV94=0,0,AP94/$AV94*$Z94))</f>
      </c>
      <c r="BG94" s="18">
        <f>IF(T94&lt;&gt;0,T94,IF($AV94=0,0,AQ94/$AV94*$Z94))</f>
      </c>
      <c r="BH94" s="18">
        <f>IF(U94&lt;&gt;0,U94,IF($AV94=0,0,AR94/$AV94*$Z94))</f>
      </c>
      <c r="BI94" s="18">
        <f>IF(V94&lt;&gt;0,V94,IF($AV94=0,0,AS94/$AV94*$Z94))</f>
      </c>
      <c r="BJ94" s="18">
        <f>IF(W94&lt;&gt;0,W94,IF($AV94=0,0,AT94/$AV94*$Z94))</f>
      </c>
      <c r="BK94" s="18">
        <f>IF(X94&lt;&gt;0,X94,IF($AV94=0,0,AU94/$AV94*$Z94))</f>
      </c>
      <c r="BL94" s="18">
        <f>SUM(AW94:BK94)</f>
      </c>
      <c r="BM94" s="17" t="str">
        <v/>
      </c>
    </row>
    <row r="95" outlineLevel="4">
      <c r="A95" s="5" t="str">
        <v>6.4</v>
      </c>
      <c r="B95" s="5" t="str">
        <v/>
      </c>
      <c r="C95" s="5" t="str">
        <v>BSKDGNGENGR03</v>
      </c>
      <c r="D95" s="5" t="str">
        <v>BSKDGNGENGR03</v>
      </c>
      <c r="E95" s="19">
        <f>IFERROR(_xlfn.XLOOKUP(F95,Assumptions!B:B,Assumptions!C:C),0)</f>
      </c>
      <c r="F95" s="5" t="str">
        <v>Advanced Payment</v>
      </c>
      <c r="G95" s="5" t="str">
        <v/>
      </c>
      <c r="H95" s="18">
        <f>G94*E95</f>
      </c>
      <c r="I95" s="18">
        <f>H95*(1-0)</f>
      </c>
      <c r="J95" s="18">
        <v>0</v>
      </c>
      <c r="K95" s="18">
        <v>0</v>
      </c>
      <c r="L95" s="18">
        <v>0</v>
      </c>
      <c r="M95" s="18">
        <v>0</v>
      </c>
      <c r="N95" s="18">
        <v>0</v>
      </c>
      <c r="O95" s="18">
        <v>0</v>
      </c>
      <c r="P95" s="18">
        <v>0</v>
      </c>
      <c r="Q95" s="18">
        <v>0</v>
      </c>
      <c r="R95" s="18">
        <v>0</v>
      </c>
      <c r="S95" s="18">
        <v>0</v>
      </c>
      <c r="T95" s="18">
        <v>0</v>
      </c>
      <c r="U95" s="18">
        <v>0</v>
      </c>
      <c r="V95" s="18">
        <v>0</v>
      </c>
      <c r="W95" s="18">
        <v>0</v>
      </c>
      <c r="X95" s="18">
        <v>0</v>
      </c>
      <c r="Y95" s="18">
        <f>SUM(J95:X95)</f>
      </c>
      <c r="Z95" s="18">
        <f>I95-Y95</f>
      </c>
      <c r="AA95" s="20">
        <v>46026</v>
      </c>
      <c r="AB95" s="20">
        <v>46026</v>
      </c>
      <c r="AC95" s="18">
        <f>IFERROR(_xlfn.XLOOKUP(F95,Assumptions!B:B,Assumptions!D:D),0)</f>
      </c>
      <c r="AD95" s="20">
        <f>AA95+AC95</f>
      </c>
      <c r="AE95" s="20">
        <f>AC95+AB95</f>
      </c>
      <c r="AF95" s="5" t="str">
        <v/>
      </c>
      <c r="AG95" s="18">
        <f>IFERROR(_xlfn.BETA.DIST(DATE(YEAR(AG$2),MONTH(AG$2),15),$AD$2,$AE$2,FALSE,DATE(YEAR($AD95),MONTH($AD95),1),DATE(YEAR($AE95),MONTH($AE95),28)),0)</f>
      </c>
      <c r="AH95" s="18">
        <f>IFERROR(_xlfn.BETA.DIST(DATE(YEAR(AH$2),MONTH(AH$2),15),$AD$2,$AE$2,FALSE,DATE(YEAR($AD95),MONTH($AD95),1),DATE(YEAR($AE95),MONTH($AE95),28)),0)</f>
      </c>
      <c r="AI95" s="18">
        <f>IFERROR(_xlfn.BETA.DIST(DATE(YEAR(AI$2),MONTH(AI$2),15),$AD$2,$AE$2,FALSE,DATE(YEAR($AD95),MONTH($AD95),1),DATE(YEAR($AE95),MONTH($AE95),28)),0)</f>
      </c>
      <c r="AJ95" s="18">
        <f>IFERROR(_xlfn.BETA.DIST(DATE(YEAR(AJ$2),MONTH(AJ$2),15),$AD$2,$AE$2,FALSE,DATE(YEAR($AD95),MONTH($AD95),1),DATE(YEAR($AE95),MONTH($AE95),28)),0)</f>
      </c>
      <c r="AK95" s="18">
        <f>IFERROR(_xlfn.BETA.DIST(DATE(YEAR(AK$2),MONTH(AK$2),15),$AD$2,$AE$2,FALSE,DATE(YEAR($AD95),MONTH($AD95),1),DATE(YEAR($AE95),MONTH($AE95),28)),0)</f>
      </c>
      <c r="AL95" s="18">
        <f>IFERROR(_xlfn.BETA.DIST(DATE(YEAR(AL$2),MONTH(AL$2),15),$AD$2,$AE$2,FALSE,DATE(YEAR($AD95),MONTH($AD95),1),DATE(YEAR($AE95),MONTH($AE95),28)),0)</f>
      </c>
      <c r="AM95" s="18">
        <f>IFERROR(_xlfn.BETA.DIST(DATE(YEAR(AM$2),MONTH(AM$2),15),$AD$2,$AE$2,FALSE,DATE(YEAR($AD95),MONTH($AD95),1),DATE(YEAR($AE95),MONTH($AE95),28)),0)</f>
      </c>
      <c r="AN95" s="18">
        <f>IFERROR(_xlfn.BETA.DIST(DATE(YEAR(AN$2),MONTH(AN$2),15),$AD$2,$AE$2,FALSE,DATE(YEAR($AD95),MONTH($AD95),1),DATE(YEAR($AE95),MONTH($AE95),28)),0)</f>
      </c>
      <c r="AO95" s="18">
        <f>IFERROR(_xlfn.BETA.DIST(DATE(YEAR(AO$2),MONTH(AO$2),15),$AD$2,$AE$2,FALSE,DATE(YEAR($AD95),MONTH($AD95),1),DATE(YEAR($AE95),MONTH($AE95),28)),0)</f>
      </c>
      <c r="AP95" s="18">
        <f>IFERROR(_xlfn.BETA.DIST(DATE(YEAR(AP$2),MONTH(AP$2),15),$AD$2,$AE$2,FALSE,DATE(YEAR($AD95),MONTH($AD95),1),DATE(YEAR($AE95),MONTH($AE95),28)),0)</f>
      </c>
      <c r="AQ95" s="18">
        <f>IFERROR(_xlfn.BETA.DIST(DATE(YEAR(AQ$2),MONTH(AQ$2),15),$AD$2,$AE$2,FALSE,DATE(YEAR($AD95),MONTH($AD95),1),DATE(YEAR($AE95),MONTH($AE95),28)),0)</f>
      </c>
      <c r="AR95" s="18">
        <f>IFERROR(_xlfn.BETA.DIST(DATE(YEAR(AR$2),MONTH(AR$2),15),$AD$2,$AE$2,FALSE,DATE(YEAR($AD95),MONTH($AD95),1),DATE(YEAR($AE95),MONTH($AE95),28)),0)</f>
      </c>
      <c r="AS95" s="18">
        <f>IFERROR(_xlfn.BETA.DIST(DATE(YEAR(AS$2),MONTH(AS$2),15),$AD$2,$AE$2,FALSE,DATE(YEAR($AD95),MONTH($AD95),1),DATE(YEAR($AE95),MONTH($AE95),28)),0)</f>
      </c>
      <c r="AT95" s="18">
        <f>IFERROR(_xlfn.BETA.DIST(DATE(YEAR(AT$2),MONTH(AT$2),15),$AD$2,$AE$2,FALSE,DATE(YEAR($AD95),MONTH($AD95),1),DATE(YEAR($AE95),MONTH($AE95),28)),0)</f>
      </c>
      <c r="AU95" s="18">
        <f>IFERROR(_xlfn.BETA.DIST(DATE(YEAR(AU$2),MONTH(AU$2),15),$AD$2,$AE$2,FALSE,DATE(YEAR($AD95),MONTH($AD95),1),DATE(YEAR($AE95),MONTH($AE95),28)),0)</f>
      </c>
      <c r="AV95" s="18">
        <f>SUM(AG95:AU95)</f>
      </c>
      <c r="AW95" s="18">
        <f>IF(J95&lt;&gt;0,J95,IF($AV95=0,0,AG95/$AV95*$Z95))</f>
      </c>
      <c r="AX95" s="18">
        <f>IF(K95&lt;&gt;0,K95,IF($AV95=0,0,AH95/$AV95*$Z95))</f>
      </c>
      <c r="AY95" s="18">
        <f>IF(L95&lt;&gt;0,L95,IF($AV95=0,0,AI95/$AV95*$Z95))</f>
      </c>
      <c r="AZ95" s="18">
        <f>IF(M95&lt;&gt;0,M95,IF($AV95=0,0,AJ95/$AV95*$Z95))</f>
      </c>
      <c r="BA95" s="18">
        <f>IF(N95&lt;&gt;0,N95,IF($AV95=0,0,AK95/$AV95*$Z95))</f>
      </c>
      <c r="BB95" s="18">
        <f>IF(O95&lt;&gt;0,O95,IF($AV95=0,0,AL95/$AV95*$Z95))</f>
      </c>
      <c r="BC95" s="18">
        <f>IF(P95&lt;&gt;0,P95,IF($AV95=0,0,AM95/$AV95*$Z95))</f>
      </c>
      <c r="BD95" s="18">
        <f>IF(Q95&lt;&gt;0,Q95,IF($AV95=0,0,AN95/$AV95*$Z95))</f>
      </c>
      <c r="BE95" s="18">
        <f>IF(R95&lt;&gt;0,R95,IF($AV95=0,0,AO95/$AV95*$Z95))</f>
      </c>
      <c r="BF95" s="18">
        <f>IF(S95&lt;&gt;0,S95,IF($AV95=0,0,AP95/$AV95*$Z95))</f>
      </c>
      <c r="BG95" s="18">
        <f>IF(T95&lt;&gt;0,T95,IF($AV95=0,0,AQ95/$AV95*$Z95))</f>
      </c>
      <c r="BH95" s="18">
        <f>IF(U95&lt;&gt;0,U95,IF($AV95=0,0,AR95/$AV95*$Z95))</f>
      </c>
      <c r="BI95" s="18">
        <f>IF(V95&lt;&gt;0,V95,IF($AV95=0,0,AS95/$AV95*$Z95))</f>
      </c>
      <c r="BJ95" s="18">
        <f>IF(W95&lt;&gt;0,W95,IF($AV95=0,0,AT95/$AV95*$Z95))</f>
      </c>
      <c r="BK95" s="18">
        <f>IF(X95&lt;&gt;0,X95,IF($AV95=0,0,AU95/$AV95*$Z95))</f>
      </c>
      <c r="BL95" s="18">
        <f>SUM(AW95:BK95)</f>
      </c>
      <c r="BM95" s="18">
        <f>I95-BL95</f>
      </c>
    </row>
    <row r="96" outlineLevel="4">
      <c r="A96" s="5" t="str">
        <v>6.4</v>
      </c>
      <c r="B96" s="5" t="str">
        <v/>
      </c>
      <c r="C96" s="5" t="str">
        <v/>
      </c>
      <c r="D96" s="5" t="str">
        <v/>
      </c>
      <c r="E96" s="19">
        <f>IFERROR(_xlfn.XLOOKUP(F96,Assumptions!B:B,Assumptions!C:C),0)</f>
      </c>
      <c r="F96" s="5" t="str">
        <v>Site Delivery EGP</v>
      </c>
      <c r="G96" s="5" t="str">
        <v/>
      </c>
      <c r="H96" s="18">
        <f>G94*E96</f>
      </c>
      <c r="I96" s="18">
        <f>H96*(1-0)</f>
      </c>
      <c r="J96" s="18">
        <v>0</v>
      </c>
      <c r="K96" s="18">
        <v>0</v>
      </c>
      <c r="L96" s="18">
        <v>0</v>
      </c>
      <c r="M96" s="18">
        <v>0</v>
      </c>
      <c r="N96" s="18">
        <v>0</v>
      </c>
      <c r="O96" s="18">
        <v>0</v>
      </c>
      <c r="P96" s="18">
        <v>0</v>
      </c>
      <c r="Q96" s="18">
        <v>0</v>
      </c>
      <c r="R96" s="18">
        <v>0</v>
      </c>
      <c r="S96" s="18">
        <v>0</v>
      </c>
      <c r="T96" s="18">
        <v>0</v>
      </c>
      <c r="U96" s="18">
        <v>0</v>
      </c>
      <c r="V96" s="18">
        <v>0</v>
      </c>
      <c r="W96" s="18">
        <v>0</v>
      </c>
      <c r="X96" s="18">
        <v>0</v>
      </c>
      <c r="Y96" s="18">
        <f>SUM(J96:X96)</f>
      </c>
      <c r="Z96" s="18">
        <f>I96-Y96</f>
      </c>
      <c r="AA96" s="5" t="str">
        <v/>
      </c>
      <c r="AB96" s="5" t="str">
        <v/>
      </c>
      <c r="AC96" s="18">
        <f>IFERROR(_xlfn.XLOOKUP(F96,Assumptions!B:B,Assumptions!D:D),0)</f>
      </c>
      <c r="AD96" s="20">
        <f>AA96+AC96</f>
      </c>
      <c r="AE96" s="20">
        <f>AC96+AB96</f>
      </c>
      <c r="AF96" s="5" t="str">
        <v/>
      </c>
      <c r="AG96" s="18">
        <f>IFERROR(_xlfn.BETA.DIST(DATE(YEAR(AG$2),MONTH(AG$2),15),$AD$2,$AE$2,FALSE,DATE(YEAR($AD96),MONTH($AD96),1),DATE(YEAR($AE96),MONTH($AE96),28)),0)</f>
      </c>
      <c r="AH96" s="18">
        <f>IFERROR(_xlfn.BETA.DIST(DATE(YEAR(AH$2),MONTH(AH$2),15),$AD$2,$AE$2,FALSE,DATE(YEAR($AD96),MONTH($AD96),1),DATE(YEAR($AE96),MONTH($AE96),28)),0)</f>
      </c>
      <c r="AI96" s="18">
        <f>IFERROR(_xlfn.BETA.DIST(DATE(YEAR(AI$2),MONTH(AI$2),15),$AD$2,$AE$2,FALSE,DATE(YEAR($AD96),MONTH($AD96),1),DATE(YEAR($AE96),MONTH($AE96),28)),0)</f>
      </c>
      <c r="AJ96" s="18">
        <f>IFERROR(_xlfn.BETA.DIST(DATE(YEAR(AJ$2),MONTH(AJ$2),15),$AD$2,$AE$2,FALSE,DATE(YEAR($AD96),MONTH($AD96),1),DATE(YEAR($AE96),MONTH($AE96),28)),0)</f>
      </c>
      <c r="AK96" s="18">
        <f>IFERROR(_xlfn.BETA.DIST(DATE(YEAR(AK$2),MONTH(AK$2),15),$AD$2,$AE$2,FALSE,DATE(YEAR($AD96),MONTH($AD96),1),DATE(YEAR($AE96),MONTH($AE96),28)),0)</f>
      </c>
      <c r="AL96" s="18">
        <f>IFERROR(_xlfn.BETA.DIST(DATE(YEAR(AL$2),MONTH(AL$2),15),$AD$2,$AE$2,FALSE,DATE(YEAR($AD96),MONTH($AD96),1),DATE(YEAR($AE96),MONTH($AE96),28)),0)</f>
      </c>
      <c r="AM96" s="18">
        <f>IFERROR(_xlfn.BETA.DIST(DATE(YEAR(AM$2),MONTH(AM$2),15),$AD$2,$AE$2,FALSE,DATE(YEAR($AD96),MONTH($AD96),1),DATE(YEAR($AE96),MONTH($AE96),28)),0)</f>
      </c>
      <c r="AN96" s="18">
        <f>IFERROR(_xlfn.BETA.DIST(DATE(YEAR(AN$2),MONTH(AN$2),15),$AD$2,$AE$2,FALSE,DATE(YEAR($AD96),MONTH($AD96),1),DATE(YEAR($AE96),MONTH($AE96),28)),0)</f>
      </c>
      <c r="AO96" s="18">
        <f>IFERROR(_xlfn.BETA.DIST(DATE(YEAR(AO$2),MONTH(AO$2),15),$AD$2,$AE$2,FALSE,DATE(YEAR($AD96),MONTH($AD96),1),DATE(YEAR($AE96),MONTH($AE96),28)),0)</f>
      </c>
      <c r="AP96" s="18">
        <f>IFERROR(_xlfn.BETA.DIST(DATE(YEAR(AP$2),MONTH(AP$2),15),$AD$2,$AE$2,FALSE,DATE(YEAR($AD96),MONTH($AD96),1),DATE(YEAR($AE96),MONTH($AE96),28)),0)</f>
      </c>
      <c r="AQ96" s="18">
        <f>IFERROR(_xlfn.BETA.DIST(DATE(YEAR(AQ$2),MONTH(AQ$2),15),$AD$2,$AE$2,FALSE,DATE(YEAR($AD96),MONTH($AD96),1),DATE(YEAR($AE96),MONTH($AE96),28)),0)</f>
      </c>
      <c r="AR96" s="18">
        <f>IFERROR(_xlfn.BETA.DIST(DATE(YEAR(AR$2),MONTH(AR$2),15),$AD$2,$AE$2,FALSE,DATE(YEAR($AD96),MONTH($AD96),1),DATE(YEAR($AE96),MONTH($AE96),28)),0)</f>
      </c>
      <c r="AS96" s="18">
        <f>IFERROR(_xlfn.BETA.DIST(DATE(YEAR(AS$2),MONTH(AS$2),15),$AD$2,$AE$2,FALSE,DATE(YEAR($AD96),MONTH($AD96),1),DATE(YEAR($AE96),MONTH($AE96),28)),0)</f>
      </c>
      <c r="AT96" s="18">
        <f>IFERROR(_xlfn.BETA.DIST(DATE(YEAR(AT$2),MONTH(AT$2),15),$AD$2,$AE$2,FALSE,DATE(YEAR($AD96),MONTH($AD96),1),DATE(YEAR($AE96),MONTH($AE96),28)),0)</f>
      </c>
      <c r="AU96" s="18">
        <f>IFERROR(_xlfn.BETA.DIST(DATE(YEAR(AU$2),MONTH(AU$2),15),$AD$2,$AE$2,FALSE,DATE(YEAR($AD96),MONTH($AD96),1),DATE(YEAR($AE96),MONTH($AE96),28)),0)</f>
      </c>
      <c r="AV96" s="18">
        <f>SUM(AG96:AU96)</f>
      </c>
      <c r="AW96" s="18">
        <f>IF(J96&lt;&gt;0,J96,IF($AV96=0,0,AG96/$AV96*$Z96))</f>
      </c>
      <c r="AX96" s="18">
        <f>IF(K96&lt;&gt;0,K96,IF($AV96=0,0,AH96/$AV96*$Z96))</f>
      </c>
      <c r="AY96" s="18">
        <f>IF(L96&lt;&gt;0,L96,IF($AV96=0,0,AI96/$AV96*$Z96))</f>
      </c>
      <c r="AZ96" s="18">
        <f>IF(M96&lt;&gt;0,M96,IF($AV96=0,0,AJ96/$AV96*$Z96))</f>
      </c>
      <c r="BA96" s="18">
        <f>IF(N96&lt;&gt;0,N96,IF($AV96=0,0,AK96/$AV96*$Z96))</f>
      </c>
      <c r="BB96" s="18">
        <f>IF(O96&lt;&gt;0,O96,IF($AV96=0,0,AL96/$AV96*$Z96))</f>
      </c>
      <c r="BC96" s="18">
        <f>IF(P96&lt;&gt;0,P96,IF($AV96=0,0,AM96/$AV96*$Z96))</f>
      </c>
      <c r="BD96" s="18">
        <f>IF(Q96&lt;&gt;0,Q96,IF($AV96=0,0,AN96/$AV96*$Z96))</f>
      </c>
      <c r="BE96" s="18">
        <f>IF(R96&lt;&gt;0,R96,IF($AV96=0,0,AO96/$AV96*$Z96))</f>
      </c>
      <c r="BF96" s="18">
        <f>IF(S96&lt;&gt;0,S96,IF($AV96=0,0,AP96/$AV96*$Z96))</f>
      </c>
      <c r="BG96" s="18">
        <f>IF(T96&lt;&gt;0,T96,IF($AV96=0,0,AQ96/$AV96*$Z96))</f>
      </c>
      <c r="BH96" s="18">
        <f>IF(U96&lt;&gt;0,U96,IF($AV96=0,0,AR96/$AV96*$Z96))</f>
      </c>
      <c r="BI96" s="18">
        <f>IF(V96&lt;&gt;0,V96,IF($AV96=0,0,AS96/$AV96*$Z96))</f>
      </c>
      <c r="BJ96" s="18">
        <f>IF(W96&lt;&gt;0,W96,IF($AV96=0,0,AT96/$AV96*$Z96))</f>
      </c>
      <c r="BK96" s="18">
        <f>IF(X96&lt;&gt;0,X96,IF($AV96=0,0,AU96/$AV96*$Z96))</f>
      </c>
      <c r="BL96" s="18">
        <f>SUM(AW96:BK96)</f>
      </c>
      <c r="BM96" s="18">
        <f>I96-BL96</f>
      </c>
    </row>
    <row r="97" outlineLevel="4">
      <c r="A97" s="5" t="str">
        <v>6.4</v>
      </c>
      <c r="B97" s="5" t="str">
        <v/>
      </c>
      <c r="C97" s="5" t="str">
        <v>BSKDGNGENGR07</v>
      </c>
      <c r="D97" s="5" t="str">
        <v>BSKDGNGENGR07</v>
      </c>
      <c r="E97" s="19">
        <f>IFERROR(_xlfn.XLOOKUP(F97,Assumptions!B:B,Assumptions!C:C),0)</f>
      </c>
      <c r="F97" s="5" t="str">
        <v>Retention</v>
      </c>
      <c r="G97" s="5" t="str">
        <v/>
      </c>
      <c r="H97" s="18">
        <f>G94*E97</f>
      </c>
      <c r="I97" s="18">
        <f>H97*(1-0)</f>
      </c>
      <c r="J97" s="18">
        <v>0</v>
      </c>
      <c r="K97" s="18">
        <v>0</v>
      </c>
      <c r="L97" s="18">
        <v>0</v>
      </c>
      <c r="M97" s="18">
        <v>0</v>
      </c>
      <c r="N97" s="18">
        <v>0</v>
      </c>
      <c r="O97" s="18">
        <v>0</v>
      </c>
      <c r="P97" s="18">
        <v>0</v>
      </c>
      <c r="Q97" s="18">
        <v>0</v>
      </c>
      <c r="R97" s="18">
        <v>0</v>
      </c>
      <c r="S97" s="18">
        <v>0</v>
      </c>
      <c r="T97" s="18">
        <v>0</v>
      </c>
      <c r="U97" s="18">
        <v>0</v>
      </c>
      <c r="V97" s="18">
        <v>0</v>
      </c>
      <c r="W97" s="18">
        <v>0</v>
      </c>
      <c r="X97" s="18">
        <v>0</v>
      </c>
      <c r="Y97" s="18">
        <f>SUM(J97:X97)</f>
      </c>
      <c r="Z97" s="18">
        <f>I97-Y97</f>
      </c>
      <c r="AA97" s="20">
        <v>46483</v>
      </c>
      <c r="AB97" s="20">
        <v>46483</v>
      </c>
      <c r="AC97" s="18">
        <f>IFERROR(_xlfn.XLOOKUP(F97,Assumptions!B:B,Assumptions!D:D),0)</f>
      </c>
      <c r="AD97" s="20">
        <f>AA97+AC97</f>
      </c>
      <c r="AE97" s="20">
        <f>AC97+AB97</f>
      </c>
      <c r="AF97" s="5" t="str">
        <v/>
      </c>
      <c r="AG97" s="18">
        <f>IFERROR(_xlfn.BETA.DIST(DATE(YEAR(AG$2),MONTH(AG$2),15),$AD$2,$AE$2,FALSE,DATE(YEAR($AD97),MONTH($AD97),1),DATE(YEAR($AE97),MONTH($AE97),28)),0)</f>
      </c>
      <c r="AH97" s="18">
        <f>IFERROR(_xlfn.BETA.DIST(DATE(YEAR(AH$2),MONTH(AH$2),15),$AD$2,$AE$2,FALSE,DATE(YEAR($AD97),MONTH($AD97),1),DATE(YEAR($AE97),MONTH($AE97),28)),0)</f>
      </c>
      <c r="AI97" s="18">
        <f>IFERROR(_xlfn.BETA.DIST(DATE(YEAR(AI$2),MONTH(AI$2),15),$AD$2,$AE$2,FALSE,DATE(YEAR($AD97),MONTH($AD97),1),DATE(YEAR($AE97),MONTH($AE97),28)),0)</f>
      </c>
      <c r="AJ97" s="18">
        <f>IFERROR(_xlfn.BETA.DIST(DATE(YEAR(AJ$2),MONTH(AJ$2),15),$AD$2,$AE$2,FALSE,DATE(YEAR($AD97),MONTH($AD97),1),DATE(YEAR($AE97),MONTH($AE97),28)),0)</f>
      </c>
      <c r="AK97" s="18">
        <f>IFERROR(_xlfn.BETA.DIST(DATE(YEAR(AK$2),MONTH(AK$2),15),$AD$2,$AE$2,FALSE,DATE(YEAR($AD97),MONTH($AD97),1),DATE(YEAR($AE97),MONTH($AE97),28)),0)</f>
      </c>
      <c r="AL97" s="18">
        <f>IFERROR(_xlfn.BETA.DIST(DATE(YEAR(AL$2),MONTH(AL$2),15),$AD$2,$AE$2,FALSE,DATE(YEAR($AD97),MONTH($AD97),1),DATE(YEAR($AE97),MONTH($AE97),28)),0)</f>
      </c>
      <c r="AM97" s="18">
        <f>IFERROR(_xlfn.BETA.DIST(DATE(YEAR(AM$2),MONTH(AM$2),15),$AD$2,$AE$2,FALSE,DATE(YEAR($AD97),MONTH($AD97),1),DATE(YEAR($AE97),MONTH($AE97),28)),0)</f>
      </c>
      <c r="AN97" s="18">
        <f>IFERROR(_xlfn.BETA.DIST(DATE(YEAR(AN$2),MONTH(AN$2),15),$AD$2,$AE$2,FALSE,DATE(YEAR($AD97),MONTH($AD97),1),DATE(YEAR($AE97),MONTH($AE97),28)),0)</f>
      </c>
      <c r="AO97" s="18">
        <f>IFERROR(_xlfn.BETA.DIST(DATE(YEAR(AO$2),MONTH(AO$2),15),$AD$2,$AE$2,FALSE,DATE(YEAR($AD97),MONTH($AD97),1),DATE(YEAR($AE97),MONTH($AE97),28)),0)</f>
      </c>
      <c r="AP97" s="18">
        <f>IFERROR(_xlfn.BETA.DIST(DATE(YEAR(AP$2),MONTH(AP$2),15),$AD$2,$AE$2,FALSE,DATE(YEAR($AD97),MONTH($AD97),1),DATE(YEAR($AE97),MONTH($AE97),28)),0)</f>
      </c>
      <c r="AQ97" s="18">
        <f>IFERROR(_xlfn.BETA.DIST(DATE(YEAR(AQ$2),MONTH(AQ$2),15),$AD$2,$AE$2,FALSE,DATE(YEAR($AD97),MONTH($AD97),1),DATE(YEAR($AE97),MONTH($AE97),28)),0)</f>
      </c>
      <c r="AR97" s="18">
        <f>IFERROR(_xlfn.BETA.DIST(DATE(YEAR(AR$2),MONTH(AR$2),15),$AD$2,$AE$2,FALSE,DATE(YEAR($AD97),MONTH($AD97),1),DATE(YEAR($AE97),MONTH($AE97),28)),0)</f>
      </c>
      <c r="AS97" s="18">
        <f>IFERROR(_xlfn.BETA.DIST(DATE(YEAR(AS$2),MONTH(AS$2),15),$AD$2,$AE$2,FALSE,DATE(YEAR($AD97),MONTH($AD97),1),DATE(YEAR($AE97),MONTH($AE97),28)),0)</f>
      </c>
      <c r="AT97" s="18">
        <f>IFERROR(_xlfn.BETA.DIST(DATE(YEAR(AT$2),MONTH(AT$2),15),$AD$2,$AE$2,FALSE,DATE(YEAR($AD97),MONTH($AD97),1),DATE(YEAR($AE97),MONTH($AE97),28)),0)</f>
      </c>
      <c r="AU97" s="18">
        <f>IFERROR(_xlfn.BETA.DIST(DATE(YEAR(AU$2),MONTH(AU$2),15),$AD$2,$AE$2,FALSE,DATE(YEAR($AD97),MONTH($AD97),1),DATE(YEAR($AE97),MONTH($AE97),28)),0)</f>
      </c>
      <c r="AV97" s="18">
        <f>SUM(AG97:AU97)</f>
      </c>
      <c r="AW97" s="18">
        <f>IF(J97&lt;&gt;0,J97,IF($AV97=0,0,AG97/$AV97*$Z97))</f>
      </c>
      <c r="AX97" s="18">
        <f>IF(K97&lt;&gt;0,K97,IF($AV97=0,0,AH97/$AV97*$Z97))</f>
      </c>
      <c r="AY97" s="18">
        <f>IF(L97&lt;&gt;0,L97,IF($AV97=0,0,AI97/$AV97*$Z97))</f>
      </c>
      <c r="AZ97" s="18">
        <f>IF(M97&lt;&gt;0,M97,IF($AV97=0,0,AJ97/$AV97*$Z97))</f>
      </c>
      <c r="BA97" s="18">
        <f>IF(N97&lt;&gt;0,N97,IF($AV97=0,0,AK97/$AV97*$Z97))</f>
      </c>
      <c r="BB97" s="18">
        <f>IF(O97&lt;&gt;0,O97,IF($AV97=0,0,AL97/$AV97*$Z97))</f>
      </c>
      <c r="BC97" s="18">
        <f>IF(P97&lt;&gt;0,P97,IF($AV97=0,0,AM97/$AV97*$Z97))</f>
      </c>
      <c r="BD97" s="18">
        <f>IF(Q97&lt;&gt;0,Q97,IF($AV97=0,0,AN97/$AV97*$Z97))</f>
      </c>
      <c r="BE97" s="18">
        <f>IF(R97&lt;&gt;0,R97,IF($AV97=0,0,AO97/$AV97*$Z97))</f>
      </c>
      <c r="BF97" s="18">
        <f>IF(S97&lt;&gt;0,S97,IF($AV97=0,0,AP97/$AV97*$Z97))</f>
      </c>
      <c r="BG97" s="18">
        <f>IF(T97&lt;&gt;0,T97,IF($AV97=0,0,AQ97/$AV97*$Z97))</f>
      </c>
      <c r="BH97" s="18">
        <f>IF(U97&lt;&gt;0,U97,IF($AV97=0,0,AR97/$AV97*$Z97))</f>
      </c>
      <c r="BI97" s="18">
        <f>IF(V97&lt;&gt;0,V97,IF($AV97=0,0,AS97/$AV97*$Z97))</f>
      </c>
      <c r="BJ97" s="18">
        <f>IF(W97&lt;&gt;0,W97,IF($AV97=0,0,AT97/$AV97*$Z97))</f>
      </c>
      <c r="BK97" s="18">
        <f>IF(X97&lt;&gt;0,X97,IF($AV97=0,0,AU97/$AV97*$Z97))</f>
      </c>
      <c r="BL97" s="18">
        <f>SUM(AW97:BK97)</f>
      </c>
      <c r="BM97" s="18">
        <f>I97-BL97</f>
      </c>
    </row>
    <row r="98" outlineLevel="3">
      <c r="A98" s="17" t="str">
        <v>6.5</v>
      </c>
      <c r="B98" s="17" t="str">
        <v/>
      </c>
      <c r="C98" s="17" t="str">
        <v/>
      </c>
      <c r="D98" s="17" t="str">
        <v/>
      </c>
      <c r="E98" s="17" t="str">
        <v>6.5</v>
      </c>
      <c r="F98" s="17" t="str">
        <v>Outgoing cells (1250A) including cable end boxes associated with its current transformers, protection, control, measuring and metering as specified.</v>
      </c>
      <c r="G98" s="17">
        <v>18552240</v>
      </c>
      <c r="H98" s="17" t="str">
        <v/>
      </c>
      <c r="I98" s="17" t="str">
        <v/>
      </c>
      <c r="J98" s="17" t="str">
        <v/>
      </c>
      <c r="K98" s="17" t="str">
        <v/>
      </c>
      <c r="L98" s="17" t="str">
        <v/>
      </c>
      <c r="M98" s="17" t="str">
        <v/>
      </c>
      <c r="N98" s="17" t="str">
        <v/>
      </c>
      <c r="O98" s="17" t="str">
        <v/>
      </c>
      <c r="P98" s="17" t="str">
        <v/>
      </c>
      <c r="Q98" s="17" t="str">
        <v/>
      </c>
      <c r="R98" s="17" t="str">
        <v/>
      </c>
      <c r="S98" s="17" t="str">
        <v/>
      </c>
      <c r="T98" s="17" t="str">
        <v/>
      </c>
      <c r="U98" s="17" t="str">
        <v/>
      </c>
      <c r="V98" s="17" t="str">
        <v/>
      </c>
      <c r="W98" s="17" t="str">
        <v/>
      </c>
      <c r="X98" s="17" t="str">
        <v/>
      </c>
      <c r="Y98" s="17" t="str">
        <v/>
      </c>
      <c r="Z98" s="17" t="str">
        <v/>
      </c>
      <c r="AA98" s="17" t="str">
        <v/>
      </c>
      <c r="AB98" s="17" t="str">
        <v/>
      </c>
      <c r="AC98" s="17" t="str">
        <v/>
      </c>
      <c r="AD98" s="17" t="str">
        <v/>
      </c>
      <c r="AE98" s="17" t="str">
        <v/>
      </c>
      <c r="AF98" s="5" t="str">
        <v/>
      </c>
      <c r="AG98" s="18">
        <f>IFERROR(_xlfn.BETA.DIST(DATE(YEAR(AG$2),MONTH(AG$2),15),$AD$2,$AE$2,FALSE,DATE(YEAR($AD98),MONTH($AD98),1),DATE(YEAR($AE98),MONTH($AE98),28)),0)</f>
      </c>
      <c r="AH98" s="18">
        <f>IFERROR(_xlfn.BETA.DIST(DATE(YEAR(AH$2),MONTH(AH$2),15),$AD$2,$AE$2,FALSE,DATE(YEAR($AD98),MONTH($AD98),1),DATE(YEAR($AE98),MONTH($AE98),28)),0)</f>
      </c>
      <c r="AI98" s="18">
        <f>IFERROR(_xlfn.BETA.DIST(DATE(YEAR(AI$2),MONTH(AI$2),15),$AD$2,$AE$2,FALSE,DATE(YEAR($AD98),MONTH($AD98),1),DATE(YEAR($AE98),MONTH($AE98),28)),0)</f>
      </c>
      <c r="AJ98" s="18">
        <f>IFERROR(_xlfn.BETA.DIST(DATE(YEAR(AJ$2),MONTH(AJ$2),15),$AD$2,$AE$2,FALSE,DATE(YEAR($AD98),MONTH($AD98),1),DATE(YEAR($AE98),MONTH($AE98),28)),0)</f>
      </c>
      <c r="AK98" s="18">
        <f>IFERROR(_xlfn.BETA.DIST(DATE(YEAR(AK$2),MONTH(AK$2),15),$AD$2,$AE$2,FALSE,DATE(YEAR($AD98),MONTH($AD98),1),DATE(YEAR($AE98),MONTH($AE98),28)),0)</f>
      </c>
      <c r="AL98" s="18">
        <f>IFERROR(_xlfn.BETA.DIST(DATE(YEAR(AL$2),MONTH(AL$2),15),$AD$2,$AE$2,FALSE,DATE(YEAR($AD98),MONTH($AD98),1),DATE(YEAR($AE98),MONTH($AE98),28)),0)</f>
      </c>
      <c r="AM98" s="18">
        <f>IFERROR(_xlfn.BETA.DIST(DATE(YEAR(AM$2),MONTH(AM$2),15),$AD$2,$AE$2,FALSE,DATE(YEAR($AD98),MONTH($AD98),1),DATE(YEAR($AE98),MONTH($AE98),28)),0)</f>
      </c>
      <c r="AN98" s="18">
        <f>IFERROR(_xlfn.BETA.DIST(DATE(YEAR(AN$2),MONTH(AN$2),15),$AD$2,$AE$2,FALSE,DATE(YEAR($AD98),MONTH($AD98),1),DATE(YEAR($AE98),MONTH($AE98),28)),0)</f>
      </c>
      <c r="AO98" s="18">
        <f>IFERROR(_xlfn.BETA.DIST(DATE(YEAR(AO$2),MONTH(AO$2),15),$AD$2,$AE$2,FALSE,DATE(YEAR($AD98),MONTH($AD98),1),DATE(YEAR($AE98),MONTH($AE98),28)),0)</f>
      </c>
      <c r="AP98" s="18">
        <f>IFERROR(_xlfn.BETA.DIST(DATE(YEAR(AP$2),MONTH(AP$2),15),$AD$2,$AE$2,FALSE,DATE(YEAR($AD98),MONTH($AD98),1),DATE(YEAR($AE98),MONTH($AE98),28)),0)</f>
      </c>
      <c r="AQ98" s="18">
        <f>IFERROR(_xlfn.BETA.DIST(DATE(YEAR(AQ$2),MONTH(AQ$2),15),$AD$2,$AE$2,FALSE,DATE(YEAR($AD98),MONTH($AD98),1),DATE(YEAR($AE98),MONTH($AE98),28)),0)</f>
      </c>
      <c r="AR98" s="18">
        <f>IFERROR(_xlfn.BETA.DIST(DATE(YEAR(AR$2),MONTH(AR$2),15),$AD$2,$AE$2,FALSE,DATE(YEAR($AD98),MONTH($AD98),1),DATE(YEAR($AE98),MONTH($AE98),28)),0)</f>
      </c>
      <c r="AS98" s="18">
        <f>IFERROR(_xlfn.BETA.DIST(DATE(YEAR(AS$2),MONTH(AS$2),15),$AD$2,$AE$2,FALSE,DATE(YEAR($AD98),MONTH($AD98),1),DATE(YEAR($AE98),MONTH($AE98),28)),0)</f>
      </c>
      <c r="AT98" s="18">
        <f>IFERROR(_xlfn.BETA.DIST(DATE(YEAR(AT$2),MONTH(AT$2),15),$AD$2,$AE$2,FALSE,DATE(YEAR($AD98),MONTH($AD98),1),DATE(YEAR($AE98),MONTH($AE98),28)),0)</f>
      </c>
      <c r="AU98" s="18">
        <f>IFERROR(_xlfn.BETA.DIST(DATE(YEAR(AU$2),MONTH(AU$2),15),$AD$2,$AE$2,FALSE,DATE(YEAR($AD98),MONTH($AD98),1),DATE(YEAR($AE98),MONTH($AE98),28)),0)</f>
      </c>
      <c r="AV98" s="18">
        <f>SUM(AG98:AU98)</f>
      </c>
      <c r="AW98" s="18">
        <f>IF(J98&lt;&gt;0,J98,IF($AV98=0,0,AG98/$AV98*$Z98))</f>
      </c>
      <c r="AX98" s="18">
        <f>IF(K98&lt;&gt;0,K98,IF($AV98=0,0,AH98/$AV98*$Z98))</f>
      </c>
      <c r="AY98" s="18">
        <f>IF(L98&lt;&gt;0,L98,IF($AV98=0,0,AI98/$AV98*$Z98))</f>
      </c>
      <c r="AZ98" s="18">
        <f>IF(M98&lt;&gt;0,M98,IF($AV98=0,0,AJ98/$AV98*$Z98))</f>
      </c>
      <c r="BA98" s="18">
        <f>IF(N98&lt;&gt;0,N98,IF($AV98=0,0,AK98/$AV98*$Z98))</f>
      </c>
      <c r="BB98" s="18">
        <f>IF(O98&lt;&gt;0,O98,IF($AV98=0,0,AL98/$AV98*$Z98))</f>
      </c>
      <c r="BC98" s="18">
        <f>IF(P98&lt;&gt;0,P98,IF($AV98=0,0,AM98/$AV98*$Z98))</f>
      </c>
      <c r="BD98" s="18">
        <f>IF(Q98&lt;&gt;0,Q98,IF($AV98=0,0,AN98/$AV98*$Z98))</f>
      </c>
      <c r="BE98" s="18">
        <f>IF(R98&lt;&gt;0,R98,IF($AV98=0,0,AO98/$AV98*$Z98))</f>
      </c>
      <c r="BF98" s="18">
        <f>IF(S98&lt;&gt;0,S98,IF($AV98=0,0,AP98/$AV98*$Z98))</f>
      </c>
      <c r="BG98" s="18">
        <f>IF(T98&lt;&gt;0,T98,IF($AV98=0,0,AQ98/$AV98*$Z98))</f>
      </c>
      <c r="BH98" s="18">
        <f>IF(U98&lt;&gt;0,U98,IF($AV98=0,0,AR98/$AV98*$Z98))</f>
      </c>
      <c r="BI98" s="18">
        <f>IF(V98&lt;&gt;0,V98,IF($AV98=0,0,AS98/$AV98*$Z98))</f>
      </c>
      <c r="BJ98" s="18">
        <f>IF(W98&lt;&gt;0,W98,IF($AV98=0,0,AT98/$AV98*$Z98))</f>
      </c>
      <c r="BK98" s="18">
        <f>IF(X98&lt;&gt;0,X98,IF($AV98=0,0,AU98/$AV98*$Z98))</f>
      </c>
      <c r="BL98" s="18">
        <f>SUM(AW98:BK98)</f>
      </c>
      <c r="BM98" s="17" t="str">
        <v/>
      </c>
    </row>
    <row r="99" outlineLevel="4">
      <c r="A99" s="5" t="str">
        <v>6.5</v>
      </c>
      <c r="B99" s="5" t="str">
        <v/>
      </c>
      <c r="C99" s="5" t="str">
        <v>BSKDGNGENGR03</v>
      </c>
      <c r="D99" s="5" t="str">
        <v>BSKDGNGENGR03</v>
      </c>
      <c r="E99" s="19">
        <f>IFERROR(_xlfn.XLOOKUP(F99,Assumptions!B:B,Assumptions!C:C),0)</f>
      </c>
      <c r="F99" s="5" t="str">
        <v>Advanced Payment</v>
      </c>
      <c r="G99" s="5" t="str">
        <v/>
      </c>
      <c r="H99" s="18">
        <f>G98*E99</f>
      </c>
      <c r="I99" s="18">
        <f>H99*(1-0)</f>
      </c>
      <c r="J99" s="18">
        <v>0</v>
      </c>
      <c r="K99" s="18">
        <v>0</v>
      </c>
      <c r="L99" s="18">
        <v>0</v>
      </c>
      <c r="M99" s="18">
        <v>0</v>
      </c>
      <c r="N99" s="18">
        <v>0</v>
      </c>
      <c r="O99" s="18">
        <v>0</v>
      </c>
      <c r="P99" s="18">
        <v>0</v>
      </c>
      <c r="Q99" s="18">
        <v>0</v>
      </c>
      <c r="R99" s="18">
        <v>0</v>
      </c>
      <c r="S99" s="18">
        <v>0</v>
      </c>
      <c r="T99" s="18">
        <v>0</v>
      </c>
      <c r="U99" s="18">
        <v>0</v>
      </c>
      <c r="V99" s="18">
        <v>0</v>
      </c>
      <c r="W99" s="18">
        <v>0</v>
      </c>
      <c r="X99" s="18">
        <v>0</v>
      </c>
      <c r="Y99" s="18">
        <f>SUM(J99:X99)</f>
      </c>
      <c r="Z99" s="18">
        <f>I99-Y99</f>
      </c>
      <c r="AA99" s="20">
        <v>46026</v>
      </c>
      <c r="AB99" s="20">
        <v>46026</v>
      </c>
      <c r="AC99" s="18">
        <f>IFERROR(_xlfn.XLOOKUP(F99,Assumptions!B:B,Assumptions!D:D),0)</f>
      </c>
      <c r="AD99" s="20">
        <f>AA99+AC99</f>
      </c>
      <c r="AE99" s="20">
        <f>AC99+AB99</f>
      </c>
      <c r="AF99" s="5" t="str">
        <v/>
      </c>
      <c r="AG99" s="18">
        <f>IFERROR(_xlfn.BETA.DIST(DATE(YEAR(AG$2),MONTH(AG$2),15),$AD$2,$AE$2,FALSE,DATE(YEAR($AD99),MONTH($AD99),1),DATE(YEAR($AE99),MONTH($AE99),28)),0)</f>
      </c>
      <c r="AH99" s="18">
        <f>IFERROR(_xlfn.BETA.DIST(DATE(YEAR(AH$2),MONTH(AH$2),15),$AD$2,$AE$2,FALSE,DATE(YEAR($AD99),MONTH($AD99),1),DATE(YEAR($AE99),MONTH($AE99),28)),0)</f>
      </c>
      <c r="AI99" s="18">
        <f>IFERROR(_xlfn.BETA.DIST(DATE(YEAR(AI$2),MONTH(AI$2),15),$AD$2,$AE$2,FALSE,DATE(YEAR($AD99),MONTH($AD99),1),DATE(YEAR($AE99),MONTH($AE99),28)),0)</f>
      </c>
      <c r="AJ99" s="18">
        <f>IFERROR(_xlfn.BETA.DIST(DATE(YEAR(AJ$2),MONTH(AJ$2),15),$AD$2,$AE$2,FALSE,DATE(YEAR($AD99),MONTH($AD99),1),DATE(YEAR($AE99),MONTH($AE99),28)),0)</f>
      </c>
      <c r="AK99" s="18">
        <f>IFERROR(_xlfn.BETA.DIST(DATE(YEAR(AK$2),MONTH(AK$2),15),$AD$2,$AE$2,FALSE,DATE(YEAR($AD99),MONTH($AD99),1),DATE(YEAR($AE99),MONTH($AE99),28)),0)</f>
      </c>
      <c r="AL99" s="18">
        <f>IFERROR(_xlfn.BETA.DIST(DATE(YEAR(AL$2),MONTH(AL$2),15),$AD$2,$AE$2,FALSE,DATE(YEAR($AD99),MONTH($AD99),1),DATE(YEAR($AE99),MONTH($AE99),28)),0)</f>
      </c>
      <c r="AM99" s="18">
        <f>IFERROR(_xlfn.BETA.DIST(DATE(YEAR(AM$2),MONTH(AM$2),15),$AD$2,$AE$2,FALSE,DATE(YEAR($AD99),MONTH($AD99),1),DATE(YEAR($AE99),MONTH($AE99),28)),0)</f>
      </c>
      <c r="AN99" s="18">
        <f>IFERROR(_xlfn.BETA.DIST(DATE(YEAR(AN$2),MONTH(AN$2),15),$AD$2,$AE$2,FALSE,DATE(YEAR($AD99),MONTH($AD99),1),DATE(YEAR($AE99),MONTH($AE99),28)),0)</f>
      </c>
      <c r="AO99" s="18">
        <f>IFERROR(_xlfn.BETA.DIST(DATE(YEAR(AO$2),MONTH(AO$2),15),$AD$2,$AE$2,FALSE,DATE(YEAR($AD99),MONTH($AD99),1),DATE(YEAR($AE99),MONTH($AE99),28)),0)</f>
      </c>
      <c r="AP99" s="18">
        <f>IFERROR(_xlfn.BETA.DIST(DATE(YEAR(AP$2),MONTH(AP$2),15),$AD$2,$AE$2,FALSE,DATE(YEAR($AD99),MONTH($AD99),1),DATE(YEAR($AE99),MONTH($AE99),28)),0)</f>
      </c>
      <c r="AQ99" s="18">
        <f>IFERROR(_xlfn.BETA.DIST(DATE(YEAR(AQ$2),MONTH(AQ$2),15),$AD$2,$AE$2,FALSE,DATE(YEAR($AD99),MONTH($AD99),1),DATE(YEAR($AE99),MONTH($AE99),28)),0)</f>
      </c>
      <c r="AR99" s="18">
        <f>IFERROR(_xlfn.BETA.DIST(DATE(YEAR(AR$2),MONTH(AR$2),15),$AD$2,$AE$2,FALSE,DATE(YEAR($AD99),MONTH($AD99),1),DATE(YEAR($AE99),MONTH($AE99),28)),0)</f>
      </c>
      <c r="AS99" s="18">
        <f>IFERROR(_xlfn.BETA.DIST(DATE(YEAR(AS$2),MONTH(AS$2),15),$AD$2,$AE$2,FALSE,DATE(YEAR($AD99),MONTH($AD99),1),DATE(YEAR($AE99),MONTH($AE99),28)),0)</f>
      </c>
      <c r="AT99" s="18">
        <f>IFERROR(_xlfn.BETA.DIST(DATE(YEAR(AT$2),MONTH(AT$2),15),$AD$2,$AE$2,FALSE,DATE(YEAR($AD99),MONTH($AD99),1),DATE(YEAR($AE99),MONTH($AE99),28)),0)</f>
      </c>
      <c r="AU99" s="18">
        <f>IFERROR(_xlfn.BETA.DIST(DATE(YEAR(AU$2),MONTH(AU$2),15),$AD$2,$AE$2,FALSE,DATE(YEAR($AD99),MONTH($AD99),1),DATE(YEAR($AE99),MONTH($AE99),28)),0)</f>
      </c>
      <c r="AV99" s="18">
        <f>SUM(AG99:AU99)</f>
      </c>
      <c r="AW99" s="18">
        <f>IF(J99&lt;&gt;0,J99,IF($AV99=0,0,AG99/$AV99*$Z99))</f>
      </c>
      <c r="AX99" s="18">
        <f>IF(K99&lt;&gt;0,K99,IF($AV99=0,0,AH99/$AV99*$Z99))</f>
      </c>
      <c r="AY99" s="18">
        <f>IF(L99&lt;&gt;0,L99,IF($AV99=0,0,AI99/$AV99*$Z99))</f>
      </c>
      <c r="AZ99" s="18">
        <f>IF(M99&lt;&gt;0,M99,IF($AV99=0,0,AJ99/$AV99*$Z99))</f>
      </c>
      <c r="BA99" s="18">
        <f>IF(N99&lt;&gt;0,N99,IF($AV99=0,0,AK99/$AV99*$Z99))</f>
      </c>
      <c r="BB99" s="18">
        <f>IF(O99&lt;&gt;0,O99,IF($AV99=0,0,AL99/$AV99*$Z99))</f>
      </c>
      <c r="BC99" s="18">
        <f>IF(P99&lt;&gt;0,P99,IF($AV99=0,0,AM99/$AV99*$Z99))</f>
      </c>
      <c r="BD99" s="18">
        <f>IF(Q99&lt;&gt;0,Q99,IF($AV99=0,0,AN99/$AV99*$Z99))</f>
      </c>
      <c r="BE99" s="18">
        <f>IF(R99&lt;&gt;0,R99,IF($AV99=0,0,AO99/$AV99*$Z99))</f>
      </c>
      <c r="BF99" s="18">
        <f>IF(S99&lt;&gt;0,S99,IF($AV99=0,0,AP99/$AV99*$Z99))</f>
      </c>
      <c r="BG99" s="18">
        <f>IF(T99&lt;&gt;0,T99,IF($AV99=0,0,AQ99/$AV99*$Z99))</f>
      </c>
      <c r="BH99" s="18">
        <f>IF(U99&lt;&gt;0,U99,IF($AV99=0,0,AR99/$AV99*$Z99))</f>
      </c>
      <c r="BI99" s="18">
        <f>IF(V99&lt;&gt;0,V99,IF($AV99=0,0,AS99/$AV99*$Z99))</f>
      </c>
      <c r="BJ99" s="18">
        <f>IF(W99&lt;&gt;0,W99,IF($AV99=0,0,AT99/$AV99*$Z99))</f>
      </c>
      <c r="BK99" s="18">
        <f>IF(X99&lt;&gt;0,X99,IF($AV99=0,0,AU99/$AV99*$Z99))</f>
      </c>
      <c r="BL99" s="18">
        <f>SUM(AW99:BK99)</f>
      </c>
      <c r="BM99" s="18">
        <f>I99-BL99</f>
      </c>
    </row>
    <row r="100" outlineLevel="4">
      <c r="A100" s="5" t="str">
        <v>6.5</v>
      </c>
      <c r="B100" s="5" t="str">
        <v/>
      </c>
      <c r="C100" s="5" t="str">
        <v/>
      </c>
      <c r="D100" s="5" t="str">
        <v/>
      </c>
      <c r="E100" s="19">
        <f>IFERROR(_xlfn.XLOOKUP(F100,Assumptions!B:B,Assumptions!C:C),0)</f>
      </c>
      <c r="F100" s="5" t="str">
        <v>Site Delivery EGP</v>
      </c>
      <c r="G100" s="5" t="str">
        <v/>
      </c>
      <c r="H100" s="18">
        <f>G98*E100</f>
      </c>
      <c r="I100" s="18">
        <f>H100*(1-0)</f>
      </c>
      <c r="J100" s="18">
        <v>0</v>
      </c>
      <c r="K100" s="18">
        <v>0</v>
      </c>
      <c r="L100" s="18">
        <v>0</v>
      </c>
      <c r="M100" s="18">
        <v>0</v>
      </c>
      <c r="N100" s="18">
        <v>0</v>
      </c>
      <c r="O100" s="18">
        <v>0</v>
      </c>
      <c r="P100" s="18">
        <v>0</v>
      </c>
      <c r="Q100" s="18">
        <v>0</v>
      </c>
      <c r="R100" s="18">
        <v>0</v>
      </c>
      <c r="S100" s="18">
        <v>0</v>
      </c>
      <c r="T100" s="18">
        <v>0</v>
      </c>
      <c r="U100" s="18">
        <v>0</v>
      </c>
      <c r="V100" s="18">
        <v>0</v>
      </c>
      <c r="W100" s="18">
        <v>0</v>
      </c>
      <c r="X100" s="18">
        <v>0</v>
      </c>
      <c r="Y100" s="18">
        <f>SUM(J100:X100)</f>
      </c>
      <c r="Z100" s="18">
        <f>I100-Y100</f>
      </c>
      <c r="AA100" s="5" t="str">
        <v/>
      </c>
      <c r="AB100" s="5" t="str">
        <v/>
      </c>
      <c r="AC100" s="18">
        <f>IFERROR(_xlfn.XLOOKUP(F100,Assumptions!B:B,Assumptions!D:D),0)</f>
      </c>
      <c r="AD100" s="20">
        <f>AA100+AC100</f>
      </c>
      <c r="AE100" s="20">
        <f>AC100+AB100</f>
      </c>
      <c r="AF100" s="5" t="str">
        <v/>
      </c>
      <c r="AG100" s="18">
        <f>IFERROR(_xlfn.BETA.DIST(DATE(YEAR(AG$2),MONTH(AG$2),15),$AD$2,$AE$2,FALSE,DATE(YEAR($AD100),MONTH($AD100),1),DATE(YEAR($AE100),MONTH($AE100),28)),0)</f>
      </c>
      <c r="AH100" s="18">
        <f>IFERROR(_xlfn.BETA.DIST(DATE(YEAR(AH$2),MONTH(AH$2),15),$AD$2,$AE$2,FALSE,DATE(YEAR($AD100),MONTH($AD100),1),DATE(YEAR($AE100),MONTH($AE100),28)),0)</f>
      </c>
      <c r="AI100" s="18">
        <f>IFERROR(_xlfn.BETA.DIST(DATE(YEAR(AI$2),MONTH(AI$2),15),$AD$2,$AE$2,FALSE,DATE(YEAR($AD100),MONTH($AD100),1),DATE(YEAR($AE100),MONTH($AE100),28)),0)</f>
      </c>
      <c r="AJ100" s="18">
        <f>IFERROR(_xlfn.BETA.DIST(DATE(YEAR(AJ$2),MONTH(AJ$2),15),$AD$2,$AE$2,FALSE,DATE(YEAR($AD100),MONTH($AD100),1),DATE(YEAR($AE100),MONTH($AE100),28)),0)</f>
      </c>
      <c r="AK100" s="18">
        <f>IFERROR(_xlfn.BETA.DIST(DATE(YEAR(AK$2),MONTH(AK$2),15),$AD$2,$AE$2,FALSE,DATE(YEAR($AD100),MONTH($AD100),1),DATE(YEAR($AE100),MONTH($AE100),28)),0)</f>
      </c>
      <c r="AL100" s="18">
        <f>IFERROR(_xlfn.BETA.DIST(DATE(YEAR(AL$2),MONTH(AL$2),15),$AD$2,$AE$2,FALSE,DATE(YEAR($AD100),MONTH($AD100),1),DATE(YEAR($AE100),MONTH($AE100),28)),0)</f>
      </c>
      <c r="AM100" s="18">
        <f>IFERROR(_xlfn.BETA.DIST(DATE(YEAR(AM$2),MONTH(AM$2),15),$AD$2,$AE$2,FALSE,DATE(YEAR($AD100),MONTH($AD100),1),DATE(YEAR($AE100),MONTH($AE100),28)),0)</f>
      </c>
      <c r="AN100" s="18">
        <f>IFERROR(_xlfn.BETA.DIST(DATE(YEAR(AN$2),MONTH(AN$2),15),$AD$2,$AE$2,FALSE,DATE(YEAR($AD100),MONTH($AD100),1),DATE(YEAR($AE100),MONTH($AE100),28)),0)</f>
      </c>
      <c r="AO100" s="18">
        <f>IFERROR(_xlfn.BETA.DIST(DATE(YEAR(AO$2),MONTH(AO$2),15),$AD$2,$AE$2,FALSE,DATE(YEAR($AD100),MONTH($AD100),1),DATE(YEAR($AE100),MONTH($AE100),28)),0)</f>
      </c>
      <c r="AP100" s="18">
        <f>IFERROR(_xlfn.BETA.DIST(DATE(YEAR(AP$2),MONTH(AP$2),15),$AD$2,$AE$2,FALSE,DATE(YEAR($AD100),MONTH($AD100),1),DATE(YEAR($AE100),MONTH($AE100),28)),0)</f>
      </c>
      <c r="AQ100" s="18">
        <f>IFERROR(_xlfn.BETA.DIST(DATE(YEAR(AQ$2),MONTH(AQ$2),15),$AD$2,$AE$2,FALSE,DATE(YEAR($AD100),MONTH($AD100),1),DATE(YEAR($AE100),MONTH($AE100),28)),0)</f>
      </c>
      <c r="AR100" s="18">
        <f>IFERROR(_xlfn.BETA.DIST(DATE(YEAR(AR$2),MONTH(AR$2),15),$AD$2,$AE$2,FALSE,DATE(YEAR($AD100),MONTH($AD100),1),DATE(YEAR($AE100),MONTH($AE100),28)),0)</f>
      </c>
      <c r="AS100" s="18">
        <f>IFERROR(_xlfn.BETA.DIST(DATE(YEAR(AS$2),MONTH(AS$2),15),$AD$2,$AE$2,FALSE,DATE(YEAR($AD100),MONTH($AD100),1),DATE(YEAR($AE100),MONTH($AE100),28)),0)</f>
      </c>
      <c r="AT100" s="18">
        <f>IFERROR(_xlfn.BETA.DIST(DATE(YEAR(AT$2),MONTH(AT$2),15),$AD$2,$AE$2,FALSE,DATE(YEAR($AD100),MONTH($AD100),1),DATE(YEAR($AE100),MONTH($AE100),28)),0)</f>
      </c>
      <c r="AU100" s="18">
        <f>IFERROR(_xlfn.BETA.DIST(DATE(YEAR(AU$2),MONTH(AU$2),15),$AD$2,$AE$2,FALSE,DATE(YEAR($AD100),MONTH($AD100),1),DATE(YEAR($AE100),MONTH($AE100),28)),0)</f>
      </c>
      <c r="AV100" s="18">
        <f>SUM(AG100:AU100)</f>
      </c>
      <c r="AW100" s="18">
        <f>IF(J100&lt;&gt;0,J100,IF($AV100=0,0,AG100/$AV100*$Z100))</f>
      </c>
      <c r="AX100" s="18">
        <f>IF(K100&lt;&gt;0,K100,IF($AV100=0,0,AH100/$AV100*$Z100))</f>
      </c>
      <c r="AY100" s="18">
        <f>IF(L100&lt;&gt;0,L100,IF($AV100=0,0,AI100/$AV100*$Z100))</f>
      </c>
      <c r="AZ100" s="18">
        <f>IF(M100&lt;&gt;0,M100,IF($AV100=0,0,AJ100/$AV100*$Z100))</f>
      </c>
      <c r="BA100" s="18">
        <f>IF(N100&lt;&gt;0,N100,IF($AV100=0,0,AK100/$AV100*$Z100))</f>
      </c>
      <c r="BB100" s="18">
        <f>IF(O100&lt;&gt;0,O100,IF($AV100=0,0,AL100/$AV100*$Z100))</f>
      </c>
      <c r="BC100" s="18">
        <f>IF(P100&lt;&gt;0,P100,IF($AV100=0,0,AM100/$AV100*$Z100))</f>
      </c>
      <c r="BD100" s="18">
        <f>IF(Q100&lt;&gt;0,Q100,IF($AV100=0,0,AN100/$AV100*$Z100))</f>
      </c>
      <c r="BE100" s="18">
        <f>IF(R100&lt;&gt;0,R100,IF($AV100=0,0,AO100/$AV100*$Z100))</f>
      </c>
      <c r="BF100" s="18">
        <f>IF(S100&lt;&gt;0,S100,IF($AV100=0,0,AP100/$AV100*$Z100))</f>
      </c>
      <c r="BG100" s="18">
        <f>IF(T100&lt;&gt;0,T100,IF($AV100=0,0,AQ100/$AV100*$Z100))</f>
      </c>
      <c r="BH100" s="18">
        <f>IF(U100&lt;&gt;0,U100,IF($AV100=0,0,AR100/$AV100*$Z100))</f>
      </c>
      <c r="BI100" s="18">
        <f>IF(V100&lt;&gt;0,V100,IF($AV100=0,0,AS100/$AV100*$Z100))</f>
      </c>
      <c r="BJ100" s="18">
        <f>IF(W100&lt;&gt;0,W100,IF($AV100=0,0,AT100/$AV100*$Z100))</f>
      </c>
      <c r="BK100" s="18">
        <f>IF(X100&lt;&gt;0,X100,IF($AV100=0,0,AU100/$AV100*$Z100))</f>
      </c>
      <c r="BL100" s="18">
        <f>SUM(AW100:BK100)</f>
      </c>
      <c r="BM100" s="18">
        <f>I100-BL100</f>
      </c>
    </row>
    <row r="101" outlineLevel="4">
      <c r="A101" s="5" t="str">
        <v>6.5</v>
      </c>
      <c r="B101" s="5" t="str">
        <v/>
      </c>
      <c r="C101" s="5" t="str">
        <v>BSKDGNGENGR07</v>
      </c>
      <c r="D101" s="5" t="str">
        <v>BSKDGNGENGR07</v>
      </c>
      <c r="E101" s="19">
        <f>IFERROR(_xlfn.XLOOKUP(F101,Assumptions!B:B,Assumptions!C:C),0)</f>
      </c>
      <c r="F101" s="5" t="str">
        <v>Retention</v>
      </c>
      <c r="G101" s="5" t="str">
        <v/>
      </c>
      <c r="H101" s="18">
        <f>G98*E101</f>
      </c>
      <c r="I101" s="18">
        <f>H101*(1-0)</f>
      </c>
      <c r="J101" s="18">
        <v>0</v>
      </c>
      <c r="K101" s="18">
        <v>0</v>
      </c>
      <c r="L101" s="18">
        <v>0</v>
      </c>
      <c r="M101" s="18">
        <v>0</v>
      </c>
      <c r="N101" s="18">
        <v>0</v>
      </c>
      <c r="O101" s="18">
        <v>0</v>
      </c>
      <c r="P101" s="18">
        <v>0</v>
      </c>
      <c r="Q101" s="18">
        <v>0</v>
      </c>
      <c r="R101" s="18">
        <v>0</v>
      </c>
      <c r="S101" s="18">
        <v>0</v>
      </c>
      <c r="T101" s="18">
        <v>0</v>
      </c>
      <c r="U101" s="18">
        <v>0</v>
      </c>
      <c r="V101" s="18">
        <v>0</v>
      </c>
      <c r="W101" s="18">
        <v>0</v>
      </c>
      <c r="X101" s="18">
        <v>0</v>
      </c>
      <c r="Y101" s="18">
        <f>SUM(J101:X101)</f>
      </c>
      <c r="Z101" s="18">
        <f>I101-Y101</f>
      </c>
      <c r="AA101" s="20">
        <v>46483</v>
      </c>
      <c r="AB101" s="20">
        <v>46483</v>
      </c>
      <c r="AC101" s="18">
        <f>IFERROR(_xlfn.XLOOKUP(F101,Assumptions!B:B,Assumptions!D:D),0)</f>
      </c>
      <c r="AD101" s="20">
        <f>AA101+AC101</f>
      </c>
      <c r="AE101" s="20">
        <f>AC101+AB101</f>
      </c>
      <c r="AF101" s="5" t="str">
        <v/>
      </c>
      <c r="AG101" s="18">
        <f>IFERROR(_xlfn.BETA.DIST(DATE(YEAR(AG$2),MONTH(AG$2),15),$AD$2,$AE$2,FALSE,DATE(YEAR($AD101),MONTH($AD101),1),DATE(YEAR($AE101),MONTH($AE101),28)),0)</f>
      </c>
      <c r="AH101" s="18">
        <f>IFERROR(_xlfn.BETA.DIST(DATE(YEAR(AH$2),MONTH(AH$2),15),$AD$2,$AE$2,FALSE,DATE(YEAR($AD101),MONTH($AD101),1),DATE(YEAR($AE101),MONTH($AE101),28)),0)</f>
      </c>
      <c r="AI101" s="18">
        <f>IFERROR(_xlfn.BETA.DIST(DATE(YEAR(AI$2),MONTH(AI$2),15),$AD$2,$AE$2,FALSE,DATE(YEAR($AD101),MONTH($AD101),1),DATE(YEAR($AE101),MONTH($AE101),28)),0)</f>
      </c>
      <c r="AJ101" s="18">
        <f>IFERROR(_xlfn.BETA.DIST(DATE(YEAR(AJ$2),MONTH(AJ$2),15),$AD$2,$AE$2,FALSE,DATE(YEAR($AD101),MONTH($AD101),1),DATE(YEAR($AE101),MONTH($AE101),28)),0)</f>
      </c>
      <c r="AK101" s="18">
        <f>IFERROR(_xlfn.BETA.DIST(DATE(YEAR(AK$2),MONTH(AK$2),15),$AD$2,$AE$2,FALSE,DATE(YEAR($AD101),MONTH($AD101),1),DATE(YEAR($AE101),MONTH($AE101),28)),0)</f>
      </c>
      <c r="AL101" s="18">
        <f>IFERROR(_xlfn.BETA.DIST(DATE(YEAR(AL$2),MONTH(AL$2),15),$AD$2,$AE$2,FALSE,DATE(YEAR($AD101),MONTH($AD101),1),DATE(YEAR($AE101),MONTH($AE101),28)),0)</f>
      </c>
      <c r="AM101" s="18">
        <f>IFERROR(_xlfn.BETA.DIST(DATE(YEAR(AM$2),MONTH(AM$2),15),$AD$2,$AE$2,FALSE,DATE(YEAR($AD101),MONTH($AD101),1),DATE(YEAR($AE101),MONTH($AE101),28)),0)</f>
      </c>
      <c r="AN101" s="18">
        <f>IFERROR(_xlfn.BETA.DIST(DATE(YEAR(AN$2),MONTH(AN$2),15),$AD$2,$AE$2,FALSE,DATE(YEAR($AD101),MONTH($AD101),1),DATE(YEAR($AE101),MONTH($AE101),28)),0)</f>
      </c>
      <c r="AO101" s="18">
        <f>IFERROR(_xlfn.BETA.DIST(DATE(YEAR(AO$2),MONTH(AO$2),15),$AD$2,$AE$2,FALSE,DATE(YEAR($AD101),MONTH($AD101),1),DATE(YEAR($AE101),MONTH($AE101),28)),0)</f>
      </c>
      <c r="AP101" s="18">
        <f>IFERROR(_xlfn.BETA.DIST(DATE(YEAR(AP$2),MONTH(AP$2),15),$AD$2,$AE$2,FALSE,DATE(YEAR($AD101),MONTH($AD101),1),DATE(YEAR($AE101),MONTH($AE101),28)),0)</f>
      </c>
      <c r="AQ101" s="18">
        <f>IFERROR(_xlfn.BETA.DIST(DATE(YEAR(AQ$2),MONTH(AQ$2),15),$AD$2,$AE$2,FALSE,DATE(YEAR($AD101),MONTH($AD101),1),DATE(YEAR($AE101),MONTH($AE101),28)),0)</f>
      </c>
      <c r="AR101" s="18">
        <f>IFERROR(_xlfn.BETA.DIST(DATE(YEAR(AR$2),MONTH(AR$2),15),$AD$2,$AE$2,FALSE,DATE(YEAR($AD101),MONTH($AD101),1),DATE(YEAR($AE101),MONTH($AE101),28)),0)</f>
      </c>
      <c r="AS101" s="18">
        <f>IFERROR(_xlfn.BETA.DIST(DATE(YEAR(AS$2),MONTH(AS$2),15),$AD$2,$AE$2,FALSE,DATE(YEAR($AD101),MONTH($AD101),1),DATE(YEAR($AE101),MONTH($AE101),28)),0)</f>
      </c>
      <c r="AT101" s="18">
        <f>IFERROR(_xlfn.BETA.DIST(DATE(YEAR(AT$2),MONTH(AT$2),15),$AD$2,$AE$2,FALSE,DATE(YEAR($AD101),MONTH($AD101),1),DATE(YEAR($AE101),MONTH($AE101),28)),0)</f>
      </c>
      <c r="AU101" s="18">
        <f>IFERROR(_xlfn.BETA.DIST(DATE(YEAR(AU$2),MONTH(AU$2),15),$AD$2,$AE$2,FALSE,DATE(YEAR($AD101),MONTH($AD101),1),DATE(YEAR($AE101),MONTH($AE101),28)),0)</f>
      </c>
      <c r="AV101" s="18">
        <f>SUM(AG101:AU101)</f>
      </c>
      <c r="AW101" s="18">
        <f>IF(J101&lt;&gt;0,J101,IF($AV101=0,0,AG101/$AV101*$Z101))</f>
      </c>
      <c r="AX101" s="18">
        <f>IF(K101&lt;&gt;0,K101,IF($AV101=0,0,AH101/$AV101*$Z101))</f>
      </c>
      <c r="AY101" s="18">
        <f>IF(L101&lt;&gt;0,L101,IF($AV101=0,0,AI101/$AV101*$Z101))</f>
      </c>
      <c r="AZ101" s="18">
        <f>IF(M101&lt;&gt;0,M101,IF($AV101=0,0,AJ101/$AV101*$Z101))</f>
      </c>
      <c r="BA101" s="18">
        <f>IF(N101&lt;&gt;0,N101,IF($AV101=0,0,AK101/$AV101*$Z101))</f>
      </c>
      <c r="BB101" s="18">
        <f>IF(O101&lt;&gt;0,O101,IF($AV101=0,0,AL101/$AV101*$Z101))</f>
      </c>
      <c r="BC101" s="18">
        <f>IF(P101&lt;&gt;0,P101,IF($AV101=0,0,AM101/$AV101*$Z101))</f>
      </c>
      <c r="BD101" s="18">
        <f>IF(Q101&lt;&gt;0,Q101,IF($AV101=0,0,AN101/$AV101*$Z101))</f>
      </c>
      <c r="BE101" s="18">
        <f>IF(R101&lt;&gt;0,R101,IF($AV101=0,0,AO101/$AV101*$Z101))</f>
      </c>
      <c r="BF101" s="18">
        <f>IF(S101&lt;&gt;0,S101,IF($AV101=0,0,AP101/$AV101*$Z101))</f>
      </c>
      <c r="BG101" s="18">
        <f>IF(T101&lt;&gt;0,T101,IF($AV101=0,0,AQ101/$AV101*$Z101))</f>
      </c>
      <c r="BH101" s="18">
        <f>IF(U101&lt;&gt;0,U101,IF($AV101=0,0,AR101/$AV101*$Z101))</f>
      </c>
      <c r="BI101" s="18">
        <f>IF(V101&lt;&gt;0,V101,IF($AV101=0,0,AS101/$AV101*$Z101))</f>
      </c>
      <c r="BJ101" s="18">
        <f>IF(W101&lt;&gt;0,W101,IF($AV101=0,0,AT101/$AV101*$Z101))</f>
      </c>
      <c r="BK101" s="18">
        <f>IF(X101&lt;&gt;0,X101,IF($AV101=0,0,AU101/$AV101*$Z101))</f>
      </c>
      <c r="BL101" s="18">
        <f>SUM(AW101:BK101)</f>
      </c>
      <c r="BM101" s="18">
        <f>I101-BL101</f>
      </c>
    </row>
    <row r="102" outlineLevel="3">
      <c r="A102" s="17" t="str">
        <v>6.6</v>
      </c>
      <c r="B102" s="17" t="str">
        <v/>
      </c>
      <c r="C102" s="17" t="str">
        <v/>
      </c>
      <c r="D102" s="17" t="str">
        <v/>
      </c>
      <c r="E102" s="17" t="str">
        <v>6.6</v>
      </c>
      <c r="F102" s="17" t="str">
        <v>Measuring cells associated with three single phase voltage transformer provided with HRC Fuses.</v>
      </c>
      <c r="G102" s="17">
        <v>597141.39</v>
      </c>
      <c r="H102" s="17" t="str">
        <v/>
      </c>
      <c r="I102" s="17" t="str">
        <v/>
      </c>
      <c r="J102" s="17" t="str">
        <v/>
      </c>
      <c r="K102" s="17" t="str">
        <v/>
      </c>
      <c r="L102" s="17" t="str">
        <v/>
      </c>
      <c r="M102" s="17" t="str">
        <v/>
      </c>
      <c r="N102" s="17" t="str">
        <v/>
      </c>
      <c r="O102" s="17" t="str">
        <v/>
      </c>
      <c r="P102" s="17" t="str">
        <v/>
      </c>
      <c r="Q102" s="17" t="str">
        <v/>
      </c>
      <c r="R102" s="17" t="str">
        <v/>
      </c>
      <c r="S102" s="17" t="str">
        <v/>
      </c>
      <c r="T102" s="17" t="str">
        <v/>
      </c>
      <c r="U102" s="17" t="str">
        <v/>
      </c>
      <c r="V102" s="17" t="str">
        <v/>
      </c>
      <c r="W102" s="17" t="str">
        <v/>
      </c>
      <c r="X102" s="17" t="str">
        <v/>
      </c>
      <c r="Y102" s="17" t="str">
        <v/>
      </c>
      <c r="Z102" s="17" t="str">
        <v/>
      </c>
      <c r="AA102" s="17" t="str">
        <v/>
      </c>
      <c r="AB102" s="17" t="str">
        <v/>
      </c>
      <c r="AC102" s="17" t="str">
        <v/>
      </c>
      <c r="AD102" s="17" t="str">
        <v/>
      </c>
      <c r="AE102" s="17" t="str">
        <v/>
      </c>
      <c r="AF102" s="5" t="str">
        <v/>
      </c>
      <c r="AG102" s="18">
        <f>IFERROR(_xlfn.BETA.DIST(DATE(YEAR(AG$2),MONTH(AG$2),15),$AD$2,$AE$2,FALSE,DATE(YEAR($AD102),MONTH($AD102),1),DATE(YEAR($AE102),MONTH($AE102),28)),0)</f>
      </c>
      <c r="AH102" s="18">
        <f>IFERROR(_xlfn.BETA.DIST(DATE(YEAR(AH$2),MONTH(AH$2),15),$AD$2,$AE$2,FALSE,DATE(YEAR($AD102),MONTH($AD102),1),DATE(YEAR($AE102),MONTH($AE102),28)),0)</f>
      </c>
      <c r="AI102" s="18">
        <f>IFERROR(_xlfn.BETA.DIST(DATE(YEAR(AI$2),MONTH(AI$2),15),$AD$2,$AE$2,FALSE,DATE(YEAR($AD102),MONTH($AD102),1),DATE(YEAR($AE102),MONTH($AE102),28)),0)</f>
      </c>
      <c r="AJ102" s="18">
        <f>IFERROR(_xlfn.BETA.DIST(DATE(YEAR(AJ$2),MONTH(AJ$2),15),$AD$2,$AE$2,FALSE,DATE(YEAR($AD102),MONTH($AD102),1),DATE(YEAR($AE102),MONTH($AE102),28)),0)</f>
      </c>
      <c r="AK102" s="18">
        <f>IFERROR(_xlfn.BETA.DIST(DATE(YEAR(AK$2),MONTH(AK$2),15),$AD$2,$AE$2,FALSE,DATE(YEAR($AD102),MONTH($AD102),1),DATE(YEAR($AE102),MONTH($AE102),28)),0)</f>
      </c>
      <c r="AL102" s="18">
        <f>IFERROR(_xlfn.BETA.DIST(DATE(YEAR(AL$2),MONTH(AL$2),15),$AD$2,$AE$2,FALSE,DATE(YEAR($AD102),MONTH($AD102),1),DATE(YEAR($AE102),MONTH($AE102),28)),0)</f>
      </c>
      <c r="AM102" s="18">
        <f>IFERROR(_xlfn.BETA.DIST(DATE(YEAR(AM$2),MONTH(AM$2),15),$AD$2,$AE$2,FALSE,DATE(YEAR($AD102),MONTH($AD102),1),DATE(YEAR($AE102),MONTH($AE102),28)),0)</f>
      </c>
      <c r="AN102" s="18">
        <f>IFERROR(_xlfn.BETA.DIST(DATE(YEAR(AN$2),MONTH(AN$2),15),$AD$2,$AE$2,FALSE,DATE(YEAR($AD102),MONTH($AD102),1),DATE(YEAR($AE102),MONTH($AE102),28)),0)</f>
      </c>
      <c r="AO102" s="18">
        <f>IFERROR(_xlfn.BETA.DIST(DATE(YEAR(AO$2),MONTH(AO$2),15),$AD$2,$AE$2,FALSE,DATE(YEAR($AD102),MONTH($AD102),1),DATE(YEAR($AE102),MONTH($AE102),28)),0)</f>
      </c>
      <c r="AP102" s="18">
        <f>IFERROR(_xlfn.BETA.DIST(DATE(YEAR(AP$2),MONTH(AP$2),15),$AD$2,$AE$2,FALSE,DATE(YEAR($AD102),MONTH($AD102),1),DATE(YEAR($AE102),MONTH($AE102),28)),0)</f>
      </c>
      <c r="AQ102" s="18">
        <f>IFERROR(_xlfn.BETA.DIST(DATE(YEAR(AQ$2),MONTH(AQ$2),15),$AD$2,$AE$2,FALSE,DATE(YEAR($AD102),MONTH($AD102),1),DATE(YEAR($AE102),MONTH($AE102),28)),0)</f>
      </c>
      <c r="AR102" s="18">
        <f>IFERROR(_xlfn.BETA.DIST(DATE(YEAR(AR$2),MONTH(AR$2),15),$AD$2,$AE$2,FALSE,DATE(YEAR($AD102),MONTH($AD102),1),DATE(YEAR($AE102),MONTH($AE102),28)),0)</f>
      </c>
      <c r="AS102" s="18">
        <f>IFERROR(_xlfn.BETA.DIST(DATE(YEAR(AS$2),MONTH(AS$2),15),$AD$2,$AE$2,FALSE,DATE(YEAR($AD102),MONTH($AD102),1),DATE(YEAR($AE102),MONTH($AE102),28)),0)</f>
      </c>
      <c r="AT102" s="18">
        <f>IFERROR(_xlfn.BETA.DIST(DATE(YEAR(AT$2),MONTH(AT$2),15),$AD$2,$AE$2,FALSE,DATE(YEAR($AD102),MONTH($AD102),1),DATE(YEAR($AE102),MONTH($AE102),28)),0)</f>
      </c>
      <c r="AU102" s="18">
        <f>IFERROR(_xlfn.BETA.DIST(DATE(YEAR(AU$2),MONTH(AU$2),15),$AD$2,$AE$2,FALSE,DATE(YEAR($AD102),MONTH($AD102),1),DATE(YEAR($AE102),MONTH($AE102),28)),0)</f>
      </c>
      <c r="AV102" s="18">
        <f>SUM(AG102:AU102)</f>
      </c>
      <c r="AW102" s="18">
        <f>IF(J102&lt;&gt;0,J102,IF($AV102=0,0,AG102/$AV102*$Z102))</f>
      </c>
      <c r="AX102" s="18">
        <f>IF(K102&lt;&gt;0,K102,IF($AV102=0,0,AH102/$AV102*$Z102))</f>
      </c>
      <c r="AY102" s="18">
        <f>IF(L102&lt;&gt;0,L102,IF($AV102=0,0,AI102/$AV102*$Z102))</f>
      </c>
      <c r="AZ102" s="18">
        <f>IF(M102&lt;&gt;0,M102,IF($AV102=0,0,AJ102/$AV102*$Z102))</f>
      </c>
      <c r="BA102" s="18">
        <f>IF(N102&lt;&gt;0,N102,IF($AV102=0,0,AK102/$AV102*$Z102))</f>
      </c>
      <c r="BB102" s="18">
        <f>IF(O102&lt;&gt;0,O102,IF($AV102=0,0,AL102/$AV102*$Z102))</f>
      </c>
      <c r="BC102" s="18">
        <f>IF(P102&lt;&gt;0,P102,IF($AV102=0,0,AM102/$AV102*$Z102))</f>
      </c>
      <c r="BD102" s="18">
        <f>IF(Q102&lt;&gt;0,Q102,IF($AV102=0,0,AN102/$AV102*$Z102))</f>
      </c>
      <c r="BE102" s="18">
        <f>IF(R102&lt;&gt;0,R102,IF($AV102=0,0,AO102/$AV102*$Z102))</f>
      </c>
      <c r="BF102" s="18">
        <f>IF(S102&lt;&gt;0,S102,IF($AV102=0,0,AP102/$AV102*$Z102))</f>
      </c>
      <c r="BG102" s="18">
        <f>IF(T102&lt;&gt;0,T102,IF($AV102=0,0,AQ102/$AV102*$Z102))</f>
      </c>
      <c r="BH102" s="18">
        <f>IF(U102&lt;&gt;0,U102,IF($AV102=0,0,AR102/$AV102*$Z102))</f>
      </c>
      <c r="BI102" s="18">
        <f>IF(V102&lt;&gt;0,V102,IF($AV102=0,0,AS102/$AV102*$Z102))</f>
      </c>
      <c r="BJ102" s="18">
        <f>IF(W102&lt;&gt;0,W102,IF($AV102=0,0,AT102/$AV102*$Z102))</f>
      </c>
      <c r="BK102" s="18">
        <f>IF(X102&lt;&gt;0,X102,IF($AV102=0,0,AU102/$AV102*$Z102))</f>
      </c>
      <c r="BL102" s="18">
        <f>SUM(AW102:BK102)</f>
      </c>
      <c r="BM102" s="17" t="str">
        <v/>
      </c>
    </row>
    <row r="103" outlineLevel="4">
      <c r="A103" s="5" t="str">
        <v>6.6</v>
      </c>
      <c r="B103" s="5" t="str">
        <v/>
      </c>
      <c r="C103" s="5" t="str">
        <v>BSKDGNGENGR03</v>
      </c>
      <c r="D103" s="5" t="str">
        <v>BSKDGNGENGR03</v>
      </c>
      <c r="E103" s="19">
        <f>IFERROR(_xlfn.XLOOKUP(F103,Assumptions!B:B,Assumptions!C:C),0)</f>
      </c>
      <c r="F103" s="5" t="str">
        <v>Advanced Payment</v>
      </c>
      <c r="G103" s="5" t="str">
        <v/>
      </c>
      <c r="H103" s="18">
        <f>G102*E103</f>
      </c>
      <c r="I103" s="18">
        <f>H103*(1-0)</f>
      </c>
      <c r="J103" s="18">
        <v>0</v>
      </c>
      <c r="K103" s="18">
        <v>0</v>
      </c>
      <c r="L103" s="18">
        <v>0</v>
      </c>
      <c r="M103" s="18">
        <v>0</v>
      </c>
      <c r="N103" s="18">
        <v>0</v>
      </c>
      <c r="O103" s="18">
        <v>0</v>
      </c>
      <c r="P103" s="18">
        <v>0</v>
      </c>
      <c r="Q103" s="18">
        <v>0</v>
      </c>
      <c r="R103" s="18">
        <v>0</v>
      </c>
      <c r="S103" s="18">
        <v>0</v>
      </c>
      <c r="T103" s="18">
        <v>0</v>
      </c>
      <c r="U103" s="18">
        <v>0</v>
      </c>
      <c r="V103" s="18">
        <v>0</v>
      </c>
      <c r="W103" s="18">
        <v>0</v>
      </c>
      <c r="X103" s="18">
        <v>0</v>
      </c>
      <c r="Y103" s="18">
        <f>SUM(J103:X103)</f>
      </c>
      <c r="Z103" s="18">
        <f>I103-Y103</f>
      </c>
      <c r="AA103" s="20">
        <v>46026</v>
      </c>
      <c r="AB103" s="20">
        <v>46026</v>
      </c>
      <c r="AC103" s="18">
        <f>IFERROR(_xlfn.XLOOKUP(F103,Assumptions!B:B,Assumptions!D:D),0)</f>
      </c>
      <c r="AD103" s="20">
        <f>AA103+AC103</f>
      </c>
      <c r="AE103" s="20">
        <f>AC103+AB103</f>
      </c>
      <c r="AF103" s="5" t="str">
        <v/>
      </c>
      <c r="AG103" s="18">
        <f>IFERROR(_xlfn.BETA.DIST(DATE(YEAR(AG$2),MONTH(AG$2),15),$AD$2,$AE$2,FALSE,DATE(YEAR($AD103),MONTH($AD103),1),DATE(YEAR($AE103),MONTH($AE103),28)),0)</f>
      </c>
      <c r="AH103" s="18">
        <f>IFERROR(_xlfn.BETA.DIST(DATE(YEAR(AH$2),MONTH(AH$2),15),$AD$2,$AE$2,FALSE,DATE(YEAR($AD103),MONTH($AD103),1),DATE(YEAR($AE103),MONTH($AE103),28)),0)</f>
      </c>
      <c r="AI103" s="18">
        <f>IFERROR(_xlfn.BETA.DIST(DATE(YEAR(AI$2),MONTH(AI$2),15),$AD$2,$AE$2,FALSE,DATE(YEAR($AD103),MONTH($AD103),1),DATE(YEAR($AE103),MONTH($AE103),28)),0)</f>
      </c>
      <c r="AJ103" s="18">
        <f>IFERROR(_xlfn.BETA.DIST(DATE(YEAR(AJ$2),MONTH(AJ$2),15),$AD$2,$AE$2,FALSE,DATE(YEAR($AD103),MONTH($AD103),1),DATE(YEAR($AE103),MONTH($AE103),28)),0)</f>
      </c>
      <c r="AK103" s="18">
        <f>IFERROR(_xlfn.BETA.DIST(DATE(YEAR(AK$2),MONTH(AK$2),15),$AD$2,$AE$2,FALSE,DATE(YEAR($AD103),MONTH($AD103),1),DATE(YEAR($AE103),MONTH($AE103),28)),0)</f>
      </c>
      <c r="AL103" s="18">
        <f>IFERROR(_xlfn.BETA.DIST(DATE(YEAR(AL$2),MONTH(AL$2),15),$AD$2,$AE$2,FALSE,DATE(YEAR($AD103),MONTH($AD103),1),DATE(YEAR($AE103),MONTH($AE103),28)),0)</f>
      </c>
      <c r="AM103" s="18">
        <f>IFERROR(_xlfn.BETA.DIST(DATE(YEAR(AM$2),MONTH(AM$2),15),$AD$2,$AE$2,FALSE,DATE(YEAR($AD103),MONTH($AD103),1),DATE(YEAR($AE103),MONTH($AE103),28)),0)</f>
      </c>
      <c r="AN103" s="18">
        <f>IFERROR(_xlfn.BETA.DIST(DATE(YEAR(AN$2),MONTH(AN$2),15),$AD$2,$AE$2,FALSE,DATE(YEAR($AD103),MONTH($AD103),1),DATE(YEAR($AE103),MONTH($AE103),28)),0)</f>
      </c>
      <c r="AO103" s="18">
        <f>IFERROR(_xlfn.BETA.DIST(DATE(YEAR(AO$2),MONTH(AO$2),15),$AD$2,$AE$2,FALSE,DATE(YEAR($AD103),MONTH($AD103),1),DATE(YEAR($AE103),MONTH($AE103),28)),0)</f>
      </c>
      <c r="AP103" s="18">
        <f>IFERROR(_xlfn.BETA.DIST(DATE(YEAR(AP$2),MONTH(AP$2),15),$AD$2,$AE$2,FALSE,DATE(YEAR($AD103),MONTH($AD103),1),DATE(YEAR($AE103),MONTH($AE103),28)),0)</f>
      </c>
      <c r="AQ103" s="18">
        <f>IFERROR(_xlfn.BETA.DIST(DATE(YEAR(AQ$2),MONTH(AQ$2),15),$AD$2,$AE$2,FALSE,DATE(YEAR($AD103),MONTH($AD103),1),DATE(YEAR($AE103),MONTH($AE103),28)),0)</f>
      </c>
      <c r="AR103" s="18">
        <f>IFERROR(_xlfn.BETA.DIST(DATE(YEAR(AR$2),MONTH(AR$2),15),$AD$2,$AE$2,FALSE,DATE(YEAR($AD103),MONTH($AD103),1),DATE(YEAR($AE103),MONTH($AE103),28)),0)</f>
      </c>
      <c r="AS103" s="18">
        <f>IFERROR(_xlfn.BETA.DIST(DATE(YEAR(AS$2),MONTH(AS$2),15),$AD$2,$AE$2,FALSE,DATE(YEAR($AD103),MONTH($AD103),1),DATE(YEAR($AE103),MONTH($AE103),28)),0)</f>
      </c>
      <c r="AT103" s="18">
        <f>IFERROR(_xlfn.BETA.DIST(DATE(YEAR(AT$2),MONTH(AT$2),15),$AD$2,$AE$2,FALSE,DATE(YEAR($AD103),MONTH($AD103),1),DATE(YEAR($AE103),MONTH($AE103),28)),0)</f>
      </c>
      <c r="AU103" s="18">
        <f>IFERROR(_xlfn.BETA.DIST(DATE(YEAR(AU$2),MONTH(AU$2),15),$AD$2,$AE$2,FALSE,DATE(YEAR($AD103),MONTH($AD103),1),DATE(YEAR($AE103),MONTH($AE103),28)),0)</f>
      </c>
      <c r="AV103" s="18">
        <f>SUM(AG103:AU103)</f>
      </c>
      <c r="AW103" s="18">
        <f>IF(J103&lt;&gt;0,J103,IF($AV103=0,0,AG103/$AV103*$Z103))</f>
      </c>
      <c r="AX103" s="18">
        <f>IF(K103&lt;&gt;0,K103,IF($AV103=0,0,AH103/$AV103*$Z103))</f>
      </c>
      <c r="AY103" s="18">
        <f>IF(L103&lt;&gt;0,L103,IF($AV103=0,0,AI103/$AV103*$Z103))</f>
      </c>
      <c r="AZ103" s="18">
        <f>IF(M103&lt;&gt;0,M103,IF($AV103=0,0,AJ103/$AV103*$Z103))</f>
      </c>
      <c r="BA103" s="18">
        <f>IF(N103&lt;&gt;0,N103,IF($AV103=0,0,AK103/$AV103*$Z103))</f>
      </c>
      <c r="BB103" s="18">
        <f>IF(O103&lt;&gt;0,O103,IF($AV103=0,0,AL103/$AV103*$Z103))</f>
      </c>
      <c r="BC103" s="18">
        <f>IF(P103&lt;&gt;0,P103,IF($AV103=0,0,AM103/$AV103*$Z103))</f>
      </c>
      <c r="BD103" s="18">
        <f>IF(Q103&lt;&gt;0,Q103,IF($AV103=0,0,AN103/$AV103*$Z103))</f>
      </c>
      <c r="BE103" s="18">
        <f>IF(R103&lt;&gt;0,R103,IF($AV103=0,0,AO103/$AV103*$Z103))</f>
      </c>
      <c r="BF103" s="18">
        <f>IF(S103&lt;&gt;0,S103,IF($AV103=0,0,AP103/$AV103*$Z103))</f>
      </c>
      <c r="BG103" s="18">
        <f>IF(T103&lt;&gt;0,T103,IF($AV103=0,0,AQ103/$AV103*$Z103))</f>
      </c>
      <c r="BH103" s="18">
        <f>IF(U103&lt;&gt;0,U103,IF($AV103=0,0,AR103/$AV103*$Z103))</f>
      </c>
      <c r="BI103" s="18">
        <f>IF(V103&lt;&gt;0,V103,IF($AV103=0,0,AS103/$AV103*$Z103))</f>
      </c>
      <c r="BJ103" s="18">
        <f>IF(W103&lt;&gt;0,W103,IF($AV103=0,0,AT103/$AV103*$Z103))</f>
      </c>
      <c r="BK103" s="18">
        <f>IF(X103&lt;&gt;0,X103,IF($AV103=0,0,AU103/$AV103*$Z103))</f>
      </c>
      <c r="BL103" s="18">
        <f>SUM(AW103:BK103)</f>
      </c>
      <c r="BM103" s="18">
        <f>I103-BL103</f>
      </c>
    </row>
    <row r="104" outlineLevel="4">
      <c r="A104" s="5" t="str">
        <v>6.6</v>
      </c>
      <c r="B104" s="5" t="str">
        <v/>
      </c>
      <c r="C104" s="5" t="str">
        <v>BSPRELGENT705</v>
      </c>
      <c r="D104" s="5" t="str">
        <v>BSPRELGENT705</v>
      </c>
      <c r="E104" s="19">
        <f>IFERROR(_xlfn.XLOOKUP(F104,Assumptions!B:B,Assumptions!C:C),0)</f>
      </c>
      <c r="F104" s="5" t="str">
        <v>Site Delivery EGP</v>
      </c>
      <c r="G104" s="5" t="str">
        <v/>
      </c>
      <c r="H104" s="18">
        <f>G102*E104</f>
      </c>
      <c r="I104" s="18">
        <f>H104*(1-0)</f>
      </c>
      <c r="J104" s="18">
        <v>0</v>
      </c>
      <c r="K104" s="18">
        <v>0</v>
      </c>
      <c r="L104" s="18">
        <v>0</v>
      </c>
      <c r="M104" s="18">
        <v>0</v>
      </c>
      <c r="N104" s="18">
        <v>0</v>
      </c>
      <c r="O104" s="18">
        <v>0</v>
      </c>
      <c r="P104" s="18">
        <v>0</v>
      </c>
      <c r="Q104" s="18">
        <v>0</v>
      </c>
      <c r="R104" s="18">
        <v>0</v>
      </c>
      <c r="S104" s="18">
        <v>0</v>
      </c>
      <c r="T104" s="18">
        <v>0</v>
      </c>
      <c r="U104" s="18">
        <v>0</v>
      </c>
      <c r="V104" s="18">
        <v>0</v>
      </c>
      <c r="W104" s="18">
        <v>0</v>
      </c>
      <c r="X104" s="18">
        <v>0</v>
      </c>
      <c r="Y104" s="18">
        <f>SUM(J104:X104)</f>
      </c>
      <c r="Z104" s="18">
        <f>I104-Y104</f>
      </c>
      <c r="AA104" s="20">
        <v>46274</v>
      </c>
      <c r="AB104" s="20">
        <v>46274</v>
      </c>
      <c r="AC104" s="18">
        <f>IFERROR(_xlfn.XLOOKUP(F104,Assumptions!B:B,Assumptions!D:D),0)</f>
      </c>
      <c r="AD104" s="20">
        <f>AA104+AC104</f>
      </c>
      <c r="AE104" s="20">
        <f>AC104+AB104</f>
      </c>
      <c r="AF104" s="5" t="str">
        <v/>
      </c>
      <c r="AG104" s="18">
        <f>IFERROR(_xlfn.BETA.DIST(DATE(YEAR(AG$2),MONTH(AG$2),15),$AD$2,$AE$2,FALSE,DATE(YEAR($AD104),MONTH($AD104),1),DATE(YEAR($AE104),MONTH($AE104),28)),0)</f>
      </c>
      <c r="AH104" s="18">
        <f>IFERROR(_xlfn.BETA.DIST(DATE(YEAR(AH$2),MONTH(AH$2),15),$AD$2,$AE$2,FALSE,DATE(YEAR($AD104),MONTH($AD104),1),DATE(YEAR($AE104),MONTH($AE104),28)),0)</f>
      </c>
      <c r="AI104" s="18">
        <f>IFERROR(_xlfn.BETA.DIST(DATE(YEAR(AI$2),MONTH(AI$2),15),$AD$2,$AE$2,FALSE,DATE(YEAR($AD104),MONTH($AD104),1),DATE(YEAR($AE104),MONTH($AE104),28)),0)</f>
      </c>
      <c r="AJ104" s="18">
        <f>IFERROR(_xlfn.BETA.DIST(DATE(YEAR(AJ$2),MONTH(AJ$2),15),$AD$2,$AE$2,FALSE,DATE(YEAR($AD104),MONTH($AD104),1),DATE(YEAR($AE104),MONTH($AE104),28)),0)</f>
      </c>
      <c r="AK104" s="18">
        <f>IFERROR(_xlfn.BETA.DIST(DATE(YEAR(AK$2),MONTH(AK$2),15),$AD$2,$AE$2,FALSE,DATE(YEAR($AD104),MONTH($AD104),1),DATE(YEAR($AE104),MONTH($AE104),28)),0)</f>
      </c>
      <c r="AL104" s="18">
        <f>IFERROR(_xlfn.BETA.DIST(DATE(YEAR(AL$2),MONTH(AL$2),15),$AD$2,$AE$2,FALSE,DATE(YEAR($AD104),MONTH($AD104),1),DATE(YEAR($AE104),MONTH($AE104),28)),0)</f>
      </c>
      <c r="AM104" s="18">
        <f>IFERROR(_xlfn.BETA.DIST(DATE(YEAR(AM$2),MONTH(AM$2),15),$AD$2,$AE$2,FALSE,DATE(YEAR($AD104),MONTH($AD104),1),DATE(YEAR($AE104),MONTH($AE104),28)),0)</f>
      </c>
      <c r="AN104" s="18">
        <f>IFERROR(_xlfn.BETA.DIST(DATE(YEAR(AN$2),MONTH(AN$2),15),$AD$2,$AE$2,FALSE,DATE(YEAR($AD104),MONTH($AD104),1),DATE(YEAR($AE104),MONTH($AE104),28)),0)</f>
      </c>
      <c r="AO104" s="18">
        <f>IFERROR(_xlfn.BETA.DIST(DATE(YEAR(AO$2),MONTH(AO$2),15),$AD$2,$AE$2,FALSE,DATE(YEAR($AD104),MONTH($AD104),1),DATE(YEAR($AE104),MONTH($AE104),28)),0)</f>
      </c>
      <c r="AP104" s="18">
        <f>IFERROR(_xlfn.BETA.DIST(DATE(YEAR(AP$2),MONTH(AP$2),15),$AD$2,$AE$2,FALSE,DATE(YEAR($AD104),MONTH($AD104),1),DATE(YEAR($AE104),MONTH($AE104),28)),0)</f>
      </c>
      <c r="AQ104" s="18">
        <f>IFERROR(_xlfn.BETA.DIST(DATE(YEAR(AQ$2),MONTH(AQ$2),15),$AD$2,$AE$2,FALSE,DATE(YEAR($AD104),MONTH($AD104),1),DATE(YEAR($AE104),MONTH($AE104),28)),0)</f>
      </c>
      <c r="AR104" s="18">
        <f>IFERROR(_xlfn.BETA.DIST(DATE(YEAR(AR$2),MONTH(AR$2),15),$AD$2,$AE$2,FALSE,DATE(YEAR($AD104),MONTH($AD104),1),DATE(YEAR($AE104),MONTH($AE104),28)),0)</f>
      </c>
      <c r="AS104" s="18">
        <f>IFERROR(_xlfn.BETA.DIST(DATE(YEAR(AS$2),MONTH(AS$2),15),$AD$2,$AE$2,FALSE,DATE(YEAR($AD104),MONTH($AD104),1),DATE(YEAR($AE104),MONTH($AE104),28)),0)</f>
      </c>
      <c r="AT104" s="18">
        <f>IFERROR(_xlfn.BETA.DIST(DATE(YEAR(AT$2),MONTH(AT$2),15),$AD$2,$AE$2,FALSE,DATE(YEAR($AD104),MONTH($AD104),1),DATE(YEAR($AE104),MONTH($AE104),28)),0)</f>
      </c>
      <c r="AU104" s="18">
        <f>IFERROR(_xlfn.BETA.DIST(DATE(YEAR(AU$2),MONTH(AU$2),15),$AD$2,$AE$2,FALSE,DATE(YEAR($AD104),MONTH($AD104),1),DATE(YEAR($AE104),MONTH($AE104),28)),0)</f>
      </c>
      <c r="AV104" s="18">
        <f>SUM(AG104:AU104)</f>
      </c>
      <c r="AW104" s="18">
        <f>IF(J104&lt;&gt;0,J104,IF($AV104=0,0,AG104/$AV104*$Z104))</f>
      </c>
      <c r="AX104" s="18">
        <f>IF(K104&lt;&gt;0,K104,IF($AV104=0,0,AH104/$AV104*$Z104))</f>
      </c>
      <c r="AY104" s="18">
        <f>IF(L104&lt;&gt;0,L104,IF($AV104=0,0,AI104/$AV104*$Z104))</f>
      </c>
      <c r="AZ104" s="18">
        <f>IF(M104&lt;&gt;0,M104,IF($AV104=0,0,AJ104/$AV104*$Z104))</f>
      </c>
      <c r="BA104" s="18">
        <f>IF(N104&lt;&gt;0,N104,IF($AV104=0,0,AK104/$AV104*$Z104))</f>
      </c>
      <c r="BB104" s="18">
        <f>IF(O104&lt;&gt;0,O104,IF($AV104=0,0,AL104/$AV104*$Z104))</f>
      </c>
      <c r="BC104" s="18">
        <f>IF(P104&lt;&gt;0,P104,IF($AV104=0,0,AM104/$AV104*$Z104))</f>
      </c>
      <c r="BD104" s="18">
        <f>IF(Q104&lt;&gt;0,Q104,IF($AV104=0,0,AN104/$AV104*$Z104))</f>
      </c>
      <c r="BE104" s="18">
        <f>IF(R104&lt;&gt;0,R104,IF($AV104=0,0,AO104/$AV104*$Z104))</f>
      </c>
      <c r="BF104" s="18">
        <f>IF(S104&lt;&gt;0,S104,IF($AV104=0,0,AP104/$AV104*$Z104))</f>
      </c>
      <c r="BG104" s="18">
        <f>IF(T104&lt;&gt;0,T104,IF($AV104=0,0,AQ104/$AV104*$Z104))</f>
      </c>
      <c r="BH104" s="18">
        <f>IF(U104&lt;&gt;0,U104,IF($AV104=0,0,AR104/$AV104*$Z104))</f>
      </c>
      <c r="BI104" s="18">
        <f>IF(V104&lt;&gt;0,V104,IF($AV104=0,0,AS104/$AV104*$Z104))</f>
      </c>
      <c r="BJ104" s="18">
        <f>IF(W104&lt;&gt;0,W104,IF($AV104=0,0,AT104/$AV104*$Z104))</f>
      </c>
      <c r="BK104" s="18">
        <f>IF(X104&lt;&gt;0,X104,IF($AV104=0,0,AU104/$AV104*$Z104))</f>
      </c>
      <c r="BL104" s="18">
        <f>SUM(AW104:BK104)</f>
      </c>
      <c r="BM104" s="18">
        <f>I104-BL104</f>
      </c>
    </row>
    <row r="105" outlineLevel="4">
      <c r="A105" s="5" t="str">
        <v>6.6</v>
      </c>
      <c r="B105" s="5" t="str">
        <v/>
      </c>
      <c r="C105" s="5" t="str">
        <v>BSKDGNGENGR07</v>
      </c>
      <c r="D105" s="5" t="str">
        <v>BSKDGNGENGR07</v>
      </c>
      <c r="E105" s="19">
        <f>IFERROR(_xlfn.XLOOKUP(F105,Assumptions!B:B,Assumptions!C:C),0)</f>
      </c>
      <c r="F105" s="5" t="str">
        <v>Retention</v>
      </c>
      <c r="G105" s="5" t="str">
        <v/>
      </c>
      <c r="H105" s="18">
        <f>G102*E105</f>
      </c>
      <c r="I105" s="18">
        <f>H105*(1-0)</f>
      </c>
      <c r="J105" s="18">
        <v>0</v>
      </c>
      <c r="K105" s="18">
        <v>0</v>
      </c>
      <c r="L105" s="18">
        <v>0</v>
      </c>
      <c r="M105" s="18">
        <v>0</v>
      </c>
      <c r="N105" s="18">
        <v>0</v>
      </c>
      <c r="O105" s="18">
        <v>0</v>
      </c>
      <c r="P105" s="18">
        <v>0</v>
      </c>
      <c r="Q105" s="18">
        <v>0</v>
      </c>
      <c r="R105" s="18">
        <v>0</v>
      </c>
      <c r="S105" s="18">
        <v>0</v>
      </c>
      <c r="T105" s="18">
        <v>0</v>
      </c>
      <c r="U105" s="18">
        <v>0</v>
      </c>
      <c r="V105" s="18">
        <v>0</v>
      </c>
      <c r="W105" s="18">
        <v>0</v>
      </c>
      <c r="X105" s="18">
        <v>0</v>
      </c>
      <c r="Y105" s="18">
        <f>SUM(J105:X105)</f>
      </c>
      <c r="Z105" s="18">
        <f>I105-Y105</f>
      </c>
      <c r="AA105" s="20">
        <v>46483</v>
      </c>
      <c r="AB105" s="20">
        <v>46483</v>
      </c>
      <c r="AC105" s="18">
        <f>IFERROR(_xlfn.XLOOKUP(F105,Assumptions!B:B,Assumptions!D:D),0)</f>
      </c>
      <c r="AD105" s="20">
        <f>AA105+AC105</f>
      </c>
      <c r="AE105" s="20">
        <f>AC105+AB105</f>
      </c>
      <c r="AF105" s="5" t="str">
        <v/>
      </c>
      <c r="AG105" s="18">
        <f>IFERROR(_xlfn.BETA.DIST(DATE(YEAR(AG$2),MONTH(AG$2),15),$AD$2,$AE$2,FALSE,DATE(YEAR($AD105),MONTH($AD105),1),DATE(YEAR($AE105),MONTH($AE105),28)),0)</f>
      </c>
      <c r="AH105" s="18">
        <f>IFERROR(_xlfn.BETA.DIST(DATE(YEAR(AH$2),MONTH(AH$2),15),$AD$2,$AE$2,FALSE,DATE(YEAR($AD105),MONTH($AD105),1),DATE(YEAR($AE105),MONTH($AE105),28)),0)</f>
      </c>
      <c r="AI105" s="18">
        <f>IFERROR(_xlfn.BETA.DIST(DATE(YEAR(AI$2),MONTH(AI$2),15),$AD$2,$AE$2,FALSE,DATE(YEAR($AD105),MONTH($AD105),1),DATE(YEAR($AE105),MONTH($AE105),28)),0)</f>
      </c>
      <c r="AJ105" s="18">
        <f>IFERROR(_xlfn.BETA.DIST(DATE(YEAR(AJ$2),MONTH(AJ$2),15),$AD$2,$AE$2,FALSE,DATE(YEAR($AD105),MONTH($AD105),1),DATE(YEAR($AE105),MONTH($AE105),28)),0)</f>
      </c>
      <c r="AK105" s="18">
        <f>IFERROR(_xlfn.BETA.DIST(DATE(YEAR(AK$2),MONTH(AK$2),15),$AD$2,$AE$2,FALSE,DATE(YEAR($AD105),MONTH($AD105),1),DATE(YEAR($AE105),MONTH($AE105),28)),0)</f>
      </c>
      <c r="AL105" s="18">
        <f>IFERROR(_xlfn.BETA.DIST(DATE(YEAR(AL$2),MONTH(AL$2),15),$AD$2,$AE$2,FALSE,DATE(YEAR($AD105),MONTH($AD105),1),DATE(YEAR($AE105),MONTH($AE105),28)),0)</f>
      </c>
      <c r="AM105" s="18">
        <f>IFERROR(_xlfn.BETA.DIST(DATE(YEAR(AM$2),MONTH(AM$2),15),$AD$2,$AE$2,FALSE,DATE(YEAR($AD105),MONTH($AD105),1),DATE(YEAR($AE105),MONTH($AE105),28)),0)</f>
      </c>
      <c r="AN105" s="18">
        <f>IFERROR(_xlfn.BETA.DIST(DATE(YEAR(AN$2),MONTH(AN$2),15),$AD$2,$AE$2,FALSE,DATE(YEAR($AD105),MONTH($AD105),1),DATE(YEAR($AE105),MONTH($AE105),28)),0)</f>
      </c>
      <c r="AO105" s="18">
        <f>IFERROR(_xlfn.BETA.DIST(DATE(YEAR(AO$2),MONTH(AO$2),15),$AD$2,$AE$2,FALSE,DATE(YEAR($AD105),MONTH($AD105),1),DATE(YEAR($AE105),MONTH($AE105),28)),0)</f>
      </c>
      <c r="AP105" s="18">
        <f>IFERROR(_xlfn.BETA.DIST(DATE(YEAR(AP$2),MONTH(AP$2),15),$AD$2,$AE$2,FALSE,DATE(YEAR($AD105),MONTH($AD105),1),DATE(YEAR($AE105),MONTH($AE105),28)),0)</f>
      </c>
      <c r="AQ105" s="18">
        <f>IFERROR(_xlfn.BETA.DIST(DATE(YEAR(AQ$2),MONTH(AQ$2),15),$AD$2,$AE$2,FALSE,DATE(YEAR($AD105),MONTH($AD105),1),DATE(YEAR($AE105),MONTH($AE105),28)),0)</f>
      </c>
      <c r="AR105" s="18">
        <f>IFERROR(_xlfn.BETA.DIST(DATE(YEAR(AR$2),MONTH(AR$2),15),$AD$2,$AE$2,FALSE,DATE(YEAR($AD105),MONTH($AD105),1),DATE(YEAR($AE105),MONTH($AE105),28)),0)</f>
      </c>
      <c r="AS105" s="18">
        <f>IFERROR(_xlfn.BETA.DIST(DATE(YEAR(AS$2),MONTH(AS$2),15),$AD$2,$AE$2,FALSE,DATE(YEAR($AD105),MONTH($AD105),1),DATE(YEAR($AE105),MONTH($AE105),28)),0)</f>
      </c>
      <c r="AT105" s="18">
        <f>IFERROR(_xlfn.BETA.DIST(DATE(YEAR(AT$2),MONTH(AT$2),15),$AD$2,$AE$2,FALSE,DATE(YEAR($AD105),MONTH($AD105),1),DATE(YEAR($AE105),MONTH($AE105),28)),0)</f>
      </c>
      <c r="AU105" s="18">
        <f>IFERROR(_xlfn.BETA.DIST(DATE(YEAR(AU$2),MONTH(AU$2),15),$AD$2,$AE$2,FALSE,DATE(YEAR($AD105),MONTH($AD105),1),DATE(YEAR($AE105),MONTH($AE105),28)),0)</f>
      </c>
      <c r="AV105" s="18">
        <f>SUM(AG105:AU105)</f>
      </c>
      <c r="AW105" s="18">
        <f>IF(J105&lt;&gt;0,J105,IF($AV105=0,0,AG105/$AV105*$Z105))</f>
      </c>
      <c r="AX105" s="18">
        <f>IF(K105&lt;&gt;0,K105,IF($AV105=0,0,AH105/$AV105*$Z105))</f>
      </c>
      <c r="AY105" s="18">
        <f>IF(L105&lt;&gt;0,L105,IF($AV105=0,0,AI105/$AV105*$Z105))</f>
      </c>
      <c r="AZ105" s="18">
        <f>IF(M105&lt;&gt;0,M105,IF($AV105=0,0,AJ105/$AV105*$Z105))</f>
      </c>
      <c r="BA105" s="18">
        <f>IF(N105&lt;&gt;0,N105,IF($AV105=0,0,AK105/$AV105*$Z105))</f>
      </c>
      <c r="BB105" s="18">
        <f>IF(O105&lt;&gt;0,O105,IF($AV105=0,0,AL105/$AV105*$Z105))</f>
      </c>
      <c r="BC105" s="18">
        <f>IF(P105&lt;&gt;0,P105,IF($AV105=0,0,AM105/$AV105*$Z105))</f>
      </c>
      <c r="BD105" s="18">
        <f>IF(Q105&lt;&gt;0,Q105,IF($AV105=0,0,AN105/$AV105*$Z105))</f>
      </c>
      <c r="BE105" s="18">
        <f>IF(R105&lt;&gt;0,R105,IF($AV105=0,0,AO105/$AV105*$Z105))</f>
      </c>
      <c r="BF105" s="18">
        <f>IF(S105&lt;&gt;0,S105,IF($AV105=0,0,AP105/$AV105*$Z105))</f>
      </c>
      <c r="BG105" s="18">
        <f>IF(T105&lt;&gt;0,T105,IF($AV105=0,0,AQ105/$AV105*$Z105))</f>
      </c>
      <c r="BH105" s="18">
        <f>IF(U105&lt;&gt;0,U105,IF($AV105=0,0,AR105/$AV105*$Z105))</f>
      </c>
      <c r="BI105" s="18">
        <f>IF(V105&lt;&gt;0,V105,IF($AV105=0,0,AS105/$AV105*$Z105))</f>
      </c>
      <c r="BJ105" s="18">
        <f>IF(W105&lt;&gt;0,W105,IF($AV105=0,0,AT105/$AV105*$Z105))</f>
      </c>
      <c r="BK105" s="18">
        <f>IF(X105&lt;&gt;0,X105,IF($AV105=0,0,AU105/$AV105*$Z105))</f>
      </c>
      <c r="BL105" s="18">
        <f>SUM(AW105:BK105)</f>
      </c>
      <c r="BM105" s="18">
        <f>I105-BL105</f>
      </c>
    </row>
    <row r="106" outlineLevel="3">
      <c r="A106" s="17" t="str">
        <v>6.7</v>
      </c>
      <c r="B106" s="17" t="str">
        <v/>
      </c>
      <c r="C106" s="17" t="str">
        <v/>
      </c>
      <c r="D106" s="17" t="str">
        <v/>
      </c>
      <c r="E106" s="17" t="str">
        <v>6.7</v>
      </c>
      <c r="F106" s="17" t="str">
        <v>Single phase 12 kV surge arrester for bus sections as specified</v>
      </c>
      <c r="G106" s="17">
        <v>70251.88</v>
      </c>
      <c r="H106" s="17" t="str">
        <v/>
      </c>
      <c r="I106" s="17" t="str">
        <v/>
      </c>
      <c r="J106" s="17" t="str">
        <v/>
      </c>
      <c r="K106" s="17" t="str">
        <v/>
      </c>
      <c r="L106" s="17" t="str">
        <v/>
      </c>
      <c r="M106" s="17" t="str">
        <v/>
      </c>
      <c r="N106" s="17" t="str">
        <v/>
      </c>
      <c r="O106" s="17" t="str">
        <v/>
      </c>
      <c r="P106" s="17" t="str">
        <v/>
      </c>
      <c r="Q106" s="17" t="str">
        <v/>
      </c>
      <c r="R106" s="17" t="str">
        <v/>
      </c>
      <c r="S106" s="17" t="str">
        <v/>
      </c>
      <c r="T106" s="17" t="str">
        <v/>
      </c>
      <c r="U106" s="17" t="str">
        <v/>
      </c>
      <c r="V106" s="17" t="str">
        <v/>
      </c>
      <c r="W106" s="17" t="str">
        <v/>
      </c>
      <c r="X106" s="17" t="str">
        <v/>
      </c>
      <c r="Y106" s="17" t="str">
        <v/>
      </c>
      <c r="Z106" s="17" t="str">
        <v/>
      </c>
      <c r="AA106" s="17" t="str">
        <v/>
      </c>
      <c r="AB106" s="17" t="str">
        <v/>
      </c>
      <c r="AC106" s="17" t="str">
        <v/>
      </c>
      <c r="AD106" s="17" t="str">
        <v/>
      </c>
      <c r="AE106" s="17" t="str">
        <v/>
      </c>
      <c r="AF106" s="5" t="str">
        <v/>
      </c>
      <c r="AG106" s="18">
        <f>IFERROR(_xlfn.BETA.DIST(DATE(YEAR(AG$2),MONTH(AG$2),15),$AD$2,$AE$2,FALSE,DATE(YEAR($AD106),MONTH($AD106),1),DATE(YEAR($AE106),MONTH($AE106),28)),0)</f>
      </c>
      <c r="AH106" s="18">
        <f>IFERROR(_xlfn.BETA.DIST(DATE(YEAR(AH$2),MONTH(AH$2),15),$AD$2,$AE$2,FALSE,DATE(YEAR($AD106),MONTH($AD106),1),DATE(YEAR($AE106),MONTH($AE106),28)),0)</f>
      </c>
      <c r="AI106" s="18">
        <f>IFERROR(_xlfn.BETA.DIST(DATE(YEAR(AI$2),MONTH(AI$2),15),$AD$2,$AE$2,FALSE,DATE(YEAR($AD106),MONTH($AD106),1),DATE(YEAR($AE106),MONTH($AE106),28)),0)</f>
      </c>
      <c r="AJ106" s="18">
        <f>IFERROR(_xlfn.BETA.DIST(DATE(YEAR(AJ$2),MONTH(AJ$2),15),$AD$2,$AE$2,FALSE,DATE(YEAR($AD106),MONTH($AD106),1),DATE(YEAR($AE106),MONTH($AE106),28)),0)</f>
      </c>
      <c r="AK106" s="18">
        <f>IFERROR(_xlfn.BETA.DIST(DATE(YEAR(AK$2),MONTH(AK$2),15),$AD$2,$AE$2,FALSE,DATE(YEAR($AD106),MONTH($AD106),1),DATE(YEAR($AE106),MONTH($AE106),28)),0)</f>
      </c>
      <c r="AL106" s="18">
        <f>IFERROR(_xlfn.BETA.DIST(DATE(YEAR(AL$2),MONTH(AL$2),15),$AD$2,$AE$2,FALSE,DATE(YEAR($AD106),MONTH($AD106),1),DATE(YEAR($AE106),MONTH($AE106),28)),0)</f>
      </c>
      <c r="AM106" s="18">
        <f>IFERROR(_xlfn.BETA.DIST(DATE(YEAR(AM$2),MONTH(AM$2),15),$AD$2,$AE$2,FALSE,DATE(YEAR($AD106),MONTH($AD106),1),DATE(YEAR($AE106),MONTH($AE106),28)),0)</f>
      </c>
      <c r="AN106" s="18">
        <f>IFERROR(_xlfn.BETA.DIST(DATE(YEAR(AN$2),MONTH(AN$2),15),$AD$2,$AE$2,FALSE,DATE(YEAR($AD106),MONTH($AD106),1),DATE(YEAR($AE106),MONTH($AE106),28)),0)</f>
      </c>
      <c r="AO106" s="18">
        <f>IFERROR(_xlfn.BETA.DIST(DATE(YEAR(AO$2),MONTH(AO$2),15),$AD$2,$AE$2,FALSE,DATE(YEAR($AD106),MONTH($AD106),1),DATE(YEAR($AE106),MONTH($AE106),28)),0)</f>
      </c>
      <c r="AP106" s="18">
        <f>IFERROR(_xlfn.BETA.DIST(DATE(YEAR(AP$2),MONTH(AP$2),15),$AD$2,$AE$2,FALSE,DATE(YEAR($AD106),MONTH($AD106),1),DATE(YEAR($AE106),MONTH($AE106),28)),0)</f>
      </c>
      <c r="AQ106" s="18">
        <f>IFERROR(_xlfn.BETA.DIST(DATE(YEAR(AQ$2),MONTH(AQ$2),15),$AD$2,$AE$2,FALSE,DATE(YEAR($AD106),MONTH($AD106),1),DATE(YEAR($AE106),MONTH($AE106),28)),0)</f>
      </c>
      <c r="AR106" s="18">
        <f>IFERROR(_xlfn.BETA.DIST(DATE(YEAR(AR$2),MONTH(AR$2),15),$AD$2,$AE$2,FALSE,DATE(YEAR($AD106),MONTH($AD106),1),DATE(YEAR($AE106),MONTH($AE106),28)),0)</f>
      </c>
      <c r="AS106" s="18">
        <f>IFERROR(_xlfn.BETA.DIST(DATE(YEAR(AS$2),MONTH(AS$2),15),$AD$2,$AE$2,FALSE,DATE(YEAR($AD106),MONTH($AD106),1),DATE(YEAR($AE106),MONTH($AE106),28)),0)</f>
      </c>
      <c r="AT106" s="18">
        <f>IFERROR(_xlfn.BETA.DIST(DATE(YEAR(AT$2),MONTH(AT$2),15),$AD$2,$AE$2,FALSE,DATE(YEAR($AD106),MONTH($AD106),1),DATE(YEAR($AE106),MONTH($AE106),28)),0)</f>
      </c>
      <c r="AU106" s="18">
        <f>IFERROR(_xlfn.BETA.DIST(DATE(YEAR(AU$2),MONTH(AU$2),15),$AD$2,$AE$2,FALSE,DATE(YEAR($AD106),MONTH($AD106),1),DATE(YEAR($AE106),MONTH($AE106),28)),0)</f>
      </c>
      <c r="AV106" s="18">
        <f>SUM(AG106:AU106)</f>
      </c>
      <c r="AW106" s="18">
        <f>IF(J106&lt;&gt;0,J106,IF($AV106=0,0,AG106/$AV106*$Z106))</f>
      </c>
      <c r="AX106" s="18">
        <f>IF(K106&lt;&gt;0,K106,IF($AV106=0,0,AH106/$AV106*$Z106))</f>
      </c>
      <c r="AY106" s="18">
        <f>IF(L106&lt;&gt;0,L106,IF($AV106=0,0,AI106/$AV106*$Z106))</f>
      </c>
      <c r="AZ106" s="18">
        <f>IF(M106&lt;&gt;0,M106,IF($AV106=0,0,AJ106/$AV106*$Z106))</f>
      </c>
      <c r="BA106" s="18">
        <f>IF(N106&lt;&gt;0,N106,IF($AV106=0,0,AK106/$AV106*$Z106))</f>
      </c>
      <c r="BB106" s="18">
        <f>IF(O106&lt;&gt;0,O106,IF($AV106=0,0,AL106/$AV106*$Z106))</f>
      </c>
      <c r="BC106" s="18">
        <f>IF(P106&lt;&gt;0,P106,IF($AV106=0,0,AM106/$AV106*$Z106))</f>
      </c>
      <c r="BD106" s="18">
        <f>IF(Q106&lt;&gt;0,Q106,IF($AV106=0,0,AN106/$AV106*$Z106))</f>
      </c>
      <c r="BE106" s="18">
        <f>IF(R106&lt;&gt;0,R106,IF($AV106=0,0,AO106/$AV106*$Z106))</f>
      </c>
      <c r="BF106" s="18">
        <f>IF(S106&lt;&gt;0,S106,IF($AV106=0,0,AP106/$AV106*$Z106))</f>
      </c>
      <c r="BG106" s="18">
        <f>IF(T106&lt;&gt;0,T106,IF($AV106=0,0,AQ106/$AV106*$Z106))</f>
      </c>
      <c r="BH106" s="18">
        <f>IF(U106&lt;&gt;0,U106,IF($AV106=0,0,AR106/$AV106*$Z106))</f>
      </c>
      <c r="BI106" s="18">
        <f>IF(V106&lt;&gt;0,V106,IF($AV106=0,0,AS106/$AV106*$Z106))</f>
      </c>
      <c r="BJ106" s="18">
        <f>IF(W106&lt;&gt;0,W106,IF($AV106=0,0,AT106/$AV106*$Z106))</f>
      </c>
      <c r="BK106" s="18">
        <f>IF(X106&lt;&gt;0,X106,IF($AV106=0,0,AU106/$AV106*$Z106))</f>
      </c>
      <c r="BL106" s="18">
        <f>SUM(AW106:BK106)</f>
      </c>
      <c r="BM106" s="17" t="str">
        <v/>
      </c>
    </row>
    <row r="107" outlineLevel="4">
      <c r="A107" s="5" t="str">
        <v>6.7</v>
      </c>
      <c r="B107" s="5" t="str">
        <v/>
      </c>
      <c r="C107" s="5" t="str">
        <v>BSKDGNGENGR03</v>
      </c>
      <c r="D107" s="5" t="str">
        <v>BSKDGNGENGR03</v>
      </c>
      <c r="E107" s="19">
        <f>IFERROR(_xlfn.XLOOKUP(F107,Assumptions!B:B,Assumptions!C:C),0)</f>
      </c>
      <c r="F107" s="5" t="str">
        <v>Advanced Payment</v>
      </c>
      <c r="G107" s="5" t="str">
        <v/>
      </c>
      <c r="H107" s="18">
        <f>G106*E107</f>
      </c>
      <c r="I107" s="18">
        <f>H107*(1-0)</f>
      </c>
      <c r="J107" s="18">
        <v>0</v>
      </c>
      <c r="K107" s="18">
        <v>0</v>
      </c>
      <c r="L107" s="18">
        <v>0</v>
      </c>
      <c r="M107" s="18">
        <v>0</v>
      </c>
      <c r="N107" s="18">
        <v>0</v>
      </c>
      <c r="O107" s="18">
        <v>0</v>
      </c>
      <c r="P107" s="18">
        <v>0</v>
      </c>
      <c r="Q107" s="18">
        <v>0</v>
      </c>
      <c r="R107" s="18">
        <v>0</v>
      </c>
      <c r="S107" s="18">
        <v>0</v>
      </c>
      <c r="T107" s="18">
        <v>0</v>
      </c>
      <c r="U107" s="18">
        <v>0</v>
      </c>
      <c r="V107" s="18">
        <v>0</v>
      </c>
      <c r="W107" s="18">
        <v>0</v>
      </c>
      <c r="X107" s="18">
        <v>0</v>
      </c>
      <c r="Y107" s="18">
        <f>SUM(J107:X107)</f>
      </c>
      <c r="Z107" s="18">
        <f>I107-Y107</f>
      </c>
      <c r="AA107" s="20">
        <v>46026</v>
      </c>
      <c r="AB107" s="20">
        <v>46026</v>
      </c>
      <c r="AC107" s="18">
        <f>IFERROR(_xlfn.XLOOKUP(F107,Assumptions!B:B,Assumptions!D:D),0)</f>
      </c>
      <c r="AD107" s="20">
        <f>AA107+AC107</f>
      </c>
      <c r="AE107" s="20">
        <f>AC107+AB107</f>
      </c>
      <c r="AF107" s="5" t="str">
        <v/>
      </c>
      <c r="AG107" s="18">
        <f>IFERROR(_xlfn.BETA.DIST(DATE(YEAR(AG$2),MONTH(AG$2),15),$AD$2,$AE$2,FALSE,DATE(YEAR($AD107),MONTH($AD107),1),DATE(YEAR($AE107),MONTH($AE107),28)),0)</f>
      </c>
      <c r="AH107" s="18">
        <f>IFERROR(_xlfn.BETA.DIST(DATE(YEAR(AH$2),MONTH(AH$2),15),$AD$2,$AE$2,FALSE,DATE(YEAR($AD107),MONTH($AD107),1),DATE(YEAR($AE107),MONTH($AE107),28)),0)</f>
      </c>
      <c r="AI107" s="18">
        <f>IFERROR(_xlfn.BETA.DIST(DATE(YEAR(AI$2),MONTH(AI$2),15),$AD$2,$AE$2,FALSE,DATE(YEAR($AD107),MONTH($AD107),1),DATE(YEAR($AE107),MONTH($AE107),28)),0)</f>
      </c>
      <c r="AJ107" s="18">
        <f>IFERROR(_xlfn.BETA.DIST(DATE(YEAR(AJ$2),MONTH(AJ$2),15),$AD$2,$AE$2,FALSE,DATE(YEAR($AD107),MONTH($AD107),1),DATE(YEAR($AE107),MONTH($AE107),28)),0)</f>
      </c>
      <c r="AK107" s="18">
        <f>IFERROR(_xlfn.BETA.DIST(DATE(YEAR(AK$2),MONTH(AK$2),15),$AD$2,$AE$2,FALSE,DATE(YEAR($AD107),MONTH($AD107),1),DATE(YEAR($AE107),MONTH($AE107),28)),0)</f>
      </c>
      <c r="AL107" s="18">
        <f>IFERROR(_xlfn.BETA.DIST(DATE(YEAR(AL$2),MONTH(AL$2),15),$AD$2,$AE$2,FALSE,DATE(YEAR($AD107),MONTH($AD107),1),DATE(YEAR($AE107),MONTH($AE107),28)),0)</f>
      </c>
      <c r="AM107" s="18">
        <f>IFERROR(_xlfn.BETA.DIST(DATE(YEAR(AM$2),MONTH(AM$2),15),$AD$2,$AE$2,FALSE,DATE(YEAR($AD107),MONTH($AD107),1),DATE(YEAR($AE107),MONTH($AE107),28)),0)</f>
      </c>
      <c r="AN107" s="18">
        <f>IFERROR(_xlfn.BETA.DIST(DATE(YEAR(AN$2),MONTH(AN$2),15),$AD$2,$AE$2,FALSE,DATE(YEAR($AD107),MONTH($AD107),1),DATE(YEAR($AE107),MONTH($AE107),28)),0)</f>
      </c>
      <c r="AO107" s="18">
        <f>IFERROR(_xlfn.BETA.DIST(DATE(YEAR(AO$2),MONTH(AO$2),15),$AD$2,$AE$2,FALSE,DATE(YEAR($AD107),MONTH($AD107),1),DATE(YEAR($AE107),MONTH($AE107),28)),0)</f>
      </c>
      <c r="AP107" s="18">
        <f>IFERROR(_xlfn.BETA.DIST(DATE(YEAR(AP$2),MONTH(AP$2),15),$AD$2,$AE$2,FALSE,DATE(YEAR($AD107),MONTH($AD107),1),DATE(YEAR($AE107),MONTH($AE107),28)),0)</f>
      </c>
      <c r="AQ107" s="18">
        <f>IFERROR(_xlfn.BETA.DIST(DATE(YEAR(AQ$2),MONTH(AQ$2),15),$AD$2,$AE$2,FALSE,DATE(YEAR($AD107),MONTH($AD107),1),DATE(YEAR($AE107),MONTH($AE107),28)),0)</f>
      </c>
      <c r="AR107" s="18">
        <f>IFERROR(_xlfn.BETA.DIST(DATE(YEAR(AR$2),MONTH(AR$2),15),$AD$2,$AE$2,FALSE,DATE(YEAR($AD107),MONTH($AD107),1),DATE(YEAR($AE107),MONTH($AE107),28)),0)</f>
      </c>
      <c r="AS107" s="18">
        <f>IFERROR(_xlfn.BETA.DIST(DATE(YEAR(AS$2),MONTH(AS$2),15),$AD$2,$AE$2,FALSE,DATE(YEAR($AD107),MONTH($AD107),1),DATE(YEAR($AE107),MONTH($AE107),28)),0)</f>
      </c>
      <c r="AT107" s="18">
        <f>IFERROR(_xlfn.BETA.DIST(DATE(YEAR(AT$2),MONTH(AT$2),15),$AD$2,$AE$2,FALSE,DATE(YEAR($AD107),MONTH($AD107),1),DATE(YEAR($AE107),MONTH($AE107),28)),0)</f>
      </c>
      <c r="AU107" s="18">
        <f>IFERROR(_xlfn.BETA.DIST(DATE(YEAR(AU$2),MONTH(AU$2),15),$AD$2,$AE$2,FALSE,DATE(YEAR($AD107),MONTH($AD107),1),DATE(YEAR($AE107),MONTH($AE107),28)),0)</f>
      </c>
      <c r="AV107" s="18">
        <f>SUM(AG107:AU107)</f>
      </c>
      <c r="AW107" s="18">
        <f>IF(J107&lt;&gt;0,J107,IF($AV107=0,0,AG107/$AV107*$Z107))</f>
      </c>
      <c r="AX107" s="18">
        <f>IF(K107&lt;&gt;0,K107,IF($AV107=0,0,AH107/$AV107*$Z107))</f>
      </c>
      <c r="AY107" s="18">
        <f>IF(L107&lt;&gt;0,L107,IF($AV107=0,0,AI107/$AV107*$Z107))</f>
      </c>
      <c r="AZ107" s="18">
        <f>IF(M107&lt;&gt;0,M107,IF($AV107=0,0,AJ107/$AV107*$Z107))</f>
      </c>
      <c r="BA107" s="18">
        <f>IF(N107&lt;&gt;0,N107,IF($AV107=0,0,AK107/$AV107*$Z107))</f>
      </c>
      <c r="BB107" s="18">
        <f>IF(O107&lt;&gt;0,O107,IF($AV107=0,0,AL107/$AV107*$Z107))</f>
      </c>
      <c r="BC107" s="18">
        <f>IF(P107&lt;&gt;0,P107,IF($AV107=0,0,AM107/$AV107*$Z107))</f>
      </c>
      <c r="BD107" s="18">
        <f>IF(Q107&lt;&gt;0,Q107,IF($AV107=0,0,AN107/$AV107*$Z107))</f>
      </c>
      <c r="BE107" s="18">
        <f>IF(R107&lt;&gt;0,R107,IF($AV107=0,0,AO107/$AV107*$Z107))</f>
      </c>
      <c r="BF107" s="18">
        <f>IF(S107&lt;&gt;0,S107,IF($AV107=0,0,AP107/$AV107*$Z107))</f>
      </c>
      <c r="BG107" s="18">
        <f>IF(T107&lt;&gt;0,T107,IF($AV107=0,0,AQ107/$AV107*$Z107))</f>
      </c>
      <c r="BH107" s="18">
        <f>IF(U107&lt;&gt;0,U107,IF($AV107=0,0,AR107/$AV107*$Z107))</f>
      </c>
      <c r="BI107" s="18">
        <f>IF(V107&lt;&gt;0,V107,IF($AV107=0,0,AS107/$AV107*$Z107))</f>
      </c>
      <c r="BJ107" s="18">
        <f>IF(W107&lt;&gt;0,W107,IF($AV107=0,0,AT107/$AV107*$Z107))</f>
      </c>
      <c r="BK107" s="18">
        <f>IF(X107&lt;&gt;0,X107,IF($AV107=0,0,AU107/$AV107*$Z107))</f>
      </c>
      <c r="BL107" s="18">
        <f>SUM(AW107:BK107)</f>
      </c>
      <c r="BM107" s="18">
        <f>I107-BL107</f>
      </c>
    </row>
    <row r="108" outlineLevel="4">
      <c r="A108" s="5" t="str">
        <v>6.7</v>
      </c>
      <c r="B108" s="5" t="str">
        <v/>
      </c>
      <c r="C108" s="5" t="str">
        <v/>
      </c>
      <c r="D108" s="5" t="str">
        <v/>
      </c>
      <c r="E108" s="19">
        <f>IFERROR(_xlfn.XLOOKUP(F108,Assumptions!B:B,Assumptions!C:C),0)</f>
      </c>
      <c r="F108" s="5" t="str">
        <v>Site Delivery EGP</v>
      </c>
      <c r="G108" s="5" t="str">
        <v/>
      </c>
      <c r="H108" s="18">
        <f>G106*E108</f>
      </c>
      <c r="I108" s="18">
        <f>H108*(1-0)</f>
      </c>
      <c r="J108" s="18">
        <v>0</v>
      </c>
      <c r="K108" s="18">
        <v>0</v>
      </c>
      <c r="L108" s="18">
        <v>0</v>
      </c>
      <c r="M108" s="18">
        <v>0</v>
      </c>
      <c r="N108" s="18">
        <v>0</v>
      </c>
      <c r="O108" s="18">
        <v>0</v>
      </c>
      <c r="P108" s="18">
        <v>0</v>
      </c>
      <c r="Q108" s="18">
        <v>0</v>
      </c>
      <c r="R108" s="18">
        <v>0</v>
      </c>
      <c r="S108" s="18">
        <v>0</v>
      </c>
      <c r="T108" s="18">
        <v>0</v>
      </c>
      <c r="U108" s="18">
        <v>0</v>
      </c>
      <c r="V108" s="18">
        <v>0</v>
      </c>
      <c r="W108" s="18">
        <v>0</v>
      </c>
      <c r="X108" s="18">
        <v>0</v>
      </c>
      <c r="Y108" s="18">
        <f>SUM(J108:X108)</f>
      </c>
      <c r="Z108" s="18">
        <f>I108-Y108</f>
      </c>
      <c r="AA108" s="5" t="str">
        <v/>
      </c>
      <c r="AB108" s="5" t="str">
        <v/>
      </c>
      <c r="AC108" s="18">
        <f>IFERROR(_xlfn.XLOOKUP(F108,Assumptions!B:B,Assumptions!D:D),0)</f>
      </c>
      <c r="AD108" s="20">
        <f>AA108+AC108</f>
      </c>
      <c r="AE108" s="20">
        <f>AC108+AB108</f>
      </c>
      <c r="AF108" s="5" t="str">
        <v/>
      </c>
      <c r="AG108" s="18">
        <f>IFERROR(_xlfn.BETA.DIST(DATE(YEAR(AG$2),MONTH(AG$2),15),$AD$2,$AE$2,FALSE,DATE(YEAR($AD108),MONTH($AD108),1),DATE(YEAR($AE108),MONTH($AE108),28)),0)</f>
      </c>
      <c r="AH108" s="18">
        <f>IFERROR(_xlfn.BETA.DIST(DATE(YEAR(AH$2),MONTH(AH$2),15),$AD$2,$AE$2,FALSE,DATE(YEAR($AD108),MONTH($AD108),1),DATE(YEAR($AE108),MONTH($AE108),28)),0)</f>
      </c>
      <c r="AI108" s="18">
        <f>IFERROR(_xlfn.BETA.DIST(DATE(YEAR(AI$2),MONTH(AI$2),15),$AD$2,$AE$2,FALSE,DATE(YEAR($AD108),MONTH($AD108),1),DATE(YEAR($AE108),MONTH($AE108),28)),0)</f>
      </c>
      <c r="AJ108" s="18">
        <f>IFERROR(_xlfn.BETA.DIST(DATE(YEAR(AJ$2),MONTH(AJ$2),15),$AD$2,$AE$2,FALSE,DATE(YEAR($AD108),MONTH($AD108),1),DATE(YEAR($AE108),MONTH($AE108),28)),0)</f>
      </c>
      <c r="AK108" s="18">
        <f>IFERROR(_xlfn.BETA.DIST(DATE(YEAR(AK$2),MONTH(AK$2),15),$AD$2,$AE$2,FALSE,DATE(YEAR($AD108),MONTH($AD108),1),DATE(YEAR($AE108),MONTH($AE108),28)),0)</f>
      </c>
      <c r="AL108" s="18">
        <f>IFERROR(_xlfn.BETA.DIST(DATE(YEAR(AL$2),MONTH(AL$2),15),$AD$2,$AE$2,FALSE,DATE(YEAR($AD108),MONTH($AD108),1),DATE(YEAR($AE108),MONTH($AE108),28)),0)</f>
      </c>
      <c r="AM108" s="18">
        <f>IFERROR(_xlfn.BETA.DIST(DATE(YEAR(AM$2),MONTH(AM$2),15),$AD$2,$AE$2,FALSE,DATE(YEAR($AD108),MONTH($AD108),1),DATE(YEAR($AE108),MONTH($AE108),28)),0)</f>
      </c>
      <c r="AN108" s="18">
        <f>IFERROR(_xlfn.BETA.DIST(DATE(YEAR(AN$2),MONTH(AN$2),15),$AD$2,$AE$2,FALSE,DATE(YEAR($AD108),MONTH($AD108),1),DATE(YEAR($AE108),MONTH($AE108),28)),0)</f>
      </c>
      <c r="AO108" s="18">
        <f>IFERROR(_xlfn.BETA.DIST(DATE(YEAR(AO$2),MONTH(AO$2),15),$AD$2,$AE$2,FALSE,DATE(YEAR($AD108),MONTH($AD108),1),DATE(YEAR($AE108),MONTH($AE108),28)),0)</f>
      </c>
      <c r="AP108" s="18">
        <f>IFERROR(_xlfn.BETA.DIST(DATE(YEAR(AP$2),MONTH(AP$2),15),$AD$2,$AE$2,FALSE,DATE(YEAR($AD108),MONTH($AD108),1),DATE(YEAR($AE108),MONTH($AE108),28)),0)</f>
      </c>
      <c r="AQ108" s="18">
        <f>IFERROR(_xlfn.BETA.DIST(DATE(YEAR(AQ$2),MONTH(AQ$2),15),$AD$2,$AE$2,FALSE,DATE(YEAR($AD108),MONTH($AD108),1),DATE(YEAR($AE108),MONTH($AE108),28)),0)</f>
      </c>
      <c r="AR108" s="18">
        <f>IFERROR(_xlfn.BETA.DIST(DATE(YEAR(AR$2),MONTH(AR$2),15),$AD$2,$AE$2,FALSE,DATE(YEAR($AD108),MONTH($AD108),1),DATE(YEAR($AE108),MONTH($AE108),28)),0)</f>
      </c>
      <c r="AS108" s="18">
        <f>IFERROR(_xlfn.BETA.DIST(DATE(YEAR(AS$2),MONTH(AS$2),15),$AD$2,$AE$2,FALSE,DATE(YEAR($AD108),MONTH($AD108),1),DATE(YEAR($AE108),MONTH($AE108),28)),0)</f>
      </c>
      <c r="AT108" s="18">
        <f>IFERROR(_xlfn.BETA.DIST(DATE(YEAR(AT$2),MONTH(AT$2),15),$AD$2,$AE$2,FALSE,DATE(YEAR($AD108),MONTH($AD108),1),DATE(YEAR($AE108),MONTH($AE108),28)),0)</f>
      </c>
      <c r="AU108" s="18">
        <f>IFERROR(_xlfn.BETA.DIST(DATE(YEAR(AU$2),MONTH(AU$2),15),$AD$2,$AE$2,FALSE,DATE(YEAR($AD108),MONTH($AD108),1),DATE(YEAR($AE108),MONTH($AE108),28)),0)</f>
      </c>
      <c r="AV108" s="18">
        <f>SUM(AG108:AU108)</f>
      </c>
      <c r="AW108" s="18">
        <f>IF(J108&lt;&gt;0,J108,IF($AV108=0,0,AG108/$AV108*$Z108))</f>
      </c>
      <c r="AX108" s="18">
        <f>IF(K108&lt;&gt;0,K108,IF($AV108=0,0,AH108/$AV108*$Z108))</f>
      </c>
      <c r="AY108" s="18">
        <f>IF(L108&lt;&gt;0,L108,IF($AV108=0,0,AI108/$AV108*$Z108))</f>
      </c>
      <c r="AZ108" s="18">
        <f>IF(M108&lt;&gt;0,M108,IF($AV108=0,0,AJ108/$AV108*$Z108))</f>
      </c>
      <c r="BA108" s="18">
        <f>IF(N108&lt;&gt;0,N108,IF($AV108=0,0,AK108/$AV108*$Z108))</f>
      </c>
      <c r="BB108" s="18">
        <f>IF(O108&lt;&gt;0,O108,IF($AV108=0,0,AL108/$AV108*$Z108))</f>
      </c>
      <c r="BC108" s="18">
        <f>IF(P108&lt;&gt;0,P108,IF($AV108=0,0,AM108/$AV108*$Z108))</f>
      </c>
      <c r="BD108" s="18">
        <f>IF(Q108&lt;&gt;0,Q108,IF($AV108=0,0,AN108/$AV108*$Z108))</f>
      </c>
      <c r="BE108" s="18">
        <f>IF(R108&lt;&gt;0,R108,IF($AV108=0,0,AO108/$AV108*$Z108))</f>
      </c>
      <c r="BF108" s="18">
        <f>IF(S108&lt;&gt;0,S108,IF($AV108=0,0,AP108/$AV108*$Z108))</f>
      </c>
      <c r="BG108" s="18">
        <f>IF(T108&lt;&gt;0,T108,IF($AV108=0,0,AQ108/$AV108*$Z108))</f>
      </c>
      <c r="BH108" s="18">
        <f>IF(U108&lt;&gt;0,U108,IF($AV108=0,0,AR108/$AV108*$Z108))</f>
      </c>
      <c r="BI108" s="18">
        <f>IF(V108&lt;&gt;0,V108,IF($AV108=0,0,AS108/$AV108*$Z108))</f>
      </c>
      <c r="BJ108" s="18">
        <f>IF(W108&lt;&gt;0,W108,IF($AV108=0,0,AT108/$AV108*$Z108))</f>
      </c>
      <c r="BK108" s="18">
        <f>IF(X108&lt;&gt;0,X108,IF($AV108=0,0,AU108/$AV108*$Z108))</f>
      </c>
      <c r="BL108" s="18">
        <f>SUM(AW108:BK108)</f>
      </c>
      <c r="BM108" s="18">
        <f>I108-BL108</f>
      </c>
    </row>
    <row r="109" outlineLevel="4">
      <c r="A109" s="5" t="str">
        <v>6.7</v>
      </c>
      <c r="B109" s="5" t="str">
        <v/>
      </c>
      <c r="C109" s="5" t="str">
        <v>BSKDGNGENGR07</v>
      </c>
      <c r="D109" s="5" t="str">
        <v>BSKDGNGENGR07</v>
      </c>
      <c r="E109" s="19">
        <f>IFERROR(_xlfn.XLOOKUP(F109,Assumptions!B:B,Assumptions!C:C),0)</f>
      </c>
      <c r="F109" s="5" t="str">
        <v>Retention</v>
      </c>
      <c r="G109" s="5" t="str">
        <v/>
      </c>
      <c r="H109" s="18">
        <f>G106*E109</f>
      </c>
      <c r="I109" s="18">
        <f>H109*(1-0)</f>
      </c>
      <c r="J109" s="18">
        <v>0</v>
      </c>
      <c r="K109" s="18">
        <v>0</v>
      </c>
      <c r="L109" s="18">
        <v>0</v>
      </c>
      <c r="M109" s="18">
        <v>0</v>
      </c>
      <c r="N109" s="18">
        <v>0</v>
      </c>
      <c r="O109" s="18">
        <v>0</v>
      </c>
      <c r="P109" s="18">
        <v>0</v>
      </c>
      <c r="Q109" s="18">
        <v>0</v>
      </c>
      <c r="R109" s="18">
        <v>0</v>
      </c>
      <c r="S109" s="18">
        <v>0</v>
      </c>
      <c r="T109" s="18">
        <v>0</v>
      </c>
      <c r="U109" s="18">
        <v>0</v>
      </c>
      <c r="V109" s="18">
        <v>0</v>
      </c>
      <c r="W109" s="18">
        <v>0</v>
      </c>
      <c r="X109" s="18">
        <v>0</v>
      </c>
      <c r="Y109" s="18">
        <f>SUM(J109:X109)</f>
      </c>
      <c r="Z109" s="18">
        <f>I109-Y109</f>
      </c>
      <c r="AA109" s="20">
        <v>46483</v>
      </c>
      <c r="AB109" s="20">
        <v>46483</v>
      </c>
      <c r="AC109" s="18">
        <f>IFERROR(_xlfn.XLOOKUP(F109,Assumptions!B:B,Assumptions!D:D),0)</f>
      </c>
      <c r="AD109" s="20">
        <f>AA109+AC109</f>
      </c>
      <c r="AE109" s="20">
        <f>AC109+AB109</f>
      </c>
      <c r="AF109" s="5" t="str">
        <v/>
      </c>
      <c r="AG109" s="18">
        <f>IFERROR(_xlfn.BETA.DIST(DATE(YEAR(AG$2),MONTH(AG$2),15),$AD$2,$AE$2,FALSE,DATE(YEAR($AD109),MONTH($AD109),1),DATE(YEAR($AE109),MONTH($AE109),28)),0)</f>
      </c>
      <c r="AH109" s="18">
        <f>IFERROR(_xlfn.BETA.DIST(DATE(YEAR(AH$2),MONTH(AH$2),15),$AD$2,$AE$2,FALSE,DATE(YEAR($AD109),MONTH($AD109),1),DATE(YEAR($AE109),MONTH($AE109),28)),0)</f>
      </c>
      <c r="AI109" s="18">
        <f>IFERROR(_xlfn.BETA.DIST(DATE(YEAR(AI$2),MONTH(AI$2),15),$AD$2,$AE$2,FALSE,DATE(YEAR($AD109),MONTH($AD109),1),DATE(YEAR($AE109),MONTH($AE109),28)),0)</f>
      </c>
      <c r="AJ109" s="18">
        <f>IFERROR(_xlfn.BETA.DIST(DATE(YEAR(AJ$2),MONTH(AJ$2),15),$AD$2,$AE$2,FALSE,DATE(YEAR($AD109),MONTH($AD109),1),DATE(YEAR($AE109),MONTH($AE109),28)),0)</f>
      </c>
      <c r="AK109" s="18">
        <f>IFERROR(_xlfn.BETA.DIST(DATE(YEAR(AK$2),MONTH(AK$2),15),$AD$2,$AE$2,FALSE,DATE(YEAR($AD109),MONTH($AD109),1),DATE(YEAR($AE109),MONTH($AE109),28)),0)</f>
      </c>
      <c r="AL109" s="18">
        <f>IFERROR(_xlfn.BETA.DIST(DATE(YEAR(AL$2),MONTH(AL$2),15),$AD$2,$AE$2,FALSE,DATE(YEAR($AD109),MONTH($AD109),1),DATE(YEAR($AE109),MONTH($AE109),28)),0)</f>
      </c>
      <c r="AM109" s="18">
        <f>IFERROR(_xlfn.BETA.DIST(DATE(YEAR(AM$2),MONTH(AM$2),15),$AD$2,$AE$2,FALSE,DATE(YEAR($AD109),MONTH($AD109),1),DATE(YEAR($AE109),MONTH($AE109),28)),0)</f>
      </c>
      <c r="AN109" s="18">
        <f>IFERROR(_xlfn.BETA.DIST(DATE(YEAR(AN$2),MONTH(AN$2),15),$AD$2,$AE$2,FALSE,DATE(YEAR($AD109),MONTH($AD109),1),DATE(YEAR($AE109),MONTH($AE109),28)),0)</f>
      </c>
      <c r="AO109" s="18">
        <f>IFERROR(_xlfn.BETA.DIST(DATE(YEAR(AO$2),MONTH(AO$2),15),$AD$2,$AE$2,FALSE,DATE(YEAR($AD109),MONTH($AD109),1),DATE(YEAR($AE109),MONTH($AE109),28)),0)</f>
      </c>
      <c r="AP109" s="18">
        <f>IFERROR(_xlfn.BETA.DIST(DATE(YEAR(AP$2),MONTH(AP$2),15),$AD$2,$AE$2,FALSE,DATE(YEAR($AD109),MONTH($AD109),1),DATE(YEAR($AE109),MONTH($AE109),28)),0)</f>
      </c>
      <c r="AQ109" s="18">
        <f>IFERROR(_xlfn.BETA.DIST(DATE(YEAR(AQ$2),MONTH(AQ$2),15),$AD$2,$AE$2,FALSE,DATE(YEAR($AD109),MONTH($AD109),1),DATE(YEAR($AE109),MONTH($AE109),28)),0)</f>
      </c>
      <c r="AR109" s="18">
        <f>IFERROR(_xlfn.BETA.DIST(DATE(YEAR(AR$2),MONTH(AR$2),15),$AD$2,$AE$2,FALSE,DATE(YEAR($AD109),MONTH($AD109),1),DATE(YEAR($AE109),MONTH($AE109),28)),0)</f>
      </c>
      <c r="AS109" s="18">
        <f>IFERROR(_xlfn.BETA.DIST(DATE(YEAR(AS$2),MONTH(AS$2),15),$AD$2,$AE$2,FALSE,DATE(YEAR($AD109),MONTH($AD109),1),DATE(YEAR($AE109),MONTH($AE109),28)),0)</f>
      </c>
      <c r="AT109" s="18">
        <f>IFERROR(_xlfn.BETA.DIST(DATE(YEAR(AT$2),MONTH(AT$2),15),$AD$2,$AE$2,FALSE,DATE(YEAR($AD109),MONTH($AD109),1),DATE(YEAR($AE109),MONTH($AE109),28)),0)</f>
      </c>
      <c r="AU109" s="18">
        <f>IFERROR(_xlfn.BETA.DIST(DATE(YEAR(AU$2),MONTH(AU$2),15),$AD$2,$AE$2,FALSE,DATE(YEAR($AD109),MONTH($AD109),1),DATE(YEAR($AE109),MONTH($AE109),28)),0)</f>
      </c>
      <c r="AV109" s="18">
        <f>SUM(AG109:AU109)</f>
      </c>
      <c r="AW109" s="18">
        <f>IF(J109&lt;&gt;0,J109,IF($AV109=0,0,AG109/$AV109*$Z109))</f>
      </c>
      <c r="AX109" s="18">
        <f>IF(K109&lt;&gt;0,K109,IF($AV109=0,0,AH109/$AV109*$Z109))</f>
      </c>
      <c r="AY109" s="18">
        <f>IF(L109&lt;&gt;0,L109,IF($AV109=0,0,AI109/$AV109*$Z109))</f>
      </c>
      <c r="AZ109" s="18">
        <f>IF(M109&lt;&gt;0,M109,IF($AV109=0,0,AJ109/$AV109*$Z109))</f>
      </c>
      <c r="BA109" s="18">
        <f>IF(N109&lt;&gt;0,N109,IF($AV109=0,0,AK109/$AV109*$Z109))</f>
      </c>
      <c r="BB109" s="18">
        <f>IF(O109&lt;&gt;0,O109,IF($AV109=0,0,AL109/$AV109*$Z109))</f>
      </c>
      <c r="BC109" s="18">
        <f>IF(P109&lt;&gt;0,P109,IF($AV109=0,0,AM109/$AV109*$Z109))</f>
      </c>
      <c r="BD109" s="18">
        <f>IF(Q109&lt;&gt;0,Q109,IF($AV109=0,0,AN109/$AV109*$Z109))</f>
      </c>
      <c r="BE109" s="18">
        <f>IF(R109&lt;&gt;0,R109,IF($AV109=0,0,AO109/$AV109*$Z109))</f>
      </c>
      <c r="BF109" s="18">
        <f>IF(S109&lt;&gt;0,S109,IF($AV109=0,0,AP109/$AV109*$Z109))</f>
      </c>
      <c r="BG109" s="18">
        <f>IF(T109&lt;&gt;0,T109,IF($AV109=0,0,AQ109/$AV109*$Z109))</f>
      </c>
      <c r="BH109" s="18">
        <f>IF(U109&lt;&gt;0,U109,IF($AV109=0,0,AR109/$AV109*$Z109))</f>
      </c>
      <c r="BI109" s="18">
        <f>IF(V109&lt;&gt;0,V109,IF($AV109=0,0,AS109/$AV109*$Z109))</f>
      </c>
      <c r="BJ109" s="18">
        <f>IF(W109&lt;&gt;0,W109,IF($AV109=0,0,AT109/$AV109*$Z109))</f>
      </c>
      <c r="BK109" s="18">
        <f>IF(X109&lt;&gt;0,X109,IF($AV109=0,0,AU109/$AV109*$Z109))</f>
      </c>
      <c r="BL109" s="18">
        <f>SUM(AW109:BK109)</f>
      </c>
      <c r="BM109" s="18">
        <f>I109-BL109</f>
      </c>
    </row>
    <row r="110" outlineLevel="3">
      <c r="A110" s="17" t="str">
        <v>6.8</v>
      </c>
      <c r="B110" s="17" t="str">
        <v/>
      </c>
      <c r="C110" s="17" t="str">
        <v/>
      </c>
      <c r="D110" s="17" t="str">
        <v/>
      </c>
      <c r="E110" s="17" t="str">
        <v>6.8</v>
      </c>
      <c r="F110" s="17" t="str">
        <v>Three Single phase bus section as specified</v>
      </c>
      <c r="G110" s="17">
        <v>669815.37</v>
      </c>
      <c r="H110" s="17" t="str">
        <v/>
      </c>
      <c r="I110" s="17" t="str">
        <v/>
      </c>
      <c r="J110" s="17" t="str">
        <v/>
      </c>
      <c r="K110" s="17" t="str">
        <v/>
      </c>
      <c r="L110" s="17" t="str">
        <v/>
      </c>
      <c r="M110" s="17" t="str">
        <v/>
      </c>
      <c r="N110" s="17" t="str">
        <v/>
      </c>
      <c r="O110" s="17" t="str">
        <v/>
      </c>
      <c r="P110" s="17" t="str">
        <v/>
      </c>
      <c r="Q110" s="17" t="str">
        <v/>
      </c>
      <c r="R110" s="17" t="str">
        <v/>
      </c>
      <c r="S110" s="17" t="str">
        <v/>
      </c>
      <c r="T110" s="17" t="str">
        <v/>
      </c>
      <c r="U110" s="17" t="str">
        <v/>
      </c>
      <c r="V110" s="17" t="str">
        <v/>
      </c>
      <c r="W110" s="17" t="str">
        <v/>
      </c>
      <c r="X110" s="17" t="str">
        <v/>
      </c>
      <c r="Y110" s="17" t="str">
        <v/>
      </c>
      <c r="Z110" s="17" t="str">
        <v/>
      </c>
      <c r="AA110" s="17" t="str">
        <v/>
      </c>
      <c r="AB110" s="17" t="str">
        <v/>
      </c>
      <c r="AC110" s="17" t="str">
        <v/>
      </c>
      <c r="AD110" s="17" t="str">
        <v/>
      </c>
      <c r="AE110" s="17" t="str">
        <v/>
      </c>
      <c r="AF110" s="5" t="str">
        <v/>
      </c>
      <c r="AG110" s="18">
        <f>IFERROR(_xlfn.BETA.DIST(DATE(YEAR(AG$2),MONTH(AG$2),15),$AD$2,$AE$2,FALSE,DATE(YEAR($AD110),MONTH($AD110),1),DATE(YEAR($AE110),MONTH($AE110),28)),0)</f>
      </c>
      <c r="AH110" s="18">
        <f>IFERROR(_xlfn.BETA.DIST(DATE(YEAR(AH$2),MONTH(AH$2),15),$AD$2,$AE$2,FALSE,DATE(YEAR($AD110),MONTH($AD110),1),DATE(YEAR($AE110),MONTH($AE110),28)),0)</f>
      </c>
      <c r="AI110" s="18">
        <f>IFERROR(_xlfn.BETA.DIST(DATE(YEAR(AI$2),MONTH(AI$2),15),$AD$2,$AE$2,FALSE,DATE(YEAR($AD110),MONTH($AD110),1),DATE(YEAR($AE110),MONTH($AE110),28)),0)</f>
      </c>
      <c r="AJ110" s="18">
        <f>IFERROR(_xlfn.BETA.DIST(DATE(YEAR(AJ$2),MONTH(AJ$2),15),$AD$2,$AE$2,FALSE,DATE(YEAR($AD110),MONTH($AD110),1),DATE(YEAR($AE110),MONTH($AE110),28)),0)</f>
      </c>
      <c r="AK110" s="18">
        <f>IFERROR(_xlfn.BETA.DIST(DATE(YEAR(AK$2),MONTH(AK$2),15),$AD$2,$AE$2,FALSE,DATE(YEAR($AD110),MONTH($AD110),1),DATE(YEAR($AE110),MONTH($AE110),28)),0)</f>
      </c>
      <c r="AL110" s="18">
        <f>IFERROR(_xlfn.BETA.DIST(DATE(YEAR(AL$2),MONTH(AL$2),15),$AD$2,$AE$2,FALSE,DATE(YEAR($AD110),MONTH($AD110),1),DATE(YEAR($AE110),MONTH($AE110),28)),0)</f>
      </c>
      <c r="AM110" s="18">
        <f>IFERROR(_xlfn.BETA.DIST(DATE(YEAR(AM$2),MONTH(AM$2),15),$AD$2,$AE$2,FALSE,DATE(YEAR($AD110),MONTH($AD110),1),DATE(YEAR($AE110),MONTH($AE110),28)),0)</f>
      </c>
      <c r="AN110" s="18">
        <f>IFERROR(_xlfn.BETA.DIST(DATE(YEAR(AN$2),MONTH(AN$2),15),$AD$2,$AE$2,FALSE,DATE(YEAR($AD110),MONTH($AD110),1),DATE(YEAR($AE110),MONTH($AE110),28)),0)</f>
      </c>
      <c r="AO110" s="18">
        <f>IFERROR(_xlfn.BETA.DIST(DATE(YEAR(AO$2),MONTH(AO$2),15),$AD$2,$AE$2,FALSE,DATE(YEAR($AD110),MONTH($AD110),1),DATE(YEAR($AE110),MONTH($AE110),28)),0)</f>
      </c>
      <c r="AP110" s="18">
        <f>IFERROR(_xlfn.BETA.DIST(DATE(YEAR(AP$2),MONTH(AP$2),15),$AD$2,$AE$2,FALSE,DATE(YEAR($AD110),MONTH($AD110),1),DATE(YEAR($AE110),MONTH($AE110),28)),0)</f>
      </c>
      <c r="AQ110" s="18">
        <f>IFERROR(_xlfn.BETA.DIST(DATE(YEAR(AQ$2),MONTH(AQ$2),15),$AD$2,$AE$2,FALSE,DATE(YEAR($AD110),MONTH($AD110),1),DATE(YEAR($AE110),MONTH($AE110),28)),0)</f>
      </c>
      <c r="AR110" s="18">
        <f>IFERROR(_xlfn.BETA.DIST(DATE(YEAR(AR$2),MONTH(AR$2),15),$AD$2,$AE$2,FALSE,DATE(YEAR($AD110),MONTH($AD110),1),DATE(YEAR($AE110),MONTH($AE110),28)),0)</f>
      </c>
      <c r="AS110" s="18">
        <f>IFERROR(_xlfn.BETA.DIST(DATE(YEAR(AS$2),MONTH(AS$2),15),$AD$2,$AE$2,FALSE,DATE(YEAR($AD110),MONTH($AD110),1),DATE(YEAR($AE110),MONTH($AE110),28)),0)</f>
      </c>
      <c r="AT110" s="18">
        <f>IFERROR(_xlfn.BETA.DIST(DATE(YEAR(AT$2),MONTH(AT$2),15),$AD$2,$AE$2,FALSE,DATE(YEAR($AD110),MONTH($AD110),1),DATE(YEAR($AE110),MONTH($AE110),28)),0)</f>
      </c>
      <c r="AU110" s="18">
        <f>IFERROR(_xlfn.BETA.DIST(DATE(YEAR(AU$2),MONTH(AU$2),15),$AD$2,$AE$2,FALSE,DATE(YEAR($AD110),MONTH($AD110),1),DATE(YEAR($AE110),MONTH($AE110),28)),0)</f>
      </c>
      <c r="AV110" s="18">
        <f>SUM(AG110:AU110)</f>
      </c>
      <c r="AW110" s="18">
        <f>IF(J110&lt;&gt;0,J110,IF($AV110=0,0,AG110/$AV110*$Z110))</f>
      </c>
      <c r="AX110" s="18">
        <f>IF(K110&lt;&gt;0,K110,IF($AV110=0,0,AH110/$AV110*$Z110))</f>
      </c>
      <c r="AY110" s="18">
        <f>IF(L110&lt;&gt;0,L110,IF($AV110=0,0,AI110/$AV110*$Z110))</f>
      </c>
      <c r="AZ110" s="18">
        <f>IF(M110&lt;&gt;0,M110,IF($AV110=0,0,AJ110/$AV110*$Z110))</f>
      </c>
      <c r="BA110" s="18">
        <f>IF(N110&lt;&gt;0,N110,IF($AV110=0,0,AK110/$AV110*$Z110))</f>
      </c>
      <c r="BB110" s="18">
        <f>IF(O110&lt;&gt;0,O110,IF($AV110=0,0,AL110/$AV110*$Z110))</f>
      </c>
      <c r="BC110" s="18">
        <f>IF(P110&lt;&gt;0,P110,IF($AV110=0,0,AM110/$AV110*$Z110))</f>
      </c>
      <c r="BD110" s="18">
        <f>IF(Q110&lt;&gt;0,Q110,IF($AV110=0,0,AN110/$AV110*$Z110))</f>
      </c>
      <c r="BE110" s="18">
        <f>IF(R110&lt;&gt;0,R110,IF($AV110=0,0,AO110/$AV110*$Z110))</f>
      </c>
      <c r="BF110" s="18">
        <f>IF(S110&lt;&gt;0,S110,IF($AV110=0,0,AP110/$AV110*$Z110))</f>
      </c>
      <c r="BG110" s="18">
        <f>IF(T110&lt;&gt;0,T110,IF($AV110=0,0,AQ110/$AV110*$Z110))</f>
      </c>
      <c r="BH110" s="18">
        <f>IF(U110&lt;&gt;0,U110,IF($AV110=0,0,AR110/$AV110*$Z110))</f>
      </c>
      <c r="BI110" s="18">
        <f>IF(V110&lt;&gt;0,V110,IF($AV110=0,0,AS110/$AV110*$Z110))</f>
      </c>
      <c r="BJ110" s="18">
        <f>IF(W110&lt;&gt;0,W110,IF($AV110=0,0,AT110/$AV110*$Z110))</f>
      </c>
      <c r="BK110" s="18">
        <f>IF(X110&lt;&gt;0,X110,IF($AV110=0,0,AU110/$AV110*$Z110))</f>
      </c>
      <c r="BL110" s="18">
        <f>SUM(AW110:BK110)</f>
      </c>
      <c r="BM110" s="17" t="str">
        <v/>
      </c>
    </row>
    <row r="111" outlineLevel="4">
      <c r="A111" s="5" t="str">
        <v>6.8</v>
      </c>
      <c r="B111" s="5" t="str">
        <v/>
      </c>
      <c r="C111" s="5" t="str">
        <v>BSKDGNGENGR03</v>
      </c>
      <c r="D111" s="5" t="str">
        <v>BSKDGNGENGR03</v>
      </c>
      <c r="E111" s="19">
        <f>IFERROR(_xlfn.XLOOKUP(F111,Assumptions!B:B,Assumptions!C:C),0)</f>
      </c>
      <c r="F111" s="5" t="str">
        <v>Advanced Payment</v>
      </c>
      <c r="G111" s="5" t="str">
        <v/>
      </c>
      <c r="H111" s="18">
        <f>G110*E111</f>
      </c>
      <c r="I111" s="18">
        <f>H111*(1-0)</f>
      </c>
      <c r="J111" s="18">
        <v>0</v>
      </c>
      <c r="K111" s="18">
        <v>0</v>
      </c>
      <c r="L111" s="18">
        <v>0</v>
      </c>
      <c r="M111" s="18">
        <v>0</v>
      </c>
      <c r="N111" s="18">
        <v>0</v>
      </c>
      <c r="O111" s="18">
        <v>0</v>
      </c>
      <c r="P111" s="18">
        <v>0</v>
      </c>
      <c r="Q111" s="18">
        <v>0</v>
      </c>
      <c r="R111" s="18">
        <v>0</v>
      </c>
      <c r="S111" s="18">
        <v>0</v>
      </c>
      <c r="T111" s="18">
        <v>0</v>
      </c>
      <c r="U111" s="18">
        <v>0</v>
      </c>
      <c r="V111" s="18">
        <v>0</v>
      </c>
      <c r="W111" s="18">
        <v>0</v>
      </c>
      <c r="X111" s="18">
        <v>0</v>
      </c>
      <c r="Y111" s="18">
        <f>SUM(J111:X111)</f>
      </c>
      <c r="Z111" s="18">
        <f>I111-Y111</f>
      </c>
      <c r="AA111" s="20">
        <v>46026</v>
      </c>
      <c r="AB111" s="20">
        <v>46026</v>
      </c>
      <c r="AC111" s="18">
        <f>IFERROR(_xlfn.XLOOKUP(F111,Assumptions!B:B,Assumptions!D:D),0)</f>
      </c>
      <c r="AD111" s="20">
        <f>AA111+AC111</f>
      </c>
      <c r="AE111" s="20">
        <f>AC111+AB111</f>
      </c>
      <c r="AF111" s="5" t="str">
        <v/>
      </c>
      <c r="AG111" s="18">
        <f>IFERROR(_xlfn.BETA.DIST(DATE(YEAR(AG$2),MONTH(AG$2),15),$AD$2,$AE$2,FALSE,DATE(YEAR($AD111),MONTH($AD111),1),DATE(YEAR($AE111),MONTH($AE111),28)),0)</f>
      </c>
      <c r="AH111" s="18">
        <f>IFERROR(_xlfn.BETA.DIST(DATE(YEAR(AH$2),MONTH(AH$2),15),$AD$2,$AE$2,FALSE,DATE(YEAR($AD111),MONTH($AD111),1),DATE(YEAR($AE111),MONTH($AE111),28)),0)</f>
      </c>
      <c r="AI111" s="18">
        <f>IFERROR(_xlfn.BETA.DIST(DATE(YEAR(AI$2),MONTH(AI$2),15),$AD$2,$AE$2,FALSE,DATE(YEAR($AD111),MONTH($AD111),1),DATE(YEAR($AE111),MONTH($AE111),28)),0)</f>
      </c>
      <c r="AJ111" s="18">
        <f>IFERROR(_xlfn.BETA.DIST(DATE(YEAR(AJ$2),MONTH(AJ$2),15),$AD$2,$AE$2,FALSE,DATE(YEAR($AD111),MONTH($AD111),1),DATE(YEAR($AE111),MONTH($AE111),28)),0)</f>
      </c>
      <c r="AK111" s="18">
        <f>IFERROR(_xlfn.BETA.DIST(DATE(YEAR(AK$2),MONTH(AK$2),15),$AD$2,$AE$2,FALSE,DATE(YEAR($AD111),MONTH($AD111),1),DATE(YEAR($AE111),MONTH($AE111),28)),0)</f>
      </c>
      <c r="AL111" s="18">
        <f>IFERROR(_xlfn.BETA.DIST(DATE(YEAR(AL$2),MONTH(AL$2),15),$AD$2,$AE$2,FALSE,DATE(YEAR($AD111),MONTH($AD111),1),DATE(YEAR($AE111),MONTH($AE111),28)),0)</f>
      </c>
      <c r="AM111" s="18">
        <f>IFERROR(_xlfn.BETA.DIST(DATE(YEAR(AM$2),MONTH(AM$2),15),$AD$2,$AE$2,FALSE,DATE(YEAR($AD111),MONTH($AD111),1),DATE(YEAR($AE111),MONTH($AE111),28)),0)</f>
      </c>
      <c r="AN111" s="18">
        <f>IFERROR(_xlfn.BETA.DIST(DATE(YEAR(AN$2),MONTH(AN$2),15),$AD$2,$AE$2,FALSE,DATE(YEAR($AD111),MONTH($AD111),1),DATE(YEAR($AE111),MONTH($AE111),28)),0)</f>
      </c>
      <c r="AO111" s="18">
        <f>IFERROR(_xlfn.BETA.DIST(DATE(YEAR(AO$2),MONTH(AO$2),15),$AD$2,$AE$2,FALSE,DATE(YEAR($AD111),MONTH($AD111),1),DATE(YEAR($AE111),MONTH($AE111),28)),0)</f>
      </c>
      <c r="AP111" s="18">
        <f>IFERROR(_xlfn.BETA.DIST(DATE(YEAR(AP$2),MONTH(AP$2),15),$AD$2,$AE$2,FALSE,DATE(YEAR($AD111),MONTH($AD111),1),DATE(YEAR($AE111),MONTH($AE111),28)),0)</f>
      </c>
      <c r="AQ111" s="18">
        <f>IFERROR(_xlfn.BETA.DIST(DATE(YEAR(AQ$2),MONTH(AQ$2),15),$AD$2,$AE$2,FALSE,DATE(YEAR($AD111),MONTH($AD111),1),DATE(YEAR($AE111),MONTH($AE111),28)),0)</f>
      </c>
      <c r="AR111" s="18">
        <f>IFERROR(_xlfn.BETA.DIST(DATE(YEAR(AR$2),MONTH(AR$2),15),$AD$2,$AE$2,FALSE,DATE(YEAR($AD111),MONTH($AD111),1),DATE(YEAR($AE111),MONTH($AE111),28)),0)</f>
      </c>
      <c r="AS111" s="18">
        <f>IFERROR(_xlfn.BETA.DIST(DATE(YEAR(AS$2),MONTH(AS$2),15),$AD$2,$AE$2,FALSE,DATE(YEAR($AD111),MONTH($AD111),1),DATE(YEAR($AE111),MONTH($AE111),28)),0)</f>
      </c>
      <c r="AT111" s="18">
        <f>IFERROR(_xlfn.BETA.DIST(DATE(YEAR(AT$2),MONTH(AT$2),15),$AD$2,$AE$2,FALSE,DATE(YEAR($AD111),MONTH($AD111),1),DATE(YEAR($AE111),MONTH($AE111),28)),0)</f>
      </c>
      <c r="AU111" s="18">
        <f>IFERROR(_xlfn.BETA.DIST(DATE(YEAR(AU$2),MONTH(AU$2),15),$AD$2,$AE$2,FALSE,DATE(YEAR($AD111),MONTH($AD111),1),DATE(YEAR($AE111),MONTH($AE111),28)),0)</f>
      </c>
      <c r="AV111" s="18">
        <f>SUM(AG111:AU111)</f>
      </c>
      <c r="AW111" s="18">
        <f>IF(J111&lt;&gt;0,J111,IF($AV111=0,0,AG111/$AV111*$Z111))</f>
      </c>
      <c r="AX111" s="18">
        <f>IF(K111&lt;&gt;0,K111,IF($AV111=0,0,AH111/$AV111*$Z111))</f>
      </c>
      <c r="AY111" s="18">
        <f>IF(L111&lt;&gt;0,L111,IF($AV111=0,0,AI111/$AV111*$Z111))</f>
      </c>
      <c r="AZ111" s="18">
        <f>IF(M111&lt;&gt;0,M111,IF($AV111=0,0,AJ111/$AV111*$Z111))</f>
      </c>
      <c r="BA111" s="18">
        <f>IF(N111&lt;&gt;0,N111,IF($AV111=0,0,AK111/$AV111*$Z111))</f>
      </c>
      <c r="BB111" s="18">
        <f>IF(O111&lt;&gt;0,O111,IF($AV111=0,0,AL111/$AV111*$Z111))</f>
      </c>
      <c r="BC111" s="18">
        <f>IF(P111&lt;&gt;0,P111,IF($AV111=0,0,AM111/$AV111*$Z111))</f>
      </c>
      <c r="BD111" s="18">
        <f>IF(Q111&lt;&gt;0,Q111,IF($AV111=0,0,AN111/$AV111*$Z111))</f>
      </c>
      <c r="BE111" s="18">
        <f>IF(R111&lt;&gt;0,R111,IF($AV111=0,0,AO111/$AV111*$Z111))</f>
      </c>
      <c r="BF111" s="18">
        <f>IF(S111&lt;&gt;0,S111,IF($AV111=0,0,AP111/$AV111*$Z111))</f>
      </c>
      <c r="BG111" s="18">
        <f>IF(T111&lt;&gt;0,T111,IF($AV111=0,0,AQ111/$AV111*$Z111))</f>
      </c>
      <c r="BH111" s="18">
        <f>IF(U111&lt;&gt;0,U111,IF($AV111=0,0,AR111/$AV111*$Z111))</f>
      </c>
      <c r="BI111" s="18">
        <f>IF(V111&lt;&gt;0,V111,IF($AV111=0,0,AS111/$AV111*$Z111))</f>
      </c>
      <c r="BJ111" s="18">
        <f>IF(W111&lt;&gt;0,W111,IF($AV111=0,0,AT111/$AV111*$Z111))</f>
      </c>
      <c r="BK111" s="18">
        <f>IF(X111&lt;&gt;0,X111,IF($AV111=0,0,AU111/$AV111*$Z111))</f>
      </c>
      <c r="BL111" s="18">
        <f>SUM(AW111:BK111)</f>
      </c>
      <c r="BM111" s="18">
        <f>I111-BL111</f>
      </c>
    </row>
    <row r="112" outlineLevel="4">
      <c r="A112" s="5" t="str">
        <v>6.8</v>
      </c>
      <c r="B112" s="5" t="str">
        <v/>
      </c>
      <c r="C112" s="5" t="str">
        <v/>
      </c>
      <c r="D112" s="5" t="str">
        <v/>
      </c>
      <c r="E112" s="19">
        <f>IFERROR(_xlfn.XLOOKUP(F112,Assumptions!B:B,Assumptions!C:C),0)</f>
      </c>
      <c r="F112" s="5" t="str">
        <v>Site Delivery EGP</v>
      </c>
      <c r="G112" s="5" t="str">
        <v/>
      </c>
      <c r="H112" s="18">
        <f>G110*E112</f>
      </c>
      <c r="I112" s="18">
        <f>H112*(1-0)</f>
      </c>
      <c r="J112" s="18">
        <v>0</v>
      </c>
      <c r="K112" s="18">
        <v>0</v>
      </c>
      <c r="L112" s="18">
        <v>0</v>
      </c>
      <c r="M112" s="18">
        <v>0</v>
      </c>
      <c r="N112" s="18">
        <v>0</v>
      </c>
      <c r="O112" s="18">
        <v>0</v>
      </c>
      <c r="P112" s="18">
        <v>0</v>
      </c>
      <c r="Q112" s="18">
        <v>0</v>
      </c>
      <c r="R112" s="18">
        <v>0</v>
      </c>
      <c r="S112" s="18">
        <v>0</v>
      </c>
      <c r="T112" s="18">
        <v>0</v>
      </c>
      <c r="U112" s="18">
        <v>0</v>
      </c>
      <c r="V112" s="18">
        <v>0</v>
      </c>
      <c r="W112" s="18">
        <v>0</v>
      </c>
      <c r="X112" s="18">
        <v>0</v>
      </c>
      <c r="Y112" s="18">
        <f>SUM(J112:X112)</f>
      </c>
      <c r="Z112" s="18">
        <f>I112-Y112</f>
      </c>
      <c r="AA112" s="5" t="str">
        <v/>
      </c>
      <c r="AB112" s="5" t="str">
        <v/>
      </c>
      <c r="AC112" s="18">
        <f>IFERROR(_xlfn.XLOOKUP(F112,Assumptions!B:B,Assumptions!D:D),0)</f>
      </c>
      <c r="AD112" s="20">
        <f>AA112+AC112</f>
      </c>
      <c r="AE112" s="20">
        <f>AC112+AB112</f>
      </c>
      <c r="AF112" s="5" t="str">
        <v/>
      </c>
      <c r="AG112" s="18">
        <f>IFERROR(_xlfn.BETA.DIST(DATE(YEAR(AG$2),MONTH(AG$2),15),$AD$2,$AE$2,FALSE,DATE(YEAR($AD112),MONTH($AD112),1),DATE(YEAR($AE112),MONTH($AE112),28)),0)</f>
      </c>
      <c r="AH112" s="18">
        <f>IFERROR(_xlfn.BETA.DIST(DATE(YEAR(AH$2),MONTH(AH$2),15),$AD$2,$AE$2,FALSE,DATE(YEAR($AD112),MONTH($AD112),1),DATE(YEAR($AE112),MONTH($AE112),28)),0)</f>
      </c>
      <c r="AI112" s="18">
        <f>IFERROR(_xlfn.BETA.DIST(DATE(YEAR(AI$2),MONTH(AI$2),15),$AD$2,$AE$2,FALSE,DATE(YEAR($AD112),MONTH($AD112),1),DATE(YEAR($AE112),MONTH($AE112),28)),0)</f>
      </c>
      <c r="AJ112" s="18">
        <f>IFERROR(_xlfn.BETA.DIST(DATE(YEAR(AJ$2),MONTH(AJ$2),15),$AD$2,$AE$2,FALSE,DATE(YEAR($AD112),MONTH($AD112),1),DATE(YEAR($AE112),MONTH($AE112),28)),0)</f>
      </c>
      <c r="AK112" s="18">
        <f>IFERROR(_xlfn.BETA.DIST(DATE(YEAR(AK$2),MONTH(AK$2),15),$AD$2,$AE$2,FALSE,DATE(YEAR($AD112),MONTH($AD112),1),DATE(YEAR($AE112),MONTH($AE112),28)),0)</f>
      </c>
      <c r="AL112" s="18">
        <f>IFERROR(_xlfn.BETA.DIST(DATE(YEAR(AL$2),MONTH(AL$2),15),$AD$2,$AE$2,FALSE,DATE(YEAR($AD112),MONTH($AD112),1),DATE(YEAR($AE112),MONTH($AE112),28)),0)</f>
      </c>
      <c r="AM112" s="18">
        <f>IFERROR(_xlfn.BETA.DIST(DATE(YEAR(AM$2),MONTH(AM$2),15),$AD$2,$AE$2,FALSE,DATE(YEAR($AD112),MONTH($AD112),1),DATE(YEAR($AE112),MONTH($AE112),28)),0)</f>
      </c>
      <c r="AN112" s="18">
        <f>IFERROR(_xlfn.BETA.DIST(DATE(YEAR(AN$2),MONTH(AN$2),15),$AD$2,$AE$2,FALSE,DATE(YEAR($AD112),MONTH($AD112),1),DATE(YEAR($AE112),MONTH($AE112),28)),0)</f>
      </c>
      <c r="AO112" s="18">
        <f>IFERROR(_xlfn.BETA.DIST(DATE(YEAR(AO$2),MONTH(AO$2),15),$AD$2,$AE$2,FALSE,DATE(YEAR($AD112),MONTH($AD112),1),DATE(YEAR($AE112),MONTH($AE112),28)),0)</f>
      </c>
      <c r="AP112" s="18">
        <f>IFERROR(_xlfn.BETA.DIST(DATE(YEAR(AP$2),MONTH(AP$2),15),$AD$2,$AE$2,FALSE,DATE(YEAR($AD112),MONTH($AD112),1),DATE(YEAR($AE112),MONTH($AE112),28)),0)</f>
      </c>
      <c r="AQ112" s="18">
        <f>IFERROR(_xlfn.BETA.DIST(DATE(YEAR(AQ$2),MONTH(AQ$2),15),$AD$2,$AE$2,FALSE,DATE(YEAR($AD112),MONTH($AD112),1),DATE(YEAR($AE112),MONTH($AE112),28)),0)</f>
      </c>
      <c r="AR112" s="18">
        <f>IFERROR(_xlfn.BETA.DIST(DATE(YEAR(AR$2),MONTH(AR$2),15),$AD$2,$AE$2,FALSE,DATE(YEAR($AD112),MONTH($AD112),1),DATE(YEAR($AE112),MONTH($AE112),28)),0)</f>
      </c>
      <c r="AS112" s="18">
        <f>IFERROR(_xlfn.BETA.DIST(DATE(YEAR(AS$2),MONTH(AS$2),15),$AD$2,$AE$2,FALSE,DATE(YEAR($AD112),MONTH($AD112),1),DATE(YEAR($AE112),MONTH($AE112),28)),0)</f>
      </c>
      <c r="AT112" s="18">
        <f>IFERROR(_xlfn.BETA.DIST(DATE(YEAR(AT$2),MONTH(AT$2),15),$AD$2,$AE$2,FALSE,DATE(YEAR($AD112),MONTH($AD112),1),DATE(YEAR($AE112),MONTH($AE112),28)),0)</f>
      </c>
      <c r="AU112" s="18">
        <f>IFERROR(_xlfn.BETA.DIST(DATE(YEAR(AU$2),MONTH(AU$2),15),$AD$2,$AE$2,FALSE,DATE(YEAR($AD112),MONTH($AD112),1),DATE(YEAR($AE112),MONTH($AE112),28)),0)</f>
      </c>
      <c r="AV112" s="18">
        <f>SUM(AG112:AU112)</f>
      </c>
      <c r="AW112" s="18">
        <f>IF(J112&lt;&gt;0,J112,IF($AV112=0,0,AG112/$AV112*$Z112))</f>
      </c>
      <c r="AX112" s="18">
        <f>IF(K112&lt;&gt;0,K112,IF($AV112=0,0,AH112/$AV112*$Z112))</f>
      </c>
      <c r="AY112" s="18">
        <f>IF(L112&lt;&gt;0,L112,IF($AV112=0,0,AI112/$AV112*$Z112))</f>
      </c>
      <c r="AZ112" s="18">
        <f>IF(M112&lt;&gt;0,M112,IF($AV112=0,0,AJ112/$AV112*$Z112))</f>
      </c>
      <c r="BA112" s="18">
        <f>IF(N112&lt;&gt;0,N112,IF($AV112=0,0,AK112/$AV112*$Z112))</f>
      </c>
      <c r="BB112" s="18">
        <f>IF(O112&lt;&gt;0,O112,IF($AV112=0,0,AL112/$AV112*$Z112))</f>
      </c>
      <c r="BC112" s="18">
        <f>IF(P112&lt;&gt;0,P112,IF($AV112=0,0,AM112/$AV112*$Z112))</f>
      </c>
      <c r="BD112" s="18">
        <f>IF(Q112&lt;&gt;0,Q112,IF($AV112=0,0,AN112/$AV112*$Z112))</f>
      </c>
      <c r="BE112" s="18">
        <f>IF(R112&lt;&gt;0,R112,IF($AV112=0,0,AO112/$AV112*$Z112))</f>
      </c>
      <c r="BF112" s="18">
        <f>IF(S112&lt;&gt;0,S112,IF($AV112=0,0,AP112/$AV112*$Z112))</f>
      </c>
      <c r="BG112" s="18">
        <f>IF(T112&lt;&gt;0,T112,IF($AV112=0,0,AQ112/$AV112*$Z112))</f>
      </c>
      <c r="BH112" s="18">
        <f>IF(U112&lt;&gt;0,U112,IF($AV112=0,0,AR112/$AV112*$Z112))</f>
      </c>
      <c r="BI112" s="18">
        <f>IF(V112&lt;&gt;0,V112,IF($AV112=0,0,AS112/$AV112*$Z112))</f>
      </c>
      <c r="BJ112" s="18">
        <f>IF(W112&lt;&gt;0,W112,IF($AV112=0,0,AT112/$AV112*$Z112))</f>
      </c>
      <c r="BK112" s="18">
        <f>IF(X112&lt;&gt;0,X112,IF($AV112=0,0,AU112/$AV112*$Z112))</f>
      </c>
      <c r="BL112" s="18">
        <f>SUM(AW112:BK112)</f>
      </c>
      <c r="BM112" s="18">
        <f>I112-BL112</f>
      </c>
    </row>
    <row r="113" outlineLevel="4">
      <c r="A113" s="5" t="str">
        <v>6.8</v>
      </c>
      <c r="B113" s="5" t="str">
        <v/>
      </c>
      <c r="C113" s="5" t="str">
        <v>BSKDGNGENGR07</v>
      </c>
      <c r="D113" s="5" t="str">
        <v>BSKDGNGENGR07</v>
      </c>
      <c r="E113" s="19">
        <f>IFERROR(_xlfn.XLOOKUP(F113,Assumptions!B:B,Assumptions!C:C),0)</f>
      </c>
      <c r="F113" s="5" t="str">
        <v>Retention</v>
      </c>
      <c r="G113" s="5" t="str">
        <v/>
      </c>
      <c r="H113" s="18">
        <f>G110*E113</f>
      </c>
      <c r="I113" s="18">
        <f>H113*(1-0)</f>
      </c>
      <c r="J113" s="18">
        <v>0</v>
      </c>
      <c r="K113" s="18">
        <v>0</v>
      </c>
      <c r="L113" s="18">
        <v>0</v>
      </c>
      <c r="M113" s="18">
        <v>0</v>
      </c>
      <c r="N113" s="18">
        <v>0</v>
      </c>
      <c r="O113" s="18">
        <v>0</v>
      </c>
      <c r="P113" s="18">
        <v>0</v>
      </c>
      <c r="Q113" s="18">
        <v>0</v>
      </c>
      <c r="R113" s="18">
        <v>0</v>
      </c>
      <c r="S113" s="18">
        <v>0</v>
      </c>
      <c r="T113" s="18">
        <v>0</v>
      </c>
      <c r="U113" s="18">
        <v>0</v>
      </c>
      <c r="V113" s="18">
        <v>0</v>
      </c>
      <c r="W113" s="18">
        <v>0</v>
      </c>
      <c r="X113" s="18">
        <v>0</v>
      </c>
      <c r="Y113" s="18">
        <f>SUM(J113:X113)</f>
      </c>
      <c r="Z113" s="18">
        <f>I113-Y113</f>
      </c>
      <c r="AA113" s="20">
        <v>46483</v>
      </c>
      <c r="AB113" s="20">
        <v>46483</v>
      </c>
      <c r="AC113" s="18">
        <f>IFERROR(_xlfn.XLOOKUP(F113,Assumptions!B:B,Assumptions!D:D),0)</f>
      </c>
      <c r="AD113" s="20">
        <f>AA113+AC113</f>
      </c>
      <c r="AE113" s="20">
        <f>AC113+AB113</f>
      </c>
      <c r="AF113" s="5" t="str">
        <v/>
      </c>
      <c r="AG113" s="18">
        <f>IFERROR(_xlfn.BETA.DIST(DATE(YEAR(AG$2),MONTH(AG$2),15),$AD$2,$AE$2,FALSE,DATE(YEAR($AD113),MONTH($AD113),1),DATE(YEAR($AE113),MONTH($AE113),28)),0)</f>
      </c>
      <c r="AH113" s="18">
        <f>IFERROR(_xlfn.BETA.DIST(DATE(YEAR(AH$2),MONTH(AH$2),15),$AD$2,$AE$2,FALSE,DATE(YEAR($AD113),MONTH($AD113),1),DATE(YEAR($AE113),MONTH($AE113),28)),0)</f>
      </c>
      <c r="AI113" s="18">
        <f>IFERROR(_xlfn.BETA.DIST(DATE(YEAR(AI$2),MONTH(AI$2),15),$AD$2,$AE$2,FALSE,DATE(YEAR($AD113),MONTH($AD113),1),DATE(YEAR($AE113),MONTH($AE113),28)),0)</f>
      </c>
      <c r="AJ113" s="18">
        <f>IFERROR(_xlfn.BETA.DIST(DATE(YEAR(AJ$2),MONTH(AJ$2),15),$AD$2,$AE$2,FALSE,DATE(YEAR($AD113),MONTH($AD113),1),DATE(YEAR($AE113),MONTH($AE113),28)),0)</f>
      </c>
      <c r="AK113" s="18">
        <f>IFERROR(_xlfn.BETA.DIST(DATE(YEAR(AK$2),MONTH(AK$2),15),$AD$2,$AE$2,FALSE,DATE(YEAR($AD113),MONTH($AD113),1),DATE(YEAR($AE113),MONTH($AE113),28)),0)</f>
      </c>
      <c r="AL113" s="18">
        <f>IFERROR(_xlfn.BETA.DIST(DATE(YEAR(AL$2),MONTH(AL$2),15),$AD$2,$AE$2,FALSE,DATE(YEAR($AD113),MONTH($AD113),1),DATE(YEAR($AE113),MONTH($AE113),28)),0)</f>
      </c>
      <c r="AM113" s="18">
        <f>IFERROR(_xlfn.BETA.DIST(DATE(YEAR(AM$2),MONTH(AM$2),15),$AD$2,$AE$2,FALSE,DATE(YEAR($AD113),MONTH($AD113),1),DATE(YEAR($AE113),MONTH($AE113),28)),0)</f>
      </c>
      <c r="AN113" s="18">
        <f>IFERROR(_xlfn.BETA.DIST(DATE(YEAR(AN$2),MONTH(AN$2),15),$AD$2,$AE$2,FALSE,DATE(YEAR($AD113),MONTH($AD113),1),DATE(YEAR($AE113),MONTH($AE113),28)),0)</f>
      </c>
      <c r="AO113" s="18">
        <f>IFERROR(_xlfn.BETA.DIST(DATE(YEAR(AO$2),MONTH(AO$2),15),$AD$2,$AE$2,FALSE,DATE(YEAR($AD113),MONTH($AD113),1),DATE(YEAR($AE113),MONTH($AE113),28)),0)</f>
      </c>
      <c r="AP113" s="18">
        <f>IFERROR(_xlfn.BETA.DIST(DATE(YEAR(AP$2),MONTH(AP$2),15),$AD$2,$AE$2,FALSE,DATE(YEAR($AD113),MONTH($AD113),1),DATE(YEAR($AE113),MONTH($AE113),28)),0)</f>
      </c>
      <c r="AQ113" s="18">
        <f>IFERROR(_xlfn.BETA.DIST(DATE(YEAR(AQ$2),MONTH(AQ$2),15),$AD$2,$AE$2,FALSE,DATE(YEAR($AD113),MONTH($AD113),1),DATE(YEAR($AE113),MONTH($AE113),28)),0)</f>
      </c>
      <c r="AR113" s="18">
        <f>IFERROR(_xlfn.BETA.DIST(DATE(YEAR(AR$2),MONTH(AR$2),15),$AD$2,$AE$2,FALSE,DATE(YEAR($AD113),MONTH($AD113),1),DATE(YEAR($AE113),MONTH($AE113),28)),0)</f>
      </c>
      <c r="AS113" s="18">
        <f>IFERROR(_xlfn.BETA.DIST(DATE(YEAR(AS$2),MONTH(AS$2),15),$AD$2,$AE$2,FALSE,DATE(YEAR($AD113),MONTH($AD113),1),DATE(YEAR($AE113),MONTH($AE113),28)),0)</f>
      </c>
      <c r="AT113" s="18">
        <f>IFERROR(_xlfn.BETA.DIST(DATE(YEAR(AT$2),MONTH(AT$2),15),$AD$2,$AE$2,FALSE,DATE(YEAR($AD113),MONTH($AD113),1),DATE(YEAR($AE113),MONTH($AE113),28)),0)</f>
      </c>
      <c r="AU113" s="18">
        <f>IFERROR(_xlfn.BETA.DIST(DATE(YEAR(AU$2),MONTH(AU$2),15),$AD$2,$AE$2,FALSE,DATE(YEAR($AD113),MONTH($AD113),1),DATE(YEAR($AE113),MONTH($AE113),28)),0)</f>
      </c>
      <c r="AV113" s="18">
        <f>SUM(AG113:AU113)</f>
      </c>
      <c r="AW113" s="18">
        <f>IF(J113&lt;&gt;0,J113,IF($AV113=0,0,AG113/$AV113*$Z113))</f>
      </c>
      <c r="AX113" s="18">
        <f>IF(K113&lt;&gt;0,K113,IF($AV113=0,0,AH113/$AV113*$Z113))</f>
      </c>
      <c r="AY113" s="18">
        <f>IF(L113&lt;&gt;0,L113,IF($AV113=0,0,AI113/$AV113*$Z113))</f>
      </c>
      <c r="AZ113" s="18">
        <f>IF(M113&lt;&gt;0,M113,IF($AV113=0,0,AJ113/$AV113*$Z113))</f>
      </c>
      <c r="BA113" s="18">
        <f>IF(N113&lt;&gt;0,N113,IF($AV113=0,0,AK113/$AV113*$Z113))</f>
      </c>
      <c r="BB113" s="18">
        <f>IF(O113&lt;&gt;0,O113,IF($AV113=0,0,AL113/$AV113*$Z113))</f>
      </c>
      <c r="BC113" s="18">
        <f>IF(P113&lt;&gt;0,P113,IF($AV113=0,0,AM113/$AV113*$Z113))</f>
      </c>
      <c r="BD113" s="18">
        <f>IF(Q113&lt;&gt;0,Q113,IF($AV113=0,0,AN113/$AV113*$Z113))</f>
      </c>
      <c r="BE113" s="18">
        <f>IF(R113&lt;&gt;0,R113,IF($AV113=0,0,AO113/$AV113*$Z113))</f>
      </c>
      <c r="BF113" s="18">
        <f>IF(S113&lt;&gt;0,S113,IF($AV113=0,0,AP113/$AV113*$Z113))</f>
      </c>
      <c r="BG113" s="18">
        <f>IF(T113&lt;&gt;0,T113,IF($AV113=0,0,AQ113/$AV113*$Z113))</f>
      </c>
      <c r="BH113" s="18">
        <f>IF(U113&lt;&gt;0,U113,IF($AV113=0,0,AR113/$AV113*$Z113))</f>
      </c>
      <c r="BI113" s="18">
        <f>IF(V113&lt;&gt;0,V113,IF($AV113=0,0,AS113/$AV113*$Z113))</f>
      </c>
      <c r="BJ113" s="18">
        <f>IF(W113&lt;&gt;0,W113,IF($AV113=0,0,AT113/$AV113*$Z113))</f>
      </c>
      <c r="BK113" s="18">
        <f>IF(X113&lt;&gt;0,X113,IF($AV113=0,0,AU113/$AV113*$Z113))</f>
      </c>
      <c r="BL113" s="18">
        <f>SUM(AW113:BK113)</f>
      </c>
      <c r="BM113" s="18">
        <f>I113-BL113</f>
      </c>
    </row>
    <row r="114" outlineLevel="3">
      <c r="A114" s="17" t="str">
        <v>6.9</v>
      </c>
      <c r="B114" s="17" t="str">
        <v/>
      </c>
      <c r="C114" s="17" t="str">
        <v/>
      </c>
      <c r="D114" s="17" t="str">
        <v/>
      </c>
      <c r="E114" s="17" t="str">
        <v>6.9</v>
      </c>
      <c r="F114" s="17" t="str">
        <v>11 kV capacitor bank feeder cells 1250 A, associated with its SF6/Vacuum circuit breaker, protection, control, measuring and metering (per each cell) as specified.</v>
      </c>
      <c r="G114" s="17">
        <v>1325160</v>
      </c>
      <c r="H114" s="17" t="str">
        <v/>
      </c>
      <c r="I114" s="17" t="str">
        <v/>
      </c>
      <c r="J114" s="17" t="str">
        <v/>
      </c>
      <c r="K114" s="17" t="str">
        <v/>
      </c>
      <c r="L114" s="17" t="str">
        <v/>
      </c>
      <c r="M114" s="17" t="str">
        <v/>
      </c>
      <c r="N114" s="17" t="str">
        <v/>
      </c>
      <c r="O114" s="17" t="str">
        <v/>
      </c>
      <c r="P114" s="17" t="str">
        <v/>
      </c>
      <c r="Q114" s="17" t="str">
        <v/>
      </c>
      <c r="R114" s="17" t="str">
        <v/>
      </c>
      <c r="S114" s="17" t="str">
        <v/>
      </c>
      <c r="T114" s="17" t="str">
        <v/>
      </c>
      <c r="U114" s="17" t="str">
        <v/>
      </c>
      <c r="V114" s="17" t="str">
        <v/>
      </c>
      <c r="W114" s="17" t="str">
        <v/>
      </c>
      <c r="X114" s="17" t="str">
        <v/>
      </c>
      <c r="Y114" s="17" t="str">
        <v/>
      </c>
      <c r="Z114" s="17" t="str">
        <v/>
      </c>
      <c r="AA114" s="17" t="str">
        <v/>
      </c>
      <c r="AB114" s="17" t="str">
        <v/>
      </c>
      <c r="AC114" s="17" t="str">
        <v/>
      </c>
      <c r="AD114" s="17" t="str">
        <v/>
      </c>
      <c r="AE114" s="17" t="str">
        <v/>
      </c>
      <c r="AF114" s="5" t="str">
        <v/>
      </c>
      <c r="AG114" s="18">
        <f>IFERROR(_xlfn.BETA.DIST(DATE(YEAR(AG$2),MONTH(AG$2),15),$AD$2,$AE$2,FALSE,DATE(YEAR($AD114),MONTH($AD114),1),DATE(YEAR($AE114),MONTH($AE114),28)),0)</f>
      </c>
      <c r="AH114" s="18">
        <f>IFERROR(_xlfn.BETA.DIST(DATE(YEAR(AH$2),MONTH(AH$2),15),$AD$2,$AE$2,FALSE,DATE(YEAR($AD114),MONTH($AD114),1),DATE(YEAR($AE114),MONTH($AE114),28)),0)</f>
      </c>
      <c r="AI114" s="18">
        <f>IFERROR(_xlfn.BETA.DIST(DATE(YEAR(AI$2),MONTH(AI$2),15),$AD$2,$AE$2,FALSE,DATE(YEAR($AD114),MONTH($AD114),1),DATE(YEAR($AE114),MONTH($AE114),28)),0)</f>
      </c>
      <c r="AJ114" s="18">
        <f>IFERROR(_xlfn.BETA.DIST(DATE(YEAR(AJ$2),MONTH(AJ$2),15),$AD$2,$AE$2,FALSE,DATE(YEAR($AD114),MONTH($AD114),1),DATE(YEAR($AE114),MONTH($AE114),28)),0)</f>
      </c>
      <c r="AK114" s="18">
        <f>IFERROR(_xlfn.BETA.DIST(DATE(YEAR(AK$2),MONTH(AK$2),15),$AD$2,$AE$2,FALSE,DATE(YEAR($AD114),MONTH($AD114),1),DATE(YEAR($AE114),MONTH($AE114),28)),0)</f>
      </c>
      <c r="AL114" s="18">
        <f>IFERROR(_xlfn.BETA.DIST(DATE(YEAR(AL$2),MONTH(AL$2),15),$AD$2,$AE$2,FALSE,DATE(YEAR($AD114),MONTH($AD114),1),DATE(YEAR($AE114),MONTH($AE114),28)),0)</f>
      </c>
      <c r="AM114" s="18">
        <f>IFERROR(_xlfn.BETA.DIST(DATE(YEAR(AM$2),MONTH(AM$2),15),$AD$2,$AE$2,FALSE,DATE(YEAR($AD114),MONTH($AD114),1),DATE(YEAR($AE114),MONTH($AE114),28)),0)</f>
      </c>
      <c r="AN114" s="18">
        <f>IFERROR(_xlfn.BETA.DIST(DATE(YEAR(AN$2),MONTH(AN$2),15),$AD$2,$AE$2,FALSE,DATE(YEAR($AD114),MONTH($AD114),1),DATE(YEAR($AE114),MONTH($AE114),28)),0)</f>
      </c>
      <c r="AO114" s="18">
        <f>IFERROR(_xlfn.BETA.DIST(DATE(YEAR(AO$2),MONTH(AO$2),15),$AD$2,$AE$2,FALSE,DATE(YEAR($AD114),MONTH($AD114),1),DATE(YEAR($AE114),MONTH($AE114),28)),0)</f>
      </c>
      <c r="AP114" s="18">
        <f>IFERROR(_xlfn.BETA.DIST(DATE(YEAR(AP$2),MONTH(AP$2),15),$AD$2,$AE$2,FALSE,DATE(YEAR($AD114),MONTH($AD114),1),DATE(YEAR($AE114),MONTH($AE114),28)),0)</f>
      </c>
      <c r="AQ114" s="18">
        <f>IFERROR(_xlfn.BETA.DIST(DATE(YEAR(AQ$2),MONTH(AQ$2),15),$AD$2,$AE$2,FALSE,DATE(YEAR($AD114),MONTH($AD114),1),DATE(YEAR($AE114),MONTH($AE114),28)),0)</f>
      </c>
      <c r="AR114" s="18">
        <f>IFERROR(_xlfn.BETA.DIST(DATE(YEAR(AR$2),MONTH(AR$2),15),$AD$2,$AE$2,FALSE,DATE(YEAR($AD114),MONTH($AD114),1),DATE(YEAR($AE114),MONTH($AE114),28)),0)</f>
      </c>
      <c r="AS114" s="18">
        <f>IFERROR(_xlfn.BETA.DIST(DATE(YEAR(AS$2),MONTH(AS$2),15),$AD$2,$AE$2,FALSE,DATE(YEAR($AD114),MONTH($AD114),1),DATE(YEAR($AE114),MONTH($AE114),28)),0)</f>
      </c>
      <c r="AT114" s="18">
        <f>IFERROR(_xlfn.BETA.DIST(DATE(YEAR(AT$2),MONTH(AT$2),15),$AD$2,$AE$2,FALSE,DATE(YEAR($AD114),MONTH($AD114),1),DATE(YEAR($AE114),MONTH($AE114),28)),0)</f>
      </c>
      <c r="AU114" s="18">
        <f>IFERROR(_xlfn.BETA.DIST(DATE(YEAR(AU$2),MONTH(AU$2),15),$AD$2,$AE$2,FALSE,DATE(YEAR($AD114),MONTH($AD114),1),DATE(YEAR($AE114),MONTH($AE114),28)),0)</f>
      </c>
      <c r="AV114" s="18">
        <f>SUM(AG114:AU114)</f>
      </c>
      <c r="AW114" s="18">
        <f>IF(J114&lt;&gt;0,J114,IF($AV114=0,0,AG114/$AV114*$Z114))</f>
      </c>
      <c r="AX114" s="18">
        <f>IF(K114&lt;&gt;0,K114,IF($AV114=0,0,AH114/$AV114*$Z114))</f>
      </c>
      <c r="AY114" s="18">
        <f>IF(L114&lt;&gt;0,L114,IF($AV114=0,0,AI114/$AV114*$Z114))</f>
      </c>
      <c r="AZ114" s="18">
        <f>IF(M114&lt;&gt;0,M114,IF($AV114=0,0,AJ114/$AV114*$Z114))</f>
      </c>
      <c r="BA114" s="18">
        <f>IF(N114&lt;&gt;0,N114,IF($AV114=0,0,AK114/$AV114*$Z114))</f>
      </c>
      <c r="BB114" s="18">
        <f>IF(O114&lt;&gt;0,O114,IF($AV114=0,0,AL114/$AV114*$Z114))</f>
      </c>
      <c r="BC114" s="18">
        <f>IF(P114&lt;&gt;0,P114,IF($AV114=0,0,AM114/$AV114*$Z114))</f>
      </c>
      <c r="BD114" s="18">
        <f>IF(Q114&lt;&gt;0,Q114,IF($AV114=0,0,AN114/$AV114*$Z114))</f>
      </c>
      <c r="BE114" s="18">
        <f>IF(R114&lt;&gt;0,R114,IF($AV114=0,0,AO114/$AV114*$Z114))</f>
      </c>
      <c r="BF114" s="18">
        <f>IF(S114&lt;&gt;0,S114,IF($AV114=0,0,AP114/$AV114*$Z114))</f>
      </c>
      <c r="BG114" s="18">
        <f>IF(T114&lt;&gt;0,T114,IF($AV114=0,0,AQ114/$AV114*$Z114))</f>
      </c>
      <c r="BH114" s="18">
        <f>IF(U114&lt;&gt;0,U114,IF($AV114=0,0,AR114/$AV114*$Z114))</f>
      </c>
      <c r="BI114" s="18">
        <f>IF(V114&lt;&gt;0,V114,IF($AV114=0,0,AS114/$AV114*$Z114))</f>
      </c>
      <c r="BJ114" s="18">
        <f>IF(W114&lt;&gt;0,W114,IF($AV114=0,0,AT114/$AV114*$Z114))</f>
      </c>
      <c r="BK114" s="18">
        <f>IF(X114&lt;&gt;0,X114,IF($AV114=0,0,AU114/$AV114*$Z114))</f>
      </c>
      <c r="BL114" s="18">
        <f>SUM(AW114:BK114)</f>
      </c>
      <c r="BM114" s="17" t="str">
        <v/>
      </c>
    </row>
    <row r="115" outlineLevel="4">
      <c r="A115" s="5" t="str">
        <v>6.9</v>
      </c>
      <c r="B115" s="5" t="str">
        <v/>
      </c>
      <c r="C115" s="5" t="str">
        <v>BSKDGNGENGR03</v>
      </c>
      <c r="D115" s="5" t="str">
        <v>BSKDGNGENGR03</v>
      </c>
      <c r="E115" s="19">
        <f>IFERROR(_xlfn.XLOOKUP(F115,Assumptions!B:B,Assumptions!C:C),0)</f>
      </c>
      <c r="F115" s="5" t="str">
        <v>Advanced Payment</v>
      </c>
      <c r="G115" s="5" t="str">
        <v/>
      </c>
      <c r="H115" s="18">
        <f>G114*E115</f>
      </c>
      <c r="I115" s="18">
        <f>H115*(1-0)</f>
      </c>
      <c r="J115" s="18">
        <v>0</v>
      </c>
      <c r="K115" s="18">
        <v>0</v>
      </c>
      <c r="L115" s="18">
        <v>0</v>
      </c>
      <c r="M115" s="18">
        <v>0</v>
      </c>
      <c r="N115" s="18">
        <v>0</v>
      </c>
      <c r="O115" s="18">
        <v>0</v>
      </c>
      <c r="P115" s="18">
        <v>0</v>
      </c>
      <c r="Q115" s="18">
        <v>0</v>
      </c>
      <c r="R115" s="18">
        <v>0</v>
      </c>
      <c r="S115" s="18">
        <v>0</v>
      </c>
      <c r="T115" s="18">
        <v>0</v>
      </c>
      <c r="U115" s="18">
        <v>0</v>
      </c>
      <c r="V115" s="18">
        <v>0</v>
      </c>
      <c r="W115" s="18">
        <v>0</v>
      </c>
      <c r="X115" s="18">
        <v>0</v>
      </c>
      <c r="Y115" s="18">
        <f>SUM(J115:X115)</f>
      </c>
      <c r="Z115" s="18">
        <f>I115-Y115</f>
      </c>
      <c r="AA115" s="20">
        <v>46026</v>
      </c>
      <c r="AB115" s="20">
        <v>46026</v>
      </c>
      <c r="AC115" s="18">
        <f>IFERROR(_xlfn.XLOOKUP(F115,Assumptions!B:B,Assumptions!D:D),0)</f>
      </c>
      <c r="AD115" s="20">
        <f>AA115+AC115</f>
      </c>
      <c r="AE115" s="20">
        <f>AC115+AB115</f>
      </c>
      <c r="AF115" s="5" t="str">
        <v/>
      </c>
      <c r="AG115" s="18">
        <f>IFERROR(_xlfn.BETA.DIST(DATE(YEAR(AG$2),MONTH(AG$2),15),$AD$2,$AE$2,FALSE,DATE(YEAR($AD115),MONTH($AD115),1),DATE(YEAR($AE115),MONTH($AE115),28)),0)</f>
      </c>
      <c r="AH115" s="18">
        <f>IFERROR(_xlfn.BETA.DIST(DATE(YEAR(AH$2),MONTH(AH$2),15),$AD$2,$AE$2,FALSE,DATE(YEAR($AD115),MONTH($AD115),1),DATE(YEAR($AE115),MONTH($AE115),28)),0)</f>
      </c>
      <c r="AI115" s="18">
        <f>IFERROR(_xlfn.BETA.DIST(DATE(YEAR(AI$2),MONTH(AI$2),15),$AD$2,$AE$2,FALSE,DATE(YEAR($AD115),MONTH($AD115),1),DATE(YEAR($AE115),MONTH($AE115),28)),0)</f>
      </c>
      <c r="AJ115" s="18">
        <f>IFERROR(_xlfn.BETA.DIST(DATE(YEAR(AJ$2),MONTH(AJ$2),15),$AD$2,$AE$2,FALSE,DATE(YEAR($AD115),MONTH($AD115),1),DATE(YEAR($AE115),MONTH($AE115),28)),0)</f>
      </c>
      <c r="AK115" s="18">
        <f>IFERROR(_xlfn.BETA.DIST(DATE(YEAR(AK$2),MONTH(AK$2),15),$AD$2,$AE$2,FALSE,DATE(YEAR($AD115),MONTH($AD115),1),DATE(YEAR($AE115),MONTH($AE115),28)),0)</f>
      </c>
      <c r="AL115" s="18">
        <f>IFERROR(_xlfn.BETA.DIST(DATE(YEAR(AL$2),MONTH(AL$2),15),$AD$2,$AE$2,FALSE,DATE(YEAR($AD115),MONTH($AD115),1),DATE(YEAR($AE115),MONTH($AE115),28)),0)</f>
      </c>
      <c r="AM115" s="18">
        <f>IFERROR(_xlfn.BETA.DIST(DATE(YEAR(AM$2),MONTH(AM$2),15),$AD$2,$AE$2,FALSE,DATE(YEAR($AD115),MONTH($AD115),1),DATE(YEAR($AE115),MONTH($AE115),28)),0)</f>
      </c>
      <c r="AN115" s="18">
        <f>IFERROR(_xlfn.BETA.DIST(DATE(YEAR(AN$2),MONTH(AN$2),15),$AD$2,$AE$2,FALSE,DATE(YEAR($AD115),MONTH($AD115),1),DATE(YEAR($AE115),MONTH($AE115),28)),0)</f>
      </c>
      <c r="AO115" s="18">
        <f>IFERROR(_xlfn.BETA.DIST(DATE(YEAR(AO$2),MONTH(AO$2),15),$AD$2,$AE$2,FALSE,DATE(YEAR($AD115),MONTH($AD115),1),DATE(YEAR($AE115),MONTH($AE115),28)),0)</f>
      </c>
      <c r="AP115" s="18">
        <f>IFERROR(_xlfn.BETA.DIST(DATE(YEAR(AP$2),MONTH(AP$2),15),$AD$2,$AE$2,FALSE,DATE(YEAR($AD115),MONTH($AD115),1),DATE(YEAR($AE115),MONTH($AE115),28)),0)</f>
      </c>
      <c r="AQ115" s="18">
        <f>IFERROR(_xlfn.BETA.DIST(DATE(YEAR(AQ$2),MONTH(AQ$2),15),$AD$2,$AE$2,FALSE,DATE(YEAR($AD115),MONTH($AD115),1),DATE(YEAR($AE115),MONTH($AE115),28)),0)</f>
      </c>
      <c r="AR115" s="18">
        <f>IFERROR(_xlfn.BETA.DIST(DATE(YEAR(AR$2),MONTH(AR$2),15),$AD$2,$AE$2,FALSE,DATE(YEAR($AD115),MONTH($AD115),1),DATE(YEAR($AE115),MONTH($AE115),28)),0)</f>
      </c>
      <c r="AS115" s="18">
        <f>IFERROR(_xlfn.BETA.DIST(DATE(YEAR(AS$2),MONTH(AS$2),15),$AD$2,$AE$2,FALSE,DATE(YEAR($AD115),MONTH($AD115),1),DATE(YEAR($AE115),MONTH($AE115),28)),0)</f>
      </c>
      <c r="AT115" s="18">
        <f>IFERROR(_xlfn.BETA.DIST(DATE(YEAR(AT$2),MONTH(AT$2),15),$AD$2,$AE$2,FALSE,DATE(YEAR($AD115),MONTH($AD115),1),DATE(YEAR($AE115),MONTH($AE115),28)),0)</f>
      </c>
      <c r="AU115" s="18">
        <f>IFERROR(_xlfn.BETA.DIST(DATE(YEAR(AU$2),MONTH(AU$2),15),$AD$2,$AE$2,FALSE,DATE(YEAR($AD115),MONTH($AD115),1),DATE(YEAR($AE115),MONTH($AE115),28)),0)</f>
      </c>
      <c r="AV115" s="18">
        <f>SUM(AG115:AU115)</f>
      </c>
      <c r="AW115" s="18">
        <f>IF(J115&lt;&gt;0,J115,IF($AV115=0,0,AG115/$AV115*$Z115))</f>
      </c>
      <c r="AX115" s="18">
        <f>IF(K115&lt;&gt;0,K115,IF($AV115=0,0,AH115/$AV115*$Z115))</f>
      </c>
      <c r="AY115" s="18">
        <f>IF(L115&lt;&gt;0,L115,IF($AV115=0,0,AI115/$AV115*$Z115))</f>
      </c>
      <c r="AZ115" s="18">
        <f>IF(M115&lt;&gt;0,M115,IF($AV115=0,0,AJ115/$AV115*$Z115))</f>
      </c>
      <c r="BA115" s="18">
        <f>IF(N115&lt;&gt;0,N115,IF($AV115=0,0,AK115/$AV115*$Z115))</f>
      </c>
      <c r="BB115" s="18">
        <f>IF(O115&lt;&gt;0,O115,IF($AV115=0,0,AL115/$AV115*$Z115))</f>
      </c>
      <c r="BC115" s="18">
        <f>IF(P115&lt;&gt;0,P115,IF($AV115=0,0,AM115/$AV115*$Z115))</f>
      </c>
      <c r="BD115" s="18">
        <f>IF(Q115&lt;&gt;0,Q115,IF($AV115=0,0,AN115/$AV115*$Z115))</f>
      </c>
      <c r="BE115" s="18">
        <f>IF(R115&lt;&gt;0,R115,IF($AV115=0,0,AO115/$AV115*$Z115))</f>
      </c>
      <c r="BF115" s="18">
        <f>IF(S115&lt;&gt;0,S115,IF($AV115=0,0,AP115/$AV115*$Z115))</f>
      </c>
      <c r="BG115" s="18">
        <f>IF(T115&lt;&gt;0,T115,IF($AV115=0,0,AQ115/$AV115*$Z115))</f>
      </c>
      <c r="BH115" s="18">
        <f>IF(U115&lt;&gt;0,U115,IF($AV115=0,0,AR115/$AV115*$Z115))</f>
      </c>
      <c r="BI115" s="18">
        <f>IF(V115&lt;&gt;0,V115,IF($AV115=0,0,AS115/$AV115*$Z115))</f>
      </c>
      <c r="BJ115" s="18">
        <f>IF(W115&lt;&gt;0,W115,IF($AV115=0,0,AT115/$AV115*$Z115))</f>
      </c>
      <c r="BK115" s="18">
        <f>IF(X115&lt;&gt;0,X115,IF($AV115=0,0,AU115/$AV115*$Z115))</f>
      </c>
      <c r="BL115" s="18">
        <f>SUM(AW115:BK115)</f>
      </c>
      <c r="BM115" s="18">
        <f>I115-BL115</f>
      </c>
    </row>
    <row r="116" outlineLevel="4">
      <c r="A116" s="5" t="str">
        <v>6.9</v>
      </c>
      <c r="B116" s="5" t="str">
        <v/>
      </c>
      <c r="C116" s="5" t="str">
        <v/>
      </c>
      <c r="D116" s="5" t="str">
        <v/>
      </c>
      <c r="E116" s="19">
        <f>IFERROR(_xlfn.XLOOKUP(F116,Assumptions!B:B,Assumptions!C:C),0)</f>
      </c>
      <c r="F116" s="5" t="str">
        <v>Site Delivery EGP</v>
      </c>
      <c r="G116" s="5" t="str">
        <v/>
      </c>
      <c r="H116" s="18">
        <f>G114*E116</f>
      </c>
      <c r="I116" s="18">
        <f>H116*(1-0)</f>
      </c>
      <c r="J116" s="18">
        <v>0</v>
      </c>
      <c r="K116" s="18">
        <v>0</v>
      </c>
      <c r="L116" s="18">
        <v>0</v>
      </c>
      <c r="M116" s="18">
        <v>0</v>
      </c>
      <c r="N116" s="18">
        <v>0</v>
      </c>
      <c r="O116" s="18">
        <v>0</v>
      </c>
      <c r="P116" s="18">
        <v>0</v>
      </c>
      <c r="Q116" s="18">
        <v>0</v>
      </c>
      <c r="R116" s="18">
        <v>0</v>
      </c>
      <c r="S116" s="18">
        <v>0</v>
      </c>
      <c r="T116" s="18">
        <v>0</v>
      </c>
      <c r="U116" s="18">
        <v>0</v>
      </c>
      <c r="V116" s="18">
        <v>0</v>
      </c>
      <c r="W116" s="18">
        <v>0</v>
      </c>
      <c r="X116" s="18">
        <v>0</v>
      </c>
      <c r="Y116" s="18">
        <f>SUM(J116:X116)</f>
      </c>
      <c r="Z116" s="18">
        <f>I116-Y116</f>
      </c>
      <c r="AA116" s="5" t="str">
        <v/>
      </c>
      <c r="AB116" s="5" t="str">
        <v/>
      </c>
      <c r="AC116" s="18">
        <f>IFERROR(_xlfn.XLOOKUP(F116,Assumptions!B:B,Assumptions!D:D),0)</f>
      </c>
      <c r="AD116" s="20">
        <f>AA116+AC116</f>
      </c>
      <c r="AE116" s="20">
        <f>AC116+AB116</f>
      </c>
      <c r="AF116" s="5" t="str">
        <v/>
      </c>
      <c r="AG116" s="18">
        <f>IFERROR(_xlfn.BETA.DIST(DATE(YEAR(AG$2),MONTH(AG$2),15),$AD$2,$AE$2,FALSE,DATE(YEAR($AD116),MONTH($AD116),1),DATE(YEAR($AE116),MONTH($AE116),28)),0)</f>
      </c>
      <c r="AH116" s="18">
        <f>IFERROR(_xlfn.BETA.DIST(DATE(YEAR(AH$2),MONTH(AH$2),15),$AD$2,$AE$2,FALSE,DATE(YEAR($AD116),MONTH($AD116),1),DATE(YEAR($AE116),MONTH($AE116),28)),0)</f>
      </c>
      <c r="AI116" s="18">
        <f>IFERROR(_xlfn.BETA.DIST(DATE(YEAR(AI$2),MONTH(AI$2),15),$AD$2,$AE$2,FALSE,DATE(YEAR($AD116),MONTH($AD116),1),DATE(YEAR($AE116),MONTH($AE116),28)),0)</f>
      </c>
      <c r="AJ116" s="18">
        <f>IFERROR(_xlfn.BETA.DIST(DATE(YEAR(AJ$2),MONTH(AJ$2),15),$AD$2,$AE$2,FALSE,DATE(YEAR($AD116),MONTH($AD116),1),DATE(YEAR($AE116),MONTH($AE116),28)),0)</f>
      </c>
      <c r="AK116" s="18">
        <f>IFERROR(_xlfn.BETA.DIST(DATE(YEAR(AK$2),MONTH(AK$2),15),$AD$2,$AE$2,FALSE,DATE(YEAR($AD116),MONTH($AD116),1),DATE(YEAR($AE116),MONTH($AE116),28)),0)</f>
      </c>
      <c r="AL116" s="18">
        <f>IFERROR(_xlfn.BETA.DIST(DATE(YEAR(AL$2),MONTH(AL$2),15),$AD$2,$AE$2,FALSE,DATE(YEAR($AD116),MONTH($AD116),1),DATE(YEAR($AE116),MONTH($AE116),28)),0)</f>
      </c>
      <c r="AM116" s="18">
        <f>IFERROR(_xlfn.BETA.DIST(DATE(YEAR(AM$2),MONTH(AM$2),15),$AD$2,$AE$2,FALSE,DATE(YEAR($AD116),MONTH($AD116),1),DATE(YEAR($AE116),MONTH($AE116),28)),0)</f>
      </c>
      <c r="AN116" s="18">
        <f>IFERROR(_xlfn.BETA.DIST(DATE(YEAR(AN$2),MONTH(AN$2),15),$AD$2,$AE$2,FALSE,DATE(YEAR($AD116),MONTH($AD116),1),DATE(YEAR($AE116),MONTH($AE116),28)),0)</f>
      </c>
      <c r="AO116" s="18">
        <f>IFERROR(_xlfn.BETA.DIST(DATE(YEAR(AO$2),MONTH(AO$2),15),$AD$2,$AE$2,FALSE,DATE(YEAR($AD116),MONTH($AD116),1),DATE(YEAR($AE116),MONTH($AE116),28)),0)</f>
      </c>
      <c r="AP116" s="18">
        <f>IFERROR(_xlfn.BETA.DIST(DATE(YEAR(AP$2),MONTH(AP$2),15),$AD$2,$AE$2,FALSE,DATE(YEAR($AD116),MONTH($AD116),1),DATE(YEAR($AE116),MONTH($AE116),28)),0)</f>
      </c>
      <c r="AQ116" s="18">
        <f>IFERROR(_xlfn.BETA.DIST(DATE(YEAR(AQ$2),MONTH(AQ$2),15),$AD$2,$AE$2,FALSE,DATE(YEAR($AD116),MONTH($AD116),1),DATE(YEAR($AE116),MONTH($AE116),28)),0)</f>
      </c>
      <c r="AR116" s="18">
        <f>IFERROR(_xlfn.BETA.DIST(DATE(YEAR(AR$2),MONTH(AR$2),15),$AD$2,$AE$2,FALSE,DATE(YEAR($AD116),MONTH($AD116),1),DATE(YEAR($AE116),MONTH($AE116),28)),0)</f>
      </c>
      <c r="AS116" s="18">
        <f>IFERROR(_xlfn.BETA.DIST(DATE(YEAR(AS$2),MONTH(AS$2),15),$AD$2,$AE$2,FALSE,DATE(YEAR($AD116),MONTH($AD116),1),DATE(YEAR($AE116),MONTH($AE116),28)),0)</f>
      </c>
      <c r="AT116" s="18">
        <f>IFERROR(_xlfn.BETA.DIST(DATE(YEAR(AT$2),MONTH(AT$2),15),$AD$2,$AE$2,FALSE,DATE(YEAR($AD116),MONTH($AD116),1),DATE(YEAR($AE116),MONTH($AE116),28)),0)</f>
      </c>
      <c r="AU116" s="18">
        <f>IFERROR(_xlfn.BETA.DIST(DATE(YEAR(AU$2),MONTH(AU$2),15),$AD$2,$AE$2,FALSE,DATE(YEAR($AD116),MONTH($AD116),1),DATE(YEAR($AE116),MONTH($AE116),28)),0)</f>
      </c>
      <c r="AV116" s="18">
        <f>SUM(AG116:AU116)</f>
      </c>
      <c r="AW116" s="18">
        <f>IF(J116&lt;&gt;0,J116,IF($AV116=0,0,AG116/$AV116*$Z116))</f>
      </c>
      <c r="AX116" s="18">
        <f>IF(K116&lt;&gt;0,K116,IF($AV116=0,0,AH116/$AV116*$Z116))</f>
      </c>
      <c r="AY116" s="18">
        <f>IF(L116&lt;&gt;0,L116,IF($AV116=0,0,AI116/$AV116*$Z116))</f>
      </c>
      <c r="AZ116" s="18">
        <f>IF(M116&lt;&gt;0,M116,IF($AV116=0,0,AJ116/$AV116*$Z116))</f>
      </c>
      <c r="BA116" s="18">
        <f>IF(N116&lt;&gt;0,N116,IF($AV116=0,0,AK116/$AV116*$Z116))</f>
      </c>
      <c r="BB116" s="18">
        <f>IF(O116&lt;&gt;0,O116,IF($AV116=0,0,AL116/$AV116*$Z116))</f>
      </c>
      <c r="BC116" s="18">
        <f>IF(P116&lt;&gt;0,P116,IF($AV116=0,0,AM116/$AV116*$Z116))</f>
      </c>
      <c r="BD116" s="18">
        <f>IF(Q116&lt;&gt;0,Q116,IF($AV116=0,0,AN116/$AV116*$Z116))</f>
      </c>
      <c r="BE116" s="18">
        <f>IF(R116&lt;&gt;0,R116,IF($AV116=0,0,AO116/$AV116*$Z116))</f>
      </c>
      <c r="BF116" s="18">
        <f>IF(S116&lt;&gt;0,S116,IF($AV116=0,0,AP116/$AV116*$Z116))</f>
      </c>
      <c r="BG116" s="18">
        <f>IF(T116&lt;&gt;0,T116,IF($AV116=0,0,AQ116/$AV116*$Z116))</f>
      </c>
      <c r="BH116" s="18">
        <f>IF(U116&lt;&gt;0,U116,IF($AV116=0,0,AR116/$AV116*$Z116))</f>
      </c>
      <c r="BI116" s="18">
        <f>IF(V116&lt;&gt;0,V116,IF($AV116=0,0,AS116/$AV116*$Z116))</f>
      </c>
      <c r="BJ116" s="18">
        <f>IF(W116&lt;&gt;0,W116,IF($AV116=0,0,AT116/$AV116*$Z116))</f>
      </c>
      <c r="BK116" s="18">
        <f>IF(X116&lt;&gt;0,X116,IF($AV116=0,0,AU116/$AV116*$Z116))</f>
      </c>
      <c r="BL116" s="18">
        <f>SUM(AW116:BK116)</f>
      </c>
      <c r="BM116" s="18">
        <f>I116-BL116</f>
      </c>
    </row>
    <row r="117" outlineLevel="4">
      <c r="A117" s="5" t="str">
        <v>6.9</v>
      </c>
      <c r="B117" s="5" t="str">
        <v/>
      </c>
      <c r="C117" s="5" t="str">
        <v>BSKDGNGENGR07</v>
      </c>
      <c r="D117" s="5" t="str">
        <v>BSKDGNGENGR07</v>
      </c>
      <c r="E117" s="19">
        <f>IFERROR(_xlfn.XLOOKUP(F117,Assumptions!B:B,Assumptions!C:C),0)</f>
      </c>
      <c r="F117" s="5" t="str">
        <v>Retention</v>
      </c>
      <c r="G117" s="5" t="str">
        <v/>
      </c>
      <c r="H117" s="18">
        <f>G114*E117</f>
      </c>
      <c r="I117" s="18">
        <f>H117*(1-0)</f>
      </c>
      <c r="J117" s="18">
        <v>0</v>
      </c>
      <c r="K117" s="18">
        <v>0</v>
      </c>
      <c r="L117" s="18">
        <v>0</v>
      </c>
      <c r="M117" s="18">
        <v>0</v>
      </c>
      <c r="N117" s="18">
        <v>0</v>
      </c>
      <c r="O117" s="18">
        <v>0</v>
      </c>
      <c r="P117" s="18">
        <v>0</v>
      </c>
      <c r="Q117" s="18">
        <v>0</v>
      </c>
      <c r="R117" s="18">
        <v>0</v>
      </c>
      <c r="S117" s="18">
        <v>0</v>
      </c>
      <c r="T117" s="18">
        <v>0</v>
      </c>
      <c r="U117" s="18">
        <v>0</v>
      </c>
      <c r="V117" s="18">
        <v>0</v>
      </c>
      <c r="W117" s="18">
        <v>0</v>
      </c>
      <c r="X117" s="18">
        <v>0</v>
      </c>
      <c r="Y117" s="18">
        <f>SUM(J117:X117)</f>
      </c>
      <c r="Z117" s="18">
        <f>I117-Y117</f>
      </c>
      <c r="AA117" s="20">
        <v>46483</v>
      </c>
      <c r="AB117" s="20">
        <v>46483</v>
      </c>
      <c r="AC117" s="18">
        <f>IFERROR(_xlfn.XLOOKUP(F117,Assumptions!B:B,Assumptions!D:D),0)</f>
      </c>
      <c r="AD117" s="20">
        <f>AA117+AC117</f>
      </c>
      <c r="AE117" s="20">
        <f>AC117+AB117</f>
      </c>
      <c r="AF117" s="5" t="str">
        <v/>
      </c>
      <c r="AG117" s="18">
        <f>IFERROR(_xlfn.BETA.DIST(DATE(YEAR(AG$2),MONTH(AG$2),15),$AD$2,$AE$2,FALSE,DATE(YEAR($AD117),MONTH($AD117),1),DATE(YEAR($AE117),MONTH($AE117),28)),0)</f>
      </c>
      <c r="AH117" s="18">
        <f>IFERROR(_xlfn.BETA.DIST(DATE(YEAR(AH$2),MONTH(AH$2),15),$AD$2,$AE$2,FALSE,DATE(YEAR($AD117),MONTH($AD117),1),DATE(YEAR($AE117),MONTH($AE117),28)),0)</f>
      </c>
      <c r="AI117" s="18">
        <f>IFERROR(_xlfn.BETA.DIST(DATE(YEAR(AI$2),MONTH(AI$2),15),$AD$2,$AE$2,FALSE,DATE(YEAR($AD117),MONTH($AD117),1),DATE(YEAR($AE117),MONTH($AE117),28)),0)</f>
      </c>
      <c r="AJ117" s="18">
        <f>IFERROR(_xlfn.BETA.DIST(DATE(YEAR(AJ$2),MONTH(AJ$2),15),$AD$2,$AE$2,FALSE,DATE(YEAR($AD117),MONTH($AD117),1),DATE(YEAR($AE117),MONTH($AE117),28)),0)</f>
      </c>
      <c r="AK117" s="18">
        <f>IFERROR(_xlfn.BETA.DIST(DATE(YEAR(AK$2),MONTH(AK$2),15),$AD$2,$AE$2,FALSE,DATE(YEAR($AD117),MONTH($AD117),1),DATE(YEAR($AE117),MONTH($AE117),28)),0)</f>
      </c>
      <c r="AL117" s="18">
        <f>IFERROR(_xlfn.BETA.DIST(DATE(YEAR(AL$2),MONTH(AL$2),15),$AD$2,$AE$2,FALSE,DATE(YEAR($AD117),MONTH($AD117),1),DATE(YEAR($AE117),MONTH($AE117),28)),0)</f>
      </c>
      <c r="AM117" s="18">
        <f>IFERROR(_xlfn.BETA.DIST(DATE(YEAR(AM$2),MONTH(AM$2),15),$AD$2,$AE$2,FALSE,DATE(YEAR($AD117),MONTH($AD117),1),DATE(YEAR($AE117),MONTH($AE117),28)),0)</f>
      </c>
      <c r="AN117" s="18">
        <f>IFERROR(_xlfn.BETA.DIST(DATE(YEAR(AN$2),MONTH(AN$2),15),$AD$2,$AE$2,FALSE,DATE(YEAR($AD117),MONTH($AD117),1),DATE(YEAR($AE117),MONTH($AE117),28)),0)</f>
      </c>
      <c r="AO117" s="18">
        <f>IFERROR(_xlfn.BETA.DIST(DATE(YEAR(AO$2),MONTH(AO$2),15),$AD$2,$AE$2,FALSE,DATE(YEAR($AD117),MONTH($AD117),1),DATE(YEAR($AE117),MONTH($AE117),28)),0)</f>
      </c>
      <c r="AP117" s="18">
        <f>IFERROR(_xlfn.BETA.DIST(DATE(YEAR(AP$2),MONTH(AP$2),15),$AD$2,$AE$2,FALSE,DATE(YEAR($AD117),MONTH($AD117),1),DATE(YEAR($AE117),MONTH($AE117),28)),0)</f>
      </c>
      <c r="AQ117" s="18">
        <f>IFERROR(_xlfn.BETA.DIST(DATE(YEAR(AQ$2),MONTH(AQ$2),15),$AD$2,$AE$2,FALSE,DATE(YEAR($AD117),MONTH($AD117),1),DATE(YEAR($AE117),MONTH($AE117),28)),0)</f>
      </c>
      <c r="AR117" s="18">
        <f>IFERROR(_xlfn.BETA.DIST(DATE(YEAR(AR$2),MONTH(AR$2),15),$AD$2,$AE$2,FALSE,DATE(YEAR($AD117),MONTH($AD117),1),DATE(YEAR($AE117),MONTH($AE117),28)),0)</f>
      </c>
      <c r="AS117" s="18">
        <f>IFERROR(_xlfn.BETA.DIST(DATE(YEAR(AS$2),MONTH(AS$2),15),$AD$2,$AE$2,FALSE,DATE(YEAR($AD117),MONTH($AD117),1),DATE(YEAR($AE117),MONTH($AE117),28)),0)</f>
      </c>
      <c r="AT117" s="18">
        <f>IFERROR(_xlfn.BETA.DIST(DATE(YEAR(AT$2),MONTH(AT$2),15),$AD$2,$AE$2,FALSE,DATE(YEAR($AD117),MONTH($AD117),1),DATE(YEAR($AE117),MONTH($AE117),28)),0)</f>
      </c>
      <c r="AU117" s="18">
        <f>IFERROR(_xlfn.BETA.DIST(DATE(YEAR(AU$2),MONTH(AU$2),15),$AD$2,$AE$2,FALSE,DATE(YEAR($AD117),MONTH($AD117),1),DATE(YEAR($AE117),MONTH($AE117),28)),0)</f>
      </c>
      <c r="AV117" s="18">
        <f>SUM(AG117:AU117)</f>
      </c>
      <c r="AW117" s="18">
        <f>IF(J117&lt;&gt;0,J117,IF($AV117=0,0,AG117/$AV117*$Z117))</f>
      </c>
      <c r="AX117" s="18">
        <f>IF(K117&lt;&gt;0,K117,IF($AV117=0,0,AH117/$AV117*$Z117))</f>
      </c>
      <c r="AY117" s="18">
        <f>IF(L117&lt;&gt;0,L117,IF($AV117=0,0,AI117/$AV117*$Z117))</f>
      </c>
      <c r="AZ117" s="18">
        <f>IF(M117&lt;&gt;0,M117,IF($AV117=0,0,AJ117/$AV117*$Z117))</f>
      </c>
      <c r="BA117" s="18">
        <f>IF(N117&lt;&gt;0,N117,IF($AV117=0,0,AK117/$AV117*$Z117))</f>
      </c>
      <c r="BB117" s="18">
        <f>IF(O117&lt;&gt;0,O117,IF($AV117=0,0,AL117/$AV117*$Z117))</f>
      </c>
      <c r="BC117" s="18">
        <f>IF(P117&lt;&gt;0,P117,IF($AV117=0,0,AM117/$AV117*$Z117))</f>
      </c>
      <c r="BD117" s="18">
        <f>IF(Q117&lt;&gt;0,Q117,IF($AV117=0,0,AN117/$AV117*$Z117))</f>
      </c>
      <c r="BE117" s="18">
        <f>IF(R117&lt;&gt;0,R117,IF($AV117=0,0,AO117/$AV117*$Z117))</f>
      </c>
      <c r="BF117" s="18">
        <f>IF(S117&lt;&gt;0,S117,IF($AV117=0,0,AP117/$AV117*$Z117))</f>
      </c>
      <c r="BG117" s="18">
        <f>IF(T117&lt;&gt;0,T117,IF($AV117=0,0,AQ117/$AV117*$Z117))</f>
      </c>
      <c r="BH117" s="18">
        <f>IF(U117&lt;&gt;0,U117,IF($AV117=0,0,AR117/$AV117*$Z117))</f>
      </c>
      <c r="BI117" s="18">
        <f>IF(V117&lt;&gt;0,V117,IF($AV117=0,0,AS117/$AV117*$Z117))</f>
      </c>
      <c r="BJ117" s="18">
        <f>IF(W117&lt;&gt;0,W117,IF($AV117=0,0,AT117/$AV117*$Z117))</f>
      </c>
      <c r="BK117" s="18">
        <f>IF(X117&lt;&gt;0,X117,IF($AV117=0,0,AU117/$AV117*$Z117))</f>
      </c>
      <c r="BL117" s="18">
        <f>SUM(AW117:BK117)</f>
      </c>
      <c r="BM117" s="18">
        <f>I117-BL117</f>
      </c>
    </row>
    <row r="118" outlineLevel="3">
      <c r="A118" s="17" t="str">
        <v>6.01</v>
      </c>
      <c r="B118" s="17" t="str">
        <v/>
      </c>
      <c r="C118" s="17" t="str">
        <v/>
      </c>
      <c r="D118" s="17" t="str">
        <v/>
      </c>
      <c r="E118" s="17" t="str">
        <v>6.01</v>
      </c>
      <c r="F118" s="17" t="str">
        <v>Frequency load shedding relays (one per each 11 kV bus section).</v>
      </c>
      <c r="G118" s="17">
        <v>526889.51</v>
      </c>
      <c r="H118" s="17" t="str">
        <v/>
      </c>
      <c r="I118" s="17" t="str">
        <v/>
      </c>
      <c r="J118" s="17" t="str">
        <v/>
      </c>
      <c r="K118" s="17" t="str">
        <v/>
      </c>
      <c r="L118" s="17" t="str">
        <v/>
      </c>
      <c r="M118" s="17" t="str">
        <v/>
      </c>
      <c r="N118" s="17" t="str">
        <v/>
      </c>
      <c r="O118" s="17" t="str">
        <v/>
      </c>
      <c r="P118" s="17" t="str">
        <v/>
      </c>
      <c r="Q118" s="17" t="str">
        <v/>
      </c>
      <c r="R118" s="17" t="str">
        <v/>
      </c>
      <c r="S118" s="17" t="str">
        <v/>
      </c>
      <c r="T118" s="17" t="str">
        <v/>
      </c>
      <c r="U118" s="17" t="str">
        <v/>
      </c>
      <c r="V118" s="17" t="str">
        <v/>
      </c>
      <c r="W118" s="17" t="str">
        <v/>
      </c>
      <c r="X118" s="17" t="str">
        <v/>
      </c>
      <c r="Y118" s="17" t="str">
        <v/>
      </c>
      <c r="Z118" s="17" t="str">
        <v/>
      </c>
      <c r="AA118" s="17" t="str">
        <v/>
      </c>
      <c r="AB118" s="17" t="str">
        <v/>
      </c>
      <c r="AC118" s="17" t="str">
        <v/>
      </c>
      <c r="AD118" s="17" t="str">
        <v/>
      </c>
      <c r="AE118" s="17" t="str">
        <v/>
      </c>
      <c r="AF118" s="5" t="str">
        <v/>
      </c>
      <c r="AG118" s="18">
        <f>IFERROR(_xlfn.BETA.DIST(DATE(YEAR(AG$2),MONTH(AG$2),15),$AD$2,$AE$2,FALSE,DATE(YEAR($AD118),MONTH($AD118),1),DATE(YEAR($AE118),MONTH($AE118),28)),0)</f>
      </c>
      <c r="AH118" s="18">
        <f>IFERROR(_xlfn.BETA.DIST(DATE(YEAR(AH$2),MONTH(AH$2),15),$AD$2,$AE$2,FALSE,DATE(YEAR($AD118),MONTH($AD118),1),DATE(YEAR($AE118),MONTH($AE118),28)),0)</f>
      </c>
      <c r="AI118" s="18">
        <f>IFERROR(_xlfn.BETA.DIST(DATE(YEAR(AI$2),MONTH(AI$2),15),$AD$2,$AE$2,FALSE,DATE(YEAR($AD118),MONTH($AD118),1),DATE(YEAR($AE118),MONTH($AE118),28)),0)</f>
      </c>
      <c r="AJ118" s="18">
        <f>IFERROR(_xlfn.BETA.DIST(DATE(YEAR(AJ$2),MONTH(AJ$2),15),$AD$2,$AE$2,FALSE,DATE(YEAR($AD118),MONTH($AD118),1),DATE(YEAR($AE118),MONTH($AE118),28)),0)</f>
      </c>
      <c r="AK118" s="18">
        <f>IFERROR(_xlfn.BETA.DIST(DATE(YEAR(AK$2),MONTH(AK$2),15),$AD$2,$AE$2,FALSE,DATE(YEAR($AD118),MONTH($AD118),1),DATE(YEAR($AE118),MONTH($AE118),28)),0)</f>
      </c>
      <c r="AL118" s="18">
        <f>IFERROR(_xlfn.BETA.DIST(DATE(YEAR(AL$2),MONTH(AL$2),15),$AD$2,$AE$2,FALSE,DATE(YEAR($AD118),MONTH($AD118),1),DATE(YEAR($AE118),MONTH($AE118),28)),0)</f>
      </c>
      <c r="AM118" s="18">
        <f>IFERROR(_xlfn.BETA.DIST(DATE(YEAR(AM$2),MONTH(AM$2),15),$AD$2,$AE$2,FALSE,DATE(YEAR($AD118),MONTH($AD118),1),DATE(YEAR($AE118),MONTH($AE118),28)),0)</f>
      </c>
      <c r="AN118" s="18">
        <f>IFERROR(_xlfn.BETA.DIST(DATE(YEAR(AN$2),MONTH(AN$2),15),$AD$2,$AE$2,FALSE,DATE(YEAR($AD118),MONTH($AD118),1),DATE(YEAR($AE118),MONTH($AE118),28)),0)</f>
      </c>
      <c r="AO118" s="18">
        <f>IFERROR(_xlfn.BETA.DIST(DATE(YEAR(AO$2),MONTH(AO$2),15),$AD$2,$AE$2,FALSE,DATE(YEAR($AD118),MONTH($AD118),1),DATE(YEAR($AE118),MONTH($AE118),28)),0)</f>
      </c>
      <c r="AP118" s="18">
        <f>IFERROR(_xlfn.BETA.DIST(DATE(YEAR(AP$2),MONTH(AP$2),15),$AD$2,$AE$2,FALSE,DATE(YEAR($AD118),MONTH($AD118),1),DATE(YEAR($AE118),MONTH($AE118),28)),0)</f>
      </c>
      <c r="AQ118" s="18">
        <f>IFERROR(_xlfn.BETA.DIST(DATE(YEAR(AQ$2),MONTH(AQ$2),15),$AD$2,$AE$2,FALSE,DATE(YEAR($AD118),MONTH($AD118),1),DATE(YEAR($AE118),MONTH($AE118),28)),0)</f>
      </c>
      <c r="AR118" s="18">
        <f>IFERROR(_xlfn.BETA.DIST(DATE(YEAR(AR$2),MONTH(AR$2),15),$AD$2,$AE$2,FALSE,DATE(YEAR($AD118),MONTH($AD118),1),DATE(YEAR($AE118),MONTH($AE118),28)),0)</f>
      </c>
      <c r="AS118" s="18">
        <f>IFERROR(_xlfn.BETA.DIST(DATE(YEAR(AS$2),MONTH(AS$2),15),$AD$2,$AE$2,FALSE,DATE(YEAR($AD118),MONTH($AD118),1),DATE(YEAR($AE118),MONTH($AE118),28)),0)</f>
      </c>
      <c r="AT118" s="18">
        <f>IFERROR(_xlfn.BETA.DIST(DATE(YEAR(AT$2),MONTH(AT$2),15),$AD$2,$AE$2,FALSE,DATE(YEAR($AD118),MONTH($AD118),1),DATE(YEAR($AE118),MONTH($AE118),28)),0)</f>
      </c>
      <c r="AU118" s="18">
        <f>IFERROR(_xlfn.BETA.DIST(DATE(YEAR(AU$2),MONTH(AU$2),15),$AD$2,$AE$2,FALSE,DATE(YEAR($AD118),MONTH($AD118),1),DATE(YEAR($AE118),MONTH($AE118),28)),0)</f>
      </c>
      <c r="AV118" s="18">
        <f>SUM(AG118:AU118)</f>
      </c>
      <c r="AW118" s="18">
        <f>IF(J118&lt;&gt;0,J118,IF($AV118=0,0,AG118/$AV118*$Z118))</f>
      </c>
      <c r="AX118" s="18">
        <f>IF(K118&lt;&gt;0,K118,IF($AV118=0,0,AH118/$AV118*$Z118))</f>
      </c>
      <c r="AY118" s="18">
        <f>IF(L118&lt;&gt;0,L118,IF($AV118=0,0,AI118/$AV118*$Z118))</f>
      </c>
      <c r="AZ118" s="18">
        <f>IF(M118&lt;&gt;0,M118,IF($AV118=0,0,AJ118/$AV118*$Z118))</f>
      </c>
      <c r="BA118" s="18">
        <f>IF(N118&lt;&gt;0,N118,IF($AV118=0,0,AK118/$AV118*$Z118))</f>
      </c>
      <c r="BB118" s="18">
        <f>IF(O118&lt;&gt;0,O118,IF($AV118=0,0,AL118/$AV118*$Z118))</f>
      </c>
      <c r="BC118" s="18">
        <f>IF(P118&lt;&gt;0,P118,IF($AV118=0,0,AM118/$AV118*$Z118))</f>
      </c>
      <c r="BD118" s="18">
        <f>IF(Q118&lt;&gt;0,Q118,IF($AV118=0,0,AN118/$AV118*$Z118))</f>
      </c>
      <c r="BE118" s="18">
        <f>IF(R118&lt;&gt;0,R118,IF($AV118=0,0,AO118/$AV118*$Z118))</f>
      </c>
      <c r="BF118" s="18">
        <f>IF(S118&lt;&gt;0,S118,IF($AV118=0,0,AP118/$AV118*$Z118))</f>
      </c>
      <c r="BG118" s="18">
        <f>IF(T118&lt;&gt;0,T118,IF($AV118=0,0,AQ118/$AV118*$Z118))</f>
      </c>
      <c r="BH118" s="18">
        <f>IF(U118&lt;&gt;0,U118,IF($AV118=0,0,AR118/$AV118*$Z118))</f>
      </c>
      <c r="BI118" s="18">
        <f>IF(V118&lt;&gt;0,V118,IF($AV118=0,0,AS118/$AV118*$Z118))</f>
      </c>
      <c r="BJ118" s="18">
        <f>IF(W118&lt;&gt;0,W118,IF($AV118=0,0,AT118/$AV118*$Z118))</f>
      </c>
      <c r="BK118" s="18">
        <f>IF(X118&lt;&gt;0,X118,IF($AV118=0,0,AU118/$AV118*$Z118))</f>
      </c>
      <c r="BL118" s="18">
        <f>SUM(AW118:BK118)</f>
      </c>
      <c r="BM118" s="17" t="str">
        <v/>
      </c>
    </row>
    <row r="119" outlineLevel="4">
      <c r="A119" s="5" t="str">
        <v>6.01</v>
      </c>
      <c r="B119" s="5" t="str">
        <v/>
      </c>
      <c r="C119" s="5" t="str">
        <v>BSKDGNGENGR03</v>
      </c>
      <c r="D119" s="5" t="str">
        <v>BSKDGNGENGR03</v>
      </c>
      <c r="E119" s="19">
        <f>IFERROR(_xlfn.XLOOKUP(F119,Assumptions!B:B,Assumptions!C:C),0)</f>
      </c>
      <c r="F119" s="5" t="str">
        <v>Advanced Payment</v>
      </c>
      <c r="G119" s="5" t="str">
        <v/>
      </c>
      <c r="H119" s="18">
        <f>G118*E119</f>
      </c>
      <c r="I119" s="18">
        <f>H119*(1-0)</f>
      </c>
      <c r="J119" s="18">
        <v>0</v>
      </c>
      <c r="K119" s="18">
        <v>0</v>
      </c>
      <c r="L119" s="18">
        <v>0</v>
      </c>
      <c r="M119" s="18">
        <v>0</v>
      </c>
      <c r="N119" s="18">
        <v>0</v>
      </c>
      <c r="O119" s="18">
        <v>0</v>
      </c>
      <c r="P119" s="18">
        <v>0</v>
      </c>
      <c r="Q119" s="18">
        <v>0</v>
      </c>
      <c r="R119" s="18">
        <v>0</v>
      </c>
      <c r="S119" s="18">
        <v>0</v>
      </c>
      <c r="T119" s="18">
        <v>0</v>
      </c>
      <c r="U119" s="18">
        <v>0</v>
      </c>
      <c r="V119" s="18">
        <v>0</v>
      </c>
      <c r="W119" s="18">
        <v>0</v>
      </c>
      <c r="X119" s="18">
        <v>0</v>
      </c>
      <c r="Y119" s="18">
        <f>SUM(J119:X119)</f>
      </c>
      <c r="Z119" s="18">
        <f>I119-Y119</f>
      </c>
      <c r="AA119" s="20">
        <v>46026</v>
      </c>
      <c r="AB119" s="20">
        <v>46026</v>
      </c>
      <c r="AC119" s="18">
        <f>IFERROR(_xlfn.XLOOKUP(F119,Assumptions!B:B,Assumptions!D:D),0)</f>
      </c>
      <c r="AD119" s="20">
        <f>AA119+AC119</f>
      </c>
      <c r="AE119" s="20">
        <f>AC119+AB119</f>
      </c>
      <c r="AF119" s="5" t="str">
        <v/>
      </c>
      <c r="AG119" s="18">
        <f>IFERROR(_xlfn.BETA.DIST(DATE(YEAR(AG$2),MONTH(AG$2),15),$AD$2,$AE$2,FALSE,DATE(YEAR($AD119),MONTH($AD119),1),DATE(YEAR($AE119),MONTH($AE119),28)),0)</f>
      </c>
      <c r="AH119" s="18">
        <f>IFERROR(_xlfn.BETA.DIST(DATE(YEAR(AH$2),MONTH(AH$2),15),$AD$2,$AE$2,FALSE,DATE(YEAR($AD119),MONTH($AD119),1),DATE(YEAR($AE119),MONTH($AE119),28)),0)</f>
      </c>
      <c r="AI119" s="18">
        <f>IFERROR(_xlfn.BETA.DIST(DATE(YEAR(AI$2),MONTH(AI$2),15),$AD$2,$AE$2,FALSE,DATE(YEAR($AD119),MONTH($AD119),1),DATE(YEAR($AE119),MONTH($AE119),28)),0)</f>
      </c>
      <c r="AJ119" s="18">
        <f>IFERROR(_xlfn.BETA.DIST(DATE(YEAR(AJ$2),MONTH(AJ$2),15),$AD$2,$AE$2,FALSE,DATE(YEAR($AD119),MONTH($AD119),1),DATE(YEAR($AE119),MONTH($AE119),28)),0)</f>
      </c>
      <c r="AK119" s="18">
        <f>IFERROR(_xlfn.BETA.DIST(DATE(YEAR(AK$2),MONTH(AK$2),15),$AD$2,$AE$2,FALSE,DATE(YEAR($AD119),MONTH($AD119),1),DATE(YEAR($AE119),MONTH($AE119),28)),0)</f>
      </c>
      <c r="AL119" s="18">
        <f>IFERROR(_xlfn.BETA.DIST(DATE(YEAR(AL$2),MONTH(AL$2),15),$AD$2,$AE$2,FALSE,DATE(YEAR($AD119),MONTH($AD119),1),DATE(YEAR($AE119),MONTH($AE119),28)),0)</f>
      </c>
      <c r="AM119" s="18">
        <f>IFERROR(_xlfn.BETA.DIST(DATE(YEAR(AM$2),MONTH(AM$2),15),$AD$2,$AE$2,FALSE,DATE(YEAR($AD119),MONTH($AD119),1),DATE(YEAR($AE119),MONTH($AE119),28)),0)</f>
      </c>
      <c r="AN119" s="18">
        <f>IFERROR(_xlfn.BETA.DIST(DATE(YEAR(AN$2),MONTH(AN$2),15),$AD$2,$AE$2,FALSE,DATE(YEAR($AD119),MONTH($AD119),1),DATE(YEAR($AE119),MONTH($AE119),28)),0)</f>
      </c>
      <c r="AO119" s="18">
        <f>IFERROR(_xlfn.BETA.DIST(DATE(YEAR(AO$2),MONTH(AO$2),15),$AD$2,$AE$2,FALSE,DATE(YEAR($AD119),MONTH($AD119),1),DATE(YEAR($AE119),MONTH($AE119),28)),0)</f>
      </c>
      <c r="AP119" s="18">
        <f>IFERROR(_xlfn.BETA.DIST(DATE(YEAR(AP$2),MONTH(AP$2),15),$AD$2,$AE$2,FALSE,DATE(YEAR($AD119),MONTH($AD119),1),DATE(YEAR($AE119),MONTH($AE119),28)),0)</f>
      </c>
      <c r="AQ119" s="18">
        <f>IFERROR(_xlfn.BETA.DIST(DATE(YEAR(AQ$2),MONTH(AQ$2),15),$AD$2,$AE$2,FALSE,DATE(YEAR($AD119),MONTH($AD119),1),DATE(YEAR($AE119),MONTH($AE119),28)),0)</f>
      </c>
      <c r="AR119" s="18">
        <f>IFERROR(_xlfn.BETA.DIST(DATE(YEAR(AR$2),MONTH(AR$2),15),$AD$2,$AE$2,FALSE,DATE(YEAR($AD119),MONTH($AD119),1),DATE(YEAR($AE119),MONTH($AE119),28)),0)</f>
      </c>
      <c r="AS119" s="18">
        <f>IFERROR(_xlfn.BETA.DIST(DATE(YEAR(AS$2),MONTH(AS$2),15),$AD$2,$AE$2,FALSE,DATE(YEAR($AD119),MONTH($AD119),1),DATE(YEAR($AE119),MONTH($AE119),28)),0)</f>
      </c>
      <c r="AT119" s="18">
        <f>IFERROR(_xlfn.BETA.DIST(DATE(YEAR(AT$2),MONTH(AT$2),15),$AD$2,$AE$2,FALSE,DATE(YEAR($AD119),MONTH($AD119),1),DATE(YEAR($AE119),MONTH($AE119),28)),0)</f>
      </c>
      <c r="AU119" s="18">
        <f>IFERROR(_xlfn.BETA.DIST(DATE(YEAR(AU$2),MONTH(AU$2),15),$AD$2,$AE$2,FALSE,DATE(YEAR($AD119),MONTH($AD119),1),DATE(YEAR($AE119),MONTH($AE119),28)),0)</f>
      </c>
      <c r="AV119" s="18">
        <f>SUM(AG119:AU119)</f>
      </c>
      <c r="AW119" s="18">
        <f>IF(J119&lt;&gt;0,J119,IF($AV119=0,0,AG119/$AV119*$Z119))</f>
      </c>
      <c r="AX119" s="18">
        <f>IF(K119&lt;&gt;0,K119,IF($AV119=0,0,AH119/$AV119*$Z119))</f>
      </c>
      <c r="AY119" s="18">
        <f>IF(L119&lt;&gt;0,L119,IF($AV119=0,0,AI119/$AV119*$Z119))</f>
      </c>
      <c r="AZ119" s="18">
        <f>IF(M119&lt;&gt;0,M119,IF($AV119=0,0,AJ119/$AV119*$Z119))</f>
      </c>
      <c r="BA119" s="18">
        <f>IF(N119&lt;&gt;0,N119,IF($AV119=0,0,AK119/$AV119*$Z119))</f>
      </c>
      <c r="BB119" s="18">
        <f>IF(O119&lt;&gt;0,O119,IF($AV119=0,0,AL119/$AV119*$Z119))</f>
      </c>
      <c r="BC119" s="18">
        <f>IF(P119&lt;&gt;0,P119,IF($AV119=0,0,AM119/$AV119*$Z119))</f>
      </c>
      <c r="BD119" s="18">
        <f>IF(Q119&lt;&gt;0,Q119,IF($AV119=0,0,AN119/$AV119*$Z119))</f>
      </c>
      <c r="BE119" s="18">
        <f>IF(R119&lt;&gt;0,R119,IF($AV119=0,0,AO119/$AV119*$Z119))</f>
      </c>
      <c r="BF119" s="18">
        <f>IF(S119&lt;&gt;0,S119,IF($AV119=0,0,AP119/$AV119*$Z119))</f>
      </c>
      <c r="BG119" s="18">
        <f>IF(T119&lt;&gt;0,T119,IF($AV119=0,0,AQ119/$AV119*$Z119))</f>
      </c>
      <c r="BH119" s="18">
        <f>IF(U119&lt;&gt;0,U119,IF($AV119=0,0,AR119/$AV119*$Z119))</f>
      </c>
      <c r="BI119" s="18">
        <f>IF(V119&lt;&gt;0,V119,IF($AV119=0,0,AS119/$AV119*$Z119))</f>
      </c>
      <c r="BJ119" s="18">
        <f>IF(W119&lt;&gt;0,W119,IF($AV119=0,0,AT119/$AV119*$Z119))</f>
      </c>
      <c r="BK119" s="18">
        <f>IF(X119&lt;&gt;0,X119,IF($AV119=0,0,AU119/$AV119*$Z119))</f>
      </c>
      <c r="BL119" s="18">
        <f>SUM(AW119:BK119)</f>
      </c>
      <c r="BM119" s="18">
        <f>I119-BL119</f>
      </c>
    </row>
    <row r="120" outlineLevel="4">
      <c r="A120" s="5" t="str">
        <v>6.01</v>
      </c>
      <c r="B120" s="5" t="str">
        <v/>
      </c>
      <c r="C120" s="5" t="str">
        <v/>
      </c>
      <c r="D120" s="5" t="str">
        <v/>
      </c>
      <c r="E120" s="19">
        <f>IFERROR(_xlfn.XLOOKUP(F120,Assumptions!B:B,Assumptions!C:C),0)</f>
      </c>
      <c r="F120" s="5" t="str">
        <v>Site Delivery EGP</v>
      </c>
      <c r="G120" s="5" t="str">
        <v/>
      </c>
      <c r="H120" s="18">
        <f>G118*E120</f>
      </c>
      <c r="I120" s="18">
        <f>H120*(1-0)</f>
      </c>
      <c r="J120" s="18">
        <v>0</v>
      </c>
      <c r="K120" s="18">
        <v>0</v>
      </c>
      <c r="L120" s="18">
        <v>0</v>
      </c>
      <c r="M120" s="18">
        <v>0</v>
      </c>
      <c r="N120" s="18">
        <v>0</v>
      </c>
      <c r="O120" s="18">
        <v>0</v>
      </c>
      <c r="P120" s="18">
        <v>0</v>
      </c>
      <c r="Q120" s="18">
        <v>0</v>
      </c>
      <c r="R120" s="18">
        <v>0</v>
      </c>
      <c r="S120" s="18">
        <v>0</v>
      </c>
      <c r="T120" s="18">
        <v>0</v>
      </c>
      <c r="U120" s="18">
        <v>0</v>
      </c>
      <c r="V120" s="18">
        <v>0</v>
      </c>
      <c r="W120" s="18">
        <v>0</v>
      </c>
      <c r="X120" s="18">
        <v>0</v>
      </c>
      <c r="Y120" s="18">
        <f>SUM(J120:X120)</f>
      </c>
      <c r="Z120" s="18">
        <f>I120-Y120</f>
      </c>
      <c r="AA120" s="5" t="str">
        <v/>
      </c>
      <c r="AB120" s="5" t="str">
        <v/>
      </c>
      <c r="AC120" s="18">
        <f>IFERROR(_xlfn.XLOOKUP(F120,Assumptions!B:B,Assumptions!D:D),0)</f>
      </c>
      <c r="AD120" s="20">
        <f>AA120+AC120</f>
      </c>
      <c r="AE120" s="20">
        <f>AC120+AB120</f>
      </c>
      <c r="AF120" s="5" t="str">
        <v/>
      </c>
      <c r="AG120" s="18">
        <f>IFERROR(_xlfn.BETA.DIST(DATE(YEAR(AG$2),MONTH(AG$2),15),$AD$2,$AE$2,FALSE,DATE(YEAR($AD120),MONTH($AD120),1),DATE(YEAR($AE120),MONTH($AE120),28)),0)</f>
      </c>
      <c r="AH120" s="18">
        <f>IFERROR(_xlfn.BETA.DIST(DATE(YEAR(AH$2),MONTH(AH$2),15),$AD$2,$AE$2,FALSE,DATE(YEAR($AD120),MONTH($AD120),1),DATE(YEAR($AE120),MONTH($AE120),28)),0)</f>
      </c>
      <c r="AI120" s="18">
        <f>IFERROR(_xlfn.BETA.DIST(DATE(YEAR(AI$2),MONTH(AI$2),15),$AD$2,$AE$2,FALSE,DATE(YEAR($AD120),MONTH($AD120),1),DATE(YEAR($AE120),MONTH($AE120),28)),0)</f>
      </c>
      <c r="AJ120" s="18">
        <f>IFERROR(_xlfn.BETA.DIST(DATE(YEAR(AJ$2),MONTH(AJ$2),15),$AD$2,$AE$2,FALSE,DATE(YEAR($AD120),MONTH($AD120),1),DATE(YEAR($AE120),MONTH($AE120),28)),0)</f>
      </c>
      <c r="AK120" s="18">
        <f>IFERROR(_xlfn.BETA.DIST(DATE(YEAR(AK$2),MONTH(AK$2),15),$AD$2,$AE$2,FALSE,DATE(YEAR($AD120),MONTH($AD120),1),DATE(YEAR($AE120),MONTH($AE120),28)),0)</f>
      </c>
      <c r="AL120" s="18">
        <f>IFERROR(_xlfn.BETA.DIST(DATE(YEAR(AL$2),MONTH(AL$2),15),$AD$2,$AE$2,FALSE,DATE(YEAR($AD120),MONTH($AD120),1),DATE(YEAR($AE120),MONTH($AE120),28)),0)</f>
      </c>
      <c r="AM120" s="18">
        <f>IFERROR(_xlfn.BETA.DIST(DATE(YEAR(AM$2),MONTH(AM$2),15),$AD$2,$AE$2,FALSE,DATE(YEAR($AD120),MONTH($AD120),1),DATE(YEAR($AE120),MONTH($AE120),28)),0)</f>
      </c>
      <c r="AN120" s="18">
        <f>IFERROR(_xlfn.BETA.DIST(DATE(YEAR(AN$2),MONTH(AN$2),15),$AD$2,$AE$2,FALSE,DATE(YEAR($AD120),MONTH($AD120),1),DATE(YEAR($AE120),MONTH($AE120),28)),0)</f>
      </c>
      <c r="AO120" s="18">
        <f>IFERROR(_xlfn.BETA.DIST(DATE(YEAR(AO$2),MONTH(AO$2),15),$AD$2,$AE$2,FALSE,DATE(YEAR($AD120),MONTH($AD120),1),DATE(YEAR($AE120),MONTH($AE120),28)),0)</f>
      </c>
      <c r="AP120" s="18">
        <f>IFERROR(_xlfn.BETA.DIST(DATE(YEAR(AP$2),MONTH(AP$2),15),$AD$2,$AE$2,FALSE,DATE(YEAR($AD120),MONTH($AD120),1),DATE(YEAR($AE120),MONTH($AE120),28)),0)</f>
      </c>
      <c r="AQ120" s="18">
        <f>IFERROR(_xlfn.BETA.DIST(DATE(YEAR(AQ$2),MONTH(AQ$2),15),$AD$2,$AE$2,FALSE,DATE(YEAR($AD120),MONTH($AD120),1),DATE(YEAR($AE120),MONTH($AE120),28)),0)</f>
      </c>
      <c r="AR120" s="18">
        <f>IFERROR(_xlfn.BETA.DIST(DATE(YEAR(AR$2),MONTH(AR$2),15),$AD$2,$AE$2,FALSE,DATE(YEAR($AD120),MONTH($AD120),1),DATE(YEAR($AE120),MONTH($AE120),28)),0)</f>
      </c>
      <c r="AS120" s="18">
        <f>IFERROR(_xlfn.BETA.DIST(DATE(YEAR(AS$2),MONTH(AS$2),15),$AD$2,$AE$2,FALSE,DATE(YEAR($AD120),MONTH($AD120),1),DATE(YEAR($AE120),MONTH($AE120),28)),0)</f>
      </c>
      <c r="AT120" s="18">
        <f>IFERROR(_xlfn.BETA.DIST(DATE(YEAR(AT$2),MONTH(AT$2),15),$AD$2,$AE$2,FALSE,DATE(YEAR($AD120),MONTH($AD120),1),DATE(YEAR($AE120),MONTH($AE120),28)),0)</f>
      </c>
      <c r="AU120" s="18">
        <f>IFERROR(_xlfn.BETA.DIST(DATE(YEAR(AU$2),MONTH(AU$2),15),$AD$2,$AE$2,FALSE,DATE(YEAR($AD120),MONTH($AD120),1),DATE(YEAR($AE120),MONTH($AE120),28)),0)</f>
      </c>
      <c r="AV120" s="18">
        <f>SUM(AG120:AU120)</f>
      </c>
      <c r="AW120" s="18">
        <f>IF(J120&lt;&gt;0,J120,IF($AV120=0,0,AG120/$AV120*$Z120))</f>
      </c>
      <c r="AX120" s="18">
        <f>IF(K120&lt;&gt;0,K120,IF($AV120=0,0,AH120/$AV120*$Z120))</f>
      </c>
      <c r="AY120" s="18">
        <f>IF(L120&lt;&gt;0,L120,IF($AV120=0,0,AI120/$AV120*$Z120))</f>
      </c>
      <c r="AZ120" s="18">
        <f>IF(M120&lt;&gt;0,M120,IF($AV120=0,0,AJ120/$AV120*$Z120))</f>
      </c>
      <c r="BA120" s="18">
        <f>IF(N120&lt;&gt;0,N120,IF($AV120=0,0,AK120/$AV120*$Z120))</f>
      </c>
      <c r="BB120" s="18">
        <f>IF(O120&lt;&gt;0,O120,IF($AV120=0,0,AL120/$AV120*$Z120))</f>
      </c>
      <c r="BC120" s="18">
        <f>IF(P120&lt;&gt;0,P120,IF($AV120=0,0,AM120/$AV120*$Z120))</f>
      </c>
      <c r="BD120" s="18">
        <f>IF(Q120&lt;&gt;0,Q120,IF($AV120=0,0,AN120/$AV120*$Z120))</f>
      </c>
      <c r="BE120" s="18">
        <f>IF(R120&lt;&gt;0,R120,IF($AV120=0,0,AO120/$AV120*$Z120))</f>
      </c>
      <c r="BF120" s="18">
        <f>IF(S120&lt;&gt;0,S120,IF($AV120=0,0,AP120/$AV120*$Z120))</f>
      </c>
      <c r="BG120" s="18">
        <f>IF(T120&lt;&gt;0,T120,IF($AV120=0,0,AQ120/$AV120*$Z120))</f>
      </c>
      <c r="BH120" s="18">
        <f>IF(U120&lt;&gt;0,U120,IF($AV120=0,0,AR120/$AV120*$Z120))</f>
      </c>
      <c r="BI120" s="18">
        <f>IF(V120&lt;&gt;0,V120,IF($AV120=0,0,AS120/$AV120*$Z120))</f>
      </c>
      <c r="BJ120" s="18">
        <f>IF(W120&lt;&gt;0,W120,IF($AV120=0,0,AT120/$AV120*$Z120))</f>
      </c>
      <c r="BK120" s="18">
        <f>IF(X120&lt;&gt;0,X120,IF($AV120=0,0,AU120/$AV120*$Z120))</f>
      </c>
      <c r="BL120" s="18">
        <f>SUM(AW120:BK120)</f>
      </c>
      <c r="BM120" s="18">
        <f>I120-BL120</f>
      </c>
    </row>
    <row r="121" outlineLevel="4">
      <c r="A121" s="5" t="str">
        <v>6.01</v>
      </c>
      <c r="B121" s="5" t="str">
        <v/>
      </c>
      <c r="C121" s="5" t="str">
        <v>BSKDGNGENGR07</v>
      </c>
      <c r="D121" s="5" t="str">
        <v>BSKDGNGENGR07</v>
      </c>
      <c r="E121" s="19">
        <f>IFERROR(_xlfn.XLOOKUP(F121,Assumptions!B:B,Assumptions!C:C),0)</f>
      </c>
      <c r="F121" s="5" t="str">
        <v>Retention</v>
      </c>
      <c r="G121" s="5" t="str">
        <v/>
      </c>
      <c r="H121" s="18">
        <f>G118*E121</f>
      </c>
      <c r="I121" s="18">
        <f>H121*(1-0)</f>
      </c>
      <c r="J121" s="18">
        <v>0</v>
      </c>
      <c r="K121" s="18">
        <v>0</v>
      </c>
      <c r="L121" s="18">
        <v>0</v>
      </c>
      <c r="M121" s="18">
        <v>0</v>
      </c>
      <c r="N121" s="18">
        <v>0</v>
      </c>
      <c r="O121" s="18">
        <v>0</v>
      </c>
      <c r="P121" s="18">
        <v>0</v>
      </c>
      <c r="Q121" s="18">
        <v>0</v>
      </c>
      <c r="R121" s="18">
        <v>0</v>
      </c>
      <c r="S121" s="18">
        <v>0</v>
      </c>
      <c r="T121" s="18">
        <v>0</v>
      </c>
      <c r="U121" s="18">
        <v>0</v>
      </c>
      <c r="V121" s="18">
        <v>0</v>
      </c>
      <c r="W121" s="18">
        <v>0</v>
      </c>
      <c r="X121" s="18">
        <v>0</v>
      </c>
      <c r="Y121" s="18">
        <f>SUM(J121:X121)</f>
      </c>
      <c r="Z121" s="18">
        <f>I121-Y121</f>
      </c>
      <c r="AA121" s="20">
        <v>46483</v>
      </c>
      <c r="AB121" s="20">
        <v>46483</v>
      </c>
      <c r="AC121" s="18">
        <f>IFERROR(_xlfn.XLOOKUP(F121,Assumptions!B:B,Assumptions!D:D),0)</f>
      </c>
      <c r="AD121" s="20">
        <f>AA121+AC121</f>
      </c>
      <c r="AE121" s="20">
        <f>AC121+AB121</f>
      </c>
      <c r="AF121" s="5" t="str">
        <v/>
      </c>
      <c r="AG121" s="18">
        <f>IFERROR(_xlfn.BETA.DIST(DATE(YEAR(AG$2),MONTH(AG$2),15),$AD$2,$AE$2,FALSE,DATE(YEAR($AD121),MONTH($AD121),1),DATE(YEAR($AE121),MONTH($AE121),28)),0)</f>
      </c>
      <c r="AH121" s="18">
        <f>IFERROR(_xlfn.BETA.DIST(DATE(YEAR(AH$2),MONTH(AH$2),15),$AD$2,$AE$2,FALSE,DATE(YEAR($AD121),MONTH($AD121),1),DATE(YEAR($AE121),MONTH($AE121),28)),0)</f>
      </c>
      <c r="AI121" s="18">
        <f>IFERROR(_xlfn.BETA.DIST(DATE(YEAR(AI$2),MONTH(AI$2),15),$AD$2,$AE$2,FALSE,DATE(YEAR($AD121),MONTH($AD121),1),DATE(YEAR($AE121),MONTH($AE121),28)),0)</f>
      </c>
      <c r="AJ121" s="18">
        <f>IFERROR(_xlfn.BETA.DIST(DATE(YEAR(AJ$2),MONTH(AJ$2),15),$AD$2,$AE$2,FALSE,DATE(YEAR($AD121),MONTH($AD121),1),DATE(YEAR($AE121),MONTH($AE121),28)),0)</f>
      </c>
      <c r="AK121" s="18">
        <f>IFERROR(_xlfn.BETA.DIST(DATE(YEAR(AK$2),MONTH(AK$2),15),$AD$2,$AE$2,FALSE,DATE(YEAR($AD121),MONTH($AD121),1),DATE(YEAR($AE121),MONTH($AE121),28)),0)</f>
      </c>
      <c r="AL121" s="18">
        <f>IFERROR(_xlfn.BETA.DIST(DATE(YEAR(AL$2),MONTH(AL$2),15),$AD$2,$AE$2,FALSE,DATE(YEAR($AD121),MONTH($AD121),1),DATE(YEAR($AE121),MONTH($AE121),28)),0)</f>
      </c>
      <c r="AM121" s="18">
        <f>IFERROR(_xlfn.BETA.DIST(DATE(YEAR(AM$2),MONTH(AM$2),15),$AD$2,$AE$2,FALSE,DATE(YEAR($AD121),MONTH($AD121),1),DATE(YEAR($AE121),MONTH($AE121),28)),0)</f>
      </c>
      <c r="AN121" s="18">
        <f>IFERROR(_xlfn.BETA.DIST(DATE(YEAR(AN$2),MONTH(AN$2),15),$AD$2,$AE$2,FALSE,DATE(YEAR($AD121),MONTH($AD121),1),DATE(YEAR($AE121),MONTH($AE121),28)),0)</f>
      </c>
      <c r="AO121" s="18">
        <f>IFERROR(_xlfn.BETA.DIST(DATE(YEAR(AO$2),MONTH(AO$2),15),$AD$2,$AE$2,FALSE,DATE(YEAR($AD121),MONTH($AD121),1),DATE(YEAR($AE121),MONTH($AE121),28)),0)</f>
      </c>
      <c r="AP121" s="18">
        <f>IFERROR(_xlfn.BETA.DIST(DATE(YEAR(AP$2),MONTH(AP$2),15),$AD$2,$AE$2,FALSE,DATE(YEAR($AD121),MONTH($AD121),1),DATE(YEAR($AE121),MONTH($AE121),28)),0)</f>
      </c>
      <c r="AQ121" s="18">
        <f>IFERROR(_xlfn.BETA.DIST(DATE(YEAR(AQ$2),MONTH(AQ$2),15),$AD$2,$AE$2,FALSE,DATE(YEAR($AD121),MONTH($AD121),1),DATE(YEAR($AE121),MONTH($AE121),28)),0)</f>
      </c>
      <c r="AR121" s="18">
        <f>IFERROR(_xlfn.BETA.DIST(DATE(YEAR(AR$2),MONTH(AR$2),15),$AD$2,$AE$2,FALSE,DATE(YEAR($AD121),MONTH($AD121),1),DATE(YEAR($AE121),MONTH($AE121),28)),0)</f>
      </c>
      <c r="AS121" s="18">
        <f>IFERROR(_xlfn.BETA.DIST(DATE(YEAR(AS$2),MONTH(AS$2),15),$AD$2,$AE$2,FALSE,DATE(YEAR($AD121),MONTH($AD121),1),DATE(YEAR($AE121),MONTH($AE121),28)),0)</f>
      </c>
      <c r="AT121" s="18">
        <f>IFERROR(_xlfn.BETA.DIST(DATE(YEAR(AT$2),MONTH(AT$2),15),$AD$2,$AE$2,FALSE,DATE(YEAR($AD121),MONTH($AD121),1),DATE(YEAR($AE121),MONTH($AE121),28)),0)</f>
      </c>
      <c r="AU121" s="18">
        <f>IFERROR(_xlfn.BETA.DIST(DATE(YEAR(AU$2),MONTH(AU$2),15),$AD$2,$AE$2,FALSE,DATE(YEAR($AD121),MONTH($AD121),1),DATE(YEAR($AE121),MONTH($AE121),28)),0)</f>
      </c>
      <c r="AV121" s="18">
        <f>SUM(AG121:AU121)</f>
      </c>
      <c r="AW121" s="18">
        <f>IF(J121&lt;&gt;0,J121,IF($AV121=0,0,AG121/$AV121*$Z121))</f>
      </c>
      <c r="AX121" s="18">
        <f>IF(K121&lt;&gt;0,K121,IF($AV121=0,0,AH121/$AV121*$Z121))</f>
      </c>
      <c r="AY121" s="18">
        <f>IF(L121&lt;&gt;0,L121,IF($AV121=0,0,AI121/$AV121*$Z121))</f>
      </c>
      <c r="AZ121" s="18">
        <f>IF(M121&lt;&gt;0,M121,IF($AV121=0,0,AJ121/$AV121*$Z121))</f>
      </c>
      <c r="BA121" s="18">
        <f>IF(N121&lt;&gt;0,N121,IF($AV121=0,0,AK121/$AV121*$Z121))</f>
      </c>
      <c r="BB121" s="18">
        <f>IF(O121&lt;&gt;0,O121,IF($AV121=0,0,AL121/$AV121*$Z121))</f>
      </c>
      <c r="BC121" s="18">
        <f>IF(P121&lt;&gt;0,P121,IF($AV121=0,0,AM121/$AV121*$Z121))</f>
      </c>
      <c r="BD121" s="18">
        <f>IF(Q121&lt;&gt;0,Q121,IF($AV121=0,0,AN121/$AV121*$Z121))</f>
      </c>
      <c r="BE121" s="18">
        <f>IF(R121&lt;&gt;0,R121,IF($AV121=0,0,AO121/$AV121*$Z121))</f>
      </c>
      <c r="BF121" s="18">
        <f>IF(S121&lt;&gt;0,S121,IF($AV121=0,0,AP121/$AV121*$Z121))</f>
      </c>
      <c r="BG121" s="18">
        <f>IF(T121&lt;&gt;0,T121,IF($AV121=0,0,AQ121/$AV121*$Z121))</f>
      </c>
      <c r="BH121" s="18">
        <f>IF(U121&lt;&gt;0,U121,IF($AV121=0,0,AR121/$AV121*$Z121))</f>
      </c>
      <c r="BI121" s="18">
        <f>IF(V121&lt;&gt;0,V121,IF($AV121=0,0,AS121/$AV121*$Z121))</f>
      </c>
      <c r="BJ121" s="18">
        <f>IF(W121&lt;&gt;0,W121,IF($AV121=0,0,AT121/$AV121*$Z121))</f>
      </c>
      <c r="BK121" s="18">
        <f>IF(X121&lt;&gt;0,X121,IF($AV121=0,0,AU121/$AV121*$Z121))</f>
      </c>
      <c r="BL121" s="18">
        <f>SUM(AW121:BK121)</f>
      </c>
      <c r="BM121" s="18">
        <f>I121-BL121</f>
      </c>
    </row>
    <row r="122" outlineLevel="2">
      <c r="A122" s="15" t="str">
        <v/>
      </c>
      <c r="B122" s="15" t="str">
        <v/>
      </c>
      <c r="C122" s="15" t="str">
        <v/>
      </c>
      <c r="D122" s="15" t="str">
        <v/>
      </c>
      <c r="E122" s="15" t="str">
        <v/>
      </c>
      <c r="F122" s="15" t="str">
        <v>Auxiliary Power Equipment</v>
      </c>
      <c r="G122" s="15">
        <v>12409525.6</v>
      </c>
      <c r="H122" s="15" t="str">
        <v/>
      </c>
      <c r="I122" s="15" t="str">
        <v/>
      </c>
      <c r="J122" s="15" t="str">
        <v/>
      </c>
      <c r="K122" s="15" t="str">
        <v/>
      </c>
      <c r="L122" s="15" t="str">
        <v/>
      </c>
      <c r="M122" s="15" t="str">
        <v/>
      </c>
      <c r="N122" s="15" t="str">
        <v/>
      </c>
      <c r="O122" s="15" t="str">
        <v/>
      </c>
      <c r="P122" s="15" t="str">
        <v/>
      </c>
      <c r="Q122" s="15" t="str">
        <v/>
      </c>
      <c r="R122" s="15" t="str">
        <v/>
      </c>
      <c r="S122" s="15" t="str">
        <v/>
      </c>
      <c r="T122" s="15" t="str">
        <v/>
      </c>
      <c r="U122" s="15" t="str">
        <v/>
      </c>
      <c r="V122" s="15" t="str">
        <v/>
      </c>
      <c r="W122" s="15" t="str">
        <v/>
      </c>
      <c r="X122" s="15" t="str">
        <v/>
      </c>
      <c r="Y122" s="15" t="str">
        <v/>
      </c>
      <c r="Z122" s="15" t="str">
        <v/>
      </c>
      <c r="AA122" s="15" t="str">
        <v/>
      </c>
      <c r="AB122" s="15" t="str">
        <v/>
      </c>
      <c r="AC122" s="15" t="str">
        <v/>
      </c>
      <c r="AD122" s="15" t="str">
        <v/>
      </c>
      <c r="AE122" s="15" t="str">
        <v/>
      </c>
      <c r="AF122" s="5" t="str">
        <v/>
      </c>
      <c r="AG122" s="15" t="str">
        <v/>
      </c>
      <c r="AH122" s="15" t="str">
        <v/>
      </c>
      <c r="AI122" s="15" t="str">
        <v/>
      </c>
      <c r="AJ122" s="15" t="str">
        <v/>
      </c>
      <c r="AK122" s="15" t="str">
        <v/>
      </c>
      <c r="AL122" s="15" t="str">
        <v/>
      </c>
      <c r="AM122" s="15" t="str">
        <v/>
      </c>
      <c r="AN122" s="15" t="str">
        <v/>
      </c>
      <c r="AO122" s="15" t="str">
        <v/>
      </c>
      <c r="AP122" s="15" t="str">
        <v/>
      </c>
      <c r="AQ122" s="15" t="str">
        <v/>
      </c>
      <c r="AR122" s="15" t="str">
        <v/>
      </c>
      <c r="AS122" s="15" t="str">
        <v/>
      </c>
      <c r="AT122" s="15" t="str">
        <v/>
      </c>
      <c r="AU122" s="15" t="str">
        <v/>
      </c>
      <c r="AV122" s="15" t="str">
        <v/>
      </c>
      <c r="AW122" s="15" t="str">
        <v/>
      </c>
      <c r="AX122" s="15" t="str">
        <v/>
      </c>
      <c r="AY122" s="15" t="str">
        <v/>
      </c>
      <c r="AZ122" s="15" t="str">
        <v/>
      </c>
      <c r="BA122" s="15" t="str">
        <v/>
      </c>
      <c r="BB122" s="15" t="str">
        <v/>
      </c>
      <c r="BC122" s="15" t="str">
        <v/>
      </c>
      <c r="BD122" s="15" t="str">
        <v/>
      </c>
      <c r="BE122" s="15" t="str">
        <v/>
      </c>
      <c r="BF122" s="15" t="str">
        <v/>
      </c>
      <c r="BG122" s="15" t="str">
        <v/>
      </c>
      <c r="BH122" s="15" t="str">
        <v/>
      </c>
      <c r="BI122" s="15" t="str">
        <v/>
      </c>
      <c r="BJ122" s="15" t="str">
        <v/>
      </c>
      <c r="BK122" s="15" t="str">
        <v/>
      </c>
      <c r="BL122" s="15" t="str">
        <v/>
      </c>
      <c r="BM122" s="15" t="str">
        <v/>
      </c>
    </row>
    <row r="123" outlineLevel="3">
      <c r="A123" s="17" t="str">
        <v>7.1</v>
      </c>
      <c r="B123" s="17" t="str">
        <v/>
      </c>
      <c r="C123" s="17" t="str">
        <v/>
      </c>
      <c r="D123" s="17" t="str">
        <v/>
      </c>
      <c r="E123" s="17" t="str">
        <v>7.1</v>
      </c>
      <c r="F123" s="17" t="str">
        <v>500 kVA auxiliary transformer 11 0.4 kV, as specified.</v>
      </c>
      <c r="G123" s="17">
        <v>1325160</v>
      </c>
      <c r="H123" s="17" t="str">
        <v/>
      </c>
      <c r="I123" s="17" t="str">
        <v/>
      </c>
      <c r="J123" s="17" t="str">
        <v/>
      </c>
      <c r="K123" s="17" t="str">
        <v/>
      </c>
      <c r="L123" s="17" t="str">
        <v/>
      </c>
      <c r="M123" s="17" t="str">
        <v/>
      </c>
      <c r="N123" s="17" t="str">
        <v/>
      </c>
      <c r="O123" s="17" t="str">
        <v/>
      </c>
      <c r="P123" s="17" t="str">
        <v/>
      </c>
      <c r="Q123" s="17" t="str">
        <v/>
      </c>
      <c r="R123" s="17" t="str">
        <v/>
      </c>
      <c r="S123" s="17" t="str">
        <v/>
      </c>
      <c r="T123" s="17" t="str">
        <v/>
      </c>
      <c r="U123" s="17" t="str">
        <v/>
      </c>
      <c r="V123" s="17" t="str">
        <v/>
      </c>
      <c r="W123" s="17" t="str">
        <v/>
      </c>
      <c r="X123" s="17" t="str">
        <v/>
      </c>
      <c r="Y123" s="17" t="str">
        <v/>
      </c>
      <c r="Z123" s="17" t="str">
        <v/>
      </c>
      <c r="AA123" s="17" t="str">
        <v/>
      </c>
      <c r="AB123" s="17" t="str">
        <v/>
      </c>
      <c r="AC123" s="17" t="str">
        <v/>
      </c>
      <c r="AD123" s="17" t="str">
        <v/>
      </c>
      <c r="AE123" s="17" t="str">
        <v/>
      </c>
      <c r="AF123" s="5" t="str">
        <v/>
      </c>
      <c r="AG123" s="18">
        <f>IFERROR(_xlfn.BETA.DIST(DATE(YEAR(AG$2),MONTH(AG$2),15),$AD$2,$AE$2,FALSE,DATE(YEAR($AD123),MONTH($AD123),1),DATE(YEAR($AE123),MONTH($AE123),28)),0)</f>
      </c>
      <c r="AH123" s="18">
        <f>IFERROR(_xlfn.BETA.DIST(DATE(YEAR(AH$2),MONTH(AH$2),15),$AD$2,$AE$2,FALSE,DATE(YEAR($AD123),MONTH($AD123),1),DATE(YEAR($AE123),MONTH($AE123),28)),0)</f>
      </c>
      <c r="AI123" s="18">
        <f>IFERROR(_xlfn.BETA.DIST(DATE(YEAR(AI$2),MONTH(AI$2),15),$AD$2,$AE$2,FALSE,DATE(YEAR($AD123),MONTH($AD123),1),DATE(YEAR($AE123),MONTH($AE123),28)),0)</f>
      </c>
      <c r="AJ123" s="18">
        <f>IFERROR(_xlfn.BETA.DIST(DATE(YEAR(AJ$2),MONTH(AJ$2),15),$AD$2,$AE$2,FALSE,DATE(YEAR($AD123),MONTH($AD123),1),DATE(YEAR($AE123),MONTH($AE123),28)),0)</f>
      </c>
      <c r="AK123" s="18">
        <f>IFERROR(_xlfn.BETA.DIST(DATE(YEAR(AK$2),MONTH(AK$2),15),$AD$2,$AE$2,FALSE,DATE(YEAR($AD123),MONTH($AD123),1),DATE(YEAR($AE123),MONTH($AE123),28)),0)</f>
      </c>
      <c r="AL123" s="18">
        <f>IFERROR(_xlfn.BETA.DIST(DATE(YEAR(AL$2),MONTH(AL$2),15),$AD$2,$AE$2,FALSE,DATE(YEAR($AD123),MONTH($AD123),1),DATE(YEAR($AE123),MONTH($AE123),28)),0)</f>
      </c>
      <c r="AM123" s="18">
        <f>IFERROR(_xlfn.BETA.DIST(DATE(YEAR(AM$2),MONTH(AM$2),15),$AD$2,$AE$2,FALSE,DATE(YEAR($AD123),MONTH($AD123),1),DATE(YEAR($AE123),MONTH($AE123),28)),0)</f>
      </c>
      <c r="AN123" s="18">
        <f>IFERROR(_xlfn.BETA.DIST(DATE(YEAR(AN$2),MONTH(AN$2),15),$AD$2,$AE$2,FALSE,DATE(YEAR($AD123),MONTH($AD123),1),DATE(YEAR($AE123),MONTH($AE123),28)),0)</f>
      </c>
      <c r="AO123" s="18">
        <f>IFERROR(_xlfn.BETA.DIST(DATE(YEAR(AO$2),MONTH(AO$2),15),$AD$2,$AE$2,FALSE,DATE(YEAR($AD123),MONTH($AD123),1),DATE(YEAR($AE123),MONTH($AE123),28)),0)</f>
      </c>
      <c r="AP123" s="18">
        <f>IFERROR(_xlfn.BETA.DIST(DATE(YEAR(AP$2),MONTH(AP$2),15),$AD$2,$AE$2,FALSE,DATE(YEAR($AD123),MONTH($AD123),1),DATE(YEAR($AE123),MONTH($AE123),28)),0)</f>
      </c>
      <c r="AQ123" s="18">
        <f>IFERROR(_xlfn.BETA.DIST(DATE(YEAR(AQ$2),MONTH(AQ$2),15),$AD$2,$AE$2,FALSE,DATE(YEAR($AD123),MONTH($AD123),1),DATE(YEAR($AE123),MONTH($AE123),28)),0)</f>
      </c>
      <c r="AR123" s="18">
        <f>IFERROR(_xlfn.BETA.DIST(DATE(YEAR(AR$2),MONTH(AR$2),15),$AD$2,$AE$2,FALSE,DATE(YEAR($AD123),MONTH($AD123),1),DATE(YEAR($AE123),MONTH($AE123),28)),0)</f>
      </c>
      <c r="AS123" s="18">
        <f>IFERROR(_xlfn.BETA.DIST(DATE(YEAR(AS$2),MONTH(AS$2),15),$AD$2,$AE$2,FALSE,DATE(YEAR($AD123),MONTH($AD123),1),DATE(YEAR($AE123),MONTH($AE123),28)),0)</f>
      </c>
      <c r="AT123" s="18">
        <f>IFERROR(_xlfn.BETA.DIST(DATE(YEAR(AT$2),MONTH(AT$2),15),$AD$2,$AE$2,FALSE,DATE(YEAR($AD123),MONTH($AD123),1),DATE(YEAR($AE123),MONTH($AE123),28)),0)</f>
      </c>
      <c r="AU123" s="18">
        <f>IFERROR(_xlfn.BETA.DIST(DATE(YEAR(AU$2),MONTH(AU$2),15),$AD$2,$AE$2,FALSE,DATE(YEAR($AD123),MONTH($AD123),1),DATE(YEAR($AE123),MONTH($AE123),28)),0)</f>
      </c>
      <c r="AV123" s="18">
        <f>SUM(AG123:AU123)</f>
      </c>
      <c r="AW123" s="18">
        <f>IF(J123&lt;&gt;0,J123,IF($AV123=0,0,AG123/$AV123*$Z123))</f>
      </c>
      <c r="AX123" s="18">
        <f>IF(K123&lt;&gt;0,K123,IF($AV123=0,0,AH123/$AV123*$Z123))</f>
      </c>
      <c r="AY123" s="18">
        <f>IF(L123&lt;&gt;0,L123,IF($AV123=0,0,AI123/$AV123*$Z123))</f>
      </c>
      <c r="AZ123" s="18">
        <f>IF(M123&lt;&gt;0,M123,IF($AV123=0,0,AJ123/$AV123*$Z123))</f>
      </c>
      <c r="BA123" s="18">
        <f>IF(N123&lt;&gt;0,N123,IF($AV123=0,0,AK123/$AV123*$Z123))</f>
      </c>
      <c r="BB123" s="18">
        <f>IF(O123&lt;&gt;0,O123,IF($AV123=0,0,AL123/$AV123*$Z123))</f>
      </c>
      <c r="BC123" s="18">
        <f>IF(P123&lt;&gt;0,P123,IF($AV123=0,0,AM123/$AV123*$Z123))</f>
      </c>
      <c r="BD123" s="18">
        <f>IF(Q123&lt;&gt;0,Q123,IF($AV123=0,0,AN123/$AV123*$Z123))</f>
      </c>
      <c r="BE123" s="18">
        <f>IF(R123&lt;&gt;0,R123,IF($AV123=0,0,AO123/$AV123*$Z123))</f>
      </c>
      <c r="BF123" s="18">
        <f>IF(S123&lt;&gt;0,S123,IF($AV123=0,0,AP123/$AV123*$Z123))</f>
      </c>
      <c r="BG123" s="18">
        <f>IF(T123&lt;&gt;0,T123,IF($AV123=0,0,AQ123/$AV123*$Z123))</f>
      </c>
      <c r="BH123" s="18">
        <f>IF(U123&lt;&gt;0,U123,IF($AV123=0,0,AR123/$AV123*$Z123))</f>
      </c>
      <c r="BI123" s="18">
        <f>IF(V123&lt;&gt;0,V123,IF($AV123=0,0,AS123/$AV123*$Z123))</f>
      </c>
      <c r="BJ123" s="18">
        <f>IF(W123&lt;&gt;0,W123,IF($AV123=0,0,AT123/$AV123*$Z123))</f>
      </c>
      <c r="BK123" s="18">
        <f>IF(X123&lt;&gt;0,X123,IF($AV123=0,0,AU123/$AV123*$Z123))</f>
      </c>
      <c r="BL123" s="18">
        <f>SUM(AW123:BK123)</f>
      </c>
      <c r="BM123" s="17" t="str">
        <v/>
      </c>
    </row>
    <row r="124" outlineLevel="4">
      <c r="A124" s="5" t="str">
        <v>7.1</v>
      </c>
      <c r="B124" s="5" t="str">
        <v/>
      </c>
      <c r="C124" s="5" t="str">
        <v>BSKDGNGENGR03</v>
      </c>
      <c r="D124" s="5" t="str">
        <v>BSKDGNGENGR03</v>
      </c>
      <c r="E124" s="19">
        <f>IFERROR(_xlfn.XLOOKUP(F124,Assumptions!B:B,Assumptions!C:C),0)</f>
      </c>
      <c r="F124" s="5" t="str">
        <v>Advanced Payment</v>
      </c>
      <c r="G124" s="5" t="str">
        <v/>
      </c>
      <c r="H124" s="18">
        <f>G123*E124</f>
      </c>
      <c r="I124" s="18">
        <f>H124*(1-0)</f>
      </c>
      <c r="J124" s="18">
        <v>0</v>
      </c>
      <c r="K124" s="18">
        <v>0</v>
      </c>
      <c r="L124" s="18">
        <v>0</v>
      </c>
      <c r="M124" s="18">
        <v>0</v>
      </c>
      <c r="N124" s="18">
        <v>0</v>
      </c>
      <c r="O124" s="18">
        <v>0</v>
      </c>
      <c r="P124" s="18">
        <v>0</v>
      </c>
      <c r="Q124" s="18">
        <v>0</v>
      </c>
      <c r="R124" s="18">
        <v>0</v>
      </c>
      <c r="S124" s="18">
        <v>0</v>
      </c>
      <c r="T124" s="18">
        <v>0</v>
      </c>
      <c r="U124" s="18">
        <v>0</v>
      </c>
      <c r="V124" s="18">
        <v>0</v>
      </c>
      <c r="W124" s="18">
        <v>0</v>
      </c>
      <c r="X124" s="18">
        <v>0</v>
      </c>
      <c r="Y124" s="18">
        <f>SUM(J124:X124)</f>
      </c>
      <c r="Z124" s="18">
        <f>I124-Y124</f>
      </c>
      <c r="AA124" s="20">
        <v>46026</v>
      </c>
      <c r="AB124" s="20">
        <v>46026</v>
      </c>
      <c r="AC124" s="18">
        <f>IFERROR(_xlfn.XLOOKUP(F124,Assumptions!B:B,Assumptions!D:D),0)</f>
      </c>
      <c r="AD124" s="20">
        <f>AA124+AC124</f>
      </c>
      <c r="AE124" s="20">
        <f>AC124+AB124</f>
      </c>
      <c r="AF124" s="5" t="str">
        <v/>
      </c>
      <c r="AG124" s="18">
        <f>IFERROR(_xlfn.BETA.DIST(DATE(YEAR(AG$2),MONTH(AG$2),15),$AD$2,$AE$2,FALSE,DATE(YEAR($AD124),MONTH($AD124),1),DATE(YEAR($AE124),MONTH($AE124),28)),0)</f>
      </c>
      <c r="AH124" s="18">
        <f>IFERROR(_xlfn.BETA.DIST(DATE(YEAR(AH$2),MONTH(AH$2),15),$AD$2,$AE$2,FALSE,DATE(YEAR($AD124),MONTH($AD124),1),DATE(YEAR($AE124),MONTH($AE124),28)),0)</f>
      </c>
      <c r="AI124" s="18">
        <f>IFERROR(_xlfn.BETA.DIST(DATE(YEAR(AI$2),MONTH(AI$2),15),$AD$2,$AE$2,FALSE,DATE(YEAR($AD124),MONTH($AD124),1),DATE(YEAR($AE124),MONTH($AE124),28)),0)</f>
      </c>
      <c r="AJ124" s="18">
        <f>IFERROR(_xlfn.BETA.DIST(DATE(YEAR(AJ$2),MONTH(AJ$2),15),$AD$2,$AE$2,FALSE,DATE(YEAR($AD124),MONTH($AD124),1),DATE(YEAR($AE124),MONTH($AE124),28)),0)</f>
      </c>
      <c r="AK124" s="18">
        <f>IFERROR(_xlfn.BETA.DIST(DATE(YEAR(AK$2),MONTH(AK$2),15),$AD$2,$AE$2,FALSE,DATE(YEAR($AD124),MONTH($AD124),1),DATE(YEAR($AE124),MONTH($AE124),28)),0)</f>
      </c>
      <c r="AL124" s="18">
        <f>IFERROR(_xlfn.BETA.DIST(DATE(YEAR(AL$2),MONTH(AL$2),15),$AD$2,$AE$2,FALSE,DATE(YEAR($AD124),MONTH($AD124),1),DATE(YEAR($AE124),MONTH($AE124),28)),0)</f>
      </c>
      <c r="AM124" s="18">
        <f>IFERROR(_xlfn.BETA.DIST(DATE(YEAR(AM$2),MONTH(AM$2),15),$AD$2,$AE$2,FALSE,DATE(YEAR($AD124),MONTH($AD124),1),DATE(YEAR($AE124),MONTH($AE124),28)),0)</f>
      </c>
      <c r="AN124" s="18">
        <f>IFERROR(_xlfn.BETA.DIST(DATE(YEAR(AN$2),MONTH(AN$2),15),$AD$2,$AE$2,FALSE,DATE(YEAR($AD124),MONTH($AD124),1),DATE(YEAR($AE124),MONTH($AE124),28)),0)</f>
      </c>
      <c r="AO124" s="18">
        <f>IFERROR(_xlfn.BETA.DIST(DATE(YEAR(AO$2),MONTH(AO$2),15),$AD$2,$AE$2,FALSE,DATE(YEAR($AD124),MONTH($AD124),1),DATE(YEAR($AE124),MONTH($AE124),28)),0)</f>
      </c>
      <c r="AP124" s="18">
        <f>IFERROR(_xlfn.BETA.DIST(DATE(YEAR(AP$2),MONTH(AP$2),15),$AD$2,$AE$2,FALSE,DATE(YEAR($AD124),MONTH($AD124),1),DATE(YEAR($AE124),MONTH($AE124),28)),0)</f>
      </c>
      <c r="AQ124" s="18">
        <f>IFERROR(_xlfn.BETA.DIST(DATE(YEAR(AQ$2),MONTH(AQ$2),15),$AD$2,$AE$2,FALSE,DATE(YEAR($AD124),MONTH($AD124),1),DATE(YEAR($AE124),MONTH($AE124),28)),0)</f>
      </c>
      <c r="AR124" s="18">
        <f>IFERROR(_xlfn.BETA.DIST(DATE(YEAR(AR$2),MONTH(AR$2),15),$AD$2,$AE$2,FALSE,DATE(YEAR($AD124),MONTH($AD124),1),DATE(YEAR($AE124),MONTH($AE124),28)),0)</f>
      </c>
      <c r="AS124" s="18">
        <f>IFERROR(_xlfn.BETA.DIST(DATE(YEAR(AS$2),MONTH(AS$2),15),$AD$2,$AE$2,FALSE,DATE(YEAR($AD124),MONTH($AD124),1),DATE(YEAR($AE124),MONTH($AE124),28)),0)</f>
      </c>
      <c r="AT124" s="18">
        <f>IFERROR(_xlfn.BETA.DIST(DATE(YEAR(AT$2),MONTH(AT$2),15),$AD$2,$AE$2,FALSE,DATE(YEAR($AD124),MONTH($AD124),1),DATE(YEAR($AE124),MONTH($AE124),28)),0)</f>
      </c>
      <c r="AU124" s="18">
        <f>IFERROR(_xlfn.BETA.DIST(DATE(YEAR(AU$2),MONTH(AU$2),15),$AD$2,$AE$2,FALSE,DATE(YEAR($AD124),MONTH($AD124),1),DATE(YEAR($AE124),MONTH($AE124),28)),0)</f>
      </c>
      <c r="AV124" s="18">
        <f>SUM(AG124:AU124)</f>
      </c>
      <c r="AW124" s="18">
        <f>IF(J124&lt;&gt;0,J124,IF($AV124=0,0,AG124/$AV124*$Z124))</f>
      </c>
      <c r="AX124" s="18">
        <f>IF(K124&lt;&gt;0,K124,IF($AV124=0,0,AH124/$AV124*$Z124))</f>
      </c>
      <c r="AY124" s="18">
        <f>IF(L124&lt;&gt;0,L124,IF($AV124=0,0,AI124/$AV124*$Z124))</f>
      </c>
      <c r="AZ124" s="18">
        <f>IF(M124&lt;&gt;0,M124,IF($AV124=0,0,AJ124/$AV124*$Z124))</f>
      </c>
      <c r="BA124" s="18">
        <f>IF(N124&lt;&gt;0,N124,IF($AV124=0,0,AK124/$AV124*$Z124))</f>
      </c>
      <c r="BB124" s="18">
        <f>IF(O124&lt;&gt;0,O124,IF($AV124=0,0,AL124/$AV124*$Z124))</f>
      </c>
      <c r="BC124" s="18">
        <f>IF(P124&lt;&gt;0,P124,IF($AV124=0,0,AM124/$AV124*$Z124))</f>
      </c>
      <c r="BD124" s="18">
        <f>IF(Q124&lt;&gt;0,Q124,IF($AV124=0,0,AN124/$AV124*$Z124))</f>
      </c>
      <c r="BE124" s="18">
        <f>IF(R124&lt;&gt;0,R124,IF($AV124=0,0,AO124/$AV124*$Z124))</f>
      </c>
      <c r="BF124" s="18">
        <f>IF(S124&lt;&gt;0,S124,IF($AV124=0,0,AP124/$AV124*$Z124))</f>
      </c>
      <c r="BG124" s="18">
        <f>IF(T124&lt;&gt;0,T124,IF($AV124=0,0,AQ124/$AV124*$Z124))</f>
      </c>
      <c r="BH124" s="18">
        <f>IF(U124&lt;&gt;0,U124,IF($AV124=0,0,AR124/$AV124*$Z124))</f>
      </c>
      <c r="BI124" s="18">
        <f>IF(V124&lt;&gt;0,V124,IF($AV124=0,0,AS124/$AV124*$Z124))</f>
      </c>
      <c r="BJ124" s="18">
        <f>IF(W124&lt;&gt;0,W124,IF($AV124=0,0,AT124/$AV124*$Z124))</f>
      </c>
      <c r="BK124" s="18">
        <f>IF(X124&lt;&gt;0,X124,IF($AV124=0,0,AU124/$AV124*$Z124))</f>
      </c>
      <c r="BL124" s="18">
        <f>SUM(AW124:BK124)</f>
      </c>
      <c r="BM124" s="18">
        <f>I124-BL124</f>
      </c>
    </row>
    <row r="125" outlineLevel="4">
      <c r="A125" s="5" t="str">
        <v>7.1</v>
      </c>
      <c r="B125" s="5" t="str">
        <v/>
      </c>
      <c r="C125" s="5" t="str">
        <v>BSPRELGENAD29</v>
      </c>
      <c r="D125" s="5" t="str">
        <v>BSPRELGENAD29</v>
      </c>
      <c r="E125" s="19">
        <f>IFERROR(_xlfn.XLOOKUP(F125,Assumptions!B:B,Assumptions!C:C),0)</f>
      </c>
      <c r="F125" s="5" t="str">
        <v>Site Delivery EGP</v>
      </c>
      <c r="G125" s="5" t="str">
        <v/>
      </c>
      <c r="H125" s="18">
        <f>G123*E125</f>
      </c>
      <c r="I125" s="18">
        <f>H125*(1-0)</f>
      </c>
      <c r="J125" s="18">
        <v>0</v>
      </c>
      <c r="K125" s="18">
        <v>0</v>
      </c>
      <c r="L125" s="18">
        <v>0</v>
      </c>
      <c r="M125" s="18">
        <v>0</v>
      </c>
      <c r="N125" s="18">
        <v>0</v>
      </c>
      <c r="O125" s="18">
        <v>0</v>
      </c>
      <c r="P125" s="18">
        <v>0</v>
      </c>
      <c r="Q125" s="18">
        <v>0</v>
      </c>
      <c r="R125" s="18">
        <v>0</v>
      </c>
      <c r="S125" s="18">
        <v>0</v>
      </c>
      <c r="T125" s="18">
        <v>0</v>
      </c>
      <c r="U125" s="18">
        <v>0</v>
      </c>
      <c r="V125" s="18">
        <v>0</v>
      </c>
      <c r="W125" s="18">
        <v>0</v>
      </c>
      <c r="X125" s="18">
        <v>0</v>
      </c>
      <c r="Y125" s="18">
        <f>SUM(J125:X125)</f>
      </c>
      <c r="Z125" s="18">
        <f>I125-Y125</f>
      </c>
      <c r="AA125" s="20">
        <v>46263</v>
      </c>
      <c r="AB125" s="20">
        <v>46263</v>
      </c>
      <c r="AC125" s="18">
        <f>IFERROR(_xlfn.XLOOKUP(F125,Assumptions!B:B,Assumptions!D:D),0)</f>
      </c>
      <c r="AD125" s="20">
        <f>AA125+AC125</f>
      </c>
      <c r="AE125" s="20">
        <f>AC125+AB125</f>
      </c>
      <c r="AF125" s="5" t="str">
        <v/>
      </c>
      <c r="AG125" s="18">
        <f>IFERROR(_xlfn.BETA.DIST(DATE(YEAR(AG$2),MONTH(AG$2),15),$AD$2,$AE$2,FALSE,DATE(YEAR($AD125),MONTH($AD125),1),DATE(YEAR($AE125),MONTH($AE125),28)),0)</f>
      </c>
      <c r="AH125" s="18">
        <f>IFERROR(_xlfn.BETA.DIST(DATE(YEAR(AH$2),MONTH(AH$2),15),$AD$2,$AE$2,FALSE,DATE(YEAR($AD125),MONTH($AD125),1),DATE(YEAR($AE125),MONTH($AE125),28)),0)</f>
      </c>
      <c r="AI125" s="18">
        <f>IFERROR(_xlfn.BETA.DIST(DATE(YEAR(AI$2),MONTH(AI$2),15),$AD$2,$AE$2,FALSE,DATE(YEAR($AD125),MONTH($AD125),1),DATE(YEAR($AE125),MONTH($AE125),28)),0)</f>
      </c>
      <c r="AJ125" s="18">
        <f>IFERROR(_xlfn.BETA.DIST(DATE(YEAR(AJ$2),MONTH(AJ$2),15),$AD$2,$AE$2,FALSE,DATE(YEAR($AD125),MONTH($AD125),1),DATE(YEAR($AE125),MONTH($AE125),28)),0)</f>
      </c>
      <c r="AK125" s="18">
        <f>IFERROR(_xlfn.BETA.DIST(DATE(YEAR(AK$2),MONTH(AK$2),15),$AD$2,$AE$2,FALSE,DATE(YEAR($AD125),MONTH($AD125),1),DATE(YEAR($AE125),MONTH($AE125),28)),0)</f>
      </c>
      <c r="AL125" s="18">
        <f>IFERROR(_xlfn.BETA.DIST(DATE(YEAR(AL$2),MONTH(AL$2),15),$AD$2,$AE$2,FALSE,DATE(YEAR($AD125),MONTH($AD125),1),DATE(YEAR($AE125),MONTH($AE125),28)),0)</f>
      </c>
      <c r="AM125" s="18">
        <f>IFERROR(_xlfn.BETA.DIST(DATE(YEAR(AM$2),MONTH(AM$2),15),$AD$2,$AE$2,FALSE,DATE(YEAR($AD125),MONTH($AD125),1),DATE(YEAR($AE125),MONTH($AE125),28)),0)</f>
      </c>
      <c r="AN125" s="18">
        <f>IFERROR(_xlfn.BETA.DIST(DATE(YEAR(AN$2),MONTH(AN$2),15),$AD$2,$AE$2,FALSE,DATE(YEAR($AD125),MONTH($AD125),1),DATE(YEAR($AE125),MONTH($AE125),28)),0)</f>
      </c>
      <c r="AO125" s="18">
        <f>IFERROR(_xlfn.BETA.DIST(DATE(YEAR(AO$2),MONTH(AO$2),15),$AD$2,$AE$2,FALSE,DATE(YEAR($AD125),MONTH($AD125),1),DATE(YEAR($AE125),MONTH($AE125),28)),0)</f>
      </c>
      <c r="AP125" s="18">
        <f>IFERROR(_xlfn.BETA.DIST(DATE(YEAR(AP$2),MONTH(AP$2),15),$AD$2,$AE$2,FALSE,DATE(YEAR($AD125),MONTH($AD125),1),DATE(YEAR($AE125),MONTH($AE125),28)),0)</f>
      </c>
      <c r="AQ125" s="18">
        <f>IFERROR(_xlfn.BETA.DIST(DATE(YEAR(AQ$2),MONTH(AQ$2),15),$AD$2,$AE$2,FALSE,DATE(YEAR($AD125),MONTH($AD125),1),DATE(YEAR($AE125),MONTH($AE125),28)),0)</f>
      </c>
      <c r="AR125" s="18">
        <f>IFERROR(_xlfn.BETA.DIST(DATE(YEAR(AR$2),MONTH(AR$2),15),$AD$2,$AE$2,FALSE,DATE(YEAR($AD125),MONTH($AD125),1),DATE(YEAR($AE125),MONTH($AE125),28)),0)</f>
      </c>
      <c r="AS125" s="18">
        <f>IFERROR(_xlfn.BETA.DIST(DATE(YEAR(AS$2),MONTH(AS$2),15),$AD$2,$AE$2,FALSE,DATE(YEAR($AD125),MONTH($AD125),1),DATE(YEAR($AE125),MONTH($AE125),28)),0)</f>
      </c>
      <c r="AT125" s="18">
        <f>IFERROR(_xlfn.BETA.DIST(DATE(YEAR(AT$2),MONTH(AT$2),15),$AD$2,$AE$2,FALSE,DATE(YEAR($AD125),MONTH($AD125),1),DATE(YEAR($AE125),MONTH($AE125),28)),0)</f>
      </c>
      <c r="AU125" s="18">
        <f>IFERROR(_xlfn.BETA.DIST(DATE(YEAR(AU$2),MONTH(AU$2),15),$AD$2,$AE$2,FALSE,DATE(YEAR($AD125),MONTH($AD125),1),DATE(YEAR($AE125),MONTH($AE125),28)),0)</f>
      </c>
      <c r="AV125" s="18">
        <f>SUM(AG125:AU125)</f>
      </c>
      <c r="AW125" s="18">
        <f>IF(J125&lt;&gt;0,J125,IF($AV125=0,0,AG125/$AV125*$Z125))</f>
      </c>
      <c r="AX125" s="18">
        <f>IF(K125&lt;&gt;0,K125,IF($AV125=0,0,AH125/$AV125*$Z125))</f>
      </c>
      <c r="AY125" s="18">
        <f>IF(L125&lt;&gt;0,L125,IF($AV125=0,0,AI125/$AV125*$Z125))</f>
      </c>
      <c r="AZ125" s="18">
        <f>IF(M125&lt;&gt;0,M125,IF($AV125=0,0,AJ125/$AV125*$Z125))</f>
      </c>
      <c r="BA125" s="18">
        <f>IF(N125&lt;&gt;0,N125,IF($AV125=0,0,AK125/$AV125*$Z125))</f>
      </c>
      <c r="BB125" s="18">
        <f>IF(O125&lt;&gt;0,O125,IF($AV125=0,0,AL125/$AV125*$Z125))</f>
      </c>
      <c r="BC125" s="18">
        <f>IF(P125&lt;&gt;0,P125,IF($AV125=0,0,AM125/$AV125*$Z125))</f>
      </c>
      <c r="BD125" s="18">
        <f>IF(Q125&lt;&gt;0,Q125,IF($AV125=0,0,AN125/$AV125*$Z125))</f>
      </c>
      <c r="BE125" s="18">
        <f>IF(R125&lt;&gt;0,R125,IF($AV125=0,0,AO125/$AV125*$Z125))</f>
      </c>
      <c r="BF125" s="18">
        <f>IF(S125&lt;&gt;0,S125,IF($AV125=0,0,AP125/$AV125*$Z125))</f>
      </c>
      <c r="BG125" s="18">
        <f>IF(T125&lt;&gt;0,T125,IF($AV125=0,0,AQ125/$AV125*$Z125))</f>
      </c>
      <c r="BH125" s="18">
        <f>IF(U125&lt;&gt;0,U125,IF($AV125=0,0,AR125/$AV125*$Z125))</f>
      </c>
      <c r="BI125" s="18">
        <f>IF(V125&lt;&gt;0,V125,IF($AV125=0,0,AS125/$AV125*$Z125))</f>
      </c>
      <c r="BJ125" s="18">
        <f>IF(W125&lt;&gt;0,W125,IF($AV125=0,0,AT125/$AV125*$Z125))</f>
      </c>
      <c r="BK125" s="18">
        <f>IF(X125&lt;&gt;0,X125,IF($AV125=0,0,AU125/$AV125*$Z125))</f>
      </c>
      <c r="BL125" s="18">
        <f>SUM(AW125:BK125)</f>
      </c>
      <c r="BM125" s="18">
        <f>I125-BL125</f>
      </c>
    </row>
    <row r="126" outlineLevel="4">
      <c r="A126" s="5" t="str">
        <v>7.1</v>
      </c>
      <c r="B126" s="5" t="str">
        <v/>
      </c>
      <c r="C126" s="5" t="str">
        <v>BSKDGNGENGR07</v>
      </c>
      <c r="D126" s="5" t="str">
        <v>BSKDGNGENGR07</v>
      </c>
      <c r="E126" s="19">
        <f>IFERROR(_xlfn.XLOOKUP(F126,Assumptions!B:B,Assumptions!C:C),0)</f>
      </c>
      <c r="F126" s="5" t="str">
        <v>Retention</v>
      </c>
      <c r="G126" s="5" t="str">
        <v/>
      </c>
      <c r="H126" s="18">
        <f>G123*E126</f>
      </c>
      <c r="I126" s="18">
        <f>H126*(1-0)</f>
      </c>
      <c r="J126" s="18">
        <v>0</v>
      </c>
      <c r="K126" s="18">
        <v>0</v>
      </c>
      <c r="L126" s="18">
        <v>0</v>
      </c>
      <c r="M126" s="18">
        <v>0</v>
      </c>
      <c r="N126" s="18">
        <v>0</v>
      </c>
      <c r="O126" s="18">
        <v>0</v>
      </c>
      <c r="P126" s="18">
        <v>0</v>
      </c>
      <c r="Q126" s="18">
        <v>0</v>
      </c>
      <c r="R126" s="18">
        <v>0</v>
      </c>
      <c r="S126" s="18">
        <v>0</v>
      </c>
      <c r="T126" s="18">
        <v>0</v>
      </c>
      <c r="U126" s="18">
        <v>0</v>
      </c>
      <c r="V126" s="18">
        <v>0</v>
      </c>
      <c r="W126" s="18">
        <v>0</v>
      </c>
      <c r="X126" s="18">
        <v>0</v>
      </c>
      <c r="Y126" s="18">
        <f>SUM(J126:X126)</f>
      </c>
      <c r="Z126" s="18">
        <f>I126-Y126</f>
      </c>
      <c r="AA126" s="20">
        <v>46483</v>
      </c>
      <c r="AB126" s="20">
        <v>46483</v>
      </c>
      <c r="AC126" s="18">
        <f>IFERROR(_xlfn.XLOOKUP(F126,Assumptions!B:B,Assumptions!D:D),0)</f>
      </c>
      <c r="AD126" s="20">
        <f>AA126+AC126</f>
      </c>
      <c r="AE126" s="20">
        <f>AC126+AB126</f>
      </c>
      <c r="AF126" s="5" t="str">
        <v/>
      </c>
      <c r="AG126" s="18">
        <f>IFERROR(_xlfn.BETA.DIST(DATE(YEAR(AG$2),MONTH(AG$2),15),$AD$2,$AE$2,FALSE,DATE(YEAR($AD126),MONTH($AD126),1),DATE(YEAR($AE126),MONTH($AE126),28)),0)</f>
      </c>
      <c r="AH126" s="18">
        <f>IFERROR(_xlfn.BETA.DIST(DATE(YEAR(AH$2),MONTH(AH$2),15),$AD$2,$AE$2,FALSE,DATE(YEAR($AD126),MONTH($AD126),1),DATE(YEAR($AE126),MONTH($AE126),28)),0)</f>
      </c>
      <c r="AI126" s="18">
        <f>IFERROR(_xlfn.BETA.DIST(DATE(YEAR(AI$2),MONTH(AI$2),15),$AD$2,$AE$2,FALSE,DATE(YEAR($AD126),MONTH($AD126),1),DATE(YEAR($AE126),MONTH($AE126),28)),0)</f>
      </c>
      <c r="AJ126" s="18">
        <f>IFERROR(_xlfn.BETA.DIST(DATE(YEAR(AJ$2),MONTH(AJ$2),15),$AD$2,$AE$2,FALSE,DATE(YEAR($AD126),MONTH($AD126),1),DATE(YEAR($AE126),MONTH($AE126),28)),0)</f>
      </c>
      <c r="AK126" s="18">
        <f>IFERROR(_xlfn.BETA.DIST(DATE(YEAR(AK$2),MONTH(AK$2),15),$AD$2,$AE$2,FALSE,DATE(YEAR($AD126),MONTH($AD126),1),DATE(YEAR($AE126),MONTH($AE126),28)),0)</f>
      </c>
      <c r="AL126" s="18">
        <f>IFERROR(_xlfn.BETA.DIST(DATE(YEAR(AL$2),MONTH(AL$2),15),$AD$2,$AE$2,FALSE,DATE(YEAR($AD126),MONTH($AD126),1),DATE(YEAR($AE126),MONTH($AE126),28)),0)</f>
      </c>
      <c r="AM126" s="18">
        <f>IFERROR(_xlfn.BETA.DIST(DATE(YEAR(AM$2),MONTH(AM$2),15),$AD$2,$AE$2,FALSE,DATE(YEAR($AD126),MONTH($AD126),1),DATE(YEAR($AE126),MONTH($AE126),28)),0)</f>
      </c>
      <c r="AN126" s="18">
        <f>IFERROR(_xlfn.BETA.DIST(DATE(YEAR(AN$2),MONTH(AN$2),15),$AD$2,$AE$2,FALSE,DATE(YEAR($AD126),MONTH($AD126),1),DATE(YEAR($AE126),MONTH($AE126),28)),0)</f>
      </c>
      <c r="AO126" s="18">
        <f>IFERROR(_xlfn.BETA.DIST(DATE(YEAR(AO$2),MONTH(AO$2),15),$AD$2,$AE$2,FALSE,DATE(YEAR($AD126),MONTH($AD126),1),DATE(YEAR($AE126),MONTH($AE126),28)),0)</f>
      </c>
      <c r="AP126" s="18">
        <f>IFERROR(_xlfn.BETA.DIST(DATE(YEAR(AP$2),MONTH(AP$2),15),$AD$2,$AE$2,FALSE,DATE(YEAR($AD126),MONTH($AD126),1),DATE(YEAR($AE126),MONTH($AE126),28)),0)</f>
      </c>
      <c r="AQ126" s="18">
        <f>IFERROR(_xlfn.BETA.DIST(DATE(YEAR(AQ$2),MONTH(AQ$2),15),$AD$2,$AE$2,FALSE,DATE(YEAR($AD126),MONTH($AD126),1),DATE(YEAR($AE126),MONTH($AE126),28)),0)</f>
      </c>
      <c r="AR126" s="18">
        <f>IFERROR(_xlfn.BETA.DIST(DATE(YEAR(AR$2),MONTH(AR$2),15),$AD$2,$AE$2,FALSE,DATE(YEAR($AD126),MONTH($AD126),1),DATE(YEAR($AE126),MONTH($AE126),28)),0)</f>
      </c>
      <c r="AS126" s="18">
        <f>IFERROR(_xlfn.BETA.DIST(DATE(YEAR(AS$2),MONTH(AS$2),15),$AD$2,$AE$2,FALSE,DATE(YEAR($AD126),MONTH($AD126),1),DATE(YEAR($AE126),MONTH($AE126),28)),0)</f>
      </c>
      <c r="AT126" s="18">
        <f>IFERROR(_xlfn.BETA.DIST(DATE(YEAR(AT$2),MONTH(AT$2),15),$AD$2,$AE$2,FALSE,DATE(YEAR($AD126),MONTH($AD126),1),DATE(YEAR($AE126),MONTH($AE126),28)),0)</f>
      </c>
      <c r="AU126" s="18">
        <f>IFERROR(_xlfn.BETA.DIST(DATE(YEAR(AU$2),MONTH(AU$2),15),$AD$2,$AE$2,FALSE,DATE(YEAR($AD126),MONTH($AD126),1),DATE(YEAR($AE126),MONTH($AE126),28)),0)</f>
      </c>
      <c r="AV126" s="18">
        <f>SUM(AG126:AU126)</f>
      </c>
      <c r="AW126" s="18">
        <f>IF(J126&lt;&gt;0,J126,IF($AV126=0,0,AG126/$AV126*$Z126))</f>
      </c>
      <c r="AX126" s="18">
        <f>IF(K126&lt;&gt;0,K126,IF($AV126=0,0,AH126/$AV126*$Z126))</f>
      </c>
      <c r="AY126" s="18">
        <f>IF(L126&lt;&gt;0,L126,IF($AV126=0,0,AI126/$AV126*$Z126))</f>
      </c>
      <c r="AZ126" s="18">
        <f>IF(M126&lt;&gt;0,M126,IF($AV126=0,0,AJ126/$AV126*$Z126))</f>
      </c>
      <c r="BA126" s="18">
        <f>IF(N126&lt;&gt;0,N126,IF($AV126=0,0,AK126/$AV126*$Z126))</f>
      </c>
      <c r="BB126" s="18">
        <f>IF(O126&lt;&gt;0,O126,IF($AV126=0,0,AL126/$AV126*$Z126))</f>
      </c>
      <c r="BC126" s="18">
        <f>IF(P126&lt;&gt;0,P126,IF($AV126=0,0,AM126/$AV126*$Z126))</f>
      </c>
      <c r="BD126" s="18">
        <f>IF(Q126&lt;&gt;0,Q126,IF($AV126=0,0,AN126/$AV126*$Z126))</f>
      </c>
      <c r="BE126" s="18">
        <f>IF(R126&lt;&gt;0,R126,IF($AV126=0,0,AO126/$AV126*$Z126))</f>
      </c>
      <c r="BF126" s="18">
        <f>IF(S126&lt;&gt;0,S126,IF($AV126=0,0,AP126/$AV126*$Z126))</f>
      </c>
      <c r="BG126" s="18">
        <f>IF(T126&lt;&gt;0,T126,IF($AV126=0,0,AQ126/$AV126*$Z126))</f>
      </c>
      <c r="BH126" s="18">
        <f>IF(U126&lt;&gt;0,U126,IF($AV126=0,0,AR126/$AV126*$Z126))</f>
      </c>
      <c r="BI126" s="18">
        <f>IF(V126&lt;&gt;0,V126,IF($AV126=0,0,AS126/$AV126*$Z126))</f>
      </c>
      <c r="BJ126" s="18">
        <f>IF(W126&lt;&gt;0,W126,IF($AV126=0,0,AT126/$AV126*$Z126))</f>
      </c>
      <c r="BK126" s="18">
        <f>IF(X126&lt;&gt;0,X126,IF($AV126=0,0,AU126/$AV126*$Z126))</f>
      </c>
      <c r="BL126" s="18">
        <f>SUM(AW126:BK126)</f>
      </c>
      <c r="BM126" s="18">
        <f>I126-BL126</f>
      </c>
    </row>
    <row r="127" outlineLevel="3">
      <c r="A127" s="17" t="str">
        <v>7.2</v>
      </c>
      <c r="B127" s="17" t="str">
        <v/>
      </c>
      <c r="C127" s="17" t="str">
        <v/>
      </c>
      <c r="D127" s="17" t="str">
        <v/>
      </c>
      <c r="E127" s="17" t="str">
        <v>7.2</v>
      </c>
      <c r="F127" s="17" t="str">
        <v>L.V. 0.4 kV AC main distribution board and sub distribution panels complete with switches, measuring devices  as specified .</v>
      </c>
      <c r="G127" s="17">
        <v>2392650</v>
      </c>
      <c r="H127" s="17" t="str">
        <v/>
      </c>
      <c r="I127" s="17" t="str">
        <v/>
      </c>
      <c r="J127" s="17" t="str">
        <v/>
      </c>
      <c r="K127" s="17" t="str">
        <v/>
      </c>
      <c r="L127" s="17" t="str">
        <v/>
      </c>
      <c r="M127" s="17" t="str">
        <v/>
      </c>
      <c r="N127" s="17" t="str">
        <v/>
      </c>
      <c r="O127" s="17" t="str">
        <v/>
      </c>
      <c r="P127" s="17" t="str">
        <v/>
      </c>
      <c r="Q127" s="17" t="str">
        <v/>
      </c>
      <c r="R127" s="17" t="str">
        <v/>
      </c>
      <c r="S127" s="17" t="str">
        <v/>
      </c>
      <c r="T127" s="17" t="str">
        <v/>
      </c>
      <c r="U127" s="17" t="str">
        <v/>
      </c>
      <c r="V127" s="17" t="str">
        <v/>
      </c>
      <c r="W127" s="17" t="str">
        <v/>
      </c>
      <c r="X127" s="17" t="str">
        <v/>
      </c>
      <c r="Y127" s="17" t="str">
        <v/>
      </c>
      <c r="Z127" s="17" t="str">
        <v/>
      </c>
      <c r="AA127" s="17" t="str">
        <v/>
      </c>
      <c r="AB127" s="17" t="str">
        <v/>
      </c>
      <c r="AC127" s="17" t="str">
        <v/>
      </c>
      <c r="AD127" s="17" t="str">
        <v/>
      </c>
      <c r="AE127" s="17" t="str">
        <v/>
      </c>
      <c r="AF127" s="5" t="str">
        <v/>
      </c>
      <c r="AG127" s="18">
        <f>IFERROR(_xlfn.BETA.DIST(DATE(YEAR(AG$2),MONTH(AG$2),15),$AD$2,$AE$2,FALSE,DATE(YEAR($AD127),MONTH($AD127),1),DATE(YEAR($AE127),MONTH($AE127),28)),0)</f>
      </c>
      <c r="AH127" s="18">
        <f>IFERROR(_xlfn.BETA.DIST(DATE(YEAR(AH$2),MONTH(AH$2),15),$AD$2,$AE$2,FALSE,DATE(YEAR($AD127),MONTH($AD127),1),DATE(YEAR($AE127),MONTH($AE127),28)),0)</f>
      </c>
      <c r="AI127" s="18">
        <f>IFERROR(_xlfn.BETA.DIST(DATE(YEAR(AI$2),MONTH(AI$2),15),$AD$2,$AE$2,FALSE,DATE(YEAR($AD127),MONTH($AD127),1),DATE(YEAR($AE127),MONTH($AE127),28)),0)</f>
      </c>
      <c r="AJ127" s="18">
        <f>IFERROR(_xlfn.BETA.DIST(DATE(YEAR(AJ$2),MONTH(AJ$2),15),$AD$2,$AE$2,FALSE,DATE(YEAR($AD127),MONTH($AD127),1),DATE(YEAR($AE127),MONTH($AE127),28)),0)</f>
      </c>
      <c r="AK127" s="18">
        <f>IFERROR(_xlfn.BETA.DIST(DATE(YEAR(AK$2),MONTH(AK$2),15),$AD$2,$AE$2,FALSE,DATE(YEAR($AD127),MONTH($AD127),1),DATE(YEAR($AE127),MONTH($AE127),28)),0)</f>
      </c>
      <c r="AL127" s="18">
        <f>IFERROR(_xlfn.BETA.DIST(DATE(YEAR(AL$2),MONTH(AL$2),15),$AD$2,$AE$2,FALSE,DATE(YEAR($AD127),MONTH($AD127),1),DATE(YEAR($AE127),MONTH($AE127),28)),0)</f>
      </c>
      <c r="AM127" s="18">
        <f>IFERROR(_xlfn.BETA.DIST(DATE(YEAR(AM$2),MONTH(AM$2),15),$AD$2,$AE$2,FALSE,DATE(YEAR($AD127),MONTH($AD127),1),DATE(YEAR($AE127),MONTH($AE127),28)),0)</f>
      </c>
      <c r="AN127" s="18">
        <f>IFERROR(_xlfn.BETA.DIST(DATE(YEAR(AN$2),MONTH(AN$2),15),$AD$2,$AE$2,FALSE,DATE(YEAR($AD127),MONTH($AD127),1),DATE(YEAR($AE127),MONTH($AE127),28)),0)</f>
      </c>
      <c r="AO127" s="18">
        <f>IFERROR(_xlfn.BETA.DIST(DATE(YEAR(AO$2),MONTH(AO$2),15),$AD$2,$AE$2,FALSE,DATE(YEAR($AD127),MONTH($AD127),1),DATE(YEAR($AE127),MONTH($AE127),28)),0)</f>
      </c>
      <c r="AP127" s="18">
        <f>IFERROR(_xlfn.BETA.DIST(DATE(YEAR(AP$2),MONTH(AP$2),15),$AD$2,$AE$2,FALSE,DATE(YEAR($AD127),MONTH($AD127),1),DATE(YEAR($AE127),MONTH($AE127),28)),0)</f>
      </c>
      <c r="AQ127" s="18">
        <f>IFERROR(_xlfn.BETA.DIST(DATE(YEAR(AQ$2),MONTH(AQ$2),15),$AD$2,$AE$2,FALSE,DATE(YEAR($AD127),MONTH($AD127),1),DATE(YEAR($AE127),MONTH($AE127),28)),0)</f>
      </c>
      <c r="AR127" s="18">
        <f>IFERROR(_xlfn.BETA.DIST(DATE(YEAR(AR$2),MONTH(AR$2),15),$AD$2,$AE$2,FALSE,DATE(YEAR($AD127),MONTH($AD127),1),DATE(YEAR($AE127),MONTH($AE127),28)),0)</f>
      </c>
      <c r="AS127" s="18">
        <f>IFERROR(_xlfn.BETA.DIST(DATE(YEAR(AS$2),MONTH(AS$2),15),$AD$2,$AE$2,FALSE,DATE(YEAR($AD127),MONTH($AD127),1),DATE(YEAR($AE127),MONTH($AE127),28)),0)</f>
      </c>
      <c r="AT127" s="18">
        <f>IFERROR(_xlfn.BETA.DIST(DATE(YEAR(AT$2),MONTH(AT$2),15),$AD$2,$AE$2,FALSE,DATE(YEAR($AD127),MONTH($AD127),1),DATE(YEAR($AE127),MONTH($AE127),28)),0)</f>
      </c>
      <c r="AU127" s="18">
        <f>IFERROR(_xlfn.BETA.DIST(DATE(YEAR(AU$2),MONTH(AU$2),15),$AD$2,$AE$2,FALSE,DATE(YEAR($AD127),MONTH($AD127),1),DATE(YEAR($AE127),MONTH($AE127),28)),0)</f>
      </c>
      <c r="AV127" s="18">
        <f>SUM(AG127:AU127)</f>
      </c>
      <c r="AW127" s="18">
        <f>IF(J127&lt;&gt;0,J127,IF($AV127=0,0,AG127/$AV127*$Z127))</f>
      </c>
      <c r="AX127" s="18">
        <f>IF(K127&lt;&gt;0,K127,IF($AV127=0,0,AH127/$AV127*$Z127))</f>
      </c>
      <c r="AY127" s="18">
        <f>IF(L127&lt;&gt;0,L127,IF($AV127=0,0,AI127/$AV127*$Z127))</f>
      </c>
      <c r="AZ127" s="18">
        <f>IF(M127&lt;&gt;0,M127,IF($AV127=0,0,AJ127/$AV127*$Z127))</f>
      </c>
      <c r="BA127" s="18">
        <f>IF(N127&lt;&gt;0,N127,IF($AV127=0,0,AK127/$AV127*$Z127))</f>
      </c>
      <c r="BB127" s="18">
        <f>IF(O127&lt;&gt;0,O127,IF($AV127=0,0,AL127/$AV127*$Z127))</f>
      </c>
      <c r="BC127" s="18">
        <f>IF(P127&lt;&gt;0,P127,IF($AV127=0,0,AM127/$AV127*$Z127))</f>
      </c>
      <c r="BD127" s="18">
        <f>IF(Q127&lt;&gt;0,Q127,IF($AV127=0,0,AN127/$AV127*$Z127))</f>
      </c>
      <c r="BE127" s="18">
        <f>IF(R127&lt;&gt;0,R127,IF($AV127=0,0,AO127/$AV127*$Z127))</f>
      </c>
      <c r="BF127" s="18">
        <f>IF(S127&lt;&gt;0,S127,IF($AV127=0,0,AP127/$AV127*$Z127))</f>
      </c>
      <c r="BG127" s="18">
        <f>IF(T127&lt;&gt;0,T127,IF($AV127=0,0,AQ127/$AV127*$Z127))</f>
      </c>
      <c r="BH127" s="18">
        <f>IF(U127&lt;&gt;0,U127,IF($AV127=0,0,AR127/$AV127*$Z127))</f>
      </c>
      <c r="BI127" s="18">
        <f>IF(V127&lt;&gt;0,V127,IF($AV127=0,0,AS127/$AV127*$Z127))</f>
      </c>
      <c r="BJ127" s="18">
        <f>IF(W127&lt;&gt;0,W127,IF($AV127=0,0,AT127/$AV127*$Z127))</f>
      </c>
      <c r="BK127" s="18">
        <f>IF(X127&lt;&gt;0,X127,IF($AV127=0,0,AU127/$AV127*$Z127))</f>
      </c>
      <c r="BL127" s="18">
        <f>SUM(AW127:BK127)</f>
      </c>
      <c r="BM127" s="17" t="str">
        <v/>
      </c>
    </row>
    <row r="128" outlineLevel="4">
      <c r="A128" s="5" t="str">
        <v>7.2</v>
      </c>
      <c r="B128" s="5" t="str">
        <v/>
      </c>
      <c r="C128" s="5" t="str">
        <v>BSKDGNGENGR03</v>
      </c>
      <c r="D128" s="5" t="str">
        <v>BSKDGNGENGR03</v>
      </c>
      <c r="E128" s="19">
        <f>IFERROR(_xlfn.XLOOKUP(F128,Assumptions!B:B,Assumptions!C:C),0)</f>
      </c>
      <c r="F128" s="5" t="str">
        <v>Advanced Payment</v>
      </c>
      <c r="G128" s="5" t="str">
        <v/>
      </c>
      <c r="H128" s="18">
        <f>G127*E128</f>
      </c>
      <c r="I128" s="18">
        <f>H128*(1-0)</f>
      </c>
      <c r="J128" s="18">
        <v>0</v>
      </c>
      <c r="K128" s="18">
        <v>0</v>
      </c>
      <c r="L128" s="18">
        <v>0</v>
      </c>
      <c r="M128" s="18">
        <v>0</v>
      </c>
      <c r="N128" s="18">
        <v>0</v>
      </c>
      <c r="O128" s="18">
        <v>0</v>
      </c>
      <c r="P128" s="18">
        <v>0</v>
      </c>
      <c r="Q128" s="18">
        <v>0</v>
      </c>
      <c r="R128" s="18">
        <v>0</v>
      </c>
      <c r="S128" s="18">
        <v>0</v>
      </c>
      <c r="T128" s="18">
        <v>0</v>
      </c>
      <c r="U128" s="18">
        <v>0</v>
      </c>
      <c r="V128" s="18">
        <v>0</v>
      </c>
      <c r="W128" s="18">
        <v>0</v>
      </c>
      <c r="X128" s="18">
        <v>0</v>
      </c>
      <c r="Y128" s="18">
        <f>SUM(J128:X128)</f>
      </c>
      <c r="Z128" s="18">
        <f>I128-Y128</f>
      </c>
      <c r="AA128" s="20">
        <v>46026</v>
      </c>
      <c r="AB128" s="20">
        <v>46026</v>
      </c>
      <c r="AC128" s="18">
        <f>IFERROR(_xlfn.XLOOKUP(F128,Assumptions!B:B,Assumptions!D:D),0)</f>
      </c>
      <c r="AD128" s="20">
        <f>AA128+AC128</f>
      </c>
      <c r="AE128" s="20">
        <f>AC128+AB128</f>
      </c>
      <c r="AF128" s="5" t="str">
        <v/>
      </c>
      <c r="AG128" s="18">
        <f>IFERROR(_xlfn.BETA.DIST(DATE(YEAR(AG$2),MONTH(AG$2),15),$AD$2,$AE$2,FALSE,DATE(YEAR($AD128),MONTH($AD128),1),DATE(YEAR($AE128),MONTH($AE128),28)),0)</f>
      </c>
      <c r="AH128" s="18">
        <f>IFERROR(_xlfn.BETA.DIST(DATE(YEAR(AH$2),MONTH(AH$2),15),$AD$2,$AE$2,FALSE,DATE(YEAR($AD128),MONTH($AD128),1),DATE(YEAR($AE128),MONTH($AE128),28)),0)</f>
      </c>
      <c r="AI128" s="18">
        <f>IFERROR(_xlfn.BETA.DIST(DATE(YEAR(AI$2),MONTH(AI$2),15),$AD$2,$AE$2,FALSE,DATE(YEAR($AD128),MONTH($AD128),1),DATE(YEAR($AE128),MONTH($AE128),28)),0)</f>
      </c>
      <c r="AJ128" s="18">
        <f>IFERROR(_xlfn.BETA.DIST(DATE(YEAR(AJ$2),MONTH(AJ$2),15),$AD$2,$AE$2,FALSE,DATE(YEAR($AD128),MONTH($AD128),1),DATE(YEAR($AE128),MONTH($AE128),28)),0)</f>
      </c>
      <c r="AK128" s="18">
        <f>IFERROR(_xlfn.BETA.DIST(DATE(YEAR(AK$2),MONTH(AK$2),15),$AD$2,$AE$2,FALSE,DATE(YEAR($AD128),MONTH($AD128),1),DATE(YEAR($AE128),MONTH($AE128),28)),0)</f>
      </c>
      <c r="AL128" s="18">
        <f>IFERROR(_xlfn.BETA.DIST(DATE(YEAR(AL$2),MONTH(AL$2),15),$AD$2,$AE$2,FALSE,DATE(YEAR($AD128),MONTH($AD128),1),DATE(YEAR($AE128),MONTH($AE128),28)),0)</f>
      </c>
      <c r="AM128" s="18">
        <f>IFERROR(_xlfn.BETA.DIST(DATE(YEAR(AM$2),MONTH(AM$2),15),$AD$2,$AE$2,FALSE,DATE(YEAR($AD128),MONTH($AD128),1),DATE(YEAR($AE128),MONTH($AE128),28)),0)</f>
      </c>
      <c r="AN128" s="18">
        <f>IFERROR(_xlfn.BETA.DIST(DATE(YEAR(AN$2),MONTH(AN$2),15),$AD$2,$AE$2,FALSE,DATE(YEAR($AD128),MONTH($AD128),1),DATE(YEAR($AE128),MONTH($AE128),28)),0)</f>
      </c>
      <c r="AO128" s="18">
        <f>IFERROR(_xlfn.BETA.DIST(DATE(YEAR(AO$2),MONTH(AO$2),15),$AD$2,$AE$2,FALSE,DATE(YEAR($AD128),MONTH($AD128),1),DATE(YEAR($AE128),MONTH($AE128),28)),0)</f>
      </c>
      <c r="AP128" s="18">
        <f>IFERROR(_xlfn.BETA.DIST(DATE(YEAR(AP$2),MONTH(AP$2),15),$AD$2,$AE$2,FALSE,DATE(YEAR($AD128),MONTH($AD128),1),DATE(YEAR($AE128),MONTH($AE128),28)),0)</f>
      </c>
      <c r="AQ128" s="18">
        <f>IFERROR(_xlfn.BETA.DIST(DATE(YEAR(AQ$2),MONTH(AQ$2),15),$AD$2,$AE$2,FALSE,DATE(YEAR($AD128),MONTH($AD128),1),DATE(YEAR($AE128),MONTH($AE128),28)),0)</f>
      </c>
      <c r="AR128" s="18">
        <f>IFERROR(_xlfn.BETA.DIST(DATE(YEAR(AR$2),MONTH(AR$2),15),$AD$2,$AE$2,FALSE,DATE(YEAR($AD128),MONTH($AD128),1),DATE(YEAR($AE128),MONTH($AE128),28)),0)</f>
      </c>
      <c r="AS128" s="18">
        <f>IFERROR(_xlfn.BETA.DIST(DATE(YEAR(AS$2),MONTH(AS$2),15),$AD$2,$AE$2,FALSE,DATE(YEAR($AD128),MONTH($AD128),1),DATE(YEAR($AE128),MONTH($AE128),28)),0)</f>
      </c>
      <c r="AT128" s="18">
        <f>IFERROR(_xlfn.BETA.DIST(DATE(YEAR(AT$2),MONTH(AT$2),15),$AD$2,$AE$2,FALSE,DATE(YEAR($AD128),MONTH($AD128),1),DATE(YEAR($AE128),MONTH($AE128),28)),0)</f>
      </c>
      <c r="AU128" s="18">
        <f>IFERROR(_xlfn.BETA.DIST(DATE(YEAR(AU$2),MONTH(AU$2),15),$AD$2,$AE$2,FALSE,DATE(YEAR($AD128),MONTH($AD128),1),DATE(YEAR($AE128),MONTH($AE128),28)),0)</f>
      </c>
      <c r="AV128" s="18">
        <f>SUM(AG128:AU128)</f>
      </c>
      <c r="AW128" s="18">
        <f>IF(J128&lt;&gt;0,J128,IF($AV128=0,0,AG128/$AV128*$Z128))</f>
      </c>
      <c r="AX128" s="18">
        <f>IF(K128&lt;&gt;0,K128,IF($AV128=0,0,AH128/$AV128*$Z128))</f>
      </c>
      <c r="AY128" s="18">
        <f>IF(L128&lt;&gt;0,L128,IF($AV128=0,0,AI128/$AV128*$Z128))</f>
      </c>
      <c r="AZ128" s="18">
        <f>IF(M128&lt;&gt;0,M128,IF($AV128=0,0,AJ128/$AV128*$Z128))</f>
      </c>
      <c r="BA128" s="18">
        <f>IF(N128&lt;&gt;0,N128,IF($AV128=0,0,AK128/$AV128*$Z128))</f>
      </c>
      <c r="BB128" s="18">
        <f>IF(O128&lt;&gt;0,O128,IF($AV128=0,0,AL128/$AV128*$Z128))</f>
      </c>
      <c r="BC128" s="18">
        <f>IF(P128&lt;&gt;0,P128,IF($AV128=0,0,AM128/$AV128*$Z128))</f>
      </c>
      <c r="BD128" s="18">
        <f>IF(Q128&lt;&gt;0,Q128,IF($AV128=0,0,AN128/$AV128*$Z128))</f>
      </c>
      <c r="BE128" s="18">
        <f>IF(R128&lt;&gt;0,R128,IF($AV128=0,0,AO128/$AV128*$Z128))</f>
      </c>
      <c r="BF128" s="18">
        <f>IF(S128&lt;&gt;0,S128,IF($AV128=0,0,AP128/$AV128*$Z128))</f>
      </c>
      <c r="BG128" s="18">
        <f>IF(T128&lt;&gt;0,T128,IF($AV128=0,0,AQ128/$AV128*$Z128))</f>
      </c>
      <c r="BH128" s="18">
        <f>IF(U128&lt;&gt;0,U128,IF($AV128=0,0,AR128/$AV128*$Z128))</f>
      </c>
      <c r="BI128" s="18">
        <f>IF(V128&lt;&gt;0,V128,IF($AV128=0,0,AS128/$AV128*$Z128))</f>
      </c>
      <c r="BJ128" s="18">
        <f>IF(W128&lt;&gt;0,W128,IF($AV128=0,0,AT128/$AV128*$Z128))</f>
      </c>
      <c r="BK128" s="18">
        <f>IF(X128&lt;&gt;0,X128,IF($AV128=0,0,AU128/$AV128*$Z128))</f>
      </c>
      <c r="BL128" s="18">
        <f>SUM(AW128:BK128)</f>
      </c>
      <c r="BM128" s="18">
        <f>I128-BL128</f>
      </c>
    </row>
    <row r="129" outlineLevel="4">
      <c r="A129" s="5" t="str">
        <v>7.2</v>
      </c>
      <c r="B129" s="5" t="str">
        <v/>
      </c>
      <c r="C129" s="5" t="str">
        <v/>
      </c>
      <c r="D129" s="5" t="str">
        <v/>
      </c>
      <c r="E129" s="19">
        <f>IFERROR(_xlfn.XLOOKUP(F129,Assumptions!B:B,Assumptions!C:C),0)</f>
      </c>
      <c r="F129" s="5" t="str">
        <v>Site Delivery EGP</v>
      </c>
      <c r="G129" s="5" t="str">
        <v/>
      </c>
      <c r="H129" s="18">
        <f>G127*E129</f>
      </c>
      <c r="I129" s="18">
        <f>H129*(1-0)</f>
      </c>
      <c r="J129" s="18">
        <v>0</v>
      </c>
      <c r="K129" s="18">
        <v>0</v>
      </c>
      <c r="L129" s="18">
        <v>0</v>
      </c>
      <c r="M129" s="18">
        <v>0</v>
      </c>
      <c r="N129" s="18">
        <v>0</v>
      </c>
      <c r="O129" s="18">
        <v>0</v>
      </c>
      <c r="P129" s="18">
        <v>0</v>
      </c>
      <c r="Q129" s="18">
        <v>0</v>
      </c>
      <c r="R129" s="18">
        <v>0</v>
      </c>
      <c r="S129" s="18">
        <v>0</v>
      </c>
      <c r="T129" s="18">
        <v>0</v>
      </c>
      <c r="U129" s="18">
        <v>0</v>
      </c>
      <c r="V129" s="18">
        <v>0</v>
      </c>
      <c r="W129" s="18">
        <v>0</v>
      </c>
      <c r="X129" s="18">
        <v>0</v>
      </c>
      <c r="Y129" s="18">
        <f>SUM(J129:X129)</f>
      </c>
      <c r="Z129" s="18">
        <f>I129-Y129</f>
      </c>
      <c r="AA129" s="5" t="str">
        <v/>
      </c>
      <c r="AB129" s="5" t="str">
        <v/>
      </c>
      <c r="AC129" s="18">
        <f>IFERROR(_xlfn.XLOOKUP(F129,Assumptions!B:B,Assumptions!D:D),0)</f>
      </c>
      <c r="AD129" s="20">
        <f>AA129+AC129</f>
      </c>
      <c r="AE129" s="20">
        <f>AC129+AB129</f>
      </c>
      <c r="AF129" s="5" t="str">
        <v/>
      </c>
      <c r="AG129" s="18">
        <f>IFERROR(_xlfn.BETA.DIST(DATE(YEAR(AG$2),MONTH(AG$2),15),$AD$2,$AE$2,FALSE,DATE(YEAR($AD129),MONTH($AD129),1),DATE(YEAR($AE129),MONTH($AE129),28)),0)</f>
      </c>
      <c r="AH129" s="18">
        <f>IFERROR(_xlfn.BETA.DIST(DATE(YEAR(AH$2),MONTH(AH$2),15),$AD$2,$AE$2,FALSE,DATE(YEAR($AD129),MONTH($AD129),1),DATE(YEAR($AE129),MONTH($AE129),28)),0)</f>
      </c>
      <c r="AI129" s="18">
        <f>IFERROR(_xlfn.BETA.DIST(DATE(YEAR(AI$2),MONTH(AI$2),15),$AD$2,$AE$2,FALSE,DATE(YEAR($AD129),MONTH($AD129),1),DATE(YEAR($AE129),MONTH($AE129),28)),0)</f>
      </c>
      <c r="AJ129" s="18">
        <f>IFERROR(_xlfn.BETA.DIST(DATE(YEAR(AJ$2),MONTH(AJ$2),15),$AD$2,$AE$2,FALSE,DATE(YEAR($AD129),MONTH($AD129),1),DATE(YEAR($AE129),MONTH($AE129),28)),0)</f>
      </c>
      <c r="AK129" s="18">
        <f>IFERROR(_xlfn.BETA.DIST(DATE(YEAR(AK$2),MONTH(AK$2),15),$AD$2,$AE$2,FALSE,DATE(YEAR($AD129),MONTH($AD129),1),DATE(YEAR($AE129),MONTH($AE129),28)),0)</f>
      </c>
      <c r="AL129" s="18">
        <f>IFERROR(_xlfn.BETA.DIST(DATE(YEAR(AL$2),MONTH(AL$2),15),$AD$2,$AE$2,FALSE,DATE(YEAR($AD129),MONTH($AD129),1),DATE(YEAR($AE129),MONTH($AE129),28)),0)</f>
      </c>
      <c r="AM129" s="18">
        <f>IFERROR(_xlfn.BETA.DIST(DATE(YEAR(AM$2),MONTH(AM$2),15),$AD$2,$AE$2,FALSE,DATE(YEAR($AD129),MONTH($AD129),1),DATE(YEAR($AE129),MONTH($AE129),28)),0)</f>
      </c>
      <c r="AN129" s="18">
        <f>IFERROR(_xlfn.BETA.DIST(DATE(YEAR(AN$2),MONTH(AN$2),15),$AD$2,$AE$2,FALSE,DATE(YEAR($AD129),MONTH($AD129),1),DATE(YEAR($AE129),MONTH($AE129),28)),0)</f>
      </c>
      <c r="AO129" s="18">
        <f>IFERROR(_xlfn.BETA.DIST(DATE(YEAR(AO$2),MONTH(AO$2),15),$AD$2,$AE$2,FALSE,DATE(YEAR($AD129),MONTH($AD129),1),DATE(YEAR($AE129),MONTH($AE129),28)),0)</f>
      </c>
      <c r="AP129" s="18">
        <f>IFERROR(_xlfn.BETA.DIST(DATE(YEAR(AP$2),MONTH(AP$2),15),$AD$2,$AE$2,FALSE,DATE(YEAR($AD129),MONTH($AD129),1),DATE(YEAR($AE129),MONTH($AE129),28)),0)</f>
      </c>
      <c r="AQ129" s="18">
        <f>IFERROR(_xlfn.BETA.DIST(DATE(YEAR(AQ$2),MONTH(AQ$2),15),$AD$2,$AE$2,FALSE,DATE(YEAR($AD129),MONTH($AD129),1),DATE(YEAR($AE129),MONTH($AE129),28)),0)</f>
      </c>
      <c r="AR129" s="18">
        <f>IFERROR(_xlfn.BETA.DIST(DATE(YEAR(AR$2),MONTH(AR$2),15),$AD$2,$AE$2,FALSE,DATE(YEAR($AD129),MONTH($AD129),1),DATE(YEAR($AE129),MONTH($AE129),28)),0)</f>
      </c>
      <c r="AS129" s="18">
        <f>IFERROR(_xlfn.BETA.DIST(DATE(YEAR(AS$2),MONTH(AS$2),15),$AD$2,$AE$2,FALSE,DATE(YEAR($AD129),MONTH($AD129),1),DATE(YEAR($AE129),MONTH($AE129),28)),0)</f>
      </c>
      <c r="AT129" s="18">
        <f>IFERROR(_xlfn.BETA.DIST(DATE(YEAR(AT$2),MONTH(AT$2),15),$AD$2,$AE$2,FALSE,DATE(YEAR($AD129),MONTH($AD129),1),DATE(YEAR($AE129),MONTH($AE129),28)),0)</f>
      </c>
      <c r="AU129" s="18">
        <f>IFERROR(_xlfn.BETA.DIST(DATE(YEAR(AU$2),MONTH(AU$2),15),$AD$2,$AE$2,FALSE,DATE(YEAR($AD129),MONTH($AD129),1),DATE(YEAR($AE129),MONTH($AE129),28)),0)</f>
      </c>
      <c r="AV129" s="18">
        <f>SUM(AG129:AU129)</f>
      </c>
      <c r="AW129" s="18">
        <f>IF(J129&lt;&gt;0,J129,IF($AV129=0,0,AG129/$AV129*$Z129))</f>
      </c>
      <c r="AX129" s="18">
        <f>IF(K129&lt;&gt;0,K129,IF($AV129=0,0,AH129/$AV129*$Z129))</f>
      </c>
      <c r="AY129" s="18">
        <f>IF(L129&lt;&gt;0,L129,IF($AV129=0,0,AI129/$AV129*$Z129))</f>
      </c>
      <c r="AZ129" s="18">
        <f>IF(M129&lt;&gt;0,M129,IF($AV129=0,0,AJ129/$AV129*$Z129))</f>
      </c>
      <c r="BA129" s="18">
        <f>IF(N129&lt;&gt;0,N129,IF($AV129=0,0,AK129/$AV129*$Z129))</f>
      </c>
      <c r="BB129" s="18">
        <f>IF(O129&lt;&gt;0,O129,IF($AV129=0,0,AL129/$AV129*$Z129))</f>
      </c>
      <c r="BC129" s="18">
        <f>IF(P129&lt;&gt;0,P129,IF($AV129=0,0,AM129/$AV129*$Z129))</f>
      </c>
      <c r="BD129" s="18">
        <f>IF(Q129&lt;&gt;0,Q129,IF($AV129=0,0,AN129/$AV129*$Z129))</f>
      </c>
      <c r="BE129" s="18">
        <f>IF(R129&lt;&gt;0,R129,IF($AV129=0,0,AO129/$AV129*$Z129))</f>
      </c>
      <c r="BF129" s="18">
        <f>IF(S129&lt;&gt;0,S129,IF($AV129=0,0,AP129/$AV129*$Z129))</f>
      </c>
      <c r="BG129" s="18">
        <f>IF(T129&lt;&gt;0,T129,IF($AV129=0,0,AQ129/$AV129*$Z129))</f>
      </c>
      <c r="BH129" s="18">
        <f>IF(U129&lt;&gt;0,U129,IF($AV129=0,0,AR129/$AV129*$Z129))</f>
      </c>
      <c r="BI129" s="18">
        <f>IF(V129&lt;&gt;0,V129,IF($AV129=0,0,AS129/$AV129*$Z129))</f>
      </c>
      <c r="BJ129" s="18">
        <f>IF(W129&lt;&gt;0,W129,IF($AV129=0,0,AT129/$AV129*$Z129))</f>
      </c>
      <c r="BK129" s="18">
        <f>IF(X129&lt;&gt;0,X129,IF($AV129=0,0,AU129/$AV129*$Z129))</f>
      </c>
      <c r="BL129" s="18">
        <f>SUM(AW129:BK129)</f>
      </c>
      <c r="BM129" s="18">
        <f>I129-BL129</f>
      </c>
    </row>
    <row r="130" outlineLevel="4">
      <c r="A130" s="5" t="str">
        <v>7.2</v>
      </c>
      <c r="B130" s="5" t="str">
        <v/>
      </c>
      <c r="C130" s="5" t="str">
        <v>BSKDGNGENGR07</v>
      </c>
      <c r="D130" s="5" t="str">
        <v>BSKDGNGENGR07</v>
      </c>
      <c r="E130" s="19">
        <f>IFERROR(_xlfn.XLOOKUP(F130,Assumptions!B:B,Assumptions!C:C),0)</f>
      </c>
      <c r="F130" s="5" t="str">
        <v>Retention</v>
      </c>
      <c r="G130" s="5" t="str">
        <v/>
      </c>
      <c r="H130" s="18">
        <f>G127*E130</f>
      </c>
      <c r="I130" s="18">
        <f>H130*(1-0)</f>
      </c>
      <c r="J130" s="18">
        <v>0</v>
      </c>
      <c r="K130" s="18">
        <v>0</v>
      </c>
      <c r="L130" s="18">
        <v>0</v>
      </c>
      <c r="M130" s="18">
        <v>0</v>
      </c>
      <c r="N130" s="18">
        <v>0</v>
      </c>
      <c r="O130" s="18">
        <v>0</v>
      </c>
      <c r="P130" s="18">
        <v>0</v>
      </c>
      <c r="Q130" s="18">
        <v>0</v>
      </c>
      <c r="R130" s="18">
        <v>0</v>
      </c>
      <c r="S130" s="18">
        <v>0</v>
      </c>
      <c r="T130" s="18">
        <v>0</v>
      </c>
      <c r="U130" s="18">
        <v>0</v>
      </c>
      <c r="V130" s="18">
        <v>0</v>
      </c>
      <c r="W130" s="18">
        <v>0</v>
      </c>
      <c r="X130" s="18">
        <v>0</v>
      </c>
      <c r="Y130" s="18">
        <f>SUM(J130:X130)</f>
      </c>
      <c r="Z130" s="18">
        <f>I130-Y130</f>
      </c>
      <c r="AA130" s="20">
        <v>46483</v>
      </c>
      <c r="AB130" s="20">
        <v>46483</v>
      </c>
      <c r="AC130" s="18">
        <f>IFERROR(_xlfn.XLOOKUP(F130,Assumptions!B:B,Assumptions!D:D),0)</f>
      </c>
      <c r="AD130" s="20">
        <f>AA130+AC130</f>
      </c>
      <c r="AE130" s="20">
        <f>AC130+AB130</f>
      </c>
      <c r="AF130" s="5" t="str">
        <v/>
      </c>
      <c r="AG130" s="18">
        <f>IFERROR(_xlfn.BETA.DIST(DATE(YEAR(AG$2),MONTH(AG$2),15),$AD$2,$AE$2,FALSE,DATE(YEAR($AD130),MONTH($AD130),1),DATE(YEAR($AE130),MONTH($AE130),28)),0)</f>
      </c>
      <c r="AH130" s="18">
        <f>IFERROR(_xlfn.BETA.DIST(DATE(YEAR(AH$2),MONTH(AH$2),15),$AD$2,$AE$2,FALSE,DATE(YEAR($AD130),MONTH($AD130),1),DATE(YEAR($AE130),MONTH($AE130),28)),0)</f>
      </c>
      <c r="AI130" s="18">
        <f>IFERROR(_xlfn.BETA.DIST(DATE(YEAR(AI$2),MONTH(AI$2),15),$AD$2,$AE$2,FALSE,DATE(YEAR($AD130),MONTH($AD130),1),DATE(YEAR($AE130),MONTH($AE130),28)),0)</f>
      </c>
      <c r="AJ130" s="18">
        <f>IFERROR(_xlfn.BETA.DIST(DATE(YEAR(AJ$2),MONTH(AJ$2),15),$AD$2,$AE$2,FALSE,DATE(YEAR($AD130),MONTH($AD130),1),DATE(YEAR($AE130),MONTH($AE130),28)),0)</f>
      </c>
      <c r="AK130" s="18">
        <f>IFERROR(_xlfn.BETA.DIST(DATE(YEAR(AK$2),MONTH(AK$2),15),$AD$2,$AE$2,FALSE,DATE(YEAR($AD130),MONTH($AD130),1),DATE(YEAR($AE130),MONTH($AE130),28)),0)</f>
      </c>
      <c r="AL130" s="18">
        <f>IFERROR(_xlfn.BETA.DIST(DATE(YEAR(AL$2),MONTH(AL$2),15),$AD$2,$AE$2,FALSE,DATE(YEAR($AD130),MONTH($AD130),1),DATE(YEAR($AE130),MONTH($AE130),28)),0)</f>
      </c>
      <c r="AM130" s="18">
        <f>IFERROR(_xlfn.BETA.DIST(DATE(YEAR(AM$2),MONTH(AM$2),15),$AD$2,$AE$2,FALSE,DATE(YEAR($AD130),MONTH($AD130),1),DATE(YEAR($AE130),MONTH($AE130),28)),0)</f>
      </c>
      <c r="AN130" s="18">
        <f>IFERROR(_xlfn.BETA.DIST(DATE(YEAR(AN$2),MONTH(AN$2),15),$AD$2,$AE$2,FALSE,DATE(YEAR($AD130),MONTH($AD130),1),DATE(YEAR($AE130),MONTH($AE130),28)),0)</f>
      </c>
      <c r="AO130" s="18">
        <f>IFERROR(_xlfn.BETA.DIST(DATE(YEAR(AO$2),MONTH(AO$2),15),$AD$2,$AE$2,FALSE,DATE(YEAR($AD130),MONTH($AD130),1),DATE(YEAR($AE130),MONTH($AE130),28)),0)</f>
      </c>
      <c r="AP130" s="18">
        <f>IFERROR(_xlfn.BETA.DIST(DATE(YEAR(AP$2),MONTH(AP$2),15),$AD$2,$AE$2,FALSE,DATE(YEAR($AD130),MONTH($AD130),1),DATE(YEAR($AE130),MONTH($AE130),28)),0)</f>
      </c>
      <c r="AQ130" s="18">
        <f>IFERROR(_xlfn.BETA.DIST(DATE(YEAR(AQ$2),MONTH(AQ$2),15),$AD$2,$AE$2,FALSE,DATE(YEAR($AD130),MONTH($AD130),1),DATE(YEAR($AE130),MONTH($AE130),28)),0)</f>
      </c>
      <c r="AR130" s="18">
        <f>IFERROR(_xlfn.BETA.DIST(DATE(YEAR(AR$2),MONTH(AR$2),15),$AD$2,$AE$2,FALSE,DATE(YEAR($AD130),MONTH($AD130),1),DATE(YEAR($AE130),MONTH($AE130),28)),0)</f>
      </c>
      <c r="AS130" s="18">
        <f>IFERROR(_xlfn.BETA.DIST(DATE(YEAR(AS$2),MONTH(AS$2),15),$AD$2,$AE$2,FALSE,DATE(YEAR($AD130),MONTH($AD130),1),DATE(YEAR($AE130),MONTH($AE130),28)),0)</f>
      </c>
      <c r="AT130" s="18">
        <f>IFERROR(_xlfn.BETA.DIST(DATE(YEAR(AT$2),MONTH(AT$2),15),$AD$2,$AE$2,FALSE,DATE(YEAR($AD130),MONTH($AD130),1),DATE(YEAR($AE130),MONTH($AE130),28)),0)</f>
      </c>
      <c r="AU130" s="18">
        <f>IFERROR(_xlfn.BETA.DIST(DATE(YEAR(AU$2),MONTH(AU$2),15),$AD$2,$AE$2,FALSE,DATE(YEAR($AD130),MONTH($AD130),1),DATE(YEAR($AE130),MONTH($AE130),28)),0)</f>
      </c>
      <c r="AV130" s="18">
        <f>SUM(AG130:AU130)</f>
      </c>
      <c r="AW130" s="18">
        <f>IF(J130&lt;&gt;0,J130,IF($AV130=0,0,AG130/$AV130*$Z130))</f>
      </c>
      <c r="AX130" s="18">
        <f>IF(K130&lt;&gt;0,K130,IF($AV130=0,0,AH130/$AV130*$Z130))</f>
      </c>
      <c r="AY130" s="18">
        <f>IF(L130&lt;&gt;0,L130,IF($AV130=0,0,AI130/$AV130*$Z130))</f>
      </c>
      <c r="AZ130" s="18">
        <f>IF(M130&lt;&gt;0,M130,IF($AV130=0,0,AJ130/$AV130*$Z130))</f>
      </c>
      <c r="BA130" s="18">
        <f>IF(N130&lt;&gt;0,N130,IF($AV130=0,0,AK130/$AV130*$Z130))</f>
      </c>
      <c r="BB130" s="18">
        <f>IF(O130&lt;&gt;0,O130,IF($AV130=0,0,AL130/$AV130*$Z130))</f>
      </c>
      <c r="BC130" s="18">
        <f>IF(P130&lt;&gt;0,P130,IF($AV130=0,0,AM130/$AV130*$Z130))</f>
      </c>
      <c r="BD130" s="18">
        <f>IF(Q130&lt;&gt;0,Q130,IF($AV130=0,0,AN130/$AV130*$Z130))</f>
      </c>
      <c r="BE130" s="18">
        <f>IF(R130&lt;&gt;0,R130,IF($AV130=0,0,AO130/$AV130*$Z130))</f>
      </c>
      <c r="BF130" s="18">
        <f>IF(S130&lt;&gt;0,S130,IF($AV130=0,0,AP130/$AV130*$Z130))</f>
      </c>
      <c r="BG130" s="18">
        <f>IF(T130&lt;&gt;0,T130,IF($AV130=0,0,AQ130/$AV130*$Z130))</f>
      </c>
      <c r="BH130" s="18">
        <f>IF(U130&lt;&gt;0,U130,IF($AV130=0,0,AR130/$AV130*$Z130))</f>
      </c>
      <c r="BI130" s="18">
        <f>IF(V130&lt;&gt;0,V130,IF($AV130=0,0,AS130/$AV130*$Z130))</f>
      </c>
      <c r="BJ130" s="18">
        <f>IF(W130&lt;&gt;0,W130,IF($AV130=0,0,AT130/$AV130*$Z130))</f>
      </c>
      <c r="BK130" s="18">
        <f>IF(X130&lt;&gt;0,X130,IF($AV130=0,0,AU130/$AV130*$Z130))</f>
      </c>
      <c r="BL130" s="18">
        <f>SUM(AW130:BK130)</f>
      </c>
      <c r="BM130" s="18">
        <f>I130-BL130</f>
      </c>
    </row>
    <row r="131" outlineLevel="3">
      <c r="A131" s="17" t="str">
        <v>7.3.2</v>
      </c>
      <c r="B131" s="17" t="str">
        <v/>
      </c>
      <c r="C131" s="17" t="str">
        <v/>
      </c>
      <c r="D131" s="17" t="str">
        <v/>
      </c>
      <c r="E131" s="17" t="str">
        <v>7.3.2</v>
      </c>
      <c r="F131" s="17" t="str">
        <v>Charger rectifier set complete with it s dropper diodes, CB …etc.</v>
      </c>
      <c r="G131" s="17">
        <v>6707973.17</v>
      </c>
      <c r="H131" s="17" t="str">
        <v/>
      </c>
      <c r="I131" s="17" t="str">
        <v/>
      </c>
      <c r="J131" s="17" t="str">
        <v/>
      </c>
      <c r="K131" s="17" t="str">
        <v/>
      </c>
      <c r="L131" s="17" t="str">
        <v/>
      </c>
      <c r="M131" s="17" t="str">
        <v/>
      </c>
      <c r="N131" s="17" t="str">
        <v/>
      </c>
      <c r="O131" s="17" t="str">
        <v/>
      </c>
      <c r="P131" s="17" t="str">
        <v/>
      </c>
      <c r="Q131" s="17" t="str">
        <v/>
      </c>
      <c r="R131" s="17" t="str">
        <v/>
      </c>
      <c r="S131" s="17" t="str">
        <v/>
      </c>
      <c r="T131" s="17" t="str">
        <v/>
      </c>
      <c r="U131" s="17" t="str">
        <v/>
      </c>
      <c r="V131" s="17" t="str">
        <v/>
      </c>
      <c r="W131" s="17" t="str">
        <v/>
      </c>
      <c r="X131" s="17" t="str">
        <v/>
      </c>
      <c r="Y131" s="17" t="str">
        <v/>
      </c>
      <c r="Z131" s="17" t="str">
        <v/>
      </c>
      <c r="AA131" s="17" t="str">
        <v/>
      </c>
      <c r="AB131" s="17" t="str">
        <v/>
      </c>
      <c r="AC131" s="17" t="str">
        <v/>
      </c>
      <c r="AD131" s="17" t="str">
        <v/>
      </c>
      <c r="AE131" s="17" t="str">
        <v/>
      </c>
      <c r="AF131" s="5" t="str">
        <v/>
      </c>
      <c r="AG131" s="18">
        <f>IFERROR(_xlfn.BETA.DIST(DATE(YEAR(AG$2),MONTH(AG$2),15),$AD$2,$AE$2,FALSE,DATE(YEAR($AD131),MONTH($AD131),1),DATE(YEAR($AE131),MONTH($AE131),28)),0)</f>
      </c>
      <c r="AH131" s="18">
        <f>IFERROR(_xlfn.BETA.DIST(DATE(YEAR(AH$2),MONTH(AH$2),15),$AD$2,$AE$2,FALSE,DATE(YEAR($AD131),MONTH($AD131),1),DATE(YEAR($AE131),MONTH($AE131),28)),0)</f>
      </c>
      <c r="AI131" s="18">
        <f>IFERROR(_xlfn.BETA.DIST(DATE(YEAR(AI$2),MONTH(AI$2),15),$AD$2,$AE$2,FALSE,DATE(YEAR($AD131),MONTH($AD131),1),DATE(YEAR($AE131),MONTH($AE131),28)),0)</f>
      </c>
      <c r="AJ131" s="18">
        <f>IFERROR(_xlfn.BETA.DIST(DATE(YEAR(AJ$2),MONTH(AJ$2),15),$AD$2,$AE$2,FALSE,DATE(YEAR($AD131),MONTH($AD131),1),DATE(YEAR($AE131),MONTH($AE131),28)),0)</f>
      </c>
      <c r="AK131" s="18">
        <f>IFERROR(_xlfn.BETA.DIST(DATE(YEAR(AK$2),MONTH(AK$2),15),$AD$2,$AE$2,FALSE,DATE(YEAR($AD131),MONTH($AD131),1),DATE(YEAR($AE131),MONTH($AE131),28)),0)</f>
      </c>
      <c r="AL131" s="18">
        <f>IFERROR(_xlfn.BETA.DIST(DATE(YEAR(AL$2),MONTH(AL$2),15),$AD$2,$AE$2,FALSE,DATE(YEAR($AD131),MONTH($AD131),1),DATE(YEAR($AE131),MONTH($AE131),28)),0)</f>
      </c>
      <c r="AM131" s="18">
        <f>IFERROR(_xlfn.BETA.DIST(DATE(YEAR(AM$2),MONTH(AM$2),15),$AD$2,$AE$2,FALSE,DATE(YEAR($AD131),MONTH($AD131),1),DATE(YEAR($AE131),MONTH($AE131),28)),0)</f>
      </c>
      <c r="AN131" s="18">
        <f>IFERROR(_xlfn.BETA.DIST(DATE(YEAR(AN$2),MONTH(AN$2),15),$AD$2,$AE$2,FALSE,DATE(YEAR($AD131),MONTH($AD131),1),DATE(YEAR($AE131),MONTH($AE131),28)),0)</f>
      </c>
      <c r="AO131" s="18">
        <f>IFERROR(_xlfn.BETA.DIST(DATE(YEAR(AO$2),MONTH(AO$2),15),$AD$2,$AE$2,FALSE,DATE(YEAR($AD131),MONTH($AD131),1),DATE(YEAR($AE131),MONTH($AE131),28)),0)</f>
      </c>
      <c r="AP131" s="18">
        <f>IFERROR(_xlfn.BETA.DIST(DATE(YEAR(AP$2),MONTH(AP$2),15),$AD$2,$AE$2,FALSE,DATE(YEAR($AD131),MONTH($AD131),1),DATE(YEAR($AE131),MONTH($AE131),28)),0)</f>
      </c>
      <c r="AQ131" s="18">
        <f>IFERROR(_xlfn.BETA.DIST(DATE(YEAR(AQ$2),MONTH(AQ$2),15),$AD$2,$AE$2,FALSE,DATE(YEAR($AD131),MONTH($AD131),1),DATE(YEAR($AE131),MONTH($AE131),28)),0)</f>
      </c>
      <c r="AR131" s="18">
        <f>IFERROR(_xlfn.BETA.DIST(DATE(YEAR(AR$2),MONTH(AR$2),15),$AD$2,$AE$2,FALSE,DATE(YEAR($AD131),MONTH($AD131),1),DATE(YEAR($AE131),MONTH($AE131),28)),0)</f>
      </c>
      <c r="AS131" s="18">
        <f>IFERROR(_xlfn.BETA.DIST(DATE(YEAR(AS$2),MONTH(AS$2),15),$AD$2,$AE$2,FALSE,DATE(YEAR($AD131),MONTH($AD131),1),DATE(YEAR($AE131),MONTH($AE131),28)),0)</f>
      </c>
      <c r="AT131" s="18">
        <f>IFERROR(_xlfn.BETA.DIST(DATE(YEAR(AT$2),MONTH(AT$2),15),$AD$2,$AE$2,FALSE,DATE(YEAR($AD131),MONTH($AD131),1),DATE(YEAR($AE131),MONTH($AE131),28)),0)</f>
      </c>
      <c r="AU131" s="18">
        <f>IFERROR(_xlfn.BETA.DIST(DATE(YEAR(AU$2),MONTH(AU$2),15),$AD$2,$AE$2,FALSE,DATE(YEAR($AD131),MONTH($AD131),1),DATE(YEAR($AE131),MONTH($AE131),28)),0)</f>
      </c>
      <c r="AV131" s="18">
        <f>SUM(AG131:AU131)</f>
      </c>
      <c r="AW131" s="18">
        <f>IF(J131&lt;&gt;0,J131,IF($AV131=0,0,AG131/$AV131*$Z131))</f>
      </c>
      <c r="AX131" s="18">
        <f>IF(K131&lt;&gt;0,K131,IF($AV131=0,0,AH131/$AV131*$Z131))</f>
      </c>
      <c r="AY131" s="18">
        <f>IF(L131&lt;&gt;0,L131,IF($AV131=0,0,AI131/$AV131*$Z131))</f>
      </c>
      <c r="AZ131" s="18">
        <f>IF(M131&lt;&gt;0,M131,IF($AV131=0,0,AJ131/$AV131*$Z131))</f>
      </c>
      <c r="BA131" s="18">
        <f>IF(N131&lt;&gt;0,N131,IF($AV131=0,0,AK131/$AV131*$Z131))</f>
      </c>
      <c r="BB131" s="18">
        <f>IF(O131&lt;&gt;0,O131,IF($AV131=0,0,AL131/$AV131*$Z131))</f>
      </c>
      <c r="BC131" s="18">
        <f>IF(P131&lt;&gt;0,P131,IF($AV131=0,0,AM131/$AV131*$Z131))</f>
      </c>
      <c r="BD131" s="18">
        <f>IF(Q131&lt;&gt;0,Q131,IF($AV131=0,0,AN131/$AV131*$Z131))</f>
      </c>
      <c r="BE131" s="18">
        <f>IF(R131&lt;&gt;0,R131,IF($AV131=0,0,AO131/$AV131*$Z131))</f>
      </c>
      <c r="BF131" s="18">
        <f>IF(S131&lt;&gt;0,S131,IF($AV131=0,0,AP131/$AV131*$Z131))</f>
      </c>
      <c r="BG131" s="18">
        <f>IF(T131&lt;&gt;0,T131,IF($AV131=0,0,AQ131/$AV131*$Z131))</f>
      </c>
      <c r="BH131" s="18">
        <f>IF(U131&lt;&gt;0,U131,IF($AV131=0,0,AR131/$AV131*$Z131))</f>
      </c>
      <c r="BI131" s="18">
        <f>IF(V131&lt;&gt;0,V131,IF($AV131=0,0,AS131/$AV131*$Z131))</f>
      </c>
      <c r="BJ131" s="18">
        <f>IF(W131&lt;&gt;0,W131,IF($AV131=0,0,AT131/$AV131*$Z131))</f>
      </c>
      <c r="BK131" s="18">
        <f>IF(X131&lt;&gt;0,X131,IF($AV131=0,0,AU131/$AV131*$Z131))</f>
      </c>
      <c r="BL131" s="18">
        <f>SUM(AW131:BK131)</f>
      </c>
      <c r="BM131" s="17" t="str">
        <v/>
      </c>
    </row>
    <row r="132" outlineLevel="4">
      <c r="A132" s="5" t="str">
        <v>7.3.2</v>
      </c>
      <c r="B132" s="5" t="str">
        <v/>
      </c>
      <c r="C132" s="5" t="str">
        <v>BSKDGNGENGR03</v>
      </c>
      <c r="D132" s="5" t="str">
        <v>BSKDGNGENGR03</v>
      </c>
      <c r="E132" s="19">
        <f>IFERROR(_xlfn.XLOOKUP(F132,Assumptions!B:B,Assumptions!C:C),0)</f>
      </c>
      <c r="F132" s="5" t="str">
        <v>Advanced Payment</v>
      </c>
      <c r="G132" s="5" t="str">
        <v/>
      </c>
      <c r="H132" s="18">
        <f>G131*E132</f>
      </c>
      <c r="I132" s="18">
        <f>H132*(1-0)</f>
      </c>
      <c r="J132" s="18">
        <v>0</v>
      </c>
      <c r="K132" s="18">
        <v>0</v>
      </c>
      <c r="L132" s="18">
        <v>0</v>
      </c>
      <c r="M132" s="18">
        <v>0</v>
      </c>
      <c r="N132" s="18">
        <v>0</v>
      </c>
      <c r="O132" s="18">
        <v>0</v>
      </c>
      <c r="P132" s="18">
        <v>0</v>
      </c>
      <c r="Q132" s="18">
        <v>0</v>
      </c>
      <c r="R132" s="18">
        <v>0</v>
      </c>
      <c r="S132" s="18">
        <v>0</v>
      </c>
      <c r="T132" s="18">
        <v>0</v>
      </c>
      <c r="U132" s="18">
        <v>0</v>
      </c>
      <c r="V132" s="18">
        <v>0</v>
      </c>
      <c r="W132" s="18">
        <v>0</v>
      </c>
      <c r="X132" s="18">
        <v>0</v>
      </c>
      <c r="Y132" s="18">
        <f>SUM(J132:X132)</f>
      </c>
      <c r="Z132" s="18">
        <f>I132-Y132</f>
      </c>
      <c r="AA132" s="20">
        <v>46026</v>
      </c>
      <c r="AB132" s="20">
        <v>46026</v>
      </c>
      <c r="AC132" s="18">
        <f>IFERROR(_xlfn.XLOOKUP(F132,Assumptions!B:B,Assumptions!D:D),0)</f>
      </c>
      <c r="AD132" s="20">
        <f>AA132+AC132</f>
      </c>
      <c r="AE132" s="20">
        <f>AC132+AB132</f>
      </c>
      <c r="AF132" s="5" t="str">
        <v/>
      </c>
      <c r="AG132" s="18">
        <f>IFERROR(_xlfn.BETA.DIST(DATE(YEAR(AG$2),MONTH(AG$2),15),$AD$2,$AE$2,FALSE,DATE(YEAR($AD132),MONTH($AD132),1),DATE(YEAR($AE132),MONTH($AE132),28)),0)</f>
      </c>
      <c r="AH132" s="18">
        <f>IFERROR(_xlfn.BETA.DIST(DATE(YEAR(AH$2),MONTH(AH$2),15),$AD$2,$AE$2,FALSE,DATE(YEAR($AD132),MONTH($AD132),1),DATE(YEAR($AE132),MONTH($AE132),28)),0)</f>
      </c>
      <c r="AI132" s="18">
        <f>IFERROR(_xlfn.BETA.DIST(DATE(YEAR(AI$2),MONTH(AI$2),15),$AD$2,$AE$2,FALSE,DATE(YEAR($AD132),MONTH($AD132),1),DATE(YEAR($AE132),MONTH($AE132),28)),0)</f>
      </c>
      <c r="AJ132" s="18">
        <f>IFERROR(_xlfn.BETA.DIST(DATE(YEAR(AJ$2),MONTH(AJ$2),15),$AD$2,$AE$2,FALSE,DATE(YEAR($AD132),MONTH($AD132),1),DATE(YEAR($AE132),MONTH($AE132),28)),0)</f>
      </c>
      <c r="AK132" s="18">
        <f>IFERROR(_xlfn.BETA.DIST(DATE(YEAR(AK$2),MONTH(AK$2),15),$AD$2,$AE$2,FALSE,DATE(YEAR($AD132),MONTH($AD132),1),DATE(YEAR($AE132),MONTH($AE132),28)),0)</f>
      </c>
      <c r="AL132" s="18">
        <f>IFERROR(_xlfn.BETA.DIST(DATE(YEAR(AL$2),MONTH(AL$2),15),$AD$2,$AE$2,FALSE,DATE(YEAR($AD132),MONTH($AD132),1),DATE(YEAR($AE132),MONTH($AE132),28)),0)</f>
      </c>
      <c r="AM132" s="18">
        <f>IFERROR(_xlfn.BETA.DIST(DATE(YEAR(AM$2),MONTH(AM$2),15),$AD$2,$AE$2,FALSE,DATE(YEAR($AD132),MONTH($AD132),1),DATE(YEAR($AE132),MONTH($AE132),28)),0)</f>
      </c>
      <c r="AN132" s="18">
        <f>IFERROR(_xlfn.BETA.DIST(DATE(YEAR(AN$2),MONTH(AN$2),15),$AD$2,$AE$2,FALSE,DATE(YEAR($AD132),MONTH($AD132),1),DATE(YEAR($AE132),MONTH($AE132),28)),0)</f>
      </c>
      <c r="AO132" s="18">
        <f>IFERROR(_xlfn.BETA.DIST(DATE(YEAR(AO$2),MONTH(AO$2),15),$AD$2,$AE$2,FALSE,DATE(YEAR($AD132),MONTH($AD132),1),DATE(YEAR($AE132),MONTH($AE132),28)),0)</f>
      </c>
      <c r="AP132" s="18">
        <f>IFERROR(_xlfn.BETA.DIST(DATE(YEAR(AP$2),MONTH(AP$2),15),$AD$2,$AE$2,FALSE,DATE(YEAR($AD132),MONTH($AD132),1),DATE(YEAR($AE132),MONTH($AE132),28)),0)</f>
      </c>
      <c r="AQ132" s="18">
        <f>IFERROR(_xlfn.BETA.DIST(DATE(YEAR(AQ$2),MONTH(AQ$2),15),$AD$2,$AE$2,FALSE,DATE(YEAR($AD132),MONTH($AD132),1),DATE(YEAR($AE132),MONTH($AE132),28)),0)</f>
      </c>
      <c r="AR132" s="18">
        <f>IFERROR(_xlfn.BETA.DIST(DATE(YEAR(AR$2),MONTH(AR$2),15),$AD$2,$AE$2,FALSE,DATE(YEAR($AD132),MONTH($AD132),1),DATE(YEAR($AE132),MONTH($AE132),28)),0)</f>
      </c>
      <c r="AS132" s="18">
        <f>IFERROR(_xlfn.BETA.DIST(DATE(YEAR(AS$2),MONTH(AS$2),15),$AD$2,$AE$2,FALSE,DATE(YEAR($AD132),MONTH($AD132),1),DATE(YEAR($AE132),MONTH($AE132),28)),0)</f>
      </c>
      <c r="AT132" s="18">
        <f>IFERROR(_xlfn.BETA.DIST(DATE(YEAR(AT$2),MONTH(AT$2),15),$AD$2,$AE$2,FALSE,DATE(YEAR($AD132),MONTH($AD132),1),DATE(YEAR($AE132),MONTH($AE132),28)),0)</f>
      </c>
      <c r="AU132" s="18">
        <f>IFERROR(_xlfn.BETA.DIST(DATE(YEAR(AU$2),MONTH(AU$2),15),$AD$2,$AE$2,FALSE,DATE(YEAR($AD132),MONTH($AD132),1),DATE(YEAR($AE132),MONTH($AE132),28)),0)</f>
      </c>
      <c r="AV132" s="18">
        <f>SUM(AG132:AU132)</f>
      </c>
      <c r="AW132" s="18">
        <f>IF(J132&lt;&gt;0,J132,IF($AV132=0,0,AG132/$AV132*$Z132))</f>
      </c>
      <c r="AX132" s="18">
        <f>IF(K132&lt;&gt;0,K132,IF($AV132=0,0,AH132/$AV132*$Z132))</f>
      </c>
      <c r="AY132" s="18">
        <f>IF(L132&lt;&gt;0,L132,IF($AV132=0,0,AI132/$AV132*$Z132))</f>
      </c>
      <c r="AZ132" s="18">
        <f>IF(M132&lt;&gt;0,M132,IF($AV132=0,0,AJ132/$AV132*$Z132))</f>
      </c>
      <c r="BA132" s="18">
        <f>IF(N132&lt;&gt;0,N132,IF($AV132=0,0,AK132/$AV132*$Z132))</f>
      </c>
      <c r="BB132" s="18">
        <f>IF(O132&lt;&gt;0,O132,IF($AV132=0,0,AL132/$AV132*$Z132))</f>
      </c>
      <c r="BC132" s="18">
        <f>IF(P132&lt;&gt;0,P132,IF($AV132=0,0,AM132/$AV132*$Z132))</f>
      </c>
      <c r="BD132" s="18">
        <f>IF(Q132&lt;&gt;0,Q132,IF($AV132=0,0,AN132/$AV132*$Z132))</f>
      </c>
      <c r="BE132" s="18">
        <f>IF(R132&lt;&gt;0,R132,IF($AV132=0,0,AO132/$AV132*$Z132))</f>
      </c>
      <c r="BF132" s="18">
        <f>IF(S132&lt;&gt;0,S132,IF($AV132=0,0,AP132/$AV132*$Z132))</f>
      </c>
      <c r="BG132" s="18">
        <f>IF(T132&lt;&gt;0,T132,IF($AV132=0,0,AQ132/$AV132*$Z132))</f>
      </c>
      <c r="BH132" s="18">
        <f>IF(U132&lt;&gt;0,U132,IF($AV132=0,0,AR132/$AV132*$Z132))</f>
      </c>
      <c r="BI132" s="18">
        <f>IF(V132&lt;&gt;0,V132,IF($AV132=0,0,AS132/$AV132*$Z132))</f>
      </c>
      <c r="BJ132" s="18">
        <f>IF(W132&lt;&gt;0,W132,IF($AV132=0,0,AT132/$AV132*$Z132))</f>
      </c>
      <c r="BK132" s="18">
        <f>IF(X132&lt;&gt;0,X132,IF($AV132=0,0,AU132/$AV132*$Z132))</f>
      </c>
      <c r="BL132" s="18">
        <f>SUM(AW132:BK132)</f>
      </c>
      <c r="BM132" s="18">
        <f>I132-BL132</f>
      </c>
    </row>
    <row r="133" outlineLevel="4">
      <c r="A133" s="5" t="str">
        <v>7.3.2</v>
      </c>
      <c r="B133" s="5" t="str">
        <v/>
      </c>
      <c r="C133" s="5" t="str">
        <v/>
      </c>
      <c r="D133" s="5" t="str">
        <v/>
      </c>
      <c r="E133" s="19">
        <f>IFERROR(_xlfn.XLOOKUP(F133,Assumptions!B:B,Assumptions!C:C),0)</f>
      </c>
      <c r="F133" s="5" t="str">
        <v>Site Delivery EGP</v>
      </c>
      <c r="G133" s="5" t="str">
        <v/>
      </c>
      <c r="H133" s="18">
        <f>G131*E133</f>
      </c>
      <c r="I133" s="18">
        <f>H133*(1-0)</f>
      </c>
      <c r="J133" s="18">
        <v>0</v>
      </c>
      <c r="K133" s="18">
        <v>0</v>
      </c>
      <c r="L133" s="18">
        <v>0</v>
      </c>
      <c r="M133" s="18">
        <v>0</v>
      </c>
      <c r="N133" s="18">
        <v>0</v>
      </c>
      <c r="O133" s="18">
        <v>0</v>
      </c>
      <c r="P133" s="18">
        <v>0</v>
      </c>
      <c r="Q133" s="18">
        <v>0</v>
      </c>
      <c r="R133" s="18">
        <v>0</v>
      </c>
      <c r="S133" s="18">
        <v>0</v>
      </c>
      <c r="T133" s="18">
        <v>0</v>
      </c>
      <c r="U133" s="18">
        <v>0</v>
      </c>
      <c r="V133" s="18">
        <v>0</v>
      </c>
      <c r="W133" s="18">
        <v>0</v>
      </c>
      <c r="X133" s="18">
        <v>0</v>
      </c>
      <c r="Y133" s="18">
        <f>SUM(J133:X133)</f>
      </c>
      <c r="Z133" s="18">
        <f>I133-Y133</f>
      </c>
      <c r="AA133" s="5" t="str">
        <v/>
      </c>
      <c r="AB133" s="5" t="str">
        <v/>
      </c>
      <c r="AC133" s="18">
        <f>IFERROR(_xlfn.XLOOKUP(F133,Assumptions!B:B,Assumptions!D:D),0)</f>
      </c>
      <c r="AD133" s="20">
        <f>AA133+AC133</f>
      </c>
      <c r="AE133" s="20">
        <f>AC133+AB133</f>
      </c>
      <c r="AF133" s="5" t="str">
        <v/>
      </c>
      <c r="AG133" s="18">
        <f>IFERROR(_xlfn.BETA.DIST(DATE(YEAR(AG$2),MONTH(AG$2),15),$AD$2,$AE$2,FALSE,DATE(YEAR($AD133),MONTH($AD133),1),DATE(YEAR($AE133),MONTH($AE133),28)),0)</f>
      </c>
      <c r="AH133" s="18">
        <f>IFERROR(_xlfn.BETA.DIST(DATE(YEAR(AH$2),MONTH(AH$2),15),$AD$2,$AE$2,FALSE,DATE(YEAR($AD133),MONTH($AD133),1),DATE(YEAR($AE133),MONTH($AE133),28)),0)</f>
      </c>
      <c r="AI133" s="18">
        <f>IFERROR(_xlfn.BETA.DIST(DATE(YEAR(AI$2),MONTH(AI$2),15),$AD$2,$AE$2,FALSE,DATE(YEAR($AD133),MONTH($AD133),1),DATE(YEAR($AE133),MONTH($AE133),28)),0)</f>
      </c>
      <c r="AJ133" s="18">
        <f>IFERROR(_xlfn.BETA.DIST(DATE(YEAR(AJ$2),MONTH(AJ$2),15),$AD$2,$AE$2,FALSE,DATE(YEAR($AD133),MONTH($AD133),1),DATE(YEAR($AE133),MONTH($AE133),28)),0)</f>
      </c>
      <c r="AK133" s="18">
        <f>IFERROR(_xlfn.BETA.DIST(DATE(YEAR(AK$2),MONTH(AK$2),15),$AD$2,$AE$2,FALSE,DATE(YEAR($AD133),MONTH($AD133),1),DATE(YEAR($AE133),MONTH($AE133),28)),0)</f>
      </c>
      <c r="AL133" s="18">
        <f>IFERROR(_xlfn.BETA.DIST(DATE(YEAR(AL$2),MONTH(AL$2),15),$AD$2,$AE$2,FALSE,DATE(YEAR($AD133),MONTH($AD133),1),DATE(YEAR($AE133),MONTH($AE133),28)),0)</f>
      </c>
      <c r="AM133" s="18">
        <f>IFERROR(_xlfn.BETA.DIST(DATE(YEAR(AM$2),MONTH(AM$2),15),$AD$2,$AE$2,FALSE,DATE(YEAR($AD133),MONTH($AD133),1),DATE(YEAR($AE133),MONTH($AE133),28)),0)</f>
      </c>
      <c r="AN133" s="18">
        <f>IFERROR(_xlfn.BETA.DIST(DATE(YEAR(AN$2),MONTH(AN$2),15),$AD$2,$AE$2,FALSE,DATE(YEAR($AD133),MONTH($AD133),1),DATE(YEAR($AE133),MONTH($AE133),28)),0)</f>
      </c>
      <c r="AO133" s="18">
        <f>IFERROR(_xlfn.BETA.DIST(DATE(YEAR(AO$2),MONTH(AO$2),15),$AD$2,$AE$2,FALSE,DATE(YEAR($AD133),MONTH($AD133),1),DATE(YEAR($AE133),MONTH($AE133),28)),0)</f>
      </c>
      <c r="AP133" s="18">
        <f>IFERROR(_xlfn.BETA.DIST(DATE(YEAR(AP$2),MONTH(AP$2),15),$AD$2,$AE$2,FALSE,DATE(YEAR($AD133),MONTH($AD133),1),DATE(YEAR($AE133),MONTH($AE133),28)),0)</f>
      </c>
      <c r="AQ133" s="18">
        <f>IFERROR(_xlfn.BETA.DIST(DATE(YEAR(AQ$2),MONTH(AQ$2),15),$AD$2,$AE$2,FALSE,DATE(YEAR($AD133),MONTH($AD133),1),DATE(YEAR($AE133),MONTH($AE133),28)),0)</f>
      </c>
      <c r="AR133" s="18">
        <f>IFERROR(_xlfn.BETA.DIST(DATE(YEAR(AR$2),MONTH(AR$2),15),$AD$2,$AE$2,FALSE,DATE(YEAR($AD133),MONTH($AD133),1),DATE(YEAR($AE133),MONTH($AE133),28)),0)</f>
      </c>
      <c r="AS133" s="18">
        <f>IFERROR(_xlfn.BETA.DIST(DATE(YEAR(AS$2),MONTH(AS$2),15),$AD$2,$AE$2,FALSE,DATE(YEAR($AD133),MONTH($AD133),1),DATE(YEAR($AE133),MONTH($AE133),28)),0)</f>
      </c>
      <c r="AT133" s="18">
        <f>IFERROR(_xlfn.BETA.DIST(DATE(YEAR(AT$2),MONTH(AT$2),15),$AD$2,$AE$2,FALSE,DATE(YEAR($AD133),MONTH($AD133),1),DATE(YEAR($AE133),MONTH($AE133),28)),0)</f>
      </c>
      <c r="AU133" s="18">
        <f>IFERROR(_xlfn.BETA.DIST(DATE(YEAR(AU$2),MONTH(AU$2),15),$AD$2,$AE$2,FALSE,DATE(YEAR($AD133),MONTH($AD133),1),DATE(YEAR($AE133),MONTH($AE133),28)),0)</f>
      </c>
      <c r="AV133" s="18">
        <f>SUM(AG133:AU133)</f>
      </c>
      <c r="AW133" s="18">
        <f>IF(J133&lt;&gt;0,J133,IF($AV133=0,0,AG133/$AV133*$Z133))</f>
      </c>
      <c r="AX133" s="18">
        <f>IF(K133&lt;&gt;0,K133,IF($AV133=0,0,AH133/$AV133*$Z133))</f>
      </c>
      <c r="AY133" s="18">
        <f>IF(L133&lt;&gt;0,L133,IF($AV133=0,0,AI133/$AV133*$Z133))</f>
      </c>
      <c r="AZ133" s="18">
        <f>IF(M133&lt;&gt;0,M133,IF($AV133=0,0,AJ133/$AV133*$Z133))</f>
      </c>
      <c r="BA133" s="18">
        <f>IF(N133&lt;&gt;0,N133,IF($AV133=0,0,AK133/$AV133*$Z133))</f>
      </c>
      <c r="BB133" s="18">
        <f>IF(O133&lt;&gt;0,O133,IF($AV133=0,0,AL133/$AV133*$Z133))</f>
      </c>
      <c r="BC133" s="18">
        <f>IF(P133&lt;&gt;0,P133,IF($AV133=0,0,AM133/$AV133*$Z133))</f>
      </c>
      <c r="BD133" s="18">
        <f>IF(Q133&lt;&gt;0,Q133,IF($AV133=0,0,AN133/$AV133*$Z133))</f>
      </c>
      <c r="BE133" s="18">
        <f>IF(R133&lt;&gt;0,R133,IF($AV133=0,0,AO133/$AV133*$Z133))</f>
      </c>
      <c r="BF133" s="18">
        <f>IF(S133&lt;&gt;0,S133,IF($AV133=0,0,AP133/$AV133*$Z133))</f>
      </c>
      <c r="BG133" s="18">
        <f>IF(T133&lt;&gt;0,T133,IF($AV133=0,0,AQ133/$AV133*$Z133))</f>
      </c>
      <c r="BH133" s="18">
        <f>IF(U133&lt;&gt;0,U133,IF($AV133=0,0,AR133/$AV133*$Z133))</f>
      </c>
      <c r="BI133" s="18">
        <f>IF(V133&lt;&gt;0,V133,IF($AV133=0,0,AS133/$AV133*$Z133))</f>
      </c>
      <c r="BJ133" s="18">
        <f>IF(W133&lt;&gt;0,W133,IF($AV133=0,0,AT133/$AV133*$Z133))</f>
      </c>
      <c r="BK133" s="18">
        <f>IF(X133&lt;&gt;0,X133,IF($AV133=0,0,AU133/$AV133*$Z133))</f>
      </c>
      <c r="BL133" s="18">
        <f>SUM(AW133:BK133)</f>
      </c>
      <c r="BM133" s="18">
        <f>I133-BL133</f>
      </c>
    </row>
    <row r="134" outlineLevel="4">
      <c r="A134" s="5" t="str">
        <v>7.3.2</v>
      </c>
      <c r="B134" s="5" t="str">
        <v/>
      </c>
      <c r="C134" s="5" t="str">
        <v>BSKDGNGENGR07</v>
      </c>
      <c r="D134" s="5" t="str">
        <v>BSKDGNGENGR07</v>
      </c>
      <c r="E134" s="19">
        <f>IFERROR(_xlfn.XLOOKUP(F134,Assumptions!B:B,Assumptions!C:C),0)</f>
      </c>
      <c r="F134" s="5" t="str">
        <v>Retention</v>
      </c>
      <c r="G134" s="5" t="str">
        <v/>
      </c>
      <c r="H134" s="18">
        <f>G131*E134</f>
      </c>
      <c r="I134" s="18">
        <f>H134*(1-0)</f>
      </c>
      <c r="J134" s="18">
        <v>0</v>
      </c>
      <c r="K134" s="18">
        <v>0</v>
      </c>
      <c r="L134" s="18">
        <v>0</v>
      </c>
      <c r="M134" s="18">
        <v>0</v>
      </c>
      <c r="N134" s="18">
        <v>0</v>
      </c>
      <c r="O134" s="18">
        <v>0</v>
      </c>
      <c r="P134" s="18">
        <v>0</v>
      </c>
      <c r="Q134" s="18">
        <v>0</v>
      </c>
      <c r="R134" s="18">
        <v>0</v>
      </c>
      <c r="S134" s="18">
        <v>0</v>
      </c>
      <c r="T134" s="18">
        <v>0</v>
      </c>
      <c r="U134" s="18">
        <v>0</v>
      </c>
      <c r="V134" s="18">
        <v>0</v>
      </c>
      <c r="W134" s="18">
        <v>0</v>
      </c>
      <c r="X134" s="18">
        <v>0</v>
      </c>
      <c r="Y134" s="18">
        <f>SUM(J134:X134)</f>
      </c>
      <c r="Z134" s="18">
        <f>I134-Y134</f>
      </c>
      <c r="AA134" s="20">
        <v>46483</v>
      </c>
      <c r="AB134" s="20">
        <v>46483</v>
      </c>
      <c r="AC134" s="18">
        <f>IFERROR(_xlfn.XLOOKUP(F134,Assumptions!B:B,Assumptions!D:D),0)</f>
      </c>
      <c r="AD134" s="20">
        <f>AA134+AC134</f>
      </c>
      <c r="AE134" s="20">
        <f>AC134+AB134</f>
      </c>
      <c r="AF134" s="5" t="str">
        <v/>
      </c>
      <c r="AG134" s="18">
        <f>IFERROR(_xlfn.BETA.DIST(DATE(YEAR(AG$2),MONTH(AG$2),15),$AD$2,$AE$2,FALSE,DATE(YEAR($AD134),MONTH($AD134),1),DATE(YEAR($AE134),MONTH($AE134),28)),0)</f>
      </c>
      <c r="AH134" s="18">
        <f>IFERROR(_xlfn.BETA.DIST(DATE(YEAR(AH$2),MONTH(AH$2),15),$AD$2,$AE$2,FALSE,DATE(YEAR($AD134),MONTH($AD134),1),DATE(YEAR($AE134),MONTH($AE134),28)),0)</f>
      </c>
      <c r="AI134" s="18">
        <f>IFERROR(_xlfn.BETA.DIST(DATE(YEAR(AI$2),MONTH(AI$2),15),$AD$2,$AE$2,FALSE,DATE(YEAR($AD134),MONTH($AD134),1),DATE(YEAR($AE134),MONTH($AE134),28)),0)</f>
      </c>
      <c r="AJ134" s="18">
        <f>IFERROR(_xlfn.BETA.DIST(DATE(YEAR(AJ$2),MONTH(AJ$2),15),$AD$2,$AE$2,FALSE,DATE(YEAR($AD134),MONTH($AD134),1),DATE(YEAR($AE134),MONTH($AE134),28)),0)</f>
      </c>
      <c r="AK134" s="18">
        <f>IFERROR(_xlfn.BETA.DIST(DATE(YEAR(AK$2),MONTH(AK$2),15),$AD$2,$AE$2,FALSE,DATE(YEAR($AD134),MONTH($AD134),1),DATE(YEAR($AE134),MONTH($AE134),28)),0)</f>
      </c>
      <c r="AL134" s="18">
        <f>IFERROR(_xlfn.BETA.DIST(DATE(YEAR(AL$2),MONTH(AL$2),15),$AD$2,$AE$2,FALSE,DATE(YEAR($AD134),MONTH($AD134),1),DATE(YEAR($AE134),MONTH($AE134),28)),0)</f>
      </c>
      <c r="AM134" s="18">
        <f>IFERROR(_xlfn.BETA.DIST(DATE(YEAR(AM$2),MONTH(AM$2),15),$AD$2,$AE$2,FALSE,DATE(YEAR($AD134),MONTH($AD134),1),DATE(YEAR($AE134),MONTH($AE134),28)),0)</f>
      </c>
      <c r="AN134" s="18">
        <f>IFERROR(_xlfn.BETA.DIST(DATE(YEAR(AN$2),MONTH(AN$2),15),$AD$2,$AE$2,FALSE,DATE(YEAR($AD134),MONTH($AD134),1),DATE(YEAR($AE134),MONTH($AE134),28)),0)</f>
      </c>
      <c r="AO134" s="18">
        <f>IFERROR(_xlfn.BETA.DIST(DATE(YEAR(AO$2),MONTH(AO$2),15),$AD$2,$AE$2,FALSE,DATE(YEAR($AD134),MONTH($AD134),1),DATE(YEAR($AE134),MONTH($AE134),28)),0)</f>
      </c>
      <c r="AP134" s="18">
        <f>IFERROR(_xlfn.BETA.DIST(DATE(YEAR(AP$2),MONTH(AP$2),15),$AD$2,$AE$2,FALSE,DATE(YEAR($AD134),MONTH($AD134),1),DATE(YEAR($AE134),MONTH($AE134),28)),0)</f>
      </c>
      <c r="AQ134" s="18">
        <f>IFERROR(_xlfn.BETA.DIST(DATE(YEAR(AQ$2),MONTH(AQ$2),15),$AD$2,$AE$2,FALSE,DATE(YEAR($AD134),MONTH($AD134),1),DATE(YEAR($AE134),MONTH($AE134),28)),0)</f>
      </c>
      <c r="AR134" s="18">
        <f>IFERROR(_xlfn.BETA.DIST(DATE(YEAR(AR$2),MONTH(AR$2),15),$AD$2,$AE$2,FALSE,DATE(YEAR($AD134),MONTH($AD134),1),DATE(YEAR($AE134),MONTH($AE134),28)),0)</f>
      </c>
      <c r="AS134" s="18">
        <f>IFERROR(_xlfn.BETA.DIST(DATE(YEAR(AS$2),MONTH(AS$2),15),$AD$2,$AE$2,FALSE,DATE(YEAR($AD134),MONTH($AD134),1),DATE(YEAR($AE134),MONTH($AE134),28)),0)</f>
      </c>
      <c r="AT134" s="18">
        <f>IFERROR(_xlfn.BETA.DIST(DATE(YEAR(AT$2),MONTH(AT$2),15),$AD$2,$AE$2,FALSE,DATE(YEAR($AD134),MONTH($AD134),1),DATE(YEAR($AE134),MONTH($AE134),28)),0)</f>
      </c>
      <c r="AU134" s="18">
        <f>IFERROR(_xlfn.BETA.DIST(DATE(YEAR(AU$2),MONTH(AU$2),15),$AD$2,$AE$2,FALSE,DATE(YEAR($AD134),MONTH($AD134),1),DATE(YEAR($AE134),MONTH($AE134),28)),0)</f>
      </c>
      <c r="AV134" s="18">
        <f>SUM(AG134:AU134)</f>
      </c>
      <c r="AW134" s="18">
        <f>IF(J134&lt;&gt;0,J134,IF($AV134=0,0,AG134/$AV134*$Z134))</f>
      </c>
      <c r="AX134" s="18">
        <f>IF(K134&lt;&gt;0,K134,IF($AV134=0,0,AH134/$AV134*$Z134))</f>
      </c>
      <c r="AY134" s="18">
        <f>IF(L134&lt;&gt;0,L134,IF($AV134=0,0,AI134/$AV134*$Z134))</f>
      </c>
      <c r="AZ134" s="18">
        <f>IF(M134&lt;&gt;0,M134,IF($AV134=0,0,AJ134/$AV134*$Z134))</f>
      </c>
      <c r="BA134" s="18">
        <f>IF(N134&lt;&gt;0,N134,IF($AV134=0,0,AK134/$AV134*$Z134))</f>
      </c>
      <c r="BB134" s="18">
        <f>IF(O134&lt;&gt;0,O134,IF($AV134=0,0,AL134/$AV134*$Z134))</f>
      </c>
      <c r="BC134" s="18">
        <f>IF(P134&lt;&gt;0,P134,IF($AV134=0,0,AM134/$AV134*$Z134))</f>
      </c>
      <c r="BD134" s="18">
        <f>IF(Q134&lt;&gt;0,Q134,IF($AV134=0,0,AN134/$AV134*$Z134))</f>
      </c>
      <c r="BE134" s="18">
        <f>IF(R134&lt;&gt;0,R134,IF($AV134=0,0,AO134/$AV134*$Z134))</f>
      </c>
      <c r="BF134" s="18">
        <f>IF(S134&lt;&gt;0,S134,IF($AV134=0,0,AP134/$AV134*$Z134))</f>
      </c>
      <c r="BG134" s="18">
        <f>IF(T134&lt;&gt;0,T134,IF($AV134=0,0,AQ134/$AV134*$Z134))</f>
      </c>
      <c r="BH134" s="18">
        <f>IF(U134&lt;&gt;0,U134,IF($AV134=0,0,AR134/$AV134*$Z134))</f>
      </c>
      <c r="BI134" s="18">
        <f>IF(V134&lt;&gt;0,V134,IF($AV134=0,0,AS134/$AV134*$Z134))</f>
      </c>
      <c r="BJ134" s="18">
        <f>IF(W134&lt;&gt;0,W134,IF($AV134=0,0,AT134/$AV134*$Z134))</f>
      </c>
      <c r="BK134" s="18">
        <f>IF(X134&lt;&gt;0,X134,IF($AV134=0,0,AU134/$AV134*$Z134))</f>
      </c>
      <c r="BL134" s="18">
        <f>SUM(AW134:BK134)</f>
      </c>
      <c r="BM134" s="18">
        <f>I134-BL134</f>
      </c>
    </row>
    <row r="135" outlineLevel="3">
      <c r="A135" s="17" t="str">
        <v>7.3.3</v>
      </c>
      <c r="B135" s="17" t="str">
        <v/>
      </c>
      <c r="C135" s="17" t="str">
        <v/>
      </c>
      <c r="D135" s="17" t="str">
        <v/>
      </c>
      <c r="E135" s="17" t="str">
        <v>7.3.3</v>
      </c>
      <c r="F135" s="17" t="str">
        <v>Main distribution board complete with Bus Bar, Air Circuit Breakers for incomers and couplers , MCCBs and MCB for outgoing, cable box, etc.</v>
      </c>
      <c r="G135" s="17">
        <v>783736.43</v>
      </c>
      <c r="H135" s="17" t="str">
        <v/>
      </c>
      <c r="I135" s="17" t="str">
        <v/>
      </c>
      <c r="J135" s="17" t="str">
        <v/>
      </c>
      <c r="K135" s="17" t="str">
        <v/>
      </c>
      <c r="L135" s="17" t="str">
        <v/>
      </c>
      <c r="M135" s="17" t="str">
        <v/>
      </c>
      <c r="N135" s="17" t="str">
        <v/>
      </c>
      <c r="O135" s="17" t="str">
        <v/>
      </c>
      <c r="P135" s="17" t="str">
        <v/>
      </c>
      <c r="Q135" s="17" t="str">
        <v/>
      </c>
      <c r="R135" s="17" t="str">
        <v/>
      </c>
      <c r="S135" s="17" t="str">
        <v/>
      </c>
      <c r="T135" s="17" t="str">
        <v/>
      </c>
      <c r="U135" s="17" t="str">
        <v/>
      </c>
      <c r="V135" s="17" t="str">
        <v/>
      </c>
      <c r="W135" s="17" t="str">
        <v/>
      </c>
      <c r="X135" s="17" t="str">
        <v/>
      </c>
      <c r="Y135" s="17" t="str">
        <v/>
      </c>
      <c r="Z135" s="17" t="str">
        <v/>
      </c>
      <c r="AA135" s="17" t="str">
        <v/>
      </c>
      <c r="AB135" s="17" t="str">
        <v/>
      </c>
      <c r="AC135" s="17" t="str">
        <v/>
      </c>
      <c r="AD135" s="17" t="str">
        <v/>
      </c>
      <c r="AE135" s="17" t="str">
        <v/>
      </c>
      <c r="AF135" s="5" t="str">
        <v/>
      </c>
      <c r="AG135" s="18">
        <f>IFERROR(_xlfn.BETA.DIST(DATE(YEAR(AG$2),MONTH(AG$2),15),$AD$2,$AE$2,FALSE,DATE(YEAR($AD135),MONTH($AD135),1),DATE(YEAR($AE135),MONTH($AE135),28)),0)</f>
      </c>
      <c r="AH135" s="18">
        <f>IFERROR(_xlfn.BETA.DIST(DATE(YEAR(AH$2),MONTH(AH$2),15),$AD$2,$AE$2,FALSE,DATE(YEAR($AD135),MONTH($AD135),1),DATE(YEAR($AE135),MONTH($AE135),28)),0)</f>
      </c>
      <c r="AI135" s="18">
        <f>IFERROR(_xlfn.BETA.DIST(DATE(YEAR(AI$2),MONTH(AI$2),15),$AD$2,$AE$2,FALSE,DATE(YEAR($AD135),MONTH($AD135),1),DATE(YEAR($AE135),MONTH($AE135),28)),0)</f>
      </c>
      <c r="AJ135" s="18">
        <f>IFERROR(_xlfn.BETA.DIST(DATE(YEAR(AJ$2),MONTH(AJ$2),15),$AD$2,$AE$2,FALSE,DATE(YEAR($AD135),MONTH($AD135),1),DATE(YEAR($AE135),MONTH($AE135),28)),0)</f>
      </c>
      <c r="AK135" s="18">
        <f>IFERROR(_xlfn.BETA.DIST(DATE(YEAR(AK$2),MONTH(AK$2),15),$AD$2,$AE$2,FALSE,DATE(YEAR($AD135),MONTH($AD135),1),DATE(YEAR($AE135),MONTH($AE135),28)),0)</f>
      </c>
      <c r="AL135" s="18">
        <f>IFERROR(_xlfn.BETA.DIST(DATE(YEAR(AL$2),MONTH(AL$2),15),$AD$2,$AE$2,FALSE,DATE(YEAR($AD135),MONTH($AD135),1),DATE(YEAR($AE135),MONTH($AE135),28)),0)</f>
      </c>
      <c r="AM135" s="18">
        <f>IFERROR(_xlfn.BETA.DIST(DATE(YEAR(AM$2),MONTH(AM$2),15),$AD$2,$AE$2,FALSE,DATE(YEAR($AD135),MONTH($AD135),1),DATE(YEAR($AE135),MONTH($AE135),28)),0)</f>
      </c>
      <c r="AN135" s="18">
        <f>IFERROR(_xlfn.BETA.DIST(DATE(YEAR(AN$2),MONTH(AN$2),15),$AD$2,$AE$2,FALSE,DATE(YEAR($AD135),MONTH($AD135),1),DATE(YEAR($AE135),MONTH($AE135),28)),0)</f>
      </c>
      <c r="AO135" s="18">
        <f>IFERROR(_xlfn.BETA.DIST(DATE(YEAR(AO$2),MONTH(AO$2),15),$AD$2,$AE$2,FALSE,DATE(YEAR($AD135),MONTH($AD135),1),DATE(YEAR($AE135),MONTH($AE135),28)),0)</f>
      </c>
      <c r="AP135" s="18">
        <f>IFERROR(_xlfn.BETA.DIST(DATE(YEAR(AP$2),MONTH(AP$2),15),$AD$2,$AE$2,FALSE,DATE(YEAR($AD135),MONTH($AD135),1),DATE(YEAR($AE135),MONTH($AE135),28)),0)</f>
      </c>
      <c r="AQ135" s="18">
        <f>IFERROR(_xlfn.BETA.DIST(DATE(YEAR(AQ$2),MONTH(AQ$2),15),$AD$2,$AE$2,FALSE,DATE(YEAR($AD135),MONTH($AD135),1),DATE(YEAR($AE135),MONTH($AE135),28)),0)</f>
      </c>
      <c r="AR135" s="18">
        <f>IFERROR(_xlfn.BETA.DIST(DATE(YEAR(AR$2),MONTH(AR$2),15),$AD$2,$AE$2,FALSE,DATE(YEAR($AD135),MONTH($AD135),1),DATE(YEAR($AE135),MONTH($AE135),28)),0)</f>
      </c>
      <c r="AS135" s="18">
        <f>IFERROR(_xlfn.BETA.DIST(DATE(YEAR(AS$2),MONTH(AS$2),15),$AD$2,$AE$2,FALSE,DATE(YEAR($AD135),MONTH($AD135),1),DATE(YEAR($AE135),MONTH($AE135),28)),0)</f>
      </c>
      <c r="AT135" s="18">
        <f>IFERROR(_xlfn.BETA.DIST(DATE(YEAR(AT$2),MONTH(AT$2),15),$AD$2,$AE$2,FALSE,DATE(YEAR($AD135),MONTH($AD135),1),DATE(YEAR($AE135),MONTH($AE135),28)),0)</f>
      </c>
      <c r="AU135" s="18">
        <f>IFERROR(_xlfn.BETA.DIST(DATE(YEAR(AU$2),MONTH(AU$2),15),$AD$2,$AE$2,FALSE,DATE(YEAR($AD135),MONTH($AD135),1),DATE(YEAR($AE135),MONTH($AE135),28)),0)</f>
      </c>
      <c r="AV135" s="18">
        <f>SUM(AG135:AU135)</f>
      </c>
      <c r="AW135" s="18">
        <f>IF(J135&lt;&gt;0,J135,IF($AV135=0,0,AG135/$AV135*$Z135))</f>
      </c>
      <c r="AX135" s="18">
        <f>IF(K135&lt;&gt;0,K135,IF($AV135=0,0,AH135/$AV135*$Z135))</f>
      </c>
      <c r="AY135" s="18">
        <f>IF(L135&lt;&gt;0,L135,IF($AV135=0,0,AI135/$AV135*$Z135))</f>
      </c>
      <c r="AZ135" s="18">
        <f>IF(M135&lt;&gt;0,M135,IF($AV135=0,0,AJ135/$AV135*$Z135))</f>
      </c>
      <c r="BA135" s="18">
        <f>IF(N135&lt;&gt;0,N135,IF($AV135=0,0,AK135/$AV135*$Z135))</f>
      </c>
      <c r="BB135" s="18">
        <f>IF(O135&lt;&gt;0,O135,IF($AV135=0,0,AL135/$AV135*$Z135))</f>
      </c>
      <c r="BC135" s="18">
        <f>IF(P135&lt;&gt;0,P135,IF($AV135=0,0,AM135/$AV135*$Z135))</f>
      </c>
      <c r="BD135" s="18">
        <f>IF(Q135&lt;&gt;0,Q135,IF($AV135=0,0,AN135/$AV135*$Z135))</f>
      </c>
      <c r="BE135" s="18">
        <f>IF(R135&lt;&gt;0,R135,IF($AV135=0,0,AO135/$AV135*$Z135))</f>
      </c>
      <c r="BF135" s="18">
        <f>IF(S135&lt;&gt;0,S135,IF($AV135=0,0,AP135/$AV135*$Z135))</f>
      </c>
      <c r="BG135" s="18">
        <f>IF(T135&lt;&gt;0,T135,IF($AV135=0,0,AQ135/$AV135*$Z135))</f>
      </c>
      <c r="BH135" s="18">
        <f>IF(U135&lt;&gt;0,U135,IF($AV135=0,0,AR135/$AV135*$Z135))</f>
      </c>
      <c r="BI135" s="18">
        <f>IF(V135&lt;&gt;0,V135,IF($AV135=0,0,AS135/$AV135*$Z135))</f>
      </c>
      <c r="BJ135" s="18">
        <f>IF(W135&lt;&gt;0,W135,IF($AV135=0,0,AT135/$AV135*$Z135))</f>
      </c>
      <c r="BK135" s="18">
        <f>IF(X135&lt;&gt;0,X135,IF($AV135=0,0,AU135/$AV135*$Z135))</f>
      </c>
      <c r="BL135" s="18">
        <f>SUM(AW135:BK135)</f>
      </c>
      <c r="BM135" s="17" t="str">
        <v/>
      </c>
    </row>
    <row r="136" outlineLevel="4">
      <c r="A136" s="5" t="str">
        <v>7.3.3</v>
      </c>
      <c r="B136" s="5" t="str">
        <v/>
      </c>
      <c r="C136" s="5" t="str">
        <v>BSKDGNGENGR03</v>
      </c>
      <c r="D136" s="5" t="str">
        <v>BSKDGNGENGR03</v>
      </c>
      <c r="E136" s="19">
        <f>IFERROR(_xlfn.XLOOKUP(F136,Assumptions!B:B,Assumptions!C:C),0)</f>
      </c>
      <c r="F136" s="5" t="str">
        <v>Advanced Payment</v>
      </c>
      <c r="G136" s="5" t="str">
        <v/>
      </c>
      <c r="H136" s="18">
        <f>G135*E136</f>
      </c>
      <c r="I136" s="18">
        <f>H136*(1-0)</f>
      </c>
      <c r="J136" s="18">
        <v>0</v>
      </c>
      <c r="K136" s="18">
        <v>0</v>
      </c>
      <c r="L136" s="18">
        <v>0</v>
      </c>
      <c r="M136" s="18">
        <v>0</v>
      </c>
      <c r="N136" s="18">
        <v>0</v>
      </c>
      <c r="O136" s="18">
        <v>0</v>
      </c>
      <c r="P136" s="18">
        <v>0</v>
      </c>
      <c r="Q136" s="18">
        <v>0</v>
      </c>
      <c r="R136" s="18">
        <v>0</v>
      </c>
      <c r="S136" s="18">
        <v>0</v>
      </c>
      <c r="T136" s="18">
        <v>0</v>
      </c>
      <c r="U136" s="18">
        <v>0</v>
      </c>
      <c r="V136" s="18">
        <v>0</v>
      </c>
      <c r="W136" s="18">
        <v>0</v>
      </c>
      <c r="X136" s="18">
        <v>0</v>
      </c>
      <c r="Y136" s="18">
        <f>SUM(J136:X136)</f>
      </c>
      <c r="Z136" s="18">
        <f>I136-Y136</f>
      </c>
      <c r="AA136" s="20">
        <v>46026</v>
      </c>
      <c r="AB136" s="20">
        <v>46026</v>
      </c>
      <c r="AC136" s="18">
        <f>IFERROR(_xlfn.XLOOKUP(F136,Assumptions!B:B,Assumptions!D:D),0)</f>
      </c>
      <c r="AD136" s="20">
        <f>AA136+AC136</f>
      </c>
      <c r="AE136" s="20">
        <f>AC136+AB136</f>
      </c>
      <c r="AF136" s="5" t="str">
        <v/>
      </c>
      <c r="AG136" s="18">
        <f>IFERROR(_xlfn.BETA.DIST(DATE(YEAR(AG$2),MONTH(AG$2),15),$AD$2,$AE$2,FALSE,DATE(YEAR($AD136),MONTH($AD136),1),DATE(YEAR($AE136),MONTH($AE136),28)),0)</f>
      </c>
      <c r="AH136" s="18">
        <f>IFERROR(_xlfn.BETA.DIST(DATE(YEAR(AH$2),MONTH(AH$2),15),$AD$2,$AE$2,FALSE,DATE(YEAR($AD136),MONTH($AD136),1),DATE(YEAR($AE136),MONTH($AE136),28)),0)</f>
      </c>
      <c r="AI136" s="18">
        <f>IFERROR(_xlfn.BETA.DIST(DATE(YEAR(AI$2),MONTH(AI$2),15),$AD$2,$AE$2,FALSE,DATE(YEAR($AD136),MONTH($AD136),1),DATE(YEAR($AE136),MONTH($AE136),28)),0)</f>
      </c>
      <c r="AJ136" s="18">
        <f>IFERROR(_xlfn.BETA.DIST(DATE(YEAR(AJ$2),MONTH(AJ$2),15),$AD$2,$AE$2,FALSE,DATE(YEAR($AD136),MONTH($AD136),1),DATE(YEAR($AE136),MONTH($AE136),28)),0)</f>
      </c>
      <c r="AK136" s="18">
        <f>IFERROR(_xlfn.BETA.DIST(DATE(YEAR(AK$2),MONTH(AK$2),15),$AD$2,$AE$2,FALSE,DATE(YEAR($AD136),MONTH($AD136),1),DATE(YEAR($AE136),MONTH($AE136),28)),0)</f>
      </c>
      <c r="AL136" s="18">
        <f>IFERROR(_xlfn.BETA.DIST(DATE(YEAR(AL$2),MONTH(AL$2),15),$AD$2,$AE$2,FALSE,DATE(YEAR($AD136),MONTH($AD136),1),DATE(YEAR($AE136),MONTH($AE136),28)),0)</f>
      </c>
      <c r="AM136" s="18">
        <f>IFERROR(_xlfn.BETA.DIST(DATE(YEAR(AM$2),MONTH(AM$2),15),$AD$2,$AE$2,FALSE,DATE(YEAR($AD136),MONTH($AD136),1),DATE(YEAR($AE136),MONTH($AE136),28)),0)</f>
      </c>
      <c r="AN136" s="18">
        <f>IFERROR(_xlfn.BETA.DIST(DATE(YEAR(AN$2),MONTH(AN$2),15),$AD$2,$AE$2,FALSE,DATE(YEAR($AD136),MONTH($AD136),1),DATE(YEAR($AE136),MONTH($AE136),28)),0)</f>
      </c>
      <c r="AO136" s="18">
        <f>IFERROR(_xlfn.BETA.DIST(DATE(YEAR(AO$2),MONTH(AO$2),15),$AD$2,$AE$2,FALSE,DATE(YEAR($AD136),MONTH($AD136),1),DATE(YEAR($AE136),MONTH($AE136),28)),0)</f>
      </c>
      <c r="AP136" s="18">
        <f>IFERROR(_xlfn.BETA.DIST(DATE(YEAR(AP$2),MONTH(AP$2),15),$AD$2,$AE$2,FALSE,DATE(YEAR($AD136),MONTH($AD136),1),DATE(YEAR($AE136),MONTH($AE136),28)),0)</f>
      </c>
      <c r="AQ136" s="18">
        <f>IFERROR(_xlfn.BETA.DIST(DATE(YEAR(AQ$2),MONTH(AQ$2),15),$AD$2,$AE$2,FALSE,DATE(YEAR($AD136),MONTH($AD136),1),DATE(YEAR($AE136),MONTH($AE136),28)),0)</f>
      </c>
      <c r="AR136" s="18">
        <f>IFERROR(_xlfn.BETA.DIST(DATE(YEAR(AR$2),MONTH(AR$2),15),$AD$2,$AE$2,FALSE,DATE(YEAR($AD136),MONTH($AD136),1),DATE(YEAR($AE136),MONTH($AE136),28)),0)</f>
      </c>
      <c r="AS136" s="18">
        <f>IFERROR(_xlfn.BETA.DIST(DATE(YEAR(AS$2),MONTH(AS$2),15),$AD$2,$AE$2,FALSE,DATE(YEAR($AD136),MONTH($AD136),1),DATE(YEAR($AE136),MONTH($AE136),28)),0)</f>
      </c>
      <c r="AT136" s="18">
        <f>IFERROR(_xlfn.BETA.DIST(DATE(YEAR(AT$2),MONTH(AT$2),15),$AD$2,$AE$2,FALSE,DATE(YEAR($AD136),MONTH($AD136),1),DATE(YEAR($AE136),MONTH($AE136),28)),0)</f>
      </c>
      <c r="AU136" s="18">
        <f>IFERROR(_xlfn.BETA.DIST(DATE(YEAR(AU$2),MONTH(AU$2),15),$AD$2,$AE$2,FALSE,DATE(YEAR($AD136),MONTH($AD136),1),DATE(YEAR($AE136),MONTH($AE136),28)),0)</f>
      </c>
      <c r="AV136" s="18">
        <f>SUM(AG136:AU136)</f>
      </c>
      <c r="AW136" s="18">
        <f>IF(J136&lt;&gt;0,J136,IF($AV136=0,0,AG136/$AV136*$Z136))</f>
      </c>
      <c r="AX136" s="18">
        <f>IF(K136&lt;&gt;0,K136,IF($AV136=0,0,AH136/$AV136*$Z136))</f>
      </c>
      <c r="AY136" s="18">
        <f>IF(L136&lt;&gt;0,L136,IF($AV136=0,0,AI136/$AV136*$Z136))</f>
      </c>
      <c r="AZ136" s="18">
        <f>IF(M136&lt;&gt;0,M136,IF($AV136=0,0,AJ136/$AV136*$Z136))</f>
      </c>
      <c r="BA136" s="18">
        <f>IF(N136&lt;&gt;0,N136,IF($AV136=0,0,AK136/$AV136*$Z136))</f>
      </c>
      <c r="BB136" s="18">
        <f>IF(O136&lt;&gt;0,O136,IF($AV136=0,0,AL136/$AV136*$Z136))</f>
      </c>
      <c r="BC136" s="18">
        <f>IF(P136&lt;&gt;0,P136,IF($AV136=0,0,AM136/$AV136*$Z136))</f>
      </c>
      <c r="BD136" s="18">
        <f>IF(Q136&lt;&gt;0,Q136,IF($AV136=0,0,AN136/$AV136*$Z136))</f>
      </c>
      <c r="BE136" s="18">
        <f>IF(R136&lt;&gt;0,R136,IF($AV136=0,0,AO136/$AV136*$Z136))</f>
      </c>
      <c r="BF136" s="18">
        <f>IF(S136&lt;&gt;0,S136,IF($AV136=0,0,AP136/$AV136*$Z136))</f>
      </c>
      <c r="BG136" s="18">
        <f>IF(T136&lt;&gt;0,T136,IF($AV136=0,0,AQ136/$AV136*$Z136))</f>
      </c>
      <c r="BH136" s="18">
        <f>IF(U136&lt;&gt;0,U136,IF($AV136=0,0,AR136/$AV136*$Z136))</f>
      </c>
      <c r="BI136" s="18">
        <f>IF(V136&lt;&gt;0,V136,IF($AV136=0,0,AS136/$AV136*$Z136))</f>
      </c>
      <c r="BJ136" s="18">
        <f>IF(W136&lt;&gt;0,W136,IF($AV136=0,0,AT136/$AV136*$Z136))</f>
      </c>
      <c r="BK136" s="18">
        <f>IF(X136&lt;&gt;0,X136,IF($AV136=0,0,AU136/$AV136*$Z136))</f>
      </c>
      <c r="BL136" s="18">
        <f>SUM(AW136:BK136)</f>
      </c>
      <c r="BM136" s="18">
        <f>I136-BL136</f>
      </c>
    </row>
    <row r="137" outlineLevel="4">
      <c r="A137" s="5" t="str">
        <v>7.3.3</v>
      </c>
      <c r="B137" s="5" t="str">
        <v/>
      </c>
      <c r="C137" s="5" t="str">
        <v/>
      </c>
      <c r="D137" s="5" t="str">
        <v/>
      </c>
      <c r="E137" s="19">
        <f>IFERROR(_xlfn.XLOOKUP(F137,Assumptions!B:B,Assumptions!C:C),0)</f>
      </c>
      <c r="F137" s="5" t="str">
        <v>Site Delivery EGP</v>
      </c>
      <c r="G137" s="5" t="str">
        <v/>
      </c>
      <c r="H137" s="18">
        <f>G135*E137</f>
      </c>
      <c r="I137" s="18">
        <f>H137*(1-0)</f>
      </c>
      <c r="J137" s="18">
        <v>0</v>
      </c>
      <c r="K137" s="18">
        <v>0</v>
      </c>
      <c r="L137" s="18">
        <v>0</v>
      </c>
      <c r="M137" s="18">
        <v>0</v>
      </c>
      <c r="N137" s="18">
        <v>0</v>
      </c>
      <c r="O137" s="18">
        <v>0</v>
      </c>
      <c r="P137" s="18">
        <v>0</v>
      </c>
      <c r="Q137" s="18">
        <v>0</v>
      </c>
      <c r="R137" s="18">
        <v>0</v>
      </c>
      <c r="S137" s="18">
        <v>0</v>
      </c>
      <c r="T137" s="18">
        <v>0</v>
      </c>
      <c r="U137" s="18">
        <v>0</v>
      </c>
      <c r="V137" s="18">
        <v>0</v>
      </c>
      <c r="W137" s="18">
        <v>0</v>
      </c>
      <c r="X137" s="18">
        <v>0</v>
      </c>
      <c r="Y137" s="18">
        <f>SUM(J137:X137)</f>
      </c>
      <c r="Z137" s="18">
        <f>I137-Y137</f>
      </c>
      <c r="AA137" s="5" t="str">
        <v/>
      </c>
      <c r="AB137" s="5" t="str">
        <v/>
      </c>
      <c r="AC137" s="18">
        <f>IFERROR(_xlfn.XLOOKUP(F137,Assumptions!B:B,Assumptions!D:D),0)</f>
      </c>
      <c r="AD137" s="20">
        <f>AA137+AC137</f>
      </c>
      <c r="AE137" s="20">
        <f>AC137+AB137</f>
      </c>
      <c r="AF137" s="5" t="str">
        <v/>
      </c>
      <c r="AG137" s="18">
        <f>IFERROR(_xlfn.BETA.DIST(DATE(YEAR(AG$2),MONTH(AG$2),15),$AD$2,$AE$2,FALSE,DATE(YEAR($AD137),MONTH($AD137),1),DATE(YEAR($AE137),MONTH($AE137),28)),0)</f>
      </c>
      <c r="AH137" s="18">
        <f>IFERROR(_xlfn.BETA.DIST(DATE(YEAR(AH$2),MONTH(AH$2),15),$AD$2,$AE$2,FALSE,DATE(YEAR($AD137),MONTH($AD137),1),DATE(YEAR($AE137),MONTH($AE137),28)),0)</f>
      </c>
      <c r="AI137" s="18">
        <f>IFERROR(_xlfn.BETA.DIST(DATE(YEAR(AI$2),MONTH(AI$2),15),$AD$2,$AE$2,FALSE,DATE(YEAR($AD137),MONTH($AD137),1),DATE(YEAR($AE137),MONTH($AE137),28)),0)</f>
      </c>
      <c r="AJ137" s="18">
        <f>IFERROR(_xlfn.BETA.DIST(DATE(YEAR(AJ$2),MONTH(AJ$2),15),$AD$2,$AE$2,FALSE,DATE(YEAR($AD137),MONTH($AD137),1),DATE(YEAR($AE137),MONTH($AE137),28)),0)</f>
      </c>
      <c r="AK137" s="18">
        <f>IFERROR(_xlfn.BETA.DIST(DATE(YEAR(AK$2),MONTH(AK$2),15),$AD$2,$AE$2,FALSE,DATE(YEAR($AD137),MONTH($AD137),1),DATE(YEAR($AE137),MONTH($AE137),28)),0)</f>
      </c>
      <c r="AL137" s="18">
        <f>IFERROR(_xlfn.BETA.DIST(DATE(YEAR(AL$2),MONTH(AL$2),15),$AD$2,$AE$2,FALSE,DATE(YEAR($AD137),MONTH($AD137),1),DATE(YEAR($AE137),MONTH($AE137),28)),0)</f>
      </c>
      <c r="AM137" s="18">
        <f>IFERROR(_xlfn.BETA.DIST(DATE(YEAR(AM$2),MONTH(AM$2),15),$AD$2,$AE$2,FALSE,DATE(YEAR($AD137),MONTH($AD137),1),DATE(YEAR($AE137),MONTH($AE137),28)),0)</f>
      </c>
      <c r="AN137" s="18">
        <f>IFERROR(_xlfn.BETA.DIST(DATE(YEAR(AN$2),MONTH(AN$2),15),$AD$2,$AE$2,FALSE,DATE(YEAR($AD137),MONTH($AD137),1),DATE(YEAR($AE137),MONTH($AE137),28)),0)</f>
      </c>
      <c r="AO137" s="18">
        <f>IFERROR(_xlfn.BETA.DIST(DATE(YEAR(AO$2),MONTH(AO$2),15),$AD$2,$AE$2,FALSE,DATE(YEAR($AD137),MONTH($AD137),1),DATE(YEAR($AE137),MONTH($AE137),28)),0)</f>
      </c>
      <c r="AP137" s="18">
        <f>IFERROR(_xlfn.BETA.DIST(DATE(YEAR(AP$2),MONTH(AP$2),15),$AD$2,$AE$2,FALSE,DATE(YEAR($AD137),MONTH($AD137),1),DATE(YEAR($AE137),MONTH($AE137),28)),0)</f>
      </c>
      <c r="AQ137" s="18">
        <f>IFERROR(_xlfn.BETA.DIST(DATE(YEAR(AQ$2),MONTH(AQ$2),15),$AD$2,$AE$2,FALSE,DATE(YEAR($AD137),MONTH($AD137),1),DATE(YEAR($AE137),MONTH($AE137),28)),0)</f>
      </c>
      <c r="AR137" s="18">
        <f>IFERROR(_xlfn.BETA.DIST(DATE(YEAR(AR$2),MONTH(AR$2),15),$AD$2,$AE$2,FALSE,DATE(YEAR($AD137),MONTH($AD137),1),DATE(YEAR($AE137),MONTH($AE137),28)),0)</f>
      </c>
      <c r="AS137" s="18">
        <f>IFERROR(_xlfn.BETA.DIST(DATE(YEAR(AS$2),MONTH(AS$2),15),$AD$2,$AE$2,FALSE,DATE(YEAR($AD137),MONTH($AD137),1),DATE(YEAR($AE137),MONTH($AE137),28)),0)</f>
      </c>
      <c r="AT137" s="18">
        <f>IFERROR(_xlfn.BETA.DIST(DATE(YEAR(AT$2),MONTH(AT$2),15),$AD$2,$AE$2,FALSE,DATE(YEAR($AD137),MONTH($AD137),1),DATE(YEAR($AE137),MONTH($AE137),28)),0)</f>
      </c>
      <c r="AU137" s="18">
        <f>IFERROR(_xlfn.BETA.DIST(DATE(YEAR(AU$2),MONTH(AU$2),15),$AD$2,$AE$2,FALSE,DATE(YEAR($AD137),MONTH($AD137),1),DATE(YEAR($AE137),MONTH($AE137),28)),0)</f>
      </c>
      <c r="AV137" s="18">
        <f>SUM(AG137:AU137)</f>
      </c>
      <c r="AW137" s="18">
        <f>IF(J137&lt;&gt;0,J137,IF($AV137=0,0,AG137/$AV137*$Z137))</f>
      </c>
      <c r="AX137" s="18">
        <f>IF(K137&lt;&gt;0,K137,IF($AV137=0,0,AH137/$AV137*$Z137))</f>
      </c>
      <c r="AY137" s="18">
        <f>IF(L137&lt;&gt;0,L137,IF($AV137=0,0,AI137/$AV137*$Z137))</f>
      </c>
      <c r="AZ137" s="18">
        <f>IF(M137&lt;&gt;0,M137,IF($AV137=0,0,AJ137/$AV137*$Z137))</f>
      </c>
      <c r="BA137" s="18">
        <f>IF(N137&lt;&gt;0,N137,IF($AV137=0,0,AK137/$AV137*$Z137))</f>
      </c>
      <c r="BB137" s="18">
        <f>IF(O137&lt;&gt;0,O137,IF($AV137=0,0,AL137/$AV137*$Z137))</f>
      </c>
      <c r="BC137" s="18">
        <f>IF(P137&lt;&gt;0,P137,IF($AV137=0,0,AM137/$AV137*$Z137))</f>
      </c>
      <c r="BD137" s="18">
        <f>IF(Q137&lt;&gt;0,Q137,IF($AV137=0,0,AN137/$AV137*$Z137))</f>
      </c>
      <c r="BE137" s="18">
        <f>IF(R137&lt;&gt;0,R137,IF($AV137=0,0,AO137/$AV137*$Z137))</f>
      </c>
      <c r="BF137" s="18">
        <f>IF(S137&lt;&gt;0,S137,IF($AV137=0,0,AP137/$AV137*$Z137))</f>
      </c>
      <c r="BG137" s="18">
        <f>IF(T137&lt;&gt;0,T137,IF($AV137=0,0,AQ137/$AV137*$Z137))</f>
      </c>
      <c r="BH137" s="18">
        <f>IF(U137&lt;&gt;0,U137,IF($AV137=0,0,AR137/$AV137*$Z137))</f>
      </c>
      <c r="BI137" s="18">
        <f>IF(V137&lt;&gt;0,V137,IF($AV137=0,0,AS137/$AV137*$Z137))</f>
      </c>
      <c r="BJ137" s="18">
        <f>IF(W137&lt;&gt;0,W137,IF($AV137=0,0,AT137/$AV137*$Z137))</f>
      </c>
      <c r="BK137" s="18">
        <f>IF(X137&lt;&gt;0,X137,IF($AV137=0,0,AU137/$AV137*$Z137))</f>
      </c>
      <c r="BL137" s="18">
        <f>SUM(AW137:BK137)</f>
      </c>
      <c r="BM137" s="18">
        <f>I137-BL137</f>
      </c>
    </row>
    <row r="138" outlineLevel="4">
      <c r="A138" s="5" t="str">
        <v>7.3.3</v>
      </c>
      <c r="B138" s="5" t="str">
        <v/>
      </c>
      <c r="C138" s="5" t="str">
        <v>BSKDGNGENGR07</v>
      </c>
      <c r="D138" s="5" t="str">
        <v>BSKDGNGENGR07</v>
      </c>
      <c r="E138" s="19">
        <f>IFERROR(_xlfn.XLOOKUP(F138,Assumptions!B:B,Assumptions!C:C),0)</f>
      </c>
      <c r="F138" s="5" t="str">
        <v>Retention</v>
      </c>
      <c r="G138" s="5" t="str">
        <v/>
      </c>
      <c r="H138" s="18">
        <f>G135*E138</f>
      </c>
      <c r="I138" s="18">
        <f>H138*(1-0)</f>
      </c>
      <c r="J138" s="18">
        <v>0</v>
      </c>
      <c r="K138" s="18">
        <v>0</v>
      </c>
      <c r="L138" s="18">
        <v>0</v>
      </c>
      <c r="M138" s="18">
        <v>0</v>
      </c>
      <c r="N138" s="18">
        <v>0</v>
      </c>
      <c r="O138" s="18">
        <v>0</v>
      </c>
      <c r="P138" s="18">
        <v>0</v>
      </c>
      <c r="Q138" s="18">
        <v>0</v>
      </c>
      <c r="R138" s="18">
        <v>0</v>
      </c>
      <c r="S138" s="18">
        <v>0</v>
      </c>
      <c r="T138" s="18">
        <v>0</v>
      </c>
      <c r="U138" s="18">
        <v>0</v>
      </c>
      <c r="V138" s="18">
        <v>0</v>
      </c>
      <c r="W138" s="18">
        <v>0</v>
      </c>
      <c r="X138" s="18">
        <v>0</v>
      </c>
      <c r="Y138" s="18">
        <f>SUM(J138:X138)</f>
      </c>
      <c r="Z138" s="18">
        <f>I138-Y138</f>
      </c>
      <c r="AA138" s="20">
        <v>46483</v>
      </c>
      <c r="AB138" s="20">
        <v>46483</v>
      </c>
      <c r="AC138" s="18">
        <f>IFERROR(_xlfn.XLOOKUP(F138,Assumptions!B:B,Assumptions!D:D),0)</f>
      </c>
      <c r="AD138" s="20">
        <f>AA138+AC138</f>
      </c>
      <c r="AE138" s="20">
        <f>AC138+AB138</f>
      </c>
      <c r="AF138" s="5" t="str">
        <v/>
      </c>
      <c r="AG138" s="18">
        <f>IFERROR(_xlfn.BETA.DIST(DATE(YEAR(AG$2),MONTH(AG$2),15),$AD$2,$AE$2,FALSE,DATE(YEAR($AD138),MONTH($AD138),1),DATE(YEAR($AE138),MONTH($AE138),28)),0)</f>
      </c>
      <c r="AH138" s="18">
        <f>IFERROR(_xlfn.BETA.DIST(DATE(YEAR(AH$2),MONTH(AH$2),15),$AD$2,$AE$2,FALSE,DATE(YEAR($AD138),MONTH($AD138),1),DATE(YEAR($AE138),MONTH($AE138),28)),0)</f>
      </c>
      <c r="AI138" s="18">
        <f>IFERROR(_xlfn.BETA.DIST(DATE(YEAR(AI$2),MONTH(AI$2),15),$AD$2,$AE$2,FALSE,DATE(YEAR($AD138),MONTH($AD138),1),DATE(YEAR($AE138),MONTH($AE138),28)),0)</f>
      </c>
      <c r="AJ138" s="18">
        <f>IFERROR(_xlfn.BETA.DIST(DATE(YEAR(AJ$2),MONTH(AJ$2),15),$AD$2,$AE$2,FALSE,DATE(YEAR($AD138),MONTH($AD138),1),DATE(YEAR($AE138),MONTH($AE138),28)),0)</f>
      </c>
      <c r="AK138" s="18">
        <f>IFERROR(_xlfn.BETA.DIST(DATE(YEAR(AK$2),MONTH(AK$2),15),$AD$2,$AE$2,FALSE,DATE(YEAR($AD138),MONTH($AD138),1),DATE(YEAR($AE138),MONTH($AE138),28)),0)</f>
      </c>
      <c r="AL138" s="18">
        <f>IFERROR(_xlfn.BETA.DIST(DATE(YEAR(AL$2),MONTH(AL$2),15),$AD$2,$AE$2,FALSE,DATE(YEAR($AD138),MONTH($AD138),1),DATE(YEAR($AE138),MONTH($AE138),28)),0)</f>
      </c>
      <c r="AM138" s="18">
        <f>IFERROR(_xlfn.BETA.DIST(DATE(YEAR(AM$2),MONTH(AM$2),15),$AD$2,$AE$2,FALSE,DATE(YEAR($AD138),MONTH($AD138),1),DATE(YEAR($AE138),MONTH($AE138),28)),0)</f>
      </c>
      <c r="AN138" s="18">
        <f>IFERROR(_xlfn.BETA.DIST(DATE(YEAR(AN$2),MONTH(AN$2),15),$AD$2,$AE$2,FALSE,DATE(YEAR($AD138),MONTH($AD138),1),DATE(YEAR($AE138),MONTH($AE138),28)),0)</f>
      </c>
      <c r="AO138" s="18">
        <f>IFERROR(_xlfn.BETA.DIST(DATE(YEAR(AO$2),MONTH(AO$2),15),$AD$2,$AE$2,FALSE,DATE(YEAR($AD138),MONTH($AD138),1),DATE(YEAR($AE138),MONTH($AE138),28)),0)</f>
      </c>
      <c r="AP138" s="18">
        <f>IFERROR(_xlfn.BETA.DIST(DATE(YEAR(AP$2),MONTH(AP$2),15),$AD$2,$AE$2,FALSE,DATE(YEAR($AD138),MONTH($AD138),1),DATE(YEAR($AE138),MONTH($AE138),28)),0)</f>
      </c>
      <c r="AQ138" s="18">
        <f>IFERROR(_xlfn.BETA.DIST(DATE(YEAR(AQ$2),MONTH(AQ$2),15),$AD$2,$AE$2,FALSE,DATE(YEAR($AD138),MONTH($AD138),1),DATE(YEAR($AE138),MONTH($AE138),28)),0)</f>
      </c>
      <c r="AR138" s="18">
        <f>IFERROR(_xlfn.BETA.DIST(DATE(YEAR(AR$2),MONTH(AR$2),15),$AD$2,$AE$2,FALSE,DATE(YEAR($AD138),MONTH($AD138),1),DATE(YEAR($AE138),MONTH($AE138),28)),0)</f>
      </c>
      <c r="AS138" s="18">
        <f>IFERROR(_xlfn.BETA.DIST(DATE(YEAR(AS$2),MONTH(AS$2),15),$AD$2,$AE$2,FALSE,DATE(YEAR($AD138),MONTH($AD138),1),DATE(YEAR($AE138),MONTH($AE138),28)),0)</f>
      </c>
      <c r="AT138" s="18">
        <f>IFERROR(_xlfn.BETA.DIST(DATE(YEAR(AT$2),MONTH(AT$2),15),$AD$2,$AE$2,FALSE,DATE(YEAR($AD138),MONTH($AD138),1),DATE(YEAR($AE138),MONTH($AE138),28)),0)</f>
      </c>
      <c r="AU138" s="18">
        <f>IFERROR(_xlfn.BETA.DIST(DATE(YEAR(AU$2),MONTH(AU$2),15),$AD$2,$AE$2,FALSE,DATE(YEAR($AD138),MONTH($AD138),1),DATE(YEAR($AE138),MONTH($AE138),28)),0)</f>
      </c>
      <c r="AV138" s="18">
        <f>SUM(AG138:AU138)</f>
      </c>
      <c r="AW138" s="18">
        <f>IF(J138&lt;&gt;0,J138,IF($AV138=0,0,AG138/$AV138*$Z138))</f>
      </c>
      <c r="AX138" s="18">
        <f>IF(K138&lt;&gt;0,K138,IF($AV138=0,0,AH138/$AV138*$Z138))</f>
      </c>
      <c r="AY138" s="18">
        <f>IF(L138&lt;&gt;0,L138,IF($AV138=0,0,AI138/$AV138*$Z138))</f>
      </c>
      <c r="AZ138" s="18">
        <f>IF(M138&lt;&gt;0,M138,IF($AV138=0,0,AJ138/$AV138*$Z138))</f>
      </c>
      <c r="BA138" s="18">
        <f>IF(N138&lt;&gt;0,N138,IF($AV138=0,0,AK138/$AV138*$Z138))</f>
      </c>
      <c r="BB138" s="18">
        <f>IF(O138&lt;&gt;0,O138,IF($AV138=0,0,AL138/$AV138*$Z138))</f>
      </c>
      <c r="BC138" s="18">
        <f>IF(P138&lt;&gt;0,P138,IF($AV138=0,0,AM138/$AV138*$Z138))</f>
      </c>
      <c r="BD138" s="18">
        <f>IF(Q138&lt;&gt;0,Q138,IF($AV138=0,0,AN138/$AV138*$Z138))</f>
      </c>
      <c r="BE138" s="18">
        <f>IF(R138&lt;&gt;0,R138,IF($AV138=0,0,AO138/$AV138*$Z138))</f>
      </c>
      <c r="BF138" s="18">
        <f>IF(S138&lt;&gt;0,S138,IF($AV138=0,0,AP138/$AV138*$Z138))</f>
      </c>
      <c r="BG138" s="18">
        <f>IF(T138&lt;&gt;0,T138,IF($AV138=0,0,AQ138/$AV138*$Z138))</f>
      </c>
      <c r="BH138" s="18">
        <f>IF(U138&lt;&gt;0,U138,IF($AV138=0,0,AR138/$AV138*$Z138))</f>
      </c>
      <c r="BI138" s="18">
        <f>IF(V138&lt;&gt;0,V138,IF($AV138=0,0,AS138/$AV138*$Z138))</f>
      </c>
      <c r="BJ138" s="18">
        <f>IF(W138&lt;&gt;0,W138,IF($AV138=0,0,AT138/$AV138*$Z138))</f>
      </c>
      <c r="BK138" s="18">
        <f>IF(X138&lt;&gt;0,X138,IF($AV138=0,0,AU138/$AV138*$Z138))</f>
      </c>
      <c r="BL138" s="18">
        <f>SUM(AW138:BK138)</f>
      </c>
      <c r="BM138" s="18">
        <f>I138-BL138</f>
      </c>
    </row>
    <row r="139" outlineLevel="3">
      <c r="A139" s="17" t="str">
        <v>7.4</v>
      </c>
      <c r="B139" s="17" t="str">
        <v/>
      </c>
      <c r="C139" s="17" t="str">
        <v/>
      </c>
      <c r="D139" s="17" t="str">
        <v/>
      </c>
      <c r="E139" s="17" t="str">
        <v>7.4</v>
      </c>
      <c r="F139" s="17" t="str">
        <v>11 kV, 9 MVAr Capacitor bank units as specified..</v>
      </c>
      <c r="G139" s="17">
        <v>1200006</v>
      </c>
      <c r="H139" s="17" t="str">
        <v/>
      </c>
      <c r="I139" s="17" t="str">
        <v/>
      </c>
      <c r="J139" s="17" t="str">
        <v/>
      </c>
      <c r="K139" s="17" t="str">
        <v/>
      </c>
      <c r="L139" s="17" t="str">
        <v/>
      </c>
      <c r="M139" s="17" t="str">
        <v/>
      </c>
      <c r="N139" s="17" t="str">
        <v/>
      </c>
      <c r="O139" s="17" t="str">
        <v/>
      </c>
      <c r="P139" s="17" t="str">
        <v/>
      </c>
      <c r="Q139" s="17" t="str">
        <v/>
      </c>
      <c r="R139" s="17" t="str">
        <v/>
      </c>
      <c r="S139" s="17" t="str">
        <v/>
      </c>
      <c r="T139" s="17" t="str">
        <v/>
      </c>
      <c r="U139" s="17" t="str">
        <v/>
      </c>
      <c r="V139" s="17" t="str">
        <v/>
      </c>
      <c r="W139" s="17" t="str">
        <v/>
      </c>
      <c r="X139" s="17" t="str">
        <v/>
      </c>
      <c r="Y139" s="17" t="str">
        <v/>
      </c>
      <c r="Z139" s="17" t="str">
        <v/>
      </c>
      <c r="AA139" s="17" t="str">
        <v/>
      </c>
      <c r="AB139" s="17" t="str">
        <v/>
      </c>
      <c r="AC139" s="17" t="str">
        <v/>
      </c>
      <c r="AD139" s="17" t="str">
        <v/>
      </c>
      <c r="AE139" s="17" t="str">
        <v/>
      </c>
      <c r="AF139" s="5" t="str">
        <v/>
      </c>
      <c r="AG139" s="18">
        <f>IFERROR(_xlfn.BETA.DIST(DATE(YEAR(AG$2),MONTH(AG$2),15),$AD$2,$AE$2,FALSE,DATE(YEAR($AD139),MONTH($AD139),1),DATE(YEAR($AE139),MONTH($AE139),28)),0)</f>
      </c>
      <c r="AH139" s="18">
        <f>IFERROR(_xlfn.BETA.DIST(DATE(YEAR(AH$2),MONTH(AH$2),15),$AD$2,$AE$2,FALSE,DATE(YEAR($AD139),MONTH($AD139),1),DATE(YEAR($AE139),MONTH($AE139),28)),0)</f>
      </c>
      <c r="AI139" s="18">
        <f>IFERROR(_xlfn.BETA.DIST(DATE(YEAR(AI$2),MONTH(AI$2),15),$AD$2,$AE$2,FALSE,DATE(YEAR($AD139),MONTH($AD139),1),DATE(YEAR($AE139),MONTH($AE139),28)),0)</f>
      </c>
      <c r="AJ139" s="18">
        <f>IFERROR(_xlfn.BETA.DIST(DATE(YEAR(AJ$2),MONTH(AJ$2),15),$AD$2,$AE$2,FALSE,DATE(YEAR($AD139),MONTH($AD139),1),DATE(YEAR($AE139),MONTH($AE139),28)),0)</f>
      </c>
      <c r="AK139" s="18">
        <f>IFERROR(_xlfn.BETA.DIST(DATE(YEAR(AK$2),MONTH(AK$2),15),$AD$2,$AE$2,FALSE,DATE(YEAR($AD139),MONTH($AD139),1),DATE(YEAR($AE139),MONTH($AE139),28)),0)</f>
      </c>
      <c r="AL139" s="18">
        <f>IFERROR(_xlfn.BETA.DIST(DATE(YEAR(AL$2),MONTH(AL$2),15),$AD$2,$AE$2,FALSE,DATE(YEAR($AD139),MONTH($AD139),1),DATE(YEAR($AE139),MONTH($AE139),28)),0)</f>
      </c>
      <c r="AM139" s="18">
        <f>IFERROR(_xlfn.BETA.DIST(DATE(YEAR(AM$2),MONTH(AM$2),15),$AD$2,$AE$2,FALSE,DATE(YEAR($AD139),MONTH($AD139),1),DATE(YEAR($AE139),MONTH($AE139),28)),0)</f>
      </c>
      <c r="AN139" s="18">
        <f>IFERROR(_xlfn.BETA.DIST(DATE(YEAR(AN$2),MONTH(AN$2),15),$AD$2,$AE$2,FALSE,DATE(YEAR($AD139),MONTH($AD139),1),DATE(YEAR($AE139),MONTH($AE139),28)),0)</f>
      </c>
      <c r="AO139" s="18">
        <f>IFERROR(_xlfn.BETA.DIST(DATE(YEAR(AO$2),MONTH(AO$2),15),$AD$2,$AE$2,FALSE,DATE(YEAR($AD139),MONTH($AD139),1),DATE(YEAR($AE139),MONTH($AE139),28)),0)</f>
      </c>
      <c r="AP139" s="18">
        <f>IFERROR(_xlfn.BETA.DIST(DATE(YEAR(AP$2),MONTH(AP$2),15),$AD$2,$AE$2,FALSE,DATE(YEAR($AD139),MONTH($AD139),1),DATE(YEAR($AE139),MONTH($AE139),28)),0)</f>
      </c>
      <c r="AQ139" s="18">
        <f>IFERROR(_xlfn.BETA.DIST(DATE(YEAR(AQ$2),MONTH(AQ$2),15),$AD$2,$AE$2,FALSE,DATE(YEAR($AD139),MONTH($AD139),1),DATE(YEAR($AE139),MONTH($AE139),28)),0)</f>
      </c>
      <c r="AR139" s="18">
        <f>IFERROR(_xlfn.BETA.DIST(DATE(YEAR(AR$2),MONTH(AR$2),15),$AD$2,$AE$2,FALSE,DATE(YEAR($AD139),MONTH($AD139),1),DATE(YEAR($AE139),MONTH($AE139),28)),0)</f>
      </c>
      <c r="AS139" s="18">
        <f>IFERROR(_xlfn.BETA.DIST(DATE(YEAR(AS$2),MONTH(AS$2),15),$AD$2,$AE$2,FALSE,DATE(YEAR($AD139),MONTH($AD139),1),DATE(YEAR($AE139),MONTH($AE139),28)),0)</f>
      </c>
      <c r="AT139" s="18">
        <f>IFERROR(_xlfn.BETA.DIST(DATE(YEAR(AT$2),MONTH(AT$2),15),$AD$2,$AE$2,FALSE,DATE(YEAR($AD139),MONTH($AD139),1),DATE(YEAR($AE139),MONTH($AE139),28)),0)</f>
      </c>
      <c r="AU139" s="18">
        <f>IFERROR(_xlfn.BETA.DIST(DATE(YEAR(AU$2),MONTH(AU$2),15),$AD$2,$AE$2,FALSE,DATE(YEAR($AD139),MONTH($AD139),1),DATE(YEAR($AE139),MONTH($AE139),28)),0)</f>
      </c>
      <c r="AV139" s="18">
        <f>SUM(AG139:AU139)</f>
      </c>
      <c r="AW139" s="18">
        <f>IF(J139&lt;&gt;0,J139,IF($AV139=0,0,AG139/$AV139*$Z139))</f>
      </c>
      <c r="AX139" s="18">
        <f>IF(K139&lt;&gt;0,K139,IF($AV139=0,0,AH139/$AV139*$Z139))</f>
      </c>
      <c r="AY139" s="18">
        <f>IF(L139&lt;&gt;0,L139,IF($AV139=0,0,AI139/$AV139*$Z139))</f>
      </c>
      <c r="AZ139" s="18">
        <f>IF(M139&lt;&gt;0,M139,IF($AV139=0,0,AJ139/$AV139*$Z139))</f>
      </c>
      <c r="BA139" s="18">
        <f>IF(N139&lt;&gt;0,N139,IF($AV139=0,0,AK139/$AV139*$Z139))</f>
      </c>
      <c r="BB139" s="18">
        <f>IF(O139&lt;&gt;0,O139,IF($AV139=0,0,AL139/$AV139*$Z139))</f>
      </c>
      <c r="BC139" s="18">
        <f>IF(P139&lt;&gt;0,P139,IF($AV139=0,0,AM139/$AV139*$Z139))</f>
      </c>
      <c r="BD139" s="18">
        <f>IF(Q139&lt;&gt;0,Q139,IF($AV139=0,0,AN139/$AV139*$Z139))</f>
      </c>
      <c r="BE139" s="18">
        <f>IF(R139&lt;&gt;0,R139,IF($AV139=0,0,AO139/$AV139*$Z139))</f>
      </c>
      <c r="BF139" s="18">
        <f>IF(S139&lt;&gt;0,S139,IF($AV139=0,0,AP139/$AV139*$Z139))</f>
      </c>
      <c r="BG139" s="18">
        <f>IF(T139&lt;&gt;0,T139,IF($AV139=0,0,AQ139/$AV139*$Z139))</f>
      </c>
      <c r="BH139" s="18">
        <f>IF(U139&lt;&gt;0,U139,IF($AV139=0,0,AR139/$AV139*$Z139))</f>
      </c>
      <c r="BI139" s="18">
        <f>IF(V139&lt;&gt;0,V139,IF($AV139=0,0,AS139/$AV139*$Z139))</f>
      </c>
      <c r="BJ139" s="18">
        <f>IF(W139&lt;&gt;0,W139,IF($AV139=0,0,AT139/$AV139*$Z139))</f>
      </c>
      <c r="BK139" s="18">
        <f>IF(X139&lt;&gt;0,X139,IF($AV139=0,0,AU139/$AV139*$Z139))</f>
      </c>
      <c r="BL139" s="18">
        <f>SUM(AW139:BK139)</f>
      </c>
      <c r="BM139" s="17" t="str">
        <v/>
      </c>
    </row>
    <row r="140" outlineLevel="4">
      <c r="A140" s="5" t="str">
        <v>7.4</v>
      </c>
      <c r="B140" s="5" t="str">
        <v/>
      </c>
      <c r="C140" s="5" t="str">
        <v>BSKDGNGENGR03</v>
      </c>
      <c r="D140" s="5" t="str">
        <v>BSKDGNGENGR03</v>
      </c>
      <c r="E140" s="19">
        <f>IFERROR(_xlfn.XLOOKUP(F140,Assumptions!B:B,Assumptions!C:C),0)</f>
      </c>
      <c r="F140" s="5" t="str">
        <v>Advanced Payment</v>
      </c>
      <c r="G140" s="5" t="str">
        <v/>
      </c>
      <c r="H140" s="18">
        <f>G139*E140</f>
      </c>
      <c r="I140" s="18">
        <f>H140*(1-0)</f>
      </c>
      <c r="J140" s="18">
        <v>0</v>
      </c>
      <c r="K140" s="18">
        <v>0</v>
      </c>
      <c r="L140" s="18">
        <v>0</v>
      </c>
      <c r="M140" s="18">
        <v>0</v>
      </c>
      <c r="N140" s="18">
        <v>0</v>
      </c>
      <c r="O140" s="18">
        <v>0</v>
      </c>
      <c r="P140" s="18">
        <v>0</v>
      </c>
      <c r="Q140" s="18">
        <v>0</v>
      </c>
      <c r="R140" s="18">
        <v>0</v>
      </c>
      <c r="S140" s="18">
        <v>0</v>
      </c>
      <c r="T140" s="18">
        <v>0</v>
      </c>
      <c r="U140" s="18">
        <v>0</v>
      </c>
      <c r="V140" s="18">
        <v>0</v>
      </c>
      <c r="W140" s="18">
        <v>0</v>
      </c>
      <c r="X140" s="18">
        <v>0</v>
      </c>
      <c r="Y140" s="18">
        <f>SUM(J140:X140)</f>
      </c>
      <c r="Z140" s="18">
        <f>I140-Y140</f>
      </c>
      <c r="AA140" s="20">
        <v>46026</v>
      </c>
      <c r="AB140" s="20">
        <v>46026</v>
      </c>
      <c r="AC140" s="18">
        <f>IFERROR(_xlfn.XLOOKUP(F140,Assumptions!B:B,Assumptions!D:D),0)</f>
      </c>
      <c r="AD140" s="20">
        <f>AA140+AC140</f>
      </c>
      <c r="AE140" s="20">
        <f>AC140+AB140</f>
      </c>
      <c r="AF140" s="5" t="str">
        <v/>
      </c>
      <c r="AG140" s="18">
        <f>IFERROR(_xlfn.BETA.DIST(DATE(YEAR(AG$2),MONTH(AG$2),15),$AD$2,$AE$2,FALSE,DATE(YEAR($AD140),MONTH($AD140),1),DATE(YEAR($AE140),MONTH($AE140),28)),0)</f>
      </c>
      <c r="AH140" s="18">
        <f>IFERROR(_xlfn.BETA.DIST(DATE(YEAR(AH$2),MONTH(AH$2),15),$AD$2,$AE$2,FALSE,DATE(YEAR($AD140),MONTH($AD140),1),DATE(YEAR($AE140),MONTH($AE140),28)),0)</f>
      </c>
      <c r="AI140" s="18">
        <f>IFERROR(_xlfn.BETA.DIST(DATE(YEAR(AI$2),MONTH(AI$2),15),$AD$2,$AE$2,FALSE,DATE(YEAR($AD140),MONTH($AD140),1),DATE(YEAR($AE140),MONTH($AE140),28)),0)</f>
      </c>
      <c r="AJ140" s="18">
        <f>IFERROR(_xlfn.BETA.DIST(DATE(YEAR(AJ$2),MONTH(AJ$2),15),$AD$2,$AE$2,FALSE,DATE(YEAR($AD140),MONTH($AD140),1),DATE(YEAR($AE140),MONTH($AE140),28)),0)</f>
      </c>
      <c r="AK140" s="18">
        <f>IFERROR(_xlfn.BETA.DIST(DATE(YEAR(AK$2),MONTH(AK$2),15),$AD$2,$AE$2,FALSE,DATE(YEAR($AD140),MONTH($AD140),1),DATE(YEAR($AE140),MONTH($AE140),28)),0)</f>
      </c>
      <c r="AL140" s="18">
        <f>IFERROR(_xlfn.BETA.DIST(DATE(YEAR(AL$2),MONTH(AL$2),15),$AD$2,$AE$2,FALSE,DATE(YEAR($AD140),MONTH($AD140),1),DATE(YEAR($AE140),MONTH($AE140),28)),0)</f>
      </c>
      <c r="AM140" s="18">
        <f>IFERROR(_xlfn.BETA.DIST(DATE(YEAR(AM$2),MONTH(AM$2),15),$AD$2,$AE$2,FALSE,DATE(YEAR($AD140),MONTH($AD140),1),DATE(YEAR($AE140),MONTH($AE140),28)),0)</f>
      </c>
      <c r="AN140" s="18">
        <f>IFERROR(_xlfn.BETA.DIST(DATE(YEAR(AN$2),MONTH(AN$2),15),$AD$2,$AE$2,FALSE,DATE(YEAR($AD140),MONTH($AD140),1),DATE(YEAR($AE140),MONTH($AE140),28)),0)</f>
      </c>
      <c r="AO140" s="18">
        <f>IFERROR(_xlfn.BETA.DIST(DATE(YEAR(AO$2),MONTH(AO$2),15),$AD$2,$AE$2,FALSE,DATE(YEAR($AD140),MONTH($AD140),1),DATE(YEAR($AE140),MONTH($AE140),28)),0)</f>
      </c>
      <c r="AP140" s="18">
        <f>IFERROR(_xlfn.BETA.DIST(DATE(YEAR(AP$2),MONTH(AP$2),15),$AD$2,$AE$2,FALSE,DATE(YEAR($AD140),MONTH($AD140),1),DATE(YEAR($AE140),MONTH($AE140),28)),0)</f>
      </c>
      <c r="AQ140" s="18">
        <f>IFERROR(_xlfn.BETA.DIST(DATE(YEAR(AQ$2),MONTH(AQ$2),15),$AD$2,$AE$2,FALSE,DATE(YEAR($AD140),MONTH($AD140),1),DATE(YEAR($AE140),MONTH($AE140),28)),0)</f>
      </c>
      <c r="AR140" s="18">
        <f>IFERROR(_xlfn.BETA.DIST(DATE(YEAR(AR$2),MONTH(AR$2),15),$AD$2,$AE$2,FALSE,DATE(YEAR($AD140),MONTH($AD140),1),DATE(YEAR($AE140),MONTH($AE140),28)),0)</f>
      </c>
      <c r="AS140" s="18">
        <f>IFERROR(_xlfn.BETA.DIST(DATE(YEAR(AS$2),MONTH(AS$2),15),$AD$2,$AE$2,FALSE,DATE(YEAR($AD140),MONTH($AD140),1),DATE(YEAR($AE140),MONTH($AE140),28)),0)</f>
      </c>
      <c r="AT140" s="18">
        <f>IFERROR(_xlfn.BETA.DIST(DATE(YEAR(AT$2),MONTH(AT$2),15),$AD$2,$AE$2,FALSE,DATE(YEAR($AD140),MONTH($AD140),1),DATE(YEAR($AE140),MONTH($AE140),28)),0)</f>
      </c>
      <c r="AU140" s="18">
        <f>IFERROR(_xlfn.BETA.DIST(DATE(YEAR(AU$2),MONTH(AU$2),15),$AD$2,$AE$2,FALSE,DATE(YEAR($AD140),MONTH($AD140),1),DATE(YEAR($AE140),MONTH($AE140),28)),0)</f>
      </c>
      <c r="AV140" s="18">
        <f>SUM(AG140:AU140)</f>
      </c>
      <c r="AW140" s="18">
        <f>IF(J140&lt;&gt;0,J140,IF($AV140=0,0,AG140/$AV140*$Z140))</f>
      </c>
      <c r="AX140" s="18">
        <f>IF(K140&lt;&gt;0,K140,IF($AV140=0,0,AH140/$AV140*$Z140))</f>
      </c>
      <c r="AY140" s="18">
        <f>IF(L140&lt;&gt;0,L140,IF($AV140=0,0,AI140/$AV140*$Z140))</f>
      </c>
      <c r="AZ140" s="18">
        <f>IF(M140&lt;&gt;0,M140,IF($AV140=0,0,AJ140/$AV140*$Z140))</f>
      </c>
      <c r="BA140" s="18">
        <f>IF(N140&lt;&gt;0,N140,IF($AV140=0,0,AK140/$AV140*$Z140))</f>
      </c>
      <c r="BB140" s="18">
        <f>IF(O140&lt;&gt;0,O140,IF($AV140=0,0,AL140/$AV140*$Z140))</f>
      </c>
      <c r="BC140" s="18">
        <f>IF(P140&lt;&gt;0,P140,IF($AV140=0,0,AM140/$AV140*$Z140))</f>
      </c>
      <c r="BD140" s="18">
        <f>IF(Q140&lt;&gt;0,Q140,IF($AV140=0,0,AN140/$AV140*$Z140))</f>
      </c>
      <c r="BE140" s="18">
        <f>IF(R140&lt;&gt;0,R140,IF($AV140=0,0,AO140/$AV140*$Z140))</f>
      </c>
      <c r="BF140" s="18">
        <f>IF(S140&lt;&gt;0,S140,IF($AV140=0,0,AP140/$AV140*$Z140))</f>
      </c>
      <c r="BG140" s="18">
        <f>IF(T140&lt;&gt;0,T140,IF($AV140=0,0,AQ140/$AV140*$Z140))</f>
      </c>
      <c r="BH140" s="18">
        <f>IF(U140&lt;&gt;0,U140,IF($AV140=0,0,AR140/$AV140*$Z140))</f>
      </c>
      <c r="BI140" s="18">
        <f>IF(V140&lt;&gt;0,V140,IF($AV140=0,0,AS140/$AV140*$Z140))</f>
      </c>
      <c r="BJ140" s="18">
        <f>IF(W140&lt;&gt;0,W140,IF($AV140=0,0,AT140/$AV140*$Z140))</f>
      </c>
      <c r="BK140" s="18">
        <f>IF(X140&lt;&gt;0,X140,IF($AV140=0,0,AU140/$AV140*$Z140))</f>
      </c>
      <c r="BL140" s="18">
        <f>SUM(AW140:BK140)</f>
      </c>
      <c r="BM140" s="18">
        <f>I140-BL140</f>
      </c>
    </row>
    <row r="141" outlineLevel="4">
      <c r="A141" s="5" t="str">
        <v>7.4</v>
      </c>
      <c r="B141" s="5" t="str">
        <v/>
      </c>
      <c r="C141" s="5" t="str">
        <v>BSPRELGENCB07</v>
      </c>
      <c r="D141" s="5" t="str">
        <v>BSPRELGENCB07</v>
      </c>
      <c r="E141" s="19">
        <f>IFERROR(_xlfn.XLOOKUP(F141,Assumptions!B:B,Assumptions!C:C),0)</f>
      </c>
      <c r="F141" s="5" t="str">
        <v>Site Delivery EGP</v>
      </c>
      <c r="G141" s="5" t="str">
        <v/>
      </c>
      <c r="H141" s="18">
        <f>G139*E141</f>
      </c>
      <c r="I141" s="18">
        <f>H141*(1-0)</f>
      </c>
      <c r="J141" s="18">
        <v>0</v>
      </c>
      <c r="K141" s="18">
        <v>0</v>
      </c>
      <c r="L141" s="18">
        <v>0</v>
      </c>
      <c r="M141" s="18">
        <v>0</v>
      </c>
      <c r="N141" s="18">
        <v>0</v>
      </c>
      <c r="O141" s="18">
        <v>0</v>
      </c>
      <c r="P141" s="18">
        <v>0</v>
      </c>
      <c r="Q141" s="18">
        <v>0</v>
      </c>
      <c r="R141" s="18">
        <v>0</v>
      </c>
      <c r="S141" s="18">
        <v>0</v>
      </c>
      <c r="T141" s="18">
        <v>0</v>
      </c>
      <c r="U141" s="18">
        <v>0</v>
      </c>
      <c r="V141" s="18">
        <v>0</v>
      </c>
      <c r="W141" s="18">
        <v>0</v>
      </c>
      <c r="X141" s="18">
        <v>0</v>
      </c>
      <c r="Y141" s="18">
        <f>SUM(J141:X141)</f>
      </c>
      <c r="Z141" s="18">
        <f>I141-Y141</f>
      </c>
      <c r="AA141" s="20">
        <v>46294</v>
      </c>
      <c r="AB141" s="20">
        <v>46294</v>
      </c>
      <c r="AC141" s="18">
        <f>IFERROR(_xlfn.XLOOKUP(F141,Assumptions!B:B,Assumptions!D:D),0)</f>
      </c>
      <c r="AD141" s="20">
        <f>AA141+AC141</f>
      </c>
      <c r="AE141" s="20">
        <f>AC141+AB141</f>
      </c>
      <c r="AF141" s="5" t="str">
        <v/>
      </c>
      <c r="AG141" s="18">
        <f>IFERROR(_xlfn.BETA.DIST(DATE(YEAR(AG$2),MONTH(AG$2),15),$AD$2,$AE$2,FALSE,DATE(YEAR($AD141),MONTH($AD141),1),DATE(YEAR($AE141),MONTH($AE141),28)),0)</f>
      </c>
      <c r="AH141" s="18">
        <f>IFERROR(_xlfn.BETA.DIST(DATE(YEAR(AH$2),MONTH(AH$2),15),$AD$2,$AE$2,FALSE,DATE(YEAR($AD141),MONTH($AD141),1),DATE(YEAR($AE141),MONTH($AE141),28)),0)</f>
      </c>
      <c r="AI141" s="18">
        <f>IFERROR(_xlfn.BETA.DIST(DATE(YEAR(AI$2),MONTH(AI$2),15),$AD$2,$AE$2,FALSE,DATE(YEAR($AD141),MONTH($AD141),1),DATE(YEAR($AE141),MONTH($AE141),28)),0)</f>
      </c>
      <c r="AJ141" s="18">
        <f>IFERROR(_xlfn.BETA.DIST(DATE(YEAR(AJ$2),MONTH(AJ$2),15),$AD$2,$AE$2,FALSE,DATE(YEAR($AD141),MONTH($AD141),1),DATE(YEAR($AE141),MONTH($AE141),28)),0)</f>
      </c>
      <c r="AK141" s="18">
        <f>IFERROR(_xlfn.BETA.DIST(DATE(YEAR(AK$2),MONTH(AK$2),15),$AD$2,$AE$2,FALSE,DATE(YEAR($AD141),MONTH($AD141),1),DATE(YEAR($AE141),MONTH($AE141),28)),0)</f>
      </c>
      <c r="AL141" s="18">
        <f>IFERROR(_xlfn.BETA.DIST(DATE(YEAR(AL$2),MONTH(AL$2),15),$AD$2,$AE$2,FALSE,DATE(YEAR($AD141),MONTH($AD141),1),DATE(YEAR($AE141),MONTH($AE141),28)),0)</f>
      </c>
      <c r="AM141" s="18">
        <f>IFERROR(_xlfn.BETA.DIST(DATE(YEAR(AM$2),MONTH(AM$2),15),$AD$2,$AE$2,FALSE,DATE(YEAR($AD141),MONTH($AD141),1),DATE(YEAR($AE141),MONTH($AE141),28)),0)</f>
      </c>
      <c r="AN141" s="18">
        <f>IFERROR(_xlfn.BETA.DIST(DATE(YEAR(AN$2),MONTH(AN$2),15),$AD$2,$AE$2,FALSE,DATE(YEAR($AD141),MONTH($AD141),1),DATE(YEAR($AE141),MONTH($AE141),28)),0)</f>
      </c>
      <c r="AO141" s="18">
        <f>IFERROR(_xlfn.BETA.DIST(DATE(YEAR(AO$2),MONTH(AO$2),15),$AD$2,$AE$2,FALSE,DATE(YEAR($AD141),MONTH($AD141),1),DATE(YEAR($AE141),MONTH($AE141),28)),0)</f>
      </c>
      <c r="AP141" s="18">
        <f>IFERROR(_xlfn.BETA.DIST(DATE(YEAR(AP$2),MONTH(AP$2),15),$AD$2,$AE$2,FALSE,DATE(YEAR($AD141),MONTH($AD141),1),DATE(YEAR($AE141),MONTH($AE141),28)),0)</f>
      </c>
      <c r="AQ141" s="18">
        <f>IFERROR(_xlfn.BETA.DIST(DATE(YEAR(AQ$2),MONTH(AQ$2),15),$AD$2,$AE$2,FALSE,DATE(YEAR($AD141),MONTH($AD141),1),DATE(YEAR($AE141),MONTH($AE141),28)),0)</f>
      </c>
      <c r="AR141" s="18">
        <f>IFERROR(_xlfn.BETA.DIST(DATE(YEAR(AR$2),MONTH(AR$2),15),$AD$2,$AE$2,FALSE,DATE(YEAR($AD141),MONTH($AD141),1),DATE(YEAR($AE141),MONTH($AE141),28)),0)</f>
      </c>
      <c r="AS141" s="18">
        <f>IFERROR(_xlfn.BETA.DIST(DATE(YEAR(AS$2),MONTH(AS$2),15),$AD$2,$AE$2,FALSE,DATE(YEAR($AD141),MONTH($AD141),1),DATE(YEAR($AE141),MONTH($AE141),28)),0)</f>
      </c>
      <c r="AT141" s="18">
        <f>IFERROR(_xlfn.BETA.DIST(DATE(YEAR(AT$2),MONTH(AT$2),15),$AD$2,$AE$2,FALSE,DATE(YEAR($AD141),MONTH($AD141),1),DATE(YEAR($AE141),MONTH($AE141),28)),0)</f>
      </c>
      <c r="AU141" s="18">
        <f>IFERROR(_xlfn.BETA.DIST(DATE(YEAR(AU$2),MONTH(AU$2),15),$AD$2,$AE$2,FALSE,DATE(YEAR($AD141),MONTH($AD141),1),DATE(YEAR($AE141),MONTH($AE141),28)),0)</f>
      </c>
      <c r="AV141" s="18">
        <f>SUM(AG141:AU141)</f>
      </c>
      <c r="AW141" s="18">
        <f>IF(J141&lt;&gt;0,J141,IF($AV141=0,0,AG141/$AV141*$Z141))</f>
      </c>
      <c r="AX141" s="18">
        <f>IF(K141&lt;&gt;0,K141,IF($AV141=0,0,AH141/$AV141*$Z141))</f>
      </c>
      <c r="AY141" s="18">
        <f>IF(L141&lt;&gt;0,L141,IF($AV141=0,0,AI141/$AV141*$Z141))</f>
      </c>
      <c r="AZ141" s="18">
        <f>IF(M141&lt;&gt;0,M141,IF($AV141=0,0,AJ141/$AV141*$Z141))</f>
      </c>
      <c r="BA141" s="18">
        <f>IF(N141&lt;&gt;0,N141,IF($AV141=0,0,AK141/$AV141*$Z141))</f>
      </c>
      <c r="BB141" s="18">
        <f>IF(O141&lt;&gt;0,O141,IF($AV141=0,0,AL141/$AV141*$Z141))</f>
      </c>
      <c r="BC141" s="18">
        <f>IF(P141&lt;&gt;0,P141,IF($AV141=0,0,AM141/$AV141*$Z141))</f>
      </c>
      <c r="BD141" s="18">
        <f>IF(Q141&lt;&gt;0,Q141,IF($AV141=0,0,AN141/$AV141*$Z141))</f>
      </c>
      <c r="BE141" s="18">
        <f>IF(R141&lt;&gt;0,R141,IF($AV141=0,0,AO141/$AV141*$Z141))</f>
      </c>
      <c r="BF141" s="18">
        <f>IF(S141&lt;&gt;0,S141,IF($AV141=0,0,AP141/$AV141*$Z141))</f>
      </c>
      <c r="BG141" s="18">
        <f>IF(T141&lt;&gt;0,T141,IF($AV141=0,0,AQ141/$AV141*$Z141))</f>
      </c>
      <c r="BH141" s="18">
        <f>IF(U141&lt;&gt;0,U141,IF($AV141=0,0,AR141/$AV141*$Z141))</f>
      </c>
      <c r="BI141" s="18">
        <f>IF(V141&lt;&gt;0,V141,IF($AV141=0,0,AS141/$AV141*$Z141))</f>
      </c>
      <c r="BJ141" s="18">
        <f>IF(W141&lt;&gt;0,W141,IF($AV141=0,0,AT141/$AV141*$Z141))</f>
      </c>
      <c r="BK141" s="18">
        <f>IF(X141&lt;&gt;0,X141,IF($AV141=0,0,AU141/$AV141*$Z141))</f>
      </c>
      <c r="BL141" s="18">
        <f>SUM(AW141:BK141)</f>
      </c>
      <c r="BM141" s="18">
        <f>I141-BL141</f>
      </c>
    </row>
    <row r="142" outlineLevel="4">
      <c r="A142" s="5" t="str">
        <v>7.4</v>
      </c>
      <c r="B142" s="5" t="str">
        <v/>
      </c>
      <c r="C142" s="5" t="str">
        <v>BSKDGNGENGR07</v>
      </c>
      <c r="D142" s="5" t="str">
        <v>BSKDGNGENGR07</v>
      </c>
      <c r="E142" s="19">
        <f>IFERROR(_xlfn.XLOOKUP(F142,Assumptions!B:B,Assumptions!C:C),0)</f>
      </c>
      <c r="F142" s="5" t="str">
        <v>Retention</v>
      </c>
      <c r="G142" s="5" t="str">
        <v/>
      </c>
      <c r="H142" s="18">
        <f>G139*E142</f>
      </c>
      <c r="I142" s="18">
        <f>H142*(1-0)</f>
      </c>
      <c r="J142" s="18">
        <v>0</v>
      </c>
      <c r="K142" s="18">
        <v>0</v>
      </c>
      <c r="L142" s="18">
        <v>0</v>
      </c>
      <c r="M142" s="18">
        <v>0</v>
      </c>
      <c r="N142" s="18">
        <v>0</v>
      </c>
      <c r="O142" s="18">
        <v>0</v>
      </c>
      <c r="P142" s="18">
        <v>0</v>
      </c>
      <c r="Q142" s="18">
        <v>0</v>
      </c>
      <c r="R142" s="18">
        <v>0</v>
      </c>
      <c r="S142" s="18">
        <v>0</v>
      </c>
      <c r="T142" s="18">
        <v>0</v>
      </c>
      <c r="U142" s="18">
        <v>0</v>
      </c>
      <c r="V142" s="18">
        <v>0</v>
      </c>
      <c r="W142" s="18">
        <v>0</v>
      </c>
      <c r="X142" s="18">
        <v>0</v>
      </c>
      <c r="Y142" s="18">
        <f>SUM(J142:X142)</f>
      </c>
      <c r="Z142" s="18">
        <f>I142-Y142</f>
      </c>
      <c r="AA142" s="20">
        <v>46483</v>
      </c>
      <c r="AB142" s="20">
        <v>46483</v>
      </c>
      <c r="AC142" s="18">
        <f>IFERROR(_xlfn.XLOOKUP(F142,Assumptions!B:B,Assumptions!D:D),0)</f>
      </c>
      <c r="AD142" s="20">
        <f>AA142+AC142</f>
      </c>
      <c r="AE142" s="20">
        <f>AC142+AB142</f>
      </c>
      <c r="AF142" s="5" t="str">
        <v/>
      </c>
      <c r="AG142" s="18">
        <f>IFERROR(_xlfn.BETA.DIST(DATE(YEAR(AG$2),MONTH(AG$2),15),$AD$2,$AE$2,FALSE,DATE(YEAR($AD142),MONTH($AD142),1),DATE(YEAR($AE142),MONTH($AE142),28)),0)</f>
      </c>
      <c r="AH142" s="18">
        <f>IFERROR(_xlfn.BETA.DIST(DATE(YEAR(AH$2),MONTH(AH$2),15),$AD$2,$AE$2,FALSE,DATE(YEAR($AD142),MONTH($AD142),1),DATE(YEAR($AE142),MONTH($AE142),28)),0)</f>
      </c>
      <c r="AI142" s="18">
        <f>IFERROR(_xlfn.BETA.DIST(DATE(YEAR(AI$2),MONTH(AI$2),15),$AD$2,$AE$2,FALSE,DATE(YEAR($AD142),MONTH($AD142),1),DATE(YEAR($AE142),MONTH($AE142),28)),0)</f>
      </c>
      <c r="AJ142" s="18">
        <f>IFERROR(_xlfn.BETA.DIST(DATE(YEAR(AJ$2),MONTH(AJ$2),15),$AD$2,$AE$2,FALSE,DATE(YEAR($AD142),MONTH($AD142),1),DATE(YEAR($AE142),MONTH($AE142),28)),0)</f>
      </c>
      <c r="AK142" s="18">
        <f>IFERROR(_xlfn.BETA.DIST(DATE(YEAR(AK$2),MONTH(AK$2),15),$AD$2,$AE$2,FALSE,DATE(YEAR($AD142),MONTH($AD142),1),DATE(YEAR($AE142),MONTH($AE142),28)),0)</f>
      </c>
      <c r="AL142" s="18">
        <f>IFERROR(_xlfn.BETA.DIST(DATE(YEAR(AL$2),MONTH(AL$2),15),$AD$2,$AE$2,FALSE,DATE(YEAR($AD142),MONTH($AD142),1),DATE(YEAR($AE142),MONTH($AE142),28)),0)</f>
      </c>
      <c r="AM142" s="18">
        <f>IFERROR(_xlfn.BETA.DIST(DATE(YEAR(AM$2),MONTH(AM$2),15),$AD$2,$AE$2,FALSE,DATE(YEAR($AD142),MONTH($AD142),1),DATE(YEAR($AE142),MONTH($AE142),28)),0)</f>
      </c>
      <c r="AN142" s="18">
        <f>IFERROR(_xlfn.BETA.DIST(DATE(YEAR(AN$2),MONTH(AN$2),15),$AD$2,$AE$2,FALSE,DATE(YEAR($AD142),MONTH($AD142),1),DATE(YEAR($AE142),MONTH($AE142),28)),0)</f>
      </c>
      <c r="AO142" s="18">
        <f>IFERROR(_xlfn.BETA.DIST(DATE(YEAR(AO$2),MONTH(AO$2),15),$AD$2,$AE$2,FALSE,DATE(YEAR($AD142),MONTH($AD142),1),DATE(YEAR($AE142),MONTH($AE142),28)),0)</f>
      </c>
      <c r="AP142" s="18">
        <f>IFERROR(_xlfn.BETA.DIST(DATE(YEAR(AP$2),MONTH(AP$2),15),$AD$2,$AE$2,FALSE,DATE(YEAR($AD142),MONTH($AD142),1),DATE(YEAR($AE142),MONTH($AE142),28)),0)</f>
      </c>
      <c r="AQ142" s="18">
        <f>IFERROR(_xlfn.BETA.DIST(DATE(YEAR(AQ$2),MONTH(AQ$2),15),$AD$2,$AE$2,FALSE,DATE(YEAR($AD142),MONTH($AD142),1),DATE(YEAR($AE142),MONTH($AE142),28)),0)</f>
      </c>
      <c r="AR142" s="18">
        <f>IFERROR(_xlfn.BETA.DIST(DATE(YEAR(AR$2),MONTH(AR$2),15),$AD$2,$AE$2,FALSE,DATE(YEAR($AD142),MONTH($AD142),1),DATE(YEAR($AE142),MONTH($AE142),28)),0)</f>
      </c>
      <c r="AS142" s="18">
        <f>IFERROR(_xlfn.BETA.DIST(DATE(YEAR(AS$2),MONTH(AS$2),15),$AD$2,$AE$2,FALSE,DATE(YEAR($AD142),MONTH($AD142),1),DATE(YEAR($AE142),MONTH($AE142),28)),0)</f>
      </c>
      <c r="AT142" s="18">
        <f>IFERROR(_xlfn.BETA.DIST(DATE(YEAR(AT$2),MONTH(AT$2),15),$AD$2,$AE$2,FALSE,DATE(YEAR($AD142),MONTH($AD142),1),DATE(YEAR($AE142),MONTH($AE142),28)),0)</f>
      </c>
      <c r="AU142" s="18">
        <f>IFERROR(_xlfn.BETA.DIST(DATE(YEAR(AU$2),MONTH(AU$2),15),$AD$2,$AE$2,FALSE,DATE(YEAR($AD142),MONTH($AD142),1),DATE(YEAR($AE142),MONTH($AE142),28)),0)</f>
      </c>
      <c r="AV142" s="18">
        <f>SUM(AG142:AU142)</f>
      </c>
      <c r="AW142" s="18">
        <f>IF(J142&lt;&gt;0,J142,IF($AV142=0,0,AG142/$AV142*$Z142))</f>
      </c>
      <c r="AX142" s="18">
        <f>IF(K142&lt;&gt;0,K142,IF($AV142=0,0,AH142/$AV142*$Z142))</f>
      </c>
      <c r="AY142" s="18">
        <f>IF(L142&lt;&gt;0,L142,IF($AV142=0,0,AI142/$AV142*$Z142))</f>
      </c>
      <c r="AZ142" s="18">
        <f>IF(M142&lt;&gt;0,M142,IF($AV142=0,0,AJ142/$AV142*$Z142))</f>
      </c>
      <c r="BA142" s="18">
        <f>IF(N142&lt;&gt;0,N142,IF($AV142=0,0,AK142/$AV142*$Z142))</f>
      </c>
      <c r="BB142" s="18">
        <f>IF(O142&lt;&gt;0,O142,IF($AV142=0,0,AL142/$AV142*$Z142))</f>
      </c>
      <c r="BC142" s="18">
        <f>IF(P142&lt;&gt;0,P142,IF($AV142=0,0,AM142/$AV142*$Z142))</f>
      </c>
      <c r="BD142" s="18">
        <f>IF(Q142&lt;&gt;0,Q142,IF($AV142=0,0,AN142/$AV142*$Z142))</f>
      </c>
      <c r="BE142" s="18">
        <f>IF(R142&lt;&gt;0,R142,IF($AV142=0,0,AO142/$AV142*$Z142))</f>
      </c>
      <c r="BF142" s="18">
        <f>IF(S142&lt;&gt;0,S142,IF($AV142=0,0,AP142/$AV142*$Z142))</f>
      </c>
      <c r="BG142" s="18">
        <f>IF(T142&lt;&gt;0,T142,IF($AV142=0,0,AQ142/$AV142*$Z142))</f>
      </c>
      <c r="BH142" s="18">
        <f>IF(U142&lt;&gt;0,U142,IF($AV142=0,0,AR142/$AV142*$Z142))</f>
      </c>
      <c r="BI142" s="18">
        <f>IF(V142&lt;&gt;0,V142,IF($AV142=0,0,AS142/$AV142*$Z142))</f>
      </c>
      <c r="BJ142" s="18">
        <f>IF(W142&lt;&gt;0,W142,IF($AV142=0,0,AT142/$AV142*$Z142))</f>
      </c>
      <c r="BK142" s="18">
        <f>IF(X142&lt;&gt;0,X142,IF($AV142=0,0,AU142/$AV142*$Z142))</f>
      </c>
      <c r="BL142" s="18">
        <f>SUM(AW142:BK142)</f>
      </c>
      <c r="BM142" s="18">
        <f>I142-BL142</f>
      </c>
    </row>
    <row r="143" outlineLevel="2">
      <c r="A143" s="15" t="str">
        <v/>
      </c>
      <c r="B143" s="15" t="str">
        <v/>
      </c>
      <c r="C143" s="15" t="str">
        <v/>
      </c>
      <c r="D143" s="15" t="str">
        <v/>
      </c>
      <c r="E143" s="15" t="str">
        <v/>
      </c>
      <c r="F143" s="15" t="str">
        <v>Cables</v>
      </c>
      <c r="G143" s="15">
        <v>55850796.31999999</v>
      </c>
      <c r="H143" s="15" t="str">
        <v/>
      </c>
      <c r="I143" s="15" t="str">
        <v/>
      </c>
      <c r="J143" s="15" t="str">
        <v/>
      </c>
      <c r="K143" s="15" t="str">
        <v/>
      </c>
      <c r="L143" s="15" t="str">
        <v/>
      </c>
      <c r="M143" s="15" t="str">
        <v/>
      </c>
      <c r="N143" s="15" t="str">
        <v/>
      </c>
      <c r="O143" s="15" t="str">
        <v/>
      </c>
      <c r="P143" s="15" t="str">
        <v/>
      </c>
      <c r="Q143" s="15" t="str">
        <v/>
      </c>
      <c r="R143" s="15" t="str">
        <v/>
      </c>
      <c r="S143" s="15" t="str">
        <v/>
      </c>
      <c r="T143" s="15" t="str">
        <v/>
      </c>
      <c r="U143" s="15" t="str">
        <v/>
      </c>
      <c r="V143" s="15" t="str">
        <v/>
      </c>
      <c r="W143" s="15" t="str">
        <v/>
      </c>
      <c r="X143" s="15" t="str">
        <v/>
      </c>
      <c r="Y143" s="15" t="str">
        <v/>
      </c>
      <c r="Z143" s="15" t="str">
        <v/>
      </c>
      <c r="AA143" s="15" t="str">
        <v/>
      </c>
      <c r="AB143" s="15" t="str">
        <v/>
      </c>
      <c r="AC143" s="15" t="str">
        <v/>
      </c>
      <c r="AD143" s="15" t="str">
        <v/>
      </c>
      <c r="AE143" s="15" t="str">
        <v/>
      </c>
      <c r="AF143" s="5" t="str">
        <v/>
      </c>
      <c r="AG143" s="15" t="str">
        <v/>
      </c>
      <c r="AH143" s="15" t="str">
        <v/>
      </c>
      <c r="AI143" s="15" t="str">
        <v/>
      </c>
      <c r="AJ143" s="15" t="str">
        <v/>
      </c>
      <c r="AK143" s="15" t="str">
        <v/>
      </c>
      <c r="AL143" s="15" t="str">
        <v/>
      </c>
      <c r="AM143" s="15" t="str">
        <v/>
      </c>
      <c r="AN143" s="15" t="str">
        <v/>
      </c>
      <c r="AO143" s="15" t="str">
        <v/>
      </c>
      <c r="AP143" s="15" t="str">
        <v/>
      </c>
      <c r="AQ143" s="15" t="str">
        <v/>
      </c>
      <c r="AR143" s="15" t="str">
        <v/>
      </c>
      <c r="AS143" s="15" t="str">
        <v/>
      </c>
      <c r="AT143" s="15" t="str">
        <v/>
      </c>
      <c r="AU143" s="15" t="str">
        <v/>
      </c>
      <c r="AV143" s="15" t="str">
        <v/>
      </c>
      <c r="AW143" s="15" t="str">
        <v/>
      </c>
      <c r="AX143" s="15" t="str">
        <v/>
      </c>
      <c r="AY143" s="15" t="str">
        <v/>
      </c>
      <c r="AZ143" s="15" t="str">
        <v/>
      </c>
      <c r="BA143" s="15" t="str">
        <v/>
      </c>
      <c r="BB143" s="15" t="str">
        <v/>
      </c>
      <c r="BC143" s="15" t="str">
        <v/>
      </c>
      <c r="BD143" s="15" t="str">
        <v/>
      </c>
      <c r="BE143" s="15" t="str">
        <v/>
      </c>
      <c r="BF143" s="15" t="str">
        <v/>
      </c>
      <c r="BG143" s="15" t="str">
        <v/>
      </c>
      <c r="BH143" s="15" t="str">
        <v/>
      </c>
      <c r="BI143" s="15" t="str">
        <v/>
      </c>
      <c r="BJ143" s="15" t="str">
        <v/>
      </c>
      <c r="BK143" s="15" t="str">
        <v/>
      </c>
      <c r="BL143" s="15" t="str">
        <v/>
      </c>
      <c r="BM143" s="15" t="str">
        <v/>
      </c>
    </row>
    <row r="144" outlineLevel="3">
      <c r="A144" s="17" t="str">
        <v>9.1</v>
      </c>
      <c r="B144" s="17" t="str">
        <v/>
      </c>
      <c r="C144" s="17" t="str">
        <v/>
      </c>
      <c r="D144" s="17" t="str">
        <v/>
      </c>
      <c r="E144" s="17" t="str">
        <v>9.1</v>
      </c>
      <c r="F144" s="17" t="str">
        <v>Three phase single core XLPE 38 -66 72.5 kV copper cables with cross section not less than 2×1C×1200 mm²  - ph to connect the 66 kV sides of the two 175 MVA 220 -66 -11 kV transformers to 66 kV GIS switchgear</v>
      </c>
      <c r="G144" s="17">
        <v>4393018.04</v>
      </c>
      <c r="H144" s="17" t="str">
        <v/>
      </c>
      <c r="I144" s="17" t="str">
        <v/>
      </c>
      <c r="J144" s="17" t="str">
        <v/>
      </c>
      <c r="K144" s="17" t="str">
        <v/>
      </c>
      <c r="L144" s="17" t="str">
        <v/>
      </c>
      <c r="M144" s="17" t="str">
        <v/>
      </c>
      <c r="N144" s="17" t="str">
        <v/>
      </c>
      <c r="O144" s="17" t="str">
        <v/>
      </c>
      <c r="P144" s="17" t="str">
        <v/>
      </c>
      <c r="Q144" s="17" t="str">
        <v/>
      </c>
      <c r="R144" s="17" t="str">
        <v/>
      </c>
      <c r="S144" s="17" t="str">
        <v/>
      </c>
      <c r="T144" s="17" t="str">
        <v/>
      </c>
      <c r="U144" s="17" t="str">
        <v/>
      </c>
      <c r="V144" s="17" t="str">
        <v/>
      </c>
      <c r="W144" s="17" t="str">
        <v/>
      </c>
      <c r="X144" s="17" t="str">
        <v/>
      </c>
      <c r="Y144" s="17" t="str">
        <v/>
      </c>
      <c r="Z144" s="17" t="str">
        <v/>
      </c>
      <c r="AA144" s="17" t="str">
        <v/>
      </c>
      <c r="AB144" s="17" t="str">
        <v/>
      </c>
      <c r="AC144" s="17" t="str">
        <v/>
      </c>
      <c r="AD144" s="17" t="str">
        <v/>
      </c>
      <c r="AE144" s="17" t="str">
        <v/>
      </c>
      <c r="AF144" s="5" t="str">
        <v/>
      </c>
      <c r="AG144" s="18">
        <f>IFERROR(_xlfn.BETA.DIST(DATE(YEAR(AG$2),MONTH(AG$2),15),$AD$2,$AE$2,FALSE,DATE(YEAR($AD144),MONTH($AD144),1),DATE(YEAR($AE144),MONTH($AE144),28)),0)</f>
      </c>
      <c r="AH144" s="18">
        <f>IFERROR(_xlfn.BETA.DIST(DATE(YEAR(AH$2),MONTH(AH$2),15),$AD$2,$AE$2,FALSE,DATE(YEAR($AD144),MONTH($AD144),1),DATE(YEAR($AE144),MONTH($AE144),28)),0)</f>
      </c>
      <c r="AI144" s="18">
        <f>IFERROR(_xlfn.BETA.DIST(DATE(YEAR(AI$2),MONTH(AI$2),15),$AD$2,$AE$2,FALSE,DATE(YEAR($AD144),MONTH($AD144),1),DATE(YEAR($AE144),MONTH($AE144),28)),0)</f>
      </c>
      <c r="AJ144" s="18">
        <f>IFERROR(_xlfn.BETA.DIST(DATE(YEAR(AJ$2),MONTH(AJ$2),15),$AD$2,$AE$2,FALSE,DATE(YEAR($AD144),MONTH($AD144),1),DATE(YEAR($AE144),MONTH($AE144),28)),0)</f>
      </c>
      <c r="AK144" s="18">
        <f>IFERROR(_xlfn.BETA.DIST(DATE(YEAR(AK$2),MONTH(AK$2),15),$AD$2,$AE$2,FALSE,DATE(YEAR($AD144),MONTH($AD144),1),DATE(YEAR($AE144),MONTH($AE144),28)),0)</f>
      </c>
      <c r="AL144" s="18">
        <f>IFERROR(_xlfn.BETA.DIST(DATE(YEAR(AL$2),MONTH(AL$2),15),$AD$2,$AE$2,FALSE,DATE(YEAR($AD144),MONTH($AD144),1),DATE(YEAR($AE144),MONTH($AE144),28)),0)</f>
      </c>
      <c r="AM144" s="18">
        <f>IFERROR(_xlfn.BETA.DIST(DATE(YEAR(AM$2),MONTH(AM$2),15),$AD$2,$AE$2,FALSE,DATE(YEAR($AD144),MONTH($AD144),1),DATE(YEAR($AE144),MONTH($AE144),28)),0)</f>
      </c>
      <c r="AN144" s="18">
        <f>IFERROR(_xlfn.BETA.DIST(DATE(YEAR(AN$2),MONTH(AN$2),15),$AD$2,$AE$2,FALSE,DATE(YEAR($AD144),MONTH($AD144),1),DATE(YEAR($AE144),MONTH($AE144),28)),0)</f>
      </c>
      <c r="AO144" s="18">
        <f>IFERROR(_xlfn.BETA.DIST(DATE(YEAR(AO$2),MONTH(AO$2),15),$AD$2,$AE$2,FALSE,DATE(YEAR($AD144),MONTH($AD144),1),DATE(YEAR($AE144),MONTH($AE144),28)),0)</f>
      </c>
      <c r="AP144" s="18">
        <f>IFERROR(_xlfn.BETA.DIST(DATE(YEAR(AP$2),MONTH(AP$2),15),$AD$2,$AE$2,FALSE,DATE(YEAR($AD144),MONTH($AD144),1),DATE(YEAR($AE144),MONTH($AE144),28)),0)</f>
      </c>
      <c r="AQ144" s="18">
        <f>IFERROR(_xlfn.BETA.DIST(DATE(YEAR(AQ$2),MONTH(AQ$2),15),$AD$2,$AE$2,FALSE,DATE(YEAR($AD144),MONTH($AD144),1),DATE(YEAR($AE144),MONTH($AE144),28)),0)</f>
      </c>
      <c r="AR144" s="18">
        <f>IFERROR(_xlfn.BETA.DIST(DATE(YEAR(AR$2),MONTH(AR$2),15),$AD$2,$AE$2,FALSE,DATE(YEAR($AD144),MONTH($AD144),1),DATE(YEAR($AE144),MONTH($AE144),28)),0)</f>
      </c>
      <c r="AS144" s="18">
        <f>IFERROR(_xlfn.BETA.DIST(DATE(YEAR(AS$2),MONTH(AS$2),15),$AD$2,$AE$2,FALSE,DATE(YEAR($AD144),MONTH($AD144),1),DATE(YEAR($AE144),MONTH($AE144),28)),0)</f>
      </c>
      <c r="AT144" s="18">
        <f>IFERROR(_xlfn.BETA.DIST(DATE(YEAR(AT$2),MONTH(AT$2),15),$AD$2,$AE$2,FALSE,DATE(YEAR($AD144),MONTH($AD144),1),DATE(YEAR($AE144),MONTH($AE144),28)),0)</f>
      </c>
      <c r="AU144" s="18">
        <f>IFERROR(_xlfn.BETA.DIST(DATE(YEAR(AU$2),MONTH(AU$2),15),$AD$2,$AE$2,FALSE,DATE(YEAR($AD144),MONTH($AD144),1),DATE(YEAR($AE144),MONTH($AE144),28)),0)</f>
      </c>
      <c r="AV144" s="18">
        <f>SUM(AG144:AU144)</f>
      </c>
      <c r="AW144" s="18">
        <f>IF(J144&lt;&gt;0,J144,IF($AV144=0,0,AG144/$AV144*$Z144))</f>
      </c>
      <c r="AX144" s="18">
        <f>IF(K144&lt;&gt;0,K144,IF($AV144=0,0,AH144/$AV144*$Z144))</f>
      </c>
      <c r="AY144" s="18">
        <f>IF(L144&lt;&gt;0,L144,IF($AV144=0,0,AI144/$AV144*$Z144))</f>
      </c>
      <c r="AZ144" s="18">
        <f>IF(M144&lt;&gt;0,M144,IF($AV144=0,0,AJ144/$AV144*$Z144))</f>
      </c>
      <c r="BA144" s="18">
        <f>IF(N144&lt;&gt;0,N144,IF($AV144=0,0,AK144/$AV144*$Z144))</f>
      </c>
      <c r="BB144" s="18">
        <f>IF(O144&lt;&gt;0,O144,IF($AV144=0,0,AL144/$AV144*$Z144))</f>
      </c>
      <c r="BC144" s="18">
        <f>IF(P144&lt;&gt;0,P144,IF($AV144=0,0,AM144/$AV144*$Z144))</f>
      </c>
      <c r="BD144" s="18">
        <f>IF(Q144&lt;&gt;0,Q144,IF($AV144=0,0,AN144/$AV144*$Z144))</f>
      </c>
      <c r="BE144" s="18">
        <f>IF(R144&lt;&gt;0,R144,IF($AV144=0,0,AO144/$AV144*$Z144))</f>
      </c>
      <c r="BF144" s="18">
        <f>IF(S144&lt;&gt;0,S144,IF($AV144=0,0,AP144/$AV144*$Z144))</f>
      </c>
      <c r="BG144" s="18">
        <f>IF(T144&lt;&gt;0,T144,IF($AV144=0,0,AQ144/$AV144*$Z144))</f>
      </c>
      <c r="BH144" s="18">
        <f>IF(U144&lt;&gt;0,U144,IF($AV144=0,0,AR144/$AV144*$Z144))</f>
      </c>
      <c r="BI144" s="18">
        <f>IF(V144&lt;&gt;0,V144,IF($AV144=0,0,AS144/$AV144*$Z144))</f>
      </c>
      <c r="BJ144" s="18">
        <f>IF(W144&lt;&gt;0,W144,IF($AV144=0,0,AT144/$AV144*$Z144))</f>
      </c>
      <c r="BK144" s="18">
        <f>IF(X144&lt;&gt;0,X144,IF($AV144=0,0,AU144/$AV144*$Z144))</f>
      </c>
      <c r="BL144" s="18">
        <f>SUM(AW144:BK144)</f>
      </c>
      <c r="BM144" s="17" t="str">
        <v/>
      </c>
    </row>
    <row r="145" outlineLevel="4">
      <c r="A145" s="5" t="str">
        <v>9.1</v>
      </c>
      <c r="B145" s="5" t="str">
        <v/>
      </c>
      <c r="C145" s="5" t="str">
        <v>BSKDGNGENGR03</v>
      </c>
      <c r="D145" s="5" t="str">
        <v>BSKDGNGENGR03</v>
      </c>
      <c r="E145" s="19">
        <f>IFERROR(_xlfn.XLOOKUP(F145,Assumptions!B:B,Assumptions!C:C),0)</f>
      </c>
      <c r="F145" s="5" t="str">
        <v>Advanced Payment</v>
      </c>
      <c r="G145" s="5" t="str">
        <v/>
      </c>
      <c r="H145" s="18">
        <f>G144*E145</f>
      </c>
      <c r="I145" s="18">
        <f>H145*(1-0)</f>
      </c>
      <c r="J145" s="18">
        <v>0</v>
      </c>
      <c r="K145" s="18">
        <v>0</v>
      </c>
      <c r="L145" s="18">
        <v>0</v>
      </c>
      <c r="M145" s="18">
        <v>0</v>
      </c>
      <c r="N145" s="18">
        <v>0</v>
      </c>
      <c r="O145" s="18">
        <v>0</v>
      </c>
      <c r="P145" s="18">
        <v>0</v>
      </c>
      <c r="Q145" s="18">
        <v>0</v>
      </c>
      <c r="R145" s="18">
        <v>0</v>
      </c>
      <c r="S145" s="18">
        <v>0</v>
      </c>
      <c r="T145" s="18">
        <v>0</v>
      </c>
      <c r="U145" s="18">
        <v>0</v>
      </c>
      <c r="V145" s="18">
        <v>0</v>
      </c>
      <c r="W145" s="18">
        <v>0</v>
      </c>
      <c r="X145" s="18">
        <v>0</v>
      </c>
      <c r="Y145" s="18">
        <f>SUM(J145:X145)</f>
      </c>
      <c r="Z145" s="18">
        <f>I145-Y145</f>
      </c>
      <c r="AA145" s="20">
        <v>46026</v>
      </c>
      <c r="AB145" s="20">
        <v>46026</v>
      </c>
      <c r="AC145" s="18">
        <f>IFERROR(_xlfn.XLOOKUP(F145,Assumptions!B:B,Assumptions!D:D),0)</f>
      </c>
      <c r="AD145" s="20">
        <f>AA145+AC145</f>
      </c>
      <c r="AE145" s="20">
        <f>AC145+AB145</f>
      </c>
      <c r="AF145" s="5" t="str">
        <v/>
      </c>
      <c r="AG145" s="18">
        <f>IFERROR(_xlfn.BETA.DIST(DATE(YEAR(AG$2),MONTH(AG$2),15),$AD$2,$AE$2,FALSE,DATE(YEAR($AD145),MONTH($AD145),1),DATE(YEAR($AE145),MONTH($AE145),28)),0)</f>
      </c>
      <c r="AH145" s="18">
        <f>IFERROR(_xlfn.BETA.DIST(DATE(YEAR(AH$2),MONTH(AH$2),15),$AD$2,$AE$2,FALSE,DATE(YEAR($AD145),MONTH($AD145),1),DATE(YEAR($AE145),MONTH($AE145),28)),0)</f>
      </c>
      <c r="AI145" s="18">
        <f>IFERROR(_xlfn.BETA.DIST(DATE(YEAR(AI$2),MONTH(AI$2),15),$AD$2,$AE$2,FALSE,DATE(YEAR($AD145),MONTH($AD145),1),DATE(YEAR($AE145),MONTH($AE145),28)),0)</f>
      </c>
      <c r="AJ145" s="18">
        <f>IFERROR(_xlfn.BETA.DIST(DATE(YEAR(AJ$2),MONTH(AJ$2),15),$AD$2,$AE$2,FALSE,DATE(YEAR($AD145),MONTH($AD145),1),DATE(YEAR($AE145),MONTH($AE145),28)),0)</f>
      </c>
      <c r="AK145" s="18">
        <f>IFERROR(_xlfn.BETA.DIST(DATE(YEAR(AK$2),MONTH(AK$2),15),$AD$2,$AE$2,FALSE,DATE(YEAR($AD145),MONTH($AD145),1),DATE(YEAR($AE145),MONTH($AE145),28)),0)</f>
      </c>
      <c r="AL145" s="18">
        <f>IFERROR(_xlfn.BETA.DIST(DATE(YEAR(AL$2),MONTH(AL$2),15),$AD$2,$AE$2,FALSE,DATE(YEAR($AD145),MONTH($AD145),1),DATE(YEAR($AE145),MONTH($AE145),28)),0)</f>
      </c>
      <c r="AM145" s="18">
        <f>IFERROR(_xlfn.BETA.DIST(DATE(YEAR(AM$2),MONTH(AM$2),15),$AD$2,$AE$2,FALSE,DATE(YEAR($AD145),MONTH($AD145),1),DATE(YEAR($AE145),MONTH($AE145),28)),0)</f>
      </c>
      <c r="AN145" s="18">
        <f>IFERROR(_xlfn.BETA.DIST(DATE(YEAR(AN$2),MONTH(AN$2),15),$AD$2,$AE$2,FALSE,DATE(YEAR($AD145),MONTH($AD145),1),DATE(YEAR($AE145),MONTH($AE145),28)),0)</f>
      </c>
      <c r="AO145" s="18">
        <f>IFERROR(_xlfn.BETA.DIST(DATE(YEAR(AO$2),MONTH(AO$2),15),$AD$2,$AE$2,FALSE,DATE(YEAR($AD145),MONTH($AD145),1),DATE(YEAR($AE145),MONTH($AE145),28)),0)</f>
      </c>
      <c r="AP145" s="18">
        <f>IFERROR(_xlfn.BETA.DIST(DATE(YEAR(AP$2),MONTH(AP$2),15),$AD$2,$AE$2,FALSE,DATE(YEAR($AD145),MONTH($AD145),1),DATE(YEAR($AE145),MONTH($AE145),28)),0)</f>
      </c>
      <c r="AQ145" s="18">
        <f>IFERROR(_xlfn.BETA.DIST(DATE(YEAR(AQ$2),MONTH(AQ$2),15),$AD$2,$AE$2,FALSE,DATE(YEAR($AD145),MONTH($AD145),1),DATE(YEAR($AE145),MONTH($AE145),28)),0)</f>
      </c>
      <c r="AR145" s="18">
        <f>IFERROR(_xlfn.BETA.DIST(DATE(YEAR(AR$2),MONTH(AR$2),15),$AD$2,$AE$2,FALSE,DATE(YEAR($AD145),MONTH($AD145),1),DATE(YEAR($AE145),MONTH($AE145),28)),0)</f>
      </c>
      <c r="AS145" s="18">
        <f>IFERROR(_xlfn.BETA.DIST(DATE(YEAR(AS$2),MONTH(AS$2),15),$AD$2,$AE$2,FALSE,DATE(YEAR($AD145),MONTH($AD145),1),DATE(YEAR($AE145),MONTH($AE145),28)),0)</f>
      </c>
      <c r="AT145" s="18">
        <f>IFERROR(_xlfn.BETA.DIST(DATE(YEAR(AT$2),MONTH(AT$2),15),$AD$2,$AE$2,FALSE,DATE(YEAR($AD145),MONTH($AD145),1),DATE(YEAR($AE145),MONTH($AE145),28)),0)</f>
      </c>
      <c r="AU145" s="18">
        <f>IFERROR(_xlfn.BETA.DIST(DATE(YEAR(AU$2),MONTH(AU$2),15),$AD$2,$AE$2,FALSE,DATE(YEAR($AD145),MONTH($AD145),1),DATE(YEAR($AE145),MONTH($AE145),28)),0)</f>
      </c>
      <c r="AV145" s="18">
        <f>SUM(AG145:AU145)</f>
      </c>
      <c r="AW145" s="18">
        <f>IF(J145&lt;&gt;0,J145,IF($AV145=0,0,AG145/$AV145*$Z145))</f>
      </c>
      <c r="AX145" s="18">
        <f>IF(K145&lt;&gt;0,K145,IF($AV145=0,0,AH145/$AV145*$Z145))</f>
      </c>
      <c r="AY145" s="18">
        <f>IF(L145&lt;&gt;0,L145,IF($AV145=0,0,AI145/$AV145*$Z145))</f>
      </c>
      <c r="AZ145" s="18">
        <f>IF(M145&lt;&gt;0,M145,IF($AV145=0,0,AJ145/$AV145*$Z145))</f>
      </c>
      <c r="BA145" s="18">
        <f>IF(N145&lt;&gt;0,N145,IF($AV145=0,0,AK145/$AV145*$Z145))</f>
      </c>
      <c r="BB145" s="18">
        <f>IF(O145&lt;&gt;0,O145,IF($AV145=0,0,AL145/$AV145*$Z145))</f>
      </c>
      <c r="BC145" s="18">
        <f>IF(P145&lt;&gt;0,P145,IF($AV145=0,0,AM145/$AV145*$Z145))</f>
      </c>
      <c r="BD145" s="18">
        <f>IF(Q145&lt;&gt;0,Q145,IF($AV145=0,0,AN145/$AV145*$Z145))</f>
      </c>
      <c r="BE145" s="18">
        <f>IF(R145&lt;&gt;0,R145,IF($AV145=0,0,AO145/$AV145*$Z145))</f>
      </c>
      <c r="BF145" s="18">
        <f>IF(S145&lt;&gt;0,S145,IF($AV145=0,0,AP145/$AV145*$Z145))</f>
      </c>
      <c r="BG145" s="18">
        <f>IF(T145&lt;&gt;0,T145,IF($AV145=0,0,AQ145/$AV145*$Z145))</f>
      </c>
      <c r="BH145" s="18">
        <f>IF(U145&lt;&gt;0,U145,IF($AV145=0,0,AR145/$AV145*$Z145))</f>
      </c>
      <c r="BI145" s="18">
        <f>IF(V145&lt;&gt;0,V145,IF($AV145=0,0,AS145/$AV145*$Z145))</f>
      </c>
      <c r="BJ145" s="18">
        <f>IF(W145&lt;&gt;0,W145,IF($AV145=0,0,AT145/$AV145*$Z145))</f>
      </c>
      <c r="BK145" s="18">
        <f>IF(X145&lt;&gt;0,X145,IF($AV145=0,0,AU145/$AV145*$Z145))</f>
      </c>
      <c r="BL145" s="18">
        <f>SUM(AW145:BK145)</f>
      </c>
      <c r="BM145" s="18">
        <f>I145-BL145</f>
      </c>
    </row>
    <row r="146" outlineLevel="4">
      <c r="A146" s="5" t="str">
        <v>9.1</v>
      </c>
      <c r="B146" s="5" t="str">
        <v/>
      </c>
      <c r="C146" s="5" t="str">
        <v>BSPRELGENT705</v>
      </c>
      <c r="D146" s="5" t="str">
        <v>BSPRELGENT705</v>
      </c>
      <c r="E146" s="19">
        <f>IFERROR(_xlfn.XLOOKUP(F146,Assumptions!B:B,Assumptions!C:C),0)</f>
      </c>
      <c r="F146" s="5" t="str">
        <v>Site Delivery EGP</v>
      </c>
      <c r="G146" s="5" t="str">
        <v/>
      </c>
      <c r="H146" s="18">
        <f>G144*E146</f>
      </c>
      <c r="I146" s="18">
        <f>H146*(1-0)</f>
      </c>
      <c r="J146" s="18">
        <v>0</v>
      </c>
      <c r="K146" s="18">
        <v>0</v>
      </c>
      <c r="L146" s="18">
        <v>0</v>
      </c>
      <c r="M146" s="18">
        <v>0</v>
      </c>
      <c r="N146" s="18">
        <v>0</v>
      </c>
      <c r="O146" s="18">
        <v>0</v>
      </c>
      <c r="P146" s="18">
        <v>0</v>
      </c>
      <c r="Q146" s="18">
        <v>0</v>
      </c>
      <c r="R146" s="18">
        <v>0</v>
      </c>
      <c r="S146" s="18">
        <v>0</v>
      </c>
      <c r="T146" s="18">
        <v>0</v>
      </c>
      <c r="U146" s="18">
        <v>0</v>
      </c>
      <c r="V146" s="18">
        <v>0</v>
      </c>
      <c r="W146" s="18">
        <v>0</v>
      </c>
      <c r="X146" s="18">
        <v>0</v>
      </c>
      <c r="Y146" s="18">
        <f>SUM(J146:X146)</f>
      </c>
      <c r="Z146" s="18">
        <f>I146-Y146</f>
      </c>
      <c r="AA146" s="20">
        <v>46274</v>
      </c>
      <c r="AB146" s="20">
        <v>46274</v>
      </c>
      <c r="AC146" s="18">
        <f>IFERROR(_xlfn.XLOOKUP(F146,Assumptions!B:B,Assumptions!D:D),0)</f>
      </c>
      <c r="AD146" s="20">
        <f>AA146+AC146</f>
      </c>
      <c r="AE146" s="20">
        <f>AC146+AB146</f>
      </c>
      <c r="AF146" s="5" t="str">
        <v/>
      </c>
      <c r="AG146" s="18">
        <f>IFERROR(_xlfn.BETA.DIST(DATE(YEAR(AG$2),MONTH(AG$2),15),$AD$2,$AE$2,FALSE,DATE(YEAR($AD146),MONTH($AD146),1),DATE(YEAR($AE146),MONTH($AE146),28)),0)</f>
      </c>
      <c r="AH146" s="18">
        <f>IFERROR(_xlfn.BETA.DIST(DATE(YEAR(AH$2),MONTH(AH$2),15),$AD$2,$AE$2,FALSE,DATE(YEAR($AD146),MONTH($AD146),1),DATE(YEAR($AE146),MONTH($AE146),28)),0)</f>
      </c>
      <c r="AI146" s="18">
        <f>IFERROR(_xlfn.BETA.DIST(DATE(YEAR(AI$2),MONTH(AI$2),15),$AD$2,$AE$2,FALSE,DATE(YEAR($AD146),MONTH($AD146),1),DATE(YEAR($AE146),MONTH($AE146),28)),0)</f>
      </c>
      <c r="AJ146" s="18">
        <f>IFERROR(_xlfn.BETA.DIST(DATE(YEAR(AJ$2),MONTH(AJ$2),15),$AD$2,$AE$2,FALSE,DATE(YEAR($AD146),MONTH($AD146),1),DATE(YEAR($AE146),MONTH($AE146),28)),0)</f>
      </c>
      <c r="AK146" s="18">
        <f>IFERROR(_xlfn.BETA.DIST(DATE(YEAR(AK$2),MONTH(AK$2),15),$AD$2,$AE$2,FALSE,DATE(YEAR($AD146),MONTH($AD146),1),DATE(YEAR($AE146),MONTH($AE146),28)),0)</f>
      </c>
      <c r="AL146" s="18">
        <f>IFERROR(_xlfn.BETA.DIST(DATE(YEAR(AL$2),MONTH(AL$2),15),$AD$2,$AE$2,FALSE,DATE(YEAR($AD146),MONTH($AD146),1),DATE(YEAR($AE146),MONTH($AE146),28)),0)</f>
      </c>
      <c r="AM146" s="18">
        <f>IFERROR(_xlfn.BETA.DIST(DATE(YEAR(AM$2),MONTH(AM$2),15),$AD$2,$AE$2,FALSE,DATE(YEAR($AD146),MONTH($AD146),1),DATE(YEAR($AE146),MONTH($AE146),28)),0)</f>
      </c>
      <c r="AN146" s="18">
        <f>IFERROR(_xlfn.BETA.DIST(DATE(YEAR(AN$2),MONTH(AN$2),15),$AD$2,$AE$2,FALSE,DATE(YEAR($AD146),MONTH($AD146),1),DATE(YEAR($AE146),MONTH($AE146),28)),0)</f>
      </c>
      <c r="AO146" s="18">
        <f>IFERROR(_xlfn.BETA.DIST(DATE(YEAR(AO$2),MONTH(AO$2),15),$AD$2,$AE$2,FALSE,DATE(YEAR($AD146),MONTH($AD146),1),DATE(YEAR($AE146),MONTH($AE146),28)),0)</f>
      </c>
      <c r="AP146" s="18">
        <f>IFERROR(_xlfn.BETA.DIST(DATE(YEAR(AP$2),MONTH(AP$2),15),$AD$2,$AE$2,FALSE,DATE(YEAR($AD146),MONTH($AD146),1),DATE(YEAR($AE146),MONTH($AE146),28)),0)</f>
      </c>
      <c r="AQ146" s="18">
        <f>IFERROR(_xlfn.BETA.DIST(DATE(YEAR(AQ$2),MONTH(AQ$2),15),$AD$2,$AE$2,FALSE,DATE(YEAR($AD146),MONTH($AD146),1),DATE(YEAR($AE146),MONTH($AE146),28)),0)</f>
      </c>
      <c r="AR146" s="18">
        <f>IFERROR(_xlfn.BETA.DIST(DATE(YEAR(AR$2),MONTH(AR$2),15),$AD$2,$AE$2,FALSE,DATE(YEAR($AD146),MONTH($AD146),1),DATE(YEAR($AE146),MONTH($AE146),28)),0)</f>
      </c>
      <c r="AS146" s="18">
        <f>IFERROR(_xlfn.BETA.DIST(DATE(YEAR(AS$2),MONTH(AS$2),15),$AD$2,$AE$2,FALSE,DATE(YEAR($AD146),MONTH($AD146),1),DATE(YEAR($AE146),MONTH($AE146),28)),0)</f>
      </c>
      <c r="AT146" s="18">
        <f>IFERROR(_xlfn.BETA.DIST(DATE(YEAR(AT$2),MONTH(AT$2),15),$AD$2,$AE$2,FALSE,DATE(YEAR($AD146),MONTH($AD146),1),DATE(YEAR($AE146),MONTH($AE146),28)),0)</f>
      </c>
      <c r="AU146" s="18">
        <f>IFERROR(_xlfn.BETA.DIST(DATE(YEAR(AU$2),MONTH(AU$2),15),$AD$2,$AE$2,FALSE,DATE(YEAR($AD146),MONTH($AD146),1),DATE(YEAR($AE146),MONTH($AE146),28)),0)</f>
      </c>
      <c r="AV146" s="18">
        <f>SUM(AG146:AU146)</f>
      </c>
      <c r="AW146" s="18">
        <f>IF(J146&lt;&gt;0,J146,IF($AV146=0,0,AG146/$AV146*$Z146))</f>
      </c>
      <c r="AX146" s="18">
        <f>IF(K146&lt;&gt;0,K146,IF($AV146=0,0,AH146/$AV146*$Z146))</f>
      </c>
      <c r="AY146" s="18">
        <f>IF(L146&lt;&gt;0,L146,IF($AV146=0,0,AI146/$AV146*$Z146))</f>
      </c>
      <c r="AZ146" s="18">
        <f>IF(M146&lt;&gt;0,M146,IF($AV146=0,0,AJ146/$AV146*$Z146))</f>
      </c>
      <c r="BA146" s="18">
        <f>IF(N146&lt;&gt;0,N146,IF($AV146=0,0,AK146/$AV146*$Z146))</f>
      </c>
      <c r="BB146" s="18">
        <f>IF(O146&lt;&gt;0,O146,IF($AV146=0,0,AL146/$AV146*$Z146))</f>
      </c>
      <c r="BC146" s="18">
        <f>IF(P146&lt;&gt;0,P146,IF($AV146=0,0,AM146/$AV146*$Z146))</f>
      </c>
      <c r="BD146" s="18">
        <f>IF(Q146&lt;&gt;0,Q146,IF($AV146=0,0,AN146/$AV146*$Z146))</f>
      </c>
      <c r="BE146" s="18">
        <f>IF(R146&lt;&gt;0,R146,IF($AV146=0,0,AO146/$AV146*$Z146))</f>
      </c>
      <c r="BF146" s="18">
        <f>IF(S146&lt;&gt;0,S146,IF($AV146=0,0,AP146/$AV146*$Z146))</f>
      </c>
      <c r="BG146" s="18">
        <f>IF(T146&lt;&gt;0,T146,IF($AV146=0,0,AQ146/$AV146*$Z146))</f>
      </c>
      <c r="BH146" s="18">
        <f>IF(U146&lt;&gt;0,U146,IF($AV146=0,0,AR146/$AV146*$Z146))</f>
      </c>
      <c r="BI146" s="18">
        <f>IF(V146&lt;&gt;0,V146,IF($AV146=0,0,AS146/$AV146*$Z146))</f>
      </c>
      <c r="BJ146" s="18">
        <f>IF(W146&lt;&gt;0,W146,IF($AV146=0,0,AT146/$AV146*$Z146))</f>
      </c>
      <c r="BK146" s="18">
        <f>IF(X146&lt;&gt;0,X146,IF($AV146=0,0,AU146/$AV146*$Z146))</f>
      </c>
      <c r="BL146" s="18">
        <f>SUM(AW146:BK146)</f>
      </c>
      <c r="BM146" s="18">
        <f>I146-BL146</f>
      </c>
    </row>
    <row r="147" outlineLevel="4">
      <c r="A147" s="5" t="str">
        <v>9.1</v>
      </c>
      <c r="B147" s="5" t="str">
        <v/>
      </c>
      <c r="C147" s="5" t="str">
        <v>BSKDGNGENGR07</v>
      </c>
      <c r="D147" s="5" t="str">
        <v>BSKDGNGENGR07</v>
      </c>
      <c r="E147" s="19">
        <f>IFERROR(_xlfn.XLOOKUP(F147,Assumptions!B:B,Assumptions!C:C),0)</f>
      </c>
      <c r="F147" s="5" t="str">
        <v>Retention</v>
      </c>
      <c r="G147" s="5" t="str">
        <v/>
      </c>
      <c r="H147" s="18">
        <f>G144*E147</f>
      </c>
      <c r="I147" s="18">
        <f>H147*(1-0)</f>
      </c>
      <c r="J147" s="18">
        <v>0</v>
      </c>
      <c r="K147" s="18">
        <v>0</v>
      </c>
      <c r="L147" s="18">
        <v>0</v>
      </c>
      <c r="M147" s="18">
        <v>0</v>
      </c>
      <c r="N147" s="18">
        <v>0</v>
      </c>
      <c r="O147" s="18">
        <v>0</v>
      </c>
      <c r="P147" s="18">
        <v>0</v>
      </c>
      <c r="Q147" s="18">
        <v>0</v>
      </c>
      <c r="R147" s="18">
        <v>0</v>
      </c>
      <c r="S147" s="18">
        <v>0</v>
      </c>
      <c r="T147" s="18">
        <v>0</v>
      </c>
      <c r="U147" s="18">
        <v>0</v>
      </c>
      <c r="V147" s="18">
        <v>0</v>
      </c>
      <c r="W147" s="18">
        <v>0</v>
      </c>
      <c r="X147" s="18">
        <v>0</v>
      </c>
      <c r="Y147" s="18">
        <f>SUM(J147:X147)</f>
      </c>
      <c r="Z147" s="18">
        <f>I147-Y147</f>
      </c>
      <c r="AA147" s="20">
        <v>46483</v>
      </c>
      <c r="AB147" s="20">
        <v>46483</v>
      </c>
      <c r="AC147" s="18">
        <f>IFERROR(_xlfn.XLOOKUP(F147,Assumptions!B:B,Assumptions!D:D),0)</f>
      </c>
      <c r="AD147" s="20">
        <f>AA147+AC147</f>
      </c>
      <c r="AE147" s="20">
        <f>AC147+AB147</f>
      </c>
      <c r="AF147" s="5" t="str">
        <v/>
      </c>
      <c r="AG147" s="18">
        <f>IFERROR(_xlfn.BETA.DIST(DATE(YEAR(AG$2),MONTH(AG$2),15),$AD$2,$AE$2,FALSE,DATE(YEAR($AD147),MONTH($AD147),1),DATE(YEAR($AE147),MONTH($AE147),28)),0)</f>
      </c>
      <c r="AH147" s="18">
        <f>IFERROR(_xlfn.BETA.DIST(DATE(YEAR(AH$2),MONTH(AH$2),15),$AD$2,$AE$2,FALSE,DATE(YEAR($AD147),MONTH($AD147),1),DATE(YEAR($AE147),MONTH($AE147),28)),0)</f>
      </c>
      <c r="AI147" s="18">
        <f>IFERROR(_xlfn.BETA.DIST(DATE(YEAR(AI$2),MONTH(AI$2),15),$AD$2,$AE$2,FALSE,DATE(YEAR($AD147),MONTH($AD147),1),DATE(YEAR($AE147),MONTH($AE147),28)),0)</f>
      </c>
      <c r="AJ147" s="18">
        <f>IFERROR(_xlfn.BETA.DIST(DATE(YEAR(AJ$2),MONTH(AJ$2),15),$AD$2,$AE$2,FALSE,DATE(YEAR($AD147),MONTH($AD147),1),DATE(YEAR($AE147),MONTH($AE147),28)),0)</f>
      </c>
      <c r="AK147" s="18">
        <f>IFERROR(_xlfn.BETA.DIST(DATE(YEAR(AK$2),MONTH(AK$2),15),$AD$2,$AE$2,FALSE,DATE(YEAR($AD147),MONTH($AD147),1),DATE(YEAR($AE147),MONTH($AE147),28)),0)</f>
      </c>
      <c r="AL147" s="18">
        <f>IFERROR(_xlfn.BETA.DIST(DATE(YEAR(AL$2),MONTH(AL$2),15),$AD$2,$AE$2,FALSE,DATE(YEAR($AD147),MONTH($AD147),1),DATE(YEAR($AE147),MONTH($AE147),28)),0)</f>
      </c>
      <c r="AM147" s="18">
        <f>IFERROR(_xlfn.BETA.DIST(DATE(YEAR(AM$2),MONTH(AM$2),15),$AD$2,$AE$2,FALSE,DATE(YEAR($AD147),MONTH($AD147),1),DATE(YEAR($AE147),MONTH($AE147),28)),0)</f>
      </c>
      <c r="AN147" s="18">
        <f>IFERROR(_xlfn.BETA.DIST(DATE(YEAR(AN$2),MONTH(AN$2),15),$AD$2,$AE$2,FALSE,DATE(YEAR($AD147),MONTH($AD147),1),DATE(YEAR($AE147),MONTH($AE147),28)),0)</f>
      </c>
      <c r="AO147" s="18">
        <f>IFERROR(_xlfn.BETA.DIST(DATE(YEAR(AO$2),MONTH(AO$2),15),$AD$2,$AE$2,FALSE,DATE(YEAR($AD147),MONTH($AD147),1),DATE(YEAR($AE147),MONTH($AE147),28)),0)</f>
      </c>
      <c r="AP147" s="18">
        <f>IFERROR(_xlfn.BETA.DIST(DATE(YEAR(AP$2),MONTH(AP$2),15),$AD$2,$AE$2,FALSE,DATE(YEAR($AD147),MONTH($AD147),1),DATE(YEAR($AE147),MONTH($AE147),28)),0)</f>
      </c>
      <c r="AQ147" s="18">
        <f>IFERROR(_xlfn.BETA.DIST(DATE(YEAR(AQ$2),MONTH(AQ$2),15),$AD$2,$AE$2,FALSE,DATE(YEAR($AD147),MONTH($AD147),1),DATE(YEAR($AE147),MONTH($AE147),28)),0)</f>
      </c>
      <c r="AR147" s="18">
        <f>IFERROR(_xlfn.BETA.DIST(DATE(YEAR(AR$2),MONTH(AR$2),15),$AD$2,$AE$2,FALSE,DATE(YEAR($AD147),MONTH($AD147),1),DATE(YEAR($AE147),MONTH($AE147),28)),0)</f>
      </c>
      <c r="AS147" s="18">
        <f>IFERROR(_xlfn.BETA.DIST(DATE(YEAR(AS$2),MONTH(AS$2),15),$AD$2,$AE$2,FALSE,DATE(YEAR($AD147),MONTH($AD147),1),DATE(YEAR($AE147),MONTH($AE147),28)),0)</f>
      </c>
      <c r="AT147" s="18">
        <f>IFERROR(_xlfn.BETA.DIST(DATE(YEAR(AT$2),MONTH(AT$2),15),$AD$2,$AE$2,FALSE,DATE(YEAR($AD147),MONTH($AD147),1),DATE(YEAR($AE147),MONTH($AE147),28)),0)</f>
      </c>
      <c r="AU147" s="18">
        <f>IFERROR(_xlfn.BETA.DIST(DATE(YEAR(AU$2),MONTH(AU$2),15),$AD$2,$AE$2,FALSE,DATE(YEAR($AD147),MONTH($AD147),1),DATE(YEAR($AE147),MONTH($AE147),28)),0)</f>
      </c>
      <c r="AV147" s="18">
        <f>SUM(AG147:AU147)</f>
      </c>
      <c r="AW147" s="18">
        <f>IF(J147&lt;&gt;0,J147,IF($AV147=0,0,AG147/$AV147*$Z147))</f>
      </c>
      <c r="AX147" s="18">
        <f>IF(K147&lt;&gt;0,K147,IF($AV147=0,0,AH147/$AV147*$Z147))</f>
      </c>
      <c r="AY147" s="18">
        <f>IF(L147&lt;&gt;0,L147,IF($AV147=0,0,AI147/$AV147*$Z147))</f>
      </c>
      <c r="AZ147" s="18">
        <f>IF(M147&lt;&gt;0,M147,IF($AV147=0,0,AJ147/$AV147*$Z147))</f>
      </c>
      <c r="BA147" s="18">
        <f>IF(N147&lt;&gt;0,N147,IF($AV147=0,0,AK147/$AV147*$Z147))</f>
      </c>
      <c r="BB147" s="18">
        <f>IF(O147&lt;&gt;0,O147,IF($AV147=0,0,AL147/$AV147*$Z147))</f>
      </c>
      <c r="BC147" s="18">
        <f>IF(P147&lt;&gt;0,P147,IF($AV147=0,0,AM147/$AV147*$Z147))</f>
      </c>
      <c r="BD147" s="18">
        <f>IF(Q147&lt;&gt;0,Q147,IF($AV147=0,0,AN147/$AV147*$Z147))</f>
      </c>
      <c r="BE147" s="18">
        <f>IF(R147&lt;&gt;0,R147,IF($AV147=0,0,AO147/$AV147*$Z147))</f>
      </c>
      <c r="BF147" s="18">
        <f>IF(S147&lt;&gt;0,S147,IF($AV147=0,0,AP147/$AV147*$Z147))</f>
      </c>
      <c r="BG147" s="18">
        <f>IF(T147&lt;&gt;0,T147,IF($AV147=0,0,AQ147/$AV147*$Z147))</f>
      </c>
      <c r="BH147" s="18">
        <f>IF(U147&lt;&gt;0,U147,IF($AV147=0,0,AR147/$AV147*$Z147))</f>
      </c>
      <c r="BI147" s="18">
        <f>IF(V147&lt;&gt;0,V147,IF($AV147=0,0,AS147/$AV147*$Z147))</f>
      </c>
      <c r="BJ147" s="18">
        <f>IF(W147&lt;&gt;0,W147,IF($AV147=0,0,AT147/$AV147*$Z147))</f>
      </c>
      <c r="BK147" s="18">
        <f>IF(X147&lt;&gt;0,X147,IF($AV147=0,0,AU147/$AV147*$Z147))</f>
      </c>
      <c r="BL147" s="18">
        <f>SUM(AW147:BK147)</f>
      </c>
      <c r="BM147" s="18">
        <f>I147-BL147</f>
      </c>
    </row>
    <row r="148" outlineLevel="3">
      <c r="A148" s="17" t="str">
        <v>9.2</v>
      </c>
      <c r="B148" s="17" t="str">
        <v/>
      </c>
      <c r="C148" s="17" t="str">
        <v/>
      </c>
      <c r="D148" s="17" t="str">
        <v/>
      </c>
      <c r="E148" s="17" t="str">
        <v>9.2</v>
      </c>
      <c r="F148" s="17" t="str">
        <v>72.5 kV single core cable sealing end outdoor porcelain type for the above mentioned cables</v>
      </c>
      <c r="G148" s="17">
        <v>2294904.73</v>
      </c>
      <c r="H148" s="17" t="str">
        <v/>
      </c>
      <c r="I148" s="17" t="str">
        <v/>
      </c>
      <c r="J148" s="17" t="str">
        <v/>
      </c>
      <c r="K148" s="17" t="str">
        <v/>
      </c>
      <c r="L148" s="17" t="str">
        <v/>
      </c>
      <c r="M148" s="17" t="str">
        <v/>
      </c>
      <c r="N148" s="17" t="str">
        <v/>
      </c>
      <c r="O148" s="17" t="str">
        <v/>
      </c>
      <c r="P148" s="17" t="str">
        <v/>
      </c>
      <c r="Q148" s="17" t="str">
        <v/>
      </c>
      <c r="R148" s="17" t="str">
        <v/>
      </c>
      <c r="S148" s="17" t="str">
        <v/>
      </c>
      <c r="T148" s="17" t="str">
        <v/>
      </c>
      <c r="U148" s="17" t="str">
        <v/>
      </c>
      <c r="V148" s="17" t="str">
        <v/>
      </c>
      <c r="W148" s="17" t="str">
        <v/>
      </c>
      <c r="X148" s="17" t="str">
        <v/>
      </c>
      <c r="Y148" s="17" t="str">
        <v/>
      </c>
      <c r="Z148" s="17" t="str">
        <v/>
      </c>
      <c r="AA148" s="17" t="str">
        <v/>
      </c>
      <c r="AB148" s="17" t="str">
        <v/>
      </c>
      <c r="AC148" s="17" t="str">
        <v/>
      </c>
      <c r="AD148" s="17" t="str">
        <v/>
      </c>
      <c r="AE148" s="17" t="str">
        <v/>
      </c>
      <c r="AF148" s="5" t="str">
        <v/>
      </c>
      <c r="AG148" s="18">
        <f>IFERROR(_xlfn.BETA.DIST(DATE(YEAR(AG$2),MONTH(AG$2),15),$AD$2,$AE$2,FALSE,DATE(YEAR($AD148),MONTH($AD148),1),DATE(YEAR($AE148),MONTH($AE148),28)),0)</f>
      </c>
      <c r="AH148" s="18">
        <f>IFERROR(_xlfn.BETA.DIST(DATE(YEAR(AH$2),MONTH(AH$2),15),$AD$2,$AE$2,FALSE,DATE(YEAR($AD148),MONTH($AD148),1),DATE(YEAR($AE148),MONTH($AE148),28)),0)</f>
      </c>
      <c r="AI148" s="18">
        <f>IFERROR(_xlfn.BETA.DIST(DATE(YEAR(AI$2),MONTH(AI$2),15),$AD$2,$AE$2,FALSE,DATE(YEAR($AD148),MONTH($AD148),1),DATE(YEAR($AE148),MONTH($AE148),28)),0)</f>
      </c>
      <c r="AJ148" s="18">
        <f>IFERROR(_xlfn.BETA.DIST(DATE(YEAR(AJ$2),MONTH(AJ$2),15),$AD$2,$AE$2,FALSE,DATE(YEAR($AD148),MONTH($AD148),1),DATE(YEAR($AE148),MONTH($AE148),28)),0)</f>
      </c>
      <c r="AK148" s="18">
        <f>IFERROR(_xlfn.BETA.DIST(DATE(YEAR(AK$2),MONTH(AK$2),15),$AD$2,$AE$2,FALSE,DATE(YEAR($AD148),MONTH($AD148),1),DATE(YEAR($AE148),MONTH($AE148),28)),0)</f>
      </c>
      <c r="AL148" s="18">
        <f>IFERROR(_xlfn.BETA.DIST(DATE(YEAR(AL$2),MONTH(AL$2),15),$AD$2,$AE$2,FALSE,DATE(YEAR($AD148),MONTH($AD148),1),DATE(YEAR($AE148),MONTH($AE148),28)),0)</f>
      </c>
      <c r="AM148" s="18">
        <f>IFERROR(_xlfn.BETA.DIST(DATE(YEAR(AM$2),MONTH(AM$2),15),$AD$2,$AE$2,FALSE,DATE(YEAR($AD148),MONTH($AD148),1),DATE(YEAR($AE148),MONTH($AE148),28)),0)</f>
      </c>
      <c r="AN148" s="18">
        <f>IFERROR(_xlfn.BETA.DIST(DATE(YEAR(AN$2),MONTH(AN$2),15),$AD$2,$AE$2,FALSE,DATE(YEAR($AD148),MONTH($AD148),1),DATE(YEAR($AE148),MONTH($AE148),28)),0)</f>
      </c>
      <c r="AO148" s="18">
        <f>IFERROR(_xlfn.BETA.DIST(DATE(YEAR(AO$2),MONTH(AO$2),15),$AD$2,$AE$2,FALSE,DATE(YEAR($AD148),MONTH($AD148),1),DATE(YEAR($AE148),MONTH($AE148),28)),0)</f>
      </c>
      <c r="AP148" s="18">
        <f>IFERROR(_xlfn.BETA.DIST(DATE(YEAR(AP$2),MONTH(AP$2),15),$AD$2,$AE$2,FALSE,DATE(YEAR($AD148),MONTH($AD148),1),DATE(YEAR($AE148),MONTH($AE148),28)),0)</f>
      </c>
      <c r="AQ148" s="18">
        <f>IFERROR(_xlfn.BETA.DIST(DATE(YEAR(AQ$2),MONTH(AQ$2),15),$AD$2,$AE$2,FALSE,DATE(YEAR($AD148),MONTH($AD148),1),DATE(YEAR($AE148),MONTH($AE148),28)),0)</f>
      </c>
      <c r="AR148" s="18">
        <f>IFERROR(_xlfn.BETA.DIST(DATE(YEAR(AR$2),MONTH(AR$2),15),$AD$2,$AE$2,FALSE,DATE(YEAR($AD148),MONTH($AD148),1),DATE(YEAR($AE148),MONTH($AE148),28)),0)</f>
      </c>
      <c r="AS148" s="18">
        <f>IFERROR(_xlfn.BETA.DIST(DATE(YEAR(AS$2),MONTH(AS$2),15),$AD$2,$AE$2,FALSE,DATE(YEAR($AD148),MONTH($AD148),1),DATE(YEAR($AE148),MONTH($AE148),28)),0)</f>
      </c>
      <c r="AT148" s="18">
        <f>IFERROR(_xlfn.BETA.DIST(DATE(YEAR(AT$2),MONTH(AT$2),15),$AD$2,$AE$2,FALSE,DATE(YEAR($AD148),MONTH($AD148),1),DATE(YEAR($AE148),MONTH($AE148),28)),0)</f>
      </c>
      <c r="AU148" s="18">
        <f>IFERROR(_xlfn.BETA.DIST(DATE(YEAR(AU$2),MONTH(AU$2),15),$AD$2,$AE$2,FALSE,DATE(YEAR($AD148),MONTH($AD148),1),DATE(YEAR($AE148),MONTH($AE148),28)),0)</f>
      </c>
      <c r="AV148" s="18">
        <f>SUM(AG148:AU148)</f>
      </c>
      <c r="AW148" s="18">
        <f>IF(J148&lt;&gt;0,J148,IF($AV148=0,0,AG148/$AV148*$Z148))</f>
      </c>
      <c r="AX148" s="18">
        <f>IF(K148&lt;&gt;0,K148,IF($AV148=0,0,AH148/$AV148*$Z148))</f>
      </c>
      <c r="AY148" s="18">
        <f>IF(L148&lt;&gt;0,L148,IF($AV148=0,0,AI148/$AV148*$Z148))</f>
      </c>
      <c r="AZ148" s="18">
        <f>IF(M148&lt;&gt;0,M148,IF($AV148=0,0,AJ148/$AV148*$Z148))</f>
      </c>
      <c r="BA148" s="18">
        <f>IF(N148&lt;&gt;0,N148,IF($AV148=0,0,AK148/$AV148*$Z148))</f>
      </c>
      <c r="BB148" s="18">
        <f>IF(O148&lt;&gt;0,O148,IF($AV148=0,0,AL148/$AV148*$Z148))</f>
      </c>
      <c r="BC148" s="18">
        <f>IF(P148&lt;&gt;0,P148,IF($AV148=0,0,AM148/$AV148*$Z148))</f>
      </c>
      <c r="BD148" s="18">
        <f>IF(Q148&lt;&gt;0,Q148,IF($AV148=0,0,AN148/$AV148*$Z148))</f>
      </c>
      <c r="BE148" s="18">
        <f>IF(R148&lt;&gt;0,R148,IF($AV148=0,0,AO148/$AV148*$Z148))</f>
      </c>
      <c r="BF148" s="18">
        <f>IF(S148&lt;&gt;0,S148,IF($AV148=0,0,AP148/$AV148*$Z148))</f>
      </c>
      <c r="BG148" s="18">
        <f>IF(T148&lt;&gt;0,T148,IF($AV148=0,0,AQ148/$AV148*$Z148))</f>
      </c>
      <c r="BH148" s="18">
        <f>IF(U148&lt;&gt;0,U148,IF($AV148=0,0,AR148/$AV148*$Z148))</f>
      </c>
      <c r="BI148" s="18">
        <f>IF(V148&lt;&gt;0,V148,IF($AV148=0,0,AS148/$AV148*$Z148))</f>
      </c>
      <c r="BJ148" s="18">
        <f>IF(W148&lt;&gt;0,W148,IF($AV148=0,0,AT148/$AV148*$Z148))</f>
      </c>
      <c r="BK148" s="18">
        <f>IF(X148&lt;&gt;0,X148,IF($AV148=0,0,AU148/$AV148*$Z148))</f>
      </c>
      <c r="BL148" s="18">
        <f>SUM(AW148:BK148)</f>
      </c>
      <c r="BM148" s="17" t="str">
        <v/>
      </c>
    </row>
    <row r="149" outlineLevel="4">
      <c r="A149" s="5" t="str">
        <v>9.2</v>
      </c>
      <c r="B149" s="5" t="str">
        <v/>
      </c>
      <c r="C149" s="5" t="str">
        <v>BSKDGNGENGR03</v>
      </c>
      <c r="D149" s="5" t="str">
        <v>BSKDGNGENGR03</v>
      </c>
      <c r="E149" s="19">
        <f>IFERROR(_xlfn.XLOOKUP(F149,Assumptions!B:B,Assumptions!C:C),0)</f>
      </c>
      <c r="F149" s="5" t="str">
        <v>Advanced Payment</v>
      </c>
      <c r="G149" s="5" t="str">
        <v/>
      </c>
      <c r="H149" s="18">
        <f>G148*E149</f>
      </c>
      <c r="I149" s="18">
        <f>H149*(1-0)</f>
      </c>
      <c r="J149" s="18">
        <v>0</v>
      </c>
      <c r="K149" s="18">
        <v>0</v>
      </c>
      <c r="L149" s="18">
        <v>0</v>
      </c>
      <c r="M149" s="18">
        <v>0</v>
      </c>
      <c r="N149" s="18">
        <v>0</v>
      </c>
      <c r="O149" s="18">
        <v>0</v>
      </c>
      <c r="P149" s="18">
        <v>0</v>
      </c>
      <c r="Q149" s="18">
        <v>0</v>
      </c>
      <c r="R149" s="18">
        <v>0</v>
      </c>
      <c r="S149" s="18">
        <v>0</v>
      </c>
      <c r="T149" s="18">
        <v>0</v>
      </c>
      <c r="U149" s="18">
        <v>0</v>
      </c>
      <c r="V149" s="18">
        <v>0</v>
      </c>
      <c r="W149" s="18">
        <v>0</v>
      </c>
      <c r="X149" s="18">
        <v>0</v>
      </c>
      <c r="Y149" s="18">
        <f>SUM(J149:X149)</f>
      </c>
      <c r="Z149" s="18">
        <f>I149-Y149</f>
      </c>
      <c r="AA149" s="20">
        <v>46026</v>
      </c>
      <c r="AB149" s="20">
        <v>46026</v>
      </c>
      <c r="AC149" s="18">
        <f>IFERROR(_xlfn.XLOOKUP(F149,Assumptions!B:B,Assumptions!D:D),0)</f>
      </c>
      <c r="AD149" s="20">
        <f>AA149+AC149</f>
      </c>
      <c r="AE149" s="20">
        <f>AC149+AB149</f>
      </c>
      <c r="AF149" s="5" t="str">
        <v/>
      </c>
      <c r="AG149" s="18">
        <f>IFERROR(_xlfn.BETA.DIST(DATE(YEAR(AG$2),MONTH(AG$2),15),$AD$2,$AE$2,FALSE,DATE(YEAR($AD149),MONTH($AD149),1),DATE(YEAR($AE149),MONTH($AE149),28)),0)</f>
      </c>
      <c r="AH149" s="18">
        <f>IFERROR(_xlfn.BETA.DIST(DATE(YEAR(AH$2),MONTH(AH$2),15),$AD$2,$AE$2,FALSE,DATE(YEAR($AD149),MONTH($AD149),1),DATE(YEAR($AE149),MONTH($AE149),28)),0)</f>
      </c>
      <c r="AI149" s="18">
        <f>IFERROR(_xlfn.BETA.DIST(DATE(YEAR(AI$2),MONTH(AI$2),15),$AD$2,$AE$2,FALSE,DATE(YEAR($AD149),MONTH($AD149),1),DATE(YEAR($AE149),MONTH($AE149),28)),0)</f>
      </c>
      <c r="AJ149" s="18">
        <f>IFERROR(_xlfn.BETA.DIST(DATE(YEAR(AJ$2),MONTH(AJ$2),15),$AD$2,$AE$2,FALSE,DATE(YEAR($AD149),MONTH($AD149),1),DATE(YEAR($AE149),MONTH($AE149),28)),0)</f>
      </c>
      <c r="AK149" s="18">
        <f>IFERROR(_xlfn.BETA.DIST(DATE(YEAR(AK$2),MONTH(AK$2),15),$AD$2,$AE$2,FALSE,DATE(YEAR($AD149),MONTH($AD149),1),DATE(YEAR($AE149),MONTH($AE149),28)),0)</f>
      </c>
      <c r="AL149" s="18">
        <f>IFERROR(_xlfn.BETA.DIST(DATE(YEAR(AL$2),MONTH(AL$2),15),$AD$2,$AE$2,FALSE,DATE(YEAR($AD149),MONTH($AD149),1),DATE(YEAR($AE149),MONTH($AE149),28)),0)</f>
      </c>
      <c r="AM149" s="18">
        <f>IFERROR(_xlfn.BETA.DIST(DATE(YEAR(AM$2),MONTH(AM$2),15),$AD$2,$AE$2,FALSE,DATE(YEAR($AD149),MONTH($AD149),1),DATE(YEAR($AE149),MONTH($AE149),28)),0)</f>
      </c>
      <c r="AN149" s="18">
        <f>IFERROR(_xlfn.BETA.DIST(DATE(YEAR(AN$2),MONTH(AN$2),15),$AD$2,$AE$2,FALSE,DATE(YEAR($AD149),MONTH($AD149),1),DATE(YEAR($AE149),MONTH($AE149),28)),0)</f>
      </c>
      <c r="AO149" s="18">
        <f>IFERROR(_xlfn.BETA.DIST(DATE(YEAR(AO$2),MONTH(AO$2),15),$AD$2,$AE$2,FALSE,DATE(YEAR($AD149),MONTH($AD149),1),DATE(YEAR($AE149),MONTH($AE149),28)),0)</f>
      </c>
      <c r="AP149" s="18">
        <f>IFERROR(_xlfn.BETA.DIST(DATE(YEAR(AP$2),MONTH(AP$2),15),$AD$2,$AE$2,FALSE,DATE(YEAR($AD149),MONTH($AD149),1),DATE(YEAR($AE149),MONTH($AE149),28)),0)</f>
      </c>
      <c r="AQ149" s="18">
        <f>IFERROR(_xlfn.BETA.DIST(DATE(YEAR(AQ$2),MONTH(AQ$2),15),$AD$2,$AE$2,FALSE,DATE(YEAR($AD149),MONTH($AD149),1),DATE(YEAR($AE149),MONTH($AE149),28)),0)</f>
      </c>
      <c r="AR149" s="18">
        <f>IFERROR(_xlfn.BETA.DIST(DATE(YEAR(AR$2),MONTH(AR$2),15),$AD$2,$AE$2,FALSE,DATE(YEAR($AD149),MONTH($AD149),1),DATE(YEAR($AE149),MONTH($AE149),28)),0)</f>
      </c>
      <c r="AS149" s="18">
        <f>IFERROR(_xlfn.BETA.DIST(DATE(YEAR(AS$2),MONTH(AS$2),15),$AD$2,$AE$2,FALSE,DATE(YEAR($AD149),MONTH($AD149),1),DATE(YEAR($AE149),MONTH($AE149),28)),0)</f>
      </c>
      <c r="AT149" s="18">
        <f>IFERROR(_xlfn.BETA.DIST(DATE(YEAR(AT$2),MONTH(AT$2),15),$AD$2,$AE$2,FALSE,DATE(YEAR($AD149),MONTH($AD149),1),DATE(YEAR($AE149),MONTH($AE149),28)),0)</f>
      </c>
      <c r="AU149" s="18">
        <f>IFERROR(_xlfn.BETA.DIST(DATE(YEAR(AU$2),MONTH(AU$2),15),$AD$2,$AE$2,FALSE,DATE(YEAR($AD149),MONTH($AD149),1),DATE(YEAR($AE149),MONTH($AE149),28)),0)</f>
      </c>
      <c r="AV149" s="18">
        <f>SUM(AG149:AU149)</f>
      </c>
      <c r="AW149" s="18">
        <f>IF(J149&lt;&gt;0,J149,IF($AV149=0,0,AG149/$AV149*$Z149))</f>
      </c>
      <c r="AX149" s="18">
        <f>IF(K149&lt;&gt;0,K149,IF($AV149=0,0,AH149/$AV149*$Z149))</f>
      </c>
      <c r="AY149" s="18">
        <f>IF(L149&lt;&gt;0,L149,IF($AV149=0,0,AI149/$AV149*$Z149))</f>
      </c>
      <c r="AZ149" s="18">
        <f>IF(M149&lt;&gt;0,M149,IF($AV149=0,0,AJ149/$AV149*$Z149))</f>
      </c>
      <c r="BA149" s="18">
        <f>IF(N149&lt;&gt;0,N149,IF($AV149=0,0,AK149/$AV149*$Z149))</f>
      </c>
      <c r="BB149" s="18">
        <f>IF(O149&lt;&gt;0,O149,IF($AV149=0,0,AL149/$AV149*$Z149))</f>
      </c>
      <c r="BC149" s="18">
        <f>IF(P149&lt;&gt;0,P149,IF($AV149=0,0,AM149/$AV149*$Z149))</f>
      </c>
      <c r="BD149" s="18">
        <f>IF(Q149&lt;&gt;0,Q149,IF($AV149=0,0,AN149/$AV149*$Z149))</f>
      </c>
      <c r="BE149" s="18">
        <f>IF(R149&lt;&gt;0,R149,IF($AV149=0,0,AO149/$AV149*$Z149))</f>
      </c>
      <c r="BF149" s="18">
        <f>IF(S149&lt;&gt;0,S149,IF($AV149=0,0,AP149/$AV149*$Z149))</f>
      </c>
      <c r="BG149" s="18">
        <f>IF(T149&lt;&gt;0,T149,IF($AV149=0,0,AQ149/$AV149*$Z149))</f>
      </c>
      <c r="BH149" s="18">
        <f>IF(U149&lt;&gt;0,U149,IF($AV149=0,0,AR149/$AV149*$Z149))</f>
      </c>
      <c r="BI149" s="18">
        <f>IF(V149&lt;&gt;0,V149,IF($AV149=0,0,AS149/$AV149*$Z149))</f>
      </c>
      <c r="BJ149" s="18">
        <f>IF(W149&lt;&gt;0,W149,IF($AV149=0,0,AT149/$AV149*$Z149))</f>
      </c>
      <c r="BK149" s="18">
        <f>IF(X149&lt;&gt;0,X149,IF($AV149=0,0,AU149/$AV149*$Z149))</f>
      </c>
      <c r="BL149" s="18">
        <f>SUM(AW149:BK149)</f>
      </c>
      <c r="BM149" s="18">
        <f>I149-BL149</f>
      </c>
    </row>
    <row r="150" outlineLevel="4">
      <c r="A150" s="5" t="str">
        <v>9.2</v>
      </c>
      <c r="B150" s="5" t="str">
        <v/>
      </c>
      <c r="C150" s="5" t="str">
        <v/>
      </c>
      <c r="D150" s="5" t="str">
        <v/>
      </c>
      <c r="E150" s="19">
        <f>IFERROR(_xlfn.XLOOKUP(F150,Assumptions!B:B,Assumptions!C:C),0)</f>
      </c>
      <c r="F150" s="5" t="str">
        <v>Site Delivery EGP</v>
      </c>
      <c r="G150" s="5" t="str">
        <v/>
      </c>
      <c r="H150" s="18">
        <f>G148*E150</f>
      </c>
      <c r="I150" s="18">
        <f>H150*(1-0)</f>
      </c>
      <c r="J150" s="18">
        <v>0</v>
      </c>
      <c r="K150" s="18">
        <v>0</v>
      </c>
      <c r="L150" s="18">
        <v>0</v>
      </c>
      <c r="M150" s="18">
        <v>0</v>
      </c>
      <c r="N150" s="18">
        <v>0</v>
      </c>
      <c r="O150" s="18">
        <v>0</v>
      </c>
      <c r="P150" s="18">
        <v>0</v>
      </c>
      <c r="Q150" s="18">
        <v>0</v>
      </c>
      <c r="R150" s="18">
        <v>0</v>
      </c>
      <c r="S150" s="18">
        <v>0</v>
      </c>
      <c r="T150" s="18">
        <v>0</v>
      </c>
      <c r="U150" s="18">
        <v>0</v>
      </c>
      <c r="V150" s="18">
        <v>0</v>
      </c>
      <c r="W150" s="18">
        <v>0</v>
      </c>
      <c r="X150" s="18">
        <v>0</v>
      </c>
      <c r="Y150" s="18">
        <f>SUM(J150:X150)</f>
      </c>
      <c r="Z150" s="18">
        <f>I150-Y150</f>
      </c>
      <c r="AA150" s="5" t="str">
        <v/>
      </c>
      <c r="AB150" s="5" t="str">
        <v/>
      </c>
      <c r="AC150" s="18">
        <f>IFERROR(_xlfn.XLOOKUP(F150,Assumptions!B:B,Assumptions!D:D),0)</f>
      </c>
      <c r="AD150" s="20">
        <f>AA150+AC150</f>
      </c>
      <c r="AE150" s="20">
        <f>AC150+AB150</f>
      </c>
      <c r="AF150" s="5" t="str">
        <v/>
      </c>
      <c r="AG150" s="18">
        <f>IFERROR(_xlfn.BETA.DIST(DATE(YEAR(AG$2),MONTH(AG$2),15),$AD$2,$AE$2,FALSE,DATE(YEAR($AD150),MONTH($AD150),1),DATE(YEAR($AE150),MONTH($AE150),28)),0)</f>
      </c>
      <c r="AH150" s="18">
        <f>IFERROR(_xlfn.BETA.DIST(DATE(YEAR(AH$2),MONTH(AH$2),15),$AD$2,$AE$2,FALSE,DATE(YEAR($AD150),MONTH($AD150),1),DATE(YEAR($AE150),MONTH($AE150),28)),0)</f>
      </c>
      <c r="AI150" s="18">
        <f>IFERROR(_xlfn.BETA.DIST(DATE(YEAR(AI$2),MONTH(AI$2),15),$AD$2,$AE$2,FALSE,DATE(YEAR($AD150),MONTH($AD150),1),DATE(YEAR($AE150),MONTH($AE150),28)),0)</f>
      </c>
      <c r="AJ150" s="18">
        <f>IFERROR(_xlfn.BETA.DIST(DATE(YEAR(AJ$2),MONTH(AJ$2),15),$AD$2,$AE$2,FALSE,DATE(YEAR($AD150),MONTH($AD150),1),DATE(YEAR($AE150),MONTH($AE150),28)),0)</f>
      </c>
      <c r="AK150" s="18">
        <f>IFERROR(_xlfn.BETA.DIST(DATE(YEAR(AK$2),MONTH(AK$2),15),$AD$2,$AE$2,FALSE,DATE(YEAR($AD150),MONTH($AD150),1),DATE(YEAR($AE150),MONTH($AE150),28)),0)</f>
      </c>
      <c r="AL150" s="18">
        <f>IFERROR(_xlfn.BETA.DIST(DATE(YEAR(AL$2),MONTH(AL$2),15),$AD$2,$AE$2,FALSE,DATE(YEAR($AD150),MONTH($AD150),1),DATE(YEAR($AE150),MONTH($AE150),28)),0)</f>
      </c>
      <c r="AM150" s="18">
        <f>IFERROR(_xlfn.BETA.DIST(DATE(YEAR(AM$2),MONTH(AM$2),15),$AD$2,$AE$2,FALSE,DATE(YEAR($AD150),MONTH($AD150),1),DATE(YEAR($AE150),MONTH($AE150),28)),0)</f>
      </c>
      <c r="AN150" s="18">
        <f>IFERROR(_xlfn.BETA.DIST(DATE(YEAR(AN$2),MONTH(AN$2),15),$AD$2,$AE$2,FALSE,DATE(YEAR($AD150),MONTH($AD150),1),DATE(YEAR($AE150),MONTH($AE150),28)),0)</f>
      </c>
      <c r="AO150" s="18">
        <f>IFERROR(_xlfn.BETA.DIST(DATE(YEAR(AO$2),MONTH(AO$2),15),$AD$2,$AE$2,FALSE,DATE(YEAR($AD150),MONTH($AD150),1),DATE(YEAR($AE150),MONTH($AE150),28)),0)</f>
      </c>
      <c r="AP150" s="18">
        <f>IFERROR(_xlfn.BETA.DIST(DATE(YEAR(AP$2),MONTH(AP$2),15),$AD$2,$AE$2,FALSE,DATE(YEAR($AD150),MONTH($AD150),1),DATE(YEAR($AE150),MONTH($AE150),28)),0)</f>
      </c>
      <c r="AQ150" s="18">
        <f>IFERROR(_xlfn.BETA.DIST(DATE(YEAR(AQ$2),MONTH(AQ$2),15),$AD$2,$AE$2,FALSE,DATE(YEAR($AD150),MONTH($AD150),1),DATE(YEAR($AE150),MONTH($AE150),28)),0)</f>
      </c>
      <c r="AR150" s="18">
        <f>IFERROR(_xlfn.BETA.DIST(DATE(YEAR(AR$2),MONTH(AR$2),15),$AD$2,$AE$2,FALSE,DATE(YEAR($AD150),MONTH($AD150),1),DATE(YEAR($AE150),MONTH($AE150),28)),0)</f>
      </c>
      <c r="AS150" s="18">
        <f>IFERROR(_xlfn.BETA.DIST(DATE(YEAR(AS$2),MONTH(AS$2),15),$AD$2,$AE$2,FALSE,DATE(YEAR($AD150),MONTH($AD150),1),DATE(YEAR($AE150),MONTH($AE150),28)),0)</f>
      </c>
      <c r="AT150" s="18">
        <f>IFERROR(_xlfn.BETA.DIST(DATE(YEAR(AT$2),MONTH(AT$2),15),$AD$2,$AE$2,FALSE,DATE(YEAR($AD150),MONTH($AD150),1),DATE(YEAR($AE150),MONTH($AE150),28)),0)</f>
      </c>
      <c r="AU150" s="18">
        <f>IFERROR(_xlfn.BETA.DIST(DATE(YEAR(AU$2),MONTH(AU$2),15),$AD$2,$AE$2,FALSE,DATE(YEAR($AD150),MONTH($AD150),1),DATE(YEAR($AE150),MONTH($AE150),28)),0)</f>
      </c>
      <c r="AV150" s="18">
        <f>SUM(AG150:AU150)</f>
      </c>
      <c r="AW150" s="18">
        <f>IF(J150&lt;&gt;0,J150,IF($AV150=0,0,AG150/$AV150*$Z150))</f>
      </c>
      <c r="AX150" s="18">
        <f>IF(K150&lt;&gt;0,K150,IF($AV150=0,0,AH150/$AV150*$Z150))</f>
      </c>
      <c r="AY150" s="18">
        <f>IF(L150&lt;&gt;0,L150,IF($AV150=0,0,AI150/$AV150*$Z150))</f>
      </c>
      <c r="AZ150" s="18">
        <f>IF(M150&lt;&gt;0,M150,IF($AV150=0,0,AJ150/$AV150*$Z150))</f>
      </c>
      <c r="BA150" s="18">
        <f>IF(N150&lt;&gt;0,N150,IF($AV150=0,0,AK150/$AV150*$Z150))</f>
      </c>
      <c r="BB150" s="18">
        <f>IF(O150&lt;&gt;0,O150,IF($AV150=0,0,AL150/$AV150*$Z150))</f>
      </c>
      <c r="BC150" s="18">
        <f>IF(P150&lt;&gt;0,P150,IF($AV150=0,0,AM150/$AV150*$Z150))</f>
      </c>
      <c r="BD150" s="18">
        <f>IF(Q150&lt;&gt;0,Q150,IF($AV150=0,0,AN150/$AV150*$Z150))</f>
      </c>
      <c r="BE150" s="18">
        <f>IF(R150&lt;&gt;0,R150,IF($AV150=0,0,AO150/$AV150*$Z150))</f>
      </c>
      <c r="BF150" s="18">
        <f>IF(S150&lt;&gt;0,S150,IF($AV150=0,0,AP150/$AV150*$Z150))</f>
      </c>
      <c r="BG150" s="18">
        <f>IF(T150&lt;&gt;0,T150,IF($AV150=0,0,AQ150/$AV150*$Z150))</f>
      </c>
      <c r="BH150" s="18">
        <f>IF(U150&lt;&gt;0,U150,IF($AV150=0,0,AR150/$AV150*$Z150))</f>
      </c>
      <c r="BI150" s="18">
        <f>IF(V150&lt;&gt;0,V150,IF($AV150=0,0,AS150/$AV150*$Z150))</f>
      </c>
      <c r="BJ150" s="18">
        <f>IF(W150&lt;&gt;0,W150,IF($AV150=0,0,AT150/$AV150*$Z150))</f>
      </c>
      <c r="BK150" s="18">
        <f>IF(X150&lt;&gt;0,X150,IF($AV150=0,0,AU150/$AV150*$Z150))</f>
      </c>
      <c r="BL150" s="18">
        <f>SUM(AW150:BK150)</f>
      </c>
      <c r="BM150" s="18">
        <f>I150-BL150</f>
      </c>
    </row>
    <row r="151" outlineLevel="4">
      <c r="A151" s="5" t="str">
        <v>9.2</v>
      </c>
      <c r="B151" s="5" t="str">
        <v/>
      </c>
      <c r="C151" s="5" t="str">
        <v>BSKDGNGENGR07</v>
      </c>
      <c r="D151" s="5" t="str">
        <v>BSKDGNGENGR07</v>
      </c>
      <c r="E151" s="19">
        <f>IFERROR(_xlfn.XLOOKUP(F151,Assumptions!B:B,Assumptions!C:C),0)</f>
      </c>
      <c r="F151" s="5" t="str">
        <v>Retention</v>
      </c>
      <c r="G151" s="5" t="str">
        <v/>
      </c>
      <c r="H151" s="18">
        <f>G148*E151</f>
      </c>
      <c r="I151" s="18">
        <f>H151*(1-0)</f>
      </c>
      <c r="J151" s="18">
        <v>0</v>
      </c>
      <c r="K151" s="18">
        <v>0</v>
      </c>
      <c r="L151" s="18">
        <v>0</v>
      </c>
      <c r="M151" s="18">
        <v>0</v>
      </c>
      <c r="N151" s="18">
        <v>0</v>
      </c>
      <c r="O151" s="18">
        <v>0</v>
      </c>
      <c r="P151" s="18">
        <v>0</v>
      </c>
      <c r="Q151" s="18">
        <v>0</v>
      </c>
      <c r="R151" s="18">
        <v>0</v>
      </c>
      <c r="S151" s="18">
        <v>0</v>
      </c>
      <c r="T151" s="18">
        <v>0</v>
      </c>
      <c r="U151" s="18">
        <v>0</v>
      </c>
      <c r="V151" s="18">
        <v>0</v>
      </c>
      <c r="W151" s="18">
        <v>0</v>
      </c>
      <c r="X151" s="18">
        <v>0</v>
      </c>
      <c r="Y151" s="18">
        <f>SUM(J151:X151)</f>
      </c>
      <c r="Z151" s="18">
        <f>I151-Y151</f>
      </c>
      <c r="AA151" s="20">
        <v>46483</v>
      </c>
      <c r="AB151" s="20">
        <v>46483</v>
      </c>
      <c r="AC151" s="18">
        <f>IFERROR(_xlfn.XLOOKUP(F151,Assumptions!B:B,Assumptions!D:D),0)</f>
      </c>
      <c r="AD151" s="20">
        <f>AA151+AC151</f>
      </c>
      <c r="AE151" s="20">
        <f>AC151+AB151</f>
      </c>
      <c r="AF151" s="5" t="str">
        <v/>
      </c>
      <c r="AG151" s="18">
        <f>IFERROR(_xlfn.BETA.DIST(DATE(YEAR(AG$2),MONTH(AG$2),15),$AD$2,$AE$2,FALSE,DATE(YEAR($AD151),MONTH($AD151),1),DATE(YEAR($AE151),MONTH($AE151),28)),0)</f>
      </c>
      <c r="AH151" s="18">
        <f>IFERROR(_xlfn.BETA.DIST(DATE(YEAR(AH$2),MONTH(AH$2),15),$AD$2,$AE$2,FALSE,DATE(YEAR($AD151),MONTH($AD151),1),DATE(YEAR($AE151),MONTH($AE151),28)),0)</f>
      </c>
      <c r="AI151" s="18">
        <f>IFERROR(_xlfn.BETA.DIST(DATE(YEAR(AI$2),MONTH(AI$2),15),$AD$2,$AE$2,FALSE,DATE(YEAR($AD151),MONTH($AD151),1),DATE(YEAR($AE151),MONTH($AE151),28)),0)</f>
      </c>
      <c r="AJ151" s="18">
        <f>IFERROR(_xlfn.BETA.DIST(DATE(YEAR(AJ$2),MONTH(AJ$2),15),$AD$2,$AE$2,FALSE,DATE(YEAR($AD151),MONTH($AD151),1),DATE(YEAR($AE151),MONTH($AE151),28)),0)</f>
      </c>
      <c r="AK151" s="18">
        <f>IFERROR(_xlfn.BETA.DIST(DATE(YEAR(AK$2),MONTH(AK$2),15),$AD$2,$AE$2,FALSE,DATE(YEAR($AD151),MONTH($AD151),1),DATE(YEAR($AE151),MONTH($AE151),28)),0)</f>
      </c>
      <c r="AL151" s="18">
        <f>IFERROR(_xlfn.BETA.DIST(DATE(YEAR(AL$2),MONTH(AL$2),15),$AD$2,$AE$2,FALSE,DATE(YEAR($AD151),MONTH($AD151),1),DATE(YEAR($AE151),MONTH($AE151),28)),0)</f>
      </c>
      <c r="AM151" s="18">
        <f>IFERROR(_xlfn.BETA.DIST(DATE(YEAR(AM$2),MONTH(AM$2),15),$AD$2,$AE$2,FALSE,DATE(YEAR($AD151),MONTH($AD151),1),DATE(YEAR($AE151),MONTH($AE151),28)),0)</f>
      </c>
      <c r="AN151" s="18">
        <f>IFERROR(_xlfn.BETA.DIST(DATE(YEAR(AN$2),MONTH(AN$2),15),$AD$2,$AE$2,FALSE,DATE(YEAR($AD151),MONTH($AD151),1),DATE(YEAR($AE151),MONTH($AE151),28)),0)</f>
      </c>
      <c r="AO151" s="18">
        <f>IFERROR(_xlfn.BETA.DIST(DATE(YEAR(AO$2),MONTH(AO$2),15),$AD$2,$AE$2,FALSE,DATE(YEAR($AD151),MONTH($AD151),1),DATE(YEAR($AE151),MONTH($AE151),28)),0)</f>
      </c>
      <c r="AP151" s="18">
        <f>IFERROR(_xlfn.BETA.DIST(DATE(YEAR(AP$2),MONTH(AP$2),15),$AD$2,$AE$2,FALSE,DATE(YEAR($AD151),MONTH($AD151),1),DATE(YEAR($AE151),MONTH($AE151),28)),0)</f>
      </c>
      <c r="AQ151" s="18">
        <f>IFERROR(_xlfn.BETA.DIST(DATE(YEAR(AQ$2),MONTH(AQ$2),15),$AD$2,$AE$2,FALSE,DATE(YEAR($AD151),MONTH($AD151),1),DATE(YEAR($AE151),MONTH($AE151),28)),0)</f>
      </c>
      <c r="AR151" s="18">
        <f>IFERROR(_xlfn.BETA.DIST(DATE(YEAR(AR$2),MONTH(AR$2),15),$AD$2,$AE$2,FALSE,DATE(YEAR($AD151),MONTH($AD151),1),DATE(YEAR($AE151),MONTH($AE151),28)),0)</f>
      </c>
      <c r="AS151" s="18">
        <f>IFERROR(_xlfn.BETA.DIST(DATE(YEAR(AS$2),MONTH(AS$2),15),$AD$2,$AE$2,FALSE,DATE(YEAR($AD151),MONTH($AD151),1),DATE(YEAR($AE151),MONTH($AE151),28)),0)</f>
      </c>
      <c r="AT151" s="18">
        <f>IFERROR(_xlfn.BETA.DIST(DATE(YEAR(AT$2),MONTH(AT$2),15),$AD$2,$AE$2,FALSE,DATE(YEAR($AD151),MONTH($AD151),1),DATE(YEAR($AE151),MONTH($AE151),28)),0)</f>
      </c>
      <c r="AU151" s="18">
        <f>IFERROR(_xlfn.BETA.DIST(DATE(YEAR(AU$2),MONTH(AU$2),15),$AD$2,$AE$2,FALSE,DATE(YEAR($AD151),MONTH($AD151),1),DATE(YEAR($AE151),MONTH($AE151),28)),0)</f>
      </c>
      <c r="AV151" s="18">
        <f>SUM(AG151:AU151)</f>
      </c>
      <c r="AW151" s="18">
        <f>IF(J151&lt;&gt;0,J151,IF($AV151=0,0,AG151/$AV151*$Z151))</f>
      </c>
      <c r="AX151" s="18">
        <f>IF(K151&lt;&gt;0,K151,IF($AV151=0,0,AH151/$AV151*$Z151))</f>
      </c>
      <c r="AY151" s="18">
        <f>IF(L151&lt;&gt;0,L151,IF($AV151=0,0,AI151/$AV151*$Z151))</f>
      </c>
      <c r="AZ151" s="18">
        <f>IF(M151&lt;&gt;0,M151,IF($AV151=0,0,AJ151/$AV151*$Z151))</f>
      </c>
      <c r="BA151" s="18">
        <f>IF(N151&lt;&gt;0,N151,IF($AV151=0,0,AK151/$AV151*$Z151))</f>
      </c>
      <c r="BB151" s="18">
        <f>IF(O151&lt;&gt;0,O151,IF($AV151=0,0,AL151/$AV151*$Z151))</f>
      </c>
      <c r="BC151" s="18">
        <f>IF(P151&lt;&gt;0,P151,IF($AV151=0,0,AM151/$AV151*$Z151))</f>
      </c>
      <c r="BD151" s="18">
        <f>IF(Q151&lt;&gt;0,Q151,IF($AV151=0,0,AN151/$AV151*$Z151))</f>
      </c>
      <c r="BE151" s="18">
        <f>IF(R151&lt;&gt;0,R151,IF($AV151=0,0,AO151/$AV151*$Z151))</f>
      </c>
      <c r="BF151" s="18">
        <f>IF(S151&lt;&gt;0,S151,IF($AV151=0,0,AP151/$AV151*$Z151))</f>
      </c>
      <c r="BG151" s="18">
        <f>IF(T151&lt;&gt;0,T151,IF($AV151=0,0,AQ151/$AV151*$Z151))</f>
      </c>
      <c r="BH151" s="18">
        <f>IF(U151&lt;&gt;0,U151,IF($AV151=0,0,AR151/$AV151*$Z151))</f>
      </c>
      <c r="BI151" s="18">
        <f>IF(V151&lt;&gt;0,V151,IF($AV151=0,0,AS151/$AV151*$Z151))</f>
      </c>
      <c r="BJ151" s="18">
        <f>IF(W151&lt;&gt;0,W151,IF($AV151=0,0,AT151/$AV151*$Z151))</f>
      </c>
      <c r="BK151" s="18">
        <f>IF(X151&lt;&gt;0,X151,IF($AV151=0,0,AU151/$AV151*$Z151))</f>
      </c>
      <c r="BL151" s="18">
        <f>SUM(AW151:BK151)</f>
      </c>
      <c r="BM151" s="18">
        <f>I151-BL151</f>
      </c>
    </row>
    <row r="152" outlineLevel="3">
      <c r="A152" s="17" t="str">
        <v>9.3</v>
      </c>
      <c r="B152" s="17" t="str">
        <v/>
      </c>
      <c r="C152" s="17" t="str">
        <v/>
      </c>
      <c r="D152" s="17" t="str">
        <v/>
      </c>
      <c r="E152" s="17" t="str">
        <v>9.3</v>
      </c>
      <c r="F152" s="17" t="str">
        <v>72.5 kV single core cable sealing end XLPE -SF6 type for the above mentioned cables</v>
      </c>
      <c r="G152" s="17">
        <v>2718601.81</v>
      </c>
      <c r="H152" s="17" t="str">
        <v/>
      </c>
      <c r="I152" s="17" t="str">
        <v/>
      </c>
      <c r="J152" s="17" t="str">
        <v/>
      </c>
      <c r="K152" s="17" t="str">
        <v/>
      </c>
      <c r="L152" s="17" t="str">
        <v/>
      </c>
      <c r="M152" s="17" t="str">
        <v/>
      </c>
      <c r="N152" s="17" t="str">
        <v/>
      </c>
      <c r="O152" s="17" t="str">
        <v/>
      </c>
      <c r="P152" s="17" t="str">
        <v/>
      </c>
      <c r="Q152" s="17" t="str">
        <v/>
      </c>
      <c r="R152" s="17" t="str">
        <v/>
      </c>
      <c r="S152" s="17" t="str">
        <v/>
      </c>
      <c r="T152" s="17" t="str">
        <v/>
      </c>
      <c r="U152" s="17" t="str">
        <v/>
      </c>
      <c r="V152" s="17" t="str">
        <v/>
      </c>
      <c r="W152" s="17" t="str">
        <v/>
      </c>
      <c r="X152" s="17" t="str">
        <v/>
      </c>
      <c r="Y152" s="17" t="str">
        <v/>
      </c>
      <c r="Z152" s="17" t="str">
        <v/>
      </c>
      <c r="AA152" s="17" t="str">
        <v/>
      </c>
      <c r="AB152" s="17" t="str">
        <v/>
      </c>
      <c r="AC152" s="17" t="str">
        <v/>
      </c>
      <c r="AD152" s="17" t="str">
        <v/>
      </c>
      <c r="AE152" s="17" t="str">
        <v/>
      </c>
      <c r="AF152" s="5" t="str">
        <v/>
      </c>
      <c r="AG152" s="18">
        <f>IFERROR(_xlfn.BETA.DIST(DATE(YEAR(AG$2),MONTH(AG$2),15),$AD$2,$AE$2,FALSE,DATE(YEAR($AD152),MONTH($AD152),1),DATE(YEAR($AE152),MONTH($AE152),28)),0)</f>
      </c>
      <c r="AH152" s="18">
        <f>IFERROR(_xlfn.BETA.DIST(DATE(YEAR(AH$2),MONTH(AH$2),15),$AD$2,$AE$2,FALSE,DATE(YEAR($AD152),MONTH($AD152),1),DATE(YEAR($AE152),MONTH($AE152),28)),0)</f>
      </c>
      <c r="AI152" s="18">
        <f>IFERROR(_xlfn.BETA.DIST(DATE(YEAR(AI$2),MONTH(AI$2),15),$AD$2,$AE$2,FALSE,DATE(YEAR($AD152),MONTH($AD152),1),DATE(YEAR($AE152),MONTH($AE152),28)),0)</f>
      </c>
      <c r="AJ152" s="18">
        <f>IFERROR(_xlfn.BETA.DIST(DATE(YEAR(AJ$2),MONTH(AJ$2),15),$AD$2,$AE$2,FALSE,DATE(YEAR($AD152),MONTH($AD152),1),DATE(YEAR($AE152),MONTH($AE152),28)),0)</f>
      </c>
      <c r="AK152" s="18">
        <f>IFERROR(_xlfn.BETA.DIST(DATE(YEAR(AK$2),MONTH(AK$2),15),$AD$2,$AE$2,FALSE,DATE(YEAR($AD152),MONTH($AD152),1),DATE(YEAR($AE152),MONTH($AE152),28)),0)</f>
      </c>
      <c r="AL152" s="18">
        <f>IFERROR(_xlfn.BETA.DIST(DATE(YEAR(AL$2),MONTH(AL$2),15),$AD$2,$AE$2,FALSE,DATE(YEAR($AD152),MONTH($AD152),1),DATE(YEAR($AE152),MONTH($AE152),28)),0)</f>
      </c>
      <c r="AM152" s="18">
        <f>IFERROR(_xlfn.BETA.DIST(DATE(YEAR(AM$2),MONTH(AM$2),15),$AD$2,$AE$2,FALSE,DATE(YEAR($AD152),MONTH($AD152),1),DATE(YEAR($AE152),MONTH($AE152),28)),0)</f>
      </c>
      <c r="AN152" s="18">
        <f>IFERROR(_xlfn.BETA.DIST(DATE(YEAR(AN$2),MONTH(AN$2),15),$AD$2,$AE$2,FALSE,DATE(YEAR($AD152),MONTH($AD152),1),DATE(YEAR($AE152),MONTH($AE152),28)),0)</f>
      </c>
      <c r="AO152" s="18">
        <f>IFERROR(_xlfn.BETA.DIST(DATE(YEAR(AO$2),MONTH(AO$2),15),$AD$2,$AE$2,FALSE,DATE(YEAR($AD152),MONTH($AD152),1),DATE(YEAR($AE152),MONTH($AE152),28)),0)</f>
      </c>
      <c r="AP152" s="18">
        <f>IFERROR(_xlfn.BETA.DIST(DATE(YEAR(AP$2),MONTH(AP$2),15),$AD$2,$AE$2,FALSE,DATE(YEAR($AD152),MONTH($AD152),1),DATE(YEAR($AE152),MONTH($AE152),28)),0)</f>
      </c>
      <c r="AQ152" s="18">
        <f>IFERROR(_xlfn.BETA.DIST(DATE(YEAR(AQ$2),MONTH(AQ$2),15),$AD$2,$AE$2,FALSE,DATE(YEAR($AD152),MONTH($AD152),1),DATE(YEAR($AE152),MONTH($AE152),28)),0)</f>
      </c>
      <c r="AR152" s="18">
        <f>IFERROR(_xlfn.BETA.DIST(DATE(YEAR(AR$2),MONTH(AR$2),15),$AD$2,$AE$2,FALSE,DATE(YEAR($AD152),MONTH($AD152),1),DATE(YEAR($AE152),MONTH($AE152),28)),0)</f>
      </c>
      <c r="AS152" s="18">
        <f>IFERROR(_xlfn.BETA.DIST(DATE(YEAR(AS$2),MONTH(AS$2),15),$AD$2,$AE$2,FALSE,DATE(YEAR($AD152),MONTH($AD152),1),DATE(YEAR($AE152),MONTH($AE152),28)),0)</f>
      </c>
      <c r="AT152" s="18">
        <f>IFERROR(_xlfn.BETA.DIST(DATE(YEAR(AT$2),MONTH(AT$2),15),$AD$2,$AE$2,FALSE,DATE(YEAR($AD152),MONTH($AD152),1),DATE(YEAR($AE152),MONTH($AE152),28)),0)</f>
      </c>
      <c r="AU152" s="18">
        <f>IFERROR(_xlfn.BETA.DIST(DATE(YEAR(AU$2),MONTH(AU$2),15),$AD$2,$AE$2,FALSE,DATE(YEAR($AD152),MONTH($AD152),1),DATE(YEAR($AE152),MONTH($AE152),28)),0)</f>
      </c>
      <c r="AV152" s="18">
        <f>SUM(AG152:AU152)</f>
      </c>
      <c r="AW152" s="18">
        <f>IF(J152&lt;&gt;0,J152,IF($AV152=0,0,AG152/$AV152*$Z152))</f>
      </c>
      <c r="AX152" s="18">
        <f>IF(K152&lt;&gt;0,K152,IF($AV152=0,0,AH152/$AV152*$Z152))</f>
      </c>
      <c r="AY152" s="18">
        <f>IF(L152&lt;&gt;0,L152,IF($AV152=0,0,AI152/$AV152*$Z152))</f>
      </c>
      <c r="AZ152" s="18">
        <f>IF(M152&lt;&gt;0,M152,IF($AV152=0,0,AJ152/$AV152*$Z152))</f>
      </c>
      <c r="BA152" s="18">
        <f>IF(N152&lt;&gt;0,N152,IF($AV152=0,0,AK152/$AV152*$Z152))</f>
      </c>
      <c r="BB152" s="18">
        <f>IF(O152&lt;&gt;0,O152,IF($AV152=0,0,AL152/$AV152*$Z152))</f>
      </c>
      <c r="BC152" s="18">
        <f>IF(P152&lt;&gt;0,P152,IF($AV152=0,0,AM152/$AV152*$Z152))</f>
      </c>
      <c r="BD152" s="18">
        <f>IF(Q152&lt;&gt;0,Q152,IF($AV152=0,0,AN152/$AV152*$Z152))</f>
      </c>
      <c r="BE152" s="18">
        <f>IF(R152&lt;&gt;0,R152,IF($AV152=0,0,AO152/$AV152*$Z152))</f>
      </c>
      <c r="BF152" s="18">
        <f>IF(S152&lt;&gt;0,S152,IF($AV152=0,0,AP152/$AV152*$Z152))</f>
      </c>
      <c r="BG152" s="18">
        <f>IF(T152&lt;&gt;0,T152,IF($AV152=0,0,AQ152/$AV152*$Z152))</f>
      </c>
      <c r="BH152" s="18">
        <f>IF(U152&lt;&gt;0,U152,IF($AV152=0,0,AR152/$AV152*$Z152))</f>
      </c>
      <c r="BI152" s="18">
        <f>IF(V152&lt;&gt;0,V152,IF($AV152=0,0,AS152/$AV152*$Z152))</f>
      </c>
      <c r="BJ152" s="18">
        <f>IF(W152&lt;&gt;0,W152,IF($AV152=0,0,AT152/$AV152*$Z152))</f>
      </c>
      <c r="BK152" s="18">
        <f>IF(X152&lt;&gt;0,X152,IF($AV152=0,0,AU152/$AV152*$Z152))</f>
      </c>
      <c r="BL152" s="18">
        <f>SUM(AW152:BK152)</f>
      </c>
      <c r="BM152" s="17" t="str">
        <v/>
      </c>
    </row>
    <row r="153" outlineLevel="4">
      <c r="A153" s="5" t="str">
        <v>9.3</v>
      </c>
      <c r="B153" s="5" t="str">
        <v/>
      </c>
      <c r="C153" s="5" t="str">
        <v>BSKDGNGENGR03</v>
      </c>
      <c r="D153" s="5" t="str">
        <v>BSKDGNGENGR03</v>
      </c>
      <c r="E153" s="19">
        <f>IFERROR(_xlfn.XLOOKUP(F153,Assumptions!B:B,Assumptions!C:C),0)</f>
      </c>
      <c r="F153" s="5" t="str">
        <v>Advanced Payment</v>
      </c>
      <c r="G153" s="5" t="str">
        <v/>
      </c>
      <c r="H153" s="18">
        <f>G152*E153</f>
      </c>
      <c r="I153" s="18">
        <f>H153*(1-0)</f>
      </c>
      <c r="J153" s="18">
        <v>0</v>
      </c>
      <c r="K153" s="18">
        <v>0</v>
      </c>
      <c r="L153" s="18">
        <v>0</v>
      </c>
      <c r="M153" s="18">
        <v>0</v>
      </c>
      <c r="N153" s="18">
        <v>0</v>
      </c>
      <c r="O153" s="18">
        <v>0</v>
      </c>
      <c r="P153" s="18">
        <v>0</v>
      </c>
      <c r="Q153" s="18">
        <v>0</v>
      </c>
      <c r="R153" s="18">
        <v>0</v>
      </c>
      <c r="S153" s="18">
        <v>0</v>
      </c>
      <c r="T153" s="18">
        <v>0</v>
      </c>
      <c r="U153" s="18">
        <v>0</v>
      </c>
      <c r="V153" s="18">
        <v>0</v>
      </c>
      <c r="W153" s="18">
        <v>0</v>
      </c>
      <c r="X153" s="18">
        <v>0</v>
      </c>
      <c r="Y153" s="18">
        <f>SUM(J153:X153)</f>
      </c>
      <c r="Z153" s="18">
        <f>I153-Y153</f>
      </c>
      <c r="AA153" s="20">
        <v>46026</v>
      </c>
      <c r="AB153" s="20">
        <v>46026</v>
      </c>
      <c r="AC153" s="18">
        <f>IFERROR(_xlfn.XLOOKUP(F153,Assumptions!B:B,Assumptions!D:D),0)</f>
      </c>
      <c r="AD153" s="20">
        <f>AA153+AC153</f>
      </c>
      <c r="AE153" s="20">
        <f>AC153+AB153</f>
      </c>
      <c r="AF153" s="5" t="str">
        <v/>
      </c>
      <c r="AG153" s="18">
        <f>IFERROR(_xlfn.BETA.DIST(DATE(YEAR(AG$2),MONTH(AG$2),15),$AD$2,$AE$2,FALSE,DATE(YEAR($AD153),MONTH($AD153),1),DATE(YEAR($AE153),MONTH($AE153),28)),0)</f>
      </c>
      <c r="AH153" s="18">
        <f>IFERROR(_xlfn.BETA.DIST(DATE(YEAR(AH$2),MONTH(AH$2),15),$AD$2,$AE$2,FALSE,DATE(YEAR($AD153),MONTH($AD153),1),DATE(YEAR($AE153),MONTH($AE153),28)),0)</f>
      </c>
      <c r="AI153" s="18">
        <f>IFERROR(_xlfn.BETA.DIST(DATE(YEAR(AI$2),MONTH(AI$2),15),$AD$2,$AE$2,FALSE,DATE(YEAR($AD153),MONTH($AD153),1),DATE(YEAR($AE153),MONTH($AE153),28)),0)</f>
      </c>
      <c r="AJ153" s="18">
        <f>IFERROR(_xlfn.BETA.DIST(DATE(YEAR(AJ$2),MONTH(AJ$2),15),$AD$2,$AE$2,FALSE,DATE(YEAR($AD153),MONTH($AD153),1),DATE(YEAR($AE153),MONTH($AE153),28)),0)</f>
      </c>
      <c r="AK153" s="18">
        <f>IFERROR(_xlfn.BETA.DIST(DATE(YEAR(AK$2),MONTH(AK$2),15),$AD$2,$AE$2,FALSE,DATE(YEAR($AD153),MONTH($AD153),1),DATE(YEAR($AE153),MONTH($AE153),28)),0)</f>
      </c>
      <c r="AL153" s="18">
        <f>IFERROR(_xlfn.BETA.DIST(DATE(YEAR(AL$2),MONTH(AL$2),15),$AD$2,$AE$2,FALSE,DATE(YEAR($AD153),MONTH($AD153),1),DATE(YEAR($AE153),MONTH($AE153),28)),0)</f>
      </c>
      <c r="AM153" s="18">
        <f>IFERROR(_xlfn.BETA.DIST(DATE(YEAR(AM$2),MONTH(AM$2),15),$AD$2,$AE$2,FALSE,DATE(YEAR($AD153),MONTH($AD153),1),DATE(YEAR($AE153),MONTH($AE153),28)),0)</f>
      </c>
      <c r="AN153" s="18">
        <f>IFERROR(_xlfn.BETA.DIST(DATE(YEAR(AN$2),MONTH(AN$2),15),$AD$2,$AE$2,FALSE,DATE(YEAR($AD153),MONTH($AD153),1),DATE(YEAR($AE153),MONTH($AE153),28)),0)</f>
      </c>
      <c r="AO153" s="18">
        <f>IFERROR(_xlfn.BETA.DIST(DATE(YEAR(AO$2),MONTH(AO$2),15),$AD$2,$AE$2,FALSE,DATE(YEAR($AD153),MONTH($AD153),1),DATE(YEAR($AE153),MONTH($AE153),28)),0)</f>
      </c>
      <c r="AP153" s="18">
        <f>IFERROR(_xlfn.BETA.DIST(DATE(YEAR(AP$2),MONTH(AP$2),15),$AD$2,$AE$2,FALSE,DATE(YEAR($AD153),MONTH($AD153),1),DATE(YEAR($AE153),MONTH($AE153),28)),0)</f>
      </c>
      <c r="AQ153" s="18">
        <f>IFERROR(_xlfn.BETA.DIST(DATE(YEAR(AQ$2),MONTH(AQ$2),15),$AD$2,$AE$2,FALSE,DATE(YEAR($AD153),MONTH($AD153),1),DATE(YEAR($AE153),MONTH($AE153),28)),0)</f>
      </c>
      <c r="AR153" s="18">
        <f>IFERROR(_xlfn.BETA.DIST(DATE(YEAR(AR$2),MONTH(AR$2),15),$AD$2,$AE$2,FALSE,DATE(YEAR($AD153),MONTH($AD153),1),DATE(YEAR($AE153),MONTH($AE153),28)),0)</f>
      </c>
      <c r="AS153" s="18">
        <f>IFERROR(_xlfn.BETA.DIST(DATE(YEAR(AS$2),MONTH(AS$2),15),$AD$2,$AE$2,FALSE,DATE(YEAR($AD153),MONTH($AD153),1),DATE(YEAR($AE153),MONTH($AE153),28)),0)</f>
      </c>
      <c r="AT153" s="18">
        <f>IFERROR(_xlfn.BETA.DIST(DATE(YEAR(AT$2),MONTH(AT$2),15),$AD$2,$AE$2,FALSE,DATE(YEAR($AD153),MONTH($AD153),1),DATE(YEAR($AE153),MONTH($AE153),28)),0)</f>
      </c>
      <c r="AU153" s="18">
        <f>IFERROR(_xlfn.BETA.DIST(DATE(YEAR(AU$2),MONTH(AU$2),15),$AD$2,$AE$2,FALSE,DATE(YEAR($AD153),MONTH($AD153),1),DATE(YEAR($AE153),MONTH($AE153),28)),0)</f>
      </c>
      <c r="AV153" s="18">
        <f>SUM(AG153:AU153)</f>
      </c>
      <c r="AW153" s="18">
        <f>IF(J153&lt;&gt;0,J153,IF($AV153=0,0,AG153/$AV153*$Z153))</f>
      </c>
      <c r="AX153" s="18">
        <f>IF(K153&lt;&gt;0,K153,IF($AV153=0,0,AH153/$AV153*$Z153))</f>
      </c>
      <c r="AY153" s="18">
        <f>IF(L153&lt;&gt;0,L153,IF($AV153=0,0,AI153/$AV153*$Z153))</f>
      </c>
      <c r="AZ153" s="18">
        <f>IF(M153&lt;&gt;0,M153,IF($AV153=0,0,AJ153/$AV153*$Z153))</f>
      </c>
      <c r="BA153" s="18">
        <f>IF(N153&lt;&gt;0,N153,IF($AV153=0,0,AK153/$AV153*$Z153))</f>
      </c>
      <c r="BB153" s="18">
        <f>IF(O153&lt;&gt;0,O153,IF($AV153=0,0,AL153/$AV153*$Z153))</f>
      </c>
      <c r="BC153" s="18">
        <f>IF(P153&lt;&gt;0,P153,IF($AV153=0,0,AM153/$AV153*$Z153))</f>
      </c>
      <c r="BD153" s="18">
        <f>IF(Q153&lt;&gt;0,Q153,IF($AV153=0,0,AN153/$AV153*$Z153))</f>
      </c>
      <c r="BE153" s="18">
        <f>IF(R153&lt;&gt;0,R153,IF($AV153=0,0,AO153/$AV153*$Z153))</f>
      </c>
      <c r="BF153" s="18">
        <f>IF(S153&lt;&gt;0,S153,IF($AV153=0,0,AP153/$AV153*$Z153))</f>
      </c>
      <c r="BG153" s="18">
        <f>IF(T153&lt;&gt;0,T153,IF($AV153=0,0,AQ153/$AV153*$Z153))</f>
      </c>
      <c r="BH153" s="18">
        <f>IF(U153&lt;&gt;0,U153,IF($AV153=0,0,AR153/$AV153*$Z153))</f>
      </c>
      <c r="BI153" s="18">
        <f>IF(V153&lt;&gt;0,V153,IF($AV153=0,0,AS153/$AV153*$Z153))</f>
      </c>
      <c r="BJ153" s="18">
        <f>IF(W153&lt;&gt;0,W153,IF($AV153=0,0,AT153/$AV153*$Z153))</f>
      </c>
      <c r="BK153" s="18">
        <f>IF(X153&lt;&gt;0,X153,IF($AV153=0,0,AU153/$AV153*$Z153))</f>
      </c>
      <c r="BL153" s="18">
        <f>SUM(AW153:BK153)</f>
      </c>
      <c r="BM153" s="18">
        <f>I153-BL153</f>
      </c>
    </row>
    <row r="154" outlineLevel="4">
      <c r="A154" s="5" t="str">
        <v>9.3</v>
      </c>
      <c r="B154" s="5" t="str">
        <v/>
      </c>
      <c r="C154" s="5" t="str">
        <v/>
      </c>
      <c r="D154" s="5" t="str">
        <v/>
      </c>
      <c r="E154" s="19">
        <f>IFERROR(_xlfn.XLOOKUP(F154,Assumptions!B:B,Assumptions!C:C),0)</f>
      </c>
      <c r="F154" s="5" t="str">
        <v>Site Delivery EGP</v>
      </c>
      <c r="G154" s="5" t="str">
        <v/>
      </c>
      <c r="H154" s="18">
        <f>G152*E154</f>
      </c>
      <c r="I154" s="18">
        <f>H154*(1-0)</f>
      </c>
      <c r="J154" s="18">
        <v>0</v>
      </c>
      <c r="K154" s="18">
        <v>0</v>
      </c>
      <c r="L154" s="18">
        <v>0</v>
      </c>
      <c r="M154" s="18">
        <v>0</v>
      </c>
      <c r="N154" s="18">
        <v>0</v>
      </c>
      <c r="O154" s="18">
        <v>0</v>
      </c>
      <c r="P154" s="18">
        <v>0</v>
      </c>
      <c r="Q154" s="18">
        <v>0</v>
      </c>
      <c r="R154" s="18">
        <v>0</v>
      </c>
      <c r="S154" s="18">
        <v>0</v>
      </c>
      <c r="T154" s="18">
        <v>0</v>
      </c>
      <c r="U154" s="18">
        <v>0</v>
      </c>
      <c r="V154" s="18">
        <v>0</v>
      </c>
      <c r="W154" s="18">
        <v>0</v>
      </c>
      <c r="X154" s="18">
        <v>0</v>
      </c>
      <c r="Y154" s="18">
        <f>SUM(J154:X154)</f>
      </c>
      <c r="Z154" s="18">
        <f>I154-Y154</f>
      </c>
      <c r="AA154" s="5" t="str">
        <v/>
      </c>
      <c r="AB154" s="5" t="str">
        <v/>
      </c>
      <c r="AC154" s="18">
        <f>IFERROR(_xlfn.XLOOKUP(F154,Assumptions!B:B,Assumptions!D:D),0)</f>
      </c>
      <c r="AD154" s="20">
        <f>AA154+AC154</f>
      </c>
      <c r="AE154" s="20">
        <f>AC154+AB154</f>
      </c>
      <c r="AF154" s="5" t="str">
        <v/>
      </c>
      <c r="AG154" s="18">
        <f>IFERROR(_xlfn.BETA.DIST(DATE(YEAR(AG$2),MONTH(AG$2),15),$AD$2,$AE$2,FALSE,DATE(YEAR($AD154),MONTH($AD154),1),DATE(YEAR($AE154),MONTH($AE154),28)),0)</f>
      </c>
      <c r="AH154" s="18">
        <f>IFERROR(_xlfn.BETA.DIST(DATE(YEAR(AH$2),MONTH(AH$2),15),$AD$2,$AE$2,FALSE,DATE(YEAR($AD154),MONTH($AD154),1),DATE(YEAR($AE154),MONTH($AE154),28)),0)</f>
      </c>
      <c r="AI154" s="18">
        <f>IFERROR(_xlfn.BETA.DIST(DATE(YEAR(AI$2),MONTH(AI$2),15),$AD$2,$AE$2,FALSE,DATE(YEAR($AD154),MONTH($AD154),1),DATE(YEAR($AE154),MONTH($AE154),28)),0)</f>
      </c>
      <c r="AJ154" s="18">
        <f>IFERROR(_xlfn.BETA.DIST(DATE(YEAR(AJ$2),MONTH(AJ$2),15),$AD$2,$AE$2,FALSE,DATE(YEAR($AD154),MONTH($AD154),1),DATE(YEAR($AE154),MONTH($AE154),28)),0)</f>
      </c>
      <c r="AK154" s="18">
        <f>IFERROR(_xlfn.BETA.DIST(DATE(YEAR(AK$2),MONTH(AK$2),15),$AD$2,$AE$2,FALSE,DATE(YEAR($AD154),MONTH($AD154),1),DATE(YEAR($AE154),MONTH($AE154),28)),0)</f>
      </c>
      <c r="AL154" s="18">
        <f>IFERROR(_xlfn.BETA.DIST(DATE(YEAR(AL$2),MONTH(AL$2),15),$AD$2,$AE$2,FALSE,DATE(YEAR($AD154),MONTH($AD154),1),DATE(YEAR($AE154),MONTH($AE154),28)),0)</f>
      </c>
      <c r="AM154" s="18">
        <f>IFERROR(_xlfn.BETA.DIST(DATE(YEAR(AM$2),MONTH(AM$2),15),$AD$2,$AE$2,FALSE,DATE(YEAR($AD154),MONTH($AD154),1),DATE(YEAR($AE154),MONTH($AE154),28)),0)</f>
      </c>
      <c r="AN154" s="18">
        <f>IFERROR(_xlfn.BETA.DIST(DATE(YEAR(AN$2),MONTH(AN$2),15),$AD$2,$AE$2,FALSE,DATE(YEAR($AD154),MONTH($AD154),1),DATE(YEAR($AE154),MONTH($AE154),28)),0)</f>
      </c>
      <c r="AO154" s="18">
        <f>IFERROR(_xlfn.BETA.DIST(DATE(YEAR(AO$2),MONTH(AO$2),15),$AD$2,$AE$2,FALSE,DATE(YEAR($AD154),MONTH($AD154),1),DATE(YEAR($AE154),MONTH($AE154),28)),0)</f>
      </c>
      <c r="AP154" s="18">
        <f>IFERROR(_xlfn.BETA.DIST(DATE(YEAR(AP$2),MONTH(AP$2),15),$AD$2,$AE$2,FALSE,DATE(YEAR($AD154),MONTH($AD154),1),DATE(YEAR($AE154),MONTH($AE154),28)),0)</f>
      </c>
      <c r="AQ154" s="18">
        <f>IFERROR(_xlfn.BETA.DIST(DATE(YEAR(AQ$2),MONTH(AQ$2),15),$AD$2,$AE$2,FALSE,DATE(YEAR($AD154),MONTH($AD154),1),DATE(YEAR($AE154),MONTH($AE154),28)),0)</f>
      </c>
      <c r="AR154" s="18">
        <f>IFERROR(_xlfn.BETA.DIST(DATE(YEAR(AR$2),MONTH(AR$2),15),$AD$2,$AE$2,FALSE,DATE(YEAR($AD154),MONTH($AD154),1),DATE(YEAR($AE154),MONTH($AE154),28)),0)</f>
      </c>
      <c r="AS154" s="18">
        <f>IFERROR(_xlfn.BETA.DIST(DATE(YEAR(AS$2),MONTH(AS$2),15),$AD$2,$AE$2,FALSE,DATE(YEAR($AD154),MONTH($AD154),1),DATE(YEAR($AE154),MONTH($AE154),28)),0)</f>
      </c>
      <c r="AT154" s="18">
        <f>IFERROR(_xlfn.BETA.DIST(DATE(YEAR(AT$2),MONTH(AT$2),15),$AD$2,$AE$2,FALSE,DATE(YEAR($AD154),MONTH($AD154),1),DATE(YEAR($AE154),MONTH($AE154),28)),0)</f>
      </c>
      <c r="AU154" s="18">
        <f>IFERROR(_xlfn.BETA.DIST(DATE(YEAR(AU$2),MONTH(AU$2),15),$AD$2,$AE$2,FALSE,DATE(YEAR($AD154),MONTH($AD154),1),DATE(YEAR($AE154),MONTH($AE154),28)),0)</f>
      </c>
      <c r="AV154" s="18">
        <f>SUM(AG154:AU154)</f>
      </c>
      <c r="AW154" s="18">
        <f>IF(J154&lt;&gt;0,J154,IF($AV154=0,0,AG154/$AV154*$Z154))</f>
      </c>
      <c r="AX154" s="18">
        <f>IF(K154&lt;&gt;0,K154,IF($AV154=0,0,AH154/$AV154*$Z154))</f>
      </c>
      <c r="AY154" s="18">
        <f>IF(L154&lt;&gt;0,L154,IF($AV154=0,0,AI154/$AV154*$Z154))</f>
      </c>
      <c r="AZ154" s="18">
        <f>IF(M154&lt;&gt;0,M154,IF($AV154=0,0,AJ154/$AV154*$Z154))</f>
      </c>
      <c r="BA154" s="18">
        <f>IF(N154&lt;&gt;0,N154,IF($AV154=0,0,AK154/$AV154*$Z154))</f>
      </c>
      <c r="BB154" s="18">
        <f>IF(O154&lt;&gt;0,O154,IF($AV154=0,0,AL154/$AV154*$Z154))</f>
      </c>
      <c r="BC154" s="18">
        <f>IF(P154&lt;&gt;0,P154,IF($AV154=0,0,AM154/$AV154*$Z154))</f>
      </c>
      <c r="BD154" s="18">
        <f>IF(Q154&lt;&gt;0,Q154,IF($AV154=0,0,AN154/$AV154*$Z154))</f>
      </c>
      <c r="BE154" s="18">
        <f>IF(R154&lt;&gt;0,R154,IF($AV154=0,0,AO154/$AV154*$Z154))</f>
      </c>
      <c r="BF154" s="18">
        <f>IF(S154&lt;&gt;0,S154,IF($AV154=0,0,AP154/$AV154*$Z154))</f>
      </c>
      <c r="BG154" s="18">
        <f>IF(T154&lt;&gt;0,T154,IF($AV154=0,0,AQ154/$AV154*$Z154))</f>
      </c>
      <c r="BH154" s="18">
        <f>IF(U154&lt;&gt;0,U154,IF($AV154=0,0,AR154/$AV154*$Z154))</f>
      </c>
      <c r="BI154" s="18">
        <f>IF(V154&lt;&gt;0,V154,IF($AV154=0,0,AS154/$AV154*$Z154))</f>
      </c>
      <c r="BJ154" s="18">
        <f>IF(W154&lt;&gt;0,W154,IF($AV154=0,0,AT154/$AV154*$Z154))</f>
      </c>
      <c r="BK154" s="18">
        <f>IF(X154&lt;&gt;0,X154,IF($AV154=0,0,AU154/$AV154*$Z154))</f>
      </c>
      <c r="BL154" s="18">
        <f>SUM(AW154:BK154)</f>
      </c>
      <c r="BM154" s="18">
        <f>I154-BL154</f>
      </c>
    </row>
    <row r="155" outlineLevel="4">
      <c r="A155" s="5" t="str">
        <v>9.3</v>
      </c>
      <c r="B155" s="5" t="str">
        <v/>
      </c>
      <c r="C155" s="5" t="str">
        <v>BSKDGNGENGR07</v>
      </c>
      <c r="D155" s="5" t="str">
        <v>BSKDGNGENGR07</v>
      </c>
      <c r="E155" s="19">
        <f>IFERROR(_xlfn.XLOOKUP(F155,Assumptions!B:B,Assumptions!C:C),0)</f>
      </c>
      <c r="F155" s="5" t="str">
        <v>Retention</v>
      </c>
      <c r="G155" s="5" t="str">
        <v/>
      </c>
      <c r="H155" s="18">
        <f>G152*E155</f>
      </c>
      <c r="I155" s="18">
        <f>H155*(1-0)</f>
      </c>
      <c r="J155" s="18">
        <v>0</v>
      </c>
      <c r="K155" s="18">
        <v>0</v>
      </c>
      <c r="L155" s="18">
        <v>0</v>
      </c>
      <c r="M155" s="18">
        <v>0</v>
      </c>
      <c r="N155" s="18">
        <v>0</v>
      </c>
      <c r="O155" s="18">
        <v>0</v>
      </c>
      <c r="P155" s="18">
        <v>0</v>
      </c>
      <c r="Q155" s="18">
        <v>0</v>
      </c>
      <c r="R155" s="18">
        <v>0</v>
      </c>
      <c r="S155" s="18">
        <v>0</v>
      </c>
      <c r="T155" s="18">
        <v>0</v>
      </c>
      <c r="U155" s="18">
        <v>0</v>
      </c>
      <c r="V155" s="18">
        <v>0</v>
      </c>
      <c r="W155" s="18">
        <v>0</v>
      </c>
      <c r="X155" s="18">
        <v>0</v>
      </c>
      <c r="Y155" s="18">
        <f>SUM(J155:X155)</f>
      </c>
      <c r="Z155" s="18">
        <f>I155-Y155</f>
      </c>
      <c r="AA155" s="20">
        <v>46483</v>
      </c>
      <c r="AB155" s="20">
        <v>46483</v>
      </c>
      <c r="AC155" s="18">
        <f>IFERROR(_xlfn.XLOOKUP(F155,Assumptions!B:B,Assumptions!D:D),0)</f>
      </c>
      <c r="AD155" s="20">
        <f>AA155+AC155</f>
      </c>
      <c r="AE155" s="20">
        <f>AC155+AB155</f>
      </c>
      <c r="AF155" s="5" t="str">
        <v/>
      </c>
      <c r="AG155" s="18">
        <f>IFERROR(_xlfn.BETA.DIST(DATE(YEAR(AG$2),MONTH(AG$2),15),$AD$2,$AE$2,FALSE,DATE(YEAR($AD155),MONTH($AD155),1),DATE(YEAR($AE155),MONTH($AE155),28)),0)</f>
      </c>
      <c r="AH155" s="18">
        <f>IFERROR(_xlfn.BETA.DIST(DATE(YEAR(AH$2),MONTH(AH$2),15),$AD$2,$AE$2,FALSE,DATE(YEAR($AD155),MONTH($AD155),1),DATE(YEAR($AE155),MONTH($AE155),28)),0)</f>
      </c>
      <c r="AI155" s="18">
        <f>IFERROR(_xlfn.BETA.DIST(DATE(YEAR(AI$2),MONTH(AI$2),15),$AD$2,$AE$2,FALSE,DATE(YEAR($AD155),MONTH($AD155),1),DATE(YEAR($AE155),MONTH($AE155),28)),0)</f>
      </c>
      <c r="AJ155" s="18">
        <f>IFERROR(_xlfn.BETA.DIST(DATE(YEAR(AJ$2),MONTH(AJ$2),15),$AD$2,$AE$2,FALSE,DATE(YEAR($AD155),MONTH($AD155),1),DATE(YEAR($AE155),MONTH($AE155),28)),0)</f>
      </c>
      <c r="AK155" s="18">
        <f>IFERROR(_xlfn.BETA.DIST(DATE(YEAR(AK$2),MONTH(AK$2),15),$AD$2,$AE$2,FALSE,DATE(YEAR($AD155),MONTH($AD155),1),DATE(YEAR($AE155),MONTH($AE155),28)),0)</f>
      </c>
      <c r="AL155" s="18">
        <f>IFERROR(_xlfn.BETA.DIST(DATE(YEAR(AL$2),MONTH(AL$2),15),$AD$2,$AE$2,FALSE,DATE(YEAR($AD155),MONTH($AD155),1),DATE(YEAR($AE155),MONTH($AE155),28)),0)</f>
      </c>
      <c r="AM155" s="18">
        <f>IFERROR(_xlfn.BETA.DIST(DATE(YEAR(AM$2),MONTH(AM$2),15),$AD$2,$AE$2,FALSE,DATE(YEAR($AD155),MONTH($AD155),1),DATE(YEAR($AE155),MONTH($AE155),28)),0)</f>
      </c>
      <c r="AN155" s="18">
        <f>IFERROR(_xlfn.BETA.DIST(DATE(YEAR(AN$2),MONTH(AN$2),15),$AD$2,$AE$2,FALSE,DATE(YEAR($AD155),MONTH($AD155),1),DATE(YEAR($AE155),MONTH($AE155),28)),0)</f>
      </c>
      <c r="AO155" s="18">
        <f>IFERROR(_xlfn.BETA.DIST(DATE(YEAR(AO$2),MONTH(AO$2),15),$AD$2,$AE$2,FALSE,DATE(YEAR($AD155),MONTH($AD155),1),DATE(YEAR($AE155),MONTH($AE155),28)),0)</f>
      </c>
      <c r="AP155" s="18">
        <f>IFERROR(_xlfn.BETA.DIST(DATE(YEAR(AP$2),MONTH(AP$2),15),$AD$2,$AE$2,FALSE,DATE(YEAR($AD155),MONTH($AD155),1),DATE(YEAR($AE155),MONTH($AE155),28)),0)</f>
      </c>
      <c r="AQ155" s="18">
        <f>IFERROR(_xlfn.BETA.DIST(DATE(YEAR(AQ$2),MONTH(AQ$2),15),$AD$2,$AE$2,FALSE,DATE(YEAR($AD155),MONTH($AD155),1),DATE(YEAR($AE155),MONTH($AE155),28)),0)</f>
      </c>
      <c r="AR155" s="18">
        <f>IFERROR(_xlfn.BETA.DIST(DATE(YEAR(AR$2),MONTH(AR$2),15),$AD$2,$AE$2,FALSE,DATE(YEAR($AD155),MONTH($AD155),1),DATE(YEAR($AE155),MONTH($AE155),28)),0)</f>
      </c>
      <c r="AS155" s="18">
        <f>IFERROR(_xlfn.BETA.DIST(DATE(YEAR(AS$2),MONTH(AS$2),15),$AD$2,$AE$2,FALSE,DATE(YEAR($AD155),MONTH($AD155),1),DATE(YEAR($AE155),MONTH($AE155),28)),0)</f>
      </c>
      <c r="AT155" s="18">
        <f>IFERROR(_xlfn.BETA.DIST(DATE(YEAR(AT$2),MONTH(AT$2),15),$AD$2,$AE$2,FALSE,DATE(YEAR($AD155),MONTH($AD155),1),DATE(YEAR($AE155),MONTH($AE155),28)),0)</f>
      </c>
      <c r="AU155" s="18">
        <f>IFERROR(_xlfn.BETA.DIST(DATE(YEAR(AU$2),MONTH(AU$2),15),$AD$2,$AE$2,FALSE,DATE(YEAR($AD155),MONTH($AD155),1),DATE(YEAR($AE155),MONTH($AE155),28)),0)</f>
      </c>
      <c r="AV155" s="18">
        <f>SUM(AG155:AU155)</f>
      </c>
      <c r="AW155" s="18">
        <f>IF(J155&lt;&gt;0,J155,IF($AV155=0,0,AG155/$AV155*$Z155))</f>
      </c>
      <c r="AX155" s="18">
        <f>IF(K155&lt;&gt;0,K155,IF($AV155=0,0,AH155/$AV155*$Z155))</f>
      </c>
      <c r="AY155" s="18">
        <f>IF(L155&lt;&gt;0,L155,IF($AV155=0,0,AI155/$AV155*$Z155))</f>
      </c>
      <c r="AZ155" s="18">
        <f>IF(M155&lt;&gt;0,M155,IF($AV155=0,0,AJ155/$AV155*$Z155))</f>
      </c>
      <c r="BA155" s="18">
        <f>IF(N155&lt;&gt;0,N155,IF($AV155=0,0,AK155/$AV155*$Z155))</f>
      </c>
      <c r="BB155" s="18">
        <f>IF(O155&lt;&gt;0,O155,IF($AV155=0,0,AL155/$AV155*$Z155))</f>
      </c>
      <c r="BC155" s="18">
        <f>IF(P155&lt;&gt;0,P155,IF($AV155=0,0,AM155/$AV155*$Z155))</f>
      </c>
      <c r="BD155" s="18">
        <f>IF(Q155&lt;&gt;0,Q155,IF($AV155=0,0,AN155/$AV155*$Z155))</f>
      </c>
      <c r="BE155" s="18">
        <f>IF(R155&lt;&gt;0,R155,IF($AV155=0,0,AO155/$AV155*$Z155))</f>
      </c>
      <c r="BF155" s="18">
        <f>IF(S155&lt;&gt;0,S155,IF($AV155=0,0,AP155/$AV155*$Z155))</f>
      </c>
      <c r="BG155" s="18">
        <f>IF(T155&lt;&gt;0,T155,IF($AV155=0,0,AQ155/$AV155*$Z155))</f>
      </c>
      <c r="BH155" s="18">
        <f>IF(U155&lt;&gt;0,U155,IF($AV155=0,0,AR155/$AV155*$Z155))</f>
      </c>
      <c r="BI155" s="18">
        <f>IF(V155&lt;&gt;0,V155,IF($AV155=0,0,AS155/$AV155*$Z155))</f>
      </c>
      <c r="BJ155" s="18">
        <f>IF(W155&lt;&gt;0,W155,IF($AV155=0,0,AT155/$AV155*$Z155))</f>
      </c>
      <c r="BK155" s="18">
        <f>IF(X155&lt;&gt;0,X155,IF($AV155=0,0,AU155/$AV155*$Z155))</f>
      </c>
      <c r="BL155" s="18">
        <f>SUM(AW155:BK155)</f>
      </c>
      <c r="BM155" s="18">
        <f>I155-BL155</f>
      </c>
    </row>
    <row r="156" outlineLevel="3">
      <c r="A156" s="17" t="str">
        <v>9.4</v>
      </c>
      <c r="B156" s="17" t="str">
        <v/>
      </c>
      <c r="C156" s="17" t="str">
        <v/>
      </c>
      <c r="D156" s="17" t="str">
        <v/>
      </c>
      <c r="E156" s="17" t="str">
        <v>9.4</v>
      </c>
      <c r="F156" s="17" t="str">
        <v>Three phase single core XLPE 12 -20 24 kV copper cables with cross section not less than 4×1C×800 mm²</v>
      </c>
      <c r="G156" s="17">
        <v>7050756.73</v>
      </c>
      <c r="H156" s="17" t="str">
        <v/>
      </c>
      <c r="I156" s="17" t="str">
        <v/>
      </c>
      <c r="J156" s="17" t="str">
        <v/>
      </c>
      <c r="K156" s="17" t="str">
        <v/>
      </c>
      <c r="L156" s="17" t="str">
        <v/>
      </c>
      <c r="M156" s="17" t="str">
        <v/>
      </c>
      <c r="N156" s="17" t="str">
        <v/>
      </c>
      <c r="O156" s="17" t="str">
        <v/>
      </c>
      <c r="P156" s="17" t="str">
        <v/>
      </c>
      <c r="Q156" s="17" t="str">
        <v/>
      </c>
      <c r="R156" s="17" t="str">
        <v/>
      </c>
      <c r="S156" s="17" t="str">
        <v/>
      </c>
      <c r="T156" s="17" t="str">
        <v/>
      </c>
      <c r="U156" s="17" t="str">
        <v/>
      </c>
      <c r="V156" s="17" t="str">
        <v/>
      </c>
      <c r="W156" s="17" t="str">
        <v/>
      </c>
      <c r="X156" s="17" t="str">
        <v/>
      </c>
      <c r="Y156" s="17" t="str">
        <v/>
      </c>
      <c r="Z156" s="17" t="str">
        <v/>
      </c>
      <c r="AA156" s="17" t="str">
        <v/>
      </c>
      <c r="AB156" s="17" t="str">
        <v/>
      </c>
      <c r="AC156" s="17" t="str">
        <v/>
      </c>
      <c r="AD156" s="17" t="str">
        <v/>
      </c>
      <c r="AE156" s="17" t="str">
        <v/>
      </c>
      <c r="AF156" s="5" t="str">
        <v/>
      </c>
      <c r="AG156" s="18">
        <f>IFERROR(_xlfn.BETA.DIST(DATE(YEAR(AG$2),MONTH(AG$2),15),$AD$2,$AE$2,FALSE,DATE(YEAR($AD156),MONTH($AD156),1),DATE(YEAR($AE156),MONTH($AE156),28)),0)</f>
      </c>
      <c r="AH156" s="18">
        <f>IFERROR(_xlfn.BETA.DIST(DATE(YEAR(AH$2),MONTH(AH$2),15),$AD$2,$AE$2,FALSE,DATE(YEAR($AD156),MONTH($AD156),1),DATE(YEAR($AE156),MONTH($AE156),28)),0)</f>
      </c>
      <c r="AI156" s="18">
        <f>IFERROR(_xlfn.BETA.DIST(DATE(YEAR(AI$2),MONTH(AI$2),15),$AD$2,$AE$2,FALSE,DATE(YEAR($AD156),MONTH($AD156),1),DATE(YEAR($AE156),MONTH($AE156),28)),0)</f>
      </c>
      <c r="AJ156" s="18">
        <f>IFERROR(_xlfn.BETA.DIST(DATE(YEAR(AJ$2),MONTH(AJ$2),15),$AD$2,$AE$2,FALSE,DATE(YEAR($AD156),MONTH($AD156),1),DATE(YEAR($AE156),MONTH($AE156),28)),0)</f>
      </c>
      <c r="AK156" s="18">
        <f>IFERROR(_xlfn.BETA.DIST(DATE(YEAR(AK$2),MONTH(AK$2),15),$AD$2,$AE$2,FALSE,DATE(YEAR($AD156),MONTH($AD156),1),DATE(YEAR($AE156),MONTH($AE156),28)),0)</f>
      </c>
      <c r="AL156" s="18">
        <f>IFERROR(_xlfn.BETA.DIST(DATE(YEAR(AL$2),MONTH(AL$2),15),$AD$2,$AE$2,FALSE,DATE(YEAR($AD156),MONTH($AD156),1),DATE(YEAR($AE156),MONTH($AE156),28)),0)</f>
      </c>
      <c r="AM156" s="18">
        <f>IFERROR(_xlfn.BETA.DIST(DATE(YEAR(AM$2),MONTH(AM$2),15),$AD$2,$AE$2,FALSE,DATE(YEAR($AD156),MONTH($AD156),1),DATE(YEAR($AE156),MONTH($AE156),28)),0)</f>
      </c>
      <c r="AN156" s="18">
        <f>IFERROR(_xlfn.BETA.DIST(DATE(YEAR(AN$2),MONTH(AN$2),15),$AD$2,$AE$2,FALSE,DATE(YEAR($AD156),MONTH($AD156),1),DATE(YEAR($AE156),MONTH($AE156),28)),0)</f>
      </c>
      <c r="AO156" s="18">
        <f>IFERROR(_xlfn.BETA.DIST(DATE(YEAR(AO$2),MONTH(AO$2),15),$AD$2,$AE$2,FALSE,DATE(YEAR($AD156),MONTH($AD156),1),DATE(YEAR($AE156),MONTH($AE156),28)),0)</f>
      </c>
      <c r="AP156" s="18">
        <f>IFERROR(_xlfn.BETA.DIST(DATE(YEAR(AP$2),MONTH(AP$2),15),$AD$2,$AE$2,FALSE,DATE(YEAR($AD156),MONTH($AD156),1),DATE(YEAR($AE156),MONTH($AE156),28)),0)</f>
      </c>
      <c r="AQ156" s="18">
        <f>IFERROR(_xlfn.BETA.DIST(DATE(YEAR(AQ$2),MONTH(AQ$2),15),$AD$2,$AE$2,FALSE,DATE(YEAR($AD156),MONTH($AD156),1),DATE(YEAR($AE156),MONTH($AE156),28)),0)</f>
      </c>
      <c r="AR156" s="18">
        <f>IFERROR(_xlfn.BETA.DIST(DATE(YEAR(AR$2),MONTH(AR$2),15),$AD$2,$AE$2,FALSE,DATE(YEAR($AD156),MONTH($AD156),1),DATE(YEAR($AE156),MONTH($AE156),28)),0)</f>
      </c>
      <c r="AS156" s="18">
        <f>IFERROR(_xlfn.BETA.DIST(DATE(YEAR(AS$2),MONTH(AS$2),15),$AD$2,$AE$2,FALSE,DATE(YEAR($AD156),MONTH($AD156),1),DATE(YEAR($AE156),MONTH($AE156),28)),0)</f>
      </c>
      <c r="AT156" s="18">
        <f>IFERROR(_xlfn.BETA.DIST(DATE(YEAR(AT$2),MONTH(AT$2),15),$AD$2,$AE$2,FALSE,DATE(YEAR($AD156),MONTH($AD156),1),DATE(YEAR($AE156),MONTH($AE156),28)),0)</f>
      </c>
      <c r="AU156" s="18">
        <f>IFERROR(_xlfn.BETA.DIST(DATE(YEAR(AU$2),MONTH(AU$2),15),$AD$2,$AE$2,FALSE,DATE(YEAR($AD156),MONTH($AD156),1),DATE(YEAR($AE156),MONTH($AE156),28)),0)</f>
      </c>
      <c r="AV156" s="18">
        <f>SUM(AG156:AU156)</f>
      </c>
      <c r="AW156" s="18">
        <f>IF(J156&lt;&gt;0,J156,IF($AV156=0,0,AG156/$AV156*$Z156))</f>
      </c>
      <c r="AX156" s="18">
        <f>IF(K156&lt;&gt;0,K156,IF($AV156=0,0,AH156/$AV156*$Z156))</f>
      </c>
      <c r="AY156" s="18">
        <f>IF(L156&lt;&gt;0,L156,IF($AV156=0,0,AI156/$AV156*$Z156))</f>
      </c>
      <c r="AZ156" s="18">
        <f>IF(M156&lt;&gt;0,M156,IF($AV156=0,0,AJ156/$AV156*$Z156))</f>
      </c>
      <c r="BA156" s="18">
        <f>IF(N156&lt;&gt;0,N156,IF($AV156=0,0,AK156/$AV156*$Z156))</f>
      </c>
      <c r="BB156" s="18">
        <f>IF(O156&lt;&gt;0,O156,IF($AV156=0,0,AL156/$AV156*$Z156))</f>
      </c>
      <c r="BC156" s="18">
        <f>IF(P156&lt;&gt;0,P156,IF($AV156=0,0,AM156/$AV156*$Z156))</f>
      </c>
      <c r="BD156" s="18">
        <f>IF(Q156&lt;&gt;0,Q156,IF($AV156=0,0,AN156/$AV156*$Z156))</f>
      </c>
      <c r="BE156" s="18">
        <f>IF(R156&lt;&gt;0,R156,IF($AV156=0,0,AO156/$AV156*$Z156))</f>
      </c>
      <c r="BF156" s="18">
        <f>IF(S156&lt;&gt;0,S156,IF($AV156=0,0,AP156/$AV156*$Z156))</f>
      </c>
      <c r="BG156" s="18">
        <f>IF(T156&lt;&gt;0,T156,IF($AV156=0,0,AQ156/$AV156*$Z156))</f>
      </c>
      <c r="BH156" s="18">
        <f>IF(U156&lt;&gt;0,U156,IF($AV156=0,0,AR156/$AV156*$Z156))</f>
      </c>
      <c r="BI156" s="18">
        <f>IF(V156&lt;&gt;0,V156,IF($AV156=0,0,AS156/$AV156*$Z156))</f>
      </c>
      <c r="BJ156" s="18">
        <f>IF(W156&lt;&gt;0,W156,IF($AV156=0,0,AT156/$AV156*$Z156))</f>
      </c>
      <c r="BK156" s="18">
        <f>IF(X156&lt;&gt;0,X156,IF($AV156=0,0,AU156/$AV156*$Z156))</f>
      </c>
      <c r="BL156" s="18">
        <f>SUM(AW156:BK156)</f>
      </c>
      <c r="BM156" s="17" t="str">
        <v/>
      </c>
    </row>
    <row r="157" outlineLevel="4">
      <c r="A157" s="5" t="str">
        <v>9.4</v>
      </c>
      <c r="B157" s="5" t="str">
        <v/>
      </c>
      <c r="C157" s="5" t="str">
        <v>BSKDGNGENGR03</v>
      </c>
      <c r="D157" s="5" t="str">
        <v>BSKDGNGENGR03</v>
      </c>
      <c r="E157" s="19">
        <f>IFERROR(_xlfn.XLOOKUP(F157,Assumptions!B:B,Assumptions!C:C),0)</f>
      </c>
      <c r="F157" s="5" t="str">
        <v>Advanced Payment</v>
      </c>
      <c r="G157" s="5" t="str">
        <v/>
      </c>
      <c r="H157" s="18">
        <f>G156*E157</f>
      </c>
      <c r="I157" s="18">
        <f>H157*(1-0)</f>
      </c>
      <c r="J157" s="18">
        <v>0</v>
      </c>
      <c r="K157" s="18">
        <v>0</v>
      </c>
      <c r="L157" s="18">
        <v>0</v>
      </c>
      <c r="M157" s="18">
        <v>0</v>
      </c>
      <c r="N157" s="18">
        <v>0</v>
      </c>
      <c r="O157" s="18">
        <v>0</v>
      </c>
      <c r="P157" s="18">
        <v>0</v>
      </c>
      <c r="Q157" s="18">
        <v>0</v>
      </c>
      <c r="R157" s="18">
        <v>0</v>
      </c>
      <c r="S157" s="18">
        <v>0</v>
      </c>
      <c r="T157" s="18">
        <v>0</v>
      </c>
      <c r="U157" s="18">
        <v>0</v>
      </c>
      <c r="V157" s="18">
        <v>0</v>
      </c>
      <c r="W157" s="18">
        <v>0</v>
      </c>
      <c r="X157" s="18">
        <v>0</v>
      </c>
      <c r="Y157" s="18">
        <f>SUM(J157:X157)</f>
      </c>
      <c r="Z157" s="18">
        <f>I157-Y157</f>
      </c>
      <c r="AA157" s="20">
        <v>46026</v>
      </c>
      <c r="AB157" s="20">
        <v>46026</v>
      </c>
      <c r="AC157" s="18">
        <f>IFERROR(_xlfn.XLOOKUP(F157,Assumptions!B:B,Assumptions!D:D),0)</f>
      </c>
      <c r="AD157" s="20">
        <f>AA157+AC157</f>
      </c>
      <c r="AE157" s="20">
        <f>AC157+AB157</f>
      </c>
      <c r="AF157" s="5" t="str">
        <v/>
      </c>
      <c r="AG157" s="18">
        <f>IFERROR(_xlfn.BETA.DIST(DATE(YEAR(AG$2),MONTH(AG$2),15),$AD$2,$AE$2,FALSE,DATE(YEAR($AD157),MONTH($AD157),1),DATE(YEAR($AE157),MONTH($AE157),28)),0)</f>
      </c>
      <c r="AH157" s="18">
        <f>IFERROR(_xlfn.BETA.DIST(DATE(YEAR(AH$2),MONTH(AH$2),15),$AD$2,$AE$2,FALSE,DATE(YEAR($AD157),MONTH($AD157),1),DATE(YEAR($AE157),MONTH($AE157),28)),0)</f>
      </c>
      <c r="AI157" s="18">
        <f>IFERROR(_xlfn.BETA.DIST(DATE(YEAR(AI$2),MONTH(AI$2),15),$AD$2,$AE$2,FALSE,DATE(YEAR($AD157),MONTH($AD157),1),DATE(YEAR($AE157),MONTH($AE157),28)),0)</f>
      </c>
      <c r="AJ157" s="18">
        <f>IFERROR(_xlfn.BETA.DIST(DATE(YEAR(AJ$2),MONTH(AJ$2),15),$AD$2,$AE$2,FALSE,DATE(YEAR($AD157),MONTH($AD157),1),DATE(YEAR($AE157),MONTH($AE157),28)),0)</f>
      </c>
      <c r="AK157" s="18">
        <f>IFERROR(_xlfn.BETA.DIST(DATE(YEAR(AK$2),MONTH(AK$2),15),$AD$2,$AE$2,FALSE,DATE(YEAR($AD157),MONTH($AD157),1),DATE(YEAR($AE157),MONTH($AE157),28)),0)</f>
      </c>
      <c r="AL157" s="18">
        <f>IFERROR(_xlfn.BETA.DIST(DATE(YEAR(AL$2),MONTH(AL$2),15),$AD$2,$AE$2,FALSE,DATE(YEAR($AD157),MONTH($AD157),1),DATE(YEAR($AE157),MONTH($AE157),28)),0)</f>
      </c>
      <c r="AM157" s="18">
        <f>IFERROR(_xlfn.BETA.DIST(DATE(YEAR(AM$2),MONTH(AM$2),15),$AD$2,$AE$2,FALSE,DATE(YEAR($AD157),MONTH($AD157),1),DATE(YEAR($AE157),MONTH($AE157),28)),0)</f>
      </c>
      <c r="AN157" s="18">
        <f>IFERROR(_xlfn.BETA.DIST(DATE(YEAR(AN$2),MONTH(AN$2),15),$AD$2,$AE$2,FALSE,DATE(YEAR($AD157),MONTH($AD157),1),DATE(YEAR($AE157),MONTH($AE157),28)),0)</f>
      </c>
      <c r="AO157" s="18">
        <f>IFERROR(_xlfn.BETA.DIST(DATE(YEAR(AO$2),MONTH(AO$2),15),$AD$2,$AE$2,FALSE,DATE(YEAR($AD157),MONTH($AD157),1),DATE(YEAR($AE157),MONTH($AE157),28)),0)</f>
      </c>
      <c r="AP157" s="18">
        <f>IFERROR(_xlfn.BETA.DIST(DATE(YEAR(AP$2),MONTH(AP$2),15),$AD$2,$AE$2,FALSE,DATE(YEAR($AD157),MONTH($AD157),1),DATE(YEAR($AE157),MONTH($AE157),28)),0)</f>
      </c>
      <c r="AQ157" s="18">
        <f>IFERROR(_xlfn.BETA.DIST(DATE(YEAR(AQ$2),MONTH(AQ$2),15),$AD$2,$AE$2,FALSE,DATE(YEAR($AD157),MONTH($AD157),1),DATE(YEAR($AE157),MONTH($AE157),28)),0)</f>
      </c>
      <c r="AR157" s="18">
        <f>IFERROR(_xlfn.BETA.DIST(DATE(YEAR(AR$2),MONTH(AR$2),15),$AD$2,$AE$2,FALSE,DATE(YEAR($AD157),MONTH($AD157),1),DATE(YEAR($AE157),MONTH($AE157),28)),0)</f>
      </c>
      <c r="AS157" s="18">
        <f>IFERROR(_xlfn.BETA.DIST(DATE(YEAR(AS$2),MONTH(AS$2),15),$AD$2,$AE$2,FALSE,DATE(YEAR($AD157),MONTH($AD157),1),DATE(YEAR($AE157),MONTH($AE157),28)),0)</f>
      </c>
      <c r="AT157" s="18">
        <f>IFERROR(_xlfn.BETA.DIST(DATE(YEAR(AT$2),MONTH(AT$2),15),$AD$2,$AE$2,FALSE,DATE(YEAR($AD157),MONTH($AD157),1),DATE(YEAR($AE157),MONTH($AE157),28)),0)</f>
      </c>
      <c r="AU157" s="18">
        <f>IFERROR(_xlfn.BETA.DIST(DATE(YEAR(AU$2),MONTH(AU$2),15),$AD$2,$AE$2,FALSE,DATE(YEAR($AD157),MONTH($AD157),1),DATE(YEAR($AE157),MONTH($AE157),28)),0)</f>
      </c>
      <c r="AV157" s="18">
        <f>SUM(AG157:AU157)</f>
      </c>
      <c r="AW157" s="18">
        <f>IF(J157&lt;&gt;0,J157,IF($AV157=0,0,AG157/$AV157*$Z157))</f>
      </c>
      <c r="AX157" s="18">
        <f>IF(K157&lt;&gt;0,K157,IF($AV157=0,0,AH157/$AV157*$Z157))</f>
      </c>
      <c r="AY157" s="18">
        <f>IF(L157&lt;&gt;0,L157,IF($AV157=0,0,AI157/$AV157*$Z157))</f>
      </c>
      <c r="AZ157" s="18">
        <f>IF(M157&lt;&gt;0,M157,IF($AV157=0,0,AJ157/$AV157*$Z157))</f>
      </c>
      <c r="BA157" s="18">
        <f>IF(N157&lt;&gt;0,N157,IF($AV157=0,0,AK157/$AV157*$Z157))</f>
      </c>
      <c r="BB157" s="18">
        <f>IF(O157&lt;&gt;0,O157,IF($AV157=0,0,AL157/$AV157*$Z157))</f>
      </c>
      <c r="BC157" s="18">
        <f>IF(P157&lt;&gt;0,P157,IF($AV157=0,0,AM157/$AV157*$Z157))</f>
      </c>
      <c r="BD157" s="18">
        <f>IF(Q157&lt;&gt;0,Q157,IF($AV157=0,0,AN157/$AV157*$Z157))</f>
      </c>
      <c r="BE157" s="18">
        <f>IF(R157&lt;&gt;0,R157,IF($AV157=0,0,AO157/$AV157*$Z157))</f>
      </c>
      <c r="BF157" s="18">
        <f>IF(S157&lt;&gt;0,S157,IF($AV157=0,0,AP157/$AV157*$Z157))</f>
      </c>
      <c r="BG157" s="18">
        <f>IF(T157&lt;&gt;0,T157,IF($AV157=0,0,AQ157/$AV157*$Z157))</f>
      </c>
      <c r="BH157" s="18">
        <f>IF(U157&lt;&gt;0,U157,IF($AV157=0,0,AR157/$AV157*$Z157))</f>
      </c>
      <c r="BI157" s="18">
        <f>IF(V157&lt;&gt;0,V157,IF($AV157=0,0,AS157/$AV157*$Z157))</f>
      </c>
      <c r="BJ157" s="18">
        <f>IF(W157&lt;&gt;0,W157,IF($AV157=0,0,AT157/$AV157*$Z157))</f>
      </c>
      <c r="BK157" s="18">
        <f>IF(X157&lt;&gt;0,X157,IF($AV157=0,0,AU157/$AV157*$Z157))</f>
      </c>
      <c r="BL157" s="18">
        <f>SUM(AW157:BK157)</f>
      </c>
      <c r="BM157" s="18">
        <f>I157-BL157</f>
      </c>
    </row>
    <row r="158" outlineLevel="4">
      <c r="A158" s="5" t="str">
        <v>9.4</v>
      </c>
      <c r="B158" s="5" t="str">
        <v/>
      </c>
      <c r="C158" s="5" t="str">
        <v/>
      </c>
      <c r="D158" s="5" t="str">
        <v/>
      </c>
      <c r="E158" s="19">
        <f>IFERROR(_xlfn.XLOOKUP(F158,Assumptions!B:B,Assumptions!C:C),0)</f>
      </c>
      <c r="F158" s="5" t="str">
        <v>Site Delivery EGP</v>
      </c>
      <c r="G158" s="5" t="str">
        <v/>
      </c>
      <c r="H158" s="18">
        <f>G156*E158</f>
      </c>
      <c r="I158" s="18">
        <f>H158*(1-0)</f>
      </c>
      <c r="J158" s="18">
        <v>0</v>
      </c>
      <c r="K158" s="18">
        <v>0</v>
      </c>
      <c r="L158" s="18">
        <v>0</v>
      </c>
      <c r="M158" s="18">
        <v>0</v>
      </c>
      <c r="N158" s="18">
        <v>0</v>
      </c>
      <c r="O158" s="18">
        <v>0</v>
      </c>
      <c r="P158" s="18">
        <v>0</v>
      </c>
      <c r="Q158" s="18">
        <v>0</v>
      </c>
      <c r="R158" s="18">
        <v>0</v>
      </c>
      <c r="S158" s="18">
        <v>0</v>
      </c>
      <c r="T158" s="18">
        <v>0</v>
      </c>
      <c r="U158" s="18">
        <v>0</v>
      </c>
      <c r="V158" s="18">
        <v>0</v>
      </c>
      <c r="W158" s="18">
        <v>0</v>
      </c>
      <c r="X158" s="18">
        <v>0</v>
      </c>
      <c r="Y158" s="18">
        <f>SUM(J158:X158)</f>
      </c>
      <c r="Z158" s="18">
        <f>I158-Y158</f>
      </c>
      <c r="AA158" s="5" t="str">
        <v/>
      </c>
      <c r="AB158" s="5" t="str">
        <v/>
      </c>
      <c r="AC158" s="18">
        <f>IFERROR(_xlfn.XLOOKUP(F158,Assumptions!B:B,Assumptions!D:D),0)</f>
      </c>
      <c r="AD158" s="20">
        <f>AA158+AC158</f>
      </c>
      <c r="AE158" s="20">
        <f>AC158+AB158</f>
      </c>
      <c r="AF158" s="5" t="str">
        <v/>
      </c>
      <c r="AG158" s="18">
        <f>IFERROR(_xlfn.BETA.DIST(DATE(YEAR(AG$2),MONTH(AG$2),15),$AD$2,$AE$2,FALSE,DATE(YEAR($AD158),MONTH($AD158),1),DATE(YEAR($AE158),MONTH($AE158),28)),0)</f>
      </c>
      <c r="AH158" s="18">
        <f>IFERROR(_xlfn.BETA.DIST(DATE(YEAR(AH$2),MONTH(AH$2),15),$AD$2,$AE$2,FALSE,DATE(YEAR($AD158),MONTH($AD158),1),DATE(YEAR($AE158),MONTH($AE158),28)),0)</f>
      </c>
      <c r="AI158" s="18">
        <f>IFERROR(_xlfn.BETA.DIST(DATE(YEAR(AI$2),MONTH(AI$2),15),$AD$2,$AE$2,FALSE,DATE(YEAR($AD158),MONTH($AD158),1),DATE(YEAR($AE158),MONTH($AE158),28)),0)</f>
      </c>
      <c r="AJ158" s="18">
        <f>IFERROR(_xlfn.BETA.DIST(DATE(YEAR(AJ$2),MONTH(AJ$2),15),$AD$2,$AE$2,FALSE,DATE(YEAR($AD158),MONTH($AD158),1),DATE(YEAR($AE158),MONTH($AE158),28)),0)</f>
      </c>
      <c r="AK158" s="18">
        <f>IFERROR(_xlfn.BETA.DIST(DATE(YEAR(AK$2),MONTH(AK$2),15),$AD$2,$AE$2,FALSE,DATE(YEAR($AD158),MONTH($AD158),1),DATE(YEAR($AE158),MONTH($AE158),28)),0)</f>
      </c>
      <c r="AL158" s="18">
        <f>IFERROR(_xlfn.BETA.DIST(DATE(YEAR(AL$2),MONTH(AL$2),15),$AD$2,$AE$2,FALSE,DATE(YEAR($AD158),MONTH($AD158),1),DATE(YEAR($AE158),MONTH($AE158),28)),0)</f>
      </c>
      <c r="AM158" s="18">
        <f>IFERROR(_xlfn.BETA.DIST(DATE(YEAR(AM$2),MONTH(AM$2),15),$AD$2,$AE$2,FALSE,DATE(YEAR($AD158),MONTH($AD158),1),DATE(YEAR($AE158),MONTH($AE158),28)),0)</f>
      </c>
      <c r="AN158" s="18">
        <f>IFERROR(_xlfn.BETA.DIST(DATE(YEAR(AN$2),MONTH(AN$2),15),$AD$2,$AE$2,FALSE,DATE(YEAR($AD158),MONTH($AD158),1),DATE(YEAR($AE158),MONTH($AE158),28)),0)</f>
      </c>
      <c r="AO158" s="18">
        <f>IFERROR(_xlfn.BETA.DIST(DATE(YEAR(AO$2),MONTH(AO$2),15),$AD$2,$AE$2,FALSE,DATE(YEAR($AD158),MONTH($AD158),1),DATE(YEAR($AE158),MONTH($AE158),28)),0)</f>
      </c>
      <c r="AP158" s="18">
        <f>IFERROR(_xlfn.BETA.DIST(DATE(YEAR(AP$2),MONTH(AP$2),15),$AD$2,$AE$2,FALSE,DATE(YEAR($AD158),MONTH($AD158),1),DATE(YEAR($AE158),MONTH($AE158),28)),0)</f>
      </c>
      <c r="AQ158" s="18">
        <f>IFERROR(_xlfn.BETA.DIST(DATE(YEAR(AQ$2),MONTH(AQ$2),15),$AD$2,$AE$2,FALSE,DATE(YEAR($AD158),MONTH($AD158),1),DATE(YEAR($AE158),MONTH($AE158),28)),0)</f>
      </c>
      <c r="AR158" s="18">
        <f>IFERROR(_xlfn.BETA.DIST(DATE(YEAR(AR$2),MONTH(AR$2),15),$AD$2,$AE$2,FALSE,DATE(YEAR($AD158),MONTH($AD158),1),DATE(YEAR($AE158),MONTH($AE158),28)),0)</f>
      </c>
      <c r="AS158" s="18">
        <f>IFERROR(_xlfn.BETA.DIST(DATE(YEAR(AS$2),MONTH(AS$2),15),$AD$2,$AE$2,FALSE,DATE(YEAR($AD158),MONTH($AD158),1),DATE(YEAR($AE158),MONTH($AE158),28)),0)</f>
      </c>
      <c r="AT158" s="18">
        <f>IFERROR(_xlfn.BETA.DIST(DATE(YEAR(AT$2),MONTH(AT$2),15),$AD$2,$AE$2,FALSE,DATE(YEAR($AD158),MONTH($AD158),1),DATE(YEAR($AE158),MONTH($AE158),28)),0)</f>
      </c>
      <c r="AU158" s="18">
        <f>IFERROR(_xlfn.BETA.DIST(DATE(YEAR(AU$2),MONTH(AU$2),15),$AD$2,$AE$2,FALSE,DATE(YEAR($AD158),MONTH($AD158),1),DATE(YEAR($AE158),MONTH($AE158),28)),0)</f>
      </c>
      <c r="AV158" s="18">
        <f>SUM(AG158:AU158)</f>
      </c>
      <c r="AW158" s="18">
        <f>IF(J158&lt;&gt;0,J158,IF($AV158=0,0,AG158/$AV158*$Z158))</f>
      </c>
      <c r="AX158" s="18">
        <f>IF(K158&lt;&gt;0,K158,IF($AV158=0,0,AH158/$AV158*$Z158))</f>
      </c>
      <c r="AY158" s="18">
        <f>IF(L158&lt;&gt;0,L158,IF($AV158=0,0,AI158/$AV158*$Z158))</f>
      </c>
      <c r="AZ158" s="18">
        <f>IF(M158&lt;&gt;0,M158,IF($AV158=0,0,AJ158/$AV158*$Z158))</f>
      </c>
      <c r="BA158" s="18">
        <f>IF(N158&lt;&gt;0,N158,IF($AV158=0,0,AK158/$AV158*$Z158))</f>
      </c>
      <c r="BB158" s="18">
        <f>IF(O158&lt;&gt;0,O158,IF($AV158=0,0,AL158/$AV158*$Z158))</f>
      </c>
      <c r="BC158" s="18">
        <f>IF(P158&lt;&gt;0,P158,IF($AV158=0,0,AM158/$AV158*$Z158))</f>
      </c>
      <c r="BD158" s="18">
        <f>IF(Q158&lt;&gt;0,Q158,IF($AV158=0,0,AN158/$AV158*$Z158))</f>
      </c>
      <c r="BE158" s="18">
        <f>IF(R158&lt;&gt;0,R158,IF($AV158=0,0,AO158/$AV158*$Z158))</f>
      </c>
      <c r="BF158" s="18">
        <f>IF(S158&lt;&gt;0,S158,IF($AV158=0,0,AP158/$AV158*$Z158))</f>
      </c>
      <c r="BG158" s="18">
        <f>IF(T158&lt;&gt;0,T158,IF($AV158=0,0,AQ158/$AV158*$Z158))</f>
      </c>
      <c r="BH158" s="18">
        <f>IF(U158&lt;&gt;0,U158,IF($AV158=0,0,AR158/$AV158*$Z158))</f>
      </c>
      <c r="BI158" s="18">
        <f>IF(V158&lt;&gt;0,V158,IF($AV158=0,0,AS158/$AV158*$Z158))</f>
      </c>
      <c r="BJ158" s="18">
        <f>IF(W158&lt;&gt;0,W158,IF($AV158=0,0,AT158/$AV158*$Z158))</f>
      </c>
      <c r="BK158" s="18">
        <f>IF(X158&lt;&gt;0,X158,IF($AV158=0,0,AU158/$AV158*$Z158))</f>
      </c>
      <c r="BL158" s="18">
        <f>SUM(AW158:BK158)</f>
      </c>
      <c r="BM158" s="18">
        <f>I158-BL158</f>
      </c>
    </row>
    <row r="159" outlineLevel="4">
      <c r="A159" s="5" t="str">
        <v>9.4</v>
      </c>
      <c r="B159" s="5" t="str">
        <v/>
      </c>
      <c r="C159" s="5" t="str">
        <v>BSKDGNGENGR07</v>
      </c>
      <c r="D159" s="5" t="str">
        <v>BSKDGNGENGR07</v>
      </c>
      <c r="E159" s="19">
        <f>IFERROR(_xlfn.XLOOKUP(F159,Assumptions!B:B,Assumptions!C:C),0)</f>
      </c>
      <c r="F159" s="5" t="str">
        <v>Retention</v>
      </c>
      <c r="G159" s="5" t="str">
        <v/>
      </c>
      <c r="H159" s="18">
        <f>G156*E159</f>
      </c>
      <c r="I159" s="18">
        <f>H159*(1-0)</f>
      </c>
      <c r="J159" s="18">
        <v>0</v>
      </c>
      <c r="K159" s="18">
        <v>0</v>
      </c>
      <c r="L159" s="18">
        <v>0</v>
      </c>
      <c r="M159" s="18">
        <v>0</v>
      </c>
      <c r="N159" s="18">
        <v>0</v>
      </c>
      <c r="O159" s="18">
        <v>0</v>
      </c>
      <c r="P159" s="18">
        <v>0</v>
      </c>
      <c r="Q159" s="18">
        <v>0</v>
      </c>
      <c r="R159" s="18">
        <v>0</v>
      </c>
      <c r="S159" s="18">
        <v>0</v>
      </c>
      <c r="T159" s="18">
        <v>0</v>
      </c>
      <c r="U159" s="18">
        <v>0</v>
      </c>
      <c r="V159" s="18">
        <v>0</v>
      </c>
      <c r="W159" s="18">
        <v>0</v>
      </c>
      <c r="X159" s="18">
        <v>0</v>
      </c>
      <c r="Y159" s="18">
        <f>SUM(J159:X159)</f>
      </c>
      <c r="Z159" s="18">
        <f>I159-Y159</f>
      </c>
      <c r="AA159" s="20">
        <v>46483</v>
      </c>
      <c r="AB159" s="20">
        <v>46483</v>
      </c>
      <c r="AC159" s="18">
        <f>IFERROR(_xlfn.XLOOKUP(F159,Assumptions!B:B,Assumptions!D:D),0)</f>
      </c>
      <c r="AD159" s="20">
        <f>AA159+AC159</f>
      </c>
      <c r="AE159" s="20">
        <f>AC159+AB159</f>
      </c>
      <c r="AF159" s="5" t="str">
        <v/>
      </c>
      <c r="AG159" s="18">
        <f>IFERROR(_xlfn.BETA.DIST(DATE(YEAR(AG$2),MONTH(AG$2),15),$AD$2,$AE$2,FALSE,DATE(YEAR($AD159),MONTH($AD159),1),DATE(YEAR($AE159),MONTH($AE159),28)),0)</f>
      </c>
      <c r="AH159" s="18">
        <f>IFERROR(_xlfn.BETA.DIST(DATE(YEAR(AH$2),MONTH(AH$2),15),$AD$2,$AE$2,FALSE,DATE(YEAR($AD159),MONTH($AD159),1),DATE(YEAR($AE159),MONTH($AE159),28)),0)</f>
      </c>
      <c r="AI159" s="18">
        <f>IFERROR(_xlfn.BETA.DIST(DATE(YEAR(AI$2),MONTH(AI$2),15),$AD$2,$AE$2,FALSE,DATE(YEAR($AD159),MONTH($AD159),1),DATE(YEAR($AE159),MONTH($AE159),28)),0)</f>
      </c>
      <c r="AJ159" s="18">
        <f>IFERROR(_xlfn.BETA.DIST(DATE(YEAR(AJ$2),MONTH(AJ$2),15),$AD$2,$AE$2,FALSE,DATE(YEAR($AD159),MONTH($AD159),1),DATE(YEAR($AE159),MONTH($AE159),28)),0)</f>
      </c>
      <c r="AK159" s="18">
        <f>IFERROR(_xlfn.BETA.DIST(DATE(YEAR(AK$2),MONTH(AK$2),15),$AD$2,$AE$2,FALSE,DATE(YEAR($AD159),MONTH($AD159),1),DATE(YEAR($AE159),MONTH($AE159),28)),0)</f>
      </c>
      <c r="AL159" s="18">
        <f>IFERROR(_xlfn.BETA.DIST(DATE(YEAR(AL$2),MONTH(AL$2),15),$AD$2,$AE$2,FALSE,DATE(YEAR($AD159),MONTH($AD159),1),DATE(YEAR($AE159),MONTH($AE159),28)),0)</f>
      </c>
      <c r="AM159" s="18">
        <f>IFERROR(_xlfn.BETA.DIST(DATE(YEAR(AM$2),MONTH(AM$2),15),$AD$2,$AE$2,FALSE,DATE(YEAR($AD159),MONTH($AD159),1),DATE(YEAR($AE159),MONTH($AE159),28)),0)</f>
      </c>
      <c r="AN159" s="18">
        <f>IFERROR(_xlfn.BETA.DIST(DATE(YEAR(AN$2),MONTH(AN$2),15),$AD$2,$AE$2,FALSE,DATE(YEAR($AD159),MONTH($AD159),1),DATE(YEAR($AE159),MONTH($AE159),28)),0)</f>
      </c>
      <c r="AO159" s="18">
        <f>IFERROR(_xlfn.BETA.DIST(DATE(YEAR(AO$2),MONTH(AO$2),15),$AD$2,$AE$2,FALSE,DATE(YEAR($AD159),MONTH($AD159),1),DATE(YEAR($AE159),MONTH($AE159),28)),0)</f>
      </c>
      <c r="AP159" s="18">
        <f>IFERROR(_xlfn.BETA.DIST(DATE(YEAR(AP$2),MONTH(AP$2),15),$AD$2,$AE$2,FALSE,DATE(YEAR($AD159),MONTH($AD159),1),DATE(YEAR($AE159),MONTH($AE159),28)),0)</f>
      </c>
      <c r="AQ159" s="18">
        <f>IFERROR(_xlfn.BETA.DIST(DATE(YEAR(AQ$2),MONTH(AQ$2),15),$AD$2,$AE$2,FALSE,DATE(YEAR($AD159),MONTH($AD159),1),DATE(YEAR($AE159),MONTH($AE159),28)),0)</f>
      </c>
      <c r="AR159" s="18">
        <f>IFERROR(_xlfn.BETA.DIST(DATE(YEAR(AR$2),MONTH(AR$2),15),$AD$2,$AE$2,FALSE,DATE(YEAR($AD159),MONTH($AD159),1),DATE(YEAR($AE159),MONTH($AE159),28)),0)</f>
      </c>
      <c r="AS159" s="18">
        <f>IFERROR(_xlfn.BETA.DIST(DATE(YEAR(AS$2),MONTH(AS$2),15),$AD$2,$AE$2,FALSE,DATE(YEAR($AD159),MONTH($AD159),1),DATE(YEAR($AE159),MONTH($AE159),28)),0)</f>
      </c>
      <c r="AT159" s="18">
        <f>IFERROR(_xlfn.BETA.DIST(DATE(YEAR(AT$2),MONTH(AT$2),15),$AD$2,$AE$2,FALSE,DATE(YEAR($AD159),MONTH($AD159),1),DATE(YEAR($AE159),MONTH($AE159),28)),0)</f>
      </c>
      <c r="AU159" s="18">
        <f>IFERROR(_xlfn.BETA.DIST(DATE(YEAR(AU$2),MONTH(AU$2),15),$AD$2,$AE$2,FALSE,DATE(YEAR($AD159),MONTH($AD159),1),DATE(YEAR($AE159),MONTH($AE159),28)),0)</f>
      </c>
      <c r="AV159" s="18">
        <f>SUM(AG159:AU159)</f>
      </c>
      <c r="AW159" s="18">
        <f>IF(J159&lt;&gt;0,J159,IF($AV159=0,0,AG159/$AV159*$Z159))</f>
      </c>
      <c r="AX159" s="18">
        <f>IF(K159&lt;&gt;0,K159,IF($AV159=0,0,AH159/$AV159*$Z159))</f>
      </c>
      <c r="AY159" s="18">
        <f>IF(L159&lt;&gt;0,L159,IF($AV159=0,0,AI159/$AV159*$Z159))</f>
      </c>
      <c r="AZ159" s="18">
        <f>IF(M159&lt;&gt;0,M159,IF($AV159=0,0,AJ159/$AV159*$Z159))</f>
      </c>
      <c r="BA159" s="18">
        <f>IF(N159&lt;&gt;0,N159,IF($AV159=0,0,AK159/$AV159*$Z159))</f>
      </c>
      <c r="BB159" s="18">
        <f>IF(O159&lt;&gt;0,O159,IF($AV159=0,0,AL159/$AV159*$Z159))</f>
      </c>
      <c r="BC159" s="18">
        <f>IF(P159&lt;&gt;0,P159,IF($AV159=0,0,AM159/$AV159*$Z159))</f>
      </c>
      <c r="BD159" s="18">
        <f>IF(Q159&lt;&gt;0,Q159,IF($AV159=0,0,AN159/$AV159*$Z159))</f>
      </c>
      <c r="BE159" s="18">
        <f>IF(R159&lt;&gt;0,R159,IF($AV159=0,0,AO159/$AV159*$Z159))</f>
      </c>
      <c r="BF159" s="18">
        <f>IF(S159&lt;&gt;0,S159,IF($AV159=0,0,AP159/$AV159*$Z159))</f>
      </c>
      <c r="BG159" s="18">
        <f>IF(T159&lt;&gt;0,T159,IF($AV159=0,0,AQ159/$AV159*$Z159))</f>
      </c>
      <c r="BH159" s="18">
        <f>IF(U159&lt;&gt;0,U159,IF($AV159=0,0,AR159/$AV159*$Z159))</f>
      </c>
      <c r="BI159" s="18">
        <f>IF(V159&lt;&gt;0,V159,IF($AV159=0,0,AS159/$AV159*$Z159))</f>
      </c>
      <c r="BJ159" s="18">
        <f>IF(W159&lt;&gt;0,W159,IF($AV159=0,0,AT159/$AV159*$Z159))</f>
      </c>
      <c r="BK159" s="18">
        <f>IF(X159&lt;&gt;0,X159,IF($AV159=0,0,AU159/$AV159*$Z159))</f>
      </c>
      <c r="BL159" s="18">
        <f>SUM(AW159:BK159)</f>
      </c>
      <c r="BM159" s="18">
        <f>I159-BL159</f>
      </c>
    </row>
    <row r="160" outlineLevel="3">
      <c r="A160" s="17" t="str">
        <v>9.5</v>
      </c>
      <c r="B160" s="17" t="str">
        <v/>
      </c>
      <c r="C160" s="17" t="str">
        <v/>
      </c>
      <c r="D160" s="17" t="str">
        <v/>
      </c>
      <c r="E160" s="17" t="str">
        <v>9.5</v>
      </c>
      <c r="F160" s="17" t="str">
        <v>Single core cable sealing end outdoor Heat Shrinkable type for the above mentioned cables</v>
      </c>
      <c r="G160" s="17">
        <v>97431.65</v>
      </c>
      <c r="H160" s="17" t="str">
        <v/>
      </c>
      <c r="I160" s="17" t="str">
        <v/>
      </c>
      <c r="J160" s="17" t="str">
        <v/>
      </c>
      <c r="K160" s="17" t="str">
        <v/>
      </c>
      <c r="L160" s="17" t="str">
        <v/>
      </c>
      <c r="M160" s="17" t="str">
        <v/>
      </c>
      <c r="N160" s="17" t="str">
        <v/>
      </c>
      <c r="O160" s="17" t="str">
        <v/>
      </c>
      <c r="P160" s="17" t="str">
        <v/>
      </c>
      <c r="Q160" s="17" t="str">
        <v/>
      </c>
      <c r="R160" s="17" t="str">
        <v/>
      </c>
      <c r="S160" s="17" t="str">
        <v/>
      </c>
      <c r="T160" s="17" t="str">
        <v/>
      </c>
      <c r="U160" s="17" t="str">
        <v/>
      </c>
      <c r="V160" s="17" t="str">
        <v/>
      </c>
      <c r="W160" s="17" t="str">
        <v/>
      </c>
      <c r="X160" s="17" t="str">
        <v/>
      </c>
      <c r="Y160" s="17" t="str">
        <v/>
      </c>
      <c r="Z160" s="17" t="str">
        <v/>
      </c>
      <c r="AA160" s="17" t="str">
        <v/>
      </c>
      <c r="AB160" s="17" t="str">
        <v/>
      </c>
      <c r="AC160" s="17" t="str">
        <v/>
      </c>
      <c r="AD160" s="17" t="str">
        <v/>
      </c>
      <c r="AE160" s="17" t="str">
        <v/>
      </c>
      <c r="AF160" s="5" t="str">
        <v/>
      </c>
      <c r="AG160" s="18">
        <f>IFERROR(_xlfn.BETA.DIST(DATE(YEAR(AG$2),MONTH(AG$2),15),$AD$2,$AE$2,FALSE,DATE(YEAR($AD160),MONTH($AD160),1),DATE(YEAR($AE160),MONTH($AE160),28)),0)</f>
      </c>
      <c r="AH160" s="18">
        <f>IFERROR(_xlfn.BETA.DIST(DATE(YEAR(AH$2),MONTH(AH$2),15),$AD$2,$AE$2,FALSE,DATE(YEAR($AD160),MONTH($AD160),1),DATE(YEAR($AE160),MONTH($AE160),28)),0)</f>
      </c>
      <c r="AI160" s="18">
        <f>IFERROR(_xlfn.BETA.DIST(DATE(YEAR(AI$2),MONTH(AI$2),15),$AD$2,$AE$2,FALSE,DATE(YEAR($AD160),MONTH($AD160),1),DATE(YEAR($AE160),MONTH($AE160),28)),0)</f>
      </c>
      <c r="AJ160" s="18">
        <f>IFERROR(_xlfn.BETA.DIST(DATE(YEAR(AJ$2),MONTH(AJ$2),15),$AD$2,$AE$2,FALSE,DATE(YEAR($AD160),MONTH($AD160),1),DATE(YEAR($AE160),MONTH($AE160),28)),0)</f>
      </c>
      <c r="AK160" s="18">
        <f>IFERROR(_xlfn.BETA.DIST(DATE(YEAR(AK$2),MONTH(AK$2),15),$AD$2,$AE$2,FALSE,DATE(YEAR($AD160),MONTH($AD160),1),DATE(YEAR($AE160),MONTH($AE160),28)),0)</f>
      </c>
      <c r="AL160" s="18">
        <f>IFERROR(_xlfn.BETA.DIST(DATE(YEAR(AL$2),MONTH(AL$2),15),$AD$2,$AE$2,FALSE,DATE(YEAR($AD160),MONTH($AD160),1),DATE(YEAR($AE160),MONTH($AE160),28)),0)</f>
      </c>
      <c r="AM160" s="18">
        <f>IFERROR(_xlfn.BETA.DIST(DATE(YEAR(AM$2),MONTH(AM$2),15),$AD$2,$AE$2,FALSE,DATE(YEAR($AD160),MONTH($AD160),1),DATE(YEAR($AE160),MONTH($AE160),28)),0)</f>
      </c>
      <c r="AN160" s="18">
        <f>IFERROR(_xlfn.BETA.DIST(DATE(YEAR(AN$2),MONTH(AN$2),15),$AD$2,$AE$2,FALSE,DATE(YEAR($AD160),MONTH($AD160),1),DATE(YEAR($AE160),MONTH($AE160),28)),0)</f>
      </c>
      <c r="AO160" s="18">
        <f>IFERROR(_xlfn.BETA.DIST(DATE(YEAR(AO$2),MONTH(AO$2),15),$AD$2,$AE$2,FALSE,DATE(YEAR($AD160),MONTH($AD160),1),DATE(YEAR($AE160),MONTH($AE160),28)),0)</f>
      </c>
      <c r="AP160" s="18">
        <f>IFERROR(_xlfn.BETA.DIST(DATE(YEAR(AP$2),MONTH(AP$2),15),$AD$2,$AE$2,FALSE,DATE(YEAR($AD160),MONTH($AD160),1),DATE(YEAR($AE160),MONTH($AE160),28)),0)</f>
      </c>
      <c r="AQ160" s="18">
        <f>IFERROR(_xlfn.BETA.DIST(DATE(YEAR(AQ$2),MONTH(AQ$2),15),$AD$2,$AE$2,FALSE,DATE(YEAR($AD160),MONTH($AD160),1),DATE(YEAR($AE160),MONTH($AE160),28)),0)</f>
      </c>
      <c r="AR160" s="18">
        <f>IFERROR(_xlfn.BETA.DIST(DATE(YEAR(AR$2),MONTH(AR$2),15),$AD$2,$AE$2,FALSE,DATE(YEAR($AD160),MONTH($AD160),1),DATE(YEAR($AE160),MONTH($AE160),28)),0)</f>
      </c>
      <c r="AS160" s="18">
        <f>IFERROR(_xlfn.BETA.DIST(DATE(YEAR(AS$2),MONTH(AS$2),15),$AD$2,$AE$2,FALSE,DATE(YEAR($AD160),MONTH($AD160),1),DATE(YEAR($AE160),MONTH($AE160),28)),0)</f>
      </c>
      <c r="AT160" s="18">
        <f>IFERROR(_xlfn.BETA.DIST(DATE(YEAR(AT$2),MONTH(AT$2),15),$AD$2,$AE$2,FALSE,DATE(YEAR($AD160),MONTH($AD160),1),DATE(YEAR($AE160),MONTH($AE160),28)),0)</f>
      </c>
      <c r="AU160" s="18">
        <f>IFERROR(_xlfn.BETA.DIST(DATE(YEAR(AU$2),MONTH(AU$2),15),$AD$2,$AE$2,FALSE,DATE(YEAR($AD160),MONTH($AD160),1),DATE(YEAR($AE160),MONTH($AE160),28)),0)</f>
      </c>
      <c r="AV160" s="18">
        <f>SUM(AG160:AU160)</f>
      </c>
      <c r="AW160" s="18">
        <f>IF(J160&lt;&gt;0,J160,IF($AV160=0,0,AG160/$AV160*$Z160))</f>
      </c>
      <c r="AX160" s="18">
        <f>IF(K160&lt;&gt;0,K160,IF($AV160=0,0,AH160/$AV160*$Z160))</f>
      </c>
      <c r="AY160" s="18">
        <f>IF(L160&lt;&gt;0,L160,IF($AV160=0,0,AI160/$AV160*$Z160))</f>
      </c>
      <c r="AZ160" s="18">
        <f>IF(M160&lt;&gt;0,M160,IF($AV160=0,0,AJ160/$AV160*$Z160))</f>
      </c>
      <c r="BA160" s="18">
        <f>IF(N160&lt;&gt;0,N160,IF($AV160=0,0,AK160/$AV160*$Z160))</f>
      </c>
      <c r="BB160" s="18">
        <f>IF(O160&lt;&gt;0,O160,IF($AV160=0,0,AL160/$AV160*$Z160))</f>
      </c>
      <c r="BC160" s="18">
        <f>IF(P160&lt;&gt;0,P160,IF($AV160=0,0,AM160/$AV160*$Z160))</f>
      </c>
      <c r="BD160" s="18">
        <f>IF(Q160&lt;&gt;0,Q160,IF($AV160=0,0,AN160/$AV160*$Z160))</f>
      </c>
      <c r="BE160" s="18">
        <f>IF(R160&lt;&gt;0,R160,IF($AV160=0,0,AO160/$AV160*$Z160))</f>
      </c>
      <c r="BF160" s="18">
        <f>IF(S160&lt;&gt;0,S160,IF($AV160=0,0,AP160/$AV160*$Z160))</f>
      </c>
      <c r="BG160" s="18">
        <f>IF(T160&lt;&gt;0,T160,IF($AV160=0,0,AQ160/$AV160*$Z160))</f>
      </c>
      <c r="BH160" s="18">
        <f>IF(U160&lt;&gt;0,U160,IF($AV160=0,0,AR160/$AV160*$Z160))</f>
      </c>
      <c r="BI160" s="18">
        <f>IF(V160&lt;&gt;0,V160,IF($AV160=0,0,AS160/$AV160*$Z160))</f>
      </c>
      <c r="BJ160" s="18">
        <f>IF(W160&lt;&gt;0,W160,IF($AV160=0,0,AT160/$AV160*$Z160))</f>
      </c>
      <c r="BK160" s="18">
        <f>IF(X160&lt;&gt;0,X160,IF($AV160=0,0,AU160/$AV160*$Z160))</f>
      </c>
      <c r="BL160" s="18">
        <f>SUM(AW160:BK160)</f>
      </c>
      <c r="BM160" s="17" t="str">
        <v/>
      </c>
    </row>
    <row r="161" outlineLevel="4">
      <c r="A161" s="5" t="str">
        <v>9.5</v>
      </c>
      <c r="B161" s="5" t="str">
        <v/>
      </c>
      <c r="C161" s="5" t="str">
        <v>BSKDGNGENGR03</v>
      </c>
      <c r="D161" s="5" t="str">
        <v>BSKDGNGENGR03</v>
      </c>
      <c r="E161" s="19">
        <f>IFERROR(_xlfn.XLOOKUP(F161,Assumptions!B:B,Assumptions!C:C),0)</f>
      </c>
      <c r="F161" s="5" t="str">
        <v>Advanced Payment</v>
      </c>
      <c r="G161" s="5" t="str">
        <v/>
      </c>
      <c r="H161" s="18">
        <f>G160*E161</f>
      </c>
      <c r="I161" s="18">
        <f>H161*(1-0)</f>
      </c>
      <c r="J161" s="18">
        <v>0</v>
      </c>
      <c r="K161" s="18">
        <v>0</v>
      </c>
      <c r="L161" s="18">
        <v>0</v>
      </c>
      <c r="M161" s="18">
        <v>0</v>
      </c>
      <c r="N161" s="18">
        <v>0</v>
      </c>
      <c r="O161" s="18">
        <v>0</v>
      </c>
      <c r="P161" s="18">
        <v>0</v>
      </c>
      <c r="Q161" s="18">
        <v>0</v>
      </c>
      <c r="R161" s="18">
        <v>0</v>
      </c>
      <c r="S161" s="18">
        <v>0</v>
      </c>
      <c r="T161" s="18">
        <v>0</v>
      </c>
      <c r="U161" s="18">
        <v>0</v>
      </c>
      <c r="V161" s="18">
        <v>0</v>
      </c>
      <c r="W161" s="18">
        <v>0</v>
      </c>
      <c r="X161" s="18">
        <v>0</v>
      </c>
      <c r="Y161" s="18">
        <f>SUM(J161:X161)</f>
      </c>
      <c r="Z161" s="18">
        <f>I161-Y161</f>
      </c>
      <c r="AA161" s="20">
        <v>46026</v>
      </c>
      <c r="AB161" s="20">
        <v>46026</v>
      </c>
      <c r="AC161" s="18">
        <f>IFERROR(_xlfn.XLOOKUP(F161,Assumptions!B:B,Assumptions!D:D),0)</f>
      </c>
      <c r="AD161" s="20">
        <f>AA161+AC161</f>
      </c>
      <c r="AE161" s="20">
        <f>AC161+AB161</f>
      </c>
      <c r="AF161" s="5" t="str">
        <v/>
      </c>
      <c r="AG161" s="18">
        <f>IFERROR(_xlfn.BETA.DIST(DATE(YEAR(AG$2),MONTH(AG$2),15),$AD$2,$AE$2,FALSE,DATE(YEAR($AD161),MONTH($AD161),1),DATE(YEAR($AE161),MONTH($AE161),28)),0)</f>
      </c>
      <c r="AH161" s="18">
        <f>IFERROR(_xlfn.BETA.DIST(DATE(YEAR(AH$2),MONTH(AH$2),15),$AD$2,$AE$2,FALSE,DATE(YEAR($AD161),MONTH($AD161),1),DATE(YEAR($AE161),MONTH($AE161),28)),0)</f>
      </c>
      <c r="AI161" s="18">
        <f>IFERROR(_xlfn.BETA.DIST(DATE(YEAR(AI$2),MONTH(AI$2),15),$AD$2,$AE$2,FALSE,DATE(YEAR($AD161),MONTH($AD161),1),DATE(YEAR($AE161),MONTH($AE161),28)),0)</f>
      </c>
      <c r="AJ161" s="18">
        <f>IFERROR(_xlfn.BETA.DIST(DATE(YEAR(AJ$2),MONTH(AJ$2),15),$AD$2,$AE$2,FALSE,DATE(YEAR($AD161),MONTH($AD161),1),DATE(YEAR($AE161),MONTH($AE161),28)),0)</f>
      </c>
      <c r="AK161" s="18">
        <f>IFERROR(_xlfn.BETA.DIST(DATE(YEAR(AK$2),MONTH(AK$2),15),$AD$2,$AE$2,FALSE,DATE(YEAR($AD161),MONTH($AD161),1),DATE(YEAR($AE161),MONTH($AE161),28)),0)</f>
      </c>
      <c r="AL161" s="18">
        <f>IFERROR(_xlfn.BETA.DIST(DATE(YEAR(AL$2),MONTH(AL$2),15),$AD$2,$AE$2,FALSE,DATE(YEAR($AD161),MONTH($AD161),1),DATE(YEAR($AE161),MONTH($AE161),28)),0)</f>
      </c>
      <c r="AM161" s="18">
        <f>IFERROR(_xlfn.BETA.DIST(DATE(YEAR(AM$2),MONTH(AM$2),15),$AD$2,$AE$2,FALSE,DATE(YEAR($AD161),MONTH($AD161),1),DATE(YEAR($AE161),MONTH($AE161),28)),0)</f>
      </c>
      <c r="AN161" s="18">
        <f>IFERROR(_xlfn.BETA.DIST(DATE(YEAR(AN$2),MONTH(AN$2),15),$AD$2,$AE$2,FALSE,DATE(YEAR($AD161),MONTH($AD161),1),DATE(YEAR($AE161),MONTH($AE161),28)),0)</f>
      </c>
      <c r="AO161" s="18">
        <f>IFERROR(_xlfn.BETA.DIST(DATE(YEAR(AO$2),MONTH(AO$2),15),$AD$2,$AE$2,FALSE,DATE(YEAR($AD161),MONTH($AD161),1),DATE(YEAR($AE161),MONTH($AE161),28)),0)</f>
      </c>
      <c r="AP161" s="18">
        <f>IFERROR(_xlfn.BETA.DIST(DATE(YEAR(AP$2),MONTH(AP$2),15),$AD$2,$AE$2,FALSE,DATE(YEAR($AD161),MONTH($AD161),1),DATE(YEAR($AE161),MONTH($AE161),28)),0)</f>
      </c>
      <c r="AQ161" s="18">
        <f>IFERROR(_xlfn.BETA.DIST(DATE(YEAR(AQ$2),MONTH(AQ$2),15),$AD$2,$AE$2,FALSE,DATE(YEAR($AD161),MONTH($AD161),1),DATE(YEAR($AE161),MONTH($AE161),28)),0)</f>
      </c>
      <c r="AR161" s="18">
        <f>IFERROR(_xlfn.BETA.DIST(DATE(YEAR(AR$2),MONTH(AR$2),15),$AD$2,$AE$2,FALSE,DATE(YEAR($AD161),MONTH($AD161),1),DATE(YEAR($AE161),MONTH($AE161),28)),0)</f>
      </c>
      <c r="AS161" s="18">
        <f>IFERROR(_xlfn.BETA.DIST(DATE(YEAR(AS$2),MONTH(AS$2),15),$AD$2,$AE$2,FALSE,DATE(YEAR($AD161),MONTH($AD161),1),DATE(YEAR($AE161),MONTH($AE161),28)),0)</f>
      </c>
      <c r="AT161" s="18">
        <f>IFERROR(_xlfn.BETA.DIST(DATE(YEAR(AT$2),MONTH(AT$2),15),$AD$2,$AE$2,FALSE,DATE(YEAR($AD161),MONTH($AD161),1),DATE(YEAR($AE161),MONTH($AE161),28)),0)</f>
      </c>
      <c r="AU161" s="18">
        <f>IFERROR(_xlfn.BETA.DIST(DATE(YEAR(AU$2),MONTH(AU$2),15),$AD$2,$AE$2,FALSE,DATE(YEAR($AD161),MONTH($AD161),1),DATE(YEAR($AE161),MONTH($AE161),28)),0)</f>
      </c>
      <c r="AV161" s="18">
        <f>SUM(AG161:AU161)</f>
      </c>
      <c r="AW161" s="18">
        <f>IF(J161&lt;&gt;0,J161,IF($AV161=0,0,AG161/$AV161*$Z161))</f>
      </c>
      <c r="AX161" s="18">
        <f>IF(K161&lt;&gt;0,K161,IF($AV161=0,0,AH161/$AV161*$Z161))</f>
      </c>
      <c r="AY161" s="18">
        <f>IF(L161&lt;&gt;0,L161,IF($AV161=0,0,AI161/$AV161*$Z161))</f>
      </c>
      <c r="AZ161" s="18">
        <f>IF(M161&lt;&gt;0,M161,IF($AV161=0,0,AJ161/$AV161*$Z161))</f>
      </c>
      <c r="BA161" s="18">
        <f>IF(N161&lt;&gt;0,N161,IF($AV161=0,0,AK161/$AV161*$Z161))</f>
      </c>
      <c r="BB161" s="18">
        <f>IF(O161&lt;&gt;0,O161,IF($AV161=0,0,AL161/$AV161*$Z161))</f>
      </c>
      <c r="BC161" s="18">
        <f>IF(P161&lt;&gt;0,P161,IF($AV161=0,0,AM161/$AV161*$Z161))</f>
      </c>
      <c r="BD161" s="18">
        <f>IF(Q161&lt;&gt;0,Q161,IF($AV161=0,0,AN161/$AV161*$Z161))</f>
      </c>
      <c r="BE161" s="18">
        <f>IF(R161&lt;&gt;0,R161,IF($AV161=0,0,AO161/$AV161*$Z161))</f>
      </c>
      <c r="BF161" s="18">
        <f>IF(S161&lt;&gt;0,S161,IF($AV161=0,0,AP161/$AV161*$Z161))</f>
      </c>
      <c r="BG161" s="18">
        <f>IF(T161&lt;&gt;0,T161,IF($AV161=0,0,AQ161/$AV161*$Z161))</f>
      </c>
      <c r="BH161" s="18">
        <f>IF(U161&lt;&gt;0,U161,IF($AV161=0,0,AR161/$AV161*$Z161))</f>
      </c>
      <c r="BI161" s="18">
        <f>IF(V161&lt;&gt;0,V161,IF($AV161=0,0,AS161/$AV161*$Z161))</f>
      </c>
      <c r="BJ161" s="18">
        <f>IF(W161&lt;&gt;0,W161,IF($AV161=0,0,AT161/$AV161*$Z161))</f>
      </c>
      <c r="BK161" s="18">
        <f>IF(X161&lt;&gt;0,X161,IF($AV161=0,0,AU161/$AV161*$Z161))</f>
      </c>
      <c r="BL161" s="18">
        <f>SUM(AW161:BK161)</f>
      </c>
      <c r="BM161" s="18">
        <f>I161-BL161</f>
      </c>
    </row>
    <row r="162" outlineLevel="4">
      <c r="A162" s="5" t="str">
        <v>9.5</v>
      </c>
      <c r="B162" s="5" t="str">
        <v/>
      </c>
      <c r="C162" s="5" t="str">
        <v/>
      </c>
      <c r="D162" s="5" t="str">
        <v/>
      </c>
      <c r="E162" s="19">
        <f>IFERROR(_xlfn.XLOOKUP(F162,Assumptions!B:B,Assumptions!C:C),0)</f>
      </c>
      <c r="F162" s="5" t="str">
        <v>Site Delivery EGP</v>
      </c>
      <c r="G162" s="5" t="str">
        <v/>
      </c>
      <c r="H162" s="18">
        <f>G160*E162</f>
      </c>
      <c r="I162" s="18">
        <f>H162*(1-0)</f>
      </c>
      <c r="J162" s="18">
        <v>0</v>
      </c>
      <c r="K162" s="18">
        <v>0</v>
      </c>
      <c r="L162" s="18">
        <v>0</v>
      </c>
      <c r="M162" s="18">
        <v>0</v>
      </c>
      <c r="N162" s="18">
        <v>0</v>
      </c>
      <c r="O162" s="18">
        <v>0</v>
      </c>
      <c r="P162" s="18">
        <v>0</v>
      </c>
      <c r="Q162" s="18">
        <v>0</v>
      </c>
      <c r="R162" s="18">
        <v>0</v>
      </c>
      <c r="S162" s="18">
        <v>0</v>
      </c>
      <c r="T162" s="18">
        <v>0</v>
      </c>
      <c r="U162" s="18">
        <v>0</v>
      </c>
      <c r="V162" s="18">
        <v>0</v>
      </c>
      <c r="W162" s="18">
        <v>0</v>
      </c>
      <c r="X162" s="18">
        <v>0</v>
      </c>
      <c r="Y162" s="18">
        <f>SUM(J162:X162)</f>
      </c>
      <c r="Z162" s="18">
        <f>I162-Y162</f>
      </c>
      <c r="AA162" s="5" t="str">
        <v/>
      </c>
      <c r="AB162" s="5" t="str">
        <v/>
      </c>
      <c r="AC162" s="18">
        <f>IFERROR(_xlfn.XLOOKUP(F162,Assumptions!B:B,Assumptions!D:D),0)</f>
      </c>
      <c r="AD162" s="20">
        <f>AA162+AC162</f>
      </c>
      <c r="AE162" s="20">
        <f>AC162+AB162</f>
      </c>
      <c r="AF162" s="5" t="str">
        <v/>
      </c>
      <c r="AG162" s="18">
        <f>IFERROR(_xlfn.BETA.DIST(DATE(YEAR(AG$2),MONTH(AG$2),15),$AD$2,$AE$2,FALSE,DATE(YEAR($AD162),MONTH($AD162),1),DATE(YEAR($AE162),MONTH($AE162),28)),0)</f>
      </c>
      <c r="AH162" s="18">
        <f>IFERROR(_xlfn.BETA.DIST(DATE(YEAR(AH$2),MONTH(AH$2),15),$AD$2,$AE$2,FALSE,DATE(YEAR($AD162),MONTH($AD162),1),DATE(YEAR($AE162),MONTH($AE162),28)),0)</f>
      </c>
      <c r="AI162" s="18">
        <f>IFERROR(_xlfn.BETA.DIST(DATE(YEAR(AI$2),MONTH(AI$2),15),$AD$2,$AE$2,FALSE,DATE(YEAR($AD162),MONTH($AD162),1),DATE(YEAR($AE162),MONTH($AE162),28)),0)</f>
      </c>
      <c r="AJ162" s="18">
        <f>IFERROR(_xlfn.BETA.DIST(DATE(YEAR(AJ$2),MONTH(AJ$2),15),$AD$2,$AE$2,FALSE,DATE(YEAR($AD162),MONTH($AD162),1),DATE(YEAR($AE162),MONTH($AE162),28)),0)</f>
      </c>
      <c r="AK162" s="18">
        <f>IFERROR(_xlfn.BETA.DIST(DATE(YEAR(AK$2),MONTH(AK$2),15),$AD$2,$AE$2,FALSE,DATE(YEAR($AD162),MONTH($AD162),1),DATE(YEAR($AE162),MONTH($AE162),28)),0)</f>
      </c>
      <c r="AL162" s="18">
        <f>IFERROR(_xlfn.BETA.DIST(DATE(YEAR(AL$2),MONTH(AL$2),15),$AD$2,$AE$2,FALSE,DATE(YEAR($AD162),MONTH($AD162),1),DATE(YEAR($AE162),MONTH($AE162),28)),0)</f>
      </c>
      <c r="AM162" s="18">
        <f>IFERROR(_xlfn.BETA.DIST(DATE(YEAR(AM$2),MONTH(AM$2),15),$AD$2,$AE$2,FALSE,DATE(YEAR($AD162),MONTH($AD162),1),DATE(YEAR($AE162),MONTH($AE162),28)),0)</f>
      </c>
      <c r="AN162" s="18">
        <f>IFERROR(_xlfn.BETA.DIST(DATE(YEAR(AN$2),MONTH(AN$2),15),$AD$2,$AE$2,FALSE,DATE(YEAR($AD162),MONTH($AD162),1),DATE(YEAR($AE162),MONTH($AE162),28)),0)</f>
      </c>
      <c r="AO162" s="18">
        <f>IFERROR(_xlfn.BETA.DIST(DATE(YEAR(AO$2),MONTH(AO$2),15),$AD$2,$AE$2,FALSE,DATE(YEAR($AD162),MONTH($AD162),1),DATE(YEAR($AE162),MONTH($AE162),28)),0)</f>
      </c>
      <c r="AP162" s="18">
        <f>IFERROR(_xlfn.BETA.DIST(DATE(YEAR(AP$2),MONTH(AP$2),15),$AD$2,$AE$2,FALSE,DATE(YEAR($AD162),MONTH($AD162),1),DATE(YEAR($AE162),MONTH($AE162),28)),0)</f>
      </c>
      <c r="AQ162" s="18">
        <f>IFERROR(_xlfn.BETA.DIST(DATE(YEAR(AQ$2),MONTH(AQ$2),15),$AD$2,$AE$2,FALSE,DATE(YEAR($AD162),MONTH($AD162),1),DATE(YEAR($AE162),MONTH($AE162),28)),0)</f>
      </c>
      <c r="AR162" s="18">
        <f>IFERROR(_xlfn.BETA.DIST(DATE(YEAR(AR$2),MONTH(AR$2),15),$AD$2,$AE$2,FALSE,DATE(YEAR($AD162),MONTH($AD162),1),DATE(YEAR($AE162),MONTH($AE162),28)),0)</f>
      </c>
      <c r="AS162" s="18">
        <f>IFERROR(_xlfn.BETA.DIST(DATE(YEAR(AS$2),MONTH(AS$2),15),$AD$2,$AE$2,FALSE,DATE(YEAR($AD162),MONTH($AD162),1),DATE(YEAR($AE162),MONTH($AE162),28)),0)</f>
      </c>
      <c r="AT162" s="18">
        <f>IFERROR(_xlfn.BETA.DIST(DATE(YEAR(AT$2),MONTH(AT$2),15),$AD$2,$AE$2,FALSE,DATE(YEAR($AD162),MONTH($AD162),1),DATE(YEAR($AE162),MONTH($AE162),28)),0)</f>
      </c>
      <c r="AU162" s="18">
        <f>IFERROR(_xlfn.BETA.DIST(DATE(YEAR(AU$2),MONTH(AU$2),15),$AD$2,$AE$2,FALSE,DATE(YEAR($AD162),MONTH($AD162),1),DATE(YEAR($AE162),MONTH($AE162),28)),0)</f>
      </c>
      <c r="AV162" s="18">
        <f>SUM(AG162:AU162)</f>
      </c>
      <c r="AW162" s="18">
        <f>IF(J162&lt;&gt;0,J162,IF($AV162=0,0,AG162/$AV162*$Z162))</f>
      </c>
      <c r="AX162" s="18">
        <f>IF(K162&lt;&gt;0,K162,IF($AV162=0,0,AH162/$AV162*$Z162))</f>
      </c>
      <c r="AY162" s="18">
        <f>IF(L162&lt;&gt;0,L162,IF($AV162=0,0,AI162/$AV162*$Z162))</f>
      </c>
      <c r="AZ162" s="18">
        <f>IF(M162&lt;&gt;0,M162,IF($AV162=0,0,AJ162/$AV162*$Z162))</f>
      </c>
      <c r="BA162" s="18">
        <f>IF(N162&lt;&gt;0,N162,IF($AV162=0,0,AK162/$AV162*$Z162))</f>
      </c>
      <c r="BB162" s="18">
        <f>IF(O162&lt;&gt;0,O162,IF($AV162=0,0,AL162/$AV162*$Z162))</f>
      </c>
      <c r="BC162" s="18">
        <f>IF(P162&lt;&gt;0,P162,IF($AV162=0,0,AM162/$AV162*$Z162))</f>
      </c>
      <c r="BD162" s="18">
        <f>IF(Q162&lt;&gt;0,Q162,IF($AV162=0,0,AN162/$AV162*$Z162))</f>
      </c>
      <c r="BE162" s="18">
        <f>IF(R162&lt;&gt;0,R162,IF($AV162=0,0,AO162/$AV162*$Z162))</f>
      </c>
      <c r="BF162" s="18">
        <f>IF(S162&lt;&gt;0,S162,IF($AV162=0,0,AP162/$AV162*$Z162))</f>
      </c>
      <c r="BG162" s="18">
        <f>IF(T162&lt;&gt;0,T162,IF($AV162=0,0,AQ162/$AV162*$Z162))</f>
      </c>
      <c r="BH162" s="18">
        <f>IF(U162&lt;&gt;0,U162,IF($AV162=0,0,AR162/$AV162*$Z162))</f>
      </c>
      <c r="BI162" s="18">
        <f>IF(V162&lt;&gt;0,V162,IF($AV162=0,0,AS162/$AV162*$Z162))</f>
      </c>
      <c r="BJ162" s="18">
        <f>IF(W162&lt;&gt;0,W162,IF($AV162=0,0,AT162/$AV162*$Z162))</f>
      </c>
      <c r="BK162" s="18">
        <f>IF(X162&lt;&gt;0,X162,IF($AV162=0,0,AU162/$AV162*$Z162))</f>
      </c>
      <c r="BL162" s="18">
        <f>SUM(AW162:BK162)</f>
      </c>
      <c r="BM162" s="18">
        <f>I162-BL162</f>
      </c>
    </row>
    <row r="163" outlineLevel="4">
      <c r="A163" s="5" t="str">
        <v>9.5</v>
      </c>
      <c r="B163" s="5" t="str">
        <v/>
      </c>
      <c r="C163" s="5" t="str">
        <v>BSKDGNGENGR07</v>
      </c>
      <c r="D163" s="5" t="str">
        <v>BSKDGNGENGR07</v>
      </c>
      <c r="E163" s="19">
        <f>IFERROR(_xlfn.XLOOKUP(F163,Assumptions!B:B,Assumptions!C:C),0)</f>
      </c>
      <c r="F163" s="5" t="str">
        <v>Retention</v>
      </c>
      <c r="G163" s="5" t="str">
        <v/>
      </c>
      <c r="H163" s="18">
        <f>G160*E163</f>
      </c>
      <c r="I163" s="18">
        <f>H163*(1-0)</f>
      </c>
      <c r="J163" s="18">
        <v>0</v>
      </c>
      <c r="K163" s="18">
        <v>0</v>
      </c>
      <c r="L163" s="18">
        <v>0</v>
      </c>
      <c r="M163" s="18">
        <v>0</v>
      </c>
      <c r="N163" s="18">
        <v>0</v>
      </c>
      <c r="O163" s="18">
        <v>0</v>
      </c>
      <c r="P163" s="18">
        <v>0</v>
      </c>
      <c r="Q163" s="18">
        <v>0</v>
      </c>
      <c r="R163" s="18">
        <v>0</v>
      </c>
      <c r="S163" s="18">
        <v>0</v>
      </c>
      <c r="T163" s="18">
        <v>0</v>
      </c>
      <c r="U163" s="18">
        <v>0</v>
      </c>
      <c r="V163" s="18">
        <v>0</v>
      </c>
      <c r="W163" s="18">
        <v>0</v>
      </c>
      <c r="X163" s="18">
        <v>0</v>
      </c>
      <c r="Y163" s="18">
        <f>SUM(J163:X163)</f>
      </c>
      <c r="Z163" s="18">
        <f>I163-Y163</f>
      </c>
      <c r="AA163" s="20">
        <v>46483</v>
      </c>
      <c r="AB163" s="20">
        <v>46483</v>
      </c>
      <c r="AC163" s="18">
        <f>IFERROR(_xlfn.XLOOKUP(F163,Assumptions!B:B,Assumptions!D:D),0)</f>
      </c>
      <c r="AD163" s="20">
        <f>AA163+AC163</f>
      </c>
      <c r="AE163" s="20">
        <f>AC163+AB163</f>
      </c>
      <c r="AF163" s="5" t="str">
        <v/>
      </c>
      <c r="AG163" s="18">
        <f>IFERROR(_xlfn.BETA.DIST(DATE(YEAR(AG$2),MONTH(AG$2),15),$AD$2,$AE$2,FALSE,DATE(YEAR($AD163),MONTH($AD163),1),DATE(YEAR($AE163),MONTH($AE163),28)),0)</f>
      </c>
      <c r="AH163" s="18">
        <f>IFERROR(_xlfn.BETA.DIST(DATE(YEAR(AH$2),MONTH(AH$2),15),$AD$2,$AE$2,FALSE,DATE(YEAR($AD163),MONTH($AD163),1),DATE(YEAR($AE163),MONTH($AE163),28)),0)</f>
      </c>
      <c r="AI163" s="18">
        <f>IFERROR(_xlfn.BETA.DIST(DATE(YEAR(AI$2),MONTH(AI$2),15),$AD$2,$AE$2,FALSE,DATE(YEAR($AD163),MONTH($AD163),1),DATE(YEAR($AE163),MONTH($AE163),28)),0)</f>
      </c>
      <c r="AJ163" s="18">
        <f>IFERROR(_xlfn.BETA.DIST(DATE(YEAR(AJ$2),MONTH(AJ$2),15),$AD$2,$AE$2,FALSE,DATE(YEAR($AD163),MONTH($AD163),1),DATE(YEAR($AE163),MONTH($AE163),28)),0)</f>
      </c>
      <c r="AK163" s="18">
        <f>IFERROR(_xlfn.BETA.DIST(DATE(YEAR(AK$2),MONTH(AK$2),15),$AD$2,$AE$2,FALSE,DATE(YEAR($AD163),MONTH($AD163),1),DATE(YEAR($AE163),MONTH($AE163),28)),0)</f>
      </c>
      <c r="AL163" s="18">
        <f>IFERROR(_xlfn.BETA.DIST(DATE(YEAR(AL$2),MONTH(AL$2),15),$AD$2,$AE$2,FALSE,DATE(YEAR($AD163),MONTH($AD163),1),DATE(YEAR($AE163),MONTH($AE163),28)),0)</f>
      </c>
      <c r="AM163" s="18">
        <f>IFERROR(_xlfn.BETA.DIST(DATE(YEAR(AM$2),MONTH(AM$2),15),$AD$2,$AE$2,FALSE,DATE(YEAR($AD163),MONTH($AD163),1),DATE(YEAR($AE163),MONTH($AE163),28)),0)</f>
      </c>
      <c r="AN163" s="18">
        <f>IFERROR(_xlfn.BETA.DIST(DATE(YEAR(AN$2),MONTH(AN$2),15),$AD$2,$AE$2,FALSE,DATE(YEAR($AD163),MONTH($AD163),1),DATE(YEAR($AE163),MONTH($AE163),28)),0)</f>
      </c>
      <c r="AO163" s="18">
        <f>IFERROR(_xlfn.BETA.DIST(DATE(YEAR(AO$2),MONTH(AO$2),15),$AD$2,$AE$2,FALSE,DATE(YEAR($AD163),MONTH($AD163),1),DATE(YEAR($AE163),MONTH($AE163),28)),0)</f>
      </c>
      <c r="AP163" s="18">
        <f>IFERROR(_xlfn.BETA.DIST(DATE(YEAR(AP$2),MONTH(AP$2),15),$AD$2,$AE$2,FALSE,DATE(YEAR($AD163),MONTH($AD163),1),DATE(YEAR($AE163),MONTH($AE163),28)),0)</f>
      </c>
      <c r="AQ163" s="18">
        <f>IFERROR(_xlfn.BETA.DIST(DATE(YEAR(AQ$2),MONTH(AQ$2),15),$AD$2,$AE$2,FALSE,DATE(YEAR($AD163),MONTH($AD163),1),DATE(YEAR($AE163),MONTH($AE163),28)),0)</f>
      </c>
      <c r="AR163" s="18">
        <f>IFERROR(_xlfn.BETA.DIST(DATE(YEAR(AR$2),MONTH(AR$2),15),$AD$2,$AE$2,FALSE,DATE(YEAR($AD163),MONTH($AD163),1),DATE(YEAR($AE163),MONTH($AE163),28)),0)</f>
      </c>
      <c r="AS163" s="18">
        <f>IFERROR(_xlfn.BETA.DIST(DATE(YEAR(AS$2),MONTH(AS$2),15),$AD$2,$AE$2,FALSE,DATE(YEAR($AD163),MONTH($AD163),1),DATE(YEAR($AE163),MONTH($AE163),28)),0)</f>
      </c>
      <c r="AT163" s="18">
        <f>IFERROR(_xlfn.BETA.DIST(DATE(YEAR(AT$2),MONTH(AT$2),15),$AD$2,$AE$2,FALSE,DATE(YEAR($AD163),MONTH($AD163),1),DATE(YEAR($AE163),MONTH($AE163),28)),0)</f>
      </c>
      <c r="AU163" s="18">
        <f>IFERROR(_xlfn.BETA.DIST(DATE(YEAR(AU$2),MONTH(AU$2),15),$AD$2,$AE$2,FALSE,DATE(YEAR($AD163),MONTH($AD163),1),DATE(YEAR($AE163),MONTH($AE163),28)),0)</f>
      </c>
      <c r="AV163" s="18">
        <f>SUM(AG163:AU163)</f>
      </c>
      <c r="AW163" s="18">
        <f>IF(J163&lt;&gt;0,J163,IF($AV163=0,0,AG163/$AV163*$Z163))</f>
      </c>
      <c r="AX163" s="18">
        <f>IF(K163&lt;&gt;0,K163,IF($AV163=0,0,AH163/$AV163*$Z163))</f>
      </c>
      <c r="AY163" s="18">
        <f>IF(L163&lt;&gt;0,L163,IF($AV163=0,0,AI163/$AV163*$Z163))</f>
      </c>
      <c r="AZ163" s="18">
        <f>IF(M163&lt;&gt;0,M163,IF($AV163=0,0,AJ163/$AV163*$Z163))</f>
      </c>
      <c r="BA163" s="18">
        <f>IF(N163&lt;&gt;0,N163,IF($AV163=0,0,AK163/$AV163*$Z163))</f>
      </c>
      <c r="BB163" s="18">
        <f>IF(O163&lt;&gt;0,O163,IF($AV163=0,0,AL163/$AV163*$Z163))</f>
      </c>
      <c r="BC163" s="18">
        <f>IF(P163&lt;&gt;0,P163,IF($AV163=0,0,AM163/$AV163*$Z163))</f>
      </c>
      <c r="BD163" s="18">
        <f>IF(Q163&lt;&gt;0,Q163,IF($AV163=0,0,AN163/$AV163*$Z163))</f>
      </c>
      <c r="BE163" s="18">
        <f>IF(R163&lt;&gt;0,R163,IF($AV163=0,0,AO163/$AV163*$Z163))</f>
      </c>
      <c r="BF163" s="18">
        <f>IF(S163&lt;&gt;0,S163,IF($AV163=0,0,AP163/$AV163*$Z163))</f>
      </c>
      <c r="BG163" s="18">
        <f>IF(T163&lt;&gt;0,T163,IF($AV163=0,0,AQ163/$AV163*$Z163))</f>
      </c>
      <c r="BH163" s="18">
        <f>IF(U163&lt;&gt;0,U163,IF($AV163=0,0,AR163/$AV163*$Z163))</f>
      </c>
      <c r="BI163" s="18">
        <f>IF(V163&lt;&gt;0,V163,IF($AV163=0,0,AS163/$AV163*$Z163))</f>
      </c>
      <c r="BJ163" s="18">
        <f>IF(W163&lt;&gt;0,W163,IF($AV163=0,0,AT163/$AV163*$Z163))</f>
      </c>
      <c r="BK163" s="18">
        <f>IF(X163&lt;&gt;0,X163,IF($AV163=0,0,AU163/$AV163*$Z163))</f>
      </c>
      <c r="BL163" s="18">
        <f>SUM(AW163:BK163)</f>
      </c>
      <c r="BM163" s="18">
        <f>I163-BL163</f>
      </c>
    </row>
    <row r="164" outlineLevel="3">
      <c r="A164" s="17" t="str">
        <v>9.6</v>
      </c>
      <c r="B164" s="17" t="str">
        <v/>
      </c>
      <c r="C164" s="17" t="str">
        <v/>
      </c>
      <c r="D164" s="17" t="str">
        <v/>
      </c>
      <c r="E164" s="17" t="str">
        <v>9.6</v>
      </c>
      <c r="F164" s="17" t="str">
        <v>Single core cable sealing end indoor Heat Shrinkable type for the above mentioned cables</v>
      </c>
      <c r="G164" s="17">
        <v>164498.74</v>
      </c>
      <c r="H164" s="17" t="str">
        <v/>
      </c>
      <c r="I164" s="17" t="str">
        <v/>
      </c>
      <c r="J164" s="17" t="str">
        <v/>
      </c>
      <c r="K164" s="17" t="str">
        <v/>
      </c>
      <c r="L164" s="17" t="str">
        <v/>
      </c>
      <c r="M164" s="17" t="str">
        <v/>
      </c>
      <c r="N164" s="17" t="str">
        <v/>
      </c>
      <c r="O164" s="17" t="str">
        <v/>
      </c>
      <c r="P164" s="17" t="str">
        <v/>
      </c>
      <c r="Q164" s="17" t="str">
        <v/>
      </c>
      <c r="R164" s="17" t="str">
        <v/>
      </c>
      <c r="S164" s="17" t="str">
        <v/>
      </c>
      <c r="T164" s="17" t="str">
        <v/>
      </c>
      <c r="U164" s="17" t="str">
        <v/>
      </c>
      <c r="V164" s="17" t="str">
        <v/>
      </c>
      <c r="W164" s="17" t="str">
        <v/>
      </c>
      <c r="X164" s="17" t="str">
        <v/>
      </c>
      <c r="Y164" s="17" t="str">
        <v/>
      </c>
      <c r="Z164" s="17" t="str">
        <v/>
      </c>
      <c r="AA164" s="17" t="str">
        <v/>
      </c>
      <c r="AB164" s="17" t="str">
        <v/>
      </c>
      <c r="AC164" s="17" t="str">
        <v/>
      </c>
      <c r="AD164" s="17" t="str">
        <v/>
      </c>
      <c r="AE164" s="17" t="str">
        <v/>
      </c>
      <c r="AF164" s="5" t="str">
        <v/>
      </c>
      <c r="AG164" s="18">
        <f>IFERROR(_xlfn.BETA.DIST(DATE(YEAR(AG$2),MONTH(AG$2),15),$AD$2,$AE$2,FALSE,DATE(YEAR($AD164),MONTH($AD164),1),DATE(YEAR($AE164),MONTH($AE164),28)),0)</f>
      </c>
      <c r="AH164" s="18">
        <f>IFERROR(_xlfn.BETA.DIST(DATE(YEAR(AH$2),MONTH(AH$2),15),$AD$2,$AE$2,FALSE,DATE(YEAR($AD164),MONTH($AD164),1),DATE(YEAR($AE164),MONTH($AE164),28)),0)</f>
      </c>
      <c r="AI164" s="18">
        <f>IFERROR(_xlfn.BETA.DIST(DATE(YEAR(AI$2),MONTH(AI$2),15),$AD$2,$AE$2,FALSE,DATE(YEAR($AD164),MONTH($AD164),1),DATE(YEAR($AE164),MONTH($AE164),28)),0)</f>
      </c>
      <c r="AJ164" s="18">
        <f>IFERROR(_xlfn.BETA.DIST(DATE(YEAR(AJ$2),MONTH(AJ$2),15),$AD$2,$AE$2,FALSE,DATE(YEAR($AD164),MONTH($AD164),1),DATE(YEAR($AE164),MONTH($AE164),28)),0)</f>
      </c>
      <c r="AK164" s="18">
        <f>IFERROR(_xlfn.BETA.DIST(DATE(YEAR(AK$2),MONTH(AK$2),15),$AD$2,$AE$2,FALSE,DATE(YEAR($AD164),MONTH($AD164),1),DATE(YEAR($AE164),MONTH($AE164),28)),0)</f>
      </c>
      <c r="AL164" s="18">
        <f>IFERROR(_xlfn.BETA.DIST(DATE(YEAR(AL$2),MONTH(AL$2),15),$AD$2,$AE$2,FALSE,DATE(YEAR($AD164),MONTH($AD164),1),DATE(YEAR($AE164),MONTH($AE164),28)),0)</f>
      </c>
      <c r="AM164" s="18">
        <f>IFERROR(_xlfn.BETA.DIST(DATE(YEAR(AM$2),MONTH(AM$2),15),$AD$2,$AE$2,FALSE,DATE(YEAR($AD164),MONTH($AD164),1),DATE(YEAR($AE164),MONTH($AE164),28)),0)</f>
      </c>
      <c r="AN164" s="18">
        <f>IFERROR(_xlfn.BETA.DIST(DATE(YEAR(AN$2),MONTH(AN$2),15),$AD$2,$AE$2,FALSE,DATE(YEAR($AD164),MONTH($AD164),1),DATE(YEAR($AE164),MONTH($AE164),28)),0)</f>
      </c>
      <c r="AO164" s="18">
        <f>IFERROR(_xlfn.BETA.DIST(DATE(YEAR(AO$2),MONTH(AO$2),15),$AD$2,$AE$2,FALSE,DATE(YEAR($AD164),MONTH($AD164),1),DATE(YEAR($AE164),MONTH($AE164),28)),0)</f>
      </c>
      <c r="AP164" s="18">
        <f>IFERROR(_xlfn.BETA.DIST(DATE(YEAR(AP$2),MONTH(AP$2),15),$AD$2,$AE$2,FALSE,DATE(YEAR($AD164),MONTH($AD164),1),DATE(YEAR($AE164),MONTH($AE164),28)),0)</f>
      </c>
      <c r="AQ164" s="18">
        <f>IFERROR(_xlfn.BETA.DIST(DATE(YEAR(AQ$2),MONTH(AQ$2),15),$AD$2,$AE$2,FALSE,DATE(YEAR($AD164),MONTH($AD164),1),DATE(YEAR($AE164),MONTH($AE164),28)),0)</f>
      </c>
      <c r="AR164" s="18">
        <f>IFERROR(_xlfn.BETA.DIST(DATE(YEAR(AR$2),MONTH(AR$2),15),$AD$2,$AE$2,FALSE,DATE(YEAR($AD164),MONTH($AD164),1),DATE(YEAR($AE164),MONTH($AE164),28)),0)</f>
      </c>
      <c r="AS164" s="18">
        <f>IFERROR(_xlfn.BETA.DIST(DATE(YEAR(AS$2),MONTH(AS$2),15),$AD$2,$AE$2,FALSE,DATE(YEAR($AD164),MONTH($AD164),1),DATE(YEAR($AE164),MONTH($AE164),28)),0)</f>
      </c>
      <c r="AT164" s="18">
        <f>IFERROR(_xlfn.BETA.DIST(DATE(YEAR(AT$2),MONTH(AT$2),15),$AD$2,$AE$2,FALSE,DATE(YEAR($AD164),MONTH($AD164),1),DATE(YEAR($AE164),MONTH($AE164),28)),0)</f>
      </c>
      <c r="AU164" s="18">
        <f>IFERROR(_xlfn.BETA.DIST(DATE(YEAR(AU$2),MONTH(AU$2),15),$AD$2,$AE$2,FALSE,DATE(YEAR($AD164),MONTH($AD164),1),DATE(YEAR($AE164),MONTH($AE164),28)),0)</f>
      </c>
      <c r="AV164" s="18">
        <f>SUM(AG164:AU164)</f>
      </c>
      <c r="AW164" s="18">
        <f>IF(J164&lt;&gt;0,J164,IF($AV164=0,0,AG164/$AV164*$Z164))</f>
      </c>
      <c r="AX164" s="18">
        <f>IF(K164&lt;&gt;0,K164,IF($AV164=0,0,AH164/$AV164*$Z164))</f>
      </c>
      <c r="AY164" s="18">
        <f>IF(L164&lt;&gt;0,L164,IF($AV164=0,0,AI164/$AV164*$Z164))</f>
      </c>
      <c r="AZ164" s="18">
        <f>IF(M164&lt;&gt;0,M164,IF($AV164=0,0,AJ164/$AV164*$Z164))</f>
      </c>
      <c r="BA164" s="18">
        <f>IF(N164&lt;&gt;0,N164,IF($AV164=0,0,AK164/$AV164*$Z164))</f>
      </c>
      <c r="BB164" s="18">
        <f>IF(O164&lt;&gt;0,O164,IF($AV164=0,0,AL164/$AV164*$Z164))</f>
      </c>
      <c r="BC164" s="18">
        <f>IF(P164&lt;&gt;0,P164,IF($AV164=0,0,AM164/$AV164*$Z164))</f>
      </c>
      <c r="BD164" s="18">
        <f>IF(Q164&lt;&gt;0,Q164,IF($AV164=0,0,AN164/$AV164*$Z164))</f>
      </c>
      <c r="BE164" s="18">
        <f>IF(R164&lt;&gt;0,R164,IF($AV164=0,0,AO164/$AV164*$Z164))</f>
      </c>
      <c r="BF164" s="18">
        <f>IF(S164&lt;&gt;0,S164,IF($AV164=0,0,AP164/$AV164*$Z164))</f>
      </c>
      <c r="BG164" s="18">
        <f>IF(T164&lt;&gt;0,T164,IF($AV164=0,0,AQ164/$AV164*$Z164))</f>
      </c>
      <c r="BH164" s="18">
        <f>IF(U164&lt;&gt;0,U164,IF($AV164=0,0,AR164/$AV164*$Z164))</f>
      </c>
      <c r="BI164" s="18">
        <f>IF(V164&lt;&gt;0,V164,IF($AV164=0,0,AS164/$AV164*$Z164))</f>
      </c>
      <c r="BJ164" s="18">
        <f>IF(W164&lt;&gt;0,W164,IF($AV164=0,0,AT164/$AV164*$Z164))</f>
      </c>
      <c r="BK164" s="18">
        <f>IF(X164&lt;&gt;0,X164,IF($AV164=0,0,AU164/$AV164*$Z164))</f>
      </c>
      <c r="BL164" s="18">
        <f>SUM(AW164:BK164)</f>
      </c>
      <c r="BM164" s="17" t="str">
        <v/>
      </c>
    </row>
    <row r="165" outlineLevel="4">
      <c r="A165" s="5" t="str">
        <v>9.6</v>
      </c>
      <c r="B165" s="5" t="str">
        <v/>
      </c>
      <c r="C165" s="5" t="str">
        <v>BSKDGNGENGR03</v>
      </c>
      <c r="D165" s="5" t="str">
        <v>BSKDGNGENGR03</v>
      </c>
      <c r="E165" s="19">
        <f>IFERROR(_xlfn.XLOOKUP(F165,Assumptions!B:B,Assumptions!C:C),0)</f>
      </c>
      <c r="F165" s="5" t="str">
        <v>Advanced Payment</v>
      </c>
      <c r="G165" s="5" t="str">
        <v/>
      </c>
      <c r="H165" s="18">
        <f>G164*E165</f>
      </c>
      <c r="I165" s="18">
        <f>H165*(1-0)</f>
      </c>
      <c r="J165" s="18">
        <v>0</v>
      </c>
      <c r="K165" s="18">
        <v>0</v>
      </c>
      <c r="L165" s="18">
        <v>0</v>
      </c>
      <c r="M165" s="18">
        <v>0</v>
      </c>
      <c r="N165" s="18">
        <v>0</v>
      </c>
      <c r="O165" s="18">
        <v>0</v>
      </c>
      <c r="P165" s="18">
        <v>0</v>
      </c>
      <c r="Q165" s="18">
        <v>0</v>
      </c>
      <c r="R165" s="18">
        <v>0</v>
      </c>
      <c r="S165" s="18">
        <v>0</v>
      </c>
      <c r="T165" s="18">
        <v>0</v>
      </c>
      <c r="U165" s="18">
        <v>0</v>
      </c>
      <c r="V165" s="18">
        <v>0</v>
      </c>
      <c r="W165" s="18">
        <v>0</v>
      </c>
      <c r="X165" s="18">
        <v>0</v>
      </c>
      <c r="Y165" s="18">
        <f>SUM(J165:X165)</f>
      </c>
      <c r="Z165" s="18">
        <f>I165-Y165</f>
      </c>
      <c r="AA165" s="20">
        <v>46026</v>
      </c>
      <c r="AB165" s="20">
        <v>46026</v>
      </c>
      <c r="AC165" s="18">
        <f>IFERROR(_xlfn.XLOOKUP(F165,Assumptions!B:B,Assumptions!D:D),0)</f>
      </c>
      <c r="AD165" s="20">
        <f>AA165+AC165</f>
      </c>
      <c r="AE165" s="20">
        <f>AC165+AB165</f>
      </c>
      <c r="AF165" s="5" t="str">
        <v/>
      </c>
      <c r="AG165" s="18">
        <f>IFERROR(_xlfn.BETA.DIST(DATE(YEAR(AG$2),MONTH(AG$2),15),$AD$2,$AE$2,FALSE,DATE(YEAR($AD165),MONTH($AD165),1),DATE(YEAR($AE165),MONTH($AE165),28)),0)</f>
      </c>
      <c r="AH165" s="18">
        <f>IFERROR(_xlfn.BETA.DIST(DATE(YEAR(AH$2),MONTH(AH$2),15),$AD$2,$AE$2,FALSE,DATE(YEAR($AD165),MONTH($AD165),1),DATE(YEAR($AE165),MONTH($AE165),28)),0)</f>
      </c>
      <c r="AI165" s="18">
        <f>IFERROR(_xlfn.BETA.DIST(DATE(YEAR(AI$2),MONTH(AI$2),15),$AD$2,$AE$2,FALSE,DATE(YEAR($AD165),MONTH($AD165),1),DATE(YEAR($AE165),MONTH($AE165),28)),0)</f>
      </c>
      <c r="AJ165" s="18">
        <f>IFERROR(_xlfn.BETA.DIST(DATE(YEAR(AJ$2),MONTH(AJ$2),15),$AD$2,$AE$2,FALSE,DATE(YEAR($AD165),MONTH($AD165),1),DATE(YEAR($AE165),MONTH($AE165),28)),0)</f>
      </c>
      <c r="AK165" s="18">
        <f>IFERROR(_xlfn.BETA.DIST(DATE(YEAR(AK$2),MONTH(AK$2),15),$AD$2,$AE$2,FALSE,DATE(YEAR($AD165),MONTH($AD165),1),DATE(YEAR($AE165),MONTH($AE165),28)),0)</f>
      </c>
      <c r="AL165" s="18">
        <f>IFERROR(_xlfn.BETA.DIST(DATE(YEAR(AL$2),MONTH(AL$2),15),$AD$2,$AE$2,FALSE,DATE(YEAR($AD165),MONTH($AD165),1),DATE(YEAR($AE165),MONTH($AE165),28)),0)</f>
      </c>
      <c r="AM165" s="18">
        <f>IFERROR(_xlfn.BETA.DIST(DATE(YEAR(AM$2),MONTH(AM$2),15),$AD$2,$AE$2,FALSE,DATE(YEAR($AD165),MONTH($AD165),1),DATE(YEAR($AE165),MONTH($AE165),28)),0)</f>
      </c>
      <c r="AN165" s="18">
        <f>IFERROR(_xlfn.BETA.DIST(DATE(YEAR(AN$2),MONTH(AN$2),15),$AD$2,$AE$2,FALSE,DATE(YEAR($AD165),MONTH($AD165),1),DATE(YEAR($AE165),MONTH($AE165),28)),0)</f>
      </c>
      <c r="AO165" s="18">
        <f>IFERROR(_xlfn.BETA.DIST(DATE(YEAR(AO$2),MONTH(AO$2),15),$AD$2,$AE$2,FALSE,DATE(YEAR($AD165),MONTH($AD165),1),DATE(YEAR($AE165),MONTH($AE165),28)),0)</f>
      </c>
      <c r="AP165" s="18">
        <f>IFERROR(_xlfn.BETA.DIST(DATE(YEAR(AP$2),MONTH(AP$2),15),$AD$2,$AE$2,FALSE,DATE(YEAR($AD165),MONTH($AD165),1),DATE(YEAR($AE165),MONTH($AE165),28)),0)</f>
      </c>
      <c r="AQ165" s="18">
        <f>IFERROR(_xlfn.BETA.DIST(DATE(YEAR(AQ$2),MONTH(AQ$2),15),$AD$2,$AE$2,FALSE,DATE(YEAR($AD165),MONTH($AD165),1),DATE(YEAR($AE165),MONTH($AE165),28)),0)</f>
      </c>
      <c r="AR165" s="18">
        <f>IFERROR(_xlfn.BETA.DIST(DATE(YEAR(AR$2),MONTH(AR$2),15),$AD$2,$AE$2,FALSE,DATE(YEAR($AD165),MONTH($AD165),1),DATE(YEAR($AE165),MONTH($AE165),28)),0)</f>
      </c>
      <c r="AS165" s="18">
        <f>IFERROR(_xlfn.BETA.DIST(DATE(YEAR(AS$2),MONTH(AS$2),15),$AD$2,$AE$2,FALSE,DATE(YEAR($AD165),MONTH($AD165),1),DATE(YEAR($AE165),MONTH($AE165),28)),0)</f>
      </c>
      <c r="AT165" s="18">
        <f>IFERROR(_xlfn.BETA.DIST(DATE(YEAR(AT$2),MONTH(AT$2),15),$AD$2,$AE$2,FALSE,DATE(YEAR($AD165),MONTH($AD165),1),DATE(YEAR($AE165),MONTH($AE165),28)),0)</f>
      </c>
      <c r="AU165" s="18">
        <f>IFERROR(_xlfn.BETA.DIST(DATE(YEAR(AU$2),MONTH(AU$2),15),$AD$2,$AE$2,FALSE,DATE(YEAR($AD165),MONTH($AD165),1),DATE(YEAR($AE165),MONTH($AE165),28)),0)</f>
      </c>
      <c r="AV165" s="18">
        <f>SUM(AG165:AU165)</f>
      </c>
      <c r="AW165" s="18">
        <f>IF(J165&lt;&gt;0,J165,IF($AV165=0,0,AG165/$AV165*$Z165))</f>
      </c>
      <c r="AX165" s="18">
        <f>IF(K165&lt;&gt;0,K165,IF($AV165=0,0,AH165/$AV165*$Z165))</f>
      </c>
      <c r="AY165" s="18">
        <f>IF(L165&lt;&gt;0,L165,IF($AV165=0,0,AI165/$AV165*$Z165))</f>
      </c>
      <c r="AZ165" s="18">
        <f>IF(M165&lt;&gt;0,M165,IF($AV165=0,0,AJ165/$AV165*$Z165))</f>
      </c>
      <c r="BA165" s="18">
        <f>IF(N165&lt;&gt;0,N165,IF($AV165=0,0,AK165/$AV165*$Z165))</f>
      </c>
      <c r="BB165" s="18">
        <f>IF(O165&lt;&gt;0,O165,IF($AV165=0,0,AL165/$AV165*$Z165))</f>
      </c>
      <c r="BC165" s="18">
        <f>IF(P165&lt;&gt;0,P165,IF($AV165=0,0,AM165/$AV165*$Z165))</f>
      </c>
      <c r="BD165" s="18">
        <f>IF(Q165&lt;&gt;0,Q165,IF($AV165=0,0,AN165/$AV165*$Z165))</f>
      </c>
      <c r="BE165" s="18">
        <f>IF(R165&lt;&gt;0,R165,IF($AV165=0,0,AO165/$AV165*$Z165))</f>
      </c>
      <c r="BF165" s="18">
        <f>IF(S165&lt;&gt;0,S165,IF($AV165=0,0,AP165/$AV165*$Z165))</f>
      </c>
      <c r="BG165" s="18">
        <f>IF(T165&lt;&gt;0,T165,IF($AV165=0,0,AQ165/$AV165*$Z165))</f>
      </c>
      <c r="BH165" s="18">
        <f>IF(U165&lt;&gt;0,U165,IF($AV165=0,0,AR165/$AV165*$Z165))</f>
      </c>
      <c r="BI165" s="18">
        <f>IF(V165&lt;&gt;0,V165,IF($AV165=0,0,AS165/$AV165*$Z165))</f>
      </c>
      <c r="BJ165" s="18">
        <f>IF(W165&lt;&gt;0,W165,IF($AV165=0,0,AT165/$AV165*$Z165))</f>
      </c>
      <c r="BK165" s="18">
        <f>IF(X165&lt;&gt;0,X165,IF($AV165=0,0,AU165/$AV165*$Z165))</f>
      </c>
      <c r="BL165" s="18">
        <f>SUM(AW165:BK165)</f>
      </c>
      <c r="BM165" s="18">
        <f>I165-BL165</f>
      </c>
    </row>
    <row r="166" outlineLevel="4">
      <c r="A166" s="5" t="str">
        <v>9.6</v>
      </c>
      <c r="B166" s="5" t="str">
        <v/>
      </c>
      <c r="C166" s="5" t="str">
        <v/>
      </c>
      <c r="D166" s="5" t="str">
        <v/>
      </c>
      <c r="E166" s="19">
        <f>IFERROR(_xlfn.XLOOKUP(F166,Assumptions!B:B,Assumptions!C:C),0)</f>
      </c>
      <c r="F166" s="5" t="str">
        <v>Site Delivery EGP</v>
      </c>
      <c r="G166" s="5" t="str">
        <v/>
      </c>
      <c r="H166" s="18">
        <f>G164*E166</f>
      </c>
      <c r="I166" s="18">
        <f>H166*(1-0)</f>
      </c>
      <c r="J166" s="18">
        <v>0</v>
      </c>
      <c r="K166" s="18">
        <v>0</v>
      </c>
      <c r="L166" s="18">
        <v>0</v>
      </c>
      <c r="M166" s="18">
        <v>0</v>
      </c>
      <c r="N166" s="18">
        <v>0</v>
      </c>
      <c r="O166" s="18">
        <v>0</v>
      </c>
      <c r="P166" s="18">
        <v>0</v>
      </c>
      <c r="Q166" s="18">
        <v>0</v>
      </c>
      <c r="R166" s="18">
        <v>0</v>
      </c>
      <c r="S166" s="18">
        <v>0</v>
      </c>
      <c r="T166" s="18">
        <v>0</v>
      </c>
      <c r="U166" s="18">
        <v>0</v>
      </c>
      <c r="V166" s="18">
        <v>0</v>
      </c>
      <c r="W166" s="18">
        <v>0</v>
      </c>
      <c r="X166" s="18">
        <v>0</v>
      </c>
      <c r="Y166" s="18">
        <f>SUM(J166:X166)</f>
      </c>
      <c r="Z166" s="18">
        <f>I166-Y166</f>
      </c>
      <c r="AA166" s="5" t="str">
        <v/>
      </c>
      <c r="AB166" s="5" t="str">
        <v/>
      </c>
      <c r="AC166" s="18">
        <f>IFERROR(_xlfn.XLOOKUP(F166,Assumptions!B:B,Assumptions!D:D),0)</f>
      </c>
      <c r="AD166" s="20">
        <f>AA166+AC166</f>
      </c>
      <c r="AE166" s="20">
        <f>AC166+AB166</f>
      </c>
      <c r="AF166" s="5" t="str">
        <v/>
      </c>
      <c r="AG166" s="18">
        <f>IFERROR(_xlfn.BETA.DIST(DATE(YEAR(AG$2),MONTH(AG$2),15),$AD$2,$AE$2,FALSE,DATE(YEAR($AD166),MONTH($AD166),1),DATE(YEAR($AE166),MONTH($AE166),28)),0)</f>
      </c>
      <c r="AH166" s="18">
        <f>IFERROR(_xlfn.BETA.DIST(DATE(YEAR(AH$2),MONTH(AH$2),15),$AD$2,$AE$2,FALSE,DATE(YEAR($AD166),MONTH($AD166),1),DATE(YEAR($AE166),MONTH($AE166),28)),0)</f>
      </c>
      <c r="AI166" s="18">
        <f>IFERROR(_xlfn.BETA.DIST(DATE(YEAR(AI$2),MONTH(AI$2),15),$AD$2,$AE$2,FALSE,DATE(YEAR($AD166),MONTH($AD166),1),DATE(YEAR($AE166),MONTH($AE166),28)),0)</f>
      </c>
      <c r="AJ166" s="18">
        <f>IFERROR(_xlfn.BETA.DIST(DATE(YEAR(AJ$2),MONTH(AJ$2),15),$AD$2,$AE$2,FALSE,DATE(YEAR($AD166),MONTH($AD166),1),DATE(YEAR($AE166),MONTH($AE166),28)),0)</f>
      </c>
      <c r="AK166" s="18">
        <f>IFERROR(_xlfn.BETA.DIST(DATE(YEAR(AK$2),MONTH(AK$2),15),$AD$2,$AE$2,FALSE,DATE(YEAR($AD166),MONTH($AD166),1),DATE(YEAR($AE166),MONTH($AE166),28)),0)</f>
      </c>
      <c r="AL166" s="18">
        <f>IFERROR(_xlfn.BETA.DIST(DATE(YEAR(AL$2),MONTH(AL$2),15),$AD$2,$AE$2,FALSE,DATE(YEAR($AD166),MONTH($AD166),1),DATE(YEAR($AE166),MONTH($AE166),28)),0)</f>
      </c>
      <c r="AM166" s="18">
        <f>IFERROR(_xlfn.BETA.DIST(DATE(YEAR(AM$2),MONTH(AM$2),15),$AD$2,$AE$2,FALSE,DATE(YEAR($AD166),MONTH($AD166),1),DATE(YEAR($AE166),MONTH($AE166),28)),0)</f>
      </c>
      <c r="AN166" s="18">
        <f>IFERROR(_xlfn.BETA.DIST(DATE(YEAR(AN$2),MONTH(AN$2),15),$AD$2,$AE$2,FALSE,DATE(YEAR($AD166),MONTH($AD166),1),DATE(YEAR($AE166),MONTH($AE166),28)),0)</f>
      </c>
      <c r="AO166" s="18">
        <f>IFERROR(_xlfn.BETA.DIST(DATE(YEAR(AO$2),MONTH(AO$2),15),$AD$2,$AE$2,FALSE,DATE(YEAR($AD166),MONTH($AD166),1),DATE(YEAR($AE166),MONTH($AE166),28)),0)</f>
      </c>
      <c r="AP166" s="18">
        <f>IFERROR(_xlfn.BETA.DIST(DATE(YEAR(AP$2),MONTH(AP$2),15),$AD$2,$AE$2,FALSE,DATE(YEAR($AD166),MONTH($AD166),1),DATE(YEAR($AE166),MONTH($AE166),28)),0)</f>
      </c>
      <c r="AQ166" s="18">
        <f>IFERROR(_xlfn.BETA.DIST(DATE(YEAR(AQ$2),MONTH(AQ$2),15),$AD$2,$AE$2,FALSE,DATE(YEAR($AD166),MONTH($AD166),1),DATE(YEAR($AE166),MONTH($AE166),28)),0)</f>
      </c>
      <c r="AR166" s="18">
        <f>IFERROR(_xlfn.BETA.DIST(DATE(YEAR(AR$2),MONTH(AR$2),15),$AD$2,$AE$2,FALSE,DATE(YEAR($AD166),MONTH($AD166),1),DATE(YEAR($AE166),MONTH($AE166),28)),0)</f>
      </c>
      <c r="AS166" s="18">
        <f>IFERROR(_xlfn.BETA.DIST(DATE(YEAR(AS$2),MONTH(AS$2),15),$AD$2,$AE$2,FALSE,DATE(YEAR($AD166),MONTH($AD166),1),DATE(YEAR($AE166),MONTH($AE166),28)),0)</f>
      </c>
      <c r="AT166" s="18">
        <f>IFERROR(_xlfn.BETA.DIST(DATE(YEAR(AT$2),MONTH(AT$2),15),$AD$2,$AE$2,FALSE,DATE(YEAR($AD166),MONTH($AD166),1),DATE(YEAR($AE166),MONTH($AE166),28)),0)</f>
      </c>
      <c r="AU166" s="18">
        <f>IFERROR(_xlfn.BETA.DIST(DATE(YEAR(AU$2),MONTH(AU$2),15),$AD$2,$AE$2,FALSE,DATE(YEAR($AD166),MONTH($AD166),1),DATE(YEAR($AE166),MONTH($AE166),28)),0)</f>
      </c>
      <c r="AV166" s="18">
        <f>SUM(AG166:AU166)</f>
      </c>
      <c r="AW166" s="18">
        <f>IF(J166&lt;&gt;0,J166,IF($AV166=0,0,AG166/$AV166*$Z166))</f>
      </c>
      <c r="AX166" s="18">
        <f>IF(K166&lt;&gt;0,K166,IF($AV166=0,0,AH166/$AV166*$Z166))</f>
      </c>
      <c r="AY166" s="18">
        <f>IF(L166&lt;&gt;0,L166,IF($AV166=0,0,AI166/$AV166*$Z166))</f>
      </c>
      <c r="AZ166" s="18">
        <f>IF(M166&lt;&gt;0,M166,IF($AV166=0,0,AJ166/$AV166*$Z166))</f>
      </c>
      <c r="BA166" s="18">
        <f>IF(N166&lt;&gt;0,N166,IF($AV166=0,0,AK166/$AV166*$Z166))</f>
      </c>
      <c r="BB166" s="18">
        <f>IF(O166&lt;&gt;0,O166,IF($AV166=0,0,AL166/$AV166*$Z166))</f>
      </c>
      <c r="BC166" s="18">
        <f>IF(P166&lt;&gt;0,P166,IF($AV166=0,0,AM166/$AV166*$Z166))</f>
      </c>
      <c r="BD166" s="18">
        <f>IF(Q166&lt;&gt;0,Q166,IF($AV166=0,0,AN166/$AV166*$Z166))</f>
      </c>
      <c r="BE166" s="18">
        <f>IF(R166&lt;&gt;0,R166,IF($AV166=0,0,AO166/$AV166*$Z166))</f>
      </c>
      <c r="BF166" s="18">
        <f>IF(S166&lt;&gt;0,S166,IF($AV166=0,0,AP166/$AV166*$Z166))</f>
      </c>
      <c r="BG166" s="18">
        <f>IF(T166&lt;&gt;0,T166,IF($AV166=0,0,AQ166/$AV166*$Z166))</f>
      </c>
      <c r="BH166" s="18">
        <f>IF(U166&lt;&gt;0,U166,IF($AV166=0,0,AR166/$AV166*$Z166))</f>
      </c>
      <c r="BI166" s="18">
        <f>IF(V166&lt;&gt;0,V166,IF($AV166=0,0,AS166/$AV166*$Z166))</f>
      </c>
      <c r="BJ166" s="18">
        <f>IF(W166&lt;&gt;0,W166,IF($AV166=0,0,AT166/$AV166*$Z166))</f>
      </c>
      <c r="BK166" s="18">
        <f>IF(X166&lt;&gt;0,X166,IF($AV166=0,0,AU166/$AV166*$Z166))</f>
      </c>
      <c r="BL166" s="18">
        <f>SUM(AW166:BK166)</f>
      </c>
      <c r="BM166" s="18">
        <f>I166-BL166</f>
      </c>
    </row>
    <row r="167" outlineLevel="4">
      <c r="A167" s="5" t="str">
        <v>9.6</v>
      </c>
      <c r="B167" s="5" t="str">
        <v/>
      </c>
      <c r="C167" s="5" t="str">
        <v>BSKDGNGENGR07</v>
      </c>
      <c r="D167" s="5" t="str">
        <v>BSKDGNGENGR07</v>
      </c>
      <c r="E167" s="19">
        <f>IFERROR(_xlfn.XLOOKUP(F167,Assumptions!B:B,Assumptions!C:C),0)</f>
      </c>
      <c r="F167" s="5" t="str">
        <v>Retention</v>
      </c>
      <c r="G167" s="5" t="str">
        <v/>
      </c>
      <c r="H167" s="18">
        <f>G164*E167</f>
      </c>
      <c r="I167" s="18">
        <f>H167*(1-0)</f>
      </c>
      <c r="J167" s="18">
        <v>0</v>
      </c>
      <c r="K167" s="18">
        <v>0</v>
      </c>
      <c r="L167" s="18">
        <v>0</v>
      </c>
      <c r="M167" s="18">
        <v>0</v>
      </c>
      <c r="N167" s="18">
        <v>0</v>
      </c>
      <c r="O167" s="18">
        <v>0</v>
      </c>
      <c r="P167" s="18">
        <v>0</v>
      </c>
      <c r="Q167" s="18">
        <v>0</v>
      </c>
      <c r="R167" s="18">
        <v>0</v>
      </c>
      <c r="S167" s="18">
        <v>0</v>
      </c>
      <c r="T167" s="18">
        <v>0</v>
      </c>
      <c r="U167" s="18">
        <v>0</v>
      </c>
      <c r="V167" s="18">
        <v>0</v>
      </c>
      <c r="W167" s="18">
        <v>0</v>
      </c>
      <c r="X167" s="18">
        <v>0</v>
      </c>
      <c r="Y167" s="18">
        <f>SUM(J167:X167)</f>
      </c>
      <c r="Z167" s="18">
        <f>I167-Y167</f>
      </c>
      <c r="AA167" s="20">
        <v>46483</v>
      </c>
      <c r="AB167" s="20">
        <v>46483</v>
      </c>
      <c r="AC167" s="18">
        <f>IFERROR(_xlfn.XLOOKUP(F167,Assumptions!B:B,Assumptions!D:D),0)</f>
      </c>
      <c r="AD167" s="20">
        <f>AA167+AC167</f>
      </c>
      <c r="AE167" s="20">
        <f>AC167+AB167</f>
      </c>
      <c r="AF167" s="5" t="str">
        <v/>
      </c>
      <c r="AG167" s="18">
        <f>IFERROR(_xlfn.BETA.DIST(DATE(YEAR(AG$2),MONTH(AG$2),15),$AD$2,$AE$2,FALSE,DATE(YEAR($AD167),MONTH($AD167),1),DATE(YEAR($AE167),MONTH($AE167),28)),0)</f>
      </c>
      <c r="AH167" s="18">
        <f>IFERROR(_xlfn.BETA.DIST(DATE(YEAR(AH$2),MONTH(AH$2),15),$AD$2,$AE$2,FALSE,DATE(YEAR($AD167),MONTH($AD167),1),DATE(YEAR($AE167),MONTH($AE167),28)),0)</f>
      </c>
      <c r="AI167" s="18">
        <f>IFERROR(_xlfn.BETA.DIST(DATE(YEAR(AI$2),MONTH(AI$2),15),$AD$2,$AE$2,FALSE,DATE(YEAR($AD167),MONTH($AD167),1),DATE(YEAR($AE167),MONTH($AE167),28)),0)</f>
      </c>
      <c r="AJ167" s="18">
        <f>IFERROR(_xlfn.BETA.DIST(DATE(YEAR(AJ$2),MONTH(AJ$2),15),$AD$2,$AE$2,FALSE,DATE(YEAR($AD167),MONTH($AD167),1),DATE(YEAR($AE167),MONTH($AE167),28)),0)</f>
      </c>
      <c r="AK167" s="18">
        <f>IFERROR(_xlfn.BETA.DIST(DATE(YEAR(AK$2),MONTH(AK$2),15),$AD$2,$AE$2,FALSE,DATE(YEAR($AD167),MONTH($AD167),1),DATE(YEAR($AE167),MONTH($AE167),28)),0)</f>
      </c>
      <c r="AL167" s="18">
        <f>IFERROR(_xlfn.BETA.DIST(DATE(YEAR(AL$2),MONTH(AL$2),15),$AD$2,$AE$2,FALSE,DATE(YEAR($AD167),MONTH($AD167),1),DATE(YEAR($AE167),MONTH($AE167),28)),0)</f>
      </c>
      <c r="AM167" s="18">
        <f>IFERROR(_xlfn.BETA.DIST(DATE(YEAR(AM$2),MONTH(AM$2),15),$AD$2,$AE$2,FALSE,DATE(YEAR($AD167),MONTH($AD167),1),DATE(YEAR($AE167),MONTH($AE167),28)),0)</f>
      </c>
      <c r="AN167" s="18">
        <f>IFERROR(_xlfn.BETA.DIST(DATE(YEAR(AN$2),MONTH(AN$2),15),$AD$2,$AE$2,FALSE,DATE(YEAR($AD167),MONTH($AD167),1),DATE(YEAR($AE167),MONTH($AE167),28)),0)</f>
      </c>
      <c r="AO167" s="18">
        <f>IFERROR(_xlfn.BETA.DIST(DATE(YEAR(AO$2),MONTH(AO$2),15),$AD$2,$AE$2,FALSE,DATE(YEAR($AD167),MONTH($AD167),1),DATE(YEAR($AE167),MONTH($AE167),28)),0)</f>
      </c>
      <c r="AP167" s="18">
        <f>IFERROR(_xlfn.BETA.DIST(DATE(YEAR(AP$2),MONTH(AP$2),15),$AD$2,$AE$2,FALSE,DATE(YEAR($AD167),MONTH($AD167),1),DATE(YEAR($AE167),MONTH($AE167),28)),0)</f>
      </c>
      <c r="AQ167" s="18">
        <f>IFERROR(_xlfn.BETA.DIST(DATE(YEAR(AQ$2),MONTH(AQ$2),15),$AD$2,$AE$2,FALSE,DATE(YEAR($AD167),MONTH($AD167),1),DATE(YEAR($AE167),MONTH($AE167),28)),0)</f>
      </c>
      <c r="AR167" s="18">
        <f>IFERROR(_xlfn.BETA.DIST(DATE(YEAR(AR$2),MONTH(AR$2),15),$AD$2,$AE$2,FALSE,DATE(YEAR($AD167),MONTH($AD167),1),DATE(YEAR($AE167),MONTH($AE167),28)),0)</f>
      </c>
      <c r="AS167" s="18">
        <f>IFERROR(_xlfn.BETA.DIST(DATE(YEAR(AS$2),MONTH(AS$2),15),$AD$2,$AE$2,FALSE,DATE(YEAR($AD167),MONTH($AD167),1),DATE(YEAR($AE167),MONTH($AE167),28)),0)</f>
      </c>
      <c r="AT167" s="18">
        <f>IFERROR(_xlfn.BETA.DIST(DATE(YEAR(AT$2),MONTH(AT$2),15),$AD$2,$AE$2,FALSE,DATE(YEAR($AD167),MONTH($AD167),1),DATE(YEAR($AE167),MONTH($AE167),28)),0)</f>
      </c>
      <c r="AU167" s="18">
        <f>IFERROR(_xlfn.BETA.DIST(DATE(YEAR(AU$2),MONTH(AU$2),15),$AD$2,$AE$2,FALSE,DATE(YEAR($AD167),MONTH($AD167),1),DATE(YEAR($AE167),MONTH($AE167),28)),0)</f>
      </c>
      <c r="AV167" s="18">
        <f>SUM(AG167:AU167)</f>
      </c>
      <c r="AW167" s="18">
        <f>IF(J167&lt;&gt;0,J167,IF($AV167=0,0,AG167/$AV167*$Z167))</f>
      </c>
      <c r="AX167" s="18">
        <f>IF(K167&lt;&gt;0,K167,IF($AV167=0,0,AH167/$AV167*$Z167))</f>
      </c>
      <c r="AY167" s="18">
        <f>IF(L167&lt;&gt;0,L167,IF($AV167=0,0,AI167/$AV167*$Z167))</f>
      </c>
      <c r="AZ167" s="18">
        <f>IF(M167&lt;&gt;0,M167,IF($AV167=0,0,AJ167/$AV167*$Z167))</f>
      </c>
      <c r="BA167" s="18">
        <f>IF(N167&lt;&gt;0,N167,IF($AV167=0,0,AK167/$AV167*$Z167))</f>
      </c>
      <c r="BB167" s="18">
        <f>IF(O167&lt;&gt;0,O167,IF($AV167=0,0,AL167/$AV167*$Z167))</f>
      </c>
      <c r="BC167" s="18">
        <f>IF(P167&lt;&gt;0,P167,IF($AV167=0,0,AM167/$AV167*$Z167))</f>
      </c>
      <c r="BD167" s="18">
        <f>IF(Q167&lt;&gt;0,Q167,IF($AV167=0,0,AN167/$AV167*$Z167))</f>
      </c>
      <c r="BE167" s="18">
        <f>IF(R167&lt;&gt;0,R167,IF($AV167=0,0,AO167/$AV167*$Z167))</f>
      </c>
      <c r="BF167" s="18">
        <f>IF(S167&lt;&gt;0,S167,IF($AV167=0,0,AP167/$AV167*$Z167))</f>
      </c>
      <c r="BG167" s="18">
        <f>IF(T167&lt;&gt;0,T167,IF($AV167=0,0,AQ167/$AV167*$Z167))</f>
      </c>
      <c r="BH167" s="18">
        <f>IF(U167&lt;&gt;0,U167,IF($AV167=0,0,AR167/$AV167*$Z167))</f>
      </c>
      <c r="BI167" s="18">
        <f>IF(V167&lt;&gt;0,V167,IF($AV167=0,0,AS167/$AV167*$Z167))</f>
      </c>
      <c r="BJ167" s="18">
        <f>IF(W167&lt;&gt;0,W167,IF($AV167=0,0,AT167/$AV167*$Z167))</f>
      </c>
      <c r="BK167" s="18">
        <f>IF(X167&lt;&gt;0,X167,IF($AV167=0,0,AU167/$AV167*$Z167))</f>
      </c>
      <c r="BL167" s="18">
        <f>SUM(AW167:BK167)</f>
      </c>
      <c r="BM167" s="18">
        <f>I167-BL167</f>
      </c>
    </row>
    <row r="168" outlineLevel="3">
      <c r="A168" s="17" t="str">
        <v>9.7</v>
      </c>
      <c r="B168" s="17" t="str">
        <v/>
      </c>
      <c r="C168" s="17" t="str">
        <v/>
      </c>
      <c r="D168" s="17" t="str">
        <v/>
      </c>
      <c r="E168" s="17" t="str">
        <v>9.7</v>
      </c>
      <c r="F168" s="17" t="str">
        <v>Three phase XLPE 12 -20 24 kV copper cables with cross section not less than 3C×240 mm²  - ph to connect the 11 kV sides of the two auxiliary transformers to 11 kV MV switchgear</v>
      </c>
      <c r="G168" s="17">
        <v>402810.36</v>
      </c>
      <c r="H168" s="17" t="str">
        <v/>
      </c>
      <c r="I168" s="17" t="str">
        <v/>
      </c>
      <c r="J168" s="17" t="str">
        <v/>
      </c>
      <c r="K168" s="17" t="str">
        <v/>
      </c>
      <c r="L168" s="17" t="str">
        <v/>
      </c>
      <c r="M168" s="17" t="str">
        <v/>
      </c>
      <c r="N168" s="17" t="str">
        <v/>
      </c>
      <c r="O168" s="17" t="str">
        <v/>
      </c>
      <c r="P168" s="17" t="str">
        <v/>
      </c>
      <c r="Q168" s="17" t="str">
        <v/>
      </c>
      <c r="R168" s="17" t="str">
        <v/>
      </c>
      <c r="S168" s="17" t="str">
        <v/>
      </c>
      <c r="T168" s="17" t="str">
        <v/>
      </c>
      <c r="U168" s="17" t="str">
        <v/>
      </c>
      <c r="V168" s="17" t="str">
        <v/>
      </c>
      <c r="W168" s="17" t="str">
        <v/>
      </c>
      <c r="X168" s="17" t="str">
        <v/>
      </c>
      <c r="Y168" s="17" t="str">
        <v/>
      </c>
      <c r="Z168" s="17" t="str">
        <v/>
      </c>
      <c r="AA168" s="17" t="str">
        <v/>
      </c>
      <c r="AB168" s="17" t="str">
        <v/>
      </c>
      <c r="AC168" s="17" t="str">
        <v/>
      </c>
      <c r="AD168" s="17" t="str">
        <v/>
      </c>
      <c r="AE168" s="17" t="str">
        <v/>
      </c>
      <c r="AF168" s="5" t="str">
        <v/>
      </c>
      <c r="AG168" s="18">
        <f>IFERROR(_xlfn.BETA.DIST(DATE(YEAR(AG$2),MONTH(AG$2),15),$AD$2,$AE$2,FALSE,DATE(YEAR($AD168),MONTH($AD168),1),DATE(YEAR($AE168),MONTH($AE168),28)),0)</f>
      </c>
      <c r="AH168" s="18">
        <f>IFERROR(_xlfn.BETA.DIST(DATE(YEAR(AH$2),MONTH(AH$2),15),$AD$2,$AE$2,FALSE,DATE(YEAR($AD168),MONTH($AD168),1),DATE(YEAR($AE168),MONTH($AE168),28)),0)</f>
      </c>
      <c r="AI168" s="18">
        <f>IFERROR(_xlfn.BETA.DIST(DATE(YEAR(AI$2),MONTH(AI$2),15),$AD$2,$AE$2,FALSE,DATE(YEAR($AD168),MONTH($AD168),1),DATE(YEAR($AE168),MONTH($AE168),28)),0)</f>
      </c>
      <c r="AJ168" s="18">
        <f>IFERROR(_xlfn.BETA.DIST(DATE(YEAR(AJ$2),MONTH(AJ$2),15),$AD$2,$AE$2,FALSE,DATE(YEAR($AD168),MONTH($AD168),1),DATE(YEAR($AE168),MONTH($AE168),28)),0)</f>
      </c>
      <c r="AK168" s="18">
        <f>IFERROR(_xlfn.BETA.DIST(DATE(YEAR(AK$2),MONTH(AK$2),15),$AD$2,$AE$2,FALSE,DATE(YEAR($AD168),MONTH($AD168),1),DATE(YEAR($AE168),MONTH($AE168),28)),0)</f>
      </c>
      <c r="AL168" s="18">
        <f>IFERROR(_xlfn.BETA.DIST(DATE(YEAR(AL$2),MONTH(AL$2),15),$AD$2,$AE$2,FALSE,DATE(YEAR($AD168),MONTH($AD168),1),DATE(YEAR($AE168),MONTH($AE168),28)),0)</f>
      </c>
      <c r="AM168" s="18">
        <f>IFERROR(_xlfn.BETA.DIST(DATE(YEAR(AM$2),MONTH(AM$2),15),$AD$2,$AE$2,FALSE,DATE(YEAR($AD168),MONTH($AD168),1),DATE(YEAR($AE168),MONTH($AE168),28)),0)</f>
      </c>
      <c r="AN168" s="18">
        <f>IFERROR(_xlfn.BETA.DIST(DATE(YEAR(AN$2),MONTH(AN$2),15),$AD$2,$AE$2,FALSE,DATE(YEAR($AD168),MONTH($AD168),1),DATE(YEAR($AE168),MONTH($AE168),28)),0)</f>
      </c>
      <c r="AO168" s="18">
        <f>IFERROR(_xlfn.BETA.DIST(DATE(YEAR(AO$2),MONTH(AO$2),15),$AD$2,$AE$2,FALSE,DATE(YEAR($AD168),MONTH($AD168),1),DATE(YEAR($AE168),MONTH($AE168),28)),0)</f>
      </c>
      <c r="AP168" s="18">
        <f>IFERROR(_xlfn.BETA.DIST(DATE(YEAR(AP$2),MONTH(AP$2),15),$AD$2,$AE$2,FALSE,DATE(YEAR($AD168),MONTH($AD168),1),DATE(YEAR($AE168),MONTH($AE168),28)),0)</f>
      </c>
      <c r="AQ168" s="18">
        <f>IFERROR(_xlfn.BETA.DIST(DATE(YEAR(AQ$2),MONTH(AQ$2),15),$AD$2,$AE$2,FALSE,DATE(YEAR($AD168),MONTH($AD168),1),DATE(YEAR($AE168),MONTH($AE168),28)),0)</f>
      </c>
      <c r="AR168" s="18">
        <f>IFERROR(_xlfn.BETA.DIST(DATE(YEAR(AR$2),MONTH(AR$2),15),$AD$2,$AE$2,FALSE,DATE(YEAR($AD168),MONTH($AD168),1),DATE(YEAR($AE168),MONTH($AE168),28)),0)</f>
      </c>
      <c r="AS168" s="18">
        <f>IFERROR(_xlfn.BETA.DIST(DATE(YEAR(AS$2),MONTH(AS$2),15),$AD$2,$AE$2,FALSE,DATE(YEAR($AD168),MONTH($AD168),1),DATE(YEAR($AE168),MONTH($AE168),28)),0)</f>
      </c>
      <c r="AT168" s="18">
        <f>IFERROR(_xlfn.BETA.DIST(DATE(YEAR(AT$2),MONTH(AT$2),15),$AD$2,$AE$2,FALSE,DATE(YEAR($AD168),MONTH($AD168),1),DATE(YEAR($AE168),MONTH($AE168),28)),0)</f>
      </c>
      <c r="AU168" s="18">
        <f>IFERROR(_xlfn.BETA.DIST(DATE(YEAR(AU$2),MONTH(AU$2),15),$AD$2,$AE$2,FALSE,DATE(YEAR($AD168),MONTH($AD168),1),DATE(YEAR($AE168),MONTH($AE168),28)),0)</f>
      </c>
      <c r="AV168" s="18">
        <f>SUM(AG168:AU168)</f>
      </c>
      <c r="AW168" s="18">
        <f>IF(J168&lt;&gt;0,J168,IF($AV168=0,0,AG168/$AV168*$Z168))</f>
      </c>
      <c r="AX168" s="18">
        <f>IF(K168&lt;&gt;0,K168,IF($AV168=0,0,AH168/$AV168*$Z168))</f>
      </c>
      <c r="AY168" s="18">
        <f>IF(L168&lt;&gt;0,L168,IF($AV168=0,0,AI168/$AV168*$Z168))</f>
      </c>
      <c r="AZ168" s="18">
        <f>IF(M168&lt;&gt;0,M168,IF($AV168=0,0,AJ168/$AV168*$Z168))</f>
      </c>
      <c r="BA168" s="18">
        <f>IF(N168&lt;&gt;0,N168,IF($AV168=0,0,AK168/$AV168*$Z168))</f>
      </c>
      <c r="BB168" s="18">
        <f>IF(O168&lt;&gt;0,O168,IF($AV168=0,0,AL168/$AV168*$Z168))</f>
      </c>
      <c r="BC168" s="18">
        <f>IF(P168&lt;&gt;0,P168,IF($AV168=0,0,AM168/$AV168*$Z168))</f>
      </c>
      <c r="BD168" s="18">
        <f>IF(Q168&lt;&gt;0,Q168,IF($AV168=0,0,AN168/$AV168*$Z168))</f>
      </c>
      <c r="BE168" s="18">
        <f>IF(R168&lt;&gt;0,R168,IF($AV168=0,0,AO168/$AV168*$Z168))</f>
      </c>
      <c r="BF168" s="18">
        <f>IF(S168&lt;&gt;0,S168,IF($AV168=0,0,AP168/$AV168*$Z168))</f>
      </c>
      <c r="BG168" s="18">
        <f>IF(T168&lt;&gt;0,T168,IF($AV168=0,0,AQ168/$AV168*$Z168))</f>
      </c>
      <c r="BH168" s="18">
        <f>IF(U168&lt;&gt;0,U168,IF($AV168=0,0,AR168/$AV168*$Z168))</f>
      </c>
      <c r="BI168" s="18">
        <f>IF(V168&lt;&gt;0,V168,IF($AV168=0,0,AS168/$AV168*$Z168))</f>
      </c>
      <c r="BJ168" s="18">
        <f>IF(W168&lt;&gt;0,W168,IF($AV168=0,0,AT168/$AV168*$Z168))</f>
      </c>
      <c r="BK168" s="18">
        <f>IF(X168&lt;&gt;0,X168,IF($AV168=0,0,AU168/$AV168*$Z168))</f>
      </c>
      <c r="BL168" s="18">
        <f>SUM(AW168:BK168)</f>
      </c>
      <c r="BM168" s="17" t="str">
        <v/>
      </c>
    </row>
    <row r="169" outlineLevel="4">
      <c r="A169" s="5" t="str">
        <v>9.7</v>
      </c>
      <c r="B169" s="5" t="str">
        <v/>
      </c>
      <c r="C169" s="5" t="str">
        <v>BSKDGNGENGR03</v>
      </c>
      <c r="D169" s="5" t="str">
        <v>BSKDGNGENGR03</v>
      </c>
      <c r="E169" s="19">
        <f>IFERROR(_xlfn.XLOOKUP(F169,Assumptions!B:B,Assumptions!C:C),0)</f>
      </c>
      <c r="F169" s="5" t="str">
        <v>Advanced Payment</v>
      </c>
      <c r="G169" s="5" t="str">
        <v/>
      </c>
      <c r="H169" s="18">
        <f>G168*E169</f>
      </c>
      <c r="I169" s="18">
        <f>H169*(1-0)</f>
      </c>
      <c r="J169" s="18">
        <v>0</v>
      </c>
      <c r="K169" s="18">
        <v>0</v>
      </c>
      <c r="L169" s="18">
        <v>0</v>
      </c>
      <c r="M169" s="18">
        <v>0</v>
      </c>
      <c r="N169" s="18">
        <v>0</v>
      </c>
      <c r="O169" s="18">
        <v>0</v>
      </c>
      <c r="P169" s="18">
        <v>0</v>
      </c>
      <c r="Q169" s="18">
        <v>0</v>
      </c>
      <c r="R169" s="18">
        <v>0</v>
      </c>
      <c r="S169" s="18">
        <v>0</v>
      </c>
      <c r="T169" s="18">
        <v>0</v>
      </c>
      <c r="U169" s="18">
        <v>0</v>
      </c>
      <c r="V169" s="18">
        <v>0</v>
      </c>
      <c r="W169" s="18">
        <v>0</v>
      </c>
      <c r="X169" s="18">
        <v>0</v>
      </c>
      <c r="Y169" s="18">
        <f>SUM(J169:X169)</f>
      </c>
      <c r="Z169" s="18">
        <f>I169-Y169</f>
      </c>
      <c r="AA169" s="20">
        <v>46026</v>
      </c>
      <c r="AB169" s="20">
        <v>46026</v>
      </c>
      <c r="AC169" s="18">
        <f>IFERROR(_xlfn.XLOOKUP(F169,Assumptions!B:B,Assumptions!D:D),0)</f>
      </c>
      <c r="AD169" s="20">
        <f>AA169+AC169</f>
      </c>
      <c r="AE169" s="20">
        <f>AC169+AB169</f>
      </c>
      <c r="AF169" s="5" t="str">
        <v/>
      </c>
      <c r="AG169" s="18">
        <f>IFERROR(_xlfn.BETA.DIST(DATE(YEAR(AG$2),MONTH(AG$2),15),$AD$2,$AE$2,FALSE,DATE(YEAR($AD169),MONTH($AD169),1),DATE(YEAR($AE169),MONTH($AE169),28)),0)</f>
      </c>
      <c r="AH169" s="18">
        <f>IFERROR(_xlfn.BETA.DIST(DATE(YEAR(AH$2),MONTH(AH$2),15),$AD$2,$AE$2,FALSE,DATE(YEAR($AD169),MONTH($AD169),1),DATE(YEAR($AE169),MONTH($AE169),28)),0)</f>
      </c>
      <c r="AI169" s="18">
        <f>IFERROR(_xlfn.BETA.DIST(DATE(YEAR(AI$2),MONTH(AI$2),15),$AD$2,$AE$2,FALSE,DATE(YEAR($AD169),MONTH($AD169),1),DATE(YEAR($AE169),MONTH($AE169),28)),0)</f>
      </c>
      <c r="AJ169" s="18">
        <f>IFERROR(_xlfn.BETA.DIST(DATE(YEAR(AJ$2),MONTH(AJ$2),15),$AD$2,$AE$2,FALSE,DATE(YEAR($AD169),MONTH($AD169),1),DATE(YEAR($AE169),MONTH($AE169),28)),0)</f>
      </c>
      <c r="AK169" s="18">
        <f>IFERROR(_xlfn.BETA.DIST(DATE(YEAR(AK$2),MONTH(AK$2),15),$AD$2,$AE$2,FALSE,DATE(YEAR($AD169),MONTH($AD169),1),DATE(YEAR($AE169),MONTH($AE169),28)),0)</f>
      </c>
      <c r="AL169" s="18">
        <f>IFERROR(_xlfn.BETA.DIST(DATE(YEAR(AL$2),MONTH(AL$2),15),$AD$2,$AE$2,FALSE,DATE(YEAR($AD169),MONTH($AD169),1),DATE(YEAR($AE169),MONTH($AE169),28)),0)</f>
      </c>
      <c r="AM169" s="18">
        <f>IFERROR(_xlfn.BETA.DIST(DATE(YEAR(AM$2),MONTH(AM$2),15),$AD$2,$AE$2,FALSE,DATE(YEAR($AD169),MONTH($AD169),1),DATE(YEAR($AE169),MONTH($AE169),28)),0)</f>
      </c>
      <c r="AN169" s="18">
        <f>IFERROR(_xlfn.BETA.DIST(DATE(YEAR(AN$2),MONTH(AN$2),15),$AD$2,$AE$2,FALSE,DATE(YEAR($AD169),MONTH($AD169),1),DATE(YEAR($AE169),MONTH($AE169),28)),0)</f>
      </c>
      <c r="AO169" s="18">
        <f>IFERROR(_xlfn.BETA.DIST(DATE(YEAR(AO$2),MONTH(AO$2),15),$AD$2,$AE$2,FALSE,DATE(YEAR($AD169),MONTH($AD169),1),DATE(YEAR($AE169),MONTH($AE169),28)),0)</f>
      </c>
      <c r="AP169" s="18">
        <f>IFERROR(_xlfn.BETA.DIST(DATE(YEAR(AP$2),MONTH(AP$2),15),$AD$2,$AE$2,FALSE,DATE(YEAR($AD169),MONTH($AD169),1),DATE(YEAR($AE169),MONTH($AE169),28)),0)</f>
      </c>
      <c r="AQ169" s="18">
        <f>IFERROR(_xlfn.BETA.DIST(DATE(YEAR(AQ$2),MONTH(AQ$2),15),$AD$2,$AE$2,FALSE,DATE(YEAR($AD169),MONTH($AD169),1),DATE(YEAR($AE169),MONTH($AE169),28)),0)</f>
      </c>
      <c r="AR169" s="18">
        <f>IFERROR(_xlfn.BETA.DIST(DATE(YEAR(AR$2),MONTH(AR$2),15),$AD$2,$AE$2,FALSE,DATE(YEAR($AD169),MONTH($AD169),1),DATE(YEAR($AE169),MONTH($AE169),28)),0)</f>
      </c>
      <c r="AS169" s="18">
        <f>IFERROR(_xlfn.BETA.DIST(DATE(YEAR(AS$2),MONTH(AS$2),15),$AD$2,$AE$2,FALSE,DATE(YEAR($AD169),MONTH($AD169),1),DATE(YEAR($AE169),MONTH($AE169),28)),0)</f>
      </c>
      <c r="AT169" s="18">
        <f>IFERROR(_xlfn.BETA.DIST(DATE(YEAR(AT$2),MONTH(AT$2),15),$AD$2,$AE$2,FALSE,DATE(YEAR($AD169),MONTH($AD169),1),DATE(YEAR($AE169),MONTH($AE169),28)),0)</f>
      </c>
      <c r="AU169" s="18">
        <f>IFERROR(_xlfn.BETA.DIST(DATE(YEAR(AU$2),MONTH(AU$2),15),$AD$2,$AE$2,FALSE,DATE(YEAR($AD169),MONTH($AD169),1),DATE(YEAR($AE169),MONTH($AE169),28)),0)</f>
      </c>
      <c r="AV169" s="18">
        <f>SUM(AG169:AU169)</f>
      </c>
      <c r="AW169" s="18">
        <f>IF(J169&lt;&gt;0,J169,IF($AV169=0,0,AG169/$AV169*$Z169))</f>
      </c>
      <c r="AX169" s="18">
        <f>IF(K169&lt;&gt;0,K169,IF($AV169=0,0,AH169/$AV169*$Z169))</f>
      </c>
      <c r="AY169" s="18">
        <f>IF(L169&lt;&gt;0,L169,IF($AV169=0,0,AI169/$AV169*$Z169))</f>
      </c>
      <c r="AZ169" s="18">
        <f>IF(M169&lt;&gt;0,M169,IF($AV169=0,0,AJ169/$AV169*$Z169))</f>
      </c>
      <c r="BA169" s="18">
        <f>IF(N169&lt;&gt;0,N169,IF($AV169=0,0,AK169/$AV169*$Z169))</f>
      </c>
      <c r="BB169" s="18">
        <f>IF(O169&lt;&gt;0,O169,IF($AV169=0,0,AL169/$AV169*$Z169))</f>
      </c>
      <c r="BC169" s="18">
        <f>IF(P169&lt;&gt;0,P169,IF($AV169=0,0,AM169/$AV169*$Z169))</f>
      </c>
      <c r="BD169" s="18">
        <f>IF(Q169&lt;&gt;0,Q169,IF($AV169=0,0,AN169/$AV169*$Z169))</f>
      </c>
      <c r="BE169" s="18">
        <f>IF(R169&lt;&gt;0,R169,IF($AV169=0,0,AO169/$AV169*$Z169))</f>
      </c>
      <c r="BF169" s="18">
        <f>IF(S169&lt;&gt;0,S169,IF($AV169=0,0,AP169/$AV169*$Z169))</f>
      </c>
      <c r="BG169" s="18">
        <f>IF(T169&lt;&gt;0,T169,IF($AV169=0,0,AQ169/$AV169*$Z169))</f>
      </c>
      <c r="BH169" s="18">
        <f>IF(U169&lt;&gt;0,U169,IF($AV169=0,0,AR169/$AV169*$Z169))</f>
      </c>
      <c r="BI169" s="18">
        <f>IF(V169&lt;&gt;0,V169,IF($AV169=0,0,AS169/$AV169*$Z169))</f>
      </c>
      <c r="BJ169" s="18">
        <f>IF(W169&lt;&gt;0,W169,IF($AV169=0,0,AT169/$AV169*$Z169))</f>
      </c>
      <c r="BK169" s="18">
        <f>IF(X169&lt;&gt;0,X169,IF($AV169=0,0,AU169/$AV169*$Z169))</f>
      </c>
      <c r="BL169" s="18">
        <f>SUM(AW169:BK169)</f>
      </c>
      <c r="BM169" s="18">
        <f>I169-BL169</f>
      </c>
    </row>
    <row r="170" outlineLevel="4">
      <c r="A170" s="5" t="str">
        <v>9.7</v>
      </c>
      <c r="B170" s="5" t="str">
        <v/>
      </c>
      <c r="C170" s="5" t="str">
        <v/>
      </c>
      <c r="D170" s="5" t="str">
        <v/>
      </c>
      <c r="E170" s="19">
        <f>IFERROR(_xlfn.XLOOKUP(F170,Assumptions!B:B,Assumptions!C:C),0)</f>
      </c>
      <c r="F170" s="5" t="str">
        <v>Site Delivery EGP</v>
      </c>
      <c r="G170" s="5" t="str">
        <v/>
      </c>
      <c r="H170" s="18">
        <f>G168*E170</f>
      </c>
      <c r="I170" s="18">
        <f>H170*(1-0)</f>
      </c>
      <c r="J170" s="18">
        <v>0</v>
      </c>
      <c r="K170" s="18">
        <v>0</v>
      </c>
      <c r="L170" s="18">
        <v>0</v>
      </c>
      <c r="M170" s="18">
        <v>0</v>
      </c>
      <c r="N170" s="18">
        <v>0</v>
      </c>
      <c r="O170" s="18">
        <v>0</v>
      </c>
      <c r="P170" s="18">
        <v>0</v>
      </c>
      <c r="Q170" s="18">
        <v>0</v>
      </c>
      <c r="R170" s="18">
        <v>0</v>
      </c>
      <c r="S170" s="18">
        <v>0</v>
      </c>
      <c r="T170" s="18">
        <v>0</v>
      </c>
      <c r="U170" s="18">
        <v>0</v>
      </c>
      <c r="V170" s="18">
        <v>0</v>
      </c>
      <c r="W170" s="18">
        <v>0</v>
      </c>
      <c r="X170" s="18">
        <v>0</v>
      </c>
      <c r="Y170" s="18">
        <f>SUM(J170:X170)</f>
      </c>
      <c r="Z170" s="18">
        <f>I170-Y170</f>
      </c>
      <c r="AA170" s="5" t="str">
        <v/>
      </c>
      <c r="AB170" s="5" t="str">
        <v/>
      </c>
      <c r="AC170" s="18">
        <f>IFERROR(_xlfn.XLOOKUP(F170,Assumptions!B:B,Assumptions!D:D),0)</f>
      </c>
      <c r="AD170" s="20">
        <f>AA170+AC170</f>
      </c>
      <c r="AE170" s="20">
        <f>AC170+AB170</f>
      </c>
      <c r="AF170" s="5" t="str">
        <v/>
      </c>
      <c r="AG170" s="18">
        <f>IFERROR(_xlfn.BETA.DIST(DATE(YEAR(AG$2),MONTH(AG$2),15),$AD$2,$AE$2,FALSE,DATE(YEAR($AD170),MONTH($AD170),1),DATE(YEAR($AE170),MONTH($AE170),28)),0)</f>
      </c>
      <c r="AH170" s="18">
        <f>IFERROR(_xlfn.BETA.DIST(DATE(YEAR(AH$2),MONTH(AH$2),15),$AD$2,$AE$2,FALSE,DATE(YEAR($AD170),MONTH($AD170),1),DATE(YEAR($AE170),MONTH($AE170),28)),0)</f>
      </c>
      <c r="AI170" s="18">
        <f>IFERROR(_xlfn.BETA.DIST(DATE(YEAR(AI$2),MONTH(AI$2),15),$AD$2,$AE$2,FALSE,DATE(YEAR($AD170),MONTH($AD170),1),DATE(YEAR($AE170),MONTH($AE170),28)),0)</f>
      </c>
      <c r="AJ170" s="18">
        <f>IFERROR(_xlfn.BETA.DIST(DATE(YEAR(AJ$2),MONTH(AJ$2),15),$AD$2,$AE$2,FALSE,DATE(YEAR($AD170),MONTH($AD170),1),DATE(YEAR($AE170),MONTH($AE170),28)),0)</f>
      </c>
      <c r="AK170" s="18">
        <f>IFERROR(_xlfn.BETA.DIST(DATE(YEAR(AK$2),MONTH(AK$2),15),$AD$2,$AE$2,FALSE,DATE(YEAR($AD170),MONTH($AD170),1),DATE(YEAR($AE170),MONTH($AE170),28)),0)</f>
      </c>
      <c r="AL170" s="18">
        <f>IFERROR(_xlfn.BETA.DIST(DATE(YEAR(AL$2),MONTH(AL$2),15),$AD$2,$AE$2,FALSE,DATE(YEAR($AD170),MONTH($AD170),1),DATE(YEAR($AE170),MONTH($AE170),28)),0)</f>
      </c>
      <c r="AM170" s="18">
        <f>IFERROR(_xlfn.BETA.DIST(DATE(YEAR(AM$2),MONTH(AM$2),15),$AD$2,$AE$2,FALSE,DATE(YEAR($AD170),MONTH($AD170),1),DATE(YEAR($AE170),MONTH($AE170),28)),0)</f>
      </c>
      <c r="AN170" s="18">
        <f>IFERROR(_xlfn.BETA.DIST(DATE(YEAR(AN$2),MONTH(AN$2),15),$AD$2,$AE$2,FALSE,DATE(YEAR($AD170),MONTH($AD170),1),DATE(YEAR($AE170),MONTH($AE170),28)),0)</f>
      </c>
      <c r="AO170" s="18">
        <f>IFERROR(_xlfn.BETA.DIST(DATE(YEAR(AO$2),MONTH(AO$2),15),$AD$2,$AE$2,FALSE,DATE(YEAR($AD170),MONTH($AD170),1),DATE(YEAR($AE170),MONTH($AE170),28)),0)</f>
      </c>
      <c r="AP170" s="18">
        <f>IFERROR(_xlfn.BETA.DIST(DATE(YEAR(AP$2),MONTH(AP$2),15),$AD$2,$AE$2,FALSE,DATE(YEAR($AD170),MONTH($AD170),1),DATE(YEAR($AE170),MONTH($AE170),28)),0)</f>
      </c>
      <c r="AQ170" s="18">
        <f>IFERROR(_xlfn.BETA.DIST(DATE(YEAR(AQ$2),MONTH(AQ$2),15),$AD$2,$AE$2,FALSE,DATE(YEAR($AD170),MONTH($AD170),1),DATE(YEAR($AE170),MONTH($AE170),28)),0)</f>
      </c>
      <c r="AR170" s="18">
        <f>IFERROR(_xlfn.BETA.DIST(DATE(YEAR(AR$2),MONTH(AR$2),15),$AD$2,$AE$2,FALSE,DATE(YEAR($AD170),MONTH($AD170),1),DATE(YEAR($AE170),MONTH($AE170),28)),0)</f>
      </c>
      <c r="AS170" s="18">
        <f>IFERROR(_xlfn.BETA.DIST(DATE(YEAR(AS$2),MONTH(AS$2),15),$AD$2,$AE$2,FALSE,DATE(YEAR($AD170),MONTH($AD170),1),DATE(YEAR($AE170),MONTH($AE170),28)),0)</f>
      </c>
      <c r="AT170" s="18">
        <f>IFERROR(_xlfn.BETA.DIST(DATE(YEAR(AT$2),MONTH(AT$2),15),$AD$2,$AE$2,FALSE,DATE(YEAR($AD170),MONTH($AD170),1),DATE(YEAR($AE170),MONTH($AE170),28)),0)</f>
      </c>
      <c r="AU170" s="18">
        <f>IFERROR(_xlfn.BETA.DIST(DATE(YEAR(AU$2),MONTH(AU$2),15),$AD$2,$AE$2,FALSE,DATE(YEAR($AD170),MONTH($AD170),1),DATE(YEAR($AE170),MONTH($AE170),28)),0)</f>
      </c>
      <c r="AV170" s="18">
        <f>SUM(AG170:AU170)</f>
      </c>
      <c r="AW170" s="18">
        <f>IF(J170&lt;&gt;0,J170,IF($AV170=0,0,AG170/$AV170*$Z170))</f>
      </c>
      <c r="AX170" s="18">
        <f>IF(K170&lt;&gt;0,K170,IF($AV170=0,0,AH170/$AV170*$Z170))</f>
      </c>
      <c r="AY170" s="18">
        <f>IF(L170&lt;&gt;0,L170,IF($AV170=0,0,AI170/$AV170*$Z170))</f>
      </c>
      <c r="AZ170" s="18">
        <f>IF(M170&lt;&gt;0,M170,IF($AV170=0,0,AJ170/$AV170*$Z170))</f>
      </c>
      <c r="BA170" s="18">
        <f>IF(N170&lt;&gt;0,N170,IF($AV170=0,0,AK170/$AV170*$Z170))</f>
      </c>
      <c r="BB170" s="18">
        <f>IF(O170&lt;&gt;0,O170,IF($AV170=0,0,AL170/$AV170*$Z170))</f>
      </c>
      <c r="BC170" s="18">
        <f>IF(P170&lt;&gt;0,P170,IF($AV170=0,0,AM170/$AV170*$Z170))</f>
      </c>
      <c r="BD170" s="18">
        <f>IF(Q170&lt;&gt;0,Q170,IF($AV170=0,0,AN170/$AV170*$Z170))</f>
      </c>
      <c r="BE170" s="18">
        <f>IF(R170&lt;&gt;0,R170,IF($AV170=0,0,AO170/$AV170*$Z170))</f>
      </c>
      <c r="BF170" s="18">
        <f>IF(S170&lt;&gt;0,S170,IF($AV170=0,0,AP170/$AV170*$Z170))</f>
      </c>
      <c r="BG170" s="18">
        <f>IF(T170&lt;&gt;0,T170,IF($AV170=0,0,AQ170/$AV170*$Z170))</f>
      </c>
      <c r="BH170" s="18">
        <f>IF(U170&lt;&gt;0,U170,IF($AV170=0,0,AR170/$AV170*$Z170))</f>
      </c>
      <c r="BI170" s="18">
        <f>IF(V170&lt;&gt;0,V170,IF($AV170=0,0,AS170/$AV170*$Z170))</f>
      </c>
      <c r="BJ170" s="18">
        <f>IF(W170&lt;&gt;0,W170,IF($AV170=0,0,AT170/$AV170*$Z170))</f>
      </c>
      <c r="BK170" s="18">
        <f>IF(X170&lt;&gt;0,X170,IF($AV170=0,0,AU170/$AV170*$Z170))</f>
      </c>
      <c r="BL170" s="18">
        <f>SUM(AW170:BK170)</f>
      </c>
      <c r="BM170" s="18">
        <f>I170-BL170</f>
      </c>
    </row>
    <row r="171" outlineLevel="4">
      <c r="A171" s="5" t="str">
        <v>9.7</v>
      </c>
      <c r="B171" s="5" t="str">
        <v/>
      </c>
      <c r="C171" s="5" t="str">
        <v>BSKDGNGENGR07</v>
      </c>
      <c r="D171" s="5" t="str">
        <v>BSKDGNGENGR07</v>
      </c>
      <c r="E171" s="19">
        <f>IFERROR(_xlfn.XLOOKUP(F171,Assumptions!B:B,Assumptions!C:C),0)</f>
      </c>
      <c r="F171" s="5" t="str">
        <v>Retention</v>
      </c>
      <c r="G171" s="5" t="str">
        <v/>
      </c>
      <c r="H171" s="18">
        <f>G168*E171</f>
      </c>
      <c r="I171" s="18">
        <f>H171*(1-0)</f>
      </c>
      <c r="J171" s="18">
        <v>0</v>
      </c>
      <c r="K171" s="18">
        <v>0</v>
      </c>
      <c r="L171" s="18">
        <v>0</v>
      </c>
      <c r="M171" s="18">
        <v>0</v>
      </c>
      <c r="N171" s="18">
        <v>0</v>
      </c>
      <c r="O171" s="18">
        <v>0</v>
      </c>
      <c r="P171" s="18">
        <v>0</v>
      </c>
      <c r="Q171" s="18">
        <v>0</v>
      </c>
      <c r="R171" s="18">
        <v>0</v>
      </c>
      <c r="S171" s="18">
        <v>0</v>
      </c>
      <c r="T171" s="18">
        <v>0</v>
      </c>
      <c r="U171" s="18">
        <v>0</v>
      </c>
      <c r="V171" s="18">
        <v>0</v>
      </c>
      <c r="W171" s="18">
        <v>0</v>
      </c>
      <c r="X171" s="18">
        <v>0</v>
      </c>
      <c r="Y171" s="18">
        <f>SUM(J171:X171)</f>
      </c>
      <c r="Z171" s="18">
        <f>I171-Y171</f>
      </c>
      <c r="AA171" s="20">
        <v>46483</v>
      </c>
      <c r="AB171" s="20">
        <v>46483</v>
      </c>
      <c r="AC171" s="18">
        <f>IFERROR(_xlfn.XLOOKUP(F171,Assumptions!B:B,Assumptions!D:D),0)</f>
      </c>
      <c r="AD171" s="20">
        <f>AA171+AC171</f>
      </c>
      <c r="AE171" s="20">
        <f>AC171+AB171</f>
      </c>
      <c r="AF171" s="5" t="str">
        <v/>
      </c>
      <c r="AG171" s="18">
        <f>IFERROR(_xlfn.BETA.DIST(DATE(YEAR(AG$2),MONTH(AG$2),15),$AD$2,$AE$2,FALSE,DATE(YEAR($AD171),MONTH($AD171),1),DATE(YEAR($AE171),MONTH($AE171),28)),0)</f>
      </c>
      <c r="AH171" s="18">
        <f>IFERROR(_xlfn.BETA.DIST(DATE(YEAR(AH$2),MONTH(AH$2),15),$AD$2,$AE$2,FALSE,DATE(YEAR($AD171),MONTH($AD171),1),DATE(YEAR($AE171),MONTH($AE171),28)),0)</f>
      </c>
      <c r="AI171" s="18">
        <f>IFERROR(_xlfn.BETA.DIST(DATE(YEAR(AI$2),MONTH(AI$2),15),$AD$2,$AE$2,FALSE,DATE(YEAR($AD171),MONTH($AD171),1),DATE(YEAR($AE171),MONTH($AE171),28)),0)</f>
      </c>
      <c r="AJ171" s="18">
        <f>IFERROR(_xlfn.BETA.DIST(DATE(YEAR(AJ$2),MONTH(AJ$2),15),$AD$2,$AE$2,FALSE,DATE(YEAR($AD171),MONTH($AD171),1),DATE(YEAR($AE171),MONTH($AE171),28)),0)</f>
      </c>
      <c r="AK171" s="18">
        <f>IFERROR(_xlfn.BETA.DIST(DATE(YEAR(AK$2),MONTH(AK$2),15),$AD$2,$AE$2,FALSE,DATE(YEAR($AD171),MONTH($AD171),1),DATE(YEAR($AE171),MONTH($AE171),28)),0)</f>
      </c>
      <c r="AL171" s="18">
        <f>IFERROR(_xlfn.BETA.DIST(DATE(YEAR(AL$2),MONTH(AL$2),15),$AD$2,$AE$2,FALSE,DATE(YEAR($AD171),MONTH($AD171),1),DATE(YEAR($AE171),MONTH($AE171),28)),0)</f>
      </c>
      <c r="AM171" s="18">
        <f>IFERROR(_xlfn.BETA.DIST(DATE(YEAR(AM$2),MONTH(AM$2),15),$AD$2,$AE$2,FALSE,DATE(YEAR($AD171),MONTH($AD171),1),DATE(YEAR($AE171),MONTH($AE171),28)),0)</f>
      </c>
      <c r="AN171" s="18">
        <f>IFERROR(_xlfn.BETA.DIST(DATE(YEAR(AN$2),MONTH(AN$2),15),$AD$2,$AE$2,FALSE,DATE(YEAR($AD171),MONTH($AD171),1),DATE(YEAR($AE171),MONTH($AE171),28)),0)</f>
      </c>
      <c r="AO171" s="18">
        <f>IFERROR(_xlfn.BETA.DIST(DATE(YEAR(AO$2),MONTH(AO$2),15),$AD$2,$AE$2,FALSE,DATE(YEAR($AD171),MONTH($AD171),1),DATE(YEAR($AE171),MONTH($AE171),28)),0)</f>
      </c>
      <c r="AP171" s="18">
        <f>IFERROR(_xlfn.BETA.DIST(DATE(YEAR(AP$2),MONTH(AP$2),15),$AD$2,$AE$2,FALSE,DATE(YEAR($AD171),MONTH($AD171),1),DATE(YEAR($AE171),MONTH($AE171),28)),0)</f>
      </c>
      <c r="AQ171" s="18">
        <f>IFERROR(_xlfn.BETA.DIST(DATE(YEAR(AQ$2),MONTH(AQ$2),15),$AD$2,$AE$2,FALSE,DATE(YEAR($AD171),MONTH($AD171),1),DATE(YEAR($AE171),MONTH($AE171),28)),0)</f>
      </c>
      <c r="AR171" s="18">
        <f>IFERROR(_xlfn.BETA.DIST(DATE(YEAR(AR$2),MONTH(AR$2),15),$AD$2,$AE$2,FALSE,DATE(YEAR($AD171),MONTH($AD171),1),DATE(YEAR($AE171),MONTH($AE171),28)),0)</f>
      </c>
      <c r="AS171" s="18">
        <f>IFERROR(_xlfn.BETA.DIST(DATE(YEAR(AS$2),MONTH(AS$2),15),$AD$2,$AE$2,FALSE,DATE(YEAR($AD171),MONTH($AD171),1),DATE(YEAR($AE171),MONTH($AE171),28)),0)</f>
      </c>
      <c r="AT171" s="18">
        <f>IFERROR(_xlfn.BETA.DIST(DATE(YEAR(AT$2),MONTH(AT$2),15),$AD$2,$AE$2,FALSE,DATE(YEAR($AD171),MONTH($AD171),1),DATE(YEAR($AE171),MONTH($AE171),28)),0)</f>
      </c>
      <c r="AU171" s="18">
        <f>IFERROR(_xlfn.BETA.DIST(DATE(YEAR(AU$2),MONTH(AU$2),15),$AD$2,$AE$2,FALSE,DATE(YEAR($AD171),MONTH($AD171),1),DATE(YEAR($AE171),MONTH($AE171),28)),0)</f>
      </c>
      <c r="AV171" s="18">
        <f>SUM(AG171:AU171)</f>
      </c>
      <c r="AW171" s="18">
        <f>IF(J171&lt;&gt;0,J171,IF($AV171=0,0,AG171/$AV171*$Z171))</f>
      </c>
      <c r="AX171" s="18">
        <f>IF(K171&lt;&gt;0,K171,IF($AV171=0,0,AH171/$AV171*$Z171))</f>
      </c>
      <c r="AY171" s="18">
        <f>IF(L171&lt;&gt;0,L171,IF($AV171=0,0,AI171/$AV171*$Z171))</f>
      </c>
      <c r="AZ171" s="18">
        <f>IF(M171&lt;&gt;0,M171,IF($AV171=0,0,AJ171/$AV171*$Z171))</f>
      </c>
      <c r="BA171" s="18">
        <f>IF(N171&lt;&gt;0,N171,IF($AV171=0,0,AK171/$AV171*$Z171))</f>
      </c>
      <c r="BB171" s="18">
        <f>IF(O171&lt;&gt;0,O171,IF($AV171=0,0,AL171/$AV171*$Z171))</f>
      </c>
      <c r="BC171" s="18">
        <f>IF(P171&lt;&gt;0,P171,IF($AV171=0,0,AM171/$AV171*$Z171))</f>
      </c>
      <c r="BD171" s="18">
        <f>IF(Q171&lt;&gt;0,Q171,IF($AV171=0,0,AN171/$AV171*$Z171))</f>
      </c>
      <c r="BE171" s="18">
        <f>IF(R171&lt;&gt;0,R171,IF($AV171=0,0,AO171/$AV171*$Z171))</f>
      </c>
      <c r="BF171" s="18">
        <f>IF(S171&lt;&gt;0,S171,IF($AV171=0,0,AP171/$AV171*$Z171))</f>
      </c>
      <c r="BG171" s="18">
        <f>IF(T171&lt;&gt;0,T171,IF($AV171=0,0,AQ171/$AV171*$Z171))</f>
      </c>
      <c r="BH171" s="18">
        <f>IF(U171&lt;&gt;0,U171,IF($AV171=0,0,AR171/$AV171*$Z171))</f>
      </c>
      <c r="BI171" s="18">
        <f>IF(V171&lt;&gt;0,V171,IF($AV171=0,0,AS171/$AV171*$Z171))</f>
      </c>
      <c r="BJ171" s="18">
        <f>IF(W171&lt;&gt;0,W171,IF($AV171=0,0,AT171/$AV171*$Z171))</f>
      </c>
      <c r="BK171" s="18">
        <f>IF(X171&lt;&gt;0,X171,IF($AV171=0,0,AU171/$AV171*$Z171))</f>
      </c>
      <c r="BL171" s="18">
        <f>SUM(AW171:BK171)</f>
      </c>
      <c r="BM171" s="18">
        <f>I171-BL171</f>
      </c>
    </row>
    <row r="172" outlineLevel="3">
      <c r="A172" s="17" t="str">
        <v>9.8</v>
      </c>
      <c r="B172" s="17" t="str">
        <v/>
      </c>
      <c r="C172" s="17" t="str">
        <v/>
      </c>
      <c r="D172" s="17" t="str">
        <v/>
      </c>
      <c r="E172" s="17" t="str">
        <v>9.8</v>
      </c>
      <c r="F172" s="17" t="str">
        <v>Three phase cable sealing end indoor Heat Shrinkable type for the above mentioned cables</v>
      </c>
      <c r="G172" s="17">
        <v>21669.31</v>
      </c>
      <c r="H172" s="17" t="str">
        <v/>
      </c>
      <c r="I172" s="17" t="str">
        <v/>
      </c>
      <c r="J172" s="17" t="str">
        <v/>
      </c>
      <c r="K172" s="17" t="str">
        <v/>
      </c>
      <c r="L172" s="17" t="str">
        <v/>
      </c>
      <c r="M172" s="17" t="str">
        <v/>
      </c>
      <c r="N172" s="17" t="str">
        <v/>
      </c>
      <c r="O172" s="17" t="str">
        <v/>
      </c>
      <c r="P172" s="17" t="str">
        <v/>
      </c>
      <c r="Q172" s="17" t="str">
        <v/>
      </c>
      <c r="R172" s="17" t="str">
        <v/>
      </c>
      <c r="S172" s="17" t="str">
        <v/>
      </c>
      <c r="T172" s="17" t="str">
        <v/>
      </c>
      <c r="U172" s="17" t="str">
        <v/>
      </c>
      <c r="V172" s="17" t="str">
        <v/>
      </c>
      <c r="W172" s="17" t="str">
        <v/>
      </c>
      <c r="X172" s="17" t="str">
        <v/>
      </c>
      <c r="Y172" s="17" t="str">
        <v/>
      </c>
      <c r="Z172" s="17" t="str">
        <v/>
      </c>
      <c r="AA172" s="17" t="str">
        <v/>
      </c>
      <c r="AB172" s="17" t="str">
        <v/>
      </c>
      <c r="AC172" s="17" t="str">
        <v/>
      </c>
      <c r="AD172" s="17" t="str">
        <v/>
      </c>
      <c r="AE172" s="17" t="str">
        <v/>
      </c>
      <c r="AF172" s="5" t="str">
        <v/>
      </c>
      <c r="AG172" s="18">
        <f>IFERROR(_xlfn.BETA.DIST(DATE(YEAR(AG$2),MONTH(AG$2),15),$AD$2,$AE$2,FALSE,DATE(YEAR($AD172),MONTH($AD172),1),DATE(YEAR($AE172),MONTH($AE172),28)),0)</f>
      </c>
      <c r="AH172" s="18">
        <f>IFERROR(_xlfn.BETA.DIST(DATE(YEAR(AH$2),MONTH(AH$2),15),$AD$2,$AE$2,FALSE,DATE(YEAR($AD172),MONTH($AD172),1),DATE(YEAR($AE172),MONTH($AE172),28)),0)</f>
      </c>
      <c r="AI172" s="18">
        <f>IFERROR(_xlfn.BETA.DIST(DATE(YEAR(AI$2),MONTH(AI$2),15),$AD$2,$AE$2,FALSE,DATE(YEAR($AD172),MONTH($AD172),1),DATE(YEAR($AE172),MONTH($AE172),28)),0)</f>
      </c>
      <c r="AJ172" s="18">
        <f>IFERROR(_xlfn.BETA.DIST(DATE(YEAR(AJ$2),MONTH(AJ$2),15),$AD$2,$AE$2,FALSE,DATE(YEAR($AD172),MONTH($AD172),1),DATE(YEAR($AE172),MONTH($AE172),28)),0)</f>
      </c>
      <c r="AK172" s="18">
        <f>IFERROR(_xlfn.BETA.DIST(DATE(YEAR(AK$2),MONTH(AK$2),15),$AD$2,$AE$2,FALSE,DATE(YEAR($AD172),MONTH($AD172),1),DATE(YEAR($AE172),MONTH($AE172),28)),0)</f>
      </c>
      <c r="AL172" s="18">
        <f>IFERROR(_xlfn.BETA.DIST(DATE(YEAR(AL$2),MONTH(AL$2),15),$AD$2,$AE$2,FALSE,DATE(YEAR($AD172),MONTH($AD172),1),DATE(YEAR($AE172),MONTH($AE172),28)),0)</f>
      </c>
      <c r="AM172" s="18">
        <f>IFERROR(_xlfn.BETA.DIST(DATE(YEAR(AM$2),MONTH(AM$2),15),$AD$2,$AE$2,FALSE,DATE(YEAR($AD172),MONTH($AD172),1),DATE(YEAR($AE172),MONTH($AE172),28)),0)</f>
      </c>
      <c r="AN172" s="18">
        <f>IFERROR(_xlfn.BETA.DIST(DATE(YEAR(AN$2),MONTH(AN$2),15),$AD$2,$AE$2,FALSE,DATE(YEAR($AD172),MONTH($AD172),1),DATE(YEAR($AE172),MONTH($AE172),28)),0)</f>
      </c>
      <c r="AO172" s="18">
        <f>IFERROR(_xlfn.BETA.DIST(DATE(YEAR(AO$2),MONTH(AO$2),15),$AD$2,$AE$2,FALSE,DATE(YEAR($AD172),MONTH($AD172),1),DATE(YEAR($AE172),MONTH($AE172),28)),0)</f>
      </c>
      <c r="AP172" s="18">
        <f>IFERROR(_xlfn.BETA.DIST(DATE(YEAR(AP$2),MONTH(AP$2),15),$AD$2,$AE$2,FALSE,DATE(YEAR($AD172),MONTH($AD172),1),DATE(YEAR($AE172),MONTH($AE172),28)),0)</f>
      </c>
      <c r="AQ172" s="18">
        <f>IFERROR(_xlfn.BETA.DIST(DATE(YEAR(AQ$2),MONTH(AQ$2),15),$AD$2,$AE$2,FALSE,DATE(YEAR($AD172),MONTH($AD172),1),DATE(YEAR($AE172),MONTH($AE172),28)),0)</f>
      </c>
      <c r="AR172" s="18">
        <f>IFERROR(_xlfn.BETA.DIST(DATE(YEAR(AR$2),MONTH(AR$2),15),$AD$2,$AE$2,FALSE,DATE(YEAR($AD172),MONTH($AD172),1),DATE(YEAR($AE172),MONTH($AE172),28)),0)</f>
      </c>
      <c r="AS172" s="18">
        <f>IFERROR(_xlfn.BETA.DIST(DATE(YEAR(AS$2),MONTH(AS$2),15),$AD$2,$AE$2,FALSE,DATE(YEAR($AD172),MONTH($AD172),1),DATE(YEAR($AE172),MONTH($AE172),28)),0)</f>
      </c>
      <c r="AT172" s="18">
        <f>IFERROR(_xlfn.BETA.DIST(DATE(YEAR(AT$2),MONTH(AT$2),15),$AD$2,$AE$2,FALSE,DATE(YEAR($AD172),MONTH($AD172),1),DATE(YEAR($AE172),MONTH($AE172),28)),0)</f>
      </c>
      <c r="AU172" s="18">
        <f>IFERROR(_xlfn.BETA.DIST(DATE(YEAR(AU$2),MONTH(AU$2),15),$AD$2,$AE$2,FALSE,DATE(YEAR($AD172),MONTH($AD172),1),DATE(YEAR($AE172),MONTH($AE172),28)),0)</f>
      </c>
      <c r="AV172" s="18">
        <f>SUM(AG172:AU172)</f>
      </c>
      <c r="AW172" s="18">
        <f>IF(J172&lt;&gt;0,J172,IF($AV172=0,0,AG172/$AV172*$Z172))</f>
      </c>
      <c r="AX172" s="18">
        <f>IF(K172&lt;&gt;0,K172,IF($AV172=0,0,AH172/$AV172*$Z172))</f>
      </c>
      <c r="AY172" s="18">
        <f>IF(L172&lt;&gt;0,L172,IF($AV172=0,0,AI172/$AV172*$Z172))</f>
      </c>
      <c r="AZ172" s="18">
        <f>IF(M172&lt;&gt;0,M172,IF($AV172=0,0,AJ172/$AV172*$Z172))</f>
      </c>
      <c r="BA172" s="18">
        <f>IF(N172&lt;&gt;0,N172,IF($AV172=0,0,AK172/$AV172*$Z172))</f>
      </c>
      <c r="BB172" s="18">
        <f>IF(O172&lt;&gt;0,O172,IF($AV172=0,0,AL172/$AV172*$Z172))</f>
      </c>
      <c r="BC172" s="18">
        <f>IF(P172&lt;&gt;0,P172,IF($AV172=0,0,AM172/$AV172*$Z172))</f>
      </c>
      <c r="BD172" s="18">
        <f>IF(Q172&lt;&gt;0,Q172,IF($AV172=0,0,AN172/$AV172*$Z172))</f>
      </c>
      <c r="BE172" s="18">
        <f>IF(R172&lt;&gt;0,R172,IF($AV172=0,0,AO172/$AV172*$Z172))</f>
      </c>
      <c r="BF172" s="18">
        <f>IF(S172&lt;&gt;0,S172,IF($AV172=0,0,AP172/$AV172*$Z172))</f>
      </c>
      <c r="BG172" s="18">
        <f>IF(T172&lt;&gt;0,T172,IF($AV172=0,0,AQ172/$AV172*$Z172))</f>
      </c>
      <c r="BH172" s="18">
        <f>IF(U172&lt;&gt;0,U172,IF($AV172=0,0,AR172/$AV172*$Z172))</f>
      </c>
      <c r="BI172" s="18">
        <f>IF(V172&lt;&gt;0,V172,IF($AV172=0,0,AS172/$AV172*$Z172))</f>
      </c>
      <c r="BJ172" s="18">
        <f>IF(W172&lt;&gt;0,W172,IF($AV172=0,0,AT172/$AV172*$Z172))</f>
      </c>
      <c r="BK172" s="18">
        <f>IF(X172&lt;&gt;0,X172,IF($AV172=0,0,AU172/$AV172*$Z172))</f>
      </c>
      <c r="BL172" s="18">
        <f>SUM(AW172:BK172)</f>
      </c>
      <c r="BM172" s="17" t="str">
        <v/>
      </c>
    </row>
    <row r="173" outlineLevel="4">
      <c r="A173" s="5" t="str">
        <v>9.8</v>
      </c>
      <c r="B173" s="5" t="str">
        <v/>
      </c>
      <c r="C173" s="5" t="str">
        <v>BSKDGNGENGR03</v>
      </c>
      <c r="D173" s="5" t="str">
        <v>BSKDGNGENGR03</v>
      </c>
      <c r="E173" s="19">
        <f>IFERROR(_xlfn.XLOOKUP(F173,Assumptions!B:B,Assumptions!C:C),0)</f>
      </c>
      <c r="F173" s="5" t="str">
        <v>Advanced Payment</v>
      </c>
      <c r="G173" s="5" t="str">
        <v/>
      </c>
      <c r="H173" s="18">
        <f>G172*E173</f>
      </c>
      <c r="I173" s="18">
        <f>H173*(1-0)</f>
      </c>
      <c r="J173" s="18">
        <v>0</v>
      </c>
      <c r="K173" s="18">
        <v>0</v>
      </c>
      <c r="L173" s="18">
        <v>0</v>
      </c>
      <c r="M173" s="18">
        <v>0</v>
      </c>
      <c r="N173" s="18">
        <v>0</v>
      </c>
      <c r="O173" s="18">
        <v>0</v>
      </c>
      <c r="P173" s="18">
        <v>0</v>
      </c>
      <c r="Q173" s="18">
        <v>0</v>
      </c>
      <c r="R173" s="18">
        <v>0</v>
      </c>
      <c r="S173" s="18">
        <v>0</v>
      </c>
      <c r="T173" s="18">
        <v>0</v>
      </c>
      <c r="U173" s="18">
        <v>0</v>
      </c>
      <c r="V173" s="18">
        <v>0</v>
      </c>
      <c r="W173" s="18">
        <v>0</v>
      </c>
      <c r="X173" s="18">
        <v>0</v>
      </c>
      <c r="Y173" s="18">
        <f>SUM(J173:X173)</f>
      </c>
      <c r="Z173" s="18">
        <f>I173-Y173</f>
      </c>
      <c r="AA173" s="20">
        <v>46026</v>
      </c>
      <c r="AB173" s="20">
        <v>46026</v>
      </c>
      <c r="AC173" s="18">
        <f>IFERROR(_xlfn.XLOOKUP(F173,Assumptions!B:B,Assumptions!D:D),0)</f>
      </c>
      <c r="AD173" s="20">
        <f>AA173+AC173</f>
      </c>
      <c r="AE173" s="20">
        <f>AC173+AB173</f>
      </c>
      <c r="AF173" s="5" t="str">
        <v/>
      </c>
      <c r="AG173" s="18">
        <f>IFERROR(_xlfn.BETA.DIST(DATE(YEAR(AG$2),MONTH(AG$2),15),$AD$2,$AE$2,FALSE,DATE(YEAR($AD173),MONTH($AD173),1),DATE(YEAR($AE173),MONTH($AE173),28)),0)</f>
      </c>
      <c r="AH173" s="18">
        <f>IFERROR(_xlfn.BETA.DIST(DATE(YEAR(AH$2),MONTH(AH$2),15),$AD$2,$AE$2,FALSE,DATE(YEAR($AD173),MONTH($AD173),1),DATE(YEAR($AE173),MONTH($AE173),28)),0)</f>
      </c>
      <c r="AI173" s="18">
        <f>IFERROR(_xlfn.BETA.DIST(DATE(YEAR(AI$2),MONTH(AI$2),15),$AD$2,$AE$2,FALSE,DATE(YEAR($AD173),MONTH($AD173),1),DATE(YEAR($AE173),MONTH($AE173),28)),0)</f>
      </c>
      <c r="AJ173" s="18">
        <f>IFERROR(_xlfn.BETA.DIST(DATE(YEAR(AJ$2),MONTH(AJ$2),15),$AD$2,$AE$2,FALSE,DATE(YEAR($AD173),MONTH($AD173),1),DATE(YEAR($AE173),MONTH($AE173),28)),0)</f>
      </c>
      <c r="AK173" s="18">
        <f>IFERROR(_xlfn.BETA.DIST(DATE(YEAR(AK$2),MONTH(AK$2),15),$AD$2,$AE$2,FALSE,DATE(YEAR($AD173),MONTH($AD173),1),DATE(YEAR($AE173),MONTH($AE173),28)),0)</f>
      </c>
      <c r="AL173" s="18">
        <f>IFERROR(_xlfn.BETA.DIST(DATE(YEAR(AL$2),MONTH(AL$2),15),$AD$2,$AE$2,FALSE,DATE(YEAR($AD173),MONTH($AD173),1),DATE(YEAR($AE173),MONTH($AE173),28)),0)</f>
      </c>
      <c r="AM173" s="18">
        <f>IFERROR(_xlfn.BETA.DIST(DATE(YEAR(AM$2),MONTH(AM$2),15),$AD$2,$AE$2,FALSE,DATE(YEAR($AD173),MONTH($AD173),1),DATE(YEAR($AE173),MONTH($AE173),28)),0)</f>
      </c>
      <c r="AN173" s="18">
        <f>IFERROR(_xlfn.BETA.DIST(DATE(YEAR(AN$2),MONTH(AN$2),15),$AD$2,$AE$2,FALSE,DATE(YEAR($AD173),MONTH($AD173),1),DATE(YEAR($AE173),MONTH($AE173),28)),0)</f>
      </c>
      <c r="AO173" s="18">
        <f>IFERROR(_xlfn.BETA.DIST(DATE(YEAR(AO$2),MONTH(AO$2),15),$AD$2,$AE$2,FALSE,DATE(YEAR($AD173),MONTH($AD173),1),DATE(YEAR($AE173),MONTH($AE173),28)),0)</f>
      </c>
      <c r="AP173" s="18">
        <f>IFERROR(_xlfn.BETA.DIST(DATE(YEAR(AP$2),MONTH(AP$2),15),$AD$2,$AE$2,FALSE,DATE(YEAR($AD173),MONTH($AD173),1),DATE(YEAR($AE173),MONTH($AE173),28)),0)</f>
      </c>
      <c r="AQ173" s="18">
        <f>IFERROR(_xlfn.BETA.DIST(DATE(YEAR(AQ$2),MONTH(AQ$2),15),$AD$2,$AE$2,FALSE,DATE(YEAR($AD173),MONTH($AD173),1),DATE(YEAR($AE173),MONTH($AE173),28)),0)</f>
      </c>
      <c r="AR173" s="18">
        <f>IFERROR(_xlfn.BETA.DIST(DATE(YEAR(AR$2),MONTH(AR$2),15),$AD$2,$AE$2,FALSE,DATE(YEAR($AD173),MONTH($AD173),1),DATE(YEAR($AE173),MONTH($AE173),28)),0)</f>
      </c>
      <c r="AS173" s="18">
        <f>IFERROR(_xlfn.BETA.DIST(DATE(YEAR(AS$2),MONTH(AS$2),15),$AD$2,$AE$2,FALSE,DATE(YEAR($AD173),MONTH($AD173),1),DATE(YEAR($AE173),MONTH($AE173),28)),0)</f>
      </c>
      <c r="AT173" s="18">
        <f>IFERROR(_xlfn.BETA.DIST(DATE(YEAR(AT$2),MONTH(AT$2),15),$AD$2,$AE$2,FALSE,DATE(YEAR($AD173),MONTH($AD173),1),DATE(YEAR($AE173),MONTH($AE173),28)),0)</f>
      </c>
      <c r="AU173" s="18">
        <f>IFERROR(_xlfn.BETA.DIST(DATE(YEAR(AU$2),MONTH(AU$2),15),$AD$2,$AE$2,FALSE,DATE(YEAR($AD173),MONTH($AD173),1),DATE(YEAR($AE173),MONTH($AE173),28)),0)</f>
      </c>
      <c r="AV173" s="18">
        <f>SUM(AG173:AU173)</f>
      </c>
      <c r="AW173" s="18">
        <f>IF(J173&lt;&gt;0,J173,IF($AV173=0,0,AG173/$AV173*$Z173))</f>
      </c>
      <c r="AX173" s="18">
        <f>IF(K173&lt;&gt;0,K173,IF($AV173=0,0,AH173/$AV173*$Z173))</f>
      </c>
      <c r="AY173" s="18">
        <f>IF(L173&lt;&gt;0,L173,IF($AV173=0,0,AI173/$AV173*$Z173))</f>
      </c>
      <c r="AZ173" s="18">
        <f>IF(M173&lt;&gt;0,M173,IF($AV173=0,0,AJ173/$AV173*$Z173))</f>
      </c>
      <c r="BA173" s="18">
        <f>IF(N173&lt;&gt;0,N173,IF($AV173=0,0,AK173/$AV173*$Z173))</f>
      </c>
      <c r="BB173" s="18">
        <f>IF(O173&lt;&gt;0,O173,IF($AV173=0,0,AL173/$AV173*$Z173))</f>
      </c>
      <c r="BC173" s="18">
        <f>IF(P173&lt;&gt;0,P173,IF($AV173=0,0,AM173/$AV173*$Z173))</f>
      </c>
      <c r="BD173" s="18">
        <f>IF(Q173&lt;&gt;0,Q173,IF($AV173=0,0,AN173/$AV173*$Z173))</f>
      </c>
      <c r="BE173" s="18">
        <f>IF(R173&lt;&gt;0,R173,IF($AV173=0,0,AO173/$AV173*$Z173))</f>
      </c>
      <c r="BF173" s="18">
        <f>IF(S173&lt;&gt;0,S173,IF($AV173=0,0,AP173/$AV173*$Z173))</f>
      </c>
      <c r="BG173" s="18">
        <f>IF(T173&lt;&gt;0,T173,IF($AV173=0,0,AQ173/$AV173*$Z173))</f>
      </c>
      <c r="BH173" s="18">
        <f>IF(U173&lt;&gt;0,U173,IF($AV173=0,0,AR173/$AV173*$Z173))</f>
      </c>
      <c r="BI173" s="18">
        <f>IF(V173&lt;&gt;0,V173,IF($AV173=0,0,AS173/$AV173*$Z173))</f>
      </c>
      <c r="BJ173" s="18">
        <f>IF(W173&lt;&gt;0,W173,IF($AV173=0,0,AT173/$AV173*$Z173))</f>
      </c>
      <c r="BK173" s="18">
        <f>IF(X173&lt;&gt;0,X173,IF($AV173=0,0,AU173/$AV173*$Z173))</f>
      </c>
      <c r="BL173" s="18">
        <f>SUM(AW173:BK173)</f>
      </c>
      <c r="BM173" s="18">
        <f>I173-BL173</f>
      </c>
    </row>
    <row r="174" outlineLevel="4">
      <c r="A174" s="5" t="str">
        <v>9.8</v>
      </c>
      <c r="B174" s="5" t="str">
        <v/>
      </c>
      <c r="C174" s="5" t="str">
        <v/>
      </c>
      <c r="D174" s="5" t="str">
        <v/>
      </c>
      <c r="E174" s="19">
        <f>IFERROR(_xlfn.XLOOKUP(F174,Assumptions!B:B,Assumptions!C:C),0)</f>
      </c>
      <c r="F174" s="5" t="str">
        <v>Site Delivery EGP</v>
      </c>
      <c r="G174" s="5" t="str">
        <v/>
      </c>
      <c r="H174" s="18">
        <f>G172*E174</f>
      </c>
      <c r="I174" s="18">
        <f>H174*(1-0)</f>
      </c>
      <c r="J174" s="18">
        <v>0</v>
      </c>
      <c r="K174" s="18">
        <v>0</v>
      </c>
      <c r="L174" s="18">
        <v>0</v>
      </c>
      <c r="M174" s="18">
        <v>0</v>
      </c>
      <c r="N174" s="18">
        <v>0</v>
      </c>
      <c r="O174" s="18">
        <v>0</v>
      </c>
      <c r="P174" s="18">
        <v>0</v>
      </c>
      <c r="Q174" s="18">
        <v>0</v>
      </c>
      <c r="R174" s="18">
        <v>0</v>
      </c>
      <c r="S174" s="18">
        <v>0</v>
      </c>
      <c r="T174" s="18">
        <v>0</v>
      </c>
      <c r="U174" s="18">
        <v>0</v>
      </c>
      <c r="V174" s="18">
        <v>0</v>
      </c>
      <c r="W174" s="18">
        <v>0</v>
      </c>
      <c r="X174" s="18">
        <v>0</v>
      </c>
      <c r="Y174" s="18">
        <f>SUM(J174:X174)</f>
      </c>
      <c r="Z174" s="18">
        <f>I174-Y174</f>
      </c>
      <c r="AA174" s="5" t="str">
        <v/>
      </c>
      <c r="AB174" s="5" t="str">
        <v/>
      </c>
      <c r="AC174" s="18">
        <f>IFERROR(_xlfn.XLOOKUP(F174,Assumptions!B:B,Assumptions!D:D),0)</f>
      </c>
      <c r="AD174" s="20">
        <f>AA174+AC174</f>
      </c>
      <c r="AE174" s="20">
        <f>AC174+AB174</f>
      </c>
      <c r="AF174" s="5" t="str">
        <v/>
      </c>
      <c r="AG174" s="18">
        <f>IFERROR(_xlfn.BETA.DIST(DATE(YEAR(AG$2),MONTH(AG$2),15),$AD$2,$AE$2,FALSE,DATE(YEAR($AD174),MONTH($AD174),1),DATE(YEAR($AE174),MONTH($AE174),28)),0)</f>
      </c>
      <c r="AH174" s="18">
        <f>IFERROR(_xlfn.BETA.DIST(DATE(YEAR(AH$2),MONTH(AH$2),15),$AD$2,$AE$2,FALSE,DATE(YEAR($AD174),MONTH($AD174),1),DATE(YEAR($AE174),MONTH($AE174),28)),0)</f>
      </c>
      <c r="AI174" s="18">
        <f>IFERROR(_xlfn.BETA.DIST(DATE(YEAR(AI$2),MONTH(AI$2),15),$AD$2,$AE$2,FALSE,DATE(YEAR($AD174),MONTH($AD174),1),DATE(YEAR($AE174),MONTH($AE174),28)),0)</f>
      </c>
      <c r="AJ174" s="18">
        <f>IFERROR(_xlfn.BETA.DIST(DATE(YEAR(AJ$2),MONTH(AJ$2),15),$AD$2,$AE$2,FALSE,DATE(YEAR($AD174),MONTH($AD174),1),DATE(YEAR($AE174),MONTH($AE174),28)),0)</f>
      </c>
      <c r="AK174" s="18">
        <f>IFERROR(_xlfn.BETA.DIST(DATE(YEAR(AK$2),MONTH(AK$2),15),$AD$2,$AE$2,FALSE,DATE(YEAR($AD174),MONTH($AD174),1),DATE(YEAR($AE174),MONTH($AE174),28)),0)</f>
      </c>
      <c r="AL174" s="18">
        <f>IFERROR(_xlfn.BETA.DIST(DATE(YEAR(AL$2),MONTH(AL$2),15),$AD$2,$AE$2,FALSE,DATE(YEAR($AD174),MONTH($AD174),1),DATE(YEAR($AE174),MONTH($AE174),28)),0)</f>
      </c>
      <c r="AM174" s="18">
        <f>IFERROR(_xlfn.BETA.DIST(DATE(YEAR(AM$2),MONTH(AM$2),15),$AD$2,$AE$2,FALSE,DATE(YEAR($AD174),MONTH($AD174),1),DATE(YEAR($AE174),MONTH($AE174),28)),0)</f>
      </c>
      <c r="AN174" s="18">
        <f>IFERROR(_xlfn.BETA.DIST(DATE(YEAR(AN$2),MONTH(AN$2),15),$AD$2,$AE$2,FALSE,DATE(YEAR($AD174),MONTH($AD174),1),DATE(YEAR($AE174),MONTH($AE174),28)),0)</f>
      </c>
      <c r="AO174" s="18">
        <f>IFERROR(_xlfn.BETA.DIST(DATE(YEAR(AO$2),MONTH(AO$2),15),$AD$2,$AE$2,FALSE,DATE(YEAR($AD174),MONTH($AD174),1),DATE(YEAR($AE174),MONTH($AE174),28)),0)</f>
      </c>
      <c r="AP174" s="18">
        <f>IFERROR(_xlfn.BETA.DIST(DATE(YEAR(AP$2),MONTH(AP$2),15),$AD$2,$AE$2,FALSE,DATE(YEAR($AD174),MONTH($AD174),1),DATE(YEAR($AE174),MONTH($AE174),28)),0)</f>
      </c>
      <c r="AQ174" s="18">
        <f>IFERROR(_xlfn.BETA.DIST(DATE(YEAR(AQ$2),MONTH(AQ$2),15),$AD$2,$AE$2,FALSE,DATE(YEAR($AD174),MONTH($AD174),1),DATE(YEAR($AE174),MONTH($AE174),28)),0)</f>
      </c>
      <c r="AR174" s="18">
        <f>IFERROR(_xlfn.BETA.DIST(DATE(YEAR(AR$2),MONTH(AR$2),15),$AD$2,$AE$2,FALSE,DATE(YEAR($AD174),MONTH($AD174),1),DATE(YEAR($AE174),MONTH($AE174),28)),0)</f>
      </c>
      <c r="AS174" s="18">
        <f>IFERROR(_xlfn.BETA.DIST(DATE(YEAR(AS$2),MONTH(AS$2),15),$AD$2,$AE$2,FALSE,DATE(YEAR($AD174),MONTH($AD174),1),DATE(YEAR($AE174),MONTH($AE174),28)),0)</f>
      </c>
      <c r="AT174" s="18">
        <f>IFERROR(_xlfn.BETA.DIST(DATE(YEAR(AT$2),MONTH(AT$2),15),$AD$2,$AE$2,FALSE,DATE(YEAR($AD174),MONTH($AD174),1),DATE(YEAR($AE174),MONTH($AE174),28)),0)</f>
      </c>
      <c r="AU174" s="18">
        <f>IFERROR(_xlfn.BETA.DIST(DATE(YEAR(AU$2),MONTH(AU$2),15),$AD$2,$AE$2,FALSE,DATE(YEAR($AD174),MONTH($AD174),1),DATE(YEAR($AE174),MONTH($AE174),28)),0)</f>
      </c>
      <c r="AV174" s="18">
        <f>SUM(AG174:AU174)</f>
      </c>
      <c r="AW174" s="18">
        <f>IF(J174&lt;&gt;0,J174,IF($AV174=0,0,AG174/$AV174*$Z174))</f>
      </c>
      <c r="AX174" s="18">
        <f>IF(K174&lt;&gt;0,K174,IF($AV174=0,0,AH174/$AV174*$Z174))</f>
      </c>
      <c r="AY174" s="18">
        <f>IF(L174&lt;&gt;0,L174,IF($AV174=0,0,AI174/$AV174*$Z174))</f>
      </c>
      <c r="AZ174" s="18">
        <f>IF(M174&lt;&gt;0,M174,IF($AV174=0,0,AJ174/$AV174*$Z174))</f>
      </c>
      <c r="BA174" s="18">
        <f>IF(N174&lt;&gt;0,N174,IF($AV174=0,0,AK174/$AV174*$Z174))</f>
      </c>
      <c r="BB174" s="18">
        <f>IF(O174&lt;&gt;0,O174,IF($AV174=0,0,AL174/$AV174*$Z174))</f>
      </c>
      <c r="BC174" s="18">
        <f>IF(P174&lt;&gt;0,P174,IF($AV174=0,0,AM174/$AV174*$Z174))</f>
      </c>
      <c r="BD174" s="18">
        <f>IF(Q174&lt;&gt;0,Q174,IF($AV174=0,0,AN174/$AV174*$Z174))</f>
      </c>
      <c r="BE174" s="18">
        <f>IF(R174&lt;&gt;0,R174,IF($AV174=0,0,AO174/$AV174*$Z174))</f>
      </c>
      <c r="BF174" s="18">
        <f>IF(S174&lt;&gt;0,S174,IF($AV174=0,0,AP174/$AV174*$Z174))</f>
      </c>
      <c r="BG174" s="18">
        <f>IF(T174&lt;&gt;0,T174,IF($AV174=0,0,AQ174/$AV174*$Z174))</f>
      </c>
      <c r="BH174" s="18">
        <f>IF(U174&lt;&gt;0,U174,IF($AV174=0,0,AR174/$AV174*$Z174))</f>
      </c>
      <c r="BI174" s="18">
        <f>IF(V174&lt;&gt;0,V174,IF($AV174=0,0,AS174/$AV174*$Z174))</f>
      </c>
      <c r="BJ174" s="18">
        <f>IF(W174&lt;&gt;0,W174,IF($AV174=0,0,AT174/$AV174*$Z174))</f>
      </c>
      <c r="BK174" s="18">
        <f>IF(X174&lt;&gt;0,X174,IF($AV174=0,0,AU174/$AV174*$Z174))</f>
      </c>
      <c r="BL174" s="18">
        <f>SUM(AW174:BK174)</f>
      </c>
      <c r="BM174" s="18">
        <f>I174-BL174</f>
      </c>
    </row>
    <row r="175" outlineLevel="4">
      <c r="A175" s="5" t="str">
        <v>9.8</v>
      </c>
      <c r="B175" s="5" t="str">
        <v/>
      </c>
      <c r="C175" s="5" t="str">
        <v>BSKDGNGENGR07</v>
      </c>
      <c r="D175" s="5" t="str">
        <v>BSKDGNGENGR07</v>
      </c>
      <c r="E175" s="19">
        <f>IFERROR(_xlfn.XLOOKUP(F175,Assumptions!B:B,Assumptions!C:C),0)</f>
      </c>
      <c r="F175" s="5" t="str">
        <v>Retention</v>
      </c>
      <c r="G175" s="5" t="str">
        <v/>
      </c>
      <c r="H175" s="18">
        <f>G172*E175</f>
      </c>
      <c r="I175" s="18">
        <f>H175*(1-0)</f>
      </c>
      <c r="J175" s="18">
        <v>0</v>
      </c>
      <c r="K175" s="18">
        <v>0</v>
      </c>
      <c r="L175" s="18">
        <v>0</v>
      </c>
      <c r="M175" s="18">
        <v>0</v>
      </c>
      <c r="N175" s="18">
        <v>0</v>
      </c>
      <c r="O175" s="18">
        <v>0</v>
      </c>
      <c r="P175" s="18">
        <v>0</v>
      </c>
      <c r="Q175" s="18">
        <v>0</v>
      </c>
      <c r="R175" s="18">
        <v>0</v>
      </c>
      <c r="S175" s="18">
        <v>0</v>
      </c>
      <c r="T175" s="18">
        <v>0</v>
      </c>
      <c r="U175" s="18">
        <v>0</v>
      </c>
      <c r="V175" s="18">
        <v>0</v>
      </c>
      <c r="W175" s="18">
        <v>0</v>
      </c>
      <c r="X175" s="18">
        <v>0</v>
      </c>
      <c r="Y175" s="18">
        <f>SUM(J175:X175)</f>
      </c>
      <c r="Z175" s="18">
        <f>I175-Y175</f>
      </c>
      <c r="AA175" s="20">
        <v>46483</v>
      </c>
      <c r="AB175" s="20">
        <v>46483</v>
      </c>
      <c r="AC175" s="18">
        <f>IFERROR(_xlfn.XLOOKUP(F175,Assumptions!B:B,Assumptions!D:D),0)</f>
      </c>
      <c r="AD175" s="20">
        <f>AA175+AC175</f>
      </c>
      <c r="AE175" s="20">
        <f>AC175+AB175</f>
      </c>
      <c r="AF175" s="5" t="str">
        <v/>
      </c>
      <c r="AG175" s="18">
        <f>IFERROR(_xlfn.BETA.DIST(DATE(YEAR(AG$2),MONTH(AG$2),15),$AD$2,$AE$2,FALSE,DATE(YEAR($AD175),MONTH($AD175),1),DATE(YEAR($AE175),MONTH($AE175),28)),0)</f>
      </c>
      <c r="AH175" s="18">
        <f>IFERROR(_xlfn.BETA.DIST(DATE(YEAR(AH$2),MONTH(AH$2),15),$AD$2,$AE$2,FALSE,DATE(YEAR($AD175),MONTH($AD175),1),DATE(YEAR($AE175),MONTH($AE175),28)),0)</f>
      </c>
      <c r="AI175" s="18">
        <f>IFERROR(_xlfn.BETA.DIST(DATE(YEAR(AI$2),MONTH(AI$2),15),$AD$2,$AE$2,FALSE,DATE(YEAR($AD175),MONTH($AD175),1),DATE(YEAR($AE175),MONTH($AE175),28)),0)</f>
      </c>
      <c r="AJ175" s="18">
        <f>IFERROR(_xlfn.BETA.DIST(DATE(YEAR(AJ$2),MONTH(AJ$2),15),$AD$2,$AE$2,FALSE,DATE(YEAR($AD175),MONTH($AD175),1),DATE(YEAR($AE175),MONTH($AE175),28)),0)</f>
      </c>
      <c r="AK175" s="18">
        <f>IFERROR(_xlfn.BETA.DIST(DATE(YEAR(AK$2),MONTH(AK$2),15),$AD$2,$AE$2,FALSE,DATE(YEAR($AD175),MONTH($AD175),1),DATE(YEAR($AE175),MONTH($AE175),28)),0)</f>
      </c>
      <c r="AL175" s="18">
        <f>IFERROR(_xlfn.BETA.DIST(DATE(YEAR(AL$2),MONTH(AL$2),15),$AD$2,$AE$2,FALSE,DATE(YEAR($AD175),MONTH($AD175),1),DATE(YEAR($AE175),MONTH($AE175),28)),0)</f>
      </c>
      <c r="AM175" s="18">
        <f>IFERROR(_xlfn.BETA.DIST(DATE(YEAR(AM$2),MONTH(AM$2),15),$AD$2,$AE$2,FALSE,DATE(YEAR($AD175),MONTH($AD175),1),DATE(YEAR($AE175),MONTH($AE175),28)),0)</f>
      </c>
      <c r="AN175" s="18">
        <f>IFERROR(_xlfn.BETA.DIST(DATE(YEAR(AN$2),MONTH(AN$2),15),$AD$2,$AE$2,FALSE,DATE(YEAR($AD175),MONTH($AD175),1),DATE(YEAR($AE175),MONTH($AE175),28)),0)</f>
      </c>
      <c r="AO175" s="18">
        <f>IFERROR(_xlfn.BETA.DIST(DATE(YEAR(AO$2),MONTH(AO$2),15),$AD$2,$AE$2,FALSE,DATE(YEAR($AD175),MONTH($AD175),1),DATE(YEAR($AE175),MONTH($AE175),28)),0)</f>
      </c>
      <c r="AP175" s="18">
        <f>IFERROR(_xlfn.BETA.DIST(DATE(YEAR(AP$2),MONTH(AP$2),15),$AD$2,$AE$2,FALSE,DATE(YEAR($AD175),MONTH($AD175),1),DATE(YEAR($AE175),MONTH($AE175),28)),0)</f>
      </c>
      <c r="AQ175" s="18">
        <f>IFERROR(_xlfn.BETA.DIST(DATE(YEAR(AQ$2),MONTH(AQ$2),15),$AD$2,$AE$2,FALSE,DATE(YEAR($AD175),MONTH($AD175),1),DATE(YEAR($AE175),MONTH($AE175),28)),0)</f>
      </c>
      <c r="AR175" s="18">
        <f>IFERROR(_xlfn.BETA.DIST(DATE(YEAR(AR$2),MONTH(AR$2),15),$AD$2,$AE$2,FALSE,DATE(YEAR($AD175),MONTH($AD175),1),DATE(YEAR($AE175),MONTH($AE175),28)),0)</f>
      </c>
      <c r="AS175" s="18">
        <f>IFERROR(_xlfn.BETA.DIST(DATE(YEAR(AS$2),MONTH(AS$2),15),$AD$2,$AE$2,FALSE,DATE(YEAR($AD175),MONTH($AD175),1),DATE(YEAR($AE175),MONTH($AE175),28)),0)</f>
      </c>
      <c r="AT175" s="18">
        <f>IFERROR(_xlfn.BETA.DIST(DATE(YEAR(AT$2),MONTH(AT$2),15),$AD$2,$AE$2,FALSE,DATE(YEAR($AD175),MONTH($AD175),1),DATE(YEAR($AE175),MONTH($AE175),28)),0)</f>
      </c>
      <c r="AU175" s="18">
        <f>IFERROR(_xlfn.BETA.DIST(DATE(YEAR(AU$2),MONTH(AU$2),15),$AD$2,$AE$2,FALSE,DATE(YEAR($AD175),MONTH($AD175),1),DATE(YEAR($AE175),MONTH($AE175),28)),0)</f>
      </c>
      <c r="AV175" s="18">
        <f>SUM(AG175:AU175)</f>
      </c>
      <c r="AW175" s="18">
        <f>IF(J175&lt;&gt;0,J175,IF($AV175=0,0,AG175/$AV175*$Z175))</f>
      </c>
      <c r="AX175" s="18">
        <f>IF(K175&lt;&gt;0,K175,IF($AV175=0,0,AH175/$AV175*$Z175))</f>
      </c>
      <c r="AY175" s="18">
        <f>IF(L175&lt;&gt;0,L175,IF($AV175=0,0,AI175/$AV175*$Z175))</f>
      </c>
      <c r="AZ175" s="18">
        <f>IF(M175&lt;&gt;0,M175,IF($AV175=0,0,AJ175/$AV175*$Z175))</f>
      </c>
      <c r="BA175" s="18">
        <f>IF(N175&lt;&gt;0,N175,IF($AV175=0,0,AK175/$AV175*$Z175))</f>
      </c>
      <c r="BB175" s="18">
        <f>IF(O175&lt;&gt;0,O175,IF($AV175=0,0,AL175/$AV175*$Z175))</f>
      </c>
      <c r="BC175" s="18">
        <f>IF(P175&lt;&gt;0,P175,IF($AV175=0,0,AM175/$AV175*$Z175))</f>
      </c>
      <c r="BD175" s="18">
        <f>IF(Q175&lt;&gt;0,Q175,IF($AV175=0,0,AN175/$AV175*$Z175))</f>
      </c>
      <c r="BE175" s="18">
        <f>IF(R175&lt;&gt;0,R175,IF($AV175=0,0,AO175/$AV175*$Z175))</f>
      </c>
      <c r="BF175" s="18">
        <f>IF(S175&lt;&gt;0,S175,IF($AV175=0,0,AP175/$AV175*$Z175))</f>
      </c>
      <c r="BG175" s="18">
        <f>IF(T175&lt;&gt;0,T175,IF($AV175=0,0,AQ175/$AV175*$Z175))</f>
      </c>
      <c r="BH175" s="18">
        <f>IF(U175&lt;&gt;0,U175,IF($AV175=0,0,AR175/$AV175*$Z175))</f>
      </c>
      <c r="BI175" s="18">
        <f>IF(V175&lt;&gt;0,V175,IF($AV175=0,0,AS175/$AV175*$Z175))</f>
      </c>
      <c r="BJ175" s="18">
        <f>IF(W175&lt;&gt;0,W175,IF($AV175=0,0,AT175/$AV175*$Z175))</f>
      </c>
      <c r="BK175" s="18">
        <f>IF(X175&lt;&gt;0,X175,IF($AV175=0,0,AU175/$AV175*$Z175))</f>
      </c>
      <c r="BL175" s="18">
        <f>SUM(AW175:BK175)</f>
      </c>
      <c r="BM175" s="18">
        <f>I175-BL175</f>
      </c>
    </row>
    <row r="176" outlineLevel="3">
      <c r="A176" s="17" t="str">
        <v>9.9</v>
      </c>
      <c r="B176" s="17" t="str">
        <v/>
      </c>
      <c r="C176" s="17" t="str">
        <v/>
      </c>
      <c r="D176" s="17" t="str">
        <v/>
      </c>
      <c r="E176" s="17" t="str">
        <v>9.9</v>
      </c>
      <c r="F176" s="17" t="str">
        <v>Three phase single core XLPE 12 -20 24 kV copper cables with cross section not less than 1x1C×630 mm²  - ph to connect the 11 kV MV switchgear to the capacitor banks</v>
      </c>
      <c r="G176" s="17">
        <v>2219154.9</v>
      </c>
      <c r="H176" s="17" t="str">
        <v/>
      </c>
      <c r="I176" s="17" t="str">
        <v/>
      </c>
      <c r="J176" s="17" t="str">
        <v/>
      </c>
      <c r="K176" s="17" t="str">
        <v/>
      </c>
      <c r="L176" s="17" t="str">
        <v/>
      </c>
      <c r="M176" s="17" t="str">
        <v/>
      </c>
      <c r="N176" s="17" t="str">
        <v/>
      </c>
      <c r="O176" s="17" t="str">
        <v/>
      </c>
      <c r="P176" s="17" t="str">
        <v/>
      </c>
      <c r="Q176" s="17" t="str">
        <v/>
      </c>
      <c r="R176" s="17" t="str">
        <v/>
      </c>
      <c r="S176" s="17" t="str">
        <v/>
      </c>
      <c r="T176" s="17" t="str">
        <v/>
      </c>
      <c r="U176" s="17" t="str">
        <v/>
      </c>
      <c r="V176" s="17" t="str">
        <v/>
      </c>
      <c r="W176" s="17" t="str">
        <v/>
      </c>
      <c r="X176" s="17" t="str">
        <v/>
      </c>
      <c r="Y176" s="17" t="str">
        <v/>
      </c>
      <c r="Z176" s="17" t="str">
        <v/>
      </c>
      <c r="AA176" s="17" t="str">
        <v/>
      </c>
      <c r="AB176" s="17" t="str">
        <v/>
      </c>
      <c r="AC176" s="17" t="str">
        <v/>
      </c>
      <c r="AD176" s="17" t="str">
        <v/>
      </c>
      <c r="AE176" s="17" t="str">
        <v/>
      </c>
      <c r="AF176" s="5" t="str">
        <v/>
      </c>
      <c r="AG176" s="18">
        <f>IFERROR(_xlfn.BETA.DIST(DATE(YEAR(AG$2),MONTH(AG$2),15),$AD$2,$AE$2,FALSE,DATE(YEAR($AD176),MONTH($AD176),1),DATE(YEAR($AE176),MONTH($AE176),28)),0)</f>
      </c>
      <c r="AH176" s="18">
        <f>IFERROR(_xlfn.BETA.DIST(DATE(YEAR(AH$2),MONTH(AH$2),15),$AD$2,$AE$2,FALSE,DATE(YEAR($AD176),MONTH($AD176),1),DATE(YEAR($AE176),MONTH($AE176),28)),0)</f>
      </c>
      <c r="AI176" s="18">
        <f>IFERROR(_xlfn.BETA.DIST(DATE(YEAR(AI$2),MONTH(AI$2),15),$AD$2,$AE$2,FALSE,DATE(YEAR($AD176),MONTH($AD176),1),DATE(YEAR($AE176),MONTH($AE176),28)),0)</f>
      </c>
      <c r="AJ176" s="18">
        <f>IFERROR(_xlfn.BETA.DIST(DATE(YEAR(AJ$2),MONTH(AJ$2),15),$AD$2,$AE$2,FALSE,DATE(YEAR($AD176),MONTH($AD176),1),DATE(YEAR($AE176),MONTH($AE176),28)),0)</f>
      </c>
      <c r="AK176" s="18">
        <f>IFERROR(_xlfn.BETA.DIST(DATE(YEAR(AK$2),MONTH(AK$2),15),$AD$2,$AE$2,FALSE,DATE(YEAR($AD176),MONTH($AD176),1),DATE(YEAR($AE176),MONTH($AE176),28)),0)</f>
      </c>
      <c r="AL176" s="18">
        <f>IFERROR(_xlfn.BETA.DIST(DATE(YEAR(AL$2),MONTH(AL$2),15),$AD$2,$AE$2,FALSE,DATE(YEAR($AD176),MONTH($AD176),1),DATE(YEAR($AE176),MONTH($AE176),28)),0)</f>
      </c>
      <c r="AM176" s="18">
        <f>IFERROR(_xlfn.BETA.DIST(DATE(YEAR(AM$2),MONTH(AM$2),15),$AD$2,$AE$2,FALSE,DATE(YEAR($AD176),MONTH($AD176),1),DATE(YEAR($AE176),MONTH($AE176),28)),0)</f>
      </c>
      <c r="AN176" s="18">
        <f>IFERROR(_xlfn.BETA.DIST(DATE(YEAR(AN$2),MONTH(AN$2),15),$AD$2,$AE$2,FALSE,DATE(YEAR($AD176),MONTH($AD176),1),DATE(YEAR($AE176),MONTH($AE176),28)),0)</f>
      </c>
      <c r="AO176" s="18">
        <f>IFERROR(_xlfn.BETA.DIST(DATE(YEAR(AO$2),MONTH(AO$2),15),$AD$2,$AE$2,FALSE,DATE(YEAR($AD176),MONTH($AD176),1),DATE(YEAR($AE176),MONTH($AE176),28)),0)</f>
      </c>
      <c r="AP176" s="18">
        <f>IFERROR(_xlfn.BETA.DIST(DATE(YEAR(AP$2),MONTH(AP$2),15),$AD$2,$AE$2,FALSE,DATE(YEAR($AD176),MONTH($AD176),1),DATE(YEAR($AE176),MONTH($AE176),28)),0)</f>
      </c>
      <c r="AQ176" s="18">
        <f>IFERROR(_xlfn.BETA.DIST(DATE(YEAR(AQ$2),MONTH(AQ$2),15),$AD$2,$AE$2,FALSE,DATE(YEAR($AD176),MONTH($AD176),1),DATE(YEAR($AE176),MONTH($AE176),28)),0)</f>
      </c>
      <c r="AR176" s="18">
        <f>IFERROR(_xlfn.BETA.DIST(DATE(YEAR(AR$2),MONTH(AR$2),15),$AD$2,$AE$2,FALSE,DATE(YEAR($AD176),MONTH($AD176),1),DATE(YEAR($AE176),MONTH($AE176),28)),0)</f>
      </c>
      <c r="AS176" s="18">
        <f>IFERROR(_xlfn.BETA.DIST(DATE(YEAR(AS$2),MONTH(AS$2),15),$AD$2,$AE$2,FALSE,DATE(YEAR($AD176),MONTH($AD176),1),DATE(YEAR($AE176),MONTH($AE176),28)),0)</f>
      </c>
      <c r="AT176" s="18">
        <f>IFERROR(_xlfn.BETA.DIST(DATE(YEAR(AT$2),MONTH(AT$2),15),$AD$2,$AE$2,FALSE,DATE(YEAR($AD176),MONTH($AD176),1),DATE(YEAR($AE176),MONTH($AE176),28)),0)</f>
      </c>
      <c r="AU176" s="18">
        <f>IFERROR(_xlfn.BETA.DIST(DATE(YEAR(AU$2),MONTH(AU$2),15),$AD$2,$AE$2,FALSE,DATE(YEAR($AD176),MONTH($AD176),1),DATE(YEAR($AE176),MONTH($AE176),28)),0)</f>
      </c>
      <c r="AV176" s="18">
        <f>SUM(AG176:AU176)</f>
      </c>
      <c r="AW176" s="18">
        <f>IF(J176&lt;&gt;0,J176,IF($AV176=0,0,AG176/$AV176*$Z176))</f>
      </c>
      <c r="AX176" s="18">
        <f>IF(K176&lt;&gt;0,K176,IF($AV176=0,0,AH176/$AV176*$Z176))</f>
      </c>
      <c r="AY176" s="18">
        <f>IF(L176&lt;&gt;0,L176,IF($AV176=0,0,AI176/$AV176*$Z176))</f>
      </c>
      <c r="AZ176" s="18">
        <f>IF(M176&lt;&gt;0,M176,IF($AV176=0,0,AJ176/$AV176*$Z176))</f>
      </c>
      <c r="BA176" s="18">
        <f>IF(N176&lt;&gt;0,N176,IF($AV176=0,0,AK176/$AV176*$Z176))</f>
      </c>
      <c r="BB176" s="18">
        <f>IF(O176&lt;&gt;0,O176,IF($AV176=0,0,AL176/$AV176*$Z176))</f>
      </c>
      <c r="BC176" s="18">
        <f>IF(P176&lt;&gt;0,P176,IF($AV176=0,0,AM176/$AV176*$Z176))</f>
      </c>
      <c r="BD176" s="18">
        <f>IF(Q176&lt;&gt;0,Q176,IF($AV176=0,0,AN176/$AV176*$Z176))</f>
      </c>
      <c r="BE176" s="18">
        <f>IF(R176&lt;&gt;0,R176,IF($AV176=0,0,AO176/$AV176*$Z176))</f>
      </c>
      <c r="BF176" s="18">
        <f>IF(S176&lt;&gt;0,S176,IF($AV176=0,0,AP176/$AV176*$Z176))</f>
      </c>
      <c r="BG176" s="18">
        <f>IF(T176&lt;&gt;0,T176,IF($AV176=0,0,AQ176/$AV176*$Z176))</f>
      </c>
      <c r="BH176" s="18">
        <f>IF(U176&lt;&gt;0,U176,IF($AV176=0,0,AR176/$AV176*$Z176))</f>
      </c>
      <c r="BI176" s="18">
        <f>IF(V176&lt;&gt;0,V176,IF($AV176=0,0,AS176/$AV176*$Z176))</f>
      </c>
      <c r="BJ176" s="18">
        <f>IF(W176&lt;&gt;0,W176,IF($AV176=0,0,AT176/$AV176*$Z176))</f>
      </c>
      <c r="BK176" s="18">
        <f>IF(X176&lt;&gt;0,X176,IF($AV176=0,0,AU176/$AV176*$Z176))</f>
      </c>
      <c r="BL176" s="18">
        <f>SUM(AW176:BK176)</f>
      </c>
      <c r="BM176" s="17" t="str">
        <v/>
      </c>
    </row>
    <row r="177" outlineLevel="4">
      <c r="A177" s="5" t="str">
        <v>9.9</v>
      </c>
      <c r="B177" s="5" t="str">
        <v/>
      </c>
      <c r="C177" s="5" t="str">
        <v>BSKDGNGENGR03</v>
      </c>
      <c r="D177" s="5" t="str">
        <v>BSKDGNGENGR03</v>
      </c>
      <c r="E177" s="19">
        <f>IFERROR(_xlfn.XLOOKUP(F177,Assumptions!B:B,Assumptions!C:C),0)</f>
      </c>
      <c r="F177" s="5" t="str">
        <v>Advanced Payment</v>
      </c>
      <c r="G177" s="5" t="str">
        <v/>
      </c>
      <c r="H177" s="18">
        <f>G176*E177</f>
      </c>
      <c r="I177" s="18">
        <f>H177*(1-0)</f>
      </c>
      <c r="J177" s="18">
        <v>0</v>
      </c>
      <c r="K177" s="18">
        <v>0</v>
      </c>
      <c r="L177" s="18">
        <v>0</v>
      </c>
      <c r="M177" s="18">
        <v>0</v>
      </c>
      <c r="N177" s="18">
        <v>0</v>
      </c>
      <c r="O177" s="18">
        <v>0</v>
      </c>
      <c r="P177" s="18">
        <v>0</v>
      </c>
      <c r="Q177" s="18">
        <v>0</v>
      </c>
      <c r="R177" s="18">
        <v>0</v>
      </c>
      <c r="S177" s="18">
        <v>0</v>
      </c>
      <c r="T177" s="18">
        <v>0</v>
      </c>
      <c r="U177" s="18">
        <v>0</v>
      </c>
      <c r="V177" s="18">
        <v>0</v>
      </c>
      <c r="W177" s="18">
        <v>0</v>
      </c>
      <c r="X177" s="18">
        <v>0</v>
      </c>
      <c r="Y177" s="18">
        <f>SUM(J177:X177)</f>
      </c>
      <c r="Z177" s="18">
        <f>I177-Y177</f>
      </c>
      <c r="AA177" s="20">
        <v>46026</v>
      </c>
      <c r="AB177" s="20">
        <v>46026</v>
      </c>
      <c r="AC177" s="18">
        <f>IFERROR(_xlfn.XLOOKUP(F177,Assumptions!B:B,Assumptions!D:D),0)</f>
      </c>
      <c r="AD177" s="20">
        <f>AA177+AC177</f>
      </c>
      <c r="AE177" s="20">
        <f>AC177+AB177</f>
      </c>
      <c r="AF177" s="5" t="str">
        <v/>
      </c>
      <c r="AG177" s="18">
        <f>IFERROR(_xlfn.BETA.DIST(DATE(YEAR(AG$2),MONTH(AG$2),15),$AD$2,$AE$2,FALSE,DATE(YEAR($AD177),MONTH($AD177),1),DATE(YEAR($AE177),MONTH($AE177),28)),0)</f>
      </c>
      <c r="AH177" s="18">
        <f>IFERROR(_xlfn.BETA.DIST(DATE(YEAR(AH$2),MONTH(AH$2),15),$AD$2,$AE$2,FALSE,DATE(YEAR($AD177),MONTH($AD177),1),DATE(YEAR($AE177),MONTH($AE177),28)),0)</f>
      </c>
      <c r="AI177" s="18">
        <f>IFERROR(_xlfn.BETA.DIST(DATE(YEAR(AI$2),MONTH(AI$2),15),$AD$2,$AE$2,FALSE,DATE(YEAR($AD177),MONTH($AD177),1),DATE(YEAR($AE177),MONTH($AE177),28)),0)</f>
      </c>
      <c r="AJ177" s="18">
        <f>IFERROR(_xlfn.BETA.DIST(DATE(YEAR(AJ$2),MONTH(AJ$2),15),$AD$2,$AE$2,FALSE,DATE(YEAR($AD177),MONTH($AD177),1),DATE(YEAR($AE177),MONTH($AE177),28)),0)</f>
      </c>
      <c r="AK177" s="18">
        <f>IFERROR(_xlfn.BETA.DIST(DATE(YEAR(AK$2),MONTH(AK$2),15),$AD$2,$AE$2,FALSE,DATE(YEAR($AD177),MONTH($AD177),1),DATE(YEAR($AE177),MONTH($AE177),28)),0)</f>
      </c>
      <c r="AL177" s="18">
        <f>IFERROR(_xlfn.BETA.DIST(DATE(YEAR(AL$2),MONTH(AL$2),15),$AD$2,$AE$2,FALSE,DATE(YEAR($AD177),MONTH($AD177),1),DATE(YEAR($AE177),MONTH($AE177),28)),0)</f>
      </c>
      <c r="AM177" s="18">
        <f>IFERROR(_xlfn.BETA.DIST(DATE(YEAR(AM$2),MONTH(AM$2),15),$AD$2,$AE$2,FALSE,DATE(YEAR($AD177),MONTH($AD177),1),DATE(YEAR($AE177),MONTH($AE177),28)),0)</f>
      </c>
      <c r="AN177" s="18">
        <f>IFERROR(_xlfn.BETA.DIST(DATE(YEAR(AN$2),MONTH(AN$2),15),$AD$2,$AE$2,FALSE,DATE(YEAR($AD177),MONTH($AD177),1),DATE(YEAR($AE177),MONTH($AE177),28)),0)</f>
      </c>
      <c r="AO177" s="18">
        <f>IFERROR(_xlfn.BETA.DIST(DATE(YEAR(AO$2),MONTH(AO$2),15),$AD$2,$AE$2,FALSE,DATE(YEAR($AD177),MONTH($AD177),1),DATE(YEAR($AE177),MONTH($AE177),28)),0)</f>
      </c>
      <c r="AP177" s="18">
        <f>IFERROR(_xlfn.BETA.DIST(DATE(YEAR(AP$2),MONTH(AP$2),15),$AD$2,$AE$2,FALSE,DATE(YEAR($AD177),MONTH($AD177),1),DATE(YEAR($AE177),MONTH($AE177),28)),0)</f>
      </c>
      <c r="AQ177" s="18">
        <f>IFERROR(_xlfn.BETA.DIST(DATE(YEAR(AQ$2),MONTH(AQ$2),15),$AD$2,$AE$2,FALSE,DATE(YEAR($AD177),MONTH($AD177),1),DATE(YEAR($AE177),MONTH($AE177),28)),0)</f>
      </c>
      <c r="AR177" s="18">
        <f>IFERROR(_xlfn.BETA.DIST(DATE(YEAR(AR$2),MONTH(AR$2),15),$AD$2,$AE$2,FALSE,DATE(YEAR($AD177),MONTH($AD177),1),DATE(YEAR($AE177),MONTH($AE177),28)),0)</f>
      </c>
      <c r="AS177" s="18">
        <f>IFERROR(_xlfn.BETA.DIST(DATE(YEAR(AS$2),MONTH(AS$2),15),$AD$2,$AE$2,FALSE,DATE(YEAR($AD177),MONTH($AD177),1),DATE(YEAR($AE177),MONTH($AE177),28)),0)</f>
      </c>
      <c r="AT177" s="18">
        <f>IFERROR(_xlfn.BETA.DIST(DATE(YEAR(AT$2),MONTH(AT$2),15),$AD$2,$AE$2,FALSE,DATE(YEAR($AD177),MONTH($AD177),1),DATE(YEAR($AE177),MONTH($AE177),28)),0)</f>
      </c>
      <c r="AU177" s="18">
        <f>IFERROR(_xlfn.BETA.DIST(DATE(YEAR(AU$2),MONTH(AU$2),15),$AD$2,$AE$2,FALSE,DATE(YEAR($AD177),MONTH($AD177),1),DATE(YEAR($AE177),MONTH($AE177),28)),0)</f>
      </c>
      <c r="AV177" s="18">
        <f>SUM(AG177:AU177)</f>
      </c>
      <c r="AW177" s="18">
        <f>IF(J177&lt;&gt;0,J177,IF($AV177=0,0,AG177/$AV177*$Z177))</f>
      </c>
      <c r="AX177" s="18">
        <f>IF(K177&lt;&gt;0,K177,IF($AV177=0,0,AH177/$AV177*$Z177))</f>
      </c>
      <c r="AY177" s="18">
        <f>IF(L177&lt;&gt;0,L177,IF($AV177=0,0,AI177/$AV177*$Z177))</f>
      </c>
      <c r="AZ177" s="18">
        <f>IF(M177&lt;&gt;0,M177,IF($AV177=0,0,AJ177/$AV177*$Z177))</f>
      </c>
      <c r="BA177" s="18">
        <f>IF(N177&lt;&gt;0,N177,IF($AV177=0,0,AK177/$AV177*$Z177))</f>
      </c>
      <c r="BB177" s="18">
        <f>IF(O177&lt;&gt;0,O177,IF($AV177=0,0,AL177/$AV177*$Z177))</f>
      </c>
      <c r="BC177" s="18">
        <f>IF(P177&lt;&gt;0,P177,IF($AV177=0,0,AM177/$AV177*$Z177))</f>
      </c>
      <c r="BD177" s="18">
        <f>IF(Q177&lt;&gt;0,Q177,IF($AV177=0,0,AN177/$AV177*$Z177))</f>
      </c>
      <c r="BE177" s="18">
        <f>IF(R177&lt;&gt;0,R177,IF($AV177=0,0,AO177/$AV177*$Z177))</f>
      </c>
      <c r="BF177" s="18">
        <f>IF(S177&lt;&gt;0,S177,IF($AV177=0,0,AP177/$AV177*$Z177))</f>
      </c>
      <c r="BG177" s="18">
        <f>IF(T177&lt;&gt;0,T177,IF($AV177=0,0,AQ177/$AV177*$Z177))</f>
      </c>
      <c r="BH177" s="18">
        <f>IF(U177&lt;&gt;0,U177,IF($AV177=0,0,AR177/$AV177*$Z177))</f>
      </c>
      <c r="BI177" s="18">
        <f>IF(V177&lt;&gt;0,V177,IF($AV177=0,0,AS177/$AV177*$Z177))</f>
      </c>
      <c r="BJ177" s="18">
        <f>IF(W177&lt;&gt;0,W177,IF($AV177=0,0,AT177/$AV177*$Z177))</f>
      </c>
      <c r="BK177" s="18">
        <f>IF(X177&lt;&gt;0,X177,IF($AV177=0,0,AU177/$AV177*$Z177))</f>
      </c>
      <c r="BL177" s="18">
        <f>SUM(AW177:BK177)</f>
      </c>
      <c r="BM177" s="18">
        <f>I177-BL177</f>
      </c>
    </row>
    <row r="178" outlineLevel="4">
      <c r="A178" s="5" t="str">
        <v>9.9</v>
      </c>
      <c r="B178" s="5" t="str">
        <v/>
      </c>
      <c r="C178" s="5" t="str">
        <v/>
      </c>
      <c r="D178" s="5" t="str">
        <v/>
      </c>
      <c r="E178" s="19">
        <f>IFERROR(_xlfn.XLOOKUP(F178,Assumptions!B:B,Assumptions!C:C),0)</f>
      </c>
      <c r="F178" s="5" t="str">
        <v>Site Delivery EGP</v>
      </c>
      <c r="G178" s="5" t="str">
        <v/>
      </c>
      <c r="H178" s="18">
        <f>G176*E178</f>
      </c>
      <c r="I178" s="18">
        <f>H178*(1-0)</f>
      </c>
      <c r="J178" s="18">
        <v>0</v>
      </c>
      <c r="K178" s="18">
        <v>0</v>
      </c>
      <c r="L178" s="18">
        <v>0</v>
      </c>
      <c r="M178" s="18">
        <v>0</v>
      </c>
      <c r="N178" s="18">
        <v>0</v>
      </c>
      <c r="O178" s="18">
        <v>0</v>
      </c>
      <c r="P178" s="18">
        <v>0</v>
      </c>
      <c r="Q178" s="18">
        <v>0</v>
      </c>
      <c r="R178" s="18">
        <v>0</v>
      </c>
      <c r="S178" s="18">
        <v>0</v>
      </c>
      <c r="T178" s="18">
        <v>0</v>
      </c>
      <c r="U178" s="18">
        <v>0</v>
      </c>
      <c r="V178" s="18">
        <v>0</v>
      </c>
      <c r="W178" s="18">
        <v>0</v>
      </c>
      <c r="X178" s="18">
        <v>0</v>
      </c>
      <c r="Y178" s="18">
        <f>SUM(J178:X178)</f>
      </c>
      <c r="Z178" s="18">
        <f>I178-Y178</f>
      </c>
      <c r="AA178" s="5" t="str">
        <v/>
      </c>
      <c r="AB178" s="5" t="str">
        <v/>
      </c>
      <c r="AC178" s="18">
        <f>IFERROR(_xlfn.XLOOKUP(F178,Assumptions!B:B,Assumptions!D:D),0)</f>
      </c>
      <c r="AD178" s="20">
        <f>AA178+AC178</f>
      </c>
      <c r="AE178" s="20">
        <f>AC178+AB178</f>
      </c>
      <c r="AF178" s="5" t="str">
        <v/>
      </c>
      <c r="AG178" s="18">
        <f>IFERROR(_xlfn.BETA.DIST(DATE(YEAR(AG$2),MONTH(AG$2),15),$AD$2,$AE$2,FALSE,DATE(YEAR($AD178),MONTH($AD178),1),DATE(YEAR($AE178),MONTH($AE178),28)),0)</f>
      </c>
      <c r="AH178" s="18">
        <f>IFERROR(_xlfn.BETA.DIST(DATE(YEAR(AH$2),MONTH(AH$2),15),$AD$2,$AE$2,FALSE,DATE(YEAR($AD178),MONTH($AD178),1),DATE(YEAR($AE178),MONTH($AE178),28)),0)</f>
      </c>
      <c r="AI178" s="18">
        <f>IFERROR(_xlfn.BETA.DIST(DATE(YEAR(AI$2),MONTH(AI$2),15),$AD$2,$AE$2,FALSE,DATE(YEAR($AD178),MONTH($AD178),1),DATE(YEAR($AE178),MONTH($AE178),28)),0)</f>
      </c>
      <c r="AJ178" s="18">
        <f>IFERROR(_xlfn.BETA.DIST(DATE(YEAR(AJ$2),MONTH(AJ$2),15),$AD$2,$AE$2,FALSE,DATE(YEAR($AD178),MONTH($AD178),1),DATE(YEAR($AE178),MONTH($AE178),28)),0)</f>
      </c>
      <c r="AK178" s="18">
        <f>IFERROR(_xlfn.BETA.DIST(DATE(YEAR(AK$2),MONTH(AK$2),15),$AD$2,$AE$2,FALSE,DATE(YEAR($AD178),MONTH($AD178),1),DATE(YEAR($AE178),MONTH($AE178),28)),0)</f>
      </c>
      <c r="AL178" s="18">
        <f>IFERROR(_xlfn.BETA.DIST(DATE(YEAR(AL$2),MONTH(AL$2),15),$AD$2,$AE$2,FALSE,DATE(YEAR($AD178),MONTH($AD178),1),DATE(YEAR($AE178),MONTH($AE178),28)),0)</f>
      </c>
      <c r="AM178" s="18">
        <f>IFERROR(_xlfn.BETA.DIST(DATE(YEAR(AM$2),MONTH(AM$2),15),$AD$2,$AE$2,FALSE,DATE(YEAR($AD178),MONTH($AD178),1),DATE(YEAR($AE178),MONTH($AE178),28)),0)</f>
      </c>
      <c r="AN178" s="18">
        <f>IFERROR(_xlfn.BETA.DIST(DATE(YEAR(AN$2),MONTH(AN$2),15),$AD$2,$AE$2,FALSE,DATE(YEAR($AD178),MONTH($AD178),1),DATE(YEAR($AE178),MONTH($AE178),28)),0)</f>
      </c>
      <c r="AO178" s="18">
        <f>IFERROR(_xlfn.BETA.DIST(DATE(YEAR(AO$2),MONTH(AO$2),15),$AD$2,$AE$2,FALSE,DATE(YEAR($AD178),MONTH($AD178),1),DATE(YEAR($AE178),MONTH($AE178),28)),0)</f>
      </c>
      <c r="AP178" s="18">
        <f>IFERROR(_xlfn.BETA.DIST(DATE(YEAR(AP$2),MONTH(AP$2),15),$AD$2,$AE$2,FALSE,DATE(YEAR($AD178),MONTH($AD178),1),DATE(YEAR($AE178),MONTH($AE178),28)),0)</f>
      </c>
      <c r="AQ178" s="18">
        <f>IFERROR(_xlfn.BETA.DIST(DATE(YEAR(AQ$2),MONTH(AQ$2),15),$AD$2,$AE$2,FALSE,DATE(YEAR($AD178),MONTH($AD178),1),DATE(YEAR($AE178),MONTH($AE178),28)),0)</f>
      </c>
      <c r="AR178" s="18">
        <f>IFERROR(_xlfn.BETA.DIST(DATE(YEAR(AR$2),MONTH(AR$2),15),$AD$2,$AE$2,FALSE,DATE(YEAR($AD178),MONTH($AD178),1),DATE(YEAR($AE178),MONTH($AE178),28)),0)</f>
      </c>
      <c r="AS178" s="18">
        <f>IFERROR(_xlfn.BETA.DIST(DATE(YEAR(AS$2),MONTH(AS$2),15),$AD$2,$AE$2,FALSE,DATE(YEAR($AD178),MONTH($AD178),1),DATE(YEAR($AE178),MONTH($AE178),28)),0)</f>
      </c>
      <c r="AT178" s="18">
        <f>IFERROR(_xlfn.BETA.DIST(DATE(YEAR(AT$2),MONTH(AT$2),15),$AD$2,$AE$2,FALSE,DATE(YEAR($AD178),MONTH($AD178),1),DATE(YEAR($AE178),MONTH($AE178),28)),0)</f>
      </c>
      <c r="AU178" s="18">
        <f>IFERROR(_xlfn.BETA.DIST(DATE(YEAR(AU$2),MONTH(AU$2),15),$AD$2,$AE$2,FALSE,DATE(YEAR($AD178),MONTH($AD178),1),DATE(YEAR($AE178),MONTH($AE178),28)),0)</f>
      </c>
      <c r="AV178" s="18">
        <f>SUM(AG178:AU178)</f>
      </c>
      <c r="AW178" s="18">
        <f>IF(J178&lt;&gt;0,J178,IF($AV178=0,0,AG178/$AV178*$Z178))</f>
      </c>
      <c r="AX178" s="18">
        <f>IF(K178&lt;&gt;0,K178,IF($AV178=0,0,AH178/$AV178*$Z178))</f>
      </c>
      <c r="AY178" s="18">
        <f>IF(L178&lt;&gt;0,L178,IF($AV178=0,0,AI178/$AV178*$Z178))</f>
      </c>
      <c r="AZ178" s="18">
        <f>IF(M178&lt;&gt;0,M178,IF($AV178=0,0,AJ178/$AV178*$Z178))</f>
      </c>
      <c r="BA178" s="18">
        <f>IF(N178&lt;&gt;0,N178,IF($AV178=0,0,AK178/$AV178*$Z178))</f>
      </c>
      <c r="BB178" s="18">
        <f>IF(O178&lt;&gt;0,O178,IF($AV178=0,0,AL178/$AV178*$Z178))</f>
      </c>
      <c r="BC178" s="18">
        <f>IF(P178&lt;&gt;0,P178,IF($AV178=0,0,AM178/$AV178*$Z178))</f>
      </c>
      <c r="BD178" s="18">
        <f>IF(Q178&lt;&gt;0,Q178,IF($AV178=0,0,AN178/$AV178*$Z178))</f>
      </c>
      <c r="BE178" s="18">
        <f>IF(R178&lt;&gt;0,R178,IF($AV178=0,0,AO178/$AV178*$Z178))</f>
      </c>
      <c r="BF178" s="18">
        <f>IF(S178&lt;&gt;0,S178,IF($AV178=0,0,AP178/$AV178*$Z178))</f>
      </c>
      <c r="BG178" s="18">
        <f>IF(T178&lt;&gt;0,T178,IF($AV178=0,0,AQ178/$AV178*$Z178))</f>
      </c>
      <c r="BH178" s="18">
        <f>IF(U178&lt;&gt;0,U178,IF($AV178=0,0,AR178/$AV178*$Z178))</f>
      </c>
      <c r="BI178" s="18">
        <f>IF(V178&lt;&gt;0,V178,IF($AV178=0,0,AS178/$AV178*$Z178))</f>
      </c>
      <c r="BJ178" s="18">
        <f>IF(W178&lt;&gt;0,W178,IF($AV178=0,0,AT178/$AV178*$Z178))</f>
      </c>
      <c r="BK178" s="18">
        <f>IF(X178&lt;&gt;0,X178,IF($AV178=0,0,AU178/$AV178*$Z178))</f>
      </c>
      <c r="BL178" s="18">
        <f>SUM(AW178:BK178)</f>
      </c>
      <c r="BM178" s="18">
        <f>I178-BL178</f>
      </c>
    </row>
    <row r="179" outlineLevel="4">
      <c r="A179" s="5" t="str">
        <v>9.9</v>
      </c>
      <c r="B179" s="5" t="str">
        <v/>
      </c>
      <c r="C179" s="5" t="str">
        <v>BSKDGNGENGR07</v>
      </c>
      <c r="D179" s="5" t="str">
        <v>BSKDGNGENGR07</v>
      </c>
      <c r="E179" s="19">
        <f>IFERROR(_xlfn.XLOOKUP(F179,Assumptions!B:B,Assumptions!C:C),0)</f>
      </c>
      <c r="F179" s="5" t="str">
        <v>Retention</v>
      </c>
      <c r="G179" s="5" t="str">
        <v/>
      </c>
      <c r="H179" s="18">
        <f>G176*E179</f>
      </c>
      <c r="I179" s="18">
        <f>H179*(1-0)</f>
      </c>
      <c r="J179" s="18">
        <v>0</v>
      </c>
      <c r="K179" s="18">
        <v>0</v>
      </c>
      <c r="L179" s="18">
        <v>0</v>
      </c>
      <c r="M179" s="18">
        <v>0</v>
      </c>
      <c r="N179" s="18">
        <v>0</v>
      </c>
      <c r="O179" s="18">
        <v>0</v>
      </c>
      <c r="P179" s="18">
        <v>0</v>
      </c>
      <c r="Q179" s="18">
        <v>0</v>
      </c>
      <c r="R179" s="18">
        <v>0</v>
      </c>
      <c r="S179" s="18">
        <v>0</v>
      </c>
      <c r="T179" s="18">
        <v>0</v>
      </c>
      <c r="U179" s="18">
        <v>0</v>
      </c>
      <c r="V179" s="18">
        <v>0</v>
      </c>
      <c r="W179" s="18">
        <v>0</v>
      </c>
      <c r="X179" s="18">
        <v>0</v>
      </c>
      <c r="Y179" s="18">
        <f>SUM(J179:X179)</f>
      </c>
      <c r="Z179" s="18">
        <f>I179-Y179</f>
      </c>
      <c r="AA179" s="20">
        <v>46483</v>
      </c>
      <c r="AB179" s="20">
        <v>46483</v>
      </c>
      <c r="AC179" s="18">
        <f>IFERROR(_xlfn.XLOOKUP(F179,Assumptions!B:B,Assumptions!D:D),0)</f>
      </c>
      <c r="AD179" s="20">
        <f>AA179+AC179</f>
      </c>
      <c r="AE179" s="20">
        <f>AC179+AB179</f>
      </c>
      <c r="AF179" s="5" t="str">
        <v/>
      </c>
      <c r="AG179" s="18">
        <f>IFERROR(_xlfn.BETA.DIST(DATE(YEAR(AG$2),MONTH(AG$2),15),$AD$2,$AE$2,FALSE,DATE(YEAR($AD179),MONTH($AD179),1),DATE(YEAR($AE179),MONTH($AE179),28)),0)</f>
      </c>
      <c r="AH179" s="18">
        <f>IFERROR(_xlfn.BETA.DIST(DATE(YEAR(AH$2),MONTH(AH$2),15),$AD$2,$AE$2,FALSE,DATE(YEAR($AD179),MONTH($AD179),1),DATE(YEAR($AE179),MONTH($AE179),28)),0)</f>
      </c>
      <c r="AI179" s="18">
        <f>IFERROR(_xlfn.BETA.DIST(DATE(YEAR(AI$2),MONTH(AI$2),15),$AD$2,$AE$2,FALSE,DATE(YEAR($AD179),MONTH($AD179),1),DATE(YEAR($AE179),MONTH($AE179),28)),0)</f>
      </c>
      <c r="AJ179" s="18">
        <f>IFERROR(_xlfn.BETA.DIST(DATE(YEAR(AJ$2),MONTH(AJ$2),15),$AD$2,$AE$2,FALSE,DATE(YEAR($AD179),MONTH($AD179),1),DATE(YEAR($AE179),MONTH($AE179),28)),0)</f>
      </c>
      <c r="AK179" s="18">
        <f>IFERROR(_xlfn.BETA.DIST(DATE(YEAR(AK$2),MONTH(AK$2),15),$AD$2,$AE$2,FALSE,DATE(YEAR($AD179),MONTH($AD179),1),DATE(YEAR($AE179),MONTH($AE179),28)),0)</f>
      </c>
      <c r="AL179" s="18">
        <f>IFERROR(_xlfn.BETA.DIST(DATE(YEAR(AL$2),MONTH(AL$2),15),$AD$2,$AE$2,FALSE,DATE(YEAR($AD179),MONTH($AD179),1),DATE(YEAR($AE179),MONTH($AE179),28)),0)</f>
      </c>
      <c r="AM179" s="18">
        <f>IFERROR(_xlfn.BETA.DIST(DATE(YEAR(AM$2),MONTH(AM$2),15),$AD$2,$AE$2,FALSE,DATE(YEAR($AD179),MONTH($AD179),1),DATE(YEAR($AE179),MONTH($AE179),28)),0)</f>
      </c>
      <c r="AN179" s="18">
        <f>IFERROR(_xlfn.BETA.DIST(DATE(YEAR(AN$2),MONTH(AN$2),15),$AD$2,$AE$2,FALSE,DATE(YEAR($AD179),MONTH($AD179),1),DATE(YEAR($AE179),MONTH($AE179),28)),0)</f>
      </c>
      <c r="AO179" s="18">
        <f>IFERROR(_xlfn.BETA.DIST(DATE(YEAR(AO$2),MONTH(AO$2),15),$AD$2,$AE$2,FALSE,DATE(YEAR($AD179),MONTH($AD179),1),DATE(YEAR($AE179),MONTH($AE179),28)),0)</f>
      </c>
      <c r="AP179" s="18">
        <f>IFERROR(_xlfn.BETA.DIST(DATE(YEAR(AP$2),MONTH(AP$2),15),$AD$2,$AE$2,FALSE,DATE(YEAR($AD179),MONTH($AD179),1),DATE(YEAR($AE179),MONTH($AE179),28)),0)</f>
      </c>
      <c r="AQ179" s="18">
        <f>IFERROR(_xlfn.BETA.DIST(DATE(YEAR(AQ$2),MONTH(AQ$2),15),$AD$2,$AE$2,FALSE,DATE(YEAR($AD179),MONTH($AD179),1),DATE(YEAR($AE179),MONTH($AE179),28)),0)</f>
      </c>
      <c r="AR179" s="18">
        <f>IFERROR(_xlfn.BETA.DIST(DATE(YEAR(AR$2),MONTH(AR$2),15),$AD$2,$AE$2,FALSE,DATE(YEAR($AD179),MONTH($AD179),1),DATE(YEAR($AE179),MONTH($AE179),28)),0)</f>
      </c>
      <c r="AS179" s="18">
        <f>IFERROR(_xlfn.BETA.DIST(DATE(YEAR(AS$2),MONTH(AS$2),15),$AD$2,$AE$2,FALSE,DATE(YEAR($AD179),MONTH($AD179),1),DATE(YEAR($AE179),MONTH($AE179),28)),0)</f>
      </c>
      <c r="AT179" s="18">
        <f>IFERROR(_xlfn.BETA.DIST(DATE(YEAR(AT$2),MONTH(AT$2),15),$AD$2,$AE$2,FALSE,DATE(YEAR($AD179),MONTH($AD179),1),DATE(YEAR($AE179),MONTH($AE179),28)),0)</f>
      </c>
      <c r="AU179" s="18">
        <f>IFERROR(_xlfn.BETA.DIST(DATE(YEAR(AU$2),MONTH(AU$2),15),$AD$2,$AE$2,FALSE,DATE(YEAR($AD179),MONTH($AD179),1),DATE(YEAR($AE179),MONTH($AE179),28)),0)</f>
      </c>
      <c r="AV179" s="18">
        <f>SUM(AG179:AU179)</f>
      </c>
      <c r="AW179" s="18">
        <f>IF(J179&lt;&gt;0,J179,IF($AV179=0,0,AG179/$AV179*$Z179))</f>
      </c>
      <c r="AX179" s="18">
        <f>IF(K179&lt;&gt;0,K179,IF($AV179=0,0,AH179/$AV179*$Z179))</f>
      </c>
      <c r="AY179" s="18">
        <f>IF(L179&lt;&gt;0,L179,IF($AV179=0,0,AI179/$AV179*$Z179))</f>
      </c>
      <c r="AZ179" s="18">
        <f>IF(M179&lt;&gt;0,M179,IF($AV179=0,0,AJ179/$AV179*$Z179))</f>
      </c>
      <c r="BA179" s="18">
        <f>IF(N179&lt;&gt;0,N179,IF($AV179=0,0,AK179/$AV179*$Z179))</f>
      </c>
      <c r="BB179" s="18">
        <f>IF(O179&lt;&gt;0,O179,IF($AV179=0,0,AL179/$AV179*$Z179))</f>
      </c>
      <c r="BC179" s="18">
        <f>IF(P179&lt;&gt;0,P179,IF($AV179=0,0,AM179/$AV179*$Z179))</f>
      </c>
      <c r="BD179" s="18">
        <f>IF(Q179&lt;&gt;0,Q179,IF($AV179=0,0,AN179/$AV179*$Z179))</f>
      </c>
      <c r="BE179" s="18">
        <f>IF(R179&lt;&gt;0,R179,IF($AV179=0,0,AO179/$AV179*$Z179))</f>
      </c>
      <c r="BF179" s="18">
        <f>IF(S179&lt;&gt;0,S179,IF($AV179=0,0,AP179/$AV179*$Z179))</f>
      </c>
      <c r="BG179" s="18">
        <f>IF(T179&lt;&gt;0,T179,IF($AV179=0,0,AQ179/$AV179*$Z179))</f>
      </c>
      <c r="BH179" s="18">
        <f>IF(U179&lt;&gt;0,U179,IF($AV179=0,0,AR179/$AV179*$Z179))</f>
      </c>
      <c r="BI179" s="18">
        <f>IF(V179&lt;&gt;0,V179,IF($AV179=0,0,AS179/$AV179*$Z179))</f>
      </c>
      <c r="BJ179" s="18">
        <f>IF(W179&lt;&gt;0,W179,IF($AV179=0,0,AT179/$AV179*$Z179))</f>
      </c>
      <c r="BK179" s="18">
        <f>IF(X179&lt;&gt;0,X179,IF($AV179=0,0,AU179/$AV179*$Z179))</f>
      </c>
      <c r="BL179" s="18">
        <f>SUM(AW179:BK179)</f>
      </c>
      <c r="BM179" s="18">
        <f>I179-BL179</f>
      </c>
    </row>
    <row r="180" outlineLevel="3">
      <c r="A180" s="17" t="str">
        <v>9.01</v>
      </c>
      <c r="B180" s="17" t="str">
        <v/>
      </c>
      <c r="C180" s="17" t="str">
        <v/>
      </c>
      <c r="D180" s="17" t="str">
        <v/>
      </c>
      <c r="E180" s="17" t="str">
        <v>9.01</v>
      </c>
      <c r="F180" s="17" t="str">
        <v>Single core cable sealing end outdoor (Heat Shrinkable) type for the above mentioned cables in item 9.9</v>
      </c>
      <c r="G180" s="17">
        <v>20634.95</v>
      </c>
      <c r="H180" s="17" t="str">
        <v/>
      </c>
      <c r="I180" s="17" t="str">
        <v/>
      </c>
      <c r="J180" s="17" t="str">
        <v/>
      </c>
      <c r="K180" s="17" t="str">
        <v/>
      </c>
      <c r="L180" s="17" t="str">
        <v/>
      </c>
      <c r="M180" s="17" t="str">
        <v/>
      </c>
      <c r="N180" s="17" t="str">
        <v/>
      </c>
      <c r="O180" s="17" t="str">
        <v/>
      </c>
      <c r="P180" s="17" t="str">
        <v/>
      </c>
      <c r="Q180" s="17" t="str">
        <v/>
      </c>
      <c r="R180" s="17" t="str">
        <v/>
      </c>
      <c r="S180" s="17" t="str">
        <v/>
      </c>
      <c r="T180" s="17" t="str">
        <v/>
      </c>
      <c r="U180" s="17" t="str">
        <v/>
      </c>
      <c r="V180" s="17" t="str">
        <v/>
      </c>
      <c r="W180" s="17" t="str">
        <v/>
      </c>
      <c r="X180" s="17" t="str">
        <v/>
      </c>
      <c r="Y180" s="17" t="str">
        <v/>
      </c>
      <c r="Z180" s="17" t="str">
        <v/>
      </c>
      <c r="AA180" s="17" t="str">
        <v/>
      </c>
      <c r="AB180" s="17" t="str">
        <v/>
      </c>
      <c r="AC180" s="17" t="str">
        <v/>
      </c>
      <c r="AD180" s="17" t="str">
        <v/>
      </c>
      <c r="AE180" s="17" t="str">
        <v/>
      </c>
      <c r="AF180" s="5" t="str">
        <v/>
      </c>
      <c r="AG180" s="18">
        <f>IFERROR(_xlfn.BETA.DIST(DATE(YEAR(AG$2),MONTH(AG$2),15),$AD$2,$AE$2,FALSE,DATE(YEAR($AD180),MONTH($AD180),1),DATE(YEAR($AE180),MONTH($AE180),28)),0)</f>
      </c>
      <c r="AH180" s="18">
        <f>IFERROR(_xlfn.BETA.DIST(DATE(YEAR(AH$2),MONTH(AH$2),15),$AD$2,$AE$2,FALSE,DATE(YEAR($AD180),MONTH($AD180),1),DATE(YEAR($AE180),MONTH($AE180),28)),0)</f>
      </c>
      <c r="AI180" s="18">
        <f>IFERROR(_xlfn.BETA.DIST(DATE(YEAR(AI$2),MONTH(AI$2),15),$AD$2,$AE$2,FALSE,DATE(YEAR($AD180),MONTH($AD180),1),DATE(YEAR($AE180),MONTH($AE180),28)),0)</f>
      </c>
      <c r="AJ180" s="18">
        <f>IFERROR(_xlfn.BETA.DIST(DATE(YEAR(AJ$2),MONTH(AJ$2),15),$AD$2,$AE$2,FALSE,DATE(YEAR($AD180),MONTH($AD180),1),DATE(YEAR($AE180),MONTH($AE180),28)),0)</f>
      </c>
      <c r="AK180" s="18">
        <f>IFERROR(_xlfn.BETA.DIST(DATE(YEAR(AK$2),MONTH(AK$2),15),$AD$2,$AE$2,FALSE,DATE(YEAR($AD180),MONTH($AD180),1),DATE(YEAR($AE180),MONTH($AE180),28)),0)</f>
      </c>
      <c r="AL180" s="18">
        <f>IFERROR(_xlfn.BETA.DIST(DATE(YEAR(AL$2),MONTH(AL$2),15),$AD$2,$AE$2,FALSE,DATE(YEAR($AD180),MONTH($AD180),1),DATE(YEAR($AE180),MONTH($AE180),28)),0)</f>
      </c>
      <c r="AM180" s="18">
        <f>IFERROR(_xlfn.BETA.DIST(DATE(YEAR(AM$2),MONTH(AM$2),15),$AD$2,$AE$2,FALSE,DATE(YEAR($AD180),MONTH($AD180),1),DATE(YEAR($AE180),MONTH($AE180),28)),0)</f>
      </c>
      <c r="AN180" s="18">
        <f>IFERROR(_xlfn.BETA.DIST(DATE(YEAR(AN$2),MONTH(AN$2),15),$AD$2,$AE$2,FALSE,DATE(YEAR($AD180),MONTH($AD180),1),DATE(YEAR($AE180),MONTH($AE180),28)),0)</f>
      </c>
      <c r="AO180" s="18">
        <f>IFERROR(_xlfn.BETA.DIST(DATE(YEAR(AO$2),MONTH(AO$2),15),$AD$2,$AE$2,FALSE,DATE(YEAR($AD180),MONTH($AD180),1),DATE(YEAR($AE180),MONTH($AE180),28)),0)</f>
      </c>
      <c r="AP180" s="18">
        <f>IFERROR(_xlfn.BETA.DIST(DATE(YEAR(AP$2),MONTH(AP$2),15),$AD$2,$AE$2,FALSE,DATE(YEAR($AD180),MONTH($AD180),1),DATE(YEAR($AE180),MONTH($AE180),28)),0)</f>
      </c>
      <c r="AQ180" s="18">
        <f>IFERROR(_xlfn.BETA.DIST(DATE(YEAR(AQ$2),MONTH(AQ$2),15),$AD$2,$AE$2,FALSE,DATE(YEAR($AD180),MONTH($AD180),1),DATE(YEAR($AE180),MONTH($AE180),28)),0)</f>
      </c>
      <c r="AR180" s="18">
        <f>IFERROR(_xlfn.BETA.DIST(DATE(YEAR(AR$2),MONTH(AR$2),15),$AD$2,$AE$2,FALSE,DATE(YEAR($AD180),MONTH($AD180),1),DATE(YEAR($AE180),MONTH($AE180),28)),0)</f>
      </c>
      <c r="AS180" s="18">
        <f>IFERROR(_xlfn.BETA.DIST(DATE(YEAR(AS$2),MONTH(AS$2),15),$AD$2,$AE$2,FALSE,DATE(YEAR($AD180),MONTH($AD180),1),DATE(YEAR($AE180),MONTH($AE180),28)),0)</f>
      </c>
      <c r="AT180" s="18">
        <f>IFERROR(_xlfn.BETA.DIST(DATE(YEAR(AT$2),MONTH(AT$2),15),$AD$2,$AE$2,FALSE,DATE(YEAR($AD180),MONTH($AD180),1),DATE(YEAR($AE180),MONTH($AE180),28)),0)</f>
      </c>
      <c r="AU180" s="18">
        <f>IFERROR(_xlfn.BETA.DIST(DATE(YEAR(AU$2),MONTH(AU$2),15),$AD$2,$AE$2,FALSE,DATE(YEAR($AD180),MONTH($AD180),1),DATE(YEAR($AE180),MONTH($AE180),28)),0)</f>
      </c>
      <c r="AV180" s="18">
        <f>SUM(AG180:AU180)</f>
      </c>
      <c r="AW180" s="18">
        <f>IF(J180&lt;&gt;0,J180,IF($AV180=0,0,AG180/$AV180*$Z180))</f>
      </c>
      <c r="AX180" s="18">
        <f>IF(K180&lt;&gt;0,K180,IF($AV180=0,0,AH180/$AV180*$Z180))</f>
      </c>
      <c r="AY180" s="18">
        <f>IF(L180&lt;&gt;0,L180,IF($AV180=0,0,AI180/$AV180*$Z180))</f>
      </c>
      <c r="AZ180" s="18">
        <f>IF(M180&lt;&gt;0,M180,IF($AV180=0,0,AJ180/$AV180*$Z180))</f>
      </c>
      <c r="BA180" s="18">
        <f>IF(N180&lt;&gt;0,N180,IF($AV180=0,0,AK180/$AV180*$Z180))</f>
      </c>
      <c r="BB180" s="18">
        <f>IF(O180&lt;&gt;0,O180,IF($AV180=0,0,AL180/$AV180*$Z180))</f>
      </c>
      <c r="BC180" s="18">
        <f>IF(P180&lt;&gt;0,P180,IF($AV180=0,0,AM180/$AV180*$Z180))</f>
      </c>
      <c r="BD180" s="18">
        <f>IF(Q180&lt;&gt;0,Q180,IF($AV180=0,0,AN180/$AV180*$Z180))</f>
      </c>
      <c r="BE180" s="18">
        <f>IF(R180&lt;&gt;0,R180,IF($AV180=0,0,AO180/$AV180*$Z180))</f>
      </c>
      <c r="BF180" s="18">
        <f>IF(S180&lt;&gt;0,S180,IF($AV180=0,0,AP180/$AV180*$Z180))</f>
      </c>
      <c r="BG180" s="18">
        <f>IF(T180&lt;&gt;0,T180,IF($AV180=0,0,AQ180/$AV180*$Z180))</f>
      </c>
      <c r="BH180" s="18">
        <f>IF(U180&lt;&gt;0,U180,IF($AV180=0,0,AR180/$AV180*$Z180))</f>
      </c>
      <c r="BI180" s="18">
        <f>IF(V180&lt;&gt;0,V180,IF($AV180=0,0,AS180/$AV180*$Z180))</f>
      </c>
      <c r="BJ180" s="18">
        <f>IF(W180&lt;&gt;0,W180,IF($AV180=0,0,AT180/$AV180*$Z180))</f>
      </c>
      <c r="BK180" s="18">
        <f>IF(X180&lt;&gt;0,X180,IF($AV180=0,0,AU180/$AV180*$Z180))</f>
      </c>
      <c r="BL180" s="18">
        <f>SUM(AW180:BK180)</f>
      </c>
      <c r="BM180" s="17" t="str">
        <v/>
      </c>
    </row>
    <row r="181" outlineLevel="4">
      <c r="A181" s="5" t="str">
        <v>9.01</v>
      </c>
      <c r="B181" s="5" t="str">
        <v/>
      </c>
      <c r="C181" s="5" t="str">
        <v>BSKDGNGENGR03</v>
      </c>
      <c r="D181" s="5" t="str">
        <v>BSKDGNGENGR03</v>
      </c>
      <c r="E181" s="19">
        <f>IFERROR(_xlfn.XLOOKUP(F181,Assumptions!B:B,Assumptions!C:C),0)</f>
      </c>
      <c r="F181" s="5" t="str">
        <v>Advanced Payment</v>
      </c>
      <c r="G181" s="5" t="str">
        <v/>
      </c>
      <c r="H181" s="18">
        <f>G180*E181</f>
      </c>
      <c r="I181" s="18">
        <f>H181*(1-0)</f>
      </c>
      <c r="J181" s="18">
        <v>0</v>
      </c>
      <c r="K181" s="18">
        <v>0</v>
      </c>
      <c r="L181" s="18">
        <v>0</v>
      </c>
      <c r="M181" s="18">
        <v>0</v>
      </c>
      <c r="N181" s="18">
        <v>0</v>
      </c>
      <c r="O181" s="18">
        <v>0</v>
      </c>
      <c r="P181" s="18">
        <v>0</v>
      </c>
      <c r="Q181" s="18">
        <v>0</v>
      </c>
      <c r="R181" s="18">
        <v>0</v>
      </c>
      <c r="S181" s="18">
        <v>0</v>
      </c>
      <c r="T181" s="18">
        <v>0</v>
      </c>
      <c r="U181" s="18">
        <v>0</v>
      </c>
      <c r="V181" s="18">
        <v>0</v>
      </c>
      <c r="W181" s="18">
        <v>0</v>
      </c>
      <c r="X181" s="18">
        <v>0</v>
      </c>
      <c r="Y181" s="18">
        <f>SUM(J181:X181)</f>
      </c>
      <c r="Z181" s="18">
        <f>I181-Y181</f>
      </c>
      <c r="AA181" s="20">
        <v>46026</v>
      </c>
      <c r="AB181" s="20">
        <v>46026</v>
      </c>
      <c r="AC181" s="18">
        <f>IFERROR(_xlfn.XLOOKUP(F181,Assumptions!B:B,Assumptions!D:D),0)</f>
      </c>
      <c r="AD181" s="20">
        <f>AA181+AC181</f>
      </c>
      <c r="AE181" s="20">
        <f>AC181+AB181</f>
      </c>
      <c r="AF181" s="5" t="str">
        <v/>
      </c>
      <c r="AG181" s="18">
        <f>IFERROR(_xlfn.BETA.DIST(DATE(YEAR(AG$2),MONTH(AG$2),15),$AD$2,$AE$2,FALSE,DATE(YEAR($AD181),MONTH($AD181),1),DATE(YEAR($AE181),MONTH($AE181),28)),0)</f>
      </c>
      <c r="AH181" s="18">
        <f>IFERROR(_xlfn.BETA.DIST(DATE(YEAR(AH$2),MONTH(AH$2),15),$AD$2,$AE$2,FALSE,DATE(YEAR($AD181),MONTH($AD181),1),DATE(YEAR($AE181),MONTH($AE181),28)),0)</f>
      </c>
      <c r="AI181" s="18">
        <f>IFERROR(_xlfn.BETA.DIST(DATE(YEAR(AI$2),MONTH(AI$2),15),$AD$2,$AE$2,FALSE,DATE(YEAR($AD181),MONTH($AD181),1),DATE(YEAR($AE181),MONTH($AE181),28)),0)</f>
      </c>
      <c r="AJ181" s="18">
        <f>IFERROR(_xlfn.BETA.DIST(DATE(YEAR(AJ$2),MONTH(AJ$2),15),$AD$2,$AE$2,FALSE,DATE(YEAR($AD181),MONTH($AD181),1),DATE(YEAR($AE181),MONTH($AE181),28)),0)</f>
      </c>
      <c r="AK181" s="18">
        <f>IFERROR(_xlfn.BETA.DIST(DATE(YEAR(AK$2),MONTH(AK$2),15),$AD$2,$AE$2,FALSE,DATE(YEAR($AD181),MONTH($AD181),1),DATE(YEAR($AE181),MONTH($AE181),28)),0)</f>
      </c>
      <c r="AL181" s="18">
        <f>IFERROR(_xlfn.BETA.DIST(DATE(YEAR(AL$2),MONTH(AL$2),15),$AD$2,$AE$2,FALSE,DATE(YEAR($AD181),MONTH($AD181),1),DATE(YEAR($AE181),MONTH($AE181),28)),0)</f>
      </c>
      <c r="AM181" s="18">
        <f>IFERROR(_xlfn.BETA.DIST(DATE(YEAR(AM$2),MONTH(AM$2),15),$AD$2,$AE$2,FALSE,DATE(YEAR($AD181),MONTH($AD181),1),DATE(YEAR($AE181),MONTH($AE181),28)),0)</f>
      </c>
      <c r="AN181" s="18">
        <f>IFERROR(_xlfn.BETA.DIST(DATE(YEAR(AN$2),MONTH(AN$2),15),$AD$2,$AE$2,FALSE,DATE(YEAR($AD181),MONTH($AD181),1),DATE(YEAR($AE181),MONTH($AE181),28)),0)</f>
      </c>
      <c r="AO181" s="18">
        <f>IFERROR(_xlfn.BETA.DIST(DATE(YEAR(AO$2),MONTH(AO$2),15),$AD$2,$AE$2,FALSE,DATE(YEAR($AD181),MONTH($AD181),1),DATE(YEAR($AE181),MONTH($AE181),28)),0)</f>
      </c>
      <c r="AP181" s="18">
        <f>IFERROR(_xlfn.BETA.DIST(DATE(YEAR(AP$2),MONTH(AP$2),15),$AD$2,$AE$2,FALSE,DATE(YEAR($AD181),MONTH($AD181),1),DATE(YEAR($AE181),MONTH($AE181),28)),0)</f>
      </c>
      <c r="AQ181" s="18">
        <f>IFERROR(_xlfn.BETA.DIST(DATE(YEAR(AQ$2),MONTH(AQ$2),15),$AD$2,$AE$2,FALSE,DATE(YEAR($AD181),MONTH($AD181),1),DATE(YEAR($AE181),MONTH($AE181),28)),0)</f>
      </c>
      <c r="AR181" s="18">
        <f>IFERROR(_xlfn.BETA.DIST(DATE(YEAR(AR$2),MONTH(AR$2),15),$AD$2,$AE$2,FALSE,DATE(YEAR($AD181),MONTH($AD181),1),DATE(YEAR($AE181),MONTH($AE181),28)),0)</f>
      </c>
      <c r="AS181" s="18">
        <f>IFERROR(_xlfn.BETA.DIST(DATE(YEAR(AS$2),MONTH(AS$2),15),$AD$2,$AE$2,FALSE,DATE(YEAR($AD181),MONTH($AD181),1),DATE(YEAR($AE181),MONTH($AE181),28)),0)</f>
      </c>
      <c r="AT181" s="18">
        <f>IFERROR(_xlfn.BETA.DIST(DATE(YEAR(AT$2),MONTH(AT$2),15),$AD$2,$AE$2,FALSE,DATE(YEAR($AD181),MONTH($AD181),1),DATE(YEAR($AE181),MONTH($AE181),28)),0)</f>
      </c>
      <c r="AU181" s="18">
        <f>IFERROR(_xlfn.BETA.DIST(DATE(YEAR(AU$2),MONTH(AU$2),15),$AD$2,$AE$2,FALSE,DATE(YEAR($AD181),MONTH($AD181),1),DATE(YEAR($AE181),MONTH($AE181),28)),0)</f>
      </c>
      <c r="AV181" s="18">
        <f>SUM(AG181:AU181)</f>
      </c>
      <c r="AW181" s="18">
        <f>IF(J181&lt;&gt;0,J181,IF($AV181=0,0,AG181/$AV181*$Z181))</f>
      </c>
      <c r="AX181" s="18">
        <f>IF(K181&lt;&gt;0,K181,IF($AV181=0,0,AH181/$AV181*$Z181))</f>
      </c>
      <c r="AY181" s="18">
        <f>IF(L181&lt;&gt;0,L181,IF($AV181=0,0,AI181/$AV181*$Z181))</f>
      </c>
      <c r="AZ181" s="18">
        <f>IF(M181&lt;&gt;0,M181,IF($AV181=0,0,AJ181/$AV181*$Z181))</f>
      </c>
      <c r="BA181" s="18">
        <f>IF(N181&lt;&gt;0,N181,IF($AV181=0,0,AK181/$AV181*$Z181))</f>
      </c>
      <c r="BB181" s="18">
        <f>IF(O181&lt;&gt;0,O181,IF($AV181=0,0,AL181/$AV181*$Z181))</f>
      </c>
      <c r="BC181" s="18">
        <f>IF(P181&lt;&gt;0,P181,IF($AV181=0,0,AM181/$AV181*$Z181))</f>
      </c>
      <c r="BD181" s="18">
        <f>IF(Q181&lt;&gt;0,Q181,IF($AV181=0,0,AN181/$AV181*$Z181))</f>
      </c>
      <c r="BE181" s="18">
        <f>IF(R181&lt;&gt;0,R181,IF($AV181=0,0,AO181/$AV181*$Z181))</f>
      </c>
      <c r="BF181" s="18">
        <f>IF(S181&lt;&gt;0,S181,IF($AV181=0,0,AP181/$AV181*$Z181))</f>
      </c>
      <c r="BG181" s="18">
        <f>IF(T181&lt;&gt;0,T181,IF($AV181=0,0,AQ181/$AV181*$Z181))</f>
      </c>
      <c r="BH181" s="18">
        <f>IF(U181&lt;&gt;0,U181,IF($AV181=0,0,AR181/$AV181*$Z181))</f>
      </c>
      <c r="BI181" s="18">
        <f>IF(V181&lt;&gt;0,V181,IF($AV181=0,0,AS181/$AV181*$Z181))</f>
      </c>
      <c r="BJ181" s="18">
        <f>IF(W181&lt;&gt;0,W181,IF($AV181=0,0,AT181/$AV181*$Z181))</f>
      </c>
      <c r="BK181" s="18">
        <f>IF(X181&lt;&gt;0,X181,IF($AV181=0,0,AU181/$AV181*$Z181))</f>
      </c>
      <c r="BL181" s="18">
        <f>SUM(AW181:BK181)</f>
      </c>
      <c r="BM181" s="18">
        <f>I181-BL181</f>
      </c>
    </row>
    <row r="182" outlineLevel="4">
      <c r="A182" s="5" t="str">
        <v>9.01</v>
      </c>
      <c r="B182" s="5" t="str">
        <v/>
      </c>
      <c r="C182" s="5" t="str">
        <v/>
      </c>
      <c r="D182" s="5" t="str">
        <v/>
      </c>
      <c r="E182" s="19">
        <f>IFERROR(_xlfn.XLOOKUP(F182,Assumptions!B:B,Assumptions!C:C),0)</f>
      </c>
      <c r="F182" s="5" t="str">
        <v>Site Delivery EGP</v>
      </c>
      <c r="G182" s="5" t="str">
        <v/>
      </c>
      <c r="H182" s="18">
        <f>G180*E182</f>
      </c>
      <c r="I182" s="18">
        <f>H182*(1-0)</f>
      </c>
      <c r="J182" s="18">
        <v>0</v>
      </c>
      <c r="K182" s="18">
        <v>0</v>
      </c>
      <c r="L182" s="18">
        <v>0</v>
      </c>
      <c r="M182" s="18">
        <v>0</v>
      </c>
      <c r="N182" s="18">
        <v>0</v>
      </c>
      <c r="O182" s="18">
        <v>0</v>
      </c>
      <c r="P182" s="18">
        <v>0</v>
      </c>
      <c r="Q182" s="18">
        <v>0</v>
      </c>
      <c r="R182" s="18">
        <v>0</v>
      </c>
      <c r="S182" s="18">
        <v>0</v>
      </c>
      <c r="T182" s="18">
        <v>0</v>
      </c>
      <c r="U182" s="18">
        <v>0</v>
      </c>
      <c r="V182" s="18">
        <v>0</v>
      </c>
      <c r="W182" s="18">
        <v>0</v>
      </c>
      <c r="X182" s="18">
        <v>0</v>
      </c>
      <c r="Y182" s="18">
        <f>SUM(J182:X182)</f>
      </c>
      <c r="Z182" s="18">
        <f>I182-Y182</f>
      </c>
      <c r="AA182" s="5" t="str">
        <v/>
      </c>
      <c r="AB182" s="5" t="str">
        <v/>
      </c>
      <c r="AC182" s="18">
        <f>IFERROR(_xlfn.XLOOKUP(F182,Assumptions!B:B,Assumptions!D:D),0)</f>
      </c>
      <c r="AD182" s="20">
        <f>AA182+AC182</f>
      </c>
      <c r="AE182" s="20">
        <f>AC182+AB182</f>
      </c>
      <c r="AF182" s="5" t="str">
        <v/>
      </c>
      <c r="AG182" s="18">
        <f>IFERROR(_xlfn.BETA.DIST(DATE(YEAR(AG$2),MONTH(AG$2),15),$AD$2,$AE$2,FALSE,DATE(YEAR($AD182),MONTH($AD182),1),DATE(YEAR($AE182),MONTH($AE182),28)),0)</f>
      </c>
      <c r="AH182" s="18">
        <f>IFERROR(_xlfn.BETA.DIST(DATE(YEAR(AH$2),MONTH(AH$2),15),$AD$2,$AE$2,FALSE,DATE(YEAR($AD182),MONTH($AD182),1),DATE(YEAR($AE182),MONTH($AE182),28)),0)</f>
      </c>
      <c r="AI182" s="18">
        <f>IFERROR(_xlfn.BETA.DIST(DATE(YEAR(AI$2),MONTH(AI$2),15),$AD$2,$AE$2,FALSE,DATE(YEAR($AD182),MONTH($AD182),1),DATE(YEAR($AE182),MONTH($AE182),28)),0)</f>
      </c>
      <c r="AJ182" s="18">
        <f>IFERROR(_xlfn.BETA.DIST(DATE(YEAR(AJ$2),MONTH(AJ$2),15),$AD$2,$AE$2,FALSE,DATE(YEAR($AD182),MONTH($AD182),1),DATE(YEAR($AE182),MONTH($AE182),28)),0)</f>
      </c>
      <c r="AK182" s="18">
        <f>IFERROR(_xlfn.BETA.DIST(DATE(YEAR(AK$2),MONTH(AK$2),15),$AD$2,$AE$2,FALSE,DATE(YEAR($AD182),MONTH($AD182),1),DATE(YEAR($AE182),MONTH($AE182),28)),0)</f>
      </c>
      <c r="AL182" s="18">
        <f>IFERROR(_xlfn.BETA.DIST(DATE(YEAR(AL$2),MONTH(AL$2),15),$AD$2,$AE$2,FALSE,DATE(YEAR($AD182),MONTH($AD182),1),DATE(YEAR($AE182),MONTH($AE182),28)),0)</f>
      </c>
      <c r="AM182" s="18">
        <f>IFERROR(_xlfn.BETA.DIST(DATE(YEAR(AM$2),MONTH(AM$2),15),$AD$2,$AE$2,FALSE,DATE(YEAR($AD182),MONTH($AD182),1),DATE(YEAR($AE182),MONTH($AE182),28)),0)</f>
      </c>
      <c r="AN182" s="18">
        <f>IFERROR(_xlfn.BETA.DIST(DATE(YEAR(AN$2),MONTH(AN$2),15),$AD$2,$AE$2,FALSE,DATE(YEAR($AD182),MONTH($AD182),1),DATE(YEAR($AE182),MONTH($AE182),28)),0)</f>
      </c>
      <c r="AO182" s="18">
        <f>IFERROR(_xlfn.BETA.DIST(DATE(YEAR(AO$2),MONTH(AO$2),15),$AD$2,$AE$2,FALSE,DATE(YEAR($AD182),MONTH($AD182),1),DATE(YEAR($AE182),MONTH($AE182),28)),0)</f>
      </c>
      <c r="AP182" s="18">
        <f>IFERROR(_xlfn.BETA.DIST(DATE(YEAR(AP$2),MONTH(AP$2),15),$AD$2,$AE$2,FALSE,DATE(YEAR($AD182),MONTH($AD182),1),DATE(YEAR($AE182),MONTH($AE182),28)),0)</f>
      </c>
      <c r="AQ182" s="18">
        <f>IFERROR(_xlfn.BETA.DIST(DATE(YEAR(AQ$2),MONTH(AQ$2),15),$AD$2,$AE$2,FALSE,DATE(YEAR($AD182),MONTH($AD182),1),DATE(YEAR($AE182),MONTH($AE182),28)),0)</f>
      </c>
      <c r="AR182" s="18">
        <f>IFERROR(_xlfn.BETA.DIST(DATE(YEAR(AR$2),MONTH(AR$2),15),$AD$2,$AE$2,FALSE,DATE(YEAR($AD182),MONTH($AD182),1),DATE(YEAR($AE182),MONTH($AE182),28)),0)</f>
      </c>
      <c r="AS182" s="18">
        <f>IFERROR(_xlfn.BETA.DIST(DATE(YEAR(AS$2),MONTH(AS$2),15),$AD$2,$AE$2,FALSE,DATE(YEAR($AD182),MONTH($AD182),1),DATE(YEAR($AE182),MONTH($AE182),28)),0)</f>
      </c>
      <c r="AT182" s="18">
        <f>IFERROR(_xlfn.BETA.DIST(DATE(YEAR(AT$2),MONTH(AT$2),15),$AD$2,$AE$2,FALSE,DATE(YEAR($AD182),MONTH($AD182),1),DATE(YEAR($AE182),MONTH($AE182),28)),0)</f>
      </c>
      <c r="AU182" s="18">
        <f>IFERROR(_xlfn.BETA.DIST(DATE(YEAR(AU$2),MONTH(AU$2),15),$AD$2,$AE$2,FALSE,DATE(YEAR($AD182),MONTH($AD182),1),DATE(YEAR($AE182),MONTH($AE182),28)),0)</f>
      </c>
      <c r="AV182" s="18">
        <f>SUM(AG182:AU182)</f>
      </c>
      <c r="AW182" s="18">
        <f>IF(J182&lt;&gt;0,J182,IF($AV182=0,0,AG182/$AV182*$Z182))</f>
      </c>
      <c r="AX182" s="18">
        <f>IF(K182&lt;&gt;0,K182,IF($AV182=0,0,AH182/$AV182*$Z182))</f>
      </c>
      <c r="AY182" s="18">
        <f>IF(L182&lt;&gt;0,L182,IF($AV182=0,0,AI182/$AV182*$Z182))</f>
      </c>
      <c r="AZ182" s="18">
        <f>IF(M182&lt;&gt;0,M182,IF($AV182=0,0,AJ182/$AV182*$Z182))</f>
      </c>
      <c r="BA182" s="18">
        <f>IF(N182&lt;&gt;0,N182,IF($AV182=0,0,AK182/$AV182*$Z182))</f>
      </c>
      <c r="BB182" s="18">
        <f>IF(O182&lt;&gt;0,O182,IF($AV182=0,0,AL182/$AV182*$Z182))</f>
      </c>
      <c r="BC182" s="18">
        <f>IF(P182&lt;&gt;0,P182,IF($AV182=0,0,AM182/$AV182*$Z182))</f>
      </c>
      <c r="BD182" s="18">
        <f>IF(Q182&lt;&gt;0,Q182,IF($AV182=0,0,AN182/$AV182*$Z182))</f>
      </c>
      <c r="BE182" s="18">
        <f>IF(R182&lt;&gt;0,R182,IF($AV182=0,0,AO182/$AV182*$Z182))</f>
      </c>
      <c r="BF182" s="18">
        <f>IF(S182&lt;&gt;0,S182,IF($AV182=0,0,AP182/$AV182*$Z182))</f>
      </c>
      <c r="BG182" s="18">
        <f>IF(T182&lt;&gt;0,T182,IF($AV182=0,0,AQ182/$AV182*$Z182))</f>
      </c>
      <c r="BH182" s="18">
        <f>IF(U182&lt;&gt;0,U182,IF($AV182=0,0,AR182/$AV182*$Z182))</f>
      </c>
      <c r="BI182" s="18">
        <f>IF(V182&lt;&gt;0,V182,IF($AV182=0,0,AS182/$AV182*$Z182))</f>
      </c>
      <c r="BJ182" s="18">
        <f>IF(W182&lt;&gt;0,W182,IF($AV182=0,0,AT182/$AV182*$Z182))</f>
      </c>
      <c r="BK182" s="18">
        <f>IF(X182&lt;&gt;0,X182,IF($AV182=0,0,AU182/$AV182*$Z182))</f>
      </c>
      <c r="BL182" s="18">
        <f>SUM(AW182:BK182)</f>
      </c>
      <c r="BM182" s="18">
        <f>I182-BL182</f>
      </c>
    </row>
    <row r="183" outlineLevel="4">
      <c r="A183" s="5" t="str">
        <v>9.01</v>
      </c>
      <c r="B183" s="5" t="str">
        <v/>
      </c>
      <c r="C183" s="5" t="str">
        <v>BSKDGNGENGR07</v>
      </c>
      <c r="D183" s="5" t="str">
        <v>BSKDGNGENGR07</v>
      </c>
      <c r="E183" s="19">
        <f>IFERROR(_xlfn.XLOOKUP(F183,Assumptions!B:B,Assumptions!C:C),0)</f>
      </c>
      <c r="F183" s="5" t="str">
        <v>Retention</v>
      </c>
      <c r="G183" s="5" t="str">
        <v/>
      </c>
      <c r="H183" s="18">
        <f>G180*E183</f>
      </c>
      <c r="I183" s="18">
        <f>H183*(1-0)</f>
      </c>
      <c r="J183" s="18">
        <v>0</v>
      </c>
      <c r="K183" s="18">
        <v>0</v>
      </c>
      <c r="L183" s="18">
        <v>0</v>
      </c>
      <c r="M183" s="18">
        <v>0</v>
      </c>
      <c r="N183" s="18">
        <v>0</v>
      </c>
      <c r="O183" s="18">
        <v>0</v>
      </c>
      <c r="P183" s="18">
        <v>0</v>
      </c>
      <c r="Q183" s="18">
        <v>0</v>
      </c>
      <c r="R183" s="18">
        <v>0</v>
      </c>
      <c r="S183" s="18">
        <v>0</v>
      </c>
      <c r="T183" s="18">
        <v>0</v>
      </c>
      <c r="U183" s="18">
        <v>0</v>
      </c>
      <c r="V183" s="18">
        <v>0</v>
      </c>
      <c r="W183" s="18">
        <v>0</v>
      </c>
      <c r="X183" s="18">
        <v>0</v>
      </c>
      <c r="Y183" s="18">
        <f>SUM(J183:X183)</f>
      </c>
      <c r="Z183" s="18">
        <f>I183-Y183</f>
      </c>
      <c r="AA183" s="20">
        <v>46483</v>
      </c>
      <c r="AB183" s="20">
        <v>46483</v>
      </c>
      <c r="AC183" s="18">
        <f>IFERROR(_xlfn.XLOOKUP(F183,Assumptions!B:B,Assumptions!D:D),0)</f>
      </c>
      <c r="AD183" s="20">
        <f>AA183+AC183</f>
      </c>
      <c r="AE183" s="20">
        <f>AC183+AB183</f>
      </c>
      <c r="AF183" s="5" t="str">
        <v/>
      </c>
      <c r="AG183" s="18">
        <f>IFERROR(_xlfn.BETA.DIST(DATE(YEAR(AG$2),MONTH(AG$2),15),$AD$2,$AE$2,FALSE,DATE(YEAR($AD183),MONTH($AD183),1),DATE(YEAR($AE183),MONTH($AE183),28)),0)</f>
      </c>
      <c r="AH183" s="18">
        <f>IFERROR(_xlfn.BETA.DIST(DATE(YEAR(AH$2),MONTH(AH$2),15),$AD$2,$AE$2,FALSE,DATE(YEAR($AD183),MONTH($AD183),1),DATE(YEAR($AE183),MONTH($AE183),28)),0)</f>
      </c>
      <c r="AI183" s="18">
        <f>IFERROR(_xlfn.BETA.DIST(DATE(YEAR(AI$2),MONTH(AI$2),15),$AD$2,$AE$2,FALSE,DATE(YEAR($AD183),MONTH($AD183),1),DATE(YEAR($AE183),MONTH($AE183),28)),0)</f>
      </c>
      <c r="AJ183" s="18">
        <f>IFERROR(_xlfn.BETA.DIST(DATE(YEAR(AJ$2),MONTH(AJ$2),15),$AD$2,$AE$2,FALSE,DATE(YEAR($AD183),MONTH($AD183),1),DATE(YEAR($AE183),MONTH($AE183),28)),0)</f>
      </c>
      <c r="AK183" s="18">
        <f>IFERROR(_xlfn.BETA.DIST(DATE(YEAR(AK$2),MONTH(AK$2),15),$AD$2,$AE$2,FALSE,DATE(YEAR($AD183),MONTH($AD183),1),DATE(YEAR($AE183),MONTH($AE183),28)),0)</f>
      </c>
      <c r="AL183" s="18">
        <f>IFERROR(_xlfn.BETA.DIST(DATE(YEAR(AL$2),MONTH(AL$2),15),$AD$2,$AE$2,FALSE,DATE(YEAR($AD183),MONTH($AD183),1),DATE(YEAR($AE183),MONTH($AE183),28)),0)</f>
      </c>
      <c r="AM183" s="18">
        <f>IFERROR(_xlfn.BETA.DIST(DATE(YEAR(AM$2),MONTH(AM$2),15),$AD$2,$AE$2,FALSE,DATE(YEAR($AD183),MONTH($AD183),1),DATE(YEAR($AE183),MONTH($AE183),28)),0)</f>
      </c>
      <c r="AN183" s="18">
        <f>IFERROR(_xlfn.BETA.DIST(DATE(YEAR(AN$2),MONTH(AN$2),15),$AD$2,$AE$2,FALSE,DATE(YEAR($AD183),MONTH($AD183),1),DATE(YEAR($AE183),MONTH($AE183),28)),0)</f>
      </c>
      <c r="AO183" s="18">
        <f>IFERROR(_xlfn.BETA.DIST(DATE(YEAR(AO$2),MONTH(AO$2),15),$AD$2,$AE$2,FALSE,DATE(YEAR($AD183),MONTH($AD183),1),DATE(YEAR($AE183),MONTH($AE183),28)),0)</f>
      </c>
      <c r="AP183" s="18">
        <f>IFERROR(_xlfn.BETA.DIST(DATE(YEAR(AP$2),MONTH(AP$2),15),$AD$2,$AE$2,FALSE,DATE(YEAR($AD183),MONTH($AD183),1),DATE(YEAR($AE183),MONTH($AE183),28)),0)</f>
      </c>
      <c r="AQ183" s="18">
        <f>IFERROR(_xlfn.BETA.DIST(DATE(YEAR(AQ$2),MONTH(AQ$2),15),$AD$2,$AE$2,FALSE,DATE(YEAR($AD183),MONTH($AD183),1),DATE(YEAR($AE183),MONTH($AE183),28)),0)</f>
      </c>
      <c r="AR183" s="18">
        <f>IFERROR(_xlfn.BETA.DIST(DATE(YEAR(AR$2),MONTH(AR$2),15),$AD$2,$AE$2,FALSE,DATE(YEAR($AD183),MONTH($AD183),1),DATE(YEAR($AE183),MONTH($AE183),28)),0)</f>
      </c>
      <c r="AS183" s="18">
        <f>IFERROR(_xlfn.BETA.DIST(DATE(YEAR(AS$2),MONTH(AS$2),15),$AD$2,$AE$2,FALSE,DATE(YEAR($AD183),MONTH($AD183),1),DATE(YEAR($AE183),MONTH($AE183),28)),0)</f>
      </c>
      <c r="AT183" s="18">
        <f>IFERROR(_xlfn.BETA.DIST(DATE(YEAR(AT$2),MONTH(AT$2),15),$AD$2,$AE$2,FALSE,DATE(YEAR($AD183),MONTH($AD183),1),DATE(YEAR($AE183),MONTH($AE183),28)),0)</f>
      </c>
      <c r="AU183" s="18">
        <f>IFERROR(_xlfn.BETA.DIST(DATE(YEAR(AU$2),MONTH(AU$2),15),$AD$2,$AE$2,FALSE,DATE(YEAR($AD183),MONTH($AD183),1),DATE(YEAR($AE183),MONTH($AE183),28)),0)</f>
      </c>
      <c r="AV183" s="18">
        <f>SUM(AG183:AU183)</f>
      </c>
      <c r="AW183" s="18">
        <f>IF(J183&lt;&gt;0,J183,IF($AV183=0,0,AG183/$AV183*$Z183))</f>
      </c>
      <c r="AX183" s="18">
        <f>IF(K183&lt;&gt;0,K183,IF($AV183=0,0,AH183/$AV183*$Z183))</f>
      </c>
      <c r="AY183" s="18">
        <f>IF(L183&lt;&gt;0,L183,IF($AV183=0,0,AI183/$AV183*$Z183))</f>
      </c>
      <c r="AZ183" s="18">
        <f>IF(M183&lt;&gt;0,M183,IF($AV183=0,0,AJ183/$AV183*$Z183))</f>
      </c>
      <c r="BA183" s="18">
        <f>IF(N183&lt;&gt;0,N183,IF($AV183=0,0,AK183/$AV183*$Z183))</f>
      </c>
      <c r="BB183" s="18">
        <f>IF(O183&lt;&gt;0,O183,IF($AV183=0,0,AL183/$AV183*$Z183))</f>
      </c>
      <c r="BC183" s="18">
        <f>IF(P183&lt;&gt;0,P183,IF($AV183=0,0,AM183/$AV183*$Z183))</f>
      </c>
      <c r="BD183" s="18">
        <f>IF(Q183&lt;&gt;0,Q183,IF($AV183=0,0,AN183/$AV183*$Z183))</f>
      </c>
      <c r="BE183" s="18">
        <f>IF(R183&lt;&gt;0,R183,IF($AV183=0,0,AO183/$AV183*$Z183))</f>
      </c>
      <c r="BF183" s="18">
        <f>IF(S183&lt;&gt;0,S183,IF($AV183=0,0,AP183/$AV183*$Z183))</f>
      </c>
      <c r="BG183" s="18">
        <f>IF(T183&lt;&gt;0,T183,IF($AV183=0,0,AQ183/$AV183*$Z183))</f>
      </c>
      <c r="BH183" s="18">
        <f>IF(U183&lt;&gt;0,U183,IF($AV183=0,0,AR183/$AV183*$Z183))</f>
      </c>
      <c r="BI183" s="18">
        <f>IF(V183&lt;&gt;0,V183,IF($AV183=0,0,AS183/$AV183*$Z183))</f>
      </c>
      <c r="BJ183" s="18">
        <f>IF(W183&lt;&gt;0,W183,IF($AV183=0,0,AT183/$AV183*$Z183))</f>
      </c>
      <c r="BK183" s="18">
        <f>IF(X183&lt;&gt;0,X183,IF($AV183=0,0,AU183/$AV183*$Z183))</f>
      </c>
      <c r="BL183" s="18">
        <f>SUM(AW183:BK183)</f>
      </c>
      <c r="BM183" s="18">
        <f>I183-BL183</f>
      </c>
    </row>
    <row r="184" outlineLevel="3">
      <c r="A184" s="17" t="str">
        <v>9.11</v>
      </c>
      <c r="B184" s="17" t="str">
        <v/>
      </c>
      <c r="C184" s="17" t="str">
        <v/>
      </c>
      <c r="D184" s="17" t="str">
        <v/>
      </c>
      <c r="E184" s="17" t="str">
        <v>9.11</v>
      </c>
      <c r="F184" s="17" t="str">
        <v>Single core cable sealing end indoor (Heat Shrinkable) type for the above mentioned cables in item 9.9</v>
      </c>
      <c r="G184" s="17">
        <v>16138.98</v>
      </c>
      <c r="H184" s="17" t="str">
        <v/>
      </c>
      <c r="I184" s="17" t="str">
        <v/>
      </c>
      <c r="J184" s="17" t="str">
        <v/>
      </c>
      <c r="K184" s="17" t="str">
        <v/>
      </c>
      <c r="L184" s="17" t="str">
        <v/>
      </c>
      <c r="M184" s="17" t="str">
        <v/>
      </c>
      <c r="N184" s="17" t="str">
        <v/>
      </c>
      <c r="O184" s="17" t="str">
        <v/>
      </c>
      <c r="P184" s="17" t="str">
        <v/>
      </c>
      <c r="Q184" s="17" t="str">
        <v/>
      </c>
      <c r="R184" s="17" t="str">
        <v/>
      </c>
      <c r="S184" s="17" t="str">
        <v/>
      </c>
      <c r="T184" s="17" t="str">
        <v/>
      </c>
      <c r="U184" s="17" t="str">
        <v/>
      </c>
      <c r="V184" s="17" t="str">
        <v/>
      </c>
      <c r="W184" s="17" t="str">
        <v/>
      </c>
      <c r="X184" s="17" t="str">
        <v/>
      </c>
      <c r="Y184" s="17" t="str">
        <v/>
      </c>
      <c r="Z184" s="17" t="str">
        <v/>
      </c>
      <c r="AA184" s="17" t="str">
        <v/>
      </c>
      <c r="AB184" s="17" t="str">
        <v/>
      </c>
      <c r="AC184" s="17" t="str">
        <v/>
      </c>
      <c r="AD184" s="17" t="str">
        <v/>
      </c>
      <c r="AE184" s="17" t="str">
        <v/>
      </c>
      <c r="AF184" s="5" t="str">
        <v/>
      </c>
      <c r="AG184" s="18">
        <f>IFERROR(_xlfn.BETA.DIST(DATE(YEAR(AG$2),MONTH(AG$2),15),$AD$2,$AE$2,FALSE,DATE(YEAR($AD184),MONTH($AD184),1),DATE(YEAR($AE184),MONTH($AE184),28)),0)</f>
      </c>
      <c r="AH184" s="18">
        <f>IFERROR(_xlfn.BETA.DIST(DATE(YEAR(AH$2),MONTH(AH$2),15),$AD$2,$AE$2,FALSE,DATE(YEAR($AD184),MONTH($AD184),1),DATE(YEAR($AE184),MONTH($AE184),28)),0)</f>
      </c>
      <c r="AI184" s="18">
        <f>IFERROR(_xlfn.BETA.DIST(DATE(YEAR(AI$2),MONTH(AI$2),15),$AD$2,$AE$2,FALSE,DATE(YEAR($AD184),MONTH($AD184),1),DATE(YEAR($AE184),MONTH($AE184),28)),0)</f>
      </c>
      <c r="AJ184" s="18">
        <f>IFERROR(_xlfn.BETA.DIST(DATE(YEAR(AJ$2),MONTH(AJ$2),15),$AD$2,$AE$2,FALSE,DATE(YEAR($AD184),MONTH($AD184),1),DATE(YEAR($AE184),MONTH($AE184),28)),0)</f>
      </c>
      <c r="AK184" s="18">
        <f>IFERROR(_xlfn.BETA.DIST(DATE(YEAR(AK$2),MONTH(AK$2),15),$AD$2,$AE$2,FALSE,DATE(YEAR($AD184),MONTH($AD184),1),DATE(YEAR($AE184),MONTH($AE184),28)),0)</f>
      </c>
      <c r="AL184" s="18">
        <f>IFERROR(_xlfn.BETA.DIST(DATE(YEAR(AL$2),MONTH(AL$2),15),$AD$2,$AE$2,FALSE,DATE(YEAR($AD184),MONTH($AD184),1),DATE(YEAR($AE184),MONTH($AE184),28)),0)</f>
      </c>
      <c r="AM184" s="18">
        <f>IFERROR(_xlfn.BETA.DIST(DATE(YEAR(AM$2),MONTH(AM$2),15),$AD$2,$AE$2,FALSE,DATE(YEAR($AD184),MONTH($AD184),1),DATE(YEAR($AE184),MONTH($AE184),28)),0)</f>
      </c>
      <c r="AN184" s="18">
        <f>IFERROR(_xlfn.BETA.DIST(DATE(YEAR(AN$2),MONTH(AN$2),15),$AD$2,$AE$2,FALSE,DATE(YEAR($AD184),MONTH($AD184),1),DATE(YEAR($AE184),MONTH($AE184),28)),0)</f>
      </c>
      <c r="AO184" s="18">
        <f>IFERROR(_xlfn.BETA.DIST(DATE(YEAR(AO$2),MONTH(AO$2),15),$AD$2,$AE$2,FALSE,DATE(YEAR($AD184),MONTH($AD184),1),DATE(YEAR($AE184),MONTH($AE184),28)),0)</f>
      </c>
      <c r="AP184" s="18">
        <f>IFERROR(_xlfn.BETA.DIST(DATE(YEAR(AP$2),MONTH(AP$2),15),$AD$2,$AE$2,FALSE,DATE(YEAR($AD184),MONTH($AD184),1),DATE(YEAR($AE184),MONTH($AE184),28)),0)</f>
      </c>
      <c r="AQ184" s="18">
        <f>IFERROR(_xlfn.BETA.DIST(DATE(YEAR(AQ$2),MONTH(AQ$2),15),$AD$2,$AE$2,FALSE,DATE(YEAR($AD184),MONTH($AD184),1),DATE(YEAR($AE184),MONTH($AE184),28)),0)</f>
      </c>
      <c r="AR184" s="18">
        <f>IFERROR(_xlfn.BETA.DIST(DATE(YEAR(AR$2),MONTH(AR$2),15),$AD$2,$AE$2,FALSE,DATE(YEAR($AD184),MONTH($AD184),1),DATE(YEAR($AE184),MONTH($AE184),28)),0)</f>
      </c>
      <c r="AS184" s="18">
        <f>IFERROR(_xlfn.BETA.DIST(DATE(YEAR(AS$2),MONTH(AS$2),15),$AD$2,$AE$2,FALSE,DATE(YEAR($AD184),MONTH($AD184),1),DATE(YEAR($AE184),MONTH($AE184),28)),0)</f>
      </c>
      <c r="AT184" s="18">
        <f>IFERROR(_xlfn.BETA.DIST(DATE(YEAR(AT$2),MONTH(AT$2),15),$AD$2,$AE$2,FALSE,DATE(YEAR($AD184),MONTH($AD184),1),DATE(YEAR($AE184),MONTH($AE184),28)),0)</f>
      </c>
      <c r="AU184" s="18">
        <f>IFERROR(_xlfn.BETA.DIST(DATE(YEAR(AU$2),MONTH(AU$2),15),$AD$2,$AE$2,FALSE,DATE(YEAR($AD184),MONTH($AD184),1),DATE(YEAR($AE184),MONTH($AE184),28)),0)</f>
      </c>
      <c r="AV184" s="18">
        <f>SUM(AG184:AU184)</f>
      </c>
      <c r="AW184" s="18">
        <f>IF(J184&lt;&gt;0,J184,IF($AV184=0,0,AG184/$AV184*$Z184))</f>
      </c>
      <c r="AX184" s="18">
        <f>IF(K184&lt;&gt;0,K184,IF($AV184=0,0,AH184/$AV184*$Z184))</f>
      </c>
      <c r="AY184" s="18">
        <f>IF(L184&lt;&gt;0,L184,IF($AV184=0,0,AI184/$AV184*$Z184))</f>
      </c>
      <c r="AZ184" s="18">
        <f>IF(M184&lt;&gt;0,M184,IF($AV184=0,0,AJ184/$AV184*$Z184))</f>
      </c>
      <c r="BA184" s="18">
        <f>IF(N184&lt;&gt;0,N184,IF($AV184=0,0,AK184/$AV184*$Z184))</f>
      </c>
      <c r="BB184" s="18">
        <f>IF(O184&lt;&gt;0,O184,IF($AV184=0,0,AL184/$AV184*$Z184))</f>
      </c>
      <c r="BC184" s="18">
        <f>IF(P184&lt;&gt;0,P184,IF($AV184=0,0,AM184/$AV184*$Z184))</f>
      </c>
      <c r="BD184" s="18">
        <f>IF(Q184&lt;&gt;0,Q184,IF($AV184=0,0,AN184/$AV184*$Z184))</f>
      </c>
      <c r="BE184" s="18">
        <f>IF(R184&lt;&gt;0,R184,IF($AV184=0,0,AO184/$AV184*$Z184))</f>
      </c>
      <c r="BF184" s="18">
        <f>IF(S184&lt;&gt;0,S184,IF($AV184=0,0,AP184/$AV184*$Z184))</f>
      </c>
      <c r="BG184" s="18">
        <f>IF(T184&lt;&gt;0,T184,IF($AV184=0,0,AQ184/$AV184*$Z184))</f>
      </c>
      <c r="BH184" s="18">
        <f>IF(U184&lt;&gt;0,U184,IF($AV184=0,0,AR184/$AV184*$Z184))</f>
      </c>
      <c r="BI184" s="18">
        <f>IF(V184&lt;&gt;0,V184,IF($AV184=0,0,AS184/$AV184*$Z184))</f>
      </c>
      <c r="BJ184" s="18">
        <f>IF(W184&lt;&gt;0,W184,IF($AV184=0,0,AT184/$AV184*$Z184))</f>
      </c>
      <c r="BK184" s="18">
        <f>IF(X184&lt;&gt;0,X184,IF($AV184=0,0,AU184/$AV184*$Z184))</f>
      </c>
      <c r="BL184" s="18">
        <f>SUM(AW184:BK184)</f>
      </c>
      <c r="BM184" s="17" t="str">
        <v/>
      </c>
    </row>
    <row r="185" outlineLevel="4">
      <c r="A185" s="5" t="str">
        <v>9.11</v>
      </c>
      <c r="B185" s="5" t="str">
        <v/>
      </c>
      <c r="C185" s="5" t="str">
        <v>BSKDGNGENGR03</v>
      </c>
      <c r="D185" s="5" t="str">
        <v>BSKDGNGENGR03</v>
      </c>
      <c r="E185" s="19">
        <f>IFERROR(_xlfn.XLOOKUP(F185,Assumptions!B:B,Assumptions!C:C),0)</f>
      </c>
      <c r="F185" s="5" t="str">
        <v>Advanced Payment</v>
      </c>
      <c r="G185" s="5" t="str">
        <v/>
      </c>
      <c r="H185" s="18">
        <f>G184*E185</f>
      </c>
      <c r="I185" s="18">
        <f>H185*(1-0)</f>
      </c>
      <c r="J185" s="18">
        <v>0</v>
      </c>
      <c r="K185" s="18">
        <v>0</v>
      </c>
      <c r="L185" s="18">
        <v>0</v>
      </c>
      <c r="M185" s="18">
        <v>0</v>
      </c>
      <c r="N185" s="18">
        <v>0</v>
      </c>
      <c r="O185" s="18">
        <v>0</v>
      </c>
      <c r="P185" s="18">
        <v>0</v>
      </c>
      <c r="Q185" s="18">
        <v>0</v>
      </c>
      <c r="R185" s="18">
        <v>0</v>
      </c>
      <c r="S185" s="18">
        <v>0</v>
      </c>
      <c r="T185" s="18">
        <v>0</v>
      </c>
      <c r="U185" s="18">
        <v>0</v>
      </c>
      <c r="V185" s="18">
        <v>0</v>
      </c>
      <c r="W185" s="18">
        <v>0</v>
      </c>
      <c r="X185" s="18">
        <v>0</v>
      </c>
      <c r="Y185" s="18">
        <f>SUM(J185:X185)</f>
      </c>
      <c r="Z185" s="18">
        <f>I185-Y185</f>
      </c>
      <c r="AA185" s="20">
        <v>46026</v>
      </c>
      <c r="AB185" s="20">
        <v>46026</v>
      </c>
      <c r="AC185" s="18">
        <f>IFERROR(_xlfn.XLOOKUP(F185,Assumptions!B:B,Assumptions!D:D),0)</f>
      </c>
      <c r="AD185" s="20">
        <f>AA185+AC185</f>
      </c>
      <c r="AE185" s="20">
        <f>AC185+AB185</f>
      </c>
      <c r="AF185" s="5" t="str">
        <v/>
      </c>
      <c r="AG185" s="18">
        <f>IFERROR(_xlfn.BETA.DIST(DATE(YEAR(AG$2),MONTH(AG$2),15),$AD$2,$AE$2,FALSE,DATE(YEAR($AD185),MONTH($AD185),1),DATE(YEAR($AE185),MONTH($AE185),28)),0)</f>
      </c>
      <c r="AH185" s="18">
        <f>IFERROR(_xlfn.BETA.DIST(DATE(YEAR(AH$2),MONTH(AH$2),15),$AD$2,$AE$2,FALSE,DATE(YEAR($AD185),MONTH($AD185),1),DATE(YEAR($AE185),MONTH($AE185),28)),0)</f>
      </c>
      <c r="AI185" s="18">
        <f>IFERROR(_xlfn.BETA.DIST(DATE(YEAR(AI$2),MONTH(AI$2),15),$AD$2,$AE$2,FALSE,DATE(YEAR($AD185),MONTH($AD185),1),DATE(YEAR($AE185),MONTH($AE185),28)),0)</f>
      </c>
      <c r="AJ185" s="18">
        <f>IFERROR(_xlfn.BETA.DIST(DATE(YEAR(AJ$2),MONTH(AJ$2),15),$AD$2,$AE$2,FALSE,DATE(YEAR($AD185),MONTH($AD185),1),DATE(YEAR($AE185),MONTH($AE185),28)),0)</f>
      </c>
      <c r="AK185" s="18">
        <f>IFERROR(_xlfn.BETA.DIST(DATE(YEAR(AK$2),MONTH(AK$2),15),$AD$2,$AE$2,FALSE,DATE(YEAR($AD185),MONTH($AD185),1),DATE(YEAR($AE185),MONTH($AE185),28)),0)</f>
      </c>
      <c r="AL185" s="18">
        <f>IFERROR(_xlfn.BETA.DIST(DATE(YEAR(AL$2),MONTH(AL$2),15),$AD$2,$AE$2,FALSE,DATE(YEAR($AD185),MONTH($AD185),1),DATE(YEAR($AE185),MONTH($AE185),28)),0)</f>
      </c>
      <c r="AM185" s="18">
        <f>IFERROR(_xlfn.BETA.DIST(DATE(YEAR(AM$2),MONTH(AM$2),15),$AD$2,$AE$2,FALSE,DATE(YEAR($AD185),MONTH($AD185),1),DATE(YEAR($AE185),MONTH($AE185),28)),0)</f>
      </c>
      <c r="AN185" s="18">
        <f>IFERROR(_xlfn.BETA.DIST(DATE(YEAR(AN$2),MONTH(AN$2),15),$AD$2,$AE$2,FALSE,DATE(YEAR($AD185),MONTH($AD185),1),DATE(YEAR($AE185),MONTH($AE185),28)),0)</f>
      </c>
      <c r="AO185" s="18">
        <f>IFERROR(_xlfn.BETA.DIST(DATE(YEAR(AO$2),MONTH(AO$2),15),$AD$2,$AE$2,FALSE,DATE(YEAR($AD185),MONTH($AD185),1),DATE(YEAR($AE185),MONTH($AE185),28)),0)</f>
      </c>
      <c r="AP185" s="18">
        <f>IFERROR(_xlfn.BETA.DIST(DATE(YEAR(AP$2),MONTH(AP$2),15),$AD$2,$AE$2,FALSE,DATE(YEAR($AD185),MONTH($AD185),1),DATE(YEAR($AE185),MONTH($AE185),28)),0)</f>
      </c>
      <c r="AQ185" s="18">
        <f>IFERROR(_xlfn.BETA.DIST(DATE(YEAR(AQ$2),MONTH(AQ$2),15),$AD$2,$AE$2,FALSE,DATE(YEAR($AD185),MONTH($AD185),1),DATE(YEAR($AE185),MONTH($AE185),28)),0)</f>
      </c>
      <c r="AR185" s="18">
        <f>IFERROR(_xlfn.BETA.DIST(DATE(YEAR(AR$2),MONTH(AR$2),15),$AD$2,$AE$2,FALSE,DATE(YEAR($AD185),MONTH($AD185),1),DATE(YEAR($AE185),MONTH($AE185),28)),0)</f>
      </c>
      <c r="AS185" s="18">
        <f>IFERROR(_xlfn.BETA.DIST(DATE(YEAR(AS$2),MONTH(AS$2),15),$AD$2,$AE$2,FALSE,DATE(YEAR($AD185),MONTH($AD185),1),DATE(YEAR($AE185),MONTH($AE185),28)),0)</f>
      </c>
      <c r="AT185" s="18">
        <f>IFERROR(_xlfn.BETA.DIST(DATE(YEAR(AT$2),MONTH(AT$2),15),$AD$2,$AE$2,FALSE,DATE(YEAR($AD185),MONTH($AD185),1),DATE(YEAR($AE185),MONTH($AE185),28)),0)</f>
      </c>
      <c r="AU185" s="18">
        <f>IFERROR(_xlfn.BETA.DIST(DATE(YEAR(AU$2),MONTH(AU$2),15),$AD$2,$AE$2,FALSE,DATE(YEAR($AD185),MONTH($AD185),1),DATE(YEAR($AE185),MONTH($AE185),28)),0)</f>
      </c>
      <c r="AV185" s="18">
        <f>SUM(AG185:AU185)</f>
      </c>
      <c r="AW185" s="18">
        <f>IF(J185&lt;&gt;0,J185,IF($AV185=0,0,AG185/$AV185*$Z185))</f>
      </c>
      <c r="AX185" s="18">
        <f>IF(K185&lt;&gt;0,K185,IF($AV185=0,0,AH185/$AV185*$Z185))</f>
      </c>
      <c r="AY185" s="18">
        <f>IF(L185&lt;&gt;0,L185,IF($AV185=0,0,AI185/$AV185*$Z185))</f>
      </c>
      <c r="AZ185" s="18">
        <f>IF(M185&lt;&gt;0,M185,IF($AV185=0,0,AJ185/$AV185*$Z185))</f>
      </c>
      <c r="BA185" s="18">
        <f>IF(N185&lt;&gt;0,N185,IF($AV185=0,0,AK185/$AV185*$Z185))</f>
      </c>
      <c r="BB185" s="18">
        <f>IF(O185&lt;&gt;0,O185,IF($AV185=0,0,AL185/$AV185*$Z185))</f>
      </c>
      <c r="BC185" s="18">
        <f>IF(P185&lt;&gt;0,P185,IF($AV185=0,0,AM185/$AV185*$Z185))</f>
      </c>
      <c r="BD185" s="18">
        <f>IF(Q185&lt;&gt;0,Q185,IF($AV185=0,0,AN185/$AV185*$Z185))</f>
      </c>
      <c r="BE185" s="18">
        <f>IF(R185&lt;&gt;0,R185,IF($AV185=0,0,AO185/$AV185*$Z185))</f>
      </c>
      <c r="BF185" s="18">
        <f>IF(S185&lt;&gt;0,S185,IF($AV185=0,0,AP185/$AV185*$Z185))</f>
      </c>
      <c r="BG185" s="18">
        <f>IF(T185&lt;&gt;0,T185,IF($AV185=0,0,AQ185/$AV185*$Z185))</f>
      </c>
      <c r="BH185" s="18">
        <f>IF(U185&lt;&gt;0,U185,IF($AV185=0,0,AR185/$AV185*$Z185))</f>
      </c>
      <c r="BI185" s="18">
        <f>IF(V185&lt;&gt;0,V185,IF($AV185=0,0,AS185/$AV185*$Z185))</f>
      </c>
      <c r="BJ185" s="18">
        <f>IF(W185&lt;&gt;0,W185,IF($AV185=0,0,AT185/$AV185*$Z185))</f>
      </c>
      <c r="BK185" s="18">
        <f>IF(X185&lt;&gt;0,X185,IF($AV185=0,0,AU185/$AV185*$Z185))</f>
      </c>
      <c r="BL185" s="18">
        <f>SUM(AW185:BK185)</f>
      </c>
      <c r="BM185" s="18">
        <f>I185-BL185</f>
      </c>
    </row>
    <row r="186" outlineLevel="4">
      <c r="A186" s="5" t="str">
        <v>9.11</v>
      </c>
      <c r="B186" s="5" t="str">
        <v/>
      </c>
      <c r="C186" s="5" t="str">
        <v/>
      </c>
      <c r="D186" s="5" t="str">
        <v/>
      </c>
      <c r="E186" s="19">
        <f>IFERROR(_xlfn.XLOOKUP(F186,Assumptions!B:B,Assumptions!C:C),0)</f>
      </c>
      <c r="F186" s="5" t="str">
        <v>Site Delivery EGP</v>
      </c>
      <c r="G186" s="5" t="str">
        <v/>
      </c>
      <c r="H186" s="18">
        <f>G184*E186</f>
      </c>
      <c r="I186" s="18">
        <f>H186*(1-0)</f>
      </c>
      <c r="J186" s="18">
        <v>0</v>
      </c>
      <c r="K186" s="18">
        <v>0</v>
      </c>
      <c r="L186" s="18">
        <v>0</v>
      </c>
      <c r="M186" s="18">
        <v>0</v>
      </c>
      <c r="N186" s="18">
        <v>0</v>
      </c>
      <c r="O186" s="18">
        <v>0</v>
      </c>
      <c r="P186" s="18">
        <v>0</v>
      </c>
      <c r="Q186" s="18">
        <v>0</v>
      </c>
      <c r="R186" s="18">
        <v>0</v>
      </c>
      <c r="S186" s="18">
        <v>0</v>
      </c>
      <c r="T186" s="18">
        <v>0</v>
      </c>
      <c r="U186" s="18">
        <v>0</v>
      </c>
      <c r="V186" s="18">
        <v>0</v>
      </c>
      <c r="W186" s="18">
        <v>0</v>
      </c>
      <c r="X186" s="18">
        <v>0</v>
      </c>
      <c r="Y186" s="18">
        <f>SUM(J186:X186)</f>
      </c>
      <c r="Z186" s="18">
        <f>I186-Y186</f>
      </c>
      <c r="AA186" s="5" t="str">
        <v/>
      </c>
      <c r="AB186" s="5" t="str">
        <v/>
      </c>
      <c r="AC186" s="18">
        <f>IFERROR(_xlfn.XLOOKUP(F186,Assumptions!B:B,Assumptions!D:D),0)</f>
      </c>
      <c r="AD186" s="20">
        <f>AA186+AC186</f>
      </c>
      <c r="AE186" s="20">
        <f>AC186+AB186</f>
      </c>
      <c r="AF186" s="5" t="str">
        <v/>
      </c>
      <c r="AG186" s="18">
        <f>IFERROR(_xlfn.BETA.DIST(DATE(YEAR(AG$2),MONTH(AG$2),15),$AD$2,$AE$2,FALSE,DATE(YEAR($AD186),MONTH($AD186),1),DATE(YEAR($AE186),MONTH($AE186),28)),0)</f>
      </c>
      <c r="AH186" s="18">
        <f>IFERROR(_xlfn.BETA.DIST(DATE(YEAR(AH$2),MONTH(AH$2),15),$AD$2,$AE$2,FALSE,DATE(YEAR($AD186),MONTH($AD186),1),DATE(YEAR($AE186),MONTH($AE186),28)),0)</f>
      </c>
      <c r="AI186" s="18">
        <f>IFERROR(_xlfn.BETA.DIST(DATE(YEAR(AI$2),MONTH(AI$2),15),$AD$2,$AE$2,FALSE,DATE(YEAR($AD186),MONTH($AD186),1),DATE(YEAR($AE186),MONTH($AE186),28)),0)</f>
      </c>
      <c r="AJ186" s="18">
        <f>IFERROR(_xlfn.BETA.DIST(DATE(YEAR(AJ$2),MONTH(AJ$2),15),$AD$2,$AE$2,FALSE,DATE(YEAR($AD186),MONTH($AD186),1),DATE(YEAR($AE186),MONTH($AE186),28)),0)</f>
      </c>
      <c r="AK186" s="18">
        <f>IFERROR(_xlfn.BETA.DIST(DATE(YEAR(AK$2),MONTH(AK$2),15),$AD$2,$AE$2,FALSE,DATE(YEAR($AD186),MONTH($AD186),1),DATE(YEAR($AE186),MONTH($AE186),28)),0)</f>
      </c>
      <c r="AL186" s="18">
        <f>IFERROR(_xlfn.BETA.DIST(DATE(YEAR(AL$2),MONTH(AL$2),15),$AD$2,$AE$2,FALSE,DATE(YEAR($AD186),MONTH($AD186),1),DATE(YEAR($AE186),MONTH($AE186),28)),0)</f>
      </c>
      <c r="AM186" s="18">
        <f>IFERROR(_xlfn.BETA.DIST(DATE(YEAR(AM$2),MONTH(AM$2),15),$AD$2,$AE$2,FALSE,DATE(YEAR($AD186),MONTH($AD186),1),DATE(YEAR($AE186),MONTH($AE186),28)),0)</f>
      </c>
      <c r="AN186" s="18">
        <f>IFERROR(_xlfn.BETA.DIST(DATE(YEAR(AN$2),MONTH(AN$2),15),$AD$2,$AE$2,FALSE,DATE(YEAR($AD186),MONTH($AD186),1),DATE(YEAR($AE186),MONTH($AE186),28)),0)</f>
      </c>
      <c r="AO186" s="18">
        <f>IFERROR(_xlfn.BETA.DIST(DATE(YEAR(AO$2),MONTH(AO$2),15),$AD$2,$AE$2,FALSE,DATE(YEAR($AD186),MONTH($AD186),1),DATE(YEAR($AE186),MONTH($AE186),28)),0)</f>
      </c>
      <c r="AP186" s="18">
        <f>IFERROR(_xlfn.BETA.DIST(DATE(YEAR(AP$2),MONTH(AP$2),15),$AD$2,$AE$2,FALSE,DATE(YEAR($AD186),MONTH($AD186),1),DATE(YEAR($AE186),MONTH($AE186),28)),0)</f>
      </c>
      <c r="AQ186" s="18">
        <f>IFERROR(_xlfn.BETA.DIST(DATE(YEAR(AQ$2),MONTH(AQ$2),15),$AD$2,$AE$2,FALSE,DATE(YEAR($AD186),MONTH($AD186),1),DATE(YEAR($AE186),MONTH($AE186),28)),0)</f>
      </c>
      <c r="AR186" s="18">
        <f>IFERROR(_xlfn.BETA.DIST(DATE(YEAR(AR$2),MONTH(AR$2),15),$AD$2,$AE$2,FALSE,DATE(YEAR($AD186),MONTH($AD186),1),DATE(YEAR($AE186),MONTH($AE186),28)),0)</f>
      </c>
      <c r="AS186" s="18">
        <f>IFERROR(_xlfn.BETA.DIST(DATE(YEAR(AS$2),MONTH(AS$2),15),$AD$2,$AE$2,FALSE,DATE(YEAR($AD186),MONTH($AD186),1),DATE(YEAR($AE186),MONTH($AE186),28)),0)</f>
      </c>
      <c r="AT186" s="18">
        <f>IFERROR(_xlfn.BETA.DIST(DATE(YEAR(AT$2),MONTH(AT$2),15),$AD$2,$AE$2,FALSE,DATE(YEAR($AD186),MONTH($AD186),1),DATE(YEAR($AE186),MONTH($AE186),28)),0)</f>
      </c>
      <c r="AU186" s="18">
        <f>IFERROR(_xlfn.BETA.DIST(DATE(YEAR(AU$2),MONTH(AU$2),15),$AD$2,$AE$2,FALSE,DATE(YEAR($AD186),MONTH($AD186),1),DATE(YEAR($AE186),MONTH($AE186),28)),0)</f>
      </c>
      <c r="AV186" s="18">
        <f>SUM(AG186:AU186)</f>
      </c>
      <c r="AW186" s="18">
        <f>IF(J186&lt;&gt;0,J186,IF($AV186=0,0,AG186/$AV186*$Z186))</f>
      </c>
      <c r="AX186" s="18">
        <f>IF(K186&lt;&gt;0,K186,IF($AV186=0,0,AH186/$AV186*$Z186))</f>
      </c>
      <c r="AY186" s="18">
        <f>IF(L186&lt;&gt;0,L186,IF($AV186=0,0,AI186/$AV186*$Z186))</f>
      </c>
      <c r="AZ186" s="18">
        <f>IF(M186&lt;&gt;0,M186,IF($AV186=0,0,AJ186/$AV186*$Z186))</f>
      </c>
      <c r="BA186" s="18">
        <f>IF(N186&lt;&gt;0,N186,IF($AV186=0,0,AK186/$AV186*$Z186))</f>
      </c>
      <c r="BB186" s="18">
        <f>IF(O186&lt;&gt;0,O186,IF($AV186=0,0,AL186/$AV186*$Z186))</f>
      </c>
      <c r="BC186" s="18">
        <f>IF(P186&lt;&gt;0,P186,IF($AV186=0,0,AM186/$AV186*$Z186))</f>
      </c>
      <c r="BD186" s="18">
        <f>IF(Q186&lt;&gt;0,Q186,IF($AV186=0,0,AN186/$AV186*$Z186))</f>
      </c>
      <c r="BE186" s="18">
        <f>IF(R186&lt;&gt;0,R186,IF($AV186=0,0,AO186/$AV186*$Z186))</f>
      </c>
      <c r="BF186" s="18">
        <f>IF(S186&lt;&gt;0,S186,IF($AV186=0,0,AP186/$AV186*$Z186))</f>
      </c>
      <c r="BG186" s="18">
        <f>IF(T186&lt;&gt;0,T186,IF($AV186=0,0,AQ186/$AV186*$Z186))</f>
      </c>
      <c r="BH186" s="18">
        <f>IF(U186&lt;&gt;0,U186,IF($AV186=0,0,AR186/$AV186*$Z186))</f>
      </c>
      <c r="BI186" s="18">
        <f>IF(V186&lt;&gt;0,V186,IF($AV186=0,0,AS186/$AV186*$Z186))</f>
      </c>
      <c r="BJ186" s="18">
        <f>IF(W186&lt;&gt;0,W186,IF($AV186=0,0,AT186/$AV186*$Z186))</f>
      </c>
      <c r="BK186" s="18">
        <f>IF(X186&lt;&gt;0,X186,IF($AV186=0,0,AU186/$AV186*$Z186))</f>
      </c>
      <c r="BL186" s="18">
        <f>SUM(AW186:BK186)</f>
      </c>
      <c r="BM186" s="18">
        <f>I186-BL186</f>
      </c>
    </row>
    <row r="187" outlineLevel="4">
      <c r="A187" s="5" t="str">
        <v>9.11</v>
      </c>
      <c r="B187" s="5" t="str">
        <v/>
      </c>
      <c r="C187" s="5" t="str">
        <v>BSKDGNGENGR07</v>
      </c>
      <c r="D187" s="5" t="str">
        <v>BSKDGNGENGR07</v>
      </c>
      <c r="E187" s="19">
        <f>IFERROR(_xlfn.XLOOKUP(F187,Assumptions!B:B,Assumptions!C:C),0)</f>
      </c>
      <c r="F187" s="5" t="str">
        <v>Retention</v>
      </c>
      <c r="G187" s="5" t="str">
        <v/>
      </c>
      <c r="H187" s="18">
        <f>G184*E187</f>
      </c>
      <c r="I187" s="18">
        <f>H187*(1-0)</f>
      </c>
      <c r="J187" s="18">
        <v>0</v>
      </c>
      <c r="K187" s="18">
        <v>0</v>
      </c>
      <c r="L187" s="18">
        <v>0</v>
      </c>
      <c r="M187" s="18">
        <v>0</v>
      </c>
      <c r="N187" s="18">
        <v>0</v>
      </c>
      <c r="O187" s="18">
        <v>0</v>
      </c>
      <c r="P187" s="18">
        <v>0</v>
      </c>
      <c r="Q187" s="18">
        <v>0</v>
      </c>
      <c r="R187" s="18">
        <v>0</v>
      </c>
      <c r="S187" s="18">
        <v>0</v>
      </c>
      <c r="T187" s="18">
        <v>0</v>
      </c>
      <c r="U187" s="18">
        <v>0</v>
      </c>
      <c r="V187" s="18">
        <v>0</v>
      </c>
      <c r="W187" s="18">
        <v>0</v>
      </c>
      <c r="X187" s="18">
        <v>0</v>
      </c>
      <c r="Y187" s="18">
        <f>SUM(J187:X187)</f>
      </c>
      <c r="Z187" s="18">
        <f>I187-Y187</f>
      </c>
      <c r="AA187" s="20">
        <v>46483</v>
      </c>
      <c r="AB187" s="20">
        <v>46483</v>
      </c>
      <c r="AC187" s="18">
        <f>IFERROR(_xlfn.XLOOKUP(F187,Assumptions!B:B,Assumptions!D:D),0)</f>
      </c>
      <c r="AD187" s="20">
        <f>AA187+AC187</f>
      </c>
      <c r="AE187" s="20">
        <f>AC187+AB187</f>
      </c>
      <c r="AF187" s="5" t="str">
        <v/>
      </c>
      <c r="AG187" s="18">
        <f>IFERROR(_xlfn.BETA.DIST(DATE(YEAR(AG$2),MONTH(AG$2),15),$AD$2,$AE$2,FALSE,DATE(YEAR($AD187),MONTH($AD187),1),DATE(YEAR($AE187),MONTH($AE187),28)),0)</f>
      </c>
      <c r="AH187" s="18">
        <f>IFERROR(_xlfn.BETA.DIST(DATE(YEAR(AH$2),MONTH(AH$2),15),$AD$2,$AE$2,FALSE,DATE(YEAR($AD187),MONTH($AD187),1),DATE(YEAR($AE187),MONTH($AE187),28)),0)</f>
      </c>
      <c r="AI187" s="18">
        <f>IFERROR(_xlfn.BETA.DIST(DATE(YEAR(AI$2),MONTH(AI$2),15),$AD$2,$AE$2,FALSE,DATE(YEAR($AD187),MONTH($AD187),1),DATE(YEAR($AE187),MONTH($AE187),28)),0)</f>
      </c>
      <c r="AJ187" s="18">
        <f>IFERROR(_xlfn.BETA.DIST(DATE(YEAR(AJ$2),MONTH(AJ$2),15),$AD$2,$AE$2,FALSE,DATE(YEAR($AD187),MONTH($AD187),1),DATE(YEAR($AE187),MONTH($AE187),28)),0)</f>
      </c>
      <c r="AK187" s="18">
        <f>IFERROR(_xlfn.BETA.DIST(DATE(YEAR(AK$2),MONTH(AK$2),15),$AD$2,$AE$2,FALSE,DATE(YEAR($AD187),MONTH($AD187),1),DATE(YEAR($AE187),MONTH($AE187),28)),0)</f>
      </c>
      <c r="AL187" s="18">
        <f>IFERROR(_xlfn.BETA.DIST(DATE(YEAR(AL$2),MONTH(AL$2),15),$AD$2,$AE$2,FALSE,DATE(YEAR($AD187),MONTH($AD187),1),DATE(YEAR($AE187),MONTH($AE187),28)),0)</f>
      </c>
      <c r="AM187" s="18">
        <f>IFERROR(_xlfn.BETA.DIST(DATE(YEAR(AM$2),MONTH(AM$2),15),$AD$2,$AE$2,FALSE,DATE(YEAR($AD187),MONTH($AD187),1),DATE(YEAR($AE187),MONTH($AE187),28)),0)</f>
      </c>
      <c r="AN187" s="18">
        <f>IFERROR(_xlfn.BETA.DIST(DATE(YEAR(AN$2),MONTH(AN$2),15),$AD$2,$AE$2,FALSE,DATE(YEAR($AD187),MONTH($AD187),1),DATE(YEAR($AE187),MONTH($AE187),28)),0)</f>
      </c>
      <c r="AO187" s="18">
        <f>IFERROR(_xlfn.BETA.DIST(DATE(YEAR(AO$2),MONTH(AO$2),15),$AD$2,$AE$2,FALSE,DATE(YEAR($AD187),MONTH($AD187),1),DATE(YEAR($AE187),MONTH($AE187),28)),0)</f>
      </c>
      <c r="AP187" s="18">
        <f>IFERROR(_xlfn.BETA.DIST(DATE(YEAR(AP$2),MONTH(AP$2),15),$AD$2,$AE$2,FALSE,DATE(YEAR($AD187),MONTH($AD187),1),DATE(YEAR($AE187),MONTH($AE187),28)),0)</f>
      </c>
      <c r="AQ187" s="18">
        <f>IFERROR(_xlfn.BETA.DIST(DATE(YEAR(AQ$2),MONTH(AQ$2),15),$AD$2,$AE$2,FALSE,DATE(YEAR($AD187),MONTH($AD187),1),DATE(YEAR($AE187),MONTH($AE187),28)),0)</f>
      </c>
      <c r="AR187" s="18">
        <f>IFERROR(_xlfn.BETA.DIST(DATE(YEAR(AR$2),MONTH(AR$2),15),$AD$2,$AE$2,FALSE,DATE(YEAR($AD187),MONTH($AD187),1),DATE(YEAR($AE187),MONTH($AE187),28)),0)</f>
      </c>
      <c r="AS187" s="18">
        <f>IFERROR(_xlfn.BETA.DIST(DATE(YEAR(AS$2),MONTH(AS$2),15),$AD$2,$AE$2,FALSE,DATE(YEAR($AD187),MONTH($AD187),1),DATE(YEAR($AE187),MONTH($AE187),28)),0)</f>
      </c>
      <c r="AT187" s="18">
        <f>IFERROR(_xlfn.BETA.DIST(DATE(YEAR(AT$2),MONTH(AT$2),15),$AD$2,$AE$2,FALSE,DATE(YEAR($AD187),MONTH($AD187),1),DATE(YEAR($AE187),MONTH($AE187),28)),0)</f>
      </c>
      <c r="AU187" s="18">
        <f>IFERROR(_xlfn.BETA.DIST(DATE(YEAR(AU$2),MONTH(AU$2),15),$AD$2,$AE$2,FALSE,DATE(YEAR($AD187),MONTH($AD187),1),DATE(YEAR($AE187),MONTH($AE187),28)),0)</f>
      </c>
      <c r="AV187" s="18">
        <f>SUM(AG187:AU187)</f>
      </c>
      <c r="AW187" s="18">
        <f>IF(J187&lt;&gt;0,J187,IF($AV187=0,0,AG187/$AV187*$Z187))</f>
      </c>
      <c r="AX187" s="18">
        <f>IF(K187&lt;&gt;0,K187,IF($AV187=0,0,AH187/$AV187*$Z187))</f>
      </c>
      <c r="AY187" s="18">
        <f>IF(L187&lt;&gt;0,L187,IF($AV187=0,0,AI187/$AV187*$Z187))</f>
      </c>
      <c r="AZ187" s="18">
        <f>IF(M187&lt;&gt;0,M187,IF($AV187=0,0,AJ187/$AV187*$Z187))</f>
      </c>
      <c r="BA187" s="18">
        <f>IF(N187&lt;&gt;0,N187,IF($AV187=0,0,AK187/$AV187*$Z187))</f>
      </c>
      <c r="BB187" s="18">
        <f>IF(O187&lt;&gt;0,O187,IF($AV187=0,0,AL187/$AV187*$Z187))</f>
      </c>
      <c r="BC187" s="18">
        <f>IF(P187&lt;&gt;0,P187,IF($AV187=0,0,AM187/$AV187*$Z187))</f>
      </c>
      <c r="BD187" s="18">
        <f>IF(Q187&lt;&gt;0,Q187,IF($AV187=0,0,AN187/$AV187*$Z187))</f>
      </c>
      <c r="BE187" s="18">
        <f>IF(R187&lt;&gt;0,R187,IF($AV187=0,0,AO187/$AV187*$Z187))</f>
      </c>
      <c r="BF187" s="18">
        <f>IF(S187&lt;&gt;0,S187,IF($AV187=0,0,AP187/$AV187*$Z187))</f>
      </c>
      <c r="BG187" s="18">
        <f>IF(T187&lt;&gt;0,T187,IF($AV187=0,0,AQ187/$AV187*$Z187))</f>
      </c>
      <c r="BH187" s="18">
        <f>IF(U187&lt;&gt;0,U187,IF($AV187=0,0,AR187/$AV187*$Z187))</f>
      </c>
      <c r="BI187" s="18">
        <f>IF(V187&lt;&gt;0,V187,IF($AV187=0,0,AS187/$AV187*$Z187))</f>
      </c>
      <c r="BJ187" s="18">
        <f>IF(W187&lt;&gt;0,W187,IF($AV187=0,0,AT187/$AV187*$Z187))</f>
      </c>
      <c r="BK187" s="18">
        <f>IF(X187&lt;&gt;0,X187,IF($AV187=0,0,AU187/$AV187*$Z187))</f>
      </c>
      <c r="BL187" s="18">
        <f>SUM(AW187:BK187)</f>
      </c>
      <c r="BM187" s="18">
        <f>I187-BL187</f>
      </c>
    </row>
    <row r="188" outlineLevel="3">
      <c r="A188" s="17" t="str">
        <v>9.12</v>
      </c>
      <c r="B188" s="17" t="str">
        <v/>
      </c>
      <c r="C188" s="17" t="str">
        <v/>
      </c>
      <c r="D188" s="17" t="str">
        <v/>
      </c>
      <c r="E188" s="17" t="str">
        <v>9.12</v>
      </c>
      <c r="F188" s="17" t="str">
        <v>Any additional equipment and materials such as L.V cables, Control cables, etc. required for the whole S -S and at remote end substations.</v>
      </c>
      <c r="G188" s="17">
        <v>36451176.12</v>
      </c>
      <c r="H188" s="17" t="str">
        <v/>
      </c>
      <c r="I188" s="17" t="str">
        <v/>
      </c>
      <c r="J188" s="17" t="str">
        <v/>
      </c>
      <c r="K188" s="17" t="str">
        <v/>
      </c>
      <c r="L188" s="17" t="str">
        <v/>
      </c>
      <c r="M188" s="17" t="str">
        <v/>
      </c>
      <c r="N188" s="17" t="str">
        <v/>
      </c>
      <c r="O188" s="17" t="str">
        <v/>
      </c>
      <c r="P188" s="17" t="str">
        <v/>
      </c>
      <c r="Q188" s="17" t="str">
        <v/>
      </c>
      <c r="R188" s="17" t="str">
        <v/>
      </c>
      <c r="S188" s="17" t="str">
        <v/>
      </c>
      <c r="T188" s="17" t="str">
        <v/>
      </c>
      <c r="U188" s="17" t="str">
        <v/>
      </c>
      <c r="V188" s="17" t="str">
        <v/>
      </c>
      <c r="W188" s="17" t="str">
        <v/>
      </c>
      <c r="X188" s="17" t="str">
        <v/>
      </c>
      <c r="Y188" s="17" t="str">
        <v/>
      </c>
      <c r="Z188" s="17" t="str">
        <v/>
      </c>
      <c r="AA188" s="17" t="str">
        <v/>
      </c>
      <c r="AB188" s="17" t="str">
        <v/>
      </c>
      <c r="AC188" s="17" t="str">
        <v/>
      </c>
      <c r="AD188" s="17" t="str">
        <v/>
      </c>
      <c r="AE188" s="17" t="str">
        <v/>
      </c>
      <c r="AF188" s="5" t="str">
        <v/>
      </c>
      <c r="AG188" s="18">
        <f>IFERROR(_xlfn.BETA.DIST(DATE(YEAR(AG$2),MONTH(AG$2),15),$AD$2,$AE$2,FALSE,DATE(YEAR($AD188),MONTH($AD188),1),DATE(YEAR($AE188),MONTH($AE188),28)),0)</f>
      </c>
      <c r="AH188" s="18">
        <f>IFERROR(_xlfn.BETA.DIST(DATE(YEAR(AH$2),MONTH(AH$2),15),$AD$2,$AE$2,FALSE,DATE(YEAR($AD188),MONTH($AD188),1),DATE(YEAR($AE188),MONTH($AE188),28)),0)</f>
      </c>
      <c r="AI188" s="18">
        <f>IFERROR(_xlfn.BETA.DIST(DATE(YEAR(AI$2),MONTH(AI$2),15),$AD$2,$AE$2,FALSE,DATE(YEAR($AD188),MONTH($AD188),1),DATE(YEAR($AE188),MONTH($AE188),28)),0)</f>
      </c>
      <c r="AJ188" s="18">
        <f>IFERROR(_xlfn.BETA.DIST(DATE(YEAR(AJ$2),MONTH(AJ$2),15),$AD$2,$AE$2,FALSE,DATE(YEAR($AD188),MONTH($AD188),1),DATE(YEAR($AE188),MONTH($AE188),28)),0)</f>
      </c>
      <c r="AK188" s="18">
        <f>IFERROR(_xlfn.BETA.DIST(DATE(YEAR(AK$2),MONTH(AK$2),15),$AD$2,$AE$2,FALSE,DATE(YEAR($AD188),MONTH($AD188),1),DATE(YEAR($AE188),MONTH($AE188),28)),0)</f>
      </c>
      <c r="AL188" s="18">
        <f>IFERROR(_xlfn.BETA.DIST(DATE(YEAR(AL$2),MONTH(AL$2),15),$AD$2,$AE$2,FALSE,DATE(YEAR($AD188),MONTH($AD188),1),DATE(YEAR($AE188),MONTH($AE188),28)),0)</f>
      </c>
      <c r="AM188" s="18">
        <f>IFERROR(_xlfn.BETA.DIST(DATE(YEAR(AM$2),MONTH(AM$2),15),$AD$2,$AE$2,FALSE,DATE(YEAR($AD188),MONTH($AD188),1),DATE(YEAR($AE188),MONTH($AE188),28)),0)</f>
      </c>
      <c r="AN188" s="18">
        <f>IFERROR(_xlfn.BETA.DIST(DATE(YEAR(AN$2),MONTH(AN$2),15),$AD$2,$AE$2,FALSE,DATE(YEAR($AD188),MONTH($AD188),1),DATE(YEAR($AE188),MONTH($AE188),28)),0)</f>
      </c>
      <c r="AO188" s="18">
        <f>IFERROR(_xlfn.BETA.DIST(DATE(YEAR(AO$2),MONTH(AO$2),15),$AD$2,$AE$2,FALSE,DATE(YEAR($AD188),MONTH($AD188),1),DATE(YEAR($AE188),MONTH($AE188),28)),0)</f>
      </c>
      <c r="AP188" s="18">
        <f>IFERROR(_xlfn.BETA.DIST(DATE(YEAR(AP$2),MONTH(AP$2),15),$AD$2,$AE$2,FALSE,DATE(YEAR($AD188),MONTH($AD188),1),DATE(YEAR($AE188),MONTH($AE188),28)),0)</f>
      </c>
      <c r="AQ188" s="18">
        <f>IFERROR(_xlfn.BETA.DIST(DATE(YEAR(AQ$2),MONTH(AQ$2),15),$AD$2,$AE$2,FALSE,DATE(YEAR($AD188),MONTH($AD188),1),DATE(YEAR($AE188),MONTH($AE188),28)),0)</f>
      </c>
      <c r="AR188" s="18">
        <f>IFERROR(_xlfn.BETA.DIST(DATE(YEAR(AR$2),MONTH(AR$2),15),$AD$2,$AE$2,FALSE,DATE(YEAR($AD188),MONTH($AD188),1),DATE(YEAR($AE188),MONTH($AE188),28)),0)</f>
      </c>
      <c r="AS188" s="18">
        <f>IFERROR(_xlfn.BETA.DIST(DATE(YEAR(AS$2),MONTH(AS$2),15),$AD$2,$AE$2,FALSE,DATE(YEAR($AD188),MONTH($AD188),1),DATE(YEAR($AE188),MONTH($AE188),28)),0)</f>
      </c>
      <c r="AT188" s="18">
        <f>IFERROR(_xlfn.BETA.DIST(DATE(YEAR(AT$2),MONTH(AT$2),15),$AD$2,$AE$2,FALSE,DATE(YEAR($AD188),MONTH($AD188),1),DATE(YEAR($AE188),MONTH($AE188),28)),0)</f>
      </c>
      <c r="AU188" s="18">
        <f>IFERROR(_xlfn.BETA.DIST(DATE(YEAR(AU$2),MONTH(AU$2),15),$AD$2,$AE$2,FALSE,DATE(YEAR($AD188),MONTH($AD188),1),DATE(YEAR($AE188),MONTH($AE188),28)),0)</f>
      </c>
      <c r="AV188" s="18">
        <f>SUM(AG188:AU188)</f>
      </c>
      <c r="AW188" s="18">
        <f>IF(J188&lt;&gt;0,J188,IF($AV188=0,0,AG188/$AV188*$Z188))</f>
      </c>
      <c r="AX188" s="18">
        <f>IF(K188&lt;&gt;0,K188,IF($AV188=0,0,AH188/$AV188*$Z188))</f>
      </c>
      <c r="AY188" s="18">
        <f>IF(L188&lt;&gt;0,L188,IF($AV188=0,0,AI188/$AV188*$Z188))</f>
      </c>
      <c r="AZ188" s="18">
        <f>IF(M188&lt;&gt;0,M188,IF($AV188=0,0,AJ188/$AV188*$Z188))</f>
      </c>
      <c r="BA188" s="18">
        <f>IF(N188&lt;&gt;0,N188,IF($AV188=0,0,AK188/$AV188*$Z188))</f>
      </c>
      <c r="BB188" s="18">
        <f>IF(O188&lt;&gt;0,O188,IF($AV188=0,0,AL188/$AV188*$Z188))</f>
      </c>
      <c r="BC188" s="18">
        <f>IF(P188&lt;&gt;0,P188,IF($AV188=0,0,AM188/$AV188*$Z188))</f>
      </c>
      <c r="BD188" s="18">
        <f>IF(Q188&lt;&gt;0,Q188,IF($AV188=0,0,AN188/$AV188*$Z188))</f>
      </c>
      <c r="BE188" s="18">
        <f>IF(R188&lt;&gt;0,R188,IF($AV188=0,0,AO188/$AV188*$Z188))</f>
      </c>
      <c r="BF188" s="18">
        <f>IF(S188&lt;&gt;0,S188,IF($AV188=0,0,AP188/$AV188*$Z188))</f>
      </c>
      <c r="BG188" s="18">
        <f>IF(T188&lt;&gt;0,T188,IF($AV188=0,0,AQ188/$AV188*$Z188))</f>
      </c>
      <c r="BH188" s="18">
        <f>IF(U188&lt;&gt;0,U188,IF($AV188=0,0,AR188/$AV188*$Z188))</f>
      </c>
      <c r="BI188" s="18">
        <f>IF(V188&lt;&gt;0,V188,IF($AV188=0,0,AS188/$AV188*$Z188))</f>
      </c>
      <c r="BJ188" s="18">
        <f>IF(W188&lt;&gt;0,W188,IF($AV188=0,0,AT188/$AV188*$Z188))</f>
      </c>
      <c r="BK188" s="18">
        <f>IF(X188&lt;&gt;0,X188,IF($AV188=0,0,AU188/$AV188*$Z188))</f>
      </c>
      <c r="BL188" s="18">
        <f>SUM(AW188:BK188)</f>
      </c>
      <c r="BM188" s="17" t="str">
        <v/>
      </c>
    </row>
    <row r="189" outlineLevel="4">
      <c r="A189" s="5" t="str">
        <v>9.12</v>
      </c>
      <c r="B189" s="5" t="str">
        <v/>
      </c>
      <c r="C189" s="5" t="str">
        <v>BSKDGNGENGR03</v>
      </c>
      <c r="D189" s="5" t="str">
        <v>BSKDGNGENGR03</v>
      </c>
      <c r="E189" s="19">
        <f>IFERROR(_xlfn.XLOOKUP(F189,Assumptions!B:B,Assumptions!C:C),0)</f>
      </c>
      <c r="F189" s="5" t="str">
        <v>Advanced Payment</v>
      </c>
      <c r="G189" s="5" t="str">
        <v/>
      </c>
      <c r="H189" s="18">
        <f>G188*E189</f>
      </c>
      <c r="I189" s="18">
        <f>H189*(1-0)</f>
      </c>
      <c r="J189" s="18">
        <v>0</v>
      </c>
      <c r="K189" s="18">
        <v>0</v>
      </c>
      <c r="L189" s="18">
        <v>0</v>
      </c>
      <c r="M189" s="18">
        <v>0</v>
      </c>
      <c r="N189" s="18">
        <v>0</v>
      </c>
      <c r="O189" s="18">
        <v>0</v>
      </c>
      <c r="P189" s="18">
        <v>0</v>
      </c>
      <c r="Q189" s="18">
        <v>0</v>
      </c>
      <c r="R189" s="18">
        <v>0</v>
      </c>
      <c r="S189" s="18">
        <v>0</v>
      </c>
      <c r="T189" s="18">
        <v>0</v>
      </c>
      <c r="U189" s="18">
        <v>0</v>
      </c>
      <c r="V189" s="18">
        <v>0</v>
      </c>
      <c r="W189" s="18">
        <v>0</v>
      </c>
      <c r="X189" s="18">
        <v>0</v>
      </c>
      <c r="Y189" s="18">
        <f>SUM(J189:X189)</f>
      </c>
      <c r="Z189" s="18">
        <f>I189-Y189</f>
      </c>
      <c r="AA189" s="20">
        <v>46026</v>
      </c>
      <c r="AB189" s="20">
        <v>46026</v>
      </c>
      <c r="AC189" s="18">
        <f>IFERROR(_xlfn.XLOOKUP(F189,Assumptions!B:B,Assumptions!D:D),0)</f>
      </c>
      <c r="AD189" s="20">
        <f>AA189+AC189</f>
      </c>
      <c r="AE189" s="20">
        <f>AC189+AB189</f>
      </c>
      <c r="AF189" s="5" t="str">
        <v/>
      </c>
      <c r="AG189" s="18">
        <f>IFERROR(_xlfn.BETA.DIST(DATE(YEAR(AG$2),MONTH(AG$2),15),$AD$2,$AE$2,FALSE,DATE(YEAR($AD189),MONTH($AD189),1),DATE(YEAR($AE189),MONTH($AE189),28)),0)</f>
      </c>
      <c r="AH189" s="18">
        <f>IFERROR(_xlfn.BETA.DIST(DATE(YEAR(AH$2),MONTH(AH$2),15),$AD$2,$AE$2,FALSE,DATE(YEAR($AD189),MONTH($AD189),1),DATE(YEAR($AE189),MONTH($AE189),28)),0)</f>
      </c>
      <c r="AI189" s="18">
        <f>IFERROR(_xlfn.BETA.DIST(DATE(YEAR(AI$2),MONTH(AI$2),15),$AD$2,$AE$2,FALSE,DATE(YEAR($AD189),MONTH($AD189),1),DATE(YEAR($AE189),MONTH($AE189),28)),0)</f>
      </c>
      <c r="AJ189" s="18">
        <f>IFERROR(_xlfn.BETA.DIST(DATE(YEAR(AJ$2),MONTH(AJ$2),15),$AD$2,$AE$2,FALSE,DATE(YEAR($AD189),MONTH($AD189),1),DATE(YEAR($AE189),MONTH($AE189),28)),0)</f>
      </c>
      <c r="AK189" s="18">
        <f>IFERROR(_xlfn.BETA.DIST(DATE(YEAR(AK$2),MONTH(AK$2),15),$AD$2,$AE$2,FALSE,DATE(YEAR($AD189),MONTH($AD189),1),DATE(YEAR($AE189),MONTH($AE189),28)),0)</f>
      </c>
      <c r="AL189" s="18">
        <f>IFERROR(_xlfn.BETA.DIST(DATE(YEAR(AL$2),MONTH(AL$2),15),$AD$2,$AE$2,FALSE,DATE(YEAR($AD189),MONTH($AD189),1),DATE(YEAR($AE189),MONTH($AE189),28)),0)</f>
      </c>
      <c r="AM189" s="18">
        <f>IFERROR(_xlfn.BETA.DIST(DATE(YEAR(AM$2),MONTH(AM$2),15),$AD$2,$AE$2,FALSE,DATE(YEAR($AD189),MONTH($AD189),1),DATE(YEAR($AE189),MONTH($AE189),28)),0)</f>
      </c>
      <c r="AN189" s="18">
        <f>IFERROR(_xlfn.BETA.DIST(DATE(YEAR(AN$2),MONTH(AN$2),15),$AD$2,$AE$2,FALSE,DATE(YEAR($AD189),MONTH($AD189),1),DATE(YEAR($AE189),MONTH($AE189),28)),0)</f>
      </c>
      <c r="AO189" s="18">
        <f>IFERROR(_xlfn.BETA.DIST(DATE(YEAR(AO$2),MONTH(AO$2),15),$AD$2,$AE$2,FALSE,DATE(YEAR($AD189),MONTH($AD189),1),DATE(YEAR($AE189),MONTH($AE189),28)),0)</f>
      </c>
      <c r="AP189" s="18">
        <f>IFERROR(_xlfn.BETA.DIST(DATE(YEAR(AP$2),MONTH(AP$2),15),$AD$2,$AE$2,FALSE,DATE(YEAR($AD189),MONTH($AD189),1),DATE(YEAR($AE189),MONTH($AE189),28)),0)</f>
      </c>
      <c r="AQ189" s="18">
        <f>IFERROR(_xlfn.BETA.DIST(DATE(YEAR(AQ$2),MONTH(AQ$2),15),$AD$2,$AE$2,FALSE,DATE(YEAR($AD189),MONTH($AD189),1),DATE(YEAR($AE189),MONTH($AE189),28)),0)</f>
      </c>
      <c r="AR189" s="18">
        <f>IFERROR(_xlfn.BETA.DIST(DATE(YEAR(AR$2),MONTH(AR$2),15),$AD$2,$AE$2,FALSE,DATE(YEAR($AD189),MONTH($AD189),1),DATE(YEAR($AE189),MONTH($AE189),28)),0)</f>
      </c>
      <c r="AS189" s="18">
        <f>IFERROR(_xlfn.BETA.DIST(DATE(YEAR(AS$2),MONTH(AS$2),15),$AD$2,$AE$2,FALSE,DATE(YEAR($AD189),MONTH($AD189),1),DATE(YEAR($AE189),MONTH($AE189),28)),0)</f>
      </c>
      <c r="AT189" s="18">
        <f>IFERROR(_xlfn.BETA.DIST(DATE(YEAR(AT$2),MONTH(AT$2),15),$AD$2,$AE$2,FALSE,DATE(YEAR($AD189),MONTH($AD189),1),DATE(YEAR($AE189),MONTH($AE189),28)),0)</f>
      </c>
      <c r="AU189" s="18">
        <f>IFERROR(_xlfn.BETA.DIST(DATE(YEAR(AU$2),MONTH(AU$2),15),$AD$2,$AE$2,FALSE,DATE(YEAR($AD189),MONTH($AD189),1),DATE(YEAR($AE189),MONTH($AE189),28)),0)</f>
      </c>
      <c r="AV189" s="18">
        <f>SUM(AG189:AU189)</f>
      </c>
      <c r="AW189" s="18">
        <f>IF(J189&lt;&gt;0,J189,IF($AV189=0,0,AG189/$AV189*$Z189))</f>
      </c>
      <c r="AX189" s="18">
        <f>IF(K189&lt;&gt;0,K189,IF($AV189=0,0,AH189/$AV189*$Z189))</f>
      </c>
      <c r="AY189" s="18">
        <f>IF(L189&lt;&gt;0,L189,IF($AV189=0,0,AI189/$AV189*$Z189))</f>
      </c>
      <c r="AZ189" s="18">
        <f>IF(M189&lt;&gt;0,M189,IF($AV189=0,0,AJ189/$AV189*$Z189))</f>
      </c>
      <c r="BA189" s="18">
        <f>IF(N189&lt;&gt;0,N189,IF($AV189=0,0,AK189/$AV189*$Z189))</f>
      </c>
      <c r="BB189" s="18">
        <f>IF(O189&lt;&gt;0,O189,IF($AV189=0,0,AL189/$AV189*$Z189))</f>
      </c>
      <c r="BC189" s="18">
        <f>IF(P189&lt;&gt;0,P189,IF($AV189=0,0,AM189/$AV189*$Z189))</f>
      </c>
      <c r="BD189" s="18">
        <f>IF(Q189&lt;&gt;0,Q189,IF($AV189=0,0,AN189/$AV189*$Z189))</f>
      </c>
      <c r="BE189" s="18">
        <f>IF(R189&lt;&gt;0,R189,IF($AV189=0,0,AO189/$AV189*$Z189))</f>
      </c>
      <c r="BF189" s="18">
        <f>IF(S189&lt;&gt;0,S189,IF($AV189=0,0,AP189/$AV189*$Z189))</f>
      </c>
      <c r="BG189" s="18">
        <f>IF(T189&lt;&gt;0,T189,IF($AV189=0,0,AQ189/$AV189*$Z189))</f>
      </c>
      <c r="BH189" s="18">
        <f>IF(U189&lt;&gt;0,U189,IF($AV189=0,0,AR189/$AV189*$Z189))</f>
      </c>
      <c r="BI189" s="18">
        <f>IF(V189&lt;&gt;0,V189,IF($AV189=0,0,AS189/$AV189*$Z189))</f>
      </c>
      <c r="BJ189" s="18">
        <f>IF(W189&lt;&gt;0,W189,IF($AV189=0,0,AT189/$AV189*$Z189))</f>
      </c>
      <c r="BK189" s="18">
        <f>IF(X189&lt;&gt;0,X189,IF($AV189=0,0,AU189/$AV189*$Z189))</f>
      </c>
      <c r="BL189" s="18">
        <f>SUM(AW189:BK189)</f>
      </c>
      <c r="BM189" s="18">
        <f>I189-BL189</f>
      </c>
    </row>
    <row r="190" outlineLevel="4">
      <c r="A190" s="5" t="str">
        <v>9.12</v>
      </c>
      <c r="B190" s="5" t="str">
        <v/>
      </c>
      <c r="C190" s="5" t="str">
        <v/>
      </c>
      <c r="D190" s="5" t="str">
        <v/>
      </c>
      <c r="E190" s="19">
        <f>IFERROR(_xlfn.XLOOKUP(F190,Assumptions!B:B,Assumptions!C:C),0)</f>
      </c>
      <c r="F190" s="5" t="str">
        <v>Site Delivery EGP</v>
      </c>
      <c r="G190" s="5" t="str">
        <v/>
      </c>
      <c r="H190" s="18">
        <f>G188*E190</f>
      </c>
      <c r="I190" s="18">
        <f>H190*(1-0)</f>
      </c>
      <c r="J190" s="18">
        <v>0</v>
      </c>
      <c r="K190" s="18">
        <v>0</v>
      </c>
      <c r="L190" s="18">
        <v>0</v>
      </c>
      <c r="M190" s="18">
        <v>0</v>
      </c>
      <c r="N190" s="18">
        <v>0</v>
      </c>
      <c r="O190" s="18">
        <v>0</v>
      </c>
      <c r="P190" s="18">
        <v>0</v>
      </c>
      <c r="Q190" s="18">
        <v>0</v>
      </c>
      <c r="R190" s="18">
        <v>0</v>
      </c>
      <c r="S190" s="18">
        <v>0</v>
      </c>
      <c r="T190" s="18">
        <v>0</v>
      </c>
      <c r="U190" s="18">
        <v>0</v>
      </c>
      <c r="V190" s="18">
        <v>0</v>
      </c>
      <c r="W190" s="18">
        <v>0</v>
      </c>
      <c r="X190" s="18">
        <v>0</v>
      </c>
      <c r="Y190" s="18">
        <f>SUM(J190:X190)</f>
      </c>
      <c r="Z190" s="18">
        <f>I190-Y190</f>
      </c>
      <c r="AA190" s="5" t="str">
        <v/>
      </c>
      <c r="AB190" s="5" t="str">
        <v/>
      </c>
      <c r="AC190" s="18">
        <f>IFERROR(_xlfn.XLOOKUP(F190,Assumptions!B:B,Assumptions!D:D),0)</f>
      </c>
      <c r="AD190" s="20">
        <f>AA190+AC190</f>
      </c>
      <c r="AE190" s="20">
        <f>AC190+AB190</f>
      </c>
      <c r="AF190" s="5" t="str">
        <v/>
      </c>
      <c r="AG190" s="18">
        <f>IFERROR(_xlfn.BETA.DIST(DATE(YEAR(AG$2),MONTH(AG$2),15),$AD$2,$AE$2,FALSE,DATE(YEAR($AD190),MONTH($AD190),1),DATE(YEAR($AE190),MONTH($AE190),28)),0)</f>
      </c>
      <c r="AH190" s="18">
        <f>IFERROR(_xlfn.BETA.DIST(DATE(YEAR(AH$2),MONTH(AH$2),15),$AD$2,$AE$2,FALSE,DATE(YEAR($AD190),MONTH($AD190),1),DATE(YEAR($AE190),MONTH($AE190),28)),0)</f>
      </c>
      <c r="AI190" s="18">
        <f>IFERROR(_xlfn.BETA.DIST(DATE(YEAR(AI$2),MONTH(AI$2),15),$AD$2,$AE$2,FALSE,DATE(YEAR($AD190),MONTH($AD190),1),DATE(YEAR($AE190),MONTH($AE190),28)),0)</f>
      </c>
      <c r="AJ190" s="18">
        <f>IFERROR(_xlfn.BETA.DIST(DATE(YEAR(AJ$2),MONTH(AJ$2),15),$AD$2,$AE$2,FALSE,DATE(YEAR($AD190),MONTH($AD190),1),DATE(YEAR($AE190),MONTH($AE190),28)),0)</f>
      </c>
      <c r="AK190" s="18">
        <f>IFERROR(_xlfn.BETA.DIST(DATE(YEAR(AK$2),MONTH(AK$2),15),$AD$2,$AE$2,FALSE,DATE(YEAR($AD190),MONTH($AD190),1),DATE(YEAR($AE190),MONTH($AE190),28)),0)</f>
      </c>
      <c r="AL190" s="18">
        <f>IFERROR(_xlfn.BETA.DIST(DATE(YEAR(AL$2),MONTH(AL$2),15),$AD$2,$AE$2,FALSE,DATE(YEAR($AD190),MONTH($AD190),1),DATE(YEAR($AE190),MONTH($AE190),28)),0)</f>
      </c>
      <c r="AM190" s="18">
        <f>IFERROR(_xlfn.BETA.DIST(DATE(YEAR(AM$2),MONTH(AM$2),15),$AD$2,$AE$2,FALSE,DATE(YEAR($AD190),MONTH($AD190),1),DATE(YEAR($AE190),MONTH($AE190),28)),0)</f>
      </c>
      <c r="AN190" s="18">
        <f>IFERROR(_xlfn.BETA.DIST(DATE(YEAR(AN$2),MONTH(AN$2),15),$AD$2,$AE$2,FALSE,DATE(YEAR($AD190),MONTH($AD190),1),DATE(YEAR($AE190),MONTH($AE190),28)),0)</f>
      </c>
      <c r="AO190" s="18">
        <f>IFERROR(_xlfn.BETA.DIST(DATE(YEAR(AO$2),MONTH(AO$2),15),$AD$2,$AE$2,FALSE,DATE(YEAR($AD190),MONTH($AD190),1),DATE(YEAR($AE190),MONTH($AE190),28)),0)</f>
      </c>
      <c r="AP190" s="18">
        <f>IFERROR(_xlfn.BETA.DIST(DATE(YEAR(AP$2),MONTH(AP$2),15),$AD$2,$AE$2,FALSE,DATE(YEAR($AD190),MONTH($AD190),1),DATE(YEAR($AE190),MONTH($AE190),28)),0)</f>
      </c>
      <c r="AQ190" s="18">
        <f>IFERROR(_xlfn.BETA.DIST(DATE(YEAR(AQ$2),MONTH(AQ$2),15),$AD$2,$AE$2,FALSE,DATE(YEAR($AD190),MONTH($AD190),1),DATE(YEAR($AE190),MONTH($AE190),28)),0)</f>
      </c>
      <c r="AR190" s="18">
        <f>IFERROR(_xlfn.BETA.DIST(DATE(YEAR(AR$2),MONTH(AR$2),15),$AD$2,$AE$2,FALSE,DATE(YEAR($AD190),MONTH($AD190),1),DATE(YEAR($AE190),MONTH($AE190),28)),0)</f>
      </c>
      <c r="AS190" s="18">
        <f>IFERROR(_xlfn.BETA.DIST(DATE(YEAR(AS$2),MONTH(AS$2),15),$AD$2,$AE$2,FALSE,DATE(YEAR($AD190),MONTH($AD190),1),DATE(YEAR($AE190),MONTH($AE190),28)),0)</f>
      </c>
      <c r="AT190" s="18">
        <f>IFERROR(_xlfn.BETA.DIST(DATE(YEAR(AT$2),MONTH(AT$2),15),$AD$2,$AE$2,FALSE,DATE(YEAR($AD190),MONTH($AD190),1),DATE(YEAR($AE190),MONTH($AE190),28)),0)</f>
      </c>
      <c r="AU190" s="18">
        <f>IFERROR(_xlfn.BETA.DIST(DATE(YEAR(AU$2),MONTH(AU$2),15),$AD$2,$AE$2,FALSE,DATE(YEAR($AD190),MONTH($AD190),1),DATE(YEAR($AE190),MONTH($AE190),28)),0)</f>
      </c>
      <c r="AV190" s="18">
        <f>SUM(AG190:AU190)</f>
      </c>
      <c r="AW190" s="18">
        <f>IF(J190&lt;&gt;0,J190,IF($AV190=0,0,AG190/$AV190*$Z190))</f>
      </c>
      <c r="AX190" s="18">
        <f>IF(K190&lt;&gt;0,K190,IF($AV190=0,0,AH190/$AV190*$Z190))</f>
      </c>
      <c r="AY190" s="18">
        <f>IF(L190&lt;&gt;0,L190,IF($AV190=0,0,AI190/$AV190*$Z190))</f>
      </c>
      <c r="AZ190" s="18">
        <f>IF(M190&lt;&gt;0,M190,IF($AV190=0,0,AJ190/$AV190*$Z190))</f>
      </c>
      <c r="BA190" s="18">
        <f>IF(N190&lt;&gt;0,N190,IF($AV190=0,0,AK190/$AV190*$Z190))</f>
      </c>
      <c r="BB190" s="18">
        <f>IF(O190&lt;&gt;0,O190,IF($AV190=0,0,AL190/$AV190*$Z190))</f>
      </c>
      <c r="BC190" s="18">
        <f>IF(P190&lt;&gt;0,P190,IF($AV190=0,0,AM190/$AV190*$Z190))</f>
      </c>
      <c r="BD190" s="18">
        <f>IF(Q190&lt;&gt;0,Q190,IF($AV190=0,0,AN190/$AV190*$Z190))</f>
      </c>
      <c r="BE190" s="18">
        <f>IF(R190&lt;&gt;0,R190,IF($AV190=0,0,AO190/$AV190*$Z190))</f>
      </c>
      <c r="BF190" s="18">
        <f>IF(S190&lt;&gt;0,S190,IF($AV190=0,0,AP190/$AV190*$Z190))</f>
      </c>
      <c r="BG190" s="18">
        <f>IF(T190&lt;&gt;0,T190,IF($AV190=0,0,AQ190/$AV190*$Z190))</f>
      </c>
      <c r="BH190" s="18">
        <f>IF(U190&lt;&gt;0,U190,IF($AV190=0,0,AR190/$AV190*$Z190))</f>
      </c>
      <c r="BI190" s="18">
        <f>IF(V190&lt;&gt;0,V190,IF($AV190=0,0,AS190/$AV190*$Z190))</f>
      </c>
      <c r="BJ190" s="18">
        <f>IF(W190&lt;&gt;0,W190,IF($AV190=0,0,AT190/$AV190*$Z190))</f>
      </c>
      <c r="BK190" s="18">
        <f>IF(X190&lt;&gt;0,X190,IF($AV190=0,0,AU190/$AV190*$Z190))</f>
      </c>
      <c r="BL190" s="18">
        <f>SUM(AW190:BK190)</f>
      </c>
      <c r="BM190" s="18">
        <f>I190-BL190</f>
      </c>
    </row>
    <row r="191" outlineLevel="4">
      <c r="A191" s="5" t="str">
        <v>9.12</v>
      </c>
      <c r="B191" s="5" t="str">
        <v/>
      </c>
      <c r="C191" s="5" t="str">
        <v>BSKDGNGENGR07</v>
      </c>
      <c r="D191" s="5" t="str">
        <v>BSKDGNGENGR07</v>
      </c>
      <c r="E191" s="19">
        <f>IFERROR(_xlfn.XLOOKUP(F191,Assumptions!B:B,Assumptions!C:C),0)</f>
      </c>
      <c r="F191" s="5" t="str">
        <v>Retention</v>
      </c>
      <c r="G191" s="5" t="str">
        <v/>
      </c>
      <c r="H191" s="18">
        <f>G188*E191</f>
      </c>
      <c r="I191" s="18">
        <f>H191*(1-0)</f>
      </c>
      <c r="J191" s="18">
        <v>0</v>
      </c>
      <c r="K191" s="18">
        <v>0</v>
      </c>
      <c r="L191" s="18">
        <v>0</v>
      </c>
      <c r="M191" s="18">
        <v>0</v>
      </c>
      <c r="N191" s="18">
        <v>0</v>
      </c>
      <c r="O191" s="18">
        <v>0</v>
      </c>
      <c r="P191" s="18">
        <v>0</v>
      </c>
      <c r="Q191" s="18">
        <v>0</v>
      </c>
      <c r="R191" s="18">
        <v>0</v>
      </c>
      <c r="S191" s="18">
        <v>0</v>
      </c>
      <c r="T191" s="18">
        <v>0</v>
      </c>
      <c r="U191" s="18">
        <v>0</v>
      </c>
      <c r="V191" s="18">
        <v>0</v>
      </c>
      <c r="W191" s="18">
        <v>0</v>
      </c>
      <c r="X191" s="18">
        <v>0</v>
      </c>
      <c r="Y191" s="18">
        <f>SUM(J191:X191)</f>
      </c>
      <c r="Z191" s="18">
        <f>I191-Y191</f>
      </c>
      <c r="AA191" s="20">
        <v>46483</v>
      </c>
      <c r="AB191" s="20">
        <v>46483</v>
      </c>
      <c r="AC191" s="18">
        <f>IFERROR(_xlfn.XLOOKUP(F191,Assumptions!B:B,Assumptions!D:D),0)</f>
      </c>
      <c r="AD191" s="20">
        <f>AA191+AC191</f>
      </c>
      <c r="AE191" s="20">
        <f>AC191+AB191</f>
      </c>
      <c r="AF191" s="5" t="str">
        <v/>
      </c>
      <c r="AG191" s="18">
        <f>IFERROR(_xlfn.BETA.DIST(DATE(YEAR(AG$2),MONTH(AG$2),15),$AD$2,$AE$2,FALSE,DATE(YEAR($AD191),MONTH($AD191),1),DATE(YEAR($AE191),MONTH($AE191),28)),0)</f>
      </c>
      <c r="AH191" s="18">
        <f>IFERROR(_xlfn.BETA.DIST(DATE(YEAR(AH$2),MONTH(AH$2),15),$AD$2,$AE$2,FALSE,DATE(YEAR($AD191),MONTH($AD191),1),DATE(YEAR($AE191),MONTH($AE191),28)),0)</f>
      </c>
      <c r="AI191" s="18">
        <f>IFERROR(_xlfn.BETA.DIST(DATE(YEAR(AI$2),MONTH(AI$2),15),$AD$2,$AE$2,FALSE,DATE(YEAR($AD191),MONTH($AD191),1),DATE(YEAR($AE191),MONTH($AE191),28)),0)</f>
      </c>
      <c r="AJ191" s="18">
        <f>IFERROR(_xlfn.BETA.DIST(DATE(YEAR(AJ$2),MONTH(AJ$2),15),$AD$2,$AE$2,FALSE,DATE(YEAR($AD191),MONTH($AD191),1),DATE(YEAR($AE191),MONTH($AE191),28)),0)</f>
      </c>
      <c r="AK191" s="18">
        <f>IFERROR(_xlfn.BETA.DIST(DATE(YEAR(AK$2),MONTH(AK$2),15),$AD$2,$AE$2,FALSE,DATE(YEAR($AD191),MONTH($AD191),1),DATE(YEAR($AE191),MONTH($AE191),28)),0)</f>
      </c>
      <c r="AL191" s="18">
        <f>IFERROR(_xlfn.BETA.DIST(DATE(YEAR(AL$2),MONTH(AL$2),15),$AD$2,$AE$2,FALSE,DATE(YEAR($AD191),MONTH($AD191),1),DATE(YEAR($AE191),MONTH($AE191),28)),0)</f>
      </c>
      <c r="AM191" s="18">
        <f>IFERROR(_xlfn.BETA.DIST(DATE(YEAR(AM$2),MONTH(AM$2),15),$AD$2,$AE$2,FALSE,DATE(YEAR($AD191),MONTH($AD191),1),DATE(YEAR($AE191),MONTH($AE191),28)),0)</f>
      </c>
      <c r="AN191" s="18">
        <f>IFERROR(_xlfn.BETA.DIST(DATE(YEAR(AN$2),MONTH(AN$2),15),$AD$2,$AE$2,FALSE,DATE(YEAR($AD191),MONTH($AD191),1),DATE(YEAR($AE191),MONTH($AE191),28)),0)</f>
      </c>
      <c r="AO191" s="18">
        <f>IFERROR(_xlfn.BETA.DIST(DATE(YEAR(AO$2),MONTH(AO$2),15),$AD$2,$AE$2,FALSE,DATE(YEAR($AD191),MONTH($AD191),1),DATE(YEAR($AE191),MONTH($AE191),28)),0)</f>
      </c>
      <c r="AP191" s="18">
        <f>IFERROR(_xlfn.BETA.DIST(DATE(YEAR(AP$2),MONTH(AP$2),15),$AD$2,$AE$2,FALSE,DATE(YEAR($AD191),MONTH($AD191),1),DATE(YEAR($AE191),MONTH($AE191),28)),0)</f>
      </c>
      <c r="AQ191" s="18">
        <f>IFERROR(_xlfn.BETA.DIST(DATE(YEAR(AQ$2),MONTH(AQ$2),15),$AD$2,$AE$2,FALSE,DATE(YEAR($AD191),MONTH($AD191),1),DATE(YEAR($AE191),MONTH($AE191),28)),0)</f>
      </c>
      <c r="AR191" s="18">
        <f>IFERROR(_xlfn.BETA.DIST(DATE(YEAR(AR$2),MONTH(AR$2),15),$AD$2,$AE$2,FALSE,DATE(YEAR($AD191),MONTH($AD191),1),DATE(YEAR($AE191),MONTH($AE191),28)),0)</f>
      </c>
      <c r="AS191" s="18">
        <f>IFERROR(_xlfn.BETA.DIST(DATE(YEAR(AS$2),MONTH(AS$2),15),$AD$2,$AE$2,FALSE,DATE(YEAR($AD191),MONTH($AD191),1),DATE(YEAR($AE191),MONTH($AE191),28)),0)</f>
      </c>
      <c r="AT191" s="18">
        <f>IFERROR(_xlfn.BETA.DIST(DATE(YEAR(AT$2),MONTH(AT$2),15),$AD$2,$AE$2,FALSE,DATE(YEAR($AD191),MONTH($AD191),1),DATE(YEAR($AE191),MONTH($AE191),28)),0)</f>
      </c>
      <c r="AU191" s="18">
        <f>IFERROR(_xlfn.BETA.DIST(DATE(YEAR(AU$2),MONTH(AU$2),15),$AD$2,$AE$2,FALSE,DATE(YEAR($AD191),MONTH($AD191),1),DATE(YEAR($AE191),MONTH($AE191),28)),0)</f>
      </c>
      <c r="AV191" s="18">
        <f>SUM(AG191:AU191)</f>
      </c>
      <c r="AW191" s="18">
        <f>IF(J191&lt;&gt;0,J191,IF($AV191=0,0,AG191/$AV191*$Z191))</f>
      </c>
      <c r="AX191" s="18">
        <f>IF(K191&lt;&gt;0,K191,IF($AV191=0,0,AH191/$AV191*$Z191))</f>
      </c>
      <c r="AY191" s="18">
        <f>IF(L191&lt;&gt;0,L191,IF($AV191=0,0,AI191/$AV191*$Z191))</f>
      </c>
      <c r="AZ191" s="18">
        <f>IF(M191&lt;&gt;0,M191,IF($AV191=0,0,AJ191/$AV191*$Z191))</f>
      </c>
      <c r="BA191" s="18">
        <f>IF(N191&lt;&gt;0,N191,IF($AV191=0,0,AK191/$AV191*$Z191))</f>
      </c>
      <c r="BB191" s="18">
        <f>IF(O191&lt;&gt;0,O191,IF($AV191=0,0,AL191/$AV191*$Z191))</f>
      </c>
      <c r="BC191" s="18">
        <f>IF(P191&lt;&gt;0,P191,IF($AV191=0,0,AM191/$AV191*$Z191))</f>
      </c>
      <c r="BD191" s="18">
        <f>IF(Q191&lt;&gt;0,Q191,IF($AV191=0,0,AN191/$AV191*$Z191))</f>
      </c>
      <c r="BE191" s="18">
        <f>IF(R191&lt;&gt;0,R191,IF($AV191=0,0,AO191/$AV191*$Z191))</f>
      </c>
      <c r="BF191" s="18">
        <f>IF(S191&lt;&gt;0,S191,IF($AV191=0,0,AP191/$AV191*$Z191))</f>
      </c>
      <c r="BG191" s="18">
        <f>IF(T191&lt;&gt;0,T191,IF($AV191=0,0,AQ191/$AV191*$Z191))</f>
      </c>
      <c r="BH191" s="18">
        <f>IF(U191&lt;&gt;0,U191,IF($AV191=0,0,AR191/$AV191*$Z191))</f>
      </c>
      <c r="BI191" s="18">
        <f>IF(V191&lt;&gt;0,V191,IF($AV191=0,0,AS191/$AV191*$Z191))</f>
      </c>
      <c r="BJ191" s="18">
        <f>IF(W191&lt;&gt;0,W191,IF($AV191=0,0,AT191/$AV191*$Z191))</f>
      </c>
      <c r="BK191" s="18">
        <f>IF(X191&lt;&gt;0,X191,IF($AV191=0,0,AU191/$AV191*$Z191))</f>
      </c>
      <c r="BL191" s="18">
        <f>SUM(AW191:BK191)</f>
      </c>
      <c r="BM191" s="18">
        <f>I191-BL191</f>
      </c>
    </row>
    <row r="192" outlineLevel="2">
      <c r="A192" s="15" t="str">
        <v/>
      </c>
      <c r="B192" s="15" t="str">
        <v/>
      </c>
      <c r="C192" s="15" t="str">
        <v/>
      </c>
      <c r="D192" s="15" t="str">
        <v/>
      </c>
      <c r="E192" s="15" t="str">
        <v/>
      </c>
      <c r="F192" s="15" t="str">
        <v>Telecommunication System</v>
      </c>
      <c r="G192" s="15">
        <v>2374044.75</v>
      </c>
      <c r="H192" s="15" t="str">
        <v/>
      </c>
      <c r="I192" s="15" t="str">
        <v/>
      </c>
      <c r="J192" s="15" t="str">
        <v/>
      </c>
      <c r="K192" s="15" t="str">
        <v/>
      </c>
      <c r="L192" s="15" t="str">
        <v/>
      </c>
      <c r="M192" s="15" t="str">
        <v/>
      </c>
      <c r="N192" s="15" t="str">
        <v/>
      </c>
      <c r="O192" s="15" t="str">
        <v/>
      </c>
      <c r="P192" s="15" t="str">
        <v/>
      </c>
      <c r="Q192" s="15" t="str">
        <v/>
      </c>
      <c r="R192" s="15" t="str">
        <v/>
      </c>
      <c r="S192" s="15" t="str">
        <v/>
      </c>
      <c r="T192" s="15" t="str">
        <v/>
      </c>
      <c r="U192" s="15" t="str">
        <v/>
      </c>
      <c r="V192" s="15" t="str">
        <v/>
      </c>
      <c r="W192" s="15" t="str">
        <v/>
      </c>
      <c r="X192" s="15" t="str">
        <v/>
      </c>
      <c r="Y192" s="15" t="str">
        <v/>
      </c>
      <c r="Z192" s="15" t="str">
        <v/>
      </c>
      <c r="AA192" s="15" t="str">
        <v/>
      </c>
      <c r="AB192" s="15" t="str">
        <v/>
      </c>
      <c r="AC192" s="15" t="str">
        <v/>
      </c>
      <c r="AD192" s="15" t="str">
        <v/>
      </c>
      <c r="AE192" s="15" t="str">
        <v/>
      </c>
      <c r="AF192" s="5" t="str">
        <v/>
      </c>
      <c r="AG192" s="15" t="str">
        <v/>
      </c>
      <c r="AH192" s="15" t="str">
        <v/>
      </c>
      <c r="AI192" s="15" t="str">
        <v/>
      </c>
      <c r="AJ192" s="15" t="str">
        <v/>
      </c>
      <c r="AK192" s="15" t="str">
        <v/>
      </c>
      <c r="AL192" s="15" t="str">
        <v/>
      </c>
      <c r="AM192" s="15" t="str">
        <v/>
      </c>
      <c r="AN192" s="15" t="str">
        <v/>
      </c>
      <c r="AO192" s="15" t="str">
        <v/>
      </c>
      <c r="AP192" s="15" t="str">
        <v/>
      </c>
      <c r="AQ192" s="15" t="str">
        <v/>
      </c>
      <c r="AR192" s="15" t="str">
        <v/>
      </c>
      <c r="AS192" s="15" t="str">
        <v/>
      </c>
      <c r="AT192" s="15" t="str">
        <v/>
      </c>
      <c r="AU192" s="15" t="str">
        <v/>
      </c>
      <c r="AV192" s="15" t="str">
        <v/>
      </c>
      <c r="AW192" s="15" t="str">
        <v/>
      </c>
      <c r="AX192" s="15" t="str">
        <v/>
      </c>
      <c r="AY192" s="15" t="str">
        <v/>
      </c>
      <c r="AZ192" s="15" t="str">
        <v/>
      </c>
      <c r="BA192" s="15" t="str">
        <v/>
      </c>
      <c r="BB192" s="15" t="str">
        <v/>
      </c>
      <c r="BC192" s="15" t="str">
        <v/>
      </c>
      <c r="BD192" s="15" t="str">
        <v/>
      </c>
      <c r="BE192" s="15" t="str">
        <v/>
      </c>
      <c r="BF192" s="15" t="str">
        <v/>
      </c>
      <c r="BG192" s="15" t="str">
        <v/>
      </c>
      <c r="BH192" s="15" t="str">
        <v/>
      </c>
      <c r="BI192" s="15" t="str">
        <v/>
      </c>
      <c r="BJ192" s="15" t="str">
        <v/>
      </c>
      <c r="BK192" s="15" t="str">
        <v/>
      </c>
      <c r="BL192" s="15" t="str">
        <v/>
      </c>
      <c r="BM192" s="15" t="str">
        <v/>
      </c>
    </row>
    <row r="193" outlineLevel="3">
      <c r="A193" s="17" t="str">
        <v>10.6.1</v>
      </c>
      <c r="B193" s="17" t="str">
        <v/>
      </c>
      <c r="C193" s="17" t="str">
        <v/>
      </c>
      <c r="D193" s="17" t="str">
        <v/>
      </c>
      <c r="E193" s="17" t="str">
        <v>10.6.1</v>
      </c>
      <c r="F193" s="17" t="str">
        <v>Battery bank with racks</v>
      </c>
      <c r="G193" s="17">
        <v>1693260</v>
      </c>
      <c r="H193" s="17" t="str">
        <v/>
      </c>
      <c r="I193" s="17" t="str">
        <v/>
      </c>
      <c r="J193" s="17" t="str">
        <v/>
      </c>
      <c r="K193" s="17" t="str">
        <v/>
      </c>
      <c r="L193" s="17" t="str">
        <v/>
      </c>
      <c r="M193" s="17" t="str">
        <v/>
      </c>
      <c r="N193" s="17" t="str">
        <v/>
      </c>
      <c r="O193" s="17" t="str">
        <v/>
      </c>
      <c r="P193" s="17" t="str">
        <v/>
      </c>
      <c r="Q193" s="17" t="str">
        <v/>
      </c>
      <c r="R193" s="17" t="str">
        <v/>
      </c>
      <c r="S193" s="17" t="str">
        <v/>
      </c>
      <c r="T193" s="17" t="str">
        <v/>
      </c>
      <c r="U193" s="17" t="str">
        <v/>
      </c>
      <c r="V193" s="17" t="str">
        <v/>
      </c>
      <c r="W193" s="17" t="str">
        <v/>
      </c>
      <c r="X193" s="17" t="str">
        <v/>
      </c>
      <c r="Y193" s="17" t="str">
        <v/>
      </c>
      <c r="Z193" s="17" t="str">
        <v/>
      </c>
      <c r="AA193" s="17" t="str">
        <v/>
      </c>
      <c r="AB193" s="17" t="str">
        <v/>
      </c>
      <c r="AC193" s="17" t="str">
        <v/>
      </c>
      <c r="AD193" s="17" t="str">
        <v/>
      </c>
      <c r="AE193" s="17" t="str">
        <v/>
      </c>
      <c r="AF193" s="5" t="str">
        <v/>
      </c>
      <c r="AG193" s="18">
        <f>IFERROR(_xlfn.BETA.DIST(DATE(YEAR(AG$2),MONTH(AG$2),15),$AD$2,$AE$2,FALSE,DATE(YEAR($AD193),MONTH($AD193),1),DATE(YEAR($AE193),MONTH($AE193),28)),0)</f>
      </c>
      <c r="AH193" s="18">
        <f>IFERROR(_xlfn.BETA.DIST(DATE(YEAR(AH$2),MONTH(AH$2),15),$AD$2,$AE$2,FALSE,DATE(YEAR($AD193),MONTH($AD193),1),DATE(YEAR($AE193),MONTH($AE193),28)),0)</f>
      </c>
      <c r="AI193" s="18">
        <f>IFERROR(_xlfn.BETA.DIST(DATE(YEAR(AI$2),MONTH(AI$2),15),$AD$2,$AE$2,FALSE,DATE(YEAR($AD193),MONTH($AD193),1),DATE(YEAR($AE193),MONTH($AE193),28)),0)</f>
      </c>
      <c r="AJ193" s="18">
        <f>IFERROR(_xlfn.BETA.DIST(DATE(YEAR(AJ$2),MONTH(AJ$2),15),$AD$2,$AE$2,FALSE,DATE(YEAR($AD193),MONTH($AD193),1),DATE(YEAR($AE193),MONTH($AE193),28)),0)</f>
      </c>
      <c r="AK193" s="18">
        <f>IFERROR(_xlfn.BETA.DIST(DATE(YEAR(AK$2),MONTH(AK$2),15),$AD$2,$AE$2,FALSE,DATE(YEAR($AD193),MONTH($AD193),1),DATE(YEAR($AE193),MONTH($AE193),28)),0)</f>
      </c>
      <c r="AL193" s="18">
        <f>IFERROR(_xlfn.BETA.DIST(DATE(YEAR(AL$2),MONTH(AL$2),15),$AD$2,$AE$2,FALSE,DATE(YEAR($AD193),MONTH($AD193),1),DATE(YEAR($AE193),MONTH($AE193),28)),0)</f>
      </c>
      <c r="AM193" s="18">
        <f>IFERROR(_xlfn.BETA.DIST(DATE(YEAR(AM$2),MONTH(AM$2),15),$AD$2,$AE$2,FALSE,DATE(YEAR($AD193),MONTH($AD193),1),DATE(YEAR($AE193),MONTH($AE193),28)),0)</f>
      </c>
      <c r="AN193" s="18">
        <f>IFERROR(_xlfn.BETA.DIST(DATE(YEAR(AN$2),MONTH(AN$2),15),$AD$2,$AE$2,FALSE,DATE(YEAR($AD193),MONTH($AD193),1),DATE(YEAR($AE193),MONTH($AE193),28)),0)</f>
      </c>
      <c r="AO193" s="18">
        <f>IFERROR(_xlfn.BETA.DIST(DATE(YEAR(AO$2),MONTH(AO$2),15),$AD$2,$AE$2,FALSE,DATE(YEAR($AD193),MONTH($AD193),1),DATE(YEAR($AE193),MONTH($AE193),28)),0)</f>
      </c>
      <c r="AP193" s="18">
        <f>IFERROR(_xlfn.BETA.DIST(DATE(YEAR(AP$2),MONTH(AP$2),15),$AD$2,$AE$2,FALSE,DATE(YEAR($AD193),MONTH($AD193),1),DATE(YEAR($AE193),MONTH($AE193),28)),0)</f>
      </c>
      <c r="AQ193" s="18">
        <f>IFERROR(_xlfn.BETA.DIST(DATE(YEAR(AQ$2),MONTH(AQ$2),15),$AD$2,$AE$2,FALSE,DATE(YEAR($AD193),MONTH($AD193),1),DATE(YEAR($AE193),MONTH($AE193),28)),0)</f>
      </c>
      <c r="AR193" s="18">
        <f>IFERROR(_xlfn.BETA.DIST(DATE(YEAR(AR$2),MONTH(AR$2),15),$AD$2,$AE$2,FALSE,DATE(YEAR($AD193),MONTH($AD193),1),DATE(YEAR($AE193),MONTH($AE193),28)),0)</f>
      </c>
      <c r="AS193" s="18">
        <f>IFERROR(_xlfn.BETA.DIST(DATE(YEAR(AS$2),MONTH(AS$2),15),$AD$2,$AE$2,FALSE,DATE(YEAR($AD193),MONTH($AD193),1),DATE(YEAR($AE193),MONTH($AE193),28)),0)</f>
      </c>
      <c r="AT193" s="18">
        <f>IFERROR(_xlfn.BETA.DIST(DATE(YEAR(AT$2),MONTH(AT$2),15),$AD$2,$AE$2,FALSE,DATE(YEAR($AD193),MONTH($AD193),1),DATE(YEAR($AE193),MONTH($AE193),28)),0)</f>
      </c>
      <c r="AU193" s="18">
        <f>IFERROR(_xlfn.BETA.DIST(DATE(YEAR(AU$2),MONTH(AU$2),15),$AD$2,$AE$2,FALSE,DATE(YEAR($AD193),MONTH($AD193),1),DATE(YEAR($AE193),MONTH($AE193),28)),0)</f>
      </c>
      <c r="AV193" s="18">
        <f>SUM(AG193:AU193)</f>
      </c>
      <c r="AW193" s="18">
        <f>IF(J193&lt;&gt;0,J193,IF($AV193=0,0,AG193/$AV193*$Z193))</f>
      </c>
      <c r="AX193" s="18">
        <f>IF(K193&lt;&gt;0,K193,IF($AV193=0,0,AH193/$AV193*$Z193))</f>
      </c>
      <c r="AY193" s="18">
        <f>IF(L193&lt;&gt;0,L193,IF($AV193=0,0,AI193/$AV193*$Z193))</f>
      </c>
      <c r="AZ193" s="18">
        <f>IF(M193&lt;&gt;0,M193,IF($AV193=0,0,AJ193/$AV193*$Z193))</f>
      </c>
      <c r="BA193" s="18">
        <f>IF(N193&lt;&gt;0,N193,IF($AV193=0,0,AK193/$AV193*$Z193))</f>
      </c>
      <c r="BB193" s="18">
        <f>IF(O193&lt;&gt;0,O193,IF($AV193=0,0,AL193/$AV193*$Z193))</f>
      </c>
      <c r="BC193" s="18">
        <f>IF(P193&lt;&gt;0,P193,IF($AV193=0,0,AM193/$AV193*$Z193))</f>
      </c>
      <c r="BD193" s="18">
        <f>IF(Q193&lt;&gt;0,Q193,IF($AV193=0,0,AN193/$AV193*$Z193))</f>
      </c>
      <c r="BE193" s="18">
        <f>IF(R193&lt;&gt;0,R193,IF($AV193=0,0,AO193/$AV193*$Z193))</f>
      </c>
      <c r="BF193" s="18">
        <f>IF(S193&lt;&gt;0,S193,IF($AV193=0,0,AP193/$AV193*$Z193))</f>
      </c>
      <c r="BG193" s="18">
        <f>IF(T193&lt;&gt;0,T193,IF($AV193=0,0,AQ193/$AV193*$Z193))</f>
      </c>
      <c r="BH193" s="18">
        <f>IF(U193&lt;&gt;0,U193,IF($AV193=0,0,AR193/$AV193*$Z193))</f>
      </c>
      <c r="BI193" s="18">
        <f>IF(V193&lt;&gt;0,V193,IF($AV193=0,0,AS193/$AV193*$Z193))</f>
      </c>
      <c r="BJ193" s="18">
        <f>IF(W193&lt;&gt;0,W193,IF($AV193=0,0,AT193/$AV193*$Z193))</f>
      </c>
      <c r="BK193" s="18">
        <f>IF(X193&lt;&gt;0,X193,IF($AV193=0,0,AU193/$AV193*$Z193))</f>
      </c>
      <c r="BL193" s="18">
        <f>SUM(AW193:BK193)</f>
      </c>
      <c r="BM193" s="17" t="str">
        <v/>
      </c>
    </row>
    <row r="194" outlineLevel="4">
      <c r="A194" s="5" t="str">
        <v>10.6.1</v>
      </c>
      <c r="B194" s="5" t="str">
        <v/>
      </c>
      <c r="C194" s="5" t="str">
        <v>BSKDGNGENGR03</v>
      </c>
      <c r="D194" s="5" t="str">
        <v>BSKDGNGENGR03</v>
      </c>
      <c r="E194" s="19">
        <f>IFERROR(_xlfn.XLOOKUP(F194,Assumptions!B:B,Assumptions!C:C),0)</f>
      </c>
      <c r="F194" s="5" t="str">
        <v>Advanced Payment</v>
      </c>
      <c r="G194" s="5" t="str">
        <v/>
      </c>
      <c r="H194" s="18">
        <f>G193*E194</f>
      </c>
      <c r="I194" s="18">
        <f>H194*(1-0)</f>
      </c>
      <c r="J194" s="18">
        <v>0</v>
      </c>
      <c r="K194" s="18">
        <v>0</v>
      </c>
      <c r="L194" s="18">
        <v>0</v>
      </c>
      <c r="M194" s="18">
        <v>0</v>
      </c>
      <c r="N194" s="18">
        <v>0</v>
      </c>
      <c r="O194" s="18">
        <v>0</v>
      </c>
      <c r="P194" s="18">
        <v>0</v>
      </c>
      <c r="Q194" s="18">
        <v>0</v>
      </c>
      <c r="R194" s="18">
        <v>0</v>
      </c>
      <c r="S194" s="18">
        <v>0</v>
      </c>
      <c r="T194" s="18">
        <v>0</v>
      </c>
      <c r="U194" s="18">
        <v>0</v>
      </c>
      <c r="V194" s="18">
        <v>0</v>
      </c>
      <c r="W194" s="18">
        <v>0</v>
      </c>
      <c r="X194" s="18">
        <v>0</v>
      </c>
      <c r="Y194" s="18">
        <f>SUM(J194:X194)</f>
      </c>
      <c r="Z194" s="18">
        <f>I194-Y194</f>
      </c>
      <c r="AA194" s="20">
        <v>46026</v>
      </c>
      <c r="AB194" s="20">
        <v>46026</v>
      </c>
      <c r="AC194" s="18">
        <f>IFERROR(_xlfn.XLOOKUP(F194,Assumptions!B:B,Assumptions!D:D),0)</f>
      </c>
      <c r="AD194" s="20">
        <f>AA194+AC194</f>
      </c>
      <c r="AE194" s="20">
        <f>AC194+AB194</f>
      </c>
      <c r="AF194" s="5" t="str">
        <v/>
      </c>
      <c r="AG194" s="18">
        <f>IFERROR(_xlfn.BETA.DIST(DATE(YEAR(AG$2),MONTH(AG$2),15),$AD$2,$AE$2,FALSE,DATE(YEAR($AD194),MONTH($AD194),1),DATE(YEAR($AE194),MONTH($AE194),28)),0)</f>
      </c>
      <c r="AH194" s="18">
        <f>IFERROR(_xlfn.BETA.DIST(DATE(YEAR(AH$2),MONTH(AH$2),15),$AD$2,$AE$2,FALSE,DATE(YEAR($AD194),MONTH($AD194),1),DATE(YEAR($AE194),MONTH($AE194),28)),0)</f>
      </c>
      <c r="AI194" s="18">
        <f>IFERROR(_xlfn.BETA.DIST(DATE(YEAR(AI$2),MONTH(AI$2),15),$AD$2,$AE$2,FALSE,DATE(YEAR($AD194),MONTH($AD194),1),DATE(YEAR($AE194),MONTH($AE194),28)),0)</f>
      </c>
      <c r="AJ194" s="18">
        <f>IFERROR(_xlfn.BETA.DIST(DATE(YEAR(AJ$2),MONTH(AJ$2),15),$AD$2,$AE$2,FALSE,DATE(YEAR($AD194),MONTH($AD194),1),DATE(YEAR($AE194),MONTH($AE194),28)),0)</f>
      </c>
      <c r="AK194" s="18">
        <f>IFERROR(_xlfn.BETA.DIST(DATE(YEAR(AK$2),MONTH(AK$2),15),$AD$2,$AE$2,FALSE,DATE(YEAR($AD194),MONTH($AD194),1),DATE(YEAR($AE194),MONTH($AE194),28)),0)</f>
      </c>
      <c r="AL194" s="18">
        <f>IFERROR(_xlfn.BETA.DIST(DATE(YEAR(AL$2),MONTH(AL$2),15),$AD$2,$AE$2,FALSE,DATE(YEAR($AD194),MONTH($AD194),1),DATE(YEAR($AE194),MONTH($AE194),28)),0)</f>
      </c>
      <c r="AM194" s="18">
        <f>IFERROR(_xlfn.BETA.DIST(DATE(YEAR(AM$2),MONTH(AM$2),15),$AD$2,$AE$2,FALSE,DATE(YEAR($AD194),MONTH($AD194),1),DATE(YEAR($AE194),MONTH($AE194),28)),0)</f>
      </c>
      <c r="AN194" s="18">
        <f>IFERROR(_xlfn.BETA.DIST(DATE(YEAR(AN$2),MONTH(AN$2),15),$AD$2,$AE$2,FALSE,DATE(YEAR($AD194),MONTH($AD194),1),DATE(YEAR($AE194),MONTH($AE194),28)),0)</f>
      </c>
      <c r="AO194" s="18">
        <f>IFERROR(_xlfn.BETA.DIST(DATE(YEAR(AO$2),MONTH(AO$2),15),$AD$2,$AE$2,FALSE,DATE(YEAR($AD194),MONTH($AD194),1),DATE(YEAR($AE194),MONTH($AE194),28)),0)</f>
      </c>
      <c r="AP194" s="18">
        <f>IFERROR(_xlfn.BETA.DIST(DATE(YEAR(AP$2),MONTH(AP$2),15),$AD$2,$AE$2,FALSE,DATE(YEAR($AD194),MONTH($AD194),1),DATE(YEAR($AE194),MONTH($AE194),28)),0)</f>
      </c>
      <c r="AQ194" s="18">
        <f>IFERROR(_xlfn.BETA.DIST(DATE(YEAR(AQ$2),MONTH(AQ$2),15),$AD$2,$AE$2,FALSE,DATE(YEAR($AD194),MONTH($AD194),1),DATE(YEAR($AE194),MONTH($AE194),28)),0)</f>
      </c>
      <c r="AR194" s="18">
        <f>IFERROR(_xlfn.BETA.DIST(DATE(YEAR(AR$2),MONTH(AR$2),15),$AD$2,$AE$2,FALSE,DATE(YEAR($AD194),MONTH($AD194),1),DATE(YEAR($AE194),MONTH($AE194),28)),0)</f>
      </c>
      <c r="AS194" s="18">
        <f>IFERROR(_xlfn.BETA.DIST(DATE(YEAR(AS$2),MONTH(AS$2),15),$AD$2,$AE$2,FALSE,DATE(YEAR($AD194),MONTH($AD194),1),DATE(YEAR($AE194),MONTH($AE194),28)),0)</f>
      </c>
      <c r="AT194" s="18">
        <f>IFERROR(_xlfn.BETA.DIST(DATE(YEAR(AT$2),MONTH(AT$2),15),$AD$2,$AE$2,FALSE,DATE(YEAR($AD194),MONTH($AD194),1),DATE(YEAR($AE194),MONTH($AE194),28)),0)</f>
      </c>
      <c r="AU194" s="18">
        <f>IFERROR(_xlfn.BETA.DIST(DATE(YEAR(AU$2),MONTH(AU$2),15),$AD$2,$AE$2,FALSE,DATE(YEAR($AD194),MONTH($AD194),1),DATE(YEAR($AE194),MONTH($AE194),28)),0)</f>
      </c>
      <c r="AV194" s="18">
        <f>SUM(AG194:AU194)</f>
      </c>
      <c r="AW194" s="18">
        <f>IF(J194&lt;&gt;0,J194,IF($AV194=0,0,AG194/$AV194*$Z194))</f>
      </c>
      <c r="AX194" s="18">
        <f>IF(K194&lt;&gt;0,K194,IF($AV194=0,0,AH194/$AV194*$Z194))</f>
      </c>
      <c r="AY194" s="18">
        <f>IF(L194&lt;&gt;0,L194,IF($AV194=0,0,AI194/$AV194*$Z194))</f>
      </c>
      <c r="AZ194" s="18">
        <f>IF(M194&lt;&gt;0,M194,IF($AV194=0,0,AJ194/$AV194*$Z194))</f>
      </c>
      <c r="BA194" s="18">
        <f>IF(N194&lt;&gt;0,N194,IF($AV194=0,0,AK194/$AV194*$Z194))</f>
      </c>
      <c r="BB194" s="18">
        <f>IF(O194&lt;&gt;0,O194,IF($AV194=0,0,AL194/$AV194*$Z194))</f>
      </c>
      <c r="BC194" s="18">
        <f>IF(P194&lt;&gt;0,P194,IF($AV194=0,0,AM194/$AV194*$Z194))</f>
      </c>
      <c r="BD194" s="18">
        <f>IF(Q194&lt;&gt;0,Q194,IF($AV194=0,0,AN194/$AV194*$Z194))</f>
      </c>
      <c r="BE194" s="18">
        <f>IF(R194&lt;&gt;0,R194,IF($AV194=0,0,AO194/$AV194*$Z194))</f>
      </c>
      <c r="BF194" s="18">
        <f>IF(S194&lt;&gt;0,S194,IF($AV194=0,0,AP194/$AV194*$Z194))</f>
      </c>
      <c r="BG194" s="18">
        <f>IF(T194&lt;&gt;0,T194,IF($AV194=0,0,AQ194/$AV194*$Z194))</f>
      </c>
      <c r="BH194" s="18">
        <f>IF(U194&lt;&gt;0,U194,IF($AV194=0,0,AR194/$AV194*$Z194))</f>
      </c>
      <c r="BI194" s="18">
        <f>IF(V194&lt;&gt;0,V194,IF($AV194=0,0,AS194/$AV194*$Z194))</f>
      </c>
      <c r="BJ194" s="18">
        <f>IF(W194&lt;&gt;0,W194,IF($AV194=0,0,AT194/$AV194*$Z194))</f>
      </c>
      <c r="BK194" s="18">
        <f>IF(X194&lt;&gt;0,X194,IF($AV194=0,0,AU194/$AV194*$Z194))</f>
      </c>
      <c r="BL194" s="18">
        <f>SUM(AW194:BK194)</f>
      </c>
      <c r="BM194" s="18">
        <f>I194-BL194</f>
      </c>
    </row>
    <row r="195" outlineLevel="4">
      <c r="A195" s="5" t="str">
        <v>10.6.1</v>
      </c>
      <c r="B195" s="5" t="str">
        <v/>
      </c>
      <c r="C195" s="5" t="str">
        <v/>
      </c>
      <c r="D195" s="5" t="str">
        <v/>
      </c>
      <c r="E195" s="19">
        <f>IFERROR(_xlfn.XLOOKUP(F195,Assumptions!B:B,Assumptions!C:C),0)</f>
      </c>
      <c r="F195" s="5" t="str">
        <v>Site Delivery EGP</v>
      </c>
      <c r="G195" s="5" t="str">
        <v/>
      </c>
      <c r="H195" s="18">
        <f>G193*E195</f>
      </c>
      <c r="I195" s="18">
        <f>H195*(1-0)</f>
      </c>
      <c r="J195" s="18">
        <v>0</v>
      </c>
      <c r="K195" s="18">
        <v>0</v>
      </c>
      <c r="L195" s="18">
        <v>0</v>
      </c>
      <c r="M195" s="18">
        <v>0</v>
      </c>
      <c r="N195" s="18">
        <v>0</v>
      </c>
      <c r="O195" s="18">
        <v>0</v>
      </c>
      <c r="P195" s="18">
        <v>0</v>
      </c>
      <c r="Q195" s="18">
        <v>0</v>
      </c>
      <c r="R195" s="18">
        <v>0</v>
      </c>
      <c r="S195" s="18">
        <v>0</v>
      </c>
      <c r="T195" s="18">
        <v>0</v>
      </c>
      <c r="U195" s="18">
        <v>0</v>
      </c>
      <c r="V195" s="18">
        <v>0</v>
      </c>
      <c r="W195" s="18">
        <v>0</v>
      </c>
      <c r="X195" s="18">
        <v>0</v>
      </c>
      <c r="Y195" s="18">
        <f>SUM(J195:X195)</f>
      </c>
      <c r="Z195" s="18">
        <f>I195-Y195</f>
      </c>
      <c r="AA195" s="5" t="str">
        <v/>
      </c>
      <c r="AB195" s="5" t="str">
        <v/>
      </c>
      <c r="AC195" s="18">
        <f>IFERROR(_xlfn.XLOOKUP(F195,Assumptions!B:B,Assumptions!D:D),0)</f>
      </c>
      <c r="AD195" s="20">
        <f>AA195+AC195</f>
      </c>
      <c r="AE195" s="20">
        <f>AC195+AB195</f>
      </c>
      <c r="AF195" s="5" t="str">
        <v/>
      </c>
      <c r="AG195" s="18">
        <f>IFERROR(_xlfn.BETA.DIST(DATE(YEAR(AG$2),MONTH(AG$2),15),$AD$2,$AE$2,FALSE,DATE(YEAR($AD195),MONTH($AD195),1),DATE(YEAR($AE195),MONTH($AE195),28)),0)</f>
      </c>
      <c r="AH195" s="18">
        <f>IFERROR(_xlfn.BETA.DIST(DATE(YEAR(AH$2),MONTH(AH$2),15),$AD$2,$AE$2,FALSE,DATE(YEAR($AD195),MONTH($AD195),1),DATE(YEAR($AE195),MONTH($AE195),28)),0)</f>
      </c>
      <c r="AI195" s="18">
        <f>IFERROR(_xlfn.BETA.DIST(DATE(YEAR(AI$2),MONTH(AI$2),15),$AD$2,$AE$2,FALSE,DATE(YEAR($AD195),MONTH($AD195),1),DATE(YEAR($AE195),MONTH($AE195),28)),0)</f>
      </c>
      <c r="AJ195" s="18">
        <f>IFERROR(_xlfn.BETA.DIST(DATE(YEAR(AJ$2),MONTH(AJ$2),15),$AD$2,$AE$2,FALSE,DATE(YEAR($AD195),MONTH($AD195),1),DATE(YEAR($AE195),MONTH($AE195),28)),0)</f>
      </c>
      <c r="AK195" s="18">
        <f>IFERROR(_xlfn.BETA.DIST(DATE(YEAR(AK$2),MONTH(AK$2),15),$AD$2,$AE$2,FALSE,DATE(YEAR($AD195),MONTH($AD195),1),DATE(YEAR($AE195),MONTH($AE195),28)),0)</f>
      </c>
      <c r="AL195" s="18">
        <f>IFERROR(_xlfn.BETA.DIST(DATE(YEAR(AL$2),MONTH(AL$2),15),$AD$2,$AE$2,FALSE,DATE(YEAR($AD195),MONTH($AD195),1),DATE(YEAR($AE195),MONTH($AE195),28)),0)</f>
      </c>
      <c r="AM195" s="18">
        <f>IFERROR(_xlfn.BETA.DIST(DATE(YEAR(AM$2),MONTH(AM$2),15),$AD$2,$AE$2,FALSE,DATE(YEAR($AD195),MONTH($AD195),1),DATE(YEAR($AE195),MONTH($AE195),28)),0)</f>
      </c>
      <c r="AN195" s="18">
        <f>IFERROR(_xlfn.BETA.DIST(DATE(YEAR(AN$2),MONTH(AN$2),15),$AD$2,$AE$2,FALSE,DATE(YEAR($AD195),MONTH($AD195),1),DATE(YEAR($AE195),MONTH($AE195),28)),0)</f>
      </c>
      <c r="AO195" s="18">
        <f>IFERROR(_xlfn.BETA.DIST(DATE(YEAR(AO$2),MONTH(AO$2),15),$AD$2,$AE$2,FALSE,DATE(YEAR($AD195),MONTH($AD195),1),DATE(YEAR($AE195),MONTH($AE195),28)),0)</f>
      </c>
      <c r="AP195" s="18">
        <f>IFERROR(_xlfn.BETA.DIST(DATE(YEAR(AP$2),MONTH(AP$2),15),$AD$2,$AE$2,FALSE,DATE(YEAR($AD195),MONTH($AD195),1),DATE(YEAR($AE195),MONTH($AE195),28)),0)</f>
      </c>
      <c r="AQ195" s="18">
        <f>IFERROR(_xlfn.BETA.DIST(DATE(YEAR(AQ$2),MONTH(AQ$2),15),$AD$2,$AE$2,FALSE,DATE(YEAR($AD195),MONTH($AD195),1),DATE(YEAR($AE195),MONTH($AE195),28)),0)</f>
      </c>
      <c r="AR195" s="18">
        <f>IFERROR(_xlfn.BETA.DIST(DATE(YEAR(AR$2),MONTH(AR$2),15),$AD$2,$AE$2,FALSE,DATE(YEAR($AD195),MONTH($AD195),1),DATE(YEAR($AE195),MONTH($AE195),28)),0)</f>
      </c>
      <c r="AS195" s="18">
        <f>IFERROR(_xlfn.BETA.DIST(DATE(YEAR(AS$2),MONTH(AS$2),15),$AD$2,$AE$2,FALSE,DATE(YEAR($AD195),MONTH($AD195),1),DATE(YEAR($AE195),MONTH($AE195),28)),0)</f>
      </c>
      <c r="AT195" s="18">
        <f>IFERROR(_xlfn.BETA.DIST(DATE(YEAR(AT$2),MONTH(AT$2),15),$AD$2,$AE$2,FALSE,DATE(YEAR($AD195),MONTH($AD195),1),DATE(YEAR($AE195),MONTH($AE195),28)),0)</f>
      </c>
      <c r="AU195" s="18">
        <f>IFERROR(_xlfn.BETA.DIST(DATE(YEAR(AU$2),MONTH(AU$2),15),$AD$2,$AE$2,FALSE,DATE(YEAR($AD195),MONTH($AD195),1),DATE(YEAR($AE195),MONTH($AE195),28)),0)</f>
      </c>
      <c r="AV195" s="18">
        <f>SUM(AG195:AU195)</f>
      </c>
      <c r="AW195" s="18">
        <f>IF(J195&lt;&gt;0,J195,IF($AV195=0,0,AG195/$AV195*$Z195))</f>
      </c>
      <c r="AX195" s="18">
        <f>IF(K195&lt;&gt;0,K195,IF($AV195=0,0,AH195/$AV195*$Z195))</f>
      </c>
      <c r="AY195" s="18">
        <f>IF(L195&lt;&gt;0,L195,IF($AV195=0,0,AI195/$AV195*$Z195))</f>
      </c>
      <c r="AZ195" s="18">
        <f>IF(M195&lt;&gt;0,M195,IF($AV195=0,0,AJ195/$AV195*$Z195))</f>
      </c>
      <c r="BA195" s="18">
        <f>IF(N195&lt;&gt;0,N195,IF($AV195=0,0,AK195/$AV195*$Z195))</f>
      </c>
      <c r="BB195" s="18">
        <f>IF(O195&lt;&gt;0,O195,IF($AV195=0,0,AL195/$AV195*$Z195))</f>
      </c>
      <c r="BC195" s="18">
        <f>IF(P195&lt;&gt;0,P195,IF($AV195=0,0,AM195/$AV195*$Z195))</f>
      </c>
      <c r="BD195" s="18">
        <f>IF(Q195&lt;&gt;0,Q195,IF($AV195=0,0,AN195/$AV195*$Z195))</f>
      </c>
      <c r="BE195" s="18">
        <f>IF(R195&lt;&gt;0,R195,IF($AV195=0,0,AO195/$AV195*$Z195))</f>
      </c>
      <c r="BF195" s="18">
        <f>IF(S195&lt;&gt;0,S195,IF($AV195=0,0,AP195/$AV195*$Z195))</f>
      </c>
      <c r="BG195" s="18">
        <f>IF(T195&lt;&gt;0,T195,IF($AV195=0,0,AQ195/$AV195*$Z195))</f>
      </c>
      <c r="BH195" s="18">
        <f>IF(U195&lt;&gt;0,U195,IF($AV195=0,0,AR195/$AV195*$Z195))</f>
      </c>
      <c r="BI195" s="18">
        <f>IF(V195&lt;&gt;0,V195,IF($AV195=0,0,AS195/$AV195*$Z195))</f>
      </c>
      <c r="BJ195" s="18">
        <f>IF(W195&lt;&gt;0,W195,IF($AV195=0,0,AT195/$AV195*$Z195))</f>
      </c>
      <c r="BK195" s="18">
        <f>IF(X195&lt;&gt;0,X195,IF($AV195=0,0,AU195/$AV195*$Z195))</f>
      </c>
      <c r="BL195" s="18">
        <f>SUM(AW195:BK195)</f>
      </c>
      <c r="BM195" s="18">
        <f>I195-BL195</f>
      </c>
    </row>
    <row r="196" outlineLevel="4">
      <c r="A196" s="5" t="str">
        <v>10.6.1</v>
      </c>
      <c r="B196" s="5" t="str">
        <v/>
      </c>
      <c r="C196" s="5" t="str">
        <v>BSKDGNGENGR07</v>
      </c>
      <c r="D196" s="5" t="str">
        <v>BSKDGNGENGR07</v>
      </c>
      <c r="E196" s="19">
        <f>IFERROR(_xlfn.XLOOKUP(F196,Assumptions!B:B,Assumptions!C:C),0)</f>
      </c>
      <c r="F196" s="5" t="str">
        <v>Retention</v>
      </c>
      <c r="G196" s="5" t="str">
        <v/>
      </c>
      <c r="H196" s="18">
        <f>G193*E196</f>
      </c>
      <c r="I196" s="18">
        <f>H196*(1-0)</f>
      </c>
      <c r="J196" s="18">
        <v>0</v>
      </c>
      <c r="K196" s="18">
        <v>0</v>
      </c>
      <c r="L196" s="18">
        <v>0</v>
      </c>
      <c r="M196" s="18">
        <v>0</v>
      </c>
      <c r="N196" s="18">
        <v>0</v>
      </c>
      <c r="O196" s="18">
        <v>0</v>
      </c>
      <c r="P196" s="18">
        <v>0</v>
      </c>
      <c r="Q196" s="18">
        <v>0</v>
      </c>
      <c r="R196" s="18">
        <v>0</v>
      </c>
      <c r="S196" s="18">
        <v>0</v>
      </c>
      <c r="T196" s="18">
        <v>0</v>
      </c>
      <c r="U196" s="18">
        <v>0</v>
      </c>
      <c r="V196" s="18">
        <v>0</v>
      </c>
      <c r="W196" s="18">
        <v>0</v>
      </c>
      <c r="X196" s="18">
        <v>0</v>
      </c>
      <c r="Y196" s="18">
        <f>SUM(J196:X196)</f>
      </c>
      <c r="Z196" s="18">
        <f>I196-Y196</f>
      </c>
      <c r="AA196" s="20">
        <v>46483</v>
      </c>
      <c r="AB196" s="20">
        <v>46483</v>
      </c>
      <c r="AC196" s="18">
        <f>IFERROR(_xlfn.XLOOKUP(F196,Assumptions!B:B,Assumptions!D:D),0)</f>
      </c>
      <c r="AD196" s="20">
        <f>AA196+AC196</f>
      </c>
      <c r="AE196" s="20">
        <f>AC196+AB196</f>
      </c>
      <c r="AF196" s="5" t="str">
        <v/>
      </c>
      <c r="AG196" s="18">
        <f>IFERROR(_xlfn.BETA.DIST(DATE(YEAR(AG$2),MONTH(AG$2),15),$AD$2,$AE$2,FALSE,DATE(YEAR($AD196),MONTH($AD196),1),DATE(YEAR($AE196),MONTH($AE196),28)),0)</f>
      </c>
      <c r="AH196" s="18">
        <f>IFERROR(_xlfn.BETA.DIST(DATE(YEAR(AH$2),MONTH(AH$2),15),$AD$2,$AE$2,FALSE,DATE(YEAR($AD196),MONTH($AD196),1),DATE(YEAR($AE196),MONTH($AE196),28)),0)</f>
      </c>
      <c r="AI196" s="18">
        <f>IFERROR(_xlfn.BETA.DIST(DATE(YEAR(AI$2),MONTH(AI$2),15),$AD$2,$AE$2,FALSE,DATE(YEAR($AD196),MONTH($AD196),1),DATE(YEAR($AE196),MONTH($AE196),28)),0)</f>
      </c>
      <c r="AJ196" s="18">
        <f>IFERROR(_xlfn.BETA.DIST(DATE(YEAR(AJ$2),MONTH(AJ$2),15),$AD$2,$AE$2,FALSE,DATE(YEAR($AD196),MONTH($AD196),1),DATE(YEAR($AE196),MONTH($AE196),28)),0)</f>
      </c>
      <c r="AK196" s="18">
        <f>IFERROR(_xlfn.BETA.DIST(DATE(YEAR(AK$2),MONTH(AK$2),15),$AD$2,$AE$2,FALSE,DATE(YEAR($AD196),MONTH($AD196),1),DATE(YEAR($AE196),MONTH($AE196),28)),0)</f>
      </c>
      <c r="AL196" s="18">
        <f>IFERROR(_xlfn.BETA.DIST(DATE(YEAR(AL$2),MONTH(AL$2),15),$AD$2,$AE$2,FALSE,DATE(YEAR($AD196),MONTH($AD196),1),DATE(YEAR($AE196),MONTH($AE196),28)),0)</f>
      </c>
      <c r="AM196" s="18">
        <f>IFERROR(_xlfn.BETA.DIST(DATE(YEAR(AM$2),MONTH(AM$2),15),$AD$2,$AE$2,FALSE,DATE(YEAR($AD196),MONTH($AD196),1),DATE(YEAR($AE196),MONTH($AE196),28)),0)</f>
      </c>
      <c r="AN196" s="18">
        <f>IFERROR(_xlfn.BETA.DIST(DATE(YEAR(AN$2),MONTH(AN$2),15),$AD$2,$AE$2,FALSE,DATE(YEAR($AD196),MONTH($AD196),1),DATE(YEAR($AE196),MONTH($AE196),28)),0)</f>
      </c>
      <c r="AO196" s="18">
        <f>IFERROR(_xlfn.BETA.DIST(DATE(YEAR(AO$2),MONTH(AO$2),15),$AD$2,$AE$2,FALSE,DATE(YEAR($AD196),MONTH($AD196),1),DATE(YEAR($AE196),MONTH($AE196),28)),0)</f>
      </c>
      <c r="AP196" s="18">
        <f>IFERROR(_xlfn.BETA.DIST(DATE(YEAR(AP$2),MONTH(AP$2),15),$AD$2,$AE$2,FALSE,DATE(YEAR($AD196),MONTH($AD196),1),DATE(YEAR($AE196),MONTH($AE196),28)),0)</f>
      </c>
      <c r="AQ196" s="18">
        <f>IFERROR(_xlfn.BETA.DIST(DATE(YEAR(AQ$2),MONTH(AQ$2),15),$AD$2,$AE$2,FALSE,DATE(YEAR($AD196),MONTH($AD196),1),DATE(YEAR($AE196),MONTH($AE196),28)),0)</f>
      </c>
      <c r="AR196" s="18">
        <f>IFERROR(_xlfn.BETA.DIST(DATE(YEAR(AR$2),MONTH(AR$2),15),$AD$2,$AE$2,FALSE,DATE(YEAR($AD196),MONTH($AD196),1),DATE(YEAR($AE196),MONTH($AE196),28)),0)</f>
      </c>
      <c r="AS196" s="18">
        <f>IFERROR(_xlfn.BETA.DIST(DATE(YEAR(AS$2),MONTH(AS$2),15),$AD$2,$AE$2,FALSE,DATE(YEAR($AD196),MONTH($AD196),1),DATE(YEAR($AE196),MONTH($AE196),28)),0)</f>
      </c>
      <c r="AT196" s="18">
        <f>IFERROR(_xlfn.BETA.DIST(DATE(YEAR(AT$2),MONTH(AT$2),15),$AD$2,$AE$2,FALSE,DATE(YEAR($AD196),MONTH($AD196),1),DATE(YEAR($AE196),MONTH($AE196),28)),0)</f>
      </c>
      <c r="AU196" s="18">
        <f>IFERROR(_xlfn.BETA.DIST(DATE(YEAR(AU$2),MONTH(AU$2),15),$AD$2,$AE$2,FALSE,DATE(YEAR($AD196),MONTH($AD196),1),DATE(YEAR($AE196),MONTH($AE196),28)),0)</f>
      </c>
      <c r="AV196" s="18">
        <f>SUM(AG196:AU196)</f>
      </c>
      <c r="AW196" s="18">
        <f>IF(J196&lt;&gt;0,J196,IF($AV196=0,0,AG196/$AV196*$Z196))</f>
      </c>
      <c r="AX196" s="18">
        <f>IF(K196&lt;&gt;0,K196,IF($AV196=0,0,AH196/$AV196*$Z196))</f>
      </c>
      <c r="AY196" s="18">
        <f>IF(L196&lt;&gt;0,L196,IF($AV196=0,0,AI196/$AV196*$Z196))</f>
      </c>
      <c r="AZ196" s="18">
        <f>IF(M196&lt;&gt;0,M196,IF($AV196=0,0,AJ196/$AV196*$Z196))</f>
      </c>
      <c r="BA196" s="18">
        <f>IF(N196&lt;&gt;0,N196,IF($AV196=0,0,AK196/$AV196*$Z196))</f>
      </c>
      <c r="BB196" s="18">
        <f>IF(O196&lt;&gt;0,O196,IF($AV196=0,0,AL196/$AV196*$Z196))</f>
      </c>
      <c r="BC196" s="18">
        <f>IF(P196&lt;&gt;0,P196,IF($AV196=0,0,AM196/$AV196*$Z196))</f>
      </c>
      <c r="BD196" s="18">
        <f>IF(Q196&lt;&gt;0,Q196,IF($AV196=0,0,AN196/$AV196*$Z196))</f>
      </c>
      <c r="BE196" s="18">
        <f>IF(R196&lt;&gt;0,R196,IF($AV196=0,0,AO196/$AV196*$Z196))</f>
      </c>
      <c r="BF196" s="18">
        <f>IF(S196&lt;&gt;0,S196,IF($AV196=0,0,AP196/$AV196*$Z196))</f>
      </c>
      <c r="BG196" s="18">
        <f>IF(T196&lt;&gt;0,T196,IF($AV196=0,0,AQ196/$AV196*$Z196))</f>
      </c>
      <c r="BH196" s="18">
        <f>IF(U196&lt;&gt;0,U196,IF($AV196=0,0,AR196/$AV196*$Z196))</f>
      </c>
      <c r="BI196" s="18">
        <f>IF(V196&lt;&gt;0,V196,IF($AV196=0,0,AS196/$AV196*$Z196))</f>
      </c>
      <c r="BJ196" s="18">
        <f>IF(W196&lt;&gt;0,W196,IF($AV196=0,0,AT196/$AV196*$Z196))</f>
      </c>
      <c r="BK196" s="18">
        <f>IF(X196&lt;&gt;0,X196,IF($AV196=0,0,AU196/$AV196*$Z196))</f>
      </c>
      <c r="BL196" s="18">
        <f>SUM(AW196:BK196)</f>
      </c>
      <c r="BM196" s="18">
        <f>I196-BL196</f>
      </c>
    </row>
    <row r="197" outlineLevel="3">
      <c r="A197" s="17" t="str">
        <v>10.6.2</v>
      </c>
      <c r="B197" s="17" t="str">
        <v/>
      </c>
      <c r="C197" s="17" t="str">
        <v/>
      </c>
      <c r="D197" s="17" t="str">
        <v/>
      </c>
      <c r="E197" s="17" t="str">
        <v>10.6.2</v>
      </c>
      <c r="F197" s="17" t="str">
        <v>Battery charger complete with control and protection</v>
      </c>
      <c r="G197" s="17">
        <v>261538.73</v>
      </c>
      <c r="H197" s="17" t="str">
        <v/>
      </c>
      <c r="I197" s="17" t="str">
        <v/>
      </c>
      <c r="J197" s="17" t="str">
        <v/>
      </c>
      <c r="K197" s="17" t="str">
        <v/>
      </c>
      <c r="L197" s="17" t="str">
        <v/>
      </c>
      <c r="M197" s="17" t="str">
        <v/>
      </c>
      <c r="N197" s="17" t="str">
        <v/>
      </c>
      <c r="O197" s="17" t="str">
        <v/>
      </c>
      <c r="P197" s="17" t="str">
        <v/>
      </c>
      <c r="Q197" s="17" t="str">
        <v/>
      </c>
      <c r="R197" s="17" t="str">
        <v/>
      </c>
      <c r="S197" s="17" t="str">
        <v/>
      </c>
      <c r="T197" s="17" t="str">
        <v/>
      </c>
      <c r="U197" s="17" t="str">
        <v/>
      </c>
      <c r="V197" s="17" t="str">
        <v/>
      </c>
      <c r="W197" s="17" t="str">
        <v/>
      </c>
      <c r="X197" s="17" t="str">
        <v/>
      </c>
      <c r="Y197" s="17" t="str">
        <v/>
      </c>
      <c r="Z197" s="17" t="str">
        <v/>
      </c>
      <c r="AA197" s="17" t="str">
        <v/>
      </c>
      <c r="AB197" s="17" t="str">
        <v/>
      </c>
      <c r="AC197" s="17" t="str">
        <v/>
      </c>
      <c r="AD197" s="17" t="str">
        <v/>
      </c>
      <c r="AE197" s="17" t="str">
        <v/>
      </c>
      <c r="AF197" s="5" t="str">
        <v/>
      </c>
      <c r="AG197" s="18">
        <f>IFERROR(_xlfn.BETA.DIST(DATE(YEAR(AG$2),MONTH(AG$2),15),$AD$2,$AE$2,FALSE,DATE(YEAR($AD197),MONTH($AD197),1),DATE(YEAR($AE197),MONTH($AE197),28)),0)</f>
      </c>
      <c r="AH197" s="18">
        <f>IFERROR(_xlfn.BETA.DIST(DATE(YEAR(AH$2),MONTH(AH$2),15),$AD$2,$AE$2,FALSE,DATE(YEAR($AD197),MONTH($AD197),1),DATE(YEAR($AE197),MONTH($AE197),28)),0)</f>
      </c>
      <c r="AI197" s="18">
        <f>IFERROR(_xlfn.BETA.DIST(DATE(YEAR(AI$2),MONTH(AI$2),15),$AD$2,$AE$2,FALSE,DATE(YEAR($AD197),MONTH($AD197),1),DATE(YEAR($AE197),MONTH($AE197),28)),0)</f>
      </c>
      <c r="AJ197" s="18">
        <f>IFERROR(_xlfn.BETA.DIST(DATE(YEAR(AJ$2),MONTH(AJ$2),15),$AD$2,$AE$2,FALSE,DATE(YEAR($AD197),MONTH($AD197),1),DATE(YEAR($AE197),MONTH($AE197),28)),0)</f>
      </c>
      <c r="AK197" s="18">
        <f>IFERROR(_xlfn.BETA.DIST(DATE(YEAR(AK$2),MONTH(AK$2),15),$AD$2,$AE$2,FALSE,DATE(YEAR($AD197),MONTH($AD197),1),DATE(YEAR($AE197),MONTH($AE197),28)),0)</f>
      </c>
      <c r="AL197" s="18">
        <f>IFERROR(_xlfn.BETA.DIST(DATE(YEAR(AL$2),MONTH(AL$2),15),$AD$2,$AE$2,FALSE,DATE(YEAR($AD197),MONTH($AD197),1),DATE(YEAR($AE197),MONTH($AE197),28)),0)</f>
      </c>
      <c r="AM197" s="18">
        <f>IFERROR(_xlfn.BETA.DIST(DATE(YEAR(AM$2),MONTH(AM$2),15),$AD$2,$AE$2,FALSE,DATE(YEAR($AD197),MONTH($AD197),1),DATE(YEAR($AE197),MONTH($AE197),28)),0)</f>
      </c>
      <c r="AN197" s="18">
        <f>IFERROR(_xlfn.BETA.DIST(DATE(YEAR(AN$2),MONTH(AN$2),15),$AD$2,$AE$2,FALSE,DATE(YEAR($AD197),MONTH($AD197),1),DATE(YEAR($AE197),MONTH($AE197),28)),0)</f>
      </c>
      <c r="AO197" s="18">
        <f>IFERROR(_xlfn.BETA.DIST(DATE(YEAR(AO$2),MONTH(AO$2),15),$AD$2,$AE$2,FALSE,DATE(YEAR($AD197),MONTH($AD197),1),DATE(YEAR($AE197),MONTH($AE197),28)),0)</f>
      </c>
      <c r="AP197" s="18">
        <f>IFERROR(_xlfn.BETA.DIST(DATE(YEAR(AP$2),MONTH(AP$2),15),$AD$2,$AE$2,FALSE,DATE(YEAR($AD197),MONTH($AD197),1),DATE(YEAR($AE197),MONTH($AE197),28)),0)</f>
      </c>
      <c r="AQ197" s="18">
        <f>IFERROR(_xlfn.BETA.DIST(DATE(YEAR(AQ$2),MONTH(AQ$2),15),$AD$2,$AE$2,FALSE,DATE(YEAR($AD197),MONTH($AD197),1),DATE(YEAR($AE197),MONTH($AE197),28)),0)</f>
      </c>
      <c r="AR197" s="18">
        <f>IFERROR(_xlfn.BETA.DIST(DATE(YEAR(AR$2),MONTH(AR$2),15),$AD$2,$AE$2,FALSE,DATE(YEAR($AD197),MONTH($AD197),1),DATE(YEAR($AE197),MONTH($AE197),28)),0)</f>
      </c>
      <c r="AS197" s="18">
        <f>IFERROR(_xlfn.BETA.DIST(DATE(YEAR(AS$2),MONTH(AS$2),15),$AD$2,$AE$2,FALSE,DATE(YEAR($AD197),MONTH($AD197),1),DATE(YEAR($AE197),MONTH($AE197),28)),0)</f>
      </c>
      <c r="AT197" s="18">
        <f>IFERROR(_xlfn.BETA.DIST(DATE(YEAR(AT$2),MONTH(AT$2),15),$AD$2,$AE$2,FALSE,DATE(YEAR($AD197),MONTH($AD197),1),DATE(YEAR($AE197),MONTH($AE197),28)),0)</f>
      </c>
      <c r="AU197" s="18">
        <f>IFERROR(_xlfn.BETA.DIST(DATE(YEAR(AU$2),MONTH(AU$2),15),$AD$2,$AE$2,FALSE,DATE(YEAR($AD197),MONTH($AD197),1),DATE(YEAR($AE197),MONTH($AE197),28)),0)</f>
      </c>
      <c r="AV197" s="18">
        <f>SUM(AG197:AU197)</f>
      </c>
      <c r="AW197" s="18">
        <f>IF(J197&lt;&gt;0,J197,IF($AV197=0,0,AG197/$AV197*$Z197))</f>
      </c>
      <c r="AX197" s="18">
        <f>IF(K197&lt;&gt;0,K197,IF($AV197=0,0,AH197/$AV197*$Z197))</f>
      </c>
      <c r="AY197" s="18">
        <f>IF(L197&lt;&gt;0,L197,IF($AV197=0,0,AI197/$AV197*$Z197))</f>
      </c>
      <c r="AZ197" s="18">
        <f>IF(M197&lt;&gt;0,M197,IF($AV197=0,0,AJ197/$AV197*$Z197))</f>
      </c>
      <c r="BA197" s="18">
        <f>IF(N197&lt;&gt;0,N197,IF($AV197=0,0,AK197/$AV197*$Z197))</f>
      </c>
      <c r="BB197" s="18">
        <f>IF(O197&lt;&gt;0,O197,IF($AV197=0,0,AL197/$AV197*$Z197))</f>
      </c>
      <c r="BC197" s="18">
        <f>IF(P197&lt;&gt;0,P197,IF($AV197=0,0,AM197/$AV197*$Z197))</f>
      </c>
      <c r="BD197" s="18">
        <f>IF(Q197&lt;&gt;0,Q197,IF($AV197=0,0,AN197/$AV197*$Z197))</f>
      </c>
      <c r="BE197" s="18">
        <f>IF(R197&lt;&gt;0,R197,IF($AV197=0,0,AO197/$AV197*$Z197))</f>
      </c>
      <c r="BF197" s="18">
        <f>IF(S197&lt;&gt;0,S197,IF($AV197=0,0,AP197/$AV197*$Z197))</f>
      </c>
      <c r="BG197" s="18">
        <f>IF(T197&lt;&gt;0,T197,IF($AV197=0,0,AQ197/$AV197*$Z197))</f>
      </c>
      <c r="BH197" s="18">
        <f>IF(U197&lt;&gt;0,U197,IF($AV197=0,0,AR197/$AV197*$Z197))</f>
      </c>
      <c r="BI197" s="18">
        <f>IF(V197&lt;&gt;0,V197,IF($AV197=0,0,AS197/$AV197*$Z197))</f>
      </c>
      <c r="BJ197" s="18">
        <f>IF(W197&lt;&gt;0,W197,IF($AV197=0,0,AT197/$AV197*$Z197))</f>
      </c>
      <c r="BK197" s="18">
        <f>IF(X197&lt;&gt;0,X197,IF($AV197=0,0,AU197/$AV197*$Z197))</f>
      </c>
      <c r="BL197" s="18">
        <f>SUM(AW197:BK197)</f>
      </c>
      <c r="BM197" s="17" t="str">
        <v/>
      </c>
    </row>
    <row r="198" outlineLevel="4">
      <c r="A198" s="5" t="str">
        <v>10.6.2</v>
      </c>
      <c r="B198" s="5" t="str">
        <v/>
      </c>
      <c r="C198" s="5" t="str">
        <v>BSKDGNGENGR03</v>
      </c>
      <c r="D198" s="5" t="str">
        <v>BSKDGNGENGR03</v>
      </c>
      <c r="E198" s="19">
        <f>IFERROR(_xlfn.XLOOKUP(F198,Assumptions!B:B,Assumptions!C:C),0)</f>
      </c>
      <c r="F198" s="5" t="str">
        <v>Advanced Payment</v>
      </c>
      <c r="G198" s="5" t="str">
        <v/>
      </c>
      <c r="H198" s="18">
        <f>G197*E198</f>
      </c>
      <c r="I198" s="18">
        <f>H198*(1-0)</f>
      </c>
      <c r="J198" s="18">
        <v>0</v>
      </c>
      <c r="K198" s="18">
        <v>0</v>
      </c>
      <c r="L198" s="18">
        <v>0</v>
      </c>
      <c r="M198" s="18">
        <v>0</v>
      </c>
      <c r="N198" s="18">
        <v>0</v>
      </c>
      <c r="O198" s="18">
        <v>0</v>
      </c>
      <c r="P198" s="18">
        <v>0</v>
      </c>
      <c r="Q198" s="18">
        <v>0</v>
      </c>
      <c r="R198" s="18">
        <v>0</v>
      </c>
      <c r="S198" s="18">
        <v>0</v>
      </c>
      <c r="T198" s="18">
        <v>0</v>
      </c>
      <c r="U198" s="18">
        <v>0</v>
      </c>
      <c r="V198" s="18">
        <v>0</v>
      </c>
      <c r="W198" s="18">
        <v>0</v>
      </c>
      <c r="X198" s="18">
        <v>0</v>
      </c>
      <c r="Y198" s="18">
        <f>SUM(J198:X198)</f>
      </c>
      <c r="Z198" s="18">
        <f>I198-Y198</f>
      </c>
      <c r="AA198" s="20">
        <v>46026</v>
      </c>
      <c r="AB198" s="20">
        <v>46026</v>
      </c>
      <c r="AC198" s="18">
        <f>IFERROR(_xlfn.XLOOKUP(F198,Assumptions!B:B,Assumptions!D:D),0)</f>
      </c>
      <c r="AD198" s="20">
        <f>AA198+AC198</f>
      </c>
      <c r="AE198" s="20">
        <f>AC198+AB198</f>
      </c>
      <c r="AF198" s="5" t="str">
        <v/>
      </c>
      <c r="AG198" s="18">
        <f>IFERROR(_xlfn.BETA.DIST(DATE(YEAR(AG$2),MONTH(AG$2),15),$AD$2,$AE$2,FALSE,DATE(YEAR($AD198),MONTH($AD198),1),DATE(YEAR($AE198),MONTH($AE198),28)),0)</f>
      </c>
      <c r="AH198" s="18">
        <f>IFERROR(_xlfn.BETA.DIST(DATE(YEAR(AH$2),MONTH(AH$2),15),$AD$2,$AE$2,FALSE,DATE(YEAR($AD198),MONTH($AD198),1),DATE(YEAR($AE198),MONTH($AE198),28)),0)</f>
      </c>
      <c r="AI198" s="18">
        <f>IFERROR(_xlfn.BETA.DIST(DATE(YEAR(AI$2),MONTH(AI$2),15),$AD$2,$AE$2,FALSE,DATE(YEAR($AD198),MONTH($AD198),1),DATE(YEAR($AE198),MONTH($AE198),28)),0)</f>
      </c>
      <c r="AJ198" s="18">
        <f>IFERROR(_xlfn.BETA.DIST(DATE(YEAR(AJ$2),MONTH(AJ$2),15),$AD$2,$AE$2,FALSE,DATE(YEAR($AD198),MONTH($AD198),1),DATE(YEAR($AE198),MONTH($AE198),28)),0)</f>
      </c>
      <c r="AK198" s="18">
        <f>IFERROR(_xlfn.BETA.DIST(DATE(YEAR(AK$2),MONTH(AK$2),15),$AD$2,$AE$2,FALSE,DATE(YEAR($AD198),MONTH($AD198),1),DATE(YEAR($AE198),MONTH($AE198),28)),0)</f>
      </c>
      <c r="AL198" s="18">
        <f>IFERROR(_xlfn.BETA.DIST(DATE(YEAR(AL$2),MONTH(AL$2),15),$AD$2,$AE$2,FALSE,DATE(YEAR($AD198),MONTH($AD198),1),DATE(YEAR($AE198),MONTH($AE198),28)),0)</f>
      </c>
      <c r="AM198" s="18">
        <f>IFERROR(_xlfn.BETA.DIST(DATE(YEAR(AM$2),MONTH(AM$2),15),$AD$2,$AE$2,FALSE,DATE(YEAR($AD198),MONTH($AD198),1),DATE(YEAR($AE198),MONTH($AE198),28)),0)</f>
      </c>
      <c r="AN198" s="18">
        <f>IFERROR(_xlfn.BETA.DIST(DATE(YEAR(AN$2),MONTH(AN$2),15),$AD$2,$AE$2,FALSE,DATE(YEAR($AD198),MONTH($AD198),1),DATE(YEAR($AE198),MONTH($AE198),28)),0)</f>
      </c>
      <c r="AO198" s="18">
        <f>IFERROR(_xlfn.BETA.DIST(DATE(YEAR(AO$2),MONTH(AO$2),15),$AD$2,$AE$2,FALSE,DATE(YEAR($AD198),MONTH($AD198),1),DATE(YEAR($AE198),MONTH($AE198),28)),0)</f>
      </c>
      <c r="AP198" s="18">
        <f>IFERROR(_xlfn.BETA.DIST(DATE(YEAR(AP$2),MONTH(AP$2),15),$AD$2,$AE$2,FALSE,DATE(YEAR($AD198),MONTH($AD198),1),DATE(YEAR($AE198),MONTH($AE198),28)),0)</f>
      </c>
      <c r="AQ198" s="18">
        <f>IFERROR(_xlfn.BETA.DIST(DATE(YEAR(AQ$2),MONTH(AQ$2),15),$AD$2,$AE$2,FALSE,DATE(YEAR($AD198),MONTH($AD198),1),DATE(YEAR($AE198),MONTH($AE198),28)),0)</f>
      </c>
      <c r="AR198" s="18">
        <f>IFERROR(_xlfn.BETA.DIST(DATE(YEAR(AR$2),MONTH(AR$2),15),$AD$2,$AE$2,FALSE,DATE(YEAR($AD198),MONTH($AD198),1),DATE(YEAR($AE198),MONTH($AE198),28)),0)</f>
      </c>
      <c r="AS198" s="18">
        <f>IFERROR(_xlfn.BETA.DIST(DATE(YEAR(AS$2),MONTH(AS$2),15),$AD$2,$AE$2,FALSE,DATE(YEAR($AD198),MONTH($AD198),1),DATE(YEAR($AE198),MONTH($AE198),28)),0)</f>
      </c>
      <c r="AT198" s="18">
        <f>IFERROR(_xlfn.BETA.DIST(DATE(YEAR(AT$2),MONTH(AT$2),15),$AD$2,$AE$2,FALSE,DATE(YEAR($AD198),MONTH($AD198),1),DATE(YEAR($AE198),MONTH($AE198),28)),0)</f>
      </c>
      <c r="AU198" s="18">
        <f>IFERROR(_xlfn.BETA.DIST(DATE(YEAR(AU$2),MONTH(AU$2),15),$AD$2,$AE$2,FALSE,DATE(YEAR($AD198),MONTH($AD198),1),DATE(YEAR($AE198),MONTH($AE198),28)),0)</f>
      </c>
      <c r="AV198" s="18">
        <f>SUM(AG198:AU198)</f>
      </c>
      <c r="AW198" s="18">
        <f>IF(J198&lt;&gt;0,J198,IF($AV198=0,0,AG198/$AV198*$Z198))</f>
      </c>
      <c r="AX198" s="18">
        <f>IF(K198&lt;&gt;0,K198,IF($AV198=0,0,AH198/$AV198*$Z198))</f>
      </c>
      <c r="AY198" s="18">
        <f>IF(L198&lt;&gt;0,L198,IF($AV198=0,0,AI198/$AV198*$Z198))</f>
      </c>
      <c r="AZ198" s="18">
        <f>IF(M198&lt;&gt;0,M198,IF($AV198=0,0,AJ198/$AV198*$Z198))</f>
      </c>
      <c r="BA198" s="18">
        <f>IF(N198&lt;&gt;0,N198,IF($AV198=0,0,AK198/$AV198*$Z198))</f>
      </c>
      <c r="BB198" s="18">
        <f>IF(O198&lt;&gt;0,O198,IF($AV198=0,0,AL198/$AV198*$Z198))</f>
      </c>
      <c r="BC198" s="18">
        <f>IF(P198&lt;&gt;0,P198,IF($AV198=0,0,AM198/$AV198*$Z198))</f>
      </c>
      <c r="BD198" s="18">
        <f>IF(Q198&lt;&gt;0,Q198,IF($AV198=0,0,AN198/$AV198*$Z198))</f>
      </c>
      <c r="BE198" s="18">
        <f>IF(R198&lt;&gt;0,R198,IF($AV198=0,0,AO198/$AV198*$Z198))</f>
      </c>
      <c r="BF198" s="18">
        <f>IF(S198&lt;&gt;0,S198,IF($AV198=0,0,AP198/$AV198*$Z198))</f>
      </c>
      <c r="BG198" s="18">
        <f>IF(T198&lt;&gt;0,T198,IF($AV198=0,0,AQ198/$AV198*$Z198))</f>
      </c>
      <c r="BH198" s="18">
        <f>IF(U198&lt;&gt;0,U198,IF($AV198=0,0,AR198/$AV198*$Z198))</f>
      </c>
      <c r="BI198" s="18">
        <f>IF(V198&lt;&gt;0,V198,IF($AV198=0,0,AS198/$AV198*$Z198))</f>
      </c>
      <c r="BJ198" s="18">
        <f>IF(W198&lt;&gt;0,W198,IF($AV198=0,0,AT198/$AV198*$Z198))</f>
      </c>
      <c r="BK198" s="18">
        <f>IF(X198&lt;&gt;0,X198,IF($AV198=0,0,AU198/$AV198*$Z198))</f>
      </c>
      <c r="BL198" s="18">
        <f>SUM(AW198:BK198)</f>
      </c>
      <c r="BM198" s="18">
        <f>I198-BL198</f>
      </c>
    </row>
    <row r="199" outlineLevel="4">
      <c r="A199" s="5" t="str">
        <v>10.6.2</v>
      </c>
      <c r="B199" s="5" t="str">
        <v/>
      </c>
      <c r="C199" s="5" t="str">
        <v/>
      </c>
      <c r="D199" s="5" t="str">
        <v/>
      </c>
      <c r="E199" s="19">
        <f>IFERROR(_xlfn.XLOOKUP(F199,Assumptions!B:B,Assumptions!C:C),0)</f>
      </c>
      <c r="F199" s="5" t="str">
        <v>Site Delivery EGP</v>
      </c>
      <c r="G199" s="5" t="str">
        <v/>
      </c>
      <c r="H199" s="18">
        <f>G197*E199</f>
      </c>
      <c r="I199" s="18">
        <f>H199*(1-0)</f>
      </c>
      <c r="J199" s="18">
        <v>0</v>
      </c>
      <c r="K199" s="18">
        <v>0</v>
      </c>
      <c r="L199" s="18">
        <v>0</v>
      </c>
      <c r="M199" s="18">
        <v>0</v>
      </c>
      <c r="N199" s="18">
        <v>0</v>
      </c>
      <c r="O199" s="18">
        <v>0</v>
      </c>
      <c r="P199" s="18">
        <v>0</v>
      </c>
      <c r="Q199" s="18">
        <v>0</v>
      </c>
      <c r="R199" s="18">
        <v>0</v>
      </c>
      <c r="S199" s="18">
        <v>0</v>
      </c>
      <c r="T199" s="18">
        <v>0</v>
      </c>
      <c r="U199" s="18">
        <v>0</v>
      </c>
      <c r="V199" s="18">
        <v>0</v>
      </c>
      <c r="W199" s="18">
        <v>0</v>
      </c>
      <c r="X199" s="18">
        <v>0</v>
      </c>
      <c r="Y199" s="18">
        <f>SUM(J199:X199)</f>
      </c>
      <c r="Z199" s="18">
        <f>I199-Y199</f>
      </c>
      <c r="AA199" s="5" t="str">
        <v/>
      </c>
      <c r="AB199" s="5" t="str">
        <v/>
      </c>
      <c r="AC199" s="18">
        <f>IFERROR(_xlfn.XLOOKUP(F199,Assumptions!B:B,Assumptions!D:D),0)</f>
      </c>
      <c r="AD199" s="20">
        <f>AA199+AC199</f>
      </c>
      <c r="AE199" s="20">
        <f>AC199+AB199</f>
      </c>
      <c r="AF199" s="5" t="str">
        <v/>
      </c>
      <c r="AG199" s="18">
        <f>IFERROR(_xlfn.BETA.DIST(DATE(YEAR(AG$2),MONTH(AG$2),15),$AD$2,$AE$2,FALSE,DATE(YEAR($AD199),MONTH($AD199),1),DATE(YEAR($AE199),MONTH($AE199),28)),0)</f>
      </c>
      <c r="AH199" s="18">
        <f>IFERROR(_xlfn.BETA.DIST(DATE(YEAR(AH$2),MONTH(AH$2),15),$AD$2,$AE$2,FALSE,DATE(YEAR($AD199),MONTH($AD199),1),DATE(YEAR($AE199),MONTH($AE199),28)),0)</f>
      </c>
      <c r="AI199" s="18">
        <f>IFERROR(_xlfn.BETA.DIST(DATE(YEAR(AI$2),MONTH(AI$2),15),$AD$2,$AE$2,FALSE,DATE(YEAR($AD199),MONTH($AD199),1),DATE(YEAR($AE199),MONTH($AE199),28)),0)</f>
      </c>
      <c r="AJ199" s="18">
        <f>IFERROR(_xlfn.BETA.DIST(DATE(YEAR(AJ$2),MONTH(AJ$2),15),$AD$2,$AE$2,FALSE,DATE(YEAR($AD199),MONTH($AD199),1),DATE(YEAR($AE199),MONTH($AE199),28)),0)</f>
      </c>
      <c r="AK199" s="18">
        <f>IFERROR(_xlfn.BETA.DIST(DATE(YEAR(AK$2),MONTH(AK$2),15),$AD$2,$AE$2,FALSE,DATE(YEAR($AD199),MONTH($AD199),1),DATE(YEAR($AE199),MONTH($AE199),28)),0)</f>
      </c>
      <c r="AL199" s="18">
        <f>IFERROR(_xlfn.BETA.DIST(DATE(YEAR(AL$2),MONTH(AL$2),15),$AD$2,$AE$2,FALSE,DATE(YEAR($AD199),MONTH($AD199),1),DATE(YEAR($AE199),MONTH($AE199),28)),0)</f>
      </c>
      <c r="AM199" s="18">
        <f>IFERROR(_xlfn.BETA.DIST(DATE(YEAR(AM$2),MONTH(AM$2),15),$AD$2,$AE$2,FALSE,DATE(YEAR($AD199),MONTH($AD199),1),DATE(YEAR($AE199),MONTH($AE199),28)),0)</f>
      </c>
      <c r="AN199" s="18">
        <f>IFERROR(_xlfn.BETA.DIST(DATE(YEAR(AN$2),MONTH(AN$2),15),$AD$2,$AE$2,FALSE,DATE(YEAR($AD199),MONTH($AD199),1),DATE(YEAR($AE199),MONTH($AE199),28)),0)</f>
      </c>
      <c r="AO199" s="18">
        <f>IFERROR(_xlfn.BETA.DIST(DATE(YEAR(AO$2),MONTH(AO$2),15),$AD$2,$AE$2,FALSE,DATE(YEAR($AD199),MONTH($AD199),1),DATE(YEAR($AE199),MONTH($AE199),28)),0)</f>
      </c>
      <c r="AP199" s="18">
        <f>IFERROR(_xlfn.BETA.DIST(DATE(YEAR(AP$2),MONTH(AP$2),15),$AD$2,$AE$2,FALSE,DATE(YEAR($AD199),MONTH($AD199),1),DATE(YEAR($AE199),MONTH($AE199),28)),0)</f>
      </c>
      <c r="AQ199" s="18">
        <f>IFERROR(_xlfn.BETA.DIST(DATE(YEAR(AQ$2),MONTH(AQ$2),15),$AD$2,$AE$2,FALSE,DATE(YEAR($AD199),MONTH($AD199),1),DATE(YEAR($AE199),MONTH($AE199),28)),0)</f>
      </c>
      <c r="AR199" s="18">
        <f>IFERROR(_xlfn.BETA.DIST(DATE(YEAR(AR$2),MONTH(AR$2),15),$AD$2,$AE$2,FALSE,DATE(YEAR($AD199),MONTH($AD199),1),DATE(YEAR($AE199),MONTH($AE199),28)),0)</f>
      </c>
      <c r="AS199" s="18">
        <f>IFERROR(_xlfn.BETA.DIST(DATE(YEAR(AS$2),MONTH(AS$2),15),$AD$2,$AE$2,FALSE,DATE(YEAR($AD199),MONTH($AD199),1),DATE(YEAR($AE199),MONTH($AE199),28)),0)</f>
      </c>
      <c r="AT199" s="18">
        <f>IFERROR(_xlfn.BETA.DIST(DATE(YEAR(AT$2),MONTH(AT$2),15),$AD$2,$AE$2,FALSE,DATE(YEAR($AD199),MONTH($AD199),1),DATE(YEAR($AE199),MONTH($AE199),28)),0)</f>
      </c>
      <c r="AU199" s="18">
        <f>IFERROR(_xlfn.BETA.DIST(DATE(YEAR(AU$2),MONTH(AU$2),15),$AD$2,$AE$2,FALSE,DATE(YEAR($AD199),MONTH($AD199),1),DATE(YEAR($AE199),MONTH($AE199),28)),0)</f>
      </c>
      <c r="AV199" s="18">
        <f>SUM(AG199:AU199)</f>
      </c>
      <c r="AW199" s="18">
        <f>IF(J199&lt;&gt;0,J199,IF($AV199=0,0,AG199/$AV199*$Z199))</f>
      </c>
      <c r="AX199" s="18">
        <f>IF(K199&lt;&gt;0,K199,IF($AV199=0,0,AH199/$AV199*$Z199))</f>
      </c>
      <c r="AY199" s="18">
        <f>IF(L199&lt;&gt;0,L199,IF($AV199=0,0,AI199/$AV199*$Z199))</f>
      </c>
      <c r="AZ199" s="18">
        <f>IF(M199&lt;&gt;0,M199,IF($AV199=0,0,AJ199/$AV199*$Z199))</f>
      </c>
      <c r="BA199" s="18">
        <f>IF(N199&lt;&gt;0,N199,IF($AV199=0,0,AK199/$AV199*$Z199))</f>
      </c>
      <c r="BB199" s="18">
        <f>IF(O199&lt;&gt;0,O199,IF($AV199=0,0,AL199/$AV199*$Z199))</f>
      </c>
      <c r="BC199" s="18">
        <f>IF(P199&lt;&gt;0,P199,IF($AV199=0,0,AM199/$AV199*$Z199))</f>
      </c>
      <c r="BD199" s="18">
        <f>IF(Q199&lt;&gt;0,Q199,IF($AV199=0,0,AN199/$AV199*$Z199))</f>
      </c>
      <c r="BE199" s="18">
        <f>IF(R199&lt;&gt;0,R199,IF($AV199=0,0,AO199/$AV199*$Z199))</f>
      </c>
      <c r="BF199" s="18">
        <f>IF(S199&lt;&gt;0,S199,IF($AV199=0,0,AP199/$AV199*$Z199))</f>
      </c>
      <c r="BG199" s="18">
        <f>IF(T199&lt;&gt;0,T199,IF($AV199=0,0,AQ199/$AV199*$Z199))</f>
      </c>
      <c r="BH199" s="18">
        <f>IF(U199&lt;&gt;0,U199,IF($AV199=0,0,AR199/$AV199*$Z199))</f>
      </c>
      <c r="BI199" s="18">
        <f>IF(V199&lt;&gt;0,V199,IF($AV199=0,0,AS199/$AV199*$Z199))</f>
      </c>
      <c r="BJ199" s="18">
        <f>IF(W199&lt;&gt;0,W199,IF($AV199=0,0,AT199/$AV199*$Z199))</f>
      </c>
      <c r="BK199" s="18">
        <f>IF(X199&lt;&gt;0,X199,IF($AV199=0,0,AU199/$AV199*$Z199))</f>
      </c>
      <c r="BL199" s="18">
        <f>SUM(AW199:BK199)</f>
      </c>
      <c r="BM199" s="18">
        <f>I199-BL199</f>
      </c>
    </row>
    <row r="200" outlineLevel="4">
      <c r="A200" s="5" t="str">
        <v>10.6.2</v>
      </c>
      <c r="B200" s="5" t="str">
        <v/>
      </c>
      <c r="C200" s="5" t="str">
        <v>BSKDGNGENGR07</v>
      </c>
      <c r="D200" s="5" t="str">
        <v>BSKDGNGENGR07</v>
      </c>
      <c r="E200" s="19">
        <f>IFERROR(_xlfn.XLOOKUP(F200,Assumptions!B:B,Assumptions!C:C),0)</f>
      </c>
      <c r="F200" s="5" t="str">
        <v>Retention</v>
      </c>
      <c r="G200" s="5" t="str">
        <v/>
      </c>
      <c r="H200" s="18">
        <f>G197*E200</f>
      </c>
      <c r="I200" s="18">
        <f>H200*(1-0)</f>
      </c>
      <c r="J200" s="18">
        <v>0</v>
      </c>
      <c r="K200" s="18">
        <v>0</v>
      </c>
      <c r="L200" s="18">
        <v>0</v>
      </c>
      <c r="M200" s="18">
        <v>0</v>
      </c>
      <c r="N200" s="18">
        <v>0</v>
      </c>
      <c r="O200" s="18">
        <v>0</v>
      </c>
      <c r="P200" s="18">
        <v>0</v>
      </c>
      <c r="Q200" s="18">
        <v>0</v>
      </c>
      <c r="R200" s="18">
        <v>0</v>
      </c>
      <c r="S200" s="18">
        <v>0</v>
      </c>
      <c r="T200" s="18">
        <v>0</v>
      </c>
      <c r="U200" s="18">
        <v>0</v>
      </c>
      <c r="V200" s="18">
        <v>0</v>
      </c>
      <c r="W200" s="18">
        <v>0</v>
      </c>
      <c r="X200" s="18">
        <v>0</v>
      </c>
      <c r="Y200" s="18">
        <f>SUM(J200:X200)</f>
      </c>
      <c r="Z200" s="18">
        <f>I200-Y200</f>
      </c>
      <c r="AA200" s="20">
        <v>46483</v>
      </c>
      <c r="AB200" s="20">
        <v>46483</v>
      </c>
      <c r="AC200" s="18">
        <f>IFERROR(_xlfn.XLOOKUP(F200,Assumptions!B:B,Assumptions!D:D),0)</f>
      </c>
      <c r="AD200" s="20">
        <f>AA200+AC200</f>
      </c>
      <c r="AE200" s="20">
        <f>AC200+AB200</f>
      </c>
      <c r="AF200" s="5" t="str">
        <v/>
      </c>
      <c r="AG200" s="18">
        <f>IFERROR(_xlfn.BETA.DIST(DATE(YEAR(AG$2),MONTH(AG$2),15),$AD$2,$AE$2,FALSE,DATE(YEAR($AD200),MONTH($AD200),1),DATE(YEAR($AE200),MONTH($AE200),28)),0)</f>
      </c>
      <c r="AH200" s="18">
        <f>IFERROR(_xlfn.BETA.DIST(DATE(YEAR(AH$2),MONTH(AH$2),15),$AD$2,$AE$2,FALSE,DATE(YEAR($AD200),MONTH($AD200),1),DATE(YEAR($AE200),MONTH($AE200),28)),0)</f>
      </c>
      <c r="AI200" s="18">
        <f>IFERROR(_xlfn.BETA.DIST(DATE(YEAR(AI$2),MONTH(AI$2),15),$AD$2,$AE$2,FALSE,DATE(YEAR($AD200),MONTH($AD200),1),DATE(YEAR($AE200),MONTH($AE200),28)),0)</f>
      </c>
      <c r="AJ200" s="18">
        <f>IFERROR(_xlfn.BETA.DIST(DATE(YEAR(AJ$2),MONTH(AJ$2),15),$AD$2,$AE$2,FALSE,DATE(YEAR($AD200),MONTH($AD200),1),DATE(YEAR($AE200),MONTH($AE200),28)),0)</f>
      </c>
      <c r="AK200" s="18">
        <f>IFERROR(_xlfn.BETA.DIST(DATE(YEAR(AK$2),MONTH(AK$2),15),$AD$2,$AE$2,FALSE,DATE(YEAR($AD200),MONTH($AD200),1),DATE(YEAR($AE200),MONTH($AE200),28)),0)</f>
      </c>
      <c r="AL200" s="18">
        <f>IFERROR(_xlfn.BETA.DIST(DATE(YEAR(AL$2),MONTH(AL$2),15),$AD$2,$AE$2,FALSE,DATE(YEAR($AD200),MONTH($AD200),1),DATE(YEAR($AE200),MONTH($AE200),28)),0)</f>
      </c>
      <c r="AM200" s="18">
        <f>IFERROR(_xlfn.BETA.DIST(DATE(YEAR(AM$2),MONTH(AM$2),15),$AD$2,$AE$2,FALSE,DATE(YEAR($AD200),MONTH($AD200),1),DATE(YEAR($AE200),MONTH($AE200),28)),0)</f>
      </c>
      <c r="AN200" s="18">
        <f>IFERROR(_xlfn.BETA.DIST(DATE(YEAR(AN$2),MONTH(AN$2),15),$AD$2,$AE$2,FALSE,DATE(YEAR($AD200),MONTH($AD200),1),DATE(YEAR($AE200),MONTH($AE200),28)),0)</f>
      </c>
      <c r="AO200" s="18">
        <f>IFERROR(_xlfn.BETA.DIST(DATE(YEAR(AO$2),MONTH(AO$2),15),$AD$2,$AE$2,FALSE,DATE(YEAR($AD200),MONTH($AD200),1),DATE(YEAR($AE200),MONTH($AE200),28)),0)</f>
      </c>
      <c r="AP200" s="18">
        <f>IFERROR(_xlfn.BETA.DIST(DATE(YEAR(AP$2),MONTH(AP$2),15),$AD$2,$AE$2,FALSE,DATE(YEAR($AD200),MONTH($AD200),1),DATE(YEAR($AE200),MONTH($AE200),28)),0)</f>
      </c>
      <c r="AQ200" s="18">
        <f>IFERROR(_xlfn.BETA.DIST(DATE(YEAR(AQ$2),MONTH(AQ$2),15),$AD$2,$AE$2,FALSE,DATE(YEAR($AD200),MONTH($AD200),1),DATE(YEAR($AE200),MONTH($AE200),28)),0)</f>
      </c>
      <c r="AR200" s="18">
        <f>IFERROR(_xlfn.BETA.DIST(DATE(YEAR(AR$2),MONTH(AR$2),15),$AD$2,$AE$2,FALSE,DATE(YEAR($AD200),MONTH($AD200),1),DATE(YEAR($AE200),MONTH($AE200),28)),0)</f>
      </c>
      <c r="AS200" s="18">
        <f>IFERROR(_xlfn.BETA.DIST(DATE(YEAR(AS$2),MONTH(AS$2),15),$AD$2,$AE$2,FALSE,DATE(YEAR($AD200),MONTH($AD200),1),DATE(YEAR($AE200),MONTH($AE200),28)),0)</f>
      </c>
      <c r="AT200" s="18">
        <f>IFERROR(_xlfn.BETA.DIST(DATE(YEAR(AT$2),MONTH(AT$2),15),$AD$2,$AE$2,FALSE,DATE(YEAR($AD200),MONTH($AD200),1),DATE(YEAR($AE200),MONTH($AE200),28)),0)</f>
      </c>
      <c r="AU200" s="18">
        <f>IFERROR(_xlfn.BETA.DIST(DATE(YEAR(AU$2),MONTH(AU$2),15),$AD$2,$AE$2,FALSE,DATE(YEAR($AD200),MONTH($AD200),1),DATE(YEAR($AE200),MONTH($AE200),28)),0)</f>
      </c>
      <c r="AV200" s="18">
        <f>SUM(AG200:AU200)</f>
      </c>
      <c r="AW200" s="18">
        <f>IF(J200&lt;&gt;0,J200,IF($AV200=0,0,AG200/$AV200*$Z200))</f>
      </c>
      <c r="AX200" s="18">
        <f>IF(K200&lt;&gt;0,K200,IF($AV200=0,0,AH200/$AV200*$Z200))</f>
      </c>
      <c r="AY200" s="18">
        <f>IF(L200&lt;&gt;0,L200,IF($AV200=0,0,AI200/$AV200*$Z200))</f>
      </c>
      <c r="AZ200" s="18">
        <f>IF(M200&lt;&gt;0,M200,IF($AV200=0,0,AJ200/$AV200*$Z200))</f>
      </c>
      <c r="BA200" s="18">
        <f>IF(N200&lt;&gt;0,N200,IF($AV200=0,0,AK200/$AV200*$Z200))</f>
      </c>
      <c r="BB200" s="18">
        <f>IF(O200&lt;&gt;0,O200,IF($AV200=0,0,AL200/$AV200*$Z200))</f>
      </c>
      <c r="BC200" s="18">
        <f>IF(P200&lt;&gt;0,P200,IF($AV200=0,0,AM200/$AV200*$Z200))</f>
      </c>
      <c r="BD200" s="18">
        <f>IF(Q200&lt;&gt;0,Q200,IF($AV200=0,0,AN200/$AV200*$Z200))</f>
      </c>
      <c r="BE200" s="18">
        <f>IF(R200&lt;&gt;0,R200,IF($AV200=0,0,AO200/$AV200*$Z200))</f>
      </c>
      <c r="BF200" s="18">
        <f>IF(S200&lt;&gt;0,S200,IF($AV200=0,0,AP200/$AV200*$Z200))</f>
      </c>
      <c r="BG200" s="18">
        <f>IF(T200&lt;&gt;0,T200,IF($AV200=0,0,AQ200/$AV200*$Z200))</f>
      </c>
      <c r="BH200" s="18">
        <f>IF(U200&lt;&gt;0,U200,IF($AV200=0,0,AR200/$AV200*$Z200))</f>
      </c>
      <c r="BI200" s="18">
        <f>IF(V200&lt;&gt;0,V200,IF($AV200=0,0,AS200/$AV200*$Z200))</f>
      </c>
      <c r="BJ200" s="18">
        <f>IF(W200&lt;&gt;0,W200,IF($AV200=0,0,AT200/$AV200*$Z200))</f>
      </c>
      <c r="BK200" s="18">
        <f>IF(X200&lt;&gt;0,X200,IF($AV200=0,0,AU200/$AV200*$Z200))</f>
      </c>
      <c r="BL200" s="18">
        <f>SUM(AW200:BK200)</f>
      </c>
      <c r="BM200" s="18">
        <f>I200-BL200</f>
      </c>
    </row>
    <row r="201" outlineLevel="3">
      <c r="A201" s="17" t="str">
        <v>10.6.3</v>
      </c>
      <c r="B201" s="17" t="str">
        <v/>
      </c>
      <c r="C201" s="17" t="str">
        <v/>
      </c>
      <c r="D201" s="17" t="str">
        <v/>
      </c>
      <c r="E201" s="17" t="str">
        <v>10.6.3</v>
      </c>
      <c r="F201" s="17" t="str">
        <v>Moulded case circuit breaker MCCB.</v>
      </c>
      <c r="G201" s="17">
        <v>14529.64</v>
      </c>
      <c r="H201" s="17" t="str">
        <v/>
      </c>
      <c r="I201" s="17" t="str">
        <v/>
      </c>
      <c r="J201" s="17" t="str">
        <v/>
      </c>
      <c r="K201" s="17" t="str">
        <v/>
      </c>
      <c r="L201" s="17" t="str">
        <v/>
      </c>
      <c r="M201" s="17" t="str">
        <v/>
      </c>
      <c r="N201" s="17" t="str">
        <v/>
      </c>
      <c r="O201" s="17" t="str">
        <v/>
      </c>
      <c r="P201" s="17" t="str">
        <v/>
      </c>
      <c r="Q201" s="17" t="str">
        <v/>
      </c>
      <c r="R201" s="17" t="str">
        <v/>
      </c>
      <c r="S201" s="17" t="str">
        <v/>
      </c>
      <c r="T201" s="17" t="str">
        <v/>
      </c>
      <c r="U201" s="17" t="str">
        <v/>
      </c>
      <c r="V201" s="17" t="str">
        <v/>
      </c>
      <c r="W201" s="17" t="str">
        <v/>
      </c>
      <c r="X201" s="17" t="str">
        <v/>
      </c>
      <c r="Y201" s="17" t="str">
        <v/>
      </c>
      <c r="Z201" s="17" t="str">
        <v/>
      </c>
      <c r="AA201" s="17" t="str">
        <v/>
      </c>
      <c r="AB201" s="17" t="str">
        <v/>
      </c>
      <c r="AC201" s="17" t="str">
        <v/>
      </c>
      <c r="AD201" s="17" t="str">
        <v/>
      </c>
      <c r="AE201" s="17" t="str">
        <v/>
      </c>
      <c r="AF201" s="5" t="str">
        <v/>
      </c>
      <c r="AG201" s="18">
        <f>IFERROR(_xlfn.BETA.DIST(DATE(YEAR(AG$2),MONTH(AG$2),15),$AD$2,$AE$2,FALSE,DATE(YEAR($AD201),MONTH($AD201),1),DATE(YEAR($AE201),MONTH($AE201),28)),0)</f>
      </c>
      <c r="AH201" s="18">
        <f>IFERROR(_xlfn.BETA.DIST(DATE(YEAR(AH$2),MONTH(AH$2),15),$AD$2,$AE$2,FALSE,DATE(YEAR($AD201),MONTH($AD201),1),DATE(YEAR($AE201),MONTH($AE201),28)),0)</f>
      </c>
      <c r="AI201" s="18">
        <f>IFERROR(_xlfn.BETA.DIST(DATE(YEAR(AI$2),MONTH(AI$2),15),$AD$2,$AE$2,FALSE,DATE(YEAR($AD201),MONTH($AD201),1),DATE(YEAR($AE201),MONTH($AE201),28)),0)</f>
      </c>
      <c r="AJ201" s="18">
        <f>IFERROR(_xlfn.BETA.DIST(DATE(YEAR(AJ$2),MONTH(AJ$2),15),$AD$2,$AE$2,FALSE,DATE(YEAR($AD201),MONTH($AD201),1),DATE(YEAR($AE201),MONTH($AE201),28)),0)</f>
      </c>
      <c r="AK201" s="18">
        <f>IFERROR(_xlfn.BETA.DIST(DATE(YEAR(AK$2),MONTH(AK$2),15),$AD$2,$AE$2,FALSE,DATE(YEAR($AD201),MONTH($AD201),1),DATE(YEAR($AE201),MONTH($AE201),28)),0)</f>
      </c>
      <c r="AL201" s="18">
        <f>IFERROR(_xlfn.BETA.DIST(DATE(YEAR(AL$2),MONTH(AL$2),15),$AD$2,$AE$2,FALSE,DATE(YEAR($AD201),MONTH($AD201),1),DATE(YEAR($AE201),MONTH($AE201),28)),0)</f>
      </c>
      <c r="AM201" s="18">
        <f>IFERROR(_xlfn.BETA.DIST(DATE(YEAR(AM$2),MONTH(AM$2),15),$AD$2,$AE$2,FALSE,DATE(YEAR($AD201),MONTH($AD201),1),DATE(YEAR($AE201),MONTH($AE201),28)),0)</f>
      </c>
      <c r="AN201" s="18">
        <f>IFERROR(_xlfn.BETA.DIST(DATE(YEAR(AN$2),MONTH(AN$2),15),$AD$2,$AE$2,FALSE,DATE(YEAR($AD201),MONTH($AD201),1),DATE(YEAR($AE201),MONTH($AE201),28)),0)</f>
      </c>
      <c r="AO201" s="18">
        <f>IFERROR(_xlfn.BETA.DIST(DATE(YEAR(AO$2),MONTH(AO$2),15),$AD$2,$AE$2,FALSE,DATE(YEAR($AD201),MONTH($AD201),1),DATE(YEAR($AE201),MONTH($AE201),28)),0)</f>
      </c>
      <c r="AP201" s="18">
        <f>IFERROR(_xlfn.BETA.DIST(DATE(YEAR(AP$2),MONTH(AP$2),15),$AD$2,$AE$2,FALSE,DATE(YEAR($AD201),MONTH($AD201),1),DATE(YEAR($AE201),MONTH($AE201),28)),0)</f>
      </c>
      <c r="AQ201" s="18">
        <f>IFERROR(_xlfn.BETA.DIST(DATE(YEAR(AQ$2),MONTH(AQ$2),15),$AD$2,$AE$2,FALSE,DATE(YEAR($AD201),MONTH($AD201),1),DATE(YEAR($AE201),MONTH($AE201),28)),0)</f>
      </c>
      <c r="AR201" s="18">
        <f>IFERROR(_xlfn.BETA.DIST(DATE(YEAR(AR$2),MONTH(AR$2),15),$AD$2,$AE$2,FALSE,DATE(YEAR($AD201),MONTH($AD201),1),DATE(YEAR($AE201),MONTH($AE201),28)),0)</f>
      </c>
      <c r="AS201" s="18">
        <f>IFERROR(_xlfn.BETA.DIST(DATE(YEAR(AS$2),MONTH(AS$2),15),$AD$2,$AE$2,FALSE,DATE(YEAR($AD201),MONTH($AD201),1),DATE(YEAR($AE201),MONTH($AE201),28)),0)</f>
      </c>
      <c r="AT201" s="18">
        <f>IFERROR(_xlfn.BETA.DIST(DATE(YEAR(AT$2),MONTH(AT$2),15),$AD$2,$AE$2,FALSE,DATE(YEAR($AD201),MONTH($AD201),1),DATE(YEAR($AE201),MONTH($AE201),28)),0)</f>
      </c>
      <c r="AU201" s="18">
        <f>IFERROR(_xlfn.BETA.DIST(DATE(YEAR(AU$2),MONTH(AU$2),15),$AD$2,$AE$2,FALSE,DATE(YEAR($AD201),MONTH($AD201),1),DATE(YEAR($AE201),MONTH($AE201),28)),0)</f>
      </c>
      <c r="AV201" s="18">
        <f>SUM(AG201:AU201)</f>
      </c>
      <c r="AW201" s="18">
        <f>IF(J201&lt;&gt;0,J201,IF($AV201=0,0,AG201/$AV201*$Z201))</f>
      </c>
      <c r="AX201" s="18">
        <f>IF(K201&lt;&gt;0,K201,IF($AV201=0,0,AH201/$AV201*$Z201))</f>
      </c>
      <c r="AY201" s="18">
        <f>IF(L201&lt;&gt;0,L201,IF($AV201=0,0,AI201/$AV201*$Z201))</f>
      </c>
      <c r="AZ201" s="18">
        <f>IF(M201&lt;&gt;0,M201,IF($AV201=0,0,AJ201/$AV201*$Z201))</f>
      </c>
      <c r="BA201" s="18">
        <f>IF(N201&lt;&gt;0,N201,IF($AV201=0,0,AK201/$AV201*$Z201))</f>
      </c>
      <c r="BB201" s="18">
        <f>IF(O201&lt;&gt;0,O201,IF($AV201=0,0,AL201/$AV201*$Z201))</f>
      </c>
      <c r="BC201" s="18">
        <f>IF(P201&lt;&gt;0,P201,IF($AV201=0,0,AM201/$AV201*$Z201))</f>
      </c>
      <c r="BD201" s="18">
        <f>IF(Q201&lt;&gt;0,Q201,IF($AV201=0,0,AN201/$AV201*$Z201))</f>
      </c>
      <c r="BE201" s="18">
        <f>IF(R201&lt;&gt;0,R201,IF($AV201=0,0,AO201/$AV201*$Z201))</f>
      </c>
      <c r="BF201" s="18">
        <f>IF(S201&lt;&gt;0,S201,IF($AV201=0,0,AP201/$AV201*$Z201))</f>
      </c>
      <c r="BG201" s="18">
        <f>IF(T201&lt;&gt;0,T201,IF($AV201=0,0,AQ201/$AV201*$Z201))</f>
      </c>
      <c r="BH201" s="18">
        <f>IF(U201&lt;&gt;0,U201,IF($AV201=0,0,AR201/$AV201*$Z201))</f>
      </c>
      <c r="BI201" s="18">
        <f>IF(V201&lt;&gt;0,V201,IF($AV201=0,0,AS201/$AV201*$Z201))</f>
      </c>
      <c r="BJ201" s="18">
        <f>IF(W201&lt;&gt;0,W201,IF($AV201=0,0,AT201/$AV201*$Z201))</f>
      </c>
      <c r="BK201" s="18">
        <f>IF(X201&lt;&gt;0,X201,IF($AV201=0,0,AU201/$AV201*$Z201))</f>
      </c>
      <c r="BL201" s="18">
        <f>SUM(AW201:BK201)</f>
      </c>
      <c r="BM201" s="17" t="str">
        <v/>
      </c>
    </row>
    <row r="202" outlineLevel="4">
      <c r="A202" s="5" t="str">
        <v>10.6.3</v>
      </c>
      <c r="B202" s="5" t="str">
        <v/>
      </c>
      <c r="C202" s="5" t="str">
        <v>BSKDGNGENGR03</v>
      </c>
      <c r="D202" s="5" t="str">
        <v>BSKDGNGENGR03</v>
      </c>
      <c r="E202" s="19">
        <f>IFERROR(_xlfn.XLOOKUP(F202,Assumptions!B:B,Assumptions!C:C),0)</f>
      </c>
      <c r="F202" s="5" t="str">
        <v>Advanced Payment</v>
      </c>
      <c r="G202" s="5" t="str">
        <v/>
      </c>
      <c r="H202" s="18">
        <f>G201*E202</f>
      </c>
      <c r="I202" s="18">
        <f>H202*(1-0)</f>
      </c>
      <c r="J202" s="18">
        <v>0</v>
      </c>
      <c r="K202" s="18">
        <v>0</v>
      </c>
      <c r="L202" s="18">
        <v>0</v>
      </c>
      <c r="M202" s="18">
        <v>0</v>
      </c>
      <c r="N202" s="18">
        <v>0</v>
      </c>
      <c r="O202" s="18">
        <v>0</v>
      </c>
      <c r="P202" s="18">
        <v>0</v>
      </c>
      <c r="Q202" s="18">
        <v>0</v>
      </c>
      <c r="R202" s="18">
        <v>0</v>
      </c>
      <c r="S202" s="18">
        <v>0</v>
      </c>
      <c r="T202" s="18">
        <v>0</v>
      </c>
      <c r="U202" s="18">
        <v>0</v>
      </c>
      <c r="V202" s="18">
        <v>0</v>
      </c>
      <c r="W202" s="18">
        <v>0</v>
      </c>
      <c r="X202" s="18">
        <v>0</v>
      </c>
      <c r="Y202" s="18">
        <f>SUM(J202:X202)</f>
      </c>
      <c r="Z202" s="18">
        <f>I202-Y202</f>
      </c>
      <c r="AA202" s="20">
        <v>46026</v>
      </c>
      <c r="AB202" s="20">
        <v>46026</v>
      </c>
      <c r="AC202" s="18">
        <f>IFERROR(_xlfn.XLOOKUP(F202,Assumptions!B:B,Assumptions!D:D),0)</f>
      </c>
      <c r="AD202" s="20">
        <f>AA202+AC202</f>
      </c>
      <c r="AE202" s="20">
        <f>AC202+AB202</f>
      </c>
      <c r="AF202" s="5" t="str">
        <v/>
      </c>
      <c r="AG202" s="18">
        <f>IFERROR(_xlfn.BETA.DIST(DATE(YEAR(AG$2),MONTH(AG$2),15),$AD$2,$AE$2,FALSE,DATE(YEAR($AD202),MONTH($AD202),1),DATE(YEAR($AE202),MONTH($AE202),28)),0)</f>
      </c>
      <c r="AH202" s="18">
        <f>IFERROR(_xlfn.BETA.DIST(DATE(YEAR(AH$2),MONTH(AH$2),15),$AD$2,$AE$2,FALSE,DATE(YEAR($AD202),MONTH($AD202),1),DATE(YEAR($AE202),MONTH($AE202),28)),0)</f>
      </c>
      <c r="AI202" s="18">
        <f>IFERROR(_xlfn.BETA.DIST(DATE(YEAR(AI$2),MONTH(AI$2),15),$AD$2,$AE$2,FALSE,DATE(YEAR($AD202),MONTH($AD202),1),DATE(YEAR($AE202),MONTH($AE202),28)),0)</f>
      </c>
      <c r="AJ202" s="18">
        <f>IFERROR(_xlfn.BETA.DIST(DATE(YEAR(AJ$2),MONTH(AJ$2),15),$AD$2,$AE$2,FALSE,DATE(YEAR($AD202),MONTH($AD202),1),DATE(YEAR($AE202),MONTH($AE202),28)),0)</f>
      </c>
      <c r="AK202" s="18">
        <f>IFERROR(_xlfn.BETA.DIST(DATE(YEAR(AK$2),MONTH(AK$2),15),$AD$2,$AE$2,FALSE,DATE(YEAR($AD202),MONTH($AD202),1),DATE(YEAR($AE202),MONTH($AE202),28)),0)</f>
      </c>
      <c r="AL202" s="18">
        <f>IFERROR(_xlfn.BETA.DIST(DATE(YEAR(AL$2),MONTH(AL$2),15),$AD$2,$AE$2,FALSE,DATE(YEAR($AD202),MONTH($AD202),1),DATE(YEAR($AE202),MONTH($AE202),28)),0)</f>
      </c>
      <c r="AM202" s="18">
        <f>IFERROR(_xlfn.BETA.DIST(DATE(YEAR(AM$2),MONTH(AM$2),15),$AD$2,$AE$2,FALSE,DATE(YEAR($AD202),MONTH($AD202),1),DATE(YEAR($AE202),MONTH($AE202),28)),0)</f>
      </c>
      <c r="AN202" s="18">
        <f>IFERROR(_xlfn.BETA.DIST(DATE(YEAR(AN$2),MONTH(AN$2),15),$AD$2,$AE$2,FALSE,DATE(YEAR($AD202),MONTH($AD202),1),DATE(YEAR($AE202),MONTH($AE202),28)),0)</f>
      </c>
      <c r="AO202" s="18">
        <f>IFERROR(_xlfn.BETA.DIST(DATE(YEAR(AO$2),MONTH(AO$2),15),$AD$2,$AE$2,FALSE,DATE(YEAR($AD202),MONTH($AD202),1),DATE(YEAR($AE202),MONTH($AE202),28)),0)</f>
      </c>
      <c r="AP202" s="18">
        <f>IFERROR(_xlfn.BETA.DIST(DATE(YEAR(AP$2),MONTH(AP$2),15),$AD$2,$AE$2,FALSE,DATE(YEAR($AD202),MONTH($AD202),1),DATE(YEAR($AE202),MONTH($AE202),28)),0)</f>
      </c>
      <c r="AQ202" s="18">
        <f>IFERROR(_xlfn.BETA.DIST(DATE(YEAR(AQ$2),MONTH(AQ$2),15),$AD$2,$AE$2,FALSE,DATE(YEAR($AD202),MONTH($AD202),1),DATE(YEAR($AE202),MONTH($AE202),28)),0)</f>
      </c>
      <c r="AR202" s="18">
        <f>IFERROR(_xlfn.BETA.DIST(DATE(YEAR(AR$2),MONTH(AR$2),15),$AD$2,$AE$2,FALSE,DATE(YEAR($AD202),MONTH($AD202),1),DATE(YEAR($AE202),MONTH($AE202),28)),0)</f>
      </c>
      <c r="AS202" s="18">
        <f>IFERROR(_xlfn.BETA.DIST(DATE(YEAR(AS$2),MONTH(AS$2),15),$AD$2,$AE$2,FALSE,DATE(YEAR($AD202),MONTH($AD202),1),DATE(YEAR($AE202),MONTH($AE202),28)),0)</f>
      </c>
      <c r="AT202" s="18">
        <f>IFERROR(_xlfn.BETA.DIST(DATE(YEAR(AT$2),MONTH(AT$2),15),$AD$2,$AE$2,FALSE,DATE(YEAR($AD202),MONTH($AD202),1),DATE(YEAR($AE202),MONTH($AE202),28)),0)</f>
      </c>
      <c r="AU202" s="18">
        <f>IFERROR(_xlfn.BETA.DIST(DATE(YEAR(AU$2),MONTH(AU$2),15),$AD$2,$AE$2,FALSE,DATE(YEAR($AD202),MONTH($AD202),1),DATE(YEAR($AE202),MONTH($AE202),28)),0)</f>
      </c>
      <c r="AV202" s="18">
        <f>SUM(AG202:AU202)</f>
      </c>
      <c r="AW202" s="18">
        <f>IF(J202&lt;&gt;0,J202,IF($AV202=0,0,AG202/$AV202*$Z202))</f>
      </c>
      <c r="AX202" s="18">
        <f>IF(K202&lt;&gt;0,K202,IF($AV202=0,0,AH202/$AV202*$Z202))</f>
      </c>
      <c r="AY202" s="18">
        <f>IF(L202&lt;&gt;0,L202,IF($AV202=0,0,AI202/$AV202*$Z202))</f>
      </c>
      <c r="AZ202" s="18">
        <f>IF(M202&lt;&gt;0,M202,IF($AV202=0,0,AJ202/$AV202*$Z202))</f>
      </c>
      <c r="BA202" s="18">
        <f>IF(N202&lt;&gt;0,N202,IF($AV202=0,0,AK202/$AV202*$Z202))</f>
      </c>
      <c r="BB202" s="18">
        <f>IF(O202&lt;&gt;0,O202,IF($AV202=0,0,AL202/$AV202*$Z202))</f>
      </c>
      <c r="BC202" s="18">
        <f>IF(P202&lt;&gt;0,P202,IF($AV202=0,0,AM202/$AV202*$Z202))</f>
      </c>
      <c r="BD202" s="18">
        <f>IF(Q202&lt;&gt;0,Q202,IF($AV202=0,0,AN202/$AV202*$Z202))</f>
      </c>
      <c r="BE202" s="18">
        <f>IF(R202&lt;&gt;0,R202,IF($AV202=0,0,AO202/$AV202*$Z202))</f>
      </c>
      <c r="BF202" s="18">
        <f>IF(S202&lt;&gt;0,S202,IF($AV202=0,0,AP202/$AV202*$Z202))</f>
      </c>
      <c r="BG202" s="18">
        <f>IF(T202&lt;&gt;0,T202,IF($AV202=0,0,AQ202/$AV202*$Z202))</f>
      </c>
      <c r="BH202" s="18">
        <f>IF(U202&lt;&gt;0,U202,IF($AV202=0,0,AR202/$AV202*$Z202))</f>
      </c>
      <c r="BI202" s="18">
        <f>IF(V202&lt;&gt;0,V202,IF($AV202=0,0,AS202/$AV202*$Z202))</f>
      </c>
      <c r="BJ202" s="18">
        <f>IF(W202&lt;&gt;0,W202,IF($AV202=0,0,AT202/$AV202*$Z202))</f>
      </c>
      <c r="BK202" s="18">
        <f>IF(X202&lt;&gt;0,X202,IF($AV202=0,0,AU202/$AV202*$Z202))</f>
      </c>
      <c r="BL202" s="18">
        <f>SUM(AW202:BK202)</f>
      </c>
      <c r="BM202" s="18">
        <f>I202-BL202</f>
      </c>
    </row>
    <row r="203" outlineLevel="4">
      <c r="A203" s="5" t="str">
        <v>10.6.3</v>
      </c>
      <c r="B203" s="5" t="str">
        <v/>
      </c>
      <c r="C203" s="5" t="str">
        <v/>
      </c>
      <c r="D203" s="5" t="str">
        <v/>
      </c>
      <c r="E203" s="19">
        <f>IFERROR(_xlfn.XLOOKUP(F203,Assumptions!B:B,Assumptions!C:C),0)</f>
      </c>
      <c r="F203" s="5" t="str">
        <v>Site Delivery EGP</v>
      </c>
      <c r="G203" s="5" t="str">
        <v/>
      </c>
      <c r="H203" s="18">
        <f>G201*E203</f>
      </c>
      <c r="I203" s="18">
        <f>H203*(1-0)</f>
      </c>
      <c r="J203" s="18">
        <v>0</v>
      </c>
      <c r="K203" s="18">
        <v>0</v>
      </c>
      <c r="L203" s="18">
        <v>0</v>
      </c>
      <c r="M203" s="18">
        <v>0</v>
      </c>
      <c r="N203" s="18">
        <v>0</v>
      </c>
      <c r="O203" s="18">
        <v>0</v>
      </c>
      <c r="P203" s="18">
        <v>0</v>
      </c>
      <c r="Q203" s="18">
        <v>0</v>
      </c>
      <c r="R203" s="18">
        <v>0</v>
      </c>
      <c r="S203" s="18">
        <v>0</v>
      </c>
      <c r="T203" s="18">
        <v>0</v>
      </c>
      <c r="U203" s="18">
        <v>0</v>
      </c>
      <c r="V203" s="18">
        <v>0</v>
      </c>
      <c r="W203" s="18">
        <v>0</v>
      </c>
      <c r="X203" s="18">
        <v>0</v>
      </c>
      <c r="Y203" s="18">
        <f>SUM(J203:X203)</f>
      </c>
      <c r="Z203" s="18">
        <f>I203-Y203</f>
      </c>
      <c r="AA203" s="5" t="str">
        <v/>
      </c>
      <c r="AB203" s="5" t="str">
        <v/>
      </c>
      <c r="AC203" s="18">
        <f>IFERROR(_xlfn.XLOOKUP(F203,Assumptions!B:B,Assumptions!D:D),0)</f>
      </c>
      <c r="AD203" s="20">
        <f>AA203+AC203</f>
      </c>
      <c r="AE203" s="20">
        <f>AC203+AB203</f>
      </c>
      <c r="AF203" s="5" t="str">
        <v/>
      </c>
      <c r="AG203" s="18">
        <f>IFERROR(_xlfn.BETA.DIST(DATE(YEAR(AG$2),MONTH(AG$2),15),$AD$2,$AE$2,FALSE,DATE(YEAR($AD203),MONTH($AD203),1),DATE(YEAR($AE203),MONTH($AE203),28)),0)</f>
      </c>
      <c r="AH203" s="18">
        <f>IFERROR(_xlfn.BETA.DIST(DATE(YEAR(AH$2),MONTH(AH$2),15),$AD$2,$AE$2,FALSE,DATE(YEAR($AD203),MONTH($AD203),1),DATE(YEAR($AE203),MONTH($AE203),28)),0)</f>
      </c>
      <c r="AI203" s="18">
        <f>IFERROR(_xlfn.BETA.DIST(DATE(YEAR(AI$2),MONTH(AI$2),15),$AD$2,$AE$2,FALSE,DATE(YEAR($AD203),MONTH($AD203),1),DATE(YEAR($AE203),MONTH($AE203),28)),0)</f>
      </c>
      <c r="AJ203" s="18">
        <f>IFERROR(_xlfn.BETA.DIST(DATE(YEAR(AJ$2),MONTH(AJ$2),15),$AD$2,$AE$2,FALSE,DATE(YEAR($AD203),MONTH($AD203),1),DATE(YEAR($AE203),MONTH($AE203),28)),0)</f>
      </c>
      <c r="AK203" s="18">
        <f>IFERROR(_xlfn.BETA.DIST(DATE(YEAR(AK$2),MONTH(AK$2),15),$AD$2,$AE$2,FALSE,DATE(YEAR($AD203),MONTH($AD203),1),DATE(YEAR($AE203),MONTH($AE203),28)),0)</f>
      </c>
      <c r="AL203" s="18">
        <f>IFERROR(_xlfn.BETA.DIST(DATE(YEAR(AL$2),MONTH(AL$2),15),$AD$2,$AE$2,FALSE,DATE(YEAR($AD203),MONTH($AD203),1),DATE(YEAR($AE203),MONTH($AE203),28)),0)</f>
      </c>
      <c r="AM203" s="18">
        <f>IFERROR(_xlfn.BETA.DIST(DATE(YEAR(AM$2),MONTH(AM$2),15),$AD$2,$AE$2,FALSE,DATE(YEAR($AD203),MONTH($AD203),1),DATE(YEAR($AE203),MONTH($AE203),28)),0)</f>
      </c>
      <c r="AN203" s="18">
        <f>IFERROR(_xlfn.BETA.DIST(DATE(YEAR(AN$2),MONTH(AN$2),15),$AD$2,$AE$2,FALSE,DATE(YEAR($AD203),MONTH($AD203),1),DATE(YEAR($AE203),MONTH($AE203),28)),0)</f>
      </c>
      <c r="AO203" s="18">
        <f>IFERROR(_xlfn.BETA.DIST(DATE(YEAR(AO$2),MONTH(AO$2),15),$AD$2,$AE$2,FALSE,DATE(YEAR($AD203),MONTH($AD203),1),DATE(YEAR($AE203),MONTH($AE203),28)),0)</f>
      </c>
      <c r="AP203" s="18">
        <f>IFERROR(_xlfn.BETA.DIST(DATE(YEAR(AP$2),MONTH(AP$2),15),$AD$2,$AE$2,FALSE,DATE(YEAR($AD203),MONTH($AD203),1),DATE(YEAR($AE203),MONTH($AE203),28)),0)</f>
      </c>
      <c r="AQ203" s="18">
        <f>IFERROR(_xlfn.BETA.DIST(DATE(YEAR(AQ$2),MONTH(AQ$2),15),$AD$2,$AE$2,FALSE,DATE(YEAR($AD203),MONTH($AD203),1),DATE(YEAR($AE203),MONTH($AE203),28)),0)</f>
      </c>
      <c r="AR203" s="18">
        <f>IFERROR(_xlfn.BETA.DIST(DATE(YEAR(AR$2),MONTH(AR$2),15),$AD$2,$AE$2,FALSE,DATE(YEAR($AD203),MONTH($AD203),1),DATE(YEAR($AE203),MONTH($AE203),28)),0)</f>
      </c>
      <c r="AS203" s="18">
        <f>IFERROR(_xlfn.BETA.DIST(DATE(YEAR(AS$2),MONTH(AS$2),15),$AD$2,$AE$2,FALSE,DATE(YEAR($AD203),MONTH($AD203),1),DATE(YEAR($AE203),MONTH($AE203),28)),0)</f>
      </c>
      <c r="AT203" s="18">
        <f>IFERROR(_xlfn.BETA.DIST(DATE(YEAR(AT$2),MONTH(AT$2),15),$AD$2,$AE$2,FALSE,DATE(YEAR($AD203),MONTH($AD203),1),DATE(YEAR($AE203),MONTH($AE203),28)),0)</f>
      </c>
      <c r="AU203" s="18">
        <f>IFERROR(_xlfn.BETA.DIST(DATE(YEAR(AU$2),MONTH(AU$2),15),$AD$2,$AE$2,FALSE,DATE(YEAR($AD203),MONTH($AD203),1),DATE(YEAR($AE203),MONTH($AE203),28)),0)</f>
      </c>
      <c r="AV203" s="18">
        <f>SUM(AG203:AU203)</f>
      </c>
      <c r="AW203" s="18">
        <f>IF(J203&lt;&gt;0,J203,IF($AV203=0,0,AG203/$AV203*$Z203))</f>
      </c>
      <c r="AX203" s="18">
        <f>IF(K203&lt;&gt;0,K203,IF($AV203=0,0,AH203/$AV203*$Z203))</f>
      </c>
      <c r="AY203" s="18">
        <f>IF(L203&lt;&gt;0,L203,IF($AV203=0,0,AI203/$AV203*$Z203))</f>
      </c>
      <c r="AZ203" s="18">
        <f>IF(M203&lt;&gt;0,M203,IF($AV203=0,0,AJ203/$AV203*$Z203))</f>
      </c>
      <c r="BA203" s="18">
        <f>IF(N203&lt;&gt;0,N203,IF($AV203=0,0,AK203/$AV203*$Z203))</f>
      </c>
      <c r="BB203" s="18">
        <f>IF(O203&lt;&gt;0,O203,IF($AV203=0,0,AL203/$AV203*$Z203))</f>
      </c>
      <c r="BC203" s="18">
        <f>IF(P203&lt;&gt;0,P203,IF($AV203=0,0,AM203/$AV203*$Z203))</f>
      </c>
      <c r="BD203" s="18">
        <f>IF(Q203&lt;&gt;0,Q203,IF($AV203=0,0,AN203/$AV203*$Z203))</f>
      </c>
      <c r="BE203" s="18">
        <f>IF(R203&lt;&gt;0,R203,IF($AV203=0,0,AO203/$AV203*$Z203))</f>
      </c>
      <c r="BF203" s="18">
        <f>IF(S203&lt;&gt;0,S203,IF($AV203=0,0,AP203/$AV203*$Z203))</f>
      </c>
      <c r="BG203" s="18">
        <f>IF(T203&lt;&gt;0,T203,IF($AV203=0,0,AQ203/$AV203*$Z203))</f>
      </c>
      <c r="BH203" s="18">
        <f>IF(U203&lt;&gt;0,U203,IF($AV203=0,0,AR203/$AV203*$Z203))</f>
      </c>
      <c r="BI203" s="18">
        <f>IF(V203&lt;&gt;0,V203,IF($AV203=0,0,AS203/$AV203*$Z203))</f>
      </c>
      <c r="BJ203" s="18">
        <f>IF(W203&lt;&gt;0,W203,IF($AV203=0,0,AT203/$AV203*$Z203))</f>
      </c>
      <c r="BK203" s="18">
        <f>IF(X203&lt;&gt;0,X203,IF($AV203=0,0,AU203/$AV203*$Z203))</f>
      </c>
      <c r="BL203" s="18">
        <f>SUM(AW203:BK203)</f>
      </c>
      <c r="BM203" s="18">
        <f>I203-BL203</f>
      </c>
    </row>
    <row r="204" outlineLevel="4">
      <c r="A204" s="5" t="str">
        <v>10.6.3</v>
      </c>
      <c r="B204" s="5" t="str">
        <v/>
      </c>
      <c r="C204" s="5" t="str">
        <v>BSKDGNGENGR07</v>
      </c>
      <c r="D204" s="5" t="str">
        <v>BSKDGNGENGR07</v>
      </c>
      <c r="E204" s="19">
        <f>IFERROR(_xlfn.XLOOKUP(F204,Assumptions!B:B,Assumptions!C:C),0)</f>
      </c>
      <c r="F204" s="5" t="str">
        <v>Retention</v>
      </c>
      <c r="G204" s="5" t="str">
        <v/>
      </c>
      <c r="H204" s="18">
        <f>G201*E204</f>
      </c>
      <c r="I204" s="18">
        <f>H204*(1-0)</f>
      </c>
      <c r="J204" s="18">
        <v>0</v>
      </c>
      <c r="K204" s="18">
        <v>0</v>
      </c>
      <c r="L204" s="18">
        <v>0</v>
      </c>
      <c r="M204" s="18">
        <v>0</v>
      </c>
      <c r="N204" s="18">
        <v>0</v>
      </c>
      <c r="O204" s="18">
        <v>0</v>
      </c>
      <c r="P204" s="18">
        <v>0</v>
      </c>
      <c r="Q204" s="18">
        <v>0</v>
      </c>
      <c r="R204" s="18">
        <v>0</v>
      </c>
      <c r="S204" s="18">
        <v>0</v>
      </c>
      <c r="T204" s="18">
        <v>0</v>
      </c>
      <c r="U204" s="18">
        <v>0</v>
      </c>
      <c r="V204" s="18">
        <v>0</v>
      </c>
      <c r="W204" s="18">
        <v>0</v>
      </c>
      <c r="X204" s="18">
        <v>0</v>
      </c>
      <c r="Y204" s="18">
        <f>SUM(J204:X204)</f>
      </c>
      <c r="Z204" s="18">
        <f>I204-Y204</f>
      </c>
      <c r="AA204" s="20">
        <v>46483</v>
      </c>
      <c r="AB204" s="20">
        <v>46483</v>
      </c>
      <c r="AC204" s="18">
        <f>IFERROR(_xlfn.XLOOKUP(F204,Assumptions!B:B,Assumptions!D:D),0)</f>
      </c>
      <c r="AD204" s="20">
        <f>AA204+AC204</f>
      </c>
      <c r="AE204" s="20">
        <f>AC204+AB204</f>
      </c>
      <c r="AF204" s="5" t="str">
        <v/>
      </c>
      <c r="AG204" s="18">
        <f>IFERROR(_xlfn.BETA.DIST(DATE(YEAR(AG$2),MONTH(AG$2),15),$AD$2,$AE$2,FALSE,DATE(YEAR($AD204),MONTH($AD204),1),DATE(YEAR($AE204),MONTH($AE204),28)),0)</f>
      </c>
      <c r="AH204" s="18">
        <f>IFERROR(_xlfn.BETA.DIST(DATE(YEAR(AH$2),MONTH(AH$2),15),$AD$2,$AE$2,FALSE,DATE(YEAR($AD204),MONTH($AD204),1),DATE(YEAR($AE204),MONTH($AE204),28)),0)</f>
      </c>
      <c r="AI204" s="18">
        <f>IFERROR(_xlfn.BETA.DIST(DATE(YEAR(AI$2),MONTH(AI$2),15),$AD$2,$AE$2,FALSE,DATE(YEAR($AD204),MONTH($AD204),1),DATE(YEAR($AE204),MONTH($AE204),28)),0)</f>
      </c>
      <c r="AJ204" s="18">
        <f>IFERROR(_xlfn.BETA.DIST(DATE(YEAR(AJ$2),MONTH(AJ$2),15),$AD$2,$AE$2,FALSE,DATE(YEAR($AD204),MONTH($AD204),1),DATE(YEAR($AE204),MONTH($AE204),28)),0)</f>
      </c>
      <c r="AK204" s="18">
        <f>IFERROR(_xlfn.BETA.DIST(DATE(YEAR(AK$2),MONTH(AK$2),15),$AD$2,$AE$2,FALSE,DATE(YEAR($AD204),MONTH($AD204),1),DATE(YEAR($AE204),MONTH($AE204),28)),0)</f>
      </c>
      <c r="AL204" s="18">
        <f>IFERROR(_xlfn.BETA.DIST(DATE(YEAR(AL$2),MONTH(AL$2),15),$AD$2,$AE$2,FALSE,DATE(YEAR($AD204),MONTH($AD204),1),DATE(YEAR($AE204),MONTH($AE204),28)),0)</f>
      </c>
      <c r="AM204" s="18">
        <f>IFERROR(_xlfn.BETA.DIST(DATE(YEAR(AM$2),MONTH(AM$2),15),$AD$2,$AE$2,FALSE,DATE(YEAR($AD204),MONTH($AD204),1),DATE(YEAR($AE204),MONTH($AE204),28)),0)</f>
      </c>
      <c r="AN204" s="18">
        <f>IFERROR(_xlfn.BETA.DIST(DATE(YEAR(AN$2),MONTH(AN$2),15),$AD$2,$AE$2,FALSE,DATE(YEAR($AD204),MONTH($AD204),1),DATE(YEAR($AE204),MONTH($AE204),28)),0)</f>
      </c>
      <c r="AO204" s="18">
        <f>IFERROR(_xlfn.BETA.DIST(DATE(YEAR(AO$2),MONTH(AO$2),15),$AD$2,$AE$2,FALSE,DATE(YEAR($AD204),MONTH($AD204),1),DATE(YEAR($AE204),MONTH($AE204),28)),0)</f>
      </c>
      <c r="AP204" s="18">
        <f>IFERROR(_xlfn.BETA.DIST(DATE(YEAR(AP$2),MONTH(AP$2),15),$AD$2,$AE$2,FALSE,DATE(YEAR($AD204),MONTH($AD204),1),DATE(YEAR($AE204),MONTH($AE204),28)),0)</f>
      </c>
      <c r="AQ204" s="18">
        <f>IFERROR(_xlfn.BETA.DIST(DATE(YEAR(AQ$2),MONTH(AQ$2),15),$AD$2,$AE$2,FALSE,DATE(YEAR($AD204),MONTH($AD204),1),DATE(YEAR($AE204),MONTH($AE204),28)),0)</f>
      </c>
      <c r="AR204" s="18">
        <f>IFERROR(_xlfn.BETA.DIST(DATE(YEAR(AR$2),MONTH(AR$2),15),$AD$2,$AE$2,FALSE,DATE(YEAR($AD204),MONTH($AD204),1),DATE(YEAR($AE204),MONTH($AE204),28)),0)</f>
      </c>
      <c r="AS204" s="18">
        <f>IFERROR(_xlfn.BETA.DIST(DATE(YEAR(AS$2),MONTH(AS$2),15),$AD$2,$AE$2,FALSE,DATE(YEAR($AD204),MONTH($AD204),1),DATE(YEAR($AE204),MONTH($AE204),28)),0)</f>
      </c>
      <c r="AT204" s="18">
        <f>IFERROR(_xlfn.BETA.DIST(DATE(YEAR(AT$2),MONTH(AT$2),15),$AD$2,$AE$2,FALSE,DATE(YEAR($AD204),MONTH($AD204),1),DATE(YEAR($AE204),MONTH($AE204),28)),0)</f>
      </c>
      <c r="AU204" s="18">
        <f>IFERROR(_xlfn.BETA.DIST(DATE(YEAR(AU$2),MONTH(AU$2),15),$AD$2,$AE$2,FALSE,DATE(YEAR($AD204),MONTH($AD204),1),DATE(YEAR($AE204),MONTH($AE204),28)),0)</f>
      </c>
      <c r="AV204" s="18">
        <f>SUM(AG204:AU204)</f>
      </c>
      <c r="AW204" s="18">
        <f>IF(J204&lt;&gt;0,J204,IF($AV204=0,0,AG204/$AV204*$Z204))</f>
      </c>
      <c r="AX204" s="18">
        <f>IF(K204&lt;&gt;0,K204,IF($AV204=0,0,AH204/$AV204*$Z204))</f>
      </c>
      <c r="AY204" s="18">
        <f>IF(L204&lt;&gt;0,L204,IF($AV204=0,0,AI204/$AV204*$Z204))</f>
      </c>
      <c r="AZ204" s="18">
        <f>IF(M204&lt;&gt;0,M204,IF($AV204=0,0,AJ204/$AV204*$Z204))</f>
      </c>
      <c r="BA204" s="18">
        <f>IF(N204&lt;&gt;0,N204,IF($AV204=0,0,AK204/$AV204*$Z204))</f>
      </c>
      <c r="BB204" s="18">
        <f>IF(O204&lt;&gt;0,O204,IF($AV204=0,0,AL204/$AV204*$Z204))</f>
      </c>
      <c r="BC204" s="18">
        <f>IF(P204&lt;&gt;0,P204,IF($AV204=0,0,AM204/$AV204*$Z204))</f>
      </c>
      <c r="BD204" s="18">
        <f>IF(Q204&lt;&gt;0,Q204,IF($AV204=0,0,AN204/$AV204*$Z204))</f>
      </c>
      <c r="BE204" s="18">
        <f>IF(R204&lt;&gt;0,R204,IF($AV204=0,0,AO204/$AV204*$Z204))</f>
      </c>
      <c r="BF204" s="18">
        <f>IF(S204&lt;&gt;0,S204,IF($AV204=0,0,AP204/$AV204*$Z204))</f>
      </c>
      <c r="BG204" s="18">
        <f>IF(T204&lt;&gt;0,T204,IF($AV204=0,0,AQ204/$AV204*$Z204))</f>
      </c>
      <c r="BH204" s="18">
        <f>IF(U204&lt;&gt;0,U204,IF($AV204=0,0,AR204/$AV204*$Z204))</f>
      </c>
      <c r="BI204" s="18">
        <f>IF(V204&lt;&gt;0,V204,IF($AV204=0,0,AS204/$AV204*$Z204))</f>
      </c>
      <c r="BJ204" s="18">
        <f>IF(W204&lt;&gt;0,W204,IF($AV204=0,0,AT204/$AV204*$Z204))</f>
      </c>
      <c r="BK204" s="18">
        <f>IF(X204&lt;&gt;0,X204,IF($AV204=0,0,AU204/$AV204*$Z204))</f>
      </c>
      <c r="BL204" s="18">
        <f>SUM(AW204:BK204)</f>
      </c>
      <c r="BM204" s="18">
        <f>I204-BL204</f>
      </c>
    </row>
    <row r="205" outlineLevel="3">
      <c r="A205" s="17" t="str">
        <v>10.6.4</v>
      </c>
      <c r="B205" s="17" t="str">
        <v/>
      </c>
      <c r="C205" s="17" t="str">
        <v/>
      </c>
      <c r="D205" s="17" t="str">
        <v/>
      </c>
      <c r="E205" s="17" t="str">
        <v>10.6.4</v>
      </c>
      <c r="F205" s="17" t="str">
        <v>Dropping diodes.</v>
      </c>
      <c r="G205" s="17">
        <v>5812.3</v>
      </c>
      <c r="H205" s="17" t="str">
        <v/>
      </c>
      <c r="I205" s="17" t="str">
        <v/>
      </c>
      <c r="J205" s="17" t="str">
        <v/>
      </c>
      <c r="K205" s="17" t="str">
        <v/>
      </c>
      <c r="L205" s="17" t="str">
        <v/>
      </c>
      <c r="M205" s="17" t="str">
        <v/>
      </c>
      <c r="N205" s="17" t="str">
        <v/>
      </c>
      <c r="O205" s="17" t="str">
        <v/>
      </c>
      <c r="P205" s="17" t="str">
        <v/>
      </c>
      <c r="Q205" s="17" t="str">
        <v/>
      </c>
      <c r="R205" s="17" t="str">
        <v/>
      </c>
      <c r="S205" s="17" t="str">
        <v/>
      </c>
      <c r="T205" s="17" t="str">
        <v/>
      </c>
      <c r="U205" s="17" t="str">
        <v/>
      </c>
      <c r="V205" s="17" t="str">
        <v/>
      </c>
      <c r="W205" s="17" t="str">
        <v/>
      </c>
      <c r="X205" s="17" t="str">
        <v/>
      </c>
      <c r="Y205" s="17" t="str">
        <v/>
      </c>
      <c r="Z205" s="17" t="str">
        <v/>
      </c>
      <c r="AA205" s="17" t="str">
        <v/>
      </c>
      <c r="AB205" s="17" t="str">
        <v/>
      </c>
      <c r="AC205" s="17" t="str">
        <v/>
      </c>
      <c r="AD205" s="17" t="str">
        <v/>
      </c>
      <c r="AE205" s="17" t="str">
        <v/>
      </c>
      <c r="AF205" s="5" t="str">
        <v/>
      </c>
      <c r="AG205" s="18">
        <f>IFERROR(_xlfn.BETA.DIST(DATE(YEAR(AG$2),MONTH(AG$2),15),$AD$2,$AE$2,FALSE,DATE(YEAR($AD205),MONTH($AD205),1),DATE(YEAR($AE205),MONTH($AE205),28)),0)</f>
      </c>
      <c r="AH205" s="18">
        <f>IFERROR(_xlfn.BETA.DIST(DATE(YEAR(AH$2),MONTH(AH$2),15),$AD$2,$AE$2,FALSE,DATE(YEAR($AD205),MONTH($AD205),1),DATE(YEAR($AE205),MONTH($AE205),28)),0)</f>
      </c>
      <c r="AI205" s="18">
        <f>IFERROR(_xlfn.BETA.DIST(DATE(YEAR(AI$2),MONTH(AI$2),15),$AD$2,$AE$2,FALSE,DATE(YEAR($AD205),MONTH($AD205),1),DATE(YEAR($AE205),MONTH($AE205),28)),0)</f>
      </c>
      <c r="AJ205" s="18">
        <f>IFERROR(_xlfn.BETA.DIST(DATE(YEAR(AJ$2),MONTH(AJ$2),15),$AD$2,$AE$2,FALSE,DATE(YEAR($AD205),MONTH($AD205),1),DATE(YEAR($AE205),MONTH($AE205),28)),0)</f>
      </c>
      <c r="AK205" s="18">
        <f>IFERROR(_xlfn.BETA.DIST(DATE(YEAR(AK$2),MONTH(AK$2),15),$AD$2,$AE$2,FALSE,DATE(YEAR($AD205),MONTH($AD205),1),DATE(YEAR($AE205),MONTH($AE205),28)),0)</f>
      </c>
      <c r="AL205" s="18">
        <f>IFERROR(_xlfn.BETA.DIST(DATE(YEAR(AL$2),MONTH(AL$2),15),$AD$2,$AE$2,FALSE,DATE(YEAR($AD205),MONTH($AD205),1),DATE(YEAR($AE205),MONTH($AE205),28)),0)</f>
      </c>
      <c r="AM205" s="18">
        <f>IFERROR(_xlfn.BETA.DIST(DATE(YEAR(AM$2),MONTH(AM$2),15),$AD$2,$AE$2,FALSE,DATE(YEAR($AD205),MONTH($AD205),1),DATE(YEAR($AE205),MONTH($AE205),28)),0)</f>
      </c>
      <c r="AN205" s="18">
        <f>IFERROR(_xlfn.BETA.DIST(DATE(YEAR(AN$2),MONTH(AN$2),15),$AD$2,$AE$2,FALSE,DATE(YEAR($AD205),MONTH($AD205),1),DATE(YEAR($AE205),MONTH($AE205),28)),0)</f>
      </c>
      <c r="AO205" s="18">
        <f>IFERROR(_xlfn.BETA.DIST(DATE(YEAR(AO$2),MONTH(AO$2),15),$AD$2,$AE$2,FALSE,DATE(YEAR($AD205),MONTH($AD205),1),DATE(YEAR($AE205),MONTH($AE205),28)),0)</f>
      </c>
      <c r="AP205" s="18">
        <f>IFERROR(_xlfn.BETA.DIST(DATE(YEAR(AP$2),MONTH(AP$2),15),$AD$2,$AE$2,FALSE,DATE(YEAR($AD205),MONTH($AD205),1),DATE(YEAR($AE205),MONTH($AE205),28)),0)</f>
      </c>
      <c r="AQ205" s="18">
        <f>IFERROR(_xlfn.BETA.DIST(DATE(YEAR(AQ$2),MONTH(AQ$2),15),$AD$2,$AE$2,FALSE,DATE(YEAR($AD205),MONTH($AD205),1),DATE(YEAR($AE205),MONTH($AE205),28)),0)</f>
      </c>
      <c r="AR205" s="18">
        <f>IFERROR(_xlfn.BETA.DIST(DATE(YEAR(AR$2),MONTH(AR$2),15),$AD$2,$AE$2,FALSE,DATE(YEAR($AD205),MONTH($AD205),1),DATE(YEAR($AE205),MONTH($AE205),28)),0)</f>
      </c>
      <c r="AS205" s="18">
        <f>IFERROR(_xlfn.BETA.DIST(DATE(YEAR(AS$2),MONTH(AS$2),15),$AD$2,$AE$2,FALSE,DATE(YEAR($AD205),MONTH($AD205),1),DATE(YEAR($AE205),MONTH($AE205),28)),0)</f>
      </c>
      <c r="AT205" s="18">
        <f>IFERROR(_xlfn.BETA.DIST(DATE(YEAR(AT$2),MONTH(AT$2),15),$AD$2,$AE$2,FALSE,DATE(YEAR($AD205),MONTH($AD205),1),DATE(YEAR($AE205),MONTH($AE205),28)),0)</f>
      </c>
      <c r="AU205" s="18">
        <f>IFERROR(_xlfn.BETA.DIST(DATE(YEAR(AU$2),MONTH(AU$2),15),$AD$2,$AE$2,FALSE,DATE(YEAR($AD205),MONTH($AD205),1),DATE(YEAR($AE205),MONTH($AE205),28)),0)</f>
      </c>
      <c r="AV205" s="18">
        <f>SUM(AG205:AU205)</f>
      </c>
      <c r="AW205" s="18">
        <f>IF(J205&lt;&gt;0,J205,IF($AV205=0,0,AG205/$AV205*$Z205))</f>
      </c>
      <c r="AX205" s="18">
        <f>IF(K205&lt;&gt;0,K205,IF($AV205=0,0,AH205/$AV205*$Z205))</f>
      </c>
      <c r="AY205" s="18">
        <f>IF(L205&lt;&gt;0,L205,IF($AV205=0,0,AI205/$AV205*$Z205))</f>
      </c>
      <c r="AZ205" s="18">
        <f>IF(M205&lt;&gt;0,M205,IF($AV205=0,0,AJ205/$AV205*$Z205))</f>
      </c>
      <c r="BA205" s="18">
        <f>IF(N205&lt;&gt;0,N205,IF($AV205=0,0,AK205/$AV205*$Z205))</f>
      </c>
      <c r="BB205" s="18">
        <f>IF(O205&lt;&gt;0,O205,IF($AV205=0,0,AL205/$AV205*$Z205))</f>
      </c>
      <c r="BC205" s="18">
        <f>IF(P205&lt;&gt;0,P205,IF($AV205=0,0,AM205/$AV205*$Z205))</f>
      </c>
      <c r="BD205" s="18">
        <f>IF(Q205&lt;&gt;0,Q205,IF($AV205=0,0,AN205/$AV205*$Z205))</f>
      </c>
      <c r="BE205" s="18">
        <f>IF(R205&lt;&gt;0,R205,IF($AV205=0,0,AO205/$AV205*$Z205))</f>
      </c>
      <c r="BF205" s="18">
        <f>IF(S205&lt;&gt;0,S205,IF($AV205=0,0,AP205/$AV205*$Z205))</f>
      </c>
      <c r="BG205" s="18">
        <f>IF(T205&lt;&gt;0,T205,IF($AV205=0,0,AQ205/$AV205*$Z205))</f>
      </c>
      <c r="BH205" s="18">
        <f>IF(U205&lt;&gt;0,U205,IF($AV205=0,0,AR205/$AV205*$Z205))</f>
      </c>
      <c r="BI205" s="18">
        <f>IF(V205&lt;&gt;0,V205,IF($AV205=0,0,AS205/$AV205*$Z205))</f>
      </c>
      <c r="BJ205" s="18">
        <f>IF(W205&lt;&gt;0,W205,IF($AV205=0,0,AT205/$AV205*$Z205))</f>
      </c>
      <c r="BK205" s="18">
        <f>IF(X205&lt;&gt;0,X205,IF($AV205=0,0,AU205/$AV205*$Z205))</f>
      </c>
      <c r="BL205" s="18">
        <f>SUM(AW205:BK205)</f>
      </c>
      <c r="BM205" s="17" t="str">
        <v/>
      </c>
    </row>
    <row r="206" outlineLevel="4">
      <c r="A206" s="5" t="str">
        <v>10.6.4</v>
      </c>
      <c r="B206" s="5" t="str">
        <v/>
      </c>
      <c r="C206" s="5" t="str">
        <v>BSKDGNGENGR03</v>
      </c>
      <c r="D206" s="5" t="str">
        <v>BSKDGNGENGR03</v>
      </c>
      <c r="E206" s="19">
        <f>IFERROR(_xlfn.XLOOKUP(F206,Assumptions!B:B,Assumptions!C:C),0)</f>
      </c>
      <c r="F206" s="5" t="str">
        <v>Advanced Payment</v>
      </c>
      <c r="G206" s="5" t="str">
        <v/>
      </c>
      <c r="H206" s="18">
        <f>G205*E206</f>
      </c>
      <c r="I206" s="18">
        <f>H206*(1-0)</f>
      </c>
      <c r="J206" s="18">
        <v>0</v>
      </c>
      <c r="K206" s="18">
        <v>0</v>
      </c>
      <c r="L206" s="18">
        <v>0</v>
      </c>
      <c r="M206" s="18">
        <v>0</v>
      </c>
      <c r="N206" s="18">
        <v>0</v>
      </c>
      <c r="O206" s="18">
        <v>0</v>
      </c>
      <c r="P206" s="18">
        <v>0</v>
      </c>
      <c r="Q206" s="18">
        <v>0</v>
      </c>
      <c r="R206" s="18">
        <v>0</v>
      </c>
      <c r="S206" s="18">
        <v>0</v>
      </c>
      <c r="T206" s="18">
        <v>0</v>
      </c>
      <c r="U206" s="18">
        <v>0</v>
      </c>
      <c r="V206" s="18">
        <v>0</v>
      </c>
      <c r="W206" s="18">
        <v>0</v>
      </c>
      <c r="X206" s="18">
        <v>0</v>
      </c>
      <c r="Y206" s="18">
        <f>SUM(J206:X206)</f>
      </c>
      <c r="Z206" s="18">
        <f>I206-Y206</f>
      </c>
      <c r="AA206" s="20">
        <v>46026</v>
      </c>
      <c r="AB206" s="20">
        <v>46026</v>
      </c>
      <c r="AC206" s="18">
        <f>IFERROR(_xlfn.XLOOKUP(F206,Assumptions!B:B,Assumptions!D:D),0)</f>
      </c>
      <c r="AD206" s="20">
        <f>AA206+AC206</f>
      </c>
      <c r="AE206" s="20">
        <f>AC206+AB206</f>
      </c>
      <c r="AF206" s="5" t="str">
        <v/>
      </c>
      <c r="AG206" s="18">
        <f>IFERROR(_xlfn.BETA.DIST(DATE(YEAR(AG$2),MONTH(AG$2),15),$AD$2,$AE$2,FALSE,DATE(YEAR($AD206),MONTH($AD206),1),DATE(YEAR($AE206),MONTH($AE206),28)),0)</f>
      </c>
      <c r="AH206" s="18">
        <f>IFERROR(_xlfn.BETA.DIST(DATE(YEAR(AH$2),MONTH(AH$2),15),$AD$2,$AE$2,FALSE,DATE(YEAR($AD206),MONTH($AD206),1),DATE(YEAR($AE206),MONTH($AE206),28)),0)</f>
      </c>
      <c r="AI206" s="18">
        <f>IFERROR(_xlfn.BETA.DIST(DATE(YEAR(AI$2),MONTH(AI$2),15),$AD$2,$AE$2,FALSE,DATE(YEAR($AD206),MONTH($AD206),1),DATE(YEAR($AE206),MONTH($AE206),28)),0)</f>
      </c>
      <c r="AJ206" s="18">
        <f>IFERROR(_xlfn.BETA.DIST(DATE(YEAR(AJ$2),MONTH(AJ$2),15),$AD$2,$AE$2,FALSE,DATE(YEAR($AD206),MONTH($AD206),1),DATE(YEAR($AE206),MONTH($AE206),28)),0)</f>
      </c>
      <c r="AK206" s="18">
        <f>IFERROR(_xlfn.BETA.DIST(DATE(YEAR(AK$2),MONTH(AK$2),15),$AD$2,$AE$2,FALSE,DATE(YEAR($AD206),MONTH($AD206),1),DATE(YEAR($AE206),MONTH($AE206),28)),0)</f>
      </c>
      <c r="AL206" s="18">
        <f>IFERROR(_xlfn.BETA.DIST(DATE(YEAR(AL$2),MONTH(AL$2),15),$AD$2,$AE$2,FALSE,DATE(YEAR($AD206),MONTH($AD206),1),DATE(YEAR($AE206),MONTH($AE206),28)),0)</f>
      </c>
      <c r="AM206" s="18">
        <f>IFERROR(_xlfn.BETA.DIST(DATE(YEAR(AM$2),MONTH(AM$2),15),$AD$2,$AE$2,FALSE,DATE(YEAR($AD206),MONTH($AD206),1),DATE(YEAR($AE206),MONTH($AE206),28)),0)</f>
      </c>
      <c r="AN206" s="18">
        <f>IFERROR(_xlfn.BETA.DIST(DATE(YEAR(AN$2),MONTH(AN$2),15),$AD$2,$AE$2,FALSE,DATE(YEAR($AD206),MONTH($AD206),1),DATE(YEAR($AE206),MONTH($AE206),28)),0)</f>
      </c>
      <c r="AO206" s="18">
        <f>IFERROR(_xlfn.BETA.DIST(DATE(YEAR(AO$2),MONTH(AO$2),15),$AD$2,$AE$2,FALSE,DATE(YEAR($AD206),MONTH($AD206),1),DATE(YEAR($AE206),MONTH($AE206),28)),0)</f>
      </c>
      <c r="AP206" s="18">
        <f>IFERROR(_xlfn.BETA.DIST(DATE(YEAR(AP$2),MONTH(AP$2),15),$AD$2,$AE$2,FALSE,DATE(YEAR($AD206),MONTH($AD206),1),DATE(YEAR($AE206),MONTH($AE206),28)),0)</f>
      </c>
      <c r="AQ206" s="18">
        <f>IFERROR(_xlfn.BETA.DIST(DATE(YEAR(AQ$2),MONTH(AQ$2),15),$AD$2,$AE$2,FALSE,DATE(YEAR($AD206),MONTH($AD206),1),DATE(YEAR($AE206),MONTH($AE206),28)),0)</f>
      </c>
      <c r="AR206" s="18">
        <f>IFERROR(_xlfn.BETA.DIST(DATE(YEAR(AR$2),MONTH(AR$2),15),$AD$2,$AE$2,FALSE,DATE(YEAR($AD206),MONTH($AD206),1),DATE(YEAR($AE206),MONTH($AE206),28)),0)</f>
      </c>
      <c r="AS206" s="18">
        <f>IFERROR(_xlfn.BETA.DIST(DATE(YEAR(AS$2),MONTH(AS$2),15),$AD$2,$AE$2,FALSE,DATE(YEAR($AD206),MONTH($AD206),1),DATE(YEAR($AE206),MONTH($AE206),28)),0)</f>
      </c>
      <c r="AT206" s="18">
        <f>IFERROR(_xlfn.BETA.DIST(DATE(YEAR(AT$2),MONTH(AT$2),15),$AD$2,$AE$2,FALSE,DATE(YEAR($AD206),MONTH($AD206),1),DATE(YEAR($AE206),MONTH($AE206),28)),0)</f>
      </c>
      <c r="AU206" s="18">
        <f>IFERROR(_xlfn.BETA.DIST(DATE(YEAR(AU$2),MONTH(AU$2),15),$AD$2,$AE$2,FALSE,DATE(YEAR($AD206),MONTH($AD206),1),DATE(YEAR($AE206),MONTH($AE206),28)),0)</f>
      </c>
      <c r="AV206" s="18">
        <f>SUM(AG206:AU206)</f>
      </c>
      <c r="AW206" s="18">
        <f>IF(J206&lt;&gt;0,J206,IF($AV206=0,0,AG206/$AV206*$Z206))</f>
      </c>
      <c r="AX206" s="18">
        <f>IF(K206&lt;&gt;0,K206,IF($AV206=0,0,AH206/$AV206*$Z206))</f>
      </c>
      <c r="AY206" s="18">
        <f>IF(L206&lt;&gt;0,L206,IF($AV206=0,0,AI206/$AV206*$Z206))</f>
      </c>
      <c r="AZ206" s="18">
        <f>IF(M206&lt;&gt;0,M206,IF($AV206=0,0,AJ206/$AV206*$Z206))</f>
      </c>
      <c r="BA206" s="18">
        <f>IF(N206&lt;&gt;0,N206,IF($AV206=0,0,AK206/$AV206*$Z206))</f>
      </c>
      <c r="BB206" s="18">
        <f>IF(O206&lt;&gt;0,O206,IF($AV206=0,0,AL206/$AV206*$Z206))</f>
      </c>
      <c r="BC206" s="18">
        <f>IF(P206&lt;&gt;0,P206,IF($AV206=0,0,AM206/$AV206*$Z206))</f>
      </c>
      <c r="BD206" s="18">
        <f>IF(Q206&lt;&gt;0,Q206,IF($AV206=0,0,AN206/$AV206*$Z206))</f>
      </c>
      <c r="BE206" s="18">
        <f>IF(R206&lt;&gt;0,R206,IF($AV206=0,0,AO206/$AV206*$Z206))</f>
      </c>
      <c r="BF206" s="18">
        <f>IF(S206&lt;&gt;0,S206,IF($AV206=0,0,AP206/$AV206*$Z206))</f>
      </c>
      <c r="BG206" s="18">
        <f>IF(T206&lt;&gt;0,T206,IF($AV206=0,0,AQ206/$AV206*$Z206))</f>
      </c>
      <c r="BH206" s="18">
        <f>IF(U206&lt;&gt;0,U206,IF($AV206=0,0,AR206/$AV206*$Z206))</f>
      </c>
      <c r="BI206" s="18">
        <f>IF(V206&lt;&gt;0,V206,IF($AV206=0,0,AS206/$AV206*$Z206))</f>
      </c>
      <c r="BJ206" s="18">
        <f>IF(W206&lt;&gt;0,W206,IF($AV206=0,0,AT206/$AV206*$Z206))</f>
      </c>
      <c r="BK206" s="18">
        <f>IF(X206&lt;&gt;0,X206,IF($AV206=0,0,AU206/$AV206*$Z206))</f>
      </c>
      <c r="BL206" s="18">
        <f>SUM(AW206:BK206)</f>
      </c>
      <c r="BM206" s="18">
        <f>I206-BL206</f>
      </c>
    </row>
    <row r="207" outlineLevel="4">
      <c r="A207" s="5" t="str">
        <v>10.6.4</v>
      </c>
      <c r="B207" s="5" t="str">
        <v/>
      </c>
      <c r="C207" s="5" t="str">
        <v/>
      </c>
      <c r="D207" s="5" t="str">
        <v/>
      </c>
      <c r="E207" s="19">
        <f>IFERROR(_xlfn.XLOOKUP(F207,Assumptions!B:B,Assumptions!C:C),0)</f>
      </c>
      <c r="F207" s="5" t="str">
        <v>Site Delivery EGP</v>
      </c>
      <c r="G207" s="5" t="str">
        <v/>
      </c>
      <c r="H207" s="18">
        <f>G205*E207</f>
      </c>
      <c r="I207" s="18">
        <f>H207*(1-0)</f>
      </c>
      <c r="J207" s="18">
        <v>0</v>
      </c>
      <c r="K207" s="18">
        <v>0</v>
      </c>
      <c r="L207" s="18">
        <v>0</v>
      </c>
      <c r="M207" s="18">
        <v>0</v>
      </c>
      <c r="N207" s="18">
        <v>0</v>
      </c>
      <c r="O207" s="18">
        <v>0</v>
      </c>
      <c r="P207" s="18">
        <v>0</v>
      </c>
      <c r="Q207" s="18">
        <v>0</v>
      </c>
      <c r="R207" s="18">
        <v>0</v>
      </c>
      <c r="S207" s="18">
        <v>0</v>
      </c>
      <c r="T207" s="18">
        <v>0</v>
      </c>
      <c r="U207" s="18">
        <v>0</v>
      </c>
      <c r="V207" s="18">
        <v>0</v>
      </c>
      <c r="W207" s="18">
        <v>0</v>
      </c>
      <c r="X207" s="18">
        <v>0</v>
      </c>
      <c r="Y207" s="18">
        <f>SUM(J207:X207)</f>
      </c>
      <c r="Z207" s="18">
        <f>I207-Y207</f>
      </c>
      <c r="AA207" s="5" t="str">
        <v/>
      </c>
      <c r="AB207" s="5" t="str">
        <v/>
      </c>
      <c r="AC207" s="18">
        <f>IFERROR(_xlfn.XLOOKUP(F207,Assumptions!B:B,Assumptions!D:D),0)</f>
      </c>
      <c r="AD207" s="20">
        <f>AA207+AC207</f>
      </c>
      <c r="AE207" s="20">
        <f>AC207+AB207</f>
      </c>
      <c r="AF207" s="5" t="str">
        <v/>
      </c>
      <c r="AG207" s="18">
        <f>IFERROR(_xlfn.BETA.DIST(DATE(YEAR(AG$2),MONTH(AG$2),15),$AD$2,$AE$2,FALSE,DATE(YEAR($AD207),MONTH($AD207),1),DATE(YEAR($AE207),MONTH($AE207),28)),0)</f>
      </c>
      <c r="AH207" s="18">
        <f>IFERROR(_xlfn.BETA.DIST(DATE(YEAR(AH$2),MONTH(AH$2),15),$AD$2,$AE$2,FALSE,DATE(YEAR($AD207),MONTH($AD207),1),DATE(YEAR($AE207),MONTH($AE207),28)),0)</f>
      </c>
      <c r="AI207" s="18">
        <f>IFERROR(_xlfn.BETA.DIST(DATE(YEAR(AI$2),MONTH(AI$2),15),$AD$2,$AE$2,FALSE,DATE(YEAR($AD207),MONTH($AD207),1),DATE(YEAR($AE207),MONTH($AE207),28)),0)</f>
      </c>
      <c r="AJ207" s="18">
        <f>IFERROR(_xlfn.BETA.DIST(DATE(YEAR(AJ$2),MONTH(AJ$2),15),$AD$2,$AE$2,FALSE,DATE(YEAR($AD207),MONTH($AD207),1),DATE(YEAR($AE207),MONTH($AE207),28)),0)</f>
      </c>
      <c r="AK207" s="18">
        <f>IFERROR(_xlfn.BETA.DIST(DATE(YEAR(AK$2),MONTH(AK$2),15),$AD$2,$AE$2,FALSE,DATE(YEAR($AD207),MONTH($AD207),1),DATE(YEAR($AE207),MONTH($AE207),28)),0)</f>
      </c>
      <c r="AL207" s="18">
        <f>IFERROR(_xlfn.BETA.DIST(DATE(YEAR(AL$2),MONTH(AL$2),15),$AD$2,$AE$2,FALSE,DATE(YEAR($AD207),MONTH($AD207),1),DATE(YEAR($AE207),MONTH($AE207),28)),0)</f>
      </c>
      <c r="AM207" s="18">
        <f>IFERROR(_xlfn.BETA.DIST(DATE(YEAR(AM$2),MONTH(AM$2),15),$AD$2,$AE$2,FALSE,DATE(YEAR($AD207),MONTH($AD207),1),DATE(YEAR($AE207),MONTH($AE207),28)),0)</f>
      </c>
      <c r="AN207" s="18">
        <f>IFERROR(_xlfn.BETA.DIST(DATE(YEAR(AN$2),MONTH(AN$2),15),$AD$2,$AE$2,FALSE,DATE(YEAR($AD207),MONTH($AD207),1),DATE(YEAR($AE207),MONTH($AE207),28)),0)</f>
      </c>
      <c r="AO207" s="18">
        <f>IFERROR(_xlfn.BETA.DIST(DATE(YEAR(AO$2),MONTH(AO$2),15),$AD$2,$AE$2,FALSE,DATE(YEAR($AD207),MONTH($AD207),1),DATE(YEAR($AE207),MONTH($AE207),28)),0)</f>
      </c>
      <c r="AP207" s="18">
        <f>IFERROR(_xlfn.BETA.DIST(DATE(YEAR(AP$2),MONTH(AP$2),15),$AD$2,$AE$2,FALSE,DATE(YEAR($AD207),MONTH($AD207),1),DATE(YEAR($AE207),MONTH($AE207),28)),0)</f>
      </c>
      <c r="AQ207" s="18">
        <f>IFERROR(_xlfn.BETA.DIST(DATE(YEAR(AQ$2),MONTH(AQ$2),15),$AD$2,$AE$2,FALSE,DATE(YEAR($AD207),MONTH($AD207),1),DATE(YEAR($AE207),MONTH($AE207),28)),0)</f>
      </c>
      <c r="AR207" s="18">
        <f>IFERROR(_xlfn.BETA.DIST(DATE(YEAR(AR$2),MONTH(AR$2),15),$AD$2,$AE$2,FALSE,DATE(YEAR($AD207),MONTH($AD207),1),DATE(YEAR($AE207),MONTH($AE207),28)),0)</f>
      </c>
      <c r="AS207" s="18">
        <f>IFERROR(_xlfn.BETA.DIST(DATE(YEAR(AS$2),MONTH(AS$2),15),$AD$2,$AE$2,FALSE,DATE(YEAR($AD207),MONTH($AD207),1),DATE(YEAR($AE207),MONTH($AE207),28)),0)</f>
      </c>
      <c r="AT207" s="18">
        <f>IFERROR(_xlfn.BETA.DIST(DATE(YEAR(AT$2),MONTH(AT$2),15),$AD$2,$AE$2,FALSE,DATE(YEAR($AD207),MONTH($AD207),1),DATE(YEAR($AE207),MONTH($AE207),28)),0)</f>
      </c>
      <c r="AU207" s="18">
        <f>IFERROR(_xlfn.BETA.DIST(DATE(YEAR(AU$2),MONTH(AU$2),15),$AD$2,$AE$2,FALSE,DATE(YEAR($AD207),MONTH($AD207),1),DATE(YEAR($AE207),MONTH($AE207),28)),0)</f>
      </c>
      <c r="AV207" s="18">
        <f>SUM(AG207:AU207)</f>
      </c>
      <c r="AW207" s="18">
        <f>IF(J207&lt;&gt;0,J207,IF($AV207=0,0,AG207/$AV207*$Z207))</f>
      </c>
      <c r="AX207" s="18">
        <f>IF(K207&lt;&gt;0,K207,IF($AV207=0,0,AH207/$AV207*$Z207))</f>
      </c>
      <c r="AY207" s="18">
        <f>IF(L207&lt;&gt;0,L207,IF($AV207=0,0,AI207/$AV207*$Z207))</f>
      </c>
      <c r="AZ207" s="18">
        <f>IF(M207&lt;&gt;0,M207,IF($AV207=0,0,AJ207/$AV207*$Z207))</f>
      </c>
      <c r="BA207" s="18">
        <f>IF(N207&lt;&gt;0,N207,IF($AV207=0,0,AK207/$AV207*$Z207))</f>
      </c>
      <c r="BB207" s="18">
        <f>IF(O207&lt;&gt;0,O207,IF($AV207=0,0,AL207/$AV207*$Z207))</f>
      </c>
      <c r="BC207" s="18">
        <f>IF(P207&lt;&gt;0,P207,IF($AV207=0,0,AM207/$AV207*$Z207))</f>
      </c>
      <c r="BD207" s="18">
        <f>IF(Q207&lt;&gt;0,Q207,IF($AV207=0,0,AN207/$AV207*$Z207))</f>
      </c>
      <c r="BE207" s="18">
        <f>IF(R207&lt;&gt;0,R207,IF($AV207=0,0,AO207/$AV207*$Z207))</f>
      </c>
      <c r="BF207" s="18">
        <f>IF(S207&lt;&gt;0,S207,IF($AV207=0,0,AP207/$AV207*$Z207))</f>
      </c>
      <c r="BG207" s="18">
        <f>IF(T207&lt;&gt;0,T207,IF($AV207=0,0,AQ207/$AV207*$Z207))</f>
      </c>
      <c r="BH207" s="18">
        <f>IF(U207&lt;&gt;0,U207,IF($AV207=0,0,AR207/$AV207*$Z207))</f>
      </c>
      <c r="BI207" s="18">
        <f>IF(V207&lt;&gt;0,V207,IF($AV207=0,0,AS207/$AV207*$Z207))</f>
      </c>
      <c r="BJ207" s="18">
        <f>IF(W207&lt;&gt;0,W207,IF($AV207=0,0,AT207/$AV207*$Z207))</f>
      </c>
      <c r="BK207" s="18">
        <f>IF(X207&lt;&gt;0,X207,IF($AV207=0,0,AU207/$AV207*$Z207))</f>
      </c>
      <c r="BL207" s="18">
        <f>SUM(AW207:BK207)</f>
      </c>
      <c r="BM207" s="18">
        <f>I207-BL207</f>
      </c>
    </row>
    <row r="208" outlineLevel="4">
      <c r="A208" s="5" t="str">
        <v>10.6.4</v>
      </c>
      <c r="B208" s="5" t="str">
        <v/>
      </c>
      <c r="C208" s="5" t="str">
        <v>BSKDGNGENGR07</v>
      </c>
      <c r="D208" s="5" t="str">
        <v>BSKDGNGENGR07</v>
      </c>
      <c r="E208" s="19">
        <f>IFERROR(_xlfn.XLOOKUP(F208,Assumptions!B:B,Assumptions!C:C),0)</f>
      </c>
      <c r="F208" s="5" t="str">
        <v>Retention</v>
      </c>
      <c r="G208" s="5" t="str">
        <v/>
      </c>
      <c r="H208" s="18">
        <f>G205*E208</f>
      </c>
      <c r="I208" s="18">
        <f>H208*(1-0)</f>
      </c>
      <c r="J208" s="18">
        <v>0</v>
      </c>
      <c r="K208" s="18">
        <v>0</v>
      </c>
      <c r="L208" s="18">
        <v>0</v>
      </c>
      <c r="M208" s="18">
        <v>0</v>
      </c>
      <c r="N208" s="18">
        <v>0</v>
      </c>
      <c r="O208" s="18">
        <v>0</v>
      </c>
      <c r="P208" s="18">
        <v>0</v>
      </c>
      <c r="Q208" s="18">
        <v>0</v>
      </c>
      <c r="R208" s="18">
        <v>0</v>
      </c>
      <c r="S208" s="18">
        <v>0</v>
      </c>
      <c r="T208" s="18">
        <v>0</v>
      </c>
      <c r="U208" s="18">
        <v>0</v>
      </c>
      <c r="V208" s="18">
        <v>0</v>
      </c>
      <c r="W208" s="18">
        <v>0</v>
      </c>
      <c r="X208" s="18">
        <v>0</v>
      </c>
      <c r="Y208" s="18">
        <f>SUM(J208:X208)</f>
      </c>
      <c r="Z208" s="18">
        <f>I208-Y208</f>
      </c>
      <c r="AA208" s="20">
        <v>46483</v>
      </c>
      <c r="AB208" s="20">
        <v>46483</v>
      </c>
      <c r="AC208" s="18">
        <f>IFERROR(_xlfn.XLOOKUP(F208,Assumptions!B:B,Assumptions!D:D),0)</f>
      </c>
      <c r="AD208" s="20">
        <f>AA208+AC208</f>
      </c>
      <c r="AE208" s="20">
        <f>AC208+AB208</f>
      </c>
      <c r="AF208" s="5" t="str">
        <v/>
      </c>
      <c r="AG208" s="18">
        <f>IFERROR(_xlfn.BETA.DIST(DATE(YEAR(AG$2),MONTH(AG$2),15),$AD$2,$AE$2,FALSE,DATE(YEAR($AD208),MONTH($AD208),1),DATE(YEAR($AE208),MONTH($AE208),28)),0)</f>
      </c>
      <c r="AH208" s="18">
        <f>IFERROR(_xlfn.BETA.DIST(DATE(YEAR(AH$2),MONTH(AH$2),15),$AD$2,$AE$2,FALSE,DATE(YEAR($AD208),MONTH($AD208),1),DATE(YEAR($AE208),MONTH($AE208),28)),0)</f>
      </c>
      <c r="AI208" s="18">
        <f>IFERROR(_xlfn.BETA.DIST(DATE(YEAR(AI$2),MONTH(AI$2),15),$AD$2,$AE$2,FALSE,DATE(YEAR($AD208),MONTH($AD208),1),DATE(YEAR($AE208),MONTH($AE208),28)),0)</f>
      </c>
      <c r="AJ208" s="18">
        <f>IFERROR(_xlfn.BETA.DIST(DATE(YEAR(AJ$2),MONTH(AJ$2),15),$AD$2,$AE$2,FALSE,DATE(YEAR($AD208),MONTH($AD208),1),DATE(YEAR($AE208),MONTH($AE208),28)),0)</f>
      </c>
      <c r="AK208" s="18">
        <f>IFERROR(_xlfn.BETA.DIST(DATE(YEAR(AK$2),MONTH(AK$2),15),$AD$2,$AE$2,FALSE,DATE(YEAR($AD208),MONTH($AD208),1),DATE(YEAR($AE208),MONTH($AE208),28)),0)</f>
      </c>
      <c r="AL208" s="18">
        <f>IFERROR(_xlfn.BETA.DIST(DATE(YEAR(AL$2),MONTH(AL$2),15),$AD$2,$AE$2,FALSE,DATE(YEAR($AD208),MONTH($AD208),1),DATE(YEAR($AE208),MONTH($AE208),28)),0)</f>
      </c>
      <c r="AM208" s="18">
        <f>IFERROR(_xlfn.BETA.DIST(DATE(YEAR(AM$2),MONTH(AM$2),15),$AD$2,$AE$2,FALSE,DATE(YEAR($AD208),MONTH($AD208),1),DATE(YEAR($AE208),MONTH($AE208),28)),0)</f>
      </c>
      <c r="AN208" s="18">
        <f>IFERROR(_xlfn.BETA.DIST(DATE(YEAR(AN$2),MONTH(AN$2),15),$AD$2,$AE$2,FALSE,DATE(YEAR($AD208),MONTH($AD208),1),DATE(YEAR($AE208),MONTH($AE208),28)),0)</f>
      </c>
      <c r="AO208" s="18">
        <f>IFERROR(_xlfn.BETA.DIST(DATE(YEAR(AO$2),MONTH(AO$2),15),$AD$2,$AE$2,FALSE,DATE(YEAR($AD208),MONTH($AD208),1),DATE(YEAR($AE208),MONTH($AE208),28)),0)</f>
      </c>
      <c r="AP208" s="18">
        <f>IFERROR(_xlfn.BETA.DIST(DATE(YEAR(AP$2),MONTH(AP$2),15),$AD$2,$AE$2,FALSE,DATE(YEAR($AD208),MONTH($AD208),1),DATE(YEAR($AE208),MONTH($AE208),28)),0)</f>
      </c>
      <c r="AQ208" s="18">
        <f>IFERROR(_xlfn.BETA.DIST(DATE(YEAR(AQ$2),MONTH(AQ$2),15),$AD$2,$AE$2,FALSE,DATE(YEAR($AD208),MONTH($AD208),1),DATE(YEAR($AE208),MONTH($AE208),28)),0)</f>
      </c>
      <c r="AR208" s="18">
        <f>IFERROR(_xlfn.BETA.DIST(DATE(YEAR(AR$2),MONTH(AR$2),15),$AD$2,$AE$2,FALSE,DATE(YEAR($AD208),MONTH($AD208),1),DATE(YEAR($AE208),MONTH($AE208),28)),0)</f>
      </c>
      <c r="AS208" s="18">
        <f>IFERROR(_xlfn.BETA.DIST(DATE(YEAR(AS$2),MONTH(AS$2),15),$AD$2,$AE$2,FALSE,DATE(YEAR($AD208),MONTH($AD208),1),DATE(YEAR($AE208),MONTH($AE208),28)),0)</f>
      </c>
      <c r="AT208" s="18">
        <f>IFERROR(_xlfn.BETA.DIST(DATE(YEAR(AT$2),MONTH(AT$2),15),$AD$2,$AE$2,FALSE,DATE(YEAR($AD208),MONTH($AD208),1),DATE(YEAR($AE208),MONTH($AE208),28)),0)</f>
      </c>
      <c r="AU208" s="18">
        <f>IFERROR(_xlfn.BETA.DIST(DATE(YEAR(AU$2),MONTH(AU$2),15),$AD$2,$AE$2,FALSE,DATE(YEAR($AD208),MONTH($AD208),1),DATE(YEAR($AE208),MONTH($AE208),28)),0)</f>
      </c>
      <c r="AV208" s="18">
        <f>SUM(AG208:AU208)</f>
      </c>
      <c r="AW208" s="18">
        <f>IF(J208&lt;&gt;0,J208,IF($AV208=0,0,AG208/$AV208*$Z208))</f>
      </c>
      <c r="AX208" s="18">
        <f>IF(K208&lt;&gt;0,K208,IF($AV208=0,0,AH208/$AV208*$Z208))</f>
      </c>
      <c r="AY208" s="18">
        <f>IF(L208&lt;&gt;0,L208,IF($AV208=0,0,AI208/$AV208*$Z208))</f>
      </c>
      <c r="AZ208" s="18">
        <f>IF(M208&lt;&gt;0,M208,IF($AV208=0,0,AJ208/$AV208*$Z208))</f>
      </c>
      <c r="BA208" s="18">
        <f>IF(N208&lt;&gt;0,N208,IF($AV208=0,0,AK208/$AV208*$Z208))</f>
      </c>
      <c r="BB208" s="18">
        <f>IF(O208&lt;&gt;0,O208,IF($AV208=0,0,AL208/$AV208*$Z208))</f>
      </c>
      <c r="BC208" s="18">
        <f>IF(P208&lt;&gt;0,P208,IF($AV208=0,0,AM208/$AV208*$Z208))</f>
      </c>
      <c r="BD208" s="18">
        <f>IF(Q208&lt;&gt;0,Q208,IF($AV208=0,0,AN208/$AV208*$Z208))</f>
      </c>
      <c r="BE208" s="18">
        <f>IF(R208&lt;&gt;0,R208,IF($AV208=0,0,AO208/$AV208*$Z208))</f>
      </c>
      <c r="BF208" s="18">
        <f>IF(S208&lt;&gt;0,S208,IF($AV208=0,0,AP208/$AV208*$Z208))</f>
      </c>
      <c r="BG208" s="18">
        <f>IF(T208&lt;&gt;0,T208,IF($AV208=0,0,AQ208/$AV208*$Z208))</f>
      </c>
      <c r="BH208" s="18">
        <f>IF(U208&lt;&gt;0,U208,IF($AV208=0,0,AR208/$AV208*$Z208))</f>
      </c>
      <c r="BI208" s="18">
        <f>IF(V208&lt;&gt;0,V208,IF($AV208=0,0,AS208/$AV208*$Z208))</f>
      </c>
      <c r="BJ208" s="18">
        <f>IF(W208&lt;&gt;0,W208,IF($AV208=0,0,AT208/$AV208*$Z208))</f>
      </c>
      <c r="BK208" s="18">
        <f>IF(X208&lt;&gt;0,X208,IF($AV208=0,0,AU208/$AV208*$Z208))</f>
      </c>
      <c r="BL208" s="18">
        <f>SUM(AW208:BK208)</f>
      </c>
      <c r="BM208" s="18">
        <f>I208-BL208</f>
      </c>
    </row>
    <row r="209" outlineLevel="3">
      <c r="A209" s="17" t="str">
        <v>10.6.5</v>
      </c>
      <c r="B209" s="17" t="str">
        <v/>
      </c>
      <c r="C209" s="17" t="str">
        <v/>
      </c>
      <c r="D209" s="17" t="str">
        <v/>
      </c>
      <c r="E209" s="17" t="str">
        <v>10.6.5</v>
      </c>
      <c r="F209" s="17" t="str">
        <v>Low voltages disconnect LVD</v>
      </c>
      <c r="G209" s="17">
        <v>8718.08</v>
      </c>
      <c r="H209" s="17" t="str">
        <v/>
      </c>
      <c r="I209" s="17" t="str">
        <v/>
      </c>
      <c r="J209" s="17" t="str">
        <v/>
      </c>
      <c r="K209" s="17" t="str">
        <v/>
      </c>
      <c r="L209" s="17" t="str">
        <v/>
      </c>
      <c r="M209" s="17" t="str">
        <v/>
      </c>
      <c r="N209" s="17" t="str">
        <v/>
      </c>
      <c r="O209" s="17" t="str">
        <v/>
      </c>
      <c r="P209" s="17" t="str">
        <v/>
      </c>
      <c r="Q209" s="17" t="str">
        <v/>
      </c>
      <c r="R209" s="17" t="str">
        <v/>
      </c>
      <c r="S209" s="17" t="str">
        <v/>
      </c>
      <c r="T209" s="17" t="str">
        <v/>
      </c>
      <c r="U209" s="17" t="str">
        <v/>
      </c>
      <c r="V209" s="17" t="str">
        <v/>
      </c>
      <c r="W209" s="17" t="str">
        <v/>
      </c>
      <c r="X209" s="17" t="str">
        <v/>
      </c>
      <c r="Y209" s="17" t="str">
        <v/>
      </c>
      <c r="Z209" s="17" t="str">
        <v/>
      </c>
      <c r="AA209" s="17" t="str">
        <v/>
      </c>
      <c r="AB209" s="17" t="str">
        <v/>
      </c>
      <c r="AC209" s="17" t="str">
        <v/>
      </c>
      <c r="AD209" s="17" t="str">
        <v/>
      </c>
      <c r="AE209" s="17" t="str">
        <v/>
      </c>
      <c r="AF209" s="5" t="str">
        <v/>
      </c>
      <c r="AG209" s="18">
        <f>IFERROR(_xlfn.BETA.DIST(DATE(YEAR(AG$2),MONTH(AG$2),15),$AD$2,$AE$2,FALSE,DATE(YEAR($AD209),MONTH($AD209),1),DATE(YEAR($AE209),MONTH($AE209),28)),0)</f>
      </c>
      <c r="AH209" s="18">
        <f>IFERROR(_xlfn.BETA.DIST(DATE(YEAR(AH$2),MONTH(AH$2),15),$AD$2,$AE$2,FALSE,DATE(YEAR($AD209),MONTH($AD209),1),DATE(YEAR($AE209),MONTH($AE209),28)),0)</f>
      </c>
      <c r="AI209" s="18">
        <f>IFERROR(_xlfn.BETA.DIST(DATE(YEAR(AI$2),MONTH(AI$2),15),$AD$2,$AE$2,FALSE,DATE(YEAR($AD209),MONTH($AD209),1),DATE(YEAR($AE209),MONTH($AE209),28)),0)</f>
      </c>
      <c r="AJ209" s="18">
        <f>IFERROR(_xlfn.BETA.DIST(DATE(YEAR(AJ$2),MONTH(AJ$2),15),$AD$2,$AE$2,FALSE,DATE(YEAR($AD209),MONTH($AD209),1),DATE(YEAR($AE209),MONTH($AE209),28)),0)</f>
      </c>
      <c r="AK209" s="18">
        <f>IFERROR(_xlfn.BETA.DIST(DATE(YEAR(AK$2),MONTH(AK$2),15),$AD$2,$AE$2,FALSE,DATE(YEAR($AD209),MONTH($AD209),1),DATE(YEAR($AE209),MONTH($AE209),28)),0)</f>
      </c>
      <c r="AL209" s="18">
        <f>IFERROR(_xlfn.BETA.DIST(DATE(YEAR(AL$2),MONTH(AL$2),15),$AD$2,$AE$2,FALSE,DATE(YEAR($AD209),MONTH($AD209),1),DATE(YEAR($AE209),MONTH($AE209),28)),0)</f>
      </c>
      <c r="AM209" s="18">
        <f>IFERROR(_xlfn.BETA.DIST(DATE(YEAR(AM$2),MONTH(AM$2),15),$AD$2,$AE$2,FALSE,DATE(YEAR($AD209),MONTH($AD209),1),DATE(YEAR($AE209),MONTH($AE209),28)),0)</f>
      </c>
      <c r="AN209" s="18">
        <f>IFERROR(_xlfn.BETA.DIST(DATE(YEAR(AN$2),MONTH(AN$2),15),$AD$2,$AE$2,FALSE,DATE(YEAR($AD209),MONTH($AD209),1),DATE(YEAR($AE209),MONTH($AE209),28)),0)</f>
      </c>
      <c r="AO209" s="18">
        <f>IFERROR(_xlfn.BETA.DIST(DATE(YEAR(AO$2),MONTH(AO$2),15),$AD$2,$AE$2,FALSE,DATE(YEAR($AD209),MONTH($AD209),1),DATE(YEAR($AE209),MONTH($AE209),28)),0)</f>
      </c>
      <c r="AP209" s="18">
        <f>IFERROR(_xlfn.BETA.DIST(DATE(YEAR(AP$2),MONTH(AP$2),15),$AD$2,$AE$2,FALSE,DATE(YEAR($AD209),MONTH($AD209),1),DATE(YEAR($AE209),MONTH($AE209),28)),0)</f>
      </c>
      <c r="AQ209" s="18">
        <f>IFERROR(_xlfn.BETA.DIST(DATE(YEAR(AQ$2),MONTH(AQ$2),15),$AD$2,$AE$2,FALSE,DATE(YEAR($AD209),MONTH($AD209),1),DATE(YEAR($AE209),MONTH($AE209),28)),0)</f>
      </c>
      <c r="AR209" s="18">
        <f>IFERROR(_xlfn.BETA.DIST(DATE(YEAR(AR$2),MONTH(AR$2),15),$AD$2,$AE$2,FALSE,DATE(YEAR($AD209),MONTH($AD209),1),DATE(YEAR($AE209),MONTH($AE209),28)),0)</f>
      </c>
      <c r="AS209" s="18">
        <f>IFERROR(_xlfn.BETA.DIST(DATE(YEAR(AS$2),MONTH(AS$2),15),$AD$2,$AE$2,FALSE,DATE(YEAR($AD209),MONTH($AD209),1),DATE(YEAR($AE209),MONTH($AE209),28)),0)</f>
      </c>
      <c r="AT209" s="18">
        <f>IFERROR(_xlfn.BETA.DIST(DATE(YEAR(AT$2),MONTH(AT$2),15),$AD$2,$AE$2,FALSE,DATE(YEAR($AD209),MONTH($AD209),1),DATE(YEAR($AE209),MONTH($AE209),28)),0)</f>
      </c>
      <c r="AU209" s="18">
        <f>IFERROR(_xlfn.BETA.DIST(DATE(YEAR(AU$2),MONTH(AU$2),15),$AD$2,$AE$2,FALSE,DATE(YEAR($AD209),MONTH($AD209),1),DATE(YEAR($AE209),MONTH($AE209),28)),0)</f>
      </c>
      <c r="AV209" s="18">
        <f>SUM(AG209:AU209)</f>
      </c>
      <c r="AW209" s="18">
        <f>IF(J209&lt;&gt;0,J209,IF($AV209=0,0,AG209/$AV209*$Z209))</f>
      </c>
      <c r="AX209" s="18">
        <f>IF(K209&lt;&gt;0,K209,IF($AV209=0,0,AH209/$AV209*$Z209))</f>
      </c>
      <c r="AY209" s="18">
        <f>IF(L209&lt;&gt;0,L209,IF($AV209=0,0,AI209/$AV209*$Z209))</f>
      </c>
      <c r="AZ209" s="18">
        <f>IF(M209&lt;&gt;0,M209,IF($AV209=0,0,AJ209/$AV209*$Z209))</f>
      </c>
      <c r="BA209" s="18">
        <f>IF(N209&lt;&gt;0,N209,IF($AV209=0,0,AK209/$AV209*$Z209))</f>
      </c>
      <c r="BB209" s="18">
        <f>IF(O209&lt;&gt;0,O209,IF($AV209=0,0,AL209/$AV209*$Z209))</f>
      </c>
      <c r="BC209" s="18">
        <f>IF(P209&lt;&gt;0,P209,IF($AV209=0,0,AM209/$AV209*$Z209))</f>
      </c>
      <c r="BD209" s="18">
        <f>IF(Q209&lt;&gt;0,Q209,IF($AV209=0,0,AN209/$AV209*$Z209))</f>
      </c>
      <c r="BE209" s="18">
        <f>IF(R209&lt;&gt;0,R209,IF($AV209=0,0,AO209/$AV209*$Z209))</f>
      </c>
      <c r="BF209" s="18">
        <f>IF(S209&lt;&gt;0,S209,IF($AV209=0,0,AP209/$AV209*$Z209))</f>
      </c>
      <c r="BG209" s="18">
        <f>IF(T209&lt;&gt;0,T209,IF($AV209=0,0,AQ209/$AV209*$Z209))</f>
      </c>
      <c r="BH209" s="18">
        <f>IF(U209&lt;&gt;0,U209,IF($AV209=0,0,AR209/$AV209*$Z209))</f>
      </c>
      <c r="BI209" s="18">
        <f>IF(V209&lt;&gt;0,V209,IF($AV209=0,0,AS209/$AV209*$Z209))</f>
      </c>
      <c r="BJ209" s="18">
        <f>IF(W209&lt;&gt;0,W209,IF($AV209=0,0,AT209/$AV209*$Z209))</f>
      </c>
      <c r="BK209" s="18">
        <f>IF(X209&lt;&gt;0,X209,IF($AV209=0,0,AU209/$AV209*$Z209))</f>
      </c>
      <c r="BL209" s="18">
        <f>SUM(AW209:BK209)</f>
      </c>
      <c r="BM209" s="17" t="str">
        <v/>
      </c>
    </row>
    <row r="210" outlineLevel="4">
      <c r="A210" s="5" t="str">
        <v>10.6.5</v>
      </c>
      <c r="B210" s="5" t="str">
        <v/>
      </c>
      <c r="C210" s="5" t="str">
        <v>BSKDGNGENGR03</v>
      </c>
      <c r="D210" s="5" t="str">
        <v>BSKDGNGENGR03</v>
      </c>
      <c r="E210" s="19">
        <f>IFERROR(_xlfn.XLOOKUP(F210,Assumptions!B:B,Assumptions!C:C),0)</f>
      </c>
      <c r="F210" s="5" t="str">
        <v>Advanced Payment</v>
      </c>
      <c r="G210" s="5" t="str">
        <v/>
      </c>
      <c r="H210" s="18">
        <f>G209*E210</f>
      </c>
      <c r="I210" s="18">
        <f>H210*(1-0)</f>
      </c>
      <c r="J210" s="18">
        <v>0</v>
      </c>
      <c r="K210" s="18">
        <v>0</v>
      </c>
      <c r="L210" s="18">
        <v>0</v>
      </c>
      <c r="M210" s="18">
        <v>0</v>
      </c>
      <c r="N210" s="18">
        <v>0</v>
      </c>
      <c r="O210" s="18">
        <v>0</v>
      </c>
      <c r="P210" s="18">
        <v>0</v>
      </c>
      <c r="Q210" s="18">
        <v>0</v>
      </c>
      <c r="R210" s="18">
        <v>0</v>
      </c>
      <c r="S210" s="18">
        <v>0</v>
      </c>
      <c r="T210" s="18">
        <v>0</v>
      </c>
      <c r="U210" s="18">
        <v>0</v>
      </c>
      <c r="V210" s="18">
        <v>0</v>
      </c>
      <c r="W210" s="18">
        <v>0</v>
      </c>
      <c r="X210" s="18">
        <v>0</v>
      </c>
      <c r="Y210" s="18">
        <f>SUM(J210:X210)</f>
      </c>
      <c r="Z210" s="18">
        <f>I210-Y210</f>
      </c>
      <c r="AA210" s="20">
        <v>46026</v>
      </c>
      <c r="AB210" s="20">
        <v>46026</v>
      </c>
      <c r="AC210" s="18">
        <f>IFERROR(_xlfn.XLOOKUP(F210,Assumptions!B:B,Assumptions!D:D),0)</f>
      </c>
      <c r="AD210" s="20">
        <f>AA210+AC210</f>
      </c>
      <c r="AE210" s="20">
        <f>AC210+AB210</f>
      </c>
      <c r="AF210" s="5" t="str">
        <v/>
      </c>
      <c r="AG210" s="18">
        <f>IFERROR(_xlfn.BETA.DIST(DATE(YEAR(AG$2),MONTH(AG$2),15),$AD$2,$AE$2,FALSE,DATE(YEAR($AD210),MONTH($AD210),1),DATE(YEAR($AE210),MONTH($AE210),28)),0)</f>
      </c>
      <c r="AH210" s="18">
        <f>IFERROR(_xlfn.BETA.DIST(DATE(YEAR(AH$2),MONTH(AH$2),15),$AD$2,$AE$2,FALSE,DATE(YEAR($AD210),MONTH($AD210),1),DATE(YEAR($AE210),MONTH($AE210),28)),0)</f>
      </c>
      <c r="AI210" s="18">
        <f>IFERROR(_xlfn.BETA.DIST(DATE(YEAR(AI$2),MONTH(AI$2),15),$AD$2,$AE$2,FALSE,DATE(YEAR($AD210),MONTH($AD210),1),DATE(YEAR($AE210),MONTH($AE210),28)),0)</f>
      </c>
      <c r="AJ210" s="18">
        <f>IFERROR(_xlfn.BETA.DIST(DATE(YEAR(AJ$2),MONTH(AJ$2),15),$AD$2,$AE$2,FALSE,DATE(YEAR($AD210),MONTH($AD210),1),DATE(YEAR($AE210),MONTH($AE210),28)),0)</f>
      </c>
      <c r="AK210" s="18">
        <f>IFERROR(_xlfn.BETA.DIST(DATE(YEAR(AK$2),MONTH(AK$2),15),$AD$2,$AE$2,FALSE,DATE(YEAR($AD210),MONTH($AD210),1),DATE(YEAR($AE210),MONTH($AE210),28)),0)</f>
      </c>
      <c r="AL210" s="18">
        <f>IFERROR(_xlfn.BETA.DIST(DATE(YEAR(AL$2),MONTH(AL$2),15),$AD$2,$AE$2,FALSE,DATE(YEAR($AD210),MONTH($AD210),1),DATE(YEAR($AE210),MONTH($AE210),28)),0)</f>
      </c>
      <c r="AM210" s="18">
        <f>IFERROR(_xlfn.BETA.DIST(DATE(YEAR(AM$2),MONTH(AM$2),15),$AD$2,$AE$2,FALSE,DATE(YEAR($AD210),MONTH($AD210),1),DATE(YEAR($AE210),MONTH($AE210),28)),0)</f>
      </c>
      <c r="AN210" s="18">
        <f>IFERROR(_xlfn.BETA.DIST(DATE(YEAR(AN$2),MONTH(AN$2),15),$AD$2,$AE$2,FALSE,DATE(YEAR($AD210),MONTH($AD210),1),DATE(YEAR($AE210),MONTH($AE210),28)),0)</f>
      </c>
      <c r="AO210" s="18">
        <f>IFERROR(_xlfn.BETA.DIST(DATE(YEAR(AO$2),MONTH(AO$2),15),$AD$2,$AE$2,FALSE,DATE(YEAR($AD210),MONTH($AD210),1),DATE(YEAR($AE210),MONTH($AE210),28)),0)</f>
      </c>
      <c r="AP210" s="18">
        <f>IFERROR(_xlfn.BETA.DIST(DATE(YEAR(AP$2),MONTH(AP$2),15),$AD$2,$AE$2,FALSE,DATE(YEAR($AD210),MONTH($AD210),1),DATE(YEAR($AE210),MONTH($AE210),28)),0)</f>
      </c>
      <c r="AQ210" s="18">
        <f>IFERROR(_xlfn.BETA.DIST(DATE(YEAR(AQ$2),MONTH(AQ$2),15),$AD$2,$AE$2,FALSE,DATE(YEAR($AD210),MONTH($AD210),1),DATE(YEAR($AE210),MONTH($AE210),28)),0)</f>
      </c>
      <c r="AR210" s="18">
        <f>IFERROR(_xlfn.BETA.DIST(DATE(YEAR(AR$2),MONTH(AR$2),15),$AD$2,$AE$2,FALSE,DATE(YEAR($AD210),MONTH($AD210),1),DATE(YEAR($AE210),MONTH($AE210),28)),0)</f>
      </c>
      <c r="AS210" s="18">
        <f>IFERROR(_xlfn.BETA.DIST(DATE(YEAR(AS$2),MONTH(AS$2),15),$AD$2,$AE$2,FALSE,DATE(YEAR($AD210),MONTH($AD210),1),DATE(YEAR($AE210),MONTH($AE210),28)),0)</f>
      </c>
      <c r="AT210" s="18">
        <f>IFERROR(_xlfn.BETA.DIST(DATE(YEAR(AT$2),MONTH(AT$2),15),$AD$2,$AE$2,FALSE,DATE(YEAR($AD210),MONTH($AD210),1),DATE(YEAR($AE210),MONTH($AE210),28)),0)</f>
      </c>
      <c r="AU210" s="18">
        <f>IFERROR(_xlfn.BETA.DIST(DATE(YEAR(AU$2),MONTH(AU$2),15),$AD$2,$AE$2,FALSE,DATE(YEAR($AD210),MONTH($AD210),1),DATE(YEAR($AE210),MONTH($AE210),28)),0)</f>
      </c>
      <c r="AV210" s="18">
        <f>SUM(AG210:AU210)</f>
      </c>
      <c r="AW210" s="18">
        <f>IF(J210&lt;&gt;0,J210,IF($AV210=0,0,AG210/$AV210*$Z210))</f>
      </c>
      <c r="AX210" s="18">
        <f>IF(K210&lt;&gt;0,K210,IF($AV210=0,0,AH210/$AV210*$Z210))</f>
      </c>
      <c r="AY210" s="18">
        <f>IF(L210&lt;&gt;0,L210,IF($AV210=0,0,AI210/$AV210*$Z210))</f>
      </c>
      <c r="AZ210" s="18">
        <f>IF(M210&lt;&gt;0,M210,IF($AV210=0,0,AJ210/$AV210*$Z210))</f>
      </c>
      <c r="BA210" s="18">
        <f>IF(N210&lt;&gt;0,N210,IF($AV210=0,0,AK210/$AV210*$Z210))</f>
      </c>
      <c r="BB210" s="18">
        <f>IF(O210&lt;&gt;0,O210,IF($AV210=0,0,AL210/$AV210*$Z210))</f>
      </c>
      <c r="BC210" s="18">
        <f>IF(P210&lt;&gt;0,P210,IF($AV210=0,0,AM210/$AV210*$Z210))</f>
      </c>
      <c r="BD210" s="18">
        <f>IF(Q210&lt;&gt;0,Q210,IF($AV210=0,0,AN210/$AV210*$Z210))</f>
      </c>
      <c r="BE210" s="18">
        <f>IF(R210&lt;&gt;0,R210,IF($AV210=0,0,AO210/$AV210*$Z210))</f>
      </c>
      <c r="BF210" s="18">
        <f>IF(S210&lt;&gt;0,S210,IF($AV210=0,0,AP210/$AV210*$Z210))</f>
      </c>
      <c r="BG210" s="18">
        <f>IF(T210&lt;&gt;0,T210,IF($AV210=0,0,AQ210/$AV210*$Z210))</f>
      </c>
      <c r="BH210" s="18">
        <f>IF(U210&lt;&gt;0,U210,IF($AV210=0,0,AR210/$AV210*$Z210))</f>
      </c>
      <c r="BI210" s="18">
        <f>IF(V210&lt;&gt;0,V210,IF($AV210=0,0,AS210/$AV210*$Z210))</f>
      </c>
      <c r="BJ210" s="18">
        <f>IF(W210&lt;&gt;0,W210,IF($AV210=0,0,AT210/$AV210*$Z210))</f>
      </c>
      <c r="BK210" s="18">
        <f>IF(X210&lt;&gt;0,X210,IF($AV210=0,0,AU210/$AV210*$Z210))</f>
      </c>
      <c r="BL210" s="18">
        <f>SUM(AW210:BK210)</f>
      </c>
      <c r="BM210" s="18">
        <f>I210-BL210</f>
      </c>
    </row>
    <row r="211" outlineLevel="4">
      <c r="A211" s="5" t="str">
        <v>10.6.5</v>
      </c>
      <c r="B211" s="5" t="str">
        <v/>
      </c>
      <c r="C211" s="5" t="str">
        <v/>
      </c>
      <c r="D211" s="5" t="str">
        <v/>
      </c>
      <c r="E211" s="19">
        <f>IFERROR(_xlfn.XLOOKUP(F211,Assumptions!B:B,Assumptions!C:C),0)</f>
      </c>
      <c r="F211" s="5" t="str">
        <v>Site Delivery EGP</v>
      </c>
      <c r="G211" s="5" t="str">
        <v/>
      </c>
      <c r="H211" s="18">
        <f>G209*E211</f>
      </c>
      <c r="I211" s="18">
        <f>H211*(1-0)</f>
      </c>
      <c r="J211" s="18">
        <v>0</v>
      </c>
      <c r="K211" s="18">
        <v>0</v>
      </c>
      <c r="L211" s="18">
        <v>0</v>
      </c>
      <c r="M211" s="18">
        <v>0</v>
      </c>
      <c r="N211" s="18">
        <v>0</v>
      </c>
      <c r="O211" s="18">
        <v>0</v>
      </c>
      <c r="P211" s="18">
        <v>0</v>
      </c>
      <c r="Q211" s="18">
        <v>0</v>
      </c>
      <c r="R211" s="18">
        <v>0</v>
      </c>
      <c r="S211" s="18">
        <v>0</v>
      </c>
      <c r="T211" s="18">
        <v>0</v>
      </c>
      <c r="U211" s="18">
        <v>0</v>
      </c>
      <c r="V211" s="18">
        <v>0</v>
      </c>
      <c r="W211" s="18">
        <v>0</v>
      </c>
      <c r="X211" s="18">
        <v>0</v>
      </c>
      <c r="Y211" s="18">
        <f>SUM(J211:X211)</f>
      </c>
      <c r="Z211" s="18">
        <f>I211-Y211</f>
      </c>
      <c r="AA211" s="5" t="str">
        <v/>
      </c>
      <c r="AB211" s="5" t="str">
        <v/>
      </c>
      <c r="AC211" s="18">
        <f>IFERROR(_xlfn.XLOOKUP(F211,Assumptions!B:B,Assumptions!D:D),0)</f>
      </c>
      <c r="AD211" s="20">
        <f>AA211+AC211</f>
      </c>
      <c r="AE211" s="20">
        <f>AC211+AB211</f>
      </c>
      <c r="AF211" s="5" t="str">
        <v/>
      </c>
      <c r="AG211" s="18">
        <f>IFERROR(_xlfn.BETA.DIST(DATE(YEAR(AG$2),MONTH(AG$2),15),$AD$2,$AE$2,FALSE,DATE(YEAR($AD211),MONTH($AD211),1),DATE(YEAR($AE211),MONTH($AE211),28)),0)</f>
      </c>
      <c r="AH211" s="18">
        <f>IFERROR(_xlfn.BETA.DIST(DATE(YEAR(AH$2),MONTH(AH$2),15),$AD$2,$AE$2,FALSE,DATE(YEAR($AD211),MONTH($AD211),1),DATE(YEAR($AE211),MONTH($AE211),28)),0)</f>
      </c>
      <c r="AI211" s="18">
        <f>IFERROR(_xlfn.BETA.DIST(DATE(YEAR(AI$2),MONTH(AI$2),15),$AD$2,$AE$2,FALSE,DATE(YEAR($AD211),MONTH($AD211),1),DATE(YEAR($AE211),MONTH($AE211),28)),0)</f>
      </c>
      <c r="AJ211" s="18">
        <f>IFERROR(_xlfn.BETA.DIST(DATE(YEAR(AJ$2),MONTH(AJ$2),15),$AD$2,$AE$2,FALSE,DATE(YEAR($AD211),MONTH($AD211),1),DATE(YEAR($AE211),MONTH($AE211),28)),0)</f>
      </c>
      <c r="AK211" s="18">
        <f>IFERROR(_xlfn.BETA.DIST(DATE(YEAR(AK$2),MONTH(AK$2),15),$AD$2,$AE$2,FALSE,DATE(YEAR($AD211),MONTH($AD211),1),DATE(YEAR($AE211),MONTH($AE211),28)),0)</f>
      </c>
      <c r="AL211" s="18">
        <f>IFERROR(_xlfn.BETA.DIST(DATE(YEAR(AL$2),MONTH(AL$2),15),$AD$2,$AE$2,FALSE,DATE(YEAR($AD211),MONTH($AD211),1),DATE(YEAR($AE211),MONTH($AE211),28)),0)</f>
      </c>
      <c r="AM211" s="18">
        <f>IFERROR(_xlfn.BETA.DIST(DATE(YEAR(AM$2),MONTH(AM$2),15),$AD$2,$AE$2,FALSE,DATE(YEAR($AD211),MONTH($AD211),1),DATE(YEAR($AE211),MONTH($AE211),28)),0)</f>
      </c>
      <c r="AN211" s="18">
        <f>IFERROR(_xlfn.BETA.DIST(DATE(YEAR(AN$2),MONTH(AN$2),15),$AD$2,$AE$2,FALSE,DATE(YEAR($AD211),MONTH($AD211),1),DATE(YEAR($AE211),MONTH($AE211),28)),0)</f>
      </c>
      <c r="AO211" s="18">
        <f>IFERROR(_xlfn.BETA.DIST(DATE(YEAR(AO$2),MONTH(AO$2),15),$AD$2,$AE$2,FALSE,DATE(YEAR($AD211),MONTH($AD211),1),DATE(YEAR($AE211),MONTH($AE211),28)),0)</f>
      </c>
      <c r="AP211" s="18">
        <f>IFERROR(_xlfn.BETA.DIST(DATE(YEAR(AP$2),MONTH(AP$2),15),$AD$2,$AE$2,FALSE,DATE(YEAR($AD211),MONTH($AD211),1),DATE(YEAR($AE211),MONTH($AE211),28)),0)</f>
      </c>
      <c r="AQ211" s="18">
        <f>IFERROR(_xlfn.BETA.DIST(DATE(YEAR(AQ$2),MONTH(AQ$2),15),$AD$2,$AE$2,FALSE,DATE(YEAR($AD211),MONTH($AD211),1),DATE(YEAR($AE211),MONTH($AE211),28)),0)</f>
      </c>
      <c r="AR211" s="18">
        <f>IFERROR(_xlfn.BETA.DIST(DATE(YEAR(AR$2),MONTH(AR$2),15),$AD$2,$AE$2,FALSE,DATE(YEAR($AD211),MONTH($AD211),1),DATE(YEAR($AE211),MONTH($AE211),28)),0)</f>
      </c>
      <c r="AS211" s="18">
        <f>IFERROR(_xlfn.BETA.DIST(DATE(YEAR(AS$2),MONTH(AS$2),15),$AD$2,$AE$2,FALSE,DATE(YEAR($AD211),MONTH($AD211),1),DATE(YEAR($AE211),MONTH($AE211),28)),0)</f>
      </c>
      <c r="AT211" s="18">
        <f>IFERROR(_xlfn.BETA.DIST(DATE(YEAR(AT$2),MONTH(AT$2),15),$AD$2,$AE$2,FALSE,DATE(YEAR($AD211),MONTH($AD211),1),DATE(YEAR($AE211),MONTH($AE211),28)),0)</f>
      </c>
      <c r="AU211" s="18">
        <f>IFERROR(_xlfn.BETA.DIST(DATE(YEAR(AU$2),MONTH(AU$2),15),$AD$2,$AE$2,FALSE,DATE(YEAR($AD211),MONTH($AD211),1),DATE(YEAR($AE211),MONTH($AE211),28)),0)</f>
      </c>
      <c r="AV211" s="18">
        <f>SUM(AG211:AU211)</f>
      </c>
      <c r="AW211" s="18">
        <f>IF(J211&lt;&gt;0,J211,IF($AV211=0,0,AG211/$AV211*$Z211))</f>
      </c>
      <c r="AX211" s="18">
        <f>IF(K211&lt;&gt;0,K211,IF($AV211=0,0,AH211/$AV211*$Z211))</f>
      </c>
      <c r="AY211" s="18">
        <f>IF(L211&lt;&gt;0,L211,IF($AV211=0,0,AI211/$AV211*$Z211))</f>
      </c>
      <c r="AZ211" s="18">
        <f>IF(M211&lt;&gt;0,M211,IF($AV211=0,0,AJ211/$AV211*$Z211))</f>
      </c>
      <c r="BA211" s="18">
        <f>IF(N211&lt;&gt;0,N211,IF($AV211=0,0,AK211/$AV211*$Z211))</f>
      </c>
      <c r="BB211" s="18">
        <f>IF(O211&lt;&gt;0,O211,IF($AV211=0,0,AL211/$AV211*$Z211))</f>
      </c>
      <c r="BC211" s="18">
        <f>IF(P211&lt;&gt;0,P211,IF($AV211=0,0,AM211/$AV211*$Z211))</f>
      </c>
      <c r="BD211" s="18">
        <f>IF(Q211&lt;&gt;0,Q211,IF($AV211=0,0,AN211/$AV211*$Z211))</f>
      </c>
      <c r="BE211" s="18">
        <f>IF(R211&lt;&gt;0,R211,IF($AV211=0,0,AO211/$AV211*$Z211))</f>
      </c>
      <c r="BF211" s="18">
        <f>IF(S211&lt;&gt;0,S211,IF($AV211=0,0,AP211/$AV211*$Z211))</f>
      </c>
      <c r="BG211" s="18">
        <f>IF(T211&lt;&gt;0,T211,IF($AV211=0,0,AQ211/$AV211*$Z211))</f>
      </c>
      <c r="BH211" s="18">
        <f>IF(U211&lt;&gt;0,U211,IF($AV211=0,0,AR211/$AV211*$Z211))</f>
      </c>
      <c r="BI211" s="18">
        <f>IF(V211&lt;&gt;0,V211,IF($AV211=0,0,AS211/$AV211*$Z211))</f>
      </c>
      <c r="BJ211" s="18">
        <f>IF(W211&lt;&gt;0,W211,IF($AV211=0,0,AT211/$AV211*$Z211))</f>
      </c>
      <c r="BK211" s="18">
        <f>IF(X211&lt;&gt;0,X211,IF($AV211=0,0,AU211/$AV211*$Z211))</f>
      </c>
      <c r="BL211" s="18">
        <f>SUM(AW211:BK211)</f>
      </c>
      <c r="BM211" s="18">
        <f>I211-BL211</f>
      </c>
    </row>
    <row r="212" outlineLevel="4">
      <c r="A212" s="5" t="str">
        <v>10.6.5</v>
      </c>
      <c r="B212" s="5" t="str">
        <v/>
      </c>
      <c r="C212" s="5" t="str">
        <v>BSKDGNGENGR07</v>
      </c>
      <c r="D212" s="5" t="str">
        <v>BSKDGNGENGR07</v>
      </c>
      <c r="E212" s="19">
        <f>IFERROR(_xlfn.XLOOKUP(F212,Assumptions!B:B,Assumptions!C:C),0)</f>
      </c>
      <c r="F212" s="5" t="str">
        <v>Retention</v>
      </c>
      <c r="G212" s="5" t="str">
        <v/>
      </c>
      <c r="H212" s="18">
        <f>G209*E212</f>
      </c>
      <c r="I212" s="18">
        <f>H212*(1-0)</f>
      </c>
      <c r="J212" s="18">
        <v>0</v>
      </c>
      <c r="K212" s="18">
        <v>0</v>
      </c>
      <c r="L212" s="18">
        <v>0</v>
      </c>
      <c r="M212" s="18">
        <v>0</v>
      </c>
      <c r="N212" s="18">
        <v>0</v>
      </c>
      <c r="O212" s="18">
        <v>0</v>
      </c>
      <c r="P212" s="18">
        <v>0</v>
      </c>
      <c r="Q212" s="18">
        <v>0</v>
      </c>
      <c r="R212" s="18">
        <v>0</v>
      </c>
      <c r="S212" s="18">
        <v>0</v>
      </c>
      <c r="T212" s="18">
        <v>0</v>
      </c>
      <c r="U212" s="18">
        <v>0</v>
      </c>
      <c r="V212" s="18">
        <v>0</v>
      </c>
      <c r="W212" s="18">
        <v>0</v>
      </c>
      <c r="X212" s="18">
        <v>0</v>
      </c>
      <c r="Y212" s="18">
        <f>SUM(J212:X212)</f>
      </c>
      <c r="Z212" s="18">
        <f>I212-Y212</f>
      </c>
      <c r="AA212" s="20">
        <v>46483</v>
      </c>
      <c r="AB212" s="20">
        <v>46483</v>
      </c>
      <c r="AC212" s="18">
        <f>IFERROR(_xlfn.XLOOKUP(F212,Assumptions!B:B,Assumptions!D:D),0)</f>
      </c>
      <c r="AD212" s="20">
        <f>AA212+AC212</f>
      </c>
      <c r="AE212" s="20">
        <f>AC212+AB212</f>
      </c>
      <c r="AF212" s="5" t="str">
        <v/>
      </c>
      <c r="AG212" s="18">
        <f>IFERROR(_xlfn.BETA.DIST(DATE(YEAR(AG$2),MONTH(AG$2),15),$AD$2,$AE$2,FALSE,DATE(YEAR($AD212),MONTH($AD212),1),DATE(YEAR($AE212),MONTH($AE212),28)),0)</f>
      </c>
      <c r="AH212" s="18">
        <f>IFERROR(_xlfn.BETA.DIST(DATE(YEAR(AH$2),MONTH(AH$2),15),$AD$2,$AE$2,FALSE,DATE(YEAR($AD212),MONTH($AD212),1),DATE(YEAR($AE212),MONTH($AE212),28)),0)</f>
      </c>
      <c r="AI212" s="18">
        <f>IFERROR(_xlfn.BETA.DIST(DATE(YEAR(AI$2),MONTH(AI$2),15),$AD$2,$AE$2,FALSE,DATE(YEAR($AD212),MONTH($AD212),1),DATE(YEAR($AE212),MONTH($AE212),28)),0)</f>
      </c>
      <c r="AJ212" s="18">
        <f>IFERROR(_xlfn.BETA.DIST(DATE(YEAR(AJ$2),MONTH(AJ$2),15),$AD$2,$AE$2,FALSE,DATE(YEAR($AD212),MONTH($AD212),1),DATE(YEAR($AE212),MONTH($AE212),28)),0)</f>
      </c>
      <c r="AK212" s="18">
        <f>IFERROR(_xlfn.BETA.DIST(DATE(YEAR(AK$2),MONTH(AK$2),15),$AD$2,$AE$2,FALSE,DATE(YEAR($AD212),MONTH($AD212),1),DATE(YEAR($AE212),MONTH($AE212),28)),0)</f>
      </c>
      <c r="AL212" s="18">
        <f>IFERROR(_xlfn.BETA.DIST(DATE(YEAR(AL$2),MONTH(AL$2),15),$AD$2,$AE$2,FALSE,DATE(YEAR($AD212),MONTH($AD212),1),DATE(YEAR($AE212),MONTH($AE212),28)),0)</f>
      </c>
      <c r="AM212" s="18">
        <f>IFERROR(_xlfn.BETA.DIST(DATE(YEAR(AM$2),MONTH(AM$2),15),$AD$2,$AE$2,FALSE,DATE(YEAR($AD212),MONTH($AD212),1),DATE(YEAR($AE212),MONTH($AE212),28)),0)</f>
      </c>
      <c r="AN212" s="18">
        <f>IFERROR(_xlfn.BETA.DIST(DATE(YEAR(AN$2),MONTH(AN$2),15),$AD$2,$AE$2,FALSE,DATE(YEAR($AD212),MONTH($AD212),1),DATE(YEAR($AE212),MONTH($AE212),28)),0)</f>
      </c>
      <c r="AO212" s="18">
        <f>IFERROR(_xlfn.BETA.DIST(DATE(YEAR(AO$2),MONTH(AO$2),15),$AD$2,$AE$2,FALSE,DATE(YEAR($AD212),MONTH($AD212),1),DATE(YEAR($AE212),MONTH($AE212),28)),0)</f>
      </c>
      <c r="AP212" s="18">
        <f>IFERROR(_xlfn.BETA.DIST(DATE(YEAR(AP$2),MONTH(AP$2),15),$AD$2,$AE$2,FALSE,DATE(YEAR($AD212),MONTH($AD212),1),DATE(YEAR($AE212),MONTH($AE212),28)),0)</f>
      </c>
      <c r="AQ212" s="18">
        <f>IFERROR(_xlfn.BETA.DIST(DATE(YEAR(AQ$2),MONTH(AQ$2),15),$AD$2,$AE$2,FALSE,DATE(YEAR($AD212),MONTH($AD212),1),DATE(YEAR($AE212),MONTH($AE212),28)),0)</f>
      </c>
      <c r="AR212" s="18">
        <f>IFERROR(_xlfn.BETA.DIST(DATE(YEAR(AR$2),MONTH(AR$2),15),$AD$2,$AE$2,FALSE,DATE(YEAR($AD212),MONTH($AD212),1),DATE(YEAR($AE212),MONTH($AE212),28)),0)</f>
      </c>
      <c r="AS212" s="18">
        <f>IFERROR(_xlfn.BETA.DIST(DATE(YEAR(AS$2),MONTH(AS$2),15),$AD$2,$AE$2,FALSE,DATE(YEAR($AD212),MONTH($AD212),1),DATE(YEAR($AE212),MONTH($AE212),28)),0)</f>
      </c>
      <c r="AT212" s="18">
        <f>IFERROR(_xlfn.BETA.DIST(DATE(YEAR(AT$2),MONTH(AT$2),15),$AD$2,$AE$2,FALSE,DATE(YEAR($AD212),MONTH($AD212),1),DATE(YEAR($AE212),MONTH($AE212),28)),0)</f>
      </c>
      <c r="AU212" s="18">
        <f>IFERROR(_xlfn.BETA.DIST(DATE(YEAR(AU$2),MONTH(AU$2),15),$AD$2,$AE$2,FALSE,DATE(YEAR($AD212),MONTH($AD212),1),DATE(YEAR($AE212),MONTH($AE212),28)),0)</f>
      </c>
      <c r="AV212" s="18">
        <f>SUM(AG212:AU212)</f>
      </c>
      <c r="AW212" s="18">
        <f>IF(J212&lt;&gt;0,J212,IF($AV212=0,0,AG212/$AV212*$Z212))</f>
      </c>
      <c r="AX212" s="18">
        <f>IF(K212&lt;&gt;0,K212,IF($AV212=0,0,AH212/$AV212*$Z212))</f>
      </c>
      <c r="AY212" s="18">
        <f>IF(L212&lt;&gt;0,L212,IF($AV212=0,0,AI212/$AV212*$Z212))</f>
      </c>
      <c r="AZ212" s="18">
        <f>IF(M212&lt;&gt;0,M212,IF($AV212=0,0,AJ212/$AV212*$Z212))</f>
      </c>
      <c r="BA212" s="18">
        <f>IF(N212&lt;&gt;0,N212,IF($AV212=0,0,AK212/$AV212*$Z212))</f>
      </c>
      <c r="BB212" s="18">
        <f>IF(O212&lt;&gt;0,O212,IF($AV212=0,0,AL212/$AV212*$Z212))</f>
      </c>
      <c r="BC212" s="18">
        <f>IF(P212&lt;&gt;0,P212,IF($AV212=0,0,AM212/$AV212*$Z212))</f>
      </c>
      <c r="BD212" s="18">
        <f>IF(Q212&lt;&gt;0,Q212,IF($AV212=0,0,AN212/$AV212*$Z212))</f>
      </c>
      <c r="BE212" s="18">
        <f>IF(R212&lt;&gt;0,R212,IF($AV212=0,0,AO212/$AV212*$Z212))</f>
      </c>
      <c r="BF212" s="18">
        <f>IF(S212&lt;&gt;0,S212,IF($AV212=0,0,AP212/$AV212*$Z212))</f>
      </c>
      <c r="BG212" s="18">
        <f>IF(T212&lt;&gt;0,T212,IF($AV212=0,0,AQ212/$AV212*$Z212))</f>
      </c>
      <c r="BH212" s="18">
        <f>IF(U212&lt;&gt;0,U212,IF($AV212=0,0,AR212/$AV212*$Z212))</f>
      </c>
      <c r="BI212" s="18">
        <f>IF(V212&lt;&gt;0,V212,IF($AV212=0,0,AS212/$AV212*$Z212))</f>
      </c>
      <c r="BJ212" s="18">
        <f>IF(W212&lt;&gt;0,W212,IF($AV212=0,0,AT212/$AV212*$Z212))</f>
      </c>
      <c r="BK212" s="18">
        <f>IF(X212&lt;&gt;0,X212,IF($AV212=0,0,AU212/$AV212*$Z212))</f>
      </c>
      <c r="BL212" s="18">
        <f>SUM(AW212:BK212)</f>
      </c>
      <c r="BM212" s="18">
        <f>I212-BL212</f>
      </c>
    </row>
    <row r="213" outlineLevel="3">
      <c r="A213" s="17" t="str">
        <v>10.6.6</v>
      </c>
      <c r="B213" s="17" t="str">
        <v/>
      </c>
      <c r="C213" s="17" t="str">
        <v/>
      </c>
      <c r="D213" s="17" t="str">
        <v/>
      </c>
      <c r="E213" s="17" t="str">
        <v>10.6.6</v>
      </c>
      <c r="F213" s="17" t="str">
        <v>48 V DC main distribution board complete with switches, measuring device, etc.</v>
      </c>
      <c r="G213" s="17">
        <v>268713</v>
      </c>
      <c r="H213" s="17" t="str">
        <v/>
      </c>
      <c r="I213" s="17" t="str">
        <v/>
      </c>
      <c r="J213" s="17" t="str">
        <v/>
      </c>
      <c r="K213" s="17" t="str">
        <v/>
      </c>
      <c r="L213" s="17" t="str">
        <v/>
      </c>
      <c r="M213" s="17" t="str">
        <v/>
      </c>
      <c r="N213" s="17" t="str">
        <v/>
      </c>
      <c r="O213" s="17" t="str">
        <v/>
      </c>
      <c r="P213" s="17" t="str">
        <v/>
      </c>
      <c r="Q213" s="17" t="str">
        <v/>
      </c>
      <c r="R213" s="17" t="str">
        <v/>
      </c>
      <c r="S213" s="17" t="str">
        <v/>
      </c>
      <c r="T213" s="17" t="str">
        <v/>
      </c>
      <c r="U213" s="17" t="str">
        <v/>
      </c>
      <c r="V213" s="17" t="str">
        <v/>
      </c>
      <c r="W213" s="17" t="str">
        <v/>
      </c>
      <c r="X213" s="17" t="str">
        <v/>
      </c>
      <c r="Y213" s="17" t="str">
        <v/>
      </c>
      <c r="Z213" s="17" t="str">
        <v/>
      </c>
      <c r="AA213" s="17" t="str">
        <v/>
      </c>
      <c r="AB213" s="17" t="str">
        <v/>
      </c>
      <c r="AC213" s="17" t="str">
        <v/>
      </c>
      <c r="AD213" s="17" t="str">
        <v/>
      </c>
      <c r="AE213" s="17" t="str">
        <v/>
      </c>
      <c r="AF213" s="5" t="str">
        <v/>
      </c>
      <c r="AG213" s="18">
        <f>IFERROR(_xlfn.BETA.DIST(DATE(YEAR(AG$2),MONTH(AG$2),15),$AD$2,$AE$2,FALSE,DATE(YEAR($AD213),MONTH($AD213),1),DATE(YEAR($AE213),MONTH($AE213),28)),0)</f>
      </c>
      <c r="AH213" s="18">
        <f>IFERROR(_xlfn.BETA.DIST(DATE(YEAR(AH$2),MONTH(AH$2),15),$AD$2,$AE$2,FALSE,DATE(YEAR($AD213),MONTH($AD213),1),DATE(YEAR($AE213),MONTH($AE213),28)),0)</f>
      </c>
      <c r="AI213" s="18">
        <f>IFERROR(_xlfn.BETA.DIST(DATE(YEAR(AI$2),MONTH(AI$2),15),$AD$2,$AE$2,FALSE,DATE(YEAR($AD213),MONTH($AD213),1),DATE(YEAR($AE213),MONTH($AE213),28)),0)</f>
      </c>
      <c r="AJ213" s="18">
        <f>IFERROR(_xlfn.BETA.DIST(DATE(YEAR(AJ$2),MONTH(AJ$2),15),$AD$2,$AE$2,FALSE,DATE(YEAR($AD213),MONTH($AD213),1),DATE(YEAR($AE213),MONTH($AE213),28)),0)</f>
      </c>
      <c r="AK213" s="18">
        <f>IFERROR(_xlfn.BETA.DIST(DATE(YEAR(AK$2),MONTH(AK$2),15),$AD$2,$AE$2,FALSE,DATE(YEAR($AD213),MONTH($AD213),1),DATE(YEAR($AE213),MONTH($AE213),28)),0)</f>
      </c>
      <c r="AL213" s="18">
        <f>IFERROR(_xlfn.BETA.DIST(DATE(YEAR(AL$2),MONTH(AL$2),15),$AD$2,$AE$2,FALSE,DATE(YEAR($AD213),MONTH($AD213),1),DATE(YEAR($AE213),MONTH($AE213),28)),0)</f>
      </c>
      <c r="AM213" s="18">
        <f>IFERROR(_xlfn.BETA.DIST(DATE(YEAR(AM$2),MONTH(AM$2),15),$AD$2,$AE$2,FALSE,DATE(YEAR($AD213),MONTH($AD213),1),DATE(YEAR($AE213),MONTH($AE213),28)),0)</f>
      </c>
      <c r="AN213" s="18">
        <f>IFERROR(_xlfn.BETA.DIST(DATE(YEAR(AN$2),MONTH(AN$2),15),$AD$2,$AE$2,FALSE,DATE(YEAR($AD213),MONTH($AD213),1),DATE(YEAR($AE213),MONTH($AE213),28)),0)</f>
      </c>
      <c r="AO213" s="18">
        <f>IFERROR(_xlfn.BETA.DIST(DATE(YEAR(AO$2),MONTH(AO$2),15),$AD$2,$AE$2,FALSE,DATE(YEAR($AD213),MONTH($AD213),1),DATE(YEAR($AE213),MONTH($AE213),28)),0)</f>
      </c>
      <c r="AP213" s="18">
        <f>IFERROR(_xlfn.BETA.DIST(DATE(YEAR(AP$2),MONTH(AP$2),15),$AD$2,$AE$2,FALSE,DATE(YEAR($AD213),MONTH($AD213),1),DATE(YEAR($AE213),MONTH($AE213),28)),0)</f>
      </c>
      <c r="AQ213" s="18">
        <f>IFERROR(_xlfn.BETA.DIST(DATE(YEAR(AQ$2),MONTH(AQ$2),15),$AD$2,$AE$2,FALSE,DATE(YEAR($AD213),MONTH($AD213),1),DATE(YEAR($AE213),MONTH($AE213),28)),0)</f>
      </c>
      <c r="AR213" s="18">
        <f>IFERROR(_xlfn.BETA.DIST(DATE(YEAR(AR$2),MONTH(AR$2),15),$AD$2,$AE$2,FALSE,DATE(YEAR($AD213),MONTH($AD213),1),DATE(YEAR($AE213),MONTH($AE213),28)),0)</f>
      </c>
      <c r="AS213" s="18">
        <f>IFERROR(_xlfn.BETA.DIST(DATE(YEAR(AS$2),MONTH(AS$2),15),$AD$2,$AE$2,FALSE,DATE(YEAR($AD213),MONTH($AD213),1),DATE(YEAR($AE213),MONTH($AE213),28)),0)</f>
      </c>
      <c r="AT213" s="18">
        <f>IFERROR(_xlfn.BETA.DIST(DATE(YEAR(AT$2),MONTH(AT$2),15),$AD$2,$AE$2,FALSE,DATE(YEAR($AD213),MONTH($AD213),1),DATE(YEAR($AE213),MONTH($AE213),28)),0)</f>
      </c>
      <c r="AU213" s="18">
        <f>IFERROR(_xlfn.BETA.DIST(DATE(YEAR(AU$2),MONTH(AU$2),15),$AD$2,$AE$2,FALSE,DATE(YEAR($AD213),MONTH($AD213),1),DATE(YEAR($AE213),MONTH($AE213),28)),0)</f>
      </c>
      <c r="AV213" s="18">
        <f>SUM(AG213:AU213)</f>
      </c>
      <c r="AW213" s="18">
        <f>IF(J213&lt;&gt;0,J213,IF($AV213=0,0,AG213/$AV213*$Z213))</f>
      </c>
      <c r="AX213" s="18">
        <f>IF(K213&lt;&gt;0,K213,IF($AV213=0,0,AH213/$AV213*$Z213))</f>
      </c>
      <c r="AY213" s="18">
        <f>IF(L213&lt;&gt;0,L213,IF($AV213=0,0,AI213/$AV213*$Z213))</f>
      </c>
      <c r="AZ213" s="18">
        <f>IF(M213&lt;&gt;0,M213,IF($AV213=0,0,AJ213/$AV213*$Z213))</f>
      </c>
      <c r="BA213" s="18">
        <f>IF(N213&lt;&gt;0,N213,IF($AV213=0,0,AK213/$AV213*$Z213))</f>
      </c>
      <c r="BB213" s="18">
        <f>IF(O213&lt;&gt;0,O213,IF($AV213=0,0,AL213/$AV213*$Z213))</f>
      </c>
      <c r="BC213" s="18">
        <f>IF(P213&lt;&gt;0,P213,IF($AV213=0,0,AM213/$AV213*$Z213))</f>
      </c>
      <c r="BD213" s="18">
        <f>IF(Q213&lt;&gt;0,Q213,IF($AV213=0,0,AN213/$AV213*$Z213))</f>
      </c>
      <c r="BE213" s="18">
        <f>IF(R213&lt;&gt;0,R213,IF($AV213=0,0,AO213/$AV213*$Z213))</f>
      </c>
      <c r="BF213" s="18">
        <f>IF(S213&lt;&gt;0,S213,IF($AV213=0,0,AP213/$AV213*$Z213))</f>
      </c>
      <c r="BG213" s="18">
        <f>IF(T213&lt;&gt;0,T213,IF($AV213=0,0,AQ213/$AV213*$Z213))</f>
      </c>
      <c r="BH213" s="18">
        <f>IF(U213&lt;&gt;0,U213,IF($AV213=0,0,AR213/$AV213*$Z213))</f>
      </c>
      <c r="BI213" s="18">
        <f>IF(V213&lt;&gt;0,V213,IF($AV213=0,0,AS213/$AV213*$Z213))</f>
      </c>
      <c r="BJ213" s="18">
        <f>IF(W213&lt;&gt;0,W213,IF($AV213=0,0,AT213/$AV213*$Z213))</f>
      </c>
      <c r="BK213" s="18">
        <f>IF(X213&lt;&gt;0,X213,IF($AV213=0,0,AU213/$AV213*$Z213))</f>
      </c>
      <c r="BL213" s="18">
        <f>SUM(AW213:BK213)</f>
      </c>
      <c r="BM213" s="17" t="str">
        <v/>
      </c>
    </row>
    <row r="214" outlineLevel="4">
      <c r="A214" s="5" t="str">
        <v>10.6.6</v>
      </c>
      <c r="B214" s="5" t="str">
        <v/>
      </c>
      <c r="C214" s="5" t="str">
        <v>BSKDGNGENGR03</v>
      </c>
      <c r="D214" s="5" t="str">
        <v>BSKDGNGENGR03</v>
      </c>
      <c r="E214" s="19">
        <f>IFERROR(_xlfn.XLOOKUP(F214,Assumptions!B:B,Assumptions!C:C),0)</f>
      </c>
      <c r="F214" s="5" t="str">
        <v>Advanced Payment</v>
      </c>
      <c r="G214" s="5" t="str">
        <v/>
      </c>
      <c r="H214" s="18">
        <f>G213*E214</f>
      </c>
      <c r="I214" s="18">
        <f>H214*(1-0)</f>
      </c>
      <c r="J214" s="18">
        <v>0</v>
      </c>
      <c r="K214" s="18">
        <v>0</v>
      </c>
      <c r="L214" s="18">
        <v>0</v>
      </c>
      <c r="M214" s="18">
        <v>0</v>
      </c>
      <c r="N214" s="18">
        <v>0</v>
      </c>
      <c r="O214" s="18">
        <v>0</v>
      </c>
      <c r="P214" s="18">
        <v>0</v>
      </c>
      <c r="Q214" s="18">
        <v>0</v>
      </c>
      <c r="R214" s="18">
        <v>0</v>
      </c>
      <c r="S214" s="18">
        <v>0</v>
      </c>
      <c r="T214" s="18">
        <v>0</v>
      </c>
      <c r="U214" s="18">
        <v>0</v>
      </c>
      <c r="V214" s="18">
        <v>0</v>
      </c>
      <c r="W214" s="18">
        <v>0</v>
      </c>
      <c r="X214" s="18">
        <v>0</v>
      </c>
      <c r="Y214" s="18">
        <f>SUM(J214:X214)</f>
      </c>
      <c r="Z214" s="18">
        <f>I214-Y214</f>
      </c>
      <c r="AA214" s="20">
        <v>46026</v>
      </c>
      <c r="AB214" s="20">
        <v>46026</v>
      </c>
      <c r="AC214" s="18">
        <f>IFERROR(_xlfn.XLOOKUP(F214,Assumptions!B:B,Assumptions!D:D),0)</f>
      </c>
      <c r="AD214" s="20">
        <f>AA214+AC214</f>
      </c>
      <c r="AE214" s="20">
        <f>AC214+AB214</f>
      </c>
      <c r="AF214" s="5" t="str">
        <v/>
      </c>
      <c r="AG214" s="18">
        <f>IFERROR(_xlfn.BETA.DIST(DATE(YEAR(AG$2),MONTH(AG$2),15),$AD$2,$AE$2,FALSE,DATE(YEAR($AD214),MONTH($AD214),1),DATE(YEAR($AE214),MONTH($AE214),28)),0)</f>
      </c>
      <c r="AH214" s="18">
        <f>IFERROR(_xlfn.BETA.DIST(DATE(YEAR(AH$2),MONTH(AH$2),15),$AD$2,$AE$2,FALSE,DATE(YEAR($AD214),MONTH($AD214),1),DATE(YEAR($AE214),MONTH($AE214),28)),0)</f>
      </c>
      <c r="AI214" s="18">
        <f>IFERROR(_xlfn.BETA.DIST(DATE(YEAR(AI$2),MONTH(AI$2),15),$AD$2,$AE$2,FALSE,DATE(YEAR($AD214),MONTH($AD214),1),DATE(YEAR($AE214),MONTH($AE214),28)),0)</f>
      </c>
      <c r="AJ214" s="18">
        <f>IFERROR(_xlfn.BETA.DIST(DATE(YEAR(AJ$2),MONTH(AJ$2),15),$AD$2,$AE$2,FALSE,DATE(YEAR($AD214),MONTH($AD214),1),DATE(YEAR($AE214),MONTH($AE214),28)),0)</f>
      </c>
      <c r="AK214" s="18">
        <f>IFERROR(_xlfn.BETA.DIST(DATE(YEAR(AK$2),MONTH(AK$2),15),$AD$2,$AE$2,FALSE,DATE(YEAR($AD214),MONTH($AD214),1),DATE(YEAR($AE214),MONTH($AE214),28)),0)</f>
      </c>
      <c r="AL214" s="18">
        <f>IFERROR(_xlfn.BETA.DIST(DATE(YEAR(AL$2),MONTH(AL$2),15),$AD$2,$AE$2,FALSE,DATE(YEAR($AD214),MONTH($AD214),1),DATE(YEAR($AE214),MONTH($AE214),28)),0)</f>
      </c>
      <c r="AM214" s="18">
        <f>IFERROR(_xlfn.BETA.DIST(DATE(YEAR(AM$2),MONTH(AM$2),15),$AD$2,$AE$2,FALSE,DATE(YEAR($AD214),MONTH($AD214),1),DATE(YEAR($AE214),MONTH($AE214),28)),0)</f>
      </c>
      <c r="AN214" s="18">
        <f>IFERROR(_xlfn.BETA.DIST(DATE(YEAR(AN$2),MONTH(AN$2),15),$AD$2,$AE$2,FALSE,DATE(YEAR($AD214),MONTH($AD214),1),DATE(YEAR($AE214),MONTH($AE214),28)),0)</f>
      </c>
      <c r="AO214" s="18">
        <f>IFERROR(_xlfn.BETA.DIST(DATE(YEAR(AO$2),MONTH(AO$2),15),$AD$2,$AE$2,FALSE,DATE(YEAR($AD214),MONTH($AD214),1),DATE(YEAR($AE214),MONTH($AE214),28)),0)</f>
      </c>
      <c r="AP214" s="18">
        <f>IFERROR(_xlfn.BETA.DIST(DATE(YEAR(AP$2),MONTH(AP$2),15),$AD$2,$AE$2,FALSE,DATE(YEAR($AD214),MONTH($AD214),1),DATE(YEAR($AE214),MONTH($AE214),28)),0)</f>
      </c>
      <c r="AQ214" s="18">
        <f>IFERROR(_xlfn.BETA.DIST(DATE(YEAR(AQ$2),MONTH(AQ$2),15),$AD$2,$AE$2,FALSE,DATE(YEAR($AD214),MONTH($AD214),1),DATE(YEAR($AE214),MONTH($AE214),28)),0)</f>
      </c>
      <c r="AR214" s="18">
        <f>IFERROR(_xlfn.BETA.DIST(DATE(YEAR(AR$2),MONTH(AR$2),15),$AD$2,$AE$2,FALSE,DATE(YEAR($AD214),MONTH($AD214),1),DATE(YEAR($AE214),MONTH($AE214),28)),0)</f>
      </c>
      <c r="AS214" s="18">
        <f>IFERROR(_xlfn.BETA.DIST(DATE(YEAR(AS$2),MONTH(AS$2),15),$AD$2,$AE$2,FALSE,DATE(YEAR($AD214),MONTH($AD214),1),DATE(YEAR($AE214),MONTH($AE214),28)),0)</f>
      </c>
      <c r="AT214" s="18">
        <f>IFERROR(_xlfn.BETA.DIST(DATE(YEAR(AT$2),MONTH(AT$2),15),$AD$2,$AE$2,FALSE,DATE(YEAR($AD214),MONTH($AD214),1),DATE(YEAR($AE214),MONTH($AE214),28)),0)</f>
      </c>
      <c r="AU214" s="18">
        <f>IFERROR(_xlfn.BETA.DIST(DATE(YEAR(AU$2),MONTH(AU$2),15),$AD$2,$AE$2,FALSE,DATE(YEAR($AD214),MONTH($AD214),1),DATE(YEAR($AE214),MONTH($AE214),28)),0)</f>
      </c>
      <c r="AV214" s="18">
        <f>SUM(AG214:AU214)</f>
      </c>
      <c r="AW214" s="18">
        <f>IF(J214&lt;&gt;0,J214,IF($AV214=0,0,AG214/$AV214*$Z214))</f>
      </c>
      <c r="AX214" s="18">
        <f>IF(K214&lt;&gt;0,K214,IF($AV214=0,0,AH214/$AV214*$Z214))</f>
      </c>
      <c r="AY214" s="18">
        <f>IF(L214&lt;&gt;0,L214,IF($AV214=0,0,AI214/$AV214*$Z214))</f>
      </c>
      <c r="AZ214" s="18">
        <f>IF(M214&lt;&gt;0,M214,IF($AV214=0,0,AJ214/$AV214*$Z214))</f>
      </c>
      <c r="BA214" s="18">
        <f>IF(N214&lt;&gt;0,N214,IF($AV214=0,0,AK214/$AV214*$Z214))</f>
      </c>
      <c r="BB214" s="18">
        <f>IF(O214&lt;&gt;0,O214,IF($AV214=0,0,AL214/$AV214*$Z214))</f>
      </c>
      <c r="BC214" s="18">
        <f>IF(P214&lt;&gt;0,P214,IF($AV214=0,0,AM214/$AV214*$Z214))</f>
      </c>
      <c r="BD214" s="18">
        <f>IF(Q214&lt;&gt;0,Q214,IF($AV214=0,0,AN214/$AV214*$Z214))</f>
      </c>
      <c r="BE214" s="18">
        <f>IF(R214&lt;&gt;0,R214,IF($AV214=0,0,AO214/$AV214*$Z214))</f>
      </c>
      <c r="BF214" s="18">
        <f>IF(S214&lt;&gt;0,S214,IF($AV214=0,0,AP214/$AV214*$Z214))</f>
      </c>
      <c r="BG214" s="18">
        <f>IF(T214&lt;&gt;0,T214,IF($AV214=0,0,AQ214/$AV214*$Z214))</f>
      </c>
      <c r="BH214" s="18">
        <f>IF(U214&lt;&gt;0,U214,IF($AV214=0,0,AR214/$AV214*$Z214))</f>
      </c>
      <c r="BI214" s="18">
        <f>IF(V214&lt;&gt;0,V214,IF($AV214=0,0,AS214/$AV214*$Z214))</f>
      </c>
      <c r="BJ214" s="18">
        <f>IF(W214&lt;&gt;0,W214,IF($AV214=0,0,AT214/$AV214*$Z214))</f>
      </c>
      <c r="BK214" s="18">
        <f>IF(X214&lt;&gt;0,X214,IF($AV214=0,0,AU214/$AV214*$Z214))</f>
      </c>
      <c r="BL214" s="18">
        <f>SUM(AW214:BK214)</f>
      </c>
      <c r="BM214" s="18">
        <f>I214-BL214</f>
      </c>
    </row>
    <row r="215" outlineLevel="4">
      <c r="A215" s="5" t="str">
        <v>10.6.6</v>
      </c>
      <c r="B215" s="5" t="str">
        <v/>
      </c>
      <c r="C215" s="5" t="str">
        <v>BSPRELGENTL07</v>
      </c>
      <c r="D215" s="5" t="str">
        <v>BSPRELGENTL07</v>
      </c>
      <c r="E215" s="19">
        <f>IFERROR(_xlfn.XLOOKUP(F215,Assumptions!B:B,Assumptions!C:C),0)</f>
      </c>
      <c r="F215" s="5" t="str">
        <v>Site Delivery EGP</v>
      </c>
      <c r="G215" s="5" t="str">
        <v/>
      </c>
      <c r="H215" s="18">
        <f>G213*E215</f>
      </c>
      <c r="I215" s="18">
        <f>H215*(1-0)</f>
      </c>
      <c r="J215" s="18">
        <v>0</v>
      </c>
      <c r="K215" s="18">
        <v>0</v>
      </c>
      <c r="L215" s="18">
        <v>0</v>
      </c>
      <c r="M215" s="18">
        <v>0</v>
      </c>
      <c r="N215" s="18">
        <v>0</v>
      </c>
      <c r="O215" s="18">
        <v>0</v>
      </c>
      <c r="P215" s="18">
        <v>0</v>
      </c>
      <c r="Q215" s="18">
        <v>0</v>
      </c>
      <c r="R215" s="18">
        <v>0</v>
      </c>
      <c r="S215" s="18">
        <v>0</v>
      </c>
      <c r="T215" s="18">
        <v>0</v>
      </c>
      <c r="U215" s="18">
        <v>0</v>
      </c>
      <c r="V215" s="18">
        <v>0</v>
      </c>
      <c r="W215" s="18">
        <v>0</v>
      </c>
      <c r="X215" s="18">
        <v>0</v>
      </c>
      <c r="Y215" s="18">
        <f>SUM(J215:X215)</f>
      </c>
      <c r="Z215" s="18">
        <f>I215-Y215</f>
      </c>
      <c r="AA215" s="20">
        <v>46347</v>
      </c>
      <c r="AB215" s="20">
        <v>46347</v>
      </c>
      <c r="AC215" s="18">
        <f>IFERROR(_xlfn.XLOOKUP(F215,Assumptions!B:B,Assumptions!D:D),0)</f>
      </c>
      <c r="AD215" s="20">
        <f>AA215+AC215</f>
      </c>
      <c r="AE215" s="20">
        <f>AC215+AB215</f>
      </c>
      <c r="AF215" s="5" t="str">
        <v/>
      </c>
      <c r="AG215" s="18">
        <f>IFERROR(_xlfn.BETA.DIST(DATE(YEAR(AG$2),MONTH(AG$2),15),$AD$2,$AE$2,FALSE,DATE(YEAR($AD215),MONTH($AD215),1),DATE(YEAR($AE215),MONTH($AE215),28)),0)</f>
      </c>
      <c r="AH215" s="18">
        <f>IFERROR(_xlfn.BETA.DIST(DATE(YEAR(AH$2),MONTH(AH$2),15),$AD$2,$AE$2,FALSE,DATE(YEAR($AD215),MONTH($AD215),1),DATE(YEAR($AE215),MONTH($AE215),28)),0)</f>
      </c>
      <c r="AI215" s="18">
        <f>IFERROR(_xlfn.BETA.DIST(DATE(YEAR(AI$2),MONTH(AI$2),15),$AD$2,$AE$2,FALSE,DATE(YEAR($AD215),MONTH($AD215),1),DATE(YEAR($AE215),MONTH($AE215),28)),0)</f>
      </c>
      <c r="AJ215" s="18">
        <f>IFERROR(_xlfn.BETA.DIST(DATE(YEAR(AJ$2),MONTH(AJ$2),15),$AD$2,$AE$2,FALSE,DATE(YEAR($AD215),MONTH($AD215),1),DATE(YEAR($AE215),MONTH($AE215),28)),0)</f>
      </c>
      <c r="AK215" s="18">
        <f>IFERROR(_xlfn.BETA.DIST(DATE(YEAR(AK$2),MONTH(AK$2),15),$AD$2,$AE$2,FALSE,DATE(YEAR($AD215),MONTH($AD215),1),DATE(YEAR($AE215),MONTH($AE215),28)),0)</f>
      </c>
      <c r="AL215" s="18">
        <f>IFERROR(_xlfn.BETA.DIST(DATE(YEAR(AL$2),MONTH(AL$2),15),$AD$2,$AE$2,FALSE,DATE(YEAR($AD215),MONTH($AD215),1),DATE(YEAR($AE215),MONTH($AE215),28)),0)</f>
      </c>
      <c r="AM215" s="18">
        <f>IFERROR(_xlfn.BETA.DIST(DATE(YEAR(AM$2),MONTH(AM$2),15),$AD$2,$AE$2,FALSE,DATE(YEAR($AD215),MONTH($AD215),1),DATE(YEAR($AE215),MONTH($AE215),28)),0)</f>
      </c>
      <c r="AN215" s="18">
        <f>IFERROR(_xlfn.BETA.DIST(DATE(YEAR(AN$2),MONTH(AN$2),15),$AD$2,$AE$2,FALSE,DATE(YEAR($AD215),MONTH($AD215),1),DATE(YEAR($AE215),MONTH($AE215),28)),0)</f>
      </c>
      <c r="AO215" s="18">
        <f>IFERROR(_xlfn.BETA.DIST(DATE(YEAR(AO$2),MONTH(AO$2),15),$AD$2,$AE$2,FALSE,DATE(YEAR($AD215),MONTH($AD215),1),DATE(YEAR($AE215),MONTH($AE215),28)),0)</f>
      </c>
      <c r="AP215" s="18">
        <f>IFERROR(_xlfn.BETA.DIST(DATE(YEAR(AP$2),MONTH(AP$2),15),$AD$2,$AE$2,FALSE,DATE(YEAR($AD215),MONTH($AD215),1),DATE(YEAR($AE215),MONTH($AE215),28)),0)</f>
      </c>
      <c r="AQ215" s="18">
        <f>IFERROR(_xlfn.BETA.DIST(DATE(YEAR(AQ$2),MONTH(AQ$2),15),$AD$2,$AE$2,FALSE,DATE(YEAR($AD215),MONTH($AD215),1),DATE(YEAR($AE215),MONTH($AE215),28)),0)</f>
      </c>
      <c r="AR215" s="18">
        <f>IFERROR(_xlfn.BETA.DIST(DATE(YEAR(AR$2),MONTH(AR$2),15),$AD$2,$AE$2,FALSE,DATE(YEAR($AD215),MONTH($AD215),1),DATE(YEAR($AE215),MONTH($AE215),28)),0)</f>
      </c>
      <c r="AS215" s="18">
        <f>IFERROR(_xlfn.BETA.DIST(DATE(YEAR(AS$2),MONTH(AS$2),15),$AD$2,$AE$2,FALSE,DATE(YEAR($AD215),MONTH($AD215),1),DATE(YEAR($AE215),MONTH($AE215),28)),0)</f>
      </c>
      <c r="AT215" s="18">
        <f>IFERROR(_xlfn.BETA.DIST(DATE(YEAR(AT$2),MONTH(AT$2),15),$AD$2,$AE$2,FALSE,DATE(YEAR($AD215),MONTH($AD215),1),DATE(YEAR($AE215),MONTH($AE215),28)),0)</f>
      </c>
      <c r="AU215" s="18">
        <f>IFERROR(_xlfn.BETA.DIST(DATE(YEAR(AU$2),MONTH(AU$2),15),$AD$2,$AE$2,FALSE,DATE(YEAR($AD215),MONTH($AD215),1),DATE(YEAR($AE215),MONTH($AE215),28)),0)</f>
      </c>
      <c r="AV215" s="18">
        <f>SUM(AG215:AU215)</f>
      </c>
      <c r="AW215" s="18">
        <f>IF(J215&lt;&gt;0,J215,IF($AV215=0,0,AG215/$AV215*$Z215))</f>
      </c>
      <c r="AX215" s="18">
        <f>IF(K215&lt;&gt;0,K215,IF($AV215=0,0,AH215/$AV215*$Z215))</f>
      </c>
      <c r="AY215" s="18">
        <f>IF(L215&lt;&gt;0,L215,IF($AV215=0,0,AI215/$AV215*$Z215))</f>
      </c>
      <c r="AZ215" s="18">
        <f>IF(M215&lt;&gt;0,M215,IF($AV215=0,0,AJ215/$AV215*$Z215))</f>
      </c>
      <c r="BA215" s="18">
        <f>IF(N215&lt;&gt;0,N215,IF($AV215=0,0,AK215/$AV215*$Z215))</f>
      </c>
      <c r="BB215" s="18">
        <f>IF(O215&lt;&gt;0,O215,IF($AV215=0,0,AL215/$AV215*$Z215))</f>
      </c>
      <c r="BC215" s="18">
        <f>IF(P215&lt;&gt;0,P215,IF($AV215=0,0,AM215/$AV215*$Z215))</f>
      </c>
      <c r="BD215" s="18">
        <f>IF(Q215&lt;&gt;0,Q215,IF($AV215=0,0,AN215/$AV215*$Z215))</f>
      </c>
      <c r="BE215" s="18">
        <f>IF(R215&lt;&gt;0,R215,IF($AV215=0,0,AO215/$AV215*$Z215))</f>
      </c>
      <c r="BF215" s="18">
        <f>IF(S215&lt;&gt;0,S215,IF($AV215=0,0,AP215/$AV215*$Z215))</f>
      </c>
      <c r="BG215" s="18">
        <f>IF(T215&lt;&gt;0,T215,IF($AV215=0,0,AQ215/$AV215*$Z215))</f>
      </c>
      <c r="BH215" s="18">
        <f>IF(U215&lt;&gt;0,U215,IF($AV215=0,0,AR215/$AV215*$Z215))</f>
      </c>
      <c r="BI215" s="18">
        <f>IF(V215&lt;&gt;0,V215,IF($AV215=0,0,AS215/$AV215*$Z215))</f>
      </c>
      <c r="BJ215" s="18">
        <f>IF(W215&lt;&gt;0,W215,IF($AV215=0,0,AT215/$AV215*$Z215))</f>
      </c>
      <c r="BK215" s="18">
        <f>IF(X215&lt;&gt;0,X215,IF($AV215=0,0,AU215/$AV215*$Z215))</f>
      </c>
      <c r="BL215" s="18">
        <f>SUM(AW215:BK215)</f>
      </c>
      <c r="BM215" s="18">
        <f>I215-BL215</f>
      </c>
    </row>
    <row r="216" outlineLevel="4">
      <c r="A216" s="5" t="str">
        <v>10.6.6</v>
      </c>
      <c r="B216" s="5" t="str">
        <v/>
      </c>
      <c r="C216" s="5" t="str">
        <v>BSKDGNGENGR07</v>
      </c>
      <c r="D216" s="5" t="str">
        <v>BSKDGNGENGR07</v>
      </c>
      <c r="E216" s="19">
        <f>IFERROR(_xlfn.XLOOKUP(F216,Assumptions!B:B,Assumptions!C:C),0)</f>
      </c>
      <c r="F216" s="5" t="str">
        <v>Retention</v>
      </c>
      <c r="G216" s="5" t="str">
        <v/>
      </c>
      <c r="H216" s="18">
        <f>G213*E216</f>
      </c>
      <c r="I216" s="18">
        <f>H216*(1-0)</f>
      </c>
      <c r="J216" s="18">
        <v>0</v>
      </c>
      <c r="K216" s="18">
        <v>0</v>
      </c>
      <c r="L216" s="18">
        <v>0</v>
      </c>
      <c r="M216" s="18">
        <v>0</v>
      </c>
      <c r="N216" s="18">
        <v>0</v>
      </c>
      <c r="O216" s="18">
        <v>0</v>
      </c>
      <c r="P216" s="18">
        <v>0</v>
      </c>
      <c r="Q216" s="18">
        <v>0</v>
      </c>
      <c r="R216" s="18">
        <v>0</v>
      </c>
      <c r="S216" s="18">
        <v>0</v>
      </c>
      <c r="T216" s="18">
        <v>0</v>
      </c>
      <c r="U216" s="18">
        <v>0</v>
      </c>
      <c r="V216" s="18">
        <v>0</v>
      </c>
      <c r="W216" s="18">
        <v>0</v>
      </c>
      <c r="X216" s="18">
        <v>0</v>
      </c>
      <c r="Y216" s="18">
        <f>SUM(J216:X216)</f>
      </c>
      <c r="Z216" s="18">
        <f>I216-Y216</f>
      </c>
      <c r="AA216" s="20">
        <v>46483</v>
      </c>
      <c r="AB216" s="20">
        <v>46483</v>
      </c>
      <c r="AC216" s="18">
        <f>IFERROR(_xlfn.XLOOKUP(F216,Assumptions!B:B,Assumptions!D:D),0)</f>
      </c>
      <c r="AD216" s="20">
        <f>AA216+AC216</f>
      </c>
      <c r="AE216" s="20">
        <f>AC216+AB216</f>
      </c>
      <c r="AF216" s="5" t="str">
        <v/>
      </c>
      <c r="AG216" s="18">
        <f>IFERROR(_xlfn.BETA.DIST(DATE(YEAR(AG$2),MONTH(AG$2),15),$AD$2,$AE$2,FALSE,DATE(YEAR($AD216),MONTH($AD216),1),DATE(YEAR($AE216),MONTH($AE216),28)),0)</f>
      </c>
      <c r="AH216" s="18">
        <f>IFERROR(_xlfn.BETA.DIST(DATE(YEAR(AH$2),MONTH(AH$2),15),$AD$2,$AE$2,FALSE,DATE(YEAR($AD216),MONTH($AD216),1),DATE(YEAR($AE216),MONTH($AE216),28)),0)</f>
      </c>
      <c r="AI216" s="18">
        <f>IFERROR(_xlfn.BETA.DIST(DATE(YEAR(AI$2),MONTH(AI$2),15),$AD$2,$AE$2,FALSE,DATE(YEAR($AD216),MONTH($AD216),1),DATE(YEAR($AE216),MONTH($AE216),28)),0)</f>
      </c>
      <c r="AJ216" s="18">
        <f>IFERROR(_xlfn.BETA.DIST(DATE(YEAR(AJ$2),MONTH(AJ$2),15),$AD$2,$AE$2,FALSE,DATE(YEAR($AD216),MONTH($AD216),1),DATE(YEAR($AE216),MONTH($AE216),28)),0)</f>
      </c>
      <c r="AK216" s="18">
        <f>IFERROR(_xlfn.BETA.DIST(DATE(YEAR(AK$2),MONTH(AK$2),15),$AD$2,$AE$2,FALSE,DATE(YEAR($AD216),MONTH($AD216),1),DATE(YEAR($AE216),MONTH($AE216),28)),0)</f>
      </c>
      <c r="AL216" s="18">
        <f>IFERROR(_xlfn.BETA.DIST(DATE(YEAR(AL$2),MONTH(AL$2),15),$AD$2,$AE$2,FALSE,DATE(YEAR($AD216),MONTH($AD216),1),DATE(YEAR($AE216),MONTH($AE216),28)),0)</f>
      </c>
      <c r="AM216" s="18">
        <f>IFERROR(_xlfn.BETA.DIST(DATE(YEAR(AM$2),MONTH(AM$2),15),$AD$2,$AE$2,FALSE,DATE(YEAR($AD216),MONTH($AD216),1),DATE(YEAR($AE216),MONTH($AE216),28)),0)</f>
      </c>
      <c r="AN216" s="18">
        <f>IFERROR(_xlfn.BETA.DIST(DATE(YEAR(AN$2),MONTH(AN$2),15),$AD$2,$AE$2,FALSE,DATE(YEAR($AD216),MONTH($AD216),1),DATE(YEAR($AE216),MONTH($AE216),28)),0)</f>
      </c>
      <c r="AO216" s="18">
        <f>IFERROR(_xlfn.BETA.DIST(DATE(YEAR(AO$2),MONTH(AO$2),15),$AD$2,$AE$2,FALSE,DATE(YEAR($AD216),MONTH($AD216),1),DATE(YEAR($AE216),MONTH($AE216),28)),0)</f>
      </c>
      <c r="AP216" s="18">
        <f>IFERROR(_xlfn.BETA.DIST(DATE(YEAR(AP$2),MONTH(AP$2),15),$AD$2,$AE$2,FALSE,DATE(YEAR($AD216),MONTH($AD216),1),DATE(YEAR($AE216),MONTH($AE216),28)),0)</f>
      </c>
      <c r="AQ216" s="18">
        <f>IFERROR(_xlfn.BETA.DIST(DATE(YEAR(AQ$2),MONTH(AQ$2),15),$AD$2,$AE$2,FALSE,DATE(YEAR($AD216),MONTH($AD216),1),DATE(YEAR($AE216),MONTH($AE216),28)),0)</f>
      </c>
      <c r="AR216" s="18">
        <f>IFERROR(_xlfn.BETA.DIST(DATE(YEAR(AR$2),MONTH(AR$2),15),$AD$2,$AE$2,FALSE,DATE(YEAR($AD216),MONTH($AD216),1),DATE(YEAR($AE216),MONTH($AE216),28)),0)</f>
      </c>
      <c r="AS216" s="18">
        <f>IFERROR(_xlfn.BETA.DIST(DATE(YEAR(AS$2),MONTH(AS$2),15),$AD$2,$AE$2,FALSE,DATE(YEAR($AD216),MONTH($AD216),1),DATE(YEAR($AE216),MONTH($AE216),28)),0)</f>
      </c>
      <c r="AT216" s="18">
        <f>IFERROR(_xlfn.BETA.DIST(DATE(YEAR(AT$2),MONTH(AT$2),15),$AD$2,$AE$2,FALSE,DATE(YEAR($AD216),MONTH($AD216),1),DATE(YEAR($AE216),MONTH($AE216),28)),0)</f>
      </c>
      <c r="AU216" s="18">
        <f>IFERROR(_xlfn.BETA.DIST(DATE(YEAR(AU$2),MONTH(AU$2),15),$AD$2,$AE$2,FALSE,DATE(YEAR($AD216),MONTH($AD216),1),DATE(YEAR($AE216),MONTH($AE216),28)),0)</f>
      </c>
      <c r="AV216" s="18">
        <f>SUM(AG216:AU216)</f>
      </c>
      <c r="AW216" s="18">
        <f>IF(J216&lt;&gt;0,J216,IF($AV216=0,0,AG216/$AV216*$Z216))</f>
      </c>
      <c r="AX216" s="18">
        <f>IF(K216&lt;&gt;0,K216,IF($AV216=0,0,AH216/$AV216*$Z216))</f>
      </c>
      <c r="AY216" s="18">
        <f>IF(L216&lt;&gt;0,L216,IF($AV216=0,0,AI216/$AV216*$Z216))</f>
      </c>
      <c r="AZ216" s="18">
        <f>IF(M216&lt;&gt;0,M216,IF($AV216=0,0,AJ216/$AV216*$Z216))</f>
      </c>
      <c r="BA216" s="18">
        <f>IF(N216&lt;&gt;0,N216,IF($AV216=0,0,AK216/$AV216*$Z216))</f>
      </c>
      <c r="BB216" s="18">
        <f>IF(O216&lt;&gt;0,O216,IF($AV216=0,0,AL216/$AV216*$Z216))</f>
      </c>
      <c r="BC216" s="18">
        <f>IF(P216&lt;&gt;0,P216,IF($AV216=0,0,AM216/$AV216*$Z216))</f>
      </c>
      <c r="BD216" s="18">
        <f>IF(Q216&lt;&gt;0,Q216,IF($AV216=0,0,AN216/$AV216*$Z216))</f>
      </c>
      <c r="BE216" s="18">
        <f>IF(R216&lt;&gt;0,R216,IF($AV216=0,0,AO216/$AV216*$Z216))</f>
      </c>
      <c r="BF216" s="18">
        <f>IF(S216&lt;&gt;0,S216,IF($AV216=0,0,AP216/$AV216*$Z216))</f>
      </c>
      <c r="BG216" s="18">
        <f>IF(T216&lt;&gt;0,T216,IF($AV216=0,0,AQ216/$AV216*$Z216))</f>
      </c>
      <c r="BH216" s="18">
        <f>IF(U216&lt;&gt;0,U216,IF($AV216=0,0,AR216/$AV216*$Z216))</f>
      </c>
      <c r="BI216" s="18">
        <f>IF(V216&lt;&gt;0,V216,IF($AV216=0,0,AS216/$AV216*$Z216))</f>
      </c>
      <c r="BJ216" s="18">
        <f>IF(W216&lt;&gt;0,W216,IF($AV216=0,0,AT216/$AV216*$Z216))</f>
      </c>
      <c r="BK216" s="18">
        <f>IF(X216&lt;&gt;0,X216,IF($AV216=0,0,AU216/$AV216*$Z216))</f>
      </c>
      <c r="BL216" s="18">
        <f>SUM(AW216:BK216)</f>
      </c>
      <c r="BM216" s="18">
        <f>I216-BL216</f>
      </c>
    </row>
    <row r="217" outlineLevel="3">
      <c r="A217" s="17" t="str">
        <v>10.6.7</v>
      </c>
      <c r="B217" s="17" t="str">
        <v/>
      </c>
      <c r="C217" s="17" t="str">
        <v/>
      </c>
      <c r="D217" s="17" t="str">
        <v/>
      </c>
      <c r="E217" s="17" t="str">
        <v>10.6.7</v>
      </c>
      <c r="F217" s="17" t="str">
        <v>AC sub-distribution panel at the telecommunication room</v>
      </c>
      <c r="G217" s="17">
        <v>121473</v>
      </c>
      <c r="H217" s="17" t="str">
        <v/>
      </c>
      <c r="I217" s="17" t="str">
        <v/>
      </c>
      <c r="J217" s="17" t="str">
        <v/>
      </c>
      <c r="K217" s="17" t="str">
        <v/>
      </c>
      <c r="L217" s="17" t="str">
        <v/>
      </c>
      <c r="M217" s="17" t="str">
        <v/>
      </c>
      <c r="N217" s="17" t="str">
        <v/>
      </c>
      <c r="O217" s="17" t="str">
        <v/>
      </c>
      <c r="P217" s="17" t="str">
        <v/>
      </c>
      <c r="Q217" s="17" t="str">
        <v/>
      </c>
      <c r="R217" s="17" t="str">
        <v/>
      </c>
      <c r="S217" s="17" t="str">
        <v/>
      </c>
      <c r="T217" s="17" t="str">
        <v/>
      </c>
      <c r="U217" s="17" t="str">
        <v/>
      </c>
      <c r="V217" s="17" t="str">
        <v/>
      </c>
      <c r="W217" s="17" t="str">
        <v/>
      </c>
      <c r="X217" s="17" t="str">
        <v/>
      </c>
      <c r="Y217" s="17" t="str">
        <v/>
      </c>
      <c r="Z217" s="17" t="str">
        <v/>
      </c>
      <c r="AA217" s="17" t="str">
        <v/>
      </c>
      <c r="AB217" s="17" t="str">
        <v/>
      </c>
      <c r="AC217" s="17" t="str">
        <v/>
      </c>
      <c r="AD217" s="17" t="str">
        <v/>
      </c>
      <c r="AE217" s="17" t="str">
        <v/>
      </c>
      <c r="AF217" s="5" t="str">
        <v/>
      </c>
      <c r="AG217" s="18">
        <f>IFERROR(_xlfn.BETA.DIST(DATE(YEAR(AG$2),MONTH(AG$2),15),$AD$2,$AE$2,FALSE,DATE(YEAR($AD217),MONTH($AD217),1),DATE(YEAR($AE217),MONTH($AE217),28)),0)</f>
      </c>
      <c r="AH217" s="18">
        <f>IFERROR(_xlfn.BETA.DIST(DATE(YEAR(AH$2),MONTH(AH$2),15),$AD$2,$AE$2,FALSE,DATE(YEAR($AD217),MONTH($AD217),1),DATE(YEAR($AE217),MONTH($AE217),28)),0)</f>
      </c>
      <c r="AI217" s="18">
        <f>IFERROR(_xlfn.BETA.DIST(DATE(YEAR(AI$2),MONTH(AI$2),15),$AD$2,$AE$2,FALSE,DATE(YEAR($AD217),MONTH($AD217),1),DATE(YEAR($AE217),MONTH($AE217),28)),0)</f>
      </c>
      <c r="AJ217" s="18">
        <f>IFERROR(_xlfn.BETA.DIST(DATE(YEAR(AJ$2),MONTH(AJ$2),15),$AD$2,$AE$2,FALSE,DATE(YEAR($AD217),MONTH($AD217),1),DATE(YEAR($AE217),MONTH($AE217),28)),0)</f>
      </c>
      <c r="AK217" s="18">
        <f>IFERROR(_xlfn.BETA.DIST(DATE(YEAR(AK$2),MONTH(AK$2),15),$AD$2,$AE$2,FALSE,DATE(YEAR($AD217),MONTH($AD217),1),DATE(YEAR($AE217),MONTH($AE217),28)),0)</f>
      </c>
      <c r="AL217" s="18">
        <f>IFERROR(_xlfn.BETA.DIST(DATE(YEAR(AL$2),MONTH(AL$2),15),$AD$2,$AE$2,FALSE,DATE(YEAR($AD217),MONTH($AD217),1),DATE(YEAR($AE217),MONTH($AE217),28)),0)</f>
      </c>
      <c r="AM217" s="18">
        <f>IFERROR(_xlfn.BETA.DIST(DATE(YEAR(AM$2),MONTH(AM$2),15),$AD$2,$AE$2,FALSE,DATE(YEAR($AD217),MONTH($AD217),1),DATE(YEAR($AE217),MONTH($AE217),28)),0)</f>
      </c>
      <c r="AN217" s="18">
        <f>IFERROR(_xlfn.BETA.DIST(DATE(YEAR(AN$2),MONTH(AN$2),15),$AD$2,$AE$2,FALSE,DATE(YEAR($AD217),MONTH($AD217),1),DATE(YEAR($AE217),MONTH($AE217),28)),0)</f>
      </c>
      <c r="AO217" s="18">
        <f>IFERROR(_xlfn.BETA.DIST(DATE(YEAR(AO$2),MONTH(AO$2),15),$AD$2,$AE$2,FALSE,DATE(YEAR($AD217),MONTH($AD217),1),DATE(YEAR($AE217),MONTH($AE217),28)),0)</f>
      </c>
      <c r="AP217" s="18">
        <f>IFERROR(_xlfn.BETA.DIST(DATE(YEAR(AP$2),MONTH(AP$2),15),$AD$2,$AE$2,FALSE,DATE(YEAR($AD217),MONTH($AD217),1),DATE(YEAR($AE217),MONTH($AE217),28)),0)</f>
      </c>
      <c r="AQ217" s="18">
        <f>IFERROR(_xlfn.BETA.DIST(DATE(YEAR(AQ$2),MONTH(AQ$2),15),$AD$2,$AE$2,FALSE,DATE(YEAR($AD217),MONTH($AD217),1),DATE(YEAR($AE217),MONTH($AE217),28)),0)</f>
      </c>
      <c r="AR217" s="18">
        <f>IFERROR(_xlfn.BETA.DIST(DATE(YEAR(AR$2),MONTH(AR$2),15),$AD$2,$AE$2,FALSE,DATE(YEAR($AD217),MONTH($AD217),1),DATE(YEAR($AE217),MONTH($AE217),28)),0)</f>
      </c>
      <c r="AS217" s="18">
        <f>IFERROR(_xlfn.BETA.DIST(DATE(YEAR(AS$2),MONTH(AS$2),15),$AD$2,$AE$2,FALSE,DATE(YEAR($AD217),MONTH($AD217),1),DATE(YEAR($AE217),MONTH($AE217),28)),0)</f>
      </c>
      <c r="AT217" s="18">
        <f>IFERROR(_xlfn.BETA.DIST(DATE(YEAR(AT$2),MONTH(AT$2),15),$AD$2,$AE$2,FALSE,DATE(YEAR($AD217),MONTH($AD217),1),DATE(YEAR($AE217),MONTH($AE217),28)),0)</f>
      </c>
      <c r="AU217" s="18">
        <f>IFERROR(_xlfn.BETA.DIST(DATE(YEAR(AU$2),MONTH(AU$2),15),$AD$2,$AE$2,FALSE,DATE(YEAR($AD217),MONTH($AD217),1),DATE(YEAR($AE217),MONTH($AE217),28)),0)</f>
      </c>
      <c r="AV217" s="18">
        <f>SUM(AG217:AU217)</f>
      </c>
      <c r="AW217" s="18">
        <f>IF(J217&lt;&gt;0,J217,IF($AV217=0,0,AG217/$AV217*$Z217))</f>
      </c>
      <c r="AX217" s="18">
        <f>IF(K217&lt;&gt;0,K217,IF($AV217=0,0,AH217/$AV217*$Z217))</f>
      </c>
      <c r="AY217" s="18">
        <f>IF(L217&lt;&gt;0,L217,IF($AV217=0,0,AI217/$AV217*$Z217))</f>
      </c>
      <c r="AZ217" s="18">
        <f>IF(M217&lt;&gt;0,M217,IF($AV217=0,0,AJ217/$AV217*$Z217))</f>
      </c>
      <c r="BA217" s="18">
        <f>IF(N217&lt;&gt;0,N217,IF($AV217=0,0,AK217/$AV217*$Z217))</f>
      </c>
      <c r="BB217" s="18">
        <f>IF(O217&lt;&gt;0,O217,IF($AV217=0,0,AL217/$AV217*$Z217))</f>
      </c>
      <c r="BC217" s="18">
        <f>IF(P217&lt;&gt;0,P217,IF($AV217=0,0,AM217/$AV217*$Z217))</f>
      </c>
      <c r="BD217" s="18">
        <f>IF(Q217&lt;&gt;0,Q217,IF($AV217=0,0,AN217/$AV217*$Z217))</f>
      </c>
      <c r="BE217" s="18">
        <f>IF(R217&lt;&gt;0,R217,IF($AV217=0,0,AO217/$AV217*$Z217))</f>
      </c>
      <c r="BF217" s="18">
        <f>IF(S217&lt;&gt;0,S217,IF($AV217=0,0,AP217/$AV217*$Z217))</f>
      </c>
      <c r="BG217" s="18">
        <f>IF(T217&lt;&gt;0,T217,IF($AV217=0,0,AQ217/$AV217*$Z217))</f>
      </c>
      <c r="BH217" s="18">
        <f>IF(U217&lt;&gt;0,U217,IF($AV217=0,0,AR217/$AV217*$Z217))</f>
      </c>
      <c r="BI217" s="18">
        <f>IF(V217&lt;&gt;0,V217,IF($AV217=0,0,AS217/$AV217*$Z217))</f>
      </c>
      <c r="BJ217" s="18">
        <f>IF(W217&lt;&gt;0,W217,IF($AV217=0,0,AT217/$AV217*$Z217))</f>
      </c>
      <c r="BK217" s="18">
        <f>IF(X217&lt;&gt;0,X217,IF($AV217=0,0,AU217/$AV217*$Z217))</f>
      </c>
      <c r="BL217" s="18">
        <f>SUM(AW217:BK217)</f>
      </c>
      <c r="BM217" s="17" t="str">
        <v/>
      </c>
    </row>
    <row r="218" outlineLevel="4">
      <c r="A218" s="5" t="str">
        <v>10.6.7</v>
      </c>
      <c r="B218" s="5" t="str">
        <v/>
      </c>
      <c r="C218" s="5" t="str">
        <v>BSKDGNGENGR03</v>
      </c>
      <c r="D218" s="5" t="str">
        <v>BSKDGNGENGR03</v>
      </c>
      <c r="E218" s="19">
        <f>IFERROR(_xlfn.XLOOKUP(F218,Assumptions!B:B,Assumptions!C:C),0)</f>
      </c>
      <c r="F218" s="5" t="str">
        <v>Advanced Payment</v>
      </c>
      <c r="G218" s="5" t="str">
        <v/>
      </c>
      <c r="H218" s="18">
        <f>G217*E218</f>
      </c>
      <c r="I218" s="18">
        <f>H218*(1-0)</f>
      </c>
      <c r="J218" s="18">
        <v>0</v>
      </c>
      <c r="K218" s="18">
        <v>0</v>
      </c>
      <c r="L218" s="18">
        <v>0</v>
      </c>
      <c r="M218" s="18">
        <v>0</v>
      </c>
      <c r="N218" s="18">
        <v>0</v>
      </c>
      <c r="O218" s="18">
        <v>0</v>
      </c>
      <c r="P218" s="18">
        <v>0</v>
      </c>
      <c r="Q218" s="18">
        <v>0</v>
      </c>
      <c r="R218" s="18">
        <v>0</v>
      </c>
      <c r="S218" s="18">
        <v>0</v>
      </c>
      <c r="T218" s="18">
        <v>0</v>
      </c>
      <c r="U218" s="18">
        <v>0</v>
      </c>
      <c r="V218" s="18">
        <v>0</v>
      </c>
      <c r="W218" s="18">
        <v>0</v>
      </c>
      <c r="X218" s="18">
        <v>0</v>
      </c>
      <c r="Y218" s="18">
        <f>SUM(J218:X218)</f>
      </c>
      <c r="Z218" s="18">
        <f>I218-Y218</f>
      </c>
      <c r="AA218" s="20">
        <v>46026</v>
      </c>
      <c r="AB218" s="20">
        <v>46026</v>
      </c>
      <c r="AC218" s="18">
        <f>IFERROR(_xlfn.XLOOKUP(F218,Assumptions!B:B,Assumptions!D:D),0)</f>
      </c>
      <c r="AD218" s="20">
        <f>AA218+AC218</f>
      </c>
      <c r="AE218" s="20">
        <f>AC218+AB218</f>
      </c>
      <c r="AF218" s="5" t="str">
        <v/>
      </c>
      <c r="AG218" s="18">
        <f>IFERROR(_xlfn.BETA.DIST(DATE(YEAR(AG$2),MONTH(AG$2),15),$AD$2,$AE$2,FALSE,DATE(YEAR($AD218),MONTH($AD218),1),DATE(YEAR($AE218),MONTH($AE218),28)),0)</f>
      </c>
      <c r="AH218" s="18">
        <f>IFERROR(_xlfn.BETA.DIST(DATE(YEAR(AH$2),MONTH(AH$2),15),$AD$2,$AE$2,FALSE,DATE(YEAR($AD218),MONTH($AD218),1),DATE(YEAR($AE218),MONTH($AE218),28)),0)</f>
      </c>
      <c r="AI218" s="18">
        <f>IFERROR(_xlfn.BETA.DIST(DATE(YEAR(AI$2),MONTH(AI$2),15),$AD$2,$AE$2,FALSE,DATE(YEAR($AD218),MONTH($AD218),1),DATE(YEAR($AE218),MONTH($AE218),28)),0)</f>
      </c>
      <c r="AJ218" s="18">
        <f>IFERROR(_xlfn.BETA.DIST(DATE(YEAR(AJ$2),MONTH(AJ$2),15),$AD$2,$AE$2,FALSE,DATE(YEAR($AD218),MONTH($AD218),1),DATE(YEAR($AE218),MONTH($AE218),28)),0)</f>
      </c>
      <c r="AK218" s="18">
        <f>IFERROR(_xlfn.BETA.DIST(DATE(YEAR(AK$2),MONTH(AK$2),15),$AD$2,$AE$2,FALSE,DATE(YEAR($AD218),MONTH($AD218),1),DATE(YEAR($AE218),MONTH($AE218),28)),0)</f>
      </c>
      <c r="AL218" s="18">
        <f>IFERROR(_xlfn.BETA.DIST(DATE(YEAR(AL$2),MONTH(AL$2),15),$AD$2,$AE$2,FALSE,DATE(YEAR($AD218),MONTH($AD218),1),DATE(YEAR($AE218),MONTH($AE218),28)),0)</f>
      </c>
      <c r="AM218" s="18">
        <f>IFERROR(_xlfn.BETA.DIST(DATE(YEAR(AM$2),MONTH(AM$2),15),$AD$2,$AE$2,FALSE,DATE(YEAR($AD218),MONTH($AD218),1),DATE(YEAR($AE218),MONTH($AE218),28)),0)</f>
      </c>
      <c r="AN218" s="18">
        <f>IFERROR(_xlfn.BETA.DIST(DATE(YEAR(AN$2),MONTH(AN$2),15),$AD$2,$AE$2,FALSE,DATE(YEAR($AD218),MONTH($AD218),1),DATE(YEAR($AE218),MONTH($AE218),28)),0)</f>
      </c>
      <c r="AO218" s="18">
        <f>IFERROR(_xlfn.BETA.DIST(DATE(YEAR(AO$2),MONTH(AO$2),15),$AD$2,$AE$2,FALSE,DATE(YEAR($AD218),MONTH($AD218),1),DATE(YEAR($AE218),MONTH($AE218),28)),0)</f>
      </c>
      <c r="AP218" s="18">
        <f>IFERROR(_xlfn.BETA.DIST(DATE(YEAR(AP$2),MONTH(AP$2),15),$AD$2,$AE$2,FALSE,DATE(YEAR($AD218),MONTH($AD218),1),DATE(YEAR($AE218),MONTH($AE218),28)),0)</f>
      </c>
      <c r="AQ218" s="18">
        <f>IFERROR(_xlfn.BETA.DIST(DATE(YEAR(AQ$2),MONTH(AQ$2),15),$AD$2,$AE$2,FALSE,DATE(YEAR($AD218),MONTH($AD218),1),DATE(YEAR($AE218),MONTH($AE218),28)),0)</f>
      </c>
      <c r="AR218" s="18">
        <f>IFERROR(_xlfn.BETA.DIST(DATE(YEAR(AR$2),MONTH(AR$2),15),$AD$2,$AE$2,FALSE,DATE(YEAR($AD218),MONTH($AD218),1),DATE(YEAR($AE218),MONTH($AE218),28)),0)</f>
      </c>
      <c r="AS218" s="18">
        <f>IFERROR(_xlfn.BETA.DIST(DATE(YEAR(AS$2),MONTH(AS$2),15),$AD$2,$AE$2,FALSE,DATE(YEAR($AD218),MONTH($AD218),1),DATE(YEAR($AE218),MONTH($AE218),28)),0)</f>
      </c>
      <c r="AT218" s="18">
        <f>IFERROR(_xlfn.BETA.DIST(DATE(YEAR(AT$2),MONTH(AT$2),15),$AD$2,$AE$2,FALSE,DATE(YEAR($AD218),MONTH($AD218),1),DATE(YEAR($AE218),MONTH($AE218),28)),0)</f>
      </c>
      <c r="AU218" s="18">
        <f>IFERROR(_xlfn.BETA.DIST(DATE(YEAR(AU$2),MONTH(AU$2),15),$AD$2,$AE$2,FALSE,DATE(YEAR($AD218),MONTH($AD218),1),DATE(YEAR($AE218),MONTH($AE218),28)),0)</f>
      </c>
      <c r="AV218" s="18">
        <f>SUM(AG218:AU218)</f>
      </c>
      <c r="AW218" s="18">
        <f>IF(J218&lt;&gt;0,J218,IF($AV218=0,0,AG218/$AV218*$Z218))</f>
      </c>
      <c r="AX218" s="18">
        <f>IF(K218&lt;&gt;0,K218,IF($AV218=0,0,AH218/$AV218*$Z218))</f>
      </c>
      <c r="AY218" s="18">
        <f>IF(L218&lt;&gt;0,L218,IF($AV218=0,0,AI218/$AV218*$Z218))</f>
      </c>
      <c r="AZ218" s="18">
        <f>IF(M218&lt;&gt;0,M218,IF($AV218=0,0,AJ218/$AV218*$Z218))</f>
      </c>
      <c r="BA218" s="18">
        <f>IF(N218&lt;&gt;0,N218,IF($AV218=0,0,AK218/$AV218*$Z218))</f>
      </c>
      <c r="BB218" s="18">
        <f>IF(O218&lt;&gt;0,O218,IF($AV218=0,0,AL218/$AV218*$Z218))</f>
      </c>
      <c r="BC218" s="18">
        <f>IF(P218&lt;&gt;0,P218,IF($AV218=0,0,AM218/$AV218*$Z218))</f>
      </c>
      <c r="BD218" s="18">
        <f>IF(Q218&lt;&gt;0,Q218,IF($AV218=0,0,AN218/$AV218*$Z218))</f>
      </c>
      <c r="BE218" s="18">
        <f>IF(R218&lt;&gt;0,R218,IF($AV218=0,0,AO218/$AV218*$Z218))</f>
      </c>
      <c r="BF218" s="18">
        <f>IF(S218&lt;&gt;0,S218,IF($AV218=0,0,AP218/$AV218*$Z218))</f>
      </c>
      <c r="BG218" s="18">
        <f>IF(T218&lt;&gt;0,T218,IF($AV218=0,0,AQ218/$AV218*$Z218))</f>
      </c>
      <c r="BH218" s="18">
        <f>IF(U218&lt;&gt;0,U218,IF($AV218=0,0,AR218/$AV218*$Z218))</f>
      </c>
      <c r="BI218" s="18">
        <f>IF(V218&lt;&gt;0,V218,IF($AV218=0,0,AS218/$AV218*$Z218))</f>
      </c>
      <c r="BJ218" s="18">
        <f>IF(W218&lt;&gt;0,W218,IF($AV218=0,0,AT218/$AV218*$Z218))</f>
      </c>
      <c r="BK218" s="18">
        <f>IF(X218&lt;&gt;0,X218,IF($AV218=0,0,AU218/$AV218*$Z218))</f>
      </c>
      <c r="BL218" s="18">
        <f>SUM(AW218:BK218)</f>
      </c>
      <c r="BM218" s="18">
        <f>I218-BL218</f>
      </c>
    </row>
    <row r="219" outlineLevel="4">
      <c r="A219" s="5" t="str">
        <v>10.6.7</v>
      </c>
      <c r="B219" s="5" t="str">
        <v/>
      </c>
      <c r="C219" s="5" t="str">
        <v/>
      </c>
      <c r="D219" s="5" t="str">
        <v/>
      </c>
      <c r="E219" s="19">
        <f>IFERROR(_xlfn.XLOOKUP(F219,Assumptions!B:B,Assumptions!C:C),0)</f>
      </c>
      <c r="F219" s="5" t="str">
        <v>Site Delivery EGP</v>
      </c>
      <c r="G219" s="5" t="str">
        <v/>
      </c>
      <c r="H219" s="18">
        <f>G217*E219</f>
      </c>
      <c r="I219" s="18">
        <f>H219*(1-0)</f>
      </c>
      <c r="J219" s="18">
        <v>0</v>
      </c>
      <c r="K219" s="18">
        <v>0</v>
      </c>
      <c r="L219" s="18">
        <v>0</v>
      </c>
      <c r="M219" s="18">
        <v>0</v>
      </c>
      <c r="N219" s="18">
        <v>0</v>
      </c>
      <c r="O219" s="18">
        <v>0</v>
      </c>
      <c r="P219" s="18">
        <v>0</v>
      </c>
      <c r="Q219" s="18">
        <v>0</v>
      </c>
      <c r="R219" s="18">
        <v>0</v>
      </c>
      <c r="S219" s="18">
        <v>0</v>
      </c>
      <c r="T219" s="18">
        <v>0</v>
      </c>
      <c r="U219" s="18">
        <v>0</v>
      </c>
      <c r="V219" s="18">
        <v>0</v>
      </c>
      <c r="W219" s="18">
        <v>0</v>
      </c>
      <c r="X219" s="18">
        <v>0</v>
      </c>
      <c r="Y219" s="18">
        <f>SUM(J219:X219)</f>
      </c>
      <c r="Z219" s="18">
        <f>I219-Y219</f>
      </c>
      <c r="AA219" s="5" t="str">
        <v/>
      </c>
      <c r="AB219" s="5" t="str">
        <v/>
      </c>
      <c r="AC219" s="18">
        <f>IFERROR(_xlfn.XLOOKUP(F219,Assumptions!B:B,Assumptions!D:D),0)</f>
      </c>
      <c r="AD219" s="20">
        <f>AA219+AC219</f>
      </c>
      <c r="AE219" s="20">
        <f>AC219+AB219</f>
      </c>
      <c r="AF219" s="5" t="str">
        <v/>
      </c>
      <c r="AG219" s="18">
        <f>IFERROR(_xlfn.BETA.DIST(DATE(YEAR(AG$2),MONTH(AG$2),15),$AD$2,$AE$2,FALSE,DATE(YEAR($AD219),MONTH($AD219),1),DATE(YEAR($AE219),MONTH($AE219),28)),0)</f>
      </c>
      <c r="AH219" s="18">
        <f>IFERROR(_xlfn.BETA.DIST(DATE(YEAR(AH$2),MONTH(AH$2),15),$AD$2,$AE$2,FALSE,DATE(YEAR($AD219),MONTH($AD219),1),DATE(YEAR($AE219),MONTH($AE219),28)),0)</f>
      </c>
      <c r="AI219" s="18">
        <f>IFERROR(_xlfn.BETA.DIST(DATE(YEAR(AI$2),MONTH(AI$2),15),$AD$2,$AE$2,FALSE,DATE(YEAR($AD219),MONTH($AD219),1),DATE(YEAR($AE219),MONTH($AE219),28)),0)</f>
      </c>
      <c r="AJ219" s="18">
        <f>IFERROR(_xlfn.BETA.DIST(DATE(YEAR(AJ$2),MONTH(AJ$2),15),$AD$2,$AE$2,FALSE,DATE(YEAR($AD219),MONTH($AD219),1),DATE(YEAR($AE219),MONTH($AE219),28)),0)</f>
      </c>
      <c r="AK219" s="18">
        <f>IFERROR(_xlfn.BETA.DIST(DATE(YEAR(AK$2),MONTH(AK$2),15),$AD$2,$AE$2,FALSE,DATE(YEAR($AD219),MONTH($AD219),1),DATE(YEAR($AE219),MONTH($AE219),28)),0)</f>
      </c>
      <c r="AL219" s="18">
        <f>IFERROR(_xlfn.BETA.DIST(DATE(YEAR(AL$2),MONTH(AL$2),15),$AD$2,$AE$2,FALSE,DATE(YEAR($AD219),MONTH($AD219),1),DATE(YEAR($AE219),MONTH($AE219),28)),0)</f>
      </c>
      <c r="AM219" s="18">
        <f>IFERROR(_xlfn.BETA.DIST(DATE(YEAR(AM$2),MONTH(AM$2),15),$AD$2,$AE$2,FALSE,DATE(YEAR($AD219),MONTH($AD219),1),DATE(YEAR($AE219),MONTH($AE219),28)),0)</f>
      </c>
      <c r="AN219" s="18">
        <f>IFERROR(_xlfn.BETA.DIST(DATE(YEAR(AN$2),MONTH(AN$2),15),$AD$2,$AE$2,FALSE,DATE(YEAR($AD219),MONTH($AD219),1),DATE(YEAR($AE219),MONTH($AE219),28)),0)</f>
      </c>
      <c r="AO219" s="18">
        <f>IFERROR(_xlfn.BETA.DIST(DATE(YEAR(AO$2),MONTH(AO$2),15),$AD$2,$AE$2,FALSE,DATE(YEAR($AD219),MONTH($AD219),1),DATE(YEAR($AE219),MONTH($AE219),28)),0)</f>
      </c>
      <c r="AP219" s="18">
        <f>IFERROR(_xlfn.BETA.DIST(DATE(YEAR(AP$2),MONTH(AP$2),15),$AD$2,$AE$2,FALSE,DATE(YEAR($AD219),MONTH($AD219),1),DATE(YEAR($AE219),MONTH($AE219),28)),0)</f>
      </c>
      <c r="AQ219" s="18">
        <f>IFERROR(_xlfn.BETA.DIST(DATE(YEAR(AQ$2),MONTH(AQ$2),15),$AD$2,$AE$2,FALSE,DATE(YEAR($AD219),MONTH($AD219),1),DATE(YEAR($AE219),MONTH($AE219),28)),0)</f>
      </c>
      <c r="AR219" s="18">
        <f>IFERROR(_xlfn.BETA.DIST(DATE(YEAR(AR$2),MONTH(AR$2),15),$AD$2,$AE$2,FALSE,DATE(YEAR($AD219),MONTH($AD219),1),DATE(YEAR($AE219),MONTH($AE219),28)),0)</f>
      </c>
      <c r="AS219" s="18">
        <f>IFERROR(_xlfn.BETA.DIST(DATE(YEAR(AS$2),MONTH(AS$2),15),$AD$2,$AE$2,FALSE,DATE(YEAR($AD219),MONTH($AD219),1),DATE(YEAR($AE219),MONTH($AE219),28)),0)</f>
      </c>
      <c r="AT219" s="18">
        <f>IFERROR(_xlfn.BETA.DIST(DATE(YEAR(AT$2),MONTH(AT$2),15),$AD$2,$AE$2,FALSE,DATE(YEAR($AD219),MONTH($AD219),1),DATE(YEAR($AE219),MONTH($AE219),28)),0)</f>
      </c>
      <c r="AU219" s="18">
        <f>IFERROR(_xlfn.BETA.DIST(DATE(YEAR(AU$2),MONTH(AU$2),15),$AD$2,$AE$2,FALSE,DATE(YEAR($AD219),MONTH($AD219),1),DATE(YEAR($AE219),MONTH($AE219),28)),0)</f>
      </c>
      <c r="AV219" s="18">
        <f>SUM(AG219:AU219)</f>
      </c>
      <c r="AW219" s="18">
        <f>IF(J219&lt;&gt;0,J219,IF($AV219=0,0,AG219/$AV219*$Z219))</f>
      </c>
      <c r="AX219" s="18">
        <f>IF(K219&lt;&gt;0,K219,IF($AV219=0,0,AH219/$AV219*$Z219))</f>
      </c>
      <c r="AY219" s="18">
        <f>IF(L219&lt;&gt;0,L219,IF($AV219=0,0,AI219/$AV219*$Z219))</f>
      </c>
      <c r="AZ219" s="18">
        <f>IF(M219&lt;&gt;0,M219,IF($AV219=0,0,AJ219/$AV219*$Z219))</f>
      </c>
      <c r="BA219" s="18">
        <f>IF(N219&lt;&gt;0,N219,IF($AV219=0,0,AK219/$AV219*$Z219))</f>
      </c>
      <c r="BB219" s="18">
        <f>IF(O219&lt;&gt;0,O219,IF($AV219=0,0,AL219/$AV219*$Z219))</f>
      </c>
      <c r="BC219" s="18">
        <f>IF(P219&lt;&gt;0,P219,IF($AV219=0,0,AM219/$AV219*$Z219))</f>
      </c>
      <c r="BD219" s="18">
        <f>IF(Q219&lt;&gt;0,Q219,IF($AV219=0,0,AN219/$AV219*$Z219))</f>
      </c>
      <c r="BE219" s="18">
        <f>IF(R219&lt;&gt;0,R219,IF($AV219=0,0,AO219/$AV219*$Z219))</f>
      </c>
      <c r="BF219" s="18">
        <f>IF(S219&lt;&gt;0,S219,IF($AV219=0,0,AP219/$AV219*$Z219))</f>
      </c>
      <c r="BG219" s="18">
        <f>IF(T219&lt;&gt;0,T219,IF($AV219=0,0,AQ219/$AV219*$Z219))</f>
      </c>
      <c r="BH219" s="18">
        <f>IF(U219&lt;&gt;0,U219,IF($AV219=0,0,AR219/$AV219*$Z219))</f>
      </c>
      <c r="BI219" s="18">
        <f>IF(V219&lt;&gt;0,V219,IF($AV219=0,0,AS219/$AV219*$Z219))</f>
      </c>
      <c r="BJ219" s="18">
        <f>IF(W219&lt;&gt;0,W219,IF($AV219=0,0,AT219/$AV219*$Z219))</f>
      </c>
      <c r="BK219" s="18">
        <f>IF(X219&lt;&gt;0,X219,IF($AV219=0,0,AU219/$AV219*$Z219))</f>
      </c>
      <c r="BL219" s="18">
        <f>SUM(AW219:BK219)</f>
      </c>
      <c r="BM219" s="18">
        <f>I219-BL219</f>
      </c>
    </row>
    <row r="220" outlineLevel="4">
      <c r="A220" s="5" t="str">
        <v>10.6.7</v>
      </c>
      <c r="B220" s="5" t="str">
        <v/>
      </c>
      <c r="C220" s="5" t="str">
        <v>BSKDGNGENGR07</v>
      </c>
      <c r="D220" s="5" t="str">
        <v>BSKDGNGENGR07</v>
      </c>
      <c r="E220" s="19">
        <f>IFERROR(_xlfn.XLOOKUP(F220,Assumptions!B:B,Assumptions!C:C),0)</f>
      </c>
      <c r="F220" s="5" t="str">
        <v>Retention</v>
      </c>
      <c r="G220" s="5" t="str">
        <v/>
      </c>
      <c r="H220" s="18">
        <f>G217*E220</f>
      </c>
      <c r="I220" s="18">
        <f>H220*(1-0)</f>
      </c>
      <c r="J220" s="18">
        <v>0</v>
      </c>
      <c r="K220" s="18">
        <v>0</v>
      </c>
      <c r="L220" s="18">
        <v>0</v>
      </c>
      <c r="M220" s="18">
        <v>0</v>
      </c>
      <c r="N220" s="18">
        <v>0</v>
      </c>
      <c r="O220" s="18">
        <v>0</v>
      </c>
      <c r="P220" s="18">
        <v>0</v>
      </c>
      <c r="Q220" s="18">
        <v>0</v>
      </c>
      <c r="R220" s="18">
        <v>0</v>
      </c>
      <c r="S220" s="18">
        <v>0</v>
      </c>
      <c r="T220" s="18">
        <v>0</v>
      </c>
      <c r="U220" s="18">
        <v>0</v>
      </c>
      <c r="V220" s="18">
        <v>0</v>
      </c>
      <c r="W220" s="18">
        <v>0</v>
      </c>
      <c r="X220" s="18">
        <v>0</v>
      </c>
      <c r="Y220" s="18">
        <f>SUM(J220:X220)</f>
      </c>
      <c r="Z220" s="18">
        <f>I220-Y220</f>
      </c>
      <c r="AA220" s="20">
        <v>46483</v>
      </c>
      <c r="AB220" s="20">
        <v>46483</v>
      </c>
      <c r="AC220" s="18">
        <f>IFERROR(_xlfn.XLOOKUP(F220,Assumptions!B:B,Assumptions!D:D),0)</f>
      </c>
      <c r="AD220" s="20">
        <f>AA220+AC220</f>
      </c>
      <c r="AE220" s="20">
        <f>AC220+AB220</f>
      </c>
      <c r="AF220" s="5" t="str">
        <v/>
      </c>
      <c r="AG220" s="18">
        <f>IFERROR(_xlfn.BETA.DIST(DATE(YEAR(AG$2),MONTH(AG$2),15),$AD$2,$AE$2,FALSE,DATE(YEAR($AD220),MONTH($AD220),1),DATE(YEAR($AE220),MONTH($AE220),28)),0)</f>
      </c>
      <c r="AH220" s="18">
        <f>IFERROR(_xlfn.BETA.DIST(DATE(YEAR(AH$2),MONTH(AH$2),15),$AD$2,$AE$2,FALSE,DATE(YEAR($AD220),MONTH($AD220),1),DATE(YEAR($AE220),MONTH($AE220),28)),0)</f>
      </c>
      <c r="AI220" s="18">
        <f>IFERROR(_xlfn.BETA.DIST(DATE(YEAR(AI$2),MONTH(AI$2),15),$AD$2,$AE$2,FALSE,DATE(YEAR($AD220),MONTH($AD220),1),DATE(YEAR($AE220),MONTH($AE220),28)),0)</f>
      </c>
      <c r="AJ220" s="18">
        <f>IFERROR(_xlfn.BETA.DIST(DATE(YEAR(AJ$2),MONTH(AJ$2),15),$AD$2,$AE$2,FALSE,DATE(YEAR($AD220),MONTH($AD220),1),DATE(YEAR($AE220),MONTH($AE220),28)),0)</f>
      </c>
      <c r="AK220" s="18">
        <f>IFERROR(_xlfn.BETA.DIST(DATE(YEAR(AK$2),MONTH(AK$2),15),$AD$2,$AE$2,FALSE,DATE(YEAR($AD220),MONTH($AD220),1),DATE(YEAR($AE220),MONTH($AE220),28)),0)</f>
      </c>
      <c r="AL220" s="18">
        <f>IFERROR(_xlfn.BETA.DIST(DATE(YEAR(AL$2),MONTH(AL$2),15),$AD$2,$AE$2,FALSE,DATE(YEAR($AD220),MONTH($AD220),1),DATE(YEAR($AE220),MONTH($AE220),28)),0)</f>
      </c>
      <c r="AM220" s="18">
        <f>IFERROR(_xlfn.BETA.DIST(DATE(YEAR(AM$2),MONTH(AM$2),15),$AD$2,$AE$2,FALSE,DATE(YEAR($AD220),MONTH($AD220),1),DATE(YEAR($AE220),MONTH($AE220),28)),0)</f>
      </c>
      <c r="AN220" s="18">
        <f>IFERROR(_xlfn.BETA.DIST(DATE(YEAR(AN$2),MONTH(AN$2),15),$AD$2,$AE$2,FALSE,DATE(YEAR($AD220),MONTH($AD220),1),DATE(YEAR($AE220),MONTH($AE220),28)),0)</f>
      </c>
      <c r="AO220" s="18">
        <f>IFERROR(_xlfn.BETA.DIST(DATE(YEAR(AO$2),MONTH(AO$2),15),$AD$2,$AE$2,FALSE,DATE(YEAR($AD220),MONTH($AD220),1),DATE(YEAR($AE220),MONTH($AE220),28)),0)</f>
      </c>
      <c r="AP220" s="18">
        <f>IFERROR(_xlfn.BETA.DIST(DATE(YEAR(AP$2),MONTH(AP$2),15),$AD$2,$AE$2,FALSE,DATE(YEAR($AD220),MONTH($AD220),1),DATE(YEAR($AE220),MONTH($AE220),28)),0)</f>
      </c>
      <c r="AQ220" s="18">
        <f>IFERROR(_xlfn.BETA.DIST(DATE(YEAR(AQ$2),MONTH(AQ$2),15),$AD$2,$AE$2,FALSE,DATE(YEAR($AD220),MONTH($AD220),1),DATE(YEAR($AE220),MONTH($AE220),28)),0)</f>
      </c>
      <c r="AR220" s="18">
        <f>IFERROR(_xlfn.BETA.DIST(DATE(YEAR(AR$2),MONTH(AR$2),15),$AD$2,$AE$2,FALSE,DATE(YEAR($AD220),MONTH($AD220),1),DATE(YEAR($AE220),MONTH($AE220),28)),0)</f>
      </c>
      <c r="AS220" s="18">
        <f>IFERROR(_xlfn.BETA.DIST(DATE(YEAR(AS$2),MONTH(AS$2),15),$AD$2,$AE$2,FALSE,DATE(YEAR($AD220),MONTH($AD220),1),DATE(YEAR($AE220),MONTH($AE220),28)),0)</f>
      </c>
      <c r="AT220" s="18">
        <f>IFERROR(_xlfn.BETA.DIST(DATE(YEAR(AT$2),MONTH(AT$2),15),$AD$2,$AE$2,FALSE,DATE(YEAR($AD220),MONTH($AD220),1),DATE(YEAR($AE220),MONTH($AE220),28)),0)</f>
      </c>
      <c r="AU220" s="18">
        <f>IFERROR(_xlfn.BETA.DIST(DATE(YEAR(AU$2),MONTH(AU$2),15),$AD$2,$AE$2,FALSE,DATE(YEAR($AD220),MONTH($AD220),1),DATE(YEAR($AE220),MONTH($AE220),28)),0)</f>
      </c>
      <c r="AV220" s="18">
        <f>SUM(AG220:AU220)</f>
      </c>
      <c r="AW220" s="18">
        <f>IF(J220&lt;&gt;0,J220,IF($AV220=0,0,AG220/$AV220*$Z220))</f>
      </c>
      <c r="AX220" s="18">
        <f>IF(K220&lt;&gt;0,K220,IF($AV220=0,0,AH220/$AV220*$Z220))</f>
      </c>
      <c r="AY220" s="18">
        <f>IF(L220&lt;&gt;0,L220,IF($AV220=0,0,AI220/$AV220*$Z220))</f>
      </c>
      <c r="AZ220" s="18">
        <f>IF(M220&lt;&gt;0,M220,IF($AV220=0,0,AJ220/$AV220*$Z220))</f>
      </c>
      <c r="BA220" s="18">
        <f>IF(N220&lt;&gt;0,N220,IF($AV220=0,0,AK220/$AV220*$Z220))</f>
      </c>
      <c r="BB220" s="18">
        <f>IF(O220&lt;&gt;0,O220,IF($AV220=0,0,AL220/$AV220*$Z220))</f>
      </c>
      <c r="BC220" s="18">
        <f>IF(P220&lt;&gt;0,P220,IF($AV220=0,0,AM220/$AV220*$Z220))</f>
      </c>
      <c r="BD220" s="18">
        <f>IF(Q220&lt;&gt;0,Q220,IF($AV220=0,0,AN220/$AV220*$Z220))</f>
      </c>
      <c r="BE220" s="18">
        <f>IF(R220&lt;&gt;0,R220,IF($AV220=0,0,AO220/$AV220*$Z220))</f>
      </c>
      <c r="BF220" s="18">
        <f>IF(S220&lt;&gt;0,S220,IF($AV220=0,0,AP220/$AV220*$Z220))</f>
      </c>
      <c r="BG220" s="18">
        <f>IF(T220&lt;&gt;0,T220,IF($AV220=0,0,AQ220/$AV220*$Z220))</f>
      </c>
      <c r="BH220" s="18">
        <f>IF(U220&lt;&gt;0,U220,IF($AV220=0,0,AR220/$AV220*$Z220))</f>
      </c>
      <c r="BI220" s="18">
        <f>IF(V220&lt;&gt;0,V220,IF($AV220=0,0,AS220/$AV220*$Z220))</f>
      </c>
      <c r="BJ220" s="18">
        <f>IF(W220&lt;&gt;0,W220,IF($AV220=0,0,AT220/$AV220*$Z220))</f>
      </c>
      <c r="BK220" s="18">
        <f>IF(X220&lt;&gt;0,X220,IF($AV220=0,0,AU220/$AV220*$Z220))</f>
      </c>
      <c r="BL220" s="18">
        <f>SUM(AW220:BK220)</f>
      </c>
      <c r="BM220" s="18">
        <f>I220-BL220</f>
      </c>
    </row>
    <row r="221" outlineLevel="2">
      <c r="A221" s="15" t="str">
        <v/>
      </c>
      <c r="B221" s="15" t="str">
        <v/>
      </c>
      <c r="C221" s="15" t="str">
        <v/>
      </c>
      <c r="D221" s="15" t="str">
        <v/>
      </c>
      <c r="E221" s="15" t="str">
        <v/>
      </c>
      <c r="F221" s="15" t="str">
        <v>Earthing and Lightning System</v>
      </c>
      <c r="G221" s="15">
        <v>27439660.39</v>
      </c>
      <c r="H221" s="15" t="str">
        <v/>
      </c>
      <c r="I221" s="15" t="str">
        <v/>
      </c>
      <c r="J221" s="15" t="str">
        <v/>
      </c>
      <c r="K221" s="15" t="str">
        <v/>
      </c>
      <c r="L221" s="15" t="str">
        <v/>
      </c>
      <c r="M221" s="15" t="str">
        <v/>
      </c>
      <c r="N221" s="15" t="str">
        <v/>
      </c>
      <c r="O221" s="15" t="str">
        <v/>
      </c>
      <c r="P221" s="15" t="str">
        <v/>
      </c>
      <c r="Q221" s="15" t="str">
        <v/>
      </c>
      <c r="R221" s="15" t="str">
        <v/>
      </c>
      <c r="S221" s="15" t="str">
        <v/>
      </c>
      <c r="T221" s="15" t="str">
        <v/>
      </c>
      <c r="U221" s="15" t="str">
        <v/>
      </c>
      <c r="V221" s="15" t="str">
        <v/>
      </c>
      <c r="W221" s="15" t="str">
        <v/>
      </c>
      <c r="X221" s="15" t="str">
        <v/>
      </c>
      <c r="Y221" s="15" t="str">
        <v/>
      </c>
      <c r="Z221" s="15" t="str">
        <v/>
      </c>
      <c r="AA221" s="15" t="str">
        <v/>
      </c>
      <c r="AB221" s="15" t="str">
        <v/>
      </c>
      <c r="AC221" s="15" t="str">
        <v/>
      </c>
      <c r="AD221" s="15" t="str">
        <v/>
      </c>
      <c r="AE221" s="15" t="str">
        <v/>
      </c>
      <c r="AF221" s="5" t="str">
        <v/>
      </c>
      <c r="AG221" s="15" t="str">
        <v/>
      </c>
      <c r="AH221" s="15" t="str">
        <v/>
      </c>
      <c r="AI221" s="15" t="str">
        <v/>
      </c>
      <c r="AJ221" s="15" t="str">
        <v/>
      </c>
      <c r="AK221" s="15" t="str">
        <v/>
      </c>
      <c r="AL221" s="15" t="str">
        <v/>
      </c>
      <c r="AM221" s="15" t="str">
        <v/>
      </c>
      <c r="AN221" s="15" t="str">
        <v/>
      </c>
      <c r="AO221" s="15" t="str">
        <v/>
      </c>
      <c r="AP221" s="15" t="str">
        <v/>
      </c>
      <c r="AQ221" s="15" t="str">
        <v/>
      </c>
      <c r="AR221" s="15" t="str">
        <v/>
      </c>
      <c r="AS221" s="15" t="str">
        <v/>
      </c>
      <c r="AT221" s="15" t="str">
        <v/>
      </c>
      <c r="AU221" s="15" t="str">
        <v/>
      </c>
      <c r="AV221" s="15" t="str">
        <v/>
      </c>
      <c r="AW221" s="15" t="str">
        <v/>
      </c>
      <c r="AX221" s="15" t="str">
        <v/>
      </c>
      <c r="AY221" s="15" t="str">
        <v/>
      </c>
      <c r="AZ221" s="15" t="str">
        <v/>
      </c>
      <c r="BA221" s="15" t="str">
        <v/>
      </c>
      <c r="BB221" s="15" t="str">
        <v/>
      </c>
      <c r="BC221" s="15" t="str">
        <v/>
      </c>
      <c r="BD221" s="15" t="str">
        <v/>
      </c>
      <c r="BE221" s="15" t="str">
        <v/>
      </c>
      <c r="BF221" s="15" t="str">
        <v/>
      </c>
      <c r="BG221" s="15" t="str">
        <v/>
      </c>
      <c r="BH221" s="15" t="str">
        <v/>
      </c>
      <c r="BI221" s="15" t="str">
        <v/>
      </c>
      <c r="BJ221" s="15" t="str">
        <v/>
      </c>
      <c r="BK221" s="15" t="str">
        <v/>
      </c>
      <c r="BL221" s="15" t="str">
        <v/>
      </c>
      <c r="BM221" s="15" t="str">
        <v/>
      </c>
    </row>
    <row r="222" outlineLevel="3">
      <c r="A222" s="17" t="str">
        <v>11.26</v>
      </c>
      <c r="B222" s="17" t="str">
        <v/>
      </c>
      <c r="C222" s="17" t="str">
        <v/>
      </c>
      <c r="D222" s="17" t="str">
        <v/>
      </c>
      <c r="E222" s="17" t="str">
        <v>11.26</v>
      </c>
      <c r="F222" s="17" t="str">
        <v>Earthing and Lightning System for the substation</v>
      </c>
      <c r="G222" s="17">
        <v>27439660.39</v>
      </c>
      <c r="H222" s="17" t="str">
        <v/>
      </c>
      <c r="I222" s="17" t="str">
        <v/>
      </c>
      <c r="J222" s="17" t="str">
        <v/>
      </c>
      <c r="K222" s="17" t="str">
        <v/>
      </c>
      <c r="L222" s="17" t="str">
        <v/>
      </c>
      <c r="M222" s="17" t="str">
        <v/>
      </c>
      <c r="N222" s="17" t="str">
        <v/>
      </c>
      <c r="O222" s="17" t="str">
        <v/>
      </c>
      <c r="P222" s="17" t="str">
        <v/>
      </c>
      <c r="Q222" s="17" t="str">
        <v/>
      </c>
      <c r="R222" s="17" t="str">
        <v/>
      </c>
      <c r="S222" s="17" t="str">
        <v/>
      </c>
      <c r="T222" s="17" t="str">
        <v/>
      </c>
      <c r="U222" s="17" t="str">
        <v/>
      </c>
      <c r="V222" s="17" t="str">
        <v/>
      </c>
      <c r="W222" s="17" t="str">
        <v/>
      </c>
      <c r="X222" s="17" t="str">
        <v/>
      </c>
      <c r="Y222" s="17" t="str">
        <v/>
      </c>
      <c r="Z222" s="17" t="str">
        <v/>
      </c>
      <c r="AA222" s="17" t="str">
        <v/>
      </c>
      <c r="AB222" s="17" t="str">
        <v/>
      </c>
      <c r="AC222" s="17" t="str">
        <v/>
      </c>
      <c r="AD222" s="17" t="str">
        <v/>
      </c>
      <c r="AE222" s="17" t="str">
        <v/>
      </c>
      <c r="AF222" s="5" t="str">
        <v/>
      </c>
      <c r="AG222" s="18">
        <f>IFERROR(_xlfn.BETA.DIST(DATE(YEAR(AG$2),MONTH(AG$2),15),$AD$2,$AE$2,FALSE,DATE(YEAR($AD222),MONTH($AD222),1),DATE(YEAR($AE222),MONTH($AE222),28)),0)</f>
      </c>
      <c r="AH222" s="18">
        <f>IFERROR(_xlfn.BETA.DIST(DATE(YEAR(AH$2),MONTH(AH$2),15),$AD$2,$AE$2,FALSE,DATE(YEAR($AD222),MONTH($AD222),1),DATE(YEAR($AE222),MONTH($AE222),28)),0)</f>
      </c>
      <c r="AI222" s="18">
        <f>IFERROR(_xlfn.BETA.DIST(DATE(YEAR(AI$2),MONTH(AI$2),15),$AD$2,$AE$2,FALSE,DATE(YEAR($AD222),MONTH($AD222),1),DATE(YEAR($AE222),MONTH($AE222),28)),0)</f>
      </c>
      <c r="AJ222" s="18">
        <f>IFERROR(_xlfn.BETA.DIST(DATE(YEAR(AJ$2),MONTH(AJ$2),15),$AD$2,$AE$2,FALSE,DATE(YEAR($AD222),MONTH($AD222),1),DATE(YEAR($AE222),MONTH($AE222),28)),0)</f>
      </c>
      <c r="AK222" s="18">
        <f>IFERROR(_xlfn.BETA.DIST(DATE(YEAR(AK$2),MONTH(AK$2),15),$AD$2,$AE$2,FALSE,DATE(YEAR($AD222),MONTH($AD222),1),DATE(YEAR($AE222),MONTH($AE222),28)),0)</f>
      </c>
      <c r="AL222" s="18">
        <f>IFERROR(_xlfn.BETA.DIST(DATE(YEAR(AL$2),MONTH(AL$2),15),$AD$2,$AE$2,FALSE,DATE(YEAR($AD222),MONTH($AD222),1),DATE(YEAR($AE222),MONTH($AE222),28)),0)</f>
      </c>
      <c r="AM222" s="18">
        <f>IFERROR(_xlfn.BETA.DIST(DATE(YEAR(AM$2),MONTH(AM$2),15),$AD$2,$AE$2,FALSE,DATE(YEAR($AD222),MONTH($AD222),1),DATE(YEAR($AE222),MONTH($AE222),28)),0)</f>
      </c>
      <c r="AN222" s="18">
        <f>IFERROR(_xlfn.BETA.DIST(DATE(YEAR(AN$2),MONTH(AN$2),15),$AD$2,$AE$2,FALSE,DATE(YEAR($AD222),MONTH($AD222),1),DATE(YEAR($AE222),MONTH($AE222),28)),0)</f>
      </c>
      <c r="AO222" s="18">
        <f>IFERROR(_xlfn.BETA.DIST(DATE(YEAR(AO$2),MONTH(AO$2),15),$AD$2,$AE$2,FALSE,DATE(YEAR($AD222),MONTH($AD222),1),DATE(YEAR($AE222),MONTH($AE222),28)),0)</f>
      </c>
      <c r="AP222" s="18">
        <f>IFERROR(_xlfn.BETA.DIST(DATE(YEAR(AP$2),MONTH(AP$2),15),$AD$2,$AE$2,FALSE,DATE(YEAR($AD222),MONTH($AD222),1),DATE(YEAR($AE222),MONTH($AE222),28)),0)</f>
      </c>
      <c r="AQ222" s="18">
        <f>IFERROR(_xlfn.BETA.DIST(DATE(YEAR(AQ$2),MONTH(AQ$2),15),$AD$2,$AE$2,FALSE,DATE(YEAR($AD222),MONTH($AD222),1),DATE(YEAR($AE222),MONTH($AE222),28)),0)</f>
      </c>
      <c r="AR222" s="18">
        <f>IFERROR(_xlfn.BETA.DIST(DATE(YEAR(AR$2),MONTH(AR$2),15),$AD$2,$AE$2,FALSE,DATE(YEAR($AD222),MONTH($AD222),1),DATE(YEAR($AE222),MONTH($AE222),28)),0)</f>
      </c>
      <c r="AS222" s="18">
        <f>IFERROR(_xlfn.BETA.DIST(DATE(YEAR(AS$2),MONTH(AS$2),15),$AD$2,$AE$2,FALSE,DATE(YEAR($AD222),MONTH($AD222),1),DATE(YEAR($AE222),MONTH($AE222),28)),0)</f>
      </c>
      <c r="AT222" s="18">
        <f>IFERROR(_xlfn.BETA.DIST(DATE(YEAR(AT$2),MONTH(AT$2),15),$AD$2,$AE$2,FALSE,DATE(YEAR($AD222),MONTH($AD222),1),DATE(YEAR($AE222),MONTH($AE222),28)),0)</f>
      </c>
      <c r="AU222" s="18">
        <f>IFERROR(_xlfn.BETA.DIST(DATE(YEAR(AU$2),MONTH(AU$2),15),$AD$2,$AE$2,FALSE,DATE(YEAR($AD222),MONTH($AD222),1),DATE(YEAR($AE222),MONTH($AE222),28)),0)</f>
      </c>
      <c r="AV222" s="18">
        <f>SUM(AG222:AU222)</f>
      </c>
      <c r="AW222" s="18">
        <f>IF(J222&lt;&gt;0,J222,IF($AV222=0,0,AG222/$AV222*$Z222))</f>
      </c>
      <c r="AX222" s="18">
        <f>IF(K222&lt;&gt;0,K222,IF($AV222=0,0,AH222/$AV222*$Z222))</f>
      </c>
      <c r="AY222" s="18">
        <f>IF(L222&lt;&gt;0,L222,IF($AV222=0,0,AI222/$AV222*$Z222))</f>
      </c>
      <c r="AZ222" s="18">
        <f>IF(M222&lt;&gt;0,M222,IF($AV222=0,0,AJ222/$AV222*$Z222))</f>
      </c>
      <c r="BA222" s="18">
        <f>IF(N222&lt;&gt;0,N222,IF($AV222=0,0,AK222/$AV222*$Z222))</f>
      </c>
      <c r="BB222" s="18">
        <f>IF(O222&lt;&gt;0,O222,IF($AV222=0,0,AL222/$AV222*$Z222))</f>
      </c>
      <c r="BC222" s="18">
        <f>IF(P222&lt;&gt;0,P222,IF($AV222=0,0,AM222/$AV222*$Z222))</f>
      </c>
      <c r="BD222" s="18">
        <f>IF(Q222&lt;&gt;0,Q222,IF($AV222=0,0,AN222/$AV222*$Z222))</f>
      </c>
      <c r="BE222" s="18">
        <f>IF(R222&lt;&gt;0,R222,IF($AV222=0,0,AO222/$AV222*$Z222))</f>
      </c>
      <c r="BF222" s="18">
        <f>IF(S222&lt;&gt;0,S222,IF($AV222=0,0,AP222/$AV222*$Z222))</f>
      </c>
      <c r="BG222" s="18">
        <f>IF(T222&lt;&gt;0,T222,IF($AV222=0,0,AQ222/$AV222*$Z222))</f>
      </c>
      <c r="BH222" s="18">
        <f>IF(U222&lt;&gt;0,U222,IF($AV222=0,0,AR222/$AV222*$Z222))</f>
      </c>
      <c r="BI222" s="18">
        <f>IF(V222&lt;&gt;0,V222,IF($AV222=0,0,AS222/$AV222*$Z222))</f>
      </c>
      <c r="BJ222" s="18">
        <f>IF(W222&lt;&gt;0,W222,IF($AV222=0,0,AT222/$AV222*$Z222))</f>
      </c>
      <c r="BK222" s="18">
        <f>IF(X222&lt;&gt;0,X222,IF($AV222=0,0,AU222/$AV222*$Z222))</f>
      </c>
      <c r="BL222" s="18">
        <f>SUM(AW222:BK222)</f>
      </c>
      <c r="BM222" s="17" t="str">
        <v/>
      </c>
    </row>
    <row r="223" outlineLevel="4">
      <c r="A223" s="5" t="str">
        <v>11.26</v>
      </c>
      <c r="B223" s="5" t="str">
        <v/>
      </c>
      <c r="C223" s="5" t="str">
        <v>BSKDGNGENGR03</v>
      </c>
      <c r="D223" s="5" t="str">
        <v>BSKDGNGENGR03</v>
      </c>
      <c r="E223" s="19">
        <f>IFERROR(_xlfn.XLOOKUP(F223,Assumptions!B:B,Assumptions!C:C),0)</f>
      </c>
      <c r="F223" s="5" t="str">
        <v>Advanced Payment</v>
      </c>
      <c r="G223" s="5" t="str">
        <v/>
      </c>
      <c r="H223" s="18">
        <f>G222*E223</f>
      </c>
      <c r="I223" s="18">
        <f>H223*(1-0)</f>
      </c>
      <c r="J223" s="18">
        <v>0</v>
      </c>
      <c r="K223" s="18">
        <v>0</v>
      </c>
      <c r="L223" s="18">
        <v>0</v>
      </c>
      <c r="M223" s="18">
        <v>0</v>
      </c>
      <c r="N223" s="18">
        <v>0</v>
      </c>
      <c r="O223" s="18">
        <v>0</v>
      </c>
      <c r="P223" s="18">
        <v>0</v>
      </c>
      <c r="Q223" s="18">
        <v>0</v>
      </c>
      <c r="R223" s="18">
        <v>0</v>
      </c>
      <c r="S223" s="18">
        <v>0</v>
      </c>
      <c r="T223" s="18">
        <v>0</v>
      </c>
      <c r="U223" s="18">
        <v>0</v>
      </c>
      <c r="V223" s="18">
        <v>0</v>
      </c>
      <c r="W223" s="18">
        <v>0</v>
      </c>
      <c r="X223" s="18">
        <v>0</v>
      </c>
      <c r="Y223" s="18">
        <f>SUM(J223:X223)</f>
      </c>
      <c r="Z223" s="18">
        <f>I223-Y223</f>
      </c>
      <c r="AA223" s="20">
        <v>46026</v>
      </c>
      <c r="AB223" s="20">
        <v>46026</v>
      </c>
      <c r="AC223" s="18">
        <f>IFERROR(_xlfn.XLOOKUP(F223,Assumptions!B:B,Assumptions!D:D),0)</f>
      </c>
      <c r="AD223" s="20">
        <f>AA223+AC223</f>
      </c>
      <c r="AE223" s="20">
        <f>AC223+AB223</f>
      </c>
      <c r="AF223" s="5" t="str">
        <v/>
      </c>
      <c r="AG223" s="18">
        <f>IFERROR(_xlfn.BETA.DIST(DATE(YEAR(AG$2),MONTH(AG$2),15),$AD$2,$AE$2,FALSE,DATE(YEAR($AD223),MONTH($AD223),1),DATE(YEAR($AE223),MONTH($AE223),28)),0)</f>
      </c>
      <c r="AH223" s="18">
        <f>IFERROR(_xlfn.BETA.DIST(DATE(YEAR(AH$2),MONTH(AH$2),15),$AD$2,$AE$2,FALSE,DATE(YEAR($AD223),MONTH($AD223),1),DATE(YEAR($AE223),MONTH($AE223),28)),0)</f>
      </c>
      <c r="AI223" s="18">
        <f>IFERROR(_xlfn.BETA.DIST(DATE(YEAR(AI$2),MONTH(AI$2),15),$AD$2,$AE$2,FALSE,DATE(YEAR($AD223),MONTH($AD223),1),DATE(YEAR($AE223),MONTH($AE223),28)),0)</f>
      </c>
      <c r="AJ223" s="18">
        <f>IFERROR(_xlfn.BETA.DIST(DATE(YEAR(AJ$2),MONTH(AJ$2),15),$AD$2,$AE$2,FALSE,DATE(YEAR($AD223),MONTH($AD223),1),DATE(YEAR($AE223),MONTH($AE223),28)),0)</f>
      </c>
      <c r="AK223" s="18">
        <f>IFERROR(_xlfn.BETA.DIST(DATE(YEAR(AK$2),MONTH(AK$2),15),$AD$2,$AE$2,FALSE,DATE(YEAR($AD223),MONTH($AD223),1),DATE(YEAR($AE223),MONTH($AE223),28)),0)</f>
      </c>
      <c r="AL223" s="18">
        <f>IFERROR(_xlfn.BETA.DIST(DATE(YEAR(AL$2),MONTH(AL$2),15),$AD$2,$AE$2,FALSE,DATE(YEAR($AD223),MONTH($AD223),1),DATE(YEAR($AE223),MONTH($AE223),28)),0)</f>
      </c>
      <c r="AM223" s="18">
        <f>IFERROR(_xlfn.BETA.DIST(DATE(YEAR(AM$2),MONTH(AM$2),15),$AD$2,$AE$2,FALSE,DATE(YEAR($AD223),MONTH($AD223),1),DATE(YEAR($AE223),MONTH($AE223),28)),0)</f>
      </c>
      <c r="AN223" s="18">
        <f>IFERROR(_xlfn.BETA.DIST(DATE(YEAR(AN$2),MONTH(AN$2),15),$AD$2,$AE$2,FALSE,DATE(YEAR($AD223),MONTH($AD223),1),DATE(YEAR($AE223),MONTH($AE223),28)),0)</f>
      </c>
      <c r="AO223" s="18">
        <f>IFERROR(_xlfn.BETA.DIST(DATE(YEAR(AO$2),MONTH(AO$2),15),$AD$2,$AE$2,FALSE,DATE(YEAR($AD223),MONTH($AD223),1),DATE(YEAR($AE223),MONTH($AE223),28)),0)</f>
      </c>
      <c r="AP223" s="18">
        <f>IFERROR(_xlfn.BETA.DIST(DATE(YEAR(AP$2),MONTH(AP$2),15),$AD$2,$AE$2,FALSE,DATE(YEAR($AD223),MONTH($AD223),1),DATE(YEAR($AE223),MONTH($AE223),28)),0)</f>
      </c>
      <c r="AQ223" s="18">
        <f>IFERROR(_xlfn.BETA.DIST(DATE(YEAR(AQ$2),MONTH(AQ$2),15),$AD$2,$AE$2,FALSE,DATE(YEAR($AD223),MONTH($AD223),1),DATE(YEAR($AE223),MONTH($AE223),28)),0)</f>
      </c>
      <c r="AR223" s="18">
        <f>IFERROR(_xlfn.BETA.DIST(DATE(YEAR(AR$2),MONTH(AR$2),15),$AD$2,$AE$2,FALSE,DATE(YEAR($AD223),MONTH($AD223),1),DATE(YEAR($AE223),MONTH($AE223),28)),0)</f>
      </c>
      <c r="AS223" s="18">
        <f>IFERROR(_xlfn.BETA.DIST(DATE(YEAR(AS$2),MONTH(AS$2),15),$AD$2,$AE$2,FALSE,DATE(YEAR($AD223),MONTH($AD223),1),DATE(YEAR($AE223),MONTH($AE223),28)),0)</f>
      </c>
      <c r="AT223" s="18">
        <f>IFERROR(_xlfn.BETA.DIST(DATE(YEAR(AT$2),MONTH(AT$2),15),$AD$2,$AE$2,FALSE,DATE(YEAR($AD223),MONTH($AD223),1),DATE(YEAR($AE223),MONTH($AE223),28)),0)</f>
      </c>
      <c r="AU223" s="18">
        <f>IFERROR(_xlfn.BETA.DIST(DATE(YEAR(AU$2),MONTH(AU$2),15),$AD$2,$AE$2,FALSE,DATE(YEAR($AD223),MONTH($AD223),1),DATE(YEAR($AE223),MONTH($AE223),28)),0)</f>
      </c>
      <c r="AV223" s="18">
        <f>SUM(AG223:AU223)</f>
      </c>
      <c r="AW223" s="18">
        <f>IF(J223&lt;&gt;0,J223,IF($AV223=0,0,AG223/$AV223*$Z223))</f>
      </c>
      <c r="AX223" s="18">
        <f>IF(K223&lt;&gt;0,K223,IF($AV223=0,0,AH223/$AV223*$Z223))</f>
      </c>
      <c r="AY223" s="18">
        <f>IF(L223&lt;&gt;0,L223,IF($AV223=0,0,AI223/$AV223*$Z223))</f>
      </c>
      <c r="AZ223" s="18">
        <f>IF(M223&lt;&gt;0,M223,IF($AV223=0,0,AJ223/$AV223*$Z223))</f>
      </c>
      <c r="BA223" s="18">
        <f>IF(N223&lt;&gt;0,N223,IF($AV223=0,0,AK223/$AV223*$Z223))</f>
      </c>
      <c r="BB223" s="18">
        <f>IF(O223&lt;&gt;0,O223,IF($AV223=0,0,AL223/$AV223*$Z223))</f>
      </c>
      <c r="BC223" s="18">
        <f>IF(P223&lt;&gt;0,P223,IF($AV223=0,0,AM223/$AV223*$Z223))</f>
      </c>
      <c r="BD223" s="18">
        <f>IF(Q223&lt;&gt;0,Q223,IF($AV223=0,0,AN223/$AV223*$Z223))</f>
      </c>
      <c r="BE223" s="18">
        <f>IF(R223&lt;&gt;0,R223,IF($AV223=0,0,AO223/$AV223*$Z223))</f>
      </c>
      <c r="BF223" s="18">
        <f>IF(S223&lt;&gt;0,S223,IF($AV223=0,0,AP223/$AV223*$Z223))</f>
      </c>
      <c r="BG223" s="18">
        <f>IF(T223&lt;&gt;0,T223,IF($AV223=0,0,AQ223/$AV223*$Z223))</f>
      </c>
      <c r="BH223" s="18">
        <f>IF(U223&lt;&gt;0,U223,IF($AV223=0,0,AR223/$AV223*$Z223))</f>
      </c>
      <c r="BI223" s="18">
        <f>IF(V223&lt;&gt;0,V223,IF($AV223=0,0,AS223/$AV223*$Z223))</f>
      </c>
      <c r="BJ223" s="18">
        <f>IF(W223&lt;&gt;0,W223,IF($AV223=0,0,AT223/$AV223*$Z223))</f>
      </c>
      <c r="BK223" s="18">
        <f>IF(X223&lt;&gt;0,X223,IF($AV223=0,0,AU223/$AV223*$Z223))</f>
      </c>
      <c r="BL223" s="18">
        <f>SUM(AW223:BK223)</f>
      </c>
      <c r="BM223" s="18">
        <f>I223-BL223</f>
      </c>
    </row>
    <row r="224" outlineLevel="4">
      <c r="A224" s="5" t="str">
        <v>11.26</v>
      </c>
      <c r="B224" s="5" t="str">
        <v/>
      </c>
      <c r="C224" s="5" t="str">
        <v/>
      </c>
      <c r="D224" s="5" t="str">
        <v/>
      </c>
      <c r="E224" s="19">
        <f>IFERROR(_xlfn.XLOOKUP(F224,Assumptions!B:B,Assumptions!C:C),0)</f>
      </c>
      <c r="F224" s="5" t="str">
        <v>Site Delivery EGP</v>
      </c>
      <c r="G224" s="5" t="str">
        <v/>
      </c>
      <c r="H224" s="18">
        <f>G222*E224</f>
      </c>
      <c r="I224" s="18">
        <f>H224*(1-0)</f>
      </c>
      <c r="J224" s="18">
        <v>0</v>
      </c>
      <c r="K224" s="18">
        <v>0</v>
      </c>
      <c r="L224" s="18">
        <v>0</v>
      </c>
      <c r="M224" s="18">
        <v>0</v>
      </c>
      <c r="N224" s="18">
        <v>0</v>
      </c>
      <c r="O224" s="18">
        <v>0</v>
      </c>
      <c r="P224" s="18">
        <v>0</v>
      </c>
      <c r="Q224" s="18">
        <v>0</v>
      </c>
      <c r="R224" s="18">
        <v>0</v>
      </c>
      <c r="S224" s="18">
        <v>0</v>
      </c>
      <c r="T224" s="18">
        <v>0</v>
      </c>
      <c r="U224" s="18">
        <v>0</v>
      </c>
      <c r="V224" s="18">
        <v>0</v>
      </c>
      <c r="W224" s="18">
        <v>0</v>
      </c>
      <c r="X224" s="18">
        <v>0</v>
      </c>
      <c r="Y224" s="18">
        <f>SUM(J224:X224)</f>
      </c>
      <c r="Z224" s="18">
        <f>I224-Y224</f>
      </c>
      <c r="AA224" s="5" t="str">
        <v/>
      </c>
      <c r="AB224" s="5" t="str">
        <v/>
      </c>
      <c r="AC224" s="18">
        <f>IFERROR(_xlfn.XLOOKUP(F224,Assumptions!B:B,Assumptions!D:D),0)</f>
      </c>
      <c r="AD224" s="20">
        <f>AA224+AC224</f>
      </c>
      <c r="AE224" s="20">
        <f>AC224+AB224</f>
      </c>
      <c r="AF224" s="5" t="str">
        <v/>
      </c>
      <c r="AG224" s="18">
        <f>IFERROR(_xlfn.BETA.DIST(DATE(YEAR(AG$2),MONTH(AG$2),15),$AD$2,$AE$2,FALSE,DATE(YEAR($AD224),MONTH($AD224),1),DATE(YEAR($AE224),MONTH($AE224),28)),0)</f>
      </c>
      <c r="AH224" s="18">
        <f>IFERROR(_xlfn.BETA.DIST(DATE(YEAR(AH$2),MONTH(AH$2),15),$AD$2,$AE$2,FALSE,DATE(YEAR($AD224),MONTH($AD224),1),DATE(YEAR($AE224),MONTH($AE224),28)),0)</f>
      </c>
      <c r="AI224" s="18">
        <f>IFERROR(_xlfn.BETA.DIST(DATE(YEAR(AI$2),MONTH(AI$2),15),$AD$2,$AE$2,FALSE,DATE(YEAR($AD224),MONTH($AD224),1),DATE(YEAR($AE224),MONTH($AE224),28)),0)</f>
      </c>
      <c r="AJ224" s="18">
        <f>IFERROR(_xlfn.BETA.DIST(DATE(YEAR(AJ$2),MONTH(AJ$2),15),$AD$2,$AE$2,FALSE,DATE(YEAR($AD224),MONTH($AD224),1),DATE(YEAR($AE224),MONTH($AE224),28)),0)</f>
      </c>
      <c r="AK224" s="18">
        <f>IFERROR(_xlfn.BETA.DIST(DATE(YEAR(AK$2),MONTH(AK$2),15),$AD$2,$AE$2,FALSE,DATE(YEAR($AD224),MONTH($AD224),1),DATE(YEAR($AE224),MONTH($AE224),28)),0)</f>
      </c>
      <c r="AL224" s="18">
        <f>IFERROR(_xlfn.BETA.DIST(DATE(YEAR(AL$2),MONTH(AL$2),15),$AD$2,$AE$2,FALSE,DATE(YEAR($AD224),MONTH($AD224),1),DATE(YEAR($AE224),MONTH($AE224),28)),0)</f>
      </c>
      <c r="AM224" s="18">
        <f>IFERROR(_xlfn.BETA.DIST(DATE(YEAR(AM$2),MONTH(AM$2),15),$AD$2,$AE$2,FALSE,DATE(YEAR($AD224),MONTH($AD224),1),DATE(YEAR($AE224),MONTH($AE224),28)),0)</f>
      </c>
      <c r="AN224" s="18">
        <f>IFERROR(_xlfn.BETA.DIST(DATE(YEAR(AN$2),MONTH(AN$2),15),$AD$2,$AE$2,FALSE,DATE(YEAR($AD224),MONTH($AD224),1),DATE(YEAR($AE224),MONTH($AE224),28)),0)</f>
      </c>
      <c r="AO224" s="18">
        <f>IFERROR(_xlfn.BETA.DIST(DATE(YEAR(AO$2),MONTH(AO$2),15),$AD$2,$AE$2,FALSE,DATE(YEAR($AD224),MONTH($AD224),1),DATE(YEAR($AE224),MONTH($AE224),28)),0)</f>
      </c>
      <c r="AP224" s="18">
        <f>IFERROR(_xlfn.BETA.DIST(DATE(YEAR(AP$2),MONTH(AP$2),15),$AD$2,$AE$2,FALSE,DATE(YEAR($AD224),MONTH($AD224),1),DATE(YEAR($AE224),MONTH($AE224),28)),0)</f>
      </c>
      <c r="AQ224" s="18">
        <f>IFERROR(_xlfn.BETA.DIST(DATE(YEAR(AQ$2),MONTH(AQ$2),15),$AD$2,$AE$2,FALSE,DATE(YEAR($AD224),MONTH($AD224),1),DATE(YEAR($AE224),MONTH($AE224),28)),0)</f>
      </c>
      <c r="AR224" s="18">
        <f>IFERROR(_xlfn.BETA.DIST(DATE(YEAR(AR$2),MONTH(AR$2),15),$AD$2,$AE$2,FALSE,DATE(YEAR($AD224),MONTH($AD224),1),DATE(YEAR($AE224),MONTH($AE224),28)),0)</f>
      </c>
      <c r="AS224" s="18">
        <f>IFERROR(_xlfn.BETA.DIST(DATE(YEAR(AS$2),MONTH(AS$2),15),$AD$2,$AE$2,FALSE,DATE(YEAR($AD224),MONTH($AD224),1),DATE(YEAR($AE224),MONTH($AE224),28)),0)</f>
      </c>
      <c r="AT224" s="18">
        <f>IFERROR(_xlfn.BETA.DIST(DATE(YEAR(AT$2),MONTH(AT$2),15),$AD$2,$AE$2,FALSE,DATE(YEAR($AD224),MONTH($AD224),1),DATE(YEAR($AE224),MONTH($AE224),28)),0)</f>
      </c>
      <c r="AU224" s="18">
        <f>IFERROR(_xlfn.BETA.DIST(DATE(YEAR(AU$2),MONTH(AU$2),15),$AD$2,$AE$2,FALSE,DATE(YEAR($AD224),MONTH($AD224),1),DATE(YEAR($AE224),MONTH($AE224),28)),0)</f>
      </c>
      <c r="AV224" s="18">
        <f>SUM(AG224:AU224)</f>
      </c>
      <c r="AW224" s="18">
        <f>IF(J224&lt;&gt;0,J224,IF($AV224=0,0,AG224/$AV224*$Z224))</f>
      </c>
      <c r="AX224" s="18">
        <f>IF(K224&lt;&gt;0,K224,IF($AV224=0,0,AH224/$AV224*$Z224))</f>
      </c>
      <c r="AY224" s="18">
        <f>IF(L224&lt;&gt;0,L224,IF($AV224=0,0,AI224/$AV224*$Z224))</f>
      </c>
      <c r="AZ224" s="18">
        <f>IF(M224&lt;&gt;0,M224,IF($AV224=0,0,AJ224/$AV224*$Z224))</f>
      </c>
      <c r="BA224" s="18">
        <f>IF(N224&lt;&gt;0,N224,IF($AV224=0,0,AK224/$AV224*$Z224))</f>
      </c>
      <c r="BB224" s="18">
        <f>IF(O224&lt;&gt;0,O224,IF($AV224=0,0,AL224/$AV224*$Z224))</f>
      </c>
      <c r="BC224" s="18">
        <f>IF(P224&lt;&gt;0,P224,IF($AV224=0,0,AM224/$AV224*$Z224))</f>
      </c>
      <c r="BD224" s="18">
        <f>IF(Q224&lt;&gt;0,Q224,IF($AV224=0,0,AN224/$AV224*$Z224))</f>
      </c>
      <c r="BE224" s="18">
        <f>IF(R224&lt;&gt;0,R224,IF($AV224=0,0,AO224/$AV224*$Z224))</f>
      </c>
      <c r="BF224" s="18">
        <f>IF(S224&lt;&gt;0,S224,IF($AV224=0,0,AP224/$AV224*$Z224))</f>
      </c>
      <c r="BG224" s="18">
        <f>IF(T224&lt;&gt;0,T224,IF($AV224=0,0,AQ224/$AV224*$Z224))</f>
      </c>
      <c r="BH224" s="18">
        <f>IF(U224&lt;&gt;0,U224,IF($AV224=0,0,AR224/$AV224*$Z224))</f>
      </c>
      <c r="BI224" s="18">
        <f>IF(V224&lt;&gt;0,V224,IF($AV224=0,0,AS224/$AV224*$Z224))</f>
      </c>
      <c r="BJ224" s="18">
        <f>IF(W224&lt;&gt;0,W224,IF($AV224=0,0,AT224/$AV224*$Z224))</f>
      </c>
      <c r="BK224" s="18">
        <f>IF(X224&lt;&gt;0,X224,IF($AV224=0,0,AU224/$AV224*$Z224))</f>
      </c>
      <c r="BL224" s="18">
        <f>SUM(AW224:BK224)</f>
      </c>
      <c r="BM224" s="18">
        <f>I224-BL224</f>
      </c>
    </row>
    <row r="225" outlineLevel="4">
      <c r="A225" s="5" t="str">
        <v>11.26</v>
      </c>
      <c r="B225" s="5" t="str">
        <v/>
      </c>
      <c r="C225" s="5" t="str">
        <v>BSKDGNGENGR07</v>
      </c>
      <c r="D225" s="5" t="str">
        <v>BSKDGNGENGR07</v>
      </c>
      <c r="E225" s="19">
        <f>IFERROR(_xlfn.XLOOKUP(F225,Assumptions!B:B,Assumptions!C:C),0)</f>
      </c>
      <c r="F225" s="5" t="str">
        <v>Retention</v>
      </c>
      <c r="G225" s="5" t="str">
        <v/>
      </c>
      <c r="H225" s="18">
        <f>G222*E225</f>
      </c>
      <c r="I225" s="18">
        <f>H225*(1-0)</f>
      </c>
      <c r="J225" s="18">
        <v>0</v>
      </c>
      <c r="K225" s="18">
        <v>0</v>
      </c>
      <c r="L225" s="18">
        <v>0</v>
      </c>
      <c r="M225" s="18">
        <v>0</v>
      </c>
      <c r="N225" s="18">
        <v>0</v>
      </c>
      <c r="O225" s="18">
        <v>0</v>
      </c>
      <c r="P225" s="18">
        <v>0</v>
      </c>
      <c r="Q225" s="18">
        <v>0</v>
      </c>
      <c r="R225" s="18">
        <v>0</v>
      </c>
      <c r="S225" s="18">
        <v>0</v>
      </c>
      <c r="T225" s="18">
        <v>0</v>
      </c>
      <c r="U225" s="18">
        <v>0</v>
      </c>
      <c r="V225" s="18">
        <v>0</v>
      </c>
      <c r="W225" s="18">
        <v>0</v>
      </c>
      <c r="X225" s="18">
        <v>0</v>
      </c>
      <c r="Y225" s="18">
        <f>SUM(J225:X225)</f>
      </c>
      <c r="Z225" s="18">
        <f>I225-Y225</f>
      </c>
      <c r="AA225" s="20">
        <v>46483</v>
      </c>
      <c r="AB225" s="20">
        <v>46483</v>
      </c>
      <c r="AC225" s="18">
        <f>IFERROR(_xlfn.XLOOKUP(F225,Assumptions!B:B,Assumptions!D:D),0)</f>
      </c>
      <c r="AD225" s="20">
        <f>AA225+AC225</f>
      </c>
      <c r="AE225" s="20">
        <f>AC225+AB225</f>
      </c>
      <c r="AF225" s="5" t="str">
        <v/>
      </c>
      <c r="AG225" s="18">
        <f>IFERROR(_xlfn.BETA.DIST(DATE(YEAR(AG$2),MONTH(AG$2),15),$AD$2,$AE$2,FALSE,DATE(YEAR($AD225),MONTH($AD225),1),DATE(YEAR($AE225),MONTH($AE225),28)),0)</f>
      </c>
      <c r="AH225" s="18">
        <f>IFERROR(_xlfn.BETA.DIST(DATE(YEAR(AH$2),MONTH(AH$2),15),$AD$2,$AE$2,FALSE,DATE(YEAR($AD225),MONTH($AD225),1),DATE(YEAR($AE225),MONTH($AE225),28)),0)</f>
      </c>
      <c r="AI225" s="18">
        <f>IFERROR(_xlfn.BETA.DIST(DATE(YEAR(AI$2),MONTH(AI$2),15),$AD$2,$AE$2,FALSE,DATE(YEAR($AD225),MONTH($AD225),1),DATE(YEAR($AE225),MONTH($AE225),28)),0)</f>
      </c>
      <c r="AJ225" s="18">
        <f>IFERROR(_xlfn.BETA.DIST(DATE(YEAR(AJ$2),MONTH(AJ$2),15),$AD$2,$AE$2,FALSE,DATE(YEAR($AD225),MONTH($AD225),1),DATE(YEAR($AE225),MONTH($AE225),28)),0)</f>
      </c>
      <c r="AK225" s="18">
        <f>IFERROR(_xlfn.BETA.DIST(DATE(YEAR(AK$2),MONTH(AK$2),15),$AD$2,$AE$2,FALSE,DATE(YEAR($AD225),MONTH($AD225),1),DATE(YEAR($AE225),MONTH($AE225),28)),0)</f>
      </c>
      <c r="AL225" s="18">
        <f>IFERROR(_xlfn.BETA.DIST(DATE(YEAR(AL$2),MONTH(AL$2),15),$AD$2,$AE$2,FALSE,DATE(YEAR($AD225),MONTH($AD225),1),DATE(YEAR($AE225),MONTH($AE225),28)),0)</f>
      </c>
      <c r="AM225" s="18">
        <f>IFERROR(_xlfn.BETA.DIST(DATE(YEAR(AM$2),MONTH(AM$2),15),$AD$2,$AE$2,FALSE,DATE(YEAR($AD225),MONTH($AD225),1),DATE(YEAR($AE225),MONTH($AE225),28)),0)</f>
      </c>
      <c r="AN225" s="18">
        <f>IFERROR(_xlfn.BETA.DIST(DATE(YEAR(AN$2),MONTH(AN$2),15),$AD$2,$AE$2,FALSE,DATE(YEAR($AD225),MONTH($AD225),1),DATE(YEAR($AE225),MONTH($AE225),28)),0)</f>
      </c>
      <c r="AO225" s="18">
        <f>IFERROR(_xlfn.BETA.DIST(DATE(YEAR(AO$2),MONTH(AO$2),15),$AD$2,$AE$2,FALSE,DATE(YEAR($AD225),MONTH($AD225),1),DATE(YEAR($AE225),MONTH($AE225),28)),0)</f>
      </c>
      <c r="AP225" s="18">
        <f>IFERROR(_xlfn.BETA.DIST(DATE(YEAR(AP$2),MONTH(AP$2),15),$AD$2,$AE$2,FALSE,DATE(YEAR($AD225),MONTH($AD225),1),DATE(YEAR($AE225),MONTH($AE225),28)),0)</f>
      </c>
      <c r="AQ225" s="18">
        <f>IFERROR(_xlfn.BETA.DIST(DATE(YEAR(AQ$2),MONTH(AQ$2),15),$AD$2,$AE$2,FALSE,DATE(YEAR($AD225),MONTH($AD225),1),DATE(YEAR($AE225),MONTH($AE225),28)),0)</f>
      </c>
      <c r="AR225" s="18">
        <f>IFERROR(_xlfn.BETA.DIST(DATE(YEAR(AR$2),MONTH(AR$2),15),$AD$2,$AE$2,FALSE,DATE(YEAR($AD225),MONTH($AD225),1),DATE(YEAR($AE225),MONTH($AE225),28)),0)</f>
      </c>
      <c r="AS225" s="18">
        <f>IFERROR(_xlfn.BETA.DIST(DATE(YEAR(AS$2),MONTH(AS$2),15),$AD$2,$AE$2,FALSE,DATE(YEAR($AD225),MONTH($AD225),1),DATE(YEAR($AE225),MONTH($AE225),28)),0)</f>
      </c>
      <c r="AT225" s="18">
        <f>IFERROR(_xlfn.BETA.DIST(DATE(YEAR(AT$2),MONTH(AT$2),15),$AD$2,$AE$2,FALSE,DATE(YEAR($AD225),MONTH($AD225),1),DATE(YEAR($AE225),MONTH($AE225),28)),0)</f>
      </c>
      <c r="AU225" s="18">
        <f>IFERROR(_xlfn.BETA.DIST(DATE(YEAR(AU$2),MONTH(AU$2),15),$AD$2,$AE$2,FALSE,DATE(YEAR($AD225),MONTH($AD225),1),DATE(YEAR($AE225),MONTH($AE225),28)),0)</f>
      </c>
      <c r="AV225" s="18">
        <f>SUM(AG225:AU225)</f>
      </c>
      <c r="AW225" s="18">
        <f>IF(J225&lt;&gt;0,J225,IF($AV225=0,0,AG225/$AV225*$Z225))</f>
      </c>
      <c r="AX225" s="18">
        <f>IF(K225&lt;&gt;0,K225,IF($AV225=0,0,AH225/$AV225*$Z225))</f>
      </c>
      <c r="AY225" s="18">
        <f>IF(L225&lt;&gt;0,L225,IF($AV225=0,0,AI225/$AV225*$Z225))</f>
      </c>
      <c r="AZ225" s="18">
        <f>IF(M225&lt;&gt;0,M225,IF($AV225=0,0,AJ225/$AV225*$Z225))</f>
      </c>
      <c r="BA225" s="18">
        <f>IF(N225&lt;&gt;0,N225,IF($AV225=0,0,AK225/$AV225*$Z225))</f>
      </c>
      <c r="BB225" s="18">
        <f>IF(O225&lt;&gt;0,O225,IF($AV225=0,0,AL225/$AV225*$Z225))</f>
      </c>
      <c r="BC225" s="18">
        <f>IF(P225&lt;&gt;0,P225,IF($AV225=0,0,AM225/$AV225*$Z225))</f>
      </c>
      <c r="BD225" s="18">
        <f>IF(Q225&lt;&gt;0,Q225,IF($AV225=0,0,AN225/$AV225*$Z225))</f>
      </c>
      <c r="BE225" s="18">
        <f>IF(R225&lt;&gt;0,R225,IF($AV225=0,0,AO225/$AV225*$Z225))</f>
      </c>
      <c r="BF225" s="18">
        <f>IF(S225&lt;&gt;0,S225,IF($AV225=0,0,AP225/$AV225*$Z225))</f>
      </c>
      <c r="BG225" s="18">
        <f>IF(T225&lt;&gt;0,T225,IF($AV225=0,0,AQ225/$AV225*$Z225))</f>
      </c>
      <c r="BH225" s="18">
        <f>IF(U225&lt;&gt;0,U225,IF($AV225=0,0,AR225/$AV225*$Z225))</f>
      </c>
      <c r="BI225" s="18">
        <f>IF(V225&lt;&gt;0,V225,IF($AV225=0,0,AS225/$AV225*$Z225))</f>
      </c>
      <c r="BJ225" s="18">
        <f>IF(W225&lt;&gt;0,W225,IF($AV225=0,0,AT225/$AV225*$Z225))</f>
      </c>
      <c r="BK225" s="18">
        <f>IF(X225&lt;&gt;0,X225,IF($AV225=0,0,AU225/$AV225*$Z225))</f>
      </c>
      <c r="BL225" s="18">
        <f>SUM(AW225:BK225)</f>
      </c>
      <c r="BM225" s="18">
        <f>I225-BL225</f>
      </c>
    </row>
    <row r="226" outlineLevel="2">
      <c r="A226" s="15" t="str">
        <v/>
      </c>
      <c r="B226" s="15" t="str">
        <v/>
      </c>
      <c r="C226" s="15" t="str">
        <v/>
      </c>
      <c r="D226" s="15" t="str">
        <v/>
      </c>
      <c r="E226" s="15" t="str">
        <v/>
      </c>
      <c r="F226" s="15" t="str">
        <v>Security System</v>
      </c>
      <c r="G226" s="15">
        <v>1214730</v>
      </c>
      <c r="H226" s="15" t="str">
        <v/>
      </c>
      <c r="I226" s="15" t="str">
        <v/>
      </c>
      <c r="J226" s="15" t="str">
        <v/>
      </c>
      <c r="K226" s="15" t="str">
        <v/>
      </c>
      <c r="L226" s="15" t="str">
        <v/>
      </c>
      <c r="M226" s="15" t="str">
        <v/>
      </c>
      <c r="N226" s="15" t="str">
        <v/>
      </c>
      <c r="O226" s="15" t="str">
        <v/>
      </c>
      <c r="P226" s="15" t="str">
        <v/>
      </c>
      <c r="Q226" s="15" t="str">
        <v/>
      </c>
      <c r="R226" s="15" t="str">
        <v/>
      </c>
      <c r="S226" s="15" t="str">
        <v/>
      </c>
      <c r="T226" s="15" t="str">
        <v/>
      </c>
      <c r="U226" s="15" t="str">
        <v/>
      </c>
      <c r="V226" s="15" t="str">
        <v/>
      </c>
      <c r="W226" s="15" t="str">
        <v/>
      </c>
      <c r="X226" s="15" t="str">
        <v/>
      </c>
      <c r="Y226" s="15" t="str">
        <v/>
      </c>
      <c r="Z226" s="15" t="str">
        <v/>
      </c>
      <c r="AA226" s="15" t="str">
        <v/>
      </c>
      <c r="AB226" s="15" t="str">
        <v/>
      </c>
      <c r="AC226" s="15" t="str">
        <v/>
      </c>
      <c r="AD226" s="15" t="str">
        <v/>
      </c>
      <c r="AE226" s="15" t="str">
        <v/>
      </c>
      <c r="AF226" s="5" t="str">
        <v/>
      </c>
      <c r="AG226" s="15" t="str">
        <v/>
      </c>
      <c r="AH226" s="15" t="str">
        <v/>
      </c>
      <c r="AI226" s="15" t="str">
        <v/>
      </c>
      <c r="AJ226" s="15" t="str">
        <v/>
      </c>
      <c r="AK226" s="15" t="str">
        <v/>
      </c>
      <c r="AL226" s="15" t="str">
        <v/>
      </c>
      <c r="AM226" s="15" t="str">
        <v/>
      </c>
      <c r="AN226" s="15" t="str">
        <v/>
      </c>
      <c r="AO226" s="15" t="str">
        <v/>
      </c>
      <c r="AP226" s="15" t="str">
        <v/>
      </c>
      <c r="AQ226" s="15" t="str">
        <v/>
      </c>
      <c r="AR226" s="15" t="str">
        <v/>
      </c>
      <c r="AS226" s="15" t="str">
        <v/>
      </c>
      <c r="AT226" s="15" t="str">
        <v/>
      </c>
      <c r="AU226" s="15" t="str">
        <v/>
      </c>
      <c r="AV226" s="15" t="str">
        <v/>
      </c>
      <c r="AW226" s="15" t="str">
        <v/>
      </c>
      <c r="AX226" s="15" t="str">
        <v/>
      </c>
      <c r="AY226" s="15" t="str">
        <v/>
      </c>
      <c r="AZ226" s="15" t="str">
        <v/>
      </c>
      <c r="BA226" s="15" t="str">
        <v/>
      </c>
      <c r="BB226" s="15" t="str">
        <v/>
      </c>
      <c r="BC226" s="15" t="str">
        <v/>
      </c>
      <c r="BD226" s="15" t="str">
        <v/>
      </c>
      <c r="BE226" s="15" t="str">
        <v/>
      </c>
      <c r="BF226" s="15" t="str">
        <v/>
      </c>
      <c r="BG226" s="15" t="str">
        <v/>
      </c>
      <c r="BH226" s="15" t="str">
        <v/>
      </c>
      <c r="BI226" s="15" t="str">
        <v/>
      </c>
      <c r="BJ226" s="15" t="str">
        <v/>
      </c>
      <c r="BK226" s="15" t="str">
        <v/>
      </c>
      <c r="BL226" s="15" t="str">
        <v/>
      </c>
      <c r="BM226" s="15" t="str">
        <v/>
      </c>
    </row>
    <row r="227" outlineLevel="3">
      <c r="A227" s="17" t="str">
        <v>11.29</v>
      </c>
      <c r="B227" s="17" t="str">
        <v/>
      </c>
      <c r="C227" s="17" t="str">
        <v/>
      </c>
      <c r="D227" s="17" t="str">
        <v/>
      </c>
      <c r="E227" s="17" t="str">
        <v>11.29</v>
      </c>
      <c r="F227" s="17" t="str">
        <v>Substation Security System</v>
      </c>
      <c r="G227" s="17">
        <v>1214730</v>
      </c>
      <c r="H227" s="17" t="str">
        <v/>
      </c>
      <c r="I227" s="17" t="str">
        <v/>
      </c>
      <c r="J227" s="17" t="str">
        <v/>
      </c>
      <c r="K227" s="17" t="str">
        <v/>
      </c>
      <c r="L227" s="17" t="str">
        <v/>
      </c>
      <c r="M227" s="17" t="str">
        <v/>
      </c>
      <c r="N227" s="17" t="str">
        <v/>
      </c>
      <c r="O227" s="17" t="str">
        <v/>
      </c>
      <c r="P227" s="17" t="str">
        <v/>
      </c>
      <c r="Q227" s="17" t="str">
        <v/>
      </c>
      <c r="R227" s="17" t="str">
        <v/>
      </c>
      <c r="S227" s="17" t="str">
        <v/>
      </c>
      <c r="T227" s="17" t="str">
        <v/>
      </c>
      <c r="U227" s="17" t="str">
        <v/>
      </c>
      <c r="V227" s="17" t="str">
        <v/>
      </c>
      <c r="W227" s="17" t="str">
        <v/>
      </c>
      <c r="X227" s="17" t="str">
        <v/>
      </c>
      <c r="Y227" s="17" t="str">
        <v/>
      </c>
      <c r="Z227" s="17" t="str">
        <v/>
      </c>
      <c r="AA227" s="17" t="str">
        <v/>
      </c>
      <c r="AB227" s="17" t="str">
        <v/>
      </c>
      <c r="AC227" s="17" t="str">
        <v/>
      </c>
      <c r="AD227" s="17" t="str">
        <v/>
      </c>
      <c r="AE227" s="17" t="str">
        <v/>
      </c>
      <c r="AF227" s="5" t="str">
        <v/>
      </c>
      <c r="AG227" s="18">
        <f>IFERROR(_xlfn.BETA.DIST(DATE(YEAR(AG$2),MONTH(AG$2),15),$AD$2,$AE$2,FALSE,DATE(YEAR($AD227),MONTH($AD227),1),DATE(YEAR($AE227),MONTH($AE227),28)),0)</f>
      </c>
      <c r="AH227" s="18">
        <f>IFERROR(_xlfn.BETA.DIST(DATE(YEAR(AH$2),MONTH(AH$2),15),$AD$2,$AE$2,FALSE,DATE(YEAR($AD227),MONTH($AD227),1),DATE(YEAR($AE227),MONTH($AE227),28)),0)</f>
      </c>
      <c r="AI227" s="18">
        <f>IFERROR(_xlfn.BETA.DIST(DATE(YEAR(AI$2),MONTH(AI$2),15),$AD$2,$AE$2,FALSE,DATE(YEAR($AD227),MONTH($AD227),1),DATE(YEAR($AE227),MONTH($AE227),28)),0)</f>
      </c>
      <c r="AJ227" s="18">
        <f>IFERROR(_xlfn.BETA.DIST(DATE(YEAR(AJ$2),MONTH(AJ$2),15),$AD$2,$AE$2,FALSE,DATE(YEAR($AD227),MONTH($AD227),1),DATE(YEAR($AE227),MONTH($AE227),28)),0)</f>
      </c>
      <c r="AK227" s="18">
        <f>IFERROR(_xlfn.BETA.DIST(DATE(YEAR(AK$2),MONTH(AK$2),15),$AD$2,$AE$2,FALSE,DATE(YEAR($AD227),MONTH($AD227),1),DATE(YEAR($AE227),MONTH($AE227),28)),0)</f>
      </c>
      <c r="AL227" s="18">
        <f>IFERROR(_xlfn.BETA.DIST(DATE(YEAR(AL$2),MONTH(AL$2),15),$AD$2,$AE$2,FALSE,DATE(YEAR($AD227),MONTH($AD227),1),DATE(YEAR($AE227),MONTH($AE227),28)),0)</f>
      </c>
      <c r="AM227" s="18">
        <f>IFERROR(_xlfn.BETA.DIST(DATE(YEAR(AM$2),MONTH(AM$2),15),$AD$2,$AE$2,FALSE,DATE(YEAR($AD227),MONTH($AD227),1),DATE(YEAR($AE227),MONTH($AE227),28)),0)</f>
      </c>
      <c r="AN227" s="18">
        <f>IFERROR(_xlfn.BETA.DIST(DATE(YEAR(AN$2),MONTH(AN$2),15),$AD$2,$AE$2,FALSE,DATE(YEAR($AD227),MONTH($AD227),1),DATE(YEAR($AE227),MONTH($AE227),28)),0)</f>
      </c>
      <c r="AO227" s="18">
        <f>IFERROR(_xlfn.BETA.DIST(DATE(YEAR(AO$2),MONTH(AO$2),15),$AD$2,$AE$2,FALSE,DATE(YEAR($AD227),MONTH($AD227),1),DATE(YEAR($AE227),MONTH($AE227),28)),0)</f>
      </c>
      <c r="AP227" s="18">
        <f>IFERROR(_xlfn.BETA.DIST(DATE(YEAR(AP$2),MONTH(AP$2),15),$AD$2,$AE$2,FALSE,DATE(YEAR($AD227),MONTH($AD227),1),DATE(YEAR($AE227),MONTH($AE227),28)),0)</f>
      </c>
      <c r="AQ227" s="18">
        <f>IFERROR(_xlfn.BETA.DIST(DATE(YEAR(AQ$2),MONTH(AQ$2),15),$AD$2,$AE$2,FALSE,DATE(YEAR($AD227),MONTH($AD227),1),DATE(YEAR($AE227),MONTH($AE227),28)),0)</f>
      </c>
      <c r="AR227" s="18">
        <f>IFERROR(_xlfn.BETA.DIST(DATE(YEAR(AR$2),MONTH(AR$2),15),$AD$2,$AE$2,FALSE,DATE(YEAR($AD227),MONTH($AD227),1),DATE(YEAR($AE227),MONTH($AE227),28)),0)</f>
      </c>
      <c r="AS227" s="18">
        <f>IFERROR(_xlfn.BETA.DIST(DATE(YEAR(AS$2),MONTH(AS$2),15),$AD$2,$AE$2,FALSE,DATE(YEAR($AD227),MONTH($AD227),1),DATE(YEAR($AE227),MONTH($AE227),28)),0)</f>
      </c>
      <c r="AT227" s="18">
        <f>IFERROR(_xlfn.BETA.DIST(DATE(YEAR(AT$2),MONTH(AT$2),15),$AD$2,$AE$2,FALSE,DATE(YEAR($AD227),MONTH($AD227),1),DATE(YEAR($AE227),MONTH($AE227),28)),0)</f>
      </c>
      <c r="AU227" s="18">
        <f>IFERROR(_xlfn.BETA.DIST(DATE(YEAR(AU$2),MONTH(AU$2),15),$AD$2,$AE$2,FALSE,DATE(YEAR($AD227),MONTH($AD227),1),DATE(YEAR($AE227),MONTH($AE227),28)),0)</f>
      </c>
      <c r="AV227" s="18">
        <f>SUM(AG227:AU227)</f>
      </c>
      <c r="AW227" s="18">
        <f>IF(J227&lt;&gt;0,J227,IF($AV227=0,0,AG227/$AV227*$Z227))</f>
      </c>
      <c r="AX227" s="18">
        <f>IF(K227&lt;&gt;0,K227,IF($AV227=0,0,AH227/$AV227*$Z227))</f>
      </c>
      <c r="AY227" s="18">
        <f>IF(L227&lt;&gt;0,L227,IF($AV227=0,0,AI227/$AV227*$Z227))</f>
      </c>
      <c r="AZ227" s="18">
        <f>IF(M227&lt;&gt;0,M227,IF($AV227=0,0,AJ227/$AV227*$Z227))</f>
      </c>
      <c r="BA227" s="18">
        <f>IF(N227&lt;&gt;0,N227,IF($AV227=0,0,AK227/$AV227*$Z227))</f>
      </c>
      <c r="BB227" s="18">
        <f>IF(O227&lt;&gt;0,O227,IF($AV227=0,0,AL227/$AV227*$Z227))</f>
      </c>
      <c r="BC227" s="18">
        <f>IF(P227&lt;&gt;0,P227,IF($AV227=0,0,AM227/$AV227*$Z227))</f>
      </c>
      <c r="BD227" s="18">
        <f>IF(Q227&lt;&gt;0,Q227,IF($AV227=0,0,AN227/$AV227*$Z227))</f>
      </c>
      <c r="BE227" s="18">
        <f>IF(R227&lt;&gt;0,R227,IF($AV227=0,0,AO227/$AV227*$Z227))</f>
      </c>
      <c r="BF227" s="18">
        <f>IF(S227&lt;&gt;0,S227,IF($AV227=0,0,AP227/$AV227*$Z227))</f>
      </c>
      <c r="BG227" s="18">
        <f>IF(T227&lt;&gt;0,T227,IF($AV227=0,0,AQ227/$AV227*$Z227))</f>
      </c>
      <c r="BH227" s="18">
        <f>IF(U227&lt;&gt;0,U227,IF($AV227=0,0,AR227/$AV227*$Z227))</f>
      </c>
      <c r="BI227" s="18">
        <f>IF(V227&lt;&gt;0,V227,IF($AV227=0,0,AS227/$AV227*$Z227))</f>
      </c>
      <c r="BJ227" s="18">
        <f>IF(W227&lt;&gt;0,W227,IF($AV227=0,0,AT227/$AV227*$Z227))</f>
      </c>
      <c r="BK227" s="18">
        <f>IF(X227&lt;&gt;0,X227,IF($AV227=0,0,AU227/$AV227*$Z227))</f>
      </c>
      <c r="BL227" s="18">
        <f>SUM(AW227:BK227)</f>
      </c>
      <c r="BM227" s="17" t="str">
        <v/>
      </c>
    </row>
    <row r="228" outlineLevel="4">
      <c r="A228" s="5" t="str">
        <v>11.29</v>
      </c>
      <c r="B228" s="5" t="str">
        <v/>
      </c>
      <c r="C228" s="5" t="str">
        <v>BSKDGNGENGR03</v>
      </c>
      <c r="D228" s="5" t="str">
        <v>BSKDGNGENGR03</v>
      </c>
      <c r="E228" s="19">
        <f>IFERROR(_xlfn.XLOOKUP(F228,Assumptions!B:B,Assumptions!C:C),0)</f>
      </c>
      <c r="F228" s="5" t="str">
        <v>Advanced Payment</v>
      </c>
      <c r="G228" s="5" t="str">
        <v/>
      </c>
      <c r="H228" s="18">
        <f>G227*E228</f>
      </c>
      <c r="I228" s="18">
        <f>H228*(1-0)</f>
      </c>
      <c r="J228" s="18">
        <v>0</v>
      </c>
      <c r="K228" s="18">
        <v>0</v>
      </c>
      <c r="L228" s="18">
        <v>0</v>
      </c>
      <c r="M228" s="18">
        <v>0</v>
      </c>
      <c r="N228" s="18">
        <v>0</v>
      </c>
      <c r="O228" s="18">
        <v>0</v>
      </c>
      <c r="P228" s="18">
        <v>0</v>
      </c>
      <c r="Q228" s="18">
        <v>0</v>
      </c>
      <c r="R228" s="18">
        <v>0</v>
      </c>
      <c r="S228" s="18">
        <v>0</v>
      </c>
      <c r="T228" s="18">
        <v>0</v>
      </c>
      <c r="U228" s="18">
        <v>0</v>
      </c>
      <c r="V228" s="18">
        <v>0</v>
      </c>
      <c r="W228" s="18">
        <v>0</v>
      </c>
      <c r="X228" s="18">
        <v>0</v>
      </c>
      <c r="Y228" s="18">
        <f>SUM(J228:X228)</f>
      </c>
      <c r="Z228" s="18">
        <f>I228-Y228</f>
      </c>
      <c r="AA228" s="20">
        <v>46026</v>
      </c>
      <c r="AB228" s="20">
        <v>46026</v>
      </c>
      <c r="AC228" s="18">
        <f>IFERROR(_xlfn.XLOOKUP(F228,Assumptions!B:B,Assumptions!D:D),0)</f>
      </c>
      <c r="AD228" s="20">
        <f>AA228+AC228</f>
      </c>
      <c r="AE228" s="20">
        <f>AC228+AB228</f>
      </c>
      <c r="AF228" s="5" t="str">
        <v/>
      </c>
      <c r="AG228" s="18">
        <f>IFERROR(_xlfn.BETA.DIST(DATE(YEAR(AG$2),MONTH(AG$2),15),$AD$2,$AE$2,FALSE,DATE(YEAR($AD228),MONTH($AD228),1),DATE(YEAR($AE228),MONTH($AE228),28)),0)</f>
      </c>
      <c r="AH228" s="18">
        <f>IFERROR(_xlfn.BETA.DIST(DATE(YEAR(AH$2),MONTH(AH$2),15),$AD$2,$AE$2,FALSE,DATE(YEAR($AD228),MONTH($AD228),1),DATE(YEAR($AE228),MONTH($AE228),28)),0)</f>
      </c>
      <c r="AI228" s="18">
        <f>IFERROR(_xlfn.BETA.DIST(DATE(YEAR(AI$2),MONTH(AI$2),15),$AD$2,$AE$2,FALSE,DATE(YEAR($AD228),MONTH($AD228),1),DATE(YEAR($AE228),MONTH($AE228),28)),0)</f>
      </c>
      <c r="AJ228" s="18">
        <f>IFERROR(_xlfn.BETA.DIST(DATE(YEAR(AJ$2),MONTH(AJ$2),15),$AD$2,$AE$2,FALSE,DATE(YEAR($AD228),MONTH($AD228),1),DATE(YEAR($AE228),MONTH($AE228),28)),0)</f>
      </c>
      <c r="AK228" s="18">
        <f>IFERROR(_xlfn.BETA.DIST(DATE(YEAR(AK$2),MONTH(AK$2),15),$AD$2,$AE$2,FALSE,DATE(YEAR($AD228),MONTH($AD228),1),DATE(YEAR($AE228),MONTH($AE228),28)),0)</f>
      </c>
      <c r="AL228" s="18">
        <f>IFERROR(_xlfn.BETA.DIST(DATE(YEAR(AL$2),MONTH(AL$2),15),$AD$2,$AE$2,FALSE,DATE(YEAR($AD228),MONTH($AD228),1),DATE(YEAR($AE228),MONTH($AE228),28)),0)</f>
      </c>
      <c r="AM228" s="18">
        <f>IFERROR(_xlfn.BETA.DIST(DATE(YEAR(AM$2),MONTH(AM$2),15),$AD$2,$AE$2,FALSE,DATE(YEAR($AD228),MONTH($AD228),1),DATE(YEAR($AE228),MONTH($AE228),28)),0)</f>
      </c>
      <c r="AN228" s="18">
        <f>IFERROR(_xlfn.BETA.DIST(DATE(YEAR(AN$2),MONTH(AN$2),15),$AD$2,$AE$2,FALSE,DATE(YEAR($AD228),MONTH($AD228),1),DATE(YEAR($AE228),MONTH($AE228),28)),0)</f>
      </c>
      <c r="AO228" s="18">
        <f>IFERROR(_xlfn.BETA.DIST(DATE(YEAR(AO$2),MONTH(AO$2),15),$AD$2,$AE$2,FALSE,DATE(YEAR($AD228),MONTH($AD228),1),DATE(YEAR($AE228),MONTH($AE228),28)),0)</f>
      </c>
      <c r="AP228" s="18">
        <f>IFERROR(_xlfn.BETA.DIST(DATE(YEAR(AP$2),MONTH(AP$2),15),$AD$2,$AE$2,FALSE,DATE(YEAR($AD228),MONTH($AD228),1),DATE(YEAR($AE228),MONTH($AE228),28)),0)</f>
      </c>
      <c r="AQ228" s="18">
        <f>IFERROR(_xlfn.BETA.DIST(DATE(YEAR(AQ$2),MONTH(AQ$2),15),$AD$2,$AE$2,FALSE,DATE(YEAR($AD228),MONTH($AD228),1),DATE(YEAR($AE228),MONTH($AE228),28)),0)</f>
      </c>
      <c r="AR228" s="18">
        <f>IFERROR(_xlfn.BETA.DIST(DATE(YEAR(AR$2),MONTH(AR$2),15),$AD$2,$AE$2,FALSE,DATE(YEAR($AD228),MONTH($AD228),1),DATE(YEAR($AE228),MONTH($AE228),28)),0)</f>
      </c>
      <c r="AS228" s="18">
        <f>IFERROR(_xlfn.BETA.DIST(DATE(YEAR(AS$2),MONTH(AS$2),15),$AD$2,$AE$2,FALSE,DATE(YEAR($AD228),MONTH($AD228),1),DATE(YEAR($AE228),MONTH($AE228),28)),0)</f>
      </c>
      <c r="AT228" s="18">
        <f>IFERROR(_xlfn.BETA.DIST(DATE(YEAR(AT$2),MONTH(AT$2),15),$AD$2,$AE$2,FALSE,DATE(YEAR($AD228),MONTH($AD228),1),DATE(YEAR($AE228),MONTH($AE228),28)),0)</f>
      </c>
      <c r="AU228" s="18">
        <f>IFERROR(_xlfn.BETA.DIST(DATE(YEAR(AU$2),MONTH(AU$2),15),$AD$2,$AE$2,FALSE,DATE(YEAR($AD228),MONTH($AD228),1),DATE(YEAR($AE228),MONTH($AE228),28)),0)</f>
      </c>
      <c r="AV228" s="18">
        <f>SUM(AG228:AU228)</f>
      </c>
      <c r="AW228" s="18">
        <f>IF(J228&lt;&gt;0,J228,IF($AV228=0,0,AG228/$AV228*$Z228))</f>
      </c>
      <c r="AX228" s="18">
        <f>IF(K228&lt;&gt;0,K228,IF($AV228=0,0,AH228/$AV228*$Z228))</f>
      </c>
      <c r="AY228" s="18">
        <f>IF(L228&lt;&gt;0,L228,IF($AV228=0,0,AI228/$AV228*$Z228))</f>
      </c>
      <c r="AZ228" s="18">
        <f>IF(M228&lt;&gt;0,M228,IF($AV228=0,0,AJ228/$AV228*$Z228))</f>
      </c>
      <c r="BA228" s="18">
        <f>IF(N228&lt;&gt;0,N228,IF($AV228=0,0,AK228/$AV228*$Z228))</f>
      </c>
      <c r="BB228" s="18">
        <f>IF(O228&lt;&gt;0,O228,IF($AV228=0,0,AL228/$AV228*$Z228))</f>
      </c>
      <c r="BC228" s="18">
        <f>IF(P228&lt;&gt;0,P228,IF($AV228=0,0,AM228/$AV228*$Z228))</f>
      </c>
      <c r="BD228" s="18">
        <f>IF(Q228&lt;&gt;0,Q228,IF($AV228=0,0,AN228/$AV228*$Z228))</f>
      </c>
      <c r="BE228" s="18">
        <f>IF(R228&lt;&gt;0,R228,IF($AV228=0,0,AO228/$AV228*$Z228))</f>
      </c>
      <c r="BF228" s="18">
        <f>IF(S228&lt;&gt;0,S228,IF($AV228=0,0,AP228/$AV228*$Z228))</f>
      </c>
      <c r="BG228" s="18">
        <f>IF(T228&lt;&gt;0,T228,IF($AV228=0,0,AQ228/$AV228*$Z228))</f>
      </c>
      <c r="BH228" s="18">
        <f>IF(U228&lt;&gt;0,U228,IF($AV228=0,0,AR228/$AV228*$Z228))</f>
      </c>
      <c r="BI228" s="18">
        <f>IF(V228&lt;&gt;0,V228,IF($AV228=0,0,AS228/$AV228*$Z228))</f>
      </c>
      <c r="BJ228" s="18">
        <f>IF(W228&lt;&gt;0,W228,IF($AV228=0,0,AT228/$AV228*$Z228))</f>
      </c>
      <c r="BK228" s="18">
        <f>IF(X228&lt;&gt;0,X228,IF($AV228=0,0,AU228/$AV228*$Z228))</f>
      </c>
      <c r="BL228" s="18">
        <f>SUM(AW228:BK228)</f>
      </c>
      <c r="BM228" s="18">
        <f>I228-BL228</f>
      </c>
    </row>
    <row r="229" outlineLevel="4">
      <c r="A229" s="5" t="str">
        <v>11.29</v>
      </c>
      <c r="B229" s="5" t="str">
        <v/>
      </c>
      <c r="C229" s="5" t="str">
        <v/>
      </c>
      <c r="D229" s="5" t="str">
        <v/>
      </c>
      <c r="E229" s="19">
        <f>IFERROR(_xlfn.XLOOKUP(F229,Assumptions!B:B,Assumptions!C:C),0)</f>
      </c>
      <c r="F229" s="5" t="str">
        <v>Site Delivery EGP</v>
      </c>
      <c r="G229" s="5" t="str">
        <v/>
      </c>
      <c r="H229" s="18">
        <f>G227*E229</f>
      </c>
      <c r="I229" s="18">
        <f>H229*(1-0)</f>
      </c>
      <c r="J229" s="18">
        <v>0</v>
      </c>
      <c r="K229" s="18">
        <v>0</v>
      </c>
      <c r="L229" s="18">
        <v>0</v>
      </c>
      <c r="M229" s="18">
        <v>0</v>
      </c>
      <c r="N229" s="18">
        <v>0</v>
      </c>
      <c r="O229" s="18">
        <v>0</v>
      </c>
      <c r="P229" s="18">
        <v>0</v>
      </c>
      <c r="Q229" s="18">
        <v>0</v>
      </c>
      <c r="R229" s="18">
        <v>0</v>
      </c>
      <c r="S229" s="18">
        <v>0</v>
      </c>
      <c r="T229" s="18">
        <v>0</v>
      </c>
      <c r="U229" s="18">
        <v>0</v>
      </c>
      <c r="V229" s="18">
        <v>0</v>
      </c>
      <c r="W229" s="18">
        <v>0</v>
      </c>
      <c r="X229" s="18">
        <v>0</v>
      </c>
      <c r="Y229" s="18">
        <f>SUM(J229:X229)</f>
      </c>
      <c r="Z229" s="18">
        <f>I229-Y229</f>
      </c>
      <c r="AA229" s="5" t="str">
        <v/>
      </c>
      <c r="AB229" s="5" t="str">
        <v/>
      </c>
      <c r="AC229" s="18">
        <f>IFERROR(_xlfn.XLOOKUP(F229,Assumptions!B:B,Assumptions!D:D),0)</f>
      </c>
      <c r="AD229" s="20">
        <f>AA229+AC229</f>
      </c>
      <c r="AE229" s="20">
        <f>AC229+AB229</f>
      </c>
      <c r="AF229" s="5" t="str">
        <v/>
      </c>
      <c r="AG229" s="18">
        <f>IFERROR(_xlfn.BETA.DIST(DATE(YEAR(AG$2),MONTH(AG$2),15),$AD$2,$AE$2,FALSE,DATE(YEAR($AD229),MONTH($AD229),1),DATE(YEAR($AE229),MONTH($AE229),28)),0)</f>
      </c>
      <c r="AH229" s="18">
        <f>IFERROR(_xlfn.BETA.DIST(DATE(YEAR(AH$2),MONTH(AH$2),15),$AD$2,$AE$2,FALSE,DATE(YEAR($AD229),MONTH($AD229),1),DATE(YEAR($AE229),MONTH($AE229),28)),0)</f>
      </c>
      <c r="AI229" s="18">
        <f>IFERROR(_xlfn.BETA.DIST(DATE(YEAR(AI$2),MONTH(AI$2),15),$AD$2,$AE$2,FALSE,DATE(YEAR($AD229),MONTH($AD229),1),DATE(YEAR($AE229),MONTH($AE229),28)),0)</f>
      </c>
      <c r="AJ229" s="18">
        <f>IFERROR(_xlfn.BETA.DIST(DATE(YEAR(AJ$2),MONTH(AJ$2),15),$AD$2,$AE$2,FALSE,DATE(YEAR($AD229),MONTH($AD229),1),DATE(YEAR($AE229),MONTH($AE229),28)),0)</f>
      </c>
      <c r="AK229" s="18">
        <f>IFERROR(_xlfn.BETA.DIST(DATE(YEAR(AK$2),MONTH(AK$2),15),$AD$2,$AE$2,FALSE,DATE(YEAR($AD229),MONTH($AD229),1),DATE(YEAR($AE229),MONTH($AE229),28)),0)</f>
      </c>
      <c r="AL229" s="18">
        <f>IFERROR(_xlfn.BETA.DIST(DATE(YEAR(AL$2),MONTH(AL$2),15),$AD$2,$AE$2,FALSE,DATE(YEAR($AD229),MONTH($AD229),1),DATE(YEAR($AE229),MONTH($AE229),28)),0)</f>
      </c>
      <c r="AM229" s="18">
        <f>IFERROR(_xlfn.BETA.DIST(DATE(YEAR(AM$2),MONTH(AM$2),15),$AD$2,$AE$2,FALSE,DATE(YEAR($AD229),MONTH($AD229),1),DATE(YEAR($AE229),MONTH($AE229),28)),0)</f>
      </c>
      <c r="AN229" s="18">
        <f>IFERROR(_xlfn.BETA.DIST(DATE(YEAR(AN$2),MONTH(AN$2),15),$AD$2,$AE$2,FALSE,DATE(YEAR($AD229),MONTH($AD229),1),DATE(YEAR($AE229),MONTH($AE229),28)),0)</f>
      </c>
      <c r="AO229" s="18">
        <f>IFERROR(_xlfn.BETA.DIST(DATE(YEAR(AO$2),MONTH(AO$2),15),$AD$2,$AE$2,FALSE,DATE(YEAR($AD229),MONTH($AD229),1),DATE(YEAR($AE229),MONTH($AE229),28)),0)</f>
      </c>
      <c r="AP229" s="18">
        <f>IFERROR(_xlfn.BETA.DIST(DATE(YEAR(AP$2),MONTH(AP$2),15),$AD$2,$AE$2,FALSE,DATE(YEAR($AD229),MONTH($AD229),1),DATE(YEAR($AE229),MONTH($AE229),28)),0)</f>
      </c>
      <c r="AQ229" s="18">
        <f>IFERROR(_xlfn.BETA.DIST(DATE(YEAR(AQ$2),MONTH(AQ$2),15),$AD$2,$AE$2,FALSE,DATE(YEAR($AD229),MONTH($AD229),1),DATE(YEAR($AE229),MONTH($AE229),28)),0)</f>
      </c>
      <c r="AR229" s="18">
        <f>IFERROR(_xlfn.BETA.DIST(DATE(YEAR(AR$2),MONTH(AR$2),15),$AD$2,$AE$2,FALSE,DATE(YEAR($AD229),MONTH($AD229),1),DATE(YEAR($AE229),MONTH($AE229),28)),0)</f>
      </c>
      <c r="AS229" s="18">
        <f>IFERROR(_xlfn.BETA.DIST(DATE(YEAR(AS$2),MONTH(AS$2),15),$AD$2,$AE$2,FALSE,DATE(YEAR($AD229),MONTH($AD229),1),DATE(YEAR($AE229),MONTH($AE229),28)),0)</f>
      </c>
      <c r="AT229" s="18">
        <f>IFERROR(_xlfn.BETA.DIST(DATE(YEAR(AT$2),MONTH(AT$2),15),$AD$2,$AE$2,FALSE,DATE(YEAR($AD229),MONTH($AD229),1),DATE(YEAR($AE229),MONTH($AE229),28)),0)</f>
      </c>
      <c r="AU229" s="18">
        <f>IFERROR(_xlfn.BETA.DIST(DATE(YEAR(AU$2),MONTH(AU$2),15),$AD$2,$AE$2,FALSE,DATE(YEAR($AD229),MONTH($AD229),1),DATE(YEAR($AE229),MONTH($AE229),28)),0)</f>
      </c>
      <c r="AV229" s="18">
        <f>SUM(AG229:AU229)</f>
      </c>
      <c r="AW229" s="18">
        <f>IF(J229&lt;&gt;0,J229,IF($AV229=0,0,AG229/$AV229*$Z229))</f>
      </c>
      <c r="AX229" s="18">
        <f>IF(K229&lt;&gt;0,K229,IF($AV229=0,0,AH229/$AV229*$Z229))</f>
      </c>
      <c r="AY229" s="18">
        <f>IF(L229&lt;&gt;0,L229,IF($AV229=0,0,AI229/$AV229*$Z229))</f>
      </c>
      <c r="AZ229" s="18">
        <f>IF(M229&lt;&gt;0,M229,IF($AV229=0,0,AJ229/$AV229*$Z229))</f>
      </c>
      <c r="BA229" s="18">
        <f>IF(N229&lt;&gt;0,N229,IF($AV229=0,0,AK229/$AV229*$Z229))</f>
      </c>
      <c r="BB229" s="18">
        <f>IF(O229&lt;&gt;0,O229,IF($AV229=0,0,AL229/$AV229*$Z229))</f>
      </c>
      <c r="BC229" s="18">
        <f>IF(P229&lt;&gt;0,P229,IF($AV229=0,0,AM229/$AV229*$Z229))</f>
      </c>
      <c r="BD229" s="18">
        <f>IF(Q229&lt;&gt;0,Q229,IF($AV229=0,0,AN229/$AV229*$Z229))</f>
      </c>
      <c r="BE229" s="18">
        <f>IF(R229&lt;&gt;0,R229,IF($AV229=0,0,AO229/$AV229*$Z229))</f>
      </c>
      <c r="BF229" s="18">
        <f>IF(S229&lt;&gt;0,S229,IF($AV229=0,0,AP229/$AV229*$Z229))</f>
      </c>
      <c r="BG229" s="18">
        <f>IF(T229&lt;&gt;0,T229,IF($AV229=0,0,AQ229/$AV229*$Z229))</f>
      </c>
      <c r="BH229" s="18">
        <f>IF(U229&lt;&gt;0,U229,IF($AV229=0,0,AR229/$AV229*$Z229))</f>
      </c>
      <c r="BI229" s="18">
        <f>IF(V229&lt;&gt;0,V229,IF($AV229=0,0,AS229/$AV229*$Z229))</f>
      </c>
      <c r="BJ229" s="18">
        <f>IF(W229&lt;&gt;0,W229,IF($AV229=0,0,AT229/$AV229*$Z229))</f>
      </c>
      <c r="BK229" s="18">
        <f>IF(X229&lt;&gt;0,X229,IF($AV229=0,0,AU229/$AV229*$Z229))</f>
      </c>
      <c r="BL229" s="18">
        <f>SUM(AW229:BK229)</f>
      </c>
      <c r="BM229" s="18">
        <f>I229-BL229</f>
      </c>
    </row>
    <row r="230" outlineLevel="4">
      <c r="A230" s="5" t="str">
        <v>11.29</v>
      </c>
      <c r="B230" s="5" t="str">
        <v/>
      </c>
      <c r="C230" s="5" t="str">
        <v>BSKDGNGENGR07</v>
      </c>
      <c r="D230" s="5" t="str">
        <v>BSKDGNGENGR07</v>
      </c>
      <c r="E230" s="19">
        <f>IFERROR(_xlfn.XLOOKUP(F230,Assumptions!B:B,Assumptions!C:C),0)</f>
      </c>
      <c r="F230" s="5" t="str">
        <v>Retention</v>
      </c>
      <c r="G230" s="5" t="str">
        <v/>
      </c>
      <c r="H230" s="18">
        <f>G227*E230</f>
      </c>
      <c r="I230" s="18">
        <f>H230*(1-0)</f>
      </c>
      <c r="J230" s="18">
        <v>0</v>
      </c>
      <c r="K230" s="18">
        <v>0</v>
      </c>
      <c r="L230" s="18">
        <v>0</v>
      </c>
      <c r="M230" s="18">
        <v>0</v>
      </c>
      <c r="N230" s="18">
        <v>0</v>
      </c>
      <c r="O230" s="18">
        <v>0</v>
      </c>
      <c r="P230" s="18">
        <v>0</v>
      </c>
      <c r="Q230" s="18">
        <v>0</v>
      </c>
      <c r="R230" s="18">
        <v>0</v>
      </c>
      <c r="S230" s="18">
        <v>0</v>
      </c>
      <c r="T230" s="18">
        <v>0</v>
      </c>
      <c r="U230" s="18">
        <v>0</v>
      </c>
      <c r="V230" s="18">
        <v>0</v>
      </c>
      <c r="W230" s="18">
        <v>0</v>
      </c>
      <c r="X230" s="18">
        <v>0</v>
      </c>
      <c r="Y230" s="18">
        <f>SUM(J230:X230)</f>
      </c>
      <c r="Z230" s="18">
        <f>I230-Y230</f>
      </c>
      <c r="AA230" s="20">
        <v>46483</v>
      </c>
      <c r="AB230" s="20">
        <v>46483</v>
      </c>
      <c r="AC230" s="18">
        <f>IFERROR(_xlfn.XLOOKUP(F230,Assumptions!B:B,Assumptions!D:D),0)</f>
      </c>
      <c r="AD230" s="20">
        <f>AA230+AC230</f>
      </c>
      <c r="AE230" s="20">
        <f>AC230+AB230</f>
      </c>
      <c r="AF230" s="5" t="str">
        <v/>
      </c>
      <c r="AG230" s="18">
        <f>IFERROR(_xlfn.BETA.DIST(DATE(YEAR(AG$2),MONTH(AG$2),15),$AD$2,$AE$2,FALSE,DATE(YEAR($AD230),MONTH($AD230),1),DATE(YEAR($AE230),MONTH($AE230),28)),0)</f>
      </c>
      <c r="AH230" s="18">
        <f>IFERROR(_xlfn.BETA.DIST(DATE(YEAR(AH$2),MONTH(AH$2),15),$AD$2,$AE$2,FALSE,DATE(YEAR($AD230),MONTH($AD230),1),DATE(YEAR($AE230),MONTH($AE230),28)),0)</f>
      </c>
      <c r="AI230" s="18">
        <f>IFERROR(_xlfn.BETA.DIST(DATE(YEAR(AI$2),MONTH(AI$2),15),$AD$2,$AE$2,FALSE,DATE(YEAR($AD230),MONTH($AD230),1),DATE(YEAR($AE230),MONTH($AE230),28)),0)</f>
      </c>
      <c r="AJ230" s="18">
        <f>IFERROR(_xlfn.BETA.DIST(DATE(YEAR(AJ$2),MONTH(AJ$2),15),$AD$2,$AE$2,FALSE,DATE(YEAR($AD230),MONTH($AD230),1),DATE(YEAR($AE230),MONTH($AE230),28)),0)</f>
      </c>
      <c r="AK230" s="18">
        <f>IFERROR(_xlfn.BETA.DIST(DATE(YEAR(AK$2),MONTH(AK$2),15),$AD$2,$AE$2,FALSE,DATE(YEAR($AD230),MONTH($AD230),1),DATE(YEAR($AE230),MONTH($AE230),28)),0)</f>
      </c>
      <c r="AL230" s="18">
        <f>IFERROR(_xlfn.BETA.DIST(DATE(YEAR(AL$2),MONTH(AL$2),15),$AD$2,$AE$2,FALSE,DATE(YEAR($AD230),MONTH($AD230),1),DATE(YEAR($AE230),MONTH($AE230),28)),0)</f>
      </c>
      <c r="AM230" s="18">
        <f>IFERROR(_xlfn.BETA.DIST(DATE(YEAR(AM$2),MONTH(AM$2),15),$AD$2,$AE$2,FALSE,DATE(YEAR($AD230),MONTH($AD230),1),DATE(YEAR($AE230),MONTH($AE230),28)),0)</f>
      </c>
      <c r="AN230" s="18">
        <f>IFERROR(_xlfn.BETA.DIST(DATE(YEAR(AN$2),MONTH(AN$2),15),$AD$2,$AE$2,FALSE,DATE(YEAR($AD230),MONTH($AD230),1),DATE(YEAR($AE230),MONTH($AE230),28)),0)</f>
      </c>
      <c r="AO230" s="18">
        <f>IFERROR(_xlfn.BETA.DIST(DATE(YEAR(AO$2),MONTH(AO$2),15),$AD$2,$AE$2,FALSE,DATE(YEAR($AD230),MONTH($AD230),1),DATE(YEAR($AE230),MONTH($AE230),28)),0)</f>
      </c>
      <c r="AP230" s="18">
        <f>IFERROR(_xlfn.BETA.DIST(DATE(YEAR(AP$2),MONTH(AP$2),15),$AD$2,$AE$2,FALSE,DATE(YEAR($AD230),MONTH($AD230),1),DATE(YEAR($AE230),MONTH($AE230),28)),0)</f>
      </c>
      <c r="AQ230" s="18">
        <f>IFERROR(_xlfn.BETA.DIST(DATE(YEAR(AQ$2),MONTH(AQ$2),15),$AD$2,$AE$2,FALSE,DATE(YEAR($AD230),MONTH($AD230),1),DATE(YEAR($AE230),MONTH($AE230),28)),0)</f>
      </c>
      <c r="AR230" s="18">
        <f>IFERROR(_xlfn.BETA.DIST(DATE(YEAR(AR$2),MONTH(AR$2),15),$AD$2,$AE$2,FALSE,DATE(YEAR($AD230),MONTH($AD230),1),DATE(YEAR($AE230),MONTH($AE230),28)),0)</f>
      </c>
      <c r="AS230" s="18">
        <f>IFERROR(_xlfn.BETA.DIST(DATE(YEAR(AS$2),MONTH(AS$2),15),$AD$2,$AE$2,FALSE,DATE(YEAR($AD230),MONTH($AD230),1),DATE(YEAR($AE230),MONTH($AE230),28)),0)</f>
      </c>
      <c r="AT230" s="18">
        <f>IFERROR(_xlfn.BETA.DIST(DATE(YEAR(AT$2),MONTH(AT$2),15),$AD$2,$AE$2,FALSE,DATE(YEAR($AD230),MONTH($AD230),1),DATE(YEAR($AE230),MONTH($AE230),28)),0)</f>
      </c>
      <c r="AU230" s="18">
        <f>IFERROR(_xlfn.BETA.DIST(DATE(YEAR(AU$2),MONTH(AU$2),15),$AD$2,$AE$2,FALSE,DATE(YEAR($AD230),MONTH($AD230),1),DATE(YEAR($AE230),MONTH($AE230),28)),0)</f>
      </c>
      <c r="AV230" s="18">
        <f>SUM(AG230:AU230)</f>
      </c>
      <c r="AW230" s="18">
        <f>IF(J230&lt;&gt;0,J230,IF($AV230=0,0,AG230/$AV230*$Z230))</f>
      </c>
      <c r="AX230" s="18">
        <f>IF(K230&lt;&gt;0,K230,IF($AV230=0,0,AH230/$AV230*$Z230))</f>
      </c>
      <c r="AY230" s="18">
        <f>IF(L230&lt;&gt;0,L230,IF($AV230=0,0,AI230/$AV230*$Z230))</f>
      </c>
      <c r="AZ230" s="18">
        <f>IF(M230&lt;&gt;0,M230,IF($AV230=0,0,AJ230/$AV230*$Z230))</f>
      </c>
      <c r="BA230" s="18">
        <f>IF(N230&lt;&gt;0,N230,IF($AV230=0,0,AK230/$AV230*$Z230))</f>
      </c>
      <c r="BB230" s="18">
        <f>IF(O230&lt;&gt;0,O230,IF($AV230=0,0,AL230/$AV230*$Z230))</f>
      </c>
      <c r="BC230" s="18">
        <f>IF(P230&lt;&gt;0,P230,IF($AV230=0,0,AM230/$AV230*$Z230))</f>
      </c>
      <c r="BD230" s="18">
        <f>IF(Q230&lt;&gt;0,Q230,IF($AV230=0,0,AN230/$AV230*$Z230))</f>
      </c>
      <c r="BE230" s="18">
        <f>IF(R230&lt;&gt;0,R230,IF($AV230=0,0,AO230/$AV230*$Z230))</f>
      </c>
      <c r="BF230" s="18">
        <f>IF(S230&lt;&gt;0,S230,IF($AV230=0,0,AP230/$AV230*$Z230))</f>
      </c>
      <c r="BG230" s="18">
        <f>IF(T230&lt;&gt;0,T230,IF($AV230=0,0,AQ230/$AV230*$Z230))</f>
      </c>
      <c r="BH230" s="18">
        <f>IF(U230&lt;&gt;0,U230,IF($AV230=0,0,AR230/$AV230*$Z230))</f>
      </c>
      <c r="BI230" s="18">
        <f>IF(V230&lt;&gt;0,V230,IF($AV230=0,0,AS230/$AV230*$Z230))</f>
      </c>
      <c r="BJ230" s="18">
        <f>IF(W230&lt;&gt;0,W230,IF($AV230=0,0,AT230/$AV230*$Z230))</f>
      </c>
      <c r="BK230" s="18">
        <f>IF(X230&lt;&gt;0,X230,IF($AV230=0,0,AU230/$AV230*$Z230))</f>
      </c>
      <c r="BL230" s="18">
        <f>SUM(AW230:BK230)</f>
      </c>
      <c r="BM230" s="18">
        <f>I230-BL230</f>
      </c>
    </row>
    <row r="231" outlineLevel="2">
      <c r="A231" s="15" t="str">
        <v/>
      </c>
      <c r="B231" s="15" t="str">
        <v/>
      </c>
      <c r="C231" s="15" t="str">
        <v/>
      </c>
      <c r="D231" s="15" t="str">
        <v/>
      </c>
      <c r="E231" s="15" t="str">
        <v/>
      </c>
      <c r="F231" s="15" t="str">
        <v>Lighting</v>
      </c>
      <c r="G231" s="15">
        <v>4803365.61</v>
      </c>
      <c r="H231" s="15" t="str">
        <v/>
      </c>
      <c r="I231" s="15" t="str">
        <v/>
      </c>
      <c r="J231" s="15" t="str">
        <v/>
      </c>
      <c r="K231" s="15" t="str">
        <v/>
      </c>
      <c r="L231" s="15" t="str">
        <v/>
      </c>
      <c r="M231" s="15" t="str">
        <v/>
      </c>
      <c r="N231" s="15" t="str">
        <v/>
      </c>
      <c r="O231" s="15" t="str">
        <v/>
      </c>
      <c r="P231" s="15" t="str">
        <v/>
      </c>
      <c r="Q231" s="15" t="str">
        <v/>
      </c>
      <c r="R231" s="15" t="str">
        <v/>
      </c>
      <c r="S231" s="15" t="str">
        <v/>
      </c>
      <c r="T231" s="15" t="str">
        <v/>
      </c>
      <c r="U231" s="15" t="str">
        <v/>
      </c>
      <c r="V231" s="15" t="str">
        <v/>
      </c>
      <c r="W231" s="15" t="str">
        <v/>
      </c>
      <c r="X231" s="15" t="str">
        <v/>
      </c>
      <c r="Y231" s="15" t="str">
        <v/>
      </c>
      <c r="Z231" s="15" t="str">
        <v/>
      </c>
      <c r="AA231" s="15" t="str">
        <v/>
      </c>
      <c r="AB231" s="15" t="str">
        <v/>
      </c>
      <c r="AC231" s="15" t="str">
        <v/>
      </c>
      <c r="AD231" s="15" t="str">
        <v/>
      </c>
      <c r="AE231" s="15" t="str">
        <v/>
      </c>
      <c r="AF231" s="5" t="str">
        <v/>
      </c>
      <c r="AG231" s="15" t="str">
        <v/>
      </c>
      <c r="AH231" s="15" t="str">
        <v/>
      </c>
      <c r="AI231" s="15" t="str">
        <v/>
      </c>
      <c r="AJ231" s="15" t="str">
        <v/>
      </c>
      <c r="AK231" s="15" t="str">
        <v/>
      </c>
      <c r="AL231" s="15" t="str">
        <v/>
      </c>
      <c r="AM231" s="15" t="str">
        <v/>
      </c>
      <c r="AN231" s="15" t="str">
        <v/>
      </c>
      <c r="AO231" s="15" t="str">
        <v/>
      </c>
      <c r="AP231" s="15" t="str">
        <v/>
      </c>
      <c r="AQ231" s="15" t="str">
        <v/>
      </c>
      <c r="AR231" s="15" t="str">
        <v/>
      </c>
      <c r="AS231" s="15" t="str">
        <v/>
      </c>
      <c r="AT231" s="15" t="str">
        <v/>
      </c>
      <c r="AU231" s="15" t="str">
        <v/>
      </c>
      <c r="AV231" s="15" t="str">
        <v/>
      </c>
      <c r="AW231" s="15" t="str">
        <v/>
      </c>
      <c r="AX231" s="15" t="str">
        <v/>
      </c>
      <c r="AY231" s="15" t="str">
        <v/>
      </c>
      <c r="AZ231" s="15" t="str">
        <v/>
      </c>
      <c r="BA231" s="15" t="str">
        <v/>
      </c>
      <c r="BB231" s="15" t="str">
        <v/>
      </c>
      <c r="BC231" s="15" t="str">
        <v/>
      </c>
      <c r="BD231" s="15" t="str">
        <v/>
      </c>
      <c r="BE231" s="15" t="str">
        <v/>
      </c>
      <c r="BF231" s="15" t="str">
        <v/>
      </c>
      <c r="BG231" s="15" t="str">
        <v/>
      </c>
      <c r="BH231" s="15" t="str">
        <v/>
      </c>
      <c r="BI231" s="15" t="str">
        <v/>
      </c>
      <c r="BJ231" s="15" t="str">
        <v/>
      </c>
      <c r="BK231" s="15" t="str">
        <v/>
      </c>
      <c r="BL231" s="15" t="str">
        <v/>
      </c>
      <c r="BM231" s="15" t="str">
        <v/>
      </c>
    </row>
    <row r="232" outlineLevel="3">
      <c r="A232" s="17" t="str">
        <v>11.03</v>
      </c>
      <c r="B232" s="17" t="str">
        <v/>
      </c>
      <c r="C232" s="17" t="str">
        <v/>
      </c>
      <c r="D232" s="17" t="str">
        <v/>
      </c>
      <c r="E232" s="17" t="str">
        <v>11.03</v>
      </c>
      <c r="F232" s="17" t="str">
        <v>Indoor and Outdoor Lighting</v>
      </c>
      <c r="G232" s="17">
        <v>4803365.61</v>
      </c>
      <c r="H232" s="17" t="str">
        <v/>
      </c>
      <c r="I232" s="17" t="str">
        <v/>
      </c>
      <c r="J232" s="17" t="str">
        <v/>
      </c>
      <c r="K232" s="17" t="str">
        <v/>
      </c>
      <c r="L232" s="17" t="str">
        <v/>
      </c>
      <c r="M232" s="17" t="str">
        <v/>
      </c>
      <c r="N232" s="17" t="str">
        <v/>
      </c>
      <c r="O232" s="17" t="str">
        <v/>
      </c>
      <c r="P232" s="17" t="str">
        <v/>
      </c>
      <c r="Q232" s="17" t="str">
        <v/>
      </c>
      <c r="R232" s="17" t="str">
        <v/>
      </c>
      <c r="S232" s="17" t="str">
        <v/>
      </c>
      <c r="T232" s="17" t="str">
        <v/>
      </c>
      <c r="U232" s="17" t="str">
        <v/>
      </c>
      <c r="V232" s="17" t="str">
        <v/>
      </c>
      <c r="W232" s="17" t="str">
        <v/>
      </c>
      <c r="X232" s="17" t="str">
        <v/>
      </c>
      <c r="Y232" s="17" t="str">
        <v/>
      </c>
      <c r="Z232" s="17" t="str">
        <v/>
      </c>
      <c r="AA232" s="17" t="str">
        <v/>
      </c>
      <c r="AB232" s="17" t="str">
        <v/>
      </c>
      <c r="AC232" s="17" t="str">
        <v/>
      </c>
      <c r="AD232" s="17" t="str">
        <v/>
      </c>
      <c r="AE232" s="17" t="str">
        <v/>
      </c>
      <c r="AF232" s="5" t="str">
        <v/>
      </c>
      <c r="AG232" s="18">
        <f>IFERROR(_xlfn.BETA.DIST(DATE(YEAR(AG$2),MONTH(AG$2),15),$AD$2,$AE$2,FALSE,DATE(YEAR($AD232),MONTH($AD232),1),DATE(YEAR($AE232),MONTH($AE232),28)),0)</f>
      </c>
      <c r="AH232" s="18">
        <f>IFERROR(_xlfn.BETA.DIST(DATE(YEAR(AH$2),MONTH(AH$2),15),$AD$2,$AE$2,FALSE,DATE(YEAR($AD232),MONTH($AD232),1),DATE(YEAR($AE232),MONTH($AE232),28)),0)</f>
      </c>
      <c r="AI232" s="18">
        <f>IFERROR(_xlfn.BETA.DIST(DATE(YEAR(AI$2),MONTH(AI$2),15),$AD$2,$AE$2,FALSE,DATE(YEAR($AD232),MONTH($AD232),1),DATE(YEAR($AE232),MONTH($AE232),28)),0)</f>
      </c>
      <c r="AJ232" s="18">
        <f>IFERROR(_xlfn.BETA.DIST(DATE(YEAR(AJ$2),MONTH(AJ$2),15),$AD$2,$AE$2,FALSE,DATE(YEAR($AD232),MONTH($AD232),1),DATE(YEAR($AE232),MONTH($AE232),28)),0)</f>
      </c>
      <c r="AK232" s="18">
        <f>IFERROR(_xlfn.BETA.DIST(DATE(YEAR(AK$2),MONTH(AK$2),15),$AD$2,$AE$2,FALSE,DATE(YEAR($AD232),MONTH($AD232),1),DATE(YEAR($AE232),MONTH($AE232),28)),0)</f>
      </c>
      <c r="AL232" s="18">
        <f>IFERROR(_xlfn.BETA.DIST(DATE(YEAR(AL$2),MONTH(AL$2),15),$AD$2,$AE$2,FALSE,DATE(YEAR($AD232),MONTH($AD232),1),DATE(YEAR($AE232),MONTH($AE232),28)),0)</f>
      </c>
      <c r="AM232" s="18">
        <f>IFERROR(_xlfn.BETA.DIST(DATE(YEAR(AM$2),MONTH(AM$2),15),$AD$2,$AE$2,FALSE,DATE(YEAR($AD232),MONTH($AD232),1),DATE(YEAR($AE232),MONTH($AE232),28)),0)</f>
      </c>
      <c r="AN232" s="18">
        <f>IFERROR(_xlfn.BETA.DIST(DATE(YEAR(AN$2),MONTH(AN$2),15),$AD$2,$AE$2,FALSE,DATE(YEAR($AD232),MONTH($AD232),1),DATE(YEAR($AE232),MONTH($AE232),28)),0)</f>
      </c>
      <c r="AO232" s="18">
        <f>IFERROR(_xlfn.BETA.DIST(DATE(YEAR(AO$2),MONTH(AO$2),15),$AD$2,$AE$2,FALSE,DATE(YEAR($AD232),MONTH($AD232),1),DATE(YEAR($AE232),MONTH($AE232),28)),0)</f>
      </c>
      <c r="AP232" s="18">
        <f>IFERROR(_xlfn.BETA.DIST(DATE(YEAR(AP$2),MONTH(AP$2),15),$AD$2,$AE$2,FALSE,DATE(YEAR($AD232),MONTH($AD232),1),DATE(YEAR($AE232),MONTH($AE232),28)),0)</f>
      </c>
      <c r="AQ232" s="18">
        <f>IFERROR(_xlfn.BETA.DIST(DATE(YEAR(AQ$2),MONTH(AQ$2),15),$AD$2,$AE$2,FALSE,DATE(YEAR($AD232),MONTH($AD232),1),DATE(YEAR($AE232),MONTH($AE232),28)),0)</f>
      </c>
      <c r="AR232" s="18">
        <f>IFERROR(_xlfn.BETA.DIST(DATE(YEAR(AR$2),MONTH(AR$2),15),$AD$2,$AE$2,FALSE,DATE(YEAR($AD232),MONTH($AD232),1),DATE(YEAR($AE232),MONTH($AE232),28)),0)</f>
      </c>
      <c r="AS232" s="18">
        <f>IFERROR(_xlfn.BETA.DIST(DATE(YEAR(AS$2),MONTH(AS$2),15),$AD$2,$AE$2,FALSE,DATE(YEAR($AD232),MONTH($AD232),1),DATE(YEAR($AE232),MONTH($AE232),28)),0)</f>
      </c>
      <c r="AT232" s="18">
        <f>IFERROR(_xlfn.BETA.DIST(DATE(YEAR(AT$2),MONTH(AT$2),15),$AD$2,$AE$2,FALSE,DATE(YEAR($AD232),MONTH($AD232),1),DATE(YEAR($AE232),MONTH($AE232),28)),0)</f>
      </c>
      <c r="AU232" s="18">
        <f>IFERROR(_xlfn.BETA.DIST(DATE(YEAR(AU$2),MONTH(AU$2),15),$AD$2,$AE$2,FALSE,DATE(YEAR($AD232),MONTH($AD232),1),DATE(YEAR($AE232),MONTH($AE232),28)),0)</f>
      </c>
      <c r="AV232" s="18">
        <f>SUM(AG232:AU232)</f>
      </c>
      <c r="AW232" s="18">
        <f>IF(J232&lt;&gt;0,J232,IF($AV232=0,0,AG232/$AV232*$Z232))</f>
      </c>
      <c r="AX232" s="18">
        <f>IF(K232&lt;&gt;0,K232,IF($AV232=0,0,AH232/$AV232*$Z232))</f>
      </c>
      <c r="AY232" s="18">
        <f>IF(L232&lt;&gt;0,L232,IF($AV232=0,0,AI232/$AV232*$Z232))</f>
      </c>
      <c r="AZ232" s="18">
        <f>IF(M232&lt;&gt;0,M232,IF($AV232=0,0,AJ232/$AV232*$Z232))</f>
      </c>
      <c r="BA232" s="18">
        <f>IF(N232&lt;&gt;0,N232,IF($AV232=0,0,AK232/$AV232*$Z232))</f>
      </c>
      <c r="BB232" s="18">
        <f>IF(O232&lt;&gt;0,O232,IF($AV232=0,0,AL232/$AV232*$Z232))</f>
      </c>
      <c r="BC232" s="18">
        <f>IF(P232&lt;&gt;0,P232,IF($AV232=0,0,AM232/$AV232*$Z232))</f>
      </c>
      <c r="BD232" s="18">
        <f>IF(Q232&lt;&gt;0,Q232,IF($AV232=0,0,AN232/$AV232*$Z232))</f>
      </c>
      <c r="BE232" s="18">
        <f>IF(R232&lt;&gt;0,R232,IF($AV232=0,0,AO232/$AV232*$Z232))</f>
      </c>
      <c r="BF232" s="18">
        <f>IF(S232&lt;&gt;0,S232,IF($AV232=0,0,AP232/$AV232*$Z232))</f>
      </c>
      <c r="BG232" s="18">
        <f>IF(T232&lt;&gt;0,T232,IF($AV232=0,0,AQ232/$AV232*$Z232))</f>
      </c>
      <c r="BH232" s="18">
        <f>IF(U232&lt;&gt;0,U232,IF($AV232=0,0,AR232/$AV232*$Z232))</f>
      </c>
      <c r="BI232" s="18">
        <f>IF(V232&lt;&gt;0,V232,IF($AV232=0,0,AS232/$AV232*$Z232))</f>
      </c>
      <c r="BJ232" s="18">
        <f>IF(W232&lt;&gt;0,W232,IF($AV232=0,0,AT232/$AV232*$Z232))</f>
      </c>
      <c r="BK232" s="18">
        <f>IF(X232&lt;&gt;0,X232,IF($AV232=0,0,AU232/$AV232*$Z232))</f>
      </c>
      <c r="BL232" s="18">
        <f>SUM(AW232:BK232)</f>
      </c>
      <c r="BM232" s="17" t="str">
        <v/>
      </c>
    </row>
    <row r="233" outlineLevel="4">
      <c r="A233" s="5" t="str">
        <v>11.03</v>
      </c>
      <c r="B233" s="5" t="str">
        <v/>
      </c>
      <c r="C233" s="5" t="str">
        <v>BSKDGNGENGR03</v>
      </c>
      <c r="D233" s="5" t="str">
        <v>BSKDGNGENGR03</v>
      </c>
      <c r="E233" s="19">
        <f>IFERROR(_xlfn.XLOOKUP(F233,Assumptions!B:B,Assumptions!C:C),0)</f>
      </c>
      <c r="F233" s="5" t="str">
        <v>Advanced Payment</v>
      </c>
      <c r="G233" s="5" t="str">
        <v/>
      </c>
      <c r="H233" s="18">
        <f>G232*E233</f>
      </c>
      <c r="I233" s="18">
        <f>H233*(1-0)</f>
      </c>
      <c r="J233" s="18">
        <v>0</v>
      </c>
      <c r="K233" s="18">
        <v>0</v>
      </c>
      <c r="L233" s="18">
        <v>0</v>
      </c>
      <c r="M233" s="18">
        <v>0</v>
      </c>
      <c r="N233" s="18">
        <v>0</v>
      </c>
      <c r="O233" s="18">
        <v>0</v>
      </c>
      <c r="P233" s="18">
        <v>0</v>
      </c>
      <c r="Q233" s="18">
        <v>0</v>
      </c>
      <c r="R233" s="18">
        <v>0</v>
      </c>
      <c r="S233" s="18">
        <v>0</v>
      </c>
      <c r="T233" s="18">
        <v>0</v>
      </c>
      <c r="U233" s="18">
        <v>0</v>
      </c>
      <c r="V233" s="18">
        <v>0</v>
      </c>
      <c r="W233" s="18">
        <v>0</v>
      </c>
      <c r="X233" s="18">
        <v>0</v>
      </c>
      <c r="Y233" s="18">
        <f>SUM(J233:X233)</f>
      </c>
      <c r="Z233" s="18">
        <f>I233-Y233</f>
      </c>
      <c r="AA233" s="20">
        <v>46026</v>
      </c>
      <c r="AB233" s="20">
        <v>46026</v>
      </c>
      <c r="AC233" s="18">
        <f>IFERROR(_xlfn.XLOOKUP(F233,Assumptions!B:B,Assumptions!D:D),0)</f>
      </c>
      <c r="AD233" s="20">
        <f>AA233+AC233</f>
      </c>
      <c r="AE233" s="20">
        <f>AC233+AB233</f>
      </c>
      <c r="AF233" s="5" t="str">
        <v/>
      </c>
      <c r="AG233" s="18">
        <f>IFERROR(_xlfn.BETA.DIST(DATE(YEAR(AG$2),MONTH(AG$2),15),$AD$2,$AE$2,FALSE,DATE(YEAR($AD233),MONTH($AD233),1),DATE(YEAR($AE233),MONTH($AE233),28)),0)</f>
      </c>
      <c r="AH233" s="18">
        <f>IFERROR(_xlfn.BETA.DIST(DATE(YEAR(AH$2),MONTH(AH$2),15),$AD$2,$AE$2,FALSE,DATE(YEAR($AD233),MONTH($AD233),1),DATE(YEAR($AE233),MONTH($AE233),28)),0)</f>
      </c>
      <c r="AI233" s="18">
        <f>IFERROR(_xlfn.BETA.DIST(DATE(YEAR(AI$2),MONTH(AI$2),15),$AD$2,$AE$2,FALSE,DATE(YEAR($AD233),MONTH($AD233),1),DATE(YEAR($AE233),MONTH($AE233),28)),0)</f>
      </c>
      <c r="AJ233" s="18">
        <f>IFERROR(_xlfn.BETA.DIST(DATE(YEAR(AJ$2),MONTH(AJ$2),15),$AD$2,$AE$2,FALSE,DATE(YEAR($AD233),MONTH($AD233),1),DATE(YEAR($AE233),MONTH($AE233),28)),0)</f>
      </c>
      <c r="AK233" s="18">
        <f>IFERROR(_xlfn.BETA.DIST(DATE(YEAR(AK$2),MONTH(AK$2),15),$AD$2,$AE$2,FALSE,DATE(YEAR($AD233),MONTH($AD233),1),DATE(YEAR($AE233),MONTH($AE233),28)),0)</f>
      </c>
      <c r="AL233" s="18">
        <f>IFERROR(_xlfn.BETA.DIST(DATE(YEAR(AL$2),MONTH(AL$2),15),$AD$2,$AE$2,FALSE,DATE(YEAR($AD233),MONTH($AD233),1),DATE(YEAR($AE233),MONTH($AE233),28)),0)</f>
      </c>
      <c r="AM233" s="18">
        <f>IFERROR(_xlfn.BETA.DIST(DATE(YEAR(AM$2),MONTH(AM$2),15),$AD$2,$AE$2,FALSE,DATE(YEAR($AD233),MONTH($AD233),1),DATE(YEAR($AE233),MONTH($AE233),28)),0)</f>
      </c>
      <c r="AN233" s="18">
        <f>IFERROR(_xlfn.BETA.DIST(DATE(YEAR(AN$2),MONTH(AN$2),15),$AD$2,$AE$2,FALSE,DATE(YEAR($AD233),MONTH($AD233),1),DATE(YEAR($AE233),MONTH($AE233),28)),0)</f>
      </c>
      <c r="AO233" s="18">
        <f>IFERROR(_xlfn.BETA.DIST(DATE(YEAR(AO$2),MONTH(AO$2),15),$AD$2,$AE$2,FALSE,DATE(YEAR($AD233),MONTH($AD233),1),DATE(YEAR($AE233),MONTH($AE233),28)),0)</f>
      </c>
      <c r="AP233" s="18">
        <f>IFERROR(_xlfn.BETA.DIST(DATE(YEAR(AP$2),MONTH(AP$2),15),$AD$2,$AE$2,FALSE,DATE(YEAR($AD233),MONTH($AD233),1),DATE(YEAR($AE233),MONTH($AE233),28)),0)</f>
      </c>
      <c r="AQ233" s="18">
        <f>IFERROR(_xlfn.BETA.DIST(DATE(YEAR(AQ$2),MONTH(AQ$2),15),$AD$2,$AE$2,FALSE,DATE(YEAR($AD233),MONTH($AD233),1),DATE(YEAR($AE233),MONTH($AE233),28)),0)</f>
      </c>
      <c r="AR233" s="18">
        <f>IFERROR(_xlfn.BETA.DIST(DATE(YEAR(AR$2),MONTH(AR$2),15),$AD$2,$AE$2,FALSE,DATE(YEAR($AD233),MONTH($AD233),1),DATE(YEAR($AE233),MONTH($AE233),28)),0)</f>
      </c>
      <c r="AS233" s="18">
        <f>IFERROR(_xlfn.BETA.DIST(DATE(YEAR(AS$2),MONTH(AS$2),15),$AD$2,$AE$2,FALSE,DATE(YEAR($AD233),MONTH($AD233),1),DATE(YEAR($AE233),MONTH($AE233),28)),0)</f>
      </c>
      <c r="AT233" s="18">
        <f>IFERROR(_xlfn.BETA.DIST(DATE(YEAR(AT$2),MONTH(AT$2),15),$AD$2,$AE$2,FALSE,DATE(YEAR($AD233),MONTH($AD233),1),DATE(YEAR($AE233),MONTH($AE233),28)),0)</f>
      </c>
      <c r="AU233" s="18">
        <f>IFERROR(_xlfn.BETA.DIST(DATE(YEAR(AU$2),MONTH(AU$2),15),$AD$2,$AE$2,FALSE,DATE(YEAR($AD233),MONTH($AD233),1),DATE(YEAR($AE233),MONTH($AE233),28)),0)</f>
      </c>
      <c r="AV233" s="18">
        <f>SUM(AG233:AU233)</f>
      </c>
      <c r="AW233" s="18">
        <f>IF(J233&lt;&gt;0,J233,IF($AV233=0,0,AG233/$AV233*$Z233))</f>
      </c>
      <c r="AX233" s="18">
        <f>IF(K233&lt;&gt;0,K233,IF($AV233=0,0,AH233/$AV233*$Z233))</f>
      </c>
      <c r="AY233" s="18">
        <f>IF(L233&lt;&gt;0,L233,IF($AV233=0,0,AI233/$AV233*$Z233))</f>
      </c>
      <c r="AZ233" s="18">
        <f>IF(M233&lt;&gt;0,M233,IF($AV233=0,0,AJ233/$AV233*$Z233))</f>
      </c>
      <c r="BA233" s="18">
        <f>IF(N233&lt;&gt;0,N233,IF($AV233=0,0,AK233/$AV233*$Z233))</f>
      </c>
      <c r="BB233" s="18">
        <f>IF(O233&lt;&gt;0,O233,IF($AV233=0,0,AL233/$AV233*$Z233))</f>
      </c>
      <c r="BC233" s="18">
        <f>IF(P233&lt;&gt;0,P233,IF($AV233=0,0,AM233/$AV233*$Z233))</f>
      </c>
      <c r="BD233" s="18">
        <f>IF(Q233&lt;&gt;0,Q233,IF($AV233=0,0,AN233/$AV233*$Z233))</f>
      </c>
      <c r="BE233" s="18">
        <f>IF(R233&lt;&gt;0,R233,IF($AV233=0,0,AO233/$AV233*$Z233))</f>
      </c>
      <c r="BF233" s="18">
        <f>IF(S233&lt;&gt;0,S233,IF($AV233=0,0,AP233/$AV233*$Z233))</f>
      </c>
      <c r="BG233" s="18">
        <f>IF(T233&lt;&gt;0,T233,IF($AV233=0,0,AQ233/$AV233*$Z233))</f>
      </c>
      <c r="BH233" s="18">
        <f>IF(U233&lt;&gt;0,U233,IF($AV233=0,0,AR233/$AV233*$Z233))</f>
      </c>
      <c r="BI233" s="18">
        <f>IF(V233&lt;&gt;0,V233,IF($AV233=0,0,AS233/$AV233*$Z233))</f>
      </c>
      <c r="BJ233" s="18">
        <f>IF(W233&lt;&gt;0,W233,IF($AV233=0,0,AT233/$AV233*$Z233))</f>
      </c>
      <c r="BK233" s="18">
        <f>IF(X233&lt;&gt;0,X233,IF($AV233=0,0,AU233/$AV233*$Z233))</f>
      </c>
      <c r="BL233" s="18">
        <f>SUM(AW233:BK233)</f>
      </c>
      <c r="BM233" s="18">
        <f>I233-BL233</f>
      </c>
    </row>
    <row r="234" outlineLevel="4">
      <c r="A234" s="5" t="str">
        <v>11.03</v>
      </c>
      <c r="B234" s="5" t="str">
        <v/>
      </c>
      <c r="C234" s="5" t="str">
        <v/>
      </c>
      <c r="D234" s="5" t="str">
        <v/>
      </c>
      <c r="E234" s="19">
        <f>IFERROR(_xlfn.XLOOKUP(F234,Assumptions!B:B,Assumptions!C:C),0)</f>
      </c>
      <c r="F234" s="5" t="str">
        <v>Site Delivery EGP</v>
      </c>
      <c r="G234" s="5" t="str">
        <v/>
      </c>
      <c r="H234" s="18">
        <f>G232*E234</f>
      </c>
      <c r="I234" s="18">
        <f>H234*(1-0)</f>
      </c>
      <c r="J234" s="18">
        <v>0</v>
      </c>
      <c r="K234" s="18">
        <v>0</v>
      </c>
      <c r="L234" s="18">
        <v>0</v>
      </c>
      <c r="M234" s="18">
        <v>0</v>
      </c>
      <c r="N234" s="18">
        <v>0</v>
      </c>
      <c r="O234" s="18">
        <v>0</v>
      </c>
      <c r="P234" s="18">
        <v>0</v>
      </c>
      <c r="Q234" s="18">
        <v>0</v>
      </c>
      <c r="R234" s="18">
        <v>0</v>
      </c>
      <c r="S234" s="18">
        <v>0</v>
      </c>
      <c r="T234" s="18">
        <v>0</v>
      </c>
      <c r="U234" s="18">
        <v>0</v>
      </c>
      <c r="V234" s="18">
        <v>0</v>
      </c>
      <c r="W234" s="18">
        <v>0</v>
      </c>
      <c r="X234" s="18">
        <v>0</v>
      </c>
      <c r="Y234" s="18">
        <f>SUM(J234:X234)</f>
      </c>
      <c r="Z234" s="18">
        <f>I234-Y234</f>
      </c>
      <c r="AA234" s="5" t="str">
        <v/>
      </c>
      <c r="AB234" s="5" t="str">
        <v/>
      </c>
      <c r="AC234" s="18">
        <f>IFERROR(_xlfn.XLOOKUP(F234,Assumptions!B:B,Assumptions!D:D),0)</f>
      </c>
      <c r="AD234" s="20">
        <f>AA234+AC234</f>
      </c>
      <c r="AE234" s="20">
        <f>AC234+AB234</f>
      </c>
      <c r="AF234" s="5" t="str">
        <v/>
      </c>
      <c r="AG234" s="18">
        <f>IFERROR(_xlfn.BETA.DIST(DATE(YEAR(AG$2),MONTH(AG$2),15),$AD$2,$AE$2,FALSE,DATE(YEAR($AD234),MONTH($AD234),1),DATE(YEAR($AE234),MONTH($AE234),28)),0)</f>
      </c>
      <c r="AH234" s="18">
        <f>IFERROR(_xlfn.BETA.DIST(DATE(YEAR(AH$2),MONTH(AH$2),15),$AD$2,$AE$2,FALSE,DATE(YEAR($AD234),MONTH($AD234),1),DATE(YEAR($AE234),MONTH($AE234),28)),0)</f>
      </c>
      <c r="AI234" s="18">
        <f>IFERROR(_xlfn.BETA.DIST(DATE(YEAR(AI$2),MONTH(AI$2),15),$AD$2,$AE$2,FALSE,DATE(YEAR($AD234),MONTH($AD234),1),DATE(YEAR($AE234),MONTH($AE234),28)),0)</f>
      </c>
      <c r="AJ234" s="18">
        <f>IFERROR(_xlfn.BETA.DIST(DATE(YEAR(AJ$2),MONTH(AJ$2),15),$AD$2,$AE$2,FALSE,DATE(YEAR($AD234),MONTH($AD234),1),DATE(YEAR($AE234),MONTH($AE234),28)),0)</f>
      </c>
      <c r="AK234" s="18">
        <f>IFERROR(_xlfn.BETA.DIST(DATE(YEAR(AK$2),MONTH(AK$2),15),$AD$2,$AE$2,FALSE,DATE(YEAR($AD234),MONTH($AD234),1),DATE(YEAR($AE234),MONTH($AE234),28)),0)</f>
      </c>
      <c r="AL234" s="18">
        <f>IFERROR(_xlfn.BETA.DIST(DATE(YEAR(AL$2),MONTH(AL$2),15),$AD$2,$AE$2,FALSE,DATE(YEAR($AD234),MONTH($AD234),1),DATE(YEAR($AE234),MONTH($AE234),28)),0)</f>
      </c>
      <c r="AM234" s="18">
        <f>IFERROR(_xlfn.BETA.DIST(DATE(YEAR(AM$2),MONTH(AM$2),15),$AD$2,$AE$2,FALSE,DATE(YEAR($AD234),MONTH($AD234),1),DATE(YEAR($AE234),MONTH($AE234),28)),0)</f>
      </c>
      <c r="AN234" s="18">
        <f>IFERROR(_xlfn.BETA.DIST(DATE(YEAR(AN$2),MONTH(AN$2),15),$AD$2,$AE$2,FALSE,DATE(YEAR($AD234),MONTH($AD234),1),DATE(YEAR($AE234),MONTH($AE234),28)),0)</f>
      </c>
      <c r="AO234" s="18">
        <f>IFERROR(_xlfn.BETA.DIST(DATE(YEAR(AO$2),MONTH(AO$2),15),$AD$2,$AE$2,FALSE,DATE(YEAR($AD234),MONTH($AD234),1),DATE(YEAR($AE234),MONTH($AE234),28)),0)</f>
      </c>
      <c r="AP234" s="18">
        <f>IFERROR(_xlfn.BETA.DIST(DATE(YEAR(AP$2),MONTH(AP$2),15),$AD$2,$AE$2,FALSE,DATE(YEAR($AD234),MONTH($AD234),1),DATE(YEAR($AE234),MONTH($AE234),28)),0)</f>
      </c>
      <c r="AQ234" s="18">
        <f>IFERROR(_xlfn.BETA.DIST(DATE(YEAR(AQ$2),MONTH(AQ$2),15),$AD$2,$AE$2,FALSE,DATE(YEAR($AD234),MONTH($AD234),1),DATE(YEAR($AE234),MONTH($AE234),28)),0)</f>
      </c>
      <c r="AR234" s="18">
        <f>IFERROR(_xlfn.BETA.DIST(DATE(YEAR(AR$2),MONTH(AR$2),15),$AD$2,$AE$2,FALSE,DATE(YEAR($AD234),MONTH($AD234),1),DATE(YEAR($AE234),MONTH($AE234),28)),0)</f>
      </c>
      <c r="AS234" s="18">
        <f>IFERROR(_xlfn.BETA.DIST(DATE(YEAR(AS$2),MONTH(AS$2),15),$AD$2,$AE$2,FALSE,DATE(YEAR($AD234),MONTH($AD234),1),DATE(YEAR($AE234),MONTH($AE234),28)),0)</f>
      </c>
      <c r="AT234" s="18">
        <f>IFERROR(_xlfn.BETA.DIST(DATE(YEAR(AT$2),MONTH(AT$2),15),$AD$2,$AE$2,FALSE,DATE(YEAR($AD234),MONTH($AD234),1),DATE(YEAR($AE234),MONTH($AE234),28)),0)</f>
      </c>
      <c r="AU234" s="18">
        <f>IFERROR(_xlfn.BETA.DIST(DATE(YEAR(AU$2),MONTH(AU$2),15),$AD$2,$AE$2,FALSE,DATE(YEAR($AD234),MONTH($AD234),1),DATE(YEAR($AE234),MONTH($AE234),28)),0)</f>
      </c>
      <c r="AV234" s="18">
        <f>SUM(AG234:AU234)</f>
      </c>
      <c r="AW234" s="18">
        <f>IF(J234&lt;&gt;0,J234,IF($AV234=0,0,AG234/$AV234*$Z234))</f>
      </c>
      <c r="AX234" s="18">
        <f>IF(K234&lt;&gt;0,K234,IF($AV234=0,0,AH234/$AV234*$Z234))</f>
      </c>
      <c r="AY234" s="18">
        <f>IF(L234&lt;&gt;0,L234,IF($AV234=0,0,AI234/$AV234*$Z234))</f>
      </c>
      <c r="AZ234" s="18">
        <f>IF(M234&lt;&gt;0,M234,IF($AV234=0,0,AJ234/$AV234*$Z234))</f>
      </c>
      <c r="BA234" s="18">
        <f>IF(N234&lt;&gt;0,N234,IF($AV234=0,0,AK234/$AV234*$Z234))</f>
      </c>
      <c r="BB234" s="18">
        <f>IF(O234&lt;&gt;0,O234,IF($AV234=0,0,AL234/$AV234*$Z234))</f>
      </c>
      <c r="BC234" s="18">
        <f>IF(P234&lt;&gt;0,P234,IF($AV234=0,0,AM234/$AV234*$Z234))</f>
      </c>
      <c r="BD234" s="18">
        <f>IF(Q234&lt;&gt;0,Q234,IF($AV234=0,0,AN234/$AV234*$Z234))</f>
      </c>
      <c r="BE234" s="18">
        <f>IF(R234&lt;&gt;0,R234,IF($AV234=0,0,AO234/$AV234*$Z234))</f>
      </c>
      <c r="BF234" s="18">
        <f>IF(S234&lt;&gt;0,S234,IF($AV234=0,0,AP234/$AV234*$Z234))</f>
      </c>
      <c r="BG234" s="18">
        <f>IF(T234&lt;&gt;0,T234,IF($AV234=0,0,AQ234/$AV234*$Z234))</f>
      </c>
      <c r="BH234" s="18">
        <f>IF(U234&lt;&gt;0,U234,IF($AV234=0,0,AR234/$AV234*$Z234))</f>
      </c>
      <c r="BI234" s="18">
        <f>IF(V234&lt;&gt;0,V234,IF($AV234=0,0,AS234/$AV234*$Z234))</f>
      </c>
      <c r="BJ234" s="18">
        <f>IF(W234&lt;&gt;0,W234,IF($AV234=0,0,AT234/$AV234*$Z234))</f>
      </c>
      <c r="BK234" s="18">
        <f>IF(X234&lt;&gt;0,X234,IF($AV234=0,0,AU234/$AV234*$Z234))</f>
      </c>
      <c r="BL234" s="18">
        <f>SUM(AW234:BK234)</f>
      </c>
      <c r="BM234" s="18">
        <f>I234-BL234</f>
      </c>
    </row>
    <row r="235" outlineLevel="4">
      <c r="A235" s="5" t="str">
        <v>11.03</v>
      </c>
      <c r="B235" s="5" t="str">
        <v/>
      </c>
      <c r="C235" s="5" t="str">
        <v>BSKDGNGENGR07</v>
      </c>
      <c r="D235" s="5" t="str">
        <v>BSKDGNGENGR07</v>
      </c>
      <c r="E235" s="19">
        <f>IFERROR(_xlfn.XLOOKUP(F235,Assumptions!B:B,Assumptions!C:C),0)</f>
      </c>
      <c r="F235" s="5" t="str">
        <v>Retention</v>
      </c>
      <c r="G235" s="5" t="str">
        <v/>
      </c>
      <c r="H235" s="18">
        <f>G232*E235</f>
      </c>
      <c r="I235" s="18">
        <f>H235*(1-0)</f>
      </c>
      <c r="J235" s="18">
        <v>0</v>
      </c>
      <c r="K235" s="18">
        <v>0</v>
      </c>
      <c r="L235" s="18">
        <v>0</v>
      </c>
      <c r="M235" s="18">
        <v>0</v>
      </c>
      <c r="N235" s="18">
        <v>0</v>
      </c>
      <c r="O235" s="18">
        <v>0</v>
      </c>
      <c r="P235" s="18">
        <v>0</v>
      </c>
      <c r="Q235" s="18">
        <v>0</v>
      </c>
      <c r="R235" s="18">
        <v>0</v>
      </c>
      <c r="S235" s="18">
        <v>0</v>
      </c>
      <c r="T235" s="18">
        <v>0</v>
      </c>
      <c r="U235" s="18">
        <v>0</v>
      </c>
      <c r="V235" s="18">
        <v>0</v>
      </c>
      <c r="W235" s="18">
        <v>0</v>
      </c>
      <c r="X235" s="18">
        <v>0</v>
      </c>
      <c r="Y235" s="18">
        <f>SUM(J235:X235)</f>
      </c>
      <c r="Z235" s="18">
        <f>I235-Y235</f>
      </c>
      <c r="AA235" s="20">
        <v>46483</v>
      </c>
      <c r="AB235" s="20">
        <v>46483</v>
      </c>
      <c r="AC235" s="18">
        <f>IFERROR(_xlfn.XLOOKUP(F235,Assumptions!B:B,Assumptions!D:D),0)</f>
      </c>
      <c r="AD235" s="20">
        <f>AA235+AC235</f>
      </c>
      <c r="AE235" s="20">
        <f>AC235+AB235</f>
      </c>
      <c r="AF235" s="5" t="str">
        <v/>
      </c>
      <c r="AG235" s="18">
        <f>IFERROR(_xlfn.BETA.DIST(DATE(YEAR(AG$2),MONTH(AG$2),15),$AD$2,$AE$2,FALSE,DATE(YEAR($AD235),MONTH($AD235),1),DATE(YEAR($AE235),MONTH($AE235),28)),0)</f>
      </c>
      <c r="AH235" s="18">
        <f>IFERROR(_xlfn.BETA.DIST(DATE(YEAR(AH$2),MONTH(AH$2),15),$AD$2,$AE$2,FALSE,DATE(YEAR($AD235),MONTH($AD235),1),DATE(YEAR($AE235),MONTH($AE235),28)),0)</f>
      </c>
      <c r="AI235" s="18">
        <f>IFERROR(_xlfn.BETA.DIST(DATE(YEAR(AI$2),MONTH(AI$2),15),$AD$2,$AE$2,FALSE,DATE(YEAR($AD235),MONTH($AD235),1),DATE(YEAR($AE235),MONTH($AE235),28)),0)</f>
      </c>
      <c r="AJ235" s="18">
        <f>IFERROR(_xlfn.BETA.DIST(DATE(YEAR(AJ$2),MONTH(AJ$2),15),$AD$2,$AE$2,FALSE,DATE(YEAR($AD235),MONTH($AD235),1),DATE(YEAR($AE235),MONTH($AE235),28)),0)</f>
      </c>
      <c r="AK235" s="18">
        <f>IFERROR(_xlfn.BETA.DIST(DATE(YEAR(AK$2),MONTH(AK$2),15),$AD$2,$AE$2,FALSE,DATE(YEAR($AD235),MONTH($AD235),1),DATE(YEAR($AE235),MONTH($AE235),28)),0)</f>
      </c>
      <c r="AL235" s="18">
        <f>IFERROR(_xlfn.BETA.DIST(DATE(YEAR(AL$2),MONTH(AL$2),15),$AD$2,$AE$2,FALSE,DATE(YEAR($AD235),MONTH($AD235),1),DATE(YEAR($AE235),MONTH($AE235),28)),0)</f>
      </c>
      <c r="AM235" s="18">
        <f>IFERROR(_xlfn.BETA.DIST(DATE(YEAR(AM$2),MONTH(AM$2),15),$AD$2,$AE$2,FALSE,DATE(YEAR($AD235),MONTH($AD235),1),DATE(YEAR($AE235),MONTH($AE235),28)),0)</f>
      </c>
      <c r="AN235" s="18">
        <f>IFERROR(_xlfn.BETA.DIST(DATE(YEAR(AN$2),MONTH(AN$2),15),$AD$2,$AE$2,FALSE,DATE(YEAR($AD235),MONTH($AD235),1),DATE(YEAR($AE235),MONTH($AE235),28)),0)</f>
      </c>
      <c r="AO235" s="18">
        <f>IFERROR(_xlfn.BETA.DIST(DATE(YEAR(AO$2),MONTH(AO$2),15),$AD$2,$AE$2,FALSE,DATE(YEAR($AD235),MONTH($AD235),1),DATE(YEAR($AE235),MONTH($AE235),28)),0)</f>
      </c>
      <c r="AP235" s="18">
        <f>IFERROR(_xlfn.BETA.DIST(DATE(YEAR(AP$2),MONTH(AP$2),15),$AD$2,$AE$2,FALSE,DATE(YEAR($AD235),MONTH($AD235),1),DATE(YEAR($AE235),MONTH($AE235),28)),0)</f>
      </c>
      <c r="AQ235" s="18">
        <f>IFERROR(_xlfn.BETA.DIST(DATE(YEAR(AQ$2),MONTH(AQ$2),15),$AD$2,$AE$2,FALSE,DATE(YEAR($AD235),MONTH($AD235),1),DATE(YEAR($AE235),MONTH($AE235),28)),0)</f>
      </c>
      <c r="AR235" s="18">
        <f>IFERROR(_xlfn.BETA.DIST(DATE(YEAR(AR$2),MONTH(AR$2),15),$AD$2,$AE$2,FALSE,DATE(YEAR($AD235),MONTH($AD235),1),DATE(YEAR($AE235),MONTH($AE235),28)),0)</f>
      </c>
      <c r="AS235" s="18">
        <f>IFERROR(_xlfn.BETA.DIST(DATE(YEAR(AS$2),MONTH(AS$2),15),$AD$2,$AE$2,FALSE,DATE(YEAR($AD235),MONTH($AD235),1),DATE(YEAR($AE235),MONTH($AE235),28)),0)</f>
      </c>
      <c r="AT235" s="18">
        <f>IFERROR(_xlfn.BETA.DIST(DATE(YEAR(AT$2),MONTH(AT$2),15),$AD$2,$AE$2,FALSE,DATE(YEAR($AD235),MONTH($AD235),1),DATE(YEAR($AE235),MONTH($AE235),28)),0)</f>
      </c>
      <c r="AU235" s="18">
        <f>IFERROR(_xlfn.BETA.DIST(DATE(YEAR(AU$2),MONTH(AU$2),15),$AD$2,$AE$2,FALSE,DATE(YEAR($AD235),MONTH($AD235),1),DATE(YEAR($AE235),MONTH($AE235),28)),0)</f>
      </c>
      <c r="AV235" s="18">
        <f>SUM(AG235:AU235)</f>
      </c>
      <c r="AW235" s="18">
        <f>IF(J235&lt;&gt;0,J235,IF($AV235=0,0,AG235/$AV235*$Z235))</f>
      </c>
      <c r="AX235" s="18">
        <f>IF(K235&lt;&gt;0,K235,IF($AV235=0,0,AH235/$AV235*$Z235))</f>
      </c>
      <c r="AY235" s="18">
        <f>IF(L235&lt;&gt;0,L235,IF($AV235=0,0,AI235/$AV235*$Z235))</f>
      </c>
      <c r="AZ235" s="18">
        <f>IF(M235&lt;&gt;0,M235,IF($AV235=0,0,AJ235/$AV235*$Z235))</f>
      </c>
      <c r="BA235" s="18">
        <f>IF(N235&lt;&gt;0,N235,IF($AV235=0,0,AK235/$AV235*$Z235))</f>
      </c>
      <c r="BB235" s="18">
        <f>IF(O235&lt;&gt;0,O235,IF($AV235=0,0,AL235/$AV235*$Z235))</f>
      </c>
      <c r="BC235" s="18">
        <f>IF(P235&lt;&gt;0,P235,IF($AV235=0,0,AM235/$AV235*$Z235))</f>
      </c>
      <c r="BD235" s="18">
        <f>IF(Q235&lt;&gt;0,Q235,IF($AV235=0,0,AN235/$AV235*$Z235))</f>
      </c>
      <c r="BE235" s="18">
        <f>IF(R235&lt;&gt;0,R235,IF($AV235=0,0,AO235/$AV235*$Z235))</f>
      </c>
      <c r="BF235" s="18">
        <f>IF(S235&lt;&gt;0,S235,IF($AV235=0,0,AP235/$AV235*$Z235))</f>
      </c>
      <c r="BG235" s="18">
        <f>IF(T235&lt;&gt;0,T235,IF($AV235=0,0,AQ235/$AV235*$Z235))</f>
      </c>
      <c r="BH235" s="18">
        <f>IF(U235&lt;&gt;0,U235,IF($AV235=0,0,AR235/$AV235*$Z235))</f>
      </c>
      <c r="BI235" s="18">
        <f>IF(V235&lt;&gt;0,V235,IF($AV235=0,0,AS235/$AV235*$Z235))</f>
      </c>
      <c r="BJ235" s="18">
        <f>IF(W235&lt;&gt;0,W235,IF($AV235=0,0,AT235/$AV235*$Z235))</f>
      </c>
      <c r="BK235" s="18">
        <f>IF(X235&lt;&gt;0,X235,IF($AV235=0,0,AU235/$AV235*$Z235))</f>
      </c>
      <c r="BL235" s="18">
        <f>SUM(AW235:BK235)</f>
      </c>
      <c r="BM235" s="18">
        <f>I235-BL235</f>
      </c>
    </row>
    <row r="236" outlineLevel="2">
      <c r="A236" s="15" t="str">
        <v/>
      </c>
      <c r="B236" s="15" t="str">
        <v/>
      </c>
      <c r="C236" s="15" t="str">
        <v/>
      </c>
      <c r="D236" s="15" t="str">
        <v/>
      </c>
      <c r="E236" s="15" t="str">
        <v/>
      </c>
      <c r="F236" s="15" t="str">
        <v>Installing, start up testing and commissioning</v>
      </c>
      <c r="G236" s="15">
        <v>28172681.479999997</v>
      </c>
      <c r="H236" s="15" t="str">
        <v/>
      </c>
      <c r="I236" s="15" t="str">
        <v/>
      </c>
      <c r="J236" s="15" t="str">
        <v/>
      </c>
      <c r="K236" s="15" t="str">
        <v/>
      </c>
      <c r="L236" s="15" t="str">
        <v/>
      </c>
      <c r="M236" s="15" t="str">
        <v/>
      </c>
      <c r="N236" s="15" t="str">
        <v/>
      </c>
      <c r="O236" s="15" t="str">
        <v/>
      </c>
      <c r="P236" s="15" t="str">
        <v/>
      </c>
      <c r="Q236" s="15" t="str">
        <v/>
      </c>
      <c r="R236" s="15" t="str">
        <v/>
      </c>
      <c r="S236" s="15" t="str">
        <v/>
      </c>
      <c r="T236" s="15" t="str">
        <v/>
      </c>
      <c r="U236" s="15" t="str">
        <v/>
      </c>
      <c r="V236" s="15" t="str">
        <v/>
      </c>
      <c r="W236" s="15" t="str">
        <v/>
      </c>
      <c r="X236" s="15" t="str">
        <v/>
      </c>
      <c r="Y236" s="15" t="str">
        <v/>
      </c>
      <c r="Z236" s="15" t="str">
        <v/>
      </c>
      <c r="AA236" s="15" t="str">
        <v/>
      </c>
      <c r="AB236" s="15" t="str">
        <v/>
      </c>
      <c r="AC236" s="15" t="str">
        <v/>
      </c>
      <c r="AD236" s="15" t="str">
        <v/>
      </c>
      <c r="AE236" s="15" t="str">
        <v/>
      </c>
      <c r="AF236" s="5" t="str">
        <v/>
      </c>
      <c r="AG236" s="15" t="str">
        <v/>
      </c>
      <c r="AH236" s="15" t="str">
        <v/>
      </c>
      <c r="AI236" s="15" t="str">
        <v/>
      </c>
      <c r="AJ236" s="15" t="str">
        <v/>
      </c>
      <c r="AK236" s="15" t="str">
        <v/>
      </c>
      <c r="AL236" s="15" t="str">
        <v/>
      </c>
      <c r="AM236" s="15" t="str">
        <v/>
      </c>
      <c r="AN236" s="15" t="str">
        <v/>
      </c>
      <c r="AO236" s="15" t="str">
        <v/>
      </c>
      <c r="AP236" s="15" t="str">
        <v/>
      </c>
      <c r="AQ236" s="15" t="str">
        <v/>
      </c>
      <c r="AR236" s="15" t="str">
        <v/>
      </c>
      <c r="AS236" s="15" t="str">
        <v/>
      </c>
      <c r="AT236" s="15" t="str">
        <v/>
      </c>
      <c r="AU236" s="15" t="str">
        <v/>
      </c>
      <c r="AV236" s="15" t="str">
        <v/>
      </c>
      <c r="AW236" s="15" t="str">
        <v/>
      </c>
      <c r="AX236" s="15" t="str">
        <v/>
      </c>
      <c r="AY236" s="15" t="str">
        <v/>
      </c>
      <c r="AZ236" s="15" t="str">
        <v/>
      </c>
      <c r="BA236" s="15" t="str">
        <v/>
      </c>
      <c r="BB236" s="15" t="str">
        <v/>
      </c>
      <c r="BC236" s="15" t="str">
        <v/>
      </c>
      <c r="BD236" s="15" t="str">
        <v/>
      </c>
      <c r="BE236" s="15" t="str">
        <v/>
      </c>
      <c r="BF236" s="15" t="str">
        <v/>
      </c>
      <c r="BG236" s="15" t="str">
        <v/>
      </c>
      <c r="BH236" s="15" t="str">
        <v/>
      </c>
      <c r="BI236" s="15" t="str">
        <v/>
      </c>
      <c r="BJ236" s="15" t="str">
        <v/>
      </c>
      <c r="BK236" s="15" t="str">
        <v/>
      </c>
      <c r="BL236" s="15" t="str">
        <v/>
      </c>
      <c r="BM236" s="15" t="str">
        <v/>
      </c>
    </row>
    <row r="237" outlineLevel="3">
      <c r="A237" s="17" t="str">
        <v>13.1</v>
      </c>
      <c r="B237" s="17" t="str">
        <v/>
      </c>
      <c r="C237" s="17" t="str">
        <v/>
      </c>
      <c r="D237" s="17" t="str">
        <v/>
      </c>
      <c r="E237" s="17" t="str">
        <v>13.1</v>
      </c>
      <c r="F237" s="17" t="str">
        <v>Installing, start up testing and commissioning of 220 kV GIS switchgear</v>
      </c>
      <c r="G237" s="17">
        <v>5034138.54</v>
      </c>
      <c r="H237" s="17" t="str">
        <v/>
      </c>
      <c r="I237" s="17" t="str">
        <v/>
      </c>
      <c r="J237" s="17" t="str">
        <v/>
      </c>
      <c r="K237" s="17" t="str">
        <v/>
      </c>
      <c r="L237" s="17" t="str">
        <v/>
      </c>
      <c r="M237" s="17" t="str">
        <v/>
      </c>
      <c r="N237" s="17" t="str">
        <v/>
      </c>
      <c r="O237" s="17" t="str">
        <v/>
      </c>
      <c r="P237" s="17" t="str">
        <v/>
      </c>
      <c r="Q237" s="17" t="str">
        <v/>
      </c>
      <c r="R237" s="17" t="str">
        <v/>
      </c>
      <c r="S237" s="17" t="str">
        <v/>
      </c>
      <c r="T237" s="17" t="str">
        <v/>
      </c>
      <c r="U237" s="17" t="str">
        <v/>
      </c>
      <c r="V237" s="17" t="str">
        <v/>
      </c>
      <c r="W237" s="17" t="str">
        <v/>
      </c>
      <c r="X237" s="17" t="str">
        <v/>
      </c>
      <c r="Y237" s="17" t="str">
        <v/>
      </c>
      <c r="Z237" s="17" t="str">
        <v/>
      </c>
      <c r="AA237" s="17" t="str">
        <v/>
      </c>
      <c r="AB237" s="17" t="str">
        <v/>
      </c>
      <c r="AC237" s="17" t="str">
        <v/>
      </c>
      <c r="AD237" s="17" t="str">
        <v/>
      </c>
      <c r="AE237" s="17" t="str">
        <v/>
      </c>
      <c r="AF237" s="5" t="str">
        <v/>
      </c>
      <c r="AG237" s="18">
        <f>IFERROR(_xlfn.BETA.DIST(DATE(YEAR(AG$2),MONTH(AG$2),15),$AD$2,$AE$2,FALSE,DATE(YEAR($AD237),MONTH($AD237),1),DATE(YEAR($AE237),MONTH($AE237),28)),0)</f>
      </c>
      <c r="AH237" s="18">
        <f>IFERROR(_xlfn.BETA.DIST(DATE(YEAR(AH$2),MONTH(AH$2),15),$AD$2,$AE$2,FALSE,DATE(YEAR($AD237),MONTH($AD237),1),DATE(YEAR($AE237),MONTH($AE237),28)),0)</f>
      </c>
      <c r="AI237" s="18">
        <f>IFERROR(_xlfn.BETA.DIST(DATE(YEAR(AI$2),MONTH(AI$2),15),$AD$2,$AE$2,FALSE,DATE(YEAR($AD237),MONTH($AD237),1),DATE(YEAR($AE237),MONTH($AE237),28)),0)</f>
      </c>
      <c r="AJ237" s="18">
        <f>IFERROR(_xlfn.BETA.DIST(DATE(YEAR(AJ$2),MONTH(AJ$2),15),$AD$2,$AE$2,FALSE,DATE(YEAR($AD237),MONTH($AD237),1),DATE(YEAR($AE237),MONTH($AE237),28)),0)</f>
      </c>
      <c r="AK237" s="18">
        <f>IFERROR(_xlfn.BETA.DIST(DATE(YEAR(AK$2),MONTH(AK$2),15),$AD$2,$AE$2,FALSE,DATE(YEAR($AD237),MONTH($AD237),1),DATE(YEAR($AE237),MONTH($AE237),28)),0)</f>
      </c>
      <c r="AL237" s="18">
        <f>IFERROR(_xlfn.BETA.DIST(DATE(YEAR(AL$2),MONTH(AL$2),15),$AD$2,$AE$2,FALSE,DATE(YEAR($AD237),MONTH($AD237),1),DATE(YEAR($AE237),MONTH($AE237),28)),0)</f>
      </c>
      <c r="AM237" s="18">
        <f>IFERROR(_xlfn.BETA.DIST(DATE(YEAR(AM$2),MONTH(AM$2),15),$AD$2,$AE$2,FALSE,DATE(YEAR($AD237),MONTH($AD237),1),DATE(YEAR($AE237),MONTH($AE237),28)),0)</f>
      </c>
      <c r="AN237" s="18">
        <f>IFERROR(_xlfn.BETA.DIST(DATE(YEAR(AN$2),MONTH(AN$2),15),$AD$2,$AE$2,FALSE,DATE(YEAR($AD237),MONTH($AD237),1),DATE(YEAR($AE237),MONTH($AE237),28)),0)</f>
      </c>
      <c r="AO237" s="18">
        <f>IFERROR(_xlfn.BETA.DIST(DATE(YEAR(AO$2),MONTH(AO$2),15),$AD$2,$AE$2,FALSE,DATE(YEAR($AD237),MONTH($AD237),1),DATE(YEAR($AE237),MONTH($AE237),28)),0)</f>
      </c>
      <c r="AP237" s="18">
        <f>IFERROR(_xlfn.BETA.DIST(DATE(YEAR(AP$2),MONTH(AP$2),15),$AD$2,$AE$2,FALSE,DATE(YEAR($AD237),MONTH($AD237),1),DATE(YEAR($AE237),MONTH($AE237),28)),0)</f>
      </c>
      <c r="AQ237" s="18">
        <f>IFERROR(_xlfn.BETA.DIST(DATE(YEAR(AQ$2),MONTH(AQ$2),15),$AD$2,$AE$2,FALSE,DATE(YEAR($AD237),MONTH($AD237),1),DATE(YEAR($AE237),MONTH($AE237),28)),0)</f>
      </c>
      <c r="AR237" s="18">
        <f>IFERROR(_xlfn.BETA.DIST(DATE(YEAR(AR$2),MONTH(AR$2),15),$AD$2,$AE$2,FALSE,DATE(YEAR($AD237),MONTH($AD237),1),DATE(YEAR($AE237),MONTH($AE237),28)),0)</f>
      </c>
      <c r="AS237" s="18">
        <f>IFERROR(_xlfn.BETA.DIST(DATE(YEAR(AS$2),MONTH(AS$2),15),$AD$2,$AE$2,FALSE,DATE(YEAR($AD237),MONTH($AD237),1),DATE(YEAR($AE237),MONTH($AE237),28)),0)</f>
      </c>
      <c r="AT237" s="18">
        <f>IFERROR(_xlfn.BETA.DIST(DATE(YEAR(AT$2),MONTH(AT$2),15),$AD$2,$AE$2,FALSE,DATE(YEAR($AD237),MONTH($AD237),1),DATE(YEAR($AE237),MONTH($AE237),28)),0)</f>
      </c>
      <c r="AU237" s="18">
        <f>IFERROR(_xlfn.BETA.DIST(DATE(YEAR(AU$2),MONTH(AU$2),15),$AD$2,$AE$2,FALSE,DATE(YEAR($AD237),MONTH($AD237),1),DATE(YEAR($AE237),MONTH($AE237),28)),0)</f>
      </c>
      <c r="AV237" s="18">
        <f>SUM(AG237:AU237)</f>
      </c>
      <c r="AW237" s="18">
        <f>IF(J237&lt;&gt;0,J237,IF($AV237=0,0,AG237/$AV237*$Z237))</f>
      </c>
      <c r="AX237" s="18">
        <f>IF(K237&lt;&gt;0,K237,IF($AV237=0,0,AH237/$AV237*$Z237))</f>
      </c>
      <c r="AY237" s="18">
        <f>IF(L237&lt;&gt;0,L237,IF($AV237=0,0,AI237/$AV237*$Z237))</f>
      </c>
      <c r="AZ237" s="18">
        <f>IF(M237&lt;&gt;0,M237,IF($AV237=0,0,AJ237/$AV237*$Z237))</f>
      </c>
      <c r="BA237" s="18">
        <f>IF(N237&lt;&gt;0,N237,IF($AV237=0,0,AK237/$AV237*$Z237))</f>
      </c>
      <c r="BB237" s="18">
        <f>IF(O237&lt;&gt;0,O237,IF($AV237=0,0,AL237/$AV237*$Z237))</f>
      </c>
      <c r="BC237" s="18">
        <f>IF(P237&lt;&gt;0,P237,IF($AV237=0,0,AM237/$AV237*$Z237))</f>
      </c>
      <c r="BD237" s="18">
        <f>IF(Q237&lt;&gt;0,Q237,IF($AV237=0,0,AN237/$AV237*$Z237))</f>
      </c>
      <c r="BE237" s="18">
        <f>IF(R237&lt;&gt;0,R237,IF($AV237=0,0,AO237/$AV237*$Z237))</f>
      </c>
      <c r="BF237" s="18">
        <f>IF(S237&lt;&gt;0,S237,IF($AV237=0,0,AP237/$AV237*$Z237))</f>
      </c>
      <c r="BG237" s="18">
        <f>IF(T237&lt;&gt;0,T237,IF($AV237=0,0,AQ237/$AV237*$Z237))</f>
      </c>
      <c r="BH237" s="18">
        <f>IF(U237&lt;&gt;0,U237,IF($AV237=0,0,AR237/$AV237*$Z237))</f>
      </c>
      <c r="BI237" s="18">
        <f>IF(V237&lt;&gt;0,V237,IF($AV237=0,0,AS237/$AV237*$Z237))</f>
      </c>
      <c r="BJ237" s="18">
        <f>IF(W237&lt;&gt;0,W237,IF($AV237=0,0,AT237/$AV237*$Z237))</f>
      </c>
      <c r="BK237" s="18">
        <f>IF(X237&lt;&gt;0,X237,IF($AV237=0,0,AU237/$AV237*$Z237))</f>
      </c>
      <c r="BL237" s="18">
        <f>SUM(AW237:BK237)</f>
      </c>
      <c r="BM237" s="17" t="str">
        <v/>
      </c>
    </row>
    <row r="238" outlineLevel="4">
      <c r="A238" s="5" t="str">
        <v>13.1</v>
      </c>
      <c r="B238" s="5" t="str">
        <v/>
      </c>
      <c r="C238" s="5" t="str">
        <v>BSKDGNGENGR03</v>
      </c>
      <c r="D238" s="5" t="str">
        <v>BSKDGNGENGR03</v>
      </c>
      <c r="E238" s="19">
        <f>IFERROR(_xlfn.XLOOKUP(F238,Assumptions!B:B,Assumptions!C:C),0)</f>
      </c>
      <c r="F238" s="5" t="str">
        <v>Advanced Payment</v>
      </c>
      <c r="G238" s="5" t="str">
        <v/>
      </c>
      <c r="H238" s="18">
        <f>G237*E238</f>
      </c>
      <c r="I238" s="18">
        <f>H238*(1-0)</f>
      </c>
      <c r="J238" s="18">
        <v>0</v>
      </c>
      <c r="K238" s="18">
        <v>0</v>
      </c>
      <c r="L238" s="18">
        <v>0</v>
      </c>
      <c r="M238" s="18">
        <v>0</v>
      </c>
      <c r="N238" s="18">
        <v>0</v>
      </c>
      <c r="O238" s="18">
        <v>0</v>
      </c>
      <c r="P238" s="18">
        <v>0</v>
      </c>
      <c r="Q238" s="18">
        <v>0</v>
      </c>
      <c r="R238" s="18">
        <v>0</v>
      </c>
      <c r="S238" s="18">
        <v>0</v>
      </c>
      <c r="T238" s="18">
        <v>0</v>
      </c>
      <c r="U238" s="18">
        <v>0</v>
      </c>
      <c r="V238" s="18">
        <v>0</v>
      </c>
      <c r="W238" s="18">
        <v>0</v>
      </c>
      <c r="X238" s="18">
        <v>0</v>
      </c>
      <c r="Y238" s="18">
        <f>SUM(J238:X238)</f>
      </c>
      <c r="Z238" s="18">
        <f>I238-Y238</f>
      </c>
      <c r="AA238" s="20">
        <v>46026</v>
      </c>
      <c r="AB238" s="20">
        <v>46026</v>
      </c>
      <c r="AC238" s="18">
        <f>IFERROR(_xlfn.XLOOKUP(F238,Assumptions!B:B,Assumptions!D:D),0)</f>
      </c>
      <c r="AD238" s="20">
        <f>AA238+AC238</f>
      </c>
      <c r="AE238" s="20">
        <f>AC238+AB238</f>
      </c>
      <c r="AF238" s="5" t="str">
        <v/>
      </c>
      <c r="AG238" s="18">
        <f>IFERROR(_xlfn.BETA.DIST(DATE(YEAR(AG$2),MONTH(AG$2),15),$AD$2,$AE$2,FALSE,DATE(YEAR($AD238),MONTH($AD238),1),DATE(YEAR($AE238),MONTH($AE238),28)),0)</f>
      </c>
      <c r="AH238" s="18">
        <f>IFERROR(_xlfn.BETA.DIST(DATE(YEAR(AH$2),MONTH(AH$2),15),$AD$2,$AE$2,FALSE,DATE(YEAR($AD238),MONTH($AD238),1),DATE(YEAR($AE238),MONTH($AE238),28)),0)</f>
      </c>
      <c r="AI238" s="18">
        <f>IFERROR(_xlfn.BETA.DIST(DATE(YEAR(AI$2),MONTH(AI$2),15),$AD$2,$AE$2,FALSE,DATE(YEAR($AD238),MONTH($AD238),1),DATE(YEAR($AE238),MONTH($AE238),28)),0)</f>
      </c>
      <c r="AJ238" s="18">
        <f>IFERROR(_xlfn.BETA.DIST(DATE(YEAR(AJ$2),MONTH(AJ$2),15),$AD$2,$AE$2,FALSE,DATE(YEAR($AD238),MONTH($AD238),1),DATE(YEAR($AE238),MONTH($AE238),28)),0)</f>
      </c>
      <c r="AK238" s="18">
        <f>IFERROR(_xlfn.BETA.DIST(DATE(YEAR(AK$2),MONTH(AK$2),15),$AD$2,$AE$2,FALSE,DATE(YEAR($AD238),MONTH($AD238),1),DATE(YEAR($AE238),MONTH($AE238),28)),0)</f>
      </c>
      <c r="AL238" s="18">
        <f>IFERROR(_xlfn.BETA.DIST(DATE(YEAR(AL$2),MONTH(AL$2),15),$AD$2,$AE$2,FALSE,DATE(YEAR($AD238),MONTH($AD238),1),DATE(YEAR($AE238),MONTH($AE238),28)),0)</f>
      </c>
      <c r="AM238" s="18">
        <f>IFERROR(_xlfn.BETA.DIST(DATE(YEAR(AM$2),MONTH(AM$2),15),$AD$2,$AE$2,FALSE,DATE(YEAR($AD238),MONTH($AD238),1),DATE(YEAR($AE238),MONTH($AE238),28)),0)</f>
      </c>
      <c r="AN238" s="18">
        <f>IFERROR(_xlfn.BETA.DIST(DATE(YEAR(AN$2),MONTH(AN$2),15),$AD$2,$AE$2,FALSE,DATE(YEAR($AD238),MONTH($AD238),1),DATE(YEAR($AE238),MONTH($AE238),28)),0)</f>
      </c>
      <c r="AO238" s="18">
        <f>IFERROR(_xlfn.BETA.DIST(DATE(YEAR(AO$2),MONTH(AO$2),15),$AD$2,$AE$2,FALSE,DATE(YEAR($AD238),MONTH($AD238),1),DATE(YEAR($AE238),MONTH($AE238),28)),0)</f>
      </c>
      <c r="AP238" s="18">
        <f>IFERROR(_xlfn.BETA.DIST(DATE(YEAR(AP$2),MONTH(AP$2),15),$AD$2,$AE$2,FALSE,DATE(YEAR($AD238),MONTH($AD238),1),DATE(YEAR($AE238),MONTH($AE238),28)),0)</f>
      </c>
      <c r="AQ238" s="18">
        <f>IFERROR(_xlfn.BETA.DIST(DATE(YEAR(AQ$2),MONTH(AQ$2),15),$AD$2,$AE$2,FALSE,DATE(YEAR($AD238),MONTH($AD238),1),DATE(YEAR($AE238),MONTH($AE238),28)),0)</f>
      </c>
      <c r="AR238" s="18">
        <f>IFERROR(_xlfn.BETA.DIST(DATE(YEAR(AR$2),MONTH(AR$2),15),$AD$2,$AE$2,FALSE,DATE(YEAR($AD238),MONTH($AD238),1),DATE(YEAR($AE238),MONTH($AE238),28)),0)</f>
      </c>
      <c r="AS238" s="18">
        <f>IFERROR(_xlfn.BETA.DIST(DATE(YEAR(AS$2),MONTH(AS$2),15),$AD$2,$AE$2,FALSE,DATE(YEAR($AD238),MONTH($AD238),1),DATE(YEAR($AE238),MONTH($AE238),28)),0)</f>
      </c>
      <c r="AT238" s="18">
        <f>IFERROR(_xlfn.BETA.DIST(DATE(YEAR(AT$2),MONTH(AT$2),15),$AD$2,$AE$2,FALSE,DATE(YEAR($AD238),MONTH($AD238),1),DATE(YEAR($AE238),MONTH($AE238),28)),0)</f>
      </c>
      <c r="AU238" s="18">
        <f>IFERROR(_xlfn.BETA.DIST(DATE(YEAR(AU$2),MONTH(AU$2),15),$AD$2,$AE$2,FALSE,DATE(YEAR($AD238),MONTH($AD238),1),DATE(YEAR($AE238),MONTH($AE238),28)),0)</f>
      </c>
      <c r="AV238" s="18">
        <f>SUM(AG238:AU238)</f>
      </c>
      <c r="AW238" s="18">
        <f>IF(J238&lt;&gt;0,J238,IF($AV238=0,0,AG238/$AV238*$Z238))</f>
      </c>
      <c r="AX238" s="18">
        <f>IF(K238&lt;&gt;0,K238,IF($AV238=0,0,AH238/$AV238*$Z238))</f>
      </c>
      <c r="AY238" s="18">
        <f>IF(L238&lt;&gt;0,L238,IF($AV238=0,0,AI238/$AV238*$Z238))</f>
      </c>
      <c r="AZ238" s="18">
        <f>IF(M238&lt;&gt;0,M238,IF($AV238=0,0,AJ238/$AV238*$Z238))</f>
      </c>
      <c r="BA238" s="18">
        <f>IF(N238&lt;&gt;0,N238,IF($AV238=0,0,AK238/$AV238*$Z238))</f>
      </c>
      <c r="BB238" s="18">
        <f>IF(O238&lt;&gt;0,O238,IF($AV238=0,0,AL238/$AV238*$Z238))</f>
      </c>
      <c r="BC238" s="18">
        <f>IF(P238&lt;&gt;0,P238,IF($AV238=0,0,AM238/$AV238*$Z238))</f>
      </c>
      <c r="BD238" s="18">
        <f>IF(Q238&lt;&gt;0,Q238,IF($AV238=0,0,AN238/$AV238*$Z238))</f>
      </c>
      <c r="BE238" s="18">
        <f>IF(R238&lt;&gt;0,R238,IF($AV238=0,0,AO238/$AV238*$Z238))</f>
      </c>
      <c r="BF238" s="18">
        <f>IF(S238&lt;&gt;0,S238,IF($AV238=0,0,AP238/$AV238*$Z238))</f>
      </c>
      <c r="BG238" s="18">
        <f>IF(T238&lt;&gt;0,T238,IF($AV238=0,0,AQ238/$AV238*$Z238))</f>
      </c>
      <c r="BH238" s="18">
        <f>IF(U238&lt;&gt;0,U238,IF($AV238=0,0,AR238/$AV238*$Z238))</f>
      </c>
      <c r="BI238" s="18">
        <f>IF(V238&lt;&gt;0,V238,IF($AV238=0,0,AS238/$AV238*$Z238))</f>
      </c>
      <c r="BJ238" s="18">
        <f>IF(W238&lt;&gt;0,W238,IF($AV238=0,0,AT238/$AV238*$Z238))</f>
      </c>
      <c r="BK238" s="18">
        <f>IF(X238&lt;&gt;0,X238,IF($AV238=0,0,AU238/$AV238*$Z238))</f>
      </c>
      <c r="BL238" s="18">
        <f>SUM(AW238:BK238)</f>
      </c>
      <c r="BM238" s="18">
        <f>I238-BL238</f>
      </c>
    </row>
    <row r="239" outlineLevel="4">
      <c r="A239" s="5" t="str">
        <v>13.1</v>
      </c>
      <c r="B239" s="5" t="str">
        <v/>
      </c>
      <c r="C239" s="5" t="str">
        <v/>
      </c>
      <c r="D239" s="5" t="str">
        <v/>
      </c>
      <c r="E239" s="19">
        <f>IFERROR(_xlfn.XLOOKUP(F239,Assumptions!B:B,Assumptions!C:C),0)</f>
      </c>
      <c r="F239" s="5" t="str">
        <v>Site Delivery EGP</v>
      </c>
      <c r="G239" s="5" t="str">
        <v/>
      </c>
      <c r="H239" s="18">
        <f>G237*E239</f>
      </c>
      <c r="I239" s="18">
        <f>H239*(1-0)</f>
      </c>
      <c r="J239" s="18">
        <v>0</v>
      </c>
      <c r="K239" s="18">
        <v>0</v>
      </c>
      <c r="L239" s="18">
        <v>0</v>
      </c>
      <c r="M239" s="18">
        <v>0</v>
      </c>
      <c r="N239" s="18">
        <v>0</v>
      </c>
      <c r="O239" s="18">
        <v>0</v>
      </c>
      <c r="P239" s="18">
        <v>0</v>
      </c>
      <c r="Q239" s="18">
        <v>0</v>
      </c>
      <c r="R239" s="18">
        <v>0</v>
      </c>
      <c r="S239" s="18">
        <v>0</v>
      </c>
      <c r="T239" s="18">
        <v>0</v>
      </c>
      <c r="U239" s="18">
        <v>0</v>
      </c>
      <c r="V239" s="18">
        <v>0</v>
      </c>
      <c r="W239" s="18">
        <v>0</v>
      </c>
      <c r="X239" s="18">
        <v>0</v>
      </c>
      <c r="Y239" s="18">
        <f>SUM(J239:X239)</f>
      </c>
      <c r="Z239" s="18">
        <f>I239-Y239</f>
      </c>
      <c r="AA239" s="5" t="str">
        <v/>
      </c>
      <c r="AB239" s="5" t="str">
        <v/>
      </c>
      <c r="AC239" s="18">
        <f>IFERROR(_xlfn.XLOOKUP(F239,Assumptions!B:B,Assumptions!D:D),0)</f>
      </c>
      <c r="AD239" s="20">
        <f>AA239+AC239</f>
      </c>
      <c r="AE239" s="20">
        <f>AC239+AB239</f>
      </c>
      <c r="AF239" s="5" t="str">
        <v/>
      </c>
      <c r="AG239" s="18">
        <f>IFERROR(_xlfn.BETA.DIST(DATE(YEAR(AG$2),MONTH(AG$2),15),$AD$2,$AE$2,FALSE,DATE(YEAR($AD239),MONTH($AD239),1),DATE(YEAR($AE239),MONTH($AE239),28)),0)</f>
      </c>
      <c r="AH239" s="18">
        <f>IFERROR(_xlfn.BETA.DIST(DATE(YEAR(AH$2),MONTH(AH$2),15),$AD$2,$AE$2,FALSE,DATE(YEAR($AD239),MONTH($AD239),1),DATE(YEAR($AE239),MONTH($AE239),28)),0)</f>
      </c>
      <c r="AI239" s="18">
        <f>IFERROR(_xlfn.BETA.DIST(DATE(YEAR(AI$2),MONTH(AI$2),15),$AD$2,$AE$2,FALSE,DATE(YEAR($AD239),MONTH($AD239),1),DATE(YEAR($AE239),MONTH($AE239),28)),0)</f>
      </c>
      <c r="AJ239" s="18">
        <f>IFERROR(_xlfn.BETA.DIST(DATE(YEAR(AJ$2),MONTH(AJ$2),15),$AD$2,$AE$2,FALSE,DATE(YEAR($AD239),MONTH($AD239),1),DATE(YEAR($AE239),MONTH($AE239),28)),0)</f>
      </c>
      <c r="AK239" s="18">
        <f>IFERROR(_xlfn.BETA.DIST(DATE(YEAR(AK$2),MONTH(AK$2),15),$AD$2,$AE$2,FALSE,DATE(YEAR($AD239),MONTH($AD239),1),DATE(YEAR($AE239),MONTH($AE239),28)),0)</f>
      </c>
      <c r="AL239" s="18">
        <f>IFERROR(_xlfn.BETA.DIST(DATE(YEAR(AL$2),MONTH(AL$2),15),$AD$2,$AE$2,FALSE,DATE(YEAR($AD239),MONTH($AD239),1),DATE(YEAR($AE239),MONTH($AE239),28)),0)</f>
      </c>
      <c r="AM239" s="18">
        <f>IFERROR(_xlfn.BETA.DIST(DATE(YEAR(AM$2),MONTH(AM$2),15),$AD$2,$AE$2,FALSE,DATE(YEAR($AD239),MONTH($AD239),1),DATE(YEAR($AE239),MONTH($AE239),28)),0)</f>
      </c>
      <c r="AN239" s="18">
        <f>IFERROR(_xlfn.BETA.DIST(DATE(YEAR(AN$2),MONTH(AN$2),15),$AD$2,$AE$2,FALSE,DATE(YEAR($AD239),MONTH($AD239),1),DATE(YEAR($AE239),MONTH($AE239),28)),0)</f>
      </c>
      <c r="AO239" s="18">
        <f>IFERROR(_xlfn.BETA.DIST(DATE(YEAR(AO$2),MONTH(AO$2),15),$AD$2,$AE$2,FALSE,DATE(YEAR($AD239),MONTH($AD239),1),DATE(YEAR($AE239),MONTH($AE239),28)),0)</f>
      </c>
      <c r="AP239" s="18">
        <f>IFERROR(_xlfn.BETA.DIST(DATE(YEAR(AP$2),MONTH(AP$2),15),$AD$2,$AE$2,FALSE,DATE(YEAR($AD239),MONTH($AD239),1),DATE(YEAR($AE239),MONTH($AE239),28)),0)</f>
      </c>
      <c r="AQ239" s="18">
        <f>IFERROR(_xlfn.BETA.DIST(DATE(YEAR(AQ$2),MONTH(AQ$2),15),$AD$2,$AE$2,FALSE,DATE(YEAR($AD239),MONTH($AD239),1),DATE(YEAR($AE239),MONTH($AE239),28)),0)</f>
      </c>
      <c r="AR239" s="18">
        <f>IFERROR(_xlfn.BETA.DIST(DATE(YEAR(AR$2),MONTH(AR$2),15),$AD$2,$AE$2,FALSE,DATE(YEAR($AD239),MONTH($AD239),1),DATE(YEAR($AE239),MONTH($AE239),28)),0)</f>
      </c>
      <c r="AS239" s="18">
        <f>IFERROR(_xlfn.BETA.DIST(DATE(YEAR(AS$2),MONTH(AS$2),15),$AD$2,$AE$2,FALSE,DATE(YEAR($AD239),MONTH($AD239),1),DATE(YEAR($AE239),MONTH($AE239),28)),0)</f>
      </c>
      <c r="AT239" s="18">
        <f>IFERROR(_xlfn.BETA.DIST(DATE(YEAR(AT$2),MONTH(AT$2),15),$AD$2,$AE$2,FALSE,DATE(YEAR($AD239),MONTH($AD239),1),DATE(YEAR($AE239),MONTH($AE239),28)),0)</f>
      </c>
      <c r="AU239" s="18">
        <f>IFERROR(_xlfn.BETA.DIST(DATE(YEAR(AU$2),MONTH(AU$2),15),$AD$2,$AE$2,FALSE,DATE(YEAR($AD239),MONTH($AD239),1),DATE(YEAR($AE239),MONTH($AE239),28)),0)</f>
      </c>
      <c r="AV239" s="18">
        <f>SUM(AG239:AU239)</f>
      </c>
      <c r="AW239" s="18">
        <f>IF(J239&lt;&gt;0,J239,IF($AV239=0,0,AG239/$AV239*$Z239))</f>
      </c>
      <c r="AX239" s="18">
        <f>IF(K239&lt;&gt;0,K239,IF($AV239=0,0,AH239/$AV239*$Z239))</f>
      </c>
      <c r="AY239" s="18">
        <f>IF(L239&lt;&gt;0,L239,IF($AV239=0,0,AI239/$AV239*$Z239))</f>
      </c>
      <c r="AZ239" s="18">
        <f>IF(M239&lt;&gt;0,M239,IF($AV239=0,0,AJ239/$AV239*$Z239))</f>
      </c>
      <c r="BA239" s="18">
        <f>IF(N239&lt;&gt;0,N239,IF($AV239=0,0,AK239/$AV239*$Z239))</f>
      </c>
      <c r="BB239" s="18">
        <f>IF(O239&lt;&gt;0,O239,IF($AV239=0,0,AL239/$AV239*$Z239))</f>
      </c>
      <c r="BC239" s="18">
        <f>IF(P239&lt;&gt;0,P239,IF($AV239=0,0,AM239/$AV239*$Z239))</f>
      </c>
      <c r="BD239" s="18">
        <f>IF(Q239&lt;&gt;0,Q239,IF($AV239=0,0,AN239/$AV239*$Z239))</f>
      </c>
      <c r="BE239" s="18">
        <f>IF(R239&lt;&gt;0,R239,IF($AV239=0,0,AO239/$AV239*$Z239))</f>
      </c>
      <c r="BF239" s="18">
        <f>IF(S239&lt;&gt;0,S239,IF($AV239=0,0,AP239/$AV239*$Z239))</f>
      </c>
      <c r="BG239" s="18">
        <f>IF(T239&lt;&gt;0,T239,IF($AV239=0,0,AQ239/$AV239*$Z239))</f>
      </c>
      <c r="BH239" s="18">
        <f>IF(U239&lt;&gt;0,U239,IF($AV239=0,0,AR239/$AV239*$Z239))</f>
      </c>
      <c r="BI239" s="18">
        <f>IF(V239&lt;&gt;0,V239,IF($AV239=0,0,AS239/$AV239*$Z239))</f>
      </c>
      <c r="BJ239" s="18">
        <f>IF(W239&lt;&gt;0,W239,IF($AV239=0,0,AT239/$AV239*$Z239))</f>
      </c>
      <c r="BK239" s="18">
        <f>IF(X239&lt;&gt;0,X239,IF($AV239=0,0,AU239/$AV239*$Z239))</f>
      </c>
      <c r="BL239" s="18">
        <f>SUM(AW239:BK239)</f>
      </c>
      <c r="BM239" s="18">
        <f>I239-BL239</f>
      </c>
    </row>
    <row r="240" outlineLevel="4">
      <c r="A240" s="5" t="str">
        <v>13.1</v>
      </c>
      <c r="B240" s="5" t="str">
        <v/>
      </c>
      <c r="C240" s="5" t="str">
        <v>BSKDGNGENGR07</v>
      </c>
      <c r="D240" s="5" t="str">
        <v>BSKDGNGENGR07</v>
      </c>
      <c r="E240" s="19">
        <f>IFERROR(_xlfn.XLOOKUP(F240,Assumptions!B:B,Assumptions!C:C),0)</f>
      </c>
      <c r="F240" s="5" t="str">
        <v>Retention</v>
      </c>
      <c r="G240" s="5" t="str">
        <v/>
      </c>
      <c r="H240" s="18">
        <f>G237*E240</f>
      </c>
      <c r="I240" s="18">
        <f>H240*(1-0)</f>
      </c>
      <c r="J240" s="18">
        <v>0</v>
      </c>
      <c r="K240" s="18">
        <v>0</v>
      </c>
      <c r="L240" s="18">
        <v>0</v>
      </c>
      <c r="M240" s="18">
        <v>0</v>
      </c>
      <c r="N240" s="18">
        <v>0</v>
      </c>
      <c r="O240" s="18">
        <v>0</v>
      </c>
      <c r="P240" s="18">
        <v>0</v>
      </c>
      <c r="Q240" s="18">
        <v>0</v>
      </c>
      <c r="R240" s="18">
        <v>0</v>
      </c>
      <c r="S240" s="18">
        <v>0</v>
      </c>
      <c r="T240" s="18">
        <v>0</v>
      </c>
      <c r="U240" s="18">
        <v>0</v>
      </c>
      <c r="V240" s="18">
        <v>0</v>
      </c>
      <c r="W240" s="18">
        <v>0</v>
      </c>
      <c r="X240" s="18">
        <v>0</v>
      </c>
      <c r="Y240" s="18">
        <f>SUM(J240:X240)</f>
      </c>
      <c r="Z240" s="18">
        <f>I240-Y240</f>
      </c>
      <c r="AA240" s="20">
        <v>46483</v>
      </c>
      <c r="AB240" s="20">
        <v>46483</v>
      </c>
      <c r="AC240" s="18">
        <f>IFERROR(_xlfn.XLOOKUP(F240,Assumptions!B:B,Assumptions!D:D),0)</f>
      </c>
      <c r="AD240" s="20">
        <f>AA240+AC240</f>
      </c>
      <c r="AE240" s="20">
        <f>AC240+AB240</f>
      </c>
      <c r="AF240" s="5" t="str">
        <v/>
      </c>
      <c r="AG240" s="18">
        <f>IFERROR(_xlfn.BETA.DIST(DATE(YEAR(AG$2),MONTH(AG$2),15),$AD$2,$AE$2,FALSE,DATE(YEAR($AD240),MONTH($AD240),1),DATE(YEAR($AE240),MONTH($AE240),28)),0)</f>
      </c>
      <c r="AH240" s="18">
        <f>IFERROR(_xlfn.BETA.DIST(DATE(YEAR(AH$2),MONTH(AH$2),15),$AD$2,$AE$2,FALSE,DATE(YEAR($AD240),MONTH($AD240),1),DATE(YEAR($AE240),MONTH($AE240),28)),0)</f>
      </c>
      <c r="AI240" s="18">
        <f>IFERROR(_xlfn.BETA.DIST(DATE(YEAR(AI$2),MONTH(AI$2),15),$AD$2,$AE$2,FALSE,DATE(YEAR($AD240),MONTH($AD240),1),DATE(YEAR($AE240),MONTH($AE240),28)),0)</f>
      </c>
      <c r="AJ240" s="18">
        <f>IFERROR(_xlfn.BETA.DIST(DATE(YEAR(AJ$2),MONTH(AJ$2),15),$AD$2,$AE$2,FALSE,DATE(YEAR($AD240),MONTH($AD240),1),DATE(YEAR($AE240),MONTH($AE240),28)),0)</f>
      </c>
      <c r="AK240" s="18">
        <f>IFERROR(_xlfn.BETA.DIST(DATE(YEAR(AK$2),MONTH(AK$2),15),$AD$2,$AE$2,FALSE,DATE(YEAR($AD240),MONTH($AD240),1),DATE(YEAR($AE240),MONTH($AE240),28)),0)</f>
      </c>
      <c r="AL240" s="18">
        <f>IFERROR(_xlfn.BETA.DIST(DATE(YEAR(AL$2),MONTH(AL$2),15),$AD$2,$AE$2,FALSE,DATE(YEAR($AD240),MONTH($AD240),1),DATE(YEAR($AE240),MONTH($AE240),28)),0)</f>
      </c>
      <c r="AM240" s="18">
        <f>IFERROR(_xlfn.BETA.DIST(DATE(YEAR(AM$2),MONTH(AM$2),15),$AD$2,$AE$2,FALSE,DATE(YEAR($AD240),MONTH($AD240),1),DATE(YEAR($AE240),MONTH($AE240),28)),0)</f>
      </c>
      <c r="AN240" s="18">
        <f>IFERROR(_xlfn.BETA.DIST(DATE(YEAR(AN$2),MONTH(AN$2),15),$AD$2,$AE$2,FALSE,DATE(YEAR($AD240),MONTH($AD240),1),DATE(YEAR($AE240),MONTH($AE240),28)),0)</f>
      </c>
      <c r="AO240" s="18">
        <f>IFERROR(_xlfn.BETA.DIST(DATE(YEAR(AO$2),MONTH(AO$2),15),$AD$2,$AE$2,FALSE,DATE(YEAR($AD240),MONTH($AD240),1),DATE(YEAR($AE240),MONTH($AE240),28)),0)</f>
      </c>
      <c r="AP240" s="18">
        <f>IFERROR(_xlfn.BETA.DIST(DATE(YEAR(AP$2),MONTH(AP$2),15),$AD$2,$AE$2,FALSE,DATE(YEAR($AD240),MONTH($AD240),1),DATE(YEAR($AE240),MONTH($AE240),28)),0)</f>
      </c>
      <c r="AQ240" s="18">
        <f>IFERROR(_xlfn.BETA.DIST(DATE(YEAR(AQ$2),MONTH(AQ$2),15),$AD$2,$AE$2,FALSE,DATE(YEAR($AD240),MONTH($AD240),1),DATE(YEAR($AE240),MONTH($AE240),28)),0)</f>
      </c>
      <c r="AR240" s="18">
        <f>IFERROR(_xlfn.BETA.DIST(DATE(YEAR(AR$2),MONTH(AR$2),15),$AD$2,$AE$2,FALSE,DATE(YEAR($AD240),MONTH($AD240),1),DATE(YEAR($AE240),MONTH($AE240),28)),0)</f>
      </c>
      <c r="AS240" s="18">
        <f>IFERROR(_xlfn.BETA.DIST(DATE(YEAR(AS$2),MONTH(AS$2),15),$AD$2,$AE$2,FALSE,DATE(YEAR($AD240),MONTH($AD240),1),DATE(YEAR($AE240),MONTH($AE240),28)),0)</f>
      </c>
      <c r="AT240" s="18">
        <f>IFERROR(_xlfn.BETA.DIST(DATE(YEAR(AT$2),MONTH(AT$2),15),$AD$2,$AE$2,FALSE,DATE(YEAR($AD240),MONTH($AD240),1),DATE(YEAR($AE240),MONTH($AE240),28)),0)</f>
      </c>
      <c r="AU240" s="18">
        <f>IFERROR(_xlfn.BETA.DIST(DATE(YEAR(AU$2),MONTH(AU$2),15),$AD$2,$AE$2,FALSE,DATE(YEAR($AD240),MONTH($AD240),1),DATE(YEAR($AE240),MONTH($AE240),28)),0)</f>
      </c>
      <c r="AV240" s="18">
        <f>SUM(AG240:AU240)</f>
      </c>
      <c r="AW240" s="18">
        <f>IF(J240&lt;&gt;0,J240,IF($AV240=0,0,AG240/$AV240*$Z240))</f>
      </c>
      <c r="AX240" s="18">
        <f>IF(K240&lt;&gt;0,K240,IF($AV240=0,0,AH240/$AV240*$Z240))</f>
      </c>
      <c r="AY240" s="18">
        <f>IF(L240&lt;&gt;0,L240,IF($AV240=0,0,AI240/$AV240*$Z240))</f>
      </c>
      <c r="AZ240" s="18">
        <f>IF(M240&lt;&gt;0,M240,IF($AV240=0,0,AJ240/$AV240*$Z240))</f>
      </c>
      <c r="BA240" s="18">
        <f>IF(N240&lt;&gt;0,N240,IF($AV240=0,0,AK240/$AV240*$Z240))</f>
      </c>
      <c r="BB240" s="18">
        <f>IF(O240&lt;&gt;0,O240,IF($AV240=0,0,AL240/$AV240*$Z240))</f>
      </c>
      <c r="BC240" s="18">
        <f>IF(P240&lt;&gt;0,P240,IF($AV240=0,0,AM240/$AV240*$Z240))</f>
      </c>
      <c r="BD240" s="18">
        <f>IF(Q240&lt;&gt;0,Q240,IF($AV240=0,0,AN240/$AV240*$Z240))</f>
      </c>
      <c r="BE240" s="18">
        <f>IF(R240&lt;&gt;0,R240,IF($AV240=0,0,AO240/$AV240*$Z240))</f>
      </c>
      <c r="BF240" s="18">
        <f>IF(S240&lt;&gt;0,S240,IF($AV240=0,0,AP240/$AV240*$Z240))</f>
      </c>
      <c r="BG240" s="18">
        <f>IF(T240&lt;&gt;0,T240,IF($AV240=0,0,AQ240/$AV240*$Z240))</f>
      </c>
      <c r="BH240" s="18">
        <f>IF(U240&lt;&gt;0,U240,IF($AV240=0,0,AR240/$AV240*$Z240))</f>
      </c>
      <c r="BI240" s="18">
        <f>IF(V240&lt;&gt;0,V240,IF($AV240=0,0,AS240/$AV240*$Z240))</f>
      </c>
      <c r="BJ240" s="18">
        <f>IF(W240&lt;&gt;0,W240,IF($AV240=0,0,AT240/$AV240*$Z240))</f>
      </c>
      <c r="BK240" s="18">
        <f>IF(X240&lt;&gt;0,X240,IF($AV240=0,0,AU240/$AV240*$Z240))</f>
      </c>
      <c r="BL240" s="18">
        <f>SUM(AW240:BK240)</f>
      </c>
      <c r="BM240" s="18">
        <f>I240-BL240</f>
      </c>
    </row>
    <row r="241" outlineLevel="3">
      <c r="A241" s="17" t="str">
        <v>13.2</v>
      </c>
      <c r="B241" s="17" t="str">
        <v/>
      </c>
      <c r="C241" s="17" t="str">
        <v/>
      </c>
      <c r="D241" s="17" t="str">
        <v/>
      </c>
      <c r="E241" s="17" t="str">
        <v>13.2</v>
      </c>
      <c r="F241" s="17" t="str">
        <v>Installing, startup testing and commissioning of 220-66-11 kV main transformers with its firefighting and neutral point equipment</v>
      </c>
      <c r="G241" s="17">
        <v>4155162.13</v>
      </c>
      <c r="H241" s="17" t="str">
        <v/>
      </c>
      <c r="I241" s="17" t="str">
        <v/>
      </c>
      <c r="J241" s="17" t="str">
        <v/>
      </c>
      <c r="K241" s="17" t="str">
        <v/>
      </c>
      <c r="L241" s="17" t="str">
        <v/>
      </c>
      <c r="M241" s="17" t="str">
        <v/>
      </c>
      <c r="N241" s="17" t="str">
        <v/>
      </c>
      <c r="O241" s="17" t="str">
        <v/>
      </c>
      <c r="P241" s="17" t="str">
        <v/>
      </c>
      <c r="Q241" s="17" t="str">
        <v/>
      </c>
      <c r="R241" s="17" t="str">
        <v/>
      </c>
      <c r="S241" s="17" t="str">
        <v/>
      </c>
      <c r="T241" s="17" t="str">
        <v/>
      </c>
      <c r="U241" s="17" t="str">
        <v/>
      </c>
      <c r="V241" s="17" t="str">
        <v/>
      </c>
      <c r="W241" s="17" t="str">
        <v/>
      </c>
      <c r="X241" s="17" t="str">
        <v/>
      </c>
      <c r="Y241" s="17" t="str">
        <v/>
      </c>
      <c r="Z241" s="17" t="str">
        <v/>
      </c>
      <c r="AA241" s="17" t="str">
        <v/>
      </c>
      <c r="AB241" s="17" t="str">
        <v/>
      </c>
      <c r="AC241" s="17" t="str">
        <v/>
      </c>
      <c r="AD241" s="17" t="str">
        <v/>
      </c>
      <c r="AE241" s="17" t="str">
        <v/>
      </c>
      <c r="AF241" s="5" t="str">
        <v/>
      </c>
      <c r="AG241" s="18">
        <f>IFERROR(_xlfn.BETA.DIST(DATE(YEAR(AG$2),MONTH(AG$2),15),$AD$2,$AE$2,FALSE,DATE(YEAR($AD241),MONTH($AD241),1),DATE(YEAR($AE241),MONTH($AE241),28)),0)</f>
      </c>
      <c r="AH241" s="18">
        <f>IFERROR(_xlfn.BETA.DIST(DATE(YEAR(AH$2),MONTH(AH$2),15),$AD$2,$AE$2,FALSE,DATE(YEAR($AD241),MONTH($AD241),1),DATE(YEAR($AE241),MONTH($AE241),28)),0)</f>
      </c>
      <c r="AI241" s="18">
        <f>IFERROR(_xlfn.BETA.DIST(DATE(YEAR(AI$2),MONTH(AI$2),15),$AD$2,$AE$2,FALSE,DATE(YEAR($AD241),MONTH($AD241),1),DATE(YEAR($AE241),MONTH($AE241),28)),0)</f>
      </c>
      <c r="AJ241" s="18">
        <f>IFERROR(_xlfn.BETA.DIST(DATE(YEAR(AJ$2),MONTH(AJ$2),15),$AD$2,$AE$2,FALSE,DATE(YEAR($AD241),MONTH($AD241),1),DATE(YEAR($AE241),MONTH($AE241),28)),0)</f>
      </c>
      <c r="AK241" s="18">
        <f>IFERROR(_xlfn.BETA.DIST(DATE(YEAR(AK$2),MONTH(AK$2),15),$AD$2,$AE$2,FALSE,DATE(YEAR($AD241),MONTH($AD241),1),DATE(YEAR($AE241),MONTH($AE241),28)),0)</f>
      </c>
      <c r="AL241" s="18">
        <f>IFERROR(_xlfn.BETA.DIST(DATE(YEAR(AL$2),MONTH(AL$2),15),$AD$2,$AE$2,FALSE,DATE(YEAR($AD241),MONTH($AD241),1),DATE(YEAR($AE241),MONTH($AE241),28)),0)</f>
      </c>
      <c r="AM241" s="18">
        <f>IFERROR(_xlfn.BETA.DIST(DATE(YEAR(AM$2),MONTH(AM$2),15),$AD$2,$AE$2,FALSE,DATE(YEAR($AD241),MONTH($AD241),1),DATE(YEAR($AE241),MONTH($AE241),28)),0)</f>
      </c>
      <c r="AN241" s="18">
        <f>IFERROR(_xlfn.BETA.DIST(DATE(YEAR(AN$2),MONTH(AN$2),15),$AD$2,$AE$2,FALSE,DATE(YEAR($AD241),MONTH($AD241),1),DATE(YEAR($AE241),MONTH($AE241),28)),0)</f>
      </c>
      <c r="AO241" s="18">
        <f>IFERROR(_xlfn.BETA.DIST(DATE(YEAR(AO$2),MONTH(AO$2),15),$AD$2,$AE$2,FALSE,DATE(YEAR($AD241),MONTH($AD241),1),DATE(YEAR($AE241),MONTH($AE241),28)),0)</f>
      </c>
      <c r="AP241" s="18">
        <f>IFERROR(_xlfn.BETA.DIST(DATE(YEAR(AP$2),MONTH(AP$2),15),$AD$2,$AE$2,FALSE,DATE(YEAR($AD241),MONTH($AD241),1),DATE(YEAR($AE241),MONTH($AE241),28)),0)</f>
      </c>
      <c r="AQ241" s="18">
        <f>IFERROR(_xlfn.BETA.DIST(DATE(YEAR(AQ$2),MONTH(AQ$2),15),$AD$2,$AE$2,FALSE,DATE(YEAR($AD241),MONTH($AD241),1),DATE(YEAR($AE241),MONTH($AE241),28)),0)</f>
      </c>
      <c r="AR241" s="18">
        <f>IFERROR(_xlfn.BETA.DIST(DATE(YEAR(AR$2),MONTH(AR$2),15),$AD$2,$AE$2,FALSE,DATE(YEAR($AD241),MONTH($AD241),1),DATE(YEAR($AE241),MONTH($AE241),28)),0)</f>
      </c>
      <c r="AS241" s="18">
        <f>IFERROR(_xlfn.BETA.DIST(DATE(YEAR(AS$2),MONTH(AS$2),15),$AD$2,$AE$2,FALSE,DATE(YEAR($AD241),MONTH($AD241),1),DATE(YEAR($AE241),MONTH($AE241),28)),0)</f>
      </c>
      <c r="AT241" s="18">
        <f>IFERROR(_xlfn.BETA.DIST(DATE(YEAR(AT$2),MONTH(AT$2),15),$AD$2,$AE$2,FALSE,DATE(YEAR($AD241),MONTH($AD241),1),DATE(YEAR($AE241),MONTH($AE241),28)),0)</f>
      </c>
      <c r="AU241" s="18">
        <f>IFERROR(_xlfn.BETA.DIST(DATE(YEAR(AU$2),MONTH(AU$2),15),$AD$2,$AE$2,FALSE,DATE(YEAR($AD241),MONTH($AD241),1),DATE(YEAR($AE241),MONTH($AE241),28)),0)</f>
      </c>
      <c r="AV241" s="18">
        <f>SUM(AG241:AU241)</f>
      </c>
      <c r="AW241" s="18">
        <f>IF(J241&lt;&gt;0,J241,IF($AV241=0,0,AG241/$AV241*$Z241))</f>
      </c>
      <c r="AX241" s="18">
        <f>IF(K241&lt;&gt;0,K241,IF($AV241=0,0,AH241/$AV241*$Z241))</f>
      </c>
      <c r="AY241" s="18">
        <f>IF(L241&lt;&gt;0,L241,IF($AV241=0,0,AI241/$AV241*$Z241))</f>
      </c>
      <c r="AZ241" s="18">
        <f>IF(M241&lt;&gt;0,M241,IF($AV241=0,0,AJ241/$AV241*$Z241))</f>
      </c>
      <c r="BA241" s="18">
        <f>IF(N241&lt;&gt;0,N241,IF($AV241=0,0,AK241/$AV241*$Z241))</f>
      </c>
      <c r="BB241" s="18">
        <f>IF(O241&lt;&gt;0,O241,IF($AV241=0,0,AL241/$AV241*$Z241))</f>
      </c>
      <c r="BC241" s="18">
        <f>IF(P241&lt;&gt;0,P241,IF($AV241=0,0,AM241/$AV241*$Z241))</f>
      </c>
      <c r="BD241" s="18">
        <f>IF(Q241&lt;&gt;0,Q241,IF($AV241=0,0,AN241/$AV241*$Z241))</f>
      </c>
      <c r="BE241" s="18">
        <f>IF(R241&lt;&gt;0,R241,IF($AV241=0,0,AO241/$AV241*$Z241))</f>
      </c>
      <c r="BF241" s="18">
        <f>IF(S241&lt;&gt;0,S241,IF($AV241=0,0,AP241/$AV241*$Z241))</f>
      </c>
      <c r="BG241" s="18">
        <f>IF(T241&lt;&gt;0,T241,IF($AV241=0,0,AQ241/$AV241*$Z241))</f>
      </c>
      <c r="BH241" s="18">
        <f>IF(U241&lt;&gt;0,U241,IF($AV241=0,0,AR241/$AV241*$Z241))</f>
      </c>
      <c r="BI241" s="18">
        <f>IF(V241&lt;&gt;0,V241,IF($AV241=0,0,AS241/$AV241*$Z241))</f>
      </c>
      <c r="BJ241" s="18">
        <f>IF(W241&lt;&gt;0,W241,IF($AV241=0,0,AT241/$AV241*$Z241))</f>
      </c>
      <c r="BK241" s="18">
        <f>IF(X241&lt;&gt;0,X241,IF($AV241=0,0,AU241/$AV241*$Z241))</f>
      </c>
      <c r="BL241" s="18">
        <f>SUM(AW241:BK241)</f>
      </c>
      <c r="BM241" s="17" t="str">
        <v/>
      </c>
    </row>
    <row r="242" outlineLevel="4">
      <c r="A242" s="5" t="str">
        <v>13.2</v>
      </c>
      <c r="B242" s="5" t="str">
        <v/>
      </c>
      <c r="C242" s="5" t="str">
        <v>BSKDGNGENGR03</v>
      </c>
      <c r="D242" s="5" t="str">
        <v>BSKDGNGENGR03</v>
      </c>
      <c r="E242" s="19">
        <f>IFERROR(_xlfn.XLOOKUP(F242,Assumptions!B:B,Assumptions!C:C),0)</f>
      </c>
      <c r="F242" s="5" t="str">
        <v>Advanced Payment</v>
      </c>
      <c r="G242" s="5" t="str">
        <v/>
      </c>
      <c r="H242" s="18">
        <f>G241*E242</f>
      </c>
      <c r="I242" s="18">
        <f>H242*(1-0)</f>
      </c>
      <c r="J242" s="18">
        <v>0</v>
      </c>
      <c r="K242" s="18">
        <v>0</v>
      </c>
      <c r="L242" s="18">
        <v>0</v>
      </c>
      <c r="M242" s="18">
        <v>0</v>
      </c>
      <c r="N242" s="18">
        <v>0</v>
      </c>
      <c r="O242" s="18">
        <v>0</v>
      </c>
      <c r="P242" s="18">
        <v>0</v>
      </c>
      <c r="Q242" s="18">
        <v>0</v>
      </c>
      <c r="R242" s="18">
        <v>0</v>
      </c>
      <c r="S242" s="18">
        <v>0</v>
      </c>
      <c r="T242" s="18">
        <v>0</v>
      </c>
      <c r="U242" s="18">
        <v>0</v>
      </c>
      <c r="V242" s="18">
        <v>0</v>
      </c>
      <c r="W242" s="18">
        <v>0</v>
      </c>
      <c r="X242" s="18">
        <v>0</v>
      </c>
      <c r="Y242" s="18">
        <f>SUM(J242:X242)</f>
      </c>
      <c r="Z242" s="18">
        <f>I242-Y242</f>
      </c>
      <c r="AA242" s="20">
        <v>46026</v>
      </c>
      <c r="AB242" s="20">
        <v>46026</v>
      </c>
      <c r="AC242" s="18">
        <f>IFERROR(_xlfn.XLOOKUP(F242,Assumptions!B:B,Assumptions!D:D),0)</f>
      </c>
      <c r="AD242" s="20">
        <f>AA242+AC242</f>
      </c>
      <c r="AE242" s="20">
        <f>AC242+AB242</f>
      </c>
      <c r="AF242" s="5" t="str">
        <v/>
      </c>
      <c r="AG242" s="18">
        <f>IFERROR(_xlfn.BETA.DIST(DATE(YEAR(AG$2),MONTH(AG$2),15),$AD$2,$AE$2,FALSE,DATE(YEAR($AD242),MONTH($AD242),1),DATE(YEAR($AE242),MONTH($AE242),28)),0)</f>
      </c>
      <c r="AH242" s="18">
        <f>IFERROR(_xlfn.BETA.DIST(DATE(YEAR(AH$2),MONTH(AH$2),15),$AD$2,$AE$2,FALSE,DATE(YEAR($AD242),MONTH($AD242),1),DATE(YEAR($AE242),MONTH($AE242),28)),0)</f>
      </c>
      <c r="AI242" s="18">
        <f>IFERROR(_xlfn.BETA.DIST(DATE(YEAR(AI$2),MONTH(AI$2),15),$AD$2,$AE$2,FALSE,DATE(YEAR($AD242),MONTH($AD242),1),DATE(YEAR($AE242),MONTH($AE242),28)),0)</f>
      </c>
      <c r="AJ242" s="18">
        <f>IFERROR(_xlfn.BETA.DIST(DATE(YEAR(AJ$2),MONTH(AJ$2),15),$AD$2,$AE$2,FALSE,DATE(YEAR($AD242),MONTH($AD242),1),DATE(YEAR($AE242),MONTH($AE242),28)),0)</f>
      </c>
      <c r="AK242" s="18">
        <f>IFERROR(_xlfn.BETA.DIST(DATE(YEAR(AK$2),MONTH(AK$2),15),$AD$2,$AE$2,FALSE,DATE(YEAR($AD242),MONTH($AD242),1),DATE(YEAR($AE242),MONTH($AE242),28)),0)</f>
      </c>
      <c r="AL242" s="18">
        <f>IFERROR(_xlfn.BETA.DIST(DATE(YEAR(AL$2),MONTH(AL$2),15),$AD$2,$AE$2,FALSE,DATE(YEAR($AD242),MONTH($AD242),1),DATE(YEAR($AE242),MONTH($AE242),28)),0)</f>
      </c>
      <c r="AM242" s="18">
        <f>IFERROR(_xlfn.BETA.DIST(DATE(YEAR(AM$2),MONTH(AM$2),15),$AD$2,$AE$2,FALSE,DATE(YEAR($AD242),MONTH($AD242),1),DATE(YEAR($AE242),MONTH($AE242),28)),0)</f>
      </c>
      <c r="AN242" s="18">
        <f>IFERROR(_xlfn.BETA.DIST(DATE(YEAR(AN$2),MONTH(AN$2),15),$AD$2,$AE$2,FALSE,DATE(YEAR($AD242),MONTH($AD242),1),DATE(YEAR($AE242),MONTH($AE242),28)),0)</f>
      </c>
      <c r="AO242" s="18">
        <f>IFERROR(_xlfn.BETA.DIST(DATE(YEAR(AO$2),MONTH(AO$2),15),$AD$2,$AE$2,FALSE,DATE(YEAR($AD242),MONTH($AD242),1),DATE(YEAR($AE242),MONTH($AE242),28)),0)</f>
      </c>
      <c r="AP242" s="18">
        <f>IFERROR(_xlfn.BETA.DIST(DATE(YEAR(AP$2),MONTH(AP$2),15),$AD$2,$AE$2,FALSE,DATE(YEAR($AD242),MONTH($AD242),1),DATE(YEAR($AE242),MONTH($AE242),28)),0)</f>
      </c>
      <c r="AQ242" s="18">
        <f>IFERROR(_xlfn.BETA.DIST(DATE(YEAR(AQ$2),MONTH(AQ$2),15),$AD$2,$AE$2,FALSE,DATE(YEAR($AD242),MONTH($AD242),1),DATE(YEAR($AE242),MONTH($AE242),28)),0)</f>
      </c>
      <c r="AR242" s="18">
        <f>IFERROR(_xlfn.BETA.DIST(DATE(YEAR(AR$2),MONTH(AR$2),15),$AD$2,$AE$2,FALSE,DATE(YEAR($AD242),MONTH($AD242),1),DATE(YEAR($AE242),MONTH($AE242),28)),0)</f>
      </c>
      <c r="AS242" s="18">
        <f>IFERROR(_xlfn.BETA.DIST(DATE(YEAR(AS$2),MONTH(AS$2),15),$AD$2,$AE$2,FALSE,DATE(YEAR($AD242),MONTH($AD242),1),DATE(YEAR($AE242),MONTH($AE242),28)),0)</f>
      </c>
      <c r="AT242" s="18">
        <f>IFERROR(_xlfn.BETA.DIST(DATE(YEAR(AT$2),MONTH(AT$2),15),$AD$2,$AE$2,FALSE,DATE(YEAR($AD242),MONTH($AD242),1),DATE(YEAR($AE242),MONTH($AE242),28)),0)</f>
      </c>
      <c r="AU242" s="18">
        <f>IFERROR(_xlfn.BETA.DIST(DATE(YEAR(AU$2),MONTH(AU$2),15),$AD$2,$AE$2,FALSE,DATE(YEAR($AD242),MONTH($AD242),1),DATE(YEAR($AE242),MONTH($AE242),28)),0)</f>
      </c>
      <c r="AV242" s="18">
        <f>SUM(AG242:AU242)</f>
      </c>
      <c r="AW242" s="18">
        <f>IF(J242&lt;&gt;0,J242,IF($AV242=0,0,AG242/$AV242*$Z242))</f>
      </c>
      <c r="AX242" s="18">
        <f>IF(K242&lt;&gt;0,K242,IF($AV242=0,0,AH242/$AV242*$Z242))</f>
      </c>
      <c r="AY242" s="18">
        <f>IF(L242&lt;&gt;0,L242,IF($AV242=0,0,AI242/$AV242*$Z242))</f>
      </c>
      <c r="AZ242" s="18">
        <f>IF(M242&lt;&gt;0,M242,IF($AV242=0,0,AJ242/$AV242*$Z242))</f>
      </c>
      <c r="BA242" s="18">
        <f>IF(N242&lt;&gt;0,N242,IF($AV242=0,0,AK242/$AV242*$Z242))</f>
      </c>
      <c r="BB242" s="18">
        <f>IF(O242&lt;&gt;0,O242,IF($AV242=0,0,AL242/$AV242*$Z242))</f>
      </c>
      <c r="BC242" s="18">
        <f>IF(P242&lt;&gt;0,P242,IF($AV242=0,0,AM242/$AV242*$Z242))</f>
      </c>
      <c r="BD242" s="18">
        <f>IF(Q242&lt;&gt;0,Q242,IF($AV242=0,0,AN242/$AV242*$Z242))</f>
      </c>
      <c r="BE242" s="18">
        <f>IF(R242&lt;&gt;0,R242,IF($AV242=0,0,AO242/$AV242*$Z242))</f>
      </c>
      <c r="BF242" s="18">
        <f>IF(S242&lt;&gt;0,S242,IF($AV242=0,0,AP242/$AV242*$Z242))</f>
      </c>
      <c r="BG242" s="18">
        <f>IF(T242&lt;&gt;0,T242,IF($AV242=0,0,AQ242/$AV242*$Z242))</f>
      </c>
      <c r="BH242" s="18">
        <f>IF(U242&lt;&gt;0,U242,IF($AV242=0,0,AR242/$AV242*$Z242))</f>
      </c>
      <c r="BI242" s="18">
        <f>IF(V242&lt;&gt;0,V242,IF($AV242=0,0,AS242/$AV242*$Z242))</f>
      </c>
      <c r="BJ242" s="18">
        <f>IF(W242&lt;&gt;0,W242,IF($AV242=0,0,AT242/$AV242*$Z242))</f>
      </c>
      <c r="BK242" s="18">
        <f>IF(X242&lt;&gt;0,X242,IF($AV242=0,0,AU242/$AV242*$Z242))</f>
      </c>
      <c r="BL242" s="18">
        <f>SUM(AW242:BK242)</f>
      </c>
      <c r="BM242" s="18">
        <f>I242-BL242</f>
      </c>
    </row>
    <row r="243" outlineLevel="4">
      <c r="A243" s="5" t="str">
        <v>13.2</v>
      </c>
      <c r="B243" s="5" t="str">
        <v/>
      </c>
      <c r="C243" s="5" t="str">
        <v/>
      </c>
      <c r="D243" s="5" t="str">
        <v/>
      </c>
      <c r="E243" s="19">
        <f>IFERROR(_xlfn.XLOOKUP(F243,Assumptions!B:B,Assumptions!C:C),0)</f>
      </c>
      <c r="F243" s="5" t="str">
        <v>Site Delivery EGP</v>
      </c>
      <c r="G243" s="5" t="str">
        <v/>
      </c>
      <c r="H243" s="18">
        <f>G241*E243</f>
      </c>
      <c r="I243" s="18">
        <f>H243*(1-0)</f>
      </c>
      <c r="J243" s="18">
        <v>0</v>
      </c>
      <c r="K243" s="18">
        <v>0</v>
      </c>
      <c r="L243" s="18">
        <v>0</v>
      </c>
      <c r="M243" s="18">
        <v>0</v>
      </c>
      <c r="N243" s="18">
        <v>0</v>
      </c>
      <c r="O243" s="18">
        <v>0</v>
      </c>
      <c r="P243" s="18">
        <v>0</v>
      </c>
      <c r="Q243" s="18">
        <v>0</v>
      </c>
      <c r="R243" s="18">
        <v>0</v>
      </c>
      <c r="S243" s="18">
        <v>0</v>
      </c>
      <c r="T243" s="18">
        <v>0</v>
      </c>
      <c r="U243" s="18">
        <v>0</v>
      </c>
      <c r="V243" s="18">
        <v>0</v>
      </c>
      <c r="W243" s="18">
        <v>0</v>
      </c>
      <c r="X243" s="18">
        <v>0</v>
      </c>
      <c r="Y243" s="18">
        <f>SUM(J243:X243)</f>
      </c>
      <c r="Z243" s="18">
        <f>I243-Y243</f>
      </c>
      <c r="AA243" s="5" t="str">
        <v/>
      </c>
      <c r="AB243" s="5" t="str">
        <v/>
      </c>
      <c r="AC243" s="18">
        <f>IFERROR(_xlfn.XLOOKUP(F243,Assumptions!B:B,Assumptions!D:D),0)</f>
      </c>
      <c r="AD243" s="20">
        <f>AA243+AC243</f>
      </c>
      <c r="AE243" s="20">
        <f>AC243+AB243</f>
      </c>
      <c r="AF243" s="5" t="str">
        <v/>
      </c>
      <c r="AG243" s="18">
        <f>IFERROR(_xlfn.BETA.DIST(DATE(YEAR(AG$2),MONTH(AG$2),15),$AD$2,$AE$2,FALSE,DATE(YEAR($AD243),MONTH($AD243),1),DATE(YEAR($AE243),MONTH($AE243),28)),0)</f>
      </c>
      <c r="AH243" s="18">
        <f>IFERROR(_xlfn.BETA.DIST(DATE(YEAR(AH$2),MONTH(AH$2),15),$AD$2,$AE$2,FALSE,DATE(YEAR($AD243),MONTH($AD243),1),DATE(YEAR($AE243),MONTH($AE243),28)),0)</f>
      </c>
      <c r="AI243" s="18">
        <f>IFERROR(_xlfn.BETA.DIST(DATE(YEAR(AI$2),MONTH(AI$2),15),$AD$2,$AE$2,FALSE,DATE(YEAR($AD243),MONTH($AD243),1),DATE(YEAR($AE243),MONTH($AE243),28)),0)</f>
      </c>
      <c r="AJ243" s="18">
        <f>IFERROR(_xlfn.BETA.DIST(DATE(YEAR(AJ$2),MONTH(AJ$2),15),$AD$2,$AE$2,FALSE,DATE(YEAR($AD243),MONTH($AD243),1),DATE(YEAR($AE243),MONTH($AE243),28)),0)</f>
      </c>
      <c r="AK243" s="18">
        <f>IFERROR(_xlfn.BETA.DIST(DATE(YEAR(AK$2),MONTH(AK$2),15),$AD$2,$AE$2,FALSE,DATE(YEAR($AD243),MONTH($AD243),1),DATE(YEAR($AE243),MONTH($AE243),28)),0)</f>
      </c>
      <c r="AL243" s="18">
        <f>IFERROR(_xlfn.BETA.DIST(DATE(YEAR(AL$2),MONTH(AL$2),15),$AD$2,$AE$2,FALSE,DATE(YEAR($AD243),MONTH($AD243),1),DATE(YEAR($AE243),MONTH($AE243),28)),0)</f>
      </c>
      <c r="AM243" s="18">
        <f>IFERROR(_xlfn.BETA.DIST(DATE(YEAR(AM$2),MONTH(AM$2),15),$AD$2,$AE$2,FALSE,DATE(YEAR($AD243),MONTH($AD243),1),DATE(YEAR($AE243),MONTH($AE243),28)),0)</f>
      </c>
      <c r="AN243" s="18">
        <f>IFERROR(_xlfn.BETA.DIST(DATE(YEAR(AN$2),MONTH(AN$2),15),$AD$2,$AE$2,FALSE,DATE(YEAR($AD243),MONTH($AD243),1),DATE(YEAR($AE243),MONTH($AE243),28)),0)</f>
      </c>
      <c r="AO243" s="18">
        <f>IFERROR(_xlfn.BETA.DIST(DATE(YEAR(AO$2),MONTH(AO$2),15),$AD$2,$AE$2,FALSE,DATE(YEAR($AD243),MONTH($AD243),1),DATE(YEAR($AE243),MONTH($AE243),28)),0)</f>
      </c>
      <c r="AP243" s="18">
        <f>IFERROR(_xlfn.BETA.DIST(DATE(YEAR(AP$2),MONTH(AP$2),15),$AD$2,$AE$2,FALSE,DATE(YEAR($AD243),MONTH($AD243),1),DATE(YEAR($AE243),MONTH($AE243),28)),0)</f>
      </c>
      <c r="AQ243" s="18">
        <f>IFERROR(_xlfn.BETA.DIST(DATE(YEAR(AQ$2),MONTH(AQ$2),15),$AD$2,$AE$2,FALSE,DATE(YEAR($AD243),MONTH($AD243),1),DATE(YEAR($AE243),MONTH($AE243),28)),0)</f>
      </c>
      <c r="AR243" s="18">
        <f>IFERROR(_xlfn.BETA.DIST(DATE(YEAR(AR$2),MONTH(AR$2),15),$AD$2,$AE$2,FALSE,DATE(YEAR($AD243),MONTH($AD243),1),DATE(YEAR($AE243),MONTH($AE243),28)),0)</f>
      </c>
      <c r="AS243" s="18">
        <f>IFERROR(_xlfn.BETA.DIST(DATE(YEAR(AS$2),MONTH(AS$2),15),$AD$2,$AE$2,FALSE,DATE(YEAR($AD243),MONTH($AD243),1),DATE(YEAR($AE243),MONTH($AE243),28)),0)</f>
      </c>
      <c r="AT243" s="18">
        <f>IFERROR(_xlfn.BETA.DIST(DATE(YEAR(AT$2),MONTH(AT$2),15),$AD$2,$AE$2,FALSE,DATE(YEAR($AD243),MONTH($AD243),1),DATE(YEAR($AE243),MONTH($AE243),28)),0)</f>
      </c>
      <c r="AU243" s="18">
        <f>IFERROR(_xlfn.BETA.DIST(DATE(YEAR(AU$2),MONTH(AU$2),15),$AD$2,$AE$2,FALSE,DATE(YEAR($AD243),MONTH($AD243),1),DATE(YEAR($AE243),MONTH($AE243),28)),0)</f>
      </c>
      <c r="AV243" s="18">
        <f>SUM(AG243:AU243)</f>
      </c>
      <c r="AW243" s="18">
        <f>IF(J243&lt;&gt;0,J243,IF($AV243=0,0,AG243/$AV243*$Z243))</f>
      </c>
      <c r="AX243" s="18">
        <f>IF(K243&lt;&gt;0,K243,IF($AV243=0,0,AH243/$AV243*$Z243))</f>
      </c>
      <c r="AY243" s="18">
        <f>IF(L243&lt;&gt;0,L243,IF($AV243=0,0,AI243/$AV243*$Z243))</f>
      </c>
      <c r="AZ243" s="18">
        <f>IF(M243&lt;&gt;0,M243,IF($AV243=0,0,AJ243/$AV243*$Z243))</f>
      </c>
      <c r="BA243" s="18">
        <f>IF(N243&lt;&gt;0,N243,IF($AV243=0,0,AK243/$AV243*$Z243))</f>
      </c>
      <c r="BB243" s="18">
        <f>IF(O243&lt;&gt;0,O243,IF($AV243=0,0,AL243/$AV243*$Z243))</f>
      </c>
      <c r="BC243" s="18">
        <f>IF(P243&lt;&gt;0,P243,IF($AV243=0,0,AM243/$AV243*$Z243))</f>
      </c>
      <c r="BD243" s="18">
        <f>IF(Q243&lt;&gt;0,Q243,IF($AV243=0,0,AN243/$AV243*$Z243))</f>
      </c>
      <c r="BE243" s="18">
        <f>IF(R243&lt;&gt;0,R243,IF($AV243=0,0,AO243/$AV243*$Z243))</f>
      </c>
      <c r="BF243" s="18">
        <f>IF(S243&lt;&gt;0,S243,IF($AV243=0,0,AP243/$AV243*$Z243))</f>
      </c>
      <c r="BG243" s="18">
        <f>IF(T243&lt;&gt;0,T243,IF($AV243=0,0,AQ243/$AV243*$Z243))</f>
      </c>
      <c r="BH243" s="18">
        <f>IF(U243&lt;&gt;0,U243,IF($AV243=0,0,AR243/$AV243*$Z243))</f>
      </c>
      <c r="BI243" s="18">
        <f>IF(V243&lt;&gt;0,V243,IF($AV243=0,0,AS243/$AV243*$Z243))</f>
      </c>
      <c r="BJ243" s="18">
        <f>IF(W243&lt;&gt;0,W243,IF($AV243=0,0,AT243/$AV243*$Z243))</f>
      </c>
      <c r="BK243" s="18">
        <f>IF(X243&lt;&gt;0,X243,IF($AV243=0,0,AU243/$AV243*$Z243))</f>
      </c>
      <c r="BL243" s="18">
        <f>SUM(AW243:BK243)</f>
      </c>
      <c r="BM243" s="18">
        <f>I243-BL243</f>
      </c>
    </row>
    <row r="244" outlineLevel="4">
      <c r="A244" s="5" t="str">
        <v>13.2</v>
      </c>
      <c r="B244" s="5" t="str">
        <v/>
      </c>
      <c r="C244" s="5" t="str">
        <v>BSKDGNGENGR07</v>
      </c>
      <c r="D244" s="5" t="str">
        <v>BSKDGNGENGR07</v>
      </c>
      <c r="E244" s="19">
        <f>IFERROR(_xlfn.XLOOKUP(F244,Assumptions!B:B,Assumptions!C:C),0)</f>
      </c>
      <c r="F244" s="5" t="str">
        <v>Retention</v>
      </c>
      <c r="G244" s="5" t="str">
        <v/>
      </c>
      <c r="H244" s="18">
        <f>G241*E244</f>
      </c>
      <c r="I244" s="18">
        <f>H244*(1-0)</f>
      </c>
      <c r="J244" s="18">
        <v>0</v>
      </c>
      <c r="K244" s="18">
        <v>0</v>
      </c>
      <c r="L244" s="18">
        <v>0</v>
      </c>
      <c r="M244" s="18">
        <v>0</v>
      </c>
      <c r="N244" s="18">
        <v>0</v>
      </c>
      <c r="O244" s="18">
        <v>0</v>
      </c>
      <c r="P244" s="18">
        <v>0</v>
      </c>
      <c r="Q244" s="18">
        <v>0</v>
      </c>
      <c r="R244" s="18">
        <v>0</v>
      </c>
      <c r="S244" s="18">
        <v>0</v>
      </c>
      <c r="T244" s="18">
        <v>0</v>
      </c>
      <c r="U244" s="18">
        <v>0</v>
      </c>
      <c r="V244" s="18">
        <v>0</v>
      </c>
      <c r="W244" s="18">
        <v>0</v>
      </c>
      <c r="X244" s="18">
        <v>0</v>
      </c>
      <c r="Y244" s="18">
        <f>SUM(J244:X244)</f>
      </c>
      <c r="Z244" s="18">
        <f>I244-Y244</f>
      </c>
      <c r="AA244" s="20">
        <v>46483</v>
      </c>
      <c r="AB244" s="20">
        <v>46483</v>
      </c>
      <c r="AC244" s="18">
        <f>IFERROR(_xlfn.XLOOKUP(F244,Assumptions!B:B,Assumptions!D:D),0)</f>
      </c>
      <c r="AD244" s="20">
        <f>AA244+AC244</f>
      </c>
      <c r="AE244" s="20">
        <f>AC244+AB244</f>
      </c>
      <c r="AF244" s="5" t="str">
        <v/>
      </c>
      <c r="AG244" s="18">
        <f>IFERROR(_xlfn.BETA.DIST(DATE(YEAR(AG$2),MONTH(AG$2),15),$AD$2,$AE$2,FALSE,DATE(YEAR($AD244),MONTH($AD244),1),DATE(YEAR($AE244),MONTH($AE244),28)),0)</f>
      </c>
      <c r="AH244" s="18">
        <f>IFERROR(_xlfn.BETA.DIST(DATE(YEAR(AH$2),MONTH(AH$2),15),$AD$2,$AE$2,FALSE,DATE(YEAR($AD244),MONTH($AD244),1),DATE(YEAR($AE244),MONTH($AE244),28)),0)</f>
      </c>
      <c r="AI244" s="18">
        <f>IFERROR(_xlfn.BETA.DIST(DATE(YEAR(AI$2),MONTH(AI$2),15),$AD$2,$AE$2,FALSE,DATE(YEAR($AD244),MONTH($AD244),1),DATE(YEAR($AE244),MONTH($AE244),28)),0)</f>
      </c>
      <c r="AJ244" s="18">
        <f>IFERROR(_xlfn.BETA.DIST(DATE(YEAR(AJ$2),MONTH(AJ$2),15),$AD$2,$AE$2,FALSE,DATE(YEAR($AD244),MONTH($AD244),1),DATE(YEAR($AE244),MONTH($AE244),28)),0)</f>
      </c>
      <c r="AK244" s="18">
        <f>IFERROR(_xlfn.BETA.DIST(DATE(YEAR(AK$2),MONTH(AK$2),15),$AD$2,$AE$2,FALSE,DATE(YEAR($AD244),MONTH($AD244),1),DATE(YEAR($AE244),MONTH($AE244),28)),0)</f>
      </c>
      <c r="AL244" s="18">
        <f>IFERROR(_xlfn.BETA.DIST(DATE(YEAR(AL$2),MONTH(AL$2),15),$AD$2,$AE$2,FALSE,DATE(YEAR($AD244),MONTH($AD244),1),DATE(YEAR($AE244),MONTH($AE244),28)),0)</f>
      </c>
      <c r="AM244" s="18">
        <f>IFERROR(_xlfn.BETA.DIST(DATE(YEAR(AM$2),MONTH(AM$2),15),$AD$2,$AE$2,FALSE,DATE(YEAR($AD244),MONTH($AD244),1),DATE(YEAR($AE244),MONTH($AE244),28)),0)</f>
      </c>
      <c r="AN244" s="18">
        <f>IFERROR(_xlfn.BETA.DIST(DATE(YEAR(AN$2),MONTH(AN$2),15),$AD$2,$AE$2,FALSE,DATE(YEAR($AD244),MONTH($AD244),1),DATE(YEAR($AE244),MONTH($AE244),28)),0)</f>
      </c>
      <c r="AO244" s="18">
        <f>IFERROR(_xlfn.BETA.DIST(DATE(YEAR(AO$2),MONTH(AO$2),15),$AD$2,$AE$2,FALSE,DATE(YEAR($AD244),MONTH($AD244),1),DATE(YEAR($AE244),MONTH($AE244),28)),0)</f>
      </c>
      <c r="AP244" s="18">
        <f>IFERROR(_xlfn.BETA.DIST(DATE(YEAR(AP$2),MONTH(AP$2),15),$AD$2,$AE$2,FALSE,DATE(YEAR($AD244),MONTH($AD244),1),DATE(YEAR($AE244),MONTH($AE244),28)),0)</f>
      </c>
      <c r="AQ244" s="18">
        <f>IFERROR(_xlfn.BETA.DIST(DATE(YEAR(AQ$2),MONTH(AQ$2),15),$AD$2,$AE$2,FALSE,DATE(YEAR($AD244),MONTH($AD244),1),DATE(YEAR($AE244),MONTH($AE244),28)),0)</f>
      </c>
      <c r="AR244" s="18">
        <f>IFERROR(_xlfn.BETA.DIST(DATE(YEAR(AR$2),MONTH(AR$2),15),$AD$2,$AE$2,FALSE,DATE(YEAR($AD244),MONTH($AD244),1),DATE(YEAR($AE244),MONTH($AE244),28)),0)</f>
      </c>
      <c r="AS244" s="18">
        <f>IFERROR(_xlfn.BETA.DIST(DATE(YEAR(AS$2),MONTH(AS$2),15),$AD$2,$AE$2,FALSE,DATE(YEAR($AD244),MONTH($AD244),1),DATE(YEAR($AE244),MONTH($AE244),28)),0)</f>
      </c>
      <c r="AT244" s="18">
        <f>IFERROR(_xlfn.BETA.DIST(DATE(YEAR(AT$2),MONTH(AT$2),15),$AD$2,$AE$2,FALSE,DATE(YEAR($AD244),MONTH($AD244),1),DATE(YEAR($AE244),MONTH($AE244),28)),0)</f>
      </c>
      <c r="AU244" s="18">
        <f>IFERROR(_xlfn.BETA.DIST(DATE(YEAR(AU$2),MONTH(AU$2),15),$AD$2,$AE$2,FALSE,DATE(YEAR($AD244),MONTH($AD244),1),DATE(YEAR($AE244),MONTH($AE244),28)),0)</f>
      </c>
      <c r="AV244" s="18">
        <f>SUM(AG244:AU244)</f>
      </c>
      <c r="AW244" s="18">
        <f>IF(J244&lt;&gt;0,J244,IF($AV244=0,0,AG244/$AV244*$Z244))</f>
      </c>
      <c r="AX244" s="18">
        <f>IF(K244&lt;&gt;0,K244,IF($AV244=0,0,AH244/$AV244*$Z244))</f>
      </c>
      <c r="AY244" s="18">
        <f>IF(L244&lt;&gt;0,L244,IF($AV244=0,0,AI244/$AV244*$Z244))</f>
      </c>
      <c r="AZ244" s="18">
        <f>IF(M244&lt;&gt;0,M244,IF($AV244=0,0,AJ244/$AV244*$Z244))</f>
      </c>
      <c r="BA244" s="18">
        <f>IF(N244&lt;&gt;0,N244,IF($AV244=0,0,AK244/$AV244*$Z244))</f>
      </c>
      <c r="BB244" s="18">
        <f>IF(O244&lt;&gt;0,O244,IF($AV244=0,0,AL244/$AV244*$Z244))</f>
      </c>
      <c r="BC244" s="18">
        <f>IF(P244&lt;&gt;0,P244,IF($AV244=0,0,AM244/$AV244*$Z244))</f>
      </c>
      <c r="BD244" s="18">
        <f>IF(Q244&lt;&gt;0,Q244,IF($AV244=0,0,AN244/$AV244*$Z244))</f>
      </c>
      <c r="BE244" s="18">
        <f>IF(R244&lt;&gt;0,R244,IF($AV244=0,0,AO244/$AV244*$Z244))</f>
      </c>
      <c r="BF244" s="18">
        <f>IF(S244&lt;&gt;0,S244,IF($AV244=0,0,AP244/$AV244*$Z244))</f>
      </c>
      <c r="BG244" s="18">
        <f>IF(T244&lt;&gt;0,T244,IF($AV244=0,0,AQ244/$AV244*$Z244))</f>
      </c>
      <c r="BH244" s="18">
        <f>IF(U244&lt;&gt;0,U244,IF($AV244=0,0,AR244/$AV244*$Z244))</f>
      </c>
      <c r="BI244" s="18">
        <f>IF(V244&lt;&gt;0,V244,IF($AV244=0,0,AS244/$AV244*$Z244))</f>
      </c>
      <c r="BJ244" s="18">
        <f>IF(W244&lt;&gt;0,W244,IF($AV244=0,0,AT244/$AV244*$Z244))</f>
      </c>
      <c r="BK244" s="18">
        <f>IF(X244&lt;&gt;0,X244,IF($AV244=0,0,AU244/$AV244*$Z244))</f>
      </c>
      <c r="BL244" s="18">
        <f>SUM(AW244:BK244)</f>
      </c>
      <c r="BM244" s="18">
        <f>I244-BL244</f>
      </c>
    </row>
    <row r="245" outlineLevel="3">
      <c r="A245" s="17" t="str">
        <v>13.3</v>
      </c>
      <c r="B245" s="17" t="str">
        <v/>
      </c>
      <c r="C245" s="17" t="str">
        <v/>
      </c>
      <c r="D245" s="17" t="str">
        <v/>
      </c>
      <c r="E245" s="17" t="str">
        <v>13.3</v>
      </c>
      <c r="F245" s="17" t="str">
        <v>Installing, start up testing and commissioning of 66 kV GIS switchgear</v>
      </c>
      <c r="G245" s="17">
        <v>4748755.77</v>
      </c>
      <c r="H245" s="17" t="str">
        <v/>
      </c>
      <c r="I245" s="17" t="str">
        <v/>
      </c>
      <c r="J245" s="17" t="str">
        <v/>
      </c>
      <c r="K245" s="17" t="str">
        <v/>
      </c>
      <c r="L245" s="17" t="str">
        <v/>
      </c>
      <c r="M245" s="17" t="str">
        <v/>
      </c>
      <c r="N245" s="17" t="str">
        <v/>
      </c>
      <c r="O245" s="17" t="str">
        <v/>
      </c>
      <c r="P245" s="17" t="str">
        <v/>
      </c>
      <c r="Q245" s="17" t="str">
        <v/>
      </c>
      <c r="R245" s="17" t="str">
        <v/>
      </c>
      <c r="S245" s="17" t="str">
        <v/>
      </c>
      <c r="T245" s="17" t="str">
        <v/>
      </c>
      <c r="U245" s="17" t="str">
        <v/>
      </c>
      <c r="V245" s="17" t="str">
        <v/>
      </c>
      <c r="W245" s="17" t="str">
        <v/>
      </c>
      <c r="X245" s="17" t="str">
        <v/>
      </c>
      <c r="Y245" s="17" t="str">
        <v/>
      </c>
      <c r="Z245" s="17" t="str">
        <v/>
      </c>
      <c r="AA245" s="17" t="str">
        <v/>
      </c>
      <c r="AB245" s="17" t="str">
        <v/>
      </c>
      <c r="AC245" s="17" t="str">
        <v/>
      </c>
      <c r="AD245" s="17" t="str">
        <v/>
      </c>
      <c r="AE245" s="17" t="str">
        <v/>
      </c>
      <c r="AF245" s="5" t="str">
        <v/>
      </c>
      <c r="AG245" s="18">
        <f>IFERROR(_xlfn.BETA.DIST(DATE(YEAR(AG$2),MONTH(AG$2),15),$AD$2,$AE$2,FALSE,DATE(YEAR($AD245),MONTH($AD245),1),DATE(YEAR($AE245),MONTH($AE245),28)),0)</f>
      </c>
      <c r="AH245" s="18">
        <f>IFERROR(_xlfn.BETA.DIST(DATE(YEAR(AH$2),MONTH(AH$2),15),$AD$2,$AE$2,FALSE,DATE(YEAR($AD245),MONTH($AD245),1),DATE(YEAR($AE245),MONTH($AE245),28)),0)</f>
      </c>
      <c r="AI245" s="18">
        <f>IFERROR(_xlfn.BETA.DIST(DATE(YEAR(AI$2),MONTH(AI$2),15),$AD$2,$AE$2,FALSE,DATE(YEAR($AD245),MONTH($AD245),1),DATE(YEAR($AE245),MONTH($AE245),28)),0)</f>
      </c>
      <c r="AJ245" s="18">
        <f>IFERROR(_xlfn.BETA.DIST(DATE(YEAR(AJ$2),MONTH(AJ$2),15),$AD$2,$AE$2,FALSE,DATE(YEAR($AD245),MONTH($AD245),1),DATE(YEAR($AE245),MONTH($AE245),28)),0)</f>
      </c>
      <c r="AK245" s="18">
        <f>IFERROR(_xlfn.BETA.DIST(DATE(YEAR(AK$2),MONTH(AK$2),15),$AD$2,$AE$2,FALSE,DATE(YEAR($AD245),MONTH($AD245),1),DATE(YEAR($AE245),MONTH($AE245),28)),0)</f>
      </c>
      <c r="AL245" s="18">
        <f>IFERROR(_xlfn.BETA.DIST(DATE(YEAR(AL$2),MONTH(AL$2),15),$AD$2,$AE$2,FALSE,DATE(YEAR($AD245),MONTH($AD245),1),DATE(YEAR($AE245),MONTH($AE245),28)),0)</f>
      </c>
      <c r="AM245" s="18">
        <f>IFERROR(_xlfn.BETA.DIST(DATE(YEAR(AM$2),MONTH(AM$2),15),$AD$2,$AE$2,FALSE,DATE(YEAR($AD245),MONTH($AD245),1),DATE(YEAR($AE245),MONTH($AE245),28)),0)</f>
      </c>
      <c r="AN245" s="18">
        <f>IFERROR(_xlfn.BETA.DIST(DATE(YEAR(AN$2),MONTH(AN$2),15),$AD$2,$AE$2,FALSE,DATE(YEAR($AD245),MONTH($AD245),1),DATE(YEAR($AE245),MONTH($AE245),28)),0)</f>
      </c>
      <c r="AO245" s="18">
        <f>IFERROR(_xlfn.BETA.DIST(DATE(YEAR(AO$2),MONTH(AO$2),15),$AD$2,$AE$2,FALSE,DATE(YEAR($AD245),MONTH($AD245),1),DATE(YEAR($AE245),MONTH($AE245),28)),0)</f>
      </c>
      <c r="AP245" s="18">
        <f>IFERROR(_xlfn.BETA.DIST(DATE(YEAR(AP$2),MONTH(AP$2),15),$AD$2,$AE$2,FALSE,DATE(YEAR($AD245),MONTH($AD245),1),DATE(YEAR($AE245),MONTH($AE245),28)),0)</f>
      </c>
      <c r="AQ245" s="18">
        <f>IFERROR(_xlfn.BETA.DIST(DATE(YEAR(AQ$2),MONTH(AQ$2),15),$AD$2,$AE$2,FALSE,DATE(YEAR($AD245),MONTH($AD245),1),DATE(YEAR($AE245),MONTH($AE245),28)),0)</f>
      </c>
      <c r="AR245" s="18">
        <f>IFERROR(_xlfn.BETA.DIST(DATE(YEAR(AR$2),MONTH(AR$2),15),$AD$2,$AE$2,FALSE,DATE(YEAR($AD245),MONTH($AD245),1),DATE(YEAR($AE245),MONTH($AE245),28)),0)</f>
      </c>
      <c r="AS245" s="18">
        <f>IFERROR(_xlfn.BETA.DIST(DATE(YEAR(AS$2),MONTH(AS$2),15),$AD$2,$AE$2,FALSE,DATE(YEAR($AD245),MONTH($AD245),1),DATE(YEAR($AE245),MONTH($AE245),28)),0)</f>
      </c>
      <c r="AT245" s="18">
        <f>IFERROR(_xlfn.BETA.DIST(DATE(YEAR(AT$2),MONTH(AT$2),15),$AD$2,$AE$2,FALSE,DATE(YEAR($AD245),MONTH($AD245),1),DATE(YEAR($AE245),MONTH($AE245),28)),0)</f>
      </c>
      <c r="AU245" s="18">
        <f>IFERROR(_xlfn.BETA.DIST(DATE(YEAR(AU$2),MONTH(AU$2),15),$AD$2,$AE$2,FALSE,DATE(YEAR($AD245),MONTH($AD245),1),DATE(YEAR($AE245),MONTH($AE245),28)),0)</f>
      </c>
      <c r="AV245" s="18">
        <f>SUM(AG245:AU245)</f>
      </c>
      <c r="AW245" s="18">
        <f>IF(J245&lt;&gt;0,J245,IF($AV245=0,0,AG245/$AV245*$Z245))</f>
      </c>
      <c r="AX245" s="18">
        <f>IF(K245&lt;&gt;0,K245,IF($AV245=0,0,AH245/$AV245*$Z245))</f>
      </c>
      <c r="AY245" s="18">
        <f>IF(L245&lt;&gt;0,L245,IF($AV245=0,0,AI245/$AV245*$Z245))</f>
      </c>
      <c r="AZ245" s="18">
        <f>IF(M245&lt;&gt;0,M245,IF($AV245=0,0,AJ245/$AV245*$Z245))</f>
      </c>
      <c r="BA245" s="18">
        <f>IF(N245&lt;&gt;0,N245,IF($AV245=0,0,AK245/$AV245*$Z245))</f>
      </c>
      <c r="BB245" s="18">
        <f>IF(O245&lt;&gt;0,O245,IF($AV245=0,0,AL245/$AV245*$Z245))</f>
      </c>
      <c r="BC245" s="18">
        <f>IF(P245&lt;&gt;0,P245,IF($AV245=0,0,AM245/$AV245*$Z245))</f>
      </c>
      <c r="BD245" s="18">
        <f>IF(Q245&lt;&gt;0,Q245,IF($AV245=0,0,AN245/$AV245*$Z245))</f>
      </c>
      <c r="BE245" s="18">
        <f>IF(R245&lt;&gt;0,R245,IF($AV245=0,0,AO245/$AV245*$Z245))</f>
      </c>
      <c r="BF245" s="18">
        <f>IF(S245&lt;&gt;0,S245,IF($AV245=0,0,AP245/$AV245*$Z245))</f>
      </c>
      <c r="BG245" s="18">
        <f>IF(T245&lt;&gt;0,T245,IF($AV245=0,0,AQ245/$AV245*$Z245))</f>
      </c>
      <c r="BH245" s="18">
        <f>IF(U245&lt;&gt;0,U245,IF($AV245=0,0,AR245/$AV245*$Z245))</f>
      </c>
      <c r="BI245" s="18">
        <f>IF(V245&lt;&gt;0,V245,IF($AV245=0,0,AS245/$AV245*$Z245))</f>
      </c>
      <c r="BJ245" s="18">
        <f>IF(W245&lt;&gt;0,W245,IF($AV245=0,0,AT245/$AV245*$Z245))</f>
      </c>
      <c r="BK245" s="18">
        <f>IF(X245&lt;&gt;0,X245,IF($AV245=0,0,AU245/$AV245*$Z245))</f>
      </c>
      <c r="BL245" s="18">
        <f>SUM(AW245:BK245)</f>
      </c>
      <c r="BM245" s="17" t="str">
        <v/>
      </c>
    </row>
    <row r="246" outlineLevel="4">
      <c r="A246" s="5" t="str">
        <v>13.3</v>
      </c>
      <c r="B246" s="5" t="str">
        <v/>
      </c>
      <c r="C246" s="5" t="str">
        <v>BSKDGNGENGR03</v>
      </c>
      <c r="D246" s="5" t="str">
        <v>BSKDGNGENGR03</v>
      </c>
      <c r="E246" s="19">
        <f>IFERROR(_xlfn.XLOOKUP(F246,Assumptions!B:B,Assumptions!C:C),0)</f>
      </c>
      <c r="F246" s="5" t="str">
        <v>Advanced Payment</v>
      </c>
      <c r="G246" s="5" t="str">
        <v/>
      </c>
      <c r="H246" s="18">
        <f>G245*E246</f>
      </c>
      <c r="I246" s="18">
        <f>H246*(1-0)</f>
      </c>
      <c r="J246" s="18">
        <v>0</v>
      </c>
      <c r="K246" s="18">
        <v>0</v>
      </c>
      <c r="L246" s="18">
        <v>0</v>
      </c>
      <c r="M246" s="18">
        <v>0</v>
      </c>
      <c r="N246" s="18">
        <v>0</v>
      </c>
      <c r="O246" s="18">
        <v>0</v>
      </c>
      <c r="P246" s="18">
        <v>0</v>
      </c>
      <c r="Q246" s="18">
        <v>0</v>
      </c>
      <c r="R246" s="18">
        <v>0</v>
      </c>
      <c r="S246" s="18">
        <v>0</v>
      </c>
      <c r="T246" s="18">
        <v>0</v>
      </c>
      <c r="U246" s="18">
        <v>0</v>
      </c>
      <c r="V246" s="18">
        <v>0</v>
      </c>
      <c r="W246" s="18">
        <v>0</v>
      </c>
      <c r="X246" s="18">
        <v>0</v>
      </c>
      <c r="Y246" s="18">
        <f>SUM(J246:X246)</f>
      </c>
      <c r="Z246" s="18">
        <f>I246-Y246</f>
      </c>
      <c r="AA246" s="20">
        <v>46026</v>
      </c>
      <c r="AB246" s="20">
        <v>46026</v>
      </c>
      <c r="AC246" s="18">
        <f>IFERROR(_xlfn.XLOOKUP(F246,Assumptions!B:B,Assumptions!D:D),0)</f>
      </c>
      <c r="AD246" s="20">
        <f>AA246+AC246</f>
      </c>
      <c r="AE246" s="20">
        <f>AC246+AB246</f>
      </c>
      <c r="AF246" s="5" t="str">
        <v/>
      </c>
      <c r="AG246" s="18">
        <f>IFERROR(_xlfn.BETA.DIST(DATE(YEAR(AG$2),MONTH(AG$2),15),$AD$2,$AE$2,FALSE,DATE(YEAR($AD246),MONTH($AD246),1),DATE(YEAR($AE246),MONTH($AE246),28)),0)</f>
      </c>
      <c r="AH246" s="18">
        <f>IFERROR(_xlfn.BETA.DIST(DATE(YEAR(AH$2),MONTH(AH$2),15),$AD$2,$AE$2,FALSE,DATE(YEAR($AD246),MONTH($AD246),1),DATE(YEAR($AE246),MONTH($AE246),28)),0)</f>
      </c>
      <c r="AI246" s="18">
        <f>IFERROR(_xlfn.BETA.DIST(DATE(YEAR(AI$2),MONTH(AI$2),15),$AD$2,$AE$2,FALSE,DATE(YEAR($AD246),MONTH($AD246),1),DATE(YEAR($AE246),MONTH($AE246),28)),0)</f>
      </c>
      <c r="AJ246" s="18">
        <f>IFERROR(_xlfn.BETA.DIST(DATE(YEAR(AJ$2),MONTH(AJ$2),15),$AD$2,$AE$2,FALSE,DATE(YEAR($AD246),MONTH($AD246),1),DATE(YEAR($AE246),MONTH($AE246),28)),0)</f>
      </c>
      <c r="AK246" s="18">
        <f>IFERROR(_xlfn.BETA.DIST(DATE(YEAR(AK$2),MONTH(AK$2),15),$AD$2,$AE$2,FALSE,DATE(YEAR($AD246),MONTH($AD246),1),DATE(YEAR($AE246),MONTH($AE246),28)),0)</f>
      </c>
      <c r="AL246" s="18">
        <f>IFERROR(_xlfn.BETA.DIST(DATE(YEAR(AL$2),MONTH(AL$2),15),$AD$2,$AE$2,FALSE,DATE(YEAR($AD246),MONTH($AD246),1),DATE(YEAR($AE246),MONTH($AE246),28)),0)</f>
      </c>
      <c r="AM246" s="18">
        <f>IFERROR(_xlfn.BETA.DIST(DATE(YEAR(AM$2),MONTH(AM$2),15),$AD$2,$AE$2,FALSE,DATE(YEAR($AD246),MONTH($AD246),1),DATE(YEAR($AE246),MONTH($AE246),28)),0)</f>
      </c>
      <c r="AN246" s="18">
        <f>IFERROR(_xlfn.BETA.DIST(DATE(YEAR(AN$2),MONTH(AN$2),15),$AD$2,$AE$2,FALSE,DATE(YEAR($AD246),MONTH($AD246),1),DATE(YEAR($AE246),MONTH($AE246),28)),0)</f>
      </c>
      <c r="AO246" s="18">
        <f>IFERROR(_xlfn.BETA.DIST(DATE(YEAR(AO$2),MONTH(AO$2),15),$AD$2,$AE$2,FALSE,DATE(YEAR($AD246),MONTH($AD246),1),DATE(YEAR($AE246),MONTH($AE246),28)),0)</f>
      </c>
      <c r="AP246" s="18">
        <f>IFERROR(_xlfn.BETA.DIST(DATE(YEAR(AP$2),MONTH(AP$2),15),$AD$2,$AE$2,FALSE,DATE(YEAR($AD246),MONTH($AD246),1),DATE(YEAR($AE246),MONTH($AE246),28)),0)</f>
      </c>
      <c r="AQ246" s="18">
        <f>IFERROR(_xlfn.BETA.DIST(DATE(YEAR(AQ$2),MONTH(AQ$2),15),$AD$2,$AE$2,FALSE,DATE(YEAR($AD246),MONTH($AD246),1),DATE(YEAR($AE246),MONTH($AE246),28)),0)</f>
      </c>
      <c r="AR246" s="18">
        <f>IFERROR(_xlfn.BETA.DIST(DATE(YEAR(AR$2),MONTH(AR$2),15),$AD$2,$AE$2,FALSE,DATE(YEAR($AD246),MONTH($AD246),1),DATE(YEAR($AE246),MONTH($AE246),28)),0)</f>
      </c>
      <c r="AS246" s="18">
        <f>IFERROR(_xlfn.BETA.DIST(DATE(YEAR(AS$2),MONTH(AS$2),15),$AD$2,$AE$2,FALSE,DATE(YEAR($AD246),MONTH($AD246),1),DATE(YEAR($AE246),MONTH($AE246),28)),0)</f>
      </c>
      <c r="AT246" s="18">
        <f>IFERROR(_xlfn.BETA.DIST(DATE(YEAR(AT$2),MONTH(AT$2),15),$AD$2,$AE$2,FALSE,DATE(YEAR($AD246),MONTH($AD246),1),DATE(YEAR($AE246),MONTH($AE246),28)),0)</f>
      </c>
      <c r="AU246" s="18">
        <f>IFERROR(_xlfn.BETA.DIST(DATE(YEAR(AU$2),MONTH(AU$2),15),$AD$2,$AE$2,FALSE,DATE(YEAR($AD246),MONTH($AD246),1),DATE(YEAR($AE246),MONTH($AE246),28)),0)</f>
      </c>
      <c r="AV246" s="18">
        <f>SUM(AG246:AU246)</f>
      </c>
      <c r="AW246" s="18">
        <f>IF(J246&lt;&gt;0,J246,IF($AV246=0,0,AG246/$AV246*$Z246))</f>
      </c>
      <c r="AX246" s="18">
        <f>IF(K246&lt;&gt;0,K246,IF($AV246=0,0,AH246/$AV246*$Z246))</f>
      </c>
      <c r="AY246" s="18">
        <f>IF(L246&lt;&gt;0,L246,IF($AV246=0,0,AI246/$AV246*$Z246))</f>
      </c>
      <c r="AZ246" s="18">
        <f>IF(M246&lt;&gt;0,M246,IF($AV246=0,0,AJ246/$AV246*$Z246))</f>
      </c>
      <c r="BA246" s="18">
        <f>IF(N246&lt;&gt;0,N246,IF($AV246=0,0,AK246/$AV246*$Z246))</f>
      </c>
      <c r="BB246" s="18">
        <f>IF(O246&lt;&gt;0,O246,IF($AV246=0,0,AL246/$AV246*$Z246))</f>
      </c>
      <c r="BC246" s="18">
        <f>IF(P246&lt;&gt;0,P246,IF($AV246=0,0,AM246/$AV246*$Z246))</f>
      </c>
      <c r="BD246" s="18">
        <f>IF(Q246&lt;&gt;0,Q246,IF($AV246=0,0,AN246/$AV246*$Z246))</f>
      </c>
      <c r="BE246" s="18">
        <f>IF(R246&lt;&gt;0,R246,IF($AV246=0,0,AO246/$AV246*$Z246))</f>
      </c>
      <c r="BF246" s="18">
        <f>IF(S246&lt;&gt;0,S246,IF($AV246=0,0,AP246/$AV246*$Z246))</f>
      </c>
      <c r="BG246" s="18">
        <f>IF(T246&lt;&gt;0,T246,IF($AV246=0,0,AQ246/$AV246*$Z246))</f>
      </c>
      <c r="BH246" s="18">
        <f>IF(U246&lt;&gt;0,U246,IF($AV246=0,0,AR246/$AV246*$Z246))</f>
      </c>
      <c r="BI246" s="18">
        <f>IF(V246&lt;&gt;0,V246,IF($AV246=0,0,AS246/$AV246*$Z246))</f>
      </c>
      <c r="BJ246" s="18">
        <f>IF(W246&lt;&gt;0,W246,IF($AV246=0,0,AT246/$AV246*$Z246))</f>
      </c>
      <c r="BK246" s="18">
        <f>IF(X246&lt;&gt;0,X246,IF($AV246=0,0,AU246/$AV246*$Z246))</f>
      </c>
      <c r="BL246" s="18">
        <f>SUM(AW246:BK246)</f>
      </c>
      <c r="BM246" s="18">
        <f>I246-BL246</f>
      </c>
    </row>
    <row r="247" outlineLevel="4">
      <c r="A247" s="5" t="str">
        <v>13.3</v>
      </c>
      <c r="B247" s="5" t="str">
        <v/>
      </c>
      <c r="C247" s="5" t="str">
        <v/>
      </c>
      <c r="D247" s="5" t="str">
        <v/>
      </c>
      <c r="E247" s="19">
        <f>IFERROR(_xlfn.XLOOKUP(F247,Assumptions!B:B,Assumptions!C:C),0)</f>
      </c>
      <c r="F247" s="5" t="str">
        <v>Site Delivery EGP</v>
      </c>
      <c r="G247" s="5" t="str">
        <v/>
      </c>
      <c r="H247" s="18">
        <f>G245*E247</f>
      </c>
      <c r="I247" s="18">
        <f>H247*(1-0)</f>
      </c>
      <c r="J247" s="18">
        <v>0</v>
      </c>
      <c r="K247" s="18">
        <v>0</v>
      </c>
      <c r="L247" s="18">
        <v>0</v>
      </c>
      <c r="M247" s="18">
        <v>0</v>
      </c>
      <c r="N247" s="18">
        <v>0</v>
      </c>
      <c r="O247" s="18">
        <v>0</v>
      </c>
      <c r="P247" s="18">
        <v>0</v>
      </c>
      <c r="Q247" s="18">
        <v>0</v>
      </c>
      <c r="R247" s="18">
        <v>0</v>
      </c>
      <c r="S247" s="18">
        <v>0</v>
      </c>
      <c r="T247" s="18">
        <v>0</v>
      </c>
      <c r="U247" s="18">
        <v>0</v>
      </c>
      <c r="V247" s="18">
        <v>0</v>
      </c>
      <c r="W247" s="18">
        <v>0</v>
      </c>
      <c r="X247" s="18">
        <v>0</v>
      </c>
      <c r="Y247" s="18">
        <f>SUM(J247:X247)</f>
      </c>
      <c r="Z247" s="18">
        <f>I247-Y247</f>
      </c>
      <c r="AA247" s="5" t="str">
        <v/>
      </c>
      <c r="AB247" s="5" t="str">
        <v/>
      </c>
      <c r="AC247" s="18">
        <f>IFERROR(_xlfn.XLOOKUP(F247,Assumptions!B:B,Assumptions!D:D),0)</f>
      </c>
      <c r="AD247" s="20">
        <f>AA247+AC247</f>
      </c>
      <c r="AE247" s="20">
        <f>AC247+AB247</f>
      </c>
      <c r="AF247" s="5" t="str">
        <v/>
      </c>
      <c r="AG247" s="18">
        <f>IFERROR(_xlfn.BETA.DIST(DATE(YEAR(AG$2),MONTH(AG$2),15),$AD$2,$AE$2,FALSE,DATE(YEAR($AD247),MONTH($AD247),1),DATE(YEAR($AE247),MONTH($AE247),28)),0)</f>
      </c>
      <c r="AH247" s="18">
        <f>IFERROR(_xlfn.BETA.DIST(DATE(YEAR(AH$2),MONTH(AH$2),15),$AD$2,$AE$2,FALSE,DATE(YEAR($AD247),MONTH($AD247),1),DATE(YEAR($AE247),MONTH($AE247),28)),0)</f>
      </c>
      <c r="AI247" s="18">
        <f>IFERROR(_xlfn.BETA.DIST(DATE(YEAR(AI$2),MONTH(AI$2),15),$AD$2,$AE$2,FALSE,DATE(YEAR($AD247),MONTH($AD247),1),DATE(YEAR($AE247),MONTH($AE247),28)),0)</f>
      </c>
      <c r="AJ247" s="18">
        <f>IFERROR(_xlfn.BETA.DIST(DATE(YEAR(AJ$2),MONTH(AJ$2),15),$AD$2,$AE$2,FALSE,DATE(YEAR($AD247),MONTH($AD247),1),DATE(YEAR($AE247),MONTH($AE247),28)),0)</f>
      </c>
      <c r="AK247" s="18">
        <f>IFERROR(_xlfn.BETA.DIST(DATE(YEAR(AK$2),MONTH(AK$2),15),$AD$2,$AE$2,FALSE,DATE(YEAR($AD247),MONTH($AD247),1),DATE(YEAR($AE247),MONTH($AE247),28)),0)</f>
      </c>
      <c r="AL247" s="18">
        <f>IFERROR(_xlfn.BETA.DIST(DATE(YEAR(AL$2),MONTH(AL$2),15),$AD$2,$AE$2,FALSE,DATE(YEAR($AD247),MONTH($AD247),1),DATE(YEAR($AE247),MONTH($AE247),28)),0)</f>
      </c>
      <c r="AM247" s="18">
        <f>IFERROR(_xlfn.BETA.DIST(DATE(YEAR(AM$2),MONTH(AM$2),15),$AD$2,$AE$2,FALSE,DATE(YEAR($AD247),MONTH($AD247),1),DATE(YEAR($AE247),MONTH($AE247),28)),0)</f>
      </c>
      <c r="AN247" s="18">
        <f>IFERROR(_xlfn.BETA.DIST(DATE(YEAR(AN$2),MONTH(AN$2),15),$AD$2,$AE$2,FALSE,DATE(YEAR($AD247),MONTH($AD247),1),DATE(YEAR($AE247),MONTH($AE247),28)),0)</f>
      </c>
      <c r="AO247" s="18">
        <f>IFERROR(_xlfn.BETA.DIST(DATE(YEAR(AO$2),MONTH(AO$2),15),$AD$2,$AE$2,FALSE,DATE(YEAR($AD247),MONTH($AD247),1),DATE(YEAR($AE247),MONTH($AE247),28)),0)</f>
      </c>
      <c r="AP247" s="18">
        <f>IFERROR(_xlfn.BETA.DIST(DATE(YEAR(AP$2),MONTH(AP$2),15),$AD$2,$AE$2,FALSE,DATE(YEAR($AD247),MONTH($AD247),1),DATE(YEAR($AE247),MONTH($AE247),28)),0)</f>
      </c>
      <c r="AQ247" s="18">
        <f>IFERROR(_xlfn.BETA.DIST(DATE(YEAR(AQ$2),MONTH(AQ$2),15),$AD$2,$AE$2,FALSE,DATE(YEAR($AD247),MONTH($AD247),1),DATE(YEAR($AE247),MONTH($AE247),28)),0)</f>
      </c>
      <c r="AR247" s="18">
        <f>IFERROR(_xlfn.BETA.DIST(DATE(YEAR(AR$2),MONTH(AR$2),15),$AD$2,$AE$2,FALSE,DATE(YEAR($AD247),MONTH($AD247),1),DATE(YEAR($AE247),MONTH($AE247),28)),0)</f>
      </c>
      <c r="AS247" s="18">
        <f>IFERROR(_xlfn.BETA.DIST(DATE(YEAR(AS$2),MONTH(AS$2),15),$AD$2,$AE$2,FALSE,DATE(YEAR($AD247),MONTH($AD247),1),DATE(YEAR($AE247),MONTH($AE247),28)),0)</f>
      </c>
      <c r="AT247" s="18">
        <f>IFERROR(_xlfn.BETA.DIST(DATE(YEAR(AT$2),MONTH(AT$2),15),$AD$2,$AE$2,FALSE,DATE(YEAR($AD247),MONTH($AD247),1),DATE(YEAR($AE247),MONTH($AE247),28)),0)</f>
      </c>
      <c r="AU247" s="18">
        <f>IFERROR(_xlfn.BETA.DIST(DATE(YEAR(AU$2),MONTH(AU$2),15),$AD$2,$AE$2,FALSE,DATE(YEAR($AD247),MONTH($AD247),1),DATE(YEAR($AE247),MONTH($AE247),28)),0)</f>
      </c>
      <c r="AV247" s="18">
        <f>SUM(AG247:AU247)</f>
      </c>
      <c r="AW247" s="18">
        <f>IF(J247&lt;&gt;0,J247,IF($AV247=0,0,AG247/$AV247*$Z247))</f>
      </c>
      <c r="AX247" s="18">
        <f>IF(K247&lt;&gt;0,K247,IF($AV247=0,0,AH247/$AV247*$Z247))</f>
      </c>
      <c r="AY247" s="18">
        <f>IF(L247&lt;&gt;0,L247,IF($AV247=0,0,AI247/$AV247*$Z247))</f>
      </c>
      <c r="AZ247" s="18">
        <f>IF(M247&lt;&gt;0,M247,IF($AV247=0,0,AJ247/$AV247*$Z247))</f>
      </c>
      <c r="BA247" s="18">
        <f>IF(N247&lt;&gt;0,N247,IF($AV247=0,0,AK247/$AV247*$Z247))</f>
      </c>
      <c r="BB247" s="18">
        <f>IF(O247&lt;&gt;0,O247,IF($AV247=0,0,AL247/$AV247*$Z247))</f>
      </c>
      <c r="BC247" s="18">
        <f>IF(P247&lt;&gt;0,P247,IF($AV247=0,0,AM247/$AV247*$Z247))</f>
      </c>
      <c r="BD247" s="18">
        <f>IF(Q247&lt;&gt;0,Q247,IF($AV247=0,0,AN247/$AV247*$Z247))</f>
      </c>
      <c r="BE247" s="18">
        <f>IF(R247&lt;&gt;0,R247,IF($AV247=0,0,AO247/$AV247*$Z247))</f>
      </c>
      <c r="BF247" s="18">
        <f>IF(S247&lt;&gt;0,S247,IF($AV247=0,0,AP247/$AV247*$Z247))</f>
      </c>
      <c r="BG247" s="18">
        <f>IF(T247&lt;&gt;0,T247,IF($AV247=0,0,AQ247/$AV247*$Z247))</f>
      </c>
      <c r="BH247" s="18">
        <f>IF(U247&lt;&gt;0,U247,IF($AV247=0,0,AR247/$AV247*$Z247))</f>
      </c>
      <c r="BI247" s="18">
        <f>IF(V247&lt;&gt;0,V247,IF($AV247=0,0,AS247/$AV247*$Z247))</f>
      </c>
      <c r="BJ247" s="18">
        <f>IF(W247&lt;&gt;0,W247,IF($AV247=0,0,AT247/$AV247*$Z247))</f>
      </c>
      <c r="BK247" s="18">
        <f>IF(X247&lt;&gt;0,X247,IF($AV247=0,0,AU247/$AV247*$Z247))</f>
      </c>
      <c r="BL247" s="18">
        <f>SUM(AW247:BK247)</f>
      </c>
      <c r="BM247" s="18">
        <f>I247-BL247</f>
      </c>
    </row>
    <row r="248" outlineLevel="4">
      <c r="A248" s="5" t="str">
        <v>13.3</v>
      </c>
      <c r="B248" s="5" t="str">
        <v/>
      </c>
      <c r="C248" s="5" t="str">
        <v>BSKDGNGENGR07</v>
      </c>
      <c r="D248" s="5" t="str">
        <v>BSKDGNGENGR07</v>
      </c>
      <c r="E248" s="19">
        <f>IFERROR(_xlfn.XLOOKUP(F248,Assumptions!B:B,Assumptions!C:C),0)</f>
      </c>
      <c r="F248" s="5" t="str">
        <v>Retention</v>
      </c>
      <c r="G248" s="5" t="str">
        <v/>
      </c>
      <c r="H248" s="18">
        <f>G245*E248</f>
      </c>
      <c r="I248" s="18">
        <f>H248*(1-0)</f>
      </c>
      <c r="J248" s="18">
        <v>0</v>
      </c>
      <c r="K248" s="18">
        <v>0</v>
      </c>
      <c r="L248" s="18">
        <v>0</v>
      </c>
      <c r="M248" s="18">
        <v>0</v>
      </c>
      <c r="N248" s="18">
        <v>0</v>
      </c>
      <c r="O248" s="18">
        <v>0</v>
      </c>
      <c r="P248" s="18">
        <v>0</v>
      </c>
      <c r="Q248" s="18">
        <v>0</v>
      </c>
      <c r="R248" s="18">
        <v>0</v>
      </c>
      <c r="S248" s="18">
        <v>0</v>
      </c>
      <c r="T248" s="18">
        <v>0</v>
      </c>
      <c r="U248" s="18">
        <v>0</v>
      </c>
      <c r="V248" s="18">
        <v>0</v>
      </c>
      <c r="W248" s="18">
        <v>0</v>
      </c>
      <c r="X248" s="18">
        <v>0</v>
      </c>
      <c r="Y248" s="18">
        <f>SUM(J248:X248)</f>
      </c>
      <c r="Z248" s="18">
        <f>I248-Y248</f>
      </c>
      <c r="AA248" s="20">
        <v>46483</v>
      </c>
      <c r="AB248" s="20">
        <v>46483</v>
      </c>
      <c r="AC248" s="18">
        <f>IFERROR(_xlfn.XLOOKUP(F248,Assumptions!B:B,Assumptions!D:D),0)</f>
      </c>
      <c r="AD248" s="20">
        <f>AA248+AC248</f>
      </c>
      <c r="AE248" s="20">
        <f>AC248+AB248</f>
      </c>
      <c r="AF248" s="5" t="str">
        <v/>
      </c>
      <c r="AG248" s="18">
        <f>IFERROR(_xlfn.BETA.DIST(DATE(YEAR(AG$2),MONTH(AG$2),15),$AD$2,$AE$2,FALSE,DATE(YEAR($AD248),MONTH($AD248),1),DATE(YEAR($AE248),MONTH($AE248),28)),0)</f>
      </c>
      <c r="AH248" s="18">
        <f>IFERROR(_xlfn.BETA.DIST(DATE(YEAR(AH$2),MONTH(AH$2),15),$AD$2,$AE$2,FALSE,DATE(YEAR($AD248),MONTH($AD248),1),DATE(YEAR($AE248),MONTH($AE248),28)),0)</f>
      </c>
      <c r="AI248" s="18">
        <f>IFERROR(_xlfn.BETA.DIST(DATE(YEAR(AI$2),MONTH(AI$2),15),$AD$2,$AE$2,FALSE,DATE(YEAR($AD248),MONTH($AD248),1),DATE(YEAR($AE248),MONTH($AE248),28)),0)</f>
      </c>
      <c r="AJ248" s="18">
        <f>IFERROR(_xlfn.BETA.DIST(DATE(YEAR(AJ$2),MONTH(AJ$2),15),$AD$2,$AE$2,FALSE,DATE(YEAR($AD248),MONTH($AD248),1),DATE(YEAR($AE248),MONTH($AE248),28)),0)</f>
      </c>
      <c r="AK248" s="18">
        <f>IFERROR(_xlfn.BETA.DIST(DATE(YEAR(AK$2),MONTH(AK$2),15),$AD$2,$AE$2,FALSE,DATE(YEAR($AD248),MONTH($AD248),1),DATE(YEAR($AE248),MONTH($AE248),28)),0)</f>
      </c>
      <c r="AL248" s="18">
        <f>IFERROR(_xlfn.BETA.DIST(DATE(YEAR(AL$2),MONTH(AL$2),15),$AD$2,$AE$2,FALSE,DATE(YEAR($AD248),MONTH($AD248),1),DATE(YEAR($AE248),MONTH($AE248),28)),0)</f>
      </c>
      <c r="AM248" s="18">
        <f>IFERROR(_xlfn.BETA.DIST(DATE(YEAR(AM$2),MONTH(AM$2),15),$AD$2,$AE$2,FALSE,DATE(YEAR($AD248),MONTH($AD248),1),DATE(YEAR($AE248),MONTH($AE248),28)),0)</f>
      </c>
      <c r="AN248" s="18">
        <f>IFERROR(_xlfn.BETA.DIST(DATE(YEAR(AN$2),MONTH(AN$2),15),$AD$2,$AE$2,FALSE,DATE(YEAR($AD248),MONTH($AD248),1),DATE(YEAR($AE248),MONTH($AE248),28)),0)</f>
      </c>
      <c r="AO248" s="18">
        <f>IFERROR(_xlfn.BETA.DIST(DATE(YEAR(AO$2),MONTH(AO$2),15),$AD$2,$AE$2,FALSE,DATE(YEAR($AD248),MONTH($AD248),1),DATE(YEAR($AE248),MONTH($AE248),28)),0)</f>
      </c>
      <c r="AP248" s="18">
        <f>IFERROR(_xlfn.BETA.DIST(DATE(YEAR(AP$2),MONTH(AP$2),15),$AD$2,$AE$2,FALSE,DATE(YEAR($AD248),MONTH($AD248),1),DATE(YEAR($AE248),MONTH($AE248),28)),0)</f>
      </c>
      <c r="AQ248" s="18">
        <f>IFERROR(_xlfn.BETA.DIST(DATE(YEAR(AQ$2),MONTH(AQ$2),15),$AD$2,$AE$2,FALSE,DATE(YEAR($AD248),MONTH($AD248),1),DATE(YEAR($AE248),MONTH($AE248),28)),0)</f>
      </c>
      <c r="AR248" s="18">
        <f>IFERROR(_xlfn.BETA.DIST(DATE(YEAR(AR$2),MONTH(AR$2),15),$AD$2,$AE$2,FALSE,DATE(YEAR($AD248),MONTH($AD248),1),DATE(YEAR($AE248),MONTH($AE248),28)),0)</f>
      </c>
      <c r="AS248" s="18">
        <f>IFERROR(_xlfn.BETA.DIST(DATE(YEAR(AS$2),MONTH(AS$2),15),$AD$2,$AE$2,FALSE,DATE(YEAR($AD248),MONTH($AD248),1),DATE(YEAR($AE248),MONTH($AE248),28)),0)</f>
      </c>
      <c r="AT248" s="18">
        <f>IFERROR(_xlfn.BETA.DIST(DATE(YEAR(AT$2),MONTH(AT$2),15),$AD$2,$AE$2,FALSE,DATE(YEAR($AD248),MONTH($AD248),1),DATE(YEAR($AE248),MONTH($AE248),28)),0)</f>
      </c>
      <c r="AU248" s="18">
        <f>IFERROR(_xlfn.BETA.DIST(DATE(YEAR(AU$2),MONTH(AU$2),15),$AD$2,$AE$2,FALSE,DATE(YEAR($AD248),MONTH($AD248),1),DATE(YEAR($AE248),MONTH($AE248),28)),0)</f>
      </c>
      <c r="AV248" s="18">
        <f>SUM(AG248:AU248)</f>
      </c>
      <c r="AW248" s="18">
        <f>IF(J248&lt;&gt;0,J248,IF($AV248=0,0,AG248/$AV248*$Z248))</f>
      </c>
      <c r="AX248" s="18">
        <f>IF(K248&lt;&gt;0,K248,IF($AV248=0,0,AH248/$AV248*$Z248))</f>
      </c>
      <c r="AY248" s="18">
        <f>IF(L248&lt;&gt;0,L248,IF($AV248=0,0,AI248/$AV248*$Z248))</f>
      </c>
      <c r="AZ248" s="18">
        <f>IF(M248&lt;&gt;0,M248,IF($AV248=0,0,AJ248/$AV248*$Z248))</f>
      </c>
      <c r="BA248" s="18">
        <f>IF(N248&lt;&gt;0,N248,IF($AV248=0,0,AK248/$AV248*$Z248))</f>
      </c>
      <c r="BB248" s="18">
        <f>IF(O248&lt;&gt;0,O248,IF($AV248=0,0,AL248/$AV248*$Z248))</f>
      </c>
      <c r="BC248" s="18">
        <f>IF(P248&lt;&gt;0,P248,IF($AV248=0,0,AM248/$AV248*$Z248))</f>
      </c>
      <c r="BD248" s="18">
        <f>IF(Q248&lt;&gt;0,Q248,IF($AV248=0,0,AN248/$AV248*$Z248))</f>
      </c>
      <c r="BE248" s="18">
        <f>IF(R248&lt;&gt;0,R248,IF($AV248=0,0,AO248/$AV248*$Z248))</f>
      </c>
      <c r="BF248" s="18">
        <f>IF(S248&lt;&gt;0,S248,IF($AV248=0,0,AP248/$AV248*$Z248))</f>
      </c>
      <c r="BG248" s="18">
        <f>IF(T248&lt;&gt;0,T248,IF($AV248=0,0,AQ248/$AV248*$Z248))</f>
      </c>
      <c r="BH248" s="18">
        <f>IF(U248&lt;&gt;0,U248,IF($AV248=0,0,AR248/$AV248*$Z248))</f>
      </c>
      <c r="BI248" s="18">
        <f>IF(V248&lt;&gt;0,V248,IF($AV248=0,0,AS248/$AV248*$Z248))</f>
      </c>
      <c r="BJ248" s="18">
        <f>IF(W248&lt;&gt;0,W248,IF($AV248=0,0,AT248/$AV248*$Z248))</f>
      </c>
      <c r="BK248" s="18">
        <f>IF(X248&lt;&gt;0,X248,IF($AV248=0,0,AU248/$AV248*$Z248))</f>
      </c>
      <c r="BL248" s="18">
        <f>SUM(AW248:BK248)</f>
      </c>
      <c r="BM248" s="18">
        <f>I248-BL248</f>
      </c>
    </row>
    <row r="249" outlineLevel="3">
      <c r="A249" s="17" t="str">
        <v>13.4</v>
      </c>
      <c r="B249" s="17" t="str">
        <v/>
      </c>
      <c r="C249" s="17" t="str">
        <v/>
      </c>
      <c r="D249" s="17" t="str">
        <v/>
      </c>
      <c r="E249" s="17" t="str">
        <v>13.4</v>
      </c>
      <c r="F249" s="17" t="str">
        <v>Installing, startup testing and commissioning of 66-11 kV main transformers with its firefighting and neutral point equipment</v>
      </c>
      <c r="G249" s="17">
        <v>1950930</v>
      </c>
      <c r="H249" s="17" t="str">
        <v/>
      </c>
      <c r="I249" s="17" t="str">
        <v/>
      </c>
      <c r="J249" s="17" t="str">
        <v/>
      </c>
      <c r="K249" s="17" t="str">
        <v/>
      </c>
      <c r="L249" s="17" t="str">
        <v/>
      </c>
      <c r="M249" s="17" t="str">
        <v/>
      </c>
      <c r="N249" s="17" t="str">
        <v/>
      </c>
      <c r="O249" s="17" t="str">
        <v/>
      </c>
      <c r="P249" s="17" t="str">
        <v/>
      </c>
      <c r="Q249" s="17" t="str">
        <v/>
      </c>
      <c r="R249" s="17" t="str">
        <v/>
      </c>
      <c r="S249" s="17" t="str">
        <v/>
      </c>
      <c r="T249" s="17" t="str">
        <v/>
      </c>
      <c r="U249" s="17" t="str">
        <v/>
      </c>
      <c r="V249" s="17" t="str">
        <v/>
      </c>
      <c r="W249" s="17" t="str">
        <v/>
      </c>
      <c r="X249" s="17" t="str">
        <v/>
      </c>
      <c r="Y249" s="17" t="str">
        <v/>
      </c>
      <c r="Z249" s="17" t="str">
        <v/>
      </c>
      <c r="AA249" s="17" t="str">
        <v/>
      </c>
      <c r="AB249" s="17" t="str">
        <v/>
      </c>
      <c r="AC249" s="17" t="str">
        <v/>
      </c>
      <c r="AD249" s="17" t="str">
        <v/>
      </c>
      <c r="AE249" s="17" t="str">
        <v/>
      </c>
      <c r="AF249" s="5" t="str">
        <v/>
      </c>
      <c r="AG249" s="18">
        <f>IFERROR(_xlfn.BETA.DIST(DATE(YEAR(AG$2),MONTH(AG$2),15),$AD$2,$AE$2,FALSE,DATE(YEAR($AD249),MONTH($AD249),1),DATE(YEAR($AE249),MONTH($AE249),28)),0)</f>
      </c>
      <c r="AH249" s="18">
        <f>IFERROR(_xlfn.BETA.DIST(DATE(YEAR(AH$2),MONTH(AH$2),15),$AD$2,$AE$2,FALSE,DATE(YEAR($AD249),MONTH($AD249),1),DATE(YEAR($AE249),MONTH($AE249),28)),0)</f>
      </c>
      <c r="AI249" s="18">
        <f>IFERROR(_xlfn.BETA.DIST(DATE(YEAR(AI$2),MONTH(AI$2),15),$AD$2,$AE$2,FALSE,DATE(YEAR($AD249),MONTH($AD249),1),DATE(YEAR($AE249),MONTH($AE249),28)),0)</f>
      </c>
      <c r="AJ249" s="18">
        <f>IFERROR(_xlfn.BETA.DIST(DATE(YEAR(AJ$2),MONTH(AJ$2),15),$AD$2,$AE$2,FALSE,DATE(YEAR($AD249),MONTH($AD249),1),DATE(YEAR($AE249),MONTH($AE249),28)),0)</f>
      </c>
      <c r="AK249" s="18">
        <f>IFERROR(_xlfn.BETA.DIST(DATE(YEAR(AK$2),MONTH(AK$2),15),$AD$2,$AE$2,FALSE,DATE(YEAR($AD249),MONTH($AD249),1),DATE(YEAR($AE249),MONTH($AE249),28)),0)</f>
      </c>
      <c r="AL249" s="18">
        <f>IFERROR(_xlfn.BETA.DIST(DATE(YEAR(AL$2),MONTH(AL$2),15),$AD$2,$AE$2,FALSE,DATE(YEAR($AD249),MONTH($AD249),1),DATE(YEAR($AE249),MONTH($AE249),28)),0)</f>
      </c>
      <c r="AM249" s="18">
        <f>IFERROR(_xlfn.BETA.DIST(DATE(YEAR(AM$2),MONTH(AM$2),15),$AD$2,$AE$2,FALSE,DATE(YEAR($AD249),MONTH($AD249),1),DATE(YEAR($AE249),MONTH($AE249),28)),0)</f>
      </c>
      <c r="AN249" s="18">
        <f>IFERROR(_xlfn.BETA.DIST(DATE(YEAR(AN$2),MONTH(AN$2),15),$AD$2,$AE$2,FALSE,DATE(YEAR($AD249),MONTH($AD249),1),DATE(YEAR($AE249),MONTH($AE249),28)),0)</f>
      </c>
      <c r="AO249" s="18">
        <f>IFERROR(_xlfn.BETA.DIST(DATE(YEAR(AO$2),MONTH(AO$2),15),$AD$2,$AE$2,FALSE,DATE(YEAR($AD249),MONTH($AD249),1),DATE(YEAR($AE249),MONTH($AE249),28)),0)</f>
      </c>
      <c r="AP249" s="18">
        <f>IFERROR(_xlfn.BETA.DIST(DATE(YEAR(AP$2),MONTH(AP$2),15),$AD$2,$AE$2,FALSE,DATE(YEAR($AD249),MONTH($AD249),1),DATE(YEAR($AE249),MONTH($AE249),28)),0)</f>
      </c>
      <c r="AQ249" s="18">
        <f>IFERROR(_xlfn.BETA.DIST(DATE(YEAR(AQ$2),MONTH(AQ$2),15),$AD$2,$AE$2,FALSE,DATE(YEAR($AD249),MONTH($AD249),1),DATE(YEAR($AE249),MONTH($AE249),28)),0)</f>
      </c>
      <c r="AR249" s="18">
        <f>IFERROR(_xlfn.BETA.DIST(DATE(YEAR(AR$2),MONTH(AR$2),15),$AD$2,$AE$2,FALSE,DATE(YEAR($AD249),MONTH($AD249),1),DATE(YEAR($AE249),MONTH($AE249),28)),0)</f>
      </c>
      <c r="AS249" s="18">
        <f>IFERROR(_xlfn.BETA.DIST(DATE(YEAR(AS$2),MONTH(AS$2),15),$AD$2,$AE$2,FALSE,DATE(YEAR($AD249),MONTH($AD249),1),DATE(YEAR($AE249),MONTH($AE249),28)),0)</f>
      </c>
      <c r="AT249" s="18">
        <f>IFERROR(_xlfn.BETA.DIST(DATE(YEAR(AT$2),MONTH(AT$2),15),$AD$2,$AE$2,FALSE,DATE(YEAR($AD249),MONTH($AD249),1),DATE(YEAR($AE249),MONTH($AE249),28)),0)</f>
      </c>
      <c r="AU249" s="18">
        <f>IFERROR(_xlfn.BETA.DIST(DATE(YEAR(AU$2),MONTH(AU$2),15),$AD$2,$AE$2,FALSE,DATE(YEAR($AD249),MONTH($AD249),1),DATE(YEAR($AE249),MONTH($AE249),28)),0)</f>
      </c>
      <c r="AV249" s="18">
        <f>SUM(AG249:AU249)</f>
      </c>
      <c r="AW249" s="18">
        <f>IF(J249&lt;&gt;0,J249,IF($AV249=0,0,AG249/$AV249*$Z249))</f>
      </c>
      <c r="AX249" s="18">
        <f>IF(K249&lt;&gt;0,K249,IF($AV249=0,0,AH249/$AV249*$Z249))</f>
      </c>
      <c r="AY249" s="18">
        <f>IF(L249&lt;&gt;0,L249,IF($AV249=0,0,AI249/$AV249*$Z249))</f>
      </c>
      <c r="AZ249" s="18">
        <f>IF(M249&lt;&gt;0,M249,IF($AV249=0,0,AJ249/$AV249*$Z249))</f>
      </c>
      <c r="BA249" s="18">
        <f>IF(N249&lt;&gt;0,N249,IF($AV249=0,0,AK249/$AV249*$Z249))</f>
      </c>
      <c r="BB249" s="18">
        <f>IF(O249&lt;&gt;0,O249,IF($AV249=0,0,AL249/$AV249*$Z249))</f>
      </c>
      <c r="BC249" s="18">
        <f>IF(P249&lt;&gt;0,P249,IF($AV249=0,0,AM249/$AV249*$Z249))</f>
      </c>
      <c r="BD249" s="18">
        <f>IF(Q249&lt;&gt;0,Q249,IF($AV249=0,0,AN249/$AV249*$Z249))</f>
      </c>
      <c r="BE249" s="18">
        <f>IF(R249&lt;&gt;0,R249,IF($AV249=0,0,AO249/$AV249*$Z249))</f>
      </c>
      <c r="BF249" s="18">
        <f>IF(S249&lt;&gt;0,S249,IF($AV249=0,0,AP249/$AV249*$Z249))</f>
      </c>
      <c r="BG249" s="18">
        <f>IF(T249&lt;&gt;0,T249,IF($AV249=0,0,AQ249/$AV249*$Z249))</f>
      </c>
      <c r="BH249" s="18">
        <f>IF(U249&lt;&gt;0,U249,IF($AV249=0,0,AR249/$AV249*$Z249))</f>
      </c>
      <c r="BI249" s="18">
        <f>IF(V249&lt;&gt;0,V249,IF($AV249=0,0,AS249/$AV249*$Z249))</f>
      </c>
      <c r="BJ249" s="18">
        <f>IF(W249&lt;&gt;0,W249,IF($AV249=0,0,AT249/$AV249*$Z249))</f>
      </c>
      <c r="BK249" s="18">
        <f>IF(X249&lt;&gt;0,X249,IF($AV249=0,0,AU249/$AV249*$Z249))</f>
      </c>
      <c r="BL249" s="18">
        <f>SUM(AW249:BK249)</f>
      </c>
      <c r="BM249" s="17" t="str">
        <v/>
      </c>
    </row>
    <row r="250" outlineLevel="4">
      <c r="A250" s="5" t="str">
        <v>13.4</v>
      </c>
      <c r="B250" s="5" t="str">
        <v/>
      </c>
      <c r="C250" s="5" t="str">
        <v>BSKDGNGENGR03</v>
      </c>
      <c r="D250" s="5" t="str">
        <v>BSKDGNGENGR03</v>
      </c>
      <c r="E250" s="19">
        <f>IFERROR(_xlfn.XLOOKUP(F250,Assumptions!B:B,Assumptions!C:C),0)</f>
      </c>
      <c r="F250" s="5" t="str">
        <v>Advanced Payment</v>
      </c>
      <c r="G250" s="5" t="str">
        <v/>
      </c>
      <c r="H250" s="18">
        <f>G249*E250</f>
      </c>
      <c r="I250" s="18">
        <f>H250*(1-0)</f>
      </c>
      <c r="J250" s="18">
        <v>0</v>
      </c>
      <c r="K250" s="18">
        <v>0</v>
      </c>
      <c r="L250" s="18">
        <v>0</v>
      </c>
      <c r="M250" s="18">
        <v>0</v>
      </c>
      <c r="N250" s="18">
        <v>0</v>
      </c>
      <c r="O250" s="18">
        <v>0</v>
      </c>
      <c r="P250" s="18">
        <v>0</v>
      </c>
      <c r="Q250" s="18">
        <v>0</v>
      </c>
      <c r="R250" s="18">
        <v>0</v>
      </c>
      <c r="S250" s="18">
        <v>0</v>
      </c>
      <c r="T250" s="18">
        <v>0</v>
      </c>
      <c r="U250" s="18">
        <v>0</v>
      </c>
      <c r="V250" s="18">
        <v>0</v>
      </c>
      <c r="W250" s="18">
        <v>0</v>
      </c>
      <c r="X250" s="18">
        <v>0</v>
      </c>
      <c r="Y250" s="18">
        <f>SUM(J250:X250)</f>
      </c>
      <c r="Z250" s="18">
        <f>I250-Y250</f>
      </c>
      <c r="AA250" s="20">
        <v>46026</v>
      </c>
      <c r="AB250" s="20">
        <v>46026</v>
      </c>
      <c r="AC250" s="18">
        <f>IFERROR(_xlfn.XLOOKUP(F250,Assumptions!B:B,Assumptions!D:D),0)</f>
      </c>
      <c r="AD250" s="20">
        <f>AA250+AC250</f>
      </c>
      <c r="AE250" s="20">
        <f>AC250+AB250</f>
      </c>
      <c r="AF250" s="5" t="str">
        <v/>
      </c>
      <c r="AG250" s="18">
        <f>IFERROR(_xlfn.BETA.DIST(DATE(YEAR(AG$2),MONTH(AG$2),15),$AD$2,$AE$2,FALSE,DATE(YEAR($AD250),MONTH($AD250),1),DATE(YEAR($AE250),MONTH($AE250),28)),0)</f>
      </c>
      <c r="AH250" s="18">
        <f>IFERROR(_xlfn.BETA.DIST(DATE(YEAR(AH$2),MONTH(AH$2),15),$AD$2,$AE$2,FALSE,DATE(YEAR($AD250),MONTH($AD250),1),DATE(YEAR($AE250),MONTH($AE250),28)),0)</f>
      </c>
      <c r="AI250" s="18">
        <f>IFERROR(_xlfn.BETA.DIST(DATE(YEAR(AI$2),MONTH(AI$2),15),$AD$2,$AE$2,FALSE,DATE(YEAR($AD250),MONTH($AD250),1),DATE(YEAR($AE250),MONTH($AE250),28)),0)</f>
      </c>
      <c r="AJ250" s="18">
        <f>IFERROR(_xlfn.BETA.DIST(DATE(YEAR(AJ$2),MONTH(AJ$2),15),$AD$2,$AE$2,FALSE,DATE(YEAR($AD250),MONTH($AD250),1),DATE(YEAR($AE250),MONTH($AE250),28)),0)</f>
      </c>
      <c r="AK250" s="18">
        <f>IFERROR(_xlfn.BETA.DIST(DATE(YEAR(AK$2),MONTH(AK$2),15),$AD$2,$AE$2,FALSE,DATE(YEAR($AD250),MONTH($AD250),1),DATE(YEAR($AE250),MONTH($AE250),28)),0)</f>
      </c>
      <c r="AL250" s="18">
        <f>IFERROR(_xlfn.BETA.DIST(DATE(YEAR(AL$2),MONTH(AL$2),15),$AD$2,$AE$2,FALSE,DATE(YEAR($AD250),MONTH($AD250),1),DATE(YEAR($AE250),MONTH($AE250),28)),0)</f>
      </c>
      <c r="AM250" s="18">
        <f>IFERROR(_xlfn.BETA.DIST(DATE(YEAR(AM$2),MONTH(AM$2),15),$AD$2,$AE$2,FALSE,DATE(YEAR($AD250),MONTH($AD250),1),DATE(YEAR($AE250),MONTH($AE250),28)),0)</f>
      </c>
      <c r="AN250" s="18">
        <f>IFERROR(_xlfn.BETA.DIST(DATE(YEAR(AN$2),MONTH(AN$2),15),$AD$2,$AE$2,FALSE,DATE(YEAR($AD250),MONTH($AD250),1),DATE(YEAR($AE250),MONTH($AE250),28)),0)</f>
      </c>
      <c r="AO250" s="18">
        <f>IFERROR(_xlfn.BETA.DIST(DATE(YEAR(AO$2),MONTH(AO$2),15),$AD$2,$AE$2,FALSE,DATE(YEAR($AD250),MONTH($AD250),1),DATE(YEAR($AE250),MONTH($AE250),28)),0)</f>
      </c>
      <c r="AP250" s="18">
        <f>IFERROR(_xlfn.BETA.DIST(DATE(YEAR(AP$2),MONTH(AP$2),15),$AD$2,$AE$2,FALSE,DATE(YEAR($AD250),MONTH($AD250),1),DATE(YEAR($AE250),MONTH($AE250),28)),0)</f>
      </c>
      <c r="AQ250" s="18">
        <f>IFERROR(_xlfn.BETA.DIST(DATE(YEAR(AQ$2),MONTH(AQ$2),15),$AD$2,$AE$2,FALSE,DATE(YEAR($AD250),MONTH($AD250),1),DATE(YEAR($AE250),MONTH($AE250),28)),0)</f>
      </c>
      <c r="AR250" s="18">
        <f>IFERROR(_xlfn.BETA.DIST(DATE(YEAR(AR$2),MONTH(AR$2),15),$AD$2,$AE$2,FALSE,DATE(YEAR($AD250),MONTH($AD250),1),DATE(YEAR($AE250),MONTH($AE250),28)),0)</f>
      </c>
      <c r="AS250" s="18">
        <f>IFERROR(_xlfn.BETA.DIST(DATE(YEAR(AS$2),MONTH(AS$2),15),$AD$2,$AE$2,FALSE,DATE(YEAR($AD250),MONTH($AD250),1),DATE(YEAR($AE250),MONTH($AE250),28)),0)</f>
      </c>
      <c r="AT250" s="18">
        <f>IFERROR(_xlfn.BETA.DIST(DATE(YEAR(AT$2),MONTH(AT$2),15),$AD$2,$AE$2,FALSE,DATE(YEAR($AD250),MONTH($AD250),1),DATE(YEAR($AE250),MONTH($AE250),28)),0)</f>
      </c>
      <c r="AU250" s="18">
        <f>IFERROR(_xlfn.BETA.DIST(DATE(YEAR(AU$2),MONTH(AU$2),15),$AD$2,$AE$2,FALSE,DATE(YEAR($AD250),MONTH($AD250),1),DATE(YEAR($AE250),MONTH($AE250),28)),0)</f>
      </c>
      <c r="AV250" s="18">
        <f>SUM(AG250:AU250)</f>
      </c>
      <c r="AW250" s="18">
        <f>IF(J250&lt;&gt;0,J250,IF($AV250=0,0,AG250/$AV250*$Z250))</f>
      </c>
      <c r="AX250" s="18">
        <f>IF(K250&lt;&gt;0,K250,IF($AV250=0,0,AH250/$AV250*$Z250))</f>
      </c>
      <c r="AY250" s="18">
        <f>IF(L250&lt;&gt;0,L250,IF($AV250=0,0,AI250/$AV250*$Z250))</f>
      </c>
      <c r="AZ250" s="18">
        <f>IF(M250&lt;&gt;0,M250,IF($AV250=0,0,AJ250/$AV250*$Z250))</f>
      </c>
      <c r="BA250" s="18">
        <f>IF(N250&lt;&gt;0,N250,IF($AV250=0,0,AK250/$AV250*$Z250))</f>
      </c>
      <c r="BB250" s="18">
        <f>IF(O250&lt;&gt;0,O250,IF($AV250=0,0,AL250/$AV250*$Z250))</f>
      </c>
      <c r="BC250" s="18">
        <f>IF(P250&lt;&gt;0,P250,IF($AV250=0,0,AM250/$AV250*$Z250))</f>
      </c>
      <c r="BD250" s="18">
        <f>IF(Q250&lt;&gt;0,Q250,IF($AV250=0,0,AN250/$AV250*$Z250))</f>
      </c>
      <c r="BE250" s="18">
        <f>IF(R250&lt;&gt;0,R250,IF($AV250=0,0,AO250/$AV250*$Z250))</f>
      </c>
      <c r="BF250" s="18">
        <f>IF(S250&lt;&gt;0,S250,IF($AV250=0,0,AP250/$AV250*$Z250))</f>
      </c>
      <c r="BG250" s="18">
        <f>IF(T250&lt;&gt;0,T250,IF($AV250=0,0,AQ250/$AV250*$Z250))</f>
      </c>
      <c r="BH250" s="18">
        <f>IF(U250&lt;&gt;0,U250,IF($AV250=0,0,AR250/$AV250*$Z250))</f>
      </c>
      <c r="BI250" s="18">
        <f>IF(V250&lt;&gt;0,V250,IF($AV250=0,0,AS250/$AV250*$Z250))</f>
      </c>
      <c r="BJ250" s="18">
        <f>IF(W250&lt;&gt;0,W250,IF($AV250=0,0,AT250/$AV250*$Z250))</f>
      </c>
      <c r="BK250" s="18">
        <f>IF(X250&lt;&gt;0,X250,IF($AV250=0,0,AU250/$AV250*$Z250))</f>
      </c>
      <c r="BL250" s="18">
        <f>SUM(AW250:BK250)</f>
      </c>
      <c r="BM250" s="18">
        <f>I250-BL250</f>
      </c>
    </row>
    <row r="251" outlineLevel="4">
      <c r="A251" s="5" t="str">
        <v>13.4</v>
      </c>
      <c r="B251" s="5" t="str">
        <v/>
      </c>
      <c r="C251" s="5" t="str">
        <v/>
      </c>
      <c r="D251" s="5" t="str">
        <v/>
      </c>
      <c r="E251" s="19">
        <f>IFERROR(_xlfn.XLOOKUP(F251,Assumptions!B:B,Assumptions!C:C),0)</f>
      </c>
      <c r="F251" s="5" t="str">
        <v>Site Delivery EGP</v>
      </c>
      <c r="G251" s="5" t="str">
        <v/>
      </c>
      <c r="H251" s="18">
        <f>G249*E251</f>
      </c>
      <c r="I251" s="18">
        <f>H251*(1-0)</f>
      </c>
      <c r="J251" s="18">
        <v>0</v>
      </c>
      <c r="K251" s="18">
        <v>0</v>
      </c>
      <c r="L251" s="18">
        <v>0</v>
      </c>
      <c r="M251" s="18">
        <v>0</v>
      </c>
      <c r="N251" s="18">
        <v>0</v>
      </c>
      <c r="O251" s="18">
        <v>0</v>
      </c>
      <c r="P251" s="18">
        <v>0</v>
      </c>
      <c r="Q251" s="18">
        <v>0</v>
      </c>
      <c r="R251" s="18">
        <v>0</v>
      </c>
      <c r="S251" s="18">
        <v>0</v>
      </c>
      <c r="T251" s="18">
        <v>0</v>
      </c>
      <c r="U251" s="18">
        <v>0</v>
      </c>
      <c r="V251" s="18">
        <v>0</v>
      </c>
      <c r="W251" s="18">
        <v>0</v>
      </c>
      <c r="X251" s="18">
        <v>0</v>
      </c>
      <c r="Y251" s="18">
        <f>SUM(J251:X251)</f>
      </c>
      <c r="Z251" s="18">
        <f>I251-Y251</f>
      </c>
      <c r="AA251" s="5" t="str">
        <v/>
      </c>
      <c r="AB251" s="5" t="str">
        <v/>
      </c>
      <c r="AC251" s="18">
        <f>IFERROR(_xlfn.XLOOKUP(F251,Assumptions!B:B,Assumptions!D:D),0)</f>
      </c>
      <c r="AD251" s="20">
        <f>AA251+AC251</f>
      </c>
      <c r="AE251" s="20">
        <f>AC251+AB251</f>
      </c>
      <c r="AF251" s="5" t="str">
        <v/>
      </c>
      <c r="AG251" s="18">
        <f>IFERROR(_xlfn.BETA.DIST(DATE(YEAR(AG$2),MONTH(AG$2),15),$AD$2,$AE$2,FALSE,DATE(YEAR($AD251),MONTH($AD251),1),DATE(YEAR($AE251),MONTH($AE251),28)),0)</f>
      </c>
      <c r="AH251" s="18">
        <f>IFERROR(_xlfn.BETA.DIST(DATE(YEAR(AH$2),MONTH(AH$2),15),$AD$2,$AE$2,FALSE,DATE(YEAR($AD251),MONTH($AD251),1),DATE(YEAR($AE251),MONTH($AE251),28)),0)</f>
      </c>
      <c r="AI251" s="18">
        <f>IFERROR(_xlfn.BETA.DIST(DATE(YEAR(AI$2),MONTH(AI$2),15),$AD$2,$AE$2,FALSE,DATE(YEAR($AD251),MONTH($AD251),1),DATE(YEAR($AE251),MONTH($AE251),28)),0)</f>
      </c>
      <c r="AJ251" s="18">
        <f>IFERROR(_xlfn.BETA.DIST(DATE(YEAR(AJ$2),MONTH(AJ$2),15),$AD$2,$AE$2,FALSE,DATE(YEAR($AD251),MONTH($AD251),1),DATE(YEAR($AE251),MONTH($AE251),28)),0)</f>
      </c>
      <c r="AK251" s="18">
        <f>IFERROR(_xlfn.BETA.DIST(DATE(YEAR(AK$2),MONTH(AK$2),15),$AD$2,$AE$2,FALSE,DATE(YEAR($AD251),MONTH($AD251),1),DATE(YEAR($AE251),MONTH($AE251),28)),0)</f>
      </c>
      <c r="AL251" s="18">
        <f>IFERROR(_xlfn.BETA.DIST(DATE(YEAR(AL$2),MONTH(AL$2),15),$AD$2,$AE$2,FALSE,DATE(YEAR($AD251),MONTH($AD251),1),DATE(YEAR($AE251),MONTH($AE251),28)),0)</f>
      </c>
      <c r="AM251" s="18">
        <f>IFERROR(_xlfn.BETA.DIST(DATE(YEAR(AM$2),MONTH(AM$2),15),$AD$2,$AE$2,FALSE,DATE(YEAR($AD251),MONTH($AD251),1),DATE(YEAR($AE251),MONTH($AE251),28)),0)</f>
      </c>
      <c r="AN251" s="18">
        <f>IFERROR(_xlfn.BETA.DIST(DATE(YEAR(AN$2),MONTH(AN$2),15),$AD$2,$AE$2,FALSE,DATE(YEAR($AD251),MONTH($AD251),1),DATE(YEAR($AE251),MONTH($AE251),28)),0)</f>
      </c>
      <c r="AO251" s="18">
        <f>IFERROR(_xlfn.BETA.DIST(DATE(YEAR(AO$2),MONTH(AO$2),15),$AD$2,$AE$2,FALSE,DATE(YEAR($AD251),MONTH($AD251),1),DATE(YEAR($AE251),MONTH($AE251),28)),0)</f>
      </c>
      <c r="AP251" s="18">
        <f>IFERROR(_xlfn.BETA.DIST(DATE(YEAR(AP$2),MONTH(AP$2),15),$AD$2,$AE$2,FALSE,DATE(YEAR($AD251),MONTH($AD251),1),DATE(YEAR($AE251),MONTH($AE251),28)),0)</f>
      </c>
      <c r="AQ251" s="18">
        <f>IFERROR(_xlfn.BETA.DIST(DATE(YEAR(AQ$2),MONTH(AQ$2),15),$AD$2,$AE$2,FALSE,DATE(YEAR($AD251),MONTH($AD251),1),DATE(YEAR($AE251),MONTH($AE251),28)),0)</f>
      </c>
      <c r="AR251" s="18">
        <f>IFERROR(_xlfn.BETA.DIST(DATE(YEAR(AR$2),MONTH(AR$2),15),$AD$2,$AE$2,FALSE,DATE(YEAR($AD251),MONTH($AD251),1),DATE(YEAR($AE251),MONTH($AE251),28)),0)</f>
      </c>
      <c r="AS251" s="18">
        <f>IFERROR(_xlfn.BETA.DIST(DATE(YEAR(AS$2),MONTH(AS$2),15),$AD$2,$AE$2,FALSE,DATE(YEAR($AD251),MONTH($AD251),1),DATE(YEAR($AE251),MONTH($AE251),28)),0)</f>
      </c>
      <c r="AT251" s="18">
        <f>IFERROR(_xlfn.BETA.DIST(DATE(YEAR(AT$2),MONTH(AT$2),15),$AD$2,$AE$2,FALSE,DATE(YEAR($AD251),MONTH($AD251),1),DATE(YEAR($AE251),MONTH($AE251),28)),0)</f>
      </c>
      <c r="AU251" s="18">
        <f>IFERROR(_xlfn.BETA.DIST(DATE(YEAR(AU$2),MONTH(AU$2),15),$AD$2,$AE$2,FALSE,DATE(YEAR($AD251),MONTH($AD251),1),DATE(YEAR($AE251),MONTH($AE251),28)),0)</f>
      </c>
      <c r="AV251" s="18">
        <f>SUM(AG251:AU251)</f>
      </c>
      <c r="AW251" s="18">
        <f>IF(J251&lt;&gt;0,J251,IF($AV251=0,0,AG251/$AV251*$Z251))</f>
      </c>
      <c r="AX251" s="18">
        <f>IF(K251&lt;&gt;0,K251,IF($AV251=0,0,AH251/$AV251*$Z251))</f>
      </c>
      <c r="AY251" s="18">
        <f>IF(L251&lt;&gt;0,L251,IF($AV251=0,0,AI251/$AV251*$Z251))</f>
      </c>
      <c r="AZ251" s="18">
        <f>IF(M251&lt;&gt;0,M251,IF($AV251=0,0,AJ251/$AV251*$Z251))</f>
      </c>
      <c r="BA251" s="18">
        <f>IF(N251&lt;&gt;0,N251,IF($AV251=0,0,AK251/$AV251*$Z251))</f>
      </c>
      <c r="BB251" s="18">
        <f>IF(O251&lt;&gt;0,O251,IF($AV251=0,0,AL251/$AV251*$Z251))</f>
      </c>
      <c r="BC251" s="18">
        <f>IF(P251&lt;&gt;0,P251,IF($AV251=0,0,AM251/$AV251*$Z251))</f>
      </c>
      <c r="BD251" s="18">
        <f>IF(Q251&lt;&gt;0,Q251,IF($AV251=0,0,AN251/$AV251*$Z251))</f>
      </c>
      <c r="BE251" s="18">
        <f>IF(R251&lt;&gt;0,R251,IF($AV251=0,0,AO251/$AV251*$Z251))</f>
      </c>
      <c r="BF251" s="18">
        <f>IF(S251&lt;&gt;0,S251,IF($AV251=0,0,AP251/$AV251*$Z251))</f>
      </c>
      <c r="BG251" s="18">
        <f>IF(T251&lt;&gt;0,T251,IF($AV251=0,0,AQ251/$AV251*$Z251))</f>
      </c>
      <c r="BH251" s="18">
        <f>IF(U251&lt;&gt;0,U251,IF($AV251=0,0,AR251/$AV251*$Z251))</f>
      </c>
      <c r="BI251" s="18">
        <f>IF(V251&lt;&gt;0,V251,IF($AV251=0,0,AS251/$AV251*$Z251))</f>
      </c>
      <c r="BJ251" s="18">
        <f>IF(W251&lt;&gt;0,W251,IF($AV251=0,0,AT251/$AV251*$Z251))</f>
      </c>
      <c r="BK251" s="18">
        <f>IF(X251&lt;&gt;0,X251,IF($AV251=0,0,AU251/$AV251*$Z251))</f>
      </c>
      <c r="BL251" s="18">
        <f>SUM(AW251:BK251)</f>
      </c>
      <c r="BM251" s="18">
        <f>I251-BL251</f>
      </c>
    </row>
    <row r="252" outlineLevel="4">
      <c r="A252" s="5" t="str">
        <v>13.4</v>
      </c>
      <c r="B252" s="5" t="str">
        <v/>
      </c>
      <c r="C252" s="5" t="str">
        <v>BSKDGNGENGR07</v>
      </c>
      <c r="D252" s="5" t="str">
        <v>BSKDGNGENGR07</v>
      </c>
      <c r="E252" s="19">
        <f>IFERROR(_xlfn.XLOOKUP(F252,Assumptions!B:B,Assumptions!C:C),0)</f>
      </c>
      <c r="F252" s="5" t="str">
        <v>Retention</v>
      </c>
      <c r="G252" s="5" t="str">
        <v/>
      </c>
      <c r="H252" s="18">
        <f>G249*E252</f>
      </c>
      <c r="I252" s="18">
        <f>H252*(1-0)</f>
      </c>
      <c r="J252" s="18">
        <v>0</v>
      </c>
      <c r="K252" s="18">
        <v>0</v>
      </c>
      <c r="L252" s="18">
        <v>0</v>
      </c>
      <c r="M252" s="18">
        <v>0</v>
      </c>
      <c r="N252" s="18">
        <v>0</v>
      </c>
      <c r="O252" s="18">
        <v>0</v>
      </c>
      <c r="P252" s="18">
        <v>0</v>
      </c>
      <c r="Q252" s="18">
        <v>0</v>
      </c>
      <c r="R252" s="18">
        <v>0</v>
      </c>
      <c r="S252" s="18">
        <v>0</v>
      </c>
      <c r="T252" s="18">
        <v>0</v>
      </c>
      <c r="U252" s="18">
        <v>0</v>
      </c>
      <c r="V252" s="18">
        <v>0</v>
      </c>
      <c r="W252" s="18">
        <v>0</v>
      </c>
      <c r="X252" s="18">
        <v>0</v>
      </c>
      <c r="Y252" s="18">
        <f>SUM(J252:X252)</f>
      </c>
      <c r="Z252" s="18">
        <f>I252-Y252</f>
      </c>
      <c r="AA252" s="20">
        <v>46483</v>
      </c>
      <c r="AB252" s="20">
        <v>46483</v>
      </c>
      <c r="AC252" s="18">
        <f>IFERROR(_xlfn.XLOOKUP(F252,Assumptions!B:B,Assumptions!D:D),0)</f>
      </c>
      <c r="AD252" s="20">
        <f>AA252+AC252</f>
      </c>
      <c r="AE252" s="20">
        <f>AC252+AB252</f>
      </c>
      <c r="AF252" s="5" t="str">
        <v/>
      </c>
      <c r="AG252" s="18">
        <f>IFERROR(_xlfn.BETA.DIST(DATE(YEAR(AG$2),MONTH(AG$2),15),$AD$2,$AE$2,FALSE,DATE(YEAR($AD252),MONTH($AD252),1),DATE(YEAR($AE252),MONTH($AE252),28)),0)</f>
      </c>
      <c r="AH252" s="18">
        <f>IFERROR(_xlfn.BETA.DIST(DATE(YEAR(AH$2),MONTH(AH$2),15),$AD$2,$AE$2,FALSE,DATE(YEAR($AD252),MONTH($AD252),1),DATE(YEAR($AE252),MONTH($AE252),28)),0)</f>
      </c>
      <c r="AI252" s="18">
        <f>IFERROR(_xlfn.BETA.DIST(DATE(YEAR(AI$2),MONTH(AI$2),15),$AD$2,$AE$2,FALSE,DATE(YEAR($AD252),MONTH($AD252),1),DATE(YEAR($AE252),MONTH($AE252),28)),0)</f>
      </c>
      <c r="AJ252" s="18">
        <f>IFERROR(_xlfn.BETA.DIST(DATE(YEAR(AJ$2),MONTH(AJ$2),15),$AD$2,$AE$2,FALSE,DATE(YEAR($AD252),MONTH($AD252),1),DATE(YEAR($AE252),MONTH($AE252),28)),0)</f>
      </c>
      <c r="AK252" s="18">
        <f>IFERROR(_xlfn.BETA.DIST(DATE(YEAR(AK$2),MONTH(AK$2),15),$AD$2,$AE$2,FALSE,DATE(YEAR($AD252),MONTH($AD252),1),DATE(YEAR($AE252),MONTH($AE252),28)),0)</f>
      </c>
      <c r="AL252" s="18">
        <f>IFERROR(_xlfn.BETA.DIST(DATE(YEAR(AL$2),MONTH(AL$2),15),$AD$2,$AE$2,FALSE,DATE(YEAR($AD252),MONTH($AD252),1),DATE(YEAR($AE252),MONTH($AE252),28)),0)</f>
      </c>
      <c r="AM252" s="18">
        <f>IFERROR(_xlfn.BETA.DIST(DATE(YEAR(AM$2),MONTH(AM$2),15),$AD$2,$AE$2,FALSE,DATE(YEAR($AD252),MONTH($AD252),1),DATE(YEAR($AE252),MONTH($AE252),28)),0)</f>
      </c>
      <c r="AN252" s="18">
        <f>IFERROR(_xlfn.BETA.DIST(DATE(YEAR(AN$2),MONTH(AN$2),15),$AD$2,$AE$2,FALSE,DATE(YEAR($AD252),MONTH($AD252),1),DATE(YEAR($AE252),MONTH($AE252),28)),0)</f>
      </c>
      <c r="AO252" s="18">
        <f>IFERROR(_xlfn.BETA.DIST(DATE(YEAR(AO$2),MONTH(AO$2),15),$AD$2,$AE$2,FALSE,DATE(YEAR($AD252),MONTH($AD252),1),DATE(YEAR($AE252),MONTH($AE252),28)),0)</f>
      </c>
      <c r="AP252" s="18">
        <f>IFERROR(_xlfn.BETA.DIST(DATE(YEAR(AP$2),MONTH(AP$2),15),$AD$2,$AE$2,FALSE,DATE(YEAR($AD252),MONTH($AD252),1),DATE(YEAR($AE252),MONTH($AE252),28)),0)</f>
      </c>
      <c r="AQ252" s="18">
        <f>IFERROR(_xlfn.BETA.DIST(DATE(YEAR(AQ$2),MONTH(AQ$2),15),$AD$2,$AE$2,FALSE,DATE(YEAR($AD252),MONTH($AD252),1),DATE(YEAR($AE252),MONTH($AE252),28)),0)</f>
      </c>
      <c r="AR252" s="18">
        <f>IFERROR(_xlfn.BETA.DIST(DATE(YEAR(AR$2),MONTH(AR$2),15),$AD$2,$AE$2,FALSE,DATE(YEAR($AD252),MONTH($AD252),1),DATE(YEAR($AE252),MONTH($AE252),28)),0)</f>
      </c>
      <c r="AS252" s="18">
        <f>IFERROR(_xlfn.BETA.DIST(DATE(YEAR(AS$2),MONTH(AS$2),15),$AD$2,$AE$2,FALSE,DATE(YEAR($AD252),MONTH($AD252),1),DATE(YEAR($AE252),MONTH($AE252),28)),0)</f>
      </c>
      <c r="AT252" s="18">
        <f>IFERROR(_xlfn.BETA.DIST(DATE(YEAR(AT$2),MONTH(AT$2),15),$AD$2,$AE$2,FALSE,DATE(YEAR($AD252),MONTH($AD252),1),DATE(YEAR($AE252),MONTH($AE252),28)),0)</f>
      </c>
      <c r="AU252" s="18">
        <f>IFERROR(_xlfn.BETA.DIST(DATE(YEAR(AU$2),MONTH(AU$2),15),$AD$2,$AE$2,FALSE,DATE(YEAR($AD252),MONTH($AD252),1),DATE(YEAR($AE252),MONTH($AE252),28)),0)</f>
      </c>
      <c r="AV252" s="18">
        <f>SUM(AG252:AU252)</f>
      </c>
      <c r="AW252" s="18">
        <f>IF(J252&lt;&gt;0,J252,IF($AV252=0,0,AG252/$AV252*$Z252))</f>
      </c>
      <c r="AX252" s="18">
        <f>IF(K252&lt;&gt;0,K252,IF($AV252=0,0,AH252/$AV252*$Z252))</f>
      </c>
      <c r="AY252" s="18">
        <f>IF(L252&lt;&gt;0,L252,IF($AV252=0,0,AI252/$AV252*$Z252))</f>
      </c>
      <c r="AZ252" s="18">
        <f>IF(M252&lt;&gt;0,M252,IF($AV252=0,0,AJ252/$AV252*$Z252))</f>
      </c>
      <c r="BA252" s="18">
        <f>IF(N252&lt;&gt;0,N252,IF($AV252=0,0,AK252/$AV252*$Z252))</f>
      </c>
      <c r="BB252" s="18">
        <f>IF(O252&lt;&gt;0,O252,IF($AV252=0,0,AL252/$AV252*$Z252))</f>
      </c>
      <c r="BC252" s="18">
        <f>IF(P252&lt;&gt;0,P252,IF($AV252=0,0,AM252/$AV252*$Z252))</f>
      </c>
      <c r="BD252" s="18">
        <f>IF(Q252&lt;&gt;0,Q252,IF($AV252=0,0,AN252/$AV252*$Z252))</f>
      </c>
      <c r="BE252" s="18">
        <f>IF(R252&lt;&gt;0,R252,IF($AV252=0,0,AO252/$AV252*$Z252))</f>
      </c>
      <c r="BF252" s="18">
        <f>IF(S252&lt;&gt;0,S252,IF($AV252=0,0,AP252/$AV252*$Z252))</f>
      </c>
      <c r="BG252" s="18">
        <f>IF(T252&lt;&gt;0,T252,IF($AV252=0,0,AQ252/$AV252*$Z252))</f>
      </c>
      <c r="BH252" s="18">
        <f>IF(U252&lt;&gt;0,U252,IF($AV252=0,0,AR252/$AV252*$Z252))</f>
      </c>
      <c r="BI252" s="18">
        <f>IF(V252&lt;&gt;0,V252,IF($AV252=0,0,AS252/$AV252*$Z252))</f>
      </c>
      <c r="BJ252" s="18">
        <f>IF(W252&lt;&gt;0,W252,IF($AV252=0,0,AT252/$AV252*$Z252))</f>
      </c>
      <c r="BK252" s="18">
        <f>IF(X252&lt;&gt;0,X252,IF($AV252=0,0,AU252/$AV252*$Z252))</f>
      </c>
      <c r="BL252" s="18">
        <f>SUM(AW252:BK252)</f>
      </c>
      <c r="BM252" s="18">
        <f>I252-BL252</f>
      </c>
    </row>
    <row r="253" outlineLevel="3">
      <c r="A253" s="17" t="str">
        <v>13.5</v>
      </c>
      <c r="B253" s="17" t="str">
        <v/>
      </c>
      <c r="C253" s="17" t="str">
        <v/>
      </c>
      <c r="D253" s="17" t="str">
        <v/>
      </c>
      <c r="E253" s="17" t="str">
        <v>13.5</v>
      </c>
      <c r="F253" s="17" t="str">
        <v>Installing, startup, testing and commissioning of 11 kV MV switchgear</v>
      </c>
      <c r="G253" s="17">
        <v>649243.74</v>
      </c>
      <c r="H253" s="17" t="str">
        <v/>
      </c>
      <c r="I253" s="17" t="str">
        <v/>
      </c>
      <c r="J253" s="17" t="str">
        <v/>
      </c>
      <c r="K253" s="17" t="str">
        <v/>
      </c>
      <c r="L253" s="17" t="str">
        <v/>
      </c>
      <c r="M253" s="17" t="str">
        <v/>
      </c>
      <c r="N253" s="17" t="str">
        <v/>
      </c>
      <c r="O253" s="17" t="str">
        <v/>
      </c>
      <c r="P253" s="17" t="str">
        <v/>
      </c>
      <c r="Q253" s="17" t="str">
        <v/>
      </c>
      <c r="R253" s="17" t="str">
        <v/>
      </c>
      <c r="S253" s="17" t="str">
        <v/>
      </c>
      <c r="T253" s="17" t="str">
        <v/>
      </c>
      <c r="U253" s="17" t="str">
        <v/>
      </c>
      <c r="V253" s="17" t="str">
        <v/>
      </c>
      <c r="W253" s="17" t="str">
        <v/>
      </c>
      <c r="X253" s="17" t="str">
        <v/>
      </c>
      <c r="Y253" s="17" t="str">
        <v/>
      </c>
      <c r="Z253" s="17" t="str">
        <v/>
      </c>
      <c r="AA253" s="17" t="str">
        <v/>
      </c>
      <c r="AB253" s="17" t="str">
        <v/>
      </c>
      <c r="AC253" s="17" t="str">
        <v/>
      </c>
      <c r="AD253" s="17" t="str">
        <v/>
      </c>
      <c r="AE253" s="17" t="str">
        <v/>
      </c>
      <c r="AF253" s="5" t="str">
        <v/>
      </c>
      <c r="AG253" s="18">
        <f>IFERROR(_xlfn.BETA.DIST(DATE(YEAR(AG$2),MONTH(AG$2),15),$AD$2,$AE$2,FALSE,DATE(YEAR($AD253),MONTH($AD253),1),DATE(YEAR($AE253),MONTH($AE253),28)),0)</f>
      </c>
      <c r="AH253" s="18">
        <f>IFERROR(_xlfn.BETA.DIST(DATE(YEAR(AH$2),MONTH(AH$2),15),$AD$2,$AE$2,FALSE,DATE(YEAR($AD253),MONTH($AD253),1),DATE(YEAR($AE253),MONTH($AE253),28)),0)</f>
      </c>
      <c r="AI253" s="18">
        <f>IFERROR(_xlfn.BETA.DIST(DATE(YEAR(AI$2),MONTH(AI$2),15),$AD$2,$AE$2,FALSE,DATE(YEAR($AD253),MONTH($AD253),1),DATE(YEAR($AE253),MONTH($AE253),28)),0)</f>
      </c>
      <c r="AJ253" s="18">
        <f>IFERROR(_xlfn.BETA.DIST(DATE(YEAR(AJ$2),MONTH(AJ$2),15),$AD$2,$AE$2,FALSE,DATE(YEAR($AD253),MONTH($AD253),1),DATE(YEAR($AE253),MONTH($AE253),28)),0)</f>
      </c>
      <c r="AK253" s="18">
        <f>IFERROR(_xlfn.BETA.DIST(DATE(YEAR(AK$2),MONTH(AK$2),15),$AD$2,$AE$2,FALSE,DATE(YEAR($AD253),MONTH($AD253),1),DATE(YEAR($AE253),MONTH($AE253),28)),0)</f>
      </c>
      <c r="AL253" s="18">
        <f>IFERROR(_xlfn.BETA.DIST(DATE(YEAR(AL$2),MONTH(AL$2),15),$AD$2,$AE$2,FALSE,DATE(YEAR($AD253),MONTH($AD253),1),DATE(YEAR($AE253),MONTH($AE253),28)),0)</f>
      </c>
      <c r="AM253" s="18">
        <f>IFERROR(_xlfn.BETA.DIST(DATE(YEAR(AM$2),MONTH(AM$2),15),$AD$2,$AE$2,FALSE,DATE(YEAR($AD253),MONTH($AD253),1),DATE(YEAR($AE253),MONTH($AE253),28)),0)</f>
      </c>
      <c r="AN253" s="18">
        <f>IFERROR(_xlfn.BETA.DIST(DATE(YEAR(AN$2),MONTH(AN$2),15),$AD$2,$AE$2,FALSE,DATE(YEAR($AD253),MONTH($AD253),1),DATE(YEAR($AE253),MONTH($AE253),28)),0)</f>
      </c>
      <c r="AO253" s="18">
        <f>IFERROR(_xlfn.BETA.DIST(DATE(YEAR(AO$2),MONTH(AO$2),15),$AD$2,$AE$2,FALSE,DATE(YEAR($AD253),MONTH($AD253),1),DATE(YEAR($AE253),MONTH($AE253),28)),0)</f>
      </c>
      <c r="AP253" s="18">
        <f>IFERROR(_xlfn.BETA.DIST(DATE(YEAR(AP$2),MONTH(AP$2),15),$AD$2,$AE$2,FALSE,DATE(YEAR($AD253),MONTH($AD253),1),DATE(YEAR($AE253),MONTH($AE253),28)),0)</f>
      </c>
      <c r="AQ253" s="18">
        <f>IFERROR(_xlfn.BETA.DIST(DATE(YEAR(AQ$2),MONTH(AQ$2),15),$AD$2,$AE$2,FALSE,DATE(YEAR($AD253),MONTH($AD253),1),DATE(YEAR($AE253),MONTH($AE253),28)),0)</f>
      </c>
      <c r="AR253" s="18">
        <f>IFERROR(_xlfn.BETA.DIST(DATE(YEAR(AR$2),MONTH(AR$2),15),$AD$2,$AE$2,FALSE,DATE(YEAR($AD253),MONTH($AD253),1),DATE(YEAR($AE253),MONTH($AE253),28)),0)</f>
      </c>
      <c r="AS253" s="18">
        <f>IFERROR(_xlfn.BETA.DIST(DATE(YEAR(AS$2),MONTH(AS$2),15),$AD$2,$AE$2,FALSE,DATE(YEAR($AD253),MONTH($AD253),1),DATE(YEAR($AE253),MONTH($AE253),28)),0)</f>
      </c>
      <c r="AT253" s="18">
        <f>IFERROR(_xlfn.BETA.DIST(DATE(YEAR(AT$2),MONTH(AT$2),15),$AD$2,$AE$2,FALSE,DATE(YEAR($AD253),MONTH($AD253),1),DATE(YEAR($AE253),MONTH($AE253),28)),0)</f>
      </c>
      <c r="AU253" s="18">
        <f>IFERROR(_xlfn.BETA.DIST(DATE(YEAR(AU$2),MONTH(AU$2),15),$AD$2,$AE$2,FALSE,DATE(YEAR($AD253),MONTH($AD253),1),DATE(YEAR($AE253),MONTH($AE253),28)),0)</f>
      </c>
      <c r="AV253" s="18">
        <f>SUM(AG253:AU253)</f>
      </c>
      <c r="AW253" s="18">
        <f>IF(J253&lt;&gt;0,J253,IF($AV253=0,0,AG253/$AV253*$Z253))</f>
      </c>
      <c r="AX253" s="18">
        <f>IF(K253&lt;&gt;0,K253,IF($AV253=0,0,AH253/$AV253*$Z253))</f>
      </c>
      <c r="AY253" s="18">
        <f>IF(L253&lt;&gt;0,L253,IF($AV253=0,0,AI253/$AV253*$Z253))</f>
      </c>
      <c r="AZ253" s="18">
        <f>IF(M253&lt;&gt;0,M253,IF($AV253=0,0,AJ253/$AV253*$Z253))</f>
      </c>
      <c r="BA253" s="18">
        <f>IF(N253&lt;&gt;0,N253,IF($AV253=0,0,AK253/$AV253*$Z253))</f>
      </c>
      <c r="BB253" s="18">
        <f>IF(O253&lt;&gt;0,O253,IF($AV253=0,0,AL253/$AV253*$Z253))</f>
      </c>
      <c r="BC253" s="18">
        <f>IF(P253&lt;&gt;0,P253,IF($AV253=0,0,AM253/$AV253*$Z253))</f>
      </c>
      <c r="BD253" s="18">
        <f>IF(Q253&lt;&gt;0,Q253,IF($AV253=0,0,AN253/$AV253*$Z253))</f>
      </c>
      <c r="BE253" s="18">
        <f>IF(R253&lt;&gt;0,R253,IF($AV253=0,0,AO253/$AV253*$Z253))</f>
      </c>
      <c r="BF253" s="18">
        <f>IF(S253&lt;&gt;0,S253,IF($AV253=0,0,AP253/$AV253*$Z253))</f>
      </c>
      <c r="BG253" s="18">
        <f>IF(T253&lt;&gt;0,T253,IF($AV253=0,0,AQ253/$AV253*$Z253))</f>
      </c>
      <c r="BH253" s="18">
        <f>IF(U253&lt;&gt;0,U253,IF($AV253=0,0,AR253/$AV253*$Z253))</f>
      </c>
      <c r="BI253" s="18">
        <f>IF(V253&lt;&gt;0,V253,IF($AV253=0,0,AS253/$AV253*$Z253))</f>
      </c>
      <c r="BJ253" s="18">
        <f>IF(W253&lt;&gt;0,W253,IF($AV253=0,0,AT253/$AV253*$Z253))</f>
      </c>
      <c r="BK253" s="18">
        <f>IF(X253&lt;&gt;0,X253,IF($AV253=0,0,AU253/$AV253*$Z253))</f>
      </c>
      <c r="BL253" s="18">
        <f>SUM(AW253:BK253)</f>
      </c>
      <c r="BM253" s="17" t="str">
        <v/>
      </c>
    </row>
    <row r="254" outlineLevel="4">
      <c r="A254" s="5" t="str">
        <v>13.5</v>
      </c>
      <c r="B254" s="5" t="str">
        <v/>
      </c>
      <c r="C254" s="5" t="str">
        <v>BSKDGNGENGR03</v>
      </c>
      <c r="D254" s="5" t="str">
        <v>BSKDGNGENGR03</v>
      </c>
      <c r="E254" s="19">
        <f>IFERROR(_xlfn.XLOOKUP(F254,Assumptions!B:B,Assumptions!C:C),0)</f>
      </c>
      <c r="F254" s="5" t="str">
        <v>Advanced Payment</v>
      </c>
      <c r="G254" s="5" t="str">
        <v/>
      </c>
      <c r="H254" s="18">
        <f>G253*E254</f>
      </c>
      <c r="I254" s="18">
        <f>H254*(1-0)</f>
      </c>
      <c r="J254" s="18">
        <v>0</v>
      </c>
      <c r="K254" s="18">
        <v>0</v>
      </c>
      <c r="L254" s="18">
        <v>0</v>
      </c>
      <c r="M254" s="18">
        <v>0</v>
      </c>
      <c r="N254" s="18">
        <v>0</v>
      </c>
      <c r="O254" s="18">
        <v>0</v>
      </c>
      <c r="P254" s="18">
        <v>0</v>
      </c>
      <c r="Q254" s="18">
        <v>0</v>
      </c>
      <c r="R254" s="18">
        <v>0</v>
      </c>
      <c r="S254" s="18">
        <v>0</v>
      </c>
      <c r="T254" s="18">
        <v>0</v>
      </c>
      <c r="U254" s="18">
        <v>0</v>
      </c>
      <c r="V254" s="18">
        <v>0</v>
      </c>
      <c r="W254" s="18">
        <v>0</v>
      </c>
      <c r="X254" s="18">
        <v>0</v>
      </c>
      <c r="Y254" s="18">
        <f>SUM(J254:X254)</f>
      </c>
      <c r="Z254" s="18">
        <f>I254-Y254</f>
      </c>
      <c r="AA254" s="20">
        <v>46026</v>
      </c>
      <c r="AB254" s="20">
        <v>46026</v>
      </c>
      <c r="AC254" s="18">
        <f>IFERROR(_xlfn.XLOOKUP(F254,Assumptions!B:B,Assumptions!D:D),0)</f>
      </c>
      <c r="AD254" s="20">
        <f>AA254+AC254</f>
      </c>
      <c r="AE254" s="20">
        <f>AC254+AB254</f>
      </c>
      <c r="AF254" s="5" t="str">
        <v/>
      </c>
      <c r="AG254" s="18">
        <f>IFERROR(_xlfn.BETA.DIST(DATE(YEAR(AG$2),MONTH(AG$2),15),$AD$2,$AE$2,FALSE,DATE(YEAR($AD254),MONTH($AD254),1),DATE(YEAR($AE254),MONTH($AE254),28)),0)</f>
      </c>
      <c r="AH254" s="18">
        <f>IFERROR(_xlfn.BETA.DIST(DATE(YEAR(AH$2),MONTH(AH$2),15),$AD$2,$AE$2,FALSE,DATE(YEAR($AD254),MONTH($AD254),1),DATE(YEAR($AE254),MONTH($AE254),28)),0)</f>
      </c>
      <c r="AI254" s="18">
        <f>IFERROR(_xlfn.BETA.DIST(DATE(YEAR(AI$2),MONTH(AI$2),15),$AD$2,$AE$2,FALSE,DATE(YEAR($AD254),MONTH($AD254),1),DATE(YEAR($AE254),MONTH($AE254),28)),0)</f>
      </c>
      <c r="AJ254" s="18">
        <f>IFERROR(_xlfn.BETA.DIST(DATE(YEAR(AJ$2),MONTH(AJ$2),15),$AD$2,$AE$2,FALSE,DATE(YEAR($AD254),MONTH($AD254),1),DATE(YEAR($AE254),MONTH($AE254),28)),0)</f>
      </c>
      <c r="AK254" s="18">
        <f>IFERROR(_xlfn.BETA.DIST(DATE(YEAR(AK$2),MONTH(AK$2),15),$AD$2,$AE$2,FALSE,DATE(YEAR($AD254),MONTH($AD254),1),DATE(YEAR($AE254),MONTH($AE254),28)),0)</f>
      </c>
      <c r="AL254" s="18">
        <f>IFERROR(_xlfn.BETA.DIST(DATE(YEAR(AL$2),MONTH(AL$2),15),$AD$2,$AE$2,FALSE,DATE(YEAR($AD254),MONTH($AD254),1),DATE(YEAR($AE254),MONTH($AE254),28)),0)</f>
      </c>
      <c r="AM254" s="18">
        <f>IFERROR(_xlfn.BETA.DIST(DATE(YEAR(AM$2),MONTH(AM$2),15),$AD$2,$AE$2,FALSE,DATE(YEAR($AD254),MONTH($AD254),1),DATE(YEAR($AE254),MONTH($AE254),28)),0)</f>
      </c>
      <c r="AN254" s="18">
        <f>IFERROR(_xlfn.BETA.DIST(DATE(YEAR(AN$2),MONTH(AN$2),15),$AD$2,$AE$2,FALSE,DATE(YEAR($AD254),MONTH($AD254),1),DATE(YEAR($AE254),MONTH($AE254),28)),0)</f>
      </c>
      <c r="AO254" s="18">
        <f>IFERROR(_xlfn.BETA.DIST(DATE(YEAR(AO$2),MONTH(AO$2),15),$AD$2,$AE$2,FALSE,DATE(YEAR($AD254),MONTH($AD254),1),DATE(YEAR($AE254),MONTH($AE254),28)),0)</f>
      </c>
      <c r="AP254" s="18">
        <f>IFERROR(_xlfn.BETA.DIST(DATE(YEAR(AP$2),MONTH(AP$2),15),$AD$2,$AE$2,FALSE,DATE(YEAR($AD254),MONTH($AD254),1),DATE(YEAR($AE254),MONTH($AE254),28)),0)</f>
      </c>
      <c r="AQ254" s="18">
        <f>IFERROR(_xlfn.BETA.DIST(DATE(YEAR(AQ$2),MONTH(AQ$2),15),$AD$2,$AE$2,FALSE,DATE(YEAR($AD254),MONTH($AD254),1),DATE(YEAR($AE254),MONTH($AE254),28)),0)</f>
      </c>
      <c r="AR254" s="18">
        <f>IFERROR(_xlfn.BETA.DIST(DATE(YEAR(AR$2),MONTH(AR$2),15),$AD$2,$AE$2,FALSE,DATE(YEAR($AD254),MONTH($AD254),1),DATE(YEAR($AE254),MONTH($AE254),28)),0)</f>
      </c>
      <c r="AS254" s="18">
        <f>IFERROR(_xlfn.BETA.DIST(DATE(YEAR(AS$2),MONTH(AS$2),15),$AD$2,$AE$2,FALSE,DATE(YEAR($AD254),MONTH($AD254),1),DATE(YEAR($AE254),MONTH($AE254),28)),0)</f>
      </c>
      <c r="AT254" s="18">
        <f>IFERROR(_xlfn.BETA.DIST(DATE(YEAR(AT$2),MONTH(AT$2),15),$AD$2,$AE$2,FALSE,DATE(YEAR($AD254),MONTH($AD254),1),DATE(YEAR($AE254),MONTH($AE254),28)),0)</f>
      </c>
      <c r="AU254" s="18">
        <f>IFERROR(_xlfn.BETA.DIST(DATE(YEAR(AU$2),MONTH(AU$2),15),$AD$2,$AE$2,FALSE,DATE(YEAR($AD254),MONTH($AD254),1),DATE(YEAR($AE254),MONTH($AE254),28)),0)</f>
      </c>
      <c r="AV254" s="18">
        <f>SUM(AG254:AU254)</f>
      </c>
      <c r="AW254" s="18">
        <f>IF(J254&lt;&gt;0,J254,IF($AV254=0,0,AG254/$AV254*$Z254))</f>
      </c>
      <c r="AX254" s="18">
        <f>IF(K254&lt;&gt;0,K254,IF($AV254=0,0,AH254/$AV254*$Z254))</f>
      </c>
      <c r="AY254" s="18">
        <f>IF(L254&lt;&gt;0,L254,IF($AV254=0,0,AI254/$AV254*$Z254))</f>
      </c>
      <c r="AZ254" s="18">
        <f>IF(M254&lt;&gt;0,M254,IF($AV254=0,0,AJ254/$AV254*$Z254))</f>
      </c>
      <c r="BA254" s="18">
        <f>IF(N254&lt;&gt;0,N254,IF($AV254=0,0,AK254/$AV254*$Z254))</f>
      </c>
      <c r="BB254" s="18">
        <f>IF(O254&lt;&gt;0,O254,IF($AV254=0,0,AL254/$AV254*$Z254))</f>
      </c>
      <c r="BC254" s="18">
        <f>IF(P254&lt;&gt;0,P254,IF($AV254=0,0,AM254/$AV254*$Z254))</f>
      </c>
      <c r="BD254" s="18">
        <f>IF(Q254&lt;&gt;0,Q254,IF($AV254=0,0,AN254/$AV254*$Z254))</f>
      </c>
      <c r="BE254" s="18">
        <f>IF(R254&lt;&gt;0,R254,IF($AV254=0,0,AO254/$AV254*$Z254))</f>
      </c>
      <c r="BF254" s="18">
        <f>IF(S254&lt;&gt;0,S254,IF($AV254=0,0,AP254/$AV254*$Z254))</f>
      </c>
      <c r="BG254" s="18">
        <f>IF(T254&lt;&gt;0,T254,IF($AV254=0,0,AQ254/$AV254*$Z254))</f>
      </c>
      <c r="BH254" s="18">
        <f>IF(U254&lt;&gt;0,U254,IF($AV254=0,0,AR254/$AV254*$Z254))</f>
      </c>
      <c r="BI254" s="18">
        <f>IF(V254&lt;&gt;0,V254,IF($AV254=0,0,AS254/$AV254*$Z254))</f>
      </c>
      <c r="BJ254" s="18">
        <f>IF(W254&lt;&gt;0,W254,IF($AV254=0,0,AT254/$AV254*$Z254))</f>
      </c>
      <c r="BK254" s="18">
        <f>IF(X254&lt;&gt;0,X254,IF($AV254=0,0,AU254/$AV254*$Z254))</f>
      </c>
      <c r="BL254" s="18">
        <f>SUM(AW254:BK254)</f>
      </c>
      <c r="BM254" s="18">
        <f>I254-BL254</f>
      </c>
    </row>
    <row r="255" outlineLevel="4">
      <c r="A255" s="5" t="str">
        <v>13.5</v>
      </c>
      <c r="B255" s="5" t="str">
        <v/>
      </c>
      <c r="C255" s="5" t="str">
        <v/>
      </c>
      <c r="D255" s="5" t="str">
        <v/>
      </c>
      <c r="E255" s="19">
        <f>IFERROR(_xlfn.XLOOKUP(F255,Assumptions!B:B,Assumptions!C:C),0)</f>
      </c>
      <c r="F255" s="5" t="str">
        <v>Site Delivery EGP</v>
      </c>
      <c r="G255" s="5" t="str">
        <v/>
      </c>
      <c r="H255" s="18">
        <f>G253*E255</f>
      </c>
      <c r="I255" s="18">
        <f>H255*(1-0)</f>
      </c>
      <c r="J255" s="18">
        <v>0</v>
      </c>
      <c r="K255" s="18">
        <v>0</v>
      </c>
      <c r="L255" s="18">
        <v>0</v>
      </c>
      <c r="M255" s="18">
        <v>0</v>
      </c>
      <c r="N255" s="18">
        <v>0</v>
      </c>
      <c r="O255" s="18">
        <v>0</v>
      </c>
      <c r="P255" s="18">
        <v>0</v>
      </c>
      <c r="Q255" s="18">
        <v>0</v>
      </c>
      <c r="R255" s="18">
        <v>0</v>
      </c>
      <c r="S255" s="18">
        <v>0</v>
      </c>
      <c r="T255" s="18">
        <v>0</v>
      </c>
      <c r="U255" s="18">
        <v>0</v>
      </c>
      <c r="V255" s="18">
        <v>0</v>
      </c>
      <c r="W255" s="18">
        <v>0</v>
      </c>
      <c r="X255" s="18">
        <v>0</v>
      </c>
      <c r="Y255" s="18">
        <f>SUM(J255:X255)</f>
      </c>
      <c r="Z255" s="18">
        <f>I255-Y255</f>
      </c>
      <c r="AA255" s="5" t="str">
        <v/>
      </c>
      <c r="AB255" s="5" t="str">
        <v/>
      </c>
      <c r="AC255" s="18">
        <f>IFERROR(_xlfn.XLOOKUP(F255,Assumptions!B:B,Assumptions!D:D),0)</f>
      </c>
      <c r="AD255" s="20">
        <f>AA255+AC255</f>
      </c>
      <c r="AE255" s="20">
        <f>AC255+AB255</f>
      </c>
      <c r="AF255" s="5" t="str">
        <v/>
      </c>
      <c r="AG255" s="18">
        <f>IFERROR(_xlfn.BETA.DIST(DATE(YEAR(AG$2),MONTH(AG$2),15),$AD$2,$AE$2,FALSE,DATE(YEAR($AD255),MONTH($AD255),1),DATE(YEAR($AE255),MONTH($AE255),28)),0)</f>
      </c>
      <c r="AH255" s="18">
        <f>IFERROR(_xlfn.BETA.DIST(DATE(YEAR(AH$2),MONTH(AH$2),15),$AD$2,$AE$2,FALSE,DATE(YEAR($AD255),MONTH($AD255),1),DATE(YEAR($AE255),MONTH($AE255),28)),0)</f>
      </c>
      <c r="AI255" s="18">
        <f>IFERROR(_xlfn.BETA.DIST(DATE(YEAR(AI$2),MONTH(AI$2),15),$AD$2,$AE$2,FALSE,DATE(YEAR($AD255),MONTH($AD255),1),DATE(YEAR($AE255),MONTH($AE255),28)),0)</f>
      </c>
      <c r="AJ255" s="18">
        <f>IFERROR(_xlfn.BETA.DIST(DATE(YEAR(AJ$2),MONTH(AJ$2),15),$AD$2,$AE$2,FALSE,DATE(YEAR($AD255),MONTH($AD255),1),DATE(YEAR($AE255),MONTH($AE255),28)),0)</f>
      </c>
      <c r="AK255" s="18">
        <f>IFERROR(_xlfn.BETA.DIST(DATE(YEAR(AK$2),MONTH(AK$2),15),$AD$2,$AE$2,FALSE,DATE(YEAR($AD255),MONTH($AD255),1),DATE(YEAR($AE255),MONTH($AE255),28)),0)</f>
      </c>
      <c r="AL255" s="18">
        <f>IFERROR(_xlfn.BETA.DIST(DATE(YEAR(AL$2),MONTH(AL$2),15),$AD$2,$AE$2,FALSE,DATE(YEAR($AD255),MONTH($AD255),1),DATE(YEAR($AE255),MONTH($AE255),28)),0)</f>
      </c>
      <c r="AM255" s="18">
        <f>IFERROR(_xlfn.BETA.DIST(DATE(YEAR(AM$2),MONTH(AM$2),15),$AD$2,$AE$2,FALSE,DATE(YEAR($AD255),MONTH($AD255),1),DATE(YEAR($AE255),MONTH($AE255),28)),0)</f>
      </c>
      <c r="AN255" s="18">
        <f>IFERROR(_xlfn.BETA.DIST(DATE(YEAR(AN$2),MONTH(AN$2),15),$AD$2,$AE$2,FALSE,DATE(YEAR($AD255),MONTH($AD255),1),DATE(YEAR($AE255),MONTH($AE255),28)),0)</f>
      </c>
      <c r="AO255" s="18">
        <f>IFERROR(_xlfn.BETA.DIST(DATE(YEAR(AO$2),MONTH(AO$2),15),$AD$2,$AE$2,FALSE,DATE(YEAR($AD255),MONTH($AD255),1),DATE(YEAR($AE255),MONTH($AE255),28)),0)</f>
      </c>
      <c r="AP255" s="18">
        <f>IFERROR(_xlfn.BETA.DIST(DATE(YEAR(AP$2),MONTH(AP$2),15),$AD$2,$AE$2,FALSE,DATE(YEAR($AD255),MONTH($AD255),1),DATE(YEAR($AE255),MONTH($AE255),28)),0)</f>
      </c>
      <c r="AQ255" s="18">
        <f>IFERROR(_xlfn.BETA.DIST(DATE(YEAR(AQ$2),MONTH(AQ$2),15),$AD$2,$AE$2,FALSE,DATE(YEAR($AD255),MONTH($AD255),1),DATE(YEAR($AE255),MONTH($AE255),28)),0)</f>
      </c>
      <c r="AR255" s="18">
        <f>IFERROR(_xlfn.BETA.DIST(DATE(YEAR(AR$2),MONTH(AR$2),15),$AD$2,$AE$2,FALSE,DATE(YEAR($AD255),MONTH($AD255),1),DATE(YEAR($AE255),MONTH($AE255),28)),0)</f>
      </c>
      <c r="AS255" s="18">
        <f>IFERROR(_xlfn.BETA.DIST(DATE(YEAR(AS$2),MONTH(AS$2),15),$AD$2,$AE$2,FALSE,DATE(YEAR($AD255),MONTH($AD255),1),DATE(YEAR($AE255),MONTH($AE255),28)),0)</f>
      </c>
      <c r="AT255" s="18">
        <f>IFERROR(_xlfn.BETA.DIST(DATE(YEAR(AT$2),MONTH(AT$2),15),$AD$2,$AE$2,FALSE,DATE(YEAR($AD255),MONTH($AD255),1),DATE(YEAR($AE255),MONTH($AE255),28)),0)</f>
      </c>
      <c r="AU255" s="18">
        <f>IFERROR(_xlfn.BETA.DIST(DATE(YEAR(AU$2),MONTH(AU$2),15),$AD$2,$AE$2,FALSE,DATE(YEAR($AD255),MONTH($AD255),1),DATE(YEAR($AE255),MONTH($AE255),28)),0)</f>
      </c>
      <c r="AV255" s="18">
        <f>SUM(AG255:AU255)</f>
      </c>
      <c r="AW255" s="18">
        <f>IF(J255&lt;&gt;0,J255,IF($AV255=0,0,AG255/$AV255*$Z255))</f>
      </c>
      <c r="AX255" s="18">
        <f>IF(K255&lt;&gt;0,K255,IF($AV255=0,0,AH255/$AV255*$Z255))</f>
      </c>
      <c r="AY255" s="18">
        <f>IF(L255&lt;&gt;0,L255,IF($AV255=0,0,AI255/$AV255*$Z255))</f>
      </c>
      <c r="AZ255" s="18">
        <f>IF(M255&lt;&gt;0,M255,IF($AV255=0,0,AJ255/$AV255*$Z255))</f>
      </c>
      <c r="BA255" s="18">
        <f>IF(N255&lt;&gt;0,N255,IF($AV255=0,0,AK255/$AV255*$Z255))</f>
      </c>
      <c r="BB255" s="18">
        <f>IF(O255&lt;&gt;0,O255,IF($AV255=0,0,AL255/$AV255*$Z255))</f>
      </c>
      <c r="BC255" s="18">
        <f>IF(P255&lt;&gt;0,P255,IF($AV255=0,0,AM255/$AV255*$Z255))</f>
      </c>
      <c r="BD255" s="18">
        <f>IF(Q255&lt;&gt;0,Q255,IF($AV255=0,0,AN255/$AV255*$Z255))</f>
      </c>
      <c r="BE255" s="18">
        <f>IF(R255&lt;&gt;0,R255,IF($AV255=0,0,AO255/$AV255*$Z255))</f>
      </c>
      <c r="BF255" s="18">
        <f>IF(S255&lt;&gt;0,S255,IF($AV255=0,0,AP255/$AV255*$Z255))</f>
      </c>
      <c r="BG255" s="18">
        <f>IF(T255&lt;&gt;0,T255,IF($AV255=0,0,AQ255/$AV255*$Z255))</f>
      </c>
      <c r="BH255" s="18">
        <f>IF(U255&lt;&gt;0,U255,IF($AV255=0,0,AR255/$AV255*$Z255))</f>
      </c>
      <c r="BI255" s="18">
        <f>IF(V255&lt;&gt;0,V255,IF($AV255=0,0,AS255/$AV255*$Z255))</f>
      </c>
      <c r="BJ255" s="18">
        <f>IF(W255&lt;&gt;0,W255,IF($AV255=0,0,AT255/$AV255*$Z255))</f>
      </c>
      <c r="BK255" s="18">
        <f>IF(X255&lt;&gt;0,X255,IF($AV255=0,0,AU255/$AV255*$Z255))</f>
      </c>
      <c r="BL255" s="18">
        <f>SUM(AW255:BK255)</f>
      </c>
      <c r="BM255" s="18">
        <f>I255-BL255</f>
      </c>
    </row>
    <row r="256" outlineLevel="4">
      <c r="A256" s="5" t="str">
        <v>13.5</v>
      </c>
      <c r="B256" s="5" t="str">
        <v/>
      </c>
      <c r="C256" s="5" t="str">
        <v>BSKDGNGENGR07</v>
      </c>
      <c r="D256" s="5" t="str">
        <v>BSKDGNGENGR07</v>
      </c>
      <c r="E256" s="19">
        <f>IFERROR(_xlfn.XLOOKUP(F256,Assumptions!B:B,Assumptions!C:C),0)</f>
      </c>
      <c r="F256" s="5" t="str">
        <v>Retention</v>
      </c>
      <c r="G256" s="5" t="str">
        <v/>
      </c>
      <c r="H256" s="18">
        <f>G253*E256</f>
      </c>
      <c r="I256" s="18">
        <f>H256*(1-0)</f>
      </c>
      <c r="J256" s="18">
        <v>0</v>
      </c>
      <c r="K256" s="18">
        <v>0</v>
      </c>
      <c r="L256" s="18">
        <v>0</v>
      </c>
      <c r="M256" s="18">
        <v>0</v>
      </c>
      <c r="N256" s="18">
        <v>0</v>
      </c>
      <c r="O256" s="18">
        <v>0</v>
      </c>
      <c r="P256" s="18">
        <v>0</v>
      </c>
      <c r="Q256" s="18">
        <v>0</v>
      </c>
      <c r="R256" s="18">
        <v>0</v>
      </c>
      <c r="S256" s="18">
        <v>0</v>
      </c>
      <c r="T256" s="18">
        <v>0</v>
      </c>
      <c r="U256" s="18">
        <v>0</v>
      </c>
      <c r="V256" s="18">
        <v>0</v>
      </c>
      <c r="W256" s="18">
        <v>0</v>
      </c>
      <c r="X256" s="18">
        <v>0</v>
      </c>
      <c r="Y256" s="18">
        <f>SUM(J256:X256)</f>
      </c>
      <c r="Z256" s="18">
        <f>I256-Y256</f>
      </c>
      <c r="AA256" s="20">
        <v>46483</v>
      </c>
      <c r="AB256" s="20">
        <v>46483</v>
      </c>
      <c r="AC256" s="18">
        <f>IFERROR(_xlfn.XLOOKUP(F256,Assumptions!B:B,Assumptions!D:D),0)</f>
      </c>
      <c r="AD256" s="20">
        <f>AA256+AC256</f>
      </c>
      <c r="AE256" s="20">
        <f>AC256+AB256</f>
      </c>
      <c r="AF256" s="5" t="str">
        <v/>
      </c>
      <c r="AG256" s="18">
        <f>IFERROR(_xlfn.BETA.DIST(DATE(YEAR(AG$2),MONTH(AG$2),15),$AD$2,$AE$2,FALSE,DATE(YEAR($AD256),MONTH($AD256),1),DATE(YEAR($AE256),MONTH($AE256),28)),0)</f>
      </c>
      <c r="AH256" s="18">
        <f>IFERROR(_xlfn.BETA.DIST(DATE(YEAR(AH$2),MONTH(AH$2),15),$AD$2,$AE$2,FALSE,DATE(YEAR($AD256),MONTH($AD256),1),DATE(YEAR($AE256),MONTH($AE256),28)),0)</f>
      </c>
      <c r="AI256" s="18">
        <f>IFERROR(_xlfn.BETA.DIST(DATE(YEAR(AI$2),MONTH(AI$2),15),$AD$2,$AE$2,FALSE,DATE(YEAR($AD256),MONTH($AD256),1),DATE(YEAR($AE256),MONTH($AE256),28)),0)</f>
      </c>
      <c r="AJ256" s="18">
        <f>IFERROR(_xlfn.BETA.DIST(DATE(YEAR(AJ$2),MONTH(AJ$2),15),$AD$2,$AE$2,FALSE,DATE(YEAR($AD256),MONTH($AD256),1),DATE(YEAR($AE256),MONTH($AE256),28)),0)</f>
      </c>
      <c r="AK256" s="18">
        <f>IFERROR(_xlfn.BETA.DIST(DATE(YEAR(AK$2),MONTH(AK$2),15),$AD$2,$AE$2,FALSE,DATE(YEAR($AD256),MONTH($AD256),1),DATE(YEAR($AE256),MONTH($AE256),28)),0)</f>
      </c>
      <c r="AL256" s="18">
        <f>IFERROR(_xlfn.BETA.DIST(DATE(YEAR(AL$2),MONTH(AL$2),15),$AD$2,$AE$2,FALSE,DATE(YEAR($AD256),MONTH($AD256),1),DATE(YEAR($AE256),MONTH($AE256),28)),0)</f>
      </c>
      <c r="AM256" s="18">
        <f>IFERROR(_xlfn.BETA.DIST(DATE(YEAR(AM$2),MONTH(AM$2),15),$AD$2,$AE$2,FALSE,DATE(YEAR($AD256),MONTH($AD256),1),DATE(YEAR($AE256),MONTH($AE256),28)),0)</f>
      </c>
      <c r="AN256" s="18">
        <f>IFERROR(_xlfn.BETA.DIST(DATE(YEAR(AN$2),MONTH(AN$2),15),$AD$2,$AE$2,FALSE,DATE(YEAR($AD256),MONTH($AD256),1),DATE(YEAR($AE256),MONTH($AE256),28)),0)</f>
      </c>
      <c r="AO256" s="18">
        <f>IFERROR(_xlfn.BETA.DIST(DATE(YEAR(AO$2),MONTH(AO$2),15),$AD$2,$AE$2,FALSE,DATE(YEAR($AD256),MONTH($AD256),1),DATE(YEAR($AE256),MONTH($AE256),28)),0)</f>
      </c>
      <c r="AP256" s="18">
        <f>IFERROR(_xlfn.BETA.DIST(DATE(YEAR(AP$2),MONTH(AP$2),15),$AD$2,$AE$2,FALSE,DATE(YEAR($AD256),MONTH($AD256),1),DATE(YEAR($AE256),MONTH($AE256),28)),0)</f>
      </c>
      <c r="AQ256" s="18">
        <f>IFERROR(_xlfn.BETA.DIST(DATE(YEAR(AQ$2),MONTH(AQ$2),15),$AD$2,$AE$2,FALSE,DATE(YEAR($AD256),MONTH($AD256),1),DATE(YEAR($AE256),MONTH($AE256),28)),0)</f>
      </c>
      <c r="AR256" s="18">
        <f>IFERROR(_xlfn.BETA.DIST(DATE(YEAR(AR$2),MONTH(AR$2),15),$AD$2,$AE$2,FALSE,DATE(YEAR($AD256),MONTH($AD256),1),DATE(YEAR($AE256),MONTH($AE256),28)),0)</f>
      </c>
      <c r="AS256" s="18">
        <f>IFERROR(_xlfn.BETA.DIST(DATE(YEAR(AS$2),MONTH(AS$2),15),$AD$2,$AE$2,FALSE,DATE(YEAR($AD256),MONTH($AD256),1),DATE(YEAR($AE256),MONTH($AE256),28)),0)</f>
      </c>
      <c r="AT256" s="18">
        <f>IFERROR(_xlfn.BETA.DIST(DATE(YEAR(AT$2),MONTH(AT$2),15),$AD$2,$AE$2,FALSE,DATE(YEAR($AD256),MONTH($AD256),1),DATE(YEAR($AE256),MONTH($AE256),28)),0)</f>
      </c>
      <c r="AU256" s="18">
        <f>IFERROR(_xlfn.BETA.DIST(DATE(YEAR(AU$2),MONTH(AU$2),15),$AD$2,$AE$2,FALSE,DATE(YEAR($AD256),MONTH($AD256),1),DATE(YEAR($AE256),MONTH($AE256),28)),0)</f>
      </c>
      <c r="AV256" s="18">
        <f>SUM(AG256:AU256)</f>
      </c>
      <c r="AW256" s="18">
        <f>IF(J256&lt;&gt;0,J256,IF($AV256=0,0,AG256/$AV256*$Z256))</f>
      </c>
      <c r="AX256" s="18">
        <f>IF(K256&lt;&gt;0,K256,IF($AV256=0,0,AH256/$AV256*$Z256))</f>
      </c>
      <c r="AY256" s="18">
        <f>IF(L256&lt;&gt;0,L256,IF($AV256=0,0,AI256/$AV256*$Z256))</f>
      </c>
      <c r="AZ256" s="18">
        <f>IF(M256&lt;&gt;0,M256,IF($AV256=0,0,AJ256/$AV256*$Z256))</f>
      </c>
      <c r="BA256" s="18">
        <f>IF(N256&lt;&gt;0,N256,IF($AV256=0,0,AK256/$AV256*$Z256))</f>
      </c>
      <c r="BB256" s="18">
        <f>IF(O256&lt;&gt;0,O256,IF($AV256=0,0,AL256/$AV256*$Z256))</f>
      </c>
      <c r="BC256" s="18">
        <f>IF(P256&lt;&gt;0,P256,IF($AV256=0,0,AM256/$AV256*$Z256))</f>
      </c>
      <c r="BD256" s="18">
        <f>IF(Q256&lt;&gt;0,Q256,IF($AV256=0,0,AN256/$AV256*$Z256))</f>
      </c>
      <c r="BE256" s="18">
        <f>IF(R256&lt;&gt;0,R256,IF($AV256=0,0,AO256/$AV256*$Z256))</f>
      </c>
      <c r="BF256" s="18">
        <f>IF(S256&lt;&gt;0,S256,IF($AV256=0,0,AP256/$AV256*$Z256))</f>
      </c>
      <c r="BG256" s="18">
        <f>IF(T256&lt;&gt;0,T256,IF($AV256=0,0,AQ256/$AV256*$Z256))</f>
      </c>
      <c r="BH256" s="18">
        <f>IF(U256&lt;&gt;0,U256,IF($AV256=0,0,AR256/$AV256*$Z256))</f>
      </c>
      <c r="BI256" s="18">
        <f>IF(V256&lt;&gt;0,V256,IF($AV256=0,0,AS256/$AV256*$Z256))</f>
      </c>
      <c r="BJ256" s="18">
        <f>IF(W256&lt;&gt;0,W256,IF($AV256=0,0,AT256/$AV256*$Z256))</f>
      </c>
      <c r="BK256" s="18">
        <f>IF(X256&lt;&gt;0,X256,IF($AV256=0,0,AU256/$AV256*$Z256))</f>
      </c>
      <c r="BL256" s="18">
        <f>SUM(AW256:BK256)</f>
      </c>
      <c r="BM256" s="18">
        <f>I256-BL256</f>
      </c>
    </row>
    <row r="257" outlineLevel="3">
      <c r="A257" s="17" t="str">
        <v>13.6</v>
      </c>
      <c r="B257" s="17" t="str">
        <v/>
      </c>
      <c r="C257" s="17" t="str">
        <v/>
      </c>
      <c r="D257" s="17" t="str">
        <v/>
      </c>
      <c r="E257" s="17" t="str">
        <v>13.6</v>
      </c>
      <c r="F257" s="17" t="str">
        <v>Installing, startup testing and commissioning of the auxiliary power equipment</v>
      </c>
      <c r="G257" s="17">
        <v>1939074.97</v>
      </c>
      <c r="H257" s="17" t="str">
        <v/>
      </c>
      <c r="I257" s="17" t="str">
        <v/>
      </c>
      <c r="J257" s="17" t="str">
        <v/>
      </c>
      <c r="K257" s="17" t="str">
        <v/>
      </c>
      <c r="L257" s="17" t="str">
        <v/>
      </c>
      <c r="M257" s="17" t="str">
        <v/>
      </c>
      <c r="N257" s="17" t="str">
        <v/>
      </c>
      <c r="O257" s="17" t="str">
        <v/>
      </c>
      <c r="P257" s="17" t="str">
        <v/>
      </c>
      <c r="Q257" s="17" t="str">
        <v/>
      </c>
      <c r="R257" s="17" t="str">
        <v/>
      </c>
      <c r="S257" s="17" t="str">
        <v/>
      </c>
      <c r="T257" s="17" t="str">
        <v/>
      </c>
      <c r="U257" s="17" t="str">
        <v/>
      </c>
      <c r="V257" s="17" t="str">
        <v/>
      </c>
      <c r="W257" s="17" t="str">
        <v/>
      </c>
      <c r="X257" s="17" t="str">
        <v/>
      </c>
      <c r="Y257" s="17" t="str">
        <v/>
      </c>
      <c r="Z257" s="17" t="str">
        <v/>
      </c>
      <c r="AA257" s="17" t="str">
        <v/>
      </c>
      <c r="AB257" s="17" t="str">
        <v/>
      </c>
      <c r="AC257" s="17" t="str">
        <v/>
      </c>
      <c r="AD257" s="17" t="str">
        <v/>
      </c>
      <c r="AE257" s="17" t="str">
        <v/>
      </c>
      <c r="AF257" s="5" t="str">
        <v/>
      </c>
      <c r="AG257" s="18">
        <f>IFERROR(_xlfn.BETA.DIST(DATE(YEAR(AG$2),MONTH(AG$2),15),$AD$2,$AE$2,FALSE,DATE(YEAR($AD257),MONTH($AD257),1),DATE(YEAR($AE257),MONTH($AE257),28)),0)</f>
      </c>
      <c r="AH257" s="18">
        <f>IFERROR(_xlfn.BETA.DIST(DATE(YEAR(AH$2),MONTH(AH$2),15),$AD$2,$AE$2,FALSE,DATE(YEAR($AD257),MONTH($AD257),1),DATE(YEAR($AE257),MONTH($AE257),28)),0)</f>
      </c>
      <c r="AI257" s="18">
        <f>IFERROR(_xlfn.BETA.DIST(DATE(YEAR(AI$2),MONTH(AI$2),15),$AD$2,$AE$2,FALSE,DATE(YEAR($AD257),MONTH($AD257),1),DATE(YEAR($AE257),MONTH($AE257),28)),0)</f>
      </c>
      <c r="AJ257" s="18">
        <f>IFERROR(_xlfn.BETA.DIST(DATE(YEAR(AJ$2),MONTH(AJ$2),15),$AD$2,$AE$2,FALSE,DATE(YEAR($AD257),MONTH($AD257),1),DATE(YEAR($AE257),MONTH($AE257),28)),0)</f>
      </c>
      <c r="AK257" s="18">
        <f>IFERROR(_xlfn.BETA.DIST(DATE(YEAR(AK$2),MONTH(AK$2),15),$AD$2,$AE$2,FALSE,DATE(YEAR($AD257),MONTH($AD257),1),DATE(YEAR($AE257),MONTH($AE257),28)),0)</f>
      </c>
      <c r="AL257" s="18">
        <f>IFERROR(_xlfn.BETA.DIST(DATE(YEAR(AL$2),MONTH(AL$2),15),$AD$2,$AE$2,FALSE,DATE(YEAR($AD257),MONTH($AD257),1),DATE(YEAR($AE257),MONTH($AE257),28)),0)</f>
      </c>
      <c r="AM257" s="18">
        <f>IFERROR(_xlfn.BETA.DIST(DATE(YEAR(AM$2),MONTH(AM$2),15),$AD$2,$AE$2,FALSE,DATE(YEAR($AD257),MONTH($AD257),1),DATE(YEAR($AE257),MONTH($AE257),28)),0)</f>
      </c>
      <c r="AN257" s="18">
        <f>IFERROR(_xlfn.BETA.DIST(DATE(YEAR(AN$2),MONTH(AN$2),15),$AD$2,$AE$2,FALSE,DATE(YEAR($AD257),MONTH($AD257),1),DATE(YEAR($AE257),MONTH($AE257),28)),0)</f>
      </c>
      <c r="AO257" s="18">
        <f>IFERROR(_xlfn.BETA.DIST(DATE(YEAR(AO$2),MONTH(AO$2),15),$AD$2,$AE$2,FALSE,DATE(YEAR($AD257),MONTH($AD257),1),DATE(YEAR($AE257),MONTH($AE257),28)),0)</f>
      </c>
      <c r="AP257" s="18">
        <f>IFERROR(_xlfn.BETA.DIST(DATE(YEAR(AP$2),MONTH(AP$2),15),$AD$2,$AE$2,FALSE,DATE(YEAR($AD257),MONTH($AD257),1),DATE(YEAR($AE257),MONTH($AE257),28)),0)</f>
      </c>
      <c r="AQ257" s="18">
        <f>IFERROR(_xlfn.BETA.DIST(DATE(YEAR(AQ$2),MONTH(AQ$2),15),$AD$2,$AE$2,FALSE,DATE(YEAR($AD257),MONTH($AD257),1),DATE(YEAR($AE257),MONTH($AE257),28)),0)</f>
      </c>
      <c r="AR257" s="18">
        <f>IFERROR(_xlfn.BETA.DIST(DATE(YEAR(AR$2),MONTH(AR$2),15),$AD$2,$AE$2,FALSE,DATE(YEAR($AD257),MONTH($AD257),1),DATE(YEAR($AE257),MONTH($AE257),28)),0)</f>
      </c>
      <c r="AS257" s="18">
        <f>IFERROR(_xlfn.BETA.DIST(DATE(YEAR(AS$2),MONTH(AS$2),15),$AD$2,$AE$2,FALSE,DATE(YEAR($AD257),MONTH($AD257),1),DATE(YEAR($AE257),MONTH($AE257),28)),0)</f>
      </c>
      <c r="AT257" s="18">
        <f>IFERROR(_xlfn.BETA.DIST(DATE(YEAR(AT$2),MONTH(AT$2),15),$AD$2,$AE$2,FALSE,DATE(YEAR($AD257),MONTH($AD257),1),DATE(YEAR($AE257),MONTH($AE257),28)),0)</f>
      </c>
      <c r="AU257" s="18">
        <f>IFERROR(_xlfn.BETA.DIST(DATE(YEAR(AU$2),MONTH(AU$2),15),$AD$2,$AE$2,FALSE,DATE(YEAR($AD257),MONTH($AD257),1),DATE(YEAR($AE257),MONTH($AE257),28)),0)</f>
      </c>
      <c r="AV257" s="18">
        <f>SUM(AG257:AU257)</f>
      </c>
      <c r="AW257" s="18">
        <f>IF(J257&lt;&gt;0,J257,IF($AV257=0,0,AG257/$AV257*$Z257))</f>
      </c>
      <c r="AX257" s="18">
        <f>IF(K257&lt;&gt;0,K257,IF($AV257=0,0,AH257/$AV257*$Z257))</f>
      </c>
      <c r="AY257" s="18">
        <f>IF(L257&lt;&gt;0,L257,IF($AV257=0,0,AI257/$AV257*$Z257))</f>
      </c>
      <c r="AZ257" s="18">
        <f>IF(M257&lt;&gt;0,M257,IF($AV257=0,0,AJ257/$AV257*$Z257))</f>
      </c>
      <c r="BA257" s="18">
        <f>IF(N257&lt;&gt;0,N257,IF($AV257=0,0,AK257/$AV257*$Z257))</f>
      </c>
      <c r="BB257" s="18">
        <f>IF(O257&lt;&gt;0,O257,IF($AV257=0,0,AL257/$AV257*$Z257))</f>
      </c>
      <c r="BC257" s="18">
        <f>IF(P257&lt;&gt;0,P257,IF($AV257=0,0,AM257/$AV257*$Z257))</f>
      </c>
      <c r="BD257" s="18">
        <f>IF(Q257&lt;&gt;0,Q257,IF($AV257=0,0,AN257/$AV257*$Z257))</f>
      </c>
      <c r="BE257" s="18">
        <f>IF(R257&lt;&gt;0,R257,IF($AV257=0,0,AO257/$AV257*$Z257))</f>
      </c>
      <c r="BF257" s="18">
        <f>IF(S257&lt;&gt;0,S257,IF($AV257=0,0,AP257/$AV257*$Z257))</f>
      </c>
      <c r="BG257" s="18">
        <f>IF(T257&lt;&gt;0,T257,IF($AV257=0,0,AQ257/$AV257*$Z257))</f>
      </c>
      <c r="BH257" s="18">
        <f>IF(U257&lt;&gt;0,U257,IF($AV257=0,0,AR257/$AV257*$Z257))</f>
      </c>
      <c r="BI257" s="18">
        <f>IF(V257&lt;&gt;0,V257,IF($AV257=0,0,AS257/$AV257*$Z257))</f>
      </c>
      <c r="BJ257" s="18">
        <f>IF(W257&lt;&gt;0,W257,IF($AV257=0,0,AT257/$AV257*$Z257))</f>
      </c>
      <c r="BK257" s="18">
        <f>IF(X257&lt;&gt;0,X257,IF($AV257=0,0,AU257/$AV257*$Z257))</f>
      </c>
      <c r="BL257" s="18">
        <f>SUM(AW257:BK257)</f>
      </c>
      <c r="BM257" s="17" t="str">
        <v/>
      </c>
    </row>
    <row r="258" outlineLevel="4">
      <c r="A258" s="5" t="str">
        <v>13.6</v>
      </c>
      <c r="B258" s="5" t="str">
        <v/>
      </c>
      <c r="C258" s="5" t="str">
        <v>BSKDGNGENGR03</v>
      </c>
      <c r="D258" s="5" t="str">
        <v>BSKDGNGENGR03</v>
      </c>
      <c r="E258" s="19">
        <f>IFERROR(_xlfn.XLOOKUP(F258,Assumptions!B:B,Assumptions!C:C),0)</f>
      </c>
      <c r="F258" s="5" t="str">
        <v>Advanced Payment</v>
      </c>
      <c r="G258" s="5" t="str">
        <v/>
      </c>
      <c r="H258" s="18">
        <f>G257*E258</f>
      </c>
      <c r="I258" s="18">
        <f>H258*(1-0)</f>
      </c>
      <c r="J258" s="18">
        <v>0</v>
      </c>
      <c r="K258" s="18">
        <v>0</v>
      </c>
      <c r="L258" s="18">
        <v>0</v>
      </c>
      <c r="M258" s="18">
        <v>0</v>
      </c>
      <c r="N258" s="18">
        <v>0</v>
      </c>
      <c r="O258" s="18">
        <v>0</v>
      </c>
      <c r="P258" s="18">
        <v>0</v>
      </c>
      <c r="Q258" s="18">
        <v>0</v>
      </c>
      <c r="R258" s="18">
        <v>0</v>
      </c>
      <c r="S258" s="18">
        <v>0</v>
      </c>
      <c r="T258" s="18">
        <v>0</v>
      </c>
      <c r="U258" s="18">
        <v>0</v>
      </c>
      <c r="V258" s="18">
        <v>0</v>
      </c>
      <c r="W258" s="18">
        <v>0</v>
      </c>
      <c r="X258" s="18">
        <v>0</v>
      </c>
      <c r="Y258" s="18">
        <f>SUM(J258:X258)</f>
      </c>
      <c r="Z258" s="18">
        <f>I258-Y258</f>
      </c>
      <c r="AA258" s="20">
        <v>46026</v>
      </c>
      <c r="AB258" s="20">
        <v>46026</v>
      </c>
      <c r="AC258" s="18">
        <f>IFERROR(_xlfn.XLOOKUP(F258,Assumptions!B:B,Assumptions!D:D),0)</f>
      </c>
      <c r="AD258" s="20">
        <f>AA258+AC258</f>
      </c>
      <c r="AE258" s="20">
        <f>AC258+AB258</f>
      </c>
      <c r="AF258" s="5" t="str">
        <v/>
      </c>
      <c r="AG258" s="18">
        <f>IFERROR(_xlfn.BETA.DIST(DATE(YEAR(AG$2),MONTH(AG$2),15),$AD$2,$AE$2,FALSE,DATE(YEAR($AD258),MONTH($AD258),1),DATE(YEAR($AE258),MONTH($AE258),28)),0)</f>
      </c>
      <c r="AH258" s="18">
        <f>IFERROR(_xlfn.BETA.DIST(DATE(YEAR(AH$2),MONTH(AH$2),15),$AD$2,$AE$2,FALSE,DATE(YEAR($AD258),MONTH($AD258),1),DATE(YEAR($AE258),MONTH($AE258),28)),0)</f>
      </c>
      <c r="AI258" s="18">
        <f>IFERROR(_xlfn.BETA.DIST(DATE(YEAR(AI$2),MONTH(AI$2),15),$AD$2,$AE$2,FALSE,DATE(YEAR($AD258),MONTH($AD258),1),DATE(YEAR($AE258),MONTH($AE258),28)),0)</f>
      </c>
      <c r="AJ258" s="18">
        <f>IFERROR(_xlfn.BETA.DIST(DATE(YEAR(AJ$2),MONTH(AJ$2),15),$AD$2,$AE$2,FALSE,DATE(YEAR($AD258),MONTH($AD258),1),DATE(YEAR($AE258),MONTH($AE258),28)),0)</f>
      </c>
      <c r="AK258" s="18">
        <f>IFERROR(_xlfn.BETA.DIST(DATE(YEAR(AK$2),MONTH(AK$2),15),$AD$2,$AE$2,FALSE,DATE(YEAR($AD258),MONTH($AD258),1),DATE(YEAR($AE258),MONTH($AE258),28)),0)</f>
      </c>
      <c r="AL258" s="18">
        <f>IFERROR(_xlfn.BETA.DIST(DATE(YEAR(AL$2),MONTH(AL$2),15),$AD$2,$AE$2,FALSE,DATE(YEAR($AD258),MONTH($AD258),1),DATE(YEAR($AE258),MONTH($AE258),28)),0)</f>
      </c>
      <c r="AM258" s="18">
        <f>IFERROR(_xlfn.BETA.DIST(DATE(YEAR(AM$2),MONTH(AM$2),15),$AD$2,$AE$2,FALSE,DATE(YEAR($AD258),MONTH($AD258),1),DATE(YEAR($AE258),MONTH($AE258),28)),0)</f>
      </c>
      <c r="AN258" s="18">
        <f>IFERROR(_xlfn.BETA.DIST(DATE(YEAR(AN$2),MONTH(AN$2),15),$AD$2,$AE$2,FALSE,DATE(YEAR($AD258),MONTH($AD258),1),DATE(YEAR($AE258),MONTH($AE258),28)),0)</f>
      </c>
      <c r="AO258" s="18">
        <f>IFERROR(_xlfn.BETA.DIST(DATE(YEAR(AO$2),MONTH(AO$2),15),$AD$2,$AE$2,FALSE,DATE(YEAR($AD258),MONTH($AD258),1),DATE(YEAR($AE258),MONTH($AE258),28)),0)</f>
      </c>
      <c r="AP258" s="18">
        <f>IFERROR(_xlfn.BETA.DIST(DATE(YEAR(AP$2),MONTH(AP$2),15),$AD$2,$AE$2,FALSE,DATE(YEAR($AD258),MONTH($AD258),1),DATE(YEAR($AE258),MONTH($AE258),28)),0)</f>
      </c>
      <c r="AQ258" s="18">
        <f>IFERROR(_xlfn.BETA.DIST(DATE(YEAR(AQ$2),MONTH(AQ$2),15),$AD$2,$AE$2,FALSE,DATE(YEAR($AD258),MONTH($AD258),1),DATE(YEAR($AE258),MONTH($AE258),28)),0)</f>
      </c>
      <c r="AR258" s="18">
        <f>IFERROR(_xlfn.BETA.DIST(DATE(YEAR(AR$2),MONTH(AR$2),15),$AD$2,$AE$2,FALSE,DATE(YEAR($AD258),MONTH($AD258),1),DATE(YEAR($AE258),MONTH($AE258),28)),0)</f>
      </c>
      <c r="AS258" s="18">
        <f>IFERROR(_xlfn.BETA.DIST(DATE(YEAR(AS$2),MONTH(AS$2),15),$AD$2,$AE$2,FALSE,DATE(YEAR($AD258),MONTH($AD258),1),DATE(YEAR($AE258),MONTH($AE258),28)),0)</f>
      </c>
      <c r="AT258" s="18">
        <f>IFERROR(_xlfn.BETA.DIST(DATE(YEAR(AT$2),MONTH(AT$2),15),$AD$2,$AE$2,FALSE,DATE(YEAR($AD258),MONTH($AD258),1),DATE(YEAR($AE258),MONTH($AE258),28)),0)</f>
      </c>
      <c r="AU258" s="18">
        <f>IFERROR(_xlfn.BETA.DIST(DATE(YEAR(AU$2),MONTH(AU$2),15),$AD$2,$AE$2,FALSE,DATE(YEAR($AD258),MONTH($AD258),1),DATE(YEAR($AE258),MONTH($AE258),28)),0)</f>
      </c>
      <c r="AV258" s="18">
        <f>SUM(AG258:AU258)</f>
      </c>
      <c r="AW258" s="18">
        <f>IF(J258&lt;&gt;0,J258,IF($AV258=0,0,AG258/$AV258*$Z258))</f>
      </c>
      <c r="AX258" s="18">
        <f>IF(K258&lt;&gt;0,K258,IF($AV258=0,0,AH258/$AV258*$Z258))</f>
      </c>
      <c r="AY258" s="18">
        <f>IF(L258&lt;&gt;0,L258,IF($AV258=0,0,AI258/$AV258*$Z258))</f>
      </c>
      <c r="AZ258" s="18">
        <f>IF(M258&lt;&gt;0,M258,IF($AV258=0,0,AJ258/$AV258*$Z258))</f>
      </c>
      <c r="BA258" s="18">
        <f>IF(N258&lt;&gt;0,N258,IF($AV258=0,0,AK258/$AV258*$Z258))</f>
      </c>
      <c r="BB258" s="18">
        <f>IF(O258&lt;&gt;0,O258,IF($AV258=0,0,AL258/$AV258*$Z258))</f>
      </c>
      <c r="BC258" s="18">
        <f>IF(P258&lt;&gt;0,P258,IF($AV258=0,0,AM258/$AV258*$Z258))</f>
      </c>
      <c r="BD258" s="18">
        <f>IF(Q258&lt;&gt;0,Q258,IF($AV258=0,0,AN258/$AV258*$Z258))</f>
      </c>
      <c r="BE258" s="18">
        <f>IF(R258&lt;&gt;0,R258,IF($AV258=0,0,AO258/$AV258*$Z258))</f>
      </c>
      <c r="BF258" s="18">
        <f>IF(S258&lt;&gt;0,S258,IF($AV258=0,0,AP258/$AV258*$Z258))</f>
      </c>
      <c r="BG258" s="18">
        <f>IF(T258&lt;&gt;0,T258,IF($AV258=0,0,AQ258/$AV258*$Z258))</f>
      </c>
      <c r="BH258" s="18">
        <f>IF(U258&lt;&gt;0,U258,IF($AV258=0,0,AR258/$AV258*$Z258))</f>
      </c>
      <c r="BI258" s="18">
        <f>IF(V258&lt;&gt;0,V258,IF($AV258=0,0,AS258/$AV258*$Z258))</f>
      </c>
      <c r="BJ258" s="18">
        <f>IF(W258&lt;&gt;0,W258,IF($AV258=0,0,AT258/$AV258*$Z258))</f>
      </c>
      <c r="BK258" s="18">
        <f>IF(X258&lt;&gt;0,X258,IF($AV258=0,0,AU258/$AV258*$Z258))</f>
      </c>
      <c r="BL258" s="18">
        <f>SUM(AW258:BK258)</f>
      </c>
      <c r="BM258" s="18">
        <f>I258-BL258</f>
      </c>
    </row>
    <row r="259" outlineLevel="4">
      <c r="A259" s="5" t="str">
        <v>13.6</v>
      </c>
      <c r="B259" s="5" t="str">
        <v/>
      </c>
      <c r="C259" s="5" t="str">
        <v/>
      </c>
      <c r="D259" s="5" t="str">
        <v/>
      </c>
      <c r="E259" s="19">
        <f>IFERROR(_xlfn.XLOOKUP(F259,Assumptions!B:B,Assumptions!C:C),0)</f>
      </c>
      <c r="F259" s="5" t="str">
        <v>Site Delivery EGP</v>
      </c>
      <c r="G259" s="5" t="str">
        <v/>
      </c>
      <c r="H259" s="18">
        <f>G257*E259</f>
      </c>
      <c r="I259" s="18">
        <f>H259*(1-0)</f>
      </c>
      <c r="J259" s="18">
        <v>0</v>
      </c>
      <c r="K259" s="18">
        <v>0</v>
      </c>
      <c r="L259" s="18">
        <v>0</v>
      </c>
      <c r="M259" s="18">
        <v>0</v>
      </c>
      <c r="N259" s="18">
        <v>0</v>
      </c>
      <c r="O259" s="18">
        <v>0</v>
      </c>
      <c r="P259" s="18">
        <v>0</v>
      </c>
      <c r="Q259" s="18">
        <v>0</v>
      </c>
      <c r="R259" s="18">
        <v>0</v>
      </c>
      <c r="S259" s="18">
        <v>0</v>
      </c>
      <c r="T259" s="18">
        <v>0</v>
      </c>
      <c r="U259" s="18">
        <v>0</v>
      </c>
      <c r="V259" s="18">
        <v>0</v>
      </c>
      <c r="W259" s="18">
        <v>0</v>
      </c>
      <c r="X259" s="18">
        <v>0</v>
      </c>
      <c r="Y259" s="18">
        <f>SUM(J259:X259)</f>
      </c>
      <c r="Z259" s="18">
        <f>I259-Y259</f>
      </c>
      <c r="AA259" s="5" t="str">
        <v/>
      </c>
      <c r="AB259" s="5" t="str">
        <v/>
      </c>
      <c r="AC259" s="18">
        <f>IFERROR(_xlfn.XLOOKUP(F259,Assumptions!B:B,Assumptions!D:D),0)</f>
      </c>
      <c r="AD259" s="20">
        <f>AA259+AC259</f>
      </c>
      <c r="AE259" s="20">
        <f>AC259+AB259</f>
      </c>
      <c r="AF259" s="5" t="str">
        <v/>
      </c>
      <c r="AG259" s="18">
        <f>IFERROR(_xlfn.BETA.DIST(DATE(YEAR(AG$2),MONTH(AG$2),15),$AD$2,$AE$2,FALSE,DATE(YEAR($AD259),MONTH($AD259),1),DATE(YEAR($AE259),MONTH($AE259),28)),0)</f>
      </c>
      <c r="AH259" s="18">
        <f>IFERROR(_xlfn.BETA.DIST(DATE(YEAR(AH$2),MONTH(AH$2),15),$AD$2,$AE$2,FALSE,DATE(YEAR($AD259),MONTH($AD259),1),DATE(YEAR($AE259),MONTH($AE259),28)),0)</f>
      </c>
      <c r="AI259" s="18">
        <f>IFERROR(_xlfn.BETA.DIST(DATE(YEAR(AI$2),MONTH(AI$2),15),$AD$2,$AE$2,FALSE,DATE(YEAR($AD259),MONTH($AD259),1),DATE(YEAR($AE259),MONTH($AE259),28)),0)</f>
      </c>
      <c r="AJ259" s="18">
        <f>IFERROR(_xlfn.BETA.DIST(DATE(YEAR(AJ$2),MONTH(AJ$2),15),$AD$2,$AE$2,FALSE,DATE(YEAR($AD259),MONTH($AD259),1),DATE(YEAR($AE259),MONTH($AE259),28)),0)</f>
      </c>
      <c r="AK259" s="18">
        <f>IFERROR(_xlfn.BETA.DIST(DATE(YEAR(AK$2),MONTH(AK$2),15),$AD$2,$AE$2,FALSE,DATE(YEAR($AD259),MONTH($AD259),1),DATE(YEAR($AE259),MONTH($AE259),28)),0)</f>
      </c>
      <c r="AL259" s="18">
        <f>IFERROR(_xlfn.BETA.DIST(DATE(YEAR(AL$2),MONTH(AL$2),15),$AD$2,$AE$2,FALSE,DATE(YEAR($AD259),MONTH($AD259),1),DATE(YEAR($AE259),MONTH($AE259),28)),0)</f>
      </c>
      <c r="AM259" s="18">
        <f>IFERROR(_xlfn.BETA.DIST(DATE(YEAR(AM$2),MONTH(AM$2),15),$AD$2,$AE$2,FALSE,DATE(YEAR($AD259),MONTH($AD259),1),DATE(YEAR($AE259),MONTH($AE259),28)),0)</f>
      </c>
      <c r="AN259" s="18">
        <f>IFERROR(_xlfn.BETA.DIST(DATE(YEAR(AN$2),MONTH(AN$2),15),$AD$2,$AE$2,FALSE,DATE(YEAR($AD259),MONTH($AD259),1),DATE(YEAR($AE259),MONTH($AE259),28)),0)</f>
      </c>
      <c r="AO259" s="18">
        <f>IFERROR(_xlfn.BETA.DIST(DATE(YEAR(AO$2),MONTH(AO$2),15),$AD$2,$AE$2,FALSE,DATE(YEAR($AD259),MONTH($AD259),1),DATE(YEAR($AE259),MONTH($AE259),28)),0)</f>
      </c>
      <c r="AP259" s="18">
        <f>IFERROR(_xlfn.BETA.DIST(DATE(YEAR(AP$2),MONTH(AP$2),15),$AD$2,$AE$2,FALSE,DATE(YEAR($AD259),MONTH($AD259),1),DATE(YEAR($AE259),MONTH($AE259),28)),0)</f>
      </c>
      <c r="AQ259" s="18">
        <f>IFERROR(_xlfn.BETA.DIST(DATE(YEAR(AQ$2),MONTH(AQ$2),15),$AD$2,$AE$2,FALSE,DATE(YEAR($AD259),MONTH($AD259),1),DATE(YEAR($AE259),MONTH($AE259),28)),0)</f>
      </c>
      <c r="AR259" s="18">
        <f>IFERROR(_xlfn.BETA.DIST(DATE(YEAR(AR$2),MONTH(AR$2),15),$AD$2,$AE$2,FALSE,DATE(YEAR($AD259),MONTH($AD259),1),DATE(YEAR($AE259),MONTH($AE259),28)),0)</f>
      </c>
      <c r="AS259" s="18">
        <f>IFERROR(_xlfn.BETA.DIST(DATE(YEAR(AS$2),MONTH(AS$2),15),$AD$2,$AE$2,FALSE,DATE(YEAR($AD259),MONTH($AD259),1),DATE(YEAR($AE259),MONTH($AE259),28)),0)</f>
      </c>
      <c r="AT259" s="18">
        <f>IFERROR(_xlfn.BETA.DIST(DATE(YEAR(AT$2),MONTH(AT$2),15),$AD$2,$AE$2,FALSE,DATE(YEAR($AD259),MONTH($AD259),1),DATE(YEAR($AE259),MONTH($AE259),28)),0)</f>
      </c>
      <c r="AU259" s="18">
        <f>IFERROR(_xlfn.BETA.DIST(DATE(YEAR(AU$2),MONTH(AU$2),15),$AD$2,$AE$2,FALSE,DATE(YEAR($AD259),MONTH($AD259),1),DATE(YEAR($AE259),MONTH($AE259),28)),0)</f>
      </c>
      <c r="AV259" s="18">
        <f>SUM(AG259:AU259)</f>
      </c>
      <c r="AW259" s="18">
        <f>IF(J259&lt;&gt;0,J259,IF($AV259=0,0,AG259/$AV259*$Z259))</f>
      </c>
      <c r="AX259" s="18">
        <f>IF(K259&lt;&gt;0,K259,IF($AV259=0,0,AH259/$AV259*$Z259))</f>
      </c>
      <c r="AY259" s="18">
        <f>IF(L259&lt;&gt;0,L259,IF($AV259=0,0,AI259/$AV259*$Z259))</f>
      </c>
      <c r="AZ259" s="18">
        <f>IF(M259&lt;&gt;0,M259,IF($AV259=0,0,AJ259/$AV259*$Z259))</f>
      </c>
      <c r="BA259" s="18">
        <f>IF(N259&lt;&gt;0,N259,IF($AV259=0,0,AK259/$AV259*$Z259))</f>
      </c>
      <c r="BB259" s="18">
        <f>IF(O259&lt;&gt;0,O259,IF($AV259=0,0,AL259/$AV259*$Z259))</f>
      </c>
      <c r="BC259" s="18">
        <f>IF(P259&lt;&gt;0,P259,IF($AV259=0,0,AM259/$AV259*$Z259))</f>
      </c>
      <c r="BD259" s="18">
        <f>IF(Q259&lt;&gt;0,Q259,IF($AV259=0,0,AN259/$AV259*$Z259))</f>
      </c>
      <c r="BE259" s="18">
        <f>IF(R259&lt;&gt;0,R259,IF($AV259=0,0,AO259/$AV259*$Z259))</f>
      </c>
      <c r="BF259" s="18">
        <f>IF(S259&lt;&gt;0,S259,IF($AV259=0,0,AP259/$AV259*$Z259))</f>
      </c>
      <c r="BG259" s="18">
        <f>IF(T259&lt;&gt;0,T259,IF($AV259=0,0,AQ259/$AV259*$Z259))</f>
      </c>
      <c r="BH259" s="18">
        <f>IF(U259&lt;&gt;0,U259,IF($AV259=0,0,AR259/$AV259*$Z259))</f>
      </c>
      <c r="BI259" s="18">
        <f>IF(V259&lt;&gt;0,V259,IF($AV259=0,0,AS259/$AV259*$Z259))</f>
      </c>
      <c r="BJ259" s="18">
        <f>IF(W259&lt;&gt;0,W259,IF($AV259=0,0,AT259/$AV259*$Z259))</f>
      </c>
      <c r="BK259" s="18">
        <f>IF(X259&lt;&gt;0,X259,IF($AV259=0,0,AU259/$AV259*$Z259))</f>
      </c>
      <c r="BL259" s="18">
        <f>SUM(AW259:BK259)</f>
      </c>
      <c r="BM259" s="18">
        <f>I259-BL259</f>
      </c>
    </row>
    <row r="260" outlineLevel="4">
      <c r="A260" s="5" t="str">
        <v>13.6</v>
      </c>
      <c r="B260" s="5" t="str">
        <v/>
      </c>
      <c r="C260" s="5" t="str">
        <v>BSKDGNGENGR07</v>
      </c>
      <c r="D260" s="5" t="str">
        <v>BSKDGNGENGR07</v>
      </c>
      <c r="E260" s="19">
        <f>IFERROR(_xlfn.XLOOKUP(F260,Assumptions!B:B,Assumptions!C:C),0)</f>
      </c>
      <c r="F260" s="5" t="str">
        <v>Retention</v>
      </c>
      <c r="G260" s="5" t="str">
        <v/>
      </c>
      <c r="H260" s="18">
        <f>G257*E260</f>
      </c>
      <c r="I260" s="18">
        <f>H260*(1-0)</f>
      </c>
      <c r="J260" s="18">
        <v>0</v>
      </c>
      <c r="K260" s="18">
        <v>0</v>
      </c>
      <c r="L260" s="18">
        <v>0</v>
      </c>
      <c r="M260" s="18">
        <v>0</v>
      </c>
      <c r="N260" s="18">
        <v>0</v>
      </c>
      <c r="O260" s="18">
        <v>0</v>
      </c>
      <c r="P260" s="18">
        <v>0</v>
      </c>
      <c r="Q260" s="18">
        <v>0</v>
      </c>
      <c r="R260" s="18">
        <v>0</v>
      </c>
      <c r="S260" s="18">
        <v>0</v>
      </c>
      <c r="T260" s="18">
        <v>0</v>
      </c>
      <c r="U260" s="18">
        <v>0</v>
      </c>
      <c r="V260" s="18">
        <v>0</v>
      </c>
      <c r="W260" s="18">
        <v>0</v>
      </c>
      <c r="X260" s="18">
        <v>0</v>
      </c>
      <c r="Y260" s="18">
        <f>SUM(J260:X260)</f>
      </c>
      <c r="Z260" s="18">
        <f>I260-Y260</f>
      </c>
      <c r="AA260" s="20">
        <v>46483</v>
      </c>
      <c r="AB260" s="20">
        <v>46483</v>
      </c>
      <c r="AC260" s="18">
        <f>IFERROR(_xlfn.XLOOKUP(F260,Assumptions!B:B,Assumptions!D:D),0)</f>
      </c>
      <c r="AD260" s="20">
        <f>AA260+AC260</f>
      </c>
      <c r="AE260" s="20">
        <f>AC260+AB260</f>
      </c>
      <c r="AF260" s="5" t="str">
        <v/>
      </c>
      <c r="AG260" s="18">
        <f>IFERROR(_xlfn.BETA.DIST(DATE(YEAR(AG$2),MONTH(AG$2),15),$AD$2,$AE$2,FALSE,DATE(YEAR($AD260),MONTH($AD260),1),DATE(YEAR($AE260),MONTH($AE260),28)),0)</f>
      </c>
      <c r="AH260" s="18">
        <f>IFERROR(_xlfn.BETA.DIST(DATE(YEAR(AH$2),MONTH(AH$2),15),$AD$2,$AE$2,FALSE,DATE(YEAR($AD260),MONTH($AD260),1),DATE(YEAR($AE260),MONTH($AE260),28)),0)</f>
      </c>
      <c r="AI260" s="18">
        <f>IFERROR(_xlfn.BETA.DIST(DATE(YEAR(AI$2),MONTH(AI$2),15),$AD$2,$AE$2,FALSE,DATE(YEAR($AD260),MONTH($AD260),1),DATE(YEAR($AE260),MONTH($AE260),28)),0)</f>
      </c>
      <c r="AJ260" s="18">
        <f>IFERROR(_xlfn.BETA.DIST(DATE(YEAR(AJ$2),MONTH(AJ$2),15),$AD$2,$AE$2,FALSE,DATE(YEAR($AD260),MONTH($AD260),1),DATE(YEAR($AE260),MONTH($AE260),28)),0)</f>
      </c>
      <c r="AK260" s="18">
        <f>IFERROR(_xlfn.BETA.DIST(DATE(YEAR(AK$2),MONTH(AK$2),15),$AD$2,$AE$2,FALSE,DATE(YEAR($AD260),MONTH($AD260),1),DATE(YEAR($AE260),MONTH($AE260),28)),0)</f>
      </c>
      <c r="AL260" s="18">
        <f>IFERROR(_xlfn.BETA.DIST(DATE(YEAR(AL$2),MONTH(AL$2),15),$AD$2,$AE$2,FALSE,DATE(YEAR($AD260),MONTH($AD260),1),DATE(YEAR($AE260),MONTH($AE260),28)),0)</f>
      </c>
      <c r="AM260" s="18">
        <f>IFERROR(_xlfn.BETA.DIST(DATE(YEAR(AM$2),MONTH(AM$2),15),$AD$2,$AE$2,FALSE,DATE(YEAR($AD260),MONTH($AD260),1),DATE(YEAR($AE260),MONTH($AE260),28)),0)</f>
      </c>
      <c r="AN260" s="18">
        <f>IFERROR(_xlfn.BETA.DIST(DATE(YEAR(AN$2),MONTH(AN$2),15),$AD$2,$AE$2,FALSE,DATE(YEAR($AD260),MONTH($AD260),1),DATE(YEAR($AE260),MONTH($AE260),28)),0)</f>
      </c>
      <c r="AO260" s="18">
        <f>IFERROR(_xlfn.BETA.DIST(DATE(YEAR(AO$2),MONTH(AO$2),15),$AD$2,$AE$2,FALSE,DATE(YEAR($AD260),MONTH($AD260),1),DATE(YEAR($AE260),MONTH($AE260),28)),0)</f>
      </c>
      <c r="AP260" s="18">
        <f>IFERROR(_xlfn.BETA.DIST(DATE(YEAR(AP$2),MONTH(AP$2),15),$AD$2,$AE$2,FALSE,DATE(YEAR($AD260),MONTH($AD260),1),DATE(YEAR($AE260),MONTH($AE260),28)),0)</f>
      </c>
      <c r="AQ260" s="18">
        <f>IFERROR(_xlfn.BETA.DIST(DATE(YEAR(AQ$2),MONTH(AQ$2),15),$AD$2,$AE$2,FALSE,DATE(YEAR($AD260),MONTH($AD260),1),DATE(YEAR($AE260),MONTH($AE260),28)),0)</f>
      </c>
      <c r="AR260" s="18">
        <f>IFERROR(_xlfn.BETA.DIST(DATE(YEAR(AR$2),MONTH(AR$2),15),$AD$2,$AE$2,FALSE,DATE(YEAR($AD260),MONTH($AD260),1),DATE(YEAR($AE260),MONTH($AE260),28)),0)</f>
      </c>
      <c r="AS260" s="18">
        <f>IFERROR(_xlfn.BETA.DIST(DATE(YEAR(AS$2),MONTH(AS$2),15),$AD$2,$AE$2,FALSE,DATE(YEAR($AD260),MONTH($AD260),1),DATE(YEAR($AE260),MONTH($AE260),28)),0)</f>
      </c>
      <c r="AT260" s="18">
        <f>IFERROR(_xlfn.BETA.DIST(DATE(YEAR(AT$2),MONTH(AT$2),15),$AD$2,$AE$2,FALSE,DATE(YEAR($AD260),MONTH($AD260),1),DATE(YEAR($AE260),MONTH($AE260),28)),0)</f>
      </c>
      <c r="AU260" s="18">
        <f>IFERROR(_xlfn.BETA.DIST(DATE(YEAR(AU$2),MONTH(AU$2),15),$AD$2,$AE$2,FALSE,DATE(YEAR($AD260),MONTH($AD260),1),DATE(YEAR($AE260),MONTH($AE260),28)),0)</f>
      </c>
      <c r="AV260" s="18">
        <f>SUM(AG260:AU260)</f>
      </c>
      <c r="AW260" s="18">
        <f>IF(J260&lt;&gt;0,J260,IF($AV260=0,0,AG260/$AV260*$Z260))</f>
      </c>
      <c r="AX260" s="18">
        <f>IF(K260&lt;&gt;0,K260,IF($AV260=0,0,AH260/$AV260*$Z260))</f>
      </c>
      <c r="AY260" s="18">
        <f>IF(L260&lt;&gt;0,L260,IF($AV260=0,0,AI260/$AV260*$Z260))</f>
      </c>
      <c r="AZ260" s="18">
        <f>IF(M260&lt;&gt;0,M260,IF($AV260=0,0,AJ260/$AV260*$Z260))</f>
      </c>
      <c r="BA260" s="18">
        <f>IF(N260&lt;&gt;0,N260,IF($AV260=0,0,AK260/$AV260*$Z260))</f>
      </c>
      <c r="BB260" s="18">
        <f>IF(O260&lt;&gt;0,O260,IF($AV260=0,0,AL260/$AV260*$Z260))</f>
      </c>
      <c r="BC260" s="18">
        <f>IF(P260&lt;&gt;0,P260,IF($AV260=0,0,AM260/$AV260*$Z260))</f>
      </c>
      <c r="BD260" s="18">
        <f>IF(Q260&lt;&gt;0,Q260,IF($AV260=0,0,AN260/$AV260*$Z260))</f>
      </c>
      <c r="BE260" s="18">
        <f>IF(R260&lt;&gt;0,R260,IF($AV260=0,0,AO260/$AV260*$Z260))</f>
      </c>
      <c r="BF260" s="18">
        <f>IF(S260&lt;&gt;0,S260,IF($AV260=0,0,AP260/$AV260*$Z260))</f>
      </c>
      <c r="BG260" s="18">
        <f>IF(T260&lt;&gt;0,T260,IF($AV260=0,0,AQ260/$AV260*$Z260))</f>
      </c>
      <c r="BH260" s="18">
        <f>IF(U260&lt;&gt;0,U260,IF($AV260=0,0,AR260/$AV260*$Z260))</f>
      </c>
      <c r="BI260" s="18">
        <f>IF(V260&lt;&gt;0,V260,IF($AV260=0,0,AS260/$AV260*$Z260))</f>
      </c>
      <c r="BJ260" s="18">
        <f>IF(W260&lt;&gt;0,W260,IF($AV260=0,0,AT260/$AV260*$Z260))</f>
      </c>
      <c r="BK260" s="18">
        <f>IF(X260&lt;&gt;0,X260,IF($AV260=0,0,AU260/$AV260*$Z260))</f>
      </c>
      <c r="BL260" s="18">
        <f>SUM(AW260:BK260)</f>
      </c>
      <c r="BM260" s="18">
        <f>I260-BL260</f>
      </c>
    </row>
    <row r="261" outlineLevel="3">
      <c r="A261" s="17" t="str">
        <v>13.7</v>
      </c>
      <c r="B261" s="17" t="str">
        <v/>
      </c>
      <c r="C261" s="17" t="str">
        <v/>
      </c>
      <c r="D261" s="17" t="str">
        <v/>
      </c>
      <c r="E261" s="17" t="str">
        <v>13.7</v>
      </c>
      <c r="F261" s="17" t="str">
        <v>Installing, start up testing  and  commissioning of  control, metering, measuring, protection  and  SCS systems</v>
      </c>
      <c r="G261" s="17">
        <v>3601139.97</v>
      </c>
      <c r="H261" s="17" t="str">
        <v/>
      </c>
      <c r="I261" s="17" t="str">
        <v/>
      </c>
      <c r="J261" s="17" t="str">
        <v/>
      </c>
      <c r="K261" s="17" t="str">
        <v/>
      </c>
      <c r="L261" s="17" t="str">
        <v/>
      </c>
      <c r="M261" s="17" t="str">
        <v/>
      </c>
      <c r="N261" s="17" t="str">
        <v/>
      </c>
      <c r="O261" s="17" t="str">
        <v/>
      </c>
      <c r="P261" s="17" t="str">
        <v/>
      </c>
      <c r="Q261" s="17" t="str">
        <v/>
      </c>
      <c r="R261" s="17" t="str">
        <v/>
      </c>
      <c r="S261" s="17" t="str">
        <v/>
      </c>
      <c r="T261" s="17" t="str">
        <v/>
      </c>
      <c r="U261" s="17" t="str">
        <v/>
      </c>
      <c r="V261" s="17" t="str">
        <v/>
      </c>
      <c r="W261" s="17" t="str">
        <v/>
      </c>
      <c r="X261" s="17" t="str">
        <v/>
      </c>
      <c r="Y261" s="17" t="str">
        <v/>
      </c>
      <c r="Z261" s="17" t="str">
        <v/>
      </c>
      <c r="AA261" s="17" t="str">
        <v/>
      </c>
      <c r="AB261" s="17" t="str">
        <v/>
      </c>
      <c r="AC261" s="17" t="str">
        <v/>
      </c>
      <c r="AD261" s="17" t="str">
        <v/>
      </c>
      <c r="AE261" s="17" t="str">
        <v/>
      </c>
      <c r="AF261" s="5" t="str">
        <v/>
      </c>
      <c r="AG261" s="18">
        <f>IFERROR(_xlfn.BETA.DIST(DATE(YEAR(AG$2),MONTH(AG$2),15),$AD$2,$AE$2,FALSE,DATE(YEAR($AD261),MONTH($AD261),1),DATE(YEAR($AE261),MONTH($AE261),28)),0)</f>
      </c>
      <c r="AH261" s="18">
        <f>IFERROR(_xlfn.BETA.DIST(DATE(YEAR(AH$2),MONTH(AH$2),15),$AD$2,$AE$2,FALSE,DATE(YEAR($AD261),MONTH($AD261),1),DATE(YEAR($AE261),MONTH($AE261),28)),0)</f>
      </c>
      <c r="AI261" s="18">
        <f>IFERROR(_xlfn.BETA.DIST(DATE(YEAR(AI$2),MONTH(AI$2),15),$AD$2,$AE$2,FALSE,DATE(YEAR($AD261),MONTH($AD261),1),DATE(YEAR($AE261),MONTH($AE261),28)),0)</f>
      </c>
      <c r="AJ261" s="18">
        <f>IFERROR(_xlfn.BETA.DIST(DATE(YEAR(AJ$2),MONTH(AJ$2),15),$AD$2,$AE$2,FALSE,DATE(YEAR($AD261),MONTH($AD261),1),DATE(YEAR($AE261),MONTH($AE261),28)),0)</f>
      </c>
      <c r="AK261" s="18">
        <f>IFERROR(_xlfn.BETA.DIST(DATE(YEAR(AK$2),MONTH(AK$2),15),$AD$2,$AE$2,FALSE,DATE(YEAR($AD261),MONTH($AD261),1),DATE(YEAR($AE261),MONTH($AE261),28)),0)</f>
      </c>
      <c r="AL261" s="18">
        <f>IFERROR(_xlfn.BETA.DIST(DATE(YEAR(AL$2),MONTH(AL$2),15),$AD$2,$AE$2,FALSE,DATE(YEAR($AD261),MONTH($AD261),1),DATE(YEAR($AE261),MONTH($AE261),28)),0)</f>
      </c>
      <c r="AM261" s="18">
        <f>IFERROR(_xlfn.BETA.DIST(DATE(YEAR(AM$2),MONTH(AM$2),15),$AD$2,$AE$2,FALSE,DATE(YEAR($AD261),MONTH($AD261),1),DATE(YEAR($AE261),MONTH($AE261),28)),0)</f>
      </c>
      <c r="AN261" s="18">
        <f>IFERROR(_xlfn.BETA.DIST(DATE(YEAR(AN$2),MONTH(AN$2),15),$AD$2,$AE$2,FALSE,DATE(YEAR($AD261),MONTH($AD261),1),DATE(YEAR($AE261),MONTH($AE261),28)),0)</f>
      </c>
      <c r="AO261" s="18">
        <f>IFERROR(_xlfn.BETA.DIST(DATE(YEAR(AO$2),MONTH(AO$2),15),$AD$2,$AE$2,FALSE,DATE(YEAR($AD261),MONTH($AD261),1),DATE(YEAR($AE261),MONTH($AE261),28)),0)</f>
      </c>
      <c r="AP261" s="18">
        <f>IFERROR(_xlfn.BETA.DIST(DATE(YEAR(AP$2),MONTH(AP$2),15),$AD$2,$AE$2,FALSE,DATE(YEAR($AD261),MONTH($AD261),1),DATE(YEAR($AE261),MONTH($AE261),28)),0)</f>
      </c>
      <c r="AQ261" s="18">
        <f>IFERROR(_xlfn.BETA.DIST(DATE(YEAR(AQ$2),MONTH(AQ$2),15),$AD$2,$AE$2,FALSE,DATE(YEAR($AD261),MONTH($AD261),1),DATE(YEAR($AE261),MONTH($AE261),28)),0)</f>
      </c>
      <c r="AR261" s="18">
        <f>IFERROR(_xlfn.BETA.DIST(DATE(YEAR(AR$2),MONTH(AR$2),15),$AD$2,$AE$2,FALSE,DATE(YEAR($AD261),MONTH($AD261),1),DATE(YEAR($AE261),MONTH($AE261),28)),0)</f>
      </c>
      <c r="AS261" s="18">
        <f>IFERROR(_xlfn.BETA.DIST(DATE(YEAR(AS$2),MONTH(AS$2),15),$AD$2,$AE$2,FALSE,DATE(YEAR($AD261),MONTH($AD261),1),DATE(YEAR($AE261),MONTH($AE261),28)),0)</f>
      </c>
      <c r="AT261" s="18">
        <f>IFERROR(_xlfn.BETA.DIST(DATE(YEAR(AT$2),MONTH(AT$2),15),$AD$2,$AE$2,FALSE,DATE(YEAR($AD261),MONTH($AD261),1),DATE(YEAR($AE261),MONTH($AE261),28)),0)</f>
      </c>
      <c r="AU261" s="18">
        <f>IFERROR(_xlfn.BETA.DIST(DATE(YEAR(AU$2),MONTH(AU$2),15),$AD$2,$AE$2,FALSE,DATE(YEAR($AD261),MONTH($AD261),1),DATE(YEAR($AE261),MONTH($AE261),28)),0)</f>
      </c>
      <c r="AV261" s="18">
        <f>SUM(AG261:AU261)</f>
      </c>
      <c r="AW261" s="18">
        <f>IF(J261&lt;&gt;0,J261,IF($AV261=0,0,AG261/$AV261*$Z261))</f>
      </c>
      <c r="AX261" s="18">
        <f>IF(K261&lt;&gt;0,K261,IF($AV261=0,0,AH261/$AV261*$Z261))</f>
      </c>
      <c r="AY261" s="18">
        <f>IF(L261&lt;&gt;0,L261,IF($AV261=0,0,AI261/$AV261*$Z261))</f>
      </c>
      <c r="AZ261" s="18">
        <f>IF(M261&lt;&gt;0,M261,IF($AV261=0,0,AJ261/$AV261*$Z261))</f>
      </c>
      <c r="BA261" s="18">
        <f>IF(N261&lt;&gt;0,N261,IF($AV261=0,0,AK261/$AV261*$Z261))</f>
      </c>
      <c r="BB261" s="18">
        <f>IF(O261&lt;&gt;0,O261,IF($AV261=0,0,AL261/$AV261*$Z261))</f>
      </c>
      <c r="BC261" s="18">
        <f>IF(P261&lt;&gt;0,P261,IF($AV261=0,0,AM261/$AV261*$Z261))</f>
      </c>
      <c r="BD261" s="18">
        <f>IF(Q261&lt;&gt;0,Q261,IF($AV261=0,0,AN261/$AV261*$Z261))</f>
      </c>
      <c r="BE261" s="18">
        <f>IF(R261&lt;&gt;0,R261,IF($AV261=0,0,AO261/$AV261*$Z261))</f>
      </c>
      <c r="BF261" s="18">
        <f>IF(S261&lt;&gt;0,S261,IF($AV261=0,0,AP261/$AV261*$Z261))</f>
      </c>
      <c r="BG261" s="18">
        <f>IF(T261&lt;&gt;0,T261,IF($AV261=0,0,AQ261/$AV261*$Z261))</f>
      </c>
      <c r="BH261" s="18">
        <f>IF(U261&lt;&gt;0,U261,IF($AV261=0,0,AR261/$AV261*$Z261))</f>
      </c>
      <c r="BI261" s="18">
        <f>IF(V261&lt;&gt;0,V261,IF($AV261=0,0,AS261/$AV261*$Z261))</f>
      </c>
      <c r="BJ261" s="18">
        <f>IF(W261&lt;&gt;0,W261,IF($AV261=0,0,AT261/$AV261*$Z261))</f>
      </c>
      <c r="BK261" s="18">
        <f>IF(X261&lt;&gt;0,X261,IF($AV261=0,0,AU261/$AV261*$Z261))</f>
      </c>
      <c r="BL261" s="18">
        <f>SUM(AW261:BK261)</f>
      </c>
      <c r="BM261" s="17" t="str">
        <v/>
      </c>
    </row>
    <row r="262" outlineLevel="4">
      <c r="A262" s="5" t="str">
        <v>13.7</v>
      </c>
      <c r="B262" s="5" t="str">
        <v/>
      </c>
      <c r="C262" s="5" t="str">
        <v>BSKDGNGENGR03</v>
      </c>
      <c r="D262" s="5" t="str">
        <v>BSKDGNGENGR03</v>
      </c>
      <c r="E262" s="19">
        <f>IFERROR(_xlfn.XLOOKUP(F262,Assumptions!B:B,Assumptions!C:C),0)</f>
      </c>
      <c r="F262" s="5" t="str">
        <v>Advanced Payment</v>
      </c>
      <c r="G262" s="5" t="str">
        <v/>
      </c>
      <c r="H262" s="18">
        <f>G261*E262</f>
      </c>
      <c r="I262" s="18">
        <f>H262*(1-0)</f>
      </c>
      <c r="J262" s="18">
        <v>0</v>
      </c>
      <c r="K262" s="18">
        <v>0</v>
      </c>
      <c r="L262" s="18">
        <v>0</v>
      </c>
      <c r="M262" s="18">
        <v>0</v>
      </c>
      <c r="N262" s="18">
        <v>0</v>
      </c>
      <c r="O262" s="18">
        <v>0</v>
      </c>
      <c r="P262" s="18">
        <v>0</v>
      </c>
      <c r="Q262" s="18">
        <v>0</v>
      </c>
      <c r="R262" s="18">
        <v>0</v>
      </c>
      <c r="S262" s="18">
        <v>0</v>
      </c>
      <c r="T262" s="18">
        <v>0</v>
      </c>
      <c r="U262" s="18">
        <v>0</v>
      </c>
      <c r="V262" s="18">
        <v>0</v>
      </c>
      <c r="W262" s="18">
        <v>0</v>
      </c>
      <c r="X262" s="18">
        <v>0</v>
      </c>
      <c r="Y262" s="18">
        <f>SUM(J262:X262)</f>
      </c>
      <c r="Z262" s="18">
        <f>I262-Y262</f>
      </c>
      <c r="AA262" s="20">
        <v>46026</v>
      </c>
      <c r="AB262" s="20">
        <v>46026</v>
      </c>
      <c r="AC262" s="18">
        <f>IFERROR(_xlfn.XLOOKUP(F262,Assumptions!B:B,Assumptions!D:D),0)</f>
      </c>
      <c r="AD262" s="20">
        <f>AA262+AC262</f>
      </c>
      <c r="AE262" s="20">
        <f>AC262+AB262</f>
      </c>
      <c r="AF262" s="5" t="str">
        <v/>
      </c>
      <c r="AG262" s="18">
        <f>IFERROR(_xlfn.BETA.DIST(DATE(YEAR(AG$2),MONTH(AG$2),15),$AD$2,$AE$2,FALSE,DATE(YEAR($AD262),MONTH($AD262),1),DATE(YEAR($AE262),MONTH($AE262),28)),0)</f>
      </c>
      <c r="AH262" s="18">
        <f>IFERROR(_xlfn.BETA.DIST(DATE(YEAR(AH$2),MONTH(AH$2),15),$AD$2,$AE$2,FALSE,DATE(YEAR($AD262),MONTH($AD262),1),DATE(YEAR($AE262),MONTH($AE262),28)),0)</f>
      </c>
      <c r="AI262" s="18">
        <f>IFERROR(_xlfn.BETA.DIST(DATE(YEAR(AI$2),MONTH(AI$2),15),$AD$2,$AE$2,FALSE,DATE(YEAR($AD262),MONTH($AD262),1),DATE(YEAR($AE262),MONTH($AE262),28)),0)</f>
      </c>
      <c r="AJ262" s="18">
        <f>IFERROR(_xlfn.BETA.DIST(DATE(YEAR(AJ$2),MONTH(AJ$2),15),$AD$2,$AE$2,FALSE,DATE(YEAR($AD262),MONTH($AD262),1),DATE(YEAR($AE262),MONTH($AE262),28)),0)</f>
      </c>
      <c r="AK262" s="18">
        <f>IFERROR(_xlfn.BETA.DIST(DATE(YEAR(AK$2),MONTH(AK$2),15),$AD$2,$AE$2,FALSE,DATE(YEAR($AD262),MONTH($AD262),1),DATE(YEAR($AE262),MONTH($AE262),28)),0)</f>
      </c>
      <c r="AL262" s="18">
        <f>IFERROR(_xlfn.BETA.DIST(DATE(YEAR(AL$2),MONTH(AL$2),15),$AD$2,$AE$2,FALSE,DATE(YEAR($AD262),MONTH($AD262),1),DATE(YEAR($AE262),MONTH($AE262),28)),0)</f>
      </c>
      <c r="AM262" s="18">
        <f>IFERROR(_xlfn.BETA.DIST(DATE(YEAR(AM$2),MONTH(AM$2),15),$AD$2,$AE$2,FALSE,DATE(YEAR($AD262),MONTH($AD262),1),DATE(YEAR($AE262),MONTH($AE262),28)),0)</f>
      </c>
      <c r="AN262" s="18">
        <f>IFERROR(_xlfn.BETA.DIST(DATE(YEAR(AN$2),MONTH(AN$2),15),$AD$2,$AE$2,FALSE,DATE(YEAR($AD262),MONTH($AD262),1),DATE(YEAR($AE262),MONTH($AE262),28)),0)</f>
      </c>
      <c r="AO262" s="18">
        <f>IFERROR(_xlfn.BETA.DIST(DATE(YEAR(AO$2),MONTH(AO$2),15),$AD$2,$AE$2,FALSE,DATE(YEAR($AD262),MONTH($AD262),1),DATE(YEAR($AE262),MONTH($AE262),28)),0)</f>
      </c>
      <c r="AP262" s="18">
        <f>IFERROR(_xlfn.BETA.DIST(DATE(YEAR(AP$2),MONTH(AP$2),15),$AD$2,$AE$2,FALSE,DATE(YEAR($AD262),MONTH($AD262),1),DATE(YEAR($AE262),MONTH($AE262),28)),0)</f>
      </c>
      <c r="AQ262" s="18">
        <f>IFERROR(_xlfn.BETA.DIST(DATE(YEAR(AQ$2),MONTH(AQ$2),15),$AD$2,$AE$2,FALSE,DATE(YEAR($AD262),MONTH($AD262),1),DATE(YEAR($AE262),MONTH($AE262),28)),0)</f>
      </c>
      <c r="AR262" s="18">
        <f>IFERROR(_xlfn.BETA.DIST(DATE(YEAR(AR$2),MONTH(AR$2),15),$AD$2,$AE$2,FALSE,DATE(YEAR($AD262),MONTH($AD262),1),DATE(YEAR($AE262),MONTH($AE262),28)),0)</f>
      </c>
      <c r="AS262" s="18">
        <f>IFERROR(_xlfn.BETA.DIST(DATE(YEAR(AS$2),MONTH(AS$2),15),$AD$2,$AE$2,FALSE,DATE(YEAR($AD262),MONTH($AD262),1),DATE(YEAR($AE262),MONTH($AE262),28)),0)</f>
      </c>
      <c r="AT262" s="18">
        <f>IFERROR(_xlfn.BETA.DIST(DATE(YEAR(AT$2),MONTH(AT$2),15),$AD$2,$AE$2,FALSE,DATE(YEAR($AD262),MONTH($AD262),1),DATE(YEAR($AE262),MONTH($AE262),28)),0)</f>
      </c>
      <c r="AU262" s="18">
        <f>IFERROR(_xlfn.BETA.DIST(DATE(YEAR(AU$2),MONTH(AU$2),15),$AD$2,$AE$2,FALSE,DATE(YEAR($AD262),MONTH($AD262),1),DATE(YEAR($AE262),MONTH($AE262),28)),0)</f>
      </c>
      <c r="AV262" s="18">
        <f>SUM(AG262:AU262)</f>
      </c>
      <c r="AW262" s="18">
        <f>IF(J262&lt;&gt;0,J262,IF($AV262=0,0,AG262/$AV262*$Z262))</f>
      </c>
      <c r="AX262" s="18">
        <f>IF(K262&lt;&gt;0,K262,IF($AV262=0,0,AH262/$AV262*$Z262))</f>
      </c>
      <c r="AY262" s="18">
        <f>IF(L262&lt;&gt;0,L262,IF($AV262=0,0,AI262/$AV262*$Z262))</f>
      </c>
      <c r="AZ262" s="18">
        <f>IF(M262&lt;&gt;0,M262,IF($AV262=0,0,AJ262/$AV262*$Z262))</f>
      </c>
      <c r="BA262" s="18">
        <f>IF(N262&lt;&gt;0,N262,IF($AV262=0,0,AK262/$AV262*$Z262))</f>
      </c>
      <c r="BB262" s="18">
        <f>IF(O262&lt;&gt;0,O262,IF($AV262=0,0,AL262/$AV262*$Z262))</f>
      </c>
      <c r="BC262" s="18">
        <f>IF(P262&lt;&gt;0,P262,IF($AV262=0,0,AM262/$AV262*$Z262))</f>
      </c>
      <c r="BD262" s="18">
        <f>IF(Q262&lt;&gt;0,Q262,IF($AV262=0,0,AN262/$AV262*$Z262))</f>
      </c>
      <c r="BE262" s="18">
        <f>IF(R262&lt;&gt;0,R262,IF($AV262=0,0,AO262/$AV262*$Z262))</f>
      </c>
      <c r="BF262" s="18">
        <f>IF(S262&lt;&gt;0,S262,IF($AV262=0,0,AP262/$AV262*$Z262))</f>
      </c>
      <c r="BG262" s="18">
        <f>IF(T262&lt;&gt;0,T262,IF($AV262=0,0,AQ262/$AV262*$Z262))</f>
      </c>
      <c r="BH262" s="18">
        <f>IF(U262&lt;&gt;0,U262,IF($AV262=0,0,AR262/$AV262*$Z262))</f>
      </c>
      <c r="BI262" s="18">
        <f>IF(V262&lt;&gt;0,V262,IF($AV262=0,0,AS262/$AV262*$Z262))</f>
      </c>
      <c r="BJ262" s="18">
        <f>IF(W262&lt;&gt;0,W262,IF($AV262=0,0,AT262/$AV262*$Z262))</f>
      </c>
      <c r="BK262" s="18">
        <f>IF(X262&lt;&gt;0,X262,IF($AV262=0,0,AU262/$AV262*$Z262))</f>
      </c>
      <c r="BL262" s="18">
        <f>SUM(AW262:BK262)</f>
      </c>
      <c r="BM262" s="18">
        <f>I262-BL262</f>
      </c>
    </row>
    <row r="263" outlineLevel="4">
      <c r="A263" s="5" t="str">
        <v>13.7</v>
      </c>
      <c r="B263" s="5" t="str">
        <v/>
      </c>
      <c r="C263" s="5" t="str">
        <v/>
      </c>
      <c r="D263" s="5" t="str">
        <v/>
      </c>
      <c r="E263" s="19">
        <f>IFERROR(_xlfn.XLOOKUP(F263,Assumptions!B:B,Assumptions!C:C),0)</f>
      </c>
      <c r="F263" s="5" t="str">
        <v>Site Delivery EGP</v>
      </c>
      <c r="G263" s="5" t="str">
        <v/>
      </c>
      <c r="H263" s="18">
        <f>G261*E263</f>
      </c>
      <c r="I263" s="18">
        <f>H263*(1-0)</f>
      </c>
      <c r="J263" s="18">
        <v>0</v>
      </c>
      <c r="K263" s="18">
        <v>0</v>
      </c>
      <c r="L263" s="18">
        <v>0</v>
      </c>
      <c r="M263" s="18">
        <v>0</v>
      </c>
      <c r="N263" s="18">
        <v>0</v>
      </c>
      <c r="O263" s="18">
        <v>0</v>
      </c>
      <c r="P263" s="18">
        <v>0</v>
      </c>
      <c r="Q263" s="18">
        <v>0</v>
      </c>
      <c r="R263" s="18">
        <v>0</v>
      </c>
      <c r="S263" s="18">
        <v>0</v>
      </c>
      <c r="T263" s="18">
        <v>0</v>
      </c>
      <c r="U263" s="18">
        <v>0</v>
      </c>
      <c r="V263" s="18">
        <v>0</v>
      </c>
      <c r="W263" s="18">
        <v>0</v>
      </c>
      <c r="X263" s="18">
        <v>0</v>
      </c>
      <c r="Y263" s="18">
        <f>SUM(J263:X263)</f>
      </c>
      <c r="Z263" s="18">
        <f>I263-Y263</f>
      </c>
      <c r="AA263" s="5" t="str">
        <v/>
      </c>
      <c r="AB263" s="5" t="str">
        <v/>
      </c>
      <c r="AC263" s="18">
        <f>IFERROR(_xlfn.XLOOKUP(F263,Assumptions!B:B,Assumptions!D:D),0)</f>
      </c>
      <c r="AD263" s="20">
        <f>AA263+AC263</f>
      </c>
      <c r="AE263" s="20">
        <f>AC263+AB263</f>
      </c>
      <c r="AF263" s="5" t="str">
        <v/>
      </c>
      <c r="AG263" s="18">
        <f>IFERROR(_xlfn.BETA.DIST(DATE(YEAR(AG$2),MONTH(AG$2),15),$AD$2,$AE$2,FALSE,DATE(YEAR($AD263),MONTH($AD263),1),DATE(YEAR($AE263),MONTH($AE263),28)),0)</f>
      </c>
      <c r="AH263" s="18">
        <f>IFERROR(_xlfn.BETA.DIST(DATE(YEAR(AH$2),MONTH(AH$2),15),$AD$2,$AE$2,FALSE,DATE(YEAR($AD263),MONTH($AD263),1),DATE(YEAR($AE263),MONTH($AE263),28)),0)</f>
      </c>
      <c r="AI263" s="18">
        <f>IFERROR(_xlfn.BETA.DIST(DATE(YEAR(AI$2),MONTH(AI$2),15),$AD$2,$AE$2,FALSE,DATE(YEAR($AD263),MONTH($AD263),1),DATE(YEAR($AE263),MONTH($AE263),28)),0)</f>
      </c>
      <c r="AJ263" s="18">
        <f>IFERROR(_xlfn.BETA.DIST(DATE(YEAR(AJ$2),MONTH(AJ$2),15),$AD$2,$AE$2,FALSE,DATE(YEAR($AD263),MONTH($AD263),1),DATE(YEAR($AE263),MONTH($AE263),28)),0)</f>
      </c>
      <c r="AK263" s="18">
        <f>IFERROR(_xlfn.BETA.DIST(DATE(YEAR(AK$2),MONTH(AK$2),15),$AD$2,$AE$2,FALSE,DATE(YEAR($AD263),MONTH($AD263),1),DATE(YEAR($AE263),MONTH($AE263),28)),0)</f>
      </c>
      <c r="AL263" s="18">
        <f>IFERROR(_xlfn.BETA.DIST(DATE(YEAR(AL$2),MONTH(AL$2),15),$AD$2,$AE$2,FALSE,DATE(YEAR($AD263),MONTH($AD263),1),DATE(YEAR($AE263),MONTH($AE263),28)),0)</f>
      </c>
      <c r="AM263" s="18">
        <f>IFERROR(_xlfn.BETA.DIST(DATE(YEAR(AM$2),MONTH(AM$2),15),$AD$2,$AE$2,FALSE,DATE(YEAR($AD263),MONTH($AD263),1),DATE(YEAR($AE263),MONTH($AE263),28)),0)</f>
      </c>
      <c r="AN263" s="18">
        <f>IFERROR(_xlfn.BETA.DIST(DATE(YEAR(AN$2),MONTH(AN$2),15),$AD$2,$AE$2,FALSE,DATE(YEAR($AD263),MONTH($AD263),1),DATE(YEAR($AE263),MONTH($AE263),28)),0)</f>
      </c>
      <c r="AO263" s="18">
        <f>IFERROR(_xlfn.BETA.DIST(DATE(YEAR(AO$2),MONTH(AO$2),15),$AD$2,$AE$2,FALSE,DATE(YEAR($AD263),MONTH($AD263),1),DATE(YEAR($AE263),MONTH($AE263),28)),0)</f>
      </c>
      <c r="AP263" s="18">
        <f>IFERROR(_xlfn.BETA.DIST(DATE(YEAR(AP$2),MONTH(AP$2),15),$AD$2,$AE$2,FALSE,DATE(YEAR($AD263),MONTH($AD263),1),DATE(YEAR($AE263),MONTH($AE263),28)),0)</f>
      </c>
      <c r="AQ263" s="18">
        <f>IFERROR(_xlfn.BETA.DIST(DATE(YEAR(AQ$2),MONTH(AQ$2),15),$AD$2,$AE$2,FALSE,DATE(YEAR($AD263),MONTH($AD263),1),DATE(YEAR($AE263),MONTH($AE263),28)),0)</f>
      </c>
      <c r="AR263" s="18">
        <f>IFERROR(_xlfn.BETA.DIST(DATE(YEAR(AR$2),MONTH(AR$2),15),$AD$2,$AE$2,FALSE,DATE(YEAR($AD263),MONTH($AD263),1),DATE(YEAR($AE263),MONTH($AE263),28)),0)</f>
      </c>
      <c r="AS263" s="18">
        <f>IFERROR(_xlfn.BETA.DIST(DATE(YEAR(AS$2),MONTH(AS$2),15),$AD$2,$AE$2,FALSE,DATE(YEAR($AD263),MONTH($AD263),1),DATE(YEAR($AE263),MONTH($AE263),28)),0)</f>
      </c>
      <c r="AT263" s="18">
        <f>IFERROR(_xlfn.BETA.DIST(DATE(YEAR(AT$2),MONTH(AT$2),15),$AD$2,$AE$2,FALSE,DATE(YEAR($AD263),MONTH($AD263),1),DATE(YEAR($AE263),MONTH($AE263),28)),0)</f>
      </c>
      <c r="AU263" s="18">
        <f>IFERROR(_xlfn.BETA.DIST(DATE(YEAR(AU$2),MONTH(AU$2),15),$AD$2,$AE$2,FALSE,DATE(YEAR($AD263),MONTH($AD263),1),DATE(YEAR($AE263),MONTH($AE263),28)),0)</f>
      </c>
      <c r="AV263" s="18">
        <f>SUM(AG263:AU263)</f>
      </c>
      <c r="AW263" s="18">
        <f>IF(J263&lt;&gt;0,J263,IF($AV263=0,0,AG263/$AV263*$Z263))</f>
      </c>
      <c r="AX263" s="18">
        <f>IF(K263&lt;&gt;0,K263,IF($AV263=0,0,AH263/$AV263*$Z263))</f>
      </c>
      <c r="AY263" s="18">
        <f>IF(L263&lt;&gt;0,L263,IF($AV263=0,0,AI263/$AV263*$Z263))</f>
      </c>
      <c r="AZ263" s="18">
        <f>IF(M263&lt;&gt;0,M263,IF($AV263=0,0,AJ263/$AV263*$Z263))</f>
      </c>
      <c r="BA263" s="18">
        <f>IF(N263&lt;&gt;0,N263,IF($AV263=0,0,AK263/$AV263*$Z263))</f>
      </c>
      <c r="BB263" s="18">
        <f>IF(O263&lt;&gt;0,O263,IF($AV263=0,0,AL263/$AV263*$Z263))</f>
      </c>
      <c r="BC263" s="18">
        <f>IF(P263&lt;&gt;0,P263,IF($AV263=0,0,AM263/$AV263*$Z263))</f>
      </c>
      <c r="BD263" s="18">
        <f>IF(Q263&lt;&gt;0,Q263,IF($AV263=0,0,AN263/$AV263*$Z263))</f>
      </c>
      <c r="BE263" s="18">
        <f>IF(R263&lt;&gt;0,R263,IF($AV263=0,0,AO263/$AV263*$Z263))</f>
      </c>
      <c r="BF263" s="18">
        <f>IF(S263&lt;&gt;0,S263,IF($AV263=0,0,AP263/$AV263*$Z263))</f>
      </c>
      <c r="BG263" s="18">
        <f>IF(T263&lt;&gt;0,T263,IF($AV263=0,0,AQ263/$AV263*$Z263))</f>
      </c>
      <c r="BH263" s="18">
        <f>IF(U263&lt;&gt;0,U263,IF($AV263=0,0,AR263/$AV263*$Z263))</f>
      </c>
      <c r="BI263" s="18">
        <f>IF(V263&lt;&gt;0,V263,IF($AV263=0,0,AS263/$AV263*$Z263))</f>
      </c>
      <c r="BJ263" s="18">
        <f>IF(W263&lt;&gt;0,W263,IF($AV263=0,0,AT263/$AV263*$Z263))</f>
      </c>
      <c r="BK263" s="18">
        <f>IF(X263&lt;&gt;0,X263,IF($AV263=0,0,AU263/$AV263*$Z263))</f>
      </c>
      <c r="BL263" s="18">
        <f>SUM(AW263:BK263)</f>
      </c>
      <c r="BM263" s="18">
        <f>I263-BL263</f>
      </c>
    </row>
    <row r="264" outlineLevel="4">
      <c r="A264" s="5" t="str">
        <v>13.7</v>
      </c>
      <c r="B264" s="5" t="str">
        <v/>
      </c>
      <c r="C264" s="5" t="str">
        <v>BSKDGNGENGR07</v>
      </c>
      <c r="D264" s="5" t="str">
        <v>BSKDGNGENGR07</v>
      </c>
      <c r="E264" s="19">
        <f>IFERROR(_xlfn.XLOOKUP(F264,Assumptions!B:B,Assumptions!C:C),0)</f>
      </c>
      <c r="F264" s="5" t="str">
        <v>Retention</v>
      </c>
      <c r="G264" s="5" t="str">
        <v/>
      </c>
      <c r="H264" s="18">
        <f>G261*E264</f>
      </c>
      <c r="I264" s="18">
        <f>H264*(1-0)</f>
      </c>
      <c r="J264" s="18">
        <v>0</v>
      </c>
      <c r="K264" s="18">
        <v>0</v>
      </c>
      <c r="L264" s="18">
        <v>0</v>
      </c>
      <c r="M264" s="18">
        <v>0</v>
      </c>
      <c r="N264" s="18">
        <v>0</v>
      </c>
      <c r="O264" s="18">
        <v>0</v>
      </c>
      <c r="P264" s="18">
        <v>0</v>
      </c>
      <c r="Q264" s="18">
        <v>0</v>
      </c>
      <c r="R264" s="18">
        <v>0</v>
      </c>
      <c r="S264" s="18">
        <v>0</v>
      </c>
      <c r="T264" s="18">
        <v>0</v>
      </c>
      <c r="U264" s="18">
        <v>0</v>
      </c>
      <c r="V264" s="18">
        <v>0</v>
      </c>
      <c r="W264" s="18">
        <v>0</v>
      </c>
      <c r="X264" s="18">
        <v>0</v>
      </c>
      <c r="Y264" s="18">
        <f>SUM(J264:X264)</f>
      </c>
      <c r="Z264" s="18">
        <f>I264-Y264</f>
      </c>
      <c r="AA264" s="20">
        <v>46483</v>
      </c>
      <c r="AB264" s="20">
        <v>46483</v>
      </c>
      <c r="AC264" s="18">
        <f>IFERROR(_xlfn.XLOOKUP(F264,Assumptions!B:B,Assumptions!D:D),0)</f>
      </c>
      <c r="AD264" s="20">
        <f>AA264+AC264</f>
      </c>
      <c r="AE264" s="20">
        <f>AC264+AB264</f>
      </c>
      <c r="AF264" s="5" t="str">
        <v/>
      </c>
      <c r="AG264" s="18">
        <f>IFERROR(_xlfn.BETA.DIST(DATE(YEAR(AG$2),MONTH(AG$2),15),$AD$2,$AE$2,FALSE,DATE(YEAR($AD264),MONTH($AD264),1),DATE(YEAR($AE264),MONTH($AE264),28)),0)</f>
      </c>
      <c r="AH264" s="18">
        <f>IFERROR(_xlfn.BETA.DIST(DATE(YEAR(AH$2),MONTH(AH$2),15),$AD$2,$AE$2,FALSE,DATE(YEAR($AD264),MONTH($AD264),1),DATE(YEAR($AE264),MONTH($AE264),28)),0)</f>
      </c>
      <c r="AI264" s="18">
        <f>IFERROR(_xlfn.BETA.DIST(DATE(YEAR(AI$2),MONTH(AI$2),15),$AD$2,$AE$2,FALSE,DATE(YEAR($AD264),MONTH($AD264),1),DATE(YEAR($AE264),MONTH($AE264),28)),0)</f>
      </c>
      <c r="AJ264" s="18">
        <f>IFERROR(_xlfn.BETA.DIST(DATE(YEAR(AJ$2),MONTH(AJ$2),15),$AD$2,$AE$2,FALSE,DATE(YEAR($AD264),MONTH($AD264),1),DATE(YEAR($AE264),MONTH($AE264),28)),0)</f>
      </c>
      <c r="AK264" s="18">
        <f>IFERROR(_xlfn.BETA.DIST(DATE(YEAR(AK$2),MONTH(AK$2),15),$AD$2,$AE$2,FALSE,DATE(YEAR($AD264),MONTH($AD264),1),DATE(YEAR($AE264),MONTH($AE264),28)),0)</f>
      </c>
      <c r="AL264" s="18">
        <f>IFERROR(_xlfn.BETA.DIST(DATE(YEAR(AL$2),MONTH(AL$2),15),$AD$2,$AE$2,FALSE,DATE(YEAR($AD264),MONTH($AD264),1),DATE(YEAR($AE264),MONTH($AE264),28)),0)</f>
      </c>
      <c r="AM264" s="18">
        <f>IFERROR(_xlfn.BETA.DIST(DATE(YEAR(AM$2),MONTH(AM$2),15),$AD$2,$AE$2,FALSE,DATE(YEAR($AD264),MONTH($AD264),1),DATE(YEAR($AE264),MONTH($AE264),28)),0)</f>
      </c>
      <c r="AN264" s="18">
        <f>IFERROR(_xlfn.BETA.DIST(DATE(YEAR(AN$2),MONTH(AN$2),15),$AD$2,$AE$2,FALSE,DATE(YEAR($AD264),MONTH($AD264),1),DATE(YEAR($AE264),MONTH($AE264),28)),0)</f>
      </c>
      <c r="AO264" s="18">
        <f>IFERROR(_xlfn.BETA.DIST(DATE(YEAR(AO$2),MONTH(AO$2),15),$AD$2,$AE$2,FALSE,DATE(YEAR($AD264),MONTH($AD264),1),DATE(YEAR($AE264),MONTH($AE264),28)),0)</f>
      </c>
      <c r="AP264" s="18">
        <f>IFERROR(_xlfn.BETA.DIST(DATE(YEAR(AP$2),MONTH(AP$2),15),$AD$2,$AE$2,FALSE,DATE(YEAR($AD264),MONTH($AD264),1),DATE(YEAR($AE264),MONTH($AE264),28)),0)</f>
      </c>
      <c r="AQ264" s="18">
        <f>IFERROR(_xlfn.BETA.DIST(DATE(YEAR(AQ$2),MONTH(AQ$2),15),$AD$2,$AE$2,FALSE,DATE(YEAR($AD264),MONTH($AD264),1),DATE(YEAR($AE264),MONTH($AE264),28)),0)</f>
      </c>
      <c r="AR264" s="18">
        <f>IFERROR(_xlfn.BETA.DIST(DATE(YEAR(AR$2),MONTH(AR$2),15),$AD$2,$AE$2,FALSE,DATE(YEAR($AD264),MONTH($AD264),1),DATE(YEAR($AE264),MONTH($AE264),28)),0)</f>
      </c>
      <c r="AS264" s="18">
        <f>IFERROR(_xlfn.BETA.DIST(DATE(YEAR(AS$2),MONTH(AS$2),15),$AD$2,$AE$2,FALSE,DATE(YEAR($AD264),MONTH($AD264),1),DATE(YEAR($AE264),MONTH($AE264),28)),0)</f>
      </c>
      <c r="AT264" s="18">
        <f>IFERROR(_xlfn.BETA.DIST(DATE(YEAR(AT$2),MONTH(AT$2),15),$AD$2,$AE$2,FALSE,DATE(YEAR($AD264),MONTH($AD264),1),DATE(YEAR($AE264),MONTH($AE264),28)),0)</f>
      </c>
      <c r="AU264" s="18">
        <f>IFERROR(_xlfn.BETA.DIST(DATE(YEAR(AU$2),MONTH(AU$2),15),$AD$2,$AE$2,FALSE,DATE(YEAR($AD264),MONTH($AD264),1),DATE(YEAR($AE264),MONTH($AE264),28)),0)</f>
      </c>
      <c r="AV264" s="18">
        <f>SUM(AG264:AU264)</f>
      </c>
      <c r="AW264" s="18">
        <f>IF(J264&lt;&gt;0,J264,IF($AV264=0,0,AG264/$AV264*$Z264))</f>
      </c>
      <c r="AX264" s="18">
        <f>IF(K264&lt;&gt;0,K264,IF($AV264=0,0,AH264/$AV264*$Z264))</f>
      </c>
      <c r="AY264" s="18">
        <f>IF(L264&lt;&gt;0,L264,IF($AV264=0,0,AI264/$AV264*$Z264))</f>
      </c>
      <c r="AZ264" s="18">
        <f>IF(M264&lt;&gt;0,M264,IF($AV264=0,0,AJ264/$AV264*$Z264))</f>
      </c>
      <c r="BA264" s="18">
        <f>IF(N264&lt;&gt;0,N264,IF($AV264=0,0,AK264/$AV264*$Z264))</f>
      </c>
      <c r="BB264" s="18">
        <f>IF(O264&lt;&gt;0,O264,IF($AV264=0,0,AL264/$AV264*$Z264))</f>
      </c>
      <c r="BC264" s="18">
        <f>IF(P264&lt;&gt;0,P264,IF($AV264=0,0,AM264/$AV264*$Z264))</f>
      </c>
      <c r="BD264" s="18">
        <f>IF(Q264&lt;&gt;0,Q264,IF($AV264=0,0,AN264/$AV264*$Z264))</f>
      </c>
      <c r="BE264" s="18">
        <f>IF(R264&lt;&gt;0,R264,IF($AV264=0,0,AO264/$AV264*$Z264))</f>
      </c>
      <c r="BF264" s="18">
        <f>IF(S264&lt;&gt;0,S264,IF($AV264=0,0,AP264/$AV264*$Z264))</f>
      </c>
      <c r="BG264" s="18">
        <f>IF(T264&lt;&gt;0,T264,IF($AV264=0,0,AQ264/$AV264*$Z264))</f>
      </c>
      <c r="BH264" s="18">
        <f>IF(U264&lt;&gt;0,U264,IF($AV264=0,0,AR264/$AV264*$Z264))</f>
      </c>
      <c r="BI264" s="18">
        <f>IF(V264&lt;&gt;0,V264,IF($AV264=0,0,AS264/$AV264*$Z264))</f>
      </c>
      <c r="BJ264" s="18">
        <f>IF(W264&lt;&gt;0,W264,IF($AV264=0,0,AT264/$AV264*$Z264))</f>
      </c>
      <c r="BK264" s="18">
        <f>IF(X264&lt;&gt;0,X264,IF($AV264=0,0,AU264/$AV264*$Z264))</f>
      </c>
      <c r="BL264" s="18">
        <f>SUM(AW264:BK264)</f>
      </c>
      <c r="BM264" s="18">
        <f>I264-BL264</f>
      </c>
    </row>
    <row r="265" outlineLevel="3">
      <c r="A265" s="17" t="str">
        <v>13.8</v>
      </c>
      <c r="B265" s="17" t="str">
        <v/>
      </c>
      <c r="C265" s="17" t="str">
        <v/>
      </c>
      <c r="D265" s="17" t="str">
        <v/>
      </c>
      <c r="E265" s="17" t="str">
        <v>13.8</v>
      </c>
      <c r="F265" s="17" t="str">
        <v>Installing, startup, testing and commissioning of cables of the Substation</v>
      </c>
      <c r="G265" s="17">
        <v>1385053.55</v>
      </c>
      <c r="H265" s="17" t="str">
        <v/>
      </c>
      <c r="I265" s="17" t="str">
        <v/>
      </c>
      <c r="J265" s="17" t="str">
        <v/>
      </c>
      <c r="K265" s="17" t="str">
        <v/>
      </c>
      <c r="L265" s="17" t="str">
        <v/>
      </c>
      <c r="M265" s="17" t="str">
        <v/>
      </c>
      <c r="N265" s="17" t="str">
        <v/>
      </c>
      <c r="O265" s="17" t="str">
        <v/>
      </c>
      <c r="P265" s="17" t="str">
        <v/>
      </c>
      <c r="Q265" s="17" t="str">
        <v/>
      </c>
      <c r="R265" s="17" t="str">
        <v/>
      </c>
      <c r="S265" s="17" t="str">
        <v/>
      </c>
      <c r="T265" s="17" t="str">
        <v/>
      </c>
      <c r="U265" s="17" t="str">
        <v/>
      </c>
      <c r="V265" s="17" t="str">
        <v/>
      </c>
      <c r="W265" s="17" t="str">
        <v/>
      </c>
      <c r="X265" s="17" t="str">
        <v/>
      </c>
      <c r="Y265" s="17" t="str">
        <v/>
      </c>
      <c r="Z265" s="17" t="str">
        <v/>
      </c>
      <c r="AA265" s="17" t="str">
        <v/>
      </c>
      <c r="AB265" s="17" t="str">
        <v/>
      </c>
      <c r="AC265" s="17" t="str">
        <v/>
      </c>
      <c r="AD265" s="17" t="str">
        <v/>
      </c>
      <c r="AE265" s="17" t="str">
        <v/>
      </c>
      <c r="AF265" s="5" t="str">
        <v/>
      </c>
      <c r="AG265" s="18">
        <f>IFERROR(_xlfn.BETA.DIST(DATE(YEAR(AG$2),MONTH(AG$2),15),$AD$2,$AE$2,FALSE,DATE(YEAR($AD265),MONTH($AD265),1),DATE(YEAR($AE265),MONTH($AE265),28)),0)</f>
      </c>
      <c r="AH265" s="18">
        <f>IFERROR(_xlfn.BETA.DIST(DATE(YEAR(AH$2),MONTH(AH$2),15),$AD$2,$AE$2,FALSE,DATE(YEAR($AD265),MONTH($AD265),1),DATE(YEAR($AE265),MONTH($AE265),28)),0)</f>
      </c>
      <c r="AI265" s="18">
        <f>IFERROR(_xlfn.BETA.DIST(DATE(YEAR(AI$2),MONTH(AI$2),15),$AD$2,$AE$2,FALSE,DATE(YEAR($AD265),MONTH($AD265),1),DATE(YEAR($AE265),MONTH($AE265),28)),0)</f>
      </c>
      <c r="AJ265" s="18">
        <f>IFERROR(_xlfn.BETA.DIST(DATE(YEAR(AJ$2),MONTH(AJ$2),15),$AD$2,$AE$2,FALSE,DATE(YEAR($AD265),MONTH($AD265),1),DATE(YEAR($AE265),MONTH($AE265),28)),0)</f>
      </c>
      <c r="AK265" s="18">
        <f>IFERROR(_xlfn.BETA.DIST(DATE(YEAR(AK$2),MONTH(AK$2),15),$AD$2,$AE$2,FALSE,DATE(YEAR($AD265),MONTH($AD265),1),DATE(YEAR($AE265),MONTH($AE265),28)),0)</f>
      </c>
      <c r="AL265" s="18">
        <f>IFERROR(_xlfn.BETA.DIST(DATE(YEAR(AL$2),MONTH(AL$2),15),$AD$2,$AE$2,FALSE,DATE(YEAR($AD265),MONTH($AD265),1),DATE(YEAR($AE265),MONTH($AE265),28)),0)</f>
      </c>
      <c r="AM265" s="18">
        <f>IFERROR(_xlfn.BETA.DIST(DATE(YEAR(AM$2),MONTH(AM$2),15),$AD$2,$AE$2,FALSE,DATE(YEAR($AD265),MONTH($AD265),1),DATE(YEAR($AE265),MONTH($AE265),28)),0)</f>
      </c>
      <c r="AN265" s="18">
        <f>IFERROR(_xlfn.BETA.DIST(DATE(YEAR(AN$2),MONTH(AN$2),15),$AD$2,$AE$2,FALSE,DATE(YEAR($AD265),MONTH($AD265),1),DATE(YEAR($AE265),MONTH($AE265),28)),0)</f>
      </c>
      <c r="AO265" s="18">
        <f>IFERROR(_xlfn.BETA.DIST(DATE(YEAR(AO$2),MONTH(AO$2),15),$AD$2,$AE$2,FALSE,DATE(YEAR($AD265),MONTH($AD265),1),DATE(YEAR($AE265),MONTH($AE265),28)),0)</f>
      </c>
      <c r="AP265" s="18">
        <f>IFERROR(_xlfn.BETA.DIST(DATE(YEAR(AP$2),MONTH(AP$2),15),$AD$2,$AE$2,FALSE,DATE(YEAR($AD265),MONTH($AD265),1),DATE(YEAR($AE265),MONTH($AE265),28)),0)</f>
      </c>
      <c r="AQ265" s="18">
        <f>IFERROR(_xlfn.BETA.DIST(DATE(YEAR(AQ$2),MONTH(AQ$2),15),$AD$2,$AE$2,FALSE,DATE(YEAR($AD265),MONTH($AD265),1),DATE(YEAR($AE265),MONTH($AE265),28)),0)</f>
      </c>
      <c r="AR265" s="18">
        <f>IFERROR(_xlfn.BETA.DIST(DATE(YEAR(AR$2),MONTH(AR$2),15),$AD$2,$AE$2,FALSE,DATE(YEAR($AD265),MONTH($AD265),1),DATE(YEAR($AE265),MONTH($AE265),28)),0)</f>
      </c>
      <c r="AS265" s="18">
        <f>IFERROR(_xlfn.BETA.DIST(DATE(YEAR(AS$2),MONTH(AS$2),15),$AD$2,$AE$2,FALSE,DATE(YEAR($AD265),MONTH($AD265),1),DATE(YEAR($AE265),MONTH($AE265),28)),0)</f>
      </c>
      <c r="AT265" s="18">
        <f>IFERROR(_xlfn.BETA.DIST(DATE(YEAR(AT$2),MONTH(AT$2),15),$AD$2,$AE$2,FALSE,DATE(YEAR($AD265),MONTH($AD265),1),DATE(YEAR($AE265),MONTH($AE265),28)),0)</f>
      </c>
      <c r="AU265" s="18">
        <f>IFERROR(_xlfn.BETA.DIST(DATE(YEAR(AU$2),MONTH(AU$2),15),$AD$2,$AE$2,FALSE,DATE(YEAR($AD265),MONTH($AD265),1),DATE(YEAR($AE265),MONTH($AE265),28)),0)</f>
      </c>
      <c r="AV265" s="18">
        <f>SUM(AG265:AU265)</f>
      </c>
      <c r="AW265" s="18">
        <f>IF(J265&lt;&gt;0,J265,IF($AV265=0,0,AG265/$AV265*$Z265))</f>
      </c>
      <c r="AX265" s="18">
        <f>IF(K265&lt;&gt;0,K265,IF($AV265=0,0,AH265/$AV265*$Z265))</f>
      </c>
      <c r="AY265" s="18">
        <f>IF(L265&lt;&gt;0,L265,IF($AV265=0,0,AI265/$AV265*$Z265))</f>
      </c>
      <c r="AZ265" s="18">
        <f>IF(M265&lt;&gt;0,M265,IF($AV265=0,0,AJ265/$AV265*$Z265))</f>
      </c>
      <c r="BA265" s="18">
        <f>IF(N265&lt;&gt;0,N265,IF($AV265=0,0,AK265/$AV265*$Z265))</f>
      </c>
      <c r="BB265" s="18">
        <f>IF(O265&lt;&gt;0,O265,IF($AV265=0,0,AL265/$AV265*$Z265))</f>
      </c>
      <c r="BC265" s="18">
        <f>IF(P265&lt;&gt;0,P265,IF($AV265=0,0,AM265/$AV265*$Z265))</f>
      </c>
      <c r="BD265" s="18">
        <f>IF(Q265&lt;&gt;0,Q265,IF($AV265=0,0,AN265/$AV265*$Z265))</f>
      </c>
      <c r="BE265" s="18">
        <f>IF(R265&lt;&gt;0,R265,IF($AV265=0,0,AO265/$AV265*$Z265))</f>
      </c>
      <c r="BF265" s="18">
        <f>IF(S265&lt;&gt;0,S265,IF($AV265=0,0,AP265/$AV265*$Z265))</f>
      </c>
      <c r="BG265" s="18">
        <f>IF(T265&lt;&gt;0,T265,IF($AV265=0,0,AQ265/$AV265*$Z265))</f>
      </c>
      <c r="BH265" s="18">
        <f>IF(U265&lt;&gt;0,U265,IF($AV265=0,0,AR265/$AV265*$Z265))</f>
      </c>
      <c r="BI265" s="18">
        <f>IF(V265&lt;&gt;0,V265,IF($AV265=0,0,AS265/$AV265*$Z265))</f>
      </c>
      <c r="BJ265" s="18">
        <f>IF(W265&lt;&gt;0,W265,IF($AV265=0,0,AT265/$AV265*$Z265))</f>
      </c>
      <c r="BK265" s="18">
        <f>IF(X265&lt;&gt;0,X265,IF($AV265=0,0,AU265/$AV265*$Z265))</f>
      </c>
      <c r="BL265" s="18">
        <f>SUM(AW265:BK265)</f>
      </c>
      <c r="BM265" s="17" t="str">
        <v/>
      </c>
    </row>
    <row r="266" outlineLevel="4">
      <c r="A266" s="5" t="str">
        <v>13.8</v>
      </c>
      <c r="B266" s="5" t="str">
        <v/>
      </c>
      <c r="C266" s="5" t="str">
        <v>BSKDGNGENGR03</v>
      </c>
      <c r="D266" s="5" t="str">
        <v>BSKDGNGENGR03</v>
      </c>
      <c r="E266" s="19">
        <f>IFERROR(_xlfn.XLOOKUP(F266,Assumptions!B:B,Assumptions!C:C),0)</f>
      </c>
      <c r="F266" s="5" t="str">
        <v>Advanced Payment</v>
      </c>
      <c r="G266" s="5" t="str">
        <v/>
      </c>
      <c r="H266" s="18">
        <f>G265*E266</f>
      </c>
      <c r="I266" s="18">
        <f>H266*(1-0)</f>
      </c>
      <c r="J266" s="18">
        <v>0</v>
      </c>
      <c r="K266" s="18">
        <v>0</v>
      </c>
      <c r="L266" s="18">
        <v>0</v>
      </c>
      <c r="M266" s="18">
        <v>0</v>
      </c>
      <c r="N266" s="18">
        <v>0</v>
      </c>
      <c r="O266" s="18">
        <v>0</v>
      </c>
      <c r="P266" s="18">
        <v>0</v>
      </c>
      <c r="Q266" s="18">
        <v>0</v>
      </c>
      <c r="R266" s="18">
        <v>0</v>
      </c>
      <c r="S266" s="18">
        <v>0</v>
      </c>
      <c r="T266" s="18">
        <v>0</v>
      </c>
      <c r="U266" s="18">
        <v>0</v>
      </c>
      <c r="V266" s="18">
        <v>0</v>
      </c>
      <c r="W266" s="18">
        <v>0</v>
      </c>
      <c r="X266" s="18">
        <v>0</v>
      </c>
      <c r="Y266" s="18">
        <f>SUM(J266:X266)</f>
      </c>
      <c r="Z266" s="18">
        <f>I266-Y266</f>
      </c>
      <c r="AA266" s="20">
        <v>46026</v>
      </c>
      <c r="AB266" s="20">
        <v>46026</v>
      </c>
      <c r="AC266" s="18">
        <f>IFERROR(_xlfn.XLOOKUP(F266,Assumptions!B:B,Assumptions!D:D),0)</f>
      </c>
      <c r="AD266" s="20">
        <f>AA266+AC266</f>
      </c>
      <c r="AE266" s="20">
        <f>AC266+AB266</f>
      </c>
      <c r="AF266" s="5" t="str">
        <v/>
      </c>
      <c r="AG266" s="18">
        <f>IFERROR(_xlfn.BETA.DIST(DATE(YEAR(AG$2),MONTH(AG$2),15),$AD$2,$AE$2,FALSE,DATE(YEAR($AD266),MONTH($AD266),1),DATE(YEAR($AE266),MONTH($AE266),28)),0)</f>
      </c>
      <c r="AH266" s="18">
        <f>IFERROR(_xlfn.BETA.DIST(DATE(YEAR(AH$2),MONTH(AH$2),15),$AD$2,$AE$2,FALSE,DATE(YEAR($AD266),MONTH($AD266),1),DATE(YEAR($AE266),MONTH($AE266),28)),0)</f>
      </c>
      <c r="AI266" s="18">
        <f>IFERROR(_xlfn.BETA.DIST(DATE(YEAR(AI$2),MONTH(AI$2),15),$AD$2,$AE$2,FALSE,DATE(YEAR($AD266),MONTH($AD266),1),DATE(YEAR($AE266),MONTH($AE266),28)),0)</f>
      </c>
      <c r="AJ266" s="18">
        <f>IFERROR(_xlfn.BETA.DIST(DATE(YEAR(AJ$2),MONTH(AJ$2),15),$AD$2,$AE$2,FALSE,DATE(YEAR($AD266),MONTH($AD266),1),DATE(YEAR($AE266),MONTH($AE266),28)),0)</f>
      </c>
      <c r="AK266" s="18">
        <f>IFERROR(_xlfn.BETA.DIST(DATE(YEAR(AK$2),MONTH(AK$2),15),$AD$2,$AE$2,FALSE,DATE(YEAR($AD266),MONTH($AD266),1),DATE(YEAR($AE266),MONTH($AE266),28)),0)</f>
      </c>
      <c r="AL266" s="18">
        <f>IFERROR(_xlfn.BETA.DIST(DATE(YEAR(AL$2),MONTH(AL$2),15),$AD$2,$AE$2,FALSE,DATE(YEAR($AD266),MONTH($AD266),1),DATE(YEAR($AE266),MONTH($AE266),28)),0)</f>
      </c>
      <c r="AM266" s="18">
        <f>IFERROR(_xlfn.BETA.DIST(DATE(YEAR(AM$2),MONTH(AM$2),15),$AD$2,$AE$2,FALSE,DATE(YEAR($AD266),MONTH($AD266),1),DATE(YEAR($AE266),MONTH($AE266),28)),0)</f>
      </c>
      <c r="AN266" s="18">
        <f>IFERROR(_xlfn.BETA.DIST(DATE(YEAR(AN$2),MONTH(AN$2),15),$AD$2,$AE$2,FALSE,DATE(YEAR($AD266),MONTH($AD266),1),DATE(YEAR($AE266),MONTH($AE266),28)),0)</f>
      </c>
      <c r="AO266" s="18">
        <f>IFERROR(_xlfn.BETA.DIST(DATE(YEAR(AO$2),MONTH(AO$2),15),$AD$2,$AE$2,FALSE,DATE(YEAR($AD266),MONTH($AD266),1),DATE(YEAR($AE266),MONTH($AE266),28)),0)</f>
      </c>
      <c r="AP266" s="18">
        <f>IFERROR(_xlfn.BETA.DIST(DATE(YEAR(AP$2),MONTH(AP$2),15),$AD$2,$AE$2,FALSE,DATE(YEAR($AD266),MONTH($AD266),1),DATE(YEAR($AE266),MONTH($AE266),28)),0)</f>
      </c>
      <c r="AQ266" s="18">
        <f>IFERROR(_xlfn.BETA.DIST(DATE(YEAR(AQ$2),MONTH(AQ$2),15),$AD$2,$AE$2,FALSE,DATE(YEAR($AD266),MONTH($AD266),1),DATE(YEAR($AE266),MONTH($AE266),28)),0)</f>
      </c>
      <c r="AR266" s="18">
        <f>IFERROR(_xlfn.BETA.DIST(DATE(YEAR(AR$2),MONTH(AR$2),15),$AD$2,$AE$2,FALSE,DATE(YEAR($AD266),MONTH($AD266),1),DATE(YEAR($AE266),MONTH($AE266),28)),0)</f>
      </c>
      <c r="AS266" s="18">
        <f>IFERROR(_xlfn.BETA.DIST(DATE(YEAR(AS$2),MONTH(AS$2),15),$AD$2,$AE$2,FALSE,DATE(YEAR($AD266),MONTH($AD266),1),DATE(YEAR($AE266),MONTH($AE266),28)),0)</f>
      </c>
      <c r="AT266" s="18">
        <f>IFERROR(_xlfn.BETA.DIST(DATE(YEAR(AT$2),MONTH(AT$2),15),$AD$2,$AE$2,FALSE,DATE(YEAR($AD266),MONTH($AD266),1),DATE(YEAR($AE266),MONTH($AE266),28)),0)</f>
      </c>
      <c r="AU266" s="18">
        <f>IFERROR(_xlfn.BETA.DIST(DATE(YEAR(AU$2),MONTH(AU$2),15),$AD$2,$AE$2,FALSE,DATE(YEAR($AD266),MONTH($AD266),1),DATE(YEAR($AE266),MONTH($AE266),28)),0)</f>
      </c>
      <c r="AV266" s="18">
        <f>SUM(AG266:AU266)</f>
      </c>
      <c r="AW266" s="18">
        <f>IF(J266&lt;&gt;0,J266,IF($AV266=0,0,AG266/$AV266*$Z266))</f>
      </c>
      <c r="AX266" s="18">
        <f>IF(K266&lt;&gt;0,K266,IF($AV266=0,0,AH266/$AV266*$Z266))</f>
      </c>
      <c r="AY266" s="18">
        <f>IF(L266&lt;&gt;0,L266,IF($AV266=0,0,AI266/$AV266*$Z266))</f>
      </c>
      <c r="AZ266" s="18">
        <f>IF(M266&lt;&gt;0,M266,IF($AV266=0,0,AJ266/$AV266*$Z266))</f>
      </c>
      <c r="BA266" s="18">
        <f>IF(N266&lt;&gt;0,N266,IF($AV266=0,0,AK266/$AV266*$Z266))</f>
      </c>
      <c r="BB266" s="18">
        <f>IF(O266&lt;&gt;0,O266,IF($AV266=0,0,AL266/$AV266*$Z266))</f>
      </c>
      <c r="BC266" s="18">
        <f>IF(P266&lt;&gt;0,P266,IF($AV266=0,0,AM266/$AV266*$Z266))</f>
      </c>
      <c r="BD266" s="18">
        <f>IF(Q266&lt;&gt;0,Q266,IF($AV266=0,0,AN266/$AV266*$Z266))</f>
      </c>
      <c r="BE266" s="18">
        <f>IF(R266&lt;&gt;0,R266,IF($AV266=0,0,AO266/$AV266*$Z266))</f>
      </c>
      <c r="BF266" s="18">
        <f>IF(S266&lt;&gt;0,S266,IF($AV266=0,0,AP266/$AV266*$Z266))</f>
      </c>
      <c r="BG266" s="18">
        <f>IF(T266&lt;&gt;0,T266,IF($AV266=0,0,AQ266/$AV266*$Z266))</f>
      </c>
      <c r="BH266" s="18">
        <f>IF(U266&lt;&gt;0,U266,IF($AV266=0,0,AR266/$AV266*$Z266))</f>
      </c>
      <c r="BI266" s="18">
        <f>IF(V266&lt;&gt;0,V266,IF($AV266=0,0,AS266/$AV266*$Z266))</f>
      </c>
      <c r="BJ266" s="18">
        <f>IF(W266&lt;&gt;0,W266,IF($AV266=0,0,AT266/$AV266*$Z266))</f>
      </c>
      <c r="BK266" s="18">
        <f>IF(X266&lt;&gt;0,X266,IF($AV266=0,0,AU266/$AV266*$Z266))</f>
      </c>
      <c r="BL266" s="18">
        <f>SUM(AW266:BK266)</f>
      </c>
      <c r="BM266" s="18">
        <f>I266-BL266</f>
      </c>
    </row>
    <row r="267" outlineLevel="4">
      <c r="A267" s="5" t="str">
        <v>13.8</v>
      </c>
      <c r="B267" s="5" t="str">
        <v/>
      </c>
      <c r="C267" s="5" t="str">
        <v/>
      </c>
      <c r="D267" s="5" t="str">
        <v/>
      </c>
      <c r="E267" s="19">
        <f>IFERROR(_xlfn.XLOOKUP(F267,Assumptions!B:B,Assumptions!C:C),0)</f>
      </c>
      <c r="F267" s="5" t="str">
        <v>Site Delivery EGP</v>
      </c>
      <c r="G267" s="5" t="str">
        <v/>
      </c>
      <c r="H267" s="18">
        <f>G265*E267</f>
      </c>
      <c r="I267" s="18">
        <f>H267*(1-0)</f>
      </c>
      <c r="J267" s="18">
        <v>0</v>
      </c>
      <c r="K267" s="18">
        <v>0</v>
      </c>
      <c r="L267" s="18">
        <v>0</v>
      </c>
      <c r="M267" s="18">
        <v>0</v>
      </c>
      <c r="N267" s="18">
        <v>0</v>
      </c>
      <c r="O267" s="18">
        <v>0</v>
      </c>
      <c r="P267" s="18">
        <v>0</v>
      </c>
      <c r="Q267" s="18">
        <v>0</v>
      </c>
      <c r="R267" s="18">
        <v>0</v>
      </c>
      <c r="S267" s="18">
        <v>0</v>
      </c>
      <c r="T267" s="18">
        <v>0</v>
      </c>
      <c r="U267" s="18">
        <v>0</v>
      </c>
      <c r="V267" s="18">
        <v>0</v>
      </c>
      <c r="W267" s="18">
        <v>0</v>
      </c>
      <c r="X267" s="18">
        <v>0</v>
      </c>
      <c r="Y267" s="18">
        <f>SUM(J267:X267)</f>
      </c>
      <c r="Z267" s="18">
        <f>I267-Y267</f>
      </c>
      <c r="AA267" s="5" t="str">
        <v/>
      </c>
      <c r="AB267" s="5" t="str">
        <v/>
      </c>
      <c r="AC267" s="18">
        <f>IFERROR(_xlfn.XLOOKUP(F267,Assumptions!B:B,Assumptions!D:D),0)</f>
      </c>
      <c r="AD267" s="20">
        <f>AA267+AC267</f>
      </c>
      <c r="AE267" s="20">
        <f>AC267+AB267</f>
      </c>
      <c r="AF267" s="5" t="str">
        <v/>
      </c>
      <c r="AG267" s="18">
        <f>IFERROR(_xlfn.BETA.DIST(DATE(YEAR(AG$2),MONTH(AG$2),15),$AD$2,$AE$2,FALSE,DATE(YEAR($AD267),MONTH($AD267),1),DATE(YEAR($AE267),MONTH($AE267),28)),0)</f>
      </c>
      <c r="AH267" s="18">
        <f>IFERROR(_xlfn.BETA.DIST(DATE(YEAR(AH$2),MONTH(AH$2),15),$AD$2,$AE$2,FALSE,DATE(YEAR($AD267),MONTH($AD267),1),DATE(YEAR($AE267),MONTH($AE267),28)),0)</f>
      </c>
      <c r="AI267" s="18">
        <f>IFERROR(_xlfn.BETA.DIST(DATE(YEAR(AI$2),MONTH(AI$2),15),$AD$2,$AE$2,FALSE,DATE(YEAR($AD267),MONTH($AD267),1),DATE(YEAR($AE267),MONTH($AE267),28)),0)</f>
      </c>
      <c r="AJ267" s="18">
        <f>IFERROR(_xlfn.BETA.DIST(DATE(YEAR(AJ$2),MONTH(AJ$2),15),$AD$2,$AE$2,FALSE,DATE(YEAR($AD267),MONTH($AD267),1),DATE(YEAR($AE267),MONTH($AE267),28)),0)</f>
      </c>
      <c r="AK267" s="18">
        <f>IFERROR(_xlfn.BETA.DIST(DATE(YEAR(AK$2),MONTH(AK$2),15),$AD$2,$AE$2,FALSE,DATE(YEAR($AD267),MONTH($AD267),1),DATE(YEAR($AE267),MONTH($AE267),28)),0)</f>
      </c>
      <c r="AL267" s="18">
        <f>IFERROR(_xlfn.BETA.DIST(DATE(YEAR(AL$2),MONTH(AL$2),15),$AD$2,$AE$2,FALSE,DATE(YEAR($AD267),MONTH($AD267),1),DATE(YEAR($AE267),MONTH($AE267),28)),0)</f>
      </c>
      <c r="AM267" s="18">
        <f>IFERROR(_xlfn.BETA.DIST(DATE(YEAR(AM$2),MONTH(AM$2),15),$AD$2,$AE$2,FALSE,DATE(YEAR($AD267),MONTH($AD267),1),DATE(YEAR($AE267),MONTH($AE267),28)),0)</f>
      </c>
      <c r="AN267" s="18">
        <f>IFERROR(_xlfn.BETA.DIST(DATE(YEAR(AN$2),MONTH(AN$2),15),$AD$2,$AE$2,FALSE,DATE(YEAR($AD267),MONTH($AD267),1),DATE(YEAR($AE267),MONTH($AE267),28)),0)</f>
      </c>
      <c r="AO267" s="18">
        <f>IFERROR(_xlfn.BETA.DIST(DATE(YEAR(AO$2),MONTH(AO$2),15),$AD$2,$AE$2,FALSE,DATE(YEAR($AD267),MONTH($AD267),1),DATE(YEAR($AE267),MONTH($AE267),28)),0)</f>
      </c>
      <c r="AP267" s="18">
        <f>IFERROR(_xlfn.BETA.DIST(DATE(YEAR(AP$2),MONTH(AP$2),15),$AD$2,$AE$2,FALSE,DATE(YEAR($AD267),MONTH($AD267),1),DATE(YEAR($AE267),MONTH($AE267),28)),0)</f>
      </c>
      <c r="AQ267" s="18">
        <f>IFERROR(_xlfn.BETA.DIST(DATE(YEAR(AQ$2),MONTH(AQ$2),15),$AD$2,$AE$2,FALSE,DATE(YEAR($AD267),MONTH($AD267),1),DATE(YEAR($AE267),MONTH($AE267),28)),0)</f>
      </c>
      <c r="AR267" s="18">
        <f>IFERROR(_xlfn.BETA.DIST(DATE(YEAR(AR$2),MONTH(AR$2),15),$AD$2,$AE$2,FALSE,DATE(YEAR($AD267),MONTH($AD267),1),DATE(YEAR($AE267),MONTH($AE267),28)),0)</f>
      </c>
      <c r="AS267" s="18">
        <f>IFERROR(_xlfn.BETA.DIST(DATE(YEAR(AS$2),MONTH(AS$2),15),$AD$2,$AE$2,FALSE,DATE(YEAR($AD267),MONTH($AD267),1),DATE(YEAR($AE267),MONTH($AE267),28)),0)</f>
      </c>
      <c r="AT267" s="18">
        <f>IFERROR(_xlfn.BETA.DIST(DATE(YEAR(AT$2),MONTH(AT$2),15),$AD$2,$AE$2,FALSE,DATE(YEAR($AD267),MONTH($AD267),1),DATE(YEAR($AE267),MONTH($AE267),28)),0)</f>
      </c>
      <c r="AU267" s="18">
        <f>IFERROR(_xlfn.BETA.DIST(DATE(YEAR(AU$2),MONTH(AU$2),15),$AD$2,$AE$2,FALSE,DATE(YEAR($AD267),MONTH($AD267),1),DATE(YEAR($AE267),MONTH($AE267),28)),0)</f>
      </c>
      <c r="AV267" s="18">
        <f>SUM(AG267:AU267)</f>
      </c>
      <c r="AW267" s="18">
        <f>IF(J267&lt;&gt;0,J267,IF($AV267=0,0,AG267/$AV267*$Z267))</f>
      </c>
      <c r="AX267" s="18">
        <f>IF(K267&lt;&gt;0,K267,IF($AV267=0,0,AH267/$AV267*$Z267))</f>
      </c>
      <c r="AY267" s="18">
        <f>IF(L267&lt;&gt;0,L267,IF($AV267=0,0,AI267/$AV267*$Z267))</f>
      </c>
      <c r="AZ267" s="18">
        <f>IF(M267&lt;&gt;0,M267,IF($AV267=0,0,AJ267/$AV267*$Z267))</f>
      </c>
      <c r="BA267" s="18">
        <f>IF(N267&lt;&gt;0,N267,IF($AV267=0,0,AK267/$AV267*$Z267))</f>
      </c>
      <c r="BB267" s="18">
        <f>IF(O267&lt;&gt;0,O267,IF($AV267=0,0,AL267/$AV267*$Z267))</f>
      </c>
      <c r="BC267" s="18">
        <f>IF(P267&lt;&gt;0,P267,IF($AV267=0,0,AM267/$AV267*$Z267))</f>
      </c>
      <c r="BD267" s="18">
        <f>IF(Q267&lt;&gt;0,Q267,IF($AV267=0,0,AN267/$AV267*$Z267))</f>
      </c>
      <c r="BE267" s="18">
        <f>IF(R267&lt;&gt;0,R267,IF($AV267=0,0,AO267/$AV267*$Z267))</f>
      </c>
      <c r="BF267" s="18">
        <f>IF(S267&lt;&gt;0,S267,IF($AV267=0,0,AP267/$AV267*$Z267))</f>
      </c>
      <c r="BG267" s="18">
        <f>IF(T267&lt;&gt;0,T267,IF($AV267=0,0,AQ267/$AV267*$Z267))</f>
      </c>
      <c r="BH267" s="18">
        <f>IF(U267&lt;&gt;0,U267,IF($AV267=0,0,AR267/$AV267*$Z267))</f>
      </c>
      <c r="BI267" s="18">
        <f>IF(V267&lt;&gt;0,V267,IF($AV267=0,0,AS267/$AV267*$Z267))</f>
      </c>
      <c r="BJ267" s="18">
        <f>IF(W267&lt;&gt;0,W267,IF($AV267=0,0,AT267/$AV267*$Z267))</f>
      </c>
      <c r="BK267" s="18">
        <f>IF(X267&lt;&gt;0,X267,IF($AV267=0,0,AU267/$AV267*$Z267))</f>
      </c>
      <c r="BL267" s="18">
        <f>SUM(AW267:BK267)</f>
      </c>
      <c r="BM267" s="18">
        <f>I267-BL267</f>
      </c>
    </row>
    <row r="268" outlineLevel="4">
      <c r="A268" s="5" t="str">
        <v>13.8</v>
      </c>
      <c r="B268" s="5" t="str">
        <v/>
      </c>
      <c r="C268" s="5" t="str">
        <v>BSKDGNGENGR07</v>
      </c>
      <c r="D268" s="5" t="str">
        <v>BSKDGNGENGR07</v>
      </c>
      <c r="E268" s="19">
        <f>IFERROR(_xlfn.XLOOKUP(F268,Assumptions!B:B,Assumptions!C:C),0)</f>
      </c>
      <c r="F268" s="5" t="str">
        <v>Retention</v>
      </c>
      <c r="G268" s="5" t="str">
        <v/>
      </c>
      <c r="H268" s="18">
        <f>G265*E268</f>
      </c>
      <c r="I268" s="18">
        <f>H268*(1-0)</f>
      </c>
      <c r="J268" s="18">
        <v>0</v>
      </c>
      <c r="K268" s="18">
        <v>0</v>
      </c>
      <c r="L268" s="18">
        <v>0</v>
      </c>
      <c r="M268" s="18">
        <v>0</v>
      </c>
      <c r="N268" s="18">
        <v>0</v>
      </c>
      <c r="O268" s="18">
        <v>0</v>
      </c>
      <c r="P268" s="18">
        <v>0</v>
      </c>
      <c r="Q268" s="18">
        <v>0</v>
      </c>
      <c r="R268" s="18">
        <v>0</v>
      </c>
      <c r="S268" s="18">
        <v>0</v>
      </c>
      <c r="T268" s="18">
        <v>0</v>
      </c>
      <c r="U268" s="18">
        <v>0</v>
      </c>
      <c r="V268" s="18">
        <v>0</v>
      </c>
      <c r="W268" s="18">
        <v>0</v>
      </c>
      <c r="X268" s="18">
        <v>0</v>
      </c>
      <c r="Y268" s="18">
        <f>SUM(J268:X268)</f>
      </c>
      <c r="Z268" s="18">
        <f>I268-Y268</f>
      </c>
      <c r="AA268" s="20">
        <v>46483</v>
      </c>
      <c r="AB268" s="20">
        <v>46483</v>
      </c>
      <c r="AC268" s="18">
        <f>IFERROR(_xlfn.XLOOKUP(F268,Assumptions!B:B,Assumptions!D:D),0)</f>
      </c>
      <c r="AD268" s="20">
        <f>AA268+AC268</f>
      </c>
      <c r="AE268" s="20">
        <f>AC268+AB268</f>
      </c>
      <c r="AF268" s="5" t="str">
        <v/>
      </c>
      <c r="AG268" s="18">
        <f>IFERROR(_xlfn.BETA.DIST(DATE(YEAR(AG$2),MONTH(AG$2),15),$AD$2,$AE$2,FALSE,DATE(YEAR($AD268),MONTH($AD268),1),DATE(YEAR($AE268),MONTH($AE268),28)),0)</f>
      </c>
      <c r="AH268" s="18">
        <f>IFERROR(_xlfn.BETA.DIST(DATE(YEAR(AH$2),MONTH(AH$2),15),$AD$2,$AE$2,FALSE,DATE(YEAR($AD268),MONTH($AD268),1),DATE(YEAR($AE268),MONTH($AE268),28)),0)</f>
      </c>
      <c r="AI268" s="18">
        <f>IFERROR(_xlfn.BETA.DIST(DATE(YEAR(AI$2),MONTH(AI$2),15),$AD$2,$AE$2,FALSE,DATE(YEAR($AD268),MONTH($AD268),1),DATE(YEAR($AE268),MONTH($AE268),28)),0)</f>
      </c>
      <c r="AJ268" s="18">
        <f>IFERROR(_xlfn.BETA.DIST(DATE(YEAR(AJ$2),MONTH(AJ$2),15),$AD$2,$AE$2,FALSE,DATE(YEAR($AD268),MONTH($AD268),1),DATE(YEAR($AE268),MONTH($AE268),28)),0)</f>
      </c>
      <c r="AK268" s="18">
        <f>IFERROR(_xlfn.BETA.DIST(DATE(YEAR(AK$2),MONTH(AK$2),15),$AD$2,$AE$2,FALSE,DATE(YEAR($AD268),MONTH($AD268),1),DATE(YEAR($AE268),MONTH($AE268),28)),0)</f>
      </c>
      <c r="AL268" s="18">
        <f>IFERROR(_xlfn.BETA.DIST(DATE(YEAR(AL$2),MONTH(AL$2),15),$AD$2,$AE$2,FALSE,DATE(YEAR($AD268),MONTH($AD268),1),DATE(YEAR($AE268),MONTH($AE268),28)),0)</f>
      </c>
      <c r="AM268" s="18">
        <f>IFERROR(_xlfn.BETA.DIST(DATE(YEAR(AM$2),MONTH(AM$2),15),$AD$2,$AE$2,FALSE,DATE(YEAR($AD268),MONTH($AD268),1),DATE(YEAR($AE268),MONTH($AE268),28)),0)</f>
      </c>
      <c r="AN268" s="18">
        <f>IFERROR(_xlfn.BETA.DIST(DATE(YEAR(AN$2),MONTH(AN$2),15),$AD$2,$AE$2,FALSE,DATE(YEAR($AD268),MONTH($AD268),1),DATE(YEAR($AE268),MONTH($AE268),28)),0)</f>
      </c>
      <c r="AO268" s="18">
        <f>IFERROR(_xlfn.BETA.DIST(DATE(YEAR(AO$2),MONTH(AO$2),15),$AD$2,$AE$2,FALSE,DATE(YEAR($AD268),MONTH($AD268),1),DATE(YEAR($AE268),MONTH($AE268),28)),0)</f>
      </c>
      <c r="AP268" s="18">
        <f>IFERROR(_xlfn.BETA.DIST(DATE(YEAR(AP$2),MONTH(AP$2),15),$AD$2,$AE$2,FALSE,DATE(YEAR($AD268),MONTH($AD268),1),DATE(YEAR($AE268),MONTH($AE268),28)),0)</f>
      </c>
      <c r="AQ268" s="18">
        <f>IFERROR(_xlfn.BETA.DIST(DATE(YEAR(AQ$2),MONTH(AQ$2),15),$AD$2,$AE$2,FALSE,DATE(YEAR($AD268),MONTH($AD268),1),DATE(YEAR($AE268),MONTH($AE268),28)),0)</f>
      </c>
      <c r="AR268" s="18">
        <f>IFERROR(_xlfn.BETA.DIST(DATE(YEAR(AR$2),MONTH(AR$2),15),$AD$2,$AE$2,FALSE,DATE(YEAR($AD268),MONTH($AD268),1),DATE(YEAR($AE268),MONTH($AE268),28)),0)</f>
      </c>
      <c r="AS268" s="18">
        <f>IFERROR(_xlfn.BETA.DIST(DATE(YEAR(AS$2),MONTH(AS$2),15),$AD$2,$AE$2,FALSE,DATE(YEAR($AD268),MONTH($AD268),1),DATE(YEAR($AE268),MONTH($AE268),28)),0)</f>
      </c>
      <c r="AT268" s="18">
        <f>IFERROR(_xlfn.BETA.DIST(DATE(YEAR(AT$2),MONTH(AT$2),15),$AD$2,$AE$2,FALSE,DATE(YEAR($AD268),MONTH($AD268),1),DATE(YEAR($AE268),MONTH($AE268),28)),0)</f>
      </c>
      <c r="AU268" s="18">
        <f>IFERROR(_xlfn.BETA.DIST(DATE(YEAR(AU$2),MONTH(AU$2),15),$AD$2,$AE$2,FALSE,DATE(YEAR($AD268),MONTH($AD268),1),DATE(YEAR($AE268),MONTH($AE268),28)),0)</f>
      </c>
      <c r="AV268" s="18">
        <f>SUM(AG268:AU268)</f>
      </c>
      <c r="AW268" s="18">
        <f>IF(J268&lt;&gt;0,J268,IF($AV268=0,0,AG268/$AV268*$Z268))</f>
      </c>
      <c r="AX268" s="18">
        <f>IF(K268&lt;&gt;0,K268,IF($AV268=0,0,AH268/$AV268*$Z268))</f>
      </c>
      <c r="AY268" s="18">
        <f>IF(L268&lt;&gt;0,L268,IF($AV268=0,0,AI268/$AV268*$Z268))</f>
      </c>
      <c r="AZ268" s="18">
        <f>IF(M268&lt;&gt;0,M268,IF($AV268=0,0,AJ268/$AV268*$Z268))</f>
      </c>
      <c r="BA268" s="18">
        <f>IF(N268&lt;&gt;0,N268,IF($AV268=0,0,AK268/$AV268*$Z268))</f>
      </c>
      <c r="BB268" s="18">
        <f>IF(O268&lt;&gt;0,O268,IF($AV268=0,0,AL268/$AV268*$Z268))</f>
      </c>
      <c r="BC268" s="18">
        <f>IF(P268&lt;&gt;0,P268,IF($AV268=0,0,AM268/$AV268*$Z268))</f>
      </c>
      <c r="BD268" s="18">
        <f>IF(Q268&lt;&gt;0,Q268,IF($AV268=0,0,AN268/$AV268*$Z268))</f>
      </c>
      <c r="BE268" s="18">
        <f>IF(R268&lt;&gt;0,R268,IF($AV268=0,0,AO268/$AV268*$Z268))</f>
      </c>
      <c r="BF268" s="18">
        <f>IF(S268&lt;&gt;0,S268,IF($AV268=0,0,AP268/$AV268*$Z268))</f>
      </c>
      <c r="BG268" s="18">
        <f>IF(T268&lt;&gt;0,T268,IF($AV268=0,0,AQ268/$AV268*$Z268))</f>
      </c>
      <c r="BH268" s="18">
        <f>IF(U268&lt;&gt;0,U268,IF($AV268=0,0,AR268/$AV268*$Z268))</f>
      </c>
      <c r="BI268" s="18">
        <f>IF(V268&lt;&gt;0,V268,IF($AV268=0,0,AS268/$AV268*$Z268))</f>
      </c>
      <c r="BJ268" s="18">
        <f>IF(W268&lt;&gt;0,W268,IF($AV268=0,0,AT268/$AV268*$Z268))</f>
      </c>
      <c r="BK268" s="18">
        <f>IF(X268&lt;&gt;0,X268,IF($AV268=0,0,AU268/$AV268*$Z268))</f>
      </c>
      <c r="BL268" s="18">
        <f>SUM(AW268:BK268)</f>
      </c>
      <c r="BM268" s="18">
        <f>I268-BL268</f>
      </c>
    </row>
    <row r="269" outlineLevel="3">
      <c r="A269" s="17" t="str">
        <v>13.9</v>
      </c>
      <c r="B269" s="17" t="str">
        <v/>
      </c>
      <c r="C269" s="17" t="str">
        <v/>
      </c>
      <c r="D269" s="17" t="str">
        <v/>
      </c>
      <c r="E269" s="17" t="str">
        <v>13.9</v>
      </c>
      <c r="F269" s="17" t="str">
        <v>Installing, startup, testing and commissioning of Telecommunication System</v>
      </c>
      <c r="G269" s="17">
        <v>2216085.68</v>
      </c>
      <c r="H269" s="17" t="str">
        <v/>
      </c>
      <c r="I269" s="17" t="str">
        <v/>
      </c>
      <c r="J269" s="17" t="str">
        <v/>
      </c>
      <c r="K269" s="17" t="str">
        <v/>
      </c>
      <c r="L269" s="17" t="str">
        <v/>
      </c>
      <c r="M269" s="17" t="str">
        <v/>
      </c>
      <c r="N269" s="17" t="str">
        <v/>
      </c>
      <c r="O269" s="17" t="str">
        <v/>
      </c>
      <c r="P269" s="17" t="str">
        <v/>
      </c>
      <c r="Q269" s="17" t="str">
        <v/>
      </c>
      <c r="R269" s="17" t="str">
        <v/>
      </c>
      <c r="S269" s="17" t="str">
        <v/>
      </c>
      <c r="T269" s="17" t="str">
        <v/>
      </c>
      <c r="U269" s="17" t="str">
        <v/>
      </c>
      <c r="V269" s="17" t="str">
        <v/>
      </c>
      <c r="W269" s="17" t="str">
        <v/>
      </c>
      <c r="X269" s="17" t="str">
        <v/>
      </c>
      <c r="Y269" s="17" t="str">
        <v/>
      </c>
      <c r="Z269" s="17" t="str">
        <v/>
      </c>
      <c r="AA269" s="17" t="str">
        <v/>
      </c>
      <c r="AB269" s="17" t="str">
        <v/>
      </c>
      <c r="AC269" s="17" t="str">
        <v/>
      </c>
      <c r="AD269" s="17" t="str">
        <v/>
      </c>
      <c r="AE269" s="17" t="str">
        <v/>
      </c>
      <c r="AF269" s="5" t="str">
        <v/>
      </c>
      <c r="AG269" s="18">
        <f>IFERROR(_xlfn.BETA.DIST(DATE(YEAR(AG$2),MONTH(AG$2),15),$AD$2,$AE$2,FALSE,DATE(YEAR($AD269),MONTH($AD269),1),DATE(YEAR($AE269),MONTH($AE269),28)),0)</f>
      </c>
      <c r="AH269" s="18">
        <f>IFERROR(_xlfn.BETA.DIST(DATE(YEAR(AH$2),MONTH(AH$2),15),$AD$2,$AE$2,FALSE,DATE(YEAR($AD269),MONTH($AD269),1),DATE(YEAR($AE269),MONTH($AE269),28)),0)</f>
      </c>
      <c r="AI269" s="18">
        <f>IFERROR(_xlfn.BETA.DIST(DATE(YEAR(AI$2),MONTH(AI$2),15),$AD$2,$AE$2,FALSE,DATE(YEAR($AD269),MONTH($AD269),1),DATE(YEAR($AE269),MONTH($AE269),28)),0)</f>
      </c>
      <c r="AJ269" s="18">
        <f>IFERROR(_xlfn.BETA.DIST(DATE(YEAR(AJ$2),MONTH(AJ$2),15),$AD$2,$AE$2,FALSE,DATE(YEAR($AD269),MONTH($AD269),1),DATE(YEAR($AE269),MONTH($AE269),28)),0)</f>
      </c>
      <c r="AK269" s="18">
        <f>IFERROR(_xlfn.BETA.DIST(DATE(YEAR(AK$2),MONTH(AK$2),15),$AD$2,$AE$2,FALSE,DATE(YEAR($AD269),MONTH($AD269),1),DATE(YEAR($AE269),MONTH($AE269),28)),0)</f>
      </c>
      <c r="AL269" s="18">
        <f>IFERROR(_xlfn.BETA.DIST(DATE(YEAR(AL$2),MONTH(AL$2),15),$AD$2,$AE$2,FALSE,DATE(YEAR($AD269),MONTH($AD269),1),DATE(YEAR($AE269),MONTH($AE269),28)),0)</f>
      </c>
      <c r="AM269" s="18">
        <f>IFERROR(_xlfn.BETA.DIST(DATE(YEAR(AM$2),MONTH(AM$2),15),$AD$2,$AE$2,FALSE,DATE(YEAR($AD269),MONTH($AD269),1),DATE(YEAR($AE269),MONTH($AE269),28)),0)</f>
      </c>
      <c r="AN269" s="18">
        <f>IFERROR(_xlfn.BETA.DIST(DATE(YEAR(AN$2),MONTH(AN$2),15),$AD$2,$AE$2,FALSE,DATE(YEAR($AD269),MONTH($AD269),1),DATE(YEAR($AE269),MONTH($AE269),28)),0)</f>
      </c>
      <c r="AO269" s="18">
        <f>IFERROR(_xlfn.BETA.DIST(DATE(YEAR(AO$2),MONTH(AO$2),15),$AD$2,$AE$2,FALSE,DATE(YEAR($AD269),MONTH($AD269),1),DATE(YEAR($AE269),MONTH($AE269),28)),0)</f>
      </c>
      <c r="AP269" s="18">
        <f>IFERROR(_xlfn.BETA.DIST(DATE(YEAR(AP$2),MONTH(AP$2),15),$AD$2,$AE$2,FALSE,DATE(YEAR($AD269),MONTH($AD269),1),DATE(YEAR($AE269),MONTH($AE269),28)),0)</f>
      </c>
      <c r="AQ269" s="18">
        <f>IFERROR(_xlfn.BETA.DIST(DATE(YEAR(AQ$2),MONTH(AQ$2),15),$AD$2,$AE$2,FALSE,DATE(YEAR($AD269),MONTH($AD269),1),DATE(YEAR($AE269),MONTH($AE269),28)),0)</f>
      </c>
      <c r="AR269" s="18">
        <f>IFERROR(_xlfn.BETA.DIST(DATE(YEAR(AR$2),MONTH(AR$2),15),$AD$2,$AE$2,FALSE,DATE(YEAR($AD269),MONTH($AD269),1),DATE(YEAR($AE269),MONTH($AE269),28)),0)</f>
      </c>
      <c r="AS269" s="18">
        <f>IFERROR(_xlfn.BETA.DIST(DATE(YEAR(AS$2),MONTH(AS$2),15),$AD$2,$AE$2,FALSE,DATE(YEAR($AD269),MONTH($AD269),1),DATE(YEAR($AE269),MONTH($AE269),28)),0)</f>
      </c>
      <c r="AT269" s="18">
        <f>IFERROR(_xlfn.BETA.DIST(DATE(YEAR(AT$2),MONTH(AT$2),15),$AD$2,$AE$2,FALSE,DATE(YEAR($AD269),MONTH($AD269),1),DATE(YEAR($AE269),MONTH($AE269),28)),0)</f>
      </c>
      <c r="AU269" s="18">
        <f>IFERROR(_xlfn.BETA.DIST(DATE(YEAR(AU$2),MONTH(AU$2),15),$AD$2,$AE$2,FALSE,DATE(YEAR($AD269),MONTH($AD269),1),DATE(YEAR($AE269),MONTH($AE269),28)),0)</f>
      </c>
      <c r="AV269" s="18">
        <f>SUM(AG269:AU269)</f>
      </c>
      <c r="AW269" s="18">
        <f>IF(J269&lt;&gt;0,J269,IF($AV269=0,0,AG269/$AV269*$Z269))</f>
      </c>
      <c r="AX269" s="18">
        <f>IF(K269&lt;&gt;0,K269,IF($AV269=0,0,AH269/$AV269*$Z269))</f>
      </c>
      <c r="AY269" s="18">
        <f>IF(L269&lt;&gt;0,L269,IF($AV269=0,0,AI269/$AV269*$Z269))</f>
      </c>
      <c r="AZ269" s="18">
        <f>IF(M269&lt;&gt;0,M269,IF($AV269=0,0,AJ269/$AV269*$Z269))</f>
      </c>
      <c r="BA269" s="18">
        <f>IF(N269&lt;&gt;0,N269,IF($AV269=0,0,AK269/$AV269*$Z269))</f>
      </c>
      <c r="BB269" s="18">
        <f>IF(O269&lt;&gt;0,O269,IF($AV269=0,0,AL269/$AV269*$Z269))</f>
      </c>
      <c r="BC269" s="18">
        <f>IF(P269&lt;&gt;0,P269,IF($AV269=0,0,AM269/$AV269*$Z269))</f>
      </c>
      <c r="BD269" s="18">
        <f>IF(Q269&lt;&gt;0,Q269,IF($AV269=0,0,AN269/$AV269*$Z269))</f>
      </c>
      <c r="BE269" s="18">
        <f>IF(R269&lt;&gt;0,R269,IF($AV269=0,0,AO269/$AV269*$Z269))</f>
      </c>
      <c r="BF269" s="18">
        <f>IF(S269&lt;&gt;0,S269,IF($AV269=0,0,AP269/$AV269*$Z269))</f>
      </c>
      <c r="BG269" s="18">
        <f>IF(T269&lt;&gt;0,T269,IF($AV269=0,0,AQ269/$AV269*$Z269))</f>
      </c>
      <c r="BH269" s="18">
        <f>IF(U269&lt;&gt;0,U269,IF($AV269=0,0,AR269/$AV269*$Z269))</f>
      </c>
      <c r="BI269" s="18">
        <f>IF(V269&lt;&gt;0,V269,IF($AV269=0,0,AS269/$AV269*$Z269))</f>
      </c>
      <c r="BJ269" s="18">
        <f>IF(W269&lt;&gt;0,W269,IF($AV269=0,0,AT269/$AV269*$Z269))</f>
      </c>
      <c r="BK269" s="18">
        <f>IF(X269&lt;&gt;0,X269,IF($AV269=0,0,AU269/$AV269*$Z269))</f>
      </c>
      <c r="BL269" s="18">
        <f>SUM(AW269:BK269)</f>
      </c>
      <c r="BM269" s="17" t="str">
        <v/>
      </c>
    </row>
    <row r="270" outlineLevel="4">
      <c r="A270" s="5" t="str">
        <v>13.9</v>
      </c>
      <c r="B270" s="5" t="str">
        <v/>
      </c>
      <c r="C270" s="5" t="str">
        <v>BSKDGNGENGR03</v>
      </c>
      <c r="D270" s="5" t="str">
        <v>BSKDGNGENGR03</v>
      </c>
      <c r="E270" s="19">
        <f>IFERROR(_xlfn.XLOOKUP(F270,Assumptions!B:B,Assumptions!C:C),0)</f>
      </c>
      <c r="F270" s="5" t="str">
        <v>Advanced Payment</v>
      </c>
      <c r="G270" s="5" t="str">
        <v/>
      </c>
      <c r="H270" s="18">
        <f>G269*E270</f>
      </c>
      <c r="I270" s="18">
        <f>H270*(1-0)</f>
      </c>
      <c r="J270" s="18">
        <v>0</v>
      </c>
      <c r="K270" s="18">
        <v>0</v>
      </c>
      <c r="L270" s="18">
        <v>0</v>
      </c>
      <c r="M270" s="18">
        <v>0</v>
      </c>
      <c r="N270" s="18">
        <v>0</v>
      </c>
      <c r="O270" s="18">
        <v>0</v>
      </c>
      <c r="P270" s="18">
        <v>0</v>
      </c>
      <c r="Q270" s="18">
        <v>0</v>
      </c>
      <c r="R270" s="18">
        <v>0</v>
      </c>
      <c r="S270" s="18">
        <v>0</v>
      </c>
      <c r="T270" s="18">
        <v>0</v>
      </c>
      <c r="U270" s="18">
        <v>0</v>
      </c>
      <c r="V270" s="18">
        <v>0</v>
      </c>
      <c r="W270" s="18">
        <v>0</v>
      </c>
      <c r="X270" s="18">
        <v>0</v>
      </c>
      <c r="Y270" s="18">
        <f>SUM(J270:X270)</f>
      </c>
      <c r="Z270" s="18">
        <f>I270-Y270</f>
      </c>
      <c r="AA270" s="20">
        <v>46026</v>
      </c>
      <c r="AB270" s="20">
        <v>46026</v>
      </c>
      <c r="AC270" s="18">
        <f>IFERROR(_xlfn.XLOOKUP(F270,Assumptions!B:B,Assumptions!D:D),0)</f>
      </c>
      <c r="AD270" s="20">
        <f>AA270+AC270</f>
      </c>
      <c r="AE270" s="20">
        <f>AC270+AB270</f>
      </c>
      <c r="AF270" s="5" t="str">
        <v/>
      </c>
      <c r="AG270" s="18">
        <f>IFERROR(_xlfn.BETA.DIST(DATE(YEAR(AG$2),MONTH(AG$2),15),$AD$2,$AE$2,FALSE,DATE(YEAR($AD270),MONTH($AD270),1),DATE(YEAR($AE270),MONTH($AE270),28)),0)</f>
      </c>
      <c r="AH270" s="18">
        <f>IFERROR(_xlfn.BETA.DIST(DATE(YEAR(AH$2),MONTH(AH$2),15),$AD$2,$AE$2,FALSE,DATE(YEAR($AD270),MONTH($AD270),1),DATE(YEAR($AE270),MONTH($AE270),28)),0)</f>
      </c>
      <c r="AI270" s="18">
        <f>IFERROR(_xlfn.BETA.DIST(DATE(YEAR(AI$2),MONTH(AI$2),15),$AD$2,$AE$2,FALSE,DATE(YEAR($AD270),MONTH($AD270),1),DATE(YEAR($AE270),MONTH($AE270),28)),0)</f>
      </c>
      <c r="AJ270" s="18">
        <f>IFERROR(_xlfn.BETA.DIST(DATE(YEAR(AJ$2),MONTH(AJ$2),15),$AD$2,$AE$2,FALSE,DATE(YEAR($AD270),MONTH($AD270),1),DATE(YEAR($AE270),MONTH($AE270),28)),0)</f>
      </c>
      <c r="AK270" s="18">
        <f>IFERROR(_xlfn.BETA.DIST(DATE(YEAR(AK$2),MONTH(AK$2),15),$AD$2,$AE$2,FALSE,DATE(YEAR($AD270),MONTH($AD270),1),DATE(YEAR($AE270),MONTH($AE270),28)),0)</f>
      </c>
      <c r="AL270" s="18">
        <f>IFERROR(_xlfn.BETA.DIST(DATE(YEAR(AL$2),MONTH(AL$2),15),$AD$2,$AE$2,FALSE,DATE(YEAR($AD270),MONTH($AD270),1),DATE(YEAR($AE270),MONTH($AE270),28)),0)</f>
      </c>
      <c r="AM270" s="18">
        <f>IFERROR(_xlfn.BETA.DIST(DATE(YEAR(AM$2),MONTH(AM$2),15),$AD$2,$AE$2,FALSE,DATE(YEAR($AD270),MONTH($AD270),1),DATE(YEAR($AE270),MONTH($AE270),28)),0)</f>
      </c>
      <c r="AN270" s="18">
        <f>IFERROR(_xlfn.BETA.DIST(DATE(YEAR(AN$2),MONTH(AN$2),15),$AD$2,$AE$2,FALSE,DATE(YEAR($AD270),MONTH($AD270),1),DATE(YEAR($AE270),MONTH($AE270),28)),0)</f>
      </c>
      <c r="AO270" s="18">
        <f>IFERROR(_xlfn.BETA.DIST(DATE(YEAR(AO$2),MONTH(AO$2),15),$AD$2,$AE$2,FALSE,DATE(YEAR($AD270),MONTH($AD270),1),DATE(YEAR($AE270),MONTH($AE270),28)),0)</f>
      </c>
      <c r="AP270" s="18">
        <f>IFERROR(_xlfn.BETA.DIST(DATE(YEAR(AP$2),MONTH(AP$2),15),$AD$2,$AE$2,FALSE,DATE(YEAR($AD270),MONTH($AD270),1),DATE(YEAR($AE270),MONTH($AE270),28)),0)</f>
      </c>
      <c r="AQ270" s="18">
        <f>IFERROR(_xlfn.BETA.DIST(DATE(YEAR(AQ$2),MONTH(AQ$2),15),$AD$2,$AE$2,FALSE,DATE(YEAR($AD270),MONTH($AD270),1),DATE(YEAR($AE270),MONTH($AE270),28)),0)</f>
      </c>
      <c r="AR270" s="18">
        <f>IFERROR(_xlfn.BETA.DIST(DATE(YEAR(AR$2),MONTH(AR$2),15),$AD$2,$AE$2,FALSE,DATE(YEAR($AD270),MONTH($AD270),1),DATE(YEAR($AE270),MONTH($AE270),28)),0)</f>
      </c>
      <c r="AS270" s="18">
        <f>IFERROR(_xlfn.BETA.DIST(DATE(YEAR(AS$2),MONTH(AS$2),15),$AD$2,$AE$2,FALSE,DATE(YEAR($AD270),MONTH($AD270),1),DATE(YEAR($AE270),MONTH($AE270),28)),0)</f>
      </c>
      <c r="AT270" s="18">
        <f>IFERROR(_xlfn.BETA.DIST(DATE(YEAR(AT$2),MONTH(AT$2),15),$AD$2,$AE$2,FALSE,DATE(YEAR($AD270),MONTH($AD270),1),DATE(YEAR($AE270),MONTH($AE270),28)),0)</f>
      </c>
      <c r="AU270" s="18">
        <f>IFERROR(_xlfn.BETA.DIST(DATE(YEAR(AU$2),MONTH(AU$2),15),$AD$2,$AE$2,FALSE,DATE(YEAR($AD270),MONTH($AD270),1),DATE(YEAR($AE270),MONTH($AE270),28)),0)</f>
      </c>
      <c r="AV270" s="18">
        <f>SUM(AG270:AU270)</f>
      </c>
      <c r="AW270" s="18">
        <f>IF(J270&lt;&gt;0,J270,IF($AV270=0,0,AG270/$AV270*$Z270))</f>
      </c>
      <c r="AX270" s="18">
        <f>IF(K270&lt;&gt;0,K270,IF($AV270=0,0,AH270/$AV270*$Z270))</f>
      </c>
      <c r="AY270" s="18">
        <f>IF(L270&lt;&gt;0,L270,IF($AV270=0,0,AI270/$AV270*$Z270))</f>
      </c>
      <c r="AZ270" s="18">
        <f>IF(M270&lt;&gt;0,M270,IF($AV270=0,0,AJ270/$AV270*$Z270))</f>
      </c>
      <c r="BA270" s="18">
        <f>IF(N270&lt;&gt;0,N270,IF($AV270=0,0,AK270/$AV270*$Z270))</f>
      </c>
      <c r="BB270" s="18">
        <f>IF(O270&lt;&gt;0,O270,IF($AV270=0,0,AL270/$AV270*$Z270))</f>
      </c>
      <c r="BC270" s="18">
        <f>IF(P270&lt;&gt;0,P270,IF($AV270=0,0,AM270/$AV270*$Z270))</f>
      </c>
      <c r="BD270" s="18">
        <f>IF(Q270&lt;&gt;0,Q270,IF($AV270=0,0,AN270/$AV270*$Z270))</f>
      </c>
      <c r="BE270" s="18">
        <f>IF(R270&lt;&gt;0,R270,IF($AV270=0,0,AO270/$AV270*$Z270))</f>
      </c>
      <c r="BF270" s="18">
        <f>IF(S270&lt;&gt;0,S270,IF($AV270=0,0,AP270/$AV270*$Z270))</f>
      </c>
      <c r="BG270" s="18">
        <f>IF(T270&lt;&gt;0,T270,IF($AV270=0,0,AQ270/$AV270*$Z270))</f>
      </c>
      <c r="BH270" s="18">
        <f>IF(U270&lt;&gt;0,U270,IF($AV270=0,0,AR270/$AV270*$Z270))</f>
      </c>
      <c r="BI270" s="18">
        <f>IF(V270&lt;&gt;0,V270,IF($AV270=0,0,AS270/$AV270*$Z270))</f>
      </c>
      <c r="BJ270" s="18">
        <f>IF(W270&lt;&gt;0,W270,IF($AV270=0,0,AT270/$AV270*$Z270))</f>
      </c>
      <c r="BK270" s="18">
        <f>IF(X270&lt;&gt;0,X270,IF($AV270=0,0,AU270/$AV270*$Z270))</f>
      </c>
      <c r="BL270" s="18">
        <f>SUM(AW270:BK270)</f>
      </c>
      <c r="BM270" s="18">
        <f>I270-BL270</f>
      </c>
    </row>
    <row r="271" outlineLevel="4">
      <c r="A271" s="5" t="str">
        <v>13.9</v>
      </c>
      <c r="B271" s="5" t="str">
        <v/>
      </c>
      <c r="C271" s="5" t="str">
        <v/>
      </c>
      <c r="D271" s="5" t="str">
        <v/>
      </c>
      <c r="E271" s="19">
        <f>IFERROR(_xlfn.XLOOKUP(F271,Assumptions!B:B,Assumptions!C:C),0)</f>
      </c>
      <c r="F271" s="5" t="str">
        <v>Site Delivery EGP</v>
      </c>
      <c r="G271" s="5" t="str">
        <v/>
      </c>
      <c r="H271" s="18">
        <f>G269*E271</f>
      </c>
      <c r="I271" s="18">
        <f>H271*(1-0)</f>
      </c>
      <c r="J271" s="18">
        <v>0</v>
      </c>
      <c r="K271" s="18">
        <v>0</v>
      </c>
      <c r="L271" s="18">
        <v>0</v>
      </c>
      <c r="M271" s="18">
        <v>0</v>
      </c>
      <c r="N271" s="18">
        <v>0</v>
      </c>
      <c r="O271" s="18">
        <v>0</v>
      </c>
      <c r="P271" s="18">
        <v>0</v>
      </c>
      <c r="Q271" s="18">
        <v>0</v>
      </c>
      <c r="R271" s="18">
        <v>0</v>
      </c>
      <c r="S271" s="18">
        <v>0</v>
      </c>
      <c r="T271" s="18">
        <v>0</v>
      </c>
      <c r="U271" s="18">
        <v>0</v>
      </c>
      <c r="V271" s="18">
        <v>0</v>
      </c>
      <c r="W271" s="18">
        <v>0</v>
      </c>
      <c r="X271" s="18">
        <v>0</v>
      </c>
      <c r="Y271" s="18">
        <f>SUM(J271:X271)</f>
      </c>
      <c r="Z271" s="18">
        <f>I271-Y271</f>
      </c>
      <c r="AA271" s="5" t="str">
        <v/>
      </c>
      <c r="AB271" s="5" t="str">
        <v/>
      </c>
      <c r="AC271" s="18">
        <f>IFERROR(_xlfn.XLOOKUP(F271,Assumptions!B:B,Assumptions!D:D),0)</f>
      </c>
      <c r="AD271" s="20">
        <f>AA271+AC271</f>
      </c>
      <c r="AE271" s="20">
        <f>AC271+AB271</f>
      </c>
      <c r="AF271" s="5" t="str">
        <v/>
      </c>
      <c r="AG271" s="18">
        <f>IFERROR(_xlfn.BETA.DIST(DATE(YEAR(AG$2),MONTH(AG$2),15),$AD$2,$AE$2,FALSE,DATE(YEAR($AD271),MONTH($AD271),1),DATE(YEAR($AE271),MONTH($AE271),28)),0)</f>
      </c>
      <c r="AH271" s="18">
        <f>IFERROR(_xlfn.BETA.DIST(DATE(YEAR(AH$2),MONTH(AH$2),15),$AD$2,$AE$2,FALSE,DATE(YEAR($AD271),MONTH($AD271),1),DATE(YEAR($AE271),MONTH($AE271),28)),0)</f>
      </c>
      <c r="AI271" s="18">
        <f>IFERROR(_xlfn.BETA.DIST(DATE(YEAR(AI$2),MONTH(AI$2),15),$AD$2,$AE$2,FALSE,DATE(YEAR($AD271),MONTH($AD271),1),DATE(YEAR($AE271),MONTH($AE271),28)),0)</f>
      </c>
      <c r="AJ271" s="18">
        <f>IFERROR(_xlfn.BETA.DIST(DATE(YEAR(AJ$2),MONTH(AJ$2),15),$AD$2,$AE$2,FALSE,DATE(YEAR($AD271),MONTH($AD271),1),DATE(YEAR($AE271),MONTH($AE271),28)),0)</f>
      </c>
      <c r="AK271" s="18">
        <f>IFERROR(_xlfn.BETA.DIST(DATE(YEAR(AK$2),MONTH(AK$2),15),$AD$2,$AE$2,FALSE,DATE(YEAR($AD271),MONTH($AD271),1),DATE(YEAR($AE271),MONTH($AE271),28)),0)</f>
      </c>
      <c r="AL271" s="18">
        <f>IFERROR(_xlfn.BETA.DIST(DATE(YEAR(AL$2),MONTH(AL$2),15),$AD$2,$AE$2,FALSE,DATE(YEAR($AD271),MONTH($AD271),1),DATE(YEAR($AE271),MONTH($AE271),28)),0)</f>
      </c>
      <c r="AM271" s="18">
        <f>IFERROR(_xlfn.BETA.DIST(DATE(YEAR(AM$2),MONTH(AM$2),15),$AD$2,$AE$2,FALSE,DATE(YEAR($AD271),MONTH($AD271),1),DATE(YEAR($AE271),MONTH($AE271),28)),0)</f>
      </c>
      <c r="AN271" s="18">
        <f>IFERROR(_xlfn.BETA.DIST(DATE(YEAR(AN$2),MONTH(AN$2),15),$AD$2,$AE$2,FALSE,DATE(YEAR($AD271),MONTH($AD271),1),DATE(YEAR($AE271),MONTH($AE271),28)),0)</f>
      </c>
      <c r="AO271" s="18">
        <f>IFERROR(_xlfn.BETA.DIST(DATE(YEAR(AO$2),MONTH(AO$2),15),$AD$2,$AE$2,FALSE,DATE(YEAR($AD271),MONTH($AD271),1),DATE(YEAR($AE271),MONTH($AE271),28)),0)</f>
      </c>
      <c r="AP271" s="18">
        <f>IFERROR(_xlfn.BETA.DIST(DATE(YEAR(AP$2),MONTH(AP$2),15),$AD$2,$AE$2,FALSE,DATE(YEAR($AD271),MONTH($AD271),1),DATE(YEAR($AE271),MONTH($AE271),28)),0)</f>
      </c>
      <c r="AQ271" s="18">
        <f>IFERROR(_xlfn.BETA.DIST(DATE(YEAR(AQ$2),MONTH(AQ$2),15),$AD$2,$AE$2,FALSE,DATE(YEAR($AD271),MONTH($AD271),1),DATE(YEAR($AE271),MONTH($AE271),28)),0)</f>
      </c>
      <c r="AR271" s="18">
        <f>IFERROR(_xlfn.BETA.DIST(DATE(YEAR(AR$2),MONTH(AR$2),15),$AD$2,$AE$2,FALSE,DATE(YEAR($AD271),MONTH($AD271),1),DATE(YEAR($AE271),MONTH($AE271),28)),0)</f>
      </c>
      <c r="AS271" s="18">
        <f>IFERROR(_xlfn.BETA.DIST(DATE(YEAR(AS$2),MONTH(AS$2),15),$AD$2,$AE$2,FALSE,DATE(YEAR($AD271),MONTH($AD271),1),DATE(YEAR($AE271),MONTH($AE271),28)),0)</f>
      </c>
      <c r="AT271" s="18">
        <f>IFERROR(_xlfn.BETA.DIST(DATE(YEAR(AT$2),MONTH(AT$2),15),$AD$2,$AE$2,FALSE,DATE(YEAR($AD271),MONTH($AD271),1),DATE(YEAR($AE271),MONTH($AE271),28)),0)</f>
      </c>
      <c r="AU271" s="18">
        <f>IFERROR(_xlfn.BETA.DIST(DATE(YEAR(AU$2),MONTH(AU$2),15),$AD$2,$AE$2,FALSE,DATE(YEAR($AD271),MONTH($AD271),1),DATE(YEAR($AE271),MONTH($AE271),28)),0)</f>
      </c>
      <c r="AV271" s="18">
        <f>SUM(AG271:AU271)</f>
      </c>
      <c r="AW271" s="18">
        <f>IF(J271&lt;&gt;0,J271,IF($AV271=0,0,AG271/$AV271*$Z271))</f>
      </c>
      <c r="AX271" s="18">
        <f>IF(K271&lt;&gt;0,K271,IF($AV271=0,0,AH271/$AV271*$Z271))</f>
      </c>
      <c r="AY271" s="18">
        <f>IF(L271&lt;&gt;0,L271,IF($AV271=0,0,AI271/$AV271*$Z271))</f>
      </c>
      <c r="AZ271" s="18">
        <f>IF(M271&lt;&gt;0,M271,IF($AV271=0,0,AJ271/$AV271*$Z271))</f>
      </c>
      <c r="BA271" s="18">
        <f>IF(N271&lt;&gt;0,N271,IF($AV271=0,0,AK271/$AV271*$Z271))</f>
      </c>
      <c r="BB271" s="18">
        <f>IF(O271&lt;&gt;0,O271,IF($AV271=0,0,AL271/$AV271*$Z271))</f>
      </c>
      <c r="BC271" s="18">
        <f>IF(P271&lt;&gt;0,P271,IF($AV271=0,0,AM271/$AV271*$Z271))</f>
      </c>
      <c r="BD271" s="18">
        <f>IF(Q271&lt;&gt;0,Q271,IF($AV271=0,0,AN271/$AV271*$Z271))</f>
      </c>
      <c r="BE271" s="18">
        <f>IF(R271&lt;&gt;0,R271,IF($AV271=0,0,AO271/$AV271*$Z271))</f>
      </c>
      <c r="BF271" s="18">
        <f>IF(S271&lt;&gt;0,S271,IF($AV271=0,0,AP271/$AV271*$Z271))</f>
      </c>
      <c r="BG271" s="18">
        <f>IF(T271&lt;&gt;0,T271,IF($AV271=0,0,AQ271/$AV271*$Z271))</f>
      </c>
      <c r="BH271" s="18">
        <f>IF(U271&lt;&gt;0,U271,IF($AV271=0,0,AR271/$AV271*$Z271))</f>
      </c>
      <c r="BI271" s="18">
        <f>IF(V271&lt;&gt;0,V271,IF($AV271=0,0,AS271/$AV271*$Z271))</f>
      </c>
      <c r="BJ271" s="18">
        <f>IF(W271&lt;&gt;0,W271,IF($AV271=0,0,AT271/$AV271*$Z271))</f>
      </c>
      <c r="BK271" s="18">
        <f>IF(X271&lt;&gt;0,X271,IF($AV271=0,0,AU271/$AV271*$Z271))</f>
      </c>
      <c r="BL271" s="18">
        <f>SUM(AW271:BK271)</f>
      </c>
      <c r="BM271" s="18">
        <f>I271-BL271</f>
      </c>
    </row>
    <row r="272" outlineLevel="4">
      <c r="A272" s="5" t="str">
        <v>13.9</v>
      </c>
      <c r="B272" s="5" t="str">
        <v/>
      </c>
      <c r="C272" s="5" t="str">
        <v>BSKDGNGENGR07</v>
      </c>
      <c r="D272" s="5" t="str">
        <v>BSKDGNGENGR07</v>
      </c>
      <c r="E272" s="19">
        <f>IFERROR(_xlfn.XLOOKUP(F272,Assumptions!B:B,Assumptions!C:C),0)</f>
      </c>
      <c r="F272" s="5" t="str">
        <v>Retention</v>
      </c>
      <c r="G272" s="5" t="str">
        <v/>
      </c>
      <c r="H272" s="18">
        <f>G269*E272</f>
      </c>
      <c r="I272" s="18">
        <f>H272*(1-0)</f>
      </c>
      <c r="J272" s="18">
        <v>0</v>
      </c>
      <c r="K272" s="18">
        <v>0</v>
      </c>
      <c r="L272" s="18">
        <v>0</v>
      </c>
      <c r="M272" s="18">
        <v>0</v>
      </c>
      <c r="N272" s="18">
        <v>0</v>
      </c>
      <c r="O272" s="18">
        <v>0</v>
      </c>
      <c r="P272" s="18">
        <v>0</v>
      </c>
      <c r="Q272" s="18">
        <v>0</v>
      </c>
      <c r="R272" s="18">
        <v>0</v>
      </c>
      <c r="S272" s="18">
        <v>0</v>
      </c>
      <c r="T272" s="18">
        <v>0</v>
      </c>
      <c r="U272" s="18">
        <v>0</v>
      </c>
      <c r="V272" s="18">
        <v>0</v>
      </c>
      <c r="W272" s="18">
        <v>0</v>
      </c>
      <c r="X272" s="18">
        <v>0</v>
      </c>
      <c r="Y272" s="18">
        <f>SUM(J272:X272)</f>
      </c>
      <c r="Z272" s="18">
        <f>I272-Y272</f>
      </c>
      <c r="AA272" s="20">
        <v>46483</v>
      </c>
      <c r="AB272" s="20">
        <v>46483</v>
      </c>
      <c r="AC272" s="18">
        <f>IFERROR(_xlfn.XLOOKUP(F272,Assumptions!B:B,Assumptions!D:D),0)</f>
      </c>
      <c r="AD272" s="20">
        <f>AA272+AC272</f>
      </c>
      <c r="AE272" s="20">
        <f>AC272+AB272</f>
      </c>
      <c r="AF272" s="5" t="str">
        <v/>
      </c>
      <c r="AG272" s="18">
        <f>IFERROR(_xlfn.BETA.DIST(DATE(YEAR(AG$2),MONTH(AG$2),15),$AD$2,$AE$2,FALSE,DATE(YEAR($AD272),MONTH($AD272),1),DATE(YEAR($AE272),MONTH($AE272),28)),0)</f>
      </c>
      <c r="AH272" s="18">
        <f>IFERROR(_xlfn.BETA.DIST(DATE(YEAR(AH$2),MONTH(AH$2),15),$AD$2,$AE$2,FALSE,DATE(YEAR($AD272),MONTH($AD272),1),DATE(YEAR($AE272),MONTH($AE272),28)),0)</f>
      </c>
      <c r="AI272" s="18">
        <f>IFERROR(_xlfn.BETA.DIST(DATE(YEAR(AI$2),MONTH(AI$2),15),$AD$2,$AE$2,FALSE,DATE(YEAR($AD272),MONTH($AD272),1),DATE(YEAR($AE272),MONTH($AE272),28)),0)</f>
      </c>
      <c r="AJ272" s="18">
        <f>IFERROR(_xlfn.BETA.DIST(DATE(YEAR(AJ$2),MONTH(AJ$2),15),$AD$2,$AE$2,FALSE,DATE(YEAR($AD272),MONTH($AD272),1),DATE(YEAR($AE272),MONTH($AE272),28)),0)</f>
      </c>
      <c r="AK272" s="18">
        <f>IFERROR(_xlfn.BETA.DIST(DATE(YEAR(AK$2),MONTH(AK$2),15),$AD$2,$AE$2,FALSE,DATE(YEAR($AD272),MONTH($AD272),1),DATE(YEAR($AE272),MONTH($AE272),28)),0)</f>
      </c>
      <c r="AL272" s="18">
        <f>IFERROR(_xlfn.BETA.DIST(DATE(YEAR(AL$2),MONTH(AL$2),15),$AD$2,$AE$2,FALSE,DATE(YEAR($AD272),MONTH($AD272),1),DATE(YEAR($AE272),MONTH($AE272),28)),0)</f>
      </c>
      <c r="AM272" s="18">
        <f>IFERROR(_xlfn.BETA.DIST(DATE(YEAR(AM$2),MONTH(AM$2),15),$AD$2,$AE$2,FALSE,DATE(YEAR($AD272),MONTH($AD272),1),DATE(YEAR($AE272),MONTH($AE272),28)),0)</f>
      </c>
      <c r="AN272" s="18">
        <f>IFERROR(_xlfn.BETA.DIST(DATE(YEAR(AN$2),MONTH(AN$2),15),$AD$2,$AE$2,FALSE,DATE(YEAR($AD272),MONTH($AD272),1),DATE(YEAR($AE272),MONTH($AE272),28)),0)</f>
      </c>
      <c r="AO272" s="18">
        <f>IFERROR(_xlfn.BETA.DIST(DATE(YEAR(AO$2),MONTH(AO$2),15),$AD$2,$AE$2,FALSE,DATE(YEAR($AD272),MONTH($AD272),1),DATE(YEAR($AE272),MONTH($AE272),28)),0)</f>
      </c>
      <c r="AP272" s="18">
        <f>IFERROR(_xlfn.BETA.DIST(DATE(YEAR(AP$2),MONTH(AP$2),15),$AD$2,$AE$2,FALSE,DATE(YEAR($AD272),MONTH($AD272),1),DATE(YEAR($AE272),MONTH($AE272),28)),0)</f>
      </c>
      <c r="AQ272" s="18">
        <f>IFERROR(_xlfn.BETA.DIST(DATE(YEAR(AQ$2),MONTH(AQ$2),15),$AD$2,$AE$2,FALSE,DATE(YEAR($AD272),MONTH($AD272),1),DATE(YEAR($AE272),MONTH($AE272),28)),0)</f>
      </c>
      <c r="AR272" s="18">
        <f>IFERROR(_xlfn.BETA.DIST(DATE(YEAR(AR$2),MONTH(AR$2),15),$AD$2,$AE$2,FALSE,DATE(YEAR($AD272),MONTH($AD272),1),DATE(YEAR($AE272),MONTH($AE272),28)),0)</f>
      </c>
      <c r="AS272" s="18">
        <f>IFERROR(_xlfn.BETA.DIST(DATE(YEAR(AS$2),MONTH(AS$2),15),$AD$2,$AE$2,FALSE,DATE(YEAR($AD272),MONTH($AD272),1),DATE(YEAR($AE272),MONTH($AE272),28)),0)</f>
      </c>
      <c r="AT272" s="18">
        <f>IFERROR(_xlfn.BETA.DIST(DATE(YEAR(AT$2),MONTH(AT$2),15),$AD$2,$AE$2,FALSE,DATE(YEAR($AD272),MONTH($AD272),1),DATE(YEAR($AE272),MONTH($AE272),28)),0)</f>
      </c>
      <c r="AU272" s="18">
        <f>IFERROR(_xlfn.BETA.DIST(DATE(YEAR(AU$2),MONTH(AU$2),15),$AD$2,$AE$2,FALSE,DATE(YEAR($AD272),MONTH($AD272),1),DATE(YEAR($AE272),MONTH($AE272),28)),0)</f>
      </c>
      <c r="AV272" s="18">
        <f>SUM(AG272:AU272)</f>
      </c>
      <c r="AW272" s="18">
        <f>IF(J272&lt;&gt;0,J272,IF($AV272=0,0,AG272/$AV272*$Z272))</f>
      </c>
      <c r="AX272" s="18">
        <f>IF(K272&lt;&gt;0,K272,IF($AV272=0,0,AH272/$AV272*$Z272))</f>
      </c>
      <c r="AY272" s="18">
        <f>IF(L272&lt;&gt;0,L272,IF($AV272=0,0,AI272/$AV272*$Z272))</f>
      </c>
      <c r="AZ272" s="18">
        <f>IF(M272&lt;&gt;0,M272,IF($AV272=0,0,AJ272/$AV272*$Z272))</f>
      </c>
      <c r="BA272" s="18">
        <f>IF(N272&lt;&gt;0,N272,IF($AV272=0,0,AK272/$AV272*$Z272))</f>
      </c>
      <c r="BB272" s="18">
        <f>IF(O272&lt;&gt;0,O272,IF($AV272=0,0,AL272/$AV272*$Z272))</f>
      </c>
      <c r="BC272" s="18">
        <f>IF(P272&lt;&gt;0,P272,IF($AV272=0,0,AM272/$AV272*$Z272))</f>
      </c>
      <c r="BD272" s="18">
        <f>IF(Q272&lt;&gt;0,Q272,IF($AV272=0,0,AN272/$AV272*$Z272))</f>
      </c>
      <c r="BE272" s="18">
        <f>IF(R272&lt;&gt;0,R272,IF($AV272=0,0,AO272/$AV272*$Z272))</f>
      </c>
      <c r="BF272" s="18">
        <f>IF(S272&lt;&gt;0,S272,IF($AV272=0,0,AP272/$AV272*$Z272))</f>
      </c>
      <c r="BG272" s="18">
        <f>IF(T272&lt;&gt;0,T272,IF($AV272=0,0,AQ272/$AV272*$Z272))</f>
      </c>
      <c r="BH272" s="18">
        <f>IF(U272&lt;&gt;0,U272,IF($AV272=0,0,AR272/$AV272*$Z272))</f>
      </c>
      <c r="BI272" s="18">
        <f>IF(V272&lt;&gt;0,V272,IF($AV272=0,0,AS272/$AV272*$Z272))</f>
      </c>
      <c r="BJ272" s="18">
        <f>IF(W272&lt;&gt;0,W272,IF($AV272=0,0,AT272/$AV272*$Z272))</f>
      </c>
      <c r="BK272" s="18">
        <f>IF(X272&lt;&gt;0,X272,IF($AV272=0,0,AU272/$AV272*$Z272))</f>
      </c>
      <c r="BL272" s="18">
        <f>SUM(AW272:BK272)</f>
      </c>
      <c r="BM272" s="18">
        <f>I272-BL272</f>
      </c>
    </row>
    <row r="273" outlineLevel="3">
      <c r="A273" s="17" t="str">
        <v>13.01</v>
      </c>
      <c r="B273" s="17" t="str">
        <v/>
      </c>
      <c r="C273" s="17" t="str">
        <v/>
      </c>
      <c r="D273" s="17" t="str">
        <v/>
      </c>
      <c r="E273" s="17" t="str">
        <v>13.01</v>
      </c>
      <c r="F273" s="17" t="str">
        <v>Installing, startup, testing and commissioning of Miscellaneous Systems</v>
      </c>
      <c r="G273" s="17">
        <v>2493097.13</v>
      </c>
      <c r="H273" s="17" t="str">
        <v/>
      </c>
      <c r="I273" s="17" t="str">
        <v/>
      </c>
      <c r="J273" s="17" t="str">
        <v/>
      </c>
      <c r="K273" s="17" t="str">
        <v/>
      </c>
      <c r="L273" s="17" t="str">
        <v/>
      </c>
      <c r="M273" s="17" t="str">
        <v/>
      </c>
      <c r="N273" s="17" t="str">
        <v/>
      </c>
      <c r="O273" s="17" t="str">
        <v/>
      </c>
      <c r="P273" s="17" t="str">
        <v/>
      </c>
      <c r="Q273" s="17" t="str">
        <v/>
      </c>
      <c r="R273" s="17" t="str">
        <v/>
      </c>
      <c r="S273" s="17" t="str">
        <v/>
      </c>
      <c r="T273" s="17" t="str">
        <v/>
      </c>
      <c r="U273" s="17" t="str">
        <v/>
      </c>
      <c r="V273" s="17" t="str">
        <v/>
      </c>
      <c r="W273" s="17" t="str">
        <v/>
      </c>
      <c r="X273" s="17" t="str">
        <v/>
      </c>
      <c r="Y273" s="17" t="str">
        <v/>
      </c>
      <c r="Z273" s="17" t="str">
        <v/>
      </c>
      <c r="AA273" s="17" t="str">
        <v/>
      </c>
      <c r="AB273" s="17" t="str">
        <v/>
      </c>
      <c r="AC273" s="17" t="str">
        <v/>
      </c>
      <c r="AD273" s="17" t="str">
        <v/>
      </c>
      <c r="AE273" s="17" t="str">
        <v/>
      </c>
      <c r="AF273" s="5" t="str">
        <v/>
      </c>
      <c r="AG273" s="18">
        <f>IFERROR(_xlfn.BETA.DIST(DATE(YEAR(AG$2),MONTH(AG$2),15),$AD$2,$AE$2,FALSE,DATE(YEAR($AD273),MONTH($AD273),1),DATE(YEAR($AE273),MONTH($AE273),28)),0)</f>
      </c>
      <c r="AH273" s="18">
        <f>IFERROR(_xlfn.BETA.DIST(DATE(YEAR(AH$2),MONTH(AH$2),15),$AD$2,$AE$2,FALSE,DATE(YEAR($AD273),MONTH($AD273),1),DATE(YEAR($AE273),MONTH($AE273),28)),0)</f>
      </c>
      <c r="AI273" s="18">
        <f>IFERROR(_xlfn.BETA.DIST(DATE(YEAR(AI$2),MONTH(AI$2),15),$AD$2,$AE$2,FALSE,DATE(YEAR($AD273),MONTH($AD273),1),DATE(YEAR($AE273),MONTH($AE273),28)),0)</f>
      </c>
      <c r="AJ273" s="18">
        <f>IFERROR(_xlfn.BETA.DIST(DATE(YEAR(AJ$2),MONTH(AJ$2),15),$AD$2,$AE$2,FALSE,DATE(YEAR($AD273),MONTH($AD273),1),DATE(YEAR($AE273),MONTH($AE273),28)),0)</f>
      </c>
      <c r="AK273" s="18">
        <f>IFERROR(_xlfn.BETA.DIST(DATE(YEAR(AK$2),MONTH(AK$2),15),$AD$2,$AE$2,FALSE,DATE(YEAR($AD273),MONTH($AD273),1),DATE(YEAR($AE273),MONTH($AE273),28)),0)</f>
      </c>
      <c r="AL273" s="18">
        <f>IFERROR(_xlfn.BETA.DIST(DATE(YEAR(AL$2),MONTH(AL$2),15),$AD$2,$AE$2,FALSE,DATE(YEAR($AD273),MONTH($AD273),1),DATE(YEAR($AE273),MONTH($AE273),28)),0)</f>
      </c>
      <c r="AM273" s="18">
        <f>IFERROR(_xlfn.BETA.DIST(DATE(YEAR(AM$2),MONTH(AM$2),15),$AD$2,$AE$2,FALSE,DATE(YEAR($AD273),MONTH($AD273),1),DATE(YEAR($AE273),MONTH($AE273),28)),0)</f>
      </c>
      <c r="AN273" s="18">
        <f>IFERROR(_xlfn.BETA.DIST(DATE(YEAR(AN$2),MONTH(AN$2),15),$AD$2,$AE$2,FALSE,DATE(YEAR($AD273),MONTH($AD273),1),DATE(YEAR($AE273),MONTH($AE273),28)),0)</f>
      </c>
      <c r="AO273" s="18">
        <f>IFERROR(_xlfn.BETA.DIST(DATE(YEAR(AO$2),MONTH(AO$2),15),$AD$2,$AE$2,FALSE,DATE(YEAR($AD273),MONTH($AD273),1),DATE(YEAR($AE273),MONTH($AE273),28)),0)</f>
      </c>
      <c r="AP273" s="18">
        <f>IFERROR(_xlfn.BETA.DIST(DATE(YEAR(AP$2),MONTH(AP$2),15),$AD$2,$AE$2,FALSE,DATE(YEAR($AD273),MONTH($AD273),1),DATE(YEAR($AE273),MONTH($AE273),28)),0)</f>
      </c>
      <c r="AQ273" s="18">
        <f>IFERROR(_xlfn.BETA.DIST(DATE(YEAR(AQ$2),MONTH(AQ$2),15),$AD$2,$AE$2,FALSE,DATE(YEAR($AD273),MONTH($AD273),1),DATE(YEAR($AE273),MONTH($AE273),28)),0)</f>
      </c>
      <c r="AR273" s="18">
        <f>IFERROR(_xlfn.BETA.DIST(DATE(YEAR(AR$2),MONTH(AR$2),15),$AD$2,$AE$2,FALSE,DATE(YEAR($AD273),MONTH($AD273),1),DATE(YEAR($AE273),MONTH($AE273),28)),0)</f>
      </c>
      <c r="AS273" s="18">
        <f>IFERROR(_xlfn.BETA.DIST(DATE(YEAR(AS$2),MONTH(AS$2),15),$AD$2,$AE$2,FALSE,DATE(YEAR($AD273),MONTH($AD273),1),DATE(YEAR($AE273),MONTH($AE273),28)),0)</f>
      </c>
      <c r="AT273" s="18">
        <f>IFERROR(_xlfn.BETA.DIST(DATE(YEAR(AT$2),MONTH(AT$2),15),$AD$2,$AE$2,FALSE,DATE(YEAR($AD273),MONTH($AD273),1),DATE(YEAR($AE273),MONTH($AE273),28)),0)</f>
      </c>
      <c r="AU273" s="18">
        <f>IFERROR(_xlfn.BETA.DIST(DATE(YEAR(AU$2),MONTH(AU$2),15),$AD$2,$AE$2,FALSE,DATE(YEAR($AD273),MONTH($AD273),1),DATE(YEAR($AE273),MONTH($AE273),28)),0)</f>
      </c>
      <c r="AV273" s="18">
        <f>SUM(AG273:AU273)</f>
      </c>
      <c r="AW273" s="18">
        <f>IF(J273&lt;&gt;0,J273,IF($AV273=0,0,AG273/$AV273*$Z273))</f>
      </c>
      <c r="AX273" s="18">
        <f>IF(K273&lt;&gt;0,K273,IF($AV273=0,0,AH273/$AV273*$Z273))</f>
      </c>
      <c r="AY273" s="18">
        <f>IF(L273&lt;&gt;0,L273,IF($AV273=0,0,AI273/$AV273*$Z273))</f>
      </c>
      <c r="AZ273" s="18">
        <f>IF(M273&lt;&gt;0,M273,IF($AV273=0,0,AJ273/$AV273*$Z273))</f>
      </c>
      <c r="BA273" s="18">
        <f>IF(N273&lt;&gt;0,N273,IF($AV273=0,0,AK273/$AV273*$Z273))</f>
      </c>
      <c r="BB273" s="18">
        <f>IF(O273&lt;&gt;0,O273,IF($AV273=0,0,AL273/$AV273*$Z273))</f>
      </c>
      <c r="BC273" s="18">
        <f>IF(P273&lt;&gt;0,P273,IF($AV273=0,0,AM273/$AV273*$Z273))</f>
      </c>
      <c r="BD273" s="18">
        <f>IF(Q273&lt;&gt;0,Q273,IF($AV273=0,0,AN273/$AV273*$Z273))</f>
      </c>
      <c r="BE273" s="18">
        <f>IF(R273&lt;&gt;0,R273,IF($AV273=0,0,AO273/$AV273*$Z273))</f>
      </c>
      <c r="BF273" s="18">
        <f>IF(S273&lt;&gt;0,S273,IF($AV273=0,0,AP273/$AV273*$Z273))</f>
      </c>
      <c r="BG273" s="18">
        <f>IF(T273&lt;&gt;0,T273,IF($AV273=0,0,AQ273/$AV273*$Z273))</f>
      </c>
      <c r="BH273" s="18">
        <f>IF(U273&lt;&gt;0,U273,IF($AV273=0,0,AR273/$AV273*$Z273))</f>
      </c>
      <c r="BI273" s="18">
        <f>IF(V273&lt;&gt;0,V273,IF($AV273=0,0,AS273/$AV273*$Z273))</f>
      </c>
      <c r="BJ273" s="18">
        <f>IF(W273&lt;&gt;0,W273,IF($AV273=0,0,AT273/$AV273*$Z273))</f>
      </c>
      <c r="BK273" s="18">
        <f>IF(X273&lt;&gt;0,X273,IF($AV273=0,0,AU273/$AV273*$Z273))</f>
      </c>
      <c r="BL273" s="18">
        <f>SUM(AW273:BK273)</f>
      </c>
      <c r="BM273" s="17" t="str">
        <v/>
      </c>
    </row>
    <row r="274" outlineLevel="4">
      <c r="A274" s="5" t="str">
        <v>13.01</v>
      </c>
      <c r="B274" s="5" t="str">
        <v/>
      </c>
      <c r="C274" s="5" t="str">
        <v>BSKDGNGENGR03</v>
      </c>
      <c r="D274" s="5" t="str">
        <v>BSKDGNGENGR03</v>
      </c>
      <c r="E274" s="19">
        <f>IFERROR(_xlfn.XLOOKUP(F274,Assumptions!B:B,Assumptions!C:C),0)</f>
      </c>
      <c r="F274" s="5" t="str">
        <v>Advanced Payment</v>
      </c>
      <c r="G274" s="5" t="str">
        <v/>
      </c>
      <c r="H274" s="18">
        <f>G273*E274</f>
      </c>
      <c r="I274" s="18">
        <f>H274*(1-0)</f>
      </c>
      <c r="J274" s="18">
        <v>0</v>
      </c>
      <c r="K274" s="18">
        <v>0</v>
      </c>
      <c r="L274" s="18">
        <v>0</v>
      </c>
      <c r="M274" s="18">
        <v>0</v>
      </c>
      <c r="N274" s="18">
        <v>0</v>
      </c>
      <c r="O274" s="18">
        <v>0</v>
      </c>
      <c r="P274" s="18">
        <v>0</v>
      </c>
      <c r="Q274" s="18">
        <v>0</v>
      </c>
      <c r="R274" s="18">
        <v>0</v>
      </c>
      <c r="S274" s="18">
        <v>0</v>
      </c>
      <c r="T274" s="18">
        <v>0</v>
      </c>
      <c r="U274" s="18">
        <v>0</v>
      </c>
      <c r="V274" s="18">
        <v>0</v>
      </c>
      <c r="W274" s="18">
        <v>0</v>
      </c>
      <c r="X274" s="18">
        <v>0</v>
      </c>
      <c r="Y274" s="18">
        <f>SUM(J274:X274)</f>
      </c>
      <c r="Z274" s="18">
        <f>I274-Y274</f>
      </c>
      <c r="AA274" s="20">
        <v>46026</v>
      </c>
      <c r="AB274" s="20">
        <v>46026</v>
      </c>
      <c r="AC274" s="18">
        <f>IFERROR(_xlfn.XLOOKUP(F274,Assumptions!B:B,Assumptions!D:D),0)</f>
      </c>
      <c r="AD274" s="20">
        <f>AA274+AC274</f>
      </c>
      <c r="AE274" s="20">
        <f>AC274+AB274</f>
      </c>
      <c r="AF274" s="5" t="str">
        <v/>
      </c>
      <c r="AG274" s="18">
        <f>IFERROR(_xlfn.BETA.DIST(DATE(YEAR(AG$2),MONTH(AG$2),15),$AD$2,$AE$2,FALSE,DATE(YEAR($AD274),MONTH($AD274),1),DATE(YEAR($AE274),MONTH($AE274),28)),0)</f>
      </c>
      <c r="AH274" s="18">
        <f>IFERROR(_xlfn.BETA.DIST(DATE(YEAR(AH$2),MONTH(AH$2),15),$AD$2,$AE$2,FALSE,DATE(YEAR($AD274),MONTH($AD274),1),DATE(YEAR($AE274),MONTH($AE274),28)),0)</f>
      </c>
      <c r="AI274" s="18">
        <f>IFERROR(_xlfn.BETA.DIST(DATE(YEAR(AI$2),MONTH(AI$2),15),$AD$2,$AE$2,FALSE,DATE(YEAR($AD274),MONTH($AD274),1),DATE(YEAR($AE274),MONTH($AE274),28)),0)</f>
      </c>
      <c r="AJ274" s="18">
        <f>IFERROR(_xlfn.BETA.DIST(DATE(YEAR(AJ$2),MONTH(AJ$2),15),$AD$2,$AE$2,FALSE,DATE(YEAR($AD274),MONTH($AD274),1),DATE(YEAR($AE274),MONTH($AE274),28)),0)</f>
      </c>
      <c r="AK274" s="18">
        <f>IFERROR(_xlfn.BETA.DIST(DATE(YEAR(AK$2),MONTH(AK$2),15),$AD$2,$AE$2,FALSE,DATE(YEAR($AD274),MONTH($AD274),1),DATE(YEAR($AE274),MONTH($AE274),28)),0)</f>
      </c>
      <c r="AL274" s="18">
        <f>IFERROR(_xlfn.BETA.DIST(DATE(YEAR(AL$2),MONTH(AL$2),15),$AD$2,$AE$2,FALSE,DATE(YEAR($AD274),MONTH($AD274),1),DATE(YEAR($AE274),MONTH($AE274),28)),0)</f>
      </c>
      <c r="AM274" s="18">
        <f>IFERROR(_xlfn.BETA.DIST(DATE(YEAR(AM$2),MONTH(AM$2),15),$AD$2,$AE$2,FALSE,DATE(YEAR($AD274),MONTH($AD274),1),DATE(YEAR($AE274),MONTH($AE274),28)),0)</f>
      </c>
      <c r="AN274" s="18">
        <f>IFERROR(_xlfn.BETA.DIST(DATE(YEAR(AN$2),MONTH(AN$2),15),$AD$2,$AE$2,FALSE,DATE(YEAR($AD274),MONTH($AD274),1),DATE(YEAR($AE274),MONTH($AE274),28)),0)</f>
      </c>
      <c r="AO274" s="18">
        <f>IFERROR(_xlfn.BETA.DIST(DATE(YEAR(AO$2),MONTH(AO$2),15),$AD$2,$AE$2,FALSE,DATE(YEAR($AD274),MONTH($AD274),1),DATE(YEAR($AE274),MONTH($AE274),28)),0)</f>
      </c>
      <c r="AP274" s="18">
        <f>IFERROR(_xlfn.BETA.DIST(DATE(YEAR(AP$2),MONTH(AP$2),15),$AD$2,$AE$2,FALSE,DATE(YEAR($AD274),MONTH($AD274),1),DATE(YEAR($AE274),MONTH($AE274),28)),0)</f>
      </c>
      <c r="AQ274" s="18">
        <f>IFERROR(_xlfn.BETA.DIST(DATE(YEAR(AQ$2),MONTH(AQ$2),15),$AD$2,$AE$2,FALSE,DATE(YEAR($AD274),MONTH($AD274),1),DATE(YEAR($AE274),MONTH($AE274),28)),0)</f>
      </c>
      <c r="AR274" s="18">
        <f>IFERROR(_xlfn.BETA.DIST(DATE(YEAR(AR$2),MONTH(AR$2),15),$AD$2,$AE$2,FALSE,DATE(YEAR($AD274),MONTH($AD274),1),DATE(YEAR($AE274),MONTH($AE274),28)),0)</f>
      </c>
      <c r="AS274" s="18">
        <f>IFERROR(_xlfn.BETA.DIST(DATE(YEAR(AS$2),MONTH(AS$2),15),$AD$2,$AE$2,FALSE,DATE(YEAR($AD274),MONTH($AD274),1),DATE(YEAR($AE274),MONTH($AE274),28)),0)</f>
      </c>
      <c r="AT274" s="18">
        <f>IFERROR(_xlfn.BETA.DIST(DATE(YEAR(AT$2),MONTH(AT$2),15),$AD$2,$AE$2,FALSE,DATE(YEAR($AD274),MONTH($AD274),1),DATE(YEAR($AE274),MONTH($AE274),28)),0)</f>
      </c>
      <c r="AU274" s="18">
        <f>IFERROR(_xlfn.BETA.DIST(DATE(YEAR(AU$2),MONTH(AU$2),15),$AD$2,$AE$2,FALSE,DATE(YEAR($AD274),MONTH($AD274),1),DATE(YEAR($AE274),MONTH($AE274),28)),0)</f>
      </c>
      <c r="AV274" s="18">
        <f>SUM(AG274:AU274)</f>
      </c>
      <c r="AW274" s="18">
        <f>IF(J274&lt;&gt;0,J274,IF($AV274=0,0,AG274/$AV274*$Z274))</f>
      </c>
      <c r="AX274" s="18">
        <f>IF(K274&lt;&gt;0,K274,IF($AV274=0,0,AH274/$AV274*$Z274))</f>
      </c>
      <c r="AY274" s="18">
        <f>IF(L274&lt;&gt;0,L274,IF($AV274=0,0,AI274/$AV274*$Z274))</f>
      </c>
      <c r="AZ274" s="18">
        <f>IF(M274&lt;&gt;0,M274,IF($AV274=0,0,AJ274/$AV274*$Z274))</f>
      </c>
      <c r="BA274" s="18">
        <f>IF(N274&lt;&gt;0,N274,IF($AV274=0,0,AK274/$AV274*$Z274))</f>
      </c>
      <c r="BB274" s="18">
        <f>IF(O274&lt;&gt;0,O274,IF($AV274=0,0,AL274/$AV274*$Z274))</f>
      </c>
      <c r="BC274" s="18">
        <f>IF(P274&lt;&gt;0,P274,IF($AV274=0,0,AM274/$AV274*$Z274))</f>
      </c>
      <c r="BD274" s="18">
        <f>IF(Q274&lt;&gt;0,Q274,IF($AV274=0,0,AN274/$AV274*$Z274))</f>
      </c>
      <c r="BE274" s="18">
        <f>IF(R274&lt;&gt;0,R274,IF($AV274=0,0,AO274/$AV274*$Z274))</f>
      </c>
      <c r="BF274" s="18">
        <f>IF(S274&lt;&gt;0,S274,IF($AV274=0,0,AP274/$AV274*$Z274))</f>
      </c>
      <c r="BG274" s="18">
        <f>IF(T274&lt;&gt;0,T274,IF($AV274=0,0,AQ274/$AV274*$Z274))</f>
      </c>
      <c r="BH274" s="18">
        <f>IF(U274&lt;&gt;0,U274,IF($AV274=0,0,AR274/$AV274*$Z274))</f>
      </c>
      <c r="BI274" s="18">
        <f>IF(V274&lt;&gt;0,V274,IF($AV274=0,0,AS274/$AV274*$Z274))</f>
      </c>
      <c r="BJ274" s="18">
        <f>IF(W274&lt;&gt;0,W274,IF($AV274=0,0,AT274/$AV274*$Z274))</f>
      </c>
      <c r="BK274" s="18">
        <f>IF(X274&lt;&gt;0,X274,IF($AV274=0,0,AU274/$AV274*$Z274))</f>
      </c>
      <c r="BL274" s="18">
        <f>SUM(AW274:BK274)</f>
      </c>
      <c r="BM274" s="18">
        <f>I274-BL274</f>
      </c>
    </row>
    <row r="275" outlineLevel="4">
      <c r="A275" s="5" t="str">
        <v>13.01</v>
      </c>
      <c r="B275" s="5" t="str">
        <v/>
      </c>
      <c r="C275" s="5" t="str">
        <v/>
      </c>
      <c r="D275" s="5" t="str">
        <v/>
      </c>
      <c r="E275" s="19">
        <f>IFERROR(_xlfn.XLOOKUP(F275,Assumptions!B:B,Assumptions!C:C),0)</f>
      </c>
      <c r="F275" s="5" t="str">
        <v>Site Delivery EGP</v>
      </c>
      <c r="G275" s="5" t="str">
        <v/>
      </c>
      <c r="H275" s="18">
        <f>G273*E275</f>
      </c>
      <c r="I275" s="18">
        <f>H275*(1-0)</f>
      </c>
      <c r="J275" s="18">
        <v>0</v>
      </c>
      <c r="K275" s="18">
        <v>0</v>
      </c>
      <c r="L275" s="18">
        <v>0</v>
      </c>
      <c r="M275" s="18">
        <v>0</v>
      </c>
      <c r="N275" s="18">
        <v>0</v>
      </c>
      <c r="O275" s="18">
        <v>0</v>
      </c>
      <c r="P275" s="18">
        <v>0</v>
      </c>
      <c r="Q275" s="18">
        <v>0</v>
      </c>
      <c r="R275" s="18">
        <v>0</v>
      </c>
      <c r="S275" s="18">
        <v>0</v>
      </c>
      <c r="T275" s="18">
        <v>0</v>
      </c>
      <c r="U275" s="18">
        <v>0</v>
      </c>
      <c r="V275" s="18">
        <v>0</v>
      </c>
      <c r="W275" s="18">
        <v>0</v>
      </c>
      <c r="X275" s="18">
        <v>0</v>
      </c>
      <c r="Y275" s="18">
        <f>SUM(J275:X275)</f>
      </c>
      <c r="Z275" s="18">
        <f>I275-Y275</f>
      </c>
      <c r="AA275" s="5" t="str">
        <v/>
      </c>
      <c r="AB275" s="5" t="str">
        <v/>
      </c>
      <c r="AC275" s="18">
        <f>IFERROR(_xlfn.XLOOKUP(F275,Assumptions!B:B,Assumptions!D:D),0)</f>
      </c>
      <c r="AD275" s="20">
        <f>AA275+AC275</f>
      </c>
      <c r="AE275" s="20">
        <f>AC275+AB275</f>
      </c>
      <c r="AF275" s="5" t="str">
        <v/>
      </c>
      <c r="AG275" s="18">
        <f>IFERROR(_xlfn.BETA.DIST(DATE(YEAR(AG$2),MONTH(AG$2),15),$AD$2,$AE$2,FALSE,DATE(YEAR($AD275),MONTH($AD275),1),DATE(YEAR($AE275),MONTH($AE275),28)),0)</f>
      </c>
      <c r="AH275" s="18">
        <f>IFERROR(_xlfn.BETA.DIST(DATE(YEAR(AH$2),MONTH(AH$2),15),$AD$2,$AE$2,FALSE,DATE(YEAR($AD275),MONTH($AD275),1),DATE(YEAR($AE275),MONTH($AE275),28)),0)</f>
      </c>
      <c r="AI275" s="18">
        <f>IFERROR(_xlfn.BETA.DIST(DATE(YEAR(AI$2),MONTH(AI$2),15),$AD$2,$AE$2,FALSE,DATE(YEAR($AD275),MONTH($AD275),1),DATE(YEAR($AE275),MONTH($AE275),28)),0)</f>
      </c>
      <c r="AJ275" s="18">
        <f>IFERROR(_xlfn.BETA.DIST(DATE(YEAR(AJ$2),MONTH(AJ$2),15),$AD$2,$AE$2,FALSE,DATE(YEAR($AD275),MONTH($AD275),1),DATE(YEAR($AE275),MONTH($AE275),28)),0)</f>
      </c>
      <c r="AK275" s="18">
        <f>IFERROR(_xlfn.BETA.DIST(DATE(YEAR(AK$2),MONTH(AK$2),15),$AD$2,$AE$2,FALSE,DATE(YEAR($AD275),MONTH($AD275),1),DATE(YEAR($AE275),MONTH($AE275),28)),0)</f>
      </c>
      <c r="AL275" s="18">
        <f>IFERROR(_xlfn.BETA.DIST(DATE(YEAR(AL$2),MONTH(AL$2),15),$AD$2,$AE$2,FALSE,DATE(YEAR($AD275),MONTH($AD275),1),DATE(YEAR($AE275),MONTH($AE275),28)),0)</f>
      </c>
      <c r="AM275" s="18">
        <f>IFERROR(_xlfn.BETA.DIST(DATE(YEAR(AM$2),MONTH(AM$2),15),$AD$2,$AE$2,FALSE,DATE(YEAR($AD275),MONTH($AD275),1),DATE(YEAR($AE275),MONTH($AE275),28)),0)</f>
      </c>
      <c r="AN275" s="18">
        <f>IFERROR(_xlfn.BETA.DIST(DATE(YEAR(AN$2),MONTH(AN$2),15),$AD$2,$AE$2,FALSE,DATE(YEAR($AD275),MONTH($AD275),1),DATE(YEAR($AE275),MONTH($AE275),28)),0)</f>
      </c>
      <c r="AO275" s="18">
        <f>IFERROR(_xlfn.BETA.DIST(DATE(YEAR(AO$2),MONTH(AO$2),15),$AD$2,$AE$2,FALSE,DATE(YEAR($AD275),MONTH($AD275),1),DATE(YEAR($AE275),MONTH($AE275),28)),0)</f>
      </c>
      <c r="AP275" s="18">
        <f>IFERROR(_xlfn.BETA.DIST(DATE(YEAR(AP$2),MONTH(AP$2),15),$AD$2,$AE$2,FALSE,DATE(YEAR($AD275),MONTH($AD275),1),DATE(YEAR($AE275),MONTH($AE275),28)),0)</f>
      </c>
      <c r="AQ275" s="18">
        <f>IFERROR(_xlfn.BETA.DIST(DATE(YEAR(AQ$2),MONTH(AQ$2),15),$AD$2,$AE$2,FALSE,DATE(YEAR($AD275),MONTH($AD275),1),DATE(YEAR($AE275),MONTH($AE275),28)),0)</f>
      </c>
      <c r="AR275" s="18">
        <f>IFERROR(_xlfn.BETA.DIST(DATE(YEAR(AR$2),MONTH(AR$2),15),$AD$2,$AE$2,FALSE,DATE(YEAR($AD275),MONTH($AD275),1),DATE(YEAR($AE275),MONTH($AE275),28)),0)</f>
      </c>
      <c r="AS275" s="18">
        <f>IFERROR(_xlfn.BETA.DIST(DATE(YEAR(AS$2),MONTH(AS$2),15),$AD$2,$AE$2,FALSE,DATE(YEAR($AD275),MONTH($AD275),1),DATE(YEAR($AE275),MONTH($AE275),28)),0)</f>
      </c>
      <c r="AT275" s="18">
        <f>IFERROR(_xlfn.BETA.DIST(DATE(YEAR(AT$2),MONTH(AT$2),15),$AD$2,$AE$2,FALSE,DATE(YEAR($AD275),MONTH($AD275),1),DATE(YEAR($AE275),MONTH($AE275),28)),0)</f>
      </c>
      <c r="AU275" s="18">
        <f>IFERROR(_xlfn.BETA.DIST(DATE(YEAR(AU$2),MONTH(AU$2),15),$AD$2,$AE$2,FALSE,DATE(YEAR($AD275),MONTH($AD275),1),DATE(YEAR($AE275),MONTH($AE275),28)),0)</f>
      </c>
      <c r="AV275" s="18">
        <f>SUM(AG275:AU275)</f>
      </c>
      <c r="AW275" s="18">
        <f>IF(J275&lt;&gt;0,J275,IF($AV275=0,0,AG275/$AV275*$Z275))</f>
      </c>
      <c r="AX275" s="18">
        <f>IF(K275&lt;&gt;0,K275,IF($AV275=0,0,AH275/$AV275*$Z275))</f>
      </c>
      <c r="AY275" s="18">
        <f>IF(L275&lt;&gt;0,L275,IF($AV275=0,0,AI275/$AV275*$Z275))</f>
      </c>
      <c r="AZ275" s="18">
        <f>IF(M275&lt;&gt;0,M275,IF($AV275=0,0,AJ275/$AV275*$Z275))</f>
      </c>
      <c r="BA275" s="18">
        <f>IF(N275&lt;&gt;0,N275,IF($AV275=0,0,AK275/$AV275*$Z275))</f>
      </c>
      <c r="BB275" s="18">
        <f>IF(O275&lt;&gt;0,O275,IF($AV275=0,0,AL275/$AV275*$Z275))</f>
      </c>
      <c r="BC275" s="18">
        <f>IF(P275&lt;&gt;0,P275,IF($AV275=0,0,AM275/$AV275*$Z275))</f>
      </c>
      <c r="BD275" s="18">
        <f>IF(Q275&lt;&gt;0,Q275,IF($AV275=0,0,AN275/$AV275*$Z275))</f>
      </c>
      <c r="BE275" s="18">
        <f>IF(R275&lt;&gt;0,R275,IF($AV275=0,0,AO275/$AV275*$Z275))</f>
      </c>
      <c r="BF275" s="18">
        <f>IF(S275&lt;&gt;0,S275,IF($AV275=0,0,AP275/$AV275*$Z275))</f>
      </c>
      <c r="BG275" s="18">
        <f>IF(T275&lt;&gt;0,T275,IF($AV275=0,0,AQ275/$AV275*$Z275))</f>
      </c>
      <c r="BH275" s="18">
        <f>IF(U275&lt;&gt;0,U275,IF($AV275=0,0,AR275/$AV275*$Z275))</f>
      </c>
      <c r="BI275" s="18">
        <f>IF(V275&lt;&gt;0,V275,IF($AV275=0,0,AS275/$AV275*$Z275))</f>
      </c>
      <c r="BJ275" s="18">
        <f>IF(W275&lt;&gt;0,W275,IF($AV275=0,0,AT275/$AV275*$Z275))</f>
      </c>
      <c r="BK275" s="18">
        <f>IF(X275&lt;&gt;0,X275,IF($AV275=0,0,AU275/$AV275*$Z275))</f>
      </c>
      <c r="BL275" s="18">
        <f>SUM(AW275:BK275)</f>
      </c>
      <c r="BM275" s="18">
        <f>I275-BL275</f>
      </c>
    </row>
    <row r="276" outlineLevel="4">
      <c r="A276" s="5" t="str">
        <v>13.01</v>
      </c>
      <c r="B276" s="5" t="str">
        <v/>
      </c>
      <c r="C276" s="5" t="str">
        <v>BSKDGNGENGR07</v>
      </c>
      <c r="D276" s="5" t="str">
        <v>BSKDGNGENGR07</v>
      </c>
      <c r="E276" s="19">
        <f>IFERROR(_xlfn.XLOOKUP(F276,Assumptions!B:B,Assumptions!C:C),0)</f>
      </c>
      <c r="F276" s="5" t="str">
        <v>Retention</v>
      </c>
      <c r="G276" s="5" t="str">
        <v/>
      </c>
      <c r="H276" s="18">
        <f>G273*E276</f>
      </c>
      <c r="I276" s="18">
        <f>H276*(1-0)</f>
      </c>
      <c r="J276" s="18">
        <v>0</v>
      </c>
      <c r="K276" s="18">
        <v>0</v>
      </c>
      <c r="L276" s="18">
        <v>0</v>
      </c>
      <c r="M276" s="18">
        <v>0</v>
      </c>
      <c r="N276" s="18">
        <v>0</v>
      </c>
      <c r="O276" s="18">
        <v>0</v>
      </c>
      <c r="P276" s="18">
        <v>0</v>
      </c>
      <c r="Q276" s="18">
        <v>0</v>
      </c>
      <c r="R276" s="18">
        <v>0</v>
      </c>
      <c r="S276" s="18">
        <v>0</v>
      </c>
      <c r="T276" s="18">
        <v>0</v>
      </c>
      <c r="U276" s="18">
        <v>0</v>
      </c>
      <c r="V276" s="18">
        <v>0</v>
      </c>
      <c r="W276" s="18">
        <v>0</v>
      </c>
      <c r="X276" s="18">
        <v>0</v>
      </c>
      <c r="Y276" s="18">
        <f>SUM(J276:X276)</f>
      </c>
      <c r="Z276" s="18">
        <f>I276-Y276</f>
      </c>
      <c r="AA276" s="20">
        <v>46483</v>
      </c>
      <c r="AB276" s="20">
        <v>46483</v>
      </c>
      <c r="AC276" s="18">
        <f>IFERROR(_xlfn.XLOOKUP(F276,Assumptions!B:B,Assumptions!D:D),0)</f>
      </c>
      <c r="AD276" s="20">
        <f>AA276+AC276</f>
      </c>
      <c r="AE276" s="20">
        <f>AC276+AB276</f>
      </c>
      <c r="AF276" s="5" t="str">
        <v/>
      </c>
      <c r="AG276" s="18">
        <f>IFERROR(_xlfn.BETA.DIST(DATE(YEAR(AG$2),MONTH(AG$2),15),$AD$2,$AE$2,FALSE,DATE(YEAR($AD276),MONTH($AD276),1),DATE(YEAR($AE276),MONTH($AE276),28)),0)</f>
      </c>
      <c r="AH276" s="18">
        <f>IFERROR(_xlfn.BETA.DIST(DATE(YEAR(AH$2),MONTH(AH$2),15),$AD$2,$AE$2,FALSE,DATE(YEAR($AD276),MONTH($AD276),1),DATE(YEAR($AE276),MONTH($AE276),28)),0)</f>
      </c>
      <c r="AI276" s="18">
        <f>IFERROR(_xlfn.BETA.DIST(DATE(YEAR(AI$2),MONTH(AI$2),15),$AD$2,$AE$2,FALSE,DATE(YEAR($AD276),MONTH($AD276),1),DATE(YEAR($AE276),MONTH($AE276),28)),0)</f>
      </c>
      <c r="AJ276" s="18">
        <f>IFERROR(_xlfn.BETA.DIST(DATE(YEAR(AJ$2),MONTH(AJ$2),15),$AD$2,$AE$2,FALSE,DATE(YEAR($AD276),MONTH($AD276),1),DATE(YEAR($AE276),MONTH($AE276),28)),0)</f>
      </c>
      <c r="AK276" s="18">
        <f>IFERROR(_xlfn.BETA.DIST(DATE(YEAR(AK$2),MONTH(AK$2),15),$AD$2,$AE$2,FALSE,DATE(YEAR($AD276),MONTH($AD276),1),DATE(YEAR($AE276),MONTH($AE276),28)),0)</f>
      </c>
      <c r="AL276" s="18">
        <f>IFERROR(_xlfn.BETA.DIST(DATE(YEAR(AL$2),MONTH(AL$2),15),$AD$2,$AE$2,FALSE,DATE(YEAR($AD276),MONTH($AD276),1),DATE(YEAR($AE276),MONTH($AE276),28)),0)</f>
      </c>
      <c r="AM276" s="18">
        <f>IFERROR(_xlfn.BETA.DIST(DATE(YEAR(AM$2),MONTH(AM$2),15),$AD$2,$AE$2,FALSE,DATE(YEAR($AD276),MONTH($AD276),1),DATE(YEAR($AE276),MONTH($AE276),28)),0)</f>
      </c>
      <c r="AN276" s="18">
        <f>IFERROR(_xlfn.BETA.DIST(DATE(YEAR(AN$2),MONTH(AN$2),15),$AD$2,$AE$2,FALSE,DATE(YEAR($AD276),MONTH($AD276),1),DATE(YEAR($AE276),MONTH($AE276),28)),0)</f>
      </c>
      <c r="AO276" s="18">
        <f>IFERROR(_xlfn.BETA.DIST(DATE(YEAR(AO$2),MONTH(AO$2),15),$AD$2,$AE$2,FALSE,DATE(YEAR($AD276),MONTH($AD276),1),DATE(YEAR($AE276),MONTH($AE276),28)),0)</f>
      </c>
      <c r="AP276" s="18">
        <f>IFERROR(_xlfn.BETA.DIST(DATE(YEAR(AP$2),MONTH(AP$2),15),$AD$2,$AE$2,FALSE,DATE(YEAR($AD276),MONTH($AD276),1),DATE(YEAR($AE276),MONTH($AE276),28)),0)</f>
      </c>
      <c r="AQ276" s="18">
        <f>IFERROR(_xlfn.BETA.DIST(DATE(YEAR(AQ$2),MONTH(AQ$2),15),$AD$2,$AE$2,FALSE,DATE(YEAR($AD276),MONTH($AD276),1),DATE(YEAR($AE276),MONTH($AE276),28)),0)</f>
      </c>
      <c r="AR276" s="18">
        <f>IFERROR(_xlfn.BETA.DIST(DATE(YEAR(AR$2),MONTH(AR$2),15),$AD$2,$AE$2,FALSE,DATE(YEAR($AD276),MONTH($AD276),1),DATE(YEAR($AE276),MONTH($AE276),28)),0)</f>
      </c>
      <c r="AS276" s="18">
        <f>IFERROR(_xlfn.BETA.DIST(DATE(YEAR(AS$2),MONTH(AS$2),15),$AD$2,$AE$2,FALSE,DATE(YEAR($AD276),MONTH($AD276),1),DATE(YEAR($AE276),MONTH($AE276),28)),0)</f>
      </c>
      <c r="AT276" s="18">
        <f>IFERROR(_xlfn.BETA.DIST(DATE(YEAR(AT$2),MONTH(AT$2),15),$AD$2,$AE$2,FALSE,DATE(YEAR($AD276),MONTH($AD276),1),DATE(YEAR($AE276),MONTH($AE276),28)),0)</f>
      </c>
      <c r="AU276" s="18">
        <f>IFERROR(_xlfn.BETA.DIST(DATE(YEAR(AU$2),MONTH(AU$2),15),$AD$2,$AE$2,FALSE,DATE(YEAR($AD276),MONTH($AD276),1),DATE(YEAR($AE276),MONTH($AE276),28)),0)</f>
      </c>
      <c r="AV276" s="18">
        <f>SUM(AG276:AU276)</f>
      </c>
      <c r="AW276" s="18">
        <f>IF(J276&lt;&gt;0,J276,IF($AV276=0,0,AG276/$AV276*$Z276))</f>
      </c>
      <c r="AX276" s="18">
        <f>IF(K276&lt;&gt;0,K276,IF($AV276=0,0,AH276/$AV276*$Z276))</f>
      </c>
      <c r="AY276" s="18">
        <f>IF(L276&lt;&gt;0,L276,IF($AV276=0,0,AI276/$AV276*$Z276))</f>
      </c>
      <c r="AZ276" s="18">
        <f>IF(M276&lt;&gt;0,M276,IF($AV276=0,0,AJ276/$AV276*$Z276))</f>
      </c>
      <c r="BA276" s="18">
        <f>IF(N276&lt;&gt;0,N276,IF($AV276=0,0,AK276/$AV276*$Z276))</f>
      </c>
      <c r="BB276" s="18">
        <f>IF(O276&lt;&gt;0,O276,IF($AV276=0,0,AL276/$AV276*$Z276))</f>
      </c>
      <c r="BC276" s="18">
        <f>IF(P276&lt;&gt;0,P276,IF($AV276=0,0,AM276/$AV276*$Z276))</f>
      </c>
      <c r="BD276" s="18">
        <f>IF(Q276&lt;&gt;0,Q276,IF($AV276=0,0,AN276/$AV276*$Z276))</f>
      </c>
      <c r="BE276" s="18">
        <f>IF(R276&lt;&gt;0,R276,IF($AV276=0,0,AO276/$AV276*$Z276))</f>
      </c>
      <c r="BF276" s="18">
        <f>IF(S276&lt;&gt;0,S276,IF($AV276=0,0,AP276/$AV276*$Z276))</f>
      </c>
      <c r="BG276" s="18">
        <f>IF(T276&lt;&gt;0,T276,IF($AV276=0,0,AQ276/$AV276*$Z276))</f>
      </c>
      <c r="BH276" s="18">
        <f>IF(U276&lt;&gt;0,U276,IF($AV276=0,0,AR276/$AV276*$Z276))</f>
      </c>
      <c r="BI276" s="18">
        <f>IF(V276&lt;&gt;0,V276,IF($AV276=0,0,AS276/$AV276*$Z276))</f>
      </c>
      <c r="BJ276" s="18">
        <f>IF(W276&lt;&gt;0,W276,IF($AV276=0,0,AT276/$AV276*$Z276))</f>
      </c>
      <c r="BK276" s="18">
        <f>IF(X276&lt;&gt;0,X276,IF($AV276=0,0,AU276/$AV276*$Z276))</f>
      </c>
      <c r="BL276" s="18">
        <f>SUM(AW276:BK276)</f>
      </c>
      <c r="BM276" s="18">
        <f>I276-BL276</f>
      </c>
    </row>
    <row r="277" outlineLevel="2">
      <c r="A277" s="15" t="str">
        <v/>
      </c>
      <c r="B277" s="15" t="str">
        <v/>
      </c>
      <c r="C277" s="15" t="str">
        <v/>
      </c>
      <c r="D277" s="15" t="str">
        <v/>
      </c>
      <c r="E277" s="15" t="str">
        <v/>
      </c>
      <c r="F277" s="15" t="str">
        <v>Off-Shore training</v>
      </c>
      <c r="G277" s="15">
        <v>1805562.16</v>
      </c>
      <c r="H277" s="15" t="str">
        <v/>
      </c>
      <c r="I277" s="15" t="str">
        <v/>
      </c>
      <c r="J277" s="15" t="str">
        <v/>
      </c>
      <c r="K277" s="15" t="str">
        <v/>
      </c>
      <c r="L277" s="15" t="str">
        <v/>
      </c>
      <c r="M277" s="15" t="str">
        <v/>
      </c>
      <c r="N277" s="15" t="str">
        <v/>
      </c>
      <c r="O277" s="15" t="str">
        <v/>
      </c>
      <c r="P277" s="15" t="str">
        <v/>
      </c>
      <c r="Q277" s="15" t="str">
        <v/>
      </c>
      <c r="R277" s="15" t="str">
        <v/>
      </c>
      <c r="S277" s="15" t="str">
        <v/>
      </c>
      <c r="T277" s="15" t="str">
        <v/>
      </c>
      <c r="U277" s="15" t="str">
        <v/>
      </c>
      <c r="V277" s="15" t="str">
        <v/>
      </c>
      <c r="W277" s="15" t="str">
        <v/>
      </c>
      <c r="X277" s="15" t="str">
        <v/>
      </c>
      <c r="Y277" s="15" t="str">
        <v/>
      </c>
      <c r="Z277" s="15" t="str">
        <v/>
      </c>
      <c r="AA277" s="15" t="str">
        <v/>
      </c>
      <c r="AB277" s="15" t="str">
        <v/>
      </c>
      <c r="AC277" s="15" t="str">
        <v/>
      </c>
      <c r="AD277" s="15" t="str">
        <v/>
      </c>
      <c r="AE277" s="15" t="str">
        <v/>
      </c>
      <c r="AF277" s="5" t="str">
        <v/>
      </c>
      <c r="AG277" s="15" t="str">
        <v/>
      </c>
      <c r="AH277" s="15" t="str">
        <v/>
      </c>
      <c r="AI277" s="15" t="str">
        <v/>
      </c>
      <c r="AJ277" s="15" t="str">
        <v/>
      </c>
      <c r="AK277" s="15" t="str">
        <v/>
      </c>
      <c r="AL277" s="15" t="str">
        <v/>
      </c>
      <c r="AM277" s="15" t="str">
        <v/>
      </c>
      <c r="AN277" s="15" t="str">
        <v/>
      </c>
      <c r="AO277" s="15" t="str">
        <v/>
      </c>
      <c r="AP277" s="15" t="str">
        <v/>
      </c>
      <c r="AQ277" s="15" t="str">
        <v/>
      </c>
      <c r="AR277" s="15" t="str">
        <v/>
      </c>
      <c r="AS277" s="15" t="str">
        <v/>
      </c>
      <c r="AT277" s="15" t="str">
        <v/>
      </c>
      <c r="AU277" s="15" t="str">
        <v/>
      </c>
      <c r="AV277" s="15" t="str">
        <v/>
      </c>
      <c r="AW277" s="15" t="str">
        <v/>
      </c>
      <c r="AX277" s="15" t="str">
        <v/>
      </c>
      <c r="AY277" s="15" t="str">
        <v/>
      </c>
      <c r="AZ277" s="15" t="str">
        <v/>
      </c>
      <c r="BA277" s="15" t="str">
        <v/>
      </c>
      <c r="BB277" s="15" t="str">
        <v/>
      </c>
      <c r="BC277" s="15" t="str">
        <v/>
      </c>
      <c r="BD277" s="15" t="str">
        <v/>
      </c>
      <c r="BE277" s="15" t="str">
        <v/>
      </c>
      <c r="BF277" s="15" t="str">
        <v/>
      </c>
      <c r="BG277" s="15" t="str">
        <v/>
      </c>
      <c r="BH277" s="15" t="str">
        <v/>
      </c>
      <c r="BI277" s="15" t="str">
        <v/>
      </c>
      <c r="BJ277" s="15" t="str">
        <v/>
      </c>
      <c r="BK277" s="15" t="str">
        <v/>
      </c>
      <c r="BL277" s="15" t="str">
        <v/>
      </c>
      <c r="BM277" s="15" t="str">
        <v/>
      </c>
    </row>
    <row r="278" outlineLevel="3">
      <c r="A278" s="17" t="str">
        <v>18</v>
      </c>
      <c r="B278" s="17" t="str">
        <v/>
      </c>
      <c r="C278" s="17" t="str">
        <v/>
      </c>
      <c r="D278" s="17" t="str">
        <v/>
      </c>
      <c r="E278" s="17" t="str">
        <v>18</v>
      </c>
      <c r="F278" s="17" t="str">
        <v>Lump Sum Price for Off-Shore training of Owner`s personnel in accordance with Tender Document.</v>
      </c>
      <c r="G278" s="17">
        <v>1805562.16</v>
      </c>
      <c r="H278" s="17" t="str">
        <v/>
      </c>
      <c r="I278" s="17" t="str">
        <v/>
      </c>
      <c r="J278" s="17" t="str">
        <v/>
      </c>
      <c r="K278" s="17" t="str">
        <v/>
      </c>
      <c r="L278" s="17" t="str">
        <v/>
      </c>
      <c r="M278" s="17" t="str">
        <v/>
      </c>
      <c r="N278" s="17" t="str">
        <v/>
      </c>
      <c r="O278" s="17" t="str">
        <v/>
      </c>
      <c r="P278" s="17" t="str">
        <v/>
      </c>
      <c r="Q278" s="17" t="str">
        <v/>
      </c>
      <c r="R278" s="17" t="str">
        <v/>
      </c>
      <c r="S278" s="17" t="str">
        <v/>
      </c>
      <c r="T278" s="17" t="str">
        <v/>
      </c>
      <c r="U278" s="17" t="str">
        <v/>
      </c>
      <c r="V278" s="17" t="str">
        <v/>
      </c>
      <c r="W278" s="17" t="str">
        <v/>
      </c>
      <c r="X278" s="17" t="str">
        <v/>
      </c>
      <c r="Y278" s="17" t="str">
        <v/>
      </c>
      <c r="Z278" s="17" t="str">
        <v/>
      </c>
      <c r="AA278" s="17" t="str">
        <v/>
      </c>
      <c r="AB278" s="17" t="str">
        <v/>
      </c>
      <c r="AC278" s="17" t="str">
        <v/>
      </c>
      <c r="AD278" s="17" t="str">
        <v/>
      </c>
      <c r="AE278" s="17" t="str">
        <v/>
      </c>
      <c r="AF278" s="5" t="str">
        <v/>
      </c>
      <c r="AG278" s="18">
        <f>IFERROR(_xlfn.BETA.DIST(DATE(YEAR(AG$2),MONTH(AG$2),15),$AD$2,$AE$2,FALSE,DATE(YEAR($AD278),MONTH($AD278),1),DATE(YEAR($AE278),MONTH($AE278),28)),0)</f>
      </c>
      <c r="AH278" s="18">
        <f>IFERROR(_xlfn.BETA.DIST(DATE(YEAR(AH$2),MONTH(AH$2),15),$AD$2,$AE$2,FALSE,DATE(YEAR($AD278),MONTH($AD278),1),DATE(YEAR($AE278),MONTH($AE278),28)),0)</f>
      </c>
      <c r="AI278" s="18">
        <f>IFERROR(_xlfn.BETA.DIST(DATE(YEAR(AI$2),MONTH(AI$2),15),$AD$2,$AE$2,FALSE,DATE(YEAR($AD278),MONTH($AD278),1),DATE(YEAR($AE278),MONTH($AE278),28)),0)</f>
      </c>
      <c r="AJ278" s="18">
        <f>IFERROR(_xlfn.BETA.DIST(DATE(YEAR(AJ$2),MONTH(AJ$2),15),$AD$2,$AE$2,FALSE,DATE(YEAR($AD278),MONTH($AD278),1),DATE(YEAR($AE278),MONTH($AE278),28)),0)</f>
      </c>
      <c r="AK278" s="18">
        <f>IFERROR(_xlfn.BETA.DIST(DATE(YEAR(AK$2),MONTH(AK$2),15),$AD$2,$AE$2,FALSE,DATE(YEAR($AD278),MONTH($AD278),1),DATE(YEAR($AE278),MONTH($AE278),28)),0)</f>
      </c>
      <c r="AL278" s="18">
        <f>IFERROR(_xlfn.BETA.DIST(DATE(YEAR(AL$2),MONTH(AL$2),15),$AD$2,$AE$2,FALSE,DATE(YEAR($AD278),MONTH($AD278),1),DATE(YEAR($AE278),MONTH($AE278),28)),0)</f>
      </c>
      <c r="AM278" s="18">
        <f>IFERROR(_xlfn.BETA.DIST(DATE(YEAR(AM$2),MONTH(AM$2),15),$AD$2,$AE$2,FALSE,DATE(YEAR($AD278),MONTH($AD278),1),DATE(YEAR($AE278),MONTH($AE278),28)),0)</f>
      </c>
      <c r="AN278" s="18">
        <f>IFERROR(_xlfn.BETA.DIST(DATE(YEAR(AN$2),MONTH(AN$2),15),$AD$2,$AE$2,FALSE,DATE(YEAR($AD278),MONTH($AD278),1),DATE(YEAR($AE278),MONTH($AE278),28)),0)</f>
      </c>
      <c r="AO278" s="18">
        <f>IFERROR(_xlfn.BETA.DIST(DATE(YEAR(AO$2),MONTH(AO$2),15),$AD$2,$AE$2,FALSE,DATE(YEAR($AD278),MONTH($AD278),1),DATE(YEAR($AE278),MONTH($AE278),28)),0)</f>
      </c>
      <c r="AP278" s="18">
        <f>IFERROR(_xlfn.BETA.DIST(DATE(YEAR(AP$2),MONTH(AP$2),15),$AD$2,$AE$2,FALSE,DATE(YEAR($AD278),MONTH($AD278),1),DATE(YEAR($AE278),MONTH($AE278),28)),0)</f>
      </c>
      <c r="AQ278" s="18">
        <f>IFERROR(_xlfn.BETA.DIST(DATE(YEAR(AQ$2),MONTH(AQ$2),15),$AD$2,$AE$2,FALSE,DATE(YEAR($AD278),MONTH($AD278),1),DATE(YEAR($AE278),MONTH($AE278),28)),0)</f>
      </c>
      <c r="AR278" s="18">
        <f>IFERROR(_xlfn.BETA.DIST(DATE(YEAR(AR$2),MONTH(AR$2),15),$AD$2,$AE$2,FALSE,DATE(YEAR($AD278),MONTH($AD278),1),DATE(YEAR($AE278),MONTH($AE278),28)),0)</f>
      </c>
      <c r="AS278" s="18">
        <f>IFERROR(_xlfn.BETA.DIST(DATE(YEAR(AS$2),MONTH(AS$2),15),$AD$2,$AE$2,FALSE,DATE(YEAR($AD278),MONTH($AD278),1),DATE(YEAR($AE278),MONTH($AE278),28)),0)</f>
      </c>
      <c r="AT278" s="18">
        <f>IFERROR(_xlfn.BETA.DIST(DATE(YEAR(AT$2),MONTH(AT$2),15),$AD$2,$AE$2,FALSE,DATE(YEAR($AD278),MONTH($AD278),1),DATE(YEAR($AE278),MONTH($AE278),28)),0)</f>
      </c>
      <c r="AU278" s="18">
        <f>IFERROR(_xlfn.BETA.DIST(DATE(YEAR(AU$2),MONTH(AU$2),15),$AD$2,$AE$2,FALSE,DATE(YEAR($AD278),MONTH($AD278),1),DATE(YEAR($AE278),MONTH($AE278),28)),0)</f>
      </c>
      <c r="AV278" s="18">
        <f>SUM(AG278:AU278)</f>
      </c>
      <c r="AW278" s="18">
        <f>IF(J278&lt;&gt;0,J278,IF($AV278=0,0,AG278/$AV278*$Z278))</f>
      </c>
      <c r="AX278" s="18">
        <f>IF(K278&lt;&gt;0,K278,IF($AV278=0,0,AH278/$AV278*$Z278))</f>
      </c>
      <c r="AY278" s="18">
        <f>IF(L278&lt;&gt;0,L278,IF($AV278=0,0,AI278/$AV278*$Z278))</f>
      </c>
      <c r="AZ278" s="18">
        <f>IF(M278&lt;&gt;0,M278,IF($AV278=0,0,AJ278/$AV278*$Z278))</f>
      </c>
      <c r="BA278" s="18">
        <f>IF(N278&lt;&gt;0,N278,IF($AV278=0,0,AK278/$AV278*$Z278))</f>
      </c>
      <c r="BB278" s="18">
        <f>IF(O278&lt;&gt;0,O278,IF($AV278=0,0,AL278/$AV278*$Z278))</f>
      </c>
      <c r="BC278" s="18">
        <f>IF(P278&lt;&gt;0,P278,IF($AV278=0,0,AM278/$AV278*$Z278))</f>
      </c>
      <c r="BD278" s="18">
        <f>IF(Q278&lt;&gt;0,Q278,IF($AV278=0,0,AN278/$AV278*$Z278))</f>
      </c>
      <c r="BE278" s="18">
        <f>IF(R278&lt;&gt;0,R278,IF($AV278=0,0,AO278/$AV278*$Z278))</f>
      </c>
      <c r="BF278" s="18">
        <f>IF(S278&lt;&gt;0,S278,IF($AV278=0,0,AP278/$AV278*$Z278))</f>
      </c>
      <c r="BG278" s="18">
        <f>IF(T278&lt;&gt;0,T278,IF($AV278=0,0,AQ278/$AV278*$Z278))</f>
      </c>
      <c r="BH278" s="18">
        <f>IF(U278&lt;&gt;0,U278,IF($AV278=0,0,AR278/$AV278*$Z278))</f>
      </c>
      <c r="BI278" s="18">
        <f>IF(V278&lt;&gt;0,V278,IF($AV278=0,0,AS278/$AV278*$Z278))</f>
      </c>
      <c r="BJ278" s="18">
        <f>IF(W278&lt;&gt;0,W278,IF($AV278=0,0,AT278/$AV278*$Z278))</f>
      </c>
      <c r="BK278" s="18">
        <f>IF(X278&lt;&gt;0,X278,IF($AV278=0,0,AU278/$AV278*$Z278))</f>
      </c>
      <c r="BL278" s="18">
        <f>SUM(AW278:BK278)</f>
      </c>
      <c r="BM278" s="17" t="str">
        <v/>
      </c>
    </row>
    <row r="279" outlineLevel="4">
      <c r="A279" s="5" t="str">
        <v>18</v>
      </c>
      <c r="B279" s="5" t="str">
        <v/>
      </c>
      <c r="C279" s="5" t="str">
        <v>BSKDGNGENGR03</v>
      </c>
      <c r="D279" s="5" t="str">
        <v>BSKDGNGENGR03</v>
      </c>
      <c r="E279" s="19">
        <f>IFERROR(_xlfn.XLOOKUP(F279,Assumptions!B:B,Assumptions!C:C),0)</f>
      </c>
      <c r="F279" s="5" t="str">
        <v>Advanced Payment</v>
      </c>
      <c r="G279" s="5" t="str">
        <v/>
      </c>
      <c r="H279" s="18">
        <f>G278*E279</f>
      </c>
      <c r="I279" s="18">
        <f>H279*(1-0)</f>
      </c>
      <c r="J279" s="18">
        <v>0</v>
      </c>
      <c r="K279" s="18">
        <v>0</v>
      </c>
      <c r="L279" s="18">
        <v>0</v>
      </c>
      <c r="M279" s="18">
        <v>0</v>
      </c>
      <c r="N279" s="18">
        <v>0</v>
      </c>
      <c r="O279" s="18">
        <v>0</v>
      </c>
      <c r="P279" s="18">
        <v>0</v>
      </c>
      <c r="Q279" s="18">
        <v>0</v>
      </c>
      <c r="R279" s="18">
        <v>0</v>
      </c>
      <c r="S279" s="18">
        <v>0</v>
      </c>
      <c r="T279" s="18">
        <v>0</v>
      </c>
      <c r="U279" s="18">
        <v>0</v>
      </c>
      <c r="V279" s="18">
        <v>0</v>
      </c>
      <c r="W279" s="18">
        <v>0</v>
      </c>
      <c r="X279" s="18">
        <v>0</v>
      </c>
      <c r="Y279" s="18">
        <f>SUM(J279:X279)</f>
      </c>
      <c r="Z279" s="18">
        <f>I279-Y279</f>
      </c>
      <c r="AA279" s="20">
        <v>46026</v>
      </c>
      <c r="AB279" s="20">
        <v>46026</v>
      </c>
      <c r="AC279" s="18">
        <f>IFERROR(_xlfn.XLOOKUP(F279,Assumptions!B:B,Assumptions!D:D),0)</f>
      </c>
      <c r="AD279" s="20">
        <f>AA279+AC279</f>
      </c>
      <c r="AE279" s="20">
        <f>AC279+AB279</f>
      </c>
      <c r="AF279" s="5" t="str">
        <v/>
      </c>
      <c r="AG279" s="18">
        <f>IFERROR(_xlfn.BETA.DIST(DATE(YEAR(AG$2),MONTH(AG$2),15),$AD$2,$AE$2,FALSE,DATE(YEAR($AD279),MONTH($AD279),1),DATE(YEAR($AE279),MONTH($AE279),28)),0)</f>
      </c>
      <c r="AH279" s="18">
        <f>IFERROR(_xlfn.BETA.DIST(DATE(YEAR(AH$2),MONTH(AH$2),15),$AD$2,$AE$2,FALSE,DATE(YEAR($AD279),MONTH($AD279),1),DATE(YEAR($AE279),MONTH($AE279),28)),0)</f>
      </c>
      <c r="AI279" s="18">
        <f>IFERROR(_xlfn.BETA.DIST(DATE(YEAR(AI$2),MONTH(AI$2),15),$AD$2,$AE$2,FALSE,DATE(YEAR($AD279),MONTH($AD279),1),DATE(YEAR($AE279),MONTH($AE279),28)),0)</f>
      </c>
      <c r="AJ279" s="18">
        <f>IFERROR(_xlfn.BETA.DIST(DATE(YEAR(AJ$2),MONTH(AJ$2),15),$AD$2,$AE$2,FALSE,DATE(YEAR($AD279),MONTH($AD279),1),DATE(YEAR($AE279),MONTH($AE279),28)),0)</f>
      </c>
      <c r="AK279" s="18">
        <f>IFERROR(_xlfn.BETA.DIST(DATE(YEAR(AK$2),MONTH(AK$2),15),$AD$2,$AE$2,FALSE,DATE(YEAR($AD279),MONTH($AD279),1),DATE(YEAR($AE279),MONTH($AE279),28)),0)</f>
      </c>
      <c r="AL279" s="18">
        <f>IFERROR(_xlfn.BETA.DIST(DATE(YEAR(AL$2),MONTH(AL$2),15),$AD$2,$AE$2,FALSE,DATE(YEAR($AD279),MONTH($AD279),1),DATE(YEAR($AE279),MONTH($AE279),28)),0)</f>
      </c>
      <c r="AM279" s="18">
        <f>IFERROR(_xlfn.BETA.DIST(DATE(YEAR(AM$2),MONTH(AM$2),15),$AD$2,$AE$2,FALSE,DATE(YEAR($AD279),MONTH($AD279),1),DATE(YEAR($AE279),MONTH($AE279),28)),0)</f>
      </c>
      <c r="AN279" s="18">
        <f>IFERROR(_xlfn.BETA.DIST(DATE(YEAR(AN$2),MONTH(AN$2),15),$AD$2,$AE$2,FALSE,DATE(YEAR($AD279),MONTH($AD279),1),DATE(YEAR($AE279),MONTH($AE279),28)),0)</f>
      </c>
      <c r="AO279" s="18">
        <f>IFERROR(_xlfn.BETA.DIST(DATE(YEAR(AO$2),MONTH(AO$2),15),$AD$2,$AE$2,FALSE,DATE(YEAR($AD279),MONTH($AD279),1),DATE(YEAR($AE279),MONTH($AE279),28)),0)</f>
      </c>
      <c r="AP279" s="18">
        <f>IFERROR(_xlfn.BETA.DIST(DATE(YEAR(AP$2),MONTH(AP$2),15),$AD$2,$AE$2,FALSE,DATE(YEAR($AD279),MONTH($AD279),1),DATE(YEAR($AE279),MONTH($AE279),28)),0)</f>
      </c>
      <c r="AQ279" s="18">
        <f>IFERROR(_xlfn.BETA.DIST(DATE(YEAR(AQ$2),MONTH(AQ$2),15),$AD$2,$AE$2,FALSE,DATE(YEAR($AD279),MONTH($AD279),1),DATE(YEAR($AE279),MONTH($AE279),28)),0)</f>
      </c>
      <c r="AR279" s="18">
        <f>IFERROR(_xlfn.BETA.DIST(DATE(YEAR(AR$2),MONTH(AR$2),15),$AD$2,$AE$2,FALSE,DATE(YEAR($AD279),MONTH($AD279),1),DATE(YEAR($AE279),MONTH($AE279),28)),0)</f>
      </c>
      <c r="AS279" s="18">
        <f>IFERROR(_xlfn.BETA.DIST(DATE(YEAR(AS$2),MONTH(AS$2),15),$AD$2,$AE$2,FALSE,DATE(YEAR($AD279),MONTH($AD279),1),DATE(YEAR($AE279),MONTH($AE279),28)),0)</f>
      </c>
      <c r="AT279" s="18">
        <f>IFERROR(_xlfn.BETA.DIST(DATE(YEAR(AT$2),MONTH(AT$2),15),$AD$2,$AE$2,FALSE,DATE(YEAR($AD279),MONTH($AD279),1),DATE(YEAR($AE279),MONTH($AE279),28)),0)</f>
      </c>
      <c r="AU279" s="18">
        <f>IFERROR(_xlfn.BETA.DIST(DATE(YEAR(AU$2),MONTH(AU$2),15),$AD$2,$AE$2,FALSE,DATE(YEAR($AD279),MONTH($AD279),1),DATE(YEAR($AE279),MONTH($AE279),28)),0)</f>
      </c>
      <c r="AV279" s="18">
        <f>SUM(AG279:AU279)</f>
      </c>
      <c r="AW279" s="18">
        <f>IF(J279&lt;&gt;0,J279,IF($AV279=0,0,AG279/$AV279*$Z279))</f>
      </c>
      <c r="AX279" s="18">
        <f>IF(K279&lt;&gt;0,K279,IF($AV279=0,0,AH279/$AV279*$Z279))</f>
      </c>
      <c r="AY279" s="18">
        <f>IF(L279&lt;&gt;0,L279,IF($AV279=0,0,AI279/$AV279*$Z279))</f>
      </c>
      <c r="AZ279" s="18">
        <f>IF(M279&lt;&gt;0,M279,IF($AV279=0,0,AJ279/$AV279*$Z279))</f>
      </c>
      <c r="BA279" s="18">
        <f>IF(N279&lt;&gt;0,N279,IF($AV279=0,0,AK279/$AV279*$Z279))</f>
      </c>
      <c r="BB279" s="18">
        <f>IF(O279&lt;&gt;0,O279,IF($AV279=0,0,AL279/$AV279*$Z279))</f>
      </c>
      <c r="BC279" s="18">
        <f>IF(P279&lt;&gt;0,P279,IF($AV279=0,0,AM279/$AV279*$Z279))</f>
      </c>
      <c r="BD279" s="18">
        <f>IF(Q279&lt;&gt;0,Q279,IF($AV279=0,0,AN279/$AV279*$Z279))</f>
      </c>
      <c r="BE279" s="18">
        <f>IF(R279&lt;&gt;0,R279,IF($AV279=0,0,AO279/$AV279*$Z279))</f>
      </c>
      <c r="BF279" s="18">
        <f>IF(S279&lt;&gt;0,S279,IF($AV279=0,0,AP279/$AV279*$Z279))</f>
      </c>
      <c r="BG279" s="18">
        <f>IF(T279&lt;&gt;0,T279,IF($AV279=0,0,AQ279/$AV279*$Z279))</f>
      </c>
      <c r="BH279" s="18">
        <f>IF(U279&lt;&gt;0,U279,IF($AV279=0,0,AR279/$AV279*$Z279))</f>
      </c>
      <c r="BI279" s="18">
        <f>IF(V279&lt;&gt;0,V279,IF($AV279=0,0,AS279/$AV279*$Z279))</f>
      </c>
      <c r="BJ279" s="18">
        <f>IF(W279&lt;&gt;0,W279,IF($AV279=0,0,AT279/$AV279*$Z279))</f>
      </c>
      <c r="BK279" s="18">
        <f>IF(X279&lt;&gt;0,X279,IF($AV279=0,0,AU279/$AV279*$Z279))</f>
      </c>
      <c r="BL279" s="18">
        <f>SUM(AW279:BK279)</f>
      </c>
      <c r="BM279" s="18">
        <f>I279-BL279</f>
      </c>
    </row>
    <row r="280" outlineLevel="4">
      <c r="A280" s="5" t="str">
        <v>18</v>
      </c>
      <c r="B280" s="5" t="str">
        <v/>
      </c>
      <c r="C280" s="5" t="str">
        <v>BSPRELGENDS10</v>
      </c>
      <c r="D280" s="5" t="str">
        <v>BSPRELGENCP58</v>
      </c>
      <c r="E280" s="19">
        <f>IFERROR(_xlfn.XLOOKUP(F280,Assumptions!B:B,Assumptions!C:C),0)</f>
      </c>
      <c r="F280" s="5" t="str">
        <v>Site Delivery EGP</v>
      </c>
      <c r="G280" s="5" t="str">
        <v/>
      </c>
      <c r="H280" s="18">
        <f>G278*E280</f>
      </c>
      <c r="I280" s="18">
        <f>H280*(1-0)</f>
      </c>
      <c r="J280" s="18">
        <v>0</v>
      </c>
      <c r="K280" s="18">
        <v>0</v>
      </c>
      <c r="L280" s="18">
        <v>0</v>
      </c>
      <c r="M280" s="18">
        <v>0</v>
      </c>
      <c r="N280" s="18">
        <v>0</v>
      </c>
      <c r="O280" s="18">
        <v>0</v>
      </c>
      <c r="P280" s="18">
        <v>0</v>
      </c>
      <c r="Q280" s="18">
        <v>0</v>
      </c>
      <c r="R280" s="18">
        <v>0</v>
      </c>
      <c r="S280" s="18">
        <v>0</v>
      </c>
      <c r="T280" s="18">
        <v>0</v>
      </c>
      <c r="U280" s="18">
        <v>0</v>
      </c>
      <c r="V280" s="18">
        <v>0</v>
      </c>
      <c r="W280" s="18">
        <v>0</v>
      </c>
      <c r="X280" s="18">
        <v>0</v>
      </c>
      <c r="Y280" s="18">
        <f>SUM(J280:X280)</f>
      </c>
      <c r="Z280" s="18">
        <f>I280-Y280</f>
      </c>
      <c r="AA280" s="20">
        <v>46196</v>
      </c>
      <c r="AB280" s="20">
        <v>46385</v>
      </c>
      <c r="AC280" s="18">
        <f>IFERROR(_xlfn.XLOOKUP(F280,Assumptions!B:B,Assumptions!D:D),0)</f>
      </c>
      <c r="AD280" s="20">
        <f>AA280+AC280</f>
      </c>
      <c r="AE280" s="20">
        <f>AC280+AB280</f>
      </c>
      <c r="AF280" s="5" t="str">
        <v/>
      </c>
      <c r="AG280" s="18">
        <f>IFERROR(_xlfn.BETA.DIST(DATE(YEAR(AG$2),MONTH(AG$2),15),$AD$2,$AE$2,FALSE,DATE(YEAR($AD280),MONTH($AD280),1),DATE(YEAR($AE280),MONTH($AE280),28)),0)</f>
      </c>
      <c r="AH280" s="18">
        <f>IFERROR(_xlfn.BETA.DIST(DATE(YEAR(AH$2),MONTH(AH$2),15),$AD$2,$AE$2,FALSE,DATE(YEAR($AD280),MONTH($AD280),1),DATE(YEAR($AE280),MONTH($AE280),28)),0)</f>
      </c>
      <c r="AI280" s="18">
        <f>IFERROR(_xlfn.BETA.DIST(DATE(YEAR(AI$2),MONTH(AI$2),15),$AD$2,$AE$2,FALSE,DATE(YEAR($AD280),MONTH($AD280),1),DATE(YEAR($AE280),MONTH($AE280),28)),0)</f>
      </c>
      <c r="AJ280" s="18">
        <f>IFERROR(_xlfn.BETA.DIST(DATE(YEAR(AJ$2),MONTH(AJ$2),15),$AD$2,$AE$2,FALSE,DATE(YEAR($AD280),MONTH($AD280),1),DATE(YEAR($AE280),MONTH($AE280),28)),0)</f>
      </c>
      <c r="AK280" s="18">
        <f>IFERROR(_xlfn.BETA.DIST(DATE(YEAR(AK$2),MONTH(AK$2),15),$AD$2,$AE$2,FALSE,DATE(YEAR($AD280),MONTH($AD280),1),DATE(YEAR($AE280),MONTH($AE280),28)),0)</f>
      </c>
      <c r="AL280" s="18">
        <f>IFERROR(_xlfn.BETA.DIST(DATE(YEAR(AL$2),MONTH(AL$2),15),$AD$2,$AE$2,FALSE,DATE(YEAR($AD280),MONTH($AD280),1),DATE(YEAR($AE280),MONTH($AE280),28)),0)</f>
      </c>
      <c r="AM280" s="18">
        <f>IFERROR(_xlfn.BETA.DIST(DATE(YEAR(AM$2),MONTH(AM$2),15),$AD$2,$AE$2,FALSE,DATE(YEAR($AD280),MONTH($AD280),1),DATE(YEAR($AE280),MONTH($AE280),28)),0)</f>
      </c>
      <c r="AN280" s="18">
        <f>IFERROR(_xlfn.BETA.DIST(DATE(YEAR(AN$2),MONTH(AN$2),15),$AD$2,$AE$2,FALSE,DATE(YEAR($AD280),MONTH($AD280),1),DATE(YEAR($AE280),MONTH($AE280),28)),0)</f>
      </c>
      <c r="AO280" s="18">
        <f>IFERROR(_xlfn.BETA.DIST(DATE(YEAR(AO$2),MONTH(AO$2),15),$AD$2,$AE$2,FALSE,DATE(YEAR($AD280),MONTH($AD280),1),DATE(YEAR($AE280),MONTH($AE280),28)),0)</f>
      </c>
      <c r="AP280" s="18">
        <f>IFERROR(_xlfn.BETA.DIST(DATE(YEAR(AP$2),MONTH(AP$2),15),$AD$2,$AE$2,FALSE,DATE(YEAR($AD280),MONTH($AD280),1),DATE(YEAR($AE280),MONTH($AE280),28)),0)</f>
      </c>
      <c r="AQ280" s="18">
        <f>IFERROR(_xlfn.BETA.DIST(DATE(YEAR(AQ$2),MONTH(AQ$2),15),$AD$2,$AE$2,FALSE,DATE(YEAR($AD280),MONTH($AD280),1),DATE(YEAR($AE280),MONTH($AE280),28)),0)</f>
      </c>
      <c r="AR280" s="18">
        <f>IFERROR(_xlfn.BETA.DIST(DATE(YEAR(AR$2),MONTH(AR$2),15),$AD$2,$AE$2,FALSE,DATE(YEAR($AD280),MONTH($AD280),1),DATE(YEAR($AE280),MONTH($AE280),28)),0)</f>
      </c>
      <c r="AS280" s="18">
        <f>IFERROR(_xlfn.BETA.DIST(DATE(YEAR(AS$2),MONTH(AS$2),15),$AD$2,$AE$2,FALSE,DATE(YEAR($AD280),MONTH($AD280),1),DATE(YEAR($AE280),MONTH($AE280),28)),0)</f>
      </c>
      <c r="AT280" s="18">
        <f>IFERROR(_xlfn.BETA.DIST(DATE(YEAR(AT$2),MONTH(AT$2),15),$AD$2,$AE$2,FALSE,DATE(YEAR($AD280),MONTH($AD280),1),DATE(YEAR($AE280),MONTH($AE280),28)),0)</f>
      </c>
      <c r="AU280" s="18">
        <f>IFERROR(_xlfn.BETA.DIST(DATE(YEAR(AU$2),MONTH(AU$2),15),$AD$2,$AE$2,FALSE,DATE(YEAR($AD280),MONTH($AD280),1),DATE(YEAR($AE280),MONTH($AE280),28)),0)</f>
      </c>
      <c r="AV280" s="18">
        <f>SUM(AG280:AU280)</f>
      </c>
      <c r="AW280" s="18">
        <f>IF(J280&lt;&gt;0,J280,IF($AV280=0,0,AG280/$AV280*$Z280))</f>
      </c>
      <c r="AX280" s="18">
        <f>IF(K280&lt;&gt;0,K280,IF($AV280=0,0,AH280/$AV280*$Z280))</f>
      </c>
      <c r="AY280" s="18">
        <f>IF(L280&lt;&gt;0,L280,IF($AV280=0,0,AI280/$AV280*$Z280))</f>
      </c>
      <c r="AZ280" s="18">
        <f>IF(M280&lt;&gt;0,M280,IF($AV280=0,0,AJ280/$AV280*$Z280))</f>
      </c>
      <c r="BA280" s="18">
        <f>IF(N280&lt;&gt;0,N280,IF($AV280=0,0,AK280/$AV280*$Z280))</f>
      </c>
      <c r="BB280" s="18">
        <f>IF(O280&lt;&gt;0,O280,IF($AV280=0,0,AL280/$AV280*$Z280))</f>
      </c>
      <c r="BC280" s="18">
        <f>IF(P280&lt;&gt;0,P280,IF($AV280=0,0,AM280/$AV280*$Z280))</f>
      </c>
      <c r="BD280" s="18">
        <f>IF(Q280&lt;&gt;0,Q280,IF($AV280=0,0,AN280/$AV280*$Z280))</f>
      </c>
      <c r="BE280" s="18">
        <f>IF(R280&lt;&gt;0,R280,IF($AV280=0,0,AO280/$AV280*$Z280))</f>
      </c>
      <c r="BF280" s="18">
        <f>IF(S280&lt;&gt;0,S280,IF($AV280=0,0,AP280/$AV280*$Z280))</f>
      </c>
      <c r="BG280" s="18">
        <f>IF(T280&lt;&gt;0,T280,IF($AV280=0,0,AQ280/$AV280*$Z280))</f>
      </c>
      <c r="BH280" s="18">
        <f>IF(U280&lt;&gt;0,U280,IF($AV280=0,0,AR280/$AV280*$Z280))</f>
      </c>
      <c r="BI280" s="18">
        <f>IF(V280&lt;&gt;0,V280,IF($AV280=0,0,AS280/$AV280*$Z280))</f>
      </c>
      <c r="BJ280" s="18">
        <f>IF(W280&lt;&gt;0,W280,IF($AV280=0,0,AT280/$AV280*$Z280))</f>
      </c>
      <c r="BK280" s="18">
        <f>IF(X280&lt;&gt;0,X280,IF($AV280=0,0,AU280/$AV280*$Z280))</f>
      </c>
      <c r="BL280" s="18">
        <f>SUM(AW280:BK280)</f>
      </c>
      <c r="BM280" s="18">
        <f>I280-BL280</f>
      </c>
    </row>
    <row r="281" outlineLevel="4">
      <c r="A281" s="5" t="str">
        <v>18</v>
      </c>
      <c r="B281" s="5" t="str">
        <v/>
      </c>
      <c r="C281" s="5" t="str">
        <v>BSKDGNGENGR07</v>
      </c>
      <c r="D281" s="5" t="str">
        <v>BSKDGNGENGR07</v>
      </c>
      <c r="E281" s="19">
        <f>IFERROR(_xlfn.XLOOKUP(F281,Assumptions!B:B,Assumptions!C:C),0)</f>
      </c>
      <c r="F281" s="5" t="str">
        <v>Retention</v>
      </c>
      <c r="G281" s="5" t="str">
        <v/>
      </c>
      <c r="H281" s="18">
        <f>G278*E281</f>
      </c>
      <c r="I281" s="18">
        <f>H281*(1-0)</f>
      </c>
      <c r="J281" s="18">
        <v>0</v>
      </c>
      <c r="K281" s="18">
        <v>0</v>
      </c>
      <c r="L281" s="18">
        <v>0</v>
      </c>
      <c r="M281" s="18">
        <v>0</v>
      </c>
      <c r="N281" s="18">
        <v>0</v>
      </c>
      <c r="O281" s="18">
        <v>0</v>
      </c>
      <c r="P281" s="18">
        <v>0</v>
      </c>
      <c r="Q281" s="18">
        <v>0</v>
      </c>
      <c r="R281" s="18">
        <v>0</v>
      </c>
      <c r="S281" s="18">
        <v>0</v>
      </c>
      <c r="T281" s="18">
        <v>0</v>
      </c>
      <c r="U281" s="18">
        <v>0</v>
      </c>
      <c r="V281" s="18">
        <v>0</v>
      </c>
      <c r="W281" s="18">
        <v>0</v>
      </c>
      <c r="X281" s="18">
        <v>0</v>
      </c>
      <c r="Y281" s="18">
        <f>SUM(J281:X281)</f>
      </c>
      <c r="Z281" s="18">
        <f>I281-Y281</f>
      </c>
      <c r="AA281" s="20">
        <v>46483</v>
      </c>
      <c r="AB281" s="20">
        <v>46483</v>
      </c>
      <c r="AC281" s="18">
        <f>IFERROR(_xlfn.XLOOKUP(F281,Assumptions!B:B,Assumptions!D:D),0)</f>
      </c>
      <c r="AD281" s="20">
        <f>AA281+AC281</f>
      </c>
      <c r="AE281" s="20">
        <f>AC281+AB281</f>
      </c>
      <c r="AF281" s="5" t="str">
        <v/>
      </c>
      <c r="AG281" s="18">
        <f>IFERROR(_xlfn.BETA.DIST(DATE(YEAR(AG$2),MONTH(AG$2),15),$AD$2,$AE$2,FALSE,DATE(YEAR($AD281),MONTH($AD281),1),DATE(YEAR($AE281),MONTH($AE281),28)),0)</f>
      </c>
      <c r="AH281" s="18">
        <f>IFERROR(_xlfn.BETA.DIST(DATE(YEAR(AH$2),MONTH(AH$2),15),$AD$2,$AE$2,FALSE,DATE(YEAR($AD281),MONTH($AD281),1),DATE(YEAR($AE281),MONTH($AE281),28)),0)</f>
      </c>
      <c r="AI281" s="18">
        <f>IFERROR(_xlfn.BETA.DIST(DATE(YEAR(AI$2),MONTH(AI$2),15),$AD$2,$AE$2,FALSE,DATE(YEAR($AD281),MONTH($AD281),1),DATE(YEAR($AE281),MONTH($AE281),28)),0)</f>
      </c>
      <c r="AJ281" s="18">
        <f>IFERROR(_xlfn.BETA.DIST(DATE(YEAR(AJ$2),MONTH(AJ$2),15),$AD$2,$AE$2,FALSE,DATE(YEAR($AD281),MONTH($AD281),1),DATE(YEAR($AE281),MONTH($AE281),28)),0)</f>
      </c>
      <c r="AK281" s="18">
        <f>IFERROR(_xlfn.BETA.DIST(DATE(YEAR(AK$2),MONTH(AK$2),15),$AD$2,$AE$2,FALSE,DATE(YEAR($AD281),MONTH($AD281),1),DATE(YEAR($AE281),MONTH($AE281),28)),0)</f>
      </c>
      <c r="AL281" s="18">
        <f>IFERROR(_xlfn.BETA.DIST(DATE(YEAR(AL$2),MONTH(AL$2),15),$AD$2,$AE$2,FALSE,DATE(YEAR($AD281),MONTH($AD281),1),DATE(YEAR($AE281),MONTH($AE281),28)),0)</f>
      </c>
      <c r="AM281" s="18">
        <f>IFERROR(_xlfn.BETA.DIST(DATE(YEAR(AM$2),MONTH(AM$2),15),$AD$2,$AE$2,FALSE,DATE(YEAR($AD281),MONTH($AD281),1),DATE(YEAR($AE281),MONTH($AE281),28)),0)</f>
      </c>
      <c r="AN281" s="18">
        <f>IFERROR(_xlfn.BETA.DIST(DATE(YEAR(AN$2),MONTH(AN$2),15),$AD$2,$AE$2,FALSE,DATE(YEAR($AD281),MONTH($AD281),1),DATE(YEAR($AE281),MONTH($AE281),28)),0)</f>
      </c>
      <c r="AO281" s="18">
        <f>IFERROR(_xlfn.BETA.DIST(DATE(YEAR(AO$2),MONTH(AO$2),15),$AD$2,$AE$2,FALSE,DATE(YEAR($AD281),MONTH($AD281),1),DATE(YEAR($AE281),MONTH($AE281),28)),0)</f>
      </c>
      <c r="AP281" s="18">
        <f>IFERROR(_xlfn.BETA.DIST(DATE(YEAR(AP$2),MONTH(AP$2),15),$AD$2,$AE$2,FALSE,DATE(YEAR($AD281),MONTH($AD281),1),DATE(YEAR($AE281),MONTH($AE281),28)),0)</f>
      </c>
      <c r="AQ281" s="18">
        <f>IFERROR(_xlfn.BETA.DIST(DATE(YEAR(AQ$2),MONTH(AQ$2),15),$AD$2,$AE$2,FALSE,DATE(YEAR($AD281),MONTH($AD281),1),DATE(YEAR($AE281),MONTH($AE281),28)),0)</f>
      </c>
      <c r="AR281" s="18">
        <f>IFERROR(_xlfn.BETA.DIST(DATE(YEAR(AR$2),MONTH(AR$2),15),$AD$2,$AE$2,FALSE,DATE(YEAR($AD281),MONTH($AD281),1),DATE(YEAR($AE281),MONTH($AE281),28)),0)</f>
      </c>
      <c r="AS281" s="18">
        <f>IFERROR(_xlfn.BETA.DIST(DATE(YEAR(AS$2),MONTH(AS$2),15),$AD$2,$AE$2,FALSE,DATE(YEAR($AD281),MONTH($AD281),1),DATE(YEAR($AE281),MONTH($AE281),28)),0)</f>
      </c>
      <c r="AT281" s="18">
        <f>IFERROR(_xlfn.BETA.DIST(DATE(YEAR(AT$2),MONTH(AT$2),15),$AD$2,$AE$2,FALSE,DATE(YEAR($AD281),MONTH($AD281),1),DATE(YEAR($AE281),MONTH($AE281),28)),0)</f>
      </c>
      <c r="AU281" s="18">
        <f>IFERROR(_xlfn.BETA.DIST(DATE(YEAR(AU$2),MONTH(AU$2),15),$AD$2,$AE$2,FALSE,DATE(YEAR($AD281),MONTH($AD281),1),DATE(YEAR($AE281),MONTH($AE281),28)),0)</f>
      </c>
      <c r="AV281" s="18">
        <f>SUM(AG281:AU281)</f>
      </c>
      <c r="AW281" s="18">
        <f>IF(J281&lt;&gt;0,J281,IF($AV281=0,0,AG281/$AV281*$Z281))</f>
      </c>
      <c r="AX281" s="18">
        <f>IF(K281&lt;&gt;0,K281,IF($AV281=0,0,AH281/$AV281*$Z281))</f>
      </c>
      <c r="AY281" s="18">
        <f>IF(L281&lt;&gt;0,L281,IF($AV281=0,0,AI281/$AV281*$Z281))</f>
      </c>
      <c r="AZ281" s="18">
        <f>IF(M281&lt;&gt;0,M281,IF($AV281=0,0,AJ281/$AV281*$Z281))</f>
      </c>
      <c r="BA281" s="18">
        <f>IF(N281&lt;&gt;0,N281,IF($AV281=0,0,AK281/$AV281*$Z281))</f>
      </c>
      <c r="BB281" s="18">
        <f>IF(O281&lt;&gt;0,O281,IF($AV281=0,0,AL281/$AV281*$Z281))</f>
      </c>
      <c r="BC281" s="18">
        <f>IF(P281&lt;&gt;0,P281,IF($AV281=0,0,AM281/$AV281*$Z281))</f>
      </c>
      <c r="BD281" s="18">
        <f>IF(Q281&lt;&gt;0,Q281,IF($AV281=0,0,AN281/$AV281*$Z281))</f>
      </c>
      <c r="BE281" s="18">
        <f>IF(R281&lt;&gt;0,R281,IF($AV281=0,0,AO281/$AV281*$Z281))</f>
      </c>
      <c r="BF281" s="18">
        <f>IF(S281&lt;&gt;0,S281,IF($AV281=0,0,AP281/$AV281*$Z281))</f>
      </c>
      <c r="BG281" s="18">
        <f>IF(T281&lt;&gt;0,T281,IF($AV281=0,0,AQ281/$AV281*$Z281))</f>
      </c>
      <c r="BH281" s="18">
        <f>IF(U281&lt;&gt;0,U281,IF($AV281=0,0,AR281/$AV281*$Z281))</f>
      </c>
      <c r="BI281" s="18">
        <f>IF(V281&lt;&gt;0,V281,IF($AV281=0,0,AS281/$AV281*$Z281))</f>
      </c>
      <c r="BJ281" s="18">
        <f>IF(W281&lt;&gt;0,W281,IF($AV281=0,0,AT281/$AV281*$Z281))</f>
      </c>
      <c r="BK281" s="18">
        <f>IF(X281&lt;&gt;0,X281,IF($AV281=0,0,AU281/$AV281*$Z281))</f>
      </c>
      <c r="BL281" s="18">
        <f>SUM(AW281:BK281)</f>
      </c>
      <c r="BM281" s="18">
        <f>I281-BL281</f>
      </c>
    </row>
    <row r="282" outlineLevel="1">
      <c r="A282" s="13" t="str">
        <v/>
      </c>
      <c r="B282" s="13" t="str">
        <v/>
      </c>
      <c r="C282" s="13" t="str">
        <v/>
      </c>
      <c r="D282" s="13" t="str">
        <v/>
      </c>
      <c r="E282" s="13" t="str">
        <v>Spare Parts</v>
      </c>
      <c r="F282" s="13" t="str">
        <v/>
      </c>
      <c r="G282" s="13">
        <f>SUM(G283,G332,G393,G402,G439,G456)</f>
      </c>
      <c r="H282" s="13" t="str">
        <v/>
      </c>
      <c r="I282" s="13" t="str">
        <v/>
      </c>
      <c r="J282" s="13" t="str">
        <v/>
      </c>
      <c r="K282" s="13" t="str">
        <v/>
      </c>
      <c r="L282" s="13" t="str">
        <v/>
      </c>
      <c r="M282" s="13" t="str">
        <v/>
      </c>
      <c r="N282" s="13" t="str">
        <v/>
      </c>
      <c r="O282" s="13" t="str">
        <v/>
      </c>
      <c r="P282" s="13" t="str">
        <v/>
      </c>
      <c r="Q282" s="13" t="str">
        <v/>
      </c>
      <c r="R282" s="13" t="str">
        <v/>
      </c>
      <c r="S282" s="13" t="str">
        <v/>
      </c>
      <c r="T282" s="13" t="str">
        <v/>
      </c>
      <c r="U282" s="13" t="str">
        <v/>
      </c>
      <c r="V282" s="13" t="str">
        <v/>
      </c>
      <c r="W282" s="13" t="str">
        <v/>
      </c>
      <c r="X282" s="13" t="str">
        <v/>
      </c>
      <c r="Y282" s="13" t="str">
        <v/>
      </c>
      <c r="Z282" s="13" t="str">
        <v/>
      </c>
      <c r="AA282" s="13" t="str">
        <v/>
      </c>
      <c r="AB282" s="13" t="str">
        <v/>
      </c>
      <c r="AC282" s="13" t="str">
        <v/>
      </c>
      <c r="AD282" s="13" t="str">
        <v/>
      </c>
      <c r="AE282" s="13" t="str">
        <v/>
      </c>
      <c r="AF282" s="5" t="str">
        <v/>
      </c>
      <c r="AG282" s="13" t="str">
        <v/>
      </c>
      <c r="AH282" s="13" t="str">
        <v/>
      </c>
      <c r="AI282" s="13" t="str">
        <v/>
      </c>
      <c r="AJ282" s="13" t="str">
        <v/>
      </c>
      <c r="AK282" s="13" t="str">
        <v/>
      </c>
      <c r="AL282" s="13" t="str">
        <v/>
      </c>
      <c r="AM282" s="13" t="str">
        <v/>
      </c>
      <c r="AN282" s="13" t="str">
        <v/>
      </c>
      <c r="AO282" s="13" t="str">
        <v/>
      </c>
      <c r="AP282" s="13" t="str">
        <v/>
      </c>
      <c r="AQ282" s="13" t="str">
        <v/>
      </c>
      <c r="AR282" s="13" t="str">
        <v/>
      </c>
      <c r="AS282" s="13" t="str">
        <v/>
      </c>
      <c r="AT282" s="13" t="str">
        <v/>
      </c>
      <c r="AU282" s="13" t="str">
        <v/>
      </c>
      <c r="AV282" s="13" t="str">
        <v/>
      </c>
      <c r="AW282" s="13" t="str">
        <v/>
      </c>
      <c r="AX282" s="13" t="str">
        <v/>
      </c>
      <c r="AY282" s="13" t="str">
        <v/>
      </c>
      <c r="AZ282" s="13" t="str">
        <v/>
      </c>
      <c r="BA282" s="13" t="str">
        <v/>
      </c>
      <c r="BB282" s="13" t="str">
        <v/>
      </c>
      <c r="BC282" s="13" t="str">
        <v/>
      </c>
      <c r="BD282" s="13" t="str">
        <v/>
      </c>
      <c r="BE282" s="13" t="str">
        <v/>
      </c>
      <c r="BF282" s="13" t="str">
        <v/>
      </c>
      <c r="BG282" s="13" t="str">
        <v/>
      </c>
      <c r="BH282" s="13" t="str">
        <v/>
      </c>
      <c r="BI282" s="13" t="str">
        <v/>
      </c>
      <c r="BJ282" s="13" t="str">
        <v/>
      </c>
      <c r="BK282" s="13" t="str">
        <v/>
      </c>
      <c r="BL282" s="13" t="str">
        <v/>
      </c>
      <c r="BM282" s="13" t="str">
        <v/>
      </c>
    </row>
    <row r="283" outlineLevel="2">
      <c r="A283" s="15" t="str">
        <v/>
      </c>
      <c r="B283" s="15" t="str">
        <v/>
      </c>
      <c r="C283" s="15" t="str">
        <v/>
      </c>
      <c r="D283" s="15" t="str">
        <v/>
      </c>
      <c r="E283" s="15" t="str">
        <v/>
      </c>
      <c r="F283" s="15" t="str">
        <v>40 MVA Transformer</v>
      </c>
      <c r="G283" s="15">
        <v>2377189.8</v>
      </c>
      <c r="H283" s="15" t="str">
        <v/>
      </c>
      <c r="I283" s="15" t="str">
        <v/>
      </c>
      <c r="J283" s="15" t="str">
        <v/>
      </c>
      <c r="K283" s="15" t="str">
        <v/>
      </c>
      <c r="L283" s="15" t="str">
        <v/>
      </c>
      <c r="M283" s="15" t="str">
        <v/>
      </c>
      <c r="N283" s="15" t="str">
        <v/>
      </c>
      <c r="O283" s="15" t="str">
        <v/>
      </c>
      <c r="P283" s="15" t="str">
        <v/>
      </c>
      <c r="Q283" s="15" t="str">
        <v/>
      </c>
      <c r="R283" s="15" t="str">
        <v/>
      </c>
      <c r="S283" s="15" t="str">
        <v/>
      </c>
      <c r="T283" s="15" t="str">
        <v/>
      </c>
      <c r="U283" s="15" t="str">
        <v/>
      </c>
      <c r="V283" s="15" t="str">
        <v/>
      </c>
      <c r="W283" s="15" t="str">
        <v/>
      </c>
      <c r="X283" s="15" t="str">
        <v/>
      </c>
      <c r="Y283" s="15" t="str">
        <v/>
      </c>
      <c r="Z283" s="15" t="str">
        <v/>
      </c>
      <c r="AA283" s="15" t="str">
        <v/>
      </c>
      <c r="AB283" s="15" t="str">
        <v/>
      </c>
      <c r="AC283" s="15" t="str">
        <v/>
      </c>
      <c r="AD283" s="15" t="str">
        <v/>
      </c>
      <c r="AE283" s="15" t="str">
        <v/>
      </c>
      <c r="AF283" s="5" t="str">
        <v/>
      </c>
      <c r="AG283" s="15" t="str">
        <v/>
      </c>
      <c r="AH283" s="15" t="str">
        <v/>
      </c>
      <c r="AI283" s="15" t="str">
        <v/>
      </c>
      <c r="AJ283" s="15" t="str">
        <v/>
      </c>
      <c r="AK283" s="15" t="str">
        <v/>
      </c>
      <c r="AL283" s="15" t="str">
        <v/>
      </c>
      <c r="AM283" s="15" t="str">
        <v/>
      </c>
      <c r="AN283" s="15" t="str">
        <v/>
      </c>
      <c r="AO283" s="15" t="str">
        <v/>
      </c>
      <c r="AP283" s="15" t="str">
        <v/>
      </c>
      <c r="AQ283" s="15" t="str">
        <v/>
      </c>
      <c r="AR283" s="15" t="str">
        <v/>
      </c>
      <c r="AS283" s="15" t="str">
        <v/>
      </c>
      <c r="AT283" s="15" t="str">
        <v/>
      </c>
      <c r="AU283" s="15" t="str">
        <v/>
      </c>
      <c r="AV283" s="15" t="str">
        <v/>
      </c>
      <c r="AW283" s="15" t="str">
        <v/>
      </c>
      <c r="AX283" s="15" t="str">
        <v/>
      </c>
      <c r="AY283" s="15" t="str">
        <v/>
      </c>
      <c r="AZ283" s="15" t="str">
        <v/>
      </c>
      <c r="BA283" s="15" t="str">
        <v/>
      </c>
      <c r="BB283" s="15" t="str">
        <v/>
      </c>
      <c r="BC283" s="15" t="str">
        <v/>
      </c>
      <c r="BD283" s="15" t="str">
        <v/>
      </c>
      <c r="BE283" s="15" t="str">
        <v/>
      </c>
      <c r="BF283" s="15" t="str">
        <v/>
      </c>
      <c r="BG283" s="15" t="str">
        <v/>
      </c>
      <c r="BH283" s="15" t="str">
        <v/>
      </c>
      <c r="BI283" s="15" t="str">
        <v/>
      </c>
      <c r="BJ283" s="15" t="str">
        <v/>
      </c>
      <c r="BK283" s="15" t="str">
        <v/>
      </c>
      <c r="BL283" s="15" t="str">
        <v/>
      </c>
      <c r="BM283" s="15" t="str">
        <v/>
      </c>
    </row>
    <row r="284" outlineLevel="3">
      <c r="A284" s="17" t="str">
        <v>14.4.2</v>
      </c>
      <c r="B284" s="17" t="str">
        <v/>
      </c>
      <c r="C284" s="17" t="str">
        <v/>
      </c>
      <c r="D284" s="17" t="str">
        <v/>
      </c>
      <c r="E284" s="17" t="str">
        <v>14.4.2</v>
      </c>
      <c r="F284" s="17" t="str">
        <v>a) 66 kV Line terminal</v>
      </c>
      <c r="G284" s="17">
        <v>206136</v>
      </c>
      <c r="H284" s="17" t="str">
        <v/>
      </c>
      <c r="I284" s="17" t="str">
        <v/>
      </c>
      <c r="J284" s="17" t="str">
        <v/>
      </c>
      <c r="K284" s="17" t="str">
        <v/>
      </c>
      <c r="L284" s="17" t="str">
        <v/>
      </c>
      <c r="M284" s="17" t="str">
        <v/>
      </c>
      <c r="N284" s="17" t="str">
        <v/>
      </c>
      <c r="O284" s="17" t="str">
        <v/>
      </c>
      <c r="P284" s="17" t="str">
        <v/>
      </c>
      <c r="Q284" s="17" t="str">
        <v/>
      </c>
      <c r="R284" s="17" t="str">
        <v/>
      </c>
      <c r="S284" s="17" t="str">
        <v/>
      </c>
      <c r="T284" s="17" t="str">
        <v/>
      </c>
      <c r="U284" s="17" t="str">
        <v/>
      </c>
      <c r="V284" s="17" t="str">
        <v/>
      </c>
      <c r="W284" s="17" t="str">
        <v/>
      </c>
      <c r="X284" s="17" t="str">
        <v/>
      </c>
      <c r="Y284" s="17" t="str">
        <v/>
      </c>
      <c r="Z284" s="17" t="str">
        <v/>
      </c>
      <c r="AA284" s="17" t="str">
        <v/>
      </c>
      <c r="AB284" s="17" t="str">
        <v/>
      </c>
      <c r="AC284" s="17" t="str">
        <v/>
      </c>
      <c r="AD284" s="17" t="str">
        <v/>
      </c>
      <c r="AE284" s="17" t="str">
        <v/>
      </c>
      <c r="AF284" s="5" t="str">
        <v/>
      </c>
      <c r="AG284" s="18">
        <f>IFERROR(_xlfn.BETA.DIST(DATE(YEAR(AG$2),MONTH(AG$2),15),$AD$2,$AE$2,FALSE,DATE(YEAR($AD284),MONTH($AD284),1),DATE(YEAR($AE284),MONTH($AE284),28)),0)</f>
      </c>
      <c r="AH284" s="18">
        <f>IFERROR(_xlfn.BETA.DIST(DATE(YEAR(AH$2),MONTH(AH$2),15),$AD$2,$AE$2,FALSE,DATE(YEAR($AD284),MONTH($AD284),1),DATE(YEAR($AE284),MONTH($AE284),28)),0)</f>
      </c>
      <c r="AI284" s="18">
        <f>IFERROR(_xlfn.BETA.DIST(DATE(YEAR(AI$2),MONTH(AI$2),15),$AD$2,$AE$2,FALSE,DATE(YEAR($AD284),MONTH($AD284),1),DATE(YEAR($AE284),MONTH($AE284),28)),0)</f>
      </c>
      <c r="AJ284" s="18">
        <f>IFERROR(_xlfn.BETA.DIST(DATE(YEAR(AJ$2),MONTH(AJ$2),15),$AD$2,$AE$2,FALSE,DATE(YEAR($AD284),MONTH($AD284),1),DATE(YEAR($AE284),MONTH($AE284),28)),0)</f>
      </c>
      <c r="AK284" s="18">
        <f>IFERROR(_xlfn.BETA.DIST(DATE(YEAR(AK$2),MONTH(AK$2),15),$AD$2,$AE$2,FALSE,DATE(YEAR($AD284),MONTH($AD284),1),DATE(YEAR($AE284),MONTH($AE284),28)),0)</f>
      </c>
      <c r="AL284" s="18">
        <f>IFERROR(_xlfn.BETA.DIST(DATE(YEAR(AL$2),MONTH(AL$2),15),$AD$2,$AE$2,FALSE,DATE(YEAR($AD284),MONTH($AD284),1),DATE(YEAR($AE284),MONTH($AE284),28)),0)</f>
      </c>
      <c r="AM284" s="18">
        <f>IFERROR(_xlfn.BETA.DIST(DATE(YEAR(AM$2),MONTH(AM$2),15),$AD$2,$AE$2,FALSE,DATE(YEAR($AD284),MONTH($AD284),1),DATE(YEAR($AE284),MONTH($AE284),28)),0)</f>
      </c>
      <c r="AN284" s="18">
        <f>IFERROR(_xlfn.BETA.DIST(DATE(YEAR(AN$2),MONTH(AN$2),15),$AD$2,$AE$2,FALSE,DATE(YEAR($AD284),MONTH($AD284),1),DATE(YEAR($AE284),MONTH($AE284),28)),0)</f>
      </c>
      <c r="AO284" s="18">
        <f>IFERROR(_xlfn.BETA.DIST(DATE(YEAR(AO$2),MONTH(AO$2),15),$AD$2,$AE$2,FALSE,DATE(YEAR($AD284),MONTH($AD284),1),DATE(YEAR($AE284),MONTH($AE284),28)),0)</f>
      </c>
      <c r="AP284" s="18">
        <f>IFERROR(_xlfn.BETA.DIST(DATE(YEAR(AP$2),MONTH(AP$2),15),$AD$2,$AE$2,FALSE,DATE(YEAR($AD284),MONTH($AD284),1),DATE(YEAR($AE284),MONTH($AE284),28)),0)</f>
      </c>
      <c r="AQ284" s="18">
        <f>IFERROR(_xlfn.BETA.DIST(DATE(YEAR(AQ$2),MONTH(AQ$2),15),$AD$2,$AE$2,FALSE,DATE(YEAR($AD284),MONTH($AD284),1),DATE(YEAR($AE284),MONTH($AE284),28)),0)</f>
      </c>
      <c r="AR284" s="18">
        <f>IFERROR(_xlfn.BETA.DIST(DATE(YEAR(AR$2),MONTH(AR$2),15),$AD$2,$AE$2,FALSE,DATE(YEAR($AD284),MONTH($AD284),1),DATE(YEAR($AE284),MONTH($AE284),28)),0)</f>
      </c>
      <c r="AS284" s="18">
        <f>IFERROR(_xlfn.BETA.DIST(DATE(YEAR(AS$2),MONTH(AS$2),15),$AD$2,$AE$2,FALSE,DATE(YEAR($AD284),MONTH($AD284),1),DATE(YEAR($AE284),MONTH($AE284),28)),0)</f>
      </c>
      <c r="AT284" s="18">
        <f>IFERROR(_xlfn.BETA.DIST(DATE(YEAR(AT$2),MONTH(AT$2),15),$AD$2,$AE$2,FALSE,DATE(YEAR($AD284),MONTH($AD284),1),DATE(YEAR($AE284),MONTH($AE284),28)),0)</f>
      </c>
      <c r="AU284" s="18">
        <f>IFERROR(_xlfn.BETA.DIST(DATE(YEAR(AU$2),MONTH(AU$2),15),$AD$2,$AE$2,FALSE,DATE(YEAR($AD284),MONTH($AD284),1),DATE(YEAR($AE284),MONTH($AE284),28)),0)</f>
      </c>
      <c r="AV284" s="18">
        <f>SUM(AG284:AU284)</f>
      </c>
      <c r="AW284" s="18">
        <f>IF(J284&lt;&gt;0,J284,IF($AV284=0,0,AG284/$AV284*$Z284))</f>
      </c>
      <c r="AX284" s="18">
        <f>IF(K284&lt;&gt;0,K284,IF($AV284=0,0,AH284/$AV284*$Z284))</f>
      </c>
      <c r="AY284" s="18">
        <f>IF(L284&lt;&gt;0,L284,IF($AV284=0,0,AI284/$AV284*$Z284))</f>
      </c>
      <c r="AZ284" s="18">
        <f>IF(M284&lt;&gt;0,M284,IF($AV284=0,0,AJ284/$AV284*$Z284))</f>
      </c>
      <c r="BA284" s="18">
        <f>IF(N284&lt;&gt;0,N284,IF($AV284=0,0,AK284/$AV284*$Z284))</f>
      </c>
      <c r="BB284" s="18">
        <f>IF(O284&lt;&gt;0,O284,IF($AV284=0,0,AL284/$AV284*$Z284))</f>
      </c>
      <c r="BC284" s="18">
        <f>IF(P284&lt;&gt;0,P284,IF($AV284=0,0,AM284/$AV284*$Z284))</f>
      </c>
      <c r="BD284" s="18">
        <f>IF(Q284&lt;&gt;0,Q284,IF($AV284=0,0,AN284/$AV284*$Z284))</f>
      </c>
      <c r="BE284" s="18">
        <f>IF(R284&lt;&gt;0,R284,IF($AV284=0,0,AO284/$AV284*$Z284))</f>
      </c>
      <c r="BF284" s="18">
        <f>IF(S284&lt;&gt;0,S284,IF($AV284=0,0,AP284/$AV284*$Z284))</f>
      </c>
      <c r="BG284" s="18">
        <f>IF(T284&lt;&gt;0,T284,IF($AV284=0,0,AQ284/$AV284*$Z284))</f>
      </c>
      <c r="BH284" s="18">
        <f>IF(U284&lt;&gt;0,U284,IF($AV284=0,0,AR284/$AV284*$Z284))</f>
      </c>
      <c r="BI284" s="18">
        <f>IF(V284&lt;&gt;0,V284,IF($AV284=0,0,AS284/$AV284*$Z284))</f>
      </c>
      <c r="BJ284" s="18">
        <f>IF(W284&lt;&gt;0,W284,IF($AV284=0,0,AT284/$AV284*$Z284))</f>
      </c>
      <c r="BK284" s="18">
        <f>IF(X284&lt;&gt;0,X284,IF($AV284=0,0,AU284/$AV284*$Z284))</f>
      </c>
      <c r="BL284" s="18">
        <f>SUM(AW284:BK284)</f>
      </c>
      <c r="BM284" s="17" t="str">
        <v/>
      </c>
    </row>
    <row r="285" outlineLevel="4">
      <c r="A285" s="5" t="str">
        <v>14.4.2</v>
      </c>
      <c r="B285" s="5" t="str">
        <v/>
      </c>
      <c r="C285" s="5" t="str">
        <v>BSKDGNGENGR03</v>
      </c>
      <c r="D285" s="5" t="str">
        <v>BSKDGNGENGR03</v>
      </c>
      <c r="E285" s="19">
        <f>IFERROR(_xlfn.XLOOKUP(F285,Assumptions!B:B,Assumptions!C:C),0)</f>
      </c>
      <c r="F285" s="5" t="str">
        <v>Advanced Payment</v>
      </c>
      <c r="G285" s="5" t="str">
        <v/>
      </c>
      <c r="H285" s="18">
        <f>G284*E285</f>
      </c>
      <c r="I285" s="18">
        <f>H285*(1-0)</f>
      </c>
      <c r="J285" s="18">
        <v>0</v>
      </c>
      <c r="K285" s="18">
        <v>0</v>
      </c>
      <c r="L285" s="18">
        <v>0</v>
      </c>
      <c r="M285" s="18">
        <v>0</v>
      </c>
      <c r="N285" s="18">
        <v>0</v>
      </c>
      <c r="O285" s="18">
        <v>0</v>
      </c>
      <c r="P285" s="18">
        <v>0</v>
      </c>
      <c r="Q285" s="18">
        <v>0</v>
      </c>
      <c r="R285" s="18">
        <v>0</v>
      </c>
      <c r="S285" s="18">
        <v>0</v>
      </c>
      <c r="T285" s="18">
        <v>0</v>
      </c>
      <c r="U285" s="18">
        <v>0</v>
      </c>
      <c r="V285" s="18">
        <v>0</v>
      </c>
      <c r="W285" s="18">
        <v>0</v>
      </c>
      <c r="X285" s="18">
        <v>0</v>
      </c>
      <c r="Y285" s="18">
        <f>SUM(J285:X285)</f>
      </c>
      <c r="Z285" s="18">
        <f>I285-Y285</f>
      </c>
      <c r="AA285" s="20">
        <v>46026</v>
      </c>
      <c r="AB285" s="20">
        <v>46026</v>
      </c>
      <c r="AC285" s="18">
        <f>IFERROR(_xlfn.XLOOKUP(F285,Assumptions!B:B,Assumptions!D:D),0)</f>
      </c>
      <c r="AD285" s="20">
        <f>AA285+AC285</f>
      </c>
      <c r="AE285" s="20">
        <f>AC285+AB285</f>
      </c>
      <c r="AF285" s="5" t="str">
        <v/>
      </c>
      <c r="AG285" s="18">
        <f>IFERROR(_xlfn.BETA.DIST(DATE(YEAR(AG$2),MONTH(AG$2),15),$AD$2,$AE$2,FALSE,DATE(YEAR($AD285),MONTH($AD285),1),DATE(YEAR($AE285),MONTH($AE285),28)),0)</f>
      </c>
      <c r="AH285" s="18">
        <f>IFERROR(_xlfn.BETA.DIST(DATE(YEAR(AH$2),MONTH(AH$2),15),$AD$2,$AE$2,FALSE,DATE(YEAR($AD285),MONTH($AD285),1),DATE(YEAR($AE285),MONTH($AE285),28)),0)</f>
      </c>
      <c r="AI285" s="18">
        <f>IFERROR(_xlfn.BETA.DIST(DATE(YEAR(AI$2),MONTH(AI$2),15),$AD$2,$AE$2,FALSE,DATE(YEAR($AD285),MONTH($AD285),1),DATE(YEAR($AE285),MONTH($AE285),28)),0)</f>
      </c>
      <c r="AJ285" s="18">
        <f>IFERROR(_xlfn.BETA.DIST(DATE(YEAR(AJ$2),MONTH(AJ$2),15),$AD$2,$AE$2,FALSE,DATE(YEAR($AD285),MONTH($AD285),1),DATE(YEAR($AE285),MONTH($AE285),28)),0)</f>
      </c>
      <c r="AK285" s="18">
        <f>IFERROR(_xlfn.BETA.DIST(DATE(YEAR(AK$2),MONTH(AK$2),15),$AD$2,$AE$2,FALSE,DATE(YEAR($AD285),MONTH($AD285),1),DATE(YEAR($AE285),MONTH($AE285),28)),0)</f>
      </c>
      <c r="AL285" s="18">
        <f>IFERROR(_xlfn.BETA.DIST(DATE(YEAR(AL$2),MONTH(AL$2),15),$AD$2,$AE$2,FALSE,DATE(YEAR($AD285),MONTH($AD285),1),DATE(YEAR($AE285),MONTH($AE285),28)),0)</f>
      </c>
      <c r="AM285" s="18">
        <f>IFERROR(_xlfn.BETA.DIST(DATE(YEAR(AM$2),MONTH(AM$2),15),$AD$2,$AE$2,FALSE,DATE(YEAR($AD285),MONTH($AD285),1),DATE(YEAR($AE285),MONTH($AE285),28)),0)</f>
      </c>
      <c r="AN285" s="18">
        <f>IFERROR(_xlfn.BETA.DIST(DATE(YEAR(AN$2),MONTH(AN$2),15),$AD$2,$AE$2,FALSE,DATE(YEAR($AD285),MONTH($AD285),1),DATE(YEAR($AE285),MONTH($AE285),28)),0)</f>
      </c>
      <c r="AO285" s="18">
        <f>IFERROR(_xlfn.BETA.DIST(DATE(YEAR(AO$2),MONTH(AO$2),15),$AD$2,$AE$2,FALSE,DATE(YEAR($AD285),MONTH($AD285),1),DATE(YEAR($AE285),MONTH($AE285),28)),0)</f>
      </c>
      <c r="AP285" s="18">
        <f>IFERROR(_xlfn.BETA.DIST(DATE(YEAR(AP$2),MONTH(AP$2),15),$AD$2,$AE$2,FALSE,DATE(YEAR($AD285),MONTH($AD285),1),DATE(YEAR($AE285),MONTH($AE285),28)),0)</f>
      </c>
      <c r="AQ285" s="18">
        <f>IFERROR(_xlfn.BETA.DIST(DATE(YEAR(AQ$2),MONTH(AQ$2),15),$AD$2,$AE$2,FALSE,DATE(YEAR($AD285),MONTH($AD285),1),DATE(YEAR($AE285),MONTH($AE285),28)),0)</f>
      </c>
      <c r="AR285" s="18">
        <f>IFERROR(_xlfn.BETA.DIST(DATE(YEAR(AR$2),MONTH(AR$2),15),$AD$2,$AE$2,FALSE,DATE(YEAR($AD285),MONTH($AD285),1),DATE(YEAR($AE285),MONTH($AE285),28)),0)</f>
      </c>
      <c r="AS285" s="18">
        <f>IFERROR(_xlfn.BETA.DIST(DATE(YEAR(AS$2),MONTH(AS$2),15),$AD$2,$AE$2,FALSE,DATE(YEAR($AD285),MONTH($AD285),1),DATE(YEAR($AE285),MONTH($AE285),28)),0)</f>
      </c>
      <c r="AT285" s="18">
        <f>IFERROR(_xlfn.BETA.DIST(DATE(YEAR(AT$2),MONTH(AT$2),15),$AD$2,$AE$2,FALSE,DATE(YEAR($AD285),MONTH($AD285),1),DATE(YEAR($AE285),MONTH($AE285),28)),0)</f>
      </c>
      <c r="AU285" s="18">
        <f>IFERROR(_xlfn.BETA.DIST(DATE(YEAR(AU$2),MONTH(AU$2),15),$AD$2,$AE$2,FALSE,DATE(YEAR($AD285),MONTH($AD285),1),DATE(YEAR($AE285),MONTH($AE285),28)),0)</f>
      </c>
      <c r="AV285" s="18">
        <f>SUM(AG285:AU285)</f>
      </c>
      <c r="AW285" s="18">
        <f>IF(J285&lt;&gt;0,J285,IF($AV285=0,0,AG285/$AV285*$Z285))</f>
      </c>
      <c r="AX285" s="18">
        <f>IF(K285&lt;&gt;0,K285,IF($AV285=0,0,AH285/$AV285*$Z285))</f>
      </c>
      <c r="AY285" s="18">
        <f>IF(L285&lt;&gt;0,L285,IF($AV285=0,0,AI285/$AV285*$Z285))</f>
      </c>
      <c r="AZ285" s="18">
        <f>IF(M285&lt;&gt;0,M285,IF($AV285=0,0,AJ285/$AV285*$Z285))</f>
      </c>
      <c r="BA285" s="18">
        <f>IF(N285&lt;&gt;0,N285,IF($AV285=0,0,AK285/$AV285*$Z285))</f>
      </c>
      <c r="BB285" s="18">
        <f>IF(O285&lt;&gt;0,O285,IF($AV285=0,0,AL285/$AV285*$Z285))</f>
      </c>
      <c r="BC285" s="18">
        <f>IF(P285&lt;&gt;0,P285,IF($AV285=0,0,AM285/$AV285*$Z285))</f>
      </c>
      <c r="BD285" s="18">
        <f>IF(Q285&lt;&gt;0,Q285,IF($AV285=0,0,AN285/$AV285*$Z285))</f>
      </c>
      <c r="BE285" s="18">
        <f>IF(R285&lt;&gt;0,R285,IF($AV285=0,0,AO285/$AV285*$Z285))</f>
      </c>
      <c r="BF285" s="18">
        <f>IF(S285&lt;&gt;0,S285,IF($AV285=0,0,AP285/$AV285*$Z285))</f>
      </c>
      <c r="BG285" s="18">
        <f>IF(T285&lt;&gt;0,T285,IF($AV285=0,0,AQ285/$AV285*$Z285))</f>
      </c>
      <c r="BH285" s="18">
        <f>IF(U285&lt;&gt;0,U285,IF($AV285=0,0,AR285/$AV285*$Z285))</f>
      </c>
      <c r="BI285" s="18">
        <f>IF(V285&lt;&gt;0,V285,IF($AV285=0,0,AS285/$AV285*$Z285))</f>
      </c>
      <c r="BJ285" s="18">
        <f>IF(W285&lt;&gt;0,W285,IF($AV285=0,0,AT285/$AV285*$Z285))</f>
      </c>
      <c r="BK285" s="18">
        <f>IF(X285&lt;&gt;0,X285,IF($AV285=0,0,AU285/$AV285*$Z285))</f>
      </c>
      <c r="BL285" s="18">
        <f>SUM(AW285:BK285)</f>
      </c>
      <c r="BM285" s="18">
        <f>I285-BL285</f>
      </c>
    </row>
    <row r="286" outlineLevel="4">
      <c r="A286" s="5" t="str">
        <v>14.4.2</v>
      </c>
      <c r="B286" s="5" t="str">
        <v/>
      </c>
      <c r="C286" s="5" t="str">
        <v/>
      </c>
      <c r="D286" s="5" t="str">
        <v/>
      </c>
      <c r="E286" s="19">
        <f>IFERROR(_xlfn.XLOOKUP(F286,Assumptions!B:B,Assumptions!C:C),0)</f>
      </c>
      <c r="F286" s="5" t="str">
        <v>Site Delivery EGP</v>
      </c>
      <c r="G286" s="5" t="str">
        <v/>
      </c>
      <c r="H286" s="18">
        <f>G284*E286</f>
      </c>
      <c r="I286" s="18">
        <f>H286*(1-0)</f>
      </c>
      <c r="J286" s="18">
        <v>0</v>
      </c>
      <c r="K286" s="18">
        <v>0</v>
      </c>
      <c r="L286" s="18">
        <v>0</v>
      </c>
      <c r="M286" s="18">
        <v>0</v>
      </c>
      <c r="N286" s="18">
        <v>0</v>
      </c>
      <c r="O286" s="18">
        <v>0</v>
      </c>
      <c r="P286" s="18">
        <v>0</v>
      </c>
      <c r="Q286" s="18">
        <v>0</v>
      </c>
      <c r="R286" s="18">
        <v>0</v>
      </c>
      <c r="S286" s="18">
        <v>0</v>
      </c>
      <c r="T286" s="18">
        <v>0</v>
      </c>
      <c r="U286" s="18">
        <v>0</v>
      </c>
      <c r="V286" s="18">
        <v>0</v>
      </c>
      <c r="W286" s="18">
        <v>0</v>
      </c>
      <c r="X286" s="18">
        <v>0</v>
      </c>
      <c r="Y286" s="18">
        <f>SUM(J286:X286)</f>
      </c>
      <c r="Z286" s="18">
        <f>I286-Y286</f>
      </c>
      <c r="AA286" s="5" t="str">
        <v/>
      </c>
      <c r="AB286" s="5" t="str">
        <v/>
      </c>
      <c r="AC286" s="18">
        <f>IFERROR(_xlfn.XLOOKUP(F286,Assumptions!B:B,Assumptions!D:D),0)</f>
      </c>
      <c r="AD286" s="20">
        <f>AA286+AC286</f>
      </c>
      <c r="AE286" s="20">
        <f>AC286+AB286</f>
      </c>
      <c r="AF286" s="5" t="str">
        <v/>
      </c>
      <c r="AG286" s="18">
        <f>IFERROR(_xlfn.BETA.DIST(DATE(YEAR(AG$2),MONTH(AG$2),15),$AD$2,$AE$2,FALSE,DATE(YEAR($AD286),MONTH($AD286),1),DATE(YEAR($AE286),MONTH($AE286),28)),0)</f>
      </c>
      <c r="AH286" s="18">
        <f>IFERROR(_xlfn.BETA.DIST(DATE(YEAR(AH$2),MONTH(AH$2),15),$AD$2,$AE$2,FALSE,DATE(YEAR($AD286),MONTH($AD286),1),DATE(YEAR($AE286),MONTH($AE286),28)),0)</f>
      </c>
      <c r="AI286" s="18">
        <f>IFERROR(_xlfn.BETA.DIST(DATE(YEAR(AI$2),MONTH(AI$2),15),$AD$2,$AE$2,FALSE,DATE(YEAR($AD286),MONTH($AD286),1),DATE(YEAR($AE286),MONTH($AE286),28)),0)</f>
      </c>
      <c r="AJ286" s="18">
        <f>IFERROR(_xlfn.BETA.DIST(DATE(YEAR(AJ$2),MONTH(AJ$2),15),$AD$2,$AE$2,FALSE,DATE(YEAR($AD286),MONTH($AD286),1),DATE(YEAR($AE286),MONTH($AE286),28)),0)</f>
      </c>
      <c r="AK286" s="18">
        <f>IFERROR(_xlfn.BETA.DIST(DATE(YEAR(AK$2),MONTH(AK$2),15),$AD$2,$AE$2,FALSE,DATE(YEAR($AD286),MONTH($AD286),1),DATE(YEAR($AE286),MONTH($AE286),28)),0)</f>
      </c>
      <c r="AL286" s="18">
        <f>IFERROR(_xlfn.BETA.DIST(DATE(YEAR(AL$2),MONTH(AL$2),15),$AD$2,$AE$2,FALSE,DATE(YEAR($AD286),MONTH($AD286),1),DATE(YEAR($AE286),MONTH($AE286),28)),0)</f>
      </c>
      <c r="AM286" s="18">
        <f>IFERROR(_xlfn.BETA.DIST(DATE(YEAR(AM$2),MONTH(AM$2),15),$AD$2,$AE$2,FALSE,DATE(YEAR($AD286),MONTH($AD286),1),DATE(YEAR($AE286),MONTH($AE286),28)),0)</f>
      </c>
      <c r="AN286" s="18">
        <f>IFERROR(_xlfn.BETA.DIST(DATE(YEAR(AN$2),MONTH(AN$2),15),$AD$2,$AE$2,FALSE,DATE(YEAR($AD286),MONTH($AD286),1),DATE(YEAR($AE286),MONTH($AE286),28)),0)</f>
      </c>
      <c r="AO286" s="18">
        <f>IFERROR(_xlfn.BETA.DIST(DATE(YEAR(AO$2),MONTH(AO$2),15),$AD$2,$AE$2,FALSE,DATE(YEAR($AD286),MONTH($AD286),1),DATE(YEAR($AE286),MONTH($AE286),28)),0)</f>
      </c>
      <c r="AP286" s="18">
        <f>IFERROR(_xlfn.BETA.DIST(DATE(YEAR(AP$2),MONTH(AP$2),15),$AD$2,$AE$2,FALSE,DATE(YEAR($AD286),MONTH($AD286),1),DATE(YEAR($AE286),MONTH($AE286),28)),0)</f>
      </c>
      <c r="AQ286" s="18">
        <f>IFERROR(_xlfn.BETA.DIST(DATE(YEAR(AQ$2),MONTH(AQ$2),15),$AD$2,$AE$2,FALSE,DATE(YEAR($AD286),MONTH($AD286),1),DATE(YEAR($AE286),MONTH($AE286),28)),0)</f>
      </c>
      <c r="AR286" s="18">
        <f>IFERROR(_xlfn.BETA.DIST(DATE(YEAR(AR$2),MONTH(AR$2),15),$AD$2,$AE$2,FALSE,DATE(YEAR($AD286),MONTH($AD286),1),DATE(YEAR($AE286),MONTH($AE286),28)),0)</f>
      </c>
      <c r="AS286" s="18">
        <f>IFERROR(_xlfn.BETA.DIST(DATE(YEAR(AS$2),MONTH(AS$2),15),$AD$2,$AE$2,FALSE,DATE(YEAR($AD286),MONTH($AD286),1),DATE(YEAR($AE286),MONTH($AE286),28)),0)</f>
      </c>
      <c r="AT286" s="18">
        <f>IFERROR(_xlfn.BETA.DIST(DATE(YEAR(AT$2),MONTH(AT$2),15),$AD$2,$AE$2,FALSE,DATE(YEAR($AD286),MONTH($AD286),1),DATE(YEAR($AE286),MONTH($AE286),28)),0)</f>
      </c>
      <c r="AU286" s="18">
        <f>IFERROR(_xlfn.BETA.DIST(DATE(YEAR(AU$2),MONTH(AU$2),15),$AD$2,$AE$2,FALSE,DATE(YEAR($AD286),MONTH($AD286),1),DATE(YEAR($AE286),MONTH($AE286),28)),0)</f>
      </c>
      <c r="AV286" s="18">
        <f>SUM(AG286:AU286)</f>
      </c>
      <c r="AW286" s="18">
        <f>IF(J286&lt;&gt;0,J286,IF($AV286=0,0,AG286/$AV286*$Z286))</f>
      </c>
      <c r="AX286" s="18">
        <f>IF(K286&lt;&gt;0,K286,IF($AV286=0,0,AH286/$AV286*$Z286))</f>
      </c>
      <c r="AY286" s="18">
        <f>IF(L286&lt;&gt;0,L286,IF($AV286=0,0,AI286/$AV286*$Z286))</f>
      </c>
      <c r="AZ286" s="18">
        <f>IF(M286&lt;&gt;0,M286,IF($AV286=0,0,AJ286/$AV286*$Z286))</f>
      </c>
      <c r="BA286" s="18">
        <f>IF(N286&lt;&gt;0,N286,IF($AV286=0,0,AK286/$AV286*$Z286))</f>
      </c>
      <c r="BB286" s="18">
        <f>IF(O286&lt;&gt;0,O286,IF($AV286=0,0,AL286/$AV286*$Z286))</f>
      </c>
      <c r="BC286" s="18">
        <f>IF(P286&lt;&gt;0,P286,IF($AV286=0,0,AM286/$AV286*$Z286))</f>
      </c>
      <c r="BD286" s="18">
        <f>IF(Q286&lt;&gt;0,Q286,IF($AV286=0,0,AN286/$AV286*$Z286))</f>
      </c>
      <c r="BE286" s="18">
        <f>IF(R286&lt;&gt;0,R286,IF($AV286=0,0,AO286/$AV286*$Z286))</f>
      </c>
      <c r="BF286" s="18">
        <f>IF(S286&lt;&gt;0,S286,IF($AV286=0,0,AP286/$AV286*$Z286))</f>
      </c>
      <c r="BG286" s="18">
        <f>IF(T286&lt;&gt;0,T286,IF($AV286=0,0,AQ286/$AV286*$Z286))</f>
      </c>
      <c r="BH286" s="18">
        <f>IF(U286&lt;&gt;0,U286,IF($AV286=0,0,AR286/$AV286*$Z286))</f>
      </c>
      <c r="BI286" s="18">
        <f>IF(V286&lt;&gt;0,V286,IF($AV286=0,0,AS286/$AV286*$Z286))</f>
      </c>
      <c r="BJ286" s="18">
        <f>IF(W286&lt;&gt;0,W286,IF($AV286=0,0,AT286/$AV286*$Z286))</f>
      </c>
      <c r="BK286" s="18">
        <f>IF(X286&lt;&gt;0,X286,IF($AV286=0,0,AU286/$AV286*$Z286))</f>
      </c>
      <c r="BL286" s="18">
        <f>SUM(AW286:BK286)</f>
      </c>
      <c r="BM286" s="18">
        <f>I286-BL286</f>
      </c>
    </row>
    <row r="287" outlineLevel="4">
      <c r="A287" s="5" t="str">
        <v>14.4.2</v>
      </c>
      <c r="B287" s="5" t="str">
        <v/>
      </c>
      <c r="C287" s="5" t="str">
        <v>BSKDGNGENGR07</v>
      </c>
      <c r="D287" s="5" t="str">
        <v>BSKDGNGENGR07</v>
      </c>
      <c r="E287" s="19">
        <f>IFERROR(_xlfn.XLOOKUP(F287,Assumptions!B:B,Assumptions!C:C),0)</f>
      </c>
      <c r="F287" s="5" t="str">
        <v>Retention</v>
      </c>
      <c r="G287" s="5" t="str">
        <v/>
      </c>
      <c r="H287" s="18">
        <f>G284*E287</f>
      </c>
      <c r="I287" s="18">
        <f>H287*(1-0)</f>
      </c>
      <c r="J287" s="18">
        <v>0</v>
      </c>
      <c r="K287" s="18">
        <v>0</v>
      </c>
      <c r="L287" s="18">
        <v>0</v>
      </c>
      <c r="M287" s="18">
        <v>0</v>
      </c>
      <c r="N287" s="18">
        <v>0</v>
      </c>
      <c r="O287" s="18">
        <v>0</v>
      </c>
      <c r="P287" s="18">
        <v>0</v>
      </c>
      <c r="Q287" s="18">
        <v>0</v>
      </c>
      <c r="R287" s="18">
        <v>0</v>
      </c>
      <c r="S287" s="18">
        <v>0</v>
      </c>
      <c r="T287" s="18">
        <v>0</v>
      </c>
      <c r="U287" s="18">
        <v>0</v>
      </c>
      <c r="V287" s="18">
        <v>0</v>
      </c>
      <c r="W287" s="18">
        <v>0</v>
      </c>
      <c r="X287" s="18">
        <v>0</v>
      </c>
      <c r="Y287" s="18">
        <f>SUM(J287:X287)</f>
      </c>
      <c r="Z287" s="18">
        <f>I287-Y287</f>
      </c>
      <c r="AA287" s="20">
        <v>46483</v>
      </c>
      <c r="AB287" s="20">
        <v>46483</v>
      </c>
      <c r="AC287" s="18">
        <f>IFERROR(_xlfn.XLOOKUP(F287,Assumptions!B:B,Assumptions!D:D),0)</f>
      </c>
      <c r="AD287" s="20">
        <f>AA287+AC287</f>
      </c>
      <c r="AE287" s="20">
        <f>AC287+AB287</f>
      </c>
      <c r="AF287" s="5" t="str">
        <v/>
      </c>
      <c r="AG287" s="18">
        <f>IFERROR(_xlfn.BETA.DIST(DATE(YEAR(AG$2),MONTH(AG$2),15),$AD$2,$AE$2,FALSE,DATE(YEAR($AD287),MONTH($AD287),1),DATE(YEAR($AE287),MONTH($AE287),28)),0)</f>
      </c>
      <c r="AH287" s="18">
        <f>IFERROR(_xlfn.BETA.DIST(DATE(YEAR(AH$2),MONTH(AH$2),15),$AD$2,$AE$2,FALSE,DATE(YEAR($AD287),MONTH($AD287),1),DATE(YEAR($AE287),MONTH($AE287),28)),0)</f>
      </c>
      <c r="AI287" s="18">
        <f>IFERROR(_xlfn.BETA.DIST(DATE(YEAR(AI$2),MONTH(AI$2),15),$AD$2,$AE$2,FALSE,DATE(YEAR($AD287),MONTH($AD287),1),DATE(YEAR($AE287),MONTH($AE287),28)),0)</f>
      </c>
      <c r="AJ287" s="18">
        <f>IFERROR(_xlfn.BETA.DIST(DATE(YEAR(AJ$2),MONTH(AJ$2),15),$AD$2,$AE$2,FALSE,DATE(YEAR($AD287),MONTH($AD287),1),DATE(YEAR($AE287),MONTH($AE287),28)),0)</f>
      </c>
      <c r="AK287" s="18">
        <f>IFERROR(_xlfn.BETA.DIST(DATE(YEAR(AK$2),MONTH(AK$2),15),$AD$2,$AE$2,FALSE,DATE(YEAR($AD287),MONTH($AD287),1),DATE(YEAR($AE287),MONTH($AE287),28)),0)</f>
      </c>
      <c r="AL287" s="18">
        <f>IFERROR(_xlfn.BETA.DIST(DATE(YEAR(AL$2),MONTH(AL$2),15),$AD$2,$AE$2,FALSE,DATE(YEAR($AD287),MONTH($AD287),1),DATE(YEAR($AE287),MONTH($AE287),28)),0)</f>
      </c>
      <c r="AM287" s="18">
        <f>IFERROR(_xlfn.BETA.DIST(DATE(YEAR(AM$2),MONTH(AM$2),15),$AD$2,$AE$2,FALSE,DATE(YEAR($AD287),MONTH($AD287),1),DATE(YEAR($AE287),MONTH($AE287),28)),0)</f>
      </c>
      <c r="AN287" s="18">
        <f>IFERROR(_xlfn.BETA.DIST(DATE(YEAR(AN$2),MONTH(AN$2),15),$AD$2,$AE$2,FALSE,DATE(YEAR($AD287),MONTH($AD287),1),DATE(YEAR($AE287),MONTH($AE287),28)),0)</f>
      </c>
      <c r="AO287" s="18">
        <f>IFERROR(_xlfn.BETA.DIST(DATE(YEAR(AO$2),MONTH(AO$2),15),$AD$2,$AE$2,FALSE,DATE(YEAR($AD287),MONTH($AD287),1),DATE(YEAR($AE287),MONTH($AE287),28)),0)</f>
      </c>
      <c r="AP287" s="18">
        <f>IFERROR(_xlfn.BETA.DIST(DATE(YEAR(AP$2),MONTH(AP$2),15),$AD$2,$AE$2,FALSE,DATE(YEAR($AD287),MONTH($AD287),1),DATE(YEAR($AE287),MONTH($AE287),28)),0)</f>
      </c>
      <c r="AQ287" s="18">
        <f>IFERROR(_xlfn.BETA.DIST(DATE(YEAR(AQ$2),MONTH(AQ$2),15),$AD$2,$AE$2,FALSE,DATE(YEAR($AD287),MONTH($AD287),1),DATE(YEAR($AE287),MONTH($AE287),28)),0)</f>
      </c>
      <c r="AR287" s="18">
        <f>IFERROR(_xlfn.BETA.DIST(DATE(YEAR(AR$2),MONTH(AR$2),15),$AD$2,$AE$2,FALSE,DATE(YEAR($AD287),MONTH($AD287),1),DATE(YEAR($AE287),MONTH($AE287),28)),0)</f>
      </c>
      <c r="AS287" s="18">
        <f>IFERROR(_xlfn.BETA.DIST(DATE(YEAR(AS$2),MONTH(AS$2),15),$AD$2,$AE$2,FALSE,DATE(YEAR($AD287),MONTH($AD287),1),DATE(YEAR($AE287),MONTH($AE287),28)),0)</f>
      </c>
      <c r="AT287" s="18">
        <f>IFERROR(_xlfn.BETA.DIST(DATE(YEAR(AT$2),MONTH(AT$2),15),$AD$2,$AE$2,FALSE,DATE(YEAR($AD287),MONTH($AD287),1),DATE(YEAR($AE287),MONTH($AE287),28)),0)</f>
      </c>
      <c r="AU287" s="18">
        <f>IFERROR(_xlfn.BETA.DIST(DATE(YEAR(AU$2),MONTH(AU$2),15),$AD$2,$AE$2,FALSE,DATE(YEAR($AD287),MONTH($AD287),1),DATE(YEAR($AE287),MONTH($AE287),28)),0)</f>
      </c>
      <c r="AV287" s="18">
        <f>SUM(AG287:AU287)</f>
      </c>
      <c r="AW287" s="18">
        <f>IF(J287&lt;&gt;0,J287,IF($AV287=0,0,AG287/$AV287*$Z287))</f>
      </c>
      <c r="AX287" s="18">
        <f>IF(K287&lt;&gt;0,K287,IF($AV287=0,0,AH287/$AV287*$Z287))</f>
      </c>
      <c r="AY287" s="18">
        <f>IF(L287&lt;&gt;0,L287,IF($AV287=0,0,AI287/$AV287*$Z287))</f>
      </c>
      <c r="AZ287" s="18">
        <f>IF(M287&lt;&gt;0,M287,IF($AV287=0,0,AJ287/$AV287*$Z287))</f>
      </c>
      <c r="BA287" s="18">
        <f>IF(N287&lt;&gt;0,N287,IF($AV287=0,0,AK287/$AV287*$Z287))</f>
      </c>
      <c r="BB287" s="18">
        <f>IF(O287&lt;&gt;0,O287,IF($AV287=0,0,AL287/$AV287*$Z287))</f>
      </c>
      <c r="BC287" s="18">
        <f>IF(P287&lt;&gt;0,P287,IF($AV287=0,0,AM287/$AV287*$Z287))</f>
      </c>
      <c r="BD287" s="18">
        <f>IF(Q287&lt;&gt;0,Q287,IF($AV287=0,0,AN287/$AV287*$Z287))</f>
      </c>
      <c r="BE287" s="18">
        <f>IF(R287&lt;&gt;0,R287,IF($AV287=0,0,AO287/$AV287*$Z287))</f>
      </c>
      <c r="BF287" s="18">
        <f>IF(S287&lt;&gt;0,S287,IF($AV287=0,0,AP287/$AV287*$Z287))</f>
      </c>
      <c r="BG287" s="18">
        <f>IF(T287&lt;&gt;0,T287,IF($AV287=0,0,AQ287/$AV287*$Z287))</f>
      </c>
      <c r="BH287" s="18">
        <f>IF(U287&lt;&gt;0,U287,IF($AV287=0,0,AR287/$AV287*$Z287))</f>
      </c>
      <c r="BI287" s="18">
        <f>IF(V287&lt;&gt;0,V287,IF($AV287=0,0,AS287/$AV287*$Z287))</f>
      </c>
      <c r="BJ287" s="18">
        <f>IF(W287&lt;&gt;0,W287,IF($AV287=0,0,AT287/$AV287*$Z287))</f>
      </c>
      <c r="BK287" s="18">
        <f>IF(X287&lt;&gt;0,X287,IF($AV287=0,0,AU287/$AV287*$Z287))</f>
      </c>
      <c r="BL287" s="18">
        <f>SUM(AW287:BK287)</f>
      </c>
      <c r="BM287" s="18">
        <f>I287-BL287</f>
      </c>
    </row>
    <row r="288" outlineLevel="3">
      <c r="A288" s="17" t="str">
        <v>14.4.3</v>
      </c>
      <c r="B288" s="17" t="str">
        <v/>
      </c>
      <c r="C288" s="17" t="str">
        <v/>
      </c>
      <c r="D288" s="17" t="str">
        <v/>
      </c>
      <c r="E288" s="17" t="str">
        <v>14.4.3</v>
      </c>
      <c r="F288" s="17" t="str">
        <v>b) 11 kV Line terminal</v>
      </c>
      <c r="G288" s="17">
        <v>154602</v>
      </c>
      <c r="H288" s="17" t="str">
        <v/>
      </c>
      <c r="I288" s="17" t="str">
        <v/>
      </c>
      <c r="J288" s="17" t="str">
        <v/>
      </c>
      <c r="K288" s="17" t="str">
        <v/>
      </c>
      <c r="L288" s="17" t="str">
        <v/>
      </c>
      <c r="M288" s="17" t="str">
        <v/>
      </c>
      <c r="N288" s="17" t="str">
        <v/>
      </c>
      <c r="O288" s="17" t="str">
        <v/>
      </c>
      <c r="P288" s="17" t="str">
        <v/>
      </c>
      <c r="Q288" s="17" t="str">
        <v/>
      </c>
      <c r="R288" s="17" t="str">
        <v/>
      </c>
      <c r="S288" s="17" t="str">
        <v/>
      </c>
      <c r="T288" s="17" t="str">
        <v/>
      </c>
      <c r="U288" s="17" t="str">
        <v/>
      </c>
      <c r="V288" s="17" t="str">
        <v/>
      </c>
      <c r="W288" s="17" t="str">
        <v/>
      </c>
      <c r="X288" s="17" t="str">
        <v/>
      </c>
      <c r="Y288" s="17" t="str">
        <v/>
      </c>
      <c r="Z288" s="17" t="str">
        <v/>
      </c>
      <c r="AA288" s="17" t="str">
        <v/>
      </c>
      <c r="AB288" s="17" t="str">
        <v/>
      </c>
      <c r="AC288" s="17" t="str">
        <v/>
      </c>
      <c r="AD288" s="17" t="str">
        <v/>
      </c>
      <c r="AE288" s="17" t="str">
        <v/>
      </c>
      <c r="AF288" s="5" t="str">
        <v/>
      </c>
      <c r="AG288" s="18">
        <f>IFERROR(_xlfn.BETA.DIST(DATE(YEAR(AG$2),MONTH(AG$2),15),$AD$2,$AE$2,FALSE,DATE(YEAR($AD288),MONTH($AD288),1),DATE(YEAR($AE288),MONTH($AE288),28)),0)</f>
      </c>
      <c r="AH288" s="18">
        <f>IFERROR(_xlfn.BETA.DIST(DATE(YEAR(AH$2),MONTH(AH$2),15),$AD$2,$AE$2,FALSE,DATE(YEAR($AD288),MONTH($AD288),1),DATE(YEAR($AE288),MONTH($AE288),28)),0)</f>
      </c>
      <c r="AI288" s="18">
        <f>IFERROR(_xlfn.BETA.DIST(DATE(YEAR(AI$2),MONTH(AI$2),15),$AD$2,$AE$2,FALSE,DATE(YEAR($AD288),MONTH($AD288),1),DATE(YEAR($AE288),MONTH($AE288),28)),0)</f>
      </c>
      <c r="AJ288" s="18">
        <f>IFERROR(_xlfn.BETA.DIST(DATE(YEAR(AJ$2),MONTH(AJ$2),15),$AD$2,$AE$2,FALSE,DATE(YEAR($AD288),MONTH($AD288),1),DATE(YEAR($AE288),MONTH($AE288),28)),0)</f>
      </c>
      <c r="AK288" s="18">
        <f>IFERROR(_xlfn.BETA.DIST(DATE(YEAR(AK$2),MONTH(AK$2),15),$AD$2,$AE$2,FALSE,DATE(YEAR($AD288),MONTH($AD288),1),DATE(YEAR($AE288),MONTH($AE288),28)),0)</f>
      </c>
      <c r="AL288" s="18">
        <f>IFERROR(_xlfn.BETA.DIST(DATE(YEAR(AL$2),MONTH(AL$2),15),$AD$2,$AE$2,FALSE,DATE(YEAR($AD288),MONTH($AD288),1),DATE(YEAR($AE288),MONTH($AE288),28)),0)</f>
      </c>
      <c r="AM288" s="18">
        <f>IFERROR(_xlfn.BETA.DIST(DATE(YEAR(AM$2),MONTH(AM$2),15),$AD$2,$AE$2,FALSE,DATE(YEAR($AD288),MONTH($AD288),1),DATE(YEAR($AE288),MONTH($AE288),28)),0)</f>
      </c>
      <c r="AN288" s="18">
        <f>IFERROR(_xlfn.BETA.DIST(DATE(YEAR(AN$2),MONTH(AN$2),15),$AD$2,$AE$2,FALSE,DATE(YEAR($AD288),MONTH($AD288),1),DATE(YEAR($AE288),MONTH($AE288),28)),0)</f>
      </c>
      <c r="AO288" s="18">
        <f>IFERROR(_xlfn.BETA.DIST(DATE(YEAR(AO$2),MONTH(AO$2),15),$AD$2,$AE$2,FALSE,DATE(YEAR($AD288),MONTH($AD288),1),DATE(YEAR($AE288),MONTH($AE288),28)),0)</f>
      </c>
      <c r="AP288" s="18">
        <f>IFERROR(_xlfn.BETA.DIST(DATE(YEAR(AP$2),MONTH(AP$2),15),$AD$2,$AE$2,FALSE,DATE(YEAR($AD288),MONTH($AD288),1),DATE(YEAR($AE288),MONTH($AE288),28)),0)</f>
      </c>
      <c r="AQ288" s="18">
        <f>IFERROR(_xlfn.BETA.DIST(DATE(YEAR(AQ$2),MONTH(AQ$2),15),$AD$2,$AE$2,FALSE,DATE(YEAR($AD288),MONTH($AD288),1),DATE(YEAR($AE288),MONTH($AE288),28)),0)</f>
      </c>
      <c r="AR288" s="18">
        <f>IFERROR(_xlfn.BETA.DIST(DATE(YEAR(AR$2),MONTH(AR$2),15),$AD$2,$AE$2,FALSE,DATE(YEAR($AD288),MONTH($AD288),1),DATE(YEAR($AE288),MONTH($AE288),28)),0)</f>
      </c>
      <c r="AS288" s="18">
        <f>IFERROR(_xlfn.BETA.DIST(DATE(YEAR(AS$2),MONTH(AS$2),15),$AD$2,$AE$2,FALSE,DATE(YEAR($AD288),MONTH($AD288),1),DATE(YEAR($AE288),MONTH($AE288),28)),0)</f>
      </c>
      <c r="AT288" s="18">
        <f>IFERROR(_xlfn.BETA.DIST(DATE(YEAR(AT$2),MONTH(AT$2),15),$AD$2,$AE$2,FALSE,DATE(YEAR($AD288),MONTH($AD288),1),DATE(YEAR($AE288),MONTH($AE288),28)),0)</f>
      </c>
      <c r="AU288" s="18">
        <f>IFERROR(_xlfn.BETA.DIST(DATE(YEAR(AU$2),MONTH(AU$2),15),$AD$2,$AE$2,FALSE,DATE(YEAR($AD288),MONTH($AD288),1),DATE(YEAR($AE288),MONTH($AE288),28)),0)</f>
      </c>
      <c r="AV288" s="18">
        <f>SUM(AG288:AU288)</f>
      </c>
      <c r="AW288" s="18">
        <f>IF(J288&lt;&gt;0,J288,IF($AV288=0,0,AG288/$AV288*$Z288))</f>
      </c>
      <c r="AX288" s="18">
        <f>IF(K288&lt;&gt;0,K288,IF($AV288=0,0,AH288/$AV288*$Z288))</f>
      </c>
      <c r="AY288" s="18">
        <f>IF(L288&lt;&gt;0,L288,IF($AV288=0,0,AI288/$AV288*$Z288))</f>
      </c>
      <c r="AZ288" s="18">
        <f>IF(M288&lt;&gt;0,M288,IF($AV288=0,0,AJ288/$AV288*$Z288))</f>
      </c>
      <c r="BA288" s="18">
        <f>IF(N288&lt;&gt;0,N288,IF($AV288=0,0,AK288/$AV288*$Z288))</f>
      </c>
      <c r="BB288" s="18">
        <f>IF(O288&lt;&gt;0,O288,IF($AV288=0,0,AL288/$AV288*$Z288))</f>
      </c>
      <c r="BC288" s="18">
        <f>IF(P288&lt;&gt;0,P288,IF($AV288=0,0,AM288/$AV288*$Z288))</f>
      </c>
      <c r="BD288" s="18">
        <f>IF(Q288&lt;&gt;0,Q288,IF($AV288=0,0,AN288/$AV288*$Z288))</f>
      </c>
      <c r="BE288" s="18">
        <f>IF(R288&lt;&gt;0,R288,IF($AV288=0,0,AO288/$AV288*$Z288))</f>
      </c>
      <c r="BF288" s="18">
        <f>IF(S288&lt;&gt;0,S288,IF($AV288=0,0,AP288/$AV288*$Z288))</f>
      </c>
      <c r="BG288" s="18">
        <f>IF(T288&lt;&gt;0,T288,IF($AV288=0,0,AQ288/$AV288*$Z288))</f>
      </c>
      <c r="BH288" s="18">
        <f>IF(U288&lt;&gt;0,U288,IF($AV288=0,0,AR288/$AV288*$Z288))</f>
      </c>
      <c r="BI288" s="18">
        <f>IF(V288&lt;&gt;0,V288,IF($AV288=0,0,AS288/$AV288*$Z288))</f>
      </c>
      <c r="BJ288" s="18">
        <f>IF(W288&lt;&gt;0,W288,IF($AV288=0,0,AT288/$AV288*$Z288))</f>
      </c>
      <c r="BK288" s="18">
        <f>IF(X288&lt;&gt;0,X288,IF($AV288=0,0,AU288/$AV288*$Z288))</f>
      </c>
      <c r="BL288" s="18">
        <f>SUM(AW288:BK288)</f>
      </c>
      <c r="BM288" s="17" t="str">
        <v/>
      </c>
    </row>
    <row r="289" outlineLevel="4">
      <c r="A289" s="5" t="str">
        <v>14.4.3</v>
      </c>
      <c r="B289" s="5" t="str">
        <v/>
      </c>
      <c r="C289" s="5" t="str">
        <v>BSKDGNGENGR03</v>
      </c>
      <c r="D289" s="5" t="str">
        <v>BSKDGNGENGR03</v>
      </c>
      <c r="E289" s="19">
        <f>IFERROR(_xlfn.XLOOKUP(F289,Assumptions!B:B,Assumptions!C:C),0)</f>
      </c>
      <c r="F289" s="5" t="str">
        <v>Advanced Payment</v>
      </c>
      <c r="G289" s="5" t="str">
        <v/>
      </c>
      <c r="H289" s="18">
        <f>G288*E289</f>
      </c>
      <c r="I289" s="18">
        <f>H289*(1-0)</f>
      </c>
      <c r="J289" s="18">
        <v>0</v>
      </c>
      <c r="K289" s="18">
        <v>0</v>
      </c>
      <c r="L289" s="18">
        <v>0</v>
      </c>
      <c r="M289" s="18">
        <v>0</v>
      </c>
      <c r="N289" s="18">
        <v>0</v>
      </c>
      <c r="O289" s="18">
        <v>0</v>
      </c>
      <c r="P289" s="18">
        <v>0</v>
      </c>
      <c r="Q289" s="18">
        <v>0</v>
      </c>
      <c r="R289" s="18">
        <v>0</v>
      </c>
      <c r="S289" s="18">
        <v>0</v>
      </c>
      <c r="T289" s="18">
        <v>0</v>
      </c>
      <c r="U289" s="18">
        <v>0</v>
      </c>
      <c r="V289" s="18">
        <v>0</v>
      </c>
      <c r="W289" s="18">
        <v>0</v>
      </c>
      <c r="X289" s="18">
        <v>0</v>
      </c>
      <c r="Y289" s="18">
        <f>SUM(J289:X289)</f>
      </c>
      <c r="Z289" s="18">
        <f>I289-Y289</f>
      </c>
      <c r="AA289" s="20">
        <v>46026</v>
      </c>
      <c r="AB289" s="20">
        <v>46026</v>
      </c>
      <c r="AC289" s="18">
        <f>IFERROR(_xlfn.XLOOKUP(F289,Assumptions!B:B,Assumptions!D:D),0)</f>
      </c>
      <c r="AD289" s="20">
        <f>AA289+AC289</f>
      </c>
      <c r="AE289" s="20">
        <f>AC289+AB289</f>
      </c>
      <c r="AF289" s="5" t="str">
        <v/>
      </c>
      <c r="AG289" s="18">
        <f>IFERROR(_xlfn.BETA.DIST(DATE(YEAR(AG$2),MONTH(AG$2),15),$AD$2,$AE$2,FALSE,DATE(YEAR($AD289),MONTH($AD289),1),DATE(YEAR($AE289),MONTH($AE289),28)),0)</f>
      </c>
      <c r="AH289" s="18">
        <f>IFERROR(_xlfn.BETA.DIST(DATE(YEAR(AH$2),MONTH(AH$2),15),$AD$2,$AE$2,FALSE,DATE(YEAR($AD289),MONTH($AD289),1),DATE(YEAR($AE289),MONTH($AE289),28)),0)</f>
      </c>
      <c r="AI289" s="18">
        <f>IFERROR(_xlfn.BETA.DIST(DATE(YEAR(AI$2),MONTH(AI$2),15),$AD$2,$AE$2,FALSE,DATE(YEAR($AD289),MONTH($AD289),1),DATE(YEAR($AE289),MONTH($AE289),28)),0)</f>
      </c>
      <c r="AJ289" s="18">
        <f>IFERROR(_xlfn.BETA.DIST(DATE(YEAR(AJ$2),MONTH(AJ$2),15),$AD$2,$AE$2,FALSE,DATE(YEAR($AD289),MONTH($AD289),1),DATE(YEAR($AE289),MONTH($AE289),28)),0)</f>
      </c>
      <c r="AK289" s="18">
        <f>IFERROR(_xlfn.BETA.DIST(DATE(YEAR(AK$2),MONTH(AK$2),15),$AD$2,$AE$2,FALSE,DATE(YEAR($AD289),MONTH($AD289),1),DATE(YEAR($AE289),MONTH($AE289),28)),0)</f>
      </c>
      <c r="AL289" s="18">
        <f>IFERROR(_xlfn.BETA.DIST(DATE(YEAR(AL$2),MONTH(AL$2),15),$AD$2,$AE$2,FALSE,DATE(YEAR($AD289),MONTH($AD289),1),DATE(YEAR($AE289),MONTH($AE289),28)),0)</f>
      </c>
      <c r="AM289" s="18">
        <f>IFERROR(_xlfn.BETA.DIST(DATE(YEAR(AM$2),MONTH(AM$2),15),$AD$2,$AE$2,FALSE,DATE(YEAR($AD289),MONTH($AD289),1),DATE(YEAR($AE289),MONTH($AE289),28)),0)</f>
      </c>
      <c r="AN289" s="18">
        <f>IFERROR(_xlfn.BETA.DIST(DATE(YEAR(AN$2),MONTH(AN$2),15),$AD$2,$AE$2,FALSE,DATE(YEAR($AD289),MONTH($AD289),1),DATE(YEAR($AE289),MONTH($AE289),28)),0)</f>
      </c>
      <c r="AO289" s="18">
        <f>IFERROR(_xlfn.BETA.DIST(DATE(YEAR(AO$2),MONTH(AO$2),15),$AD$2,$AE$2,FALSE,DATE(YEAR($AD289),MONTH($AD289),1),DATE(YEAR($AE289),MONTH($AE289),28)),0)</f>
      </c>
      <c r="AP289" s="18">
        <f>IFERROR(_xlfn.BETA.DIST(DATE(YEAR(AP$2),MONTH(AP$2),15),$AD$2,$AE$2,FALSE,DATE(YEAR($AD289),MONTH($AD289),1),DATE(YEAR($AE289),MONTH($AE289),28)),0)</f>
      </c>
      <c r="AQ289" s="18">
        <f>IFERROR(_xlfn.BETA.DIST(DATE(YEAR(AQ$2),MONTH(AQ$2),15),$AD$2,$AE$2,FALSE,DATE(YEAR($AD289),MONTH($AD289),1),DATE(YEAR($AE289),MONTH($AE289),28)),0)</f>
      </c>
      <c r="AR289" s="18">
        <f>IFERROR(_xlfn.BETA.DIST(DATE(YEAR(AR$2),MONTH(AR$2),15),$AD$2,$AE$2,FALSE,DATE(YEAR($AD289),MONTH($AD289),1),DATE(YEAR($AE289),MONTH($AE289),28)),0)</f>
      </c>
      <c r="AS289" s="18">
        <f>IFERROR(_xlfn.BETA.DIST(DATE(YEAR(AS$2),MONTH(AS$2),15),$AD$2,$AE$2,FALSE,DATE(YEAR($AD289),MONTH($AD289),1),DATE(YEAR($AE289),MONTH($AE289),28)),0)</f>
      </c>
      <c r="AT289" s="18">
        <f>IFERROR(_xlfn.BETA.DIST(DATE(YEAR(AT$2),MONTH(AT$2),15),$AD$2,$AE$2,FALSE,DATE(YEAR($AD289),MONTH($AD289),1),DATE(YEAR($AE289),MONTH($AE289),28)),0)</f>
      </c>
      <c r="AU289" s="18">
        <f>IFERROR(_xlfn.BETA.DIST(DATE(YEAR(AU$2),MONTH(AU$2),15),$AD$2,$AE$2,FALSE,DATE(YEAR($AD289),MONTH($AD289),1),DATE(YEAR($AE289),MONTH($AE289),28)),0)</f>
      </c>
      <c r="AV289" s="18">
        <f>SUM(AG289:AU289)</f>
      </c>
      <c r="AW289" s="18">
        <f>IF(J289&lt;&gt;0,J289,IF($AV289=0,0,AG289/$AV289*$Z289))</f>
      </c>
      <c r="AX289" s="18">
        <f>IF(K289&lt;&gt;0,K289,IF($AV289=0,0,AH289/$AV289*$Z289))</f>
      </c>
      <c r="AY289" s="18">
        <f>IF(L289&lt;&gt;0,L289,IF($AV289=0,0,AI289/$AV289*$Z289))</f>
      </c>
      <c r="AZ289" s="18">
        <f>IF(M289&lt;&gt;0,M289,IF($AV289=0,0,AJ289/$AV289*$Z289))</f>
      </c>
      <c r="BA289" s="18">
        <f>IF(N289&lt;&gt;0,N289,IF($AV289=0,0,AK289/$AV289*$Z289))</f>
      </c>
      <c r="BB289" s="18">
        <f>IF(O289&lt;&gt;0,O289,IF($AV289=0,0,AL289/$AV289*$Z289))</f>
      </c>
      <c r="BC289" s="18">
        <f>IF(P289&lt;&gt;0,P289,IF($AV289=0,0,AM289/$AV289*$Z289))</f>
      </c>
      <c r="BD289" s="18">
        <f>IF(Q289&lt;&gt;0,Q289,IF($AV289=0,0,AN289/$AV289*$Z289))</f>
      </c>
      <c r="BE289" s="18">
        <f>IF(R289&lt;&gt;0,R289,IF($AV289=0,0,AO289/$AV289*$Z289))</f>
      </c>
      <c r="BF289" s="18">
        <f>IF(S289&lt;&gt;0,S289,IF($AV289=0,0,AP289/$AV289*$Z289))</f>
      </c>
      <c r="BG289" s="18">
        <f>IF(T289&lt;&gt;0,T289,IF($AV289=0,0,AQ289/$AV289*$Z289))</f>
      </c>
      <c r="BH289" s="18">
        <f>IF(U289&lt;&gt;0,U289,IF($AV289=0,0,AR289/$AV289*$Z289))</f>
      </c>
      <c r="BI289" s="18">
        <f>IF(V289&lt;&gt;0,V289,IF($AV289=0,0,AS289/$AV289*$Z289))</f>
      </c>
      <c r="BJ289" s="18">
        <f>IF(W289&lt;&gt;0,W289,IF($AV289=0,0,AT289/$AV289*$Z289))</f>
      </c>
      <c r="BK289" s="18">
        <f>IF(X289&lt;&gt;0,X289,IF($AV289=0,0,AU289/$AV289*$Z289))</f>
      </c>
      <c r="BL289" s="18">
        <f>SUM(AW289:BK289)</f>
      </c>
      <c r="BM289" s="18">
        <f>I289-BL289</f>
      </c>
    </row>
    <row r="290" outlineLevel="4">
      <c r="A290" s="5" t="str">
        <v>14.4.3</v>
      </c>
      <c r="B290" s="5" t="str">
        <v/>
      </c>
      <c r="C290" s="5" t="str">
        <v/>
      </c>
      <c r="D290" s="5" t="str">
        <v/>
      </c>
      <c r="E290" s="19">
        <f>IFERROR(_xlfn.XLOOKUP(F290,Assumptions!B:B,Assumptions!C:C),0)</f>
      </c>
      <c r="F290" s="5" t="str">
        <v>Site Delivery EGP</v>
      </c>
      <c r="G290" s="5" t="str">
        <v/>
      </c>
      <c r="H290" s="18">
        <f>G288*E290</f>
      </c>
      <c r="I290" s="18">
        <f>H290*(1-0)</f>
      </c>
      <c r="J290" s="18">
        <v>0</v>
      </c>
      <c r="K290" s="18">
        <v>0</v>
      </c>
      <c r="L290" s="18">
        <v>0</v>
      </c>
      <c r="M290" s="18">
        <v>0</v>
      </c>
      <c r="N290" s="18">
        <v>0</v>
      </c>
      <c r="O290" s="18">
        <v>0</v>
      </c>
      <c r="P290" s="18">
        <v>0</v>
      </c>
      <c r="Q290" s="18">
        <v>0</v>
      </c>
      <c r="R290" s="18">
        <v>0</v>
      </c>
      <c r="S290" s="18">
        <v>0</v>
      </c>
      <c r="T290" s="18">
        <v>0</v>
      </c>
      <c r="U290" s="18">
        <v>0</v>
      </c>
      <c r="V290" s="18">
        <v>0</v>
      </c>
      <c r="W290" s="18">
        <v>0</v>
      </c>
      <c r="X290" s="18">
        <v>0</v>
      </c>
      <c r="Y290" s="18">
        <f>SUM(J290:X290)</f>
      </c>
      <c r="Z290" s="18">
        <f>I290-Y290</f>
      </c>
      <c r="AA290" s="5" t="str">
        <v/>
      </c>
      <c r="AB290" s="5" t="str">
        <v/>
      </c>
      <c r="AC290" s="18">
        <f>IFERROR(_xlfn.XLOOKUP(F290,Assumptions!B:B,Assumptions!D:D),0)</f>
      </c>
      <c r="AD290" s="20">
        <f>AA290+AC290</f>
      </c>
      <c r="AE290" s="20">
        <f>AC290+AB290</f>
      </c>
      <c r="AF290" s="5" t="str">
        <v/>
      </c>
      <c r="AG290" s="18">
        <f>IFERROR(_xlfn.BETA.DIST(DATE(YEAR(AG$2),MONTH(AG$2),15),$AD$2,$AE$2,FALSE,DATE(YEAR($AD290),MONTH($AD290),1),DATE(YEAR($AE290),MONTH($AE290),28)),0)</f>
      </c>
      <c r="AH290" s="18">
        <f>IFERROR(_xlfn.BETA.DIST(DATE(YEAR(AH$2),MONTH(AH$2),15),$AD$2,$AE$2,FALSE,DATE(YEAR($AD290),MONTH($AD290),1),DATE(YEAR($AE290),MONTH($AE290),28)),0)</f>
      </c>
      <c r="AI290" s="18">
        <f>IFERROR(_xlfn.BETA.DIST(DATE(YEAR(AI$2),MONTH(AI$2),15),$AD$2,$AE$2,FALSE,DATE(YEAR($AD290),MONTH($AD290),1),DATE(YEAR($AE290),MONTH($AE290),28)),0)</f>
      </c>
      <c r="AJ290" s="18">
        <f>IFERROR(_xlfn.BETA.DIST(DATE(YEAR(AJ$2),MONTH(AJ$2),15),$AD$2,$AE$2,FALSE,DATE(YEAR($AD290),MONTH($AD290),1),DATE(YEAR($AE290),MONTH($AE290),28)),0)</f>
      </c>
      <c r="AK290" s="18">
        <f>IFERROR(_xlfn.BETA.DIST(DATE(YEAR(AK$2),MONTH(AK$2),15),$AD$2,$AE$2,FALSE,DATE(YEAR($AD290),MONTH($AD290),1),DATE(YEAR($AE290),MONTH($AE290),28)),0)</f>
      </c>
      <c r="AL290" s="18">
        <f>IFERROR(_xlfn.BETA.DIST(DATE(YEAR(AL$2),MONTH(AL$2),15),$AD$2,$AE$2,FALSE,DATE(YEAR($AD290),MONTH($AD290),1),DATE(YEAR($AE290),MONTH($AE290),28)),0)</f>
      </c>
      <c r="AM290" s="18">
        <f>IFERROR(_xlfn.BETA.DIST(DATE(YEAR(AM$2),MONTH(AM$2),15),$AD$2,$AE$2,FALSE,DATE(YEAR($AD290),MONTH($AD290),1),DATE(YEAR($AE290),MONTH($AE290),28)),0)</f>
      </c>
      <c r="AN290" s="18">
        <f>IFERROR(_xlfn.BETA.DIST(DATE(YEAR(AN$2),MONTH(AN$2),15),$AD$2,$AE$2,FALSE,DATE(YEAR($AD290),MONTH($AD290),1),DATE(YEAR($AE290),MONTH($AE290),28)),0)</f>
      </c>
      <c r="AO290" s="18">
        <f>IFERROR(_xlfn.BETA.DIST(DATE(YEAR(AO$2),MONTH(AO$2),15),$AD$2,$AE$2,FALSE,DATE(YEAR($AD290),MONTH($AD290),1),DATE(YEAR($AE290),MONTH($AE290),28)),0)</f>
      </c>
      <c r="AP290" s="18">
        <f>IFERROR(_xlfn.BETA.DIST(DATE(YEAR(AP$2),MONTH(AP$2),15),$AD$2,$AE$2,FALSE,DATE(YEAR($AD290),MONTH($AD290),1),DATE(YEAR($AE290),MONTH($AE290),28)),0)</f>
      </c>
      <c r="AQ290" s="18">
        <f>IFERROR(_xlfn.BETA.DIST(DATE(YEAR(AQ$2),MONTH(AQ$2),15),$AD$2,$AE$2,FALSE,DATE(YEAR($AD290),MONTH($AD290),1),DATE(YEAR($AE290),MONTH($AE290),28)),0)</f>
      </c>
      <c r="AR290" s="18">
        <f>IFERROR(_xlfn.BETA.DIST(DATE(YEAR(AR$2),MONTH(AR$2),15),$AD$2,$AE$2,FALSE,DATE(YEAR($AD290),MONTH($AD290),1),DATE(YEAR($AE290),MONTH($AE290),28)),0)</f>
      </c>
      <c r="AS290" s="18">
        <f>IFERROR(_xlfn.BETA.DIST(DATE(YEAR(AS$2),MONTH(AS$2),15),$AD$2,$AE$2,FALSE,DATE(YEAR($AD290),MONTH($AD290),1),DATE(YEAR($AE290),MONTH($AE290),28)),0)</f>
      </c>
      <c r="AT290" s="18">
        <f>IFERROR(_xlfn.BETA.DIST(DATE(YEAR(AT$2),MONTH(AT$2),15),$AD$2,$AE$2,FALSE,DATE(YEAR($AD290),MONTH($AD290),1),DATE(YEAR($AE290),MONTH($AE290),28)),0)</f>
      </c>
      <c r="AU290" s="18">
        <f>IFERROR(_xlfn.BETA.DIST(DATE(YEAR(AU$2),MONTH(AU$2),15),$AD$2,$AE$2,FALSE,DATE(YEAR($AD290),MONTH($AD290),1),DATE(YEAR($AE290),MONTH($AE290),28)),0)</f>
      </c>
      <c r="AV290" s="18">
        <f>SUM(AG290:AU290)</f>
      </c>
      <c r="AW290" s="18">
        <f>IF(J290&lt;&gt;0,J290,IF($AV290=0,0,AG290/$AV290*$Z290))</f>
      </c>
      <c r="AX290" s="18">
        <f>IF(K290&lt;&gt;0,K290,IF($AV290=0,0,AH290/$AV290*$Z290))</f>
      </c>
      <c r="AY290" s="18">
        <f>IF(L290&lt;&gt;0,L290,IF($AV290=0,0,AI290/$AV290*$Z290))</f>
      </c>
      <c r="AZ290" s="18">
        <f>IF(M290&lt;&gt;0,M290,IF($AV290=0,0,AJ290/$AV290*$Z290))</f>
      </c>
      <c r="BA290" s="18">
        <f>IF(N290&lt;&gt;0,N290,IF($AV290=0,0,AK290/$AV290*$Z290))</f>
      </c>
      <c r="BB290" s="18">
        <f>IF(O290&lt;&gt;0,O290,IF($AV290=0,0,AL290/$AV290*$Z290))</f>
      </c>
      <c r="BC290" s="18">
        <f>IF(P290&lt;&gt;0,P290,IF($AV290=0,0,AM290/$AV290*$Z290))</f>
      </c>
      <c r="BD290" s="18">
        <f>IF(Q290&lt;&gt;0,Q290,IF($AV290=0,0,AN290/$AV290*$Z290))</f>
      </c>
      <c r="BE290" s="18">
        <f>IF(R290&lt;&gt;0,R290,IF($AV290=0,0,AO290/$AV290*$Z290))</f>
      </c>
      <c r="BF290" s="18">
        <f>IF(S290&lt;&gt;0,S290,IF($AV290=0,0,AP290/$AV290*$Z290))</f>
      </c>
      <c r="BG290" s="18">
        <f>IF(T290&lt;&gt;0,T290,IF($AV290=0,0,AQ290/$AV290*$Z290))</f>
      </c>
      <c r="BH290" s="18">
        <f>IF(U290&lt;&gt;0,U290,IF($AV290=0,0,AR290/$AV290*$Z290))</f>
      </c>
      <c r="BI290" s="18">
        <f>IF(V290&lt;&gt;0,V290,IF($AV290=0,0,AS290/$AV290*$Z290))</f>
      </c>
      <c r="BJ290" s="18">
        <f>IF(W290&lt;&gt;0,W290,IF($AV290=0,0,AT290/$AV290*$Z290))</f>
      </c>
      <c r="BK290" s="18">
        <f>IF(X290&lt;&gt;0,X290,IF($AV290=0,0,AU290/$AV290*$Z290))</f>
      </c>
      <c r="BL290" s="18">
        <f>SUM(AW290:BK290)</f>
      </c>
      <c r="BM290" s="18">
        <f>I290-BL290</f>
      </c>
    </row>
    <row r="291" outlineLevel="4">
      <c r="A291" s="5" t="str">
        <v>14.4.3</v>
      </c>
      <c r="B291" s="5" t="str">
        <v/>
      </c>
      <c r="C291" s="5" t="str">
        <v>BSKDGNGENGR07</v>
      </c>
      <c r="D291" s="5" t="str">
        <v>BSKDGNGENGR07</v>
      </c>
      <c r="E291" s="19">
        <f>IFERROR(_xlfn.XLOOKUP(F291,Assumptions!B:B,Assumptions!C:C),0)</f>
      </c>
      <c r="F291" s="5" t="str">
        <v>Retention</v>
      </c>
      <c r="G291" s="5" t="str">
        <v/>
      </c>
      <c r="H291" s="18">
        <f>G288*E291</f>
      </c>
      <c r="I291" s="18">
        <f>H291*(1-0)</f>
      </c>
      <c r="J291" s="18">
        <v>0</v>
      </c>
      <c r="K291" s="18">
        <v>0</v>
      </c>
      <c r="L291" s="18">
        <v>0</v>
      </c>
      <c r="M291" s="18">
        <v>0</v>
      </c>
      <c r="N291" s="18">
        <v>0</v>
      </c>
      <c r="O291" s="18">
        <v>0</v>
      </c>
      <c r="P291" s="18">
        <v>0</v>
      </c>
      <c r="Q291" s="18">
        <v>0</v>
      </c>
      <c r="R291" s="18">
        <v>0</v>
      </c>
      <c r="S291" s="18">
        <v>0</v>
      </c>
      <c r="T291" s="18">
        <v>0</v>
      </c>
      <c r="U291" s="18">
        <v>0</v>
      </c>
      <c r="V291" s="18">
        <v>0</v>
      </c>
      <c r="W291" s="18">
        <v>0</v>
      </c>
      <c r="X291" s="18">
        <v>0</v>
      </c>
      <c r="Y291" s="18">
        <f>SUM(J291:X291)</f>
      </c>
      <c r="Z291" s="18">
        <f>I291-Y291</f>
      </c>
      <c r="AA291" s="20">
        <v>46483</v>
      </c>
      <c r="AB291" s="20">
        <v>46483</v>
      </c>
      <c r="AC291" s="18">
        <f>IFERROR(_xlfn.XLOOKUP(F291,Assumptions!B:B,Assumptions!D:D),0)</f>
      </c>
      <c r="AD291" s="20">
        <f>AA291+AC291</f>
      </c>
      <c r="AE291" s="20">
        <f>AC291+AB291</f>
      </c>
      <c r="AF291" s="5" t="str">
        <v/>
      </c>
      <c r="AG291" s="18">
        <f>IFERROR(_xlfn.BETA.DIST(DATE(YEAR(AG$2),MONTH(AG$2),15),$AD$2,$AE$2,FALSE,DATE(YEAR($AD291),MONTH($AD291),1),DATE(YEAR($AE291),MONTH($AE291),28)),0)</f>
      </c>
      <c r="AH291" s="18">
        <f>IFERROR(_xlfn.BETA.DIST(DATE(YEAR(AH$2),MONTH(AH$2),15),$AD$2,$AE$2,FALSE,DATE(YEAR($AD291),MONTH($AD291),1),DATE(YEAR($AE291),MONTH($AE291),28)),0)</f>
      </c>
      <c r="AI291" s="18">
        <f>IFERROR(_xlfn.BETA.DIST(DATE(YEAR(AI$2),MONTH(AI$2),15),$AD$2,$AE$2,FALSE,DATE(YEAR($AD291),MONTH($AD291),1),DATE(YEAR($AE291),MONTH($AE291),28)),0)</f>
      </c>
      <c r="AJ291" s="18">
        <f>IFERROR(_xlfn.BETA.DIST(DATE(YEAR(AJ$2),MONTH(AJ$2),15),$AD$2,$AE$2,FALSE,DATE(YEAR($AD291),MONTH($AD291),1),DATE(YEAR($AE291),MONTH($AE291),28)),0)</f>
      </c>
      <c r="AK291" s="18">
        <f>IFERROR(_xlfn.BETA.DIST(DATE(YEAR(AK$2),MONTH(AK$2),15),$AD$2,$AE$2,FALSE,DATE(YEAR($AD291),MONTH($AD291),1),DATE(YEAR($AE291),MONTH($AE291),28)),0)</f>
      </c>
      <c r="AL291" s="18">
        <f>IFERROR(_xlfn.BETA.DIST(DATE(YEAR(AL$2),MONTH(AL$2),15),$AD$2,$AE$2,FALSE,DATE(YEAR($AD291),MONTH($AD291),1),DATE(YEAR($AE291),MONTH($AE291),28)),0)</f>
      </c>
      <c r="AM291" s="18">
        <f>IFERROR(_xlfn.BETA.DIST(DATE(YEAR(AM$2),MONTH(AM$2),15),$AD$2,$AE$2,FALSE,DATE(YEAR($AD291),MONTH($AD291),1),DATE(YEAR($AE291),MONTH($AE291),28)),0)</f>
      </c>
      <c r="AN291" s="18">
        <f>IFERROR(_xlfn.BETA.DIST(DATE(YEAR(AN$2),MONTH(AN$2),15),$AD$2,$AE$2,FALSE,DATE(YEAR($AD291),MONTH($AD291),1),DATE(YEAR($AE291),MONTH($AE291),28)),0)</f>
      </c>
      <c r="AO291" s="18">
        <f>IFERROR(_xlfn.BETA.DIST(DATE(YEAR(AO$2),MONTH(AO$2),15),$AD$2,$AE$2,FALSE,DATE(YEAR($AD291),MONTH($AD291),1),DATE(YEAR($AE291),MONTH($AE291),28)),0)</f>
      </c>
      <c r="AP291" s="18">
        <f>IFERROR(_xlfn.BETA.DIST(DATE(YEAR(AP$2),MONTH(AP$2),15),$AD$2,$AE$2,FALSE,DATE(YEAR($AD291),MONTH($AD291),1),DATE(YEAR($AE291),MONTH($AE291),28)),0)</f>
      </c>
      <c r="AQ291" s="18">
        <f>IFERROR(_xlfn.BETA.DIST(DATE(YEAR(AQ$2),MONTH(AQ$2),15),$AD$2,$AE$2,FALSE,DATE(YEAR($AD291),MONTH($AD291),1),DATE(YEAR($AE291),MONTH($AE291),28)),0)</f>
      </c>
      <c r="AR291" s="18">
        <f>IFERROR(_xlfn.BETA.DIST(DATE(YEAR(AR$2),MONTH(AR$2),15),$AD$2,$AE$2,FALSE,DATE(YEAR($AD291),MONTH($AD291),1),DATE(YEAR($AE291),MONTH($AE291),28)),0)</f>
      </c>
      <c r="AS291" s="18">
        <f>IFERROR(_xlfn.BETA.DIST(DATE(YEAR(AS$2),MONTH(AS$2),15),$AD$2,$AE$2,FALSE,DATE(YEAR($AD291),MONTH($AD291),1),DATE(YEAR($AE291),MONTH($AE291),28)),0)</f>
      </c>
      <c r="AT291" s="18">
        <f>IFERROR(_xlfn.BETA.DIST(DATE(YEAR(AT$2),MONTH(AT$2),15),$AD$2,$AE$2,FALSE,DATE(YEAR($AD291),MONTH($AD291),1),DATE(YEAR($AE291),MONTH($AE291),28)),0)</f>
      </c>
      <c r="AU291" s="18">
        <f>IFERROR(_xlfn.BETA.DIST(DATE(YEAR(AU$2),MONTH(AU$2),15),$AD$2,$AE$2,FALSE,DATE(YEAR($AD291),MONTH($AD291),1),DATE(YEAR($AE291),MONTH($AE291),28)),0)</f>
      </c>
      <c r="AV291" s="18">
        <f>SUM(AG291:AU291)</f>
      </c>
      <c r="AW291" s="18">
        <f>IF(J291&lt;&gt;0,J291,IF($AV291=0,0,AG291/$AV291*$Z291))</f>
      </c>
      <c r="AX291" s="18">
        <f>IF(K291&lt;&gt;0,K291,IF($AV291=0,0,AH291/$AV291*$Z291))</f>
      </c>
      <c r="AY291" s="18">
        <f>IF(L291&lt;&gt;0,L291,IF($AV291=0,0,AI291/$AV291*$Z291))</f>
      </c>
      <c r="AZ291" s="18">
        <f>IF(M291&lt;&gt;0,M291,IF($AV291=0,0,AJ291/$AV291*$Z291))</f>
      </c>
      <c r="BA291" s="18">
        <f>IF(N291&lt;&gt;0,N291,IF($AV291=0,0,AK291/$AV291*$Z291))</f>
      </c>
      <c r="BB291" s="18">
        <f>IF(O291&lt;&gt;0,O291,IF($AV291=0,0,AL291/$AV291*$Z291))</f>
      </c>
      <c r="BC291" s="18">
        <f>IF(P291&lt;&gt;0,P291,IF($AV291=0,0,AM291/$AV291*$Z291))</f>
      </c>
      <c r="BD291" s="18">
        <f>IF(Q291&lt;&gt;0,Q291,IF($AV291=0,0,AN291/$AV291*$Z291))</f>
      </c>
      <c r="BE291" s="18">
        <f>IF(R291&lt;&gt;0,R291,IF($AV291=0,0,AO291/$AV291*$Z291))</f>
      </c>
      <c r="BF291" s="18">
        <f>IF(S291&lt;&gt;0,S291,IF($AV291=0,0,AP291/$AV291*$Z291))</f>
      </c>
      <c r="BG291" s="18">
        <f>IF(T291&lt;&gt;0,T291,IF($AV291=0,0,AQ291/$AV291*$Z291))</f>
      </c>
      <c r="BH291" s="18">
        <f>IF(U291&lt;&gt;0,U291,IF($AV291=0,0,AR291/$AV291*$Z291))</f>
      </c>
      <c r="BI291" s="18">
        <f>IF(V291&lt;&gt;0,V291,IF($AV291=0,0,AS291/$AV291*$Z291))</f>
      </c>
      <c r="BJ291" s="18">
        <f>IF(W291&lt;&gt;0,W291,IF($AV291=0,0,AT291/$AV291*$Z291))</f>
      </c>
      <c r="BK291" s="18">
        <f>IF(X291&lt;&gt;0,X291,IF($AV291=0,0,AU291/$AV291*$Z291))</f>
      </c>
      <c r="BL291" s="18">
        <f>SUM(AW291:BK291)</f>
      </c>
      <c r="BM291" s="18">
        <f>I291-BL291</f>
      </c>
    </row>
    <row r="292" outlineLevel="3">
      <c r="A292" s="17" t="str">
        <v>14.4.4</v>
      </c>
      <c r="B292" s="17" t="str">
        <v/>
      </c>
      <c r="C292" s="17" t="str">
        <v/>
      </c>
      <c r="D292" s="17" t="str">
        <v/>
      </c>
      <c r="E292" s="17" t="str">
        <v>14.4.4</v>
      </c>
      <c r="F292" s="17" t="str">
        <v>c) 11 kV Neutral point</v>
      </c>
      <c r="G292" s="17">
        <v>103068</v>
      </c>
      <c r="H292" s="17" t="str">
        <v/>
      </c>
      <c r="I292" s="17" t="str">
        <v/>
      </c>
      <c r="J292" s="17" t="str">
        <v/>
      </c>
      <c r="K292" s="17" t="str">
        <v/>
      </c>
      <c r="L292" s="17" t="str">
        <v/>
      </c>
      <c r="M292" s="17" t="str">
        <v/>
      </c>
      <c r="N292" s="17" t="str">
        <v/>
      </c>
      <c r="O292" s="17" t="str">
        <v/>
      </c>
      <c r="P292" s="17" t="str">
        <v/>
      </c>
      <c r="Q292" s="17" t="str">
        <v/>
      </c>
      <c r="R292" s="17" t="str">
        <v/>
      </c>
      <c r="S292" s="17" t="str">
        <v/>
      </c>
      <c r="T292" s="17" t="str">
        <v/>
      </c>
      <c r="U292" s="17" t="str">
        <v/>
      </c>
      <c r="V292" s="17" t="str">
        <v/>
      </c>
      <c r="W292" s="17" t="str">
        <v/>
      </c>
      <c r="X292" s="17" t="str">
        <v/>
      </c>
      <c r="Y292" s="17" t="str">
        <v/>
      </c>
      <c r="Z292" s="17" t="str">
        <v/>
      </c>
      <c r="AA292" s="17" t="str">
        <v/>
      </c>
      <c r="AB292" s="17" t="str">
        <v/>
      </c>
      <c r="AC292" s="17" t="str">
        <v/>
      </c>
      <c r="AD292" s="17" t="str">
        <v/>
      </c>
      <c r="AE292" s="17" t="str">
        <v/>
      </c>
      <c r="AF292" s="5" t="str">
        <v/>
      </c>
      <c r="AG292" s="18">
        <f>IFERROR(_xlfn.BETA.DIST(DATE(YEAR(AG$2),MONTH(AG$2),15),$AD$2,$AE$2,FALSE,DATE(YEAR($AD292),MONTH($AD292),1),DATE(YEAR($AE292),MONTH($AE292),28)),0)</f>
      </c>
      <c r="AH292" s="18">
        <f>IFERROR(_xlfn.BETA.DIST(DATE(YEAR(AH$2),MONTH(AH$2),15),$AD$2,$AE$2,FALSE,DATE(YEAR($AD292),MONTH($AD292),1),DATE(YEAR($AE292),MONTH($AE292),28)),0)</f>
      </c>
      <c r="AI292" s="18">
        <f>IFERROR(_xlfn.BETA.DIST(DATE(YEAR(AI$2),MONTH(AI$2),15),$AD$2,$AE$2,FALSE,DATE(YEAR($AD292),MONTH($AD292),1),DATE(YEAR($AE292),MONTH($AE292),28)),0)</f>
      </c>
      <c r="AJ292" s="18">
        <f>IFERROR(_xlfn.BETA.DIST(DATE(YEAR(AJ$2),MONTH(AJ$2),15),$AD$2,$AE$2,FALSE,DATE(YEAR($AD292),MONTH($AD292),1),DATE(YEAR($AE292),MONTH($AE292),28)),0)</f>
      </c>
      <c r="AK292" s="18">
        <f>IFERROR(_xlfn.BETA.DIST(DATE(YEAR(AK$2),MONTH(AK$2),15),$AD$2,$AE$2,FALSE,DATE(YEAR($AD292),MONTH($AD292),1),DATE(YEAR($AE292),MONTH($AE292),28)),0)</f>
      </c>
      <c r="AL292" s="18">
        <f>IFERROR(_xlfn.BETA.DIST(DATE(YEAR(AL$2),MONTH(AL$2),15),$AD$2,$AE$2,FALSE,DATE(YEAR($AD292),MONTH($AD292),1),DATE(YEAR($AE292),MONTH($AE292),28)),0)</f>
      </c>
      <c r="AM292" s="18">
        <f>IFERROR(_xlfn.BETA.DIST(DATE(YEAR(AM$2),MONTH(AM$2),15),$AD$2,$AE$2,FALSE,DATE(YEAR($AD292),MONTH($AD292),1),DATE(YEAR($AE292),MONTH($AE292),28)),0)</f>
      </c>
      <c r="AN292" s="18">
        <f>IFERROR(_xlfn.BETA.DIST(DATE(YEAR(AN$2),MONTH(AN$2),15),$AD$2,$AE$2,FALSE,DATE(YEAR($AD292),MONTH($AD292),1),DATE(YEAR($AE292),MONTH($AE292),28)),0)</f>
      </c>
      <c r="AO292" s="18">
        <f>IFERROR(_xlfn.BETA.DIST(DATE(YEAR(AO$2),MONTH(AO$2),15),$AD$2,$AE$2,FALSE,DATE(YEAR($AD292),MONTH($AD292),1),DATE(YEAR($AE292),MONTH($AE292),28)),0)</f>
      </c>
      <c r="AP292" s="18">
        <f>IFERROR(_xlfn.BETA.DIST(DATE(YEAR(AP$2),MONTH(AP$2),15),$AD$2,$AE$2,FALSE,DATE(YEAR($AD292),MONTH($AD292),1),DATE(YEAR($AE292),MONTH($AE292),28)),0)</f>
      </c>
      <c r="AQ292" s="18">
        <f>IFERROR(_xlfn.BETA.DIST(DATE(YEAR(AQ$2),MONTH(AQ$2),15),$AD$2,$AE$2,FALSE,DATE(YEAR($AD292),MONTH($AD292),1),DATE(YEAR($AE292),MONTH($AE292),28)),0)</f>
      </c>
      <c r="AR292" s="18">
        <f>IFERROR(_xlfn.BETA.DIST(DATE(YEAR(AR$2),MONTH(AR$2),15),$AD$2,$AE$2,FALSE,DATE(YEAR($AD292),MONTH($AD292),1),DATE(YEAR($AE292),MONTH($AE292),28)),0)</f>
      </c>
      <c r="AS292" s="18">
        <f>IFERROR(_xlfn.BETA.DIST(DATE(YEAR(AS$2),MONTH(AS$2),15),$AD$2,$AE$2,FALSE,DATE(YEAR($AD292),MONTH($AD292),1),DATE(YEAR($AE292),MONTH($AE292),28)),0)</f>
      </c>
      <c r="AT292" s="18">
        <f>IFERROR(_xlfn.BETA.DIST(DATE(YEAR(AT$2),MONTH(AT$2),15),$AD$2,$AE$2,FALSE,DATE(YEAR($AD292),MONTH($AD292),1),DATE(YEAR($AE292),MONTH($AE292),28)),0)</f>
      </c>
      <c r="AU292" s="18">
        <f>IFERROR(_xlfn.BETA.DIST(DATE(YEAR(AU$2),MONTH(AU$2),15),$AD$2,$AE$2,FALSE,DATE(YEAR($AD292),MONTH($AD292),1),DATE(YEAR($AE292),MONTH($AE292),28)),0)</f>
      </c>
      <c r="AV292" s="18">
        <f>SUM(AG292:AU292)</f>
      </c>
      <c r="AW292" s="18">
        <f>IF(J292&lt;&gt;0,J292,IF($AV292=0,0,AG292/$AV292*$Z292))</f>
      </c>
      <c r="AX292" s="18">
        <f>IF(K292&lt;&gt;0,K292,IF($AV292=0,0,AH292/$AV292*$Z292))</f>
      </c>
      <c r="AY292" s="18">
        <f>IF(L292&lt;&gt;0,L292,IF($AV292=0,0,AI292/$AV292*$Z292))</f>
      </c>
      <c r="AZ292" s="18">
        <f>IF(M292&lt;&gt;0,M292,IF($AV292=0,0,AJ292/$AV292*$Z292))</f>
      </c>
      <c r="BA292" s="18">
        <f>IF(N292&lt;&gt;0,N292,IF($AV292=0,0,AK292/$AV292*$Z292))</f>
      </c>
      <c r="BB292" s="18">
        <f>IF(O292&lt;&gt;0,O292,IF($AV292=0,0,AL292/$AV292*$Z292))</f>
      </c>
      <c r="BC292" s="18">
        <f>IF(P292&lt;&gt;0,P292,IF($AV292=0,0,AM292/$AV292*$Z292))</f>
      </c>
      <c r="BD292" s="18">
        <f>IF(Q292&lt;&gt;0,Q292,IF($AV292=0,0,AN292/$AV292*$Z292))</f>
      </c>
      <c r="BE292" s="18">
        <f>IF(R292&lt;&gt;0,R292,IF($AV292=0,0,AO292/$AV292*$Z292))</f>
      </c>
      <c r="BF292" s="18">
        <f>IF(S292&lt;&gt;0,S292,IF($AV292=0,0,AP292/$AV292*$Z292))</f>
      </c>
      <c r="BG292" s="18">
        <f>IF(T292&lt;&gt;0,T292,IF($AV292=0,0,AQ292/$AV292*$Z292))</f>
      </c>
      <c r="BH292" s="18">
        <f>IF(U292&lt;&gt;0,U292,IF($AV292=0,0,AR292/$AV292*$Z292))</f>
      </c>
      <c r="BI292" s="18">
        <f>IF(V292&lt;&gt;0,V292,IF($AV292=0,0,AS292/$AV292*$Z292))</f>
      </c>
      <c r="BJ292" s="18">
        <f>IF(W292&lt;&gt;0,W292,IF($AV292=0,0,AT292/$AV292*$Z292))</f>
      </c>
      <c r="BK292" s="18">
        <f>IF(X292&lt;&gt;0,X292,IF($AV292=0,0,AU292/$AV292*$Z292))</f>
      </c>
      <c r="BL292" s="18">
        <f>SUM(AW292:BK292)</f>
      </c>
      <c r="BM292" s="17" t="str">
        <v/>
      </c>
    </row>
    <row r="293" outlineLevel="4">
      <c r="A293" s="5" t="str">
        <v>14.4.4</v>
      </c>
      <c r="B293" s="5" t="str">
        <v/>
      </c>
      <c r="C293" s="5" t="str">
        <v>BSKDGNGENGR03</v>
      </c>
      <c r="D293" s="5" t="str">
        <v>BSKDGNGENGR03</v>
      </c>
      <c r="E293" s="19">
        <f>IFERROR(_xlfn.XLOOKUP(F293,Assumptions!B:B,Assumptions!C:C),0)</f>
      </c>
      <c r="F293" s="5" t="str">
        <v>Advanced Payment</v>
      </c>
      <c r="G293" s="5" t="str">
        <v/>
      </c>
      <c r="H293" s="18">
        <f>G292*E293</f>
      </c>
      <c r="I293" s="18">
        <f>H293*(1-0)</f>
      </c>
      <c r="J293" s="18">
        <v>0</v>
      </c>
      <c r="K293" s="18">
        <v>0</v>
      </c>
      <c r="L293" s="18">
        <v>0</v>
      </c>
      <c r="M293" s="18">
        <v>0</v>
      </c>
      <c r="N293" s="18">
        <v>0</v>
      </c>
      <c r="O293" s="18">
        <v>0</v>
      </c>
      <c r="P293" s="18">
        <v>0</v>
      </c>
      <c r="Q293" s="18">
        <v>0</v>
      </c>
      <c r="R293" s="18">
        <v>0</v>
      </c>
      <c r="S293" s="18">
        <v>0</v>
      </c>
      <c r="T293" s="18">
        <v>0</v>
      </c>
      <c r="U293" s="18">
        <v>0</v>
      </c>
      <c r="V293" s="18">
        <v>0</v>
      </c>
      <c r="W293" s="18">
        <v>0</v>
      </c>
      <c r="X293" s="18">
        <v>0</v>
      </c>
      <c r="Y293" s="18">
        <f>SUM(J293:X293)</f>
      </c>
      <c r="Z293" s="18">
        <f>I293-Y293</f>
      </c>
      <c r="AA293" s="20">
        <v>46026</v>
      </c>
      <c r="AB293" s="20">
        <v>46026</v>
      </c>
      <c r="AC293" s="18">
        <f>IFERROR(_xlfn.XLOOKUP(F293,Assumptions!B:B,Assumptions!D:D),0)</f>
      </c>
      <c r="AD293" s="20">
        <f>AA293+AC293</f>
      </c>
      <c r="AE293" s="20">
        <f>AC293+AB293</f>
      </c>
      <c r="AF293" s="5" t="str">
        <v/>
      </c>
      <c r="AG293" s="18">
        <f>IFERROR(_xlfn.BETA.DIST(DATE(YEAR(AG$2),MONTH(AG$2),15),$AD$2,$AE$2,FALSE,DATE(YEAR($AD293),MONTH($AD293),1),DATE(YEAR($AE293),MONTH($AE293),28)),0)</f>
      </c>
      <c r="AH293" s="18">
        <f>IFERROR(_xlfn.BETA.DIST(DATE(YEAR(AH$2),MONTH(AH$2),15),$AD$2,$AE$2,FALSE,DATE(YEAR($AD293),MONTH($AD293),1),DATE(YEAR($AE293),MONTH($AE293),28)),0)</f>
      </c>
      <c r="AI293" s="18">
        <f>IFERROR(_xlfn.BETA.DIST(DATE(YEAR(AI$2),MONTH(AI$2),15),$AD$2,$AE$2,FALSE,DATE(YEAR($AD293),MONTH($AD293),1),DATE(YEAR($AE293),MONTH($AE293),28)),0)</f>
      </c>
      <c r="AJ293" s="18">
        <f>IFERROR(_xlfn.BETA.DIST(DATE(YEAR(AJ$2),MONTH(AJ$2),15),$AD$2,$AE$2,FALSE,DATE(YEAR($AD293),MONTH($AD293),1),DATE(YEAR($AE293),MONTH($AE293),28)),0)</f>
      </c>
      <c r="AK293" s="18">
        <f>IFERROR(_xlfn.BETA.DIST(DATE(YEAR(AK$2),MONTH(AK$2),15),$AD$2,$AE$2,FALSE,DATE(YEAR($AD293),MONTH($AD293),1),DATE(YEAR($AE293),MONTH($AE293),28)),0)</f>
      </c>
      <c r="AL293" s="18">
        <f>IFERROR(_xlfn.BETA.DIST(DATE(YEAR(AL$2),MONTH(AL$2),15),$AD$2,$AE$2,FALSE,DATE(YEAR($AD293),MONTH($AD293),1),DATE(YEAR($AE293),MONTH($AE293),28)),0)</f>
      </c>
      <c r="AM293" s="18">
        <f>IFERROR(_xlfn.BETA.DIST(DATE(YEAR(AM$2),MONTH(AM$2),15),$AD$2,$AE$2,FALSE,DATE(YEAR($AD293),MONTH($AD293),1),DATE(YEAR($AE293),MONTH($AE293),28)),0)</f>
      </c>
      <c r="AN293" s="18">
        <f>IFERROR(_xlfn.BETA.DIST(DATE(YEAR(AN$2),MONTH(AN$2),15),$AD$2,$AE$2,FALSE,DATE(YEAR($AD293),MONTH($AD293),1),DATE(YEAR($AE293),MONTH($AE293),28)),0)</f>
      </c>
      <c r="AO293" s="18">
        <f>IFERROR(_xlfn.BETA.DIST(DATE(YEAR(AO$2),MONTH(AO$2),15),$AD$2,$AE$2,FALSE,DATE(YEAR($AD293),MONTH($AD293),1),DATE(YEAR($AE293),MONTH($AE293),28)),0)</f>
      </c>
      <c r="AP293" s="18">
        <f>IFERROR(_xlfn.BETA.DIST(DATE(YEAR(AP$2),MONTH(AP$2),15),$AD$2,$AE$2,FALSE,DATE(YEAR($AD293),MONTH($AD293),1),DATE(YEAR($AE293),MONTH($AE293),28)),0)</f>
      </c>
      <c r="AQ293" s="18">
        <f>IFERROR(_xlfn.BETA.DIST(DATE(YEAR(AQ$2),MONTH(AQ$2),15),$AD$2,$AE$2,FALSE,DATE(YEAR($AD293),MONTH($AD293),1),DATE(YEAR($AE293),MONTH($AE293),28)),0)</f>
      </c>
      <c r="AR293" s="18">
        <f>IFERROR(_xlfn.BETA.DIST(DATE(YEAR(AR$2),MONTH(AR$2),15),$AD$2,$AE$2,FALSE,DATE(YEAR($AD293),MONTH($AD293),1),DATE(YEAR($AE293),MONTH($AE293),28)),0)</f>
      </c>
      <c r="AS293" s="18">
        <f>IFERROR(_xlfn.BETA.DIST(DATE(YEAR(AS$2),MONTH(AS$2),15),$AD$2,$AE$2,FALSE,DATE(YEAR($AD293),MONTH($AD293),1),DATE(YEAR($AE293),MONTH($AE293),28)),0)</f>
      </c>
      <c r="AT293" s="18">
        <f>IFERROR(_xlfn.BETA.DIST(DATE(YEAR(AT$2),MONTH(AT$2),15),$AD$2,$AE$2,FALSE,DATE(YEAR($AD293),MONTH($AD293),1),DATE(YEAR($AE293),MONTH($AE293),28)),0)</f>
      </c>
      <c r="AU293" s="18">
        <f>IFERROR(_xlfn.BETA.DIST(DATE(YEAR(AU$2),MONTH(AU$2),15),$AD$2,$AE$2,FALSE,DATE(YEAR($AD293),MONTH($AD293),1),DATE(YEAR($AE293),MONTH($AE293),28)),0)</f>
      </c>
      <c r="AV293" s="18">
        <f>SUM(AG293:AU293)</f>
      </c>
      <c r="AW293" s="18">
        <f>IF(J293&lt;&gt;0,J293,IF($AV293=0,0,AG293/$AV293*$Z293))</f>
      </c>
      <c r="AX293" s="18">
        <f>IF(K293&lt;&gt;0,K293,IF($AV293=0,0,AH293/$AV293*$Z293))</f>
      </c>
      <c r="AY293" s="18">
        <f>IF(L293&lt;&gt;0,L293,IF($AV293=0,0,AI293/$AV293*$Z293))</f>
      </c>
      <c r="AZ293" s="18">
        <f>IF(M293&lt;&gt;0,M293,IF($AV293=0,0,AJ293/$AV293*$Z293))</f>
      </c>
      <c r="BA293" s="18">
        <f>IF(N293&lt;&gt;0,N293,IF($AV293=0,0,AK293/$AV293*$Z293))</f>
      </c>
      <c r="BB293" s="18">
        <f>IF(O293&lt;&gt;0,O293,IF($AV293=0,0,AL293/$AV293*$Z293))</f>
      </c>
      <c r="BC293" s="18">
        <f>IF(P293&lt;&gt;0,P293,IF($AV293=0,0,AM293/$AV293*$Z293))</f>
      </c>
      <c r="BD293" s="18">
        <f>IF(Q293&lt;&gt;0,Q293,IF($AV293=0,0,AN293/$AV293*$Z293))</f>
      </c>
      <c r="BE293" s="18">
        <f>IF(R293&lt;&gt;0,R293,IF($AV293=0,0,AO293/$AV293*$Z293))</f>
      </c>
      <c r="BF293" s="18">
        <f>IF(S293&lt;&gt;0,S293,IF($AV293=0,0,AP293/$AV293*$Z293))</f>
      </c>
      <c r="BG293" s="18">
        <f>IF(T293&lt;&gt;0,T293,IF($AV293=0,0,AQ293/$AV293*$Z293))</f>
      </c>
      <c r="BH293" s="18">
        <f>IF(U293&lt;&gt;0,U293,IF($AV293=0,0,AR293/$AV293*$Z293))</f>
      </c>
      <c r="BI293" s="18">
        <f>IF(V293&lt;&gt;0,V293,IF($AV293=0,0,AS293/$AV293*$Z293))</f>
      </c>
      <c r="BJ293" s="18">
        <f>IF(W293&lt;&gt;0,W293,IF($AV293=0,0,AT293/$AV293*$Z293))</f>
      </c>
      <c r="BK293" s="18">
        <f>IF(X293&lt;&gt;0,X293,IF($AV293=0,0,AU293/$AV293*$Z293))</f>
      </c>
      <c r="BL293" s="18">
        <f>SUM(AW293:BK293)</f>
      </c>
      <c r="BM293" s="18">
        <f>I293-BL293</f>
      </c>
    </row>
    <row r="294" outlineLevel="4">
      <c r="A294" s="5" t="str">
        <v>14.4.4</v>
      </c>
      <c r="B294" s="5" t="str">
        <v/>
      </c>
      <c r="C294" s="5" t="str">
        <v/>
      </c>
      <c r="D294" s="5" t="str">
        <v/>
      </c>
      <c r="E294" s="19">
        <f>IFERROR(_xlfn.XLOOKUP(F294,Assumptions!B:B,Assumptions!C:C),0)</f>
      </c>
      <c r="F294" s="5" t="str">
        <v>Site Delivery EGP</v>
      </c>
      <c r="G294" s="5" t="str">
        <v/>
      </c>
      <c r="H294" s="18">
        <f>G292*E294</f>
      </c>
      <c r="I294" s="18">
        <f>H294*(1-0)</f>
      </c>
      <c r="J294" s="18">
        <v>0</v>
      </c>
      <c r="K294" s="18">
        <v>0</v>
      </c>
      <c r="L294" s="18">
        <v>0</v>
      </c>
      <c r="M294" s="18">
        <v>0</v>
      </c>
      <c r="N294" s="18">
        <v>0</v>
      </c>
      <c r="O294" s="18">
        <v>0</v>
      </c>
      <c r="P294" s="18">
        <v>0</v>
      </c>
      <c r="Q294" s="18">
        <v>0</v>
      </c>
      <c r="R294" s="18">
        <v>0</v>
      </c>
      <c r="S294" s="18">
        <v>0</v>
      </c>
      <c r="T294" s="18">
        <v>0</v>
      </c>
      <c r="U294" s="18">
        <v>0</v>
      </c>
      <c r="V294" s="18">
        <v>0</v>
      </c>
      <c r="W294" s="18">
        <v>0</v>
      </c>
      <c r="X294" s="18">
        <v>0</v>
      </c>
      <c r="Y294" s="18">
        <f>SUM(J294:X294)</f>
      </c>
      <c r="Z294" s="18">
        <f>I294-Y294</f>
      </c>
      <c r="AA294" s="5" t="str">
        <v/>
      </c>
      <c r="AB294" s="5" t="str">
        <v/>
      </c>
      <c r="AC294" s="18">
        <f>IFERROR(_xlfn.XLOOKUP(F294,Assumptions!B:B,Assumptions!D:D),0)</f>
      </c>
      <c r="AD294" s="20">
        <f>AA294+AC294</f>
      </c>
      <c r="AE294" s="20">
        <f>AC294+AB294</f>
      </c>
      <c r="AF294" s="5" t="str">
        <v/>
      </c>
      <c r="AG294" s="18">
        <f>IFERROR(_xlfn.BETA.DIST(DATE(YEAR(AG$2),MONTH(AG$2),15),$AD$2,$AE$2,FALSE,DATE(YEAR($AD294),MONTH($AD294),1),DATE(YEAR($AE294),MONTH($AE294),28)),0)</f>
      </c>
      <c r="AH294" s="18">
        <f>IFERROR(_xlfn.BETA.DIST(DATE(YEAR(AH$2),MONTH(AH$2),15),$AD$2,$AE$2,FALSE,DATE(YEAR($AD294),MONTH($AD294),1),DATE(YEAR($AE294),MONTH($AE294),28)),0)</f>
      </c>
      <c r="AI294" s="18">
        <f>IFERROR(_xlfn.BETA.DIST(DATE(YEAR(AI$2),MONTH(AI$2),15),$AD$2,$AE$2,FALSE,DATE(YEAR($AD294),MONTH($AD294),1),DATE(YEAR($AE294),MONTH($AE294),28)),0)</f>
      </c>
      <c r="AJ294" s="18">
        <f>IFERROR(_xlfn.BETA.DIST(DATE(YEAR(AJ$2),MONTH(AJ$2),15),$AD$2,$AE$2,FALSE,DATE(YEAR($AD294),MONTH($AD294),1),DATE(YEAR($AE294),MONTH($AE294),28)),0)</f>
      </c>
      <c r="AK294" s="18">
        <f>IFERROR(_xlfn.BETA.DIST(DATE(YEAR(AK$2),MONTH(AK$2),15),$AD$2,$AE$2,FALSE,DATE(YEAR($AD294),MONTH($AD294),1),DATE(YEAR($AE294),MONTH($AE294),28)),0)</f>
      </c>
      <c r="AL294" s="18">
        <f>IFERROR(_xlfn.BETA.DIST(DATE(YEAR(AL$2),MONTH(AL$2),15),$AD$2,$AE$2,FALSE,DATE(YEAR($AD294),MONTH($AD294),1),DATE(YEAR($AE294),MONTH($AE294),28)),0)</f>
      </c>
      <c r="AM294" s="18">
        <f>IFERROR(_xlfn.BETA.DIST(DATE(YEAR(AM$2),MONTH(AM$2),15),$AD$2,$AE$2,FALSE,DATE(YEAR($AD294),MONTH($AD294),1),DATE(YEAR($AE294),MONTH($AE294),28)),0)</f>
      </c>
      <c r="AN294" s="18">
        <f>IFERROR(_xlfn.BETA.DIST(DATE(YEAR(AN$2),MONTH(AN$2),15),$AD$2,$AE$2,FALSE,DATE(YEAR($AD294),MONTH($AD294),1),DATE(YEAR($AE294),MONTH($AE294),28)),0)</f>
      </c>
      <c r="AO294" s="18">
        <f>IFERROR(_xlfn.BETA.DIST(DATE(YEAR(AO$2),MONTH(AO$2),15),$AD$2,$AE$2,FALSE,DATE(YEAR($AD294),MONTH($AD294),1),DATE(YEAR($AE294),MONTH($AE294),28)),0)</f>
      </c>
      <c r="AP294" s="18">
        <f>IFERROR(_xlfn.BETA.DIST(DATE(YEAR(AP$2),MONTH(AP$2),15),$AD$2,$AE$2,FALSE,DATE(YEAR($AD294),MONTH($AD294),1),DATE(YEAR($AE294),MONTH($AE294),28)),0)</f>
      </c>
      <c r="AQ294" s="18">
        <f>IFERROR(_xlfn.BETA.DIST(DATE(YEAR(AQ$2),MONTH(AQ$2),15),$AD$2,$AE$2,FALSE,DATE(YEAR($AD294),MONTH($AD294),1),DATE(YEAR($AE294),MONTH($AE294),28)),0)</f>
      </c>
      <c r="AR294" s="18">
        <f>IFERROR(_xlfn.BETA.DIST(DATE(YEAR(AR$2),MONTH(AR$2),15),$AD$2,$AE$2,FALSE,DATE(YEAR($AD294),MONTH($AD294),1),DATE(YEAR($AE294),MONTH($AE294),28)),0)</f>
      </c>
      <c r="AS294" s="18">
        <f>IFERROR(_xlfn.BETA.DIST(DATE(YEAR(AS$2),MONTH(AS$2),15),$AD$2,$AE$2,FALSE,DATE(YEAR($AD294),MONTH($AD294),1),DATE(YEAR($AE294),MONTH($AE294),28)),0)</f>
      </c>
      <c r="AT294" s="18">
        <f>IFERROR(_xlfn.BETA.DIST(DATE(YEAR(AT$2),MONTH(AT$2),15),$AD$2,$AE$2,FALSE,DATE(YEAR($AD294),MONTH($AD294),1),DATE(YEAR($AE294),MONTH($AE294),28)),0)</f>
      </c>
      <c r="AU294" s="18">
        <f>IFERROR(_xlfn.BETA.DIST(DATE(YEAR(AU$2),MONTH(AU$2),15),$AD$2,$AE$2,FALSE,DATE(YEAR($AD294),MONTH($AD294),1),DATE(YEAR($AE294),MONTH($AE294),28)),0)</f>
      </c>
      <c r="AV294" s="18">
        <f>SUM(AG294:AU294)</f>
      </c>
      <c r="AW294" s="18">
        <f>IF(J294&lt;&gt;0,J294,IF($AV294=0,0,AG294/$AV294*$Z294))</f>
      </c>
      <c r="AX294" s="18">
        <f>IF(K294&lt;&gt;0,K294,IF($AV294=0,0,AH294/$AV294*$Z294))</f>
      </c>
      <c r="AY294" s="18">
        <f>IF(L294&lt;&gt;0,L294,IF($AV294=0,0,AI294/$AV294*$Z294))</f>
      </c>
      <c r="AZ294" s="18">
        <f>IF(M294&lt;&gt;0,M294,IF($AV294=0,0,AJ294/$AV294*$Z294))</f>
      </c>
      <c r="BA294" s="18">
        <f>IF(N294&lt;&gt;0,N294,IF($AV294=0,0,AK294/$AV294*$Z294))</f>
      </c>
      <c r="BB294" s="18">
        <f>IF(O294&lt;&gt;0,O294,IF($AV294=0,0,AL294/$AV294*$Z294))</f>
      </c>
      <c r="BC294" s="18">
        <f>IF(P294&lt;&gt;0,P294,IF($AV294=0,0,AM294/$AV294*$Z294))</f>
      </c>
      <c r="BD294" s="18">
        <f>IF(Q294&lt;&gt;0,Q294,IF($AV294=0,0,AN294/$AV294*$Z294))</f>
      </c>
      <c r="BE294" s="18">
        <f>IF(R294&lt;&gt;0,R294,IF($AV294=0,0,AO294/$AV294*$Z294))</f>
      </c>
      <c r="BF294" s="18">
        <f>IF(S294&lt;&gt;0,S294,IF($AV294=0,0,AP294/$AV294*$Z294))</f>
      </c>
      <c r="BG294" s="18">
        <f>IF(T294&lt;&gt;0,T294,IF($AV294=0,0,AQ294/$AV294*$Z294))</f>
      </c>
      <c r="BH294" s="18">
        <f>IF(U294&lt;&gt;0,U294,IF($AV294=0,0,AR294/$AV294*$Z294))</f>
      </c>
      <c r="BI294" s="18">
        <f>IF(V294&lt;&gt;0,V294,IF($AV294=0,0,AS294/$AV294*$Z294))</f>
      </c>
      <c r="BJ294" s="18">
        <f>IF(W294&lt;&gt;0,W294,IF($AV294=0,0,AT294/$AV294*$Z294))</f>
      </c>
      <c r="BK294" s="18">
        <f>IF(X294&lt;&gt;0,X294,IF($AV294=0,0,AU294/$AV294*$Z294))</f>
      </c>
      <c r="BL294" s="18">
        <f>SUM(AW294:BK294)</f>
      </c>
      <c r="BM294" s="18">
        <f>I294-BL294</f>
      </c>
    </row>
    <row r="295" outlineLevel="4">
      <c r="A295" s="5" t="str">
        <v>14.4.4</v>
      </c>
      <c r="B295" s="5" t="str">
        <v/>
      </c>
      <c r="C295" s="5" t="str">
        <v>BSKDGNGENGR07</v>
      </c>
      <c r="D295" s="5" t="str">
        <v>BSKDGNGENGR07</v>
      </c>
      <c r="E295" s="19">
        <f>IFERROR(_xlfn.XLOOKUP(F295,Assumptions!B:B,Assumptions!C:C),0)</f>
      </c>
      <c r="F295" s="5" t="str">
        <v>Retention</v>
      </c>
      <c r="G295" s="5" t="str">
        <v/>
      </c>
      <c r="H295" s="18">
        <f>G292*E295</f>
      </c>
      <c r="I295" s="18">
        <f>H295*(1-0)</f>
      </c>
      <c r="J295" s="18">
        <v>0</v>
      </c>
      <c r="K295" s="18">
        <v>0</v>
      </c>
      <c r="L295" s="18">
        <v>0</v>
      </c>
      <c r="M295" s="18">
        <v>0</v>
      </c>
      <c r="N295" s="18">
        <v>0</v>
      </c>
      <c r="O295" s="18">
        <v>0</v>
      </c>
      <c r="P295" s="18">
        <v>0</v>
      </c>
      <c r="Q295" s="18">
        <v>0</v>
      </c>
      <c r="R295" s="18">
        <v>0</v>
      </c>
      <c r="S295" s="18">
        <v>0</v>
      </c>
      <c r="T295" s="18">
        <v>0</v>
      </c>
      <c r="U295" s="18">
        <v>0</v>
      </c>
      <c r="V295" s="18">
        <v>0</v>
      </c>
      <c r="W295" s="18">
        <v>0</v>
      </c>
      <c r="X295" s="18">
        <v>0</v>
      </c>
      <c r="Y295" s="18">
        <f>SUM(J295:X295)</f>
      </c>
      <c r="Z295" s="18">
        <f>I295-Y295</f>
      </c>
      <c r="AA295" s="20">
        <v>46483</v>
      </c>
      <c r="AB295" s="20">
        <v>46483</v>
      </c>
      <c r="AC295" s="18">
        <f>IFERROR(_xlfn.XLOOKUP(F295,Assumptions!B:B,Assumptions!D:D),0)</f>
      </c>
      <c r="AD295" s="20">
        <f>AA295+AC295</f>
      </c>
      <c r="AE295" s="20">
        <f>AC295+AB295</f>
      </c>
      <c r="AF295" s="5" t="str">
        <v/>
      </c>
      <c r="AG295" s="18">
        <f>IFERROR(_xlfn.BETA.DIST(DATE(YEAR(AG$2),MONTH(AG$2),15),$AD$2,$AE$2,FALSE,DATE(YEAR($AD295),MONTH($AD295),1),DATE(YEAR($AE295),MONTH($AE295),28)),0)</f>
      </c>
      <c r="AH295" s="18">
        <f>IFERROR(_xlfn.BETA.DIST(DATE(YEAR(AH$2),MONTH(AH$2),15),$AD$2,$AE$2,FALSE,DATE(YEAR($AD295),MONTH($AD295),1),DATE(YEAR($AE295),MONTH($AE295),28)),0)</f>
      </c>
      <c r="AI295" s="18">
        <f>IFERROR(_xlfn.BETA.DIST(DATE(YEAR(AI$2),MONTH(AI$2),15),$AD$2,$AE$2,FALSE,DATE(YEAR($AD295),MONTH($AD295),1),DATE(YEAR($AE295),MONTH($AE295),28)),0)</f>
      </c>
      <c r="AJ295" s="18">
        <f>IFERROR(_xlfn.BETA.DIST(DATE(YEAR(AJ$2),MONTH(AJ$2),15),$AD$2,$AE$2,FALSE,DATE(YEAR($AD295),MONTH($AD295),1),DATE(YEAR($AE295),MONTH($AE295),28)),0)</f>
      </c>
      <c r="AK295" s="18">
        <f>IFERROR(_xlfn.BETA.DIST(DATE(YEAR(AK$2),MONTH(AK$2),15),$AD$2,$AE$2,FALSE,DATE(YEAR($AD295),MONTH($AD295),1),DATE(YEAR($AE295),MONTH($AE295),28)),0)</f>
      </c>
      <c r="AL295" s="18">
        <f>IFERROR(_xlfn.BETA.DIST(DATE(YEAR(AL$2),MONTH(AL$2),15),$AD$2,$AE$2,FALSE,DATE(YEAR($AD295),MONTH($AD295),1),DATE(YEAR($AE295),MONTH($AE295),28)),0)</f>
      </c>
      <c r="AM295" s="18">
        <f>IFERROR(_xlfn.BETA.DIST(DATE(YEAR(AM$2),MONTH(AM$2),15),$AD$2,$AE$2,FALSE,DATE(YEAR($AD295),MONTH($AD295),1),DATE(YEAR($AE295),MONTH($AE295),28)),0)</f>
      </c>
      <c r="AN295" s="18">
        <f>IFERROR(_xlfn.BETA.DIST(DATE(YEAR(AN$2),MONTH(AN$2),15),$AD$2,$AE$2,FALSE,DATE(YEAR($AD295),MONTH($AD295),1),DATE(YEAR($AE295),MONTH($AE295),28)),0)</f>
      </c>
      <c r="AO295" s="18">
        <f>IFERROR(_xlfn.BETA.DIST(DATE(YEAR(AO$2),MONTH(AO$2),15),$AD$2,$AE$2,FALSE,DATE(YEAR($AD295),MONTH($AD295),1),DATE(YEAR($AE295),MONTH($AE295),28)),0)</f>
      </c>
      <c r="AP295" s="18">
        <f>IFERROR(_xlfn.BETA.DIST(DATE(YEAR(AP$2),MONTH(AP$2),15),$AD$2,$AE$2,FALSE,DATE(YEAR($AD295),MONTH($AD295),1),DATE(YEAR($AE295),MONTH($AE295),28)),0)</f>
      </c>
      <c r="AQ295" s="18">
        <f>IFERROR(_xlfn.BETA.DIST(DATE(YEAR(AQ$2),MONTH(AQ$2),15),$AD$2,$AE$2,FALSE,DATE(YEAR($AD295),MONTH($AD295),1),DATE(YEAR($AE295),MONTH($AE295),28)),0)</f>
      </c>
      <c r="AR295" s="18">
        <f>IFERROR(_xlfn.BETA.DIST(DATE(YEAR(AR$2),MONTH(AR$2),15),$AD$2,$AE$2,FALSE,DATE(YEAR($AD295),MONTH($AD295),1),DATE(YEAR($AE295),MONTH($AE295),28)),0)</f>
      </c>
      <c r="AS295" s="18">
        <f>IFERROR(_xlfn.BETA.DIST(DATE(YEAR(AS$2),MONTH(AS$2),15),$AD$2,$AE$2,FALSE,DATE(YEAR($AD295),MONTH($AD295),1),DATE(YEAR($AE295),MONTH($AE295),28)),0)</f>
      </c>
      <c r="AT295" s="18">
        <f>IFERROR(_xlfn.BETA.DIST(DATE(YEAR(AT$2),MONTH(AT$2),15),$AD$2,$AE$2,FALSE,DATE(YEAR($AD295),MONTH($AD295),1),DATE(YEAR($AE295),MONTH($AE295),28)),0)</f>
      </c>
      <c r="AU295" s="18">
        <f>IFERROR(_xlfn.BETA.DIST(DATE(YEAR(AU$2),MONTH(AU$2),15),$AD$2,$AE$2,FALSE,DATE(YEAR($AD295),MONTH($AD295),1),DATE(YEAR($AE295),MONTH($AE295),28)),0)</f>
      </c>
      <c r="AV295" s="18">
        <f>SUM(AG295:AU295)</f>
      </c>
      <c r="AW295" s="18">
        <f>IF(J295&lt;&gt;0,J295,IF($AV295=0,0,AG295/$AV295*$Z295))</f>
      </c>
      <c r="AX295" s="18">
        <f>IF(K295&lt;&gt;0,K295,IF($AV295=0,0,AH295/$AV295*$Z295))</f>
      </c>
      <c r="AY295" s="18">
        <f>IF(L295&lt;&gt;0,L295,IF($AV295=0,0,AI295/$AV295*$Z295))</f>
      </c>
      <c r="AZ295" s="18">
        <f>IF(M295&lt;&gt;0,M295,IF($AV295=0,0,AJ295/$AV295*$Z295))</f>
      </c>
      <c r="BA295" s="18">
        <f>IF(N295&lt;&gt;0,N295,IF($AV295=0,0,AK295/$AV295*$Z295))</f>
      </c>
      <c r="BB295" s="18">
        <f>IF(O295&lt;&gt;0,O295,IF($AV295=0,0,AL295/$AV295*$Z295))</f>
      </c>
      <c r="BC295" s="18">
        <f>IF(P295&lt;&gt;0,P295,IF($AV295=0,0,AM295/$AV295*$Z295))</f>
      </c>
      <c r="BD295" s="18">
        <f>IF(Q295&lt;&gt;0,Q295,IF($AV295=0,0,AN295/$AV295*$Z295))</f>
      </c>
      <c r="BE295" s="18">
        <f>IF(R295&lt;&gt;0,R295,IF($AV295=0,0,AO295/$AV295*$Z295))</f>
      </c>
      <c r="BF295" s="18">
        <f>IF(S295&lt;&gt;0,S295,IF($AV295=0,0,AP295/$AV295*$Z295))</f>
      </c>
      <c r="BG295" s="18">
        <f>IF(T295&lt;&gt;0,T295,IF($AV295=0,0,AQ295/$AV295*$Z295))</f>
      </c>
      <c r="BH295" s="18">
        <f>IF(U295&lt;&gt;0,U295,IF($AV295=0,0,AR295/$AV295*$Z295))</f>
      </c>
      <c r="BI295" s="18">
        <f>IF(V295&lt;&gt;0,V295,IF($AV295=0,0,AS295/$AV295*$Z295))</f>
      </c>
      <c r="BJ295" s="18">
        <f>IF(W295&lt;&gt;0,W295,IF($AV295=0,0,AT295/$AV295*$Z295))</f>
      </c>
      <c r="BK295" s="18">
        <f>IF(X295&lt;&gt;0,X295,IF($AV295=0,0,AU295/$AV295*$Z295))</f>
      </c>
      <c r="BL295" s="18">
        <f>SUM(AW295:BK295)</f>
      </c>
      <c r="BM295" s="18">
        <f>I295-BL295</f>
      </c>
    </row>
    <row r="296" outlineLevel="3">
      <c r="A296" s="17" t="str">
        <v>14.4.5</v>
      </c>
      <c r="B296" s="17" t="str">
        <v/>
      </c>
      <c r="C296" s="17" t="str">
        <v/>
      </c>
      <c r="D296" s="17" t="str">
        <v/>
      </c>
      <c r="E296" s="17" t="str">
        <v>14.4.5</v>
      </c>
      <c r="F296" s="17" t="str">
        <v>Cooling fan complete with motor</v>
      </c>
      <c r="G296" s="17">
        <v>80982</v>
      </c>
      <c r="H296" s="17" t="str">
        <v/>
      </c>
      <c r="I296" s="17" t="str">
        <v/>
      </c>
      <c r="J296" s="17" t="str">
        <v/>
      </c>
      <c r="K296" s="17" t="str">
        <v/>
      </c>
      <c r="L296" s="17" t="str">
        <v/>
      </c>
      <c r="M296" s="17" t="str">
        <v/>
      </c>
      <c r="N296" s="17" t="str">
        <v/>
      </c>
      <c r="O296" s="17" t="str">
        <v/>
      </c>
      <c r="P296" s="17" t="str">
        <v/>
      </c>
      <c r="Q296" s="17" t="str">
        <v/>
      </c>
      <c r="R296" s="17" t="str">
        <v/>
      </c>
      <c r="S296" s="17" t="str">
        <v/>
      </c>
      <c r="T296" s="17" t="str">
        <v/>
      </c>
      <c r="U296" s="17" t="str">
        <v/>
      </c>
      <c r="V296" s="17" t="str">
        <v/>
      </c>
      <c r="W296" s="17" t="str">
        <v/>
      </c>
      <c r="X296" s="17" t="str">
        <v/>
      </c>
      <c r="Y296" s="17" t="str">
        <v/>
      </c>
      <c r="Z296" s="17" t="str">
        <v/>
      </c>
      <c r="AA296" s="17" t="str">
        <v/>
      </c>
      <c r="AB296" s="17" t="str">
        <v/>
      </c>
      <c r="AC296" s="17" t="str">
        <v/>
      </c>
      <c r="AD296" s="17" t="str">
        <v/>
      </c>
      <c r="AE296" s="17" t="str">
        <v/>
      </c>
      <c r="AF296" s="5" t="str">
        <v/>
      </c>
      <c r="AG296" s="18">
        <f>IFERROR(_xlfn.BETA.DIST(DATE(YEAR(AG$2),MONTH(AG$2),15),$AD$2,$AE$2,FALSE,DATE(YEAR($AD296),MONTH($AD296),1),DATE(YEAR($AE296),MONTH($AE296),28)),0)</f>
      </c>
      <c r="AH296" s="18">
        <f>IFERROR(_xlfn.BETA.DIST(DATE(YEAR(AH$2),MONTH(AH$2),15),$AD$2,$AE$2,FALSE,DATE(YEAR($AD296),MONTH($AD296),1),DATE(YEAR($AE296),MONTH($AE296),28)),0)</f>
      </c>
      <c r="AI296" s="18">
        <f>IFERROR(_xlfn.BETA.DIST(DATE(YEAR(AI$2),MONTH(AI$2),15),$AD$2,$AE$2,FALSE,DATE(YEAR($AD296),MONTH($AD296),1),DATE(YEAR($AE296),MONTH($AE296),28)),0)</f>
      </c>
      <c r="AJ296" s="18">
        <f>IFERROR(_xlfn.BETA.DIST(DATE(YEAR(AJ$2),MONTH(AJ$2),15),$AD$2,$AE$2,FALSE,DATE(YEAR($AD296),MONTH($AD296),1),DATE(YEAR($AE296),MONTH($AE296),28)),0)</f>
      </c>
      <c r="AK296" s="18">
        <f>IFERROR(_xlfn.BETA.DIST(DATE(YEAR(AK$2),MONTH(AK$2),15),$AD$2,$AE$2,FALSE,DATE(YEAR($AD296),MONTH($AD296),1),DATE(YEAR($AE296),MONTH($AE296),28)),0)</f>
      </c>
      <c r="AL296" s="18">
        <f>IFERROR(_xlfn.BETA.DIST(DATE(YEAR(AL$2),MONTH(AL$2),15),$AD$2,$AE$2,FALSE,DATE(YEAR($AD296),MONTH($AD296),1),DATE(YEAR($AE296),MONTH($AE296),28)),0)</f>
      </c>
      <c r="AM296" s="18">
        <f>IFERROR(_xlfn.BETA.DIST(DATE(YEAR(AM$2),MONTH(AM$2),15),$AD$2,$AE$2,FALSE,DATE(YEAR($AD296),MONTH($AD296),1),DATE(YEAR($AE296),MONTH($AE296),28)),0)</f>
      </c>
      <c r="AN296" s="18">
        <f>IFERROR(_xlfn.BETA.DIST(DATE(YEAR(AN$2),MONTH(AN$2),15),$AD$2,$AE$2,FALSE,DATE(YEAR($AD296),MONTH($AD296),1),DATE(YEAR($AE296),MONTH($AE296),28)),0)</f>
      </c>
      <c r="AO296" s="18">
        <f>IFERROR(_xlfn.BETA.DIST(DATE(YEAR(AO$2),MONTH(AO$2),15),$AD$2,$AE$2,FALSE,DATE(YEAR($AD296),MONTH($AD296),1),DATE(YEAR($AE296),MONTH($AE296),28)),0)</f>
      </c>
      <c r="AP296" s="18">
        <f>IFERROR(_xlfn.BETA.DIST(DATE(YEAR(AP$2),MONTH(AP$2),15),$AD$2,$AE$2,FALSE,DATE(YEAR($AD296),MONTH($AD296),1),DATE(YEAR($AE296),MONTH($AE296),28)),0)</f>
      </c>
      <c r="AQ296" s="18">
        <f>IFERROR(_xlfn.BETA.DIST(DATE(YEAR(AQ$2),MONTH(AQ$2),15),$AD$2,$AE$2,FALSE,DATE(YEAR($AD296),MONTH($AD296),1),DATE(YEAR($AE296),MONTH($AE296),28)),0)</f>
      </c>
      <c r="AR296" s="18">
        <f>IFERROR(_xlfn.BETA.DIST(DATE(YEAR(AR$2),MONTH(AR$2),15),$AD$2,$AE$2,FALSE,DATE(YEAR($AD296),MONTH($AD296),1),DATE(YEAR($AE296),MONTH($AE296),28)),0)</f>
      </c>
      <c r="AS296" s="18">
        <f>IFERROR(_xlfn.BETA.DIST(DATE(YEAR(AS$2),MONTH(AS$2),15),$AD$2,$AE$2,FALSE,DATE(YEAR($AD296),MONTH($AD296),1),DATE(YEAR($AE296),MONTH($AE296),28)),0)</f>
      </c>
      <c r="AT296" s="18">
        <f>IFERROR(_xlfn.BETA.DIST(DATE(YEAR(AT$2),MONTH(AT$2),15),$AD$2,$AE$2,FALSE,DATE(YEAR($AD296),MONTH($AD296),1),DATE(YEAR($AE296),MONTH($AE296),28)),0)</f>
      </c>
      <c r="AU296" s="18">
        <f>IFERROR(_xlfn.BETA.DIST(DATE(YEAR(AU$2),MONTH(AU$2),15),$AD$2,$AE$2,FALSE,DATE(YEAR($AD296),MONTH($AD296),1),DATE(YEAR($AE296),MONTH($AE296),28)),0)</f>
      </c>
      <c r="AV296" s="18">
        <f>SUM(AG296:AU296)</f>
      </c>
      <c r="AW296" s="18">
        <f>IF(J296&lt;&gt;0,J296,IF($AV296=0,0,AG296/$AV296*$Z296))</f>
      </c>
      <c r="AX296" s="18">
        <f>IF(K296&lt;&gt;0,K296,IF($AV296=0,0,AH296/$AV296*$Z296))</f>
      </c>
      <c r="AY296" s="18">
        <f>IF(L296&lt;&gt;0,L296,IF($AV296=0,0,AI296/$AV296*$Z296))</f>
      </c>
      <c r="AZ296" s="18">
        <f>IF(M296&lt;&gt;0,M296,IF($AV296=0,0,AJ296/$AV296*$Z296))</f>
      </c>
      <c r="BA296" s="18">
        <f>IF(N296&lt;&gt;0,N296,IF($AV296=0,0,AK296/$AV296*$Z296))</f>
      </c>
      <c r="BB296" s="18">
        <f>IF(O296&lt;&gt;0,O296,IF($AV296=0,0,AL296/$AV296*$Z296))</f>
      </c>
      <c r="BC296" s="18">
        <f>IF(P296&lt;&gt;0,P296,IF($AV296=0,0,AM296/$AV296*$Z296))</f>
      </c>
      <c r="BD296" s="18">
        <f>IF(Q296&lt;&gt;0,Q296,IF($AV296=0,0,AN296/$AV296*$Z296))</f>
      </c>
      <c r="BE296" s="18">
        <f>IF(R296&lt;&gt;0,R296,IF($AV296=0,0,AO296/$AV296*$Z296))</f>
      </c>
      <c r="BF296" s="18">
        <f>IF(S296&lt;&gt;0,S296,IF($AV296=0,0,AP296/$AV296*$Z296))</f>
      </c>
      <c r="BG296" s="18">
        <f>IF(T296&lt;&gt;0,T296,IF($AV296=0,0,AQ296/$AV296*$Z296))</f>
      </c>
      <c r="BH296" s="18">
        <f>IF(U296&lt;&gt;0,U296,IF($AV296=0,0,AR296/$AV296*$Z296))</f>
      </c>
      <c r="BI296" s="18">
        <f>IF(V296&lt;&gt;0,V296,IF($AV296=0,0,AS296/$AV296*$Z296))</f>
      </c>
      <c r="BJ296" s="18">
        <f>IF(W296&lt;&gt;0,W296,IF($AV296=0,0,AT296/$AV296*$Z296))</f>
      </c>
      <c r="BK296" s="18">
        <f>IF(X296&lt;&gt;0,X296,IF($AV296=0,0,AU296/$AV296*$Z296))</f>
      </c>
      <c r="BL296" s="18">
        <f>SUM(AW296:BK296)</f>
      </c>
      <c r="BM296" s="17" t="str">
        <v/>
      </c>
    </row>
    <row r="297" outlineLevel="4">
      <c r="A297" s="5" t="str">
        <v>14.4.5</v>
      </c>
      <c r="B297" s="5" t="str">
        <v/>
      </c>
      <c r="C297" s="5" t="str">
        <v>BSKDGNGENGR03</v>
      </c>
      <c r="D297" s="5" t="str">
        <v>BSKDGNGENGR03</v>
      </c>
      <c r="E297" s="19">
        <f>IFERROR(_xlfn.XLOOKUP(F297,Assumptions!B:B,Assumptions!C:C),0)</f>
      </c>
      <c r="F297" s="5" t="str">
        <v>Advanced Payment</v>
      </c>
      <c r="G297" s="5" t="str">
        <v/>
      </c>
      <c r="H297" s="18">
        <f>G296*E297</f>
      </c>
      <c r="I297" s="18">
        <f>H297*(1-0)</f>
      </c>
      <c r="J297" s="18">
        <v>0</v>
      </c>
      <c r="K297" s="18">
        <v>0</v>
      </c>
      <c r="L297" s="18">
        <v>0</v>
      </c>
      <c r="M297" s="18">
        <v>0</v>
      </c>
      <c r="N297" s="18">
        <v>0</v>
      </c>
      <c r="O297" s="18">
        <v>0</v>
      </c>
      <c r="P297" s="18">
        <v>0</v>
      </c>
      <c r="Q297" s="18">
        <v>0</v>
      </c>
      <c r="R297" s="18">
        <v>0</v>
      </c>
      <c r="S297" s="18">
        <v>0</v>
      </c>
      <c r="T297" s="18">
        <v>0</v>
      </c>
      <c r="U297" s="18">
        <v>0</v>
      </c>
      <c r="V297" s="18">
        <v>0</v>
      </c>
      <c r="W297" s="18">
        <v>0</v>
      </c>
      <c r="X297" s="18">
        <v>0</v>
      </c>
      <c r="Y297" s="18">
        <f>SUM(J297:X297)</f>
      </c>
      <c r="Z297" s="18">
        <f>I297-Y297</f>
      </c>
      <c r="AA297" s="20">
        <v>46026</v>
      </c>
      <c r="AB297" s="20">
        <v>46026</v>
      </c>
      <c r="AC297" s="18">
        <f>IFERROR(_xlfn.XLOOKUP(F297,Assumptions!B:B,Assumptions!D:D),0)</f>
      </c>
      <c r="AD297" s="20">
        <f>AA297+AC297</f>
      </c>
      <c r="AE297" s="20">
        <f>AC297+AB297</f>
      </c>
      <c r="AF297" s="5" t="str">
        <v/>
      </c>
      <c r="AG297" s="18">
        <f>IFERROR(_xlfn.BETA.DIST(DATE(YEAR(AG$2),MONTH(AG$2),15),$AD$2,$AE$2,FALSE,DATE(YEAR($AD297),MONTH($AD297),1),DATE(YEAR($AE297),MONTH($AE297),28)),0)</f>
      </c>
      <c r="AH297" s="18">
        <f>IFERROR(_xlfn.BETA.DIST(DATE(YEAR(AH$2),MONTH(AH$2),15),$AD$2,$AE$2,FALSE,DATE(YEAR($AD297),MONTH($AD297),1),DATE(YEAR($AE297),MONTH($AE297),28)),0)</f>
      </c>
      <c r="AI297" s="18">
        <f>IFERROR(_xlfn.BETA.DIST(DATE(YEAR(AI$2),MONTH(AI$2),15),$AD$2,$AE$2,FALSE,DATE(YEAR($AD297),MONTH($AD297),1),DATE(YEAR($AE297),MONTH($AE297),28)),0)</f>
      </c>
      <c r="AJ297" s="18">
        <f>IFERROR(_xlfn.BETA.DIST(DATE(YEAR(AJ$2),MONTH(AJ$2),15),$AD$2,$AE$2,FALSE,DATE(YEAR($AD297),MONTH($AD297),1),DATE(YEAR($AE297),MONTH($AE297),28)),0)</f>
      </c>
      <c r="AK297" s="18">
        <f>IFERROR(_xlfn.BETA.DIST(DATE(YEAR(AK$2),MONTH(AK$2),15),$AD$2,$AE$2,FALSE,DATE(YEAR($AD297),MONTH($AD297),1),DATE(YEAR($AE297),MONTH($AE297),28)),0)</f>
      </c>
      <c r="AL297" s="18">
        <f>IFERROR(_xlfn.BETA.DIST(DATE(YEAR(AL$2),MONTH(AL$2),15),$AD$2,$AE$2,FALSE,DATE(YEAR($AD297),MONTH($AD297),1),DATE(YEAR($AE297),MONTH($AE297),28)),0)</f>
      </c>
      <c r="AM297" s="18">
        <f>IFERROR(_xlfn.BETA.DIST(DATE(YEAR(AM$2),MONTH(AM$2),15),$AD$2,$AE$2,FALSE,DATE(YEAR($AD297),MONTH($AD297),1),DATE(YEAR($AE297),MONTH($AE297),28)),0)</f>
      </c>
      <c r="AN297" s="18">
        <f>IFERROR(_xlfn.BETA.DIST(DATE(YEAR(AN$2),MONTH(AN$2),15),$AD$2,$AE$2,FALSE,DATE(YEAR($AD297),MONTH($AD297),1),DATE(YEAR($AE297),MONTH($AE297),28)),0)</f>
      </c>
      <c r="AO297" s="18">
        <f>IFERROR(_xlfn.BETA.DIST(DATE(YEAR(AO$2),MONTH(AO$2),15),$AD$2,$AE$2,FALSE,DATE(YEAR($AD297),MONTH($AD297),1),DATE(YEAR($AE297),MONTH($AE297),28)),0)</f>
      </c>
      <c r="AP297" s="18">
        <f>IFERROR(_xlfn.BETA.DIST(DATE(YEAR(AP$2),MONTH(AP$2),15),$AD$2,$AE$2,FALSE,DATE(YEAR($AD297),MONTH($AD297),1),DATE(YEAR($AE297),MONTH($AE297),28)),0)</f>
      </c>
      <c r="AQ297" s="18">
        <f>IFERROR(_xlfn.BETA.DIST(DATE(YEAR(AQ$2),MONTH(AQ$2),15),$AD$2,$AE$2,FALSE,DATE(YEAR($AD297),MONTH($AD297),1),DATE(YEAR($AE297),MONTH($AE297),28)),0)</f>
      </c>
      <c r="AR297" s="18">
        <f>IFERROR(_xlfn.BETA.DIST(DATE(YEAR(AR$2),MONTH(AR$2),15),$AD$2,$AE$2,FALSE,DATE(YEAR($AD297),MONTH($AD297),1),DATE(YEAR($AE297),MONTH($AE297),28)),0)</f>
      </c>
      <c r="AS297" s="18">
        <f>IFERROR(_xlfn.BETA.DIST(DATE(YEAR(AS$2),MONTH(AS$2),15),$AD$2,$AE$2,FALSE,DATE(YEAR($AD297),MONTH($AD297),1),DATE(YEAR($AE297),MONTH($AE297),28)),0)</f>
      </c>
      <c r="AT297" s="18">
        <f>IFERROR(_xlfn.BETA.DIST(DATE(YEAR(AT$2),MONTH(AT$2),15),$AD$2,$AE$2,FALSE,DATE(YEAR($AD297),MONTH($AD297),1),DATE(YEAR($AE297),MONTH($AE297),28)),0)</f>
      </c>
      <c r="AU297" s="18">
        <f>IFERROR(_xlfn.BETA.DIST(DATE(YEAR(AU$2),MONTH(AU$2),15),$AD$2,$AE$2,FALSE,DATE(YEAR($AD297),MONTH($AD297),1),DATE(YEAR($AE297),MONTH($AE297),28)),0)</f>
      </c>
      <c r="AV297" s="18">
        <f>SUM(AG297:AU297)</f>
      </c>
      <c r="AW297" s="18">
        <f>IF(J297&lt;&gt;0,J297,IF($AV297=0,0,AG297/$AV297*$Z297))</f>
      </c>
      <c r="AX297" s="18">
        <f>IF(K297&lt;&gt;0,K297,IF($AV297=0,0,AH297/$AV297*$Z297))</f>
      </c>
      <c r="AY297" s="18">
        <f>IF(L297&lt;&gt;0,L297,IF($AV297=0,0,AI297/$AV297*$Z297))</f>
      </c>
      <c r="AZ297" s="18">
        <f>IF(M297&lt;&gt;0,M297,IF($AV297=0,0,AJ297/$AV297*$Z297))</f>
      </c>
      <c r="BA297" s="18">
        <f>IF(N297&lt;&gt;0,N297,IF($AV297=0,0,AK297/$AV297*$Z297))</f>
      </c>
      <c r="BB297" s="18">
        <f>IF(O297&lt;&gt;0,O297,IF($AV297=0,0,AL297/$AV297*$Z297))</f>
      </c>
      <c r="BC297" s="18">
        <f>IF(P297&lt;&gt;0,P297,IF($AV297=0,0,AM297/$AV297*$Z297))</f>
      </c>
      <c r="BD297" s="18">
        <f>IF(Q297&lt;&gt;0,Q297,IF($AV297=0,0,AN297/$AV297*$Z297))</f>
      </c>
      <c r="BE297" s="18">
        <f>IF(R297&lt;&gt;0,R297,IF($AV297=0,0,AO297/$AV297*$Z297))</f>
      </c>
      <c r="BF297" s="18">
        <f>IF(S297&lt;&gt;0,S297,IF($AV297=0,0,AP297/$AV297*$Z297))</f>
      </c>
      <c r="BG297" s="18">
        <f>IF(T297&lt;&gt;0,T297,IF($AV297=0,0,AQ297/$AV297*$Z297))</f>
      </c>
      <c r="BH297" s="18">
        <f>IF(U297&lt;&gt;0,U297,IF($AV297=0,0,AR297/$AV297*$Z297))</f>
      </c>
      <c r="BI297" s="18">
        <f>IF(V297&lt;&gt;0,V297,IF($AV297=0,0,AS297/$AV297*$Z297))</f>
      </c>
      <c r="BJ297" s="18">
        <f>IF(W297&lt;&gt;0,W297,IF($AV297=0,0,AT297/$AV297*$Z297))</f>
      </c>
      <c r="BK297" s="18">
        <f>IF(X297&lt;&gt;0,X297,IF($AV297=0,0,AU297/$AV297*$Z297))</f>
      </c>
      <c r="BL297" s="18">
        <f>SUM(AW297:BK297)</f>
      </c>
      <c r="BM297" s="18">
        <f>I297-BL297</f>
      </c>
    </row>
    <row r="298" outlineLevel="4">
      <c r="A298" s="5" t="str">
        <v>14.4.5</v>
      </c>
      <c r="B298" s="5" t="str">
        <v/>
      </c>
      <c r="C298" s="5" t="str">
        <v>BSPRELGENTL07</v>
      </c>
      <c r="D298" s="5" t="str">
        <v>BSPRELGENTL07</v>
      </c>
      <c r="E298" s="19">
        <f>IFERROR(_xlfn.XLOOKUP(F298,Assumptions!B:B,Assumptions!C:C),0)</f>
      </c>
      <c r="F298" s="5" t="str">
        <v>Site Delivery EGP</v>
      </c>
      <c r="G298" s="5" t="str">
        <v/>
      </c>
      <c r="H298" s="18">
        <f>G296*E298</f>
      </c>
      <c r="I298" s="18">
        <f>H298*(1-0)</f>
      </c>
      <c r="J298" s="18">
        <v>0</v>
      </c>
      <c r="K298" s="18">
        <v>0</v>
      </c>
      <c r="L298" s="18">
        <v>0</v>
      </c>
      <c r="M298" s="18">
        <v>0</v>
      </c>
      <c r="N298" s="18">
        <v>0</v>
      </c>
      <c r="O298" s="18">
        <v>0</v>
      </c>
      <c r="P298" s="18">
        <v>0</v>
      </c>
      <c r="Q298" s="18">
        <v>0</v>
      </c>
      <c r="R298" s="18">
        <v>0</v>
      </c>
      <c r="S298" s="18">
        <v>0</v>
      </c>
      <c r="T298" s="18">
        <v>0</v>
      </c>
      <c r="U298" s="18">
        <v>0</v>
      </c>
      <c r="V298" s="18">
        <v>0</v>
      </c>
      <c r="W298" s="18">
        <v>0</v>
      </c>
      <c r="X298" s="18">
        <v>0</v>
      </c>
      <c r="Y298" s="18">
        <f>SUM(J298:X298)</f>
      </c>
      <c r="Z298" s="18">
        <f>I298-Y298</f>
      </c>
      <c r="AA298" s="20">
        <v>46347</v>
      </c>
      <c r="AB298" s="20">
        <v>46347</v>
      </c>
      <c r="AC298" s="18">
        <f>IFERROR(_xlfn.XLOOKUP(F298,Assumptions!B:B,Assumptions!D:D),0)</f>
      </c>
      <c r="AD298" s="20">
        <f>AA298+AC298</f>
      </c>
      <c r="AE298" s="20">
        <f>AC298+AB298</f>
      </c>
      <c r="AF298" s="5" t="str">
        <v/>
      </c>
      <c r="AG298" s="18">
        <f>IFERROR(_xlfn.BETA.DIST(DATE(YEAR(AG$2),MONTH(AG$2),15),$AD$2,$AE$2,FALSE,DATE(YEAR($AD298),MONTH($AD298),1),DATE(YEAR($AE298),MONTH($AE298),28)),0)</f>
      </c>
      <c r="AH298" s="18">
        <f>IFERROR(_xlfn.BETA.DIST(DATE(YEAR(AH$2),MONTH(AH$2),15),$AD$2,$AE$2,FALSE,DATE(YEAR($AD298),MONTH($AD298),1),DATE(YEAR($AE298),MONTH($AE298),28)),0)</f>
      </c>
      <c r="AI298" s="18">
        <f>IFERROR(_xlfn.BETA.DIST(DATE(YEAR(AI$2),MONTH(AI$2),15),$AD$2,$AE$2,FALSE,DATE(YEAR($AD298),MONTH($AD298),1),DATE(YEAR($AE298),MONTH($AE298),28)),0)</f>
      </c>
      <c r="AJ298" s="18">
        <f>IFERROR(_xlfn.BETA.DIST(DATE(YEAR(AJ$2),MONTH(AJ$2),15),$AD$2,$AE$2,FALSE,DATE(YEAR($AD298),MONTH($AD298),1),DATE(YEAR($AE298),MONTH($AE298),28)),0)</f>
      </c>
      <c r="AK298" s="18">
        <f>IFERROR(_xlfn.BETA.DIST(DATE(YEAR(AK$2),MONTH(AK$2),15),$AD$2,$AE$2,FALSE,DATE(YEAR($AD298),MONTH($AD298),1),DATE(YEAR($AE298),MONTH($AE298),28)),0)</f>
      </c>
      <c r="AL298" s="18">
        <f>IFERROR(_xlfn.BETA.DIST(DATE(YEAR(AL$2),MONTH(AL$2),15),$AD$2,$AE$2,FALSE,DATE(YEAR($AD298),MONTH($AD298),1),DATE(YEAR($AE298),MONTH($AE298),28)),0)</f>
      </c>
      <c r="AM298" s="18">
        <f>IFERROR(_xlfn.BETA.DIST(DATE(YEAR(AM$2),MONTH(AM$2),15),$AD$2,$AE$2,FALSE,DATE(YEAR($AD298),MONTH($AD298),1),DATE(YEAR($AE298),MONTH($AE298),28)),0)</f>
      </c>
      <c r="AN298" s="18">
        <f>IFERROR(_xlfn.BETA.DIST(DATE(YEAR(AN$2),MONTH(AN$2),15),$AD$2,$AE$2,FALSE,DATE(YEAR($AD298),MONTH($AD298),1),DATE(YEAR($AE298),MONTH($AE298),28)),0)</f>
      </c>
      <c r="AO298" s="18">
        <f>IFERROR(_xlfn.BETA.DIST(DATE(YEAR(AO$2),MONTH(AO$2),15),$AD$2,$AE$2,FALSE,DATE(YEAR($AD298),MONTH($AD298),1),DATE(YEAR($AE298),MONTH($AE298),28)),0)</f>
      </c>
      <c r="AP298" s="18">
        <f>IFERROR(_xlfn.BETA.DIST(DATE(YEAR(AP$2),MONTH(AP$2),15),$AD$2,$AE$2,FALSE,DATE(YEAR($AD298),MONTH($AD298),1),DATE(YEAR($AE298),MONTH($AE298),28)),0)</f>
      </c>
      <c r="AQ298" s="18">
        <f>IFERROR(_xlfn.BETA.DIST(DATE(YEAR(AQ$2),MONTH(AQ$2),15),$AD$2,$AE$2,FALSE,DATE(YEAR($AD298),MONTH($AD298),1),DATE(YEAR($AE298),MONTH($AE298),28)),0)</f>
      </c>
      <c r="AR298" s="18">
        <f>IFERROR(_xlfn.BETA.DIST(DATE(YEAR(AR$2),MONTH(AR$2),15),$AD$2,$AE$2,FALSE,DATE(YEAR($AD298),MONTH($AD298),1),DATE(YEAR($AE298),MONTH($AE298),28)),0)</f>
      </c>
      <c r="AS298" s="18">
        <f>IFERROR(_xlfn.BETA.DIST(DATE(YEAR(AS$2),MONTH(AS$2),15),$AD$2,$AE$2,FALSE,DATE(YEAR($AD298),MONTH($AD298),1),DATE(YEAR($AE298),MONTH($AE298),28)),0)</f>
      </c>
      <c r="AT298" s="18">
        <f>IFERROR(_xlfn.BETA.DIST(DATE(YEAR(AT$2),MONTH(AT$2),15),$AD$2,$AE$2,FALSE,DATE(YEAR($AD298),MONTH($AD298),1),DATE(YEAR($AE298),MONTH($AE298),28)),0)</f>
      </c>
      <c r="AU298" s="18">
        <f>IFERROR(_xlfn.BETA.DIST(DATE(YEAR(AU$2),MONTH(AU$2),15),$AD$2,$AE$2,FALSE,DATE(YEAR($AD298),MONTH($AD298),1),DATE(YEAR($AE298),MONTH($AE298),28)),0)</f>
      </c>
      <c r="AV298" s="18">
        <f>SUM(AG298:AU298)</f>
      </c>
      <c r="AW298" s="18">
        <f>IF(J298&lt;&gt;0,J298,IF($AV298=0,0,AG298/$AV298*$Z298))</f>
      </c>
      <c r="AX298" s="18">
        <f>IF(K298&lt;&gt;0,K298,IF($AV298=0,0,AH298/$AV298*$Z298))</f>
      </c>
      <c r="AY298" s="18">
        <f>IF(L298&lt;&gt;0,L298,IF($AV298=0,0,AI298/$AV298*$Z298))</f>
      </c>
      <c r="AZ298" s="18">
        <f>IF(M298&lt;&gt;0,M298,IF($AV298=0,0,AJ298/$AV298*$Z298))</f>
      </c>
      <c r="BA298" s="18">
        <f>IF(N298&lt;&gt;0,N298,IF($AV298=0,0,AK298/$AV298*$Z298))</f>
      </c>
      <c r="BB298" s="18">
        <f>IF(O298&lt;&gt;0,O298,IF($AV298=0,0,AL298/$AV298*$Z298))</f>
      </c>
      <c r="BC298" s="18">
        <f>IF(P298&lt;&gt;0,P298,IF($AV298=0,0,AM298/$AV298*$Z298))</f>
      </c>
      <c r="BD298" s="18">
        <f>IF(Q298&lt;&gt;0,Q298,IF($AV298=0,0,AN298/$AV298*$Z298))</f>
      </c>
      <c r="BE298" s="18">
        <f>IF(R298&lt;&gt;0,R298,IF($AV298=0,0,AO298/$AV298*$Z298))</f>
      </c>
      <c r="BF298" s="18">
        <f>IF(S298&lt;&gt;0,S298,IF($AV298=0,0,AP298/$AV298*$Z298))</f>
      </c>
      <c r="BG298" s="18">
        <f>IF(T298&lt;&gt;0,T298,IF($AV298=0,0,AQ298/$AV298*$Z298))</f>
      </c>
      <c r="BH298" s="18">
        <f>IF(U298&lt;&gt;0,U298,IF($AV298=0,0,AR298/$AV298*$Z298))</f>
      </c>
      <c r="BI298" s="18">
        <f>IF(V298&lt;&gt;0,V298,IF($AV298=0,0,AS298/$AV298*$Z298))</f>
      </c>
      <c r="BJ298" s="18">
        <f>IF(W298&lt;&gt;0,W298,IF($AV298=0,0,AT298/$AV298*$Z298))</f>
      </c>
      <c r="BK298" s="18">
        <f>IF(X298&lt;&gt;0,X298,IF($AV298=0,0,AU298/$AV298*$Z298))</f>
      </c>
      <c r="BL298" s="18">
        <f>SUM(AW298:BK298)</f>
      </c>
      <c r="BM298" s="18">
        <f>I298-BL298</f>
      </c>
    </row>
    <row r="299" outlineLevel="4">
      <c r="A299" s="5" t="str">
        <v>14.4.5</v>
      </c>
      <c r="B299" s="5" t="str">
        <v/>
      </c>
      <c r="C299" s="5" t="str">
        <v>BSKDGNGENGR07</v>
      </c>
      <c r="D299" s="5" t="str">
        <v>BSKDGNGENGR07</v>
      </c>
      <c r="E299" s="19">
        <f>IFERROR(_xlfn.XLOOKUP(F299,Assumptions!B:B,Assumptions!C:C),0)</f>
      </c>
      <c r="F299" s="5" t="str">
        <v>Retention</v>
      </c>
      <c r="G299" s="5" t="str">
        <v/>
      </c>
      <c r="H299" s="18">
        <f>G296*E299</f>
      </c>
      <c r="I299" s="18">
        <f>H299*(1-0)</f>
      </c>
      <c r="J299" s="18">
        <v>0</v>
      </c>
      <c r="K299" s="18">
        <v>0</v>
      </c>
      <c r="L299" s="18">
        <v>0</v>
      </c>
      <c r="M299" s="18">
        <v>0</v>
      </c>
      <c r="N299" s="18">
        <v>0</v>
      </c>
      <c r="O299" s="18">
        <v>0</v>
      </c>
      <c r="P299" s="18">
        <v>0</v>
      </c>
      <c r="Q299" s="18">
        <v>0</v>
      </c>
      <c r="R299" s="18">
        <v>0</v>
      </c>
      <c r="S299" s="18">
        <v>0</v>
      </c>
      <c r="T299" s="18">
        <v>0</v>
      </c>
      <c r="U299" s="18">
        <v>0</v>
      </c>
      <c r="V299" s="18">
        <v>0</v>
      </c>
      <c r="W299" s="18">
        <v>0</v>
      </c>
      <c r="X299" s="18">
        <v>0</v>
      </c>
      <c r="Y299" s="18">
        <f>SUM(J299:X299)</f>
      </c>
      <c r="Z299" s="18">
        <f>I299-Y299</f>
      </c>
      <c r="AA299" s="20">
        <v>46483</v>
      </c>
      <c r="AB299" s="20">
        <v>46483</v>
      </c>
      <c r="AC299" s="18">
        <f>IFERROR(_xlfn.XLOOKUP(F299,Assumptions!B:B,Assumptions!D:D),0)</f>
      </c>
      <c r="AD299" s="20">
        <f>AA299+AC299</f>
      </c>
      <c r="AE299" s="20">
        <f>AC299+AB299</f>
      </c>
      <c r="AF299" s="5" t="str">
        <v/>
      </c>
      <c r="AG299" s="18">
        <f>IFERROR(_xlfn.BETA.DIST(DATE(YEAR(AG$2),MONTH(AG$2),15),$AD$2,$AE$2,FALSE,DATE(YEAR($AD299),MONTH($AD299),1),DATE(YEAR($AE299),MONTH($AE299),28)),0)</f>
      </c>
      <c r="AH299" s="18">
        <f>IFERROR(_xlfn.BETA.DIST(DATE(YEAR(AH$2),MONTH(AH$2),15),$AD$2,$AE$2,FALSE,DATE(YEAR($AD299),MONTH($AD299),1),DATE(YEAR($AE299),MONTH($AE299),28)),0)</f>
      </c>
      <c r="AI299" s="18">
        <f>IFERROR(_xlfn.BETA.DIST(DATE(YEAR(AI$2),MONTH(AI$2),15),$AD$2,$AE$2,FALSE,DATE(YEAR($AD299),MONTH($AD299),1),DATE(YEAR($AE299),MONTH($AE299),28)),0)</f>
      </c>
      <c r="AJ299" s="18">
        <f>IFERROR(_xlfn.BETA.DIST(DATE(YEAR(AJ$2),MONTH(AJ$2),15),$AD$2,$AE$2,FALSE,DATE(YEAR($AD299),MONTH($AD299),1),DATE(YEAR($AE299),MONTH($AE299),28)),0)</f>
      </c>
      <c r="AK299" s="18">
        <f>IFERROR(_xlfn.BETA.DIST(DATE(YEAR(AK$2),MONTH(AK$2),15),$AD$2,$AE$2,FALSE,DATE(YEAR($AD299),MONTH($AD299),1),DATE(YEAR($AE299),MONTH($AE299),28)),0)</f>
      </c>
      <c r="AL299" s="18">
        <f>IFERROR(_xlfn.BETA.DIST(DATE(YEAR(AL$2),MONTH(AL$2),15),$AD$2,$AE$2,FALSE,DATE(YEAR($AD299),MONTH($AD299),1),DATE(YEAR($AE299),MONTH($AE299),28)),0)</f>
      </c>
      <c r="AM299" s="18">
        <f>IFERROR(_xlfn.BETA.DIST(DATE(YEAR(AM$2),MONTH(AM$2),15),$AD$2,$AE$2,FALSE,DATE(YEAR($AD299),MONTH($AD299),1),DATE(YEAR($AE299),MONTH($AE299),28)),0)</f>
      </c>
      <c r="AN299" s="18">
        <f>IFERROR(_xlfn.BETA.DIST(DATE(YEAR(AN$2),MONTH(AN$2),15),$AD$2,$AE$2,FALSE,DATE(YEAR($AD299),MONTH($AD299),1),DATE(YEAR($AE299),MONTH($AE299),28)),0)</f>
      </c>
      <c r="AO299" s="18">
        <f>IFERROR(_xlfn.BETA.DIST(DATE(YEAR(AO$2),MONTH(AO$2),15),$AD$2,$AE$2,FALSE,DATE(YEAR($AD299),MONTH($AD299),1),DATE(YEAR($AE299),MONTH($AE299),28)),0)</f>
      </c>
      <c r="AP299" s="18">
        <f>IFERROR(_xlfn.BETA.DIST(DATE(YEAR(AP$2),MONTH(AP$2),15),$AD$2,$AE$2,FALSE,DATE(YEAR($AD299),MONTH($AD299),1),DATE(YEAR($AE299),MONTH($AE299),28)),0)</f>
      </c>
      <c r="AQ299" s="18">
        <f>IFERROR(_xlfn.BETA.DIST(DATE(YEAR(AQ$2),MONTH(AQ$2),15),$AD$2,$AE$2,FALSE,DATE(YEAR($AD299),MONTH($AD299),1),DATE(YEAR($AE299),MONTH($AE299),28)),0)</f>
      </c>
      <c r="AR299" s="18">
        <f>IFERROR(_xlfn.BETA.DIST(DATE(YEAR(AR$2),MONTH(AR$2),15),$AD$2,$AE$2,FALSE,DATE(YEAR($AD299),MONTH($AD299),1),DATE(YEAR($AE299),MONTH($AE299),28)),0)</f>
      </c>
      <c r="AS299" s="18">
        <f>IFERROR(_xlfn.BETA.DIST(DATE(YEAR(AS$2),MONTH(AS$2),15),$AD$2,$AE$2,FALSE,DATE(YEAR($AD299),MONTH($AD299),1),DATE(YEAR($AE299),MONTH($AE299),28)),0)</f>
      </c>
      <c r="AT299" s="18">
        <f>IFERROR(_xlfn.BETA.DIST(DATE(YEAR(AT$2),MONTH(AT$2),15),$AD$2,$AE$2,FALSE,DATE(YEAR($AD299),MONTH($AD299),1),DATE(YEAR($AE299),MONTH($AE299),28)),0)</f>
      </c>
      <c r="AU299" s="18">
        <f>IFERROR(_xlfn.BETA.DIST(DATE(YEAR(AU$2),MONTH(AU$2),15),$AD$2,$AE$2,FALSE,DATE(YEAR($AD299),MONTH($AD299),1),DATE(YEAR($AE299),MONTH($AE299),28)),0)</f>
      </c>
      <c r="AV299" s="18">
        <f>SUM(AG299:AU299)</f>
      </c>
      <c r="AW299" s="18">
        <f>IF(J299&lt;&gt;0,J299,IF($AV299=0,0,AG299/$AV299*$Z299))</f>
      </c>
      <c r="AX299" s="18">
        <f>IF(K299&lt;&gt;0,K299,IF($AV299=0,0,AH299/$AV299*$Z299))</f>
      </c>
      <c r="AY299" s="18">
        <f>IF(L299&lt;&gt;0,L299,IF($AV299=0,0,AI299/$AV299*$Z299))</f>
      </c>
      <c r="AZ299" s="18">
        <f>IF(M299&lt;&gt;0,M299,IF($AV299=0,0,AJ299/$AV299*$Z299))</f>
      </c>
      <c r="BA299" s="18">
        <f>IF(N299&lt;&gt;0,N299,IF($AV299=0,0,AK299/$AV299*$Z299))</f>
      </c>
      <c r="BB299" s="18">
        <f>IF(O299&lt;&gt;0,O299,IF($AV299=0,0,AL299/$AV299*$Z299))</f>
      </c>
      <c r="BC299" s="18">
        <f>IF(P299&lt;&gt;0,P299,IF($AV299=0,0,AM299/$AV299*$Z299))</f>
      </c>
      <c r="BD299" s="18">
        <f>IF(Q299&lt;&gt;0,Q299,IF($AV299=0,0,AN299/$AV299*$Z299))</f>
      </c>
      <c r="BE299" s="18">
        <f>IF(R299&lt;&gt;0,R299,IF($AV299=0,0,AO299/$AV299*$Z299))</f>
      </c>
      <c r="BF299" s="18">
        <f>IF(S299&lt;&gt;0,S299,IF($AV299=0,0,AP299/$AV299*$Z299))</f>
      </c>
      <c r="BG299" s="18">
        <f>IF(T299&lt;&gt;0,T299,IF($AV299=0,0,AQ299/$AV299*$Z299))</f>
      </c>
      <c r="BH299" s="18">
        <f>IF(U299&lt;&gt;0,U299,IF($AV299=0,0,AR299/$AV299*$Z299))</f>
      </c>
      <c r="BI299" s="18">
        <f>IF(V299&lt;&gt;0,V299,IF($AV299=0,0,AS299/$AV299*$Z299))</f>
      </c>
      <c r="BJ299" s="18">
        <f>IF(W299&lt;&gt;0,W299,IF($AV299=0,0,AT299/$AV299*$Z299))</f>
      </c>
      <c r="BK299" s="18">
        <f>IF(X299&lt;&gt;0,X299,IF($AV299=0,0,AU299/$AV299*$Z299))</f>
      </c>
      <c r="BL299" s="18">
        <f>SUM(AW299:BK299)</f>
      </c>
      <c r="BM299" s="18">
        <f>I299-BL299</f>
      </c>
    </row>
    <row r="300" outlineLevel="3">
      <c r="A300" s="17" t="str">
        <v>14.4.6</v>
      </c>
      <c r="B300" s="17" t="str">
        <v/>
      </c>
      <c r="C300" s="17" t="str">
        <v/>
      </c>
      <c r="D300" s="17" t="str">
        <v/>
      </c>
      <c r="E300" s="17" t="str">
        <v>14.4.6</v>
      </c>
      <c r="F300" s="17" t="str">
        <v>Set of one of each type of relays and measuring instruments</v>
      </c>
      <c r="G300" s="17">
        <v>213498</v>
      </c>
      <c r="H300" s="17" t="str">
        <v/>
      </c>
      <c r="I300" s="17" t="str">
        <v/>
      </c>
      <c r="J300" s="17" t="str">
        <v/>
      </c>
      <c r="K300" s="17" t="str">
        <v/>
      </c>
      <c r="L300" s="17" t="str">
        <v/>
      </c>
      <c r="M300" s="17" t="str">
        <v/>
      </c>
      <c r="N300" s="17" t="str">
        <v/>
      </c>
      <c r="O300" s="17" t="str">
        <v/>
      </c>
      <c r="P300" s="17" t="str">
        <v/>
      </c>
      <c r="Q300" s="17" t="str">
        <v/>
      </c>
      <c r="R300" s="17" t="str">
        <v/>
      </c>
      <c r="S300" s="17" t="str">
        <v/>
      </c>
      <c r="T300" s="17" t="str">
        <v/>
      </c>
      <c r="U300" s="17" t="str">
        <v/>
      </c>
      <c r="V300" s="17" t="str">
        <v/>
      </c>
      <c r="W300" s="17" t="str">
        <v/>
      </c>
      <c r="X300" s="17" t="str">
        <v/>
      </c>
      <c r="Y300" s="17" t="str">
        <v/>
      </c>
      <c r="Z300" s="17" t="str">
        <v/>
      </c>
      <c r="AA300" s="17" t="str">
        <v/>
      </c>
      <c r="AB300" s="17" t="str">
        <v/>
      </c>
      <c r="AC300" s="17" t="str">
        <v/>
      </c>
      <c r="AD300" s="17" t="str">
        <v/>
      </c>
      <c r="AE300" s="17" t="str">
        <v/>
      </c>
      <c r="AF300" s="5" t="str">
        <v/>
      </c>
      <c r="AG300" s="18">
        <f>IFERROR(_xlfn.BETA.DIST(DATE(YEAR(AG$2),MONTH(AG$2),15),$AD$2,$AE$2,FALSE,DATE(YEAR($AD300),MONTH($AD300),1),DATE(YEAR($AE300),MONTH($AE300),28)),0)</f>
      </c>
      <c r="AH300" s="18">
        <f>IFERROR(_xlfn.BETA.DIST(DATE(YEAR(AH$2),MONTH(AH$2),15),$AD$2,$AE$2,FALSE,DATE(YEAR($AD300),MONTH($AD300),1),DATE(YEAR($AE300),MONTH($AE300),28)),0)</f>
      </c>
      <c r="AI300" s="18">
        <f>IFERROR(_xlfn.BETA.DIST(DATE(YEAR(AI$2),MONTH(AI$2),15),$AD$2,$AE$2,FALSE,DATE(YEAR($AD300),MONTH($AD300),1),DATE(YEAR($AE300),MONTH($AE300),28)),0)</f>
      </c>
      <c r="AJ300" s="18">
        <f>IFERROR(_xlfn.BETA.DIST(DATE(YEAR(AJ$2),MONTH(AJ$2),15),$AD$2,$AE$2,FALSE,DATE(YEAR($AD300),MONTH($AD300),1),DATE(YEAR($AE300),MONTH($AE300),28)),0)</f>
      </c>
      <c r="AK300" s="18">
        <f>IFERROR(_xlfn.BETA.DIST(DATE(YEAR(AK$2),MONTH(AK$2),15),$AD$2,$AE$2,FALSE,DATE(YEAR($AD300),MONTH($AD300),1),DATE(YEAR($AE300),MONTH($AE300),28)),0)</f>
      </c>
      <c r="AL300" s="18">
        <f>IFERROR(_xlfn.BETA.DIST(DATE(YEAR(AL$2),MONTH(AL$2),15),$AD$2,$AE$2,FALSE,DATE(YEAR($AD300),MONTH($AD300),1),DATE(YEAR($AE300),MONTH($AE300),28)),0)</f>
      </c>
      <c r="AM300" s="18">
        <f>IFERROR(_xlfn.BETA.DIST(DATE(YEAR(AM$2),MONTH(AM$2),15),$AD$2,$AE$2,FALSE,DATE(YEAR($AD300),MONTH($AD300),1),DATE(YEAR($AE300),MONTH($AE300),28)),0)</f>
      </c>
      <c r="AN300" s="18">
        <f>IFERROR(_xlfn.BETA.DIST(DATE(YEAR(AN$2),MONTH(AN$2),15),$AD$2,$AE$2,FALSE,DATE(YEAR($AD300),MONTH($AD300),1),DATE(YEAR($AE300),MONTH($AE300),28)),0)</f>
      </c>
      <c r="AO300" s="18">
        <f>IFERROR(_xlfn.BETA.DIST(DATE(YEAR(AO$2),MONTH(AO$2),15),$AD$2,$AE$2,FALSE,DATE(YEAR($AD300),MONTH($AD300),1),DATE(YEAR($AE300),MONTH($AE300),28)),0)</f>
      </c>
      <c r="AP300" s="18">
        <f>IFERROR(_xlfn.BETA.DIST(DATE(YEAR(AP$2),MONTH(AP$2),15),$AD$2,$AE$2,FALSE,DATE(YEAR($AD300),MONTH($AD300),1),DATE(YEAR($AE300),MONTH($AE300),28)),0)</f>
      </c>
      <c r="AQ300" s="18">
        <f>IFERROR(_xlfn.BETA.DIST(DATE(YEAR(AQ$2),MONTH(AQ$2),15),$AD$2,$AE$2,FALSE,DATE(YEAR($AD300),MONTH($AD300),1),DATE(YEAR($AE300),MONTH($AE300),28)),0)</f>
      </c>
      <c r="AR300" s="18">
        <f>IFERROR(_xlfn.BETA.DIST(DATE(YEAR(AR$2),MONTH(AR$2),15),$AD$2,$AE$2,FALSE,DATE(YEAR($AD300),MONTH($AD300),1),DATE(YEAR($AE300),MONTH($AE300),28)),0)</f>
      </c>
      <c r="AS300" s="18">
        <f>IFERROR(_xlfn.BETA.DIST(DATE(YEAR(AS$2),MONTH(AS$2),15),$AD$2,$AE$2,FALSE,DATE(YEAR($AD300),MONTH($AD300),1),DATE(YEAR($AE300),MONTH($AE300),28)),0)</f>
      </c>
      <c r="AT300" s="18">
        <f>IFERROR(_xlfn.BETA.DIST(DATE(YEAR(AT$2),MONTH(AT$2),15),$AD$2,$AE$2,FALSE,DATE(YEAR($AD300),MONTH($AD300),1),DATE(YEAR($AE300),MONTH($AE300),28)),0)</f>
      </c>
      <c r="AU300" s="18">
        <f>IFERROR(_xlfn.BETA.DIST(DATE(YEAR(AU$2),MONTH(AU$2),15),$AD$2,$AE$2,FALSE,DATE(YEAR($AD300),MONTH($AD300),1),DATE(YEAR($AE300),MONTH($AE300),28)),0)</f>
      </c>
      <c r="AV300" s="18">
        <f>SUM(AG300:AU300)</f>
      </c>
      <c r="AW300" s="18">
        <f>IF(J300&lt;&gt;0,J300,IF($AV300=0,0,AG300/$AV300*$Z300))</f>
      </c>
      <c r="AX300" s="18">
        <f>IF(K300&lt;&gt;0,K300,IF($AV300=0,0,AH300/$AV300*$Z300))</f>
      </c>
      <c r="AY300" s="18">
        <f>IF(L300&lt;&gt;0,L300,IF($AV300=0,0,AI300/$AV300*$Z300))</f>
      </c>
      <c r="AZ300" s="18">
        <f>IF(M300&lt;&gt;0,M300,IF($AV300=0,0,AJ300/$AV300*$Z300))</f>
      </c>
      <c r="BA300" s="18">
        <f>IF(N300&lt;&gt;0,N300,IF($AV300=0,0,AK300/$AV300*$Z300))</f>
      </c>
      <c r="BB300" s="18">
        <f>IF(O300&lt;&gt;0,O300,IF($AV300=0,0,AL300/$AV300*$Z300))</f>
      </c>
      <c r="BC300" s="18">
        <f>IF(P300&lt;&gt;0,P300,IF($AV300=0,0,AM300/$AV300*$Z300))</f>
      </c>
      <c r="BD300" s="18">
        <f>IF(Q300&lt;&gt;0,Q300,IF($AV300=0,0,AN300/$AV300*$Z300))</f>
      </c>
      <c r="BE300" s="18">
        <f>IF(R300&lt;&gt;0,R300,IF($AV300=0,0,AO300/$AV300*$Z300))</f>
      </c>
      <c r="BF300" s="18">
        <f>IF(S300&lt;&gt;0,S300,IF($AV300=0,0,AP300/$AV300*$Z300))</f>
      </c>
      <c r="BG300" s="18">
        <f>IF(T300&lt;&gt;0,T300,IF($AV300=0,0,AQ300/$AV300*$Z300))</f>
      </c>
      <c r="BH300" s="18">
        <f>IF(U300&lt;&gt;0,U300,IF($AV300=0,0,AR300/$AV300*$Z300))</f>
      </c>
      <c r="BI300" s="18">
        <f>IF(V300&lt;&gt;0,V300,IF($AV300=0,0,AS300/$AV300*$Z300))</f>
      </c>
      <c r="BJ300" s="18">
        <f>IF(W300&lt;&gt;0,W300,IF($AV300=0,0,AT300/$AV300*$Z300))</f>
      </c>
      <c r="BK300" s="18">
        <f>IF(X300&lt;&gt;0,X300,IF($AV300=0,0,AU300/$AV300*$Z300))</f>
      </c>
      <c r="BL300" s="18">
        <f>SUM(AW300:BK300)</f>
      </c>
      <c r="BM300" s="17" t="str">
        <v/>
      </c>
    </row>
    <row r="301" outlineLevel="4">
      <c r="A301" s="5" t="str">
        <v>14.4.6</v>
      </c>
      <c r="B301" s="5" t="str">
        <v/>
      </c>
      <c r="C301" s="5" t="str">
        <v>BSKDGNGENGR03</v>
      </c>
      <c r="D301" s="5" t="str">
        <v>BSKDGNGENGR03</v>
      </c>
      <c r="E301" s="19">
        <f>IFERROR(_xlfn.XLOOKUP(F301,Assumptions!B:B,Assumptions!C:C),0)</f>
      </c>
      <c r="F301" s="5" t="str">
        <v>Advanced Payment</v>
      </c>
      <c r="G301" s="5" t="str">
        <v/>
      </c>
      <c r="H301" s="18">
        <f>G300*E301</f>
      </c>
      <c r="I301" s="18">
        <f>H301*(1-0)</f>
      </c>
      <c r="J301" s="18">
        <v>0</v>
      </c>
      <c r="K301" s="18">
        <v>0</v>
      </c>
      <c r="L301" s="18">
        <v>0</v>
      </c>
      <c r="M301" s="18">
        <v>0</v>
      </c>
      <c r="N301" s="18">
        <v>0</v>
      </c>
      <c r="O301" s="18">
        <v>0</v>
      </c>
      <c r="P301" s="18">
        <v>0</v>
      </c>
      <c r="Q301" s="18">
        <v>0</v>
      </c>
      <c r="R301" s="18">
        <v>0</v>
      </c>
      <c r="S301" s="18">
        <v>0</v>
      </c>
      <c r="T301" s="18">
        <v>0</v>
      </c>
      <c r="U301" s="18">
        <v>0</v>
      </c>
      <c r="V301" s="18">
        <v>0</v>
      </c>
      <c r="W301" s="18">
        <v>0</v>
      </c>
      <c r="X301" s="18">
        <v>0</v>
      </c>
      <c r="Y301" s="18">
        <f>SUM(J301:X301)</f>
      </c>
      <c r="Z301" s="18">
        <f>I301-Y301</f>
      </c>
      <c r="AA301" s="20">
        <v>46026</v>
      </c>
      <c r="AB301" s="20">
        <v>46026</v>
      </c>
      <c r="AC301" s="18">
        <f>IFERROR(_xlfn.XLOOKUP(F301,Assumptions!B:B,Assumptions!D:D),0)</f>
      </c>
      <c r="AD301" s="20">
        <f>AA301+AC301</f>
      </c>
      <c r="AE301" s="20">
        <f>AC301+AB301</f>
      </c>
      <c r="AF301" s="5" t="str">
        <v/>
      </c>
      <c r="AG301" s="18">
        <f>IFERROR(_xlfn.BETA.DIST(DATE(YEAR(AG$2),MONTH(AG$2),15),$AD$2,$AE$2,FALSE,DATE(YEAR($AD301),MONTH($AD301),1),DATE(YEAR($AE301),MONTH($AE301),28)),0)</f>
      </c>
      <c r="AH301" s="18">
        <f>IFERROR(_xlfn.BETA.DIST(DATE(YEAR(AH$2),MONTH(AH$2),15),$AD$2,$AE$2,FALSE,DATE(YEAR($AD301),MONTH($AD301),1),DATE(YEAR($AE301),MONTH($AE301),28)),0)</f>
      </c>
      <c r="AI301" s="18">
        <f>IFERROR(_xlfn.BETA.DIST(DATE(YEAR(AI$2),MONTH(AI$2),15),$AD$2,$AE$2,FALSE,DATE(YEAR($AD301),MONTH($AD301),1),DATE(YEAR($AE301),MONTH($AE301),28)),0)</f>
      </c>
      <c r="AJ301" s="18">
        <f>IFERROR(_xlfn.BETA.DIST(DATE(YEAR(AJ$2),MONTH(AJ$2),15),$AD$2,$AE$2,FALSE,DATE(YEAR($AD301),MONTH($AD301),1),DATE(YEAR($AE301),MONTH($AE301),28)),0)</f>
      </c>
      <c r="AK301" s="18">
        <f>IFERROR(_xlfn.BETA.DIST(DATE(YEAR(AK$2),MONTH(AK$2),15),$AD$2,$AE$2,FALSE,DATE(YEAR($AD301),MONTH($AD301),1),DATE(YEAR($AE301),MONTH($AE301),28)),0)</f>
      </c>
      <c r="AL301" s="18">
        <f>IFERROR(_xlfn.BETA.DIST(DATE(YEAR(AL$2),MONTH(AL$2),15),$AD$2,$AE$2,FALSE,DATE(YEAR($AD301),MONTH($AD301),1),DATE(YEAR($AE301),MONTH($AE301),28)),0)</f>
      </c>
      <c r="AM301" s="18">
        <f>IFERROR(_xlfn.BETA.DIST(DATE(YEAR(AM$2),MONTH(AM$2),15),$AD$2,$AE$2,FALSE,DATE(YEAR($AD301),MONTH($AD301),1),DATE(YEAR($AE301),MONTH($AE301),28)),0)</f>
      </c>
      <c r="AN301" s="18">
        <f>IFERROR(_xlfn.BETA.DIST(DATE(YEAR(AN$2),MONTH(AN$2),15),$AD$2,$AE$2,FALSE,DATE(YEAR($AD301),MONTH($AD301),1),DATE(YEAR($AE301),MONTH($AE301),28)),0)</f>
      </c>
      <c r="AO301" s="18">
        <f>IFERROR(_xlfn.BETA.DIST(DATE(YEAR(AO$2),MONTH(AO$2),15),$AD$2,$AE$2,FALSE,DATE(YEAR($AD301),MONTH($AD301),1),DATE(YEAR($AE301),MONTH($AE301),28)),0)</f>
      </c>
      <c r="AP301" s="18">
        <f>IFERROR(_xlfn.BETA.DIST(DATE(YEAR(AP$2),MONTH(AP$2),15),$AD$2,$AE$2,FALSE,DATE(YEAR($AD301),MONTH($AD301),1),DATE(YEAR($AE301),MONTH($AE301),28)),0)</f>
      </c>
      <c r="AQ301" s="18">
        <f>IFERROR(_xlfn.BETA.DIST(DATE(YEAR(AQ$2),MONTH(AQ$2),15),$AD$2,$AE$2,FALSE,DATE(YEAR($AD301),MONTH($AD301),1),DATE(YEAR($AE301),MONTH($AE301),28)),0)</f>
      </c>
      <c r="AR301" s="18">
        <f>IFERROR(_xlfn.BETA.DIST(DATE(YEAR(AR$2),MONTH(AR$2),15),$AD$2,$AE$2,FALSE,DATE(YEAR($AD301),MONTH($AD301),1),DATE(YEAR($AE301),MONTH($AE301),28)),0)</f>
      </c>
      <c r="AS301" s="18">
        <f>IFERROR(_xlfn.BETA.DIST(DATE(YEAR(AS$2),MONTH(AS$2),15),$AD$2,$AE$2,FALSE,DATE(YEAR($AD301),MONTH($AD301),1),DATE(YEAR($AE301),MONTH($AE301),28)),0)</f>
      </c>
      <c r="AT301" s="18">
        <f>IFERROR(_xlfn.BETA.DIST(DATE(YEAR(AT$2),MONTH(AT$2),15),$AD$2,$AE$2,FALSE,DATE(YEAR($AD301),MONTH($AD301),1),DATE(YEAR($AE301),MONTH($AE301),28)),0)</f>
      </c>
      <c r="AU301" s="18">
        <f>IFERROR(_xlfn.BETA.DIST(DATE(YEAR(AU$2),MONTH(AU$2),15),$AD$2,$AE$2,FALSE,DATE(YEAR($AD301),MONTH($AD301),1),DATE(YEAR($AE301),MONTH($AE301),28)),0)</f>
      </c>
      <c r="AV301" s="18">
        <f>SUM(AG301:AU301)</f>
      </c>
      <c r="AW301" s="18">
        <f>IF(J301&lt;&gt;0,J301,IF($AV301=0,0,AG301/$AV301*$Z301))</f>
      </c>
      <c r="AX301" s="18">
        <f>IF(K301&lt;&gt;0,K301,IF($AV301=0,0,AH301/$AV301*$Z301))</f>
      </c>
      <c r="AY301" s="18">
        <f>IF(L301&lt;&gt;0,L301,IF($AV301=0,0,AI301/$AV301*$Z301))</f>
      </c>
      <c r="AZ301" s="18">
        <f>IF(M301&lt;&gt;0,M301,IF($AV301=0,0,AJ301/$AV301*$Z301))</f>
      </c>
      <c r="BA301" s="18">
        <f>IF(N301&lt;&gt;0,N301,IF($AV301=0,0,AK301/$AV301*$Z301))</f>
      </c>
      <c r="BB301" s="18">
        <f>IF(O301&lt;&gt;0,O301,IF($AV301=0,0,AL301/$AV301*$Z301))</f>
      </c>
      <c r="BC301" s="18">
        <f>IF(P301&lt;&gt;0,P301,IF($AV301=0,0,AM301/$AV301*$Z301))</f>
      </c>
      <c r="BD301" s="18">
        <f>IF(Q301&lt;&gt;0,Q301,IF($AV301=0,0,AN301/$AV301*$Z301))</f>
      </c>
      <c r="BE301" s="18">
        <f>IF(R301&lt;&gt;0,R301,IF($AV301=0,0,AO301/$AV301*$Z301))</f>
      </c>
      <c r="BF301" s="18">
        <f>IF(S301&lt;&gt;0,S301,IF($AV301=0,0,AP301/$AV301*$Z301))</f>
      </c>
      <c r="BG301" s="18">
        <f>IF(T301&lt;&gt;0,T301,IF($AV301=0,0,AQ301/$AV301*$Z301))</f>
      </c>
      <c r="BH301" s="18">
        <f>IF(U301&lt;&gt;0,U301,IF($AV301=0,0,AR301/$AV301*$Z301))</f>
      </c>
      <c r="BI301" s="18">
        <f>IF(V301&lt;&gt;0,V301,IF($AV301=0,0,AS301/$AV301*$Z301))</f>
      </c>
      <c r="BJ301" s="18">
        <f>IF(W301&lt;&gt;0,W301,IF($AV301=0,0,AT301/$AV301*$Z301))</f>
      </c>
      <c r="BK301" s="18">
        <f>IF(X301&lt;&gt;0,X301,IF($AV301=0,0,AU301/$AV301*$Z301))</f>
      </c>
      <c r="BL301" s="18">
        <f>SUM(AW301:BK301)</f>
      </c>
      <c r="BM301" s="18">
        <f>I301-BL301</f>
      </c>
    </row>
    <row r="302" outlineLevel="4">
      <c r="A302" s="5" t="str">
        <v>14.4.6</v>
      </c>
      <c r="B302" s="5" t="str">
        <v/>
      </c>
      <c r="C302" s="5" t="str">
        <v/>
      </c>
      <c r="D302" s="5" t="str">
        <v/>
      </c>
      <c r="E302" s="19">
        <f>IFERROR(_xlfn.XLOOKUP(F302,Assumptions!B:B,Assumptions!C:C),0)</f>
      </c>
      <c r="F302" s="5" t="str">
        <v>Site Delivery EGP</v>
      </c>
      <c r="G302" s="5" t="str">
        <v/>
      </c>
      <c r="H302" s="18">
        <f>G300*E302</f>
      </c>
      <c r="I302" s="18">
        <f>H302*(1-0)</f>
      </c>
      <c r="J302" s="18">
        <v>0</v>
      </c>
      <c r="K302" s="18">
        <v>0</v>
      </c>
      <c r="L302" s="18">
        <v>0</v>
      </c>
      <c r="M302" s="18">
        <v>0</v>
      </c>
      <c r="N302" s="18">
        <v>0</v>
      </c>
      <c r="O302" s="18">
        <v>0</v>
      </c>
      <c r="P302" s="18">
        <v>0</v>
      </c>
      <c r="Q302" s="18">
        <v>0</v>
      </c>
      <c r="R302" s="18">
        <v>0</v>
      </c>
      <c r="S302" s="18">
        <v>0</v>
      </c>
      <c r="T302" s="18">
        <v>0</v>
      </c>
      <c r="U302" s="18">
        <v>0</v>
      </c>
      <c r="V302" s="18">
        <v>0</v>
      </c>
      <c r="W302" s="18">
        <v>0</v>
      </c>
      <c r="X302" s="18">
        <v>0</v>
      </c>
      <c r="Y302" s="18">
        <f>SUM(J302:X302)</f>
      </c>
      <c r="Z302" s="18">
        <f>I302-Y302</f>
      </c>
      <c r="AA302" s="5" t="str">
        <v/>
      </c>
      <c r="AB302" s="5" t="str">
        <v/>
      </c>
      <c r="AC302" s="18">
        <f>IFERROR(_xlfn.XLOOKUP(F302,Assumptions!B:B,Assumptions!D:D),0)</f>
      </c>
      <c r="AD302" s="20">
        <f>AA302+AC302</f>
      </c>
      <c r="AE302" s="20">
        <f>AC302+AB302</f>
      </c>
      <c r="AF302" s="5" t="str">
        <v/>
      </c>
      <c r="AG302" s="18">
        <f>IFERROR(_xlfn.BETA.DIST(DATE(YEAR(AG$2),MONTH(AG$2),15),$AD$2,$AE$2,FALSE,DATE(YEAR($AD302),MONTH($AD302),1),DATE(YEAR($AE302),MONTH($AE302),28)),0)</f>
      </c>
      <c r="AH302" s="18">
        <f>IFERROR(_xlfn.BETA.DIST(DATE(YEAR(AH$2),MONTH(AH$2),15),$AD$2,$AE$2,FALSE,DATE(YEAR($AD302),MONTH($AD302),1),DATE(YEAR($AE302),MONTH($AE302),28)),0)</f>
      </c>
      <c r="AI302" s="18">
        <f>IFERROR(_xlfn.BETA.DIST(DATE(YEAR(AI$2),MONTH(AI$2),15),$AD$2,$AE$2,FALSE,DATE(YEAR($AD302),MONTH($AD302),1),DATE(YEAR($AE302),MONTH($AE302),28)),0)</f>
      </c>
      <c r="AJ302" s="18">
        <f>IFERROR(_xlfn.BETA.DIST(DATE(YEAR(AJ$2),MONTH(AJ$2),15),$AD$2,$AE$2,FALSE,DATE(YEAR($AD302),MONTH($AD302),1),DATE(YEAR($AE302),MONTH($AE302),28)),0)</f>
      </c>
      <c r="AK302" s="18">
        <f>IFERROR(_xlfn.BETA.DIST(DATE(YEAR(AK$2),MONTH(AK$2),15),$AD$2,$AE$2,FALSE,DATE(YEAR($AD302),MONTH($AD302),1),DATE(YEAR($AE302),MONTH($AE302),28)),0)</f>
      </c>
      <c r="AL302" s="18">
        <f>IFERROR(_xlfn.BETA.DIST(DATE(YEAR(AL$2),MONTH(AL$2),15),$AD$2,$AE$2,FALSE,DATE(YEAR($AD302),MONTH($AD302),1),DATE(YEAR($AE302),MONTH($AE302),28)),0)</f>
      </c>
      <c r="AM302" s="18">
        <f>IFERROR(_xlfn.BETA.DIST(DATE(YEAR(AM$2),MONTH(AM$2),15),$AD$2,$AE$2,FALSE,DATE(YEAR($AD302),MONTH($AD302),1),DATE(YEAR($AE302),MONTH($AE302),28)),0)</f>
      </c>
      <c r="AN302" s="18">
        <f>IFERROR(_xlfn.BETA.DIST(DATE(YEAR(AN$2),MONTH(AN$2),15),$AD$2,$AE$2,FALSE,DATE(YEAR($AD302),MONTH($AD302),1),DATE(YEAR($AE302),MONTH($AE302),28)),0)</f>
      </c>
      <c r="AO302" s="18">
        <f>IFERROR(_xlfn.BETA.DIST(DATE(YEAR(AO$2),MONTH(AO$2),15),$AD$2,$AE$2,FALSE,DATE(YEAR($AD302),MONTH($AD302),1),DATE(YEAR($AE302),MONTH($AE302),28)),0)</f>
      </c>
      <c r="AP302" s="18">
        <f>IFERROR(_xlfn.BETA.DIST(DATE(YEAR(AP$2),MONTH(AP$2),15),$AD$2,$AE$2,FALSE,DATE(YEAR($AD302),MONTH($AD302),1),DATE(YEAR($AE302),MONTH($AE302),28)),0)</f>
      </c>
      <c r="AQ302" s="18">
        <f>IFERROR(_xlfn.BETA.DIST(DATE(YEAR(AQ$2),MONTH(AQ$2),15),$AD$2,$AE$2,FALSE,DATE(YEAR($AD302),MONTH($AD302),1),DATE(YEAR($AE302),MONTH($AE302),28)),0)</f>
      </c>
      <c r="AR302" s="18">
        <f>IFERROR(_xlfn.BETA.DIST(DATE(YEAR(AR$2),MONTH(AR$2),15),$AD$2,$AE$2,FALSE,DATE(YEAR($AD302),MONTH($AD302),1),DATE(YEAR($AE302),MONTH($AE302),28)),0)</f>
      </c>
      <c r="AS302" s="18">
        <f>IFERROR(_xlfn.BETA.DIST(DATE(YEAR(AS$2),MONTH(AS$2),15),$AD$2,$AE$2,FALSE,DATE(YEAR($AD302),MONTH($AD302),1),DATE(YEAR($AE302),MONTH($AE302),28)),0)</f>
      </c>
      <c r="AT302" s="18">
        <f>IFERROR(_xlfn.BETA.DIST(DATE(YEAR(AT$2),MONTH(AT$2),15),$AD$2,$AE$2,FALSE,DATE(YEAR($AD302),MONTH($AD302),1),DATE(YEAR($AE302),MONTH($AE302),28)),0)</f>
      </c>
      <c r="AU302" s="18">
        <f>IFERROR(_xlfn.BETA.DIST(DATE(YEAR(AU$2),MONTH(AU$2),15),$AD$2,$AE$2,FALSE,DATE(YEAR($AD302),MONTH($AD302),1),DATE(YEAR($AE302),MONTH($AE302),28)),0)</f>
      </c>
      <c r="AV302" s="18">
        <f>SUM(AG302:AU302)</f>
      </c>
      <c r="AW302" s="18">
        <f>IF(J302&lt;&gt;0,J302,IF($AV302=0,0,AG302/$AV302*$Z302))</f>
      </c>
      <c r="AX302" s="18">
        <f>IF(K302&lt;&gt;0,K302,IF($AV302=0,0,AH302/$AV302*$Z302))</f>
      </c>
      <c r="AY302" s="18">
        <f>IF(L302&lt;&gt;0,L302,IF($AV302=0,0,AI302/$AV302*$Z302))</f>
      </c>
      <c r="AZ302" s="18">
        <f>IF(M302&lt;&gt;0,M302,IF($AV302=0,0,AJ302/$AV302*$Z302))</f>
      </c>
      <c r="BA302" s="18">
        <f>IF(N302&lt;&gt;0,N302,IF($AV302=0,0,AK302/$AV302*$Z302))</f>
      </c>
      <c r="BB302" s="18">
        <f>IF(O302&lt;&gt;0,O302,IF($AV302=0,0,AL302/$AV302*$Z302))</f>
      </c>
      <c r="BC302" s="18">
        <f>IF(P302&lt;&gt;0,P302,IF($AV302=0,0,AM302/$AV302*$Z302))</f>
      </c>
      <c r="BD302" s="18">
        <f>IF(Q302&lt;&gt;0,Q302,IF($AV302=0,0,AN302/$AV302*$Z302))</f>
      </c>
      <c r="BE302" s="18">
        <f>IF(R302&lt;&gt;0,R302,IF($AV302=0,0,AO302/$AV302*$Z302))</f>
      </c>
      <c r="BF302" s="18">
        <f>IF(S302&lt;&gt;0,S302,IF($AV302=0,0,AP302/$AV302*$Z302))</f>
      </c>
      <c r="BG302" s="18">
        <f>IF(T302&lt;&gt;0,T302,IF($AV302=0,0,AQ302/$AV302*$Z302))</f>
      </c>
      <c r="BH302" s="18">
        <f>IF(U302&lt;&gt;0,U302,IF($AV302=0,0,AR302/$AV302*$Z302))</f>
      </c>
      <c r="BI302" s="18">
        <f>IF(V302&lt;&gt;0,V302,IF($AV302=0,0,AS302/$AV302*$Z302))</f>
      </c>
      <c r="BJ302" s="18">
        <f>IF(W302&lt;&gt;0,W302,IF($AV302=0,0,AT302/$AV302*$Z302))</f>
      </c>
      <c r="BK302" s="18">
        <f>IF(X302&lt;&gt;0,X302,IF($AV302=0,0,AU302/$AV302*$Z302))</f>
      </c>
      <c r="BL302" s="18">
        <f>SUM(AW302:BK302)</f>
      </c>
      <c r="BM302" s="18">
        <f>I302-BL302</f>
      </c>
    </row>
    <row r="303" outlineLevel="4">
      <c r="A303" s="5" t="str">
        <v>14.4.6</v>
      </c>
      <c r="B303" s="5" t="str">
        <v/>
      </c>
      <c r="C303" s="5" t="str">
        <v>BSKDGNGENGR07</v>
      </c>
      <c r="D303" s="5" t="str">
        <v>BSKDGNGENGR07</v>
      </c>
      <c r="E303" s="19">
        <f>IFERROR(_xlfn.XLOOKUP(F303,Assumptions!B:B,Assumptions!C:C),0)</f>
      </c>
      <c r="F303" s="5" t="str">
        <v>Retention</v>
      </c>
      <c r="G303" s="5" t="str">
        <v/>
      </c>
      <c r="H303" s="18">
        <f>G300*E303</f>
      </c>
      <c r="I303" s="18">
        <f>H303*(1-0)</f>
      </c>
      <c r="J303" s="18">
        <v>0</v>
      </c>
      <c r="K303" s="18">
        <v>0</v>
      </c>
      <c r="L303" s="18">
        <v>0</v>
      </c>
      <c r="M303" s="18">
        <v>0</v>
      </c>
      <c r="N303" s="18">
        <v>0</v>
      </c>
      <c r="O303" s="18">
        <v>0</v>
      </c>
      <c r="P303" s="18">
        <v>0</v>
      </c>
      <c r="Q303" s="18">
        <v>0</v>
      </c>
      <c r="R303" s="18">
        <v>0</v>
      </c>
      <c r="S303" s="18">
        <v>0</v>
      </c>
      <c r="T303" s="18">
        <v>0</v>
      </c>
      <c r="U303" s="18">
        <v>0</v>
      </c>
      <c r="V303" s="18">
        <v>0</v>
      </c>
      <c r="W303" s="18">
        <v>0</v>
      </c>
      <c r="X303" s="18">
        <v>0</v>
      </c>
      <c r="Y303" s="18">
        <f>SUM(J303:X303)</f>
      </c>
      <c r="Z303" s="18">
        <f>I303-Y303</f>
      </c>
      <c r="AA303" s="20">
        <v>46483</v>
      </c>
      <c r="AB303" s="20">
        <v>46483</v>
      </c>
      <c r="AC303" s="18">
        <f>IFERROR(_xlfn.XLOOKUP(F303,Assumptions!B:B,Assumptions!D:D),0)</f>
      </c>
      <c r="AD303" s="20">
        <f>AA303+AC303</f>
      </c>
      <c r="AE303" s="20">
        <f>AC303+AB303</f>
      </c>
      <c r="AF303" s="5" t="str">
        <v/>
      </c>
      <c r="AG303" s="18">
        <f>IFERROR(_xlfn.BETA.DIST(DATE(YEAR(AG$2),MONTH(AG$2),15),$AD$2,$AE$2,FALSE,DATE(YEAR($AD303),MONTH($AD303),1),DATE(YEAR($AE303),MONTH($AE303),28)),0)</f>
      </c>
      <c r="AH303" s="18">
        <f>IFERROR(_xlfn.BETA.DIST(DATE(YEAR(AH$2),MONTH(AH$2),15),$AD$2,$AE$2,FALSE,DATE(YEAR($AD303),MONTH($AD303),1),DATE(YEAR($AE303),MONTH($AE303),28)),0)</f>
      </c>
      <c r="AI303" s="18">
        <f>IFERROR(_xlfn.BETA.DIST(DATE(YEAR(AI$2),MONTH(AI$2),15),$AD$2,$AE$2,FALSE,DATE(YEAR($AD303),MONTH($AD303),1),DATE(YEAR($AE303),MONTH($AE303),28)),0)</f>
      </c>
      <c r="AJ303" s="18">
        <f>IFERROR(_xlfn.BETA.DIST(DATE(YEAR(AJ$2),MONTH(AJ$2),15),$AD$2,$AE$2,FALSE,DATE(YEAR($AD303),MONTH($AD303),1),DATE(YEAR($AE303),MONTH($AE303),28)),0)</f>
      </c>
      <c r="AK303" s="18">
        <f>IFERROR(_xlfn.BETA.DIST(DATE(YEAR(AK$2),MONTH(AK$2),15),$AD$2,$AE$2,FALSE,DATE(YEAR($AD303),MONTH($AD303),1),DATE(YEAR($AE303),MONTH($AE303),28)),0)</f>
      </c>
      <c r="AL303" s="18">
        <f>IFERROR(_xlfn.BETA.DIST(DATE(YEAR(AL$2),MONTH(AL$2),15),$AD$2,$AE$2,FALSE,DATE(YEAR($AD303),MONTH($AD303),1),DATE(YEAR($AE303),MONTH($AE303),28)),0)</f>
      </c>
      <c r="AM303" s="18">
        <f>IFERROR(_xlfn.BETA.DIST(DATE(YEAR(AM$2),MONTH(AM$2),15),$AD$2,$AE$2,FALSE,DATE(YEAR($AD303),MONTH($AD303),1),DATE(YEAR($AE303),MONTH($AE303),28)),0)</f>
      </c>
      <c r="AN303" s="18">
        <f>IFERROR(_xlfn.BETA.DIST(DATE(YEAR(AN$2),MONTH(AN$2),15),$AD$2,$AE$2,FALSE,DATE(YEAR($AD303),MONTH($AD303),1),DATE(YEAR($AE303),MONTH($AE303),28)),0)</f>
      </c>
      <c r="AO303" s="18">
        <f>IFERROR(_xlfn.BETA.DIST(DATE(YEAR(AO$2),MONTH(AO$2),15),$AD$2,$AE$2,FALSE,DATE(YEAR($AD303),MONTH($AD303),1),DATE(YEAR($AE303),MONTH($AE303),28)),0)</f>
      </c>
      <c r="AP303" s="18">
        <f>IFERROR(_xlfn.BETA.DIST(DATE(YEAR(AP$2),MONTH(AP$2),15),$AD$2,$AE$2,FALSE,DATE(YEAR($AD303),MONTH($AD303),1),DATE(YEAR($AE303),MONTH($AE303),28)),0)</f>
      </c>
      <c r="AQ303" s="18">
        <f>IFERROR(_xlfn.BETA.DIST(DATE(YEAR(AQ$2),MONTH(AQ$2),15),$AD$2,$AE$2,FALSE,DATE(YEAR($AD303),MONTH($AD303),1),DATE(YEAR($AE303),MONTH($AE303),28)),0)</f>
      </c>
      <c r="AR303" s="18">
        <f>IFERROR(_xlfn.BETA.DIST(DATE(YEAR(AR$2),MONTH(AR$2),15),$AD$2,$AE$2,FALSE,DATE(YEAR($AD303),MONTH($AD303),1),DATE(YEAR($AE303),MONTH($AE303),28)),0)</f>
      </c>
      <c r="AS303" s="18">
        <f>IFERROR(_xlfn.BETA.DIST(DATE(YEAR(AS$2),MONTH(AS$2),15),$AD$2,$AE$2,FALSE,DATE(YEAR($AD303),MONTH($AD303),1),DATE(YEAR($AE303),MONTH($AE303),28)),0)</f>
      </c>
      <c r="AT303" s="18">
        <f>IFERROR(_xlfn.BETA.DIST(DATE(YEAR(AT$2),MONTH(AT$2),15),$AD$2,$AE$2,FALSE,DATE(YEAR($AD303),MONTH($AD303),1),DATE(YEAR($AE303),MONTH($AE303),28)),0)</f>
      </c>
      <c r="AU303" s="18">
        <f>IFERROR(_xlfn.BETA.DIST(DATE(YEAR(AU$2),MONTH(AU$2),15),$AD$2,$AE$2,FALSE,DATE(YEAR($AD303),MONTH($AD303),1),DATE(YEAR($AE303),MONTH($AE303),28)),0)</f>
      </c>
      <c r="AV303" s="18">
        <f>SUM(AG303:AU303)</f>
      </c>
      <c r="AW303" s="18">
        <f>IF(J303&lt;&gt;0,J303,IF($AV303=0,0,AG303/$AV303*$Z303))</f>
      </c>
      <c r="AX303" s="18">
        <f>IF(K303&lt;&gt;0,K303,IF($AV303=0,0,AH303/$AV303*$Z303))</f>
      </c>
      <c r="AY303" s="18">
        <f>IF(L303&lt;&gt;0,L303,IF($AV303=0,0,AI303/$AV303*$Z303))</f>
      </c>
      <c r="AZ303" s="18">
        <f>IF(M303&lt;&gt;0,M303,IF($AV303=0,0,AJ303/$AV303*$Z303))</f>
      </c>
      <c r="BA303" s="18">
        <f>IF(N303&lt;&gt;0,N303,IF($AV303=0,0,AK303/$AV303*$Z303))</f>
      </c>
      <c r="BB303" s="18">
        <f>IF(O303&lt;&gt;0,O303,IF($AV303=0,0,AL303/$AV303*$Z303))</f>
      </c>
      <c r="BC303" s="18">
        <f>IF(P303&lt;&gt;0,P303,IF($AV303=0,0,AM303/$AV303*$Z303))</f>
      </c>
      <c r="BD303" s="18">
        <f>IF(Q303&lt;&gt;0,Q303,IF($AV303=0,0,AN303/$AV303*$Z303))</f>
      </c>
      <c r="BE303" s="18">
        <f>IF(R303&lt;&gt;0,R303,IF($AV303=0,0,AO303/$AV303*$Z303))</f>
      </c>
      <c r="BF303" s="18">
        <f>IF(S303&lt;&gt;0,S303,IF($AV303=0,0,AP303/$AV303*$Z303))</f>
      </c>
      <c r="BG303" s="18">
        <f>IF(T303&lt;&gt;0,T303,IF($AV303=0,0,AQ303/$AV303*$Z303))</f>
      </c>
      <c r="BH303" s="18">
        <f>IF(U303&lt;&gt;0,U303,IF($AV303=0,0,AR303/$AV303*$Z303))</f>
      </c>
      <c r="BI303" s="18">
        <f>IF(V303&lt;&gt;0,V303,IF($AV303=0,0,AS303/$AV303*$Z303))</f>
      </c>
      <c r="BJ303" s="18">
        <f>IF(W303&lt;&gt;0,W303,IF($AV303=0,0,AT303/$AV303*$Z303))</f>
      </c>
      <c r="BK303" s="18">
        <f>IF(X303&lt;&gt;0,X303,IF($AV303=0,0,AU303/$AV303*$Z303))</f>
      </c>
      <c r="BL303" s="18">
        <f>SUM(AW303:BK303)</f>
      </c>
      <c r="BM303" s="18">
        <f>I303-BL303</f>
      </c>
    </row>
    <row r="304" outlineLevel="3">
      <c r="A304" s="17" t="str">
        <v>14.4.7</v>
      </c>
      <c r="B304" s="17" t="str">
        <v/>
      </c>
      <c r="C304" s="17" t="str">
        <v/>
      </c>
      <c r="D304" s="17" t="str">
        <v/>
      </c>
      <c r="E304" s="17" t="str">
        <v>14.4.7</v>
      </c>
      <c r="F304" s="17" t="str">
        <v>Set of relief vent diaphragms of each type</v>
      </c>
      <c r="G304" s="17">
        <v>279756</v>
      </c>
      <c r="H304" s="17" t="str">
        <v/>
      </c>
      <c r="I304" s="17" t="str">
        <v/>
      </c>
      <c r="J304" s="17" t="str">
        <v/>
      </c>
      <c r="K304" s="17" t="str">
        <v/>
      </c>
      <c r="L304" s="17" t="str">
        <v/>
      </c>
      <c r="M304" s="17" t="str">
        <v/>
      </c>
      <c r="N304" s="17" t="str">
        <v/>
      </c>
      <c r="O304" s="17" t="str">
        <v/>
      </c>
      <c r="P304" s="17" t="str">
        <v/>
      </c>
      <c r="Q304" s="17" t="str">
        <v/>
      </c>
      <c r="R304" s="17" t="str">
        <v/>
      </c>
      <c r="S304" s="17" t="str">
        <v/>
      </c>
      <c r="T304" s="17" t="str">
        <v/>
      </c>
      <c r="U304" s="17" t="str">
        <v/>
      </c>
      <c r="V304" s="17" t="str">
        <v/>
      </c>
      <c r="W304" s="17" t="str">
        <v/>
      </c>
      <c r="X304" s="17" t="str">
        <v/>
      </c>
      <c r="Y304" s="17" t="str">
        <v/>
      </c>
      <c r="Z304" s="17" t="str">
        <v/>
      </c>
      <c r="AA304" s="17" t="str">
        <v/>
      </c>
      <c r="AB304" s="17" t="str">
        <v/>
      </c>
      <c r="AC304" s="17" t="str">
        <v/>
      </c>
      <c r="AD304" s="17" t="str">
        <v/>
      </c>
      <c r="AE304" s="17" t="str">
        <v/>
      </c>
      <c r="AF304" s="5" t="str">
        <v/>
      </c>
      <c r="AG304" s="18">
        <f>IFERROR(_xlfn.BETA.DIST(DATE(YEAR(AG$2),MONTH(AG$2),15),$AD$2,$AE$2,FALSE,DATE(YEAR($AD304),MONTH($AD304),1),DATE(YEAR($AE304),MONTH($AE304),28)),0)</f>
      </c>
      <c r="AH304" s="18">
        <f>IFERROR(_xlfn.BETA.DIST(DATE(YEAR(AH$2),MONTH(AH$2),15),$AD$2,$AE$2,FALSE,DATE(YEAR($AD304),MONTH($AD304),1),DATE(YEAR($AE304),MONTH($AE304),28)),0)</f>
      </c>
      <c r="AI304" s="18">
        <f>IFERROR(_xlfn.BETA.DIST(DATE(YEAR(AI$2),MONTH(AI$2),15),$AD$2,$AE$2,FALSE,DATE(YEAR($AD304),MONTH($AD304),1),DATE(YEAR($AE304),MONTH($AE304),28)),0)</f>
      </c>
      <c r="AJ304" s="18">
        <f>IFERROR(_xlfn.BETA.DIST(DATE(YEAR(AJ$2),MONTH(AJ$2),15),$AD$2,$AE$2,FALSE,DATE(YEAR($AD304),MONTH($AD304),1),DATE(YEAR($AE304),MONTH($AE304),28)),0)</f>
      </c>
      <c r="AK304" s="18">
        <f>IFERROR(_xlfn.BETA.DIST(DATE(YEAR(AK$2),MONTH(AK$2),15),$AD$2,$AE$2,FALSE,DATE(YEAR($AD304),MONTH($AD304),1),DATE(YEAR($AE304),MONTH($AE304),28)),0)</f>
      </c>
      <c r="AL304" s="18">
        <f>IFERROR(_xlfn.BETA.DIST(DATE(YEAR(AL$2),MONTH(AL$2),15),$AD$2,$AE$2,FALSE,DATE(YEAR($AD304),MONTH($AD304),1),DATE(YEAR($AE304),MONTH($AE304),28)),0)</f>
      </c>
      <c r="AM304" s="18">
        <f>IFERROR(_xlfn.BETA.DIST(DATE(YEAR(AM$2),MONTH(AM$2),15),$AD$2,$AE$2,FALSE,DATE(YEAR($AD304),MONTH($AD304),1),DATE(YEAR($AE304),MONTH($AE304),28)),0)</f>
      </c>
      <c r="AN304" s="18">
        <f>IFERROR(_xlfn.BETA.DIST(DATE(YEAR(AN$2),MONTH(AN$2),15),$AD$2,$AE$2,FALSE,DATE(YEAR($AD304),MONTH($AD304),1),DATE(YEAR($AE304),MONTH($AE304),28)),0)</f>
      </c>
      <c r="AO304" s="18">
        <f>IFERROR(_xlfn.BETA.DIST(DATE(YEAR(AO$2),MONTH(AO$2),15),$AD$2,$AE$2,FALSE,DATE(YEAR($AD304),MONTH($AD304),1),DATE(YEAR($AE304),MONTH($AE304),28)),0)</f>
      </c>
      <c r="AP304" s="18">
        <f>IFERROR(_xlfn.BETA.DIST(DATE(YEAR(AP$2),MONTH(AP$2),15),$AD$2,$AE$2,FALSE,DATE(YEAR($AD304),MONTH($AD304),1),DATE(YEAR($AE304),MONTH($AE304),28)),0)</f>
      </c>
      <c r="AQ304" s="18">
        <f>IFERROR(_xlfn.BETA.DIST(DATE(YEAR(AQ$2),MONTH(AQ$2),15),$AD$2,$AE$2,FALSE,DATE(YEAR($AD304),MONTH($AD304),1),DATE(YEAR($AE304),MONTH($AE304),28)),0)</f>
      </c>
      <c r="AR304" s="18">
        <f>IFERROR(_xlfn.BETA.DIST(DATE(YEAR(AR$2),MONTH(AR$2),15),$AD$2,$AE$2,FALSE,DATE(YEAR($AD304),MONTH($AD304),1),DATE(YEAR($AE304),MONTH($AE304),28)),0)</f>
      </c>
      <c r="AS304" s="18">
        <f>IFERROR(_xlfn.BETA.DIST(DATE(YEAR(AS$2),MONTH(AS$2),15),$AD$2,$AE$2,FALSE,DATE(YEAR($AD304),MONTH($AD304),1),DATE(YEAR($AE304),MONTH($AE304),28)),0)</f>
      </c>
      <c r="AT304" s="18">
        <f>IFERROR(_xlfn.BETA.DIST(DATE(YEAR(AT$2),MONTH(AT$2),15),$AD$2,$AE$2,FALSE,DATE(YEAR($AD304),MONTH($AD304),1),DATE(YEAR($AE304),MONTH($AE304),28)),0)</f>
      </c>
      <c r="AU304" s="18">
        <f>IFERROR(_xlfn.BETA.DIST(DATE(YEAR(AU$2),MONTH(AU$2),15),$AD$2,$AE$2,FALSE,DATE(YEAR($AD304),MONTH($AD304),1),DATE(YEAR($AE304),MONTH($AE304),28)),0)</f>
      </c>
      <c r="AV304" s="18">
        <f>SUM(AG304:AU304)</f>
      </c>
      <c r="AW304" s="18">
        <f>IF(J304&lt;&gt;0,J304,IF($AV304=0,0,AG304/$AV304*$Z304))</f>
      </c>
      <c r="AX304" s="18">
        <f>IF(K304&lt;&gt;0,K304,IF($AV304=0,0,AH304/$AV304*$Z304))</f>
      </c>
      <c r="AY304" s="18">
        <f>IF(L304&lt;&gt;0,L304,IF($AV304=0,0,AI304/$AV304*$Z304))</f>
      </c>
      <c r="AZ304" s="18">
        <f>IF(M304&lt;&gt;0,M304,IF($AV304=0,0,AJ304/$AV304*$Z304))</f>
      </c>
      <c r="BA304" s="18">
        <f>IF(N304&lt;&gt;0,N304,IF($AV304=0,0,AK304/$AV304*$Z304))</f>
      </c>
      <c r="BB304" s="18">
        <f>IF(O304&lt;&gt;0,O304,IF($AV304=0,0,AL304/$AV304*$Z304))</f>
      </c>
      <c r="BC304" s="18">
        <f>IF(P304&lt;&gt;0,P304,IF($AV304=0,0,AM304/$AV304*$Z304))</f>
      </c>
      <c r="BD304" s="18">
        <f>IF(Q304&lt;&gt;0,Q304,IF($AV304=0,0,AN304/$AV304*$Z304))</f>
      </c>
      <c r="BE304" s="18">
        <f>IF(R304&lt;&gt;0,R304,IF($AV304=0,0,AO304/$AV304*$Z304))</f>
      </c>
      <c r="BF304" s="18">
        <f>IF(S304&lt;&gt;0,S304,IF($AV304=0,0,AP304/$AV304*$Z304))</f>
      </c>
      <c r="BG304" s="18">
        <f>IF(T304&lt;&gt;0,T304,IF($AV304=0,0,AQ304/$AV304*$Z304))</f>
      </c>
      <c r="BH304" s="18">
        <f>IF(U304&lt;&gt;0,U304,IF($AV304=0,0,AR304/$AV304*$Z304))</f>
      </c>
      <c r="BI304" s="18">
        <f>IF(V304&lt;&gt;0,V304,IF($AV304=0,0,AS304/$AV304*$Z304))</f>
      </c>
      <c r="BJ304" s="18">
        <f>IF(W304&lt;&gt;0,W304,IF($AV304=0,0,AT304/$AV304*$Z304))</f>
      </c>
      <c r="BK304" s="18">
        <f>IF(X304&lt;&gt;0,X304,IF($AV304=0,0,AU304/$AV304*$Z304))</f>
      </c>
      <c r="BL304" s="18">
        <f>SUM(AW304:BK304)</f>
      </c>
      <c r="BM304" s="17" t="str">
        <v/>
      </c>
    </row>
    <row r="305" outlineLevel="4">
      <c r="A305" s="5" t="str">
        <v>14.4.7</v>
      </c>
      <c r="B305" s="5" t="str">
        <v/>
      </c>
      <c r="C305" s="5" t="str">
        <v>BSKDGNGENGR03</v>
      </c>
      <c r="D305" s="5" t="str">
        <v>BSKDGNGENGR03</v>
      </c>
      <c r="E305" s="19">
        <f>IFERROR(_xlfn.XLOOKUP(F305,Assumptions!B:B,Assumptions!C:C),0)</f>
      </c>
      <c r="F305" s="5" t="str">
        <v>Advanced Payment</v>
      </c>
      <c r="G305" s="5" t="str">
        <v/>
      </c>
      <c r="H305" s="18">
        <f>G304*E305</f>
      </c>
      <c r="I305" s="18">
        <f>H305*(1-0)</f>
      </c>
      <c r="J305" s="18">
        <v>0</v>
      </c>
      <c r="K305" s="18">
        <v>0</v>
      </c>
      <c r="L305" s="18">
        <v>0</v>
      </c>
      <c r="M305" s="18">
        <v>0</v>
      </c>
      <c r="N305" s="18">
        <v>0</v>
      </c>
      <c r="O305" s="18">
        <v>0</v>
      </c>
      <c r="P305" s="18">
        <v>0</v>
      </c>
      <c r="Q305" s="18">
        <v>0</v>
      </c>
      <c r="R305" s="18">
        <v>0</v>
      </c>
      <c r="S305" s="18">
        <v>0</v>
      </c>
      <c r="T305" s="18">
        <v>0</v>
      </c>
      <c r="U305" s="18">
        <v>0</v>
      </c>
      <c r="V305" s="18">
        <v>0</v>
      </c>
      <c r="W305" s="18">
        <v>0</v>
      </c>
      <c r="X305" s="18">
        <v>0</v>
      </c>
      <c r="Y305" s="18">
        <f>SUM(J305:X305)</f>
      </c>
      <c r="Z305" s="18">
        <f>I305-Y305</f>
      </c>
      <c r="AA305" s="20">
        <v>46026</v>
      </c>
      <c r="AB305" s="20">
        <v>46026</v>
      </c>
      <c r="AC305" s="18">
        <f>IFERROR(_xlfn.XLOOKUP(F305,Assumptions!B:B,Assumptions!D:D),0)</f>
      </c>
      <c r="AD305" s="20">
        <f>AA305+AC305</f>
      </c>
      <c r="AE305" s="20">
        <f>AC305+AB305</f>
      </c>
      <c r="AF305" s="5" t="str">
        <v/>
      </c>
      <c r="AG305" s="18">
        <f>IFERROR(_xlfn.BETA.DIST(DATE(YEAR(AG$2),MONTH(AG$2),15),$AD$2,$AE$2,FALSE,DATE(YEAR($AD305),MONTH($AD305),1),DATE(YEAR($AE305),MONTH($AE305),28)),0)</f>
      </c>
      <c r="AH305" s="18">
        <f>IFERROR(_xlfn.BETA.DIST(DATE(YEAR(AH$2),MONTH(AH$2),15),$AD$2,$AE$2,FALSE,DATE(YEAR($AD305),MONTH($AD305),1),DATE(YEAR($AE305),MONTH($AE305),28)),0)</f>
      </c>
      <c r="AI305" s="18">
        <f>IFERROR(_xlfn.BETA.DIST(DATE(YEAR(AI$2),MONTH(AI$2),15),$AD$2,$AE$2,FALSE,DATE(YEAR($AD305),MONTH($AD305),1),DATE(YEAR($AE305),MONTH($AE305),28)),0)</f>
      </c>
      <c r="AJ305" s="18">
        <f>IFERROR(_xlfn.BETA.DIST(DATE(YEAR(AJ$2),MONTH(AJ$2),15),$AD$2,$AE$2,FALSE,DATE(YEAR($AD305),MONTH($AD305),1),DATE(YEAR($AE305),MONTH($AE305),28)),0)</f>
      </c>
      <c r="AK305" s="18">
        <f>IFERROR(_xlfn.BETA.DIST(DATE(YEAR(AK$2),MONTH(AK$2),15),$AD$2,$AE$2,FALSE,DATE(YEAR($AD305),MONTH($AD305),1),DATE(YEAR($AE305),MONTH($AE305),28)),0)</f>
      </c>
      <c r="AL305" s="18">
        <f>IFERROR(_xlfn.BETA.DIST(DATE(YEAR(AL$2),MONTH(AL$2),15),$AD$2,$AE$2,FALSE,DATE(YEAR($AD305),MONTH($AD305),1),DATE(YEAR($AE305),MONTH($AE305),28)),0)</f>
      </c>
      <c r="AM305" s="18">
        <f>IFERROR(_xlfn.BETA.DIST(DATE(YEAR(AM$2),MONTH(AM$2),15),$AD$2,$AE$2,FALSE,DATE(YEAR($AD305),MONTH($AD305),1),DATE(YEAR($AE305),MONTH($AE305),28)),0)</f>
      </c>
      <c r="AN305" s="18">
        <f>IFERROR(_xlfn.BETA.DIST(DATE(YEAR(AN$2),MONTH(AN$2),15),$AD$2,$AE$2,FALSE,DATE(YEAR($AD305),MONTH($AD305),1),DATE(YEAR($AE305),MONTH($AE305),28)),0)</f>
      </c>
      <c r="AO305" s="18">
        <f>IFERROR(_xlfn.BETA.DIST(DATE(YEAR(AO$2),MONTH(AO$2),15),$AD$2,$AE$2,FALSE,DATE(YEAR($AD305),MONTH($AD305),1),DATE(YEAR($AE305),MONTH($AE305),28)),0)</f>
      </c>
      <c r="AP305" s="18">
        <f>IFERROR(_xlfn.BETA.DIST(DATE(YEAR(AP$2),MONTH(AP$2),15),$AD$2,$AE$2,FALSE,DATE(YEAR($AD305),MONTH($AD305),1),DATE(YEAR($AE305),MONTH($AE305),28)),0)</f>
      </c>
      <c r="AQ305" s="18">
        <f>IFERROR(_xlfn.BETA.DIST(DATE(YEAR(AQ$2),MONTH(AQ$2),15),$AD$2,$AE$2,FALSE,DATE(YEAR($AD305),MONTH($AD305),1),DATE(YEAR($AE305),MONTH($AE305),28)),0)</f>
      </c>
      <c r="AR305" s="18">
        <f>IFERROR(_xlfn.BETA.DIST(DATE(YEAR(AR$2),MONTH(AR$2),15),$AD$2,$AE$2,FALSE,DATE(YEAR($AD305),MONTH($AD305),1),DATE(YEAR($AE305),MONTH($AE305),28)),0)</f>
      </c>
      <c r="AS305" s="18">
        <f>IFERROR(_xlfn.BETA.DIST(DATE(YEAR(AS$2),MONTH(AS$2),15),$AD$2,$AE$2,FALSE,DATE(YEAR($AD305),MONTH($AD305),1),DATE(YEAR($AE305),MONTH($AE305),28)),0)</f>
      </c>
      <c r="AT305" s="18">
        <f>IFERROR(_xlfn.BETA.DIST(DATE(YEAR(AT$2),MONTH(AT$2),15),$AD$2,$AE$2,FALSE,DATE(YEAR($AD305),MONTH($AD305),1),DATE(YEAR($AE305),MONTH($AE305),28)),0)</f>
      </c>
      <c r="AU305" s="18">
        <f>IFERROR(_xlfn.BETA.DIST(DATE(YEAR(AU$2),MONTH(AU$2),15),$AD$2,$AE$2,FALSE,DATE(YEAR($AD305),MONTH($AD305),1),DATE(YEAR($AE305),MONTH($AE305),28)),0)</f>
      </c>
      <c r="AV305" s="18">
        <f>SUM(AG305:AU305)</f>
      </c>
      <c r="AW305" s="18">
        <f>IF(J305&lt;&gt;0,J305,IF($AV305=0,0,AG305/$AV305*$Z305))</f>
      </c>
      <c r="AX305" s="18">
        <f>IF(K305&lt;&gt;0,K305,IF($AV305=0,0,AH305/$AV305*$Z305))</f>
      </c>
      <c r="AY305" s="18">
        <f>IF(L305&lt;&gt;0,L305,IF($AV305=0,0,AI305/$AV305*$Z305))</f>
      </c>
      <c r="AZ305" s="18">
        <f>IF(M305&lt;&gt;0,M305,IF($AV305=0,0,AJ305/$AV305*$Z305))</f>
      </c>
      <c r="BA305" s="18">
        <f>IF(N305&lt;&gt;0,N305,IF($AV305=0,0,AK305/$AV305*$Z305))</f>
      </c>
      <c r="BB305" s="18">
        <f>IF(O305&lt;&gt;0,O305,IF($AV305=0,0,AL305/$AV305*$Z305))</f>
      </c>
      <c r="BC305" s="18">
        <f>IF(P305&lt;&gt;0,P305,IF($AV305=0,0,AM305/$AV305*$Z305))</f>
      </c>
      <c r="BD305" s="18">
        <f>IF(Q305&lt;&gt;0,Q305,IF($AV305=0,0,AN305/$AV305*$Z305))</f>
      </c>
      <c r="BE305" s="18">
        <f>IF(R305&lt;&gt;0,R305,IF($AV305=0,0,AO305/$AV305*$Z305))</f>
      </c>
      <c r="BF305" s="18">
        <f>IF(S305&lt;&gt;0,S305,IF($AV305=0,0,AP305/$AV305*$Z305))</f>
      </c>
      <c r="BG305" s="18">
        <f>IF(T305&lt;&gt;0,T305,IF($AV305=0,0,AQ305/$AV305*$Z305))</f>
      </c>
      <c r="BH305" s="18">
        <f>IF(U305&lt;&gt;0,U305,IF($AV305=0,0,AR305/$AV305*$Z305))</f>
      </c>
      <c r="BI305" s="18">
        <f>IF(V305&lt;&gt;0,V305,IF($AV305=0,0,AS305/$AV305*$Z305))</f>
      </c>
      <c r="BJ305" s="18">
        <f>IF(W305&lt;&gt;0,W305,IF($AV305=0,0,AT305/$AV305*$Z305))</f>
      </c>
      <c r="BK305" s="18">
        <f>IF(X305&lt;&gt;0,X305,IF($AV305=0,0,AU305/$AV305*$Z305))</f>
      </c>
      <c r="BL305" s="18">
        <f>SUM(AW305:BK305)</f>
      </c>
      <c r="BM305" s="18">
        <f>I305-BL305</f>
      </c>
    </row>
    <row r="306" outlineLevel="4">
      <c r="A306" s="5" t="str">
        <v>14.4.7</v>
      </c>
      <c r="B306" s="5" t="str">
        <v/>
      </c>
      <c r="C306" s="5" t="str">
        <v/>
      </c>
      <c r="D306" s="5" t="str">
        <v/>
      </c>
      <c r="E306" s="19">
        <f>IFERROR(_xlfn.XLOOKUP(F306,Assumptions!B:B,Assumptions!C:C),0)</f>
      </c>
      <c r="F306" s="5" t="str">
        <v>Site Delivery EGP</v>
      </c>
      <c r="G306" s="5" t="str">
        <v/>
      </c>
      <c r="H306" s="18">
        <f>G304*E306</f>
      </c>
      <c r="I306" s="18">
        <f>H306*(1-0)</f>
      </c>
      <c r="J306" s="18">
        <v>0</v>
      </c>
      <c r="K306" s="18">
        <v>0</v>
      </c>
      <c r="L306" s="18">
        <v>0</v>
      </c>
      <c r="M306" s="18">
        <v>0</v>
      </c>
      <c r="N306" s="18">
        <v>0</v>
      </c>
      <c r="O306" s="18">
        <v>0</v>
      </c>
      <c r="P306" s="18">
        <v>0</v>
      </c>
      <c r="Q306" s="18">
        <v>0</v>
      </c>
      <c r="R306" s="18">
        <v>0</v>
      </c>
      <c r="S306" s="18">
        <v>0</v>
      </c>
      <c r="T306" s="18">
        <v>0</v>
      </c>
      <c r="U306" s="18">
        <v>0</v>
      </c>
      <c r="V306" s="18">
        <v>0</v>
      </c>
      <c r="W306" s="18">
        <v>0</v>
      </c>
      <c r="X306" s="18">
        <v>0</v>
      </c>
      <c r="Y306" s="18">
        <f>SUM(J306:X306)</f>
      </c>
      <c r="Z306" s="18">
        <f>I306-Y306</f>
      </c>
      <c r="AA306" s="5" t="str">
        <v/>
      </c>
      <c r="AB306" s="5" t="str">
        <v/>
      </c>
      <c r="AC306" s="18">
        <f>IFERROR(_xlfn.XLOOKUP(F306,Assumptions!B:B,Assumptions!D:D),0)</f>
      </c>
      <c r="AD306" s="20">
        <f>AA306+AC306</f>
      </c>
      <c r="AE306" s="20">
        <f>AC306+AB306</f>
      </c>
      <c r="AF306" s="5" t="str">
        <v/>
      </c>
      <c r="AG306" s="18">
        <f>IFERROR(_xlfn.BETA.DIST(DATE(YEAR(AG$2),MONTH(AG$2),15),$AD$2,$AE$2,FALSE,DATE(YEAR($AD306),MONTH($AD306),1),DATE(YEAR($AE306),MONTH($AE306),28)),0)</f>
      </c>
      <c r="AH306" s="18">
        <f>IFERROR(_xlfn.BETA.DIST(DATE(YEAR(AH$2),MONTH(AH$2),15),$AD$2,$AE$2,FALSE,DATE(YEAR($AD306),MONTH($AD306),1),DATE(YEAR($AE306),MONTH($AE306),28)),0)</f>
      </c>
      <c r="AI306" s="18">
        <f>IFERROR(_xlfn.BETA.DIST(DATE(YEAR(AI$2),MONTH(AI$2),15),$AD$2,$AE$2,FALSE,DATE(YEAR($AD306),MONTH($AD306),1),DATE(YEAR($AE306),MONTH($AE306),28)),0)</f>
      </c>
      <c r="AJ306" s="18">
        <f>IFERROR(_xlfn.BETA.DIST(DATE(YEAR(AJ$2),MONTH(AJ$2),15),$AD$2,$AE$2,FALSE,DATE(YEAR($AD306),MONTH($AD306),1),DATE(YEAR($AE306),MONTH($AE306),28)),0)</f>
      </c>
      <c r="AK306" s="18">
        <f>IFERROR(_xlfn.BETA.DIST(DATE(YEAR(AK$2),MONTH(AK$2),15),$AD$2,$AE$2,FALSE,DATE(YEAR($AD306),MONTH($AD306),1),DATE(YEAR($AE306),MONTH($AE306),28)),0)</f>
      </c>
      <c r="AL306" s="18">
        <f>IFERROR(_xlfn.BETA.DIST(DATE(YEAR(AL$2),MONTH(AL$2),15),$AD$2,$AE$2,FALSE,DATE(YEAR($AD306),MONTH($AD306),1),DATE(YEAR($AE306),MONTH($AE306),28)),0)</f>
      </c>
      <c r="AM306" s="18">
        <f>IFERROR(_xlfn.BETA.DIST(DATE(YEAR(AM$2),MONTH(AM$2),15),$AD$2,$AE$2,FALSE,DATE(YEAR($AD306),MONTH($AD306),1),DATE(YEAR($AE306),MONTH($AE306),28)),0)</f>
      </c>
      <c r="AN306" s="18">
        <f>IFERROR(_xlfn.BETA.DIST(DATE(YEAR(AN$2),MONTH(AN$2),15),$AD$2,$AE$2,FALSE,DATE(YEAR($AD306),MONTH($AD306),1),DATE(YEAR($AE306),MONTH($AE306),28)),0)</f>
      </c>
      <c r="AO306" s="18">
        <f>IFERROR(_xlfn.BETA.DIST(DATE(YEAR(AO$2),MONTH(AO$2),15),$AD$2,$AE$2,FALSE,DATE(YEAR($AD306),MONTH($AD306),1),DATE(YEAR($AE306),MONTH($AE306),28)),0)</f>
      </c>
      <c r="AP306" s="18">
        <f>IFERROR(_xlfn.BETA.DIST(DATE(YEAR(AP$2),MONTH(AP$2),15),$AD$2,$AE$2,FALSE,DATE(YEAR($AD306),MONTH($AD306),1),DATE(YEAR($AE306),MONTH($AE306),28)),0)</f>
      </c>
      <c r="AQ306" s="18">
        <f>IFERROR(_xlfn.BETA.DIST(DATE(YEAR(AQ$2),MONTH(AQ$2),15),$AD$2,$AE$2,FALSE,DATE(YEAR($AD306),MONTH($AD306),1),DATE(YEAR($AE306),MONTH($AE306),28)),0)</f>
      </c>
      <c r="AR306" s="18">
        <f>IFERROR(_xlfn.BETA.DIST(DATE(YEAR(AR$2),MONTH(AR$2),15),$AD$2,$AE$2,FALSE,DATE(YEAR($AD306),MONTH($AD306),1),DATE(YEAR($AE306),MONTH($AE306),28)),0)</f>
      </c>
      <c r="AS306" s="18">
        <f>IFERROR(_xlfn.BETA.DIST(DATE(YEAR(AS$2),MONTH(AS$2),15),$AD$2,$AE$2,FALSE,DATE(YEAR($AD306),MONTH($AD306),1),DATE(YEAR($AE306),MONTH($AE306),28)),0)</f>
      </c>
      <c r="AT306" s="18">
        <f>IFERROR(_xlfn.BETA.DIST(DATE(YEAR(AT$2),MONTH(AT$2),15),$AD$2,$AE$2,FALSE,DATE(YEAR($AD306),MONTH($AD306),1),DATE(YEAR($AE306),MONTH($AE306),28)),0)</f>
      </c>
      <c r="AU306" s="18">
        <f>IFERROR(_xlfn.BETA.DIST(DATE(YEAR(AU$2),MONTH(AU$2),15),$AD$2,$AE$2,FALSE,DATE(YEAR($AD306),MONTH($AD306),1),DATE(YEAR($AE306),MONTH($AE306),28)),0)</f>
      </c>
      <c r="AV306" s="18">
        <f>SUM(AG306:AU306)</f>
      </c>
      <c r="AW306" s="18">
        <f>IF(J306&lt;&gt;0,J306,IF($AV306=0,0,AG306/$AV306*$Z306))</f>
      </c>
      <c r="AX306" s="18">
        <f>IF(K306&lt;&gt;0,K306,IF($AV306=0,0,AH306/$AV306*$Z306))</f>
      </c>
      <c r="AY306" s="18">
        <f>IF(L306&lt;&gt;0,L306,IF($AV306=0,0,AI306/$AV306*$Z306))</f>
      </c>
      <c r="AZ306" s="18">
        <f>IF(M306&lt;&gt;0,M306,IF($AV306=0,0,AJ306/$AV306*$Z306))</f>
      </c>
      <c r="BA306" s="18">
        <f>IF(N306&lt;&gt;0,N306,IF($AV306=0,0,AK306/$AV306*$Z306))</f>
      </c>
      <c r="BB306" s="18">
        <f>IF(O306&lt;&gt;0,O306,IF($AV306=0,0,AL306/$AV306*$Z306))</f>
      </c>
      <c r="BC306" s="18">
        <f>IF(P306&lt;&gt;0,P306,IF($AV306=0,0,AM306/$AV306*$Z306))</f>
      </c>
      <c r="BD306" s="18">
        <f>IF(Q306&lt;&gt;0,Q306,IF($AV306=0,0,AN306/$AV306*$Z306))</f>
      </c>
      <c r="BE306" s="18">
        <f>IF(R306&lt;&gt;0,R306,IF($AV306=0,0,AO306/$AV306*$Z306))</f>
      </c>
      <c r="BF306" s="18">
        <f>IF(S306&lt;&gt;0,S306,IF($AV306=0,0,AP306/$AV306*$Z306))</f>
      </c>
      <c r="BG306" s="18">
        <f>IF(T306&lt;&gt;0,T306,IF($AV306=0,0,AQ306/$AV306*$Z306))</f>
      </c>
      <c r="BH306" s="18">
        <f>IF(U306&lt;&gt;0,U306,IF($AV306=0,0,AR306/$AV306*$Z306))</f>
      </c>
      <c r="BI306" s="18">
        <f>IF(V306&lt;&gt;0,V306,IF($AV306=0,0,AS306/$AV306*$Z306))</f>
      </c>
      <c r="BJ306" s="18">
        <f>IF(W306&lt;&gt;0,W306,IF($AV306=0,0,AT306/$AV306*$Z306))</f>
      </c>
      <c r="BK306" s="18">
        <f>IF(X306&lt;&gt;0,X306,IF($AV306=0,0,AU306/$AV306*$Z306))</f>
      </c>
      <c r="BL306" s="18">
        <f>SUM(AW306:BK306)</f>
      </c>
      <c r="BM306" s="18">
        <f>I306-BL306</f>
      </c>
    </row>
    <row r="307" outlineLevel="4">
      <c r="A307" s="5" t="str">
        <v>14.4.7</v>
      </c>
      <c r="B307" s="5" t="str">
        <v/>
      </c>
      <c r="C307" s="5" t="str">
        <v>BSKDGNGENGR07</v>
      </c>
      <c r="D307" s="5" t="str">
        <v>BSKDGNGENGR07</v>
      </c>
      <c r="E307" s="19">
        <f>IFERROR(_xlfn.XLOOKUP(F307,Assumptions!B:B,Assumptions!C:C),0)</f>
      </c>
      <c r="F307" s="5" t="str">
        <v>Retention</v>
      </c>
      <c r="G307" s="5" t="str">
        <v/>
      </c>
      <c r="H307" s="18">
        <f>G304*E307</f>
      </c>
      <c r="I307" s="18">
        <f>H307*(1-0)</f>
      </c>
      <c r="J307" s="18">
        <v>0</v>
      </c>
      <c r="K307" s="18">
        <v>0</v>
      </c>
      <c r="L307" s="18">
        <v>0</v>
      </c>
      <c r="M307" s="18">
        <v>0</v>
      </c>
      <c r="N307" s="18">
        <v>0</v>
      </c>
      <c r="O307" s="18">
        <v>0</v>
      </c>
      <c r="P307" s="18">
        <v>0</v>
      </c>
      <c r="Q307" s="18">
        <v>0</v>
      </c>
      <c r="R307" s="18">
        <v>0</v>
      </c>
      <c r="S307" s="18">
        <v>0</v>
      </c>
      <c r="T307" s="18">
        <v>0</v>
      </c>
      <c r="U307" s="18">
        <v>0</v>
      </c>
      <c r="V307" s="18">
        <v>0</v>
      </c>
      <c r="W307" s="18">
        <v>0</v>
      </c>
      <c r="X307" s="18">
        <v>0</v>
      </c>
      <c r="Y307" s="18">
        <f>SUM(J307:X307)</f>
      </c>
      <c r="Z307" s="18">
        <f>I307-Y307</f>
      </c>
      <c r="AA307" s="20">
        <v>46483</v>
      </c>
      <c r="AB307" s="20">
        <v>46483</v>
      </c>
      <c r="AC307" s="18">
        <f>IFERROR(_xlfn.XLOOKUP(F307,Assumptions!B:B,Assumptions!D:D),0)</f>
      </c>
      <c r="AD307" s="20">
        <f>AA307+AC307</f>
      </c>
      <c r="AE307" s="20">
        <f>AC307+AB307</f>
      </c>
      <c r="AF307" s="5" t="str">
        <v/>
      </c>
      <c r="AG307" s="18">
        <f>IFERROR(_xlfn.BETA.DIST(DATE(YEAR(AG$2),MONTH(AG$2),15),$AD$2,$AE$2,FALSE,DATE(YEAR($AD307),MONTH($AD307),1),DATE(YEAR($AE307),MONTH($AE307),28)),0)</f>
      </c>
      <c r="AH307" s="18">
        <f>IFERROR(_xlfn.BETA.DIST(DATE(YEAR(AH$2),MONTH(AH$2),15),$AD$2,$AE$2,FALSE,DATE(YEAR($AD307),MONTH($AD307),1),DATE(YEAR($AE307),MONTH($AE307),28)),0)</f>
      </c>
      <c r="AI307" s="18">
        <f>IFERROR(_xlfn.BETA.DIST(DATE(YEAR(AI$2),MONTH(AI$2),15),$AD$2,$AE$2,FALSE,DATE(YEAR($AD307),MONTH($AD307),1),DATE(YEAR($AE307),MONTH($AE307),28)),0)</f>
      </c>
      <c r="AJ307" s="18">
        <f>IFERROR(_xlfn.BETA.DIST(DATE(YEAR(AJ$2),MONTH(AJ$2),15),$AD$2,$AE$2,FALSE,DATE(YEAR($AD307),MONTH($AD307),1),DATE(YEAR($AE307),MONTH($AE307),28)),0)</f>
      </c>
      <c r="AK307" s="18">
        <f>IFERROR(_xlfn.BETA.DIST(DATE(YEAR(AK$2),MONTH(AK$2),15),$AD$2,$AE$2,FALSE,DATE(YEAR($AD307),MONTH($AD307),1),DATE(YEAR($AE307),MONTH($AE307),28)),0)</f>
      </c>
      <c r="AL307" s="18">
        <f>IFERROR(_xlfn.BETA.DIST(DATE(YEAR(AL$2),MONTH(AL$2),15),$AD$2,$AE$2,FALSE,DATE(YEAR($AD307),MONTH($AD307),1),DATE(YEAR($AE307),MONTH($AE307),28)),0)</f>
      </c>
      <c r="AM307" s="18">
        <f>IFERROR(_xlfn.BETA.DIST(DATE(YEAR(AM$2),MONTH(AM$2),15),$AD$2,$AE$2,FALSE,DATE(YEAR($AD307),MONTH($AD307),1),DATE(YEAR($AE307),MONTH($AE307),28)),0)</f>
      </c>
      <c r="AN307" s="18">
        <f>IFERROR(_xlfn.BETA.DIST(DATE(YEAR(AN$2),MONTH(AN$2),15),$AD$2,$AE$2,FALSE,DATE(YEAR($AD307),MONTH($AD307),1),DATE(YEAR($AE307),MONTH($AE307),28)),0)</f>
      </c>
      <c r="AO307" s="18">
        <f>IFERROR(_xlfn.BETA.DIST(DATE(YEAR(AO$2),MONTH(AO$2),15),$AD$2,$AE$2,FALSE,DATE(YEAR($AD307),MONTH($AD307),1),DATE(YEAR($AE307),MONTH($AE307),28)),0)</f>
      </c>
      <c r="AP307" s="18">
        <f>IFERROR(_xlfn.BETA.DIST(DATE(YEAR(AP$2),MONTH(AP$2),15),$AD$2,$AE$2,FALSE,DATE(YEAR($AD307),MONTH($AD307),1),DATE(YEAR($AE307),MONTH($AE307),28)),0)</f>
      </c>
      <c r="AQ307" s="18">
        <f>IFERROR(_xlfn.BETA.DIST(DATE(YEAR(AQ$2),MONTH(AQ$2),15),$AD$2,$AE$2,FALSE,DATE(YEAR($AD307),MONTH($AD307),1),DATE(YEAR($AE307),MONTH($AE307),28)),0)</f>
      </c>
      <c r="AR307" s="18">
        <f>IFERROR(_xlfn.BETA.DIST(DATE(YEAR(AR$2),MONTH(AR$2),15),$AD$2,$AE$2,FALSE,DATE(YEAR($AD307),MONTH($AD307),1),DATE(YEAR($AE307),MONTH($AE307),28)),0)</f>
      </c>
      <c r="AS307" s="18">
        <f>IFERROR(_xlfn.BETA.DIST(DATE(YEAR(AS$2),MONTH(AS$2),15),$AD$2,$AE$2,FALSE,DATE(YEAR($AD307),MONTH($AD307),1),DATE(YEAR($AE307),MONTH($AE307),28)),0)</f>
      </c>
      <c r="AT307" s="18">
        <f>IFERROR(_xlfn.BETA.DIST(DATE(YEAR(AT$2),MONTH(AT$2),15),$AD$2,$AE$2,FALSE,DATE(YEAR($AD307),MONTH($AD307),1),DATE(YEAR($AE307),MONTH($AE307),28)),0)</f>
      </c>
      <c r="AU307" s="18">
        <f>IFERROR(_xlfn.BETA.DIST(DATE(YEAR(AU$2),MONTH(AU$2),15),$AD$2,$AE$2,FALSE,DATE(YEAR($AD307),MONTH($AD307),1),DATE(YEAR($AE307),MONTH($AE307),28)),0)</f>
      </c>
      <c r="AV307" s="18">
        <f>SUM(AG307:AU307)</f>
      </c>
      <c r="AW307" s="18">
        <f>IF(J307&lt;&gt;0,J307,IF($AV307=0,0,AG307/$AV307*$Z307))</f>
      </c>
      <c r="AX307" s="18">
        <f>IF(K307&lt;&gt;0,K307,IF($AV307=0,0,AH307/$AV307*$Z307))</f>
      </c>
      <c r="AY307" s="18">
        <f>IF(L307&lt;&gt;0,L307,IF($AV307=0,0,AI307/$AV307*$Z307))</f>
      </c>
      <c r="AZ307" s="18">
        <f>IF(M307&lt;&gt;0,M307,IF($AV307=0,0,AJ307/$AV307*$Z307))</f>
      </c>
      <c r="BA307" s="18">
        <f>IF(N307&lt;&gt;0,N307,IF($AV307=0,0,AK307/$AV307*$Z307))</f>
      </c>
      <c r="BB307" s="18">
        <f>IF(O307&lt;&gt;0,O307,IF($AV307=0,0,AL307/$AV307*$Z307))</f>
      </c>
      <c r="BC307" s="18">
        <f>IF(P307&lt;&gt;0,P307,IF($AV307=0,0,AM307/$AV307*$Z307))</f>
      </c>
      <c r="BD307" s="18">
        <f>IF(Q307&lt;&gt;0,Q307,IF($AV307=0,0,AN307/$AV307*$Z307))</f>
      </c>
      <c r="BE307" s="18">
        <f>IF(R307&lt;&gt;0,R307,IF($AV307=0,0,AO307/$AV307*$Z307))</f>
      </c>
      <c r="BF307" s="18">
        <f>IF(S307&lt;&gt;0,S307,IF($AV307=0,0,AP307/$AV307*$Z307))</f>
      </c>
      <c r="BG307" s="18">
        <f>IF(T307&lt;&gt;0,T307,IF($AV307=0,0,AQ307/$AV307*$Z307))</f>
      </c>
      <c r="BH307" s="18">
        <f>IF(U307&lt;&gt;0,U307,IF($AV307=0,0,AR307/$AV307*$Z307))</f>
      </c>
      <c r="BI307" s="18">
        <f>IF(V307&lt;&gt;0,V307,IF($AV307=0,0,AS307/$AV307*$Z307))</f>
      </c>
      <c r="BJ307" s="18">
        <f>IF(W307&lt;&gt;0,W307,IF($AV307=0,0,AT307/$AV307*$Z307))</f>
      </c>
      <c r="BK307" s="18">
        <f>IF(X307&lt;&gt;0,X307,IF($AV307=0,0,AU307/$AV307*$Z307))</f>
      </c>
      <c r="BL307" s="18">
        <f>SUM(AW307:BK307)</f>
      </c>
      <c r="BM307" s="18">
        <f>I307-BL307</f>
      </c>
    </row>
    <row r="308" outlineLevel="3">
      <c r="A308" s="17" t="str">
        <v>14.4.9</v>
      </c>
      <c r="B308" s="17" t="str">
        <v/>
      </c>
      <c r="C308" s="17" t="str">
        <v/>
      </c>
      <c r="D308" s="17" t="str">
        <v/>
      </c>
      <c r="E308" s="17" t="str">
        <v>14.4.9</v>
      </c>
      <c r="F308" s="17" t="str">
        <v>Complete set of gaskets together with gaskets cement for one transformer</v>
      </c>
      <c r="G308" s="17">
        <v>131779.8</v>
      </c>
      <c r="H308" s="17" t="str">
        <v/>
      </c>
      <c r="I308" s="17" t="str">
        <v/>
      </c>
      <c r="J308" s="17" t="str">
        <v/>
      </c>
      <c r="K308" s="17" t="str">
        <v/>
      </c>
      <c r="L308" s="17" t="str">
        <v/>
      </c>
      <c r="M308" s="17" t="str">
        <v/>
      </c>
      <c r="N308" s="17" t="str">
        <v/>
      </c>
      <c r="O308" s="17" t="str">
        <v/>
      </c>
      <c r="P308" s="17" t="str">
        <v/>
      </c>
      <c r="Q308" s="17" t="str">
        <v/>
      </c>
      <c r="R308" s="17" t="str">
        <v/>
      </c>
      <c r="S308" s="17" t="str">
        <v/>
      </c>
      <c r="T308" s="17" t="str">
        <v/>
      </c>
      <c r="U308" s="17" t="str">
        <v/>
      </c>
      <c r="V308" s="17" t="str">
        <v/>
      </c>
      <c r="W308" s="17" t="str">
        <v/>
      </c>
      <c r="X308" s="17" t="str">
        <v/>
      </c>
      <c r="Y308" s="17" t="str">
        <v/>
      </c>
      <c r="Z308" s="17" t="str">
        <v/>
      </c>
      <c r="AA308" s="17" t="str">
        <v/>
      </c>
      <c r="AB308" s="17" t="str">
        <v/>
      </c>
      <c r="AC308" s="17" t="str">
        <v/>
      </c>
      <c r="AD308" s="17" t="str">
        <v/>
      </c>
      <c r="AE308" s="17" t="str">
        <v/>
      </c>
      <c r="AF308" s="5" t="str">
        <v/>
      </c>
      <c r="AG308" s="18">
        <f>IFERROR(_xlfn.BETA.DIST(DATE(YEAR(AG$2),MONTH(AG$2),15),$AD$2,$AE$2,FALSE,DATE(YEAR($AD308),MONTH($AD308),1),DATE(YEAR($AE308),MONTH($AE308),28)),0)</f>
      </c>
      <c r="AH308" s="18">
        <f>IFERROR(_xlfn.BETA.DIST(DATE(YEAR(AH$2),MONTH(AH$2),15),$AD$2,$AE$2,FALSE,DATE(YEAR($AD308),MONTH($AD308),1),DATE(YEAR($AE308),MONTH($AE308),28)),0)</f>
      </c>
      <c r="AI308" s="18">
        <f>IFERROR(_xlfn.BETA.DIST(DATE(YEAR(AI$2),MONTH(AI$2),15),$AD$2,$AE$2,FALSE,DATE(YEAR($AD308),MONTH($AD308),1),DATE(YEAR($AE308),MONTH($AE308),28)),0)</f>
      </c>
      <c r="AJ308" s="18">
        <f>IFERROR(_xlfn.BETA.DIST(DATE(YEAR(AJ$2),MONTH(AJ$2),15),$AD$2,$AE$2,FALSE,DATE(YEAR($AD308),MONTH($AD308),1),DATE(YEAR($AE308),MONTH($AE308),28)),0)</f>
      </c>
      <c r="AK308" s="18">
        <f>IFERROR(_xlfn.BETA.DIST(DATE(YEAR(AK$2),MONTH(AK$2),15),$AD$2,$AE$2,FALSE,DATE(YEAR($AD308),MONTH($AD308),1),DATE(YEAR($AE308),MONTH($AE308),28)),0)</f>
      </c>
      <c r="AL308" s="18">
        <f>IFERROR(_xlfn.BETA.DIST(DATE(YEAR(AL$2),MONTH(AL$2),15),$AD$2,$AE$2,FALSE,DATE(YEAR($AD308),MONTH($AD308),1),DATE(YEAR($AE308),MONTH($AE308),28)),0)</f>
      </c>
      <c r="AM308" s="18">
        <f>IFERROR(_xlfn.BETA.DIST(DATE(YEAR(AM$2),MONTH(AM$2),15),$AD$2,$AE$2,FALSE,DATE(YEAR($AD308),MONTH($AD308),1),DATE(YEAR($AE308),MONTH($AE308),28)),0)</f>
      </c>
      <c r="AN308" s="18">
        <f>IFERROR(_xlfn.BETA.DIST(DATE(YEAR(AN$2),MONTH(AN$2),15),$AD$2,$AE$2,FALSE,DATE(YEAR($AD308),MONTH($AD308),1),DATE(YEAR($AE308),MONTH($AE308),28)),0)</f>
      </c>
      <c r="AO308" s="18">
        <f>IFERROR(_xlfn.BETA.DIST(DATE(YEAR(AO$2),MONTH(AO$2),15),$AD$2,$AE$2,FALSE,DATE(YEAR($AD308),MONTH($AD308),1),DATE(YEAR($AE308),MONTH($AE308),28)),0)</f>
      </c>
      <c r="AP308" s="18">
        <f>IFERROR(_xlfn.BETA.DIST(DATE(YEAR(AP$2),MONTH(AP$2),15),$AD$2,$AE$2,FALSE,DATE(YEAR($AD308),MONTH($AD308),1),DATE(YEAR($AE308),MONTH($AE308),28)),0)</f>
      </c>
      <c r="AQ308" s="18">
        <f>IFERROR(_xlfn.BETA.DIST(DATE(YEAR(AQ$2),MONTH(AQ$2),15),$AD$2,$AE$2,FALSE,DATE(YEAR($AD308),MONTH($AD308),1),DATE(YEAR($AE308),MONTH($AE308),28)),0)</f>
      </c>
      <c r="AR308" s="18">
        <f>IFERROR(_xlfn.BETA.DIST(DATE(YEAR(AR$2),MONTH(AR$2),15),$AD$2,$AE$2,FALSE,DATE(YEAR($AD308),MONTH($AD308),1),DATE(YEAR($AE308),MONTH($AE308),28)),0)</f>
      </c>
      <c r="AS308" s="18">
        <f>IFERROR(_xlfn.BETA.DIST(DATE(YEAR(AS$2),MONTH(AS$2),15),$AD$2,$AE$2,FALSE,DATE(YEAR($AD308),MONTH($AD308),1),DATE(YEAR($AE308),MONTH($AE308),28)),0)</f>
      </c>
      <c r="AT308" s="18">
        <f>IFERROR(_xlfn.BETA.DIST(DATE(YEAR(AT$2),MONTH(AT$2),15),$AD$2,$AE$2,FALSE,DATE(YEAR($AD308),MONTH($AD308),1),DATE(YEAR($AE308),MONTH($AE308),28)),0)</f>
      </c>
      <c r="AU308" s="18">
        <f>IFERROR(_xlfn.BETA.DIST(DATE(YEAR(AU$2),MONTH(AU$2),15),$AD$2,$AE$2,FALSE,DATE(YEAR($AD308),MONTH($AD308),1),DATE(YEAR($AE308),MONTH($AE308),28)),0)</f>
      </c>
      <c r="AV308" s="18">
        <f>SUM(AG308:AU308)</f>
      </c>
      <c r="AW308" s="18">
        <f>IF(J308&lt;&gt;0,J308,IF($AV308=0,0,AG308/$AV308*$Z308))</f>
      </c>
      <c r="AX308" s="18">
        <f>IF(K308&lt;&gt;0,K308,IF($AV308=0,0,AH308/$AV308*$Z308))</f>
      </c>
      <c r="AY308" s="18">
        <f>IF(L308&lt;&gt;0,L308,IF($AV308=0,0,AI308/$AV308*$Z308))</f>
      </c>
      <c r="AZ308" s="18">
        <f>IF(M308&lt;&gt;0,M308,IF($AV308=0,0,AJ308/$AV308*$Z308))</f>
      </c>
      <c r="BA308" s="18">
        <f>IF(N308&lt;&gt;0,N308,IF($AV308=0,0,AK308/$AV308*$Z308))</f>
      </c>
      <c r="BB308" s="18">
        <f>IF(O308&lt;&gt;0,O308,IF($AV308=0,0,AL308/$AV308*$Z308))</f>
      </c>
      <c r="BC308" s="18">
        <f>IF(P308&lt;&gt;0,P308,IF($AV308=0,0,AM308/$AV308*$Z308))</f>
      </c>
      <c r="BD308" s="18">
        <f>IF(Q308&lt;&gt;0,Q308,IF($AV308=0,0,AN308/$AV308*$Z308))</f>
      </c>
      <c r="BE308" s="18">
        <f>IF(R308&lt;&gt;0,R308,IF($AV308=0,0,AO308/$AV308*$Z308))</f>
      </c>
      <c r="BF308" s="18">
        <f>IF(S308&lt;&gt;0,S308,IF($AV308=0,0,AP308/$AV308*$Z308))</f>
      </c>
      <c r="BG308" s="18">
        <f>IF(T308&lt;&gt;0,T308,IF($AV308=0,0,AQ308/$AV308*$Z308))</f>
      </c>
      <c r="BH308" s="18">
        <f>IF(U308&lt;&gt;0,U308,IF($AV308=0,0,AR308/$AV308*$Z308))</f>
      </c>
      <c r="BI308" s="18">
        <f>IF(V308&lt;&gt;0,V308,IF($AV308=0,0,AS308/$AV308*$Z308))</f>
      </c>
      <c r="BJ308" s="18">
        <f>IF(W308&lt;&gt;0,W308,IF($AV308=0,0,AT308/$AV308*$Z308))</f>
      </c>
      <c r="BK308" s="18">
        <f>IF(X308&lt;&gt;0,X308,IF($AV308=0,0,AU308/$AV308*$Z308))</f>
      </c>
      <c r="BL308" s="18">
        <f>SUM(AW308:BK308)</f>
      </c>
      <c r="BM308" s="17" t="str">
        <v/>
      </c>
    </row>
    <row r="309" outlineLevel="4">
      <c r="A309" s="5" t="str">
        <v>14.4.9</v>
      </c>
      <c r="B309" s="5" t="str">
        <v/>
      </c>
      <c r="C309" s="5" t="str">
        <v>BSKDGNGENGR03</v>
      </c>
      <c r="D309" s="5" t="str">
        <v>BSKDGNGENGR03</v>
      </c>
      <c r="E309" s="19">
        <f>IFERROR(_xlfn.XLOOKUP(F309,Assumptions!B:B,Assumptions!C:C),0)</f>
      </c>
      <c r="F309" s="5" t="str">
        <v>Advanced Payment</v>
      </c>
      <c r="G309" s="5" t="str">
        <v/>
      </c>
      <c r="H309" s="18">
        <f>G308*E309</f>
      </c>
      <c r="I309" s="18">
        <f>H309*(1-0)</f>
      </c>
      <c r="J309" s="18">
        <v>0</v>
      </c>
      <c r="K309" s="18">
        <v>0</v>
      </c>
      <c r="L309" s="18">
        <v>0</v>
      </c>
      <c r="M309" s="18">
        <v>0</v>
      </c>
      <c r="N309" s="18">
        <v>0</v>
      </c>
      <c r="O309" s="18">
        <v>0</v>
      </c>
      <c r="P309" s="18">
        <v>0</v>
      </c>
      <c r="Q309" s="18">
        <v>0</v>
      </c>
      <c r="R309" s="18">
        <v>0</v>
      </c>
      <c r="S309" s="18">
        <v>0</v>
      </c>
      <c r="T309" s="18">
        <v>0</v>
      </c>
      <c r="U309" s="18">
        <v>0</v>
      </c>
      <c r="V309" s="18">
        <v>0</v>
      </c>
      <c r="W309" s="18">
        <v>0</v>
      </c>
      <c r="X309" s="18">
        <v>0</v>
      </c>
      <c r="Y309" s="18">
        <f>SUM(J309:X309)</f>
      </c>
      <c r="Z309" s="18">
        <f>I309-Y309</f>
      </c>
      <c r="AA309" s="20">
        <v>46026</v>
      </c>
      <c r="AB309" s="20">
        <v>46026</v>
      </c>
      <c r="AC309" s="18">
        <f>IFERROR(_xlfn.XLOOKUP(F309,Assumptions!B:B,Assumptions!D:D),0)</f>
      </c>
      <c r="AD309" s="20">
        <f>AA309+AC309</f>
      </c>
      <c r="AE309" s="20">
        <f>AC309+AB309</f>
      </c>
      <c r="AF309" s="5" t="str">
        <v/>
      </c>
      <c r="AG309" s="18">
        <f>IFERROR(_xlfn.BETA.DIST(DATE(YEAR(AG$2),MONTH(AG$2),15),$AD$2,$AE$2,FALSE,DATE(YEAR($AD309),MONTH($AD309),1),DATE(YEAR($AE309),MONTH($AE309),28)),0)</f>
      </c>
      <c r="AH309" s="18">
        <f>IFERROR(_xlfn.BETA.DIST(DATE(YEAR(AH$2),MONTH(AH$2),15),$AD$2,$AE$2,FALSE,DATE(YEAR($AD309),MONTH($AD309),1),DATE(YEAR($AE309),MONTH($AE309),28)),0)</f>
      </c>
      <c r="AI309" s="18">
        <f>IFERROR(_xlfn.BETA.DIST(DATE(YEAR(AI$2),MONTH(AI$2),15),$AD$2,$AE$2,FALSE,DATE(YEAR($AD309),MONTH($AD309),1),DATE(YEAR($AE309),MONTH($AE309),28)),0)</f>
      </c>
      <c r="AJ309" s="18">
        <f>IFERROR(_xlfn.BETA.DIST(DATE(YEAR(AJ$2),MONTH(AJ$2),15),$AD$2,$AE$2,FALSE,DATE(YEAR($AD309),MONTH($AD309),1),DATE(YEAR($AE309),MONTH($AE309),28)),0)</f>
      </c>
      <c r="AK309" s="18">
        <f>IFERROR(_xlfn.BETA.DIST(DATE(YEAR(AK$2),MONTH(AK$2),15),$AD$2,$AE$2,FALSE,DATE(YEAR($AD309),MONTH($AD309),1),DATE(YEAR($AE309),MONTH($AE309),28)),0)</f>
      </c>
      <c r="AL309" s="18">
        <f>IFERROR(_xlfn.BETA.DIST(DATE(YEAR(AL$2),MONTH(AL$2),15),$AD$2,$AE$2,FALSE,DATE(YEAR($AD309),MONTH($AD309),1),DATE(YEAR($AE309),MONTH($AE309),28)),0)</f>
      </c>
      <c r="AM309" s="18">
        <f>IFERROR(_xlfn.BETA.DIST(DATE(YEAR(AM$2),MONTH(AM$2),15),$AD$2,$AE$2,FALSE,DATE(YEAR($AD309),MONTH($AD309),1),DATE(YEAR($AE309),MONTH($AE309),28)),0)</f>
      </c>
      <c r="AN309" s="18">
        <f>IFERROR(_xlfn.BETA.DIST(DATE(YEAR(AN$2),MONTH(AN$2),15),$AD$2,$AE$2,FALSE,DATE(YEAR($AD309),MONTH($AD309),1),DATE(YEAR($AE309),MONTH($AE309),28)),0)</f>
      </c>
      <c r="AO309" s="18">
        <f>IFERROR(_xlfn.BETA.DIST(DATE(YEAR(AO$2),MONTH(AO$2),15),$AD$2,$AE$2,FALSE,DATE(YEAR($AD309),MONTH($AD309),1),DATE(YEAR($AE309),MONTH($AE309),28)),0)</f>
      </c>
      <c r="AP309" s="18">
        <f>IFERROR(_xlfn.BETA.DIST(DATE(YEAR(AP$2),MONTH(AP$2),15),$AD$2,$AE$2,FALSE,DATE(YEAR($AD309),MONTH($AD309),1),DATE(YEAR($AE309),MONTH($AE309),28)),0)</f>
      </c>
      <c r="AQ309" s="18">
        <f>IFERROR(_xlfn.BETA.DIST(DATE(YEAR(AQ$2),MONTH(AQ$2),15),$AD$2,$AE$2,FALSE,DATE(YEAR($AD309),MONTH($AD309),1),DATE(YEAR($AE309),MONTH($AE309),28)),0)</f>
      </c>
      <c r="AR309" s="18">
        <f>IFERROR(_xlfn.BETA.DIST(DATE(YEAR(AR$2),MONTH(AR$2),15),$AD$2,$AE$2,FALSE,DATE(YEAR($AD309),MONTH($AD309),1),DATE(YEAR($AE309),MONTH($AE309),28)),0)</f>
      </c>
      <c r="AS309" s="18">
        <f>IFERROR(_xlfn.BETA.DIST(DATE(YEAR(AS$2),MONTH(AS$2),15),$AD$2,$AE$2,FALSE,DATE(YEAR($AD309),MONTH($AD309),1),DATE(YEAR($AE309),MONTH($AE309),28)),0)</f>
      </c>
      <c r="AT309" s="18">
        <f>IFERROR(_xlfn.BETA.DIST(DATE(YEAR(AT$2),MONTH(AT$2),15),$AD$2,$AE$2,FALSE,DATE(YEAR($AD309),MONTH($AD309),1),DATE(YEAR($AE309),MONTH($AE309),28)),0)</f>
      </c>
      <c r="AU309" s="18">
        <f>IFERROR(_xlfn.BETA.DIST(DATE(YEAR(AU$2),MONTH(AU$2),15),$AD$2,$AE$2,FALSE,DATE(YEAR($AD309),MONTH($AD309),1),DATE(YEAR($AE309),MONTH($AE309),28)),0)</f>
      </c>
      <c r="AV309" s="18">
        <f>SUM(AG309:AU309)</f>
      </c>
      <c r="AW309" s="18">
        <f>IF(J309&lt;&gt;0,J309,IF($AV309=0,0,AG309/$AV309*$Z309))</f>
      </c>
      <c r="AX309" s="18">
        <f>IF(K309&lt;&gt;0,K309,IF($AV309=0,0,AH309/$AV309*$Z309))</f>
      </c>
      <c r="AY309" s="18">
        <f>IF(L309&lt;&gt;0,L309,IF($AV309=0,0,AI309/$AV309*$Z309))</f>
      </c>
      <c r="AZ309" s="18">
        <f>IF(M309&lt;&gt;0,M309,IF($AV309=0,0,AJ309/$AV309*$Z309))</f>
      </c>
      <c r="BA309" s="18">
        <f>IF(N309&lt;&gt;0,N309,IF($AV309=0,0,AK309/$AV309*$Z309))</f>
      </c>
      <c r="BB309" s="18">
        <f>IF(O309&lt;&gt;0,O309,IF($AV309=0,0,AL309/$AV309*$Z309))</f>
      </c>
      <c r="BC309" s="18">
        <f>IF(P309&lt;&gt;0,P309,IF($AV309=0,0,AM309/$AV309*$Z309))</f>
      </c>
      <c r="BD309" s="18">
        <f>IF(Q309&lt;&gt;0,Q309,IF($AV309=0,0,AN309/$AV309*$Z309))</f>
      </c>
      <c r="BE309" s="18">
        <f>IF(R309&lt;&gt;0,R309,IF($AV309=0,0,AO309/$AV309*$Z309))</f>
      </c>
      <c r="BF309" s="18">
        <f>IF(S309&lt;&gt;0,S309,IF($AV309=0,0,AP309/$AV309*$Z309))</f>
      </c>
      <c r="BG309" s="18">
        <f>IF(T309&lt;&gt;0,T309,IF($AV309=0,0,AQ309/$AV309*$Z309))</f>
      </c>
      <c r="BH309" s="18">
        <f>IF(U309&lt;&gt;0,U309,IF($AV309=0,0,AR309/$AV309*$Z309))</f>
      </c>
      <c r="BI309" s="18">
        <f>IF(V309&lt;&gt;0,V309,IF($AV309=0,0,AS309/$AV309*$Z309))</f>
      </c>
      <c r="BJ309" s="18">
        <f>IF(W309&lt;&gt;0,W309,IF($AV309=0,0,AT309/$AV309*$Z309))</f>
      </c>
      <c r="BK309" s="18">
        <f>IF(X309&lt;&gt;0,X309,IF($AV309=0,0,AU309/$AV309*$Z309))</f>
      </c>
      <c r="BL309" s="18">
        <f>SUM(AW309:BK309)</f>
      </c>
      <c r="BM309" s="18">
        <f>I309-BL309</f>
      </c>
    </row>
    <row r="310" outlineLevel="4">
      <c r="A310" s="5" t="str">
        <v>14.4.9</v>
      </c>
      <c r="B310" s="5" t="str">
        <v/>
      </c>
      <c r="C310" s="5" t="str">
        <v>BSPRELGENTL07</v>
      </c>
      <c r="D310" s="5" t="str">
        <v>BSPRELGENTL07</v>
      </c>
      <c r="E310" s="19">
        <f>IFERROR(_xlfn.XLOOKUP(F310,Assumptions!B:B,Assumptions!C:C),0)</f>
      </c>
      <c r="F310" s="5" t="str">
        <v>Site Delivery EGP</v>
      </c>
      <c r="G310" s="5" t="str">
        <v/>
      </c>
      <c r="H310" s="18">
        <f>G308*E310</f>
      </c>
      <c r="I310" s="18">
        <f>H310*(1-0)</f>
      </c>
      <c r="J310" s="18">
        <v>0</v>
      </c>
      <c r="K310" s="18">
        <v>0</v>
      </c>
      <c r="L310" s="18">
        <v>0</v>
      </c>
      <c r="M310" s="18">
        <v>0</v>
      </c>
      <c r="N310" s="18">
        <v>0</v>
      </c>
      <c r="O310" s="18">
        <v>0</v>
      </c>
      <c r="P310" s="18">
        <v>0</v>
      </c>
      <c r="Q310" s="18">
        <v>0</v>
      </c>
      <c r="R310" s="18">
        <v>0</v>
      </c>
      <c r="S310" s="18">
        <v>0</v>
      </c>
      <c r="T310" s="18">
        <v>0</v>
      </c>
      <c r="U310" s="18">
        <v>0</v>
      </c>
      <c r="V310" s="18">
        <v>0</v>
      </c>
      <c r="W310" s="18">
        <v>0</v>
      </c>
      <c r="X310" s="18">
        <v>0</v>
      </c>
      <c r="Y310" s="18">
        <f>SUM(J310:X310)</f>
      </c>
      <c r="Z310" s="18">
        <f>I310-Y310</f>
      </c>
      <c r="AA310" s="20">
        <v>46347</v>
      </c>
      <c r="AB310" s="20">
        <v>46347</v>
      </c>
      <c r="AC310" s="18">
        <f>IFERROR(_xlfn.XLOOKUP(F310,Assumptions!B:B,Assumptions!D:D),0)</f>
      </c>
      <c r="AD310" s="20">
        <f>AA310+AC310</f>
      </c>
      <c r="AE310" s="20">
        <f>AC310+AB310</f>
      </c>
      <c r="AF310" s="5" t="str">
        <v/>
      </c>
      <c r="AG310" s="18">
        <f>IFERROR(_xlfn.BETA.DIST(DATE(YEAR(AG$2),MONTH(AG$2),15),$AD$2,$AE$2,FALSE,DATE(YEAR($AD310),MONTH($AD310),1),DATE(YEAR($AE310),MONTH($AE310),28)),0)</f>
      </c>
      <c r="AH310" s="18">
        <f>IFERROR(_xlfn.BETA.DIST(DATE(YEAR(AH$2),MONTH(AH$2),15),$AD$2,$AE$2,FALSE,DATE(YEAR($AD310),MONTH($AD310),1),DATE(YEAR($AE310),MONTH($AE310),28)),0)</f>
      </c>
      <c r="AI310" s="18">
        <f>IFERROR(_xlfn.BETA.DIST(DATE(YEAR(AI$2),MONTH(AI$2),15),$AD$2,$AE$2,FALSE,DATE(YEAR($AD310),MONTH($AD310),1),DATE(YEAR($AE310),MONTH($AE310),28)),0)</f>
      </c>
      <c r="AJ310" s="18">
        <f>IFERROR(_xlfn.BETA.DIST(DATE(YEAR(AJ$2),MONTH(AJ$2),15),$AD$2,$AE$2,FALSE,DATE(YEAR($AD310),MONTH($AD310),1),DATE(YEAR($AE310),MONTH($AE310),28)),0)</f>
      </c>
      <c r="AK310" s="18">
        <f>IFERROR(_xlfn.BETA.DIST(DATE(YEAR(AK$2),MONTH(AK$2),15),$AD$2,$AE$2,FALSE,DATE(YEAR($AD310),MONTH($AD310),1),DATE(YEAR($AE310),MONTH($AE310),28)),0)</f>
      </c>
      <c r="AL310" s="18">
        <f>IFERROR(_xlfn.BETA.DIST(DATE(YEAR(AL$2),MONTH(AL$2),15),$AD$2,$AE$2,FALSE,DATE(YEAR($AD310),MONTH($AD310),1),DATE(YEAR($AE310),MONTH($AE310),28)),0)</f>
      </c>
      <c r="AM310" s="18">
        <f>IFERROR(_xlfn.BETA.DIST(DATE(YEAR(AM$2),MONTH(AM$2),15),$AD$2,$AE$2,FALSE,DATE(YEAR($AD310),MONTH($AD310),1),DATE(YEAR($AE310),MONTH($AE310),28)),0)</f>
      </c>
      <c r="AN310" s="18">
        <f>IFERROR(_xlfn.BETA.DIST(DATE(YEAR(AN$2),MONTH(AN$2),15),$AD$2,$AE$2,FALSE,DATE(YEAR($AD310),MONTH($AD310),1),DATE(YEAR($AE310),MONTH($AE310),28)),0)</f>
      </c>
      <c r="AO310" s="18">
        <f>IFERROR(_xlfn.BETA.DIST(DATE(YEAR(AO$2),MONTH(AO$2),15),$AD$2,$AE$2,FALSE,DATE(YEAR($AD310),MONTH($AD310),1),DATE(YEAR($AE310),MONTH($AE310),28)),0)</f>
      </c>
      <c r="AP310" s="18">
        <f>IFERROR(_xlfn.BETA.DIST(DATE(YEAR(AP$2),MONTH(AP$2),15),$AD$2,$AE$2,FALSE,DATE(YEAR($AD310),MONTH($AD310),1),DATE(YEAR($AE310),MONTH($AE310),28)),0)</f>
      </c>
      <c r="AQ310" s="18">
        <f>IFERROR(_xlfn.BETA.DIST(DATE(YEAR(AQ$2),MONTH(AQ$2),15),$AD$2,$AE$2,FALSE,DATE(YEAR($AD310),MONTH($AD310),1),DATE(YEAR($AE310),MONTH($AE310),28)),0)</f>
      </c>
      <c r="AR310" s="18">
        <f>IFERROR(_xlfn.BETA.DIST(DATE(YEAR(AR$2),MONTH(AR$2),15),$AD$2,$AE$2,FALSE,DATE(YEAR($AD310),MONTH($AD310),1),DATE(YEAR($AE310),MONTH($AE310),28)),0)</f>
      </c>
      <c r="AS310" s="18">
        <f>IFERROR(_xlfn.BETA.DIST(DATE(YEAR(AS$2),MONTH(AS$2),15),$AD$2,$AE$2,FALSE,DATE(YEAR($AD310),MONTH($AD310),1),DATE(YEAR($AE310),MONTH($AE310),28)),0)</f>
      </c>
      <c r="AT310" s="18">
        <f>IFERROR(_xlfn.BETA.DIST(DATE(YEAR(AT$2),MONTH(AT$2),15),$AD$2,$AE$2,FALSE,DATE(YEAR($AD310),MONTH($AD310),1),DATE(YEAR($AE310),MONTH($AE310),28)),0)</f>
      </c>
      <c r="AU310" s="18">
        <f>IFERROR(_xlfn.BETA.DIST(DATE(YEAR(AU$2),MONTH(AU$2),15),$AD$2,$AE$2,FALSE,DATE(YEAR($AD310),MONTH($AD310),1),DATE(YEAR($AE310),MONTH($AE310),28)),0)</f>
      </c>
      <c r="AV310" s="18">
        <f>SUM(AG310:AU310)</f>
      </c>
      <c r="AW310" s="18">
        <f>IF(J310&lt;&gt;0,J310,IF($AV310=0,0,AG310/$AV310*$Z310))</f>
      </c>
      <c r="AX310" s="18">
        <f>IF(K310&lt;&gt;0,K310,IF($AV310=0,0,AH310/$AV310*$Z310))</f>
      </c>
      <c r="AY310" s="18">
        <f>IF(L310&lt;&gt;0,L310,IF($AV310=0,0,AI310/$AV310*$Z310))</f>
      </c>
      <c r="AZ310" s="18">
        <f>IF(M310&lt;&gt;0,M310,IF($AV310=0,0,AJ310/$AV310*$Z310))</f>
      </c>
      <c r="BA310" s="18">
        <f>IF(N310&lt;&gt;0,N310,IF($AV310=0,0,AK310/$AV310*$Z310))</f>
      </c>
      <c r="BB310" s="18">
        <f>IF(O310&lt;&gt;0,O310,IF($AV310=0,0,AL310/$AV310*$Z310))</f>
      </c>
      <c r="BC310" s="18">
        <f>IF(P310&lt;&gt;0,P310,IF($AV310=0,0,AM310/$AV310*$Z310))</f>
      </c>
      <c r="BD310" s="18">
        <f>IF(Q310&lt;&gt;0,Q310,IF($AV310=0,0,AN310/$AV310*$Z310))</f>
      </c>
      <c r="BE310" s="18">
        <f>IF(R310&lt;&gt;0,R310,IF($AV310=0,0,AO310/$AV310*$Z310))</f>
      </c>
      <c r="BF310" s="18">
        <f>IF(S310&lt;&gt;0,S310,IF($AV310=0,0,AP310/$AV310*$Z310))</f>
      </c>
      <c r="BG310" s="18">
        <f>IF(T310&lt;&gt;0,T310,IF($AV310=0,0,AQ310/$AV310*$Z310))</f>
      </c>
      <c r="BH310" s="18">
        <f>IF(U310&lt;&gt;0,U310,IF($AV310=0,0,AR310/$AV310*$Z310))</f>
      </c>
      <c r="BI310" s="18">
        <f>IF(V310&lt;&gt;0,V310,IF($AV310=0,0,AS310/$AV310*$Z310))</f>
      </c>
      <c r="BJ310" s="18">
        <f>IF(W310&lt;&gt;0,W310,IF($AV310=0,0,AT310/$AV310*$Z310))</f>
      </c>
      <c r="BK310" s="18">
        <f>IF(X310&lt;&gt;0,X310,IF($AV310=0,0,AU310/$AV310*$Z310))</f>
      </c>
      <c r="BL310" s="18">
        <f>SUM(AW310:BK310)</f>
      </c>
      <c r="BM310" s="18">
        <f>I310-BL310</f>
      </c>
    </row>
    <row r="311" outlineLevel="4">
      <c r="A311" s="5" t="str">
        <v>14.4.9</v>
      </c>
      <c r="B311" s="5" t="str">
        <v/>
      </c>
      <c r="C311" s="5" t="str">
        <v>BSKDGNGENGR07</v>
      </c>
      <c r="D311" s="5" t="str">
        <v>BSKDGNGENGR07</v>
      </c>
      <c r="E311" s="19">
        <f>IFERROR(_xlfn.XLOOKUP(F311,Assumptions!B:B,Assumptions!C:C),0)</f>
      </c>
      <c r="F311" s="5" t="str">
        <v>Retention</v>
      </c>
      <c r="G311" s="5" t="str">
        <v/>
      </c>
      <c r="H311" s="18">
        <f>G308*E311</f>
      </c>
      <c r="I311" s="18">
        <f>H311*(1-0)</f>
      </c>
      <c r="J311" s="18">
        <v>0</v>
      </c>
      <c r="K311" s="18">
        <v>0</v>
      </c>
      <c r="L311" s="18">
        <v>0</v>
      </c>
      <c r="M311" s="18">
        <v>0</v>
      </c>
      <c r="N311" s="18">
        <v>0</v>
      </c>
      <c r="O311" s="18">
        <v>0</v>
      </c>
      <c r="P311" s="18">
        <v>0</v>
      </c>
      <c r="Q311" s="18">
        <v>0</v>
      </c>
      <c r="R311" s="18">
        <v>0</v>
      </c>
      <c r="S311" s="18">
        <v>0</v>
      </c>
      <c r="T311" s="18">
        <v>0</v>
      </c>
      <c r="U311" s="18">
        <v>0</v>
      </c>
      <c r="V311" s="18">
        <v>0</v>
      </c>
      <c r="W311" s="18">
        <v>0</v>
      </c>
      <c r="X311" s="18">
        <v>0</v>
      </c>
      <c r="Y311" s="18">
        <f>SUM(J311:X311)</f>
      </c>
      <c r="Z311" s="18">
        <f>I311-Y311</f>
      </c>
      <c r="AA311" s="20">
        <v>46483</v>
      </c>
      <c r="AB311" s="20">
        <v>46483</v>
      </c>
      <c r="AC311" s="18">
        <f>IFERROR(_xlfn.XLOOKUP(F311,Assumptions!B:B,Assumptions!D:D),0)</f>
      </c>
      <c r="AD311" s="20">
        <f>AA311+AC311</f>
      </c>
      <c r="AE311" s="20">
        <f>AC311+AB311</f>
      </c>
      <c r="AF311" s="5" t="str">
        <v/>
      </c>
      <c r="AG311" s="18">
        <f>IFERROR(_xlfn.BETA.DIST(DATE(YEAR(AG$2),MONTH(AG$2),15),$AD$2,$AE$2,FALSE,DATE(YEAR($AD311),MONTH($AD311),1),DATE(YEAR($AE311),MONTH($AE311),28)),0)</f>
      </c>
      <c r="AH311" s="18">
        <f>IFERROR(_xlfn.BETA.DIST(DATE(YEAR(AH$2),MONTH(AH$2),15),$AD$2,$AE$2,FALSE,DATE(YEAR($AD311),MONTH($AD311),1),DATE(YEAR($AE311),MONTH($AE311),28)),0)</f>
      </c>
      <c r="AI311" s="18">
        <f>IFERROR(_xlfn.BETA.DIST(DATE(YEAR(AI$2),MONTH(AI$2),15),$AD$2,$AE$2,FALSE,DATE(YEAR($AD311),MONTH($AD311),1),DATE(YEAR($AE311),MONTH($AE311),28)),0)</f>
      </c>
      <c r="AJ311" s="18">
        <f>IFERROR(_xlfn.BETA.DIST(DATE(YEAR(AJ$2),MONTH(AJ$2),15),$AD$2,$AE$2,FALSE,DATE(YEAR($AD311),MONTH($AD311),1),DATE(YEAR($AE311),MONTH($AE311),28)),0)</f>
      </c>
      <c r="AK311" s="18">
        <f>IFERROR(_xlfn.BETA.DIST(DATE(YEAR(AK$2),MONTH(AK$2),15),$AD$2,$AE$2,FALSE,DATE(YEAR($AD311),MONTH($AD311),1),DATE(YEAR($AE311),MONTH($AE311),28)),0)</f>
      </c>
      <c r="AL311" s="18">
        <f>IFERROR(_xlfn.BETA.DIST(DATE(YEAR(AL$2),MONTH(AL$2),15),$AD$2,$AE$2,FALSE,DATE(YEAR($AD311),MONTH($AD311),1),DATE(YEAR($AE311),MONTH($AE311),28)),0)</f>
      </c>
      <c r="AM311" s="18">
        <f>IFERROR(_xlfn.BETA.DIST(DATE(YEAR(AM$2),MONTH(AM$2),15),$AD$2,$AE$2,FALSE,DATE(YEAR($AD311),MONTH($AD311),1),DATE(YEAR($AE311),MONTH($AE311),28)),0)</f>
      </c>
      <c r="AN311" s="18">
        <f>IFERROR(_xlfn.BETA.DIST(DATE(YEAR(AN$2),MONTH(AN$2),15),$AD$2,$AE$2,FALSE,DATE(YEAR($AD311),MONTH($AD311),1),DATE(YEAR($AE311),MONTH($AE311),28)),0)</f>
      </c>
      <c r="AO311" s="18">
        <f>IFERROR(_xlfn.BETA.DIST(DATE(YEAR(AO$2),MONTH(AO$2),15),$AD$2,$AE$2,FALSE,DATE(YEAR($AD311),MONTH($AD311),1),DATE(YEAR($AE311),MONTH($AE311),28)),0)</f>
      </c>
      <c r="AP311" s="18">
        <f>IFERROR(_xlfn.BETA.DIST(DATE(YEAR(AP$2),MONTH(AP$2),15),$AD$2,$AE$2,FALSE,DATE(YEAR($AD311),MONTH($AD311),1),DATE(YEAR($AE311),MONTH($AE311),28)),0)</f>
      </c>
      <c r="AQ311" s="18">
        <f>IFERROR(_xlfn.BETA.DIST(DATE(YEAR(AQ$2),MONTH(AQ$2),15),$AD$2,$AE$2,FALSE,DATE(YEAR($AD311),MONTH($AD311),1),DATE(YEAR($AE311),MONTH($AE311),28)),0)</f>
      </c>
      <c r="AR311" s="18">
        <f>IFERROR(_xlfn.BETA.DIST(DATE(YEAR(AR$2),MONTH(AR$2),15),$AD$2,$AE$2,FALSE,DATE(YEAR($AD311),MONTH($AD311),1),DATE(YEAR($AE311),MONTH($AE311),28)),0)</f>
      </c>
      <c r="AS311" s="18">
        <f>IFERROR(_xlfn.BETA.DIST(DATE(YEAR(AS$2),MONTH(AS$2),15),$AD$2,$AE$2,FALSE,DATE(YEAR($AD311),MONTH($AD311),1),DATE(YEAR($AE311),MONTH($AE311),28)),0)</f>
      </c>
      <c r="AT311" s="18">
        <f>IFERROR(_xlfn.BETA.DIST(DATE(YEAR(AT$2),MONTH(AT$2),15),$AD$2,$AE$2,FALSE,DATE(YEAR($AD311),MONTH($AD311),1),DATE(YEAR($AE311),MONTH($AE311),28)),0)</f>
      </c>
      <c r="AU311" s="18">
        <f>IFERROR(_xlfn.BETA.DIST(DATE(YEAR(AU$2),MONTH(AU$2),15),$AD$2,$AE$2,FALSE,DATE(YEAR($AD311),MONTH($AD311),1),DATE(YEAR($AE311),MONTH($AE311),28)),0)</f>
      </c>
      <c r="AV311" s="18">
        <f>SUM(AG311:AU311)</f>
      </c>
      <c r="AW311" s="18">
        <f>IF(J311&lt;&gt;0,J311,IF($AV311=0,0,AG311/$AV311*$Z311))</f>
      </c>
      <c r="AX311" s="18">
        <f>IF(K311&lt;&gt;0,K311,IF($AV311=0,0,AH311/$AV311*$Z311))</f>
      </c>
      <c r="AY311" s="18">
        <f>IF(L311&lt;&gt;0,L311,IF($AV311=0,0,AI311/$AV311*$Z311))</f>
      </c>
      <c r="AZ311" s="18">
        <f>IF(M311&lt;&gt;0,M311,IF($AV311=0,0,AJ311/$AV311*$Z311))</f>
      </c>
      <c r="BA311" s="18">
        <f>IF(N311&lt;&gt;0,N311,IF($AV311=0,0,AK311/$AV311*$Z311))</f>
      </c>
      <c r="BB311" s="18">
        <f>IF(O311&lt;&gt;0,O311,IF($AV311=0,0,AL311/$AV311*$Z311))</f>
      </c>
      <c r="BC311" s="18">
        <f>IF(P311&lt;&gt;0,P311,IF($AV311=0,0,AM311/$AV311*$Z311))</f>
      </c>
      <c r="BD311" s="18">
        <f>IF(Q311&lt;&gt;0,Q311,IF($AV311=0,0,AN311/$AV311*$Z311))</f>
      </c>
      <c r="BE311" s="18">
        <f>IF(R311&lt;&gt;0,R311,IF($AV311=0,0,AO311/$AV311*$Z311))</f>
      </c>
      <c r="BF311" s="18">
        <f>IF(S311&lt;&gt;0,S311,IF($AV311=0,0,AP311/$AV311*$Z311))</f>
      </c>
      <c r="BG311" s="18">
        <f>IF(T311&lt;&gt;0,T311,IF($AV311=0,0,AQ311/$AV311*$Z311))</f>
      </c>
      <c r="BH311" s="18">
        <f>IF(U311&lt;&gt;0,U311,IF($AV311=0,0,AR311/$AV311*$Z311))</f>
      </c>
      <c r="BI311" s="18">
        <f>IF(V311&lt;&gt;0,V311,IF($AV311=0,0,AS311/$AV311*$Z311))</f>
      </c>
      <c r="BJ311" s="18">
        <f>IF(W311&lt;&gt;0,W311,IF($AV311=0,0,AT311/$AV311*$Z311))</f>
      </c>
      <c r="BK311" s="18">
        <f>IF(X311&lt;&gt;0,X311,IF($AV311=0,0,AU311/$AV311*$Z311))</f>
      </c>
      <c r="BL311" s="18">
        <f>SUM(AW311:BK311)</f>
      </c>
      <c r="BM311" s="18">
        <f>I311-BL311</f>
      </c>
    </row>
    <row r="312" outlineLevel="3">
      <c r="A312" s="17" t="str">
        <v>14.4.01</v>
      </c>
      <c r="B312" s="17" t="str">
        <v/>
      </c>
      <c r="C312" s="17" t="str">
        <v/>
      </c>
      <c r="D312" s="17" t="str">
        <v/>
      </c>
      <c r="E312" s="17" t="str">
        <v>14.4.01</v>
      </c>
      <c r="F312" s="17" t="str">
        <v>Complete breath set</v>
      </c>
      <c r="G312" s="17">
        <v>206136</v>
      </c>
      <c r="H312" s="17" t="str">
        <v/>
      </c>
      <c r="I312" s="17" t="str">
        <v/>
      </c>
      <c r="J312" s="17" t="str">
        <v/>
      </c>
      <c r="K312" s="17" t="str">
        <v/>
      </c>
      <c r="L312" s="17" t="str">
        <v/>
      </c>
      <c r="M312" s="17" t="str">
        <v/>
      </c>
      <c r="N312" s="17" t="str">
        <v/>
      </c>
      <c r="O312" s="17" t="str">
        <v/>
      </c>
      <c r="P312" s="17" t="str">
        <v/>
      </c>
      <c r="Q312" s="17" t="str">
        <v/>
      </c>
      <c r="R312" s="17" t="str">
        <v/>
      </c>
      <c r="S312" s="17" t="str">
        <v/>
      </c>
      <c r="T312" s="17" t="str">
        <v/>
      </c>
      <c r="U312" s="17" t="str">
        <v/>
      </c>
      <c r="V312" s="17" t="str">
        <v/>
      </c>
      <c r="W312" s="17" t="str">
        <v/>
      </c>
      <c r="X312" s="17" t="str">
        <v/>
      </c>
      <c r="Y312" s="17" t="str">
        <v/>
      </c>
      <c r="Z312" s="17" t="str">
        <v/>
      </c>
      <c r="AA312" s="17" t="str">
        <v/>
      </c>
      <c r="AB312" s="17" t="str">
        <v/>
      </c>
      <c r="AC312" s="17" t="str">
        <v/>
      </c>
      <c r="AD312" s="17" t="str">
        <v/>
      </c>
      <c r="AE312" s="17" t="str">
        <v/>
      </c>
      <c r="AF312" s="5" t="str">
        <v/>
      </c>
      <c r="AG312" s="18">
        <f>IFERROR(_xlfn.BETA.DIST(DATE(YEAR(AG$2),MONTH(AG$2),15),$AD$2,$AE$2,FALSE,DATE(YEAR($AD312),MONTH($AD312),1),DATE(YEAR($AE312),MONTH($AE312),28)),0)</f>
      </c>
      <c r="AH312" s="18">
        <f>IFERROR(_xlfn.BETA.DIST(DATE(YEAR(AH$2),MONTH(AH$2),15),$AD$2,$AE$2,FALSE,DATE(YEAR($AD312),MONTH($AD312),1),DATE(YEAR($AE312),MONTH($AE312),28)),0)</f>
      </c>
      <c r="AI312" s="18">
        <f>IFERROR(_xlfn.BETA.DIST(DATE(YEAR(AI$2),MONTH(AI$2),15),$AD$2,$AE$2,FALSE,DATE(YEAR($AD312),MONTH($AD312),1),DATE(YEAR($AE312),MONTH($AE312),28)),0)</f>
      </c>
      <c r="AJ312" s="18">
        <f>IFERROR(_xlfn.BETA.DIST(DATE(YEAR(AJ$2),MONTH(AJ$2),15),$AD$2,$AE$2,FALSE,DATE(YEAR($AD312),MONTH($AD312),1),DATE(YEAR($AE312),MONTH($AE312),28)),0)</f>
      </c>
      <c r="AK312" s="18">
        <f>IFERROR(_xlfn.BETA.DIST(DATE(YEAR(AK$2),MONTH(AK$2),15),$AD$2,$AE$2,FALSE,DATE(YEAR($AD312),MONTH($AD312),1),DATE(YEAR($AE312),MONTH($AE312),28)),0)</f>
      </c>
      <c r="AL312" s="18">
        <f>IFERROR(_xlfn.BETA.DIST(DATE(YEAR(AL$2),MONTH(AL$2),15),$AD$2,$AE$2,FALSE,DATE(YEAR($AD312),MONTH($AD312),1),DATE(YEAR($AE312),MONTH($AE312),28)),0)</f>
      </c>
      <c r="AM312" s="18">
        <f>IFERROR(_xlfn.BETA.DIST(DATE(YEAR(AM$2),MONTH(AM$2),15),$AD$2,$AE$2,FALSE,DATE(YEAR($AD312),MONTH($AD312),1),DATE(YEAR($AE312),MONTH($AE312),28)),0)</f>
      </c>
      <c r="AN312" s="18">
        <f>IFERROR(_xlfn.BETA.DIST(DATE(YEAR(AN$2),MONTH(AN$2),15),$AD$2,$AE$2,FALSE,DATE(YEAR($AD312),MONTH($AD312),1),DATE(YEAR($AE312),MONTH($AE312),28)),0)</f>
      </c>
      <c r="AO312" s="18">
        <f>IFERROR(_xlfn.BETA.DIST(DATE(YEAR(AO$2),MONTH(AO$2),15),$AD$2,$AE$2,FALSE,DATE(YEAR($AD312),MONTH($AD312),1),DATE(YEAR($AE312),MONTH($AE312),28)),0)</f>
      </c>
      <c r="AP312" s="18">
        <f>IFERROR(_xlfn.BETA.DIST(DATE(YEAR(AP$2),MONTH(AP$2),15),$AD$2,$AE$2,FALSE,DATE(YEAR($AD312),MONTH($AD312),1),DATE(YEAR($AE312),MONTH($AE312),28)),0)</f>
      </c>
      <c r="AQ312" s="18">
        <f>IFERROR(_xlfn.BETA.DIST(DATE(YEAR(AQ$2),MONTH(AQ$2),15),$AD$2,$AE$2,FALSE,DATE(YEAR($AD312),MONTH($AD312),1),DATE(YEAR($AE312),MONTH($AE312),28)),0)</f>
      </c>
      <c r="AR312" s="18">
        <f>IFERROR(_xlfn.BETA.DIST(DATE(YEAR(AR$2),MONTH(AR$2),15),$AD$2,$AE$2,FALSE,DATE(YEAR($AD312),MONTH($AD312),1),DATE(YEAR($AE312),MONTH($AE312),28)),0)</f>
      </c>
      <c r="AS312" s="18">
        <f>IFERROR(_xlfn.BETA.DIST(DATE(YEAR(AS$2),MONTH(AS$2),15),$AD$2,$AE$2,FALSE,DATE(YEAR($AD312),MONTH($AD312),1),DATE(YEAR($AE312),MONTH($AE312),28)),0)</f>
      </c>
      <c r="AT312" s="18">
        <f>IFERROR(_xlfn.BETA.DIST(DATE(YEAR(AT$2),MONTH(AT$2),15),$AD$2,$AE$2,FALSE,DATE(YEAR($AD312),MONTH($AD312),1),DATE(YEAR($AE312),MONTH($AE312),28)),0)</f>
      </c>
      <c r="AU312" s="18">
        <f>IFERROR(_xlfn.BETA.DIST(DATE(YEAR(AU$2),MONTH(AU$2),15),$AD$2,$AE$2,FALSE,DATE(YEAR($AD312),MONTH($AD312),1),DATE(YEAR($AE312),MONTH($AE312),28)),0)</f>
      </c>
      <c r="AV312" s="18">
        <f>SUM(AG312:AU312)</f>
      </c>
      <c r="AW312" s="18">
        <f>IF(J312&lt;&gt;0,J312,IF($AV312=0,0,AG312/$AV312*$Z312))</f>
      </c>
      <c r="AX312" s="18">
        <f>IF(K312&lt;&gt;0,K312,IF($AV312=0,0,AH312/$AV312*$Z312))</f>
      </c>
      <c r="AY312" s="18">
        <f>IF(L312&lt;&gt;0,L312,IF($AV312=0,0,AI312/$AV312*$Z312))</f>
      </c>
      <c r="AZ312" s="18">
        <f>IF(M312&lt;&gt;0,M312,IF($AV312=0,0,AJ312/$AV312*$Z312))</f>
      </c>
      <c r="BA312" s="18">
        <f>IF(N312&lt;&gt;0,N312,IF($AV312=0,0,AK312/$AV312*$Z312))</f>
      </c>
      <c r="BB312" s="18">
        <f>IF(O312&lt;&gt;0,O312,IF($AV312=0,0,AL312/$AV312*$Z312))</f>
      </c>
      <c r="BC312" s="18">
        <f>IF(P312&lt;&gt;0,P312,IF($AV312=0,0,AM312/$AV312*$Z312))</f>
      </c>
      <c r="BD312" s="18">
        <f>IF(Q312&lt;&gt;0,Q312,IF($AV312=0,0,AN312/$AV312*$Z312))</f>
      </c>
      <c r="BE312" s="18">
        <f>IF(R312&lt;&gt;0,R312,IF($AV312=0,0,AO312/$AV312*$Z312))</f>
      </c>
      <c r="BF312" s="18">
        <f>IF(S312&lt;&gt;0,S312,IF($AV312=0,0,AP312/$AV312*$Z312))</f>
      </c>
      <c r="BG312" s="18">
        <f>IF(T312&lt;&gt;0,T312,IF($AV312=0,0,AQ312/$AV312*$Z312))</f>
      </c>
      <c r="BH312" s="18">
        <f>IF(U312&lt;&gt;0,U312,IF($AV312=0,0,AR312/$AV312*$Z312))</f>
      </c>
      <c r="BI312" s="18">
        <f>IF(V312&lt;&gt;0,V312,IF($AV312=0,0,AS312/$AV312*$Z312))</f>
      </c>
      <c r="BJ312" s="18">
        <f>IF(W312&lt;&gt;0,W312,IF($AV312=0,0,AT312/$AV312*$Z312))</f>
      </c>
      <c r="BK312" s="18">
        <f>IF(X312&lt;&gt;0,X312,IF($AV312=0,0,AU312/$AV312*$Z312))</f>
      </c>
      <c r="BL312" s="18">
        <f>SUM(AW312:BK312)</f>
      </c>
      <c r="BM312" s="17" t="str">
        <v/>
      </c>
    </row>
    <row r="313" outlineLevel="4">
      <c r="A313" s="5" t="str">
        <v>14.4.01</v>
      </c>
      <c r="B313" s="5" t="str">
        <v/>
      </c>
      <c r="C313" s="5" t="str">
        <v>BSKDGNGENGR03</v>
      </c>
      <c r="D313" s="5" t="str">
        <v>BSKDGNGENGR03</v>
      </c>
      <c r="E313" s="19">
        <f>IFERROR(_xlfn.XLOOKUP(F313,Assumptions!B:B,Assumptions!C:C),0)</f>
      </c>
      <c r="F313" s="5" t="str">
        <v>Advanced Payment</v>
      </c>
      <c r="G313" s="5" t="str">
        <v/>
      </c>
      <c r="H313" s="18">
        <f>G312*E313</f>
      </c>
      <c r="I313" s="18">
        <f>H313*(1-0)</f>
      </c>
      <c r="J313" s="18">
        <v>0</v>
      </c>
      <c r="K313" s="18">
        <v>0</v>
      </c>
      <c r="L313" s="18">
        <v>0</v>
      </c>
      <c r="M313" s="18">
        <v>0</v>
      </c>
      <c r="N313" s="18">
        <v>0</v>
      </c>
      <c r="O313" s="18">
        <v>0</v>
      </c>
      <c r="P313" s="18">
        <v>0</v>
      </c>
      <c r="Q313" s="18">
        <v>0</v>
      </c>
      <c r="R313" s="18">
        <v>0</v>
      </c>
      <c r="S313" s="18">
        <v>0</v>
      </c>
      <c r="T313" s="18">
        <v>0</v>
      </c>
      <c r="U313" s="18">
        <v>0</v>
      </c>
      <c r="V313" s="18">
        <v>0</v>
      </c>
      <c r="W313" s="18">
        <v>0</v>
      </c>
      <c r="X313" s="18">
        <v>0</v>
      </c>
      <c r="Y313" s="18">
        <f>SUM(J313:X313)</f>
      </c>
      <c r="Z313" s="18">
        <f>I313-Y313</f>
      </c>
      <c r="AA313" s="20">
        <v>46026</v>
      </c>
      <c r="AB313" s="20">
        <v>46026</v>
      </c>
      <c r="AC313" s="18">
        <f>IFERROR(_xlfn.XLOOKUP(F313,Assumptions!B:B,Assumptions!D:D),0)</f>
      </c>
      <c r="AD313" s="20">
        <f>AA313+AC313</f>
      </c>
      <c r="AE313" s="20">
        <f>AC313+AB313</f>
      </c>
      <c r="AF313" s="5" t="str">
        <v/>
      </c>
      <c r="AG313" s="18">
        <f>IFERROR(_xlfn.BETA.DIST(DATE(YEAR(AG$2),MONTH(AG$2),15),$AD$2,$AE$2,FALSE,DATE(YEAR($AD313),MONTH($AD313),1),DATE(YEAR($AE313),MONTH($AE313),28)),0)</f>
      </c>
      <c r="AH313" s="18">
        <f>IFERROR(_xlfn.BETA.DIST(DATE(YEAR(AH$2),MONTH(AH$2),15),$AD$2,$AE$2,FALSE,DATE(YEAR($AD313),MONTH($AD313),1),DATE(YEAR($AE313),MONTH($AE313),28)),0)</f>
      </c>
      <c r="AI313" s="18">
        <f>IFERROR(_xlfn.BETA.DIST(DATE(YEAR(AI$2),MONTH(AI$2),15),$AD$2,$AE$2,FALSE,DATE(YEAR($AD313),MONTH($AD313),1),DATE(YEAR($AE313),MONTH($AE313),28)),0)</f>
      </c>
      <c r="AJ313" s="18">
        <f>IFERROR(_xlfn.BETA.DIST(DATE(YEAR(AJ$2),MONTH(AJ$2),15),$AD$2,$AE$2,FALSE,DATE(YEAR($AD313),MONTH($AD313),1),DATE(YEAR($AE313),MONTH($AE313),28)),0)</f>
      </c>
      <c r="AK313" s="18">
        <f>IFERROR(_xlfn.BETA.DIST(DATE(YEAR(AK$2),MONTH(AK$2),15),$AD$2,$AE$2,FALSE,DATE(YEAR($AD313),MONTH($AD313),1),DATE(YEAR($AE313),MONTH($AE313),28)),0)</f>
      </c>
      <c r="AL313" s="18">
        <f>IFERROR(_xlfn.BETA.DIST(DATE(YEAR(AL$2),MONTH(AL$2),15),$AD$2,$AE$2,FALSE,DATE(YEAR($AD313),MONTH($AD313),1),DATE(YEAR($AE313),MONTH($AE313),28)),0)</f>
      </c>
      <c r="AM313" s="18">
        <f>IFERROR(_xlfn.BETA.DIST(DATE(YEAR(AM$2),MONTH(AM$2),15),$AD$2,$AE$2,FALSE,DATE(YEAR($AD313),MONTH($AD313),1),DATE(YEAR($AE313),MONTH($AE313),28)),0)</f>
      </c>
      <c r="AN313" s="18">
        <f>IFERROR(_xlfn.BETA.DIST(DATE(YEAR(AN$2),MONTH(AN$2),15),$AD$2,$AE$2,FALSE,DATE(YEAR($AD313),MONTH($AD313),1),DATE(YEAR($AE313),MONTH($AE313),28)),0)</f>
      </c>
      <c r="AO313" s="18">
        <f>IFERROR(_xlfn.BETA.DIST(DATE(YEAR(AO$2),MONTH(AO$2),15),$AD$2,$AE$2,FALSE,DATE(YEAR($AD313),MONTH($AD313),1),DATE(YEAR($AE313),MONTH($AE313),28)),0)</f>
      </c>
      <c r="AP313" s="18">
        <f>IFERROR(_xlfn.BETA.DIST(DATE(YEAR(AP$2),MONTH(AP$2),15),$AD$2,$AE$2,FALSE,DATE(YEAR($AD313),MONTH($AD313),1),DATE(YEAR($AE313),MONTH($AE313),28)),0)</f>
      </c>
      <c r="AQ313" s="18">
        <f>IFERROR(_xlfn.BETA.DIST(DATE(YEAR(AQ$2),MONTH(AQ$2),15),$AD$2,$AE$2,FALSE,DATE(YEAR($AD313),MONTH($AD313),1),DATE(YEAR($AE313),MONTH($AE313),28)),0)</f>
      </c>
      <c r="AR313" s="18">
        <f>IFERROR(_xlfn.BETA.DIST(DATE(YEAR(AR$2),MONTH(AR$2),15),$AD$2,$AE$2,FALSE,DATE(YEAR($AD313),MONTH($AD313),1),DATE(YEAR($AE313),MONTH($AE313),28)),0)</f>
      </c>
      <c r="AS313" s="18">
        <f>IFERROR(_xlfn.BETA.DIST(DATE(YEAR(AS$2),MONTH(AS$2),15),$AD$2,$AE$2,FALSE,DATE(YEAR($AD313),MONTH($AD313),1),DATE(YEAR($AE313),MONTH($AE313),28)),0)</f>
      </c>
      <c r="AT313" s="18">
        <f>IFERROR(_xlfn.BETA.DIST(DATE(YEAR(AT$2),MONTH(AT$2),15),$AD$2,$AE$2,FALSE,DATE(YEAR($AD313),MONTH($AD313),1),DATE(YEAR($AE313),MONTH($AE313),28)),0)</f>
      </c>
      <c r="AU313" s="18">
        <f>IFERROR(_xlfn.BETA.DIST(DATE(YEAR(AU$2),MONTH(AU$2),15),$AD$2,$AE$2,FALSE,DATE(YEAR($AD313),MONTH($AD313),1),DATE(YEAR($AE313),MONTH($AE313),28)),0)</f>
      </c>
      <c r="AV313" s="18">
        <f>SUM(AG313:AU313)</f>
      </c>
      <c r="AW313" s="18">
        <f>IF(J313&lt;&gt;0,J313,IF($AV313=0,0,AG313/$AV313*$Z313))</f>
      </c>
      <c r="AX313" s="18">
        <f>IF(K313&lt;&gt;0,K313,IF($AV313=0,0,AH313/$AV313*$Z313))</f>
      </c>
      <c r="AY313" s="18">
        <f>IF(L313&lt;&gt;0,L313,IF($AV313=0,0,AI313/$AV313*$Z313))</f>
      </c>
      <c r="AZ313" s="18">
        <f>IF(M313&lt;&gt;0,M313,IF($AV313=0,0,AJ313/$AV313*$Z313))</f>
      </c>
      <c r="BA313" s="18">
        <f>IF(N313&lt;&gt;0,N313,IF($AV313=0,0,AK313/$AV313*$Z313))</f>
      </c>
      <c r="BB313" s="18">
        <f>IF(O313&lt;&gt;0,O313,IF($AV313=0,0,AL313/$AV313*$Z313))</f>
      </c>
      <c r="BC313" s="18">
        <f>IF(P313&lt;&gt;0,P313,IF($AV313=0,0,AM313/$AV313*$Z313))</f>
      </c>
      <c r="BD313" s="18">
        <f>IF(Q313&lt;&gt;0,Q313,IF($AV313=0,0,AN313/$AV313*$Z313))</f>
      </c>
      <c r="BE313" s="18">
        <f>IF(R313&lt;&gt;0,R313,IF($AV313=0,0,AO313/$AV313*$Z313))</f>
      </c>
      <c r="BF313" s="18">
        <f>IF(S313&lt;&gt;0,S313,IF($AV313=0,0,AP313/$AV313*$Z313))</f>
      </c>
      <c r="BG313" s="18">
        <f>IF(T313&lt;&gt;0,T313,IF($AV313=0,0,AQ313/$AV313*$Z313))</f>
      </c>
      <c r="BH313" s="18">
        <f>IF(U313&lt;&gt;0,U313,IF($AV313=0,0,AR313/$AV313*$Z313))</f>
      </c>
      <c r="BI313" s="18">
        <f>IF(V313&lt;&gt;0,V313,IF($AV313=0,0,AS313/$AV313*$Z313))</f>
      </c>
      <c r="BJ313" s="18">
        <f>IF(W313&lt;&gt;0,W313,IF($AV313=0,0,AT313/$AV313*$Z313))</f>
      </c>
      <c r="BK313" s="18">
        <f>IF(X313&lt;&gt;0,X313,IF($AV313=0,0,AU313/$AV313*$Z313))</f>
      </c>
      <c r="BL313" s="18">
        <f>SUM(AW313:BK313)</f>
      </c>
      <c r="BM313" s="18">
        <f>I313-BL313</f>
      </c>
    </row>
    <row r="314" outlineLevel="4">
      <c r="A314" s="5" t="str">
        <v>14.4.01</v>
      </c>
      <c r="B314" s="5" t="str">
        <v/>
      </c>
      <c r="C314" s="5" t="str">
        <v>BSPRELGENTL07</v>
      </c>
      <c r="D314" s="5" t="str">
        <v>BSPRELGENTL07</v>
      </c>
      <c r="E314" s="19">
        <f>IFERROR(_xlfn.XLOOKUP(F314,Assumptions!B:B,Assumptions!C:C),0)</f>
      </c>
      <c r="F314" s="5" t="str">
        <v>Site Delivery EGP</v>
      </c>
      <c r="G314" s="5" t="str">
        <v/>
      </c>
      <c r="H314" s="18">
        <f>G312*E314</f>
      </c>
      <c r="I314" s="18">
        <f>H314*(1-0)</f>
      </c>
      <c r="J314" s="18">
        <v>0</v>
      </c>
      <c r="K314" s="18">
        <v>0</v>
      </c>
      <c r="L314" s="18">
        <v>0</v>
      </c>
      <c r="M314" s="18">
        <v>0</v>
      </c>
      <c r="N314" s="18">
        <v>0</v>
      </c>
      <c r="O314" s="18">
        <v>0</v>
      </c>
      <c r="P314" s="18">
        <v>0</v>
      </c>
      <c r="Q314" s="18">
        <v>0</v>
      </c>
      <c r="R314" s="18">
        <v>0</v>
      </c>
      <c r="S314" s="18">
        <v>0</v>
      </c>
      <c r="T314" s="18">
        <v>0</v>
      </c>
      <c r="U314" s="18">
        <v>0</v>
      </c>
      <c r="V314" s="18">
        <v>0</v>
      </c>
      <c r="W314" s="18">
        <v>0</v>
      </c>
      <c r="X314" s="18">
        <v>0</v>
      </c>
      <c r="Y314" s="18">
        <f>SUM(J314:X314)</f>
      </c>
      <c r="Z314" s="18">
        <f>I314-Y314</f>
      </c>
      <c r="AA314" s="20">
        <v>46347</v>
      </c>
      <c r="AB314" s="20">
        <v>46347</v>
      </c>
      <c r="AC314" s="18">
        <f>IFERROR(_xlfn.XLOOKUP(F314,Assumptions!B:B,Assumptions!D:D),0)</f>
      </c>
      <c r="AD314" s="20">
        <f>AA314+AC314</f>
      </c>
      <c r="AE314" s="20">
        <f>AC314+AB314</f>
      </c>
      <c r="AF314" s="5" t="str">
        <v/>
      </c>
      <c r="AG314" s="18">
        <f>IFERROR(_xlfn.BETA.DIST(DATE(YEAR(AG$2),MONTH(AG$2),15),$AD$2,$AE$2,FALSE,DATE(YEAR($AD314),MONTH($AD314),1),DATE(YEAR($AE314),MONTH($AE314),28)),0)</f>
      </c>
      <c r="AH314" s="18">
        <f>IFERROR(_xlfn.BETA.DIST(DATE(YEAR(AH$2),MONTH(AH$2),15),$AD$2,$AE$2,FALSE,DATE(YEAR($AD314),MONTH($AD314),1),DATE(YEAR($AE314),MONTH($AE314),28)),0)</f>
      </c>
      <c r="AI314" s="18">
        <f>IFERROR(_xlfn.BETA.DIST(DATE(YEAR(AI$2),MONTH(AI$2),15),$AD$2,$AE$2,FALSE,DATE(YEAR($AD314),MONTH($AD314),1),DATE(YEAR($AE314),MONTH($AE314),28)),0)</f>
      </c>
      <c r="AJ314" s="18">
        <f>IFERROR(_xlfn.BETA.DIST(DATE(YEAR(AJ$2),MONTH(AJ$2),15),$AD$2,$AE$2,FALSE,DATE(YEAR($AD314),MONTH($AD314),1),DATE(YEAR($AE314),MONTH($AE314),28)),0)</f>
      </c>
      <c r="AK314" s="18">
        <f>IFERROR(_xlfn.BETA.DIST(DATE(YEAR(AK$2),MONTH(AK$2),15),$AD$2,$AE$2,FALSE,DATE(YEAR($AD314),MONTH($AD314),1),DATE(YEAR($AE314),MONTH($AE314),28)),0)</f>
      </c>
      <c r="AL314" s="18">
        <f>IFERROR(_xlfn.BETA.DIST(DATE(YEAR(AL$2),MONTH(AL$2),15),$AD$2,$AE$2,FALSE,DATE(YEAR($AD314),MONTH($AD314),1),DATE(YEAR($AE314),MONTH($AE314),28)),0)</f>
      </c>
      <c r="AM314" s="18">
        <f>IFERROR(_xlfn.BETA.DIST(DATE(YEAR(AM$2),MONTH(AM$2),15),$AD$2,$AE$2,FALSE,DATE(YEAR($AD314),MONTH($AD314),1),DATE(YEAR($AE314),MONTH($AE314),28)),0)</f>
      </c>
      <c r="AN314" s="18">
        <f>IFERROR(_xlfn.BETA.DIST(DATE(YEAR(AN$2),MONTH(AN$2),15),$AD$2,$AE$2,FALSE,DATE(YEAR($AD314),MONTH($AD314),1),DATE(YEAR($AE314),MONTH($AE314),28)),0)</f>
      </c>
      <c r="AO314" s="18">
        <f>IFERROR(_xlfn.BETA.DIST(DATE(YEAR(AO$2),MONTH(AO$2),15),$AD$2,$AE$2,FALSE,DATE(YEAR($AD314),MONTH($AD314),1),DATE(YEAR($AE314),MONTH($AE314),28)),0)</f>
      </c>
      <c r="AP314" s="18">
        <f>IFERROR(_xlfn.BETA.DIST(DATE(YEAR(AP$2),MONTH(AP$2),15),$AD$2,$AE$2,FALSE,DATE(YEAR($AD314),MONTH($AD314),1),DATE(YEAR($AE314),MONTH($AE314),28)),0)</f>
      </c>
      <c r="AQ314" s="18">
        <f>IFERROR(_xlfn.BETA.DIST(DATE(YEAR(AQ$2),MONTH(AQ$2),15),$AD$2,$AE$2,FALSE,DATE(YEAR($AD314),MONTH($AD314),1),DATE(YEAR($AE314),MONTH($AE314),28)),0)</f>
      </c>
      <c r="AR314" s="18">
        <f>IFERROR(_xlfn.BETA.DIST(DATE(YEAR(AR$2),MONTH(AR$2),15),$AD$2,$AE$2,FALSE,DATE(YEAR($AD314),MONTH($AD314),1),DATE(YEAR($AE314),MONTH($AE314),28)),0)</f>
      </c>
      <c r="AS314" s="18">
        <f>IFERROR(_xlfn.BETA.DIST(DATE(YEAR(AS$2),MONTH(AS$2),15),$AD$2,$AE$2,FALSE,DATE(YEAR($AD314),MONTH($AD314),1),DATE(YEAR($AE314),MONTH($AE314),28)),0)</f>
      </c>
      <c r="AT314" s="18">
        <f>IFERROR(_xlfn.BETA.DIST(DATE(YEAR(AT$2),MONTH(AT$2),15),$AD$2,$AE$2,FALSE,DATE(YEAR($AD314),MONTH($AD314),1),DATE(YEAR($AE314),MONTH($AE314),28)),0)</f>
      </c>
      <c r="AU314" s="18">
        <f>IFERROR(_xlfn.BETA.DIST(DATE(YEAR(AU$2),MONTH(AU$2),15),$AD$2,$AE$2,FALSE,DATE(YEAR($AD314),MONTH($AD314),1),DATE(YEAR($AE314),MONTH($AE314),28)),0)</f>
      </c>
      <c r="AV314" s="18">
        <f>SUM(AG314:AU314)</f>
      </c>
      <c r="AW314" s="18">
        <f>IF(J314&lt;&gt;0,J314,IF($AV314=0,0,AG314/$AV314*$Z314))</f>
      </c>
      <c r="AX314" s="18">
        <f>IF(K314&lt;&gt;0,K314,IF($AV314=0,0,AH314/$AV314*$Z314))</f>
      </c>
      <c r="AY314" s="18">
        <f>IF(L314&lt;&gt;0,L314,IF($AV314=0,0,AI314/$AV314*$Z314))</f>
      </c>
      <c r="AZ314" s="18">
        <f>IF(M314&lt;&gt;0,M314,IF($AV314=0,0,AJ314/$AV314*$Z314))</f>
      </c>
      <c r="BA314" s="18">
        <f>IF(N314&lt;&gt;0,N314,IF($AV314=0,0,AK314/$AV314*$Z314))</f>
      </c>
      <c r="BB314" s="18">
        <f>IF(O314&lt;&gt;0,O314,IF($AV314=0,0,AL314/$AV314*$Z314))</f>
      </c>
      <c r="BC314" s="18">
        <f>IF(P314&lt;&gt;0,P314,IF($AV314=0,0,AM314/$AV314*$Z314))</f>
      </c>
      <c r="BD314" s="18">
        <f>IF(Q314&lt;&gt;0,Q314,IF($AV314=0,0,AN314/$AV314*$Z314))</f>
      </c>
      <c r="BE314" s="18">
        <f>IF(R314&lt;&gt;0,R314,IF($AV314=0,0,AO314/$AV314*$Z314))</f>
      </c>
      <c r="BF314" s="18">
        <f>IF(S314&lt;&gt;0,S314,IF($AV314=0,0,AP314/$AV314*$Z314))</f>
      </c>
      <c r="BG314" s="18">
        <f>IF(T314&lt;&gt;0,T314,IF($AV314=0,0,AQ314/$AV314*$Z314))</f>
      </c>
      <c r="BH314" s="18">
        <f>IF(U314&lt;&gt;0,U314,IF($AV314=0,0,AR314/$AV314*$Z314))</f>
      </c>
      <c r="BI314" s="18">
        <f>IF(V314&lt;&gt;0,V314,IF($AV314=0,0,AS314/$AV314*$Z314))</f>
      </c>
      <c r="BJ314" s="18">
        <f>IF(W314&lt;&gt;0,W314,IF($AV314=0,0,AT314/$AV314*$Z314))</f>
      </c>
      <c r="BK314" s="18">
        <f>IF(X314&lt;&gt;0,X314,IF($AV314=0,0,AU314/$AV314*$Z314))</f>
      </c>
      <c r="BL314" s="18">
        <f>SUM(AW314:BK314)</f>
      </c>
      <c r="BM314" s="18">
        <f>I314-BL314</f>
      </c>
    </row>
    <row r="315" outlineLevel="4">
      <c r="A315" s="5" t="str">
        <v>14.4.01</v>
      </c>
      <c r="B315" s="5" t="str">
        <v/>
      </c>
      <c r="C315" s="5" t="str">
        <v>BSKDGNGENGR07</v>
      </c>
      <c r="D315" s="5" t="str">
        <v>BSKDGNGENGR07</v>
      </c>
      <c r="E315" s="19">
        <f>IFERROR(_xlfn.XLOOKUP(F315,Assumptions!B:B,Assumptions!C:C),0)</f>
      </c>
      <c r="F315" s="5" t="str">
        <v>Retention</v>
      </c>
      <c r="G315" s="5" t="str">
        <v/>
      </c>
      <c r="H315" s="18">
        <f>G312*E315</f>
      </c>
      <c r="I315" s="18">
        <f>H315*(1-0)</f>
      </c>
      <c r="J315" s="18">
        <v>0</v>
      </c>
      <c r="K315" s="18">
        <v>0</v>
      </c>
      <c r="L315" s="18">
        <v>0</v>
      </c>
      <c r="M315" s="18">
        <v>0</v>
      </c>
      <c r="N315" s="18">
        <v>0</v>
      </c>
      <c r="O315" s="18">
        <v>0</v>
      </c>
      <c r="P315" s="18">
        <v>0</v>
      </c>
      <c r="Q315" s="18">
        <v>0</v>
      </c>
      <c r="R315" s="18">
        <v>0</v>
      </c>
      <c r="S315" s="18">
        <v>0</v>
      </c>
      <c r="T315" s="18">
        <v>0</v>
      </c>
      <c r="U315" s="18">
        <v>0</v>
      </c>
      <c r="V315" s="18">
        <v>0</v>
      </c>
      <c r="W315" s="18">
        <v>0</v>
      </c>
      <c r="X315" s="18">
        <v>0</v>
      </c>
      <c r="Y315" s="18">
        <f>SUM(J315:X315)</f>
      </c>
      <c r="Z315" s="18">
        <f>I315-Y315</f>
      </c>
      <c r="AA315" s="20">
        <v>46483</v>
      </c>
      <c r="AB315" s="20">
        <v>46483</v>
      </c>
      <c r="AC315" s="18">
        <f>IFERROR(_xlfn.XLOOKUP(F315,Assumptions!B:B,Assumptions!D:D),0)</f>
      </c>
      <c r="AD315" s="20">
        <f>AA315+AC315</f>
      </c>
      <c r="AE315" s="20">
        <f>AC315+AB315</f>
      </c>
      <c r="AF315" s="5" t="str">
        <v/>
      </c>
      <c r="AG315" s="18">
        <f>IFERROR(_xlfn.BETA.DIST(DATE(YEAR(AG$2),MONTH(AG$2),15),$AD$2,$AE$2,FALSE,DATE(YEAR($AD315),MONTH($AD315),1),DATE(YEAR($AE315),MONTH($AE315),28)),0)</f>
      </c>
      <c r="AH315" s="18">
        <f>IFERROR(_xlfn.BETA.DIST(DATE(YEAR(AH$2),MONTH(AH$2),15),$AD$2,$AE$2,FALSE,DATE(YEAR($AD315),MONTH($AD315),1),DATE(YEAR($AE315),MONTH($AE315),28)),0)</f>
      </c>
      <c r="AI315" s="18">
        <f>IFERROR(_xlfn.BETA.DIST(DATE(YEAR(AI$2),MONTH(AI$2),15),$AD$2,$AE$2,FALSE,DATE(YEAR($AD315),MONTH($AD315),1),DATE(YEAR($AE315),MONTH($AE315),28)),0)</f>
      </c>
      <c r="AJ315" s="18">
        <f>IFERROR(_xlfn.BETA.DIST(DATE(YEAR(AJ$2),MONTH(AJ$2),15),$AD$2,$AE$2,FALSE,DATE(YEAR($AD315),MONTH($AD315),1),DATE(YEAR($AE315),MONTH($AE315),28)),0)</f>
      </c>
      <c r="AK315" s="18">
        <f>IFERROR(_xlfn.BETA.DIST(DATE(YEAR(AK$2),MONTH(AK$2),15),$AD$2,$AE$2,FALSE,DATE(YEAR($AD315),MONTH($AD315),1),DATE(YEAR($AE315),MONTH($AE315),28)),0)</f>
      </c>
      <c r="AL315" s="18">
        <f>IFERROR(_xlfn.BETA.DIST(DATE(YEAR(AL$2),MONTH(AL$2),15),$AD$2,$AE$2,FALSE,DATE(YEAR($AD315),MONTH($AD315),1),DATE(YEAR($AE315),MONTH($AE315),28)),0)</f>
      </c>
      <c r="AM315" s="18">
        <f>IFERROR(_xlfn.BETA.DIST(DATE(YEAR(AM$2),MONTH(AM$2),15),$AD$2,$AE$2,FALSE,DATE(YEAR($AD315),MONTH($AD315),1),DATE(YEAR($AE315),MONTH($AE315),28)),0)</f>
      </c>
      <c r="AN315" s="18">
        <f>IFERROR(_xlfn.BETA.DIST(DATE(YEAR(AN$2),MONTH(AN$2),15),$AD$2,$AE$2,FALSE,DATE(YEAR($AD315),MONTH($AD315),1),DATE(YEAR($AE315),MONTH($AE315),28)),0)</f>
      </c>
      <c r="AO315" s="18">
        <f>IFERROR(_xlfn.BETA.DIST(DATE(YEAR(AO$2),MONTH(AO$2),15),$AD$2,$AE$2,FALSE,DATE(YEAR($AD315),MONTH($AD315),1),DATE(YEAR($AE315),MONTH($AE315),28)),0)</f>
      </c>
      <c r="AP315" s="18">
        <f>IFERROR(_xlfn.BETA.DIST(DATE(YEAR(AP$2),MONTH(AP$2),15),$AD$2,$AE$2,FALSE,DATE(YEAR($AD315),MONTH($AD315),1),DATE(YEAR($AE315),MONTH($AE315),28)),0)</f>
      </c>
      <c r="AQ315" s="18">
        <f>IFERROR(_xlfn.BETA.DIST(DATE(YEAR(AQ$2),MONTH(AQ$2),15),$AD$2,$AE$2,FALSE,DATE(YEAR($AD315),MONTH($AD315),1),DATE(YEAR($AE315),MONTH($AE315),28)),0)</f>
      </c>
      <c r="AR315" s="18">
        <f>IFERROR(_xlfn.BETA.DIST(DATE(YEAR(AR$2),MONTH(AR$2),15),$AD$2,$AE$2,FALSE,DATE(YEAR($AD315),MONTH($AD315),1),DATE(YEAR($AE315),MONTH($AE315),28)),0)</f>
      </c>
      <c r="AS315" s="18">
        <f>IFERROR(_xlfn.BETA.DIST(DATE(YEAR(AS$2),MONTH(AS$2),15),$AD$2,$AE$2,FALSE,DATE(YEAR($AD315),MONTH($AD315),1),DATE(YEAR($AE315),MONTH($AE315),28)),0)</f>
      </c>
      <c r="AT315" s="18">
        <f>IFERROR(_xlfn.BETA.DIST(DATE(YEAR(AT$2),MONTH(AT$2),15),$AD$2,$AE$2,FALSE,DATE(YEAR($AD315),MONTH($AD315),1),DATE(YEAR($AE315),MONTH($AE315),28)),0)</f>
      </c>
      <c r="AU315" s="18">
        <f>IFERROR(_xlfn.BETA.DIST(DATE(YEAR(AU$2),MONTH(AU$2),15),$AD$2,$AE$2,FALSE,DATE(YEAR($AD315),MONTH($AD315),1),DATE(YEAR($AE315),MONTH($AE315),28)),0)</f>
      </c>
      <c r="AV315" s="18">
        <f>SUM(AG315:AU315)</f>
      </c>
      <c r="AW315" s="18">
        <f>IF(J315&lt;&gt;0,J315,IF($AV315=0,0,AG315/$AV315*$Z315))</f>
      </c>
      <c r="AX315" s="18">
        <f>IF(K315&lt;&gt;0,K315,IF($AV315=0,0,AH315/$AV315*$Z315))</f>
      </c>
      <c r="AY315" s="18">
        <f>IF(L315&lt;&gt;0,L315,IF($AV315=0,0,AI315/$AV315*$Z315))</f>
      </c>
      <c r="AZ315" s="18">
        <f>IF(M315&lt;&gt;0,M315,IF($AV315=0,0,AJ315/$AV315*$Z315))</f>
      </c>
      <c r="BA315" s="18">
        <f>IF(N315&lt;&gt;0,N315,IF($AV315=0,0,AK315/$AV315*$Z315))</f>
      </c>
      <c r="BB315" s="18">
        <f>IF(O315&lt;&gt;0,O315,IF($AV315=0,0,AL315/$AV315*$Z315))</f>
      </c>
      <c r="BC315" s="18">
        <f>IF(P315&lt;&gt;0,P315,IF($AV315=0,0,AM315/$AV315*$Z315))</f>
      </c>
      <c r="BD315" s="18">
        <f>IF(Q315&lt;&gt;0,Q315,IF($AV315=0,0,AN315/$AV315*$Z315))</f>
      </c>
      <c r="BE315" s="18">
        <f>IF(R315&lt;&gt;0,R315,IF($AV315=0,0,AO315/$AV315*$Z315))</f>
      </c>
      <c r="BF315" s="18">
        <f>IF(S315&lt;&gt;0,S315,IF($AV315=0,0,AP315/$AV315*$Z315))</f>
      </c>
      <c r="BG315" s="18">
        <f>IF(T315&lt;&gt;0,T315,IF($AV315=0,0,AQ315/$AV315*$Z315))</f>
      </c>
      <c r="BH315" s="18">
        <f>IF(U315&lt;&gt;0,U315,IF($AV315=0,0,AR315/$AV315*$Z315))</f>
      </c>
      <c r="BI315" s="18">
        <f>IF(V315&lt;&gt;0,V315,IF($AV315=0,0,AS315/$AV315*$Z315))</f>
      </c>
      <c r="BJ315" s="18">
        <f>IF(W315&lt;&gt;0,W315,IF($AV315=0,0,AT315/$AV315*$Z315))</f>
      </c>
      <c r="BK315" s="18">
        <f>IF(X315&lt;&gt;0,X315,IF($AV315=0,0,AU315/$AV315*$Z315))</f>
      </c>
      <c r="BL315" s="18">
        <f>SUM(AW315:BK315)</f>
      </c>
      <c r="BM315" s="18">
        <f>I315-BL315</f>
      </c>
    </row>
    <row r="316" outlineLevel="3">
      <c r="A316" s="17" t="str">
        <v>14.4.11</v>
      </c>
      <c r="B316" s="17" t="str">
        <v/>
      </c>
      <c r="C316" s="17" t="str">
        <v/>
      </c>
      <c r="D316" s="17" t="str">
        <v/>
      </c>
      <c r="E316" s="17" t="str">
        <v>14.4.11</v>
      </c>
      <c r="F316" s="17" t="str">
        <v>Complete mechanism with motor for O.L.T.C</v>
      </c>
      <c r="G316" s="17">
        <v>69939</v>
      </c>
      <c r="H316" s="17" t="str">
        <v/>
      </c>
      <c r="I316" s="17" t="str">
        <v/>
      </c>
      <c r="J316" s="17" t="str">
        <v/>
      </c>
      <c r="K316" s="17" t="str">
        <v/>
      </c>
      <c r="L316" s="17" t="str">
        <v/>
      </c>
      <c r="M316" s="17" t="str">
        <v/>
      </c>
      <c r="N316" s="17" t="str">
        <v/>
      </c>
      <c r="O316" s="17" t="str">
        <v/>
      </c>
      <c r="P316" s="17" t="str">
        <v/>
      </c>
      <c r="Q316" s="17" t="str">
        <v/>
      </c>
      <c r="R316" s="17" t="str">
        <v/>
      </c>
      <c r="S316" s="17" t="str">
        <v/>
      </c>
      <c r="T316" s="17" t="str">
        <v/>
      </c>
      <c r="U316" s="17" t="str">
        <v/>
      </c>
      <c r="V316" s="17" t="str">
        <v/>
      </c>
      <c r="W316" s="17" t="str">
        <v/>
      </c>
      <c r="X316" s="17" t="str">
        <v/>
      </c>
      <c r="Y316" s="17" t="str">
        <v/>
      </c>
      <c r="Z316" s="17" t="str">
        <v/>
      </c>
      <c r="AA316" s="17" t="str">
        <v/>
      </c>
      <c r="AB316" s="17" t="str">
        <v/>
      </c>
      <c r="AC316" s="17" t="str">
        <v/>
      </c>
      <c r="AD316" s="17" t="str">
        <v/>
      </c>
      <c r="AE316" s="17" t="str">
        <v/>
      </c>
      <c r="AF316" s="5" t="str">
        <v/>
      </c>
      <c r="AG316" s="18">
        <f>IFERROR(_xlfn.BETA.DIST(DATE(YEAR(AG$2),MONTH(AG$2),15),$AD$2,$AE$2,FALSE,DATE(YEAR($AD316),MONTH($AD316),1),DATE(YEAR($AE316),MONTH($AE316),28)),0)</f>
      </c>
      <c r="AH316" s="18">
        <f>IFERROR(_xlfn.BETA.DIST(DATE(YEAR(AH$2),MONTH(AH$2),15),$AD$2,$AE$2,FALSE,DATE(YEAR($AD316),MONTH($AD316),1),DATE(YEAR($AE316),MONTH($AE316),28)),0)</f>
      </c>
      <c r="AI316" s="18">
        <f>IFERROR(_xlfn.BETA.DIST(DATE(YEAR(AI$2),MONTH(AI$2),15),$AD$2,$AE$2,FALSE,DATE(YEAR($AD316),MONTH($AD316),1),DATE(YEAR($AE316),MONTH($AE316),28)),0)</f>
      </c>
      <c r="AJ316" s="18">
        <f>IFERROR(_xlfn.BETA.DIST(DATE(YEAR(AJ$2),MONTH(AJ$2),15),$AD$2,$AE$2,FALSE,DATE(YEAR($AD316),MONTH($AD316),1),DATE(YEAR($AE316),MONTH($AE316),28)),0)</f>
      </c>
      <c r="AK316" s="18">
        <f>IFERROR(_xlfn.BETA.DIST(DATE(YEAR(AK$2),MONTH(AK$2),15),$AD$2,$AE$2,FALSE,DATE(YEAR($AD316),MONTH($AD316),1),DATE(YEAR($AE316),MONTH($AE316),28)),0)</f>
      </c>
      <c r="AL316" s="18">
        <f>IFERROR(_xlfn.BETA.DIST(DATE(YEAR(AL$2),MONTH(AL$2),15),$AD$2,$AE$2,FALSE,DATE(YEAR($AD316),MONTH($AD316),1),DATE(YEAR($AE316),MONTH($AE316),28)),0)</f>
      </c>
      <c r="AM316" s="18">
        <f>IFERROR(_xlfn.BETA.DIST(DATE(YEAR(AM$2),MONTH(AM$2),15),$AD$2,$AE$2,FALSE,DATE(YEAR($AD316),MONTH($AD316),1),DATE(YEAR($AE316),MONTH($AE316),28)),0)</f>
      </c>
      <c r="AN316" s="18">
        <f>IFERROR(_xlfn.BETA.DIST(DATE(YEAR(AN$2),MONTH(AN$2),15),$AD$2,$AE$2,FALSE,DATE(YEAR($AD316),MONTH($AD316),1),DATE(YEAR($AE316),MONTH($AE316),28)),0)</f>
      </c>
      <c r="AO316" s="18">
        <f>IFERROR(_xlfn.BETA.DIST(DATE(YEAR(AO$2),MONTH(AO$2),15),$AD$2,$AE$2,FALSE,DATE(YEAR($AD316),MONTH($AD316),1),DATE(YEAR($AE316),MONTH($AE316),28)),0)</f>
      </c>
      <c r="AP316" s="18">
        <f>IFERROR(_xlfn.BETA.DIST(DATE(YEAR(AP$2),MONTH(AP$2),15),$AD$2,$AE$2,FALSE,DATE(YEAR($AD316),MONTH($AD316),1),DATE(YEAR($AE316),MONTH($AE316),28)),0)</f>
      </c>
      <c r="AQ316" s="18">
        <f>IFERROR(_xlfn.BETA.DIST(DATE(YEAR(AQ$2),MONTH(AQ$2),15),$AD$2,$AE$2,FALSE,DATE(YEAR($AD316),MONTH($AD316),1),DATE(YEAR($AE316),MONTH($AE316),28)),0)</f>
      </c>
      <c r="AR316" s="18">
        <f>IFERROR(_xlfn.BETA.DIST(DATE(YEAR(AR$2),MONTH(AR$2),15),$AD$2,$AE$2,FALSE,DATE(YEAR($AD316),MONTH($AD316),1),DATE(YEAR($AE316),MONTH($AE316),28)),0)</f>
      </c>
      <c r="AS316" s="18">
        <f>IFERROR(_xlfn.BETA.DIST(DATE(YEAR(AS$2),MONTH(AS$2),15),$AD$2,$AE$2,FALSE,DATE(YEAR($AD316),MONTH($AD316),1),DATE(YEAR($AE316),MONTH($AE316),28)),0)</f>
      </c>
      <c r="AT316" s="18">
        <f>IFERROR(_xlfn.BETA.DIST(DATE(YEAR(AT$2),MONTH(AT$2),15),$AD$2,$AE$2,FALSE,DATE(YEAR($AD316),MONTH($AD316),1),DATE(YEAR($AE316),MONTH($AE316),28)),0)</f>
      </c>
      <c r="AU316" s="18">
        <f>IFERROR(_xlfn.BETA.DIST(DATE(YEAR(AU$2),MONTH(AU$2),15),$AD$2,$AE$2,FALSE,DATE(YEAR($AD316),MONTH($AD316),1),DATE(YEAR($AE316),MONTH($AE316),28)),0)</f>
      </c>
      <c r="AV316" s="18">
        <f>SUM(AG316:AU316)</f>
      </c>
      <c r="AW316" s="18">
        <f>IF(J316&lt;&gt;0,J316,IF($AV316=0,0,AG316/$AV316*$Z316))</f>
      </c>
      <c r="AX316" s="18">
        <f>IF(K316&lt;&gt;0,K316,IF($AV316=0,0,AH316/$AV316*$Z316))</f>
      </c>
      <c r="AY316" s="18">
        <f>IF(L316&lt;&gt;0,L316,IF($AV316=0,0,AI316/$AV316*$Z316))</f>
      </c>
      <c r="AZ316" s="18">
        <f>IF(M316&lt;&gt;0,M316,IF($AV316=0,0,AJ316/$AV316*$Z316))</f>
      </c>
      <c r="BA316" s="18">
        <f>IF(N316&lt;&gt;0,N316,IF($AV316=0,0,AK316/$AV316*$Z316))</f>
      </c>
      <c r="BB316" s="18">
        <f>IF(O316&lt;&gt;0,O316,IF($AV316=0,0,AL316/$AV316*$Z316))</f>
      </c>
      <c r="BC316" s="18">
        <f>IF(P316&lt;&gt;0,P316,IF($AV316=0,0,AM316/$AV316*$Z316))</f>
      </c>
      <c r="BD316" s="18">
        <f>IF(Q316&lt;&gt;0,Q316,IF($AV316=0,0,AN316/$AV316*$Z316))</f>
      </c>
      <c r="BE316" s="18">
        <f>IF(R316&lt;&gt;0,R316,IF($AV316=0,0,AO316/$AV316*$Z316))</f>
      </c>
      <c r="BF316" s="18">
        <f>IF(S316&lt;&gt;0,S316,IF($AV316=0,0,AP316/$AV316*$Z316))</f>
      </c>
      <c r="BG316" s="18">
        <f>IF(T316&lt;&gt;0,T316,IF($AV316=0,0,AQ316/$AV316*$Z316))</f>
      </c>
      <c r="BH316" s="18">
        <f>IF(U316&lt;&gt;0,U316,IF($AV316=0,0,AR316/$AV316*$Z316))</f>
      </c>
      <c r="BI316" s="18">
        <f>IF(V316&lt;&gt;0,V316,IF($AV316=0,0,AS316/$AV316*$Z316))</f>
      </c>
      <c r="BJ316" s="18">
        <f>IF(W316&lt;&gt;0,W316,IF($AV316=0,0,AT316/$AV316*$Z316))</f>
      </c>
      <c r="BK316" s="18">
        <f>IF(X316&lt;&gt;0,X316,IF($AV316=0,0,AU316/$AV316*$Z316))</f>
      </c>
      <c r="BL316" s="18">
        <f>SUM(AW316:BK316)</f>
      </c>
      <c r="BM316" s="17" t="str">
        <v/>
      </c>
    </row>
    <row r="317" outlineLevel="4">
      <c r="A317" s="5" t="str">
        <v>14.4.11</v>
      </c>
      <c r="B317" s="5" t="str">
        <v/>
      </c>
      <c r="C317" s="5" t="str">
        <v>BSKDGNGENGR03</v>
      </c>
      <c r="D317" s="5" t="str">
        <v>BSKDGNGENGR03</v>
      </c>
      <c r="E317" s="19">
        <f>IFERROR(_xlfn.XLOOKUP(F317,Assumptions!B:B,Assumptions!C:C),0)</f>
      </c>
      <c r="F317" s="5" t="str">
        <v>Advanced Payment</v>
      </c>
      <c r="G317" s="5" t="str">
        <v/>
      </c>
      <c r="H317" s="18">
        <f>G316*E317</f>
      </c>
      <c r="I317" s="18">
        <f>H317*(1-0)</f>
      </c>
      <c r="J317" s="18">
        <v>0</v>
      </c>
      <c r="K317" s="18">
        <v>0</v>
      </c>
      <c r="L317" s="18">
        <v>0</v>
      </c>
      <c r="M317" s="18">
        <v>0</v>
      </c>
      <c r="N317" s="18">
        <v>0</v>
      </c>
      <c r="O317" s="18">
        <v>0</v>
      </c>
      <c r="P317" s="18">
        <v>0</v>
      </c>
      <c r="Q317" s="18">
        <v>0</v>
      </c>
      <c r="R317" s="18">
        <v>0</v>
      </c>
      <c r="S317" s="18">
        <v>0</v>
      </c>
      <c r="T317" s="18">
        <v>0</v>
      </c>
      <c r="U317" s="18">
        <v>0</v>
      </c>
      <c r="V317" s="18">
        <v>0</v>
      </c>
      <c r="W317" s="18">
        <v>0</v>
      </c>
      <c r="X317" s="18">
        <v>0</v>
      </c>
      <c r="Y317" s="18">
        <f>SUM(J317:X317)</f>
      </c>
      <c r="Z317" s="18">
        <f>I317-Y317</f>
      </c>
      <c r="AA317" s="20">
        <v>46026</v>
      </c>
      <c r="AB317" s="20">
        <v>46026</v>
      </c>
      <c r="AC317" s="18">
        <f>IFERROR(_xlfn.XLOOKUP(F317,Assumptions!B:B,Assumptions!D:D),0)</f>
      </c>
      <c r="AD317" s="20">
        <f>AA317+AC317</f>
      </c>
      <c r="AE317" s="20">
        <f>AC317+AB317</f>
      </c>
      <c r="AF317" s="5" t="str">
        <v/>
      </c>
      <c r="AG317" s="18">
        <f>IFERROR(_xlfn.BETA.DIST(DATE(YEAR(AG$2),MONTH(AG$2),15),$AD$2,$AE$2,FALSE,DATE(YEAR($AD317),MONTH($AD317),1),DATE(YEAR($AE317),MONTH($AE317),28)),0)</f>
      </c>
      <c r="AH317" s="18">
        <f>IFERROR(_xlfn.BETA.DIST(DATE(YEAR(AH$2),MONTH(AH$2),15),$AD$2,$AE$2,FALSE,DATE(YEAR($AD317),MONTH($AD317),1),DATE(YEAR($AE317),MONTH($AE317),28)),0)</f>
      </c>
      <c r="AI317" s="18">
        <f>IFERROR(_xlfn.BETA.DIST(DATE(YEAR(AI$2),MONTH(AI$2),15),$AD$2,$AE$2,FALSE,DATE(YEAR($AD317),MONTH($AD317),1),DATE(YEAR($AE317),MONTH($AE317),28)),0)</f>
      </c>
      <c r="AJ317" s="18">
        <f>IFERROR(_xlfn.BETA.DIST(DATE(YEAR(AJ$2),MONTH(AJ$2),15),$AD$2,$AE$2,FALSE,DATE(YEAR($AD317),MONTH($AD317),1),DATE(YEAR($AE317),MONTH($AE317),28)),0)</f>
      </c>
      <c r="AK317" s="18">
        <f>IFERROR(_xlfn.BETA.DIST(DATE(YEAR(AK$2),MONTH(AK$2),15),$AD$2,$AE$2,FALSE,DATE(YEAR($AD317),MONTH($AD317),1),DATE(YEAR($AE317),MONTH($AE317),28)),0)</f>
      </c>
      <c r="AL317" s="18">
        <f>IFERROR(_xlfn.BETA.DIST(DATE(YEAR(AL$2),MONTH(AL$2),15),$AD$2,$AE$2,FALSE,DATE(YEAR($AD317),MONTH($AD317),1),DATE(YEAR($AE317),MONTH($AE317),28)),0)</f>
      </c>
      <c r="AM317" s="18">
        <f>IFERROR(_xlfn.BETA.DIST(DATE(YEAR(AM$2),MONTH(AM$2),15),$AD$2,$AE$2,FALSE,DATE(YEAR($AD317),MONTH($AD317),1),DATE(YEAR($AE317),MONTH($AE317),28)),0)</f>
      </c>
      <c r="AN317" s="18">
        <f>IFERROR(_xlfn.BETA.DIST(DATE(YEAR(AN$2),MONTH(AN$2),15),$AD$2,$AE$2,FALSE,DATE(YEAR($AD317),MONTH($AD317),1),DATE(YEAR($AE317),MONTH($AE317),28)),0)</f>
      </c>
      <c r="AO317" s="18">
        <f>IFERROR(_xlfn.BETA.DIST(DATE(YEAR(AO$2),MONTH(AO$2),15),$AD$2,$AE$2,FALSE,DATE(YEAR($AD317),MONTH($AD317),1),DATE(YEAR($AE317),MONTH($AE317),28)),0)</f>
      </c>
      <c r="AP317" s="18">
        <f>IFERROR(_xlfn.BETA.DIST(DATE(YEAR(AP$2),MONTH(AP$2),15),$AD$2,$AE$2,FALSE,DATE(YEAR($AD317),MONTH($AD317),1),DATE(YEAR($AE317),MONTH($AE317),28)),0)</f>
      </c>
      <c r="AQ317" s="18">
        <f>IFERROR(_xlfn.BETA.DIST(DATE(YEAR(AQ$2),MONTH(AQ$2),15),$AD$2,$AE$2,FALSE,DATE(YEAR($AD317),MONTH($AD317),1),DATE(YEAR($AE317),MONTH($AE317),28)),0)</f>
      </c>
      <c r="AR317" s="18">
        <f>IFERROR(_xlfn.BETA.DIST(DATE(YEAR(AR$2),MONTH(AR$2),15),$AD$2,$AE$2,FALSE,DATE(YEAR($AD317),MONTH($AD317),1),DATE(YEAR($AE317),MONTH($AE317),28)),0)</f>
      </c>
      <c r="AS317" s="18">
        <f>IFERROR(_xlfn.BETA.DIST(DATE(YEAR(AS$2),MONTH(AS$2),15),$AD$2,$AE$2,FALSE,DATE(YEAR($AD317),MONTH($AD317),1),DATE(YEAR($AE317),MONTH($AE317),28)),0)</f>
      </c>
      <c r="AT317" s="18">
        <f>IFERROR(_xlfn.BETA.DIST(DATE(YEAR(AT$2),MONTH(AT$2),15),$AD$2,$AE$2,FALSE,DATE(YEAR($AD317),MONTH($AD317),1),DATE(YEAR($AE317),MONTH($AE317),28)),0)</f>
      </c>
      <c r="AU317" s="18">
        <f>IFERROR(_xlfn.BETA.DIST(DATE(YEAR(AU$2),MONTH(AU$2),15),$AD$2,$AE$2,FALSE,DATE(YEAR($AD317),MONTH($AD317),1),DATE(YEAR($AE317),MONTH($AE317),28)),0)</f>
      </c>
      <c r="AV317" s="18">
        <f>SUM(AG317:AU317)</f>
      </c>
      <c r="AW317" s="18">
        <f>IF(J317&lt;&gt;0,J317,IF($AV317=0,0,AG317/$AV317*$Z317))</f>
      </c>
      <c r="AX317" s="18">
        <f>IF(K317&lt;&gt;0,K317,IF($AV317=0,0,AH317/$AV317*$Z317))</f>
      </c>
      <c r="AY317" s="18">
        <f>IF(L317&lt;&gt;0,L317,IF($AV317=0,0,AI317/$AV317*$Z317))</f>
      </c>
      <c r="AZ317" s="18">
        <f>IF(M317&lt;&gt;0,M317,IF($AV317=0,0,AJ317/$AV317*$Z317))</f>
      </c>
      <c r="BA317" s="18">
        <f>IF(N317&lt;&gt;0,N317,IF($AV317=0,0,AK317/$AV317*$Z317))</f>
      </c>
      <c r="BB317" s="18">
        <f>IF(O317&lt;&gt;0,O317,IF($AV317=0,0,AL317/$AV317*$Z317))</f>
      </c>
      <c r="BC317" s="18">
        <f>IF(P317&lt;&gt;0,P317,IF($AV317=0,0,AM317/$AV317*$Z317))</f>
      </c>
      <c r="BD317" s="18">
        <f>IF(Q317&lt;&gt;0,Q317,IF($AV317=0,0,AN317/$AV317*$Z317))</f>
      </c>
      <c r="BE317" s="18">
        <f>IF(R317&lt;&gt;0,R317,IF($AV317=0,0,AO317/$AV317*$Z317))</f>
      </c>
      <c r="BF317" s="18">
        <f>IF(S317&lt;&gt;0,S317,IF($AV317=0,0,AP317/$AV317*$Z317))</f>
      </c>
      <c r="BG317" s="18">
        <f>IF(T317&lt;&gt;0,T317,IF($AV317=0,0,AQ317/$AV317*$Z317))</f>
      </c>
      <c r="BH317" s="18">
        <f>IF(U317&lt;&gt;0,U317,IF($AV317=0,0,AR317/$AV317*$Z317))</f>
      </c>
      <c r="BI317" s="18">
        <f>IF(V317&lt;&gt;0,V317,IF($AV317=0,0,AS317/$AV317*$Z317))</f>
      </c>
      <c r="BJ317" s="18">
        <f>IF(W317&lt;&gt;0,W317,IF($AV317=0,0,AT317/$AV317*$Z317))</f>
      </c>
      <c r="BK317" s="18">
        <f>IF(X317&lt;&gt;0,X317,IF($AV317=0,0,AU317/$AV317*$Z317))</f>
      </c>
      <c r="BL317" s="18">
        <f>SUM(AW317:BK317)</f>
      </c>
      <c r="BM317" s="18">
        <f>I317-BL317</f>
      </c>
    </row>
    <row r="318" outlineLevel="4">
      <c r="A318" s="5" t="str">
        <v>14.4.11</v>
      </c>
      <c r="B318" s="5" t="str">
        <v/>
      </c>
      <c r="C318" s="5" t="str">
        <v>BSPRELGENTL07</v>
      </c>
      <c r="D318" s="5" t="str">
        <v>BSPRELGENTL07</v>
      </c>
      <c r="E318" s="19">
        <f>IFERROR(_xlfn.XLOOKUP(F318,Assumptions!B:B,Assumptions!C:C),0)</f>
      </c>
      <c r="F318" s="5" t="str">
        <v>Site Delivery EGP</v>
      </c>
      <c r="G318" s="5" t="str">
        <v/>
      </c>
      <c r="H318" s="18">
        <f>G316*E318</f>
      </c>
      <c r="I318" s="18">
        <f>H318*(1-0)</f>
      </c>
      <c r="J318" s="18">
        <v>0</v>
      </c>
      <c r="K318" s="18">
        <v>0</v>
      </c>
      <c r="L318" s="18">
        <v>0</v>
      </c>
      <c r="M318" s="18">
        <v>0</v>
      </c>
      <c r="N318" s="18">
        <v>0</v>
      </c>
      <c r="O318" s="18">
        <v>0</v>
      </c>
      <c r="P318" s="18">
        <v>0</v>
      </c>
      <c r="Q318" s="18">
        <v>0</v>
      </c>
      <c r="R318" s="18">
        <v>0</v>
      </c>
      <c r="S318" s="18">
        <v>0</v>
      </c>
      <c r="T318" s="18">
        <v>0</v>
      </c>
      <c r="U318" s="18">
        <v>0</v>
      </c>
      <c r="V318" s="18">
        <v>0</v>
      </c>
      <c r="W318" s="18">
        <v>0</v>
      </c>
      <c r="X318" s="18">
        <v>0</v>
      </c>
      <c r="Y318" s="18">
        <f>SUM(J318:X318)</f>
      </c>
      <c r="Z318" s="18">
        <f>I318-Y318</f>
      </c>
      <c r="AA318" s="20">
        <v>46347</v>
      </c>
      <c r="AB318" s="20">
        <v>46347</v>
      </c>
      <c r="AC318" s="18">
        <f>IFERROR(_xlfn.XLOOKUP(F318,Assumptions!B:B,Assumptions!D:D),0)</f>
      </c>
      <c r="AD318" s="20">
        <f>AA318+AC318</f>
      </c>
      <c r="AE318" s="20">
        <f>AC318+AB318</f>
      </c>
      <c r="AF318" s="5" t="str">
        <v/>
      </c>
      <c r="AG318" s="18">
        <f>IFERROR(_xlfn.BETA.DIST(DATE(YEAR(AG$2),MONTH(AG$2),15),$AD$2,$AE$2,FALSE,DATE(YEAR($AD318),MONTH($AD318),1),DATE(YEAR($AE318),MONTH($AE318),28)),0)</f>
      </c>
      <c r="AH318" s="18">
        <f>IFERROR(_xlfn.BETA.DIST(DATE(YEAR(AH$2),MONTH(AH$2),15),$AD$2,$AE$2,FALSE,DATE(YEAR($AD318),MONTH($AD318),1),DATE(YEAR($AE318),MONTH($AE318),28)),0)</f>
      </c>
      <c r="AI318" s="18">
        <f>IFERROR(_xlfn.BETA.DIST(DATE(YEAR(AI$2),MONTH(AI$2),15),$AD$2,$AE$2,FALSE,DATE(YEAR($AD318),MONTH($AD318),1),DATE(YEAR($AE318),MONTH($AE318),28)),0)</f>
      </c>
      <c r="AJ318" s="18">
        <f>IFERROR(_xlfn.BETA.DIST(DATE(YEAR(AJ$2),MONTH(AJ$2),15),$AD$2,$AE$2,FALSE,DATE(YEAR($AD318),MONTH($AD318),1),DATE(YEAR($AE318),MONTH($AE318),28)),0)</f>
      </c>
      <c r="AK318" s="18">
        <f>IFERROR(_xlfn.BETA.DIST(DATE(YEAR(AK$2),MONTH(AK$2),15),$AD$2,$AE$2,FALSE,DATE(YEAR($AD318),MONTH($AD318),1),DATE(YEAR($AE318),MONTH($AE318),28)),0)</f>
      </c>
      <c r="AL318" s="18">
        <f>IFERROR(_xlfn.BETA.DIST(DATE(YEAR(AL$2),MONTH(AL$2),15),$AD$2,$AE$2,FALSE,DATE(YEAR($AD318),MONTH($AD318),1),DATE(YEAR($AE318),MONTH($AE318),28)),0)</f>
      </c>
      <c r="AM318" s="18">
        <f>IFERROR(_xlfn.BETA.DIST(DATE(YEAR(AM$2),MONTH(AM$2),15),$AD$2,$AE$2,FALSE,DATE(YEAR($AD318),MONTH($AD318),1),DATE(YEAR($AE318),MONTH($AE318),28)),0)</f>
      </c>
      <c r="AN318" s="18">
        <f>IFERROR(_xlfn.BETA.DIST(DATE(YEAR(AN$2),MONTH(AN$2),15),$AD$2,$AE$2,FALSE,DATE(YEAR($AD318),MONTH($AD318),1),DATE(YEAR($AE318),MONTH($AE318),28)),0)</f>
      </c>
      <c r="AO318" s="18">
        <f>IFERROR(_xlfn.BETA.DIST(DATE(YEAR(AO$2),MONTH(AO$2),15),$AD$2,$AE$2,FALSE,DATE(YEAR($AD318),MONTH($AD318),1),DATE(YEAR($AE318),MONTH($AE318),28)),0)</f>
      </c>
      <c r="AP318" s="18">
        <f>IFERROR(_xlfn.BETA.DIST(DATE(YEAR(AP$2),MONTH(AP$2),15),$AD$2,$AE$2,FALSE,DATE(YEAR($AD318),MONTH($AD318),1),DATE(YEAR($AE318),MONTH($AE318),28)),0)</f>
      </c>
      <c r="AQ318" s="18">
        <f>IFERROR(_xlfn.BETA.DIST(DATE(YEAR(AQ$2),MONTH(AQ$2),15),$AD$2,$AE$2,FALSE,DATE(YEAR($AD318),MONTH($AD318),1),DATE(YEAR($AE318),MONTH($AE318),28)),0)</f>
      </c>
      <c r="AR318" s="18">
        <f>IFERROR(_xlfn.BETA.DIST(DATE(YEAR(AR$2),MONTH(AR$2),15),$AD$2,$AE$2,FALSE,DATE(YEAR($AD318),MONTH($AD318),1),DATE(YEAR($AE318),MONTH($AE318),28)),0)</f>
      </c>
      <c r="AS318" s="18">
        <f>IFERROR(_xlfn.BETA.DIST(DATE(YEAR(AS$2),MONTH(AS$2),15),$AD$2,$AE$2,FALSE,DATE(YEAR($AD318),MONTH($AD318),1),DATE(YEAR($AE318),MONTH($AE318),28)),0)</f>
      </c>
      <c r="AT318" s="18">
        <f>IFERROR(_xlfn.BETA.DIST(DATE(YEAR(AT$2),MONTH(AT$2),15),$AD$2,$AE$2,FALSE,DATE(YEAR($AD318),MONTH($AD318),1),DATE(YEAR($AE318),MONTH($AE318),28)),0)</f>
      </c>
      <c r="AU318" s="18">
        <f>IFERROR(_xlfn.BETA.DIST(DATE(YEAR(AU$2),MONTH(AU$2),15),$AD$2,$AE$2,FALSE,DATE(YEAR($AD318),MONTH($AD318),1),DATE(YEAR($AE318),MONTH($AE318),28)),0)</f>
      </c>
      <c r="AV318" s="18">
        <f>SUM(AG318:AU318)</f>
      </c>
      <c r="AW318" s="18">
        <f>IF(J318&lt;&gt;0,J318,IF($AV318=0,0,AG318/$AV318*$Z318))</f>
      </c>
      <c r="AX318" s="18">
        <f>IF(K318&lt;&gt;0,K318,IF($AV318=0,0,AH318/$AV318*$Z318))</f>
      </c>
      <c r="AY318" s="18">
        <f>IF(L318&lt;&gt;0,L318,IF($AV318=0,0,AI318/$AV318*$Z318))</f>
      </c>
      <c r="AZ318" s="18">
        <f>IF(M318&lt;&gt;0,M318,IF($AV318=0,0,AJ318/$AV318*$Z318))</f>
      </c>
      <c r="BA318" s="18">
        <f>IF(N318&lt;&gt;0,N318,IF($AV318=0,0,AK318/$AV318*$Z318))</f>
      </c>
      <c r="BB318" s="18">
        <f>IF(O318&lt;&gt;0,O318,IF($AV318=0,0,AL318/$AV318*$Z318))</f>
      </c>
      <c r="BC318" s="18">
        <f>IF(P318&lt;&gt;0,P318,IF($AV318=0,0,AM318/$AV318*$Z318))</f>
      </c>
      <c r="BD318" s="18">
        <f>IF(Q318&lt;&gt;0,Q318,IF($AV318=0,0,AN318/$AV318*$Z318))</f>
      </c>
      <c r="BE318" s="18">
        <f>IF(R318&lt;&gt;0,R318,IF($AV318=0,0,AO318/$AV318*$Z318))</f>
      </c>
      <c r="BF318" s="18">
        <f>IF(S318&lt;&gt;0,S318,IF($AV318=0,0,AP318/$AV318*$Z318))</f>
      </c>
      <c r="BG318" s="18">
        <f>IF(T318&lt;&gt;0,T318,IF($AV318=0,0,AQ318/$AV318*$Z318))</f>
      </c>
      <c r="BH318" s="18">
        <f>IF(U318&lt;&gt;0,U318,IF($AV318=0,0,AR318/$AV318*$Z318))</f>
      </c>
      <c r="BI318" s="18">
        <f>IF(V318&lt;&gt;0,V318,IF($AV318=0,0,AS318/$AV318*$Z318))</f>
      </c>
      <c r="BJ318" s="18">
        <f>IF(W318&lt;&gt;0,W318,IF($AV318=0,0,AT318/$AV318*$Z318))</f>
      </c>
      <c r="BK318" s="18">
        <f>IF(X318&lt;&gt;0,X318,IF($AV318=0,0,AU318/$AV318*$Z318))</f>
      </c>
      <c r="BL318" s="18">
        <f>SUM(AW318:BK318)</f>
      </c>
      <c r="BM318" s="18">
        <f>I318-BL318</f>
      </c>
    </row>
    <row r="319" outlineLevel="4">
      <c r="A319" s="5" t="str">
        <v>14.4.11</v>
      </c>
      <c r="B319" s="5" t="str">
        <v/>
      </c>
      <c r="C319" s="5" t="str">
        <v>BSKDGNGENGR07</v>
      </c>
      <c r="D319" s="5" t="str">
        <v>BSKDGNGENGR07</v>
      </c>
      <c r="E319" s="19">
        <f>IFERROR(_xlfn.XLOOKUP(F319,Assumptions!B:B,Assumptions!C:C),0)</f>
      </c>
      <c r="F319" s="5" t="str">
        <v>Retention</v>
      </c>
      <c r="G319" s="5" t="str">
        <v/>
      </c>
      <c r="H319" s="18">
        <f>G316*E319</f>
      </c>
      <c r="I319" s="18">
        <f>H319*(1-0)</f>
      </c>
      <c r="J319" s="18">
        <v>0</v>
      </c>
      <c r="K319" s="18">
        <v>0</v>
      </c>
      <c r="L319" s="18">
        <v>0</v>
      </c>
      <c r="M319" s="18">
        <v>0</v>
      </c>
      <c r="N319" s="18">
        <v>0</v>
      </c>
      <c r="O319" s="18">
        <v>0</v>
      </c>
      <c r="P319" s="18">
        <v>0</v>
      </c>
      <c r="Q319" s="18">
        <v>0</v>
      </c>
      <c r="R319" s="18">
        <v>0</v>
      </c>
      <c r="S319" s="18">
        <v>0</v>
      </c>
      <c r="T319" s="18">
        <v>0</v>
      </c>
      <c r="U319" s="18">
        <v>0</v>
      </c>
      <c r="V319" s="18">
        <v>0</v>
      </c>
      <c r="W319" s="18">
        <v>0</v>
      </c>
      <c r="X319" s="18">
        <v>0</v>
      </c>
      <c r="Y319" s="18">
        <f>SUM(J319:X319)</f>
      </c>
      <c r="Z319" s="18">
        <f>I319-Y319</f>
      </c>
      <c r="AA319" s="20">
        <v>46483</v>
      </c>
      <c r="AB319" s="20">
        <v>46483</v>
      </c>
      <c r="AC319" s="18">
        <f>IFERROR(_xlfn.XLOOKUP(F319,Assumptions!B:B,Assumptions!D:D),0)</f>
      </c>
      <c r="AD319" s="20">
        <f>AA319+AC319</f>
      </c>
      <c r="AE319" s="20">
        <f>AC319+AB319</f>
      </c>
      <c r="AF319" s="5" t="str">
        <v/>
      </c>
      <c r="AG319" s="18">
        <f>IFERROR(_xlfn.BETA.DIST(DATE(YEAR(AG$2),MONTH(AG$2),15),$AD$2,$AE$2,FALSE,DATE(YEAR($AD319),MONTH($AD319),1),DATE(YEAR($AE319),MONTH($AE319),28)),0)</f>
      </c>
      <c r="AH319" s="18">
        <f>IFERROR(_xlfn.BETA.DIST(DATE(YEAR(AH$2),MONTH(AH$2),15),$AD$2,$AE$2,FALSE,DATE(YEAR($AD319),MONTH($AD319),1),DATE(YEAR($AE319),MONTH($AE319),28)),0)</f>
      </c>
      <c r="AI319" s="18">
        <f>IFERROR(_xlfn.BETA.DIST(DATE(YEAR(AI$2),MONTH(AI$2),15),$AD$2,$AE$2,FALSE,DATE(YEAR($AD319),MONTH($AD319),1),DATE(YEAR($AE319),MONTH($AE319),28)),0)</f>
      </c>
      <c r="AJ319" s="18">
        <f>IFERROR(_xlfn.BETA.DIST(DATE(YEAR(AJ$2),MONTH(AJ$2),15),$AD$2,$AE$2,FALSE,DATE(YEAR($AD319),MONTH($AD319),1),DATE(YEAR($AE319),MONTH($AE319),28)),0)</f>
      </c>
      <c r="AK319" s="18">
        <f>IFERROR(_xlfn.BETA.DIST(DATE(YEAR(AK$2),MONTH(AK$2),15),$AD$2,$AE$2,FALSE,DATE(YEAR($AD319),MONTH($AD319),1),DATE(YEAR($AE319),MONTH($AE319),28)),0)</f>
      </c>
      <c r="AL319" s="18">
        <f>IFERROR(_xlfn.BETA.DIST(DATE(YEAR(AL$2),MONTH(AL$2),15),$AD$2,$AE$2,FALSE,DATE(YEAR($AD319),MONTH($AD319),1),DATE(YEAR($AE319),MONTH($AE319),28)),0)</f>
      </c>
      <c r="AM319" s="18">
        <f>IFERROR(_xlfn.BETA.DIST(DATE(YEAR(AM$2),MONTH(AM$2),15),$AD$2,$AE$2,FALSE,DATE(YEAR($AD319),MONTH($AD319),1),DATE(YEAR($AE319),MONTH($AE319),28)),0)</f>
      </c>
      <c r="AN319" s="18">
        <f>IFERROR(_xlfn.BETA.DIST(DATE(YEAR(AN$2),MONTH(AN$2),15),$AD$2,$AE$2,FALSE,DATE(YEAR($AD319),MONTH($AD319),1),DATE(YEAR($AE319),MONTH($AE319),28)),0)</f>
      </c>
      <c r="AO319" s="18">
        <f>IFERROR(_xlfn.BETA.DIST(DATE(YEAR(AO$2),MONTH(AO$2),15),$AD$2,$AE$2,FALSE,DATE(YEAR($AD319),MONTH($AD319),1),DATE(YEAR($AE319),MONTH($AE319),28)),0)</f>
      </c>
      <c r="AP319" s="18">
        <f>IFERROR(_xlfn.BETA.DIST(DATE(YEAR(AP$2),MONTH(AP$2),15),$AD$2,$AE$2,FALSE,DATE(YEAR($AD319),MONTH($AD319),1),DATE(YEAR($AE319),MONTH($AE319),28)),0)</f>
      </c>
      <c r="AQ319" s="18">
        <f>IFERROR(_xlfn.BETA.DIST(DATE(YEAR(AQ$2),MONTH(AQ$2),15),$AD$2,$AE$2,FALSE,DATE(YEAR($AD319),MONTH($AD319),1),DATE(YEAR($AE319),MONTH($AE319),28)),0)</f>
      </c>
      <c r="AR319" s="18">
        <f>IFERROR(_xlfn.BETA.DIST(DATE(YEAR(AR$2),MONTH(AR$2),15),$AD$2,$AE$2,FALSE,DATE(YEAR($AD319),MONTH($AD319),1),DATE(YEAR($AE319),MONTH($AE319),28)),0)</f>
      </c>
      <c r="AS319" s="18">
        <f>IFERROR(_xlfn.BETA.DIST(DATE(YEAR(AS$2),MONTH(AS$2),15),$AD$2,$AE$2,FALSE,DATE(YEAR($AD319),MONTH($AD319),1),DATE(YEAR($AE319),MONTH($AE319),28)),0)</f>
      </c>
      <c r="AT319" s="18">
        <f>IFERROR(_xlfn.BETA.DIST(DATE(YEAR(AT$2),MONTH(AT$2),15),$AD$2,$AE$2,FALSE,DATE(YEAR($AD319),MONTH($AD319),1),DATE(YEAR($AE319),MONTH($AE319),28)),0)</f>
      </c>
      <c r="AU319" s="18">
        <f>IFERROR(_xlfn.BETA.DIST(DATE(YEAR(AU$2),MONTH(AU$2),15),$AD$2,$AE$2,FALSE,DATE(YEAR($AD319),MONTH($AD319),1),DATE(YEAR($AE319),MONTH($AE319),28)),0)</f>
      </c>
      <c r="AV319" s="18">
        <f>SUM(AG319:AU319)</f>
      </c>
      <c r="AW319" s="18">
        <f>IF(J319&lt;&gt;0,J319,IF($AV319=0,0,AG319/$AV319*$Z319))</f>
      </c>
      <c r="AX319" s="18">
        <f>IF(K319&lt;&gt;0,K319,IF($AV319=0,0,AH319/$AV319*$Z319))</f>
      </c>
      <c r="AY319" s="18">
        <f>IF(L319&lt;&gt;0,L319,IF($AV319=0,0,AI319/$AV319*$Z319))</f>
      </c>
      <c r="AZ319" s="18">
        <f>IF(M319&lt;&gt;0,M319,IF($AV319=0,0,AJ319/$AV319*$Z319))</f>
      </c>
      <c r="BA319" s="18">
        <f>IF(N319&lt;&gt;0,N319,IF($AV319=0,0,AK319/$AV319*$Z319))</f>
      </c>
      <c r="BB319" s="18">
        <f>IF(O319&lt;&gt;0,O319,IF($AV319=0,0,AL319/$AV319*$Z319))</f>
      </c>
      <c r="BC319" s="18">
        <f>IF(P319&lt;&gt;0,P319,IF($AV319=0,0,AM319/$AV319*$Z319))</f>
      </c>
      <c r="BD319" s="18">
        <f>IF(Q319&lt;&gt;0,Q319,IF($AV319=0,0,AN319/$AV319*$Z319))</f>
      </c>
      <c r="BE319" s="18">
        <f>IF(R319&lt;&gt;0,R319,IF($AV319=0,0,AO319/$AV319*$Z319))</f>
      </c>
      <c r="BF319" s="18">
        <f>IF(S319&lt;&gt;0,S319,IF($AV319=0,0,AP319/$AV319*$Z319))</f>
      </c>
      <c r="BG319" s="18">
        <f>IF(T319&lt;&gt;0,T319,IF($AV319=0,0,AQ319/$AV319*$Z319))</f>
      </c>
      <c r="BH319" s="18">
        <f>IF(U319&lt;&gt;0,U319,IF($AV319=0,0,AR319/$AV319*$Z319))</f>
      </c>
      <c r="BI319" s="18">
        <f>IF(V319&lt;&gt;0,V319,IF($AV319=0,0,AS319/$AV319*$Z319))</f>
      </c>
      <c r="BJ319" s="18">
        <f>IF(W319&lt;&gt;0,W319,IF($AV319=0,0,AT319/$AV319*$Z319))</f>
      </c>
      <c r="BK319" s="18">
        <f>IF(X319&lt;&gt;0,X319,IF($AV319=0,0,AU319/$AV319*$Z319))</f>
      </c>
      <c r="BL319" s="18">
        <f>SUM(AW319:BK319)</f>
      </c>
      <c r="BM319" s="18">
        <f>I319-BL319</f>
      </c>
    </row>
    <row r="320" outlineLevel="3">
      <c r="A320" s="17" t="str">
        <v>14.4.13</v>
      </c>
      <c r="B320" s="17" t="str">
        <v/>
      </c>
      <c r="C320" s="17" t="str">
        <v/>
      </c>
      <c r="D320" s="17" t="str">
        <v/>
      </c>
      <c r="E320" s="17" t="str">
        <v>14.4.13</v>
      </c>
      <c r="F320" s="17" t="str">
        <v>Set of Buchholz relay</v>
      </c>
      <c r="G320" s="17">
        <v>128835</v>
      </c>
      <c r="H320" s="17" t="str">
        <v/>
      </c>
      <c r="I320" s="17" t="str">
        <v/>
      </c>
      <c r="J320" s="17" t="str">
        <v/>
      </c>
      <c r="K320" s="17" t="str">
        <v/>
      </c>
      <c r="L320" s="17" t="str">
        <v/>
      </c>
      <c r="M320" s="17" t="str">
        <v/>
      </c>
      <c r="N320" s="17" t="str">
        <v/>
      </c>
      <c r="O320" s="17" t="str">
        <v/>
      </c>
      <c r="P320" s="17" t="str">
        <v/>
      </c>
      <c r="Q320" s="17" t="str">
        <v/>
      </c>
      <c r="R320" s="17" t="str">
        <v/>
      </c>
      <c r="S320" s="17" t="str">
        <v/>
      </c>
      <c r="T320" s="17" t="str">
        <v/>
      </c>
      <c r="U320" s="17" t="str">
        <v/>
      </c>
      <c r="V320" s="17" t="str">
        <v/>
      </c>
      <c r="W320" s="17" t="str">
        <v/>
      </c>
      <c r="X320" s="17" t="str">
        <v/>
      </c>
      <c r="Y320" s="17" t="str">
        <v/>
      </c>
      <c r="Z320" s="17" t="str">
        <v/>
      </c>
      <c r="AA320" s="17" t="str">
        <v/>
      </c>
      <c r="AB320" s="17" t="str">
        <v/>
      </c>
      <c r="AC320" s="17" t="str">
        <v/>
      </c>
      <c r="AD320" s="17" t="str">
        <v/>
      </c>
      <c r="AE320" s="17" t="str">
        <v/>
      </c>
      <c r="AF320" s="5" t="str">
        <v/>
      </c>
      <c r="AG320" s="18">
        <f>IFERROR(_xlfn.BETA.DIST(DATE(YEAR(AG$2),MONTH(AG$2),15),$AD$2,$AE$2,FALSE,DATE(YEAR($AD320),MONTH($AD320),1),DATE(YEAR($AE320),MONTH($AE320),28)),0)</f>
      </c>
      <c r="AH320" s="18">
        <f>IFERROR(_xlfn.BETA.DIST(DATE(YEAR(AH$2),MONTH(AH$2),15),$AD$2,$AE$2,FALSE,DATE(YEAR($AD320),MONTH($AD320),1),DATE(YEAR($AE320),MONTH($AE320),28)),0)</f>
      </c>
      <c r="AI320" s="18">
        <f>IFERROR(_xlfn.BETA.DIST(DATE(YEAR(AI$2),MONTH(AI$2),15),$AD$2,$AE$2,FALSE,DATE(YEAR($AD320),MONTH($AD320),1),DATE(YEAR($AE320),MONTH($AE320),28)),0)</f>
      </c>
      <c r="AJ320" s="18">
        <f>IFERROR(_xlfn.BETA.DIST(DATE(YEAR(AJ$2),MONTH(AJ$2),15),$AD$2,$AE$2,FALSE,DATE(YEAR($AD320),MONTH($AD320),1),DATE(YEAR($AE320),MONTH($AE320),28)),0)</f>
      </c>
      <c r="AK320" s="18">
        <f>IFERROR(_xlfn.BETA.DIST(DATE(YEAR(AK$2),MONTH(AK$2),15),$AD$2,$AE$2,FALSE,DATE(YEAR($AD320),MONTH($AD320),1),DATE(YEAR($AE320),MONTH($AE320),28)),0)</f>
      </c>
      <c r="AL320" s="18">
        <f>IFERROR(_xlfn.BETA.DIST(DATE(YEAR(AL$2),MONTH(AL$2),15),$AD$2,$AE$2,FALSE,DATE(YEAR($AD320),MONTH($AD320),1),DATE(YEAR($AE320),MONTH($AE320),28)),0)</f>
      </c>
      <c r="AM320" s="18">
        <f>IFERROR(_xlfn.BETA.DIST(DATE(YEAR(AM$2),MONTH(AM$2),15),$AD$2,$AE$2,FALSE,DATE(YEAR($AD320),MONTH($AD320),1),DATE(YEAR($AE320),MONTH($AE320),28)),0)</f>
      </c>
      <c r="AN320" s="18">
        <f>IFERROR(_xlfn.BETA.DIST(DATE(YEAR(AN$2),MONTH(AN$2),15),$AD$2,$AE$2,FALSE,DATE(YEAR($AD320),MONTH($AD320),1),DATE(YEAR($AE320),MONTH($AE320),28)),0)</f>
      </c>
      <c r="AO320" s="18">
        <f>IFERROR(_xlfn.BETA.DIST(DATE(YEAR(AO$2),MONTH(AO$2),15),$AD$2,$AE$2,FALSE,DATE(YEAR($AD320),MONTH($AD320),1),DATE(YEAR($AE320),MONTH($AE320),28)),0)</f>
      </c>
      <c r="AP320" s="18">
        <f>IFERROR(_xlfn.BETA.DIST(DATE(YEAR(AP$2),MONTH(AP$2),15),$AD$2,$AE$2,FALSE,DATE(YEAR($AD320),MONTH($AD320),1),DATE(YEAR($AE320),MONTH($AE320),28)),0)</f>
      </c>
      <c r="AQ320" s="18">
        <f>IFERROR(_xlfn.BETA.DIST(DATE(YEAR(AQ$2),MONTH(AQ$2),15),$AD$2,$AE$2,FALSE,DATE(YEAR($AD320),MONTH($AD320),1),DATE(YEAR($AE320),MONTH($AE320),28)),0)</f>
      </c>
      <c r="AR320" s="18">
        <f>IFERROR(_xlfn.BETA.DIST(DATE(YEAR(AR$2),MONTH(AR$2),15),$AD$2,$AE$2,FALSE,DATE(YEAR($AD320),MONTH($AD320),1),DATE(YEAR($AE320),MONTH($AE320),28)),0)</f>
      </c>
      <c r="AS320" s="18">
        <f>IFERROR(_xlfn.BETA.DIST(DATE(YEAR(AS$2),MONTH(AS$2),15),$AD$2,$AE$2,FALSE,DATE(YEAR($AD320),MONTH($AD320),1),DATE(YEAR($AE320),MONTH($AE320),28)),0)</f>
      </c>
      <c r="AT320" s="18">
        <f>IFERROR(_xlfn.BETA.DIST(DATE(YEAR(AT$2),MONTH(AT$2),15),$AD$2,$AE$2,FALSE,DATE(YEAR($AD320),MONTH($AD320),1),DATE(YEAR($AE320),MONTH($AE320),28)),0)</f>
      </c>
      <c r="AU320" s="18">
        <f>IFERROR(_xlfn.BETA.DIST(DATE(YEAR(AU$2),MONTH(AU$2),15),$AD$2,$AE$2,FALSE,DATE(YEAR($AD320),MONTH($AD320),1),DATE(YEAR($AE320),MONTH($AE320),28)),0)</f>
      </c>
      <c r="AV320" s="18">
        <f>SUM(AG320:AU320)</f>
      </c>
      <c r="AW320" s="18">
        <f>IF(J320&lt;&gt;0,J320,IF($AV320=0,0,AG320/$AV320*$Z320))</f>
      </c>
      <c r="AX320" s="18">
        <f>IF(K320&lt;&gt;0,K320,IF($AV320=0,0,AH320/$AV320*$Z320))</f>
      </c>
      <c r="AY320" s="18">
        <f>IF(L320&lt;&gt;0,L320,IF($AV320=0,0,AI320/$AV320*$Z320))</f>
      </c>
      <c r="AZ320" s="18">
        <f>IF(M320&lt;&gt;0,M320,IF($AV320=0,0,AJ320/$AV320*$Z320))</f>
      </c>
      <c r="BA320" s="18">
        <f>IF(N320&lt;&gt;0,N320,IF($AV320=0,0,AK320/$AV320*$Z320))</f>
      </c>
      <c r="BB320" s="18">
        <f>IF(O320&lt;&gt;0,O320,IF($AV320=0,0,AL320/$AV320*$Z320))</f>
      </c>
      <c r="BC320" s="18">
        <f>IF(P320&lt;&gt;0,P320,IF($AV320=0,0,AM320/$AV320*$Z320))</f>
      </c>
      <c r="BD320" s="18">
        <f>IF(Q320&lt;&gt;0,Q320,IF($AV320=0,0,AN320/$AV320*$Z320))</f>
      </c>
      <c r="BE320" s="18">
        <f>IF(R320&lt;&gt;0,R320,IF($AV320=0,0,AO320/$AV320*$Z320))</f>
      </c>
      <c r="BF320" s="18">
        <f>IF(S320&lt;&gt;0,S320,IF($AV320=0,0,AP320/$AV320*$Z320))</f>
      </c>
      <c r="BG320" s="18">
        <f>IF(T320&lt;&gt;0,T320,IF($AV320=0,0,AQ320/$AV320*$Z320))</f>
      </c>
      <c r="BH320" s="18">
        <f>IF(U320&lt;&gt;0,U320,IF($AV320=0,0,AR320/$AV320*$Z320))</f>
      </c>
      <c r="BI320" s="18">
        <f>IF(V320&lt;&gt;0,V320,IF($AV320=0,0,AS320/$AV320*$Z320))</f>
      </c>
      <c r="BJ320" s="18">
        <f>IF(W320&lt;&gt;0,W320,IF($AV320=0,0,AT320/$AV320*$Z320))</f>
      </c>
      <c r="BK320" s="18">
        <f>IF(X320&lt;&gt;0,X320,IF($AV320=0,0,AU320/$AV320*$Z320))</f>
      </c>
      <c r="BL320" s="18">
        <f>SUM(AW320:BK320)</f>
      </c>
      <c r="BM320" s="17" t="str">
        <v/>
      </c>
    </row>
    <row r="321" outlineLevel="4">
      <c r="A321" s="5" t="str">
        <v>14.4.13</v>
      </c>
      <c r="B321" s="5" t="str">
        <v/>
      </c>
      <c r="C321" s="5" t="str">
        <v>BSKDGNGENGR03</v>
      </c>
      <c r="D321" s="5" t="str">
        <v>BSKDGNGENGR03</v>
      </c>
      <c r="E321" s="19">
        <f>IFERROR(_xlfn.XLOOKUP(F321,Assumptions!B:B,Assumptions!C:C),0)</f>
      </c>
      <c r="F321" s="5" t="str">
        <v>Advanced Payment</v>
      </c>
      <c r="G321" s="5" t="str">
        <v/>
      </c>
      <c r="H321" s="18">
        <f>G320*E321</f>
      </c>
      <c r="I321" s="18">
        <f>H321*(1-0)</f>
      </c>
      <c r="J321" s="18">
        <v>0</v>
      </c>
      <c r="K321" s="18">
        <v>0</v>
      </c>
      <c r="L321" s="18">
        <v>0</v>
      </c>
      <c r="M321" s="18">
        <v>0</v>
      </c>
      <c r="N321" s="18">
        <v>0</v>
      </c>
      <c r="O321" s="18">
        <v>0</v>
      </c>
      <c r="P321" s="18">
        <v>0</v>
      </c>
      <c r="Q321" s="18">
        <v>0</v>
      </c>
      <c r="R321" s="18">
        <v>0</v>
      </c>
      <c r="S321" s="18">
        <v>0</v>
      </c>
      <c r="T321" s="18">
        <v>0</v>
      </c>
      <c r="U321" s="18">
        <v>0</v>
      </c>
      <c r="V321" s="18">
        <v>0</v>
      </c>
      <c r="W321" s="18">
        <v>0</v>
      </c>
      <c r="X321" s="18">
        <v>0</v>
      </c>
      <c r="Y321" s="18">
        <f>SUM(J321:X321)</f>
      </c>
      <c r="Z321" s="18">
        <f>I321-Y321</f>
      </c>
      <c r="AA321" s="20">
        <v>46026</v>
      </c>
      <c r="AB321" s="20">
        <v>46026</v>
      </c>
      <c r="AC321" s="18">
        <f>IFERROR(_xlfn.XLOOKUP(F321,Assumptions!B:B,Assumptions!D:D),0)</f>
      </c>
      <c r="AD321" s="20">
        <f>AA321+AC321</f>
      </c>
      <c r="AE321" s="20">
        <f>AC321+AB321</f>
      </c>
      <c r="AF321" s="5" t="str">
        <v/>
      </c>
      <c r="AG321" s="18">
        <f>IFERROR(_xlfn.BETA.DIST(DATE(YEAR(AG$2),MONTH(AG$2),15),$AD$2,$AE$2,FALSE,DATE(YEAR($AD321),MONTH($AD321),1),DATE(YEAR($AE321),MONTH($AE321),28)),0)</f>
      </c>
      <c r="AH321" s="18">
        <f>IFERROR(_xlfn.BETA.DIST(DATE(YEAR(AH$2),MONTH(AH$2),15),$AD$2,$AE$2,FALSE,DATE(YEAR($AD321),MONTH($AD321),1),DATE(YEAR($AE321),MONTH($AE321),28)),0)</f>
      </c>
      <c r="AI321" s="18">
        <f>IFERROR(_xlfn.BETA.DIST(DATE(YEAR(AI$2),MONTH(AI$2),15),$AD$2,$AE$2,FALSE,DATE(YEAR($AD321),MONTH($AD321),1),DATE(YEAR($AE321),MONTH($AE321),28)),0)</f>
      </c>
      <c r="AJ321" s="18">
        <f>IFERROR(_xlfn.BETA.DIST(DATE(YEAR(AJ$2),MONTH(AJ$2),15),$AD$2,$AE$2,FALSE,DATE(YEAR($AD321),MONTH($AD321),1),DATE(YEAR($AE321),MONTH($AE321),28)),0)</f>
      </c>
      <c r="AK321" s="18">
        <f>IFERROR(_xlfn.BETA.DIST(DATE(YEAR(AK$2),MONTH(AK$2),15),$AD$2,$AE$2,FALSE,DATE(YEAR($AD321),MONTH($AD321),1),DATE(YEAR($AE321),MONTH($AE321),28)),0)</f>
      </c>
      <c r="AL321" s="18">
        <f>IFERROR(_xlfn.BETA.DIST(DATE(YEAR(AL$2),MONTH(AL$2),15),$AD$2,$AE$2,FALSE,DATE(YEAR($AD321),MONTH($AD321),1),DATE(YEAR($AE321),MONTH($AE321),28)),0)</f>
      </c>
      <c r="AM321" s="18">
        <f>IFERROR(_xlfn.BETA.DIST(DATE(YEAR(AM$2),MONTH(AM$2),15),$AD$2,$AE$2,FALSE,DATE(YEAR($AD321),MONTH($AD321),1),DATE(YEAR($AE321),MONTH($AE321),28)),0)</f>
      </c>
      <c r="AN321" s="18">
        <f>IFERROR(_xlfn.BETA.DIST(DATE(YEAR(AN$2),MONTH(AN$2),15),$AD$2,$AE$2,FALSE,DATE(YEAR($AD321),MONTH($AD321),1),DATE(YEAR($AE321),MONTH($AE321),28)),0)</f>
      </c>
      <c r="AO321" s="18">
        <f>IFERROR(_xlfn.BETA.DIST(DATE(YEAR(AO$2),MONTH(AO$2),15),$AD$2,$AE$2,FALSE,DATE(YEAR($AD321),MONTH($AD321),1),DATE(YEAR($AE321),MONTH($AE321),28)),0)</f>
      </c>
      <c r="AP321" s="18">
        <f>IFERROR(_xlfn.BETA.DIST(DATE(YEAR(AP$2),MONTH(AP$2),15),$AD$2,$AE$2,FALSE,DATE(YEAR($AD321),MONTH($AD321),1),DATE(YEAR($AE321),MONTH($AE321),28)),0)</f>
      </c>
      <c r="AQ321" s="18">
        <f>IFERROR(_xlfn.BETA.DIST(DATE(YEAR(AQ$2),MONTH(AQ$2),15),$AD$2,$AE$2,FALSE,DATE(YEAR($AD321),MONTH($AD321),1),DATE(YEAR($AE321),MONTH($AE321),28)),0)</f>
      </c>
      <c r="AR321" s="18">
        <f>IFERROR(_xlfn.BETA.DIST(DATE(YEAR(AR$2),MONTH(AR$2),15),$AD$2,$AE$2,FALSE,DATE(YEAR($AD321),MONTH($AD321),1),DATE(YEAR($AE321),MONTH($AE321),28)),0)</f>
      </c>
      <c r="AS321" s="18">
        <f>IFERROR(_xlfn.BETA.DIST(DATE(YEAR(AS$2),MONTH(AS$2),15),$AD$2,$AE$2,FALSE,DATE(YEAR($AD321),MONTH($AD321),1),DATE(YEAR($AE321),MONTH($AE321),28)),0)</f>
      </c>
      <c r="AT321" s="18">
        <f>IFERROR(_xlfn.BETA.DIST(DATE(YEAR(AT$2),MONTH(AT$2),15),$AD$2,$AE$2,FALSE,DATE(YEAR($AD321),MONTH($AD321),1),DATE(YEAR($AE321),MONTH($AE321),28)),0)</f>
      </c>
      <c r="AU321" s="18">
        <f>IFERROR(_xlfn.BETA.DIST(DATE(YEAR(AU$2),MONTH(AU$2),15),$AD$2,$AE$2,FALSE,DATE(YEAR($AD321),MONTH($AD321),1),DATE(YEAR($AE321),MONTH($AE321),28)),0)</f>
      </c>
      <c r="AV321" s="18">
        <f>SUM(AG321:AU321)</f>
      </c>
      <c r="AW321" s="18">
        <f>IF(J321&lt;&gt;0,J321,IF($AV321=0,0,AG321/$AV321*$Z321))</f>
      </c>
      <c r="AX321" s="18">
        <f>IF(K321&lt;&gt;0,K321,IF($AV321=0,0,AH321/$AV321*$Z321))</f>
      </c>
      <c r="AY321" s="18">
        <f>IF(L321&lt;&gt;0,L321,IF($AV321=0,0,AI321/$AV321*$Z321))</f>
      </c>
      <c r="AZ321" s="18">
        <f>IF(M321&lt;&gt;0,M321,IF($AV321=0,0,AJ321/$AV321*$Z321))</f>
      </c>
      <c r="BA321" s="18">
        <f>IF(N321&lt;&gt;0,N321,IF($AV321=0,0,AK321/$AV321*$Z321))</f>
      </c>
      <c r="BB321" s="18">
        <f>IF(O321&lt;&gt;0,O321,IF($AV321=0,0,AL321/$AV321*$Z321))</f>
      </c>
      <c r="BC321" s="18">
        <f>IF(P321&lt;&gt;0,P321,IF($AV321=0,0,AM321/$AV321*$Z321))</f>
      </c>
      <c r="BD321" s="18">
        <f>IF(Q321&lt;&gt;0,Q321,IF($AV321=0,0,AN321/$AV321*$Z321))</f>
      </c>
      <c r="BE321" s="18">
        <f>IF(R321&lt;&gt;0,R321,IF($AV321=0,0,AO321/$AV321*$Z321))</f>
      </c>
      <c r="BF321" s="18">
        <f>IF(S321&lt;&gt;0,S321,IF($AV321=0,0,AP321/$AV321*$Z321))</f>
      </c>
      <c r="BG321" s="18">
        <f>IF(T321&lt;&gt;0,T321,IF($AV321=0,0,AQ321/$AV321*$Z321))</f>
      </c>
      <c r="BH321" s="18">
        <f>IF(U321&lt;&gt;0,U321,IF($AV321=0,0,AR321/$AV321*$Z321))</f>
      </c>
      <c r="BI321" s="18">
        <f>IF(V321&lt;&gt;0,V321,IF($AV321=0,0,AS321/$AV321*$Z321))</f>
      </c>
      <c r="BJ321" s="18">
        <f>IF(W321&lt;&gt;0,W321,IF($AV321=0,0,AT321/$AV321*$Z321))</f>
      </c>
      <c r="BK321" s="18">
        <f>IF(X321&lt;&gt;0,X321,IF($AV321=0,0,AU321/$AV321*$Z321))</f>
      </c>
      <c r="BL321" s="18">
        <f>SUM(AW321:BK321)</f>
      </c>
      <c r="BM321" s="18">
        <f>I321-BL321</f>
      </c>
    </row>
    <row r="322" outlineLevel="4">
      <c r="A322" s="5" t="str">
        <v>14.4.13</v>
      </c>
      <c r="B322" s="5" t="str">
        <v/>
      </c>
      <c r="C322" s="5" t="str">
        <v/>
      </c>
      <c r="D322" s="5" t="str">
        <v/>
      </c>
      <c r="E322" s="19">
        <f>IFERROR(_xlfn.XLOOKUP(F322,Assumptions!B:B,Assumptions!C:C),0)</f>
      </c>
      <c r="F322" s="5" t="str">
        <v>Site Delivery EGP</v>
      </c>
      <c r="G322" s="5" t="str">
        <v/>
      </c>
      <c r="H322" s="18">
        <f>G320*E322</f>
      </c>
      <c r="I322" s="18">
        <f>H322*(1-0)</f>
      </c>
      <c r="J322" s="18">
        <v>0</v>
      </c>
      <c r="K322" s="18">
        <v>0</v>
      </c>
      <c r="L322" s="18">
        <v>0</v>
      </c>
      <c r="M322" s="18">
        <v>0</v>
      </c>
      <c r="N322" s="18">
        <v>0</v>
      </c>
      <c r="O322" s="18">
        <v>0</v>
      </c>
      <c r="P322" s="18">
        <v>0</v>
      </c>
      <c r="Q322" s="18">
        <v>0</v>
      </c>
      <c r="R322" s="18">
        <v>0</v>
      </c>
      <c r="S322" s="18">
        <v>0</v>
      </c>
      <c r="T322" s="18">
        <v>0</v>
      </c>
      <c r="U322" s="18">
        <v>0</v>
      </c>
      <c r="V322" s="18">
        <v>0</v>
      </c>
      <c r="W322" s="18">
        <v>0</v>
      </c>
      <c r="X322" s="18">
        <v>0</v>
      </c>
      <c r="Y322" s="18">
        <f>SUM(J322:X322)</f>
      </c>
      <c r="Z322" s="18">
        <f>I322-Y322</f>
      </c>
      <c r="AA322" s="5" t="str">
        <v/>
      </c>
      <c r="AB322" s="5" t="str">
        <v/>
      </c>
      <c r="AC322" s="18">
        <f>IFERROR(_xlfn.XLOOKUP(F322,Assumptions!B:B,Assumptions!D:D),0)</f>
      </c>
      <c r="AD322" s="20">
        <f>AA322+AC322</f>
      </c>
      <c r="AE322" s="20">
        <f>AC322+AB322</f>
      </c>
      <c r="AF322" s="5" t="str">
        <v/>
      </c>
      <c r="AG322" s="18">
        <f>IFERROR(_xlfn.BETA.DIST(DATE(YEAR(AG$2),MONTH(AG$2),15),$AD$2,$AE$2,FALSE,DATE(YEAR($AD322),MONTH($AD322),1),DATE(YEAR($AE322),MONTH($AE322),28)),0)</f>
      </c>
      <c r="AH322" s="18">
        <f>IFERROR(_xlfn.BETA.DIST(DATE(YEAR(AH$2),MONTH(AH$2),15),$AD$2,$AE$2,FALSE,DATE(YEAR($AD322),MONTH($AD322),1),DATE(YEAR($AE322),MONTH($AE322),28)),0)</f>
      </c>
      <c r="AI322" s="18">
        <f>IFERROR(_xlfn.BETA.DIST(DATE(YEAR(AI$2),MONTH(AI$2),15),$AD$2,$AE$2,FALSE,DATE(YEAR($AD322),MONTH($AD322),1),DATE(YEAR($AE322),MONTH($AE322),28)),0)</f>
      </c>
      <c r="AJ322" s="18">
        <f>IFERROR(_xlfn.BETA.DIST(DATE(YEAR(AJ$2),MONTH(AJ$2),15),$AD$2,$AE$2,FALSE,DATE(YEAR($AD322),MONTH($AD322),1),DATE(YEAR($AE322),MONTH($AE322),28)),0)</f>
      </c>
      <c r="AK322" s="18">
        <f>IFERROR(_xlfn.BETA.DIST(DATE(YEAR(AK$2),MONTH(AK$2),15),$AD$2,$AE$2,FALSE,DATE(YEAR($AD322),MONTH($AD322),1),DATE(YEAR($AE322),MONTH($AE322),28)),0)</f>
      </c>
      <c r="AL322" s="18">
        <f>IFERROR(_xlfn.BETA.DIST(DATE(YEAR(AL$2),MONTH(AL$2),15),$AD$2,$AE$2,FALSE,DATE(YEAR($AD322),MONTH($AD322),1),DATE(YEAR($AE322),MONTH($AE322),28)),0)</f>
      </c>
      <c r="AM322" s="18">
        <f>IFERROR(_xlfn.BETA.DIST(DATE(YEAR(AM$2),MONTH(AM$2),15),$AD$2,$AE$2,FALSE,DATE(YEAR($AD322),MONTH($AD322),1),DATE(YEAR($AE322),MONTH($AE322),28)),0)</f>
      </c>
      <c r="AN322" s="18">
        <f>IFERROR(_xlfn.BETA.DIST(DATE(YEAR(AN$2),MONTH(AN$2),15),$AD$2,$AE$2,FALSE,DATE(YEAR($AD322),MONTH($AD322),1),DATE(YEAR($AE322),MONTH($AE322),28)),0)</f>
      </c>
      <c r="AO322" s="18">
        <f>IFERROR(_xlfn.BETA.DIST(DATE(YEAR(AO$2),MONTH(AO$2),15),$AD$2,$AE$2,FALSE,DATE(YEAR($AD322),MONTH($AD322),1),DATE(YEAR($AE322),MONTH($AE322),28)),0)</f>
      </c>
      <c r="AP322" s="18">
        <f>IFERROR(_xlfn.BETA.DIST(DATE(YEAR(AP$2),MONTH(AP$2),15),$AD$2,$AE$2,FALSE,DATE(YEAR($AD322),MONTH($AD322),1),DATE(YEAR($AE322),MONTH($AE322),28)),0)</f>
      </c>
      <c r="AQ322" s="18">
        <f>IFERROR(_xlfn.BETA.DIST(DATE(YEAR(AQ$2),MONTH(AQ$2),15),$AD$2,$AE$2,FALSE,DATE(YEAR($AD322),MONTH($AD322),1),DATE(YEAR($AE322),MONTH($AE322),28)),0)</f>
      </c>
      <c r="AR322" s="18">
        <f>IFERROR(_xlfn.BETA.DIST(DATE(YEAR(AR$2),MONTH(AR$2),15),$AD$2,$AE$2,FALSE,DATE(YEAR($AD322),MONTH($AD322),1),DATE(YEAR($AE322),MONTH($AE322),28)),0)</f>
      </c>
      <c r="AS322" s="18">
        <f>IFERROR(_xlfn.BETA.DIST(DATE(YEAR(AS$2),MONTH(AS$2),15),$AD$2,$AE$2,FALSE,DATE(YEAR($AD322),MONTH($AD322),1),DATE(YEAR($AE322),MONTH($AE322),28)),0)</f>
      </c>
      <c r="AT322" s="18">
        <f>IFERROR(_xlfn.BETA.DIST(DATE(YEAR(AT$2),MONTH(AT$2),15),$AD$2,$AE$2,FALSE,DATE(YEAR($AD322),MONTH($AD322),1),DATE(YEAR($AE322),MONTH($AE322),28)),0)</f>
      </c>
      <c r="AU322" s="18">
        <f>IFERROR(_xlfn.BETA.DIST(DATE(YEAR(AU$2),MONTH(AU$2),15),$AD$2,$AE$2,FALSE,DATE(YEAR($AD322),MONTH($AD322),1),DATE(YEAR($AE322),MONTH($AE322),28)),0)</f>
      </c>
      <c r="AV322" s="18">
        <f>SUM(AG322:AU322)</f>
      </c>
      <c r="AW322" s="18">
        <f>IF(J322&lt;&gt;0,J322,IF($AV322=0,0,AG322/$AV322*$Z322))</f>
      </c>
      <c r="AX322" s="18">
        <f>IF(K322&lt;&gt;0,K322,IF($AV322=0,0,AH322/$AV322*$Z322))</f>
      </c>
      <c r="AY322" s="18">
        <f>IF(L322&lt;&gt;0,L322,IF($AV322=0,0,AI322/$AV322*$Z322))</f>
      </c>
      <c r="AZ322" s="18">
        <f>IF(M322&lt;&gt;0,M322,IF($AV322=0,0,AJ322/$AV322*$Z322))</f>
      </c>
      <c r="BA322" s="18">
        <f>IF(N322&lt;&gt;0,N322,IF($AV322=0,0,AK322/$AV322*$Z322))</f>
      </c>
      <c r="BB322" s="18">
        <f>IF(O322&lt;&gt;0,O322,IF($AV322=0,0,AL322/$AV322*$Z322))</f>
      </c>
      <c r="BC322" s="18">
        <f>IF(P322&lt;&gt;0,P322,IF($AV322=0,0,AM322/$AV322*$Z322))</f>
      </c>
      <c r="BD322" s="18">
        <f>IF(Q322&lt;&gt;0,Q322,IF($AV322=0,0,AN322/$AV322*$Z322))</f>
      </c>
      <c r="BE322" s="18">
        <f>IF(R322&lt;&gt;0,R322,IF($AV322=0,0,AO322/$AV322*$Z322))</f>
      </c>
      <c r="BF322" s="18">
        <f>IF(S322&lt;&gt;0,S322,IF($AV322=0,0,AP322/$AV322*$Z322))</f>
      </c>
      <c r="BG322" s="18">
        <f>IF(T322&lt;&gt;0,T322,IF($AV322=0,0,AQ322/$AV322*$Z322))</f>
      </c>
      <c r="BH322" s="18">
        <f>IF(U322&lt;&gt;0,U322,IF($AV322=0,0,AR322/$AV322*$Z322))</f>
      </c>
      <c r="BI322" s="18">
        <f>IF(V322&lt;&gt;0,V322,IF($AV322=0,0,AS322/$AV322*$Z322))</f>
      </c>
      <c r="BJ322" s="18">
        <f>IF(W322&lt;&gt;0,W322,IF($AV322=0,0,AT322/$AV322*$Z322))</f>
      </c>
      <c r="BK322" s="18">
        <f>IF(X322&lt;&gt;0,X322,IF($AV322=0,0,AU322/$AV322*$Z322))</f>
      </c>
      <c r="BL322" s="18">
        <f>SUM(AW322:BK322)</f>
      </c>
      <c r="BM322" s="18">
        <f>I322-BL322</f>
      </c>
    </row>
    <row r="323" outlineLevel="4">
      <c r="A323" s="5" t="str">
        <v>14.4.13</v>
      </c>
      <c r="B323" s="5" t="str">
        <v/>
      </c>
      <c r="C323" s="5" t="str">
        <v>BSKDGNGENGR07</v>
      </c>
      <c r="D323" s="5" t="str">
        <v>BSKDGNGENGR07</v>
      </c>
      <c r="E323" s="19">
        <f>IFERROR(_xlfn.XLOOKUP(F323,Assumptions!B:B,Assumptions!C:C),0)</f>
      </c>
      <c r="F323" s="5" t="str">
        <v>Retention</v>
      </c>
      <c r="G323" s="5" t="str">
        <v/>
      </c>
      <c r="H323" s="18">
        <f>G320*E323</f>
      </c>
      <c r="I323" s="18">
        <f>H323*(1-0)</f>
      </c>
      <c r="J323" s="18">
        <v>0</v>
      </c>
      <c r="K323" s="18">
        <v>0</v>
      </c>
      <c r="L323" s="18">
        <v>0</v>
      </c>
      <c r="M323" s="18">
        <v>0</v>
      </c>
      <c r="N323" s="18">
        <v>0</v>
      </c>
      <c r="O323" s="18">
        <v>0</v>
      </c>
      <c r="P323" s="18">
        <v>0</v>
      </c>
      <c r="Q323" s="18">
        <v>0</v>
      </c>
      <c r="R323" s="18">
        <v>0</v>
      </c>
      <c r="S323" s="18">
        <v>0</v>
      </c>
      <c r="T323" s="18">
        <v>0</v>
      </c>
      <c r="U323" s="18">
        <v>0</v>
      </c>
      <c r="V323" s="18">
        <v>0</v>
      </c>
      <c r="W323" s="18">
        <v>0</v>
      </c>
      <c r="X323" s="18">
        <v>0</v>
      </c>
      <c r="Y323" s="18">
        <f>SUM(J323:X323)</f>
      </c>
      <c r="Z323" s="18">
        <f>I323-Y323</f>
      </c>
      <c r="AA323" s="20">
        <v>46483</v>
      </c>
      <c r="AB323" s="20">
        <v>46483</v>
      </c>
      <c r="AC323" s="18">
        <f>IFERROR(_xlfn.XLOOKUP(F323,Assumptions!B:B,Assumptions!D:D),0)</f>
      </c>
      <c r="AD323" s="20">
        <f>AA323+AC323</f>
      </c>
      <c r="AE323" s="20">
        <f>AC323+AB323</f>
      </c>
      <c r="AF323" s="5" t="str">
        <v/>
      </c>
      <c r="AG323" s="18">
        <f>IFERROR(_xlfn.BETA.DIST(DATE(YEAR(AG$2),MONTH(AG$2),15),$AD$2,$AE$2,FALSE,DATE(YEAR($AD323),MONTH($AD323),1),DATE(YEAR($AE323),MONTH($AE323),28)),0)</f>
      </c>
      <c r="AH323" s="18">
        <f>IFERROR(_xlfn.BETA.DIST(DATE(YEAR(AH$2),MONTH(AH$2),15),$AD$2,$AE$2,FALSE,DATE(YEAR($AD323),MONTH($AD323),1),DATE(YEAR($AE323),MONTH($AE323),28)),0)</f>
      </c>
      <c r="AI323" s="18">
        <f>IFERROR(_xlfn.BETA.DIST(DATE(YEAR(AI$2),MONTH(AI$2),15),$AD$2,$AE$2,FALSE,DATE(YEAR($AD323),MONTH($AD323),1),DATE(YEAR($AE323),MONTH($AE323),28)),0)</f>
      </c>
      <c r="AJ323" s="18">
        <f>IFERROR(_xlfn.BETA.DIST(DATE(YEAR(AJ$2),MONTH(AJ$2),15),$AD$2,$AE$2,FALSE,DATE(YEAR($AD323),MONTH($AD323),1),DATE(YEAR($AE323),MONTH($AE323),28)),0)</f>
      </c>
      <c r="AK323" s="18">
        <f>IFERROR(_xlfn.BETA.DIST(DATE(YEAR(AK$2),MONTH(AK$2),15),$AD$2,$AE$2,FALSE,DATE(YEAR($AD323),MONTH($AD323),1),DATE(YEAR($AE323),MONTH($AE323),28)),0)</f>
      </c>
      <c r="AL323" s="18">
        <f>IFERROR(_xlfn.BETA.DIST(DATE(YEAR(AL$2),MONTH(AL$2),15),$AD$2,$AE$2,FALSE,DATE(YEAR($AD323),MONTH($AD323),1),DATE(YEAR($AE323),MONTH($AE323),28)),0)</f>
      </c>
      <c r="AM323" s="18">
        <f>IFERROR(_xlfn.BETA.DIST(DATE(YEAR(AM$2),MONTH(AM$2),15),$AD$2,$AE$2,FALSE,DATE(YEAR($AD323),MONTH($AD323),1),DATE(YEAR($AE323),MONTH($AE323),28)),0)</f>
      </c>
      <c r="AN323" s="18">
        <f>IFERROR(_xlfn.BETA.DIST(DATE(YEAR(AN$2),MONTH(AN$2),15),$AD$2,$AE$2,FALSE,DATE(YEAR($AD323),MONTH($AD323),1),DATE(YEAR($AE323),MONTH($AE323),28)),0)</f>
      </c>
      <c r="AO323" s="18">
        <f>IFERROR(_xlfn.BETA.DIST(DATE(YEAR(AO$2),MONTH(AO$2),15),$AD$2,$AE$2,FALSE,DATE(YEAR($AD323),MONTH($AD323),1),DATE(YEAR($AE323),MONTH($AE323),28)),0)</f>
      </c>
      <c r="AP323" s="18">
        <f>IFERROR(_xlfn.BETA.DIST(DATE(YEAR(AP$2),MONTH(AP$2),15),$AD$2,$AE$2,FALSE,DATE(YEAR($AD323),MONTH($AD323),1),DATE(YEAR($AE323),MONTH($AE323),28)),0)</f>
      </c>
      <c r="AQ323" s="18">
        <f>IFERROR(_xlfn.BETA.DIST(DATE(YEAR(AQ$2),MONTH(AQ$2),15),$AD$2,$AE$2,FALSE,DATE(YEAR($AD323),MONTH($AD323),1),DATE(YEAR($AE323),MONTH($AE323),28)),0)</f>
      </c>
      <c r="AR323" s="18">
        <f>IFERROR(_xlfn.BETA.DIST(DATE(YEAR(AR$2),MONTH(AR$2),15),$AD$2,$AE$2,FALSE,DATE(YEAR($AD323),MONTH($AD323),1),DATE(YEAR($AE323),MONTH($AE323),28)),0)</f>
      </c>
      <c r="AS323" s="18">
        <f>IFERROR(_xlfn.BETA.DIST(DATE(YEAR(AS$2),MONTH(AS$2),15),$AD$2,$AE$2,FALSE,DATE(YEAR($AD323),MONTH($AD323),1),DATE(YEAR($AE323),MONTH($AE323),28)),0)</f>
      </c>
      <c r="AT323" s="18">
        <f>IFERROR(_xlfn.BETA.DIST(DATE(YEAR(AT$2),MONTH(AT$2),15),$AD$2,$AE$2,FALSE,DATE(YEAR($AD323),MONTH($AD323),1),DATE(YEAR($AE323),MONTH($AE323),28)),0)</f>
      </c>
      <c r="AU323" s="18">
        <f>IFERROR(_xlfn.BETA.DIST(DATE(YEAR(AU$2),MONTH(AU$2),15),$AD$2,$AE$2,FALSE,DATE(YEAR($AD323),MONTH($AD323),1),DATE(YEAR($AE323),MONTH($AE323),28)),0)</f>
      </c>
      <c r="AV323" s="18">
        <f>SUM(AG323:AU323)</f>
      </c>
      <c r="AW323" s="18">
        <f>IF(J323&lt;&gt;0,J323,IF($AV323=0,0,AG323/$AV323*$Z323))</f>
      </c>
      <c r="AX323" s="18">
        <f>IF(K323&lt;&gt;0,K323,IF($AV323=0,0,AH323/$AV323*$Z323))</f>
      </c>
      <c r="AY323" s="18">
        <f>IF(L323&lt;&gt;0,L323,IF($AV323=0,0,AI323/$AV323*$Z323))</f>
      </c>
      <c r="AZ323" s="18">
        <f>IF(M323&lt;&gt;0,M323,IF($AV323=0,0,AJ323/$AV323*$Z323))</f>
      </c>
      <c r="BA323" s="18">
        <f>IF(N323&lt;&gt;0,N323,IF($AV323=0,0,AK323/$AV323*$Z323))</f>
      </c>
      <c r="BB323" s="18">
        <f>IF(O323&lt;&gt;0,O323,IF($AV323=0,0,AL323/$AV323*$Z323))</f>
      </c>
      <c r="BC323" s="18">
        <f>IF(P323&lt;&gt;0,P323,IF($AV323=0,0,AM323/$AV323*$Z323))</f>
      </c>
      <c r="BD323" s="18">
        <f>IF(Q323&lt;&gt;0,Q323,IF($AV323=0,0,AN323/$AV323*$Z323))</f>
      </c>
      <c r="BE323" s="18">
        <f>IF(R323&lt;&gt;0,R323,IF($AV323=0,0,AO323/$AV323*$Z323))</f>
      </c>
      <c r="BF323" s="18">
        <f>IF(S323&lt;&gt;0,S323,IF($AV323=0,0,AP323/$AV323*$Z323))</f>
      </c>
      <c r="BG323" s="18">
        <f>IF(T323&lt;&gt;0,T323,IF($AV323=0,0,AQ323/$AV323*$Z323))</f>
      </c>
      <c r="BH323" s="18">
        <f>IF(U323&lt;&gt;0,U323,IF($AV323=0,0,AR323/$AV323*$Z323))</f>
      </c>
      <c r="BI323" s="18">
        <f>IF(V323&lt;&gt;0,V323,IF($AV323=0,0,AS323/$AV323*$Z323))</f>
      </c>
      <c r="BJ323" s="18">
        <f>IF(W323&lt;&gt;0,W323,IF($AV323=0,0,AT323/$AV323*$Z323))</f>
      </c>
      <c r="BK323" s="18">
        <f>IF(X323&lt;&gt;0,X323,IF($AV323=0,0,AU323/$AV323*$Z323))</f>
      </c>
      <c r="BL323" s="18">
        <f>SUM(AW323:BK323)</f>
      </c>
      <c r="BM323" s="18">
        <f>I323-BL323</f>
      </c>
    </row>
    <row r="324" outlineLevel="3">
      <c r="A324" s="17" t="str">
        <v>14.4.14</v>
      </c>
      <c r="B324" s="17" t="str">
        <v/>
      </c>
      <c r="C324" s="17" t="str">
        <v/>
      </c>
      <c r="D324" s="17" t="str">
        <v/>
      </c>
      <c r="E324" s="17" t="str">
        <v>14.4.14</v>
      </c>
      <c r="F324" s="17" t="str">
        <v>Set of temp. indicator for oil &amp; winding</v>
      </c>
      <c r="G324" s="17">
        <v>176688</v>
      </c>
      <c r="H324" s="17" t="str">
        <v/>
      </c>
      <c r="I324" s="17" t="str">
        <v/>
      </c>
      <c r="J324" s="17" t="str">
        <v/>
      </c>
      <c r="K324" s="17" t="str">
        <v/>
      </c>
      <c r="L324" s="17" t="str">
        <v/>
      </c>
      <c r="M324" s="17" t="str">
        <v/>
      </c>
      <c r="N324" s="17" t="str">
        <v/>
      </c>
      <c r="O324" s="17" t="str">
        <v/>
      </c>
      <c r="P324" s="17" t="str">
        <v/>
      </c>
      <c r="Q324" s="17" t="str">
        <v/>
      </c>
      <c r="R324" s="17" t="str">
        <v/>
      </c>
      <c r="S324" s="17" t="str">
        <v/>
      </c>
      <c r="T324" s="17" t="str">
        <v/>
      </c>
      <c r="U324" s="17" t="str">
        <v/>
      </c>
      <c r="V324" s="17" t="str">
        <v/>
      </c>
      <c r="W324" s="17" t="str">
        <v/>
      </c>
      <c r="X324" s="17" t="str">
        <v/>
      </c>
      <c r="Y324" s="17" t="str">
        <v/>
      </c>
      <c r="Z324" s="17" t="str">
        <v/>
      </c>
      <c r="AA324" s="17" t="str">
        <v/>
      </c>
      <c r="AB324" s="17" t="str">
        <v/>
      </c>
      <c r="AC324" s="17" t="str">
        <v/>
      </c>
      <c r="AD324" s="17" t="str">
        <v/>
      </c>
      <c r="AE324" s="17" t="str">
        <v/>
      </c>
      <c r="AF324" s="5" t="str">
        <v/>
      </c>
      <c r="AG324" s="18">
        <f>IFERROR(_xlfn.BETA.DIST(DATE(YEAR(AG$2),MONTH(AG$2),15),$AD$2,$AE$2,FALSE,DATE(YEAR($AD324),MONTH($AD324),1),DATE(YEAR($AE324),MONTH($AE324),28)),0)</f>
      </c>
      <c r="AH324" s="18">
        <f>IFERROR(_xlfn.BETA.DIST(DATE(YEAR(AH$2),MONTH(AH$2),15),$AD$2,$AE$2,FALSE,DATE(YEAR($AD324),MONTH($AD324),1),DATE(YEAR($AE324),MONTH($AE324),28)),0)</f>
      </c>
      <c r="AI324" s="18">
        <f>IFERROR(_xlfn.BETA.DIST(DATE(YEAR(AI$2),MONTH(AI$2),15),$AD$2,$AE$2,FALSE,DATE(YEAR($AD324),MONTH($AD324),1),DATE(YEAR($AE324),MONTH($AE324),28)),0)</f>
      </c>
      <c r="AJ324" s="18">
        <f>IFERROR(_xlfn.BETA.DIST(DATE(YEAR(AJ$2),MONTH(AJ$2),15),$AD$2,$AE$2,FALSE,DATE(YEAR($AD324),MONTH($AD324),1),DATE(YEAR($AE324),MONTH($AE324),28)),0)</f>
      </c>
      <c r="AK324" s="18">
        <f>IFERROR(_xlfn.BETA.DIST(DATE(YEAR(AK$2),MONTH(AK$2),15),$AD$2,$AE$2,FALSE,DATE(YEAR($AD324),MONTH($AD324),1),DATE(YEAR($AE324),MONTH($AE324),28)),0)</f>
      </c>
      <c r="AL324" s="18">
        <f>IFERROR(_xlfn.BETA.DIST(DATE(YEAR(AL$2),MONTH(AL$2),15),$AD$2,$AE$2,FALSE,DATE(YEAR($AD324),MONTH($AD324),1),DATE(YEAR($AE324),MONTH($AE324),28)),0)</f>
      </c>
      <c r="AM324" s="18">
        <f>IFERROR(_xlfn.BETA.DIST(DATE(YEAR(AM$2),MONTH(AM$2),15),$AD$2,$AE$2,FALSE,DATE(YEAR($AD324),MONTH($AD324),1),DATE(YEAR($AE324),MONTH($AE324),28)),0)</f>
      </c>
      <c r="AN324" s="18">
        <f>IFERROR(_xlfn.BETA.DIST(DATE(YEAR(AN$2),MONTH(AN$2),15),$AD$2,$AE$2,FALSE,DATE(YEAR($AD324),MONTH($AD324),1),DATE(YEAR($AE324),MONTH($AE324),28)),0)</f>
      </c>
      <c r="AO324" s="18">
        <f>IFERROR(_xlfn.BETA.DIST(DATE(YEAR(AO$2),MONTH(AO$2),15),$AD$2,$AE$2,FALSE,DATE(YEAR($AD324),MONTH($AD324),1),DATE(YEAR($AE324),MONTH($AE324),28)),0)</f>
      </c>
      <c r="AP324" s="18">
        <f>IFERROR(_xlfn.BETA.DIST(DATE(YEAR(AP$2),MONTH(AP$2),15),$AD$2,$AE$2,FALSE,DATE(YEAR($AD324),MONTH($AD324),1),DATE(YEAR($AE324),MONTH($AE324),28)),0)</f>
      </c>
      <c r="AQ324" s="18">
        <f>IFERROR(_xlfn.BETA.DIST(DATE(YEAR(AQ$2),MONTH(AQ$2),15),$AD$2,$AE$2,FALSE,DATE(YEAR($AD324),MONTH($AD324),1),DATE(YEAR($AE324),MONTH($AE324),28)),0)</f>
      </c>
      <c r="AR324" s="18">
        <f>IFERROR(_xlfn.BETA.DIST(DATE(YEAR(AR$2),MONTH(AR$2),15),$AD$2,$AE$2,FALSE,DATE(YEAR($AD324),MONTH($AD324),1),DATE(YEAR($AE324),MONTH($AE324),28)),0)</f>
      </c>
      <c r="AS324" s="18">
        <f>IFERROR(_xlfn.BETA.DIST(DATE(YEAR(AS$2),MONTH(AS$2),15),$AD$2,$AE$2,FALSE,DATE(YEAR($AD324),MONTH($AD324),1),DATE(YEAR($AE324),MONTH($AE324),28)),0)</f>
      </c>
      <c r="AT324" s="18">
        <f>IFERROR(_xlfn.BETA.DIST(DATE(YEAR(AT$2),MONTH(AT$2),15),$AD$2,$AE$2,FALSE,DATE(YEAR($AD324),MONTH($AD324),1),DATE(YEAR($AE324),MONTH($AE324),28)),0)</f>
      </c>
      <c r="AU324" s="18">
        <f>IFERROR(_xlfn.BETA.DIST(DATE(YEAR(AU$2),MONTH(AU$2),15),$AD$2,$AE$2,FALSE,DATE(YEAR($AD324),MONTH($AD324),1),DATE(YEAR($AE324),MONTH($AE324),28)),0)</f>
      </c>
      <c r="AV324" s="18">
        <f>SUM(AG324:AU324)</f>
      </c>
      <c r="AW324" s="18">
        <f>IF(J324&lt;&gt;0,J324,IF($AV324=0,0,AG324/$AV324*$Z324))</f>
      </c>
      <c r="AX324" s="18">
        <f>IF(K324&lt;&gt;0,K324,IF($AV324=0,0,AH324/$AV324*$Z324))</f>
      </c>
      <c r="AY324" s="18">
        <f>IF(L324&lt;&gt;0,L324,IF($AV324=0,0,AI324/$AV324*$Z324))</f>
      </c>
      <c r="AZ324" s="18">
        <f>IF(M324&lt;&gt;0,M324,IF($AV324=0,0,AJ324/$AV324*$Z324))</f>
      </c>
      <c r="BA324" s="18">
        <f>IF(N324&lt;&gt;0,N324,IF($AV324=0,0,AK324/$AV324*$Z324))</f>
      </c>
      <c r="BB324" s="18">
        <f>IF(O324&lt;&gt;0,O324,IF($AV324=0,0,AL324/$AV324*$Z324))</f>
      </c>
      <c r="BC324" s="18">
        <f>IF(P324&lt;&gt;0,P324,IF($AV324=0,0,AM324/$AV324*$Z324))</f>
      </c>
      <c r="BD324" s="18">
        <f>IF(Q324&lt;&gt;0,Q324,IF($AV324=0,0,AN324/$AV324*$Z324))</f>
      </c>
      <c r="BE324" s="18">
        <f>IF(R324&lt;&gt;0,R324,IF($AV324=0,0,AO324/$AV324*$Z324))</f>
      </c>
      <c r="BF324" s="18">
        <f>IF(S324&lt;&gt;0,S324,IF($AV324=0,0,AP324/$AV324*$Z324))</f>
      </c>
      <c r="BG324" s="18">
        <f>IF(T324&lt;&gt;0,T324,IF($AV324=0,0,AQ324/$AV324*$Z324))</f>
      </c>
      <c r="BH324" s="18">
        <f>IF(U324&lt;&gt;0,U324,IF($AV324=0,0,AR324/$AV324*$Z324))</f>
      </c>
      <c r="BI324" s="18">
        <f>IF(V324&lt;&gt;0,V324,IF($AV324=0,0,AS324/$AV324*$Z324))</f>
      </c>
      <c r="BJ324" s="18">
        <f>IF(W324&lt;&gt;0,W324,IF($AV324=0,0,AT324/$AV324*$Z324))</f>
      </c>
      <c r="BK324" s="18">
        <f>IF(X324&lt;&gt;0,X324,IF($AV324=0,0,AU324/$AV324*$Z324))</f>
      </c>
      <c r="BL324" s="18">
        <f>SUM(AW324:BK324)</f>
      </c>
      <c r="BM324" s="17" t="str">
        <v/>
      </c>
    </row>
    <row r="325" outlineLevel="4">
      <c r="A325" s="5" t="str">
        <v>14.4.14</v>
      </c>
      <c r="B325" s="5" t="str">
        <v/>
      </c>
      <c r="C325" s="5" t="str">
        <v>BSKDGNGENGR03</v>
      </c>
      <c r="D325" s="5" t="str">
        <v>BSKDGNGENGR03</v>
      </c>
      <c r="E325" s="19">
        <f>IFERROR(_xlfn.XLOOKUP(F325,Assumptions!B:B,Assumptions!C:C),0)</f>
      </c>
      <c r="F325" s="5" t="str">
        <v>Advanced Payment</v>
      </c>
      <c r="G325" s="5" t="str">
        <v/>
      </c>
      <c r="H325" s="18">
        <f>G324*E325</f>
      </c>
      <c r="I325" s="18">
        <f>H325*(1-0)</f>
      </c>
      <c r="J325" s="18">
        <v>0</v>
      </c>
      <c r="K325" s="18">
        <v>0</v>
      </c>
      <c r="L325" s="18">
        <v>0</v>
      </c>
      <c r="M325" s="18">
        <v>0</v>
      </c>
      <c r="N325" s="18">
        <v>0</v>
      </c>
      <c r="O325" s="18">
        <v>0</v>
      </c>
      <c r="P325" s="18">
        <v>0</v>
      </c>
      <c r="Q325" s="18">
        <v>0</v>
      </c>
      <c r="R325" s="18">
        <v>0</v>
      </c>
      <c r="S325" s="18">
        <v>0</v>
      </c>
      <c r="T325" s="18">
        <v>0</v>
      </c>
      <c r="U325" s="18">
        <v>0</v>
      </c>
      <c r="V325" s="18">
        <v>0</v>
      </c>
      <c r="W325" s="18">
        <v>0</v>
      </c>
      <c r="X325" s="18">
        <v>0</v>
      </c>
      <c r="Y325" s="18">
        <f>SUM(J325:X325)</f>
      </c>
      <c r="Z325" s="18">
        <f>I325-Y325</f>
      </c>
      <c r="AA325" s="20">
        <v>46026</v>
      </c>
      <c r="AB325" s="20">
        <v>46026</v>
      </c>
      <c r="AC325" s="18">
        <f>IFERROR(_xlfn.XLOOKUP(F325,Assumptions!B:B,Assumptions!D:D),0)</f>
      </c>
      <c r="AD325" s="20">
        <f>AA325+AC325</f>
      </c>
      <c r="AE325" s="20">
        <f>AC325+AB325</f>
      </c>
      <c r="AF325" s="5" t="str">
        <v/>
      </c>
      <c r="AG325" s="18">
        <f>IFERROR(_xlfn.BETA.DIST(DATE(YEAR(AG$2),MONTH(AG$2),15),$AD$2,$AE$2,FALSE,DATE(YEAR($AD325),MONTH($AD325),1),DATE(YEAR($AE325),MONTH($AE325),28)),0)</f>
      </c>
      <c r="AH325" s="18">
        <f>IFERROR(_xlfn.BETA.DIST(DATE(YEAR(AH$2),MONTH(AH$2),15),$AD$2,$AE$2,FALSE,DATE(YEAR($AD325),MONTH($AD325),1),DATE(YEAR($AE325),MONTH($AE325),28)),0)</f>
      </c>
      <c r="AI325" s="18">
        <f>IFERROR(_xlfn.BETA.DIST(DATE(YEAR(AI$2),MONTH(AI$2),15),$AD$2,$AE$2,FALSE,DATE(YEAR($AD325),MONTH($AD325),1),DATE(YEAR($AE325),MONTH($AE325),28)),0)</f>
      </c>
      <c r="AJ325" s="18">
        <f>IFERROR(_xlfn.BETA.DIST(DATE(YEAR(AJ$2),MONTH(AJ$2),15),$AD$2,$AE$2,FALSE,DATE(YEAR($AD325),MONTH($AD325),1),DATE(YEAR($AE325),MONTH($AE325),28)),0)</f>
      </c>
      <c r="AK325" s="18">
        <f>IFERROR(_xlfn.BETA.DIST(DATE(YEAR(AK$2),MONTH(AK$2),15),$AD$2,$AE$2,FALSE,DATE(YEAR($AD325),MONTH($AD325),1),DATE(YEAR($AE325),MONTH($AE325),28)),0)</f>
      </c>
      <c r="AL325" s="18">
        <f>IFERROR(_xlfn.BETA.DIST(DATE(YEAR(AL$2),MONTH(AL$2),15),$AD$2,$AE$2,FALSE,DATE(YEAR($AD325),MONTH($AD325),1),DATE(YEAR($AE325),MONTH($AE325),28)),0)</f>
      </c>
      <c r="AM325" s="18">
        <f>IFERROR(_xlfn.BETA.DIST(DATE(YEAR(AM$2),MONTH(AM$2),15),$AD$2,$AE$2,FALSE,DATE(YEAR($AD325),MONTH($AD325),1),DATE(YEAR($AE325),MONTH($AE325),28)),0)</f>
      </c>
      <c r="AN325" s="18">
        <f>IFERROR(_xlfn.BETA.DIST(DATE(YEAR(AN$2),MONTH(AN$2),15),$AD$2,$AE$2,FALSE,DATE(YEAR($AD325),MONTH($AD325),1),DATE(YEAR($AE325),MONTH($AE325),28)),0)</f>
      </c>
      <c r="AO325" s="18">
        <f>IFERROR(_xlfn.BETA.DIST(DATE(YEAR(AO$2),MONTH(AO$2),15),$AD$2,$AE$2,FALSE,DATE(YEAR($AD325),MONTH($AD325),1),DATE(YEAR($AE325),MONTH($AE325),28)),0)</f>
      </c>
      <c r="AP325" s="18">
        <f>IFERROR(_xlfn.BETA.DIST(DATE(YEAR(AP$2),MONTH(AP$2),15),$AD$2,$AE$2,FALSE,DATE(YEAR($AD325),MONTH($AD325),1),DATE(YEAR($AE325),MONTH($AE325),28)),0)</f>
      </c>
      <c r="AQ325" s="18">
        <f>IFERROR(_xlfn.BETA.DIST(DATE(YEAR(AQ$2),MONTH(AQ$2),15),$AD$2,$AE$2,FALSE,DATE(YEAR($AD325),MONTH($AD325),1),DATE(YEAR($AE325),MONTH($AE325),28)),0)</f>
      </c>
      <c r="AR325" s="18">
        <f>IFERROR(_xlfn.BETA.DIST(DATE(YEAR(AR$2),MONTH(AR$2),15),$AD$2,$AE$2,FALSE,DATE(YEAR($AD325),MONTH($AD325),1),DATE(YEAR($AE325),MONTH($AE325),28)),0)</f>
      </c>
      <c r="AS325" s="18">
        <f>IFERROR(_xlfn.BETA.DIST(DATE(YEAR(AS$2),MONTH(AS$2),15),$AD$2,$AE$2,FALSE,DATE(YEAR($AD325),MONTH($AD325),1),DATE(YEAR($AE325),MONTH($AE325),28)),0)</f>
      </c>
      <c r="AT325" s="18">
        <f>IFERROR(_xlfn.BETA.DIST(DATE(YEAR(AT$2),MONTH(AT$2),15),$AD$2,$AE$2,FALSE,DATE(YEAR($AD325),MONTH($AD325),1),DATE(YEAR($AE325),MONTH($AE325),28)),0)</f>
      </c>
      <c r="AU325" s="18">
        <f>IFERROR(_xlfn.BETA.DIST(DATE(YEAR(AU$2),MONTH(AU$2),15),$AD$2,$AE$2,FALSE,DATE(YEAR($AD325),MONTH($AD325),1),DATE(YEAR($AE325),MONTH($AE325),28)),0)</f>
      </c>
      <c r="AV325" s="18">
        <f>SUM(AG325:AU325)</f>
      </c>
      <c r="AW325" s="18">
        <f>IF(J325&lt;&gt;0,J325,IF($AV325=0,0,AG325/$AV325*$Z325))</f>
      </c>
      <c r="AX325" s="18">
        <f>IF(K325&lt;&gt;0,K325,IF($AV325=0,0,AH325/$AV325*$Z325))</f>
      </c>
      <c r="AY325" s="18">
        <f>IF(L325&lt;&gt;0,L325,IF($AV325=0,0,AI325/$AV325*$Z325))</f>
      </c>
      <c r="AZ325" s="18">
        <f>IF(M325&lt;&gt;0,M325,IF($AV325=0,0,AJ325/$AV325*$Z325))</f>
      </c>
      <c r="BA325" s="18">
        <f>IF(N325&lt;&gt;0,N325,IF($AV325=0,0,AK325/$AV325*$Z325))</f>
      </c>
      <c r="BB325" s="18">
        <f>IF(O325&lt;&gt;0,O325,IF($AV325=0,0,AL325/$AV325*$Z325))</f>
      </c>
      <c r="BC325" s="18">
        <f>IF(P325&lt;&gt;0,P325,IF($AV325=0,0,AM325/$AV325*$Z325))</f>
      </c>
      <c r="BD325" s="18">
        <f>IF(Q325&lt;&gt;0,Q325,IF($AV325=0,0,AN325/$AV325*$Z325))</f>
      </c>
      <c r="BE325" s="18">
        <f>IF(R325&lt;&gt;0,R325,IF($AV325=0,0,AO325/$AV325*$Z325))</f>
      </c>
      <c r="BF325" s="18">
        <f>IF(S325&lt;&gt;0,S325,IF($AV325=0,0,AP325/$AV325*$Z325))</f>
      </c>
      <c r="BG325" s="18">
        <f>IF(T325&lt;&gt;0,T325,IF($AV325=0,0,AQ325/$AV325*$Z325))</f>
      </c>
      <c r="BH325" s="18">
        <f>IF(U325&lt;&gt;0,U325,IF($AV325=0,0,AR325/$AV325*$Z325))</f>
      </c>
      <c r="BI325" s="18">
        <f>IF(V325&lt;&gt;0,V325,IF($AV325=0,0,AS325/$AV325*$Z325))</f>
      </c>
      <c r="BJ325" s="18">
        <f>IF(W325&lt;&gt;0,W325,IF($AV325=0,0,AT325/$AV325*$Z325))</f>
      </c>
      <c r="BK325" s="18">
        <f>IF(X325&lt;&gt;0,X325,IF($AV325=0,0,AU325/$AV325*$Z325))</f>
      </c>
      <c r="BL325" s="18">
        <f>SUM(AW325:BK325)</f>
      </c>
      <c r="BM325" s="18">
        <f>I325-BL325</f>
      </c>
    </row>
    <row r="326" outlineLevel="4">
      <c r="A326" s="5" t="str">
        <v>14.4.14</v>
      </c>
      <c r="B326" s="5" t="str">
        <v/>
      </c>
      <c r="C326" s="5" t="str">
        <v/>
      </c>
      <c r="D326" s="5" t="str">
        <v/>
      </c>
      <c r="E326" s="19">
        <f>IFERROR(_xlfn.XLOOKUP(F326,Assumptions!B:B,Assumptions!C:C),0)</f>
      </c>
      <c r="F326" s="5" t="str">
        <v>Site Delivery EGP</v>
      </c>
      <c r="G326" s="5" t="str">
        <v/>
      </c>
      <c r="H326" s="18">
        <f>G324*E326</f>
      </c>
      <c r="I326" s="18">
        <f>H326*(1-0)</f>
      </c>
      <c r="J326" s="18">
        <v>0</v>
      </c>
      <c r="K326" s="18">
        <v>0</v>
      </c>
      <c r="L326" s="18">
        <v>0</v>
      </c>
      <c r="M326" s="18">
        <v>0</v>
      </c>
      <c r="N326" s="18">
        <v>0</v>
      </c>
      <c r="O326" s="18">
        <v>0</v>
      </c>
      <c r="P326" s="18">
        <v>0</v>
      </c>
      <c r="Q326" s="18">
        <v>0</v>
      </c>
      <c r="R326" s="18">
        <v>0</v>
      </c>
      <c r="S326" s="18">
        <v>0</v>
      </c>
      <c r="T326" s="18">
        <v>0</v>
      </c>
      <c r="U326" s="18">
        <v>0</v>
      </c>
      <c r="V326" s="18">
        <v>0</v>
      </c>
      <c r="W326" s="18">
        <v>0</v>
      </c>
      <c r="X326" s="18">
        <v>0</v>
      </c>
      <c r="Y326" s="18">
        <f>SUM(J326:X326)</f>
      </c>
      <c r="Z326" s="18">
        <f>I326-Y326</f>
      </c>
      <c r="AA326" s="5" t="str">
        <v/>
      </c>
      <c r="AB326" s="5" t="str">
        <v/>
      </c>
      <c r="AC326" s="18">
        <f>IFERROR(_xlfn.XLOOKUP(F326,Assumptions!B:B,Assumptions!D:D),0)</f>
      </c>
      <c r="AD326" s="20">
        <f>AA326+AC326</f>
      </c>
      <c r="AE326" s="20">
        <f>AC326+AB326</f>
      </c>
      <c r="AF326" s="5" t="str">
        <v/>
      </c>
      <c r="AG326" s="18">
        <f>IFERROR(_xlfn.BETA.DIST(DATE(YEAR(AG$2),MONTH(AG$2),15),$AD$2,$AE$2,FALSE,DATE(YEAR($AD326),MONTH($AD326),1),DATE(YEAR($AE326),MONTH($AE326),28)),0)</f>
      </c>
      <c r="AH326" s="18">
        <f>IFERROR(_xlfn.BETA.DIST(DATE(YEAR(AH$2),MONTH(AH$2),15),$AD$2,$AE$2,FALSE,DATE(YEAR($AD326),MONTH($AD326),1),DATE(YEAR($AE326),MONTH($AE326),28)),0)</f>
      </c>
      <c r="AI326" s="18">
        <f>IFERROR(_xlfn.BETA.DIST(DATE(YEAR(AI$2),MONTH(AI$2),15),$AD$2,$AE$2,FALSE,DATE(YEAR($AD326),MONTH($AD326),1),DATE(YEAR($AE326),MONTH($AE326),28)),0)</f>
      </c>
      <c r="AJ326" s="18">
        <f>IFERROR(_xlfn.BETA.DIST(DATE(YEAR(AJ$2),MONTH(AJ$2),15),$AD$2,$AE$2,FALSE,DATE(YEAR($AD326),MONTH($AD326),1),DATE(YEAR($AE326),MONTH($AE326),28)),0)</f>
      </c>
      <c r="AK326" s="18">
        <f>IFERROR(_xlfn.BETA.DIST(DATE(YEAR(AK$2),MONTH(AK$2),15),$AD$2,$AE$2,FALSE,DATE(YEAR($AD326),MONTH($AD326),1),DATE(YEAR($AE326),MONTH($AE326),28)),0)</f>
      </c>
      <c r="AL326" s="18">
        <f>IFERROR(_xlfn.BETA.DIST(DATE(YEAR(AL$2),MONTH(AL$2),15),$AD$2,$AE$2,FALSE,DATE(YEAR($AD326),MONTH($AD326),1),DATE(YEAR($AE326),MONTH($AE326),28)),0)</f>
      </c>
      <c r="AM326" s="18">
        <f>IFERROR(_xlfn.BETA.DIST(DATE(YEAR(AM$2),MONTH(AM$2),15),$AD$2,$AE$2,FALSE,DATE(YEAR($AD326),MONTH($AD326),1),DATE(YEAR($AE326),MONTH($AE326),28)),0)</f>
      </c>
      <c r="AN326" s="18">
        <f>IFERROR(_xlfn.BETA.DIST(DATE(YEAR(AN$2),MONTH(AN$2),15),$AD$2,$AE$2,FALSE,DATE(YEAR($AD326),MONTH($AD326),1),DATE(YEAR($AE326),MONTH($AE326),28)),0)</f>
      </c>
      <c r="AO326" s="18">
        <f>IFERROR(_xlfn.BETA.DIST(DATE(YEAR(AO$2),MONTH(AO$2),15),$AD$2,$AE$2,FALSE,DATE(YEAR($AD326),MONTH($AD326),1),DATE(YEAR($AE326),MONTH($AE326),28)),0)</f>
      </c>
      <c r="AP326" s="18">
        <f>IFERROR(_xlfn.BETA.DIST(DATE(YEAR(AP$2),MONTH(AP$2),15),$AD$2,$AE$2,FALSE,DATE(YEAR($AD326),MONTH($AD326),1),DATE(YEAR($AE326),MONTH($AE326),28)),0)</f>
      </c>
      <c r="AQ326" s="18">
        <f>IFERROR(_xlfn.BETA.DIST(DATE(YEAR(AQ$2),MONTH(AQ$2),15),$AD$2,$AE$2,FALSE,DATE(YEAR($AD326),MONTH($AD326),1),DATE(YEAR($AE326),MONTH($AE326),28)),0)</f>
      </c>
      <c r="AR326" s="18">
        <f>IFERROR(_xlfn.BETA.DIST(DATE(YEAR(AR$2),MONTH(AR$2),15),$AD$2,$AE$2,FALSE,DATE(YEAR($AD326),MONTH($AD326),1),DATE(YEAR($AE326),MONTH($AE326),28)),0)</f>
      </c>
      <c r="AS326" s="18">
        <f>IFERROR(_xlfn.BETA.DIST(DATE(YEAR(AS$2),MONTH(AS$2),15),$AD$2,$AE$2,FALSE,DATE(YEAR($AD326),MONTH($AD326),1),DATE(YEAR($AE326),MONTH($AE326),28)),0)</f>
      </c>
      <c r="AT326" s="18">
        <f>IFERROR(_xlfn.BETA.DIST(DATE(YEAR(AT$2),MONTH(AT$2),15),$AD$2,$AE$2,FALSE,DATE(YEAR($AD326),MONTH($AD326),1),DATE(YEAR($AE326),MONTH($AE326),28)),0)</f>
      </c>
      <c r="AU326" s="18">
        <f>IFERROR(_xlfn.BETA.DIST(DATE(YEAR(AU$2),MONTH(AU$2),15),$AD$2,$AE$2,FALSE,DATE(YEAR($AD326),MONTH($AD326),1),DATE(YEAR($AE326),MONTH($AE326),28)),0)</f>
      </c>
      <c r="AV326" s="18">
        <f>SUM(AG326:AU326)</f>
      </c>
      <c r="AW326" s="18">
        <f>IF(J326&lt;&gt;0,J326,IF($AV326=0,0,AG326/$AV326*$Z326))</f>
      </c>
      <c r="AX326" s="18">
        <f>IF(K326&lt;&gt;0,K326,IF($AV326=0,0,AH326/$AV326*$Z326))</f>
      </c>
      <c r="AY326" s="18">
        <f>IF(L326&lt;&gt;0,L326,IF($AV326=0,0,AI326/$AV326*$Z326))</f>
      </c>
      <c r="AZ326" s="18">
        <f>IF(M326&lt;&gt;0,M326,IF($AV326=0,0,AJ326/$AV326*$Z326))</f>
      </c>
      <c r="BA326" s="18">
        <f>IF(N326&lt;&gt;0,N326,IF($AV326=0,0,AK326/$AV326*$Z326))</f>
      </c>
      <c r="BB326" s="18">
        <f>IF(O326&lt;&gt;0,O326,IF($AV326=0,0,AL326/$AV326*$Z326))</f>
      </c>
      <c r="BC326" s="18">
        <f>IF(P326&lt;&gt;0,P326,IF($AV326=0,0,AM326/$AV326*$Z326))</f>
      </c>
      <c r="BD326" s="18">
        <f>IF(Q326&lt;&gt;0,Q326,IF($AV326=0,0,AN326/$AV326*$Z326))</f>
      </c>
      <c r="BE326" s="18">
        <f>IF(R326&lt;&gt;0,R326,IF($AV326=0,0,AO326/$AV326*$Z326))</f>
      </c>
      <c r="BF326" s="18">
        <f>IF(S326&lt;&gt;0,S326,IF($AV326=0,0,AP326/$AV326*$Z326))</f>
      </c>
      <c r="BG326" s="18">
        <f>IF(T326&lt;&gt;0,T326,IF($AV326=0,0,AQ326/$AV326*$Z326))</f>
      </c>
      <c r="BH326" s="18">
        <f>IF(U326&lt;&gt;0,U326,IF($AV326=0,0,AR326/$AV326*$Z326))</f>
      </c>
      <c r="BI326" s="18">
        <f>IF(V326&lt;&gt;0,V326,IF($AV326=0,0,AS326/$AV326*$Z326))</f>
      </c>
      <c r="BJ326" s="18">
        <f>IF(W326&lt;&gt;0,W326,IF($AV326=0,0,AT326/$AV326*$Z326))</f>
      </c>
      <c r="BK326" s="18">
        <f>IF(X326&lt;&gt;0,X326,IF($AV326=0,0,AU326/$AV326*$Z326))</f>
      </c>
      <c r="BL326" s="18">
        <f>SUM(AW326:BK326)</f>
      </c>
      <c r="BM326" s="18">
        <f>I326-BL326</f>
      </c>
    </row>
    <row r="327" outlineLevel="4">
      <c r="A327" s="5" t="str">
        <v>14.4.14</v>
      </c>
      <c r="B327" s="5" t="str">
        <v/>
      </c>
      <c r="C327" s="5" t="str">
        <v>BSKDGNGENGR07</v>
      </c>
      <c r="D327" s="5" t="str">
        <v>BSKDGNGENGR07</v>
      </c>
      <c r="E327" s="19">
        <f>IFERROR(_xlfn.XLOOKUP(F327,Assumptions!B:B,Assumptions!C:C),0)</f>
      </c>
      <c r="F327" s="5" t="str">
        <v>Retention</v>
      </c>
      <c r="G327" s="5" t="str">
        <v/>
      </c>
      <c r="H327" s="18">
        <f>G324*E327</f>
      </c>
      <c r="I327" s="18">
        <f>H327*(1-0)</f>
      </c>
      <c r="J327" s="18">
        <v>0</v>
      </c>
      <c r="K327" s="18">
        <v>0</v>
      </c>
      <c r="L327" s="18">
        <v>0</v>
      </c>
      <c r="M327" s="18">
        <v>0</v>
      </c>
      <c r="N327" s="18">
        <v>0</v>
      </c>
      <c r="O327" s="18">
        <v>0</v>
      </c>
      <c r="P327" s="18">
        <v>0</v>
      </c>
      <c r="Q327" s="18">
        <v>0</v>
      </c>
      <c r="R327" s="18">
        <v>0</v>
      </c>
      <c r="S327" s="18">
        <v>0</v>
      </c>
      <c r="T327" s="18">
        <v>0</v>
      </c>
      <c r="U327" s="18">
        <v>0</v>
      </c>
      <c r="V327" s="18">
        <v>0</v>
      </c>
      <c r="W327" s="18">
        <v>0</v>
      </c>
      <c r="X327" s="18">
        <v>0</v>
      </c>
      <c r="Y327" s="18">
        <f>SUM(J327:X327)</f>
      </c>
      <c r="Z327" s="18">
        <f>I327-Y327</f>
      </c>
      <c r="AA327" s="20">
        <v>46483</v>
      </c>
      <c r="AB327" s="20">
        <v>46483</v>
      </c>
      <c r="AC327" s="18">
        <f>IFERROR(_xlfn.XLOOKUP(F327,Assumptions!B:B,Assumptions!D:D),0)</f>
      </c>
      <c r="AD327" s="20">
        <f>AA327+AC327</f>
      </c>
      <c r="AE327" s="20">
        <f>AC327+AB327</f>
      </c>
      <c r="AF327" s="5" t="str">
        <v/>
      </c>
      <c r="AG327" s="18">
        <f>IFERROR(_xlfn.BETA.DIST(DATE(YEAR(AG$2),MONTH(AG$2),15),$AD$2,$AE$2,FALSE,DATE(YEAR($AD327),MONTH($AD327),1),DATE(YEAR($AE327),MONTH($AE327),28)),0)</f>
      </c>
      <c r="AH327" s="18">
        <f>IFERROR(_xlfn.BETA.DIST(DATE(YEAR(AH$2),MONTH(AH$2),15),$AD$2,$AE$2,FALSE,DATE(YEAR($AD327),MONTH($AD327),1),DATE(YEAR($AE327),MONTH($AE327),28)),0)</f>
      </c>
      <c r="AI327" s="18">
        <f>IFERROR(_xlfn.BETA.DIST(DATE(YEAR(AI$2),MONTH(AI$2),15),$AD$2,$AE$2,FALSE,DATE(YEAR($AD327),MONTH($AD327),1),DATE(YEAR($AE327),MONTH($AE327),28)),0)</f>
      </c>
      <c r="AJ327" s="18">
        <f>IFERROR(_xlfn.BETA.DIST(DATE(YEAR(AJ$2),MONTH(AJ$2),15),$AD$2,$AE$2,FALSE,DATE(YEAR($AD327),MONTH($AD327),1),DATE(YEAR($AE327),MONTH($AE327),28)),0)</f>
      </c>
      <c r="AK327" s="18">
        <f>IFERROR(_xlfn.BETA.DIST(DATE(YEAR(AK$2),MONTH(AK$2),15),$AD$2,$AE$2,FALSE,DATE(YEAR($AD327),MONTH($AD327),1),DATE(YEAR($AE327),MONTH($AE327),28)),0)</f>
      </c>
      <c r="AL327" s="18">
        <f>IFERROR(_xlfn.BETA.DIST(DATE(YEAR(AL$2),MONTH(AL$2),15),$AD$2,$AE$2,FALSE,DATE(YEAR($AD327),MONTH($AD327),1),DATE(YEAR($AE327),MONTH($AE327),28)),0)</f>
      </c>
      <c r="AM327" s="18">
        <f>IFERROR(_xlfn.BETA.DIST(DATE(YEAR(AM$2),MONTH(AM$2),15),$AD$2,$AE$2,FALSE,DATE(YEAR($AD327),MONTH($AD327),1),DATE(YEAR($AE327),MONTH($AE327),28)),0)</f>
      </c>
      <c r="AN327" s="18">
        <f>IFERROR(_xlfn.BETA.DIST(DATE(YEAR(AN$2),MONTH(AN$2),15),$AD$2,$AE$2,FALSE,DATE(YEAR($AD327),MONTH($AD327),1),DATE(YEAR($AE327),MONTH($AE327),28)),0)</f>
      </c>
      <c r="AO327" s="18">
        <f>IFERROR(_xlfn.BETA.DIST(DATE(YEAR(AO$2),MONTH(AO$2),15),$AD$2,$AE$2,FALSE,DATE(YEAR($AD327),MONTH($AD327),1),DATE(YEAR($AE327),MONTH($AE327),28)),0)</f>
      </c>
      <c r="AP327" s="18">
        <f>IFERROR(_xlfn.BETA.DIST(DATE(YEAR(AP$2),MONTH(AP$2),15),$AD$2,$AE$2,FALSE,DATE(YEAR($AD327),MONTH($AD327),1),DATE(YEAR($AE327),MONTH($AE327),28)),0)</f>
      </c>
      <c r="AQ327" s="18">
        <f>IFERROR(_xlfn.BETA.DIST(DATE(YEAR(AQ$2),MONTH(AQ$2),15),$AD$2,$AE$2,FALSE,DATE(YEAR($AD327),MONTH($AD327),1),DATE(YEAR($AE327),MONTH($AE327),28)),0)</f>
      </c>
      <c r="AR327" s="18">
        <f>IFERROR(_xlfn.BETA.DIST(DATE(YEAR(AR$2),MONTH(AR$2),15),$AD$2,$AE$2,FALSE,DATE(YEAR($AD327),MONTH($AD327),1),DATE(YEAR($AE327),MONTH($AE327),28)),0)</f>
      </c>
      <c r="AS327" s="18">
        <f>IFERROR(_xlfn.BETA.DIST(DATE(YEAR(AS$2),MONTH(AS$2),15),$AD$2,$AE$2,FALSE,DATE(YEAR($AD327),MONTH($AD327),1),DATE(YEAR($AE327),MONTH($AE327),28)),0)</f>
      </c>
      <c r="AT327" s="18">
        <f>IFERROR(_xlfn.BETA.DIST(DATE(YEAR(AT$2),MONTH(AT$2),15),$AD$2,$AE$2,FALSE,DATE(YEAR($AD327),MONTH($AD327),1),DATE(YEAR($AE327),MONTH($AE327),28)),0)</f>
      </c>
      <c r="AU327" s="18">
        <f>IFERROR(_xlfn.BETA.DIST(DATE(YEAR(AU$2),MONTH(AU$2),15),$AD$2,$AE$2,FALSE,DATE(YEAR($AD327),MONTH($AD327),1),DATE(YEAR($AE327),MONTH($AE327),28)),0)</f>
      </c>
      <c r="AV327" s="18">
        <f>SUM(AG327:AU327)</f>
      </c>
      <c r="AW327" s="18">
        <f>IF(J327&lt;&gt;0,J327,IF($AV327=0,0,AG327/$AV327*$Z327))</f>
      </c>
      <c r="AX327" s="18">
        <f>IF(K327&lt;&gt;0,K327,IF($AV327=0,0,AH327/$AV327*$Z327))</f>
      </c>
      <c r="AY327" s="18">
        <f>IF(L327&lt;&gt;0,L327,IF($AV327=0,0,AI327/$AV327*$Z327))</f>
      </c>
      <c r="AZ327" s="18">
        <f>IF(M327&lt;&gt;0,M327,IF($AV327=0,0,AJ327/$AV327*$Z327))</f>
      </c>
      <c r="BA327" s="18">
        <f>IF(N327&lt;&gt;0,N327,IF($AV327=0,0,AK327/$AV327*$Z327))</f>
      </c>
      <c r="BB327" s="18">
        <f>IF(O327&lt;&gt;0,O327,IF($AV327=0,0,AL327/$AV327*$Z327))</f>
      </c>
      <c r="BC327" s="18">
        <f>IF(P327&lt;&gt;0,P327,IF($AV327=0,0,AM327/$AV327*$Z327))</f>
      </c>
      <c r="BD327" s="18">
        <f>IF(Q327&lt;&gt;0,Q327,IF($AV327=0,0,AN327/$AV327*$Z327))</f>
      </c>
      <c r="BE327" s="18">
        <f>IF(R327&lt;&gt;0,R327,IF($AV327=0,0,AO327/$AV327*$Z327))</f>
      </c>
      <c r="BF327" s="18">
        <f>IF(S327&lt;&gt;0,S327,IF($AV327=0,0,AP327/$AV327*$Z327))</f>
      </c>
      <c r="BG327" s="18">
        <f>IF(T327&lt;&gt;0,T327,IF($AV327=0,0,AQ327/$AV327*$Z327))</f>
      </c>
      <c r="BH327" s="18">
        <f>IF(U327&lt;&gt;0,U327,IF($AV327=0,0,AR327/$AV327*$Z327))</f>
      </c>
      <c r="BI327" s="18">
        <f>IF(V327&lt;&gt;0,V327,IF($AV327=0,0,AS327/$AV327*$Z327))</f>
      </c>
      <c r="BJ327" s="18">
        <f>IF(W327&lt;&gt;0,W327,IF($AV327=0,0,AT327/$AV327*$Z327))</f>
      </c>
      <c r="BK327" s="18">
        <f>IF(X327&lt;&gt;0,X327,IF($AV327=0,0,AU327/$AV327*$Z327))</f>
      </c>
      <c r="BL327" s="18">
        <f>SUM(AW327:BK327)</f>
      </c>
      <c r="BM327" s="18">
        <f>I327-BL327</f>
      </c>
    </row>
    <row r="328" outlineLevel="3">
      <c r="A328" s="17" t="str">
        <v>14.4.15</v>
      </c>
      <c r="B328" s="17" t="str">
        <v/>
      </c>
      <c r="C328" s="17" t="str">
        <v/>
      </c>
      <c r="D328" s="17" t="str">
        <v/>
      </c>
      <c r="E328" s="17" t="str">
        <v>14.4.15</v>
      </c>
      <c r="F328" s="17" t="str">
        <v>oil equivalent to 25 % of the first filling for one transformer</v>
      </c>
      <c r="G328" s="17">
        <v>625770</v>
      </c>
      <c r="H328" s="17" t="str">
        <v/>
      </c>
      <c r="I328" s="17" t="str">
        <v/>
      </c>
      <c r="J328" s="17" t="str">
        <v/>
      </c>
      <c r="K328" s="17" t="str">
        <v/>
      </c>
      <c r="L328" s="17" t="str">
        <v/>
      </c>
      <c r="M328" s="17" t="str">
        <v/>
      </c>
      <c r="N328" s="17" t="str">
        <v/>
      </c>
      <c r="O328" s="17" t="str">
        <v/>
      </c>
      <c r="P328" s="17" t="str">
        <v/>
      </c>
      <c r="Q328" s="17" t="str">
        <v/>
      </c>
      <c r="R328" s="17" t="str">
        <v/>
      </c>
      <c r="S328" s="17" t="str">
        <v/>
      </c>
      <c r="T328" s="17" t="str">
        <v/>
      </c>
      <c r="U328" s="17" t="str">
        <v/>
      </c>
      <c r="V328" s="17" t="str">
        <v/>
      </c>
      <c r="W328" s="17" t="str">
        <v/>
      </c>
      <c r="X328" s="17" t="str">
        <v/>
      </c>
      <c r="Y328" s="17" t="str">
        <v/>
      </c>
      <c r="Z328" s="17" t="str">
        <v/>
      </c>
      <c r="AA328" s="17" t="str">
        <v/>
      </c>
      <c r="AB328" s="17" t="str">
        <v/>
      </c>
      <c r="AC328" s="17" t="str">
        <v/>
      </c>
      <c r="AD328" s="17" t="str">
        <v/>
      </c>
      <c r="AE328" s="17" t="str">
        <v/>
      </c>
      <c r="AF328" s="5" t="str">
        <v/>
      </c>
      <c r="AG328" s="18">
        <f>IFERROR(_xlfn.BETA.DIST(DATE(YEAR(AG$2),MONTH(AG$2),15),$AD$2,$AE$2,FALSE,DATE(YEAR($AD328),MONTH($AD328),1),DATE(YEAR($AE328),MONTH($AE328),28)),0)</f>
      </c>
      <c r="AH328" s="18">
        <f>IFERROR(_xlfn.BETA.DIST(DATE(YEAR(AH$2),MONTH(AH$2),15),$AD$2,$AE$2,FALSE,DATE(YEAR($AD328),MONTH($AD328),1),DATE(YEAR($AE328),MONTH($AE328),28)),0)</f>
      </c>
      <c r="AI328" s="18">
        <f>IFERROR(_xlfn.BETA.DIST(DATE(YEAR(AI$2),MONTH(AI$2),15),$AD$2,$AE$2,FALSE,DATE(YEAR($AD328),MONTH($AD328),1),DATE(YEAR($AE328),MONTH($AE328),28)),0)</f>
      </c>
      <c r="AJ328" s="18">
        <f>IFERROR(_xlfn.BETA.DIST(DATE(YEAR(AJ$2),MONTH(AJ$2),15),$AD$2,$AE$2,FALSE,DATE(YEAR($AD328),MONTH($AD328),1),DATE(YEAR($AE328),MONTH($AE328),28)),0)</f>
      </c>
      <c r="AK328" s="18">
        <f>IFERROR(_xlfn.BETA.DIST(DATE(YEAR(AK$2),MONTH(AK$2),15),$AD$2,$AE$2,FALSE,DATE(YEAR($AD328),MONTH($AD328),1),DATE(YEAR($AE328),MONTH($AE328),28)),0)</f>
      </c>
      <c r="AL328" s="18">
        <f>IFERROR(_xlfn.BETA.DIST(DATE(YEAR(AL$2),MONTH(AL$2),15),$AD$2,$AE$2,FALSE,DATE(YEAR($AD328),MONTH($AD328),1),DATE(YEAR($AE328),MONTH($AE328),28)),0)</f>
      </c>
      <c r="AM328" s="18">
        <f>IFERROR(_xlfn.BETA.DIST(DATE(YEAR(AM$2),MONTH(AM$2),15),$AD$2,$AE$2,FALSE,DATE(YEAR($AD328),MONTH($AD328),1),DATE(YEAR($AE328),MONTH($AE328),28)),0)</f>
      </c>
      <c r="AN328" s="18">
        <f>IFERROR(_xlfn.BETA.DIST(DATE(YEAR(AN$2),MONTH(AN$2),15),$AD$2,$AE$2,FALSE,DATE(YEAR($AD328),MONTH($AD328),1),DATE(YEAR($AE328),MONTH($AE328),28)),0)</f>
      </c>
      <c r="AO328" s="18">
        <f>IFERROR(_xlfn.BETA.DIST(DATE(YEAR(AO$2),MONTH(AO$2),15),$AD$2,$AE$2,FALSE,DATE(YEAR($AD328),MONTH($AD328),1),DATE(YEAR($AE328),MONTH($AE328),28)),0)</f>
      </c>
      <c r="AP328" s="18">
        <f>IFERROR(_xlfn.BETA.DIST(DATE(YEAR(AP$2),MONTH(AP$2),15),$AD$2,$AE$2,FALSE,DATE(YEAR($AD328),MONTH($AD328),1),DATE(YEAR($AE328),MONTH($AE328),28)),0)</f>
      </c>
      <c r="AQ328" s="18">
        <f>IFERROR(_xlfn.BETA.DIST(DATE(YEAR(AQ$2),MONTH(AQ$2),15),$AD$2,$AE$2,FALSE,DATE(YEAR($AD328),MONTH($AD328),1),DATE(YEAR($AE328),MONTH($AE328),28)),0)</f>
      </c>
      <c r="AR328" s="18">
        <f>IFERROR(_xlfn.BETA.DIST(DATE(YEAR(AR$2),MONTH(AR$2),15),$AD$2,$AE$2,FALSE,DATE(YEAR($AD328),MONTH($AD328),1),DATE(YEAR($AE328),MONTH($AE328),28)),0)</f>
      </c>
      <c r="AS328" s="18">
        <f>IFERROR(_xlfn.BETA.DIST(DATE(YEAR(AS$2),MONTH(AS$2),15),$AD$2,$AE$2,FALSE,DATE(YEAR($AD328),MONTH($AD328),1),DATE(YEAR($AE328),MONTH($AE328),28)),0)</f>
      </c>
      <c r="AT328" s="18">
        <f>IFERROR(_xlfn.BETA.DIST(DATE(YEAR(AT$2),MONTH(AT$2),15),$AD$2,$AE$2,FALSE,DATE(YEAR($AD328),MONTH($AD328),1),DATE(YEAR($AE328),MONTH($AE328),28)),0)</f>
      </c>
      <c r="AU328" s="18">
        <f>IFERROR(_xlfn.BETA.DIST(DATE(YEAR(AU$2),MONTH(AU$2),15),$AD$2,$AE$2,FALSE,DATE(YEAR($AD328),MONTH($AD328),1),DATE(YEAR($AE328),MONTH($AE328),28)),0)</f>
      </c>
      <c r="AV328" s="18">
        <f>SUM(AG328:AU328)</f>
      </c>
      <c r="AW328" s="18">
        <f>IF(J328&lt;&gt;0,J328,IF($AV328=0,0,AG328/$AV328*$Z328))</f>
      </c>
      <c r="AX328" s="18">
        <f>IF(K328&lt;&gt;0,K328,IF($AV328=0,0,AH328/$AV328*$Z328))</f>
      </c>
      <c r="AY328" s="18">
        <f>IF(L328&lt;&gt;0,L328,IF($AV328=0,0,AI328/$AV328*$Z328))</f>
      </c>
      <c r="AZ328" s="18">
        <f>IF(M328&lt;&gt;0,M328,IF($AV328=0,0,AJ328/$AV328*$Z328))</f>
      </c>
      <c r="BA328" s="18">
        <f>IF(N328&lt;&gt;0,N328,IF($AV328=0,0,AK328/$AV328*$Z328))</f>
      </c>
      <c r="BB328" s="18">
        <f>IF(O328&lt;&gt;0,O328,IF($AV328=0,0,AL328/$AV328*$Z328))</f>
      </c>
      <c r="BC328" s="18">
        <f>IF(P328&lt;&gt;0,P328,IF($AV328=0,0,AM328/$AV328*$Z328))</f>
      </c>
      <c r="BD328" s="18">
        <f>IF(Q328&lt;&gt;0,Q328,IF($AV328=0,0,AN328/$AV328*$Z328))</f>
      </c>
      <c r="BE328" s="18">
        <f>IF(R328&lt;&gt;0,R328,IF($AV328=0,0,AO328/$AV328*$Z328))</f>
      </c>
      <c r="BF328" s="18">
        <f>IF(S328&lt;&gt;0,S328,IF($AV328=0,0,AP328/$AV328*$Z328))</f>
      </c>
      <c r="BG328" s="18">
        <f>IF(T328&lt;&gt;0,T328,IF($AV328=0,0,AQ328/$AV328*$Z328))</f>
      </c>
      <c r="BH328" s="18">
        <f>IF(U328&lt;&gt;0,U328,IF($AV328=0,0,AR328/$AV328*$Z328))</f>
      </c>
      <c r="BI328" s="18">
        <f>IF(V328&lt;&gt;0,V328,IF($AV328=0,0,AS328/$AV328*$Z328))</f>
      </c>
      <c r="BJ328" s="18">
        <f>IF(W328&lt;&gt;0,W328,IF($AV328=0,0,AT328/$AV328*$Z328))</f>
      </c>
      <c r="BK328" s="18">
        <f>IF(X328&lt;&gt;0,X328,IF($AV328=0,0,AU328/$AV328*$Z328))</f>
      </c>
      <c r="BL328" s="18">
        <f>SUM(AW328:BK328)</f>
      </c>
      <c r="BM328" s="17" t="str">
        <v/>
      </c>
    </row>
    <row r="329" outlineLevel="4">
      <c r="A329" s="5" t="str">
        <v>14.4.15</v>
      </c>
      <c r="B329" s="5" t="str">
        <v/>
      </c>
      <c r="C329" s="5" t="str">
        <v>BSKDGNGENGR03</v>
      </c>
      <c r="D329" s="5" t="str">
        <v>BSKDGNGENGR03</v>
      </c>
      <c r="E329" s="19">
        <f>IFERROR(_xlfn.XLOOKUP(F329,Assumptions!B:B,Assumptions!C:C),0)</f>
      </c>
      <c r="F329" s="5" t="str">
        <v>Advanced Payment</v>
      </c>
      <c r="G329" s="5" t="str">
        <v/>
      </c>
      <c r="H329" s="18">
        <f>G328*E329</f>
      </c>
      <c r="I329" s="18">
        <f>H329*(1-0)</f>
      </c>
      <c r="J329" s="18">
        <v>0</v>
      </c>
      <c r="K329" s="18">
        <v>0</v>
      </c>
      <c r="L329" s="18">
        <v>0</v>
      </c>
      <c r="M329" s="18">
        <v>0</v>
      </c>
      <c r="N329" s="18">
        <v>0</v>
      </c>
      <c r="O329" s="18">
        <v>0</v>
      </c>
      <c r="P329" s="18">
        <v>0</v>
      </c>
      <c r="Q329" s="18">
        <v>0</v>
      </c>
      <c r="R329" s="18">
        <v>0</v>
      </c>
      <c r="S329" s="18">
        <v>0</v>
      </c>
      <c r="T329" s="18">
        <v>0</v>
      </c>
      <c r="U329" s="18">
        <v>0</v>
      </c>
      <c r="V329" s="18">
        <v>0</v>
      </c>
      <c r="W329" s="18">
        <v>0</v>
      </c>
      <c r="X329" s="18">
        <v>0</v>
      </c>
      <c r="Y329" s="18">
        <f>SUM(J329:X329)</f>
      </c>
      <c r="Z329" s="18">
        <f>I329-Y329</f>
      </c>
      <c r="AA329" s="20">
        <v>46026</v>
      </c>
      <c r="AB329" s="20">
        <v>46026</v>
      </c>
      <c r="AC329" s="18">
        <f>IFERROR(_xlfn.XLOOKUP(F329,Assumptions!B:B,Assumptions!D:D),0)</f>
      </c>
      <c r="AD329" s="20">
        <f>AA329+AC329</f>
      </c>
      <c r="AE329" s="20">
        <f>AC329+AB329</f>
      </c>
      <c r="AF329" s="5" t="str">
        <v/>
      </c>
      <c r="AG329" s="18">
        <f>IFERROR(_xlfn.BETA.DIST(DATE(YEAR(AG$2),MONTH(AG$2),15),$AD$2,$AE$2,FALSE,DATE(YEAR($AD329),MONTH($AD329),1),DATE(YEAR($AE329),MONTH($AE329),28)),0)</f>
      </c>
      <c r="AH329" s="18">
        <f>IFERROR(_xlfn.BETA.DIST(DATE(YEAR(AH$2),MONTH(AH$2),15),$AD$2,$AE$2,FALSE,DATE(YEAR($AD329),MONTH($AD329),1),DATE(YEAR($AE329),MONTH($AE329),28)),0)</f>
      </c>
      <c r="AI329" s="18">
        <f>IFERROR(_xlfn.BETA.DIST(DATE(YEAR(AI$2),MONTH(AI$2),15),$AD$2,$AE$2,FALSE,DATE(YEAR($AD329),MONTH($AD329),1),DATE(YEAR($AE329),MONTH($AE329),28)),0)</f>
      </c>
      <c r="AJ329" s="18">
        <f>IFERROR(_xlfn.BETA.DIST(DATE(YEAR(AJ$2),MONTH(AJ$2),15),$AD$2,$AE$2,FALSE,DATE(YEAR($AD329),MONTH($AD329),1),DATE(YEAR($AE329),MONTH($AE329),28)),0)</f>
      </c>
      <c r="AK329" s="18">
        <f>IFERROR(_xlfn.BETA.DIST(DATE(YEAR(AK$2),MONTH(AK$2),15),$AD$2,$AE$2,FALSE,DATE(YEAR($AD329),MONTH($AD329),1),DATE(YEAR($AE329),MONTH($AE329),28)),0)</f>
      </c>
      <c r="AL329" s="18">
        <f>IFERROR(_xlfn.BETA.DIST(DATE(YEAR(AL$2),MONTH(AL$2),15),$AD$2,$AE$2,FALSE,DATE(YEAR($AD329),MONTH($AD329),1),DATE(YEAR($AE329),MONTH($AE329),28)),0)</f>
      </c>
      <c r="AM329" s="18">
        <f>IFERROR(_xlfn.BETA.DIST(DATE(YEAR(AM$2),MONTH(AM$2),15),$AD$2,$AE$2,FALSE,DATE(YEAR($AD329),MONTH($AD329),1),DATE(YEAR($AE329),MONTH($AE329),28)),0)</f>
      </c>
      <c r="AN329" s="18">
        <f>IFERROR(_xlfn.BETA.DIST(DATE(YEAR(AN$2),MONTH(AN$2),15),$AD$2,$AE$2,FALSE,DATE(YEAR($AD329),MONTH($AD329),1),DATE(YEAR($AE329),MONTH($AE329),28)),0)</f>
      </c>
      <c r="AO329" s="18">
        <f>IFERROR(_xlfn.BETA.DIST(DATE(YEAR(AO$2),MONTH(AO$2),15),$AD$2,$AE$2,FALSE,DATE(YEAR($AD329),MONTH($AD329),1),DATE(YEAR($AE329),MONTH($AE329),28)),0)</f>
      </c>
      <c r="AP329" s="18">
        <f>IFERROR(_xlfn.BETA.DIST(DATE(YEAR(AP$2),MONTH(AP$2),15),$AD$2,$AE$2,FALSE,DATE(YEAR($AD329),MONTH($AD329),1),DATE(YEAR($AE329),MONTH($AE329),28)),0)</f>
      </c>
      <c r="AQ329" s="18">
        <f>IFERROR(_xlfn.BETA.DIST(DATE(YEAR(AQ$2),MONTH(AQ$2),15),$AD$2,$AE$2,FALSE,DATE(YEAR($AD329),MONTH($AD329),1),DATE(YEAR($AE329),MONTH($AE329),28)),0)</f>
      </c>
      <c r="AR329" s="18">
        <f>IFERROR(_xlfn.BETA.DIST(DATE(YEAR(AR$2),MONTH(AR$2),15),$AD$2,$AE$2,FALSE,DATE(YEAR($AD329),MONTH($AD329),1),DATE(YEAR($AE329),MONTH($AE329),28)),0)</f>
      </c>
      <c r="AS329" s="18">
        <f>IFERROR(_xlfn.BETA.DIST(DATE(YEAR(AS$2),MONTH(AS$2),15),$AD$2,$AE$2,FALSE,DATE(YEAR($AD329),MONTH($AD329),1),DATE(YEAR($AE329),MONTH($AE329),28)),0)</f>
      </c>
      <c r="AT329" s="18">
        <f>IFERROR(_xlfn.BETA.DIST(DATE(YEAR(AT$2),MONTH(AT$2),15),$AD$2,$AE$2,FALSE,DATE(YEAR($AD329),MONTH($AD329),1),DATE(YEAR($AE329),MONTH($AE329),28)),0)</f>
      </c>
      <c r="AU329" s="18">
        <f>IFERROR(_xlfn.BETA.DIST(DATE(YEAR(AU$2),MONTH(AU$2),15),$AD$2,$AE$2,FALSE,DATE(YEAR($AD329),MONTH($AD329),1),DATE(YEAR($AE329),MONTH($AE329),28)),0)</f>
      </c>
      <c r="AV329" s="18">
        <f>SUM(AG329:AU329)</f>
      </c>
      <c r="AW329" s="18">
        <f>IF(J329&lt;&gt;0,J329,IF($AV329=0,0,AG329/$AV329*$Z329))</f>
      </c>
      <c r="AX329" s="18">
        <f>IF(K329&lt;&gt;0,K329,IF($AV329=0,0,AH329/$AV329*$Z329))</f>
      </c>
      <c r="AY329" s="18">
        <f>IF(L329&lt;&gt;0,L329,IF($AV329=0,0,AI329/$AV329*$Z329))</f>
      </c>
      <c r="AZ329" s="18">
        <f>IF(M329&lt;&gt;0,M329,IF($AV329=0,0,AJ329/$AV329*$Z329))</f>
      </c>
      <c r="BA329" s="18">
        <f>IF(N329&lt;&gt;0,N329,IF($AV329=0,0,AK329/$AV329*$Z329))</f>
      </c>
      <c r="BB329" s="18">
        <f>IF(O329&lt;&gt;0,O329,IF($AV329=0,0,AL329/$AV329*$Z329))</f>
      </c>
      <c r="BC329" s="18">
        <f>IF(P329&lt;&gt;0,P329,IF($AV329=0,0,AM329/$AV329*$Z329))</f>
      </c>
      <c r="BD329" s="18">
        <f>IF(Q329&lt;&gt;0,Q329,IF($AV329=0,0,AN329/$AV329*$Z329))</f>
      </c>
      <c r="BE329" s="18">
        <f>IF(R329&lt;&gt;0,R329,IF($AV329=0,0,AO329/$AV329*$Z329))</f>
      </c>
      <c r="BF329" s="18">
        <f>IF(S329&lt;&gt;0,S329,IF($AV329=0,0,AP329/$AV329*$Z329))</f>
      </c>
      <c r="BG329" s="18">
        <f>IF(T329&lt;&gt;0,T329,IF($AV329=0,0,AQ329/$AV329*$Z329))</f>
      </c>
      <c r="BH329" s="18">
        <f>IF(U329&lt;&gt;0,U329,IF($AV329=0,0,AR329/$AV329*$Z329))</f>
      </c>
      <c r="BI329" s="18">
        <f>IF(V329&lt;&gt;0,V329,IF($AV329=0,0,AS329/$AV329*$Z329))</f>
      </c>
      <c r="BJ329" s="18">
        <f>IF(W329&lt;&gt;0,W329,IF($AV329=0,0,AT329/$AV329*$Z329))</f>
      </c>
      <c r="BK329" s="18">
        <f>IF(X329&lt;&gt;0,X329,IF($AV329=0,0,AU329/$AV329*$Z329))</f>
      </c>
      <c r="BL329" s="18">
        <f>SUM(AW329:BK329)</f>
      </c>
      <c r="BM329" s="18">
        <f>I329-BL329</f>
      </c>
    </row>
    <row r="330" outlineLevel="4">
      <c r="A330" s="5" t="str">
        <v>14.4.15</v>
      </c>
      <c r="B330" s="5" t="str">
        <v/>
      </c>
      <c r="C330" s="5" t="str">
        <v/>
      </c>
      <c r="D330" s="5" t="str">
        <v/>
      </c>
      <c r="E330" s="19">
        <f>IFERROR(_xlfn.XLOOKUP(F330,Assumptions!B:B,Assumptions!C:C),0)</f>
      </c>
      <c r="F330" s="5" t="str">
        <v>Site Delivery EGP</v>
      </c>
      <c r="G330" s="5" t="str">
        <v/>
      </c>
      <c r="H330" s="18">
        <f>G328*E330</f>
      </c>
      <c r="I330" s="18">
        <f>H330*(1-0)</f>
      </c>
      <c r="J330" s="18">
        <v>0</v>
      </c>
      <c r="K330" s="18">
        <v>0</v>
      </c>
      <c r="L330" s="18">
        <v>0</v>
      </c>
      <c r="M330" s="18">
        <v>0</v>
      </c>
      <c r="N330" s="18">
        <v>0</v>
      </c>
      <c r="O330" s="18">
        <v>0</v>
      </c>
      <c r="P330" s="18">
        <v>0</v>
      </c>
      <c r="Q330" s="18">
        <v>0</v>
      </c>
      <c r="R330" s="18">
        <v>0</v>
      </c>
      <c r="S330" s="18">
        <v>0</v>
      </c>
      <c r="T330" s="18">
        <v>0</v>
      </c>
      <c r="U330" s="18">
        <v>0</v>
      </c>
      <c r="V330" s="18">
        <v>0</v>
      </c>
      <c r="W330" s="18">
        <v>0</v>
      </c>
      <c r="X330" s="18">
        <v>0</v>
      </c>
      <c r="Y330" s="18">
        <f>SUM(J330:X330)</f>
      </c>
      <c r="Z330" s="18">
        <f>I330-Y330</f>
      </c>
      <c r="AA330" s="5" t="str">
        <v/>
      </c>
      <c r="AB330" s="5" t="str">
        <v/>
      </c>
      <c r="AC330" s="18">
        <f>IFERROR(_xlfn.XLOOKUP(F330,Assumptions!B:B,Assumptions!D:D),0)</f>
      </c>
      <c r="AD330" s="20">
        <f>AA330+AC330</f>
      </c>
      <c r="AE330" s="20">
        <f>AC330+AB330</f>
      </c>
      <c r="AF330" s="5" t="str">
        <v/>
      </c>
      <c r="AG330" s="18">
        <f>IFERROR(_xlfn.BETA.DIST(DATE(YEAR(AG$2),MONTH(AG$2),15),$AD$2,$AE$2,FALSE,DATE(YEAR($AD330),MONTH($AD330),1),DATE(YEAR($AE330),MONTH($AE330),28)),0)</f>
      </c>
      <c r="AH330" s="18">
        <f>IFERROR(_xlfn.BETA.DIST(DATE(YEAR(AH$2),MONTH(AH$2),15),$AD$2,$AE$2,FALSE,DATE(YEAR($AD330),MONTH($AD330),1),DATE(YEAR($AE330),MONTH($AE330),28)),0)</f>
      </c>
      <c r="AI330" s="18">
        <f>IFERROR(_xlfn.BETA.DIST(DATE(YEAR(AI$2),MONTH(AI$2),15),$AD$2,$AE$2,FALSE,DATE(YEAR($AD330),MONTH($AD330),1),DATE(YEAR($AE330),MONTH($AE330),28)),0)</f>
      </c>
      <c r="AJ330" s="18">
        <f>IFERROR(_xlfn.BETA.DIST(DATE(YEAR(AJ$2),MONTH(AJ$2),15),$AD$2,$AE$2,FALSE,DATE(YEAR($AD330),MONTH($AD330),1),DATE(YEAR($AE330),MONTH($AE330),28)),0)</f>
      </c>
      <c r="AK330" s="18">
        <f>IFERROR(_xlfn.BETA.DIST(DATE(YEAR(AK$2),MONTH(AK$2),15),$AD$2,$AE$2,FALSE,DATE(YEAR($AD330),MONTH($AD330),1),DATE(YEAR($AE330),MONTH($AE330),28)),0)</f>
      </c>
      <c r="AL330" s="18">
        <f>IFERROR(_xlfn.BETA.DIST(DATE(YEAR(AL$2),MONTH(AL$2),15),$AD$2,$AE$2,FALSE,DATE(YEAR($AD330),MONTH($AD330),1),DATE(YEAR($AE330),MONTH($AE330),28)),0)</f>
      </c>
      <c r="AM330" s="18">
        <f>IFERROR(_xlfn.BETA.DIST(DATE(YEAR(AM$2),MONTH(AM$2),15),$AD$2,$AE$2,FALSE,DATE(YEAR($AD330),MONTH($AD330),1),DATE(YEAR($AE330),MONTH($AE330),28)),0)</f>
      </c>
      <c r="AN330" s="18">
        <f>IFERROR(_xlfn.BETA.DIST(DATE(YEAR(AN$2),MONTH(AN$2),15),$AD$2,$AE$2,FALSE,DATE(YEAR($AD330),MONTH($AD330),1),DATE(YEAR($AE330),MONTH($AE330),28)),0)</f>
      </c>
      <c r="AO330" s="18">
        <f>IFERROR(_xlfn.BETA.DIST(DATE(YEAR(AO$2),MONTH(AO$2),15),$AD$2,$AE$2,FALSE,DATE(YEAR($AD330),MONTH($AD330),1),DATE(YEAR($AE330),MONTH($AE330),28)),0)</f>
      </c>
      <c r="AP330" s="18">
        <f>IFERROR(_xlfn.BETA.DIST(DATE(YEAR(AP$2),MONTH(AP$2),15),$AD$2,$AE$2,FALSE,DATE(YEAR($AD330),MONTH($AD330),1),DATE(YEAR($AE330),MONTH($AE330),28)),0)</f>
      </c>
      <c r="AQ330" s="18">
        <f>IFERROR(_xlfn.BETA.DIST(DATE(YEAR(AQ$2),MONTH(AQ$2),15),$AD$2,$AE$2,FALSE,DATE(YEAR($AD330),MONTH($AD330),1),DATE(YEAR($AE330),MONTH($AE330),28)),0)</f>
      </c>
      <c r="AR330" s="18">
        <f>IFERROR(_xlfn.BETA.DIST(DATE(YEAR(AR$2),MONTH(AR$2),15),$AD$2,$AE$2,FALSE,DATE(YEAR($AD330),MONTH($AD330),1),DATE(YEAR($AE330),MONTH($AE330),28)),0)</f>
      </c>
      <c r="AS330" s="18">
        <f>IFERROR(_xlfn.BETA.DIST(DATE(YEAR(AS$2),MONTH(AS$2),15),$AD$2,$AE$2,FALSE,DATE(YEAR($AD330),MONTH($AD330),1),DATE(YEAR($AE330),MONTH($AE330),28)),0)</f>
      </c>
      <c r="AT330" s="18">
        <f>IFERROR(_xlfn.BETA.DIST(DATE(YEAR(AT$2),MONTH(AT$2),15),$AD$2,$AE$2,FALSE,DATE(YEAR($AD330),MONTH($AD330),1),DATE(YEAR($AE330),MONTH($AE330),28)),0)</f>
      </c>
      <c r="AU330" s="18">
        <f>IFERROR(_xlfn.BETA.DIST(DATE(YEAR(AU$2),MONTH(AU$2),15),$AD$2,$AE$2,FALSE,DATE(YEAR($AD330),MONTH($AD330),1),DATE(YEAR($AE330),MONTH($AE330),28)),0)</f>
      </c>
      <c r="AV330" s="18">
        <f>SUM(AG330:AU330)</f>
      </c>
      <c r="AW330" s="18">
        <f>IF(J330&lt;&gt;0,J330,IF($AV330=0,0,AG330/$AV330*$Z330))</f>
      </c>
      <c r="AX330" s="18">
        <f>IF(K330&lt;&gt;0,K330,IF($AV330=0,0,AH330/$AV330*$Z330))</f>
      </c>
      <c r="AY330" s="18">
        <f>IF(L330&lt;&gt;0,L330,IF($AV330=0,0,AI330/$AV330*$Z330))</f>
      </c>
      <c r="AZ330" s="18">
        <f>IF(M330&lt;&gt;0,M330,IF($AV330=0,0,AJ330/$AV330*$Z330))</f>
      </c>
      <c r="BA330" s="18">
        <f>IF(N330&lt;&gt;0,N330,IF($AV330=0,0,AK330/$AV330*$Z330))</f>
      </c>
      <c r="BB330" s="18">
        <f>IF(O330&lt;&gt;0,O330,IF($AV330=0,0,AL330/$AV330*$Z330))</f>
      </c>
      <c r="BC330" s="18">
        <f>IF(P330&lt;&gt;0,P330,IF($AV330=0,0,AM330/$AV330*$Z330))</f>
      </c>
      <c r="BD330" s="18">
        <f>IF(Q330&lt;&gt;0,Q330,IF($AV330=0,0,AN330/$AV330*$Z330))</f>
      </c>
      <c r="BE330" s="18">
        <f>IF(R330&lt;&gt;0,R330,IF($AV330=0,0,AO330/$AV330*$Z330))</f>
      </c>
      <c r="BF330" s="18">
        <f>IF(S330&lt;&gt;0,S330,IF($AV330=0,0,AP330/$AV330*$Z330))</f>
      </c>
      <c r="BG330" s="18">
        <f>IF(T330&lt;&gt;0,T330,IF($AV330=0,0,AQ330/$AV330*$Z330))</f>
      </c>
      <c r="BH330" s="18">
        <f>IF(U330&lt;&gt;0,U330,IF($AV330=0,0,AR330/$AV330*$Z330))</f>
      </c>
      <c r="BI330" s="18">
        <f>IF(V330&lt;&gt;0,V330,IF($AV330=0,0,AS330/$AV330*$Z330))</f>
      </c>
      <c r="BJ330" s="18">
        <f>IF(W330&lt;&gt;0,W330,IF($AV330=0,0,AT330/$AV330*$Z330))</f>
      </c>
      <c r="BK330" s="18">
        <f>IF(X330&lt;&gt;0,X330,IF($AV330=0,0,AU330/$AV330*$Z330))</f>
      </c>
      <c r="BL330" s="18">
        <f>SUM(AW330:BK330)</f>
      </c>
      <c r="BM330" s="18">
        <f>I330-BL330</f>
      </c>
    </row>
    <row r="331" outlineLevel="4">
      <c r="A331" s="5" t="str">
        <v>14.4.15</v>
      </c>
      <c r="B331" s="5" t="str">
        <v/>
      </c>
      <c r="C331" s="5" t="str">
        <v>BSKDGNGENGR07</v>
      </c>
      <c r="D331" s="5" t="str">
        <v>BSKDGNGENGR07</v>
      </c>
      <c r="E331" s="19">
        <f>IFERROR(_xlfn.XLOOKUP(F331,Assumptions!B:B,Assumptions!C:C),0)</f>
      </c>
      <c r="F331" s="5" t="str">
        <v>Retention</v>
      </c>
      <c r="G331" s="5" t="str">
        <v/>
      </c>
      <c r="H331" s="18">
        <f>G328*E331</f>
      </c>
      <c r="I331" s="18">
        <f>H331*(1-0)</f>
      </c>
      <c r="J331" s="18">
        <v>0</v>
      </c>
      <c r="K331" s="18">
        <v>0</v>
      </c>
      <c r="L331" s="18">
        <v>0</v>
      </c>
      <c r="M331" s="18">
        <v>0</v>
      </c>
      <c r="N331" s="18">
        <v>0</v>
      </c>
      <c r="O331" s="18">
        <v>0</v>
      </c>
      <c r="P331" s="18">
        <v>0</v>
      </c>
      <c r="Q331" s="18">
        <v>0</v>
      </c>
      <c r="R331" s="18">
        <v>0</v>
      </c>
      <c r="S331" s="18">
        <v>0</v>
      </c>
      <c r="T331" s="18">
        <v>0</v>
      </c>
      <c r="U331" s="18">
        <v>0</v>
      </c>
      <c r="V331" s="18">
        <v>0</v>
      </c>
      <c r="W331" s="18">
        <v>0</v>
      </c>
      <c r="X331" s="18">
        <v>0</v>
      </c>
      <c r="Y331" s="18">
        <f>SUM(J331:X331)</f>
      </c>
      <c r="Z331" s="18">
        <f>I331-Y331</f>
      </c>
      <c r="AA331" s="20">
        <v>46483</v>
      </c>
      <c r="AB331" s="20">
        <v>46483</v>
      </c>
      <c r="AC331" s="18">
        <f>IFERROR(_xlfn.XLOOKUP(F331,Assumptions!B:B,Assumptions!D:D),0)</f>
      </c>
      <c r="AD331" s="20">
        <f>AA331+AC331</f>
      </c>
      <c r="AE331" s="20">
        <f>AC331+AB331</f>
      </c>
      <c r="AF331" s="5" t="str">
        <v/>
      </c>
      <c r="AG331" s="18">
        <f>IFERROR(_xlfn.BETA.DIST(DATE(YEAR(AG$2),MONTH(AG$2),15),$AD$2,$AE$2,FALSE,DATE(YEAR($AD331),MONTH($AD331),1),DATE(YEAR($AE331),MONTH($AE331),28)),0)</f>
      </c>
      <c r="AH331" s="18">
        <f>IFERROR(_xlfn.BETA.DIST(DATE(YEAR(AH$2),MONTH(AH$2),15),$AD$2,$AE$2,FALSE,DATE(YEAR($AD331),MONTH($AD331),1),DATE(YEAR($AE331),MONTH($AE331),28)),0)</f>
      </c>
      <c r="AI331" s="18">
        <f>IFERROR(_xlfn.BETA.DIST(DATE(YEAR(AI$2),MONTH(AI$2),15),$AD$2,$AE$2,FALSE,DATE(YEAR($AD331),MONTH($AD331),1),DATE(YEAR($AE331),MONTH($AE331),28)),0)</f>
      </c>
      <c r="AJ331" s="18">
        <f>IFERROR(_xlfn.BETA.DIST(DATE(YEAR(AJ$2),MONTH(AJ$2),15),$AD$2,$AE$2,FALSE,DATE(YEAR($AD331),MONTH($AD331),1),DATE(YEAR($AE331),MONTH($AE331),28)),0)</f>
      </c>
      <c r="AK331" s="18">
        <f>IFERROR(_xlfn.BETA.DIST(DATE(YEAR(AK$2),MONTH(AK$2),15),$AD$2,$AE$2,FALSE,DATE(YEAR($AD331),MONTH($AD331),1),DATE(YEAR($AE331),MONTH($AE331),28)),0)</f>
      </c>
      <c r="AL331" s="18">
        <f>IFERROR(_xlfn.BETA.DIST(DATE(YEAR(AL$2),MONTH(AL$2),15),$AD$2,$AE$2,FALSE,DATE(YEAR($AD331),MONTH($AD331),1),DATE(YEAR($AE331),MONTH($AE331),28)),0)</f>
      </c>
      <c r="AM331" s="18">
        <f>IFERROR(_xlfn.BETA.DIST(DATE(YEAR(AM$2),MONTH(AM$2),15),$AD$2,$AE$2,FALSE,DATE(YEAR($AD331),MONTH($AD331),1),DATE(YEAR($AE331),MONTH($AE331),28)),0)</f>
      </c>
      <c r="AN331" s="18">
        <f>IFERROR(_xlfn.BETA.DIST(DATE(YEAR(AN$2),MONTH(AN$2),15),$AD$2,$AE$2,FALSE,DATE(YEAR($AD331),MONTH($AD331),1),DATE(YEAR($AE331),MONTH($AE331),28)),0)</f>
      </c>
      <c r="AO331" s="18">
        <f>IFERROR(_xlfn.BETA.DIST(DATE(YEAR(AO$2),MONTH(AO$2),15),$AD$2,$AE$2,FALSE,DATE(YEAR($AD331),MONTH($AD331),1),DATE(YEAR($AE331),MONTH($AE331),28)),0)</f>
      </c>
      <c r="AP331" s="18">
        <f>IFERROR(_xlfn.BETA.DIST(DATE(YEAR(AP$2),MONTH(AP$2),15),$AD$2,$AE$2,FALSE,DATE(YEAR($AD331),MONTH($AD331),1),DATE(YEAR($AE331),MONTH($AE331),28)),0)</f>
      </c>
      <c r="AQ331" s="18">
        <f>IFERROR(_xlfn.BETA.DIST(DATE(YEAR(AQ$2),MONTH(AQ$2),15),$AD$2,$AE$2,FALSE,DATE(YEAR($AD331),MONTH($AD331),1),DATE(YEAR($AE331),MONTH($AE331),28)),0)</f>
      </c>
      <c r="AR331" s="18">
        <f>IFERROR(_xlfn.BETA.DIST(DATE(YEAR(AR$2),MONTH(AR$2),15),$AD$2,$AE$2,FALSE,DATE(YEAR($AD331),MONTH($AD331),1),DATE(YEAR($AE331),MONTH($AE331),28)),0)</f>
      </c>
      <c r="AS331" s="18">
        <f>IFERROR(_xlfn.BETA.DIST(DATE(YEAR(AS$2),MONTH(AS$2),15),$AD$2,$AE$2,FALSE,DATE(YEAR($AD331),MONTH($AD331),1),DATE(YEAR($AE331),MONTH($AE331),28)),0)</f>
      </c>
      <c r="AT331" s="18">
        <f>IFERROR(_xlfn.BETA.DIST(DATE(YEAR(AT$2),MONTH(AT$2),15),$AD$2,$AE$2,FALSE,DATE(YEAR($AD331),MONTH($AD331),1),DATE(YEAR($AE331),MONTH($AE331),28)),0)</f>
      </c>
      <c r="AU331" s="18">
        <f>IFERROR(_xlfn.BETA.DIST(DATE(YEAR(AU$2),MONTH(AU$2),15),$AD$2,$AE$2,FALSE,DATE(YEAR($AD331),MONTH($AD331),1),DATE(YEAR($AE331),MONTH($AE331),28)),0)</f>
      </c>
      <c r="AV331" s="18">
        <f>SUM(AG331:AU331)</f>
      </c>
      <c r="AW331" s="18">
        <f>IF(J331&lt;&gt;0,J331,IF($AV331=0,0,AG331/$AV331*$Z331))</f>
      </c>
      <c r="AX331" s="18">
        <f>IF(K331&lt;&gt;0,K331,IF($AV331=0,0,AH331/$AV331*$Z331))</f>
      </c>
      <c r="AY331" s="18">
        <f>IF(L331&lt;&gt;0,L331,IF($AV331=0,0,AI331/$AV331*$Z331))</f>
      </c>
      <c r="AZ331" s="18">
        <f>IF(M331&lt;&gt;0,M331,IF($AV331=0,0,AJ331/$AV331*$Z331))</f>
      </c>
      <c r="BA331" s="18">
        <f>IF(N331&lt;&gt;0,N331,IF($AV331=0,0,AK331/$AV331*$Z331))</f>
      </c>
      <c r="BB331" s="18">
        <f>IF(O331&lt;&gt;0,O331,IF($AV331=0,0,AL331/$AV331*$Z331))</f>
      </c>
      <c r="BC331" s="18">
        <f>IF(P331&lt;&gt;0,P331,IF($AV331=0,0,AM331/$AV331*$Z331))</f>
      </c>
      <c r="BD331" s="18">
        <f>IF(Q331&lt;&gt;0,Q331,IF($AV331=0,0,AN331/$AV331*$Z331))</f>
      </c>
      <c r="BE331" s="18">
        <f>IF(R331&lt;&gt;0,R331,IF($AV331=0,0,AO331/$AV331*$Z331))</f>
      </c>
      <c r="BF331" s="18">
        <f>IF(S331&lt;&gt;0,S331,IF($AV331=0,0,AP331/$AV331*$Z331))</f>
      </c>
      <c r="BG331" s="18">
        <f>IF(T331&lt;&gt;0,T331,IF($AV331=0,0,AQ331/$AV331*$Z331))</f>
      </c>
      <c r="BH331" s="18">
        <f>IF(U331&lt;&gt;0,U331,IF($AV331=0,0,AR331/$AV331*$Z331))</f>
      </c>
      <c r="BI331" s="18">
        <f>IF(V331&lt;&gt;0,V331,IF($AV331=0,0,AS331/$AV331*$Z331))</f>
      </c>
      <c r="BJ331" s="18">
        <f>IF(W331&lt;&gt;0,W331,IF($AV331=0,0,AT331/$AV331*$Z331))</f>
      </c>
      <c r="BK331" s="18">
        <f>IF(X331&lt;&gt;0,X331,IF($AV331=0,0,AU331/$AV331*$Z331))</f>
      </c>
      <c r="BL331" s="18">
        <f>SUM(AW331:BK331)</f>
      </c>
      <c r="BM331" s="18">
        <f>I331-BL331</f>
      </c>
    </row>
    <row r="332" outlineLevel="2">
      <c r="A332" s="15" t="str">
        <v/>
      </c>
      <c r="B332" s="15" t="str">
        <v/>
      </c>
      <c r="C332" s="15" t="str">
        <v/>
      </c>
      <c r="D332" s="15" t="str">
        <v/>
      </c>
      <c r="E332" s="15" t="str">
        <v/>
      </c>
      <c r="F332" s="15" t="str">
        <v>MV Switchgear</v>
      </c>
      <c r="G332" s="15">
        <v>1360628.64</v>
      </c>
      <c r="H332" s="15" t="str">
        <v/>
      </c>
      <c r="I332" s="15" t="str">
        <v/>
      </c>
      <c r="J332" s="15" t="str">
        <v/>
      </c>
      <c r="K332" s="15" t="str">
        <v/>
      </c>
      <c r="L332" s="15" t="str">
        <v/>
      </c>
      <c r="M332" s="15" t="str">
        <v/>
      </c>
      <c r="N332" s="15" t="str">
        <v/>
      </c>
      <c r="O332" s="15" t="str">
        <v/>
      </c>
      <c r="P332" s="15" t="str">
        <v/>
      </c>
      <c r="Q332" s="15" t="str">
        <v/>
      </c>
      <c r="R332" s="15" t="str">
        <v/>
      </c>
      <c r="S332" s="15" t="str">
        <v/>
      </c>
      <c r="T332" s="15" t="str">
        <v/>
      </c>
      <c r="U332" s="15" t="str">
        <v/>
      </c>
      <c r="V332" s="15" t="str">
        <v/>
      </c>
      <c r="W332" s="15" t="str">
        <v/>
      </c>
      <c r="X332" s="15" t="str">
        <v/>
      </c>
      <c r="Y332" s="15" t="str">
        <v/>
      </c>
      <c r="Z332" s="15" t="str">
        <v/>
      </c>
      <c r="AA332" s="15" t="str">
        <v/>
      </c>
      <c r="AB332" s="15" t="str">
        <v/>
      </c>
      <c r="AC332" s="15" t="str">
        <v/>
      </c>
      <c r="AD332" s="15" t="str">
        <v/>
      </c>
      <c r="AE332" s="15" t="str">
        <v/>
      </c>
      <c r="AF332" s="5" t="str">
        <v/>
      </c>
      <c r="AG332" s="15" t="str">
        <v/>
      </c>
      <c r="AH332" s="15" t="str">
        <v/>
      </c>
      <c r="AI332" s="15" t="str">
        <v/>
      </c>
      <c r="AJ332" s="15" t="str">
        <v/>
      </c>
      <c r="AK332" s="15" t="str">
        <v/>
      </c>
      <c r="AL332" s="15" t="str">
        <v/>
      </c>
      <c r="AM332" s="15" t="str">
        <v/>
      </c>
      <c r="AN332" s="15" t="str">
        <v/>
      </c>
      <c r="AO332" s="15" t="str">
        <v/>
      </c>
      <c r="AP332" s="15" t="str">
        <v/>
      </c>
      <c r="AQ332" s="15" t="str">
        <v/>
      </c>
      <c r="AR332" s="15" t="str">
        <v/>
      </c>
      <c r="AS332" s="15" t="str">
        <v/>
      </c>
      <c r="AT332" s="15" t="str">
        <v/>
      </c>
      <c r="AU332" s="15" t="str">
        <v/>
      </c>
      <c r="AV332" s="15" t="str">
        <v/>
      </c>
      <c r="AW332" s="15" t="str">
        <v/>
      </c>
      <c r="AX332" s="15" t="str">
        <v/>
      </c>
      <c r="AY332" s="15" t="str">
        <v/>
      </c>
      <c r="AZ332" s="15" t="str">
        <v/>
      </c>
      <c r="BA332" s="15" t="str">
        <v/>
      </c>
      <c r="BB332" s="15" t="str">
        <v/>
      </c>
      <c r="BC332" s="15" t="str">
        <v/>
      </c>
      <c r="BD332" s="15" t="str">
        <v/>
      </c>
      <c r="BE332" s="15" t="str">
        <v/>
      </c>
      <c r="BF332" s="15" t="str">
        <v/>
      </c>
      <c r="BG332" s="15" t="str">
        <v/>
      </c>
      <c r="BH332" s="15" t="str">
        <v/>
      </c>
      <c r="BI332" s="15" t="str">
        <v/>
      </c>
      <c r="BJ332" s="15" t="str">
        <v/>
      </c>
      <c r="BK332" s="15" t="str">
        <v/>
      </c>
      <c r="BL332" s="15" t="str">
        <v/>
      </c>
      <c r="BM332" s="15" t="str">
        <v/>
      </c>
    </row>
    <row r="333" outlineLevel="3">
      <c r="A333" s="17" t="str">
        <v>14.5.1</v>
      </c>
      <c r="B333" s="17" t="str">
        <v/>
      </c>
      <c r="C333" s="17" t="str">
        <v/>
      </c>
      <c r="D333" s="17" t="str">
        <v/>
      </c>
      <c r="E333" s="17" t="str">
        <v>14.5.1</v>
      </c>
      <c r="F333" s="17" t="str">
        <v>Transformer incoming circuit breaker rated 3150 A complete with its truck.</v>
      </c>
      <c r="G333" s="17">
        <v>276075</v>
      </c>
      <c r="H333" s="17" t="str">
        <v/>
      </c>
      <c r="I333" s="17" t="str">
        <v/>
      </c>
      <c r="J333" s="17" t="str">
        <v/>
      </c>
      <c r="K333" s="17" t="str">
        <v/>
      </c>
      <c r="L333" s="17" t="str">
        <v/>
      </c>
      <c r="M333" s="17" t="str">
        <v/>
      </c>
      <c r="N333" s="17" t="str">
        <v/>
      </c>
      <c r="O333" s="17" t="str">
        <v/>
      </c>
      <c r="P333" s="17" t="str">
        <v/>
      </c>
      <c r="Q333" s="17" t="str">
        <v/>
      </c>
      <c r="R333" s="17" t="str">
        <v/>
      </c>
      <c r="S333" s="17" t="str">
        <v/>
      </c>
      <c r="T333" s="17" t="str">
        <v/>
      </c>
      <c r="U333" s="17" t="str">
        <v/>
      </c>
      <c r="V333" s="17" t="str">
        <v/>
      </c>
      <c r="W333" s="17" t="str">
        <v/>
      </c>
      <c r="X333" s="17" t="str">
        <v/>
      </c>
      <c r="Y333" s="17" t="str">
        <v/>
      </c>
      <c r="Z333" s="17" t="str">
        <v/>
      </c>
      <c r="AA333" s="17" t="str">
        <v/>
      </c>
      <c r="AB333" s="17" t="str">
        <v/>
      </c>
      <c r="AC333" s="17" t="str">
        <v/>
      </c>
      <c r="AD333" s="17" t="str">
        <v/>
      </c>
      <c r="AE333" s="17" t="str">
        <v/>
      </c>
      <c r="AF333" s="5" t="str">
        <v/>
      </c>
      <c r="AG333" s="18">
        <f>IFERROR(_xlfn.BETA.DIST(DATE(YEAR(AG$2),MONTH(AG$2),15),$AD$2,$AE$2,FALSE,DATE(YEAR($AD333),MONTH($AD333),1),DATE(YEAR($AE333),MONTH($AE333),28)),0)</f>
      </c>
      <c r="AH333" s="18">
        <f>IFERROR(_xlfn.BETA.DIST(DATE(YEAR(AH$2),MONTH(AH$2),15),$AD$2,$AE$2,FALSE,DATE(YEAR($AD333),MONTH($AD333),1),DATE(YEAR($AE333),MONTH($AE333),28)),0)</f>
      </c>
      <c r="AI333" s="18">
        <f>IFERROR(_xlfn.BETA.DIST(DATE(YEAR(AI$2),MONTH(AI$2),15),$AD$2,$AE$2,FALSE,DATE(YEAR($AD333),MONTH($AD333),1),DATE(YEAR($AE333),MONTH($AE333),28)),0)</f>
      </c>
      <c r="AJ333" s="18">
        <f>IFERROR(_xlfn.BETA.DIST(DATE(YEAR(AJ$2),MONTH(AJ$2),15),$AD$2,$AE$2,FALSE,DATE(YEAR($AD333),MONTH($AD333),1),DATE(YEAR($AE333),MONTH($AE333),28)),0)</f>
      </c>
      <c r="AK333" s="18">
        <f>IFERROR(_xlfn.BETA.DIST(DATE(YEAR(AK$2),MONTH(AK$2),15),$AD$2,$AE$2,FALSE,DATE(YEAR($AD333),MONTH($AD333),1),DATE(YEAR($AE333),MONTH($AE333),28)),0)</f>
      </c>
      <c r="AL333" s="18">
        <f>IFERROR(_xlfn.BETA.DIST(DATE(YEAR(AL$2),MONTH(AL$2),15),$AD$2,$AE$2,FALSE,DATE(YEAR($AD333),MONTH($AD333),1),DATE(YEAR($AE333),MONTH($AE333),28)),0)</f>
      </c>
      <c r="AM333" s="18">
        <f>IFERROR(_xlfn.BETA.DIST(DATE(YEAR(AM$2),MONTH(AM$2),15),$AD$2,$AE$2,FALSE,DATE(YEAR($AD333),MONTH($AD333),1),DATE(YEAR($AE333),MONTH($AE333),28)),0)</f>
      </c>
      <c r="AN333" s="18">
        <f>IFERROR(_xlfn.BETA.DIST(DATE(YEAR(AN$2),MONTH(AN$2),15),$AD$2,$AE$2,FALSE,DATE(YEAR($AD333),MONTH($AD333),1),DATE(YEAR($AE333),MONTH($AE333),28)),0)</f>
      </c>
      <c r="AO333" s="18">
        <f>IFERROR(_xlfn.BETA.DIST(DATE(YEAR(AO$2),MONTH(AO$2),15),$AD$2,$AE$2,FALSE,DATE(YEAR($AD333),MONTH($AD333),1),DATE(YEAR($AE333),MONTH($AE333),28)),0)</f>
      </c>
      <c r="AP333" s="18">
        <f>IFERROR(_xlfn.BETA.DIST(DATE(YEAR(AP$2),MONTH(AP$2),15),$AD$2,$AE$2,FALSE,DATE(YEAR($AD333),MONTH($AD333),1),DATE(YEAR($AE333),MONTH($AE333),28)),0)</f>
      </c>
      <c r="AQ333" s="18">
        <f>IFERROR(_xlfn.BETA.DIST(DATE(YEAR(AQ$2),MONTH(AQ$2),15),$AD$2,$AE$2,FALSE,DATE(YEAR($AD333),MONTH($AD333),1),DATE(YEAR($AE333),MONTH($AE333),28)),0)</f>
      </c>
      <c r="AR333" s="18">
        <f>IFERROR(_xlfn.BETA.DIST(DATE(YEAR(AR$2),MONTH(AR$2),15),$AD$2,$AE$2,FALSE,DATE(YEAR($AD333),MONTH($AD333),1),DATE(YEAR($AE333),MONTH($AE333),28)),0)</f>
      </c>
      <c r="AS333" s="18">
        <f>IFERROR(_xlfn.BETA.DIST(DATE(YEAR(AS$2),MONTH(AS$2),15),$AD$2,$AE$2,FALSE,DATE(YEAR($AD333),MONTH($AD333),1),DATE(YEAR($AE333),MONTH($AE333),28)),0)</f>
      </c>
      <c r="AT333" s="18">
        <f>IFERROR(_xlfn.BETA.DIST(DATE(YEAR(AT$2),MONTH(AT$2),15),$AD$2,$AE$2,FALSE,DATE(YEAR($AD333),MONTH($AD333),1),DATE(YEAR($AE333),MONTH($AE333),28)),0)</f>
      </c>
      <c r="AU333" s="18">
        <f>IFERROR(_xlfn.BETA.DIST(DATE(YEAR(AU$2),MONTH(AU$2),15),$AD$2,$AE$2,FALSE,DATE(YEAR($AD333),MONTH($AD333),1),DATE(YEAR($AE333),MONTH($AE333),28)),0)</f>
      </c>
      <c r="AV333" s="18">
        <f>SUM(AG333:AU333)</f>
      </c>
      <c r="AW333" s="18">
        <f>IF(J333&lt;&gt;0,J333,IF($AV333=0,0,AG333/$AV333*$Z333))</f>
      </c>
      <c r="AX333" s="18">
        <f>IF(K333&lt;&gt;0,K333,IF($AV333=0,0,AH333/$AV333*$Z333))</f>
      </c>
      <c r="AY333" s="18">
        <f>IF(L333&lt;&gt;0,L333,IF($AV333=0,0,AI333/$AV333*$Z333))</f>
      </c>
      <c r="AZ333" s="18">
        <f>IF(M333&lt;&gt;0,M333,IF($AV333=0,0,AJ333/$AV333*$Z333))</f>
      </c>
      <c r="BA333" s="18">
        <f>IF(N333&lt;&gt;0,N333,IF($AV333=0,0,AK333/$AV333*$Z333))</f>
      </c>
      <c r="BB333" s="18">
        <f>IF(O333&lt;&gt;0,O333,IF($AV333=0,0,AL333/$AV333*$Z333))</f>
      </c>
      <c r="BC333" s="18">
        <f>IF(P333&lt;&gt;0,P333,IF($AV333=0,0,AM333/$AV333*$Z333))</f>
      </c>
      <c r="BD333" s="18">
        <f>IF(Q333&lt;&gt;0,Q333,IF($AV333=0,0,AN333/$AV333*$Z333))</f>
      </c>
      <c r="BE333" s="18">
        <f>IF(R333&lt;&gt;0,R333,IF($AV333=0,0,AO333/$AV333*$Z333))</f>
      </c>
      <c r="BF333" s="18">
        <f>IF(S333&lt;&gt;0,S333,IF($AV333=0,0,AP333/$AV333*$Z333))</f>
      </c>
      <c r="BG333" s="18">
        <f>IF(T333&lt;&gt;0,T333,IF($AV333=0,0,AQ333/$AV333*$Z333))</f>
      </c>
      <c r="BH333" s="18">
        <f>IF(U333&lt;&gt;0,U333,IF($AV333=0,0,AR333/$AV333*$Z333))</f>
      </c>
      <c r="BI333" s="18">
        <f>IF(V333&lt;&gt;0,V333,IF($AV333=0,0,AS333/$AV333*$Z333))</f>
      </c>
      <c r="BJ333" s="18">
        <f>IF(W333&lt;&gt;0,W333,IF($AV333=0,0,AT333/$AV333*$Z333))</f>
      </c>
      <c r="BK333" s="18">
        <f>IF(X333&lt;&gt;0,X333,IF($AV333=0,0,AU333/$AV333*$Z333))</f>
      </c>
      <c r="BL333" s="18">
        <f>SUM(AW333:BK333)</f>
      </c>
      <c r="BM333" s="17" t="str">
        <v/>
      </c>
    </row>
    <row r="334" outlineLevel="4">
      <c r="A334" s="5" t="str">
        <v>14.5.1</v>
      </c>
      <c r="B334" s="5" t="str">
        <v/>
      </c>
      <c r="C334" s="5" t="str">
        <v>BSKDGNGENGR03</v>
      </c>
      <c r="D334" s="5" t="str">
        <v>BSKDGNGENGR03</v>
      </c>
      <c r="E334" s="19">
        <f>IFERROR(_xlfn.XLOOKUP(F334,Assumptions!B:B,Assumptions!C:C),0)</f>
      </c>
      <c r="F334" s="5" t="str">
        <v>Advanced Payment</v>
      </c>
      <c r="G334" s="5" t="str">
        <v/>
      </c>
      <c r="H334" s="18">
        <f>G333*E334</f>
      </c>
      <c r="I334" s="18">
        <f>H334*(1-0)</f>
      </c>
      <c r="J334" s="18">
        <v>0</v>
      </c>
      <c r="K334" s="18">
        <v>0</v>
      </c>
      <c r="L334" s="18">
        <v>0</v>
      </c>
      <c r="M334" s="18">
        <v>0</v>
      </c>
      <c r="N334" s="18">
        <v>0</v>
      </c>
      <c r="O334" s="18">
        <v>0</v>
      </c>
      <c r="P334" s="18">
        <v>0</v>
      </c>
      <c r="Q334" s="18">
        <v>0</v>
      </c>
      <c r="R334" s="18">
        <v>0</v>
      </c>
      <c r="S334" s="18">
        <v>0</v>
      </c>
      <c r="T334" s="18">
        <v>0</v>
      </c>
      <c r="U334" s="18">
        <v>0</v>
      </c>
      <c r="V334" s="18">
        <v>0</v>
      </c>
      <c r="W334" s="18">
        <v>0</v>
      </c>
      <c r="X334" s="18">
        <v>0</v>
      </c>
      <c r="Y334" s="18">
        <f>SUM(J334:X334)</f>
      </c>
      <c r="Z334" s="18">
        <f>I334-Y334</f>
      </c>
      <c r="AA334" s="20">
        <v>46026</v>
      </c>
      <c r="AB334" s="20">
        <v>46026</v>
      </c>
      <c r="AC334" s="18">
        <f>IFERROR(_xlfn.XLOOKUP(F334,Assumptions!B:B,Assumptions!D:D),0)</f>
      </c>
      <c r="AD334" s="20">
        <f>AA334+AC334</f>
      </c>
      <c r="AE334" s="20">
        <f>AC334+AB334</f>
      </c>
      <c r="AF334" s="5" t="str">
        <v/>
      </c>
      <c r="AG334" s="18">
        <f>IFERROR(_xlfn.BETA.DIST(DATE(YEAR(AG$2),MONTH(AG$2),15),$AD$2,$AE$2,FALSE,DATE(YEAR($AD334),MONTH($AD334),1),DATE(YEAR($AE334),MONTH($AE334),28)),0)</f>
      </c>
      <c r="AH334" s="18">
        <f>IFERROR(_xlfn.BETA.DIST(DATE(YEAR(AH$2),MONTH(AH$2),15),$AD$2,$AE$2,FALSE,DATE(YEAR($AD334),MONTH($AD334),1),DATE(YEAR($AE334),MONTH($AE334),28)),0)</f>
      </c>
      <c r="AI334" s="18">
        <f>IFERROR(_xlfn.BETA.DIST(DATE(YEAR(AI$2),MONTH(AI$2),15),$AD$2,$AE$2,FALSE,DATE(YEAR($AD334),MONTH($AD334),1),DATE(YEAR($AE334),MONTH($AE334),28)),0)</f>
      </c>
      <c r="AJ334" s="18">
        <f>IFERROR(_xlfn.BETA.DIST(DATE(YEAR(AJ$2),MONTH(AJ$2),15),$AD$2,$AE$2,FALSE,DATE(YEAR($AD334),MONTH($AD334),1),DATE(YEAR($AE334),MONTH($AE334),28)),0)</f>
      </c>
      <c r="AK334" s="18">
        <f>IFERROR(_xlfn.BETA.DIST(DATE(YEAR(AK$2),MONTH(AK$2),15),$AD$2,$AE$2,FALSE,DATE(YEAR($AD334),MONTH($AD334),1),DATE(YEAR($AE334),MONTH($AE334),28)),0)</f>
      </c>
      <c r="AL334" s="18">
        <f>IFERROR(_xlfn.BETA.DIST(DATE(YEAR(AL$2),MONTH(AL$2),15),$AD$2,$AE$2,FALSE,DATE(YEAR($AD334),MONTH($AD334),1),DATE(YEAR($AE334),MONTH($AE334),28)),0)</f>
      </c>
      <c r="AM334" s="18">
        <f>IFERROR(_xlfn.BETA.DIST(DATE(YEAR(AM$2),MONTH(AM$2),15),$AD$2,$AE$2,FALSE,DATE(YEAR($AD334),MONTH($AD334),1),DATE(YEAR($AE334),MONTH($AE334),28)),0)</f>
      </c>
      <c r="AN334" s="18">
        <f>IFERROR(_xlfn.BETA.DIST(DATE(YEAR(AN$2),MONTH(AN$2),15),$AD$2,$AE$2,FALSE,DATE(YEAR($AD334),MONTH($AD334),1),DATE(YEAR($AE334),MONTH($AE334),28)),0)</f>
      </c>
      <c r="AO334" s="18">
        <f>IFERROR(_xlfn.BETA.DIST(DATE(YEAR(AO$2),MONTH(AO$2),15),$AD$2,$AE$2,FALSE,DATE(YEAR($AD334),MONTH($AD334),1),DATE(YEAR($AE334),MONTH($AE334),28)),0)</f>
      </c>
      <c r="AP334" s="18">
        <f>IFERROR(_xlfn.BETA.DIST(DATE(YEAR(AP$2),MONTH(AP$2),15),$AD$2,$AE$2,FALSE,DATE(YEAR($AD334),MONTH($AD334),1),DATE(YEAR($AE334),MONTH($AE334),28)),0)</f>
      </c>
      <c r="AQ334" s="18">
        <f>IFERROR(_xlfn.BETA.DIST(DATE(YEAR(AQ$2),MONTH(AQ$2),15),$AD$2,$AE$2,FALSE,DATE(YEAR($AD334),MONTH($AD334),1),DATE(YEAR($AE334),MONTH($AE334),28)),0)</f>
      </c>
      <c r="AR334" s="18">
        <f>IFERROR(_xlfn.BETA.DIST(DATE(YEAR(AR$2),MONTH(AR$2),15),$AD$2,$AE$2,FALSE,DATE(YEAR($AD334),MONTH($AD334),1),DATE(YEAR($AE334),MONTH($AE334),28)),0)</f>
      </c>
      <c r="AS334" s="18">
        <f>IFERROR(_xlfn.BETA.DIST(DATE(YEAR(AS$2),MONTH(AS$2),15),$AD$2,$AE$2,FALSE,DATE(YEAR($AD334),MONTH($AD334),1),DATE(YEAR($AE334),MONTH($AE334),28)),0)</f>
      </c>
      <c r="AT334" s="18">
        <f>IFERROR(_xlfn.BETA.DIST(DATE(YEAR(AT$2),MONTH(AT$2),15),$AD$2,$AE$2,FALSE,DATE(YEAR($AD334),MONTH($AD334),1),DATE(YEAR($AE334),MONTH($AE334),28)),0)</f>
      </c>
      <c r="AU334" s="18">
        <f>IFERROR(_xlfn.BETA.DIST(DATE(YEAR(AU$2),MONTH(AU$2),15),$AD$2,$AE$2,FALSE,DATE(YEAR($AD334),MONTH($AD334),1),DATE(YEAR($AE334),MONTH($AE334),28)),0)</f>
      </c>
      <c r="AV334" s="18">
        <f>SUM(AG334:AU334)</f>
      </c>
      <c r="AW334" s="18">
        <f>IF(J334&lt;&gt;0,J334,IF($AV334=0,0,AG334/$AV334*$Z334))</f>
      </c>
      <c r="AX334" s="18">
        <f>IF(K334&lt;&gt;0,K334,IF($AV334=0,0,AH334/$AV334*$Z334))</f>
      </c>
      <c r="AY334" s="18">
        <f>IF(L334&lt;&gt;0,L334,IF($AV334=0,0,AI334/$AV334*$Z334))</f>
      </c>
      <c r="AZ334" s="18">
        <f>IF(M334&lt;&gt;0,M334,IF($AV334=0,0,AJ334/$AV334*$Z334))</f>
      </c>
      <c r="BA334" s="18">
        <f>IF(N334&lt;&gt;0,N334,IF($AV334=0,0,AK334/$AV334*$Z334))</f>
      </c>
      <c r="BB334" s="18">
        <f>IF(O334&lt;&gt;0,O334,IF($AV334=0,0,AL334/$AV334*$Z334))</f>
      </c>
      <c r="BC334" s="18">
        <f>IF(P334&lt;&gt;0,P334,IF($AV334=0,0,AM334/$AV334*$Z334))</f>
      </c>
      <c r="BD334" s="18">
        <f>IF(Q334&lt;&gt;0,Q334,IF($AV334=0,0,AN334/$AV334*$Z334))</f>
      </c>
      <c r="BE334" s="18">
        <f>IF(R334&lt;&gt;0,R334,IF($AV334=0,0,AO334/$AV334*$Z334))</f>
      </c>
      <c r="BF334" s="18">
        <f>IF(S334&lt;&gt;0,S334,IF($AV334=0,0,AP334/$AV334*$Z334))</f>
      </c>
      <c r="BG334" s="18">
        <f>IF(T334&lt;&gt;0,T334,IF($AV334=0,0,AQ334/$AV334*$Z334))</f>
      </c>
      <c r="BH334" s="18">
        <f>IF(U334&lt;&gt;0,U334,IF($AV334=0,0,AR334/$AV334*$Z334))</f>
      </c>
      <c r="BI334" s="18">
        <f>IF(V334&lt;&gt;0,V334,IF($AV334=0,0,AS334/$AV334*$Z334))</f>
      </c>
      <c r="BJ334" s="18">
        <f>IF(W334&lt;&gt;0,W334,IF($AV334=0,0,AT334/$AV334*$Z334))</f>
      </c>
      <c r="BK334" s="18">
        <f>IF(X334&lt;&gt;0,X334,IF($AV334=0,0,AU334/$AV334*$Z334))</f>
      </c>
      <c r="BL334" s="18">
        <f>SUM(AW334:BK334)</f>
      </c>
      <c r="BM334" s="18">
        <f>I334-BL334</f>
      </c>
    </row>
    <row r="335" outlineLevel="4">
      <c r="A335" s="5" t="str">
        <v>14.5.1</v>
      </c>
      <c r="B335" s="5" t="str">
        <v/>
      </c>
      <c r="C335" s="5" t="str">
        <v>BSPRELGENTL07</v>
      </c>
      <c r="D335" s="5" t="str">
        <v>BSPRELGENTL07</v>
      </c>
      <c r="E335" s="19">
        <f>IFERROR(_xlfn.XLOOKUP(F335,Assumptions!B:B,Assumptions!C:C),0)</f>
      </c>
      <c r="F335" s="5" t="str">
        <v>Site Delivery EGP</v>
      </c>
      <c r="G335" s="5" t="str">
        <v/>
      </c>
      <c r="H335" s="18">
        <f>G333*E335</f>
      </c>
      <c r="I335" s="18">
        <f>H335*(1-0)</f>
      </c>
      <c r="J335" s="18">
        <v>0</v>
      </c>
      <c r="K335" s="18">
        <v>0</v>
      </c>
      <c r="L335" s="18">
        <v>0</v>
      </c>
      <c r="M335" s="18">
        <v>0</v>
      </c>
      <c r="N335" s="18">
        <v>0</v>
      </c>
      <c r="O335" s="18">
        <v>0</v>
      </c>
      <c r="P335" s="18">
        <v>0</v>
      </c>
      <c r="Q335" s="18">
        <v>0</v>
      </c>
      <c r="R335" s="18">
        <v>0</v>
      </c>
      <c r="S335" s="18">
        <v>0</v>
      </c>
      <c r="T335" s="18">
        <v>0</v>
      </c>
      <c r="U335" s="18">
        <v>0</v>
      </c>
      <c r="V335" s="18">
        <v>0</v>
      </c>
      <c r="W335" s="18">
        <v>0</v>
      </c>
      <c r="X335" s="18">
        <v>0</v>
      </c>
      <c r="Y335" s="18">
        <f>SUM(J335:X335)</f>
      </c>
      <c r="Z335" s="18">
        <f>I335-Y335</f>
      </c>
      <c r="AA335" s="20">
        <v>46347</v>
      </c>
      <c r="AB335" s="20">
        <v>46347</v>
      </c>
      <c r="AC335" s="18">
        <f>IFERROR(_xlfn.XLOOKUP(F335,Assumptions!B:B,Assumptions!D:D),0)</f>
      </c>
      <c r="AD335" s="20">
        <f>AA335+AC335</f>
      </c>
      <c r="AE335" s="20">
        <f>AC335+AB335</f>
      </c>
      <c r="AF335" s="5" t="str">
        <v/>
      </c>
      <c r="AG335" s="18">
        <f>IFERROR(_xlfn.BETA.DIST(DATE(YEAR(AG$2),MONTH(AG$2),15),$AD$2,$AE$2,FALSE,DATE(YEAR($AD335),MONTH($AD335),1),DATE(YEAR($AE335),MONTH($AE335),28)),0)</f>
      </c>
      <c r="AH335" s="18">
        <f>IFERROR(_xlfn.BETA.DIST(DATE(YEAR(AH$2),MONTH(AH$2),15),$AD$2,$AE$2,FALSE,DATE(YEAR($AD335),MONTH($AD335),1),DATE(YEAR($AE335),MONTH($AE335),28)),0)</f>
      </c>
      <c r="AI335" s="18">
        <f>IFERROR(_xlfn.BETA.DIST(DATE(YEAR(AI$2),MONTH(AI$2),15),$AD$2,$AE$2,FALSE,DATE(YEAR($AD335),MONTH($AD335),1),DATE(YEAR($AE335),MONTH($AE335),28)),0)</f>
      </c>
      <c r="AJ335" s="18">
        <f>IFERROR(_xlfn.BETA.DIST(DATE(YEAR(AJ$2),MONTH(AJ$2),15),$AD$2,$AE$2,FALSE,DATE(YEAR($AD335),MONTH($AD335),1),DATE(YEAR($AE335),MONTH($AE335),28)),0)</f>
      </c>
      <c r="AK335" s="18">
        <f>IFERROR(_xlfn.BETA.DIST(DATE(YEAR(AK$2),MONTH(AK$2),15),$AD$2,$AE$2,FALSE,DATE(YEAR($AD335),MONTH($AD335),1),DATE(YEAR($AE335),MONTH($AE335),28)),0)</f>
      </c>
      <c r="AL335" s="18">
        <f>IFERROR(_xlfn.BETA.DIST(DATE(YEAR(AL$2),MONTH(AL$2),15),$AD$2,$AE$2,FALSE,DATE(YEAR($AD335),MONTH($AD335),1),DATE(YEAR($AE335),MONTH($AE335),28)),0)</f>
      </c>
      <c r="AM335" s="18">
        <f>IFERROR(_xlfn.BETA.DIST(DATE(YEAR(AM$2),MONTH(AM$2),15),$AD$2,$AE$2,FALSE,DATE(YEAR($AD335),MONTH($AD335),1),DATE(YEAR($AE335),MONTH($AE335),28)),0)</f>
      </c>
      <c r="AN335" s="18">
        <f>IFERROR(_xlfn.BETA.DIST(DATE(YEAR(AN$2),MONTH(AN$2),15),$AD$2,$AE$2,FALSE,DATE(YEAR($AD335),MONTH($AD335),1),DATE(YEAR($AE335),MONTH($AE335),28)),0)</f>
      </c>
      <c r="AO335" s="18">
        <f>IFERROR(_xlfn.BETA.DIST(DATE(YEAR(AO$2),MONTH(AO$2),15),$AD$2,$AE$2,FALSE,DATE(YEAR($AD335),MONTH($AD335),1),DATE(YEAR($AE335),MONTH($AE335),28)),0)</f>
      </c>
      <c r="AP335" s="18">
        <f>IFERROR(_xlfn.BETA.DIST(DATE(YEAR(AP$2),MONTH(AP$2),15),$AD$2,$AE$2,FALSE,DATE(YEAR($AD335),MONTH($AD335),1),DATE(YEAR($AE335),MONTH($AE335),28)),0)</f>
      </c>
      <c r="AQ335" s="18">
        <f>IFERROR(_xlfn.BETA.DIST(DATE(YEAR(AQ$2),MONTH(AQ$2),15),$AD$2,$AE$2,FALSE,DATE(YEAR($AD335),MONTH($AD335),1),DATE(YEAR($AE335),MONTH($AE335),28)),0)</f>
      </c>
      <c r="AR335" s="18">
        <f>IFERROR(_xlfn.BETA.DIST(DATE(YEAR(AR$2),MONTH(AR$2),15),$AD$2,$AE$2,FALSE,DATE(YEAR($AD335),MONTH($AD335),1),DATE(YEAR($AE335),MONTH($AE335),28)),0)</f>
      </c>
      <c r="AS335" s="18">
        <f>IFERROR(_xlfn.BETA.DIST(DATE(YEAR(AS$2),MONTH(AS$2),15),$AD$2,$AE$2,FALSE,DATE(YEAR($AD335),MONTH($AD335),1),DATE(YEAR($AE335),MONTH($AE335),28)),0)</f>
      </c>
      <c r="AT335" s="18">
        <f>IFERROR(_xlfn.BETA.DIST(DATE(YEAR(AT$2),MONTH(AT$2),15),$AD$2,$AE$2,FALSE,DATE(YEAR($AD335),MONTH($AD335),1),DATE(YEAR($AE335),MONTH($AE335),28)),0)</f>
      </c>
      <c r="AU335" s="18">
        <f>IFERROR(_xlfn.BETA.DIST(DATE(YEAR(AU$2),MONTH(AU$2),15),$AD$2,$AE$2,FALSE,DATE(YEAR($AD335),MONTH($AD335),1),DATE(YEAR($AE335),MONTH($AE335),28)),0)</f>
      </c>
      <c r="AV335" s="18">
        <f>SUM(AG335:AU335)</f>
      </c>
      <c r="AW335" s="18">
        <f>IF(J335&lt;&gt;0,J335,IF($AV335=0,0,AG335/$AV335*$Z335))</f>
      </c>
      <c r="AX335" s="18">
        <f>IF(K335&lt;&gt;0,K335,IF($AV335=0,0,AH335/$AV335*$Z335))</f>
      </c>
      <c r="AY335" s="18">
        <f>IF(L335&lt;&gt;0,L335,IF($AV335=0,0,AI335/$AV335*$Z335))</f>
      </c>
      <c r="AZ335" s="18">
        <f>IF(M335&lt;&gt;0,M335,IF($AV335=0,0,AJ335/$AV335*$Z335))</f>
      </c>
      <c r="BA335" s="18">
        <f>IF(N335&lt;&gt;0,N335,IF($AV335=0,0,AK335/$AV335*$Z335))</f>
      </c>
      <c r="BB335" s="18">
        <f>IF(O335&lt;&gt;0,O335,IF($AV335=0,0,AL335/$AV335*$Z335))</f>
      </c>
      <c r="BC335" s="18">
        <f>IF(P335&lt;&gt;0,P335,IF($AV335=0,0,AM335/$AV335*$Z335))</f>
      </c>
      <c r="BD335" s="18">
        <f>IF(Q335&lt;&gt;0,Q335,IF($AV335=0,0,AN335/$AV335*$Z335))</f>
      </c>
      <c r="BE335" s="18">
        <f>IF(R335&lt;&gt;0,R335,IF($AV335=0,0,AO335/$AV335*$Z335))</f>
      </c>
      <c r="BF335" s="18">
        <f>IF(S335&lt;&gt;0,S335,IF($AV335=0,0,AP335/$AV335*$Z335))</f>
      </c>
      <c r="BG335" s="18">
        <f>IF(T335&lt;&gt;0,T335,IF($AV335=0,0,AQ335/$AV335*$Z335))</f>
      </c>
      <c r="BH335" s="18">
        <f>IF(U335&lt;&gt;0,U335,IF($AV335=0,0,AR335/$AV335*$Z335))</f>
      </c>
      <c r="BI335" s="18">
        <f>IF(V335&lt;&gt;0,V335,IF($AV335=0,0,AS335/$AV335*$Z335))</f>
      </c>
      <c r="BJ335" s="18">
        <f>IF(W335&lt;&gt;0,W335,IF($AV335=0,0,AT335/$AV335*$Z335))</f>
      </c>
      <c r="BK335" s="18">
        <f>IF(X335&lt;&gt;0,X335,IF($AV335=0,0,AU335/$AV335*$Z335))</f>
      </c>
      <c r="BL335" s="18">
        <f>SUM(AW335:BK335)</f>
      </c>
      <c r="BM335" s="18">
        <f>I335-BL335</f>
      </c>
    </row>
    <row r="336" outlineLevel="4">
      <c r="A336" s="5" t="str">
        <v>14.5.1</v>
      </c>
      <c r="B336" s="5" t="str">
        <v/>
      </c>
      <c r="C336" s="5" t="str">
        <v>BSKDGNGENGR07</v>
      </c>
      <c r="D336" s="5" t="str">
        <v>BSKDGNGENGR07</v>
      </c>
      <c r="E336" s="19">
        <f>IFERROR(_xlfn.XLOOKUP(F336,Assumptions!B:B,Assumptions!C:C),0)</f>
      </c>
      <c r="F336" s="5" t="str">
        <v>Retention</v>
      </c>
      <c r="G336" s="5" t="str">
        <v/>
      </c>
      <c r="H336" s="18">
        <f>G333*E336</f>
      </c>
      <c r="I336" s="18">
        <f>H336*(1-0)</f>
      </c>
      <c r="J336" s="18">
        <v>0</v>
      </c>
      <c r="K336" s="18">
        <v>0</v>
      </c>
      <c r="L336" s="18">
        <v>0</v>
      </c>
      <c r="M336" s="18">
        <v>0</v>
      </c>
      <c r="N336" s="18">
        <v>0</v>
      </c>
      <c r="O336" s="18">
        <v>0</v>
      </c>
      <c r="P336" s="18">
        <v>0</v>
      </c>
      <c r="Q336" s="18">
        <v>0</v>
      </c>
      <c r="R336" s="18">
        <v>0</v>
      </c>
      <c r="S336" s="18">
        <v>0</v>
      </c>
      <c r="T336" s="18">
        <v>0</v>
      </c>
      <c r="U336" s="18">
        <v>0</v>
      </c>
      <c r="V336" s="18">
        <v>0</v>
      </c>
      <c r="W336" s="18">
        <v>0</v>
      </c>
      <c r="X336" s="18">
        <v>0</v>
      </c>
      <c r="Y336" s="18">
        <f>SUM(J336:X336)</f>
      </c>
      <c r="Z336" s="18">
        <f>I336-Y336</f>
      </c>
      <c r="AA336" s="20">
        <v>46483</v>
      </c>
      <c r="AB336" s="20">
        <v>46483</v>
      </c>
      <c r="AC336" s="18">
        <f>IFERROR(_xlfn.XLOOKUP(F336,Assumptions!B:B,Assumptions!D:D),0)</f>
      </c>
      <c r="AD336" s="20">
        <f>AA336+AC336</f>
      </c>
      <c r="AE336" s="20">
        <f>AC336+AB336</f>
      </c>
      <c r="AF336" s="5" t="str">
        <v/>
      </c>
      <c r="AG336" s="18">
        <f>IFERROR(_xlfn.BETA.DIST(DATE(YEAR(AG$2),MONTH(AG$2),15),$AD$2,$AE$2,FALSE,DATE(YEAR($AD336),MONTH($AD336),1),DATE(YEAR($AE336),MONTH($AE336),28)),0)</f>
      </c>
      <c r="AH336" s="18">
        <f>IFERROR(_xlfn.BETA.DIST(DATE(YEAR(AH$2),MONTH(AH$2),15),$AD$2,$AE$2,FALSE,DATE(YEAR($AD336),MONTH($AD336),1),DATE(YEAR($AE336),MONTH($AE336),28)),0)</f>
      </c>
      <c r="AI336" s="18">
        <f>IFERROR(_xlfn.BETA.DIST(DATE(YEAR(AI$2),MONTH(AI$2),15),$AD$2,$AE$2,FALSE,DATE(YEAR($AD336),MONTH($AD336),1),DATE(YEAR($AE336),MONTH($AE336),28)),0)</f>
      </c>
      <c r="AJ336" s="18">
        <f>IFERROR(_xlfn.BETA.DIST(DATE(YEAR(AJ$2),MONTH(AJ$2),15),$AD$2,$AE$2,FALSE,DATE(YEAR($AD336),MONTH($AD336),1),DATE(YEAR($AE336),MONTH($AE336),28)),0)</f>
      </c>
      <c r="AK336" s="18">
        <f>IFERROR(_xlfn.BETA.DIST(DATE(YEAR(AK$2),MONTH(AK$2),15),$AD$2,$AE$2,FALSE,DATE(YEAR($AD336),MONTH($AD336),1),DATE(YEAR($AE336),MONTH($AE336),28)),0)</f>
      </c>
      <c r="AL336" s="18">
        <f>IFERROR(_xlfn.BETA.DIST(DATE(YEAR(AL$2),MONTH(AL$2),15),$AD$2,$AE$2,FALSE,DATE(YEAR($AD336),MONTH($AD336),1),DATE(YEAR($AE336),MONTH($AE336),28)),0)</f>
      </c>
      <c r="AM336" s="18">
        <f>IFERROR(_xlfn.BETA.DIST(DATE(YEAR(AM$2),MONTH(AM$2),15),$AD$2,$AE$2,FALSE,DATE(YEAR($AD336),MONTH($AD336),1),DATE(YEAR($AE336),MONTH($AE336),28)),0)</f>
      </c>
      <c r="AN336" s="18">
        <f>IFERROR(_xlfn.BETA.DIST(DATE(YEAR(AN$2),MONTH(AN$2),15),$AD$2,$AE$2,FALSE,DATE(YEAR($AD336),MONTH($AD336),1),DATE(YEAR($AE336),MONTH($AE336),28)),0)</f>
      </c>
      <c r="AO336" s="18">
        <f>IFERROR(_xlfn.BETA.DIST(DATE(YEAR(AO$2),MONTH(AO$2),15),$AD$2,$AE$2,FALSE,DATE(YEAR($AD336),MONTH($AD336),1),DATE(YEAR($AE336),MONTH($AE336),28)),0)</f>
      </c>
      <c r="AP336" s="18">
        <f>IFERROR(_xlfn.BETA.DIST(DATE(YEAR(AP$2),MONTH(AP$2),15),$AD$2,$AE$2,FALSE,DATE(YEAR($AD336),MONTH($AD336),1),DATE(YEAR($AE336),MONTH($AE336),28)),0)</f>
      </c>
      <c r="AQ336" s="18">
        <f>IFERROR(_xlfn.BETA.DIST(DATE(YEAR(AQ$2),MONTH(AQ$2),15),$AD$2,$AE$2,FALSE,DATE(YEAR($AD336),MONTH($AD336),1),DATE(YEAR($AE336),MONTH($AE336),28)),0)</f>
      </c>
      <c r="AR336" s="18">
        <f>IFERROR(_xlfn.BETA.DIST(DATE(YEAR(AR$2),MONTH(AR$2),15),$AD$2,$AE$2,FALSE,DATE(YEAR($AD336),MONTH($AD336),1),DATE(YEAR($AE336),MONTH($AE336),28)),0)</f>
      </c>
      <c r="AS336" s="18">
        <f>IFERROR(_xlfn.BETA.DIST(DATE(YEAR(AS$2),MONTH(AS$2),15),$AD$2,$AE$2,FALSE,DATE(YEAR($AD336),MONTH($AD336),1),DATE(YEAR($AE336),MONTH($AE336),28)),0)</f>
      </c>
      <c r="AT336" s="18">
        <f>IFERROR(_xlfn.BETA.DIST(DATE(YEAR(AT$2),MONTH(AT$2),15),$AD$2,$AE$2,FALSE,DATE(YEAR($AD336),MONTH($AD336),1),DATE(YEAR($AE336),MONTH($AE336),28)),0)</f>
      </c>
      <c r="AU336" s="18">
        <f>IFERROR(_xlfn.BETA.DIST(DATE(YEAR(AU$2),MONTH(AU$2),15),$AD$2,$AE$2,FALSE,DATE(YEAR($AD336),MONTH($AD336),1),DATE(YEAR($AE336),MONTH($AE336),28)),0)</f>
      </c>
      <c r="AV336" s="18">
        <f>SUM(AG336:AU336)</f>
      </c>
      <c r="AW336" s="18">
        <f>IF(J336&lt;&gt;0,J336,IF($AV336=0,0,AG336/$AV336*$Z336))</f>
      </c>
      <c r="AX336" s="18">
        <f>IF(K336&lt;&gt;0,K336,IF($AV336=0,0,AH336/$AV336*$Z336))</f>
      </c>
      <c r="AY336" s="18">
        <f>IF(L336&lt;&gt;0,L336,IF($AV336=0,0,AI336/$AV336*$Z336))</f>
      </c>
      <c r="AZ336" s="18">
        <f>IF(M336&lt;&gt;0,M336,IF($AV336=0,0,AJ336/$AV336*$Z336))</f>
      </c>
      <c r="BA336" s="18">
        <f>IF(N336&lt;&gt;0,N336,IF($AV336=0,0,AK336/$AV336*$Z336))</f>
      </c>
      <c r="BB336" s="18">
        <f>IF(O336&lt;&gt;0,O336,IF($AV336=0,0,AL336/$AV336*$Z336))</f>
      </c>
      <c r="BC336" s="18">
        <f>IF(P336&lt;&gt;0,P336,IF($AV336=0,0,AM336/$AV336*$Z336))</f>
      </c>
      <c r="BD336" s="18">
        <f>IF(Q336&lt;&gt;0,Q336,IF($AV336=0,0,AN336/$AV336*$Z336))</f>
      </c>
      <c r="BE336" s="18">
        <f>IF(R336&lt;&gt;0,R336,IF($AV336=0,0,AO336/$AV336*$Z336))</f>
      </c>
      <c r="BF336" s="18">
        <f>IF(S336&lt;&gt;0,S336,IF($AV336=0,0,AP336/$AV336*$Z336))</f>
      </c>
      <c r="BG336" s="18">
        <f>IF(T336&lt;&gt;0,T336,IF($AV336=0,0,AQ336/$AV336*$Z336))</f>
      </c>
      <c r="BH336" s="18">
        <f>IF(U336&lt;&gt;0,U336,IF($AV336=0,0,AR336/$AV336*$Z336))</f>
      </c>
      <c r="BI336" s="18">
        <f>IF(V336&lt;&gt;0,V336,IF($AV336=0,0,AS336/$AV336*$Z336))</f>
      </c>
      <c r="BJ336" s="18">
        <f>IF(W336&lt;&gt;0,W336,IF($AV336=0,0,AT336/$AV336*$Z336))</f>
      </c>
      <c r="BK336" s="18">
        <f>IF(X336&lt;&gt;0,X336,IF($AV336=0,0,AU336/$AV336*$Z336))</f>
      </c>
      <c r="BL336" s="18">
        <f>SUM(AW336:BK336)</f>
      </c>
      <c r="BM336" s="18">
        <f>I336-BL336</f>
      </c>
    </row>
    <row r="337" outlineLevel="3">
      <c r="A337" s="17" t="str">
        <v>14.5.2</v>
      </c>
      <c r="B337" s="17" t="str">
        <v/>
      </c>
      <c r="C337" s="17" t="str">
        <v/>
      </c>
      <c r="D337" s="17" t="str">
        <v/>
      </c>
      <c r="E337" s="17" t="str">
        <v>14.5.2</v>
      </c>
      <c r="F337" s="17" t="str">
        <v>Outgoing feeder circuit breaker rated 1250A complete with its truck.</v>
      </c>
      <c r="G337" s="17">
        <v>276075</v>
      </c>
      <c r="H337" s="17" t="str">
        <v/>
      </c>
      <c r="I337" s="17" t="str">
        <v/>
      </c>
      <c r="J337" s="17" t="str">
        <v/>
      </c>
      <c r="K337" s="17" t="str">
        <v/>
      </c>
      <c r="L337" s="17" t="str">
        <v/>
      </c>
      <c r="M337" s="17" t="str">
        <v/>
      </c>
      <c r="N337" s="17" t="str">
        <v/>
      </c>
      <c r="O337" s="17" t="str">
        <v/>
      </c>
      <c r="P337" s="17" t="str">
        <v/>
      </c>
      <c r="Q337" s="17" t="str">
        <v/>
      </c>
      <c r="R337" s="17" t="str">
        <v/>
      </c>
      <c r="S337" s="17" t="str">
        <v/>
      </c>
      <c r="T337" s="17" t="str">
        <v/>
      </c>
      <c r="U337" s="17" t="str">
        <v/>
      </c>
      <c r="V337" s="17" t="str">
        <v/>
      </c>
      <c r="W337" s="17" t="str">
        <v/>
      </c>
      <c r="X337" s="17" t="str">
        <v/>
      </c>
      <c r="Y337" s="17" t="str">
        <v/>
      </c>
      <c r="Z337" s="17" t="str">
        <v/>
      </c>
      <c r="AA337" s="17" t="str">
        <v/>
      </c>
      <c r="AB337" s="17" t="str">
        <v/>
      </c>
      <c r="AC337" s="17" t="str">
        <v/>
      </c>
      <c r="AD337" s="17" t="str">
        <v/>
      </c>
      <c r="AE337" s="17" t="str">
        <v/>
      </c>
      <c r="AF337" s="5" t="str">
        <v/>
      </c>
      <c r="AG337" s="18">
        <f>IFERROR(_xlfn.BETA.DIST(DATE(YEAR(AG$2),MONTH(AG$2),15),$AD$2,$AE$2,FALSE,DATE(YEAR($AD337),MONTH($AD337),1),DATE(YEAR($AE337),MONTH($AE337),28)),0)</f>
      </c>
      <c r="AH337" s="18">
        <f>IFERROR(_xlfn.BETA.DIST(DATE(YEAR(AH$2),MONTH(AH$2),15),$AD$2,$AE$2,FALSE,DATE(YEAR($AD337),MONTH($AD337),1),DATE(YEAR($AE337),MONTH($AE337),28)),0)</f>
      </c>
      <c r="AI337" s="18">
        <f>IFERROR(_xlfn.BETA.DIST(DATE(YEAR(AI$2),MONTH(AI$2),15),$AD$2,$AE$2,FALSE,DATE(YEAR($AD337),MONTH($AD337),1),DATE(YEAR($AE337),MONTH($AE337),28)),0)</f>
      </c>
      <c r="AJ337" s="18">
        <f>IFERROR(_xlfn.BETA.DIST(DATE(YEAR(AJ$2),MONTH(AJ$2),15),$AD$2,$AE$2,FALSE,DATE(YEAR($AD337),MONTH($AD337),1),DATE(YEAR($AE337),MONTH($AE337),28)),0)</f>
      </c>
      <c r="AK337" s="18">
        <f>IFERROR(_xlfn.BETA.DIST(DATE(YEAR(AK$2),MONTH(AK$2),15),$AD$2,$AE$2,FALSE,DATE(YEAR($AD337),MONTH($AD337),1),DATE(YEAR($AE337),MONTH($AE337),28)),0)</f>
      </c>
      <c r="AL337" s="18">
        <f>IFERROR(_xlfn.BETA.DIST(DATE(YEAR(AL$2),MONTH(AL$2),15),$AD$2,$AE$2,FALSE,DATE(YEAR($AD337),MONTH($AD337),1),DATE(YEAR($AE337),MONTH($AE337),28)),0)</f>
      </c>
      <c r="AM337" s="18">
        <f>IFERROR(_xlfn.BETA.DIST(DATE(YEAR(AM$2),MONTH(AM$2),15),$AD$2,$AE$2,FALSE,DATE(YEAR($AD337),MONTH($AD337),1),DATE(YEAR($AE337),MONTH($AE337),28)),0)</f>
      </c>
      <c r="AN337" s="18">
        <f>IFERROR(_xlfn.BETA.DIST(DATE(YEAR(AN$2),MONTH(AN$2),15),$AD$2,$AE$2,FALSE,DATE(YEAR($AD337),MONTH($AD337),1),DATE(YEAR($AE337),MONTH($AE337),28)),0)</f>
      </c>
      <c r="AO337" s="18">
        <f>IFERROR(_xlfn.BETA.DIST(DATE(YEAR(AO$2),MONTH(AO$2),15),$AD$2,$AE$2,FALSE,DATE(YEAR($AD337),MONTH($AD337),1),DATE(YEAR($AE337),MONTH($AE337),28)),0)</f>
      </c>
      <c r="AP337" s="18">
        <f>IFERROR(_xlfn.BETA.DIST(DATE(YEAR(AP$2),MONTH(AP$2),15),$AD$2,$AE$2,FALSE,DATE(YEAR($AD337),MONTH($AD337),1),DATE(YEAR($AE337),MONTH($AE337),28)),0)</f>
      </c>
      <c r="AQ337" s="18">
        <f>IFERROR(_xlfn.BETA.DIST(DATE(YEAR(AQ$2),MONTH(AQ$2),15),$AD$2,$AE$2,FALSE,DATE(YEAR($AD337),MONTH($AD337),1),DATE(YEAR($AE337),MONTH($AE337),28)),0)</f>
      </c>
      <c r="AR337" s="18">
        <f>IFERROR(_xlfn.BETA.DIST(DATE(YEAR(AR$2),MONTH(AR$2),15),$AD$2,$AE$2,FALSE,DATE(YEAR($AD337),MONTH($AD337),1),DATE(YEAR($AE337),MONTH($AE337),28)),0)</f>
      </c>
      <c r="AS337" s="18">
        <f>IFERROR(_xlfn.BETA.DIST(DATE(YEAR(AS$2),MONTH(AS$2),15),$AD$2,$AE$2,FALSE,DATE(YEAR($AD337),MONTH($AD337),1),DATE(YEAR($AE337),MONTH($AE337),28)),0)</f>
      </c>
      <c r="AT337" s="18">
        <f>IFERROR(_xlfn.BETA.DIST(DATE(YEAR(AT$2),MONTH(AT$2),15),$AD$2,$AE$2,FALSE,DATE(YEAR($AD337),MONTH($AD337),1),DATE(YEAR($AE337),MONTH($AE337),28)),0)</f>
      </c>
      <c r="AU337" s="18">
        <f>IFERROR(_xlfn.BETA.DIST(DATE(YEAR(AU$2),MONTH(AU$2),15),$AD$2,$AE$2,FALSE,DATE(YEAR($AD337),MONTH($AD337),1),DATE(YEAR($AE337),MONTH($AE337),28)),0)</f>
      </c>
      <c r="AV337" s="18">
        <f>SUM(AG337:AU337)</f>
      </c>
      <c r="AW337" s="18">
        <f>IF(J337&lt;&gt;0,J337,IF($AV337=0,0,AG337/$AV337*$Z337))</f>
      </c>
      <c r="AX337" s="18">
        <f>IF(K337&lt;&gt;0,K337,IF($AV337=0,0,AH337/$AV337*$Z337))</f>
      </c>
      <c r="AY337" s="18">
        <f>IF(L337&lt;&gt;0,L337,IF($AV337=0,0,AI337/$AV337*$Z337))</f>
      </c>
      <c r="AZ337" s="18">
        <f>IF(M337&lt;&gt;0,M337,IF($AV337=0,0,AJ337/$AV337*$Z337))</f>
      </c>
      <c r="BA337" s="18">
        <f>IF(N337&lt;&gt;0,N337,IF($AV337=0,0,AK337/$AV337*$Z337))</f>
      </c>
      <c r="BB337" s="18">
        <f>IF(O337&lt;&gt;0,O337,IF($AV337=0,0,AL337/$AV337*$Z337))</f>
      </c>
      <c r="BC337" s="18">
        <f>IF(P337&lt;&gt;0,P337,IF($AV337=0,0,AM337/$AV337*$Z337))</f>
      </c>
      <c r="BD337" s="18">
        <f>IF(Q337&lt;&gt;0,Q337,IF($AV337=0,0,AN337/$AV337*$Z337))</f>
      </c>
      <c r="BE337" s="18">
        <f>IF(R337&lt;&gt;0,R337,IF($AV337=0,0,AO337/$AV337*$Z337))</f>
      </c>
      <c r="BF337" s="18">
        <f>IF(S337&lt;&gt;0,S337,IF($AV337=0,0,AP337/$AV337*$Z337))</f>
      </c>
      <c r="BG337" s="18">
        <f>IF(T337&lt;&gt;0,T337,IF($AV337=0,0,AQ337/$AV337*$Z337))</f>
      </c>
      <c r="BH337" s="18">
        <f>IF(U337&lt;&gt;0,U337,IF($AV337=0,0,AR337/$AV337*$Z337))</f>
      </c>
      <c r="BI337" s="18">
        <f>IF(V337&lt;&gt;0,V337,IF($AV337=0,0,AS337/$AV337*$Z337))</f>
      </c>
      <c r="BJ337" s="18">
        <f>IF(W337&lt;&gt;0,W337,IF($AV337=0,0,AT337/$AV337*$Z337))</f>
      </c>
      <c r="BK337" s="18">
        <f>IF(X337&lt;&gt;0,X337,IF($AV337=0,0,AU337/$AV337*$Z337))</f>
      </c>
      <c r="BL337" s="18">
        <f>SUM(AW337:BK337)</f>
      </c>
      <c r="BM337" s="17" t="str">
        <v/>
      </c>
    </row>
    <row r="338" outlineLevel="4">
      <c r="A338" s="5" t="str">
        <v>14.5.2</v>
      </c>
      <c r="B338" s="5" t="str">
        <v/>
      </c>
      <c r="C338" s="5" t="str">
        <v>BSKDGNGENGR03</v>
      </c>
      <c r="D338" s="5" t="str">
        <v>BSKDGNGENGR03</v>
      </c>
      <c r="E338" s="19">
        <f>IFERROR(_xlfn.XLOOKUP(F338,Assumptions!B:B,Assumptions!C:C),0)</f>
      </c>
      <c r="F338" s="5" t="str">
        <v>Advanced Payment</v>
      </c>
      <c r="G338" s="5" t="str">
        <v/>
      </c>
      <c r="H338" s="18">
        <f>G337*E338</f>
      </c>
      <c r="I338" s="18">
        <f>H338*(1-0)</f>
      </c>
      <c r="J338" s="18">
        <v>0</v>
      </c>
      <c r="K338" s="18">
        <v>0</v>
      </c>
      <c r="L338" s="18">
        <v>0</v>
      </c>
      <c r="M338" s="18">
        <v>0</v>
      </c>
      <c r="N338" s="18">
        <v>0</v>
      </c>
      <c r="O338" s="18">
        <v>0</v>
      </c>
      <c r="P338" s="18">
        <v>0</v>
      </c>
      <c r="Q338" s="18">
        <v>0</v>
      </c>
      <c r="R338" s="18">
        <v>0</v>
      </c>
      <c r="S338" s="18">
        <v>0</v>
      </c>
      <c r="T338" s="18">
        <v>0</v>
      </c>
      <c r="U338" s="18">
        <v>0</v>
      </c>
      <c r="V338" s="18">
        <v>0</v>
      </c>
      <c r="W338" s="18">
        <v>0</v>
      </c>
      <c r="X338" s="18">
        <v>0</v>
      </c>
      <c r="Y338" s="18">
        <f>SUM(J338:X338)</f>
      </c>
      <c r="Z338" s="18">
        <f>I338-Y338</f>
      </c>
      <c r="AA338" s="20">
        <v>46026</v>
      </c>
      <c r="AB338" s="20">
        <v>46026</v>
      </c>
      <c r="AC338" s="18">
        <f>IFERROR(_xlfn.XLOOKUP(F338,Assumptions!B:B,Assumptions!D:D),0)</f>
      </c>
      <c r="AD338" s="20">
        <f>AA338+AC338</f>
      </c>
      <c r="AE338" s="20">
        <f>AC338+AB338</f>
      </c>
      <c r="AF338" s="5" t="str">
        <v/>
      </c>
      <c r="AG338" s="18">
        <f>IFERROR(_xlfn.BETA.DIST(DATE(YEAR(AG$2),MONTH(AG$2),15),$AD$2,$AE$2,FALSE,DATE(YEAR($AD338),MONTH($AD338),1),DATE(YEAR($AE338),MONTH($AE338),28)),0)</f>
      </c>
      <c r="AH338" s="18">
        <f>IFERROR(_xlfn.BETA.DIST(DATE(YEAR(AH$2),MONTH(AH$2),15),$AD$2,$AE$2,FALSE,DATE(YEAR($AD338),MONTH($AD338),1),DATE(YEAR($AE338),MONTH($AE338),28)),0)</f>
      </c>
      <c r="AI338" s="18">
        <f>IFERROR(_xlfn.BETA.DIST(DATE(YEAR(AI$2),MONTH(AI$2),15),$AD$2,$AE$2,FALSE,DATE(YEAR($AD338),MONTH($AD338),1),DATE(YEAR($AE338),MONTH($AE338),28)),0)</f>
      </c>
      <c r="AJ338" s="18">
        <f>IFERROR(_xlfn.BETA.DIST(DATE(YEAR(AJ$2),MONTH(AJ$2),15),$AD$2,$AE$2,FALSE,DATE(YEAR($AD338),MONTH($AD338),1),DATE(YEAR($AE338),MONTH($AE338),28)),0)</f>
      </c>
      <c r="AK338" s="18">
        <f>IFERROR(_xlfn.BETA.DIST(DATE(YEAR(AK$2),MONTH(AK$2),15),$AD$2,$AE$2,FALSE,DATE(YEAR($AD338),MONTH($AD338),1),DATE(YEAR($AE338),MONTH($AE338),28)),0)</f>
      </c>
      <c r="AL338" s="18">
        <f>IFERROR(_xlfn.BETA.DIST(DATE(YEAR(AL$2),MONTH(AL$2),15),$AD$2,$AE$2,FALSE,DATE(YEAR($AD338),MONTH($AD338),1),DATE(YEAR($AE338),MONTH($AE338),28)),0)</f>
      </c>
      <c r="AM338" s="18">
        <f>IFERROR(_xlfn.BETA.DIST(DATE(YEAR(AM$2),MONTH(AM$2),15),$AD$2,$AE$2,FALSE,DATE(YEAR($AD338),MONTH($AD338),1),DATE(YEAR($AE338),MONTH($AE338),28)),0)</f>
      </c>
      <c r="AN338" s="18">
        <f>IFERROR(_xlfn.BETA.DIST(DATE(YEAR(AN$2),MONTH(AN$2),15),$AD$2,$AE$2,FALSE,DATE(YEAR($AD338),MONTH($AD338),1),DATE(YEAR($AE338),MONTH($AE338),28)),0)</f>
      </c>
      <c r="AO338" s="18">
        <f>IFERROR(_xlfn.BETA.DIST(DATE(YEAR(AO$2),MONTH(AO$2),15),$AD$2,$AE$2,FALSE,DATE(YEAR($AD338),MONTH($AD338),1),DATE(YEAR($AE338),MONTH($AE338),28)),0)</f>
      </c>
      <c r="AP338" s="18">
        <f>IFERROR(_xlfn.BETA.DIST(DATE(YEAR(AP$2),MONTH(AP$2),15),$AD$2,$AE$2,FALSE,DATE(YEAR($AD338),MONTH($AD338),1),DATE(YEAR($AE338),MONTH($AE338),28)),0)</f>
      </c>
      <c r="AQ338" s="18">
        <f>IFERROR(_xlfn.BETA.DIST(DATE(YEAR(AQ$2),MONTH(AQ$2),15),$AD$2,$AE$2,FALSE,DATE(YEAR($AD338),MONTH($AD338),1),DATE(YEAR($AE338),MONTH($AE338),28)),0)</f>
      </c>
      <c r="AR338" s="18">
        <f>IFERROR(_xlfn.BETA.DIST(DATE(YEAR(AR$2),MONTH(AR$2),15),$AD$2,$AE$2,FALSE,DATE(YEAR($AD338),MONTH($AD338),1),DATE(YEAR($AE338),MONTH($AE338),28)),0)</f>
      </c>
      <c r="AS338" s="18">
        <f>IFERROR(_xlfn.BETA.DIST(DATE(YEAR(AS$2),MONTH(AS$2),15),$AD$2,$AE$2,FALSE,DATE(YEAR($AD338),MONTH($AD338),1),DATE(YEAR($AE338),MONTH($AE338),28)),0)</f>
      </c>
      <c r="AT338" s="18">
        <f>IFERROR(_xlfn.BETA.DIST(DATE(YEAR(AT$2),MONTH(AT$2),15),$AD$2,$AE$2,FALSE,DATE(YEAR($AD338),MONTH($AD338),1),DATE(YEAR($AE338),MONTH($AE338),28)),0)</f>
      </c>
      <c r="AU338" s="18">
        <f>IFERROR(_xlfn.BETA.DIST(DATE(YEAR(AU$2),MONTH(AU$2),15),$AD$2,$AE$2,FALSE,DATE(YEAR($AD338),MONTH($AD338),1),DATE(YEAR($AE338),MONTH($AE338),28)),0)</f>
      </c>
      <c r="AV338" s="18">
        <f>SUM(AG338:AU338)</f>
      </c>
      <c r="AW338" s="18">
        <f>IF(J338&lt;&gt;0,J338,IF($AV338=0,0,AG338/$AV338*$Z338))</f>
      </c>
      <c r="AX338" s="18">
        <f>IF(K338&lt;&gt;0,K338,IF($AV338=0,0,AH338/$AV338*$Z338))</f>
      </c>
      <c r="AY338" s="18">
        <f>IF(L338&lt;&gt;0,L338,IF($AV338=0,0,AI338/$AV338*$Z338))</f>
      </c>
      <c r="AZ338" s="18">
        <f>IF(M338&lt;&gt;0,M338,IF($AV338=0,0,AJ338/$AV338*$Z338))</f>
      </c>
      <c r="BA338" s="18">
        <f>IF(N338&lt;&gt;0,N338,IF($AV338=0,0,AK338/$AV338*$Z338))</f>
      </c>
      <c r="BB338" s="18">
        <f>IF(O338&lt;&gt;0,O338,IF($AV338=0,0,AL338/$AV338*$Z338))</f>
      </c>
      <c r="BC338" s="18">
        <f>IF(P338&lt;&gt;0,P338,IF($AV338=0,0,AM338/$AV338*$Z338))</f>
      </c>
      <c r="BD338" s="18">
        <f>IF(Q338&lt;&gt;0,Q338,IF($AV338=0,0,AN338/$AV338*$Z338))</f>
      </c>
      <c r="BE338" s="18">
        <f>IF(R338&lt;&gt;0,R338,IF($AV338=0,0,AO338/$AV338*$Z338))</f>
      </c>
      <c r="BF338" s="18">
        <f>IF(S338&lt;&gt;0,S338,IF($AV338=0,0,AP338/$AV338*$Z338))</f>
      </c>
      <c r="BG338" s="18">
        <f>IF(T338&lt;&gt;0,T338,IF($AV338=0,0,AQ338/$AV338*$Z338))</f>
      </c>
      <c r="BH338" s="18">
        <f>IF(U338&lt;&gt;0,U338,IF($AV338=0,0,AR338/$AV338*$Z338))</f>
      </c>
      <c r="BI338" s="18">
        <f>IF(V338&lt;&gt;0,V338,IF($AV338=0,0,AS338/$AV338*$Z338))</f>
      </c>
      <c r="BJ338" s="18">
        <f>IF(W338&lt;&gt;0,W338,IF($AV338=0,0,AT338/$AV338*$Z338))</f>
      </c>
      <c r="BK338" s="18">
        <f>IF(X338&lt;&gt;0,X338,IF($AV338=0,0,AU338/$AV338*$Z338))</f>
      </c>
      <c r="BL338" s="18">
        <f>SUM(AW338:BK338)</f>
      </c>
      <c r="BM338" s="18">
        <f>I338-BL338</f>
      </c>
    </row>
    <row r="339" outlineLevel="4">
      <c r="A339" s="5" t="str">
        <v>14.5.2</v>
      </c>
      <c r="B339" s="5" t="str">
        <v/>
      </c>
      <c r="C339" s="5" t="str">
        <v>BSPRELGENTL07</v>
      </c>
      <c r="D339" s="5" t="str">
        <v>BSPRELGENTL07</v>
      </c>
      <c r="E339" s="19">
        <f>IFERROR(_xlfn.XLOOKUP(F339,Assumptions!B:B,Assumptions!C:C),0)</f>
      </c>
      <c r="F339" s="5" t="str">
        <v>Site Delivery EGP</v>
      </c>
      <c r="G339" s="5" t="str">
        <v/>
      </c>
      <c r="H339" s="18">
        <f>G337*E339</f>
      </c>
      <c r="I339" s="18">
        <f>H339*(1-0)</f>
      </c>
      <c r="J339" s="18">
        <v>0</v>
      </c>
      <c r="K339" s="18">
        <v>0</v>
      </c>
      <c r="L339" s="18">
        <v>0</v>
      </c>
      <c r="M339" s="18">
        <v>0</v>
      </c>
      <c r="N339" s="18">
        <v>0</v>
      </c>
      <c r="O339" s="18">
        <v>0</v>
      </c>
      <c r="P339" s="18">
        <v>0</v>
      </c>
      <c r="Q339" s="18">
        <v>0</v>
      </c>
      <c r="R339" s="18">
        <v>0</v>
      </c>
      <c r="S339" s="18">
        <v>0</v>
      </c>
      <c r="T339" s="18">
        <v>0</v>
      </c>
      <c r="U339" s="18">
        <v>0</v>
      </c>
      <c r="V339" s="18">
        <v>0</v>
      </c>
      <c r="W339" s="18">
        <v>0</v>
      </c>
      <c r="X339" s="18">
        <v>0</v>
      </c>
      <c r="Y339" s="18">
        <f>SUM(J339:X339)</f>
      </c>
      <c r="Z339" s="18">
        <f>I339-Y339</f>
      </c>
      <c r="AA339" s="20">
        <v>46347</v>
      </c>
      <c r="AB339" s="20">
        <v>46347</v>
      </c>
      <c r="AC339" s="18">
        <f>IFERROR(_xlfn.XLOOKUP(F339,Assumptions!B:B,Assumptions!D:D),0)</f>
      </c>
      <c r="AD339" s="20">
        <f>AA339+AC339</f>
      </c>
      <c r="AE339" s="20">
        <f>AC339+AB339</f>
      </c>
      <c r="AF339" s="5" t="str">
        <v/>
      </c>
      <c r="AG339" s="18">
        <f>IFERROR(_xlfn.BETA.DIST(DATE(YEAR(AG$2),MONTH(AG$2),15),$AD$2,$AE$2,FALSE,DATE(YEAR($AD339),MONTH($AD339),1),DATE(YEAR($AE339),MONTH($AE339),28)),0)</f>
      </c>
      <c r="AH339" s="18">
        <f>IFERROR(_xlfn.BETA.DIST(DATE(YEAR(AH$2),MONTH(AH$2),15),$AD$2,$AE$2,FALSE,DATE(YEAR($AD339),MONTH($AD339),1),DATE(YEAR($AE339),MONTH($AE339),28)),0)</f>
      </c>
      <c r="AI339" s="18">
        <f>IFERROR(_xlfn.BETA.DIST(DATE(YEAR(AI$2),MONTH(AI$2),15),$AD$2,$AE$2,FALSE,DATE(YEAR($AD339),MONTH($AD339),1),DATE(YEAR($AE339),MONTH($AE339),28)),0)</f>
      </c>
      <c r="AJ339" s="18">
        <f>IFERROR(_xlfn.BETA.DIST(DATE(YEAR(AJ$2),MONTH(AJ$2),15),$AD$2,$AE$2,FALSE,DATE(YEAR($AD339),MONTH($AD339),1),DATE(YEAR($AE339),MONTH($AE339),28)),0)</f>
      </c>
      <c r="AK339" s="18">
        <f>IFERROR(_xlfn.BETA.DIST(DATE(YEAR(AK$2),MONTH(AK$2),15),$AD$2,$AE$2,FALSE,DATE(YEAR($AD339),MONTH($AD339),1),DATE(YEAR($AE339),MONTH($AE339),28)),0)</f>
      </c>
      <c r="AL339" s="18">
        <f>IFERROR(_xlfn.BETA.DIST(DATE(YEAR(AL$2),MONTH(AL$2),15),$AD$2,$AE$2,FALSE,DATE(YEAR($AD339),MONTH($AD339),1),DATE(YEAR($AE339),MONTH($AE339),28)),0)</f>
      </c>
      <c r="AM339" s="18">
        <f>IFERROR(_xlfn.BETA.DIST(DATE(YEAR(AM$2),MONTH(AM$2),15),$AD$2,$AE$2,FALSE,DATE(YEAR($AD339),MONTH($AD339),1),DATE(YEAR($AE339),MONTH($AE339),28)),0)</f>
      </c>
      <c r="AN339" s="18">
        <f>IFERROR(_xlfn.BETA.DIST(DATE(YEAR(AN$2),MONTH(AN$2),15),$AD$2,$AE$2,FALSE,DATE(YEAR($AD339),MONTH($AD339),1),DATE(YEAR($AE339),MONTH($AE339),28)),0)</f>
      </c>
      <c r="AO339" s="18">
        <f>IFERROR(_xlfn.BETA.DIST(DATE(YEAR(AO$2),MONTH(AO$2),15),$AD$2,$AE$2,FALSE,DATE(YEAR($AD339),MONTH($AD339),1),DATE(YEAR($AE339),MONTH($AE339),28)),0)</f>
      </c>
      <c r="AP339" s="18">
        <f>IFERROR(_xlfn.BETA.DIST(DATE(YEAR(AP$2),MONTH(AP$2),15),$AD$2,$AE$2,FALSE,DATE(YEAR($AD339),MONTH($AD339),1),DATE(YEAR($AE339),MONTH($AE339),28)),0)</f>
      </c>
      <c r="AQ339" s="18">
        <f>IFERROR(_xlfn.BETA.DIST(DATE(YEAR(AQ$2),MONTH(AQ$2),15),$AD$2,$AE$2,FALSE,DATE(YEAR($AD339),MONTH($AD339),1),DATE(YEAR($AE339),MONTH($AE339),28)),0)</f>
      </c>
      <c r="AR339" s="18">
        <f>IFERROR(_xlfn.BETA.DIST(DATE(YEAR(AR$2),MONTH(AR$2),15),$AD$2,$AE$2,FALSE,DATE(YEAR($AD339),MONTH($AD339),1),DATE(YEAR($AE339),MONTH($AE339),28)),0)</f>
      </c>
      <c r="AS339" s="18">
        <f>IFERROR(_xlfn.BETA.DIST(DATE(YEAR(AS$2),MONTH(AS$2),15),$AD$2,$AE$2,FALSE,DATE(YEAR($AD339),MONTH($AD339),1),DATE(YEAR($AE339),MONTH($AE339),28)),0)</f>
      </c>
      <c r="AT339" s="18">
        <f>IFERROR(_xlfn.BETA.DIST(DATE(YEAR(AT$2),MONTH(AT$2),15),$AD$2,$AE$2,FALSE,DATE(YEAR($AD339),MONTH($AD339),1),DATE(YEAR($AE339),MONTH($AE339),28)),0)</f>
      </c>
      <c r="AU339" s="18">
        <f>IFERROR(_xlfn.BETA.DIST(DATE(YEAR(AU$2),MONTH(AU$2),15),$AD$2,$AE$2,FALSE,DATE(YEAR($AD339),MONTH($AD339),1),DATE(YEAR($AE339),MONTH($AE339),28)),0)</f>
      </c>
      <c r="AV339" s="18">
        <f>SUM(AG339:AU339)</f>
      </c>
      <c r="AW339" s="18">
        <f>IF(J339&lt;&gt;0,J339,IF($AV339=0,0,AG339/$AV339*$Z339))</f>
      </c>
      <c r="AX339" s="18">
        <f>IF(K339&lt;&gt;0,K339,IF($AV339=0,0,AH339/$AV339*$Z339))</f>
      </c>
      <c r="AY339" s="18">
        <f>IF(L339&lt;&gt;0,L339,IF($AV339=0,0,AI339/$AV339*$Z339))</f>
      </c>
      <c r="AZ339" s="18">
        <f>IF(M339&lt;&gt;0,M339,IF($AV339=0,0,AJ339/$AV339*$Z339))</f>
      </c>
      <c r="BA339" s="18">
        <f>IF(N339&lt;&gt;0,N339,IF($AV339=0,0,AK339/$AV339*$Z339))</f>
      </c>
      <c r="BB339" s="18">
        <f>IF(O339&lt;&gt;0,O339,IF($AV339=0,0,AL339/$AV339*$Z339))</f>
      </c>
      <c r="BC339" s="18">
        <f>IF(P339&lt;&gt;0,P339,IF($AV339=0,0,AM339/$AV339*$Z339))</f>
      </c>
      <c r="BD339" s="18">
        <f>IF(Q339&lt;&gt;0,Q339,IF($AV339=0,0,AN339/$AV339*$Z339))</f>
      </c>
      <c r="BE339" s="18">
        <f>IF(R339&lt;&gt;0,R339,IF($AV339=0,0,AO339/$AV339*$Z339))</f>
      </c>
      <c r="BF339" s="18">
        <f>IF(S339&lt;&gt;0,S339,IF($AV339=0,0,AP339/$AV339*$Z339))</f>
      </c>
      <c r="BG339" s="18">
        <f>IF(T339&lt;&gt;0,T339,IF($AV339=0,0,AQ339/$AV339*$Z339))</f>
      </c>
      <c r="BH339" s="18">
        <f>IF(U339&lt;&gt;0,U339,IF($AV339=0,0,AR339/$AV339*$Z339))</f>
      </c>
      <c r="BI339" s="18">
        <f>IF(V339&lt;&gt;0,V339,IF($AV339=0,0,AS339/$AV339*$Z339))</f>
      </c>
      <c r="BJ339" s="18">
        <f>IF(W339&lt;&gt;0,W339,IF($AV339=0,0,AT339/$AV339*$Z339))</f>
      </c>
      <c r="BK339" s="18">
        <f>IF(X339&lt;&gt;0,X339,IF($AV339=0,0,AU339/$AV339*$Z339))</f>
      </c>
      <c r="BL339" s="18">
        <f>SUM(AW339:BK339)</f>
      </c>
      <c r="BM339" s="18">
        <f>I339-BL339</f>
      </c>
    </row>
    <row r="340" outlineLevel="4">
      <c r="A340" s="5" t="str">
        <v>14.5.2</v>
      </c>
      <c r="B340" s="5" t="str">
        <v/>
      </c>
      <c r="C340" s="5" t="str">
        <v>BSKDGNGENGR07</v>
      </c>
      <c r="D340" s="5" t="str">
        <v>BSKDGNGENGR07</v>
      </c>
      <c r="E340" s="19">
        <f>IFERROR(_xlfn.XLOOKUP(F340,Assumptions!B:B,Assumptions!C:C),0)</f>
      </c>
      <c r="F340" s="5" t="str">
        <v>Retention</v>
      </c>
      <c r="G340" s="5" t="str">
        <v/>
      </c>
      <c r="H340" s="18">
        <f>G337*E340</f>
      </c>
      <c r="I340" s="18">
        <f>H340*(1-0)</f>
      </c>
      <c r="J340" s="18">
        <v>0</v>
      </c>
      <c r="K340" s="18">
        <v>0</v>
      </c>
      <c r="L340" s="18">
        <v>0</v>
      </c>
      <c r="M340" s="18">
        <v>0</v>
      </c>
      <c r="N340" s="18">
        <v>0</v>
      </c>
      <c r="O340" s="18">
        <v>0</v>
      </c>
      <c r="P340" s="18">
        <v>0</v>
      </c>
      <c r="Q340" s="18">
        <v>0</v>
      </c>
      <c r="R340" s="18">
        <v>0</v>
      </c>
      <c r="S340" s="18">
        <v>0</v>
      </c>
      <c r="T340" s="18">
        <v>0</v>
      </c>
      <c r="U340" s="18">
        <v>0</v>
      </c>
      <c r="V340" s="18">
        <v>0</v>
      </c>
      <c r="W340" s="18">
        <v>0</v>
      </c>
      <c r="X340" s="18">
        <v>0</v>
      </c>
      <c r="Y340" s="18">
        <f>SUM(J340:X340)</f>
      </c>
      <c r="Z340" s="18">
        <f>I340-Y340</f>
      </c>
      <c r="AA340" s="20">
        <v>46483</v>
      </c>
      <c r="AB340" s="20">
        <v>46483</v>
      </c>
      <c r="AC340" s="18">
        <f>IFERROR(_xlfn.XLOOKUP(F340,Assumptions!B:B,Assumptions!D:D),0)</f>
      </c>
      <c r="AD340" s="20">
        <f>AA340+AC340</f>
      </c>
      <c r="AE340" s="20">
        <f>AC340+AB340</f>
      </c>
      <c r="AF340" s="5" t="str">
        <v/>
      </c>
      <c r="AG340" s="18">
        <f>IFERROR(_xlfn.BETA.DIST(DATE(YEAR(AG$2),MONTH(AG$2),15),$AD$2,$AE$2,FALSE,DATE(YEAR($AD340),MONTH($AD340),1),DATE(YEAR($AE340),MONTH($AE340),28)),0)</f>
      </c>
      <c r="AH340" s="18">
        <f>IFERROR(_xlfn.BETA.DIST(DATE(YEAR(AH$2),MONTH(AH$2),15),$AD$2,$AE$2,FALSE,DATE(YEAR($AD340),MONTH($AD340),1),DATE(YEAR($AE340),MONTH($AE340),28)),0)</f>
      </c>
      <c r="AI340" s="18">
        <f>IFERROR(_xlfn.BETA.DIST(DATE(YEAR(AI$2),MONTH(AI$2),15),$AD$2,$AE$2,FALSE,DATE(YEAR($AD340),MONTH($AD340),1),DATE(YEAR($AE340),MONTH($AE340),28)),0)</f>
      </c>
      <c r="AJ340" s="18">
        <f>IFERROR(_xlfn.BETA.DIST(DATE(YEAR(AJ$2),MONTH(AJ$2),15),$AD$2,$AE$2,FALSE,DATE(YEAR($AD340),MONTH($AD340),1),DATE(YEAR($AE340),MONTH($AE340),28)),0)</f>
      </c>
      <c r="AK340" s="18">
        <f>IFERROR(_xlfn.BETA.DIST(DATE(YEAR(AK$2),MONTH(AK$2),15),$AD$2,$AE$2,FALSE,DATE(YEAR($AD340),MONTH($AD340),1),DATE(YEAR($AE340),MONTH($AE340),28)),0)</f>
      </c>
      <c r="AL340" s="18">
        <f>IFERROR(_xlfn.BETA.DIST(DATE(YEAR(AL$2),MONTH(AL$2),15),$AD$2,$AE$2,FALSE,DATE(YEAR($AD340),MONTH($AD340),1),DATE(YEAR($AE340),MONTH($AE340),28)),0)</f>
      </c>
      <c r="AM340" s="18">
        <f>IFERROR(_xlfn.BETA.DIST(DATE(YEAR(AM$2),MONTH(AM$2),15),$AD$2,$AE$2,FALSE,DATE(YEAR($AD340),MONTH($AD340),1),DATE(YEAR($AE340),MONTH($AE340),28)),0)</f>
      </c>
      <c r="AN340" s="18">
        <f>IFERROR(_xlfn.BETA.DIST(DATE(YEAR(AN$2),MONTH(AN$2),15),$AD$2,$AE$2,FALSE,DATE(YEAR($AD340),MONTH($AD340),1),DATE(YEAR($AE340),MONTH($AE340),28)),0)</f>
      </c>
      <c r="AO340" s="18">
        <f>IFERROR(_xlfn.BETA.DIST(DATE(YEAR(AO$2),MONTH(AO$2),15),$AD$2,$AE$2,FALSE,DATE(YEAR($AD340),MONTH($AD340),1),DATE(YEAR($AE340),MONTH($AE340),28)),0)</f>
      </c>
      <c r="AP340" s="18">
        <f>IFERROR(_xlfn.BETA.DIST(DATE(YEAR(AP$2),MONTH(AP$2),15),$AD$2,$AE$2,FALSE,DATE(YEAR($AD340),MONTH($AD340),1),DATE(YEAR($AE340),MONTH($AE340),28)),0)</f>
      </c>
      <c r="AQ340" s="18">
        <f>IFERROR(_xlfn.BETA.DIST(DATE(YEAR(AQ$2),MONTH(AQ$2),15),$AD$2,$AE$2,FALSE,DATE(YEAR($AD340),MONTH($AD340),1),DATE(YEAR($AE340),MONTH($AE340),28)),0)</f>
      </c>
      <c r="AR340" s="18">
        <f>IFERROR(_xlfn.BETA.DIST(DATE(YEAR(AR$2),MONTH(AR$2),15),$AD$2,$AE$2,FALSE,DATE(YEAR($AD340),MONTH($AD340),1),DATE(YEAR($AE340),MONTH($AE340),28)),0)</f>
      </c>
      <c r="AS340" s="18">
        <f>IFERROR(_xlfn.BETA.DIST(DATE(YEAR(AS$2),MONTH(AS$2),15),$AD$2,$AE$2,FALSE,DATE(YEAR($AD340),MONTH($AD340),1),DATE(YEAR($AE340),MONTH($AE340),28)),0)</f>
      </c>
      <c r="AT340" s="18">
        <f>IFERROR(_xlfn.BETA.DIST(DATE(YEAR(AT$2),MONTH(AT$2),15),$AD$2,$AE$2,FALSE,DATE(YEAR($AD340),MONTH($AD340),1),DATE(YEAR($AE340),MONTH($AE340),28)),0)</f>
      </c>
      <c r="AU340" s="18">
        <f>IFERROR(_xlfn.BETA.DIST(DATE(YEAR(AU$2),MONTH(AU$2),15),$AD$2,$AE$2,FALSE,DATE(YEAR($AD340),MONTH($AD340),1),DATE(YEAR($AE340),MONTH($AE340),28)),0)</f>
      </c>
      <c r="AV340" s="18">
        <f>SUM(AG340:AU340)</f>
      </c>
      <c r="AW340" s="18">
        <f>IF(J340&lt;&gt;0,J340,IF($AV340=0,0,AG340/$AV340*$Z340))</f>
      </c>
      <c r="AX340" s="18">
        <f>IF(K340&lt;&gt;0,K340,IF($AV340=0,0,AH340/$AV340*$Z340))</f>
      </c>
      <c r="AY340" s="18">
        <f>IF(L340&lt;&gt;0,L340,IF($AV340=0,0,AI340/$AV340*$Z340))</f>
      </c>
      <c r="AZ340" s="18">
        <f>IF(M340&lt;&gt;0,M340,IF($AV340=0,0,AJ340/$AV340*$Z340))</f>
      </c>
      <c r="BA340" s="18">
        <f>IF(N340&lt;&gt;0,N340,IF($AV340=0,0,AK340/$AV340*$Z340))</f>
      </c>
      <c r="BB340" s="18">
        <f>IF(O340&lt;&gt;0,O340,IF($AV340=0,0,AL340/$AV340*$Z340))</f>
      </c>
      <c r="BC340" s="18">
        <f>IF(P340&lt;&gt;0,P340,IF($AV340=0,0,AM340/$AV340*$Z340))</f>
      </c>
      <c r="BD340" s="18">
        <f>IF(Q340&lt;&gt;0,Q340,IF($AV340=0,0,AN340/$AV340*$Z340))</f>
      </c>
      <c r="BE340" s="18">
        <f>IF(R340&lt;&gt;0,R340,IF($AV340=0,0,AO340/$AV340*$Z340))</f>
      </c>
      <c r="BF340" s="18">
        <f>IF(S340&lt;&gt;0,S340,IF($AV340=0,0,AP340/$AV340*$Z340))</f>
      </c>
      <c r="BG340" s="18">
        <f>IF(T340&lt;&gt;0,T340,IF($AV340=0,0,AQ340/$AV340*$Z340))</f>
      </c>
      <c r="BH340" s="18">
        <f>IF(U340&lt;&gt;0,U340,IF($AV340=0,0,AR340/$AV340*$Z340))</f>
      </c>
      <c r="BI340" s="18">
        <f>IF(V340&lt;&gt;0,V340,IF($AV340=0,0,AS340/$AV340*$Z340))</f>
      </c>
      <c r="BJ340" s="18">
        <f>IF(W340&lt;&gt;0,W340,IF($AV340=0,0,AT340/$AV340*$Z340))</f>
      </c>
      <c r="BK340" s="18">
        <f>IF(X340&lt;&gt;0,X340,IF($AV340=0,0,AU340/$AV340*$Z340))</f>
      </c>
      <c r="BL340" s="18">
        <f>SUM(AW340:BK340)</f>
      </c>
      <c r="BM340" s="18">
        <f>I340-BL340</f>
      </c>
    </row>
    <row r="341" outlineLevel="3">
      <c r="A341" s="17" t="str">
        <v>14.5.3</v>
      </c>
      <c r="B341" s="17" t="str">
        <v/>
      </c>
      <c r="C341" s="17" t="str">
        <v/>
      </c>
      <c r="D341" s="17" t="str">
        <v/>
      </c>
      <c r="E341" s="17" t="str">
        <v>14.5.3</v>
      </c>
      <c r="F341" s="17" t="str">
        <v>Bus section circuit breaker rated 3150 A complete with its truck.</v>
      </c>
      <c r="G341" s="17">
        <v>276075</v>
      </c>
      <c r="H341" s="17" t="str">
        <v/>
      </c>
      <c r="I341" s="17" t="str">
        <v/>
      </c>
      <c r="J341" s="17" t="str">
        <v/>
      </c>
      <c r="K341" s="17" t="str">
        <v/>
      </c>
      <c r="L341" s="17" t="str">
        <v/>
      </c>
      <c r="M341" s="17" t="str">
        <v/>
      </c>
      <c r="N341" s="17" t="str">
        <v/>
      </c>
      <c r="O341" s="17" t="str">
        <v/>
      </c>
      <c r="P341" s="17" t="str">
        <v/>
      </c>
      <c r="Q341" s="17" t="str">
        <v/>
      </c>
      <c r="R341" s="17" t="str">
        <v/>
      </c>
      <c r="S341" s="17" t="str">
        <v/>
      </c>
      <c r="T341" s="17" t="str">
        <v/>
      </c>
      <c r="U341" s="17" t="str">
        <v/>
      </c>
      <c r="V341" s="17" t="str">
        <v/>
      </c>
      <c r="W341" s="17" t="str">
        <v/>
      </c>
      <c r="X341" s="17" t="str">
        <v/>
      </c>
      <c r="Y341" s="17" t="str">
        <v/>
      </c>
      <c r="Z341" s="17" t="str">
        <v/>
      </c>
      <c r="AA341" s="17" t="str">
        <v/>
      </c>
      <c r="AB341" s="17" t="str">
        <v/>
      </c>
      <c r="AC341" s="17" t="str">
        <v/>
      </c>
      <c r="AD341" s="17" t="str">
        <v/>
      </c>
      <c r="AE341" s="17" t="str">
        <v/>
      </c>
      <c r="AF341" s="5" t="str">
        <v/>
      </c>
      <c r="AG341" s="18">
        <f>IFERROR(_xlfn.BETA.DIST(DATE(YEAR(AG$2),MONTH(AG$2),15),$AD$2,$AE$2,FALSE,DATE(YEAR($AD341),MONTH($AD341),1),DATE(YEAR($AE341),MONTH($AE341),28)),0)</f>
      </c>
      <c r="AH341" s="18">
        <f>IFERROR(_xlfn.BETA.DIST(DATE(YEAR(AH$2),MONTH(AH$2),15),$AD$2,$AE$2,FALSE,DATE(YEAR($AD341),MONTH($AD341),1),DATE(YEAR($AE341),MONTH($AE341),28)),0)</f>
      </c>
      <c r="AI341" s="18">
        <f>IFERROR(_xlfn.BETA.DIST(DATE(YEAR(AI$2),MONTH(AI$2),15),$AD$2,$AE$2,FALSE,DATE(YEAR($AD341),MONTH($AD341),1),DATE(YEAR($AE341),MONTH($AE341),28)),0)</f>
      </c>
      <c r="AJ341" s="18">
        <f>IFERROR(_xlfn.BETA.DIST(DATE(YEAR(AJ$2),MONTH(AJ$2),15),$AD$2,$AE$2,FALSE,DATE(YEAR($AD341),MONTH($AD341),1),DATE(YEAR($AE341),MONTH($AE341),28)),0)</f>
      </c>
      <c r="AK341" s="18">
        <f>IFERROR(_xlfn.BETA.DIST(DATE(YEAR(AK$2),MONTH(AK$2),15),$AD$2,$AE$2,FALSE,DATE(YEAR($AD341),MONTH($AD341),1),DATE(YEAR($AE341),MONTH($AE341),28)),0)</f>
      </c>
      <c r="AL341" s="18">
        <f>IFERROR(_xlfn.BETA.DIST(DATE(YEAR(AL$2),MONTH(AL$2),15),$AD$2,$AE$2,FALSE,DATE(YEAR($AD341),MONTH($AD341),1),DATE(YEAR($AE341),MONTH($AE341),28)),0)</f>
      </c>
      <c r="AM341" s="18">
        <f>IFERROR(_xlfn.BETA.DIST(DATE(YEAR(AM$2),MONTH(AM$2),15),$AD$2,$AE$2,FALSE,DATE(YEAR($AD341),MONTH($AD341),1),DATE(YEAR($AE341),MONTH($AE341),28)),0)</f>
      </c>
      <c r="AN341" s="18">
        <f>IFERROR(_xlfn.BETA.DIST(DATE(YEAR(AN$2),MONTH(AN$2),15),$AD$2,$AE$2,FALSE,DATE(YEAR($AD341),MONTH($AD341),1),DATE(YEAR($AE341),MONTH($AE341),28)),0)</f>
      </c>
      <c r="AO341" s="18">
        <f>IFERROR(_xlfn.BETA.DIST(DATE(YEAR(AO$2),MONTH(AO$2),15),$AD$2,$AE$2,FALSE,DATE(YEAR($AD341),MONTH($AD341),1),DATE(YEAR($AE341),MONTH($AE341),28)),0)</f>
      </c>
      <c r="AP341" s="18">
        <f>IFERROR(_xlfn.BETA.DIST(DATE(YEAR(AP$2),MONTH(AP$2),15),$AD$2,$AE$2,FALSE,DATE(YEAR($AD341),MONTH($AD341),1),DATE(YEAR($AE341),MONTH($AE341),28)),0)</f>
      </c>
      <c r="AQ341" s="18">
        <f>IFERROR(_xlfn.BETA.DIST(DATE(YEAR(AQ$2),MONTH(AQ$2),15),$AD$2,$AE$2,FALSE,DATE(YEAR($AD341),MONTH($AD341),1),DATE(YEAR($AE341),MONTH($AE341),28)),0)</f>
      </c>
      <c r="AR341" s="18">
        <f>IFERROR(_xlfn.BETA.DIST(DATE(YEAR(AR$2),MONTH(AR$2),15),$AD$2,$AE$2,FALSE,DATE(YEAR($AD341),MONTH($AD341),1),DATE(YEAR($AE341),MONTH($AE341),28)),0)</f>
      </c>
      <c r="AS341" s="18">
        <f>IFERROR(_xlfn.BETA.DIST(DATE(YEAR(AS$2),MONTH(AS$2),15),$AD$2,$AE$2,FALSE,DATE(YEAR($AD341),MONTH($AD341),1),DATE(YEAR($AE341),MONTH($AE341),28)),0)</f>
      </c>
      <c r="AT341" s="18">
        <f>IFERROR(_xlfn.BETA.DIST(DATE(YEAR(AT$2),MONTH(AT$2),15),$AD$2,$AE$2,FALSE,DATE(YEAR($AD341),MONTH($AD341),1),DATE(YEAR($AE341),MONTH($AE341),28)),0)</f>
      </c>
      <c r="AU341" s="18">
        <f>IFERROR(_xlfn.BETA.DIST(DATE(YEAR(AU$2),MONTH(AU$2),15),$AD$2,$AE$2,FALSE,DATE(YEAR($AD341),MONTH($AD341),1),DATE(YEAR($AE341),MONTH($AE341),28)),0)</f>
      </c>
      <c r="AV341" s="18">
        <f>SUM(AG341:AU341)</f>
      </c>
      <c r="AW341" s="18">
        <f>IF(J341&lt;&gt;0,J341,IF($AV341=0,0,AG341/$AV341*$Z341))</f>
      </c>
      <c r="AX341" s="18">
        <f>IF(K341&lt;&gt;0,K341,IF($AV341=0,0,AH341/$AV341*$Z341))</f>
      </c>
      <c r="AY341" s="18">
        <f>IF(L341&lt;&gt;0,L341,IF($AV341=0,0,AI341/$AV341*$Z341))</f>
      </c>
      <c r="AZ341" s="18">
        <f>IF(M341&lt;&gt;0,M341,IF($AV341=0,0,AJ341/$AV341*$Z341))</f>
      </c>
      <c r="BA341" s="18">
        <f>IF(N341&lt;&gt;0,N341,IF($AV341=0,0,AK341/$AV341*$Z341))</f>
      </c>
      <c r="BB341" s="18">
        <f>IF(O341&lt;&gt;0,O341,IF($AV341=0,0,AL341/$AV341*$Z341))</f>
      </c>
      <c r="BC341" s="18">
        <f>IF(P341&lt;&gt;0,P341,IF($AV341=0,0,AM341/$AV341*$Z341))</f>
      </c>
      <c r="BD341" s="18">
        <f>IF(Q341&lt;&gt;0,Q341,IF($AV341=0,0,AN341/$AV341*$Z341))</f>
      </c>
      <c r="BE341" s="18">
        <f>IF(R341&lt;&gt;0,R341,IF($AV341=0,0,AO341/$AV341*$Z341))</f>
      </c>
      <c r="BF341" s="18">
        <f>IF(S341&lt;&gt;0,S341,IF($AV341=0,0,AP341/$AV341*$Z341))</f>
      </c>
      <c r="BG341" s="18">
        <f>IF(T341&lt;&gt;0,T341,IF($AV341=0,0,AQ341/$AV341*$Z341))</f>
      </c>
      <c r="BH341" s="18">
        <f>IF(U341&lt;&gt;0,U341,IF($AV341=0,0,AR341/$AV341*$Z341))</f>
      </c>
      <c r="BI341" s="18">
        <f>IF(V341&lt;&gt;0,V341,IF($AV341=0,0,AS341/$AV341*$Z341))</f>
      </c>
      <c r="BJ341" s="18">
        <f>IF(W341&lt;&gt;0,W341,IF($AV341=0,0,AT341/$AV341*$Z341))</f>
      </c>
      <c r="BK341" s="18">
        <f>IF(X341&lt;&gt;0,X341,IF($AV341=0,0,AU341/$AV341*$Z341))</f>
      </c>
      <c r="BL341" s="18">
        <f>SUM(AW341:BK341)</f>
      </c>
      <c r="BM341" s="17" t="str">
        <v/>
      </c>
    </row>
    <row r="342" outlineLevel="4">
      <c r="A342" s="5" t="str">
        <v>14.5.3</v>
      </c>
      <c r="B342" s="5" t="str">
        <v/>
      </c>
      <c r="C342" s="5" t="str">
        <v>BSKDGNGENGR03</v>
      </c>
      <c r="D342" s="5" t="str">
        <v>BSKDGNGENGR03</v>
      </c>
      <c r="E342" s="19">
        <f>IFERROR(_xlfn.XLOOKUP(F342,Assumptions!B:B,Assumptions!C:C),0)</f>
      </c>
      <c r="F342" s="5" t="str">
        <v>Advanced Payment</v>
      </c>
      <c r="G342" s="5" t="str">
        <v/>
      </c>
      <c r="H342" s="18">
        <f>G341*E342</f>
      </c>
      <c r="I342" s="18">
        <f>H342*(1-0)</f>
      </c>
      <c r="J342" s="18">
        <v>0</v>
      </c>
      <c r="K342" s="18">
        <v>0</v>
      </c>
      <c r="L342" s="18">
        <v>0</v>
      </c>
      <c r="M342" s="18">
        <v>0</v>
      </c>
      <c r="N342" s="18">
        <v>0</v>
      </c>
      <c r="O342" s="18">
        <v>0</v>
      </c>
      <c r="P342" s="18">
        <v>0</v>
      </c>
      <c r="Q342" s="18">
        <v>0</v>
      </c>
      <c r="R342" s="18">
        <v>0</v>
      </c>
      <c r="S342" s="18">
        <v>0</v>
      </c>
      <c r="T342" s="18">
        <v>0</v>
      </c>
      <c r="U342" s="18">
        <v>0</v>
      </c>
      <c r="V342" s="18">
        <v>0</v>
      </c>
      <c r="W342" s="18">
        <v>0</v>
      </c>
      <c r="X342" s="18">
        <v>0</v>
      </c>
      <c r="Y342" s="18">
        <f>SUM(J342:X342)</f>
      </c>
      <c r="Z342" s="18">
        <f>I342-Y342</f>
      </c>
      <c r="AA342" s="20">
        <v>46026</v>
      </c>
      <c r="AB342" s="20">
        <v>46026</v>
      </c>
      <c r="AC342" s="18">
        <f>IFERROR(_xlfn.XLOOKUP(F342,Assumptions!B:B,Assumptions!D:D),0)</f>
      </c>
      <c r="AD342" s="20">
        <f>AA342+AC342</f>
      </c>
      <c r="AE342" s="20">
        <f>AC342+AB342</f>
      </c>
      <c r="AF342" s="5" t="str">
        <v/>
      </c>
      <c r="AG342" s="18">
        <f>IFERROR(_xlfn.BETA.DIST(DATE(YEAR(AG$2),MONTH(AG$2),15),$AD$2,$AE$2,FALSE,DATE(YEAR($AD342),MONTH($AD342),1),DATE(YEAR($AE342),MONTH($AE342),28)),0)</f>
      </c>
      <c r="AH342" s="18">
        <f>IFERROR(_xlfn.BETA.DIST(DATE(YEAR(AH$2),MONTH(AH$2),15),$AD$2,$AE$2,FALSE,DATE(YEAR($AD342),MONTH($AD342),1),DATE(YEAR($AE342),MONTH($AE342),28)),0)</f>
      </c>
      <c r="AI342" s="18">
        <f>IFERROR(_xlfn.BETA.DIST(DATE(YEAR(AI$2),MONTH(AI$2),15),$AD$2,$AE$2,FALSE,DATE(YEAR($AD342),MONTH($AD342),1),DATE(YEAR($AE342),MONTH($AE342),28)),0)</f>
      </c>
      <c r="AJ342" s="18">
        <f>IFERROR(_xlfn.BETA.DIST(DATE(YEAR(AJ$2),MONTH(AJ$2),15),$AD$2,$AE$2,FALSE,DATE(YEAR($AD342),MONTH($AD342),1),DATE(YEAR($AE342),MONTH($AE342),28)),0)</f>
      </c>
      <c r="AK342" s="18">
        <f>IFERROR(_xlfn.BETA.DIST(DATE(YEAR(AK$2),MONTH(AK$2),15),$AD$2,$AE$2,FALSE,DATE(YEAR($AD342),MONTH($AD342),1),DATE(YEAR($AE342),MONTH($AE342),28)),0)</f>
      </c>
      <c r="AL342" s="18">
        <f>IFERROR(_xlfn.BETA.DIST(DATE(YEAR(AL$2),MONTH(AL$2),15),$AD$2,$AE$2,FALSE,DATE(YEAR($AD342),MONTH($AD342),1),DATE(YEAR($AE342),MONTH($AE342),28)),0)</f>
      </c>
      <c r="AM342" s="18">
        <f>IFERROR(_xlfn.BETA.DIST(DATE(YEAR(AM$2),MONTH(AM$2),15),$AD$2,$AE$2,FALSE,DATE(YEAR($AD342),MONTH($AD342),1),DATE(YEAR($AE342),MONTH($AE342),28)),0)</f>
      </c>
      <c r="AN342" s="18">
        <f>IFERROR(_xlfn.BETA.DIST(DATE(YEAR(AN$2),MONTH(AN$2),15),$AD$2,$AE$2,FALSE,DATE(YEAR($AD342),MONTH($AD342),1),DATE(YEAR($AE342),MONTH($AE342),28)),0)</f>
      </c>
      <c r="AO342" s="18">
        <f>IFERROR(_xlfn.BETA.DIST(DATE(YEAR(AO$2),MONTH(AO$2),15),$AD$2,$AE$2,FALSE,DATE(YEAR($AD342),MONTH($AD342),1),DATE(YEAR($AE342),MONTH($AE342),28)),0)</f>
      </c>
      <c r="AP342" s="18">
        <f>IFERROR(_xlfn.BETA.DIST(DATE(YEAR(AP$2),MONTH(AP$2),15),$AD$2,$AE$2,FALSE,DATE(YEAR($AD342),MONTH($AD342),1),DATE(YEAR($AE342),MONTH($AE342),28)),0)</f>
      </c>
      <c r="AQ342" s="18">
        <f>IFERROR(_xlfn.BETA.DIST(DATE(YEAR(AQ$2),MONTH(AQ$2),15),$AD$2,$AE$2,FALSE,DATE(YEAR($AD342),MONTH($AD342),1),DATE(YEAR($AE342),MONTH($AE342),28)),0)</f>
      </c>
      <c r="AR342" s="18">
        <f>IFERROR(_xlfn.BETA.DIST(DATE(YEAR(AR$2),MONTH(AR$2),15),$AD$2,$AE$2,FALSE,DATE(YEAR($AD342),MONTH($AD342),1),DATE(YEAR($AE342),MONTH($AE342),28)),0)</f>
      </c>
      <c r="AS342" s="18">
        <f>IFERROR(_xlfn.BETA.DIST(DATE(YEAR(AS$2),MONTH(AS$2),15),$AD$2,$AE$2,FALSE,DATE(YEAR($AD342),MONTH($AD342),1),DATE(YEAR($AE342),MONTH($AE342),28)),0)</f>
      </c>
      <c r="AT342" s="18">
        <f>IFERROR(_xlfn.BETA.DIST(DATE(YEAR(AT$2),MONTH(AT$2),15),$AD$2,$AE$2,FALSE,DATE(YEAR($AD342),MONTH($AD342),1),DATE(YEAR($AE342),MONTH($AE342),28)),0)</f>
      </c>
      <c r="AU342" s="18">
        <f>IFERROR(_xlfn.BETA.DIST(DATE(YEAR(AU$2),MONTH(AU$2),15),$AD$2,$AE$2,FALSE,DATE(YEAR($AD342),MONTH($AD342),1),DATE(YEAR($AE342),MONTH($AE342),28)),0)</f>
      </c>
      <c r="AV342" s="18">
        <f>SUM(AG342:AU342)</f>
      </c>
      <c r="AW342" s="18">
        <f>IF(J342&lt;&gt;0,J342,IF($AV342=0,0,AG342/$AV342*$Z342))</f>
      </c>
      <c r="AX342" s="18">
        <f>IF(K342&lt;&gt;0,K342,IF($AV342=0,0,AH342/$AV342*$Z342))</f>
      </c>
      <c r="AY342" s="18">
        <f>IF(L342&lt;&gt;0,L342,IF($AV342=0,0,AI342/$AV342*$Z342))</f>
      </c>
      <c r="AZ342" s="18">
        <f>IF(M342&lt;&gt;0,M342,IF($AV342=0,0,AJ342/$AV342*$Z342))</f>
      </c>
      <c r="BA342" s="18">
        <f>IF(N342&lt;&gt;0,N342,IF($AV342=0,0,AK342/$AV342*$Z342))</f>
      </c>
      <c r="BB342" s="18">
        <f>IF(O342&lt;&gt;0,O342,IF($AV342=0,0,AL342/$AV342*$Z342))</f>
      </c>
      <c r="BC342" s="18">
        <f>IF(P342&lt;&gt;0,P342,IF($AV342=0,0,AM342/$AV342*$Z342))</f>
      </c>
      <c r="BD342" s="18">
        <f>IF(Q342&lt;&gt;0,Q342,IF($AV342=0,0,AN342/$AV342*$Z342))</f>
      </c>
      <c r="BE342" s="18">
        <f>IF(R342&lt;&gt;0,R342,IF($AV342=0,0,AO342/$AV342*$Z342))</f>
      </c>
      <c r="BF342" s="18">
        <f>IF(S342&lt;&gt;0,S342,IF($AV342=0,0,AP342/$AV342*$Z342))</f>
      </c>
      <c r="BG342" s="18">
        <f>IF(T342&lt;&gt;0,T342,IF($AV342=0,0,AQ342/$AV342*$Z342))</f>
      </c>
      <c r="BH342" s="18">
        <f>IF(U342&lt;&gt;0,U342,IF($AV342=0,0,AR342/$AV342*$Z342))</f>
      </c>
      <c r="BI342" s="18">
        <f>IF(V342&lt;&gt;0,V342,IF($AV342=0,0,AS342/$AV342*$Z342))</f>
      </c>
      <c r="BJ342" s="18">
        <f>IF(W342&lt;&gt;0,W342,IF($AV342=0,0,AT342/$AV342*$Z342))</f>
      </c>
      <c r="BK342" s="18">
        <f>IF(X342&lt;&gt;0,X342,IF($AV342=0,0,AU342/$AV342*$Z342))</f>
      </c>
      <c r="BL342" s="18">
        <f>SUM(AW342:BK342)</f>
      </c>
      <c r="BM342" s="18">
        <f>I342-BL342</f>
      </c>
    </row>
    <row r="343" outlineLevel="4">
      <c r="A343" s="5" t="str">
        <v>14.5.3</v>
      </c>
      <c r="B343" s="5" t="str">
        <v/>
      </c>
      <c r="C343" s="5" t="str">
        <v>BSPRELGENTL07</v>
      </c>
      <c r="D343" s="5" t="str">
        <v>BSPRELGENTL07</v>
      </c>
      <c r="E343" s="19">
        <f>IFERROR(_xlfn.XLOOKUP(F343,Assumptions!B:B,Assumptions!C:C),0)</f>
      </c>
      <c r="F343" s="5" t="str">
        <v>Site Delivery EGP</v>
      </c>
      <c r="G343" s="5" t="str">
        <v/>
      </c>
      <c r="H343" s="18">
        <f>G341*E343</f>
      </c>
      <c r="I343" s="18">
        <f>H343*(1-0)</f>
      </c>
      <c r="J343" s="18">
        <v>0</v>
      </c>
      <c r="K343" s="18">
        <v>0</v>
      </c>
      <c r="L343" s="18">
        <v>0</v>
      </c>
      <c r="M343" s="18">
        <v>0</v>
      </c>
      <c r="N343" s="18">
        <v>0</v>
      </c>
      <c r="O343" s="18">
        <v>0</v>
      </c>
      <c r="P343" s="18">
        <v>0</v>
      </c>
      <c r="Q343" s="18">
        <v>0</v>
      </c>
      <c r="R343" s="18">
        <v>0</v>
      </c>
      <c r="S343" s="18">
        <v>0</v>
      </c>
      <c r="T343" s="18">
        <v>0</v>
      </c>
      <c r="U343" s="18">
        <v>0</v>
      </c>
      <c r="V343" s="18">
        <v>0</v>
      </c>
      <c r="W343" s="18">
        <v>0</v>
      </c>
      <c r="X343" s="18">
        <v>0</v>
      </c>
      <c r="Y343" s="18">
        <f>SUM(J343:X343)</f>
      </c>
      <c r="Z343" s="18">
        <f>I343-Y343</f>
      </c>
      <c r="AA343" s="20">
        <v>46347</v>
      </c>
      <c r="AB343" s="20">
        <v>46347</v>
      </c>
      <c r="AC343" s="18">
        <f>IFERROR(_xlfn.XLOOKUP(F343,Assumptions!B:B,Assumptions!D:D),0)</f>
      </c>
      <c r="AD343" s="20">
        <f>AA343+AC343</f>
      </c>
      <c r="AE343" s="20">
        <f>AC343+AB343</f>
      </c>
      <c r="AF343" s="5" t="str">
        <v/>
      </c>
      <c r="AG343" s="18">
        <f>IFERROR(_xlfn.BETA.DIST(DATE(YEAR(AG$2),MONTH(AG$2),15),$AD$2,$AE$2,FALSE,DATE(YEAR($AD343),MONTH($AD343),1),DATE(YEAR($AE343),MONTH($AE343),28)),0)</f>
      </c>
      <c r="AH343" s="18">
        <f>IFERROR(_xlfn.BETA.DIST(DATE(YEAR(AH$2),MONTH(AH$2),15),$AD$2,$AE$2,FALSE,DATE(YEAR($AD343),MONTH($AD343),1),DATE(YEAR($AE343),MONTH($AE343),28)),0)</f>
      </c>
      <c r="AI343" s="18">
        <f>IFERROR(_xlfn.BETA.DIST(DATE(YEAR(AI$2),MONTH(AI$2),15),$AD$2,$AE$2,FALSE,DATE(YEAR($AD343),MONTH($AD343),1),DATE(YEAR($AE343),MONTH($AE343),28)),0)</f>
      </c>
      <c r="AJ343" s="18">
        <f>IFERROR(_xlfn.BETA.DIST(DATE(YEAR(AJ$2),MONTH(AJ$2),15),$AD$2,$AE$2,FALSE,DATE(YEAR($AD343),MONTH($AD343),1),DATE(YEAR($AE343),MONTH($AE343),28)),0)</f>
      </c>
      <c r="AK343" s="18">
        <f>IFERROR(_xlfn.BETA.DIST(DATE(YEAR(AK$2),MONTH(AK$2),15),$AD$2,$AE$2,FALSE,DATE(YEAR($AD343),MONTH($AD343),1),DATE(YEAR($AE343),MONTH($AE343),28)),0)</f>
      </c>
      <c r="AL343" s="18">
        <f>IFERROR(_xlfn.BETA.DIST(DATE(YEAR(AL$2),MONTH(AL$2),15),$AD$2,$AE$2,FALSE,DATE(YEAR($AD343),MONTH($AD343),1),DATE(YEAR($AE343),MONTH($AE343),28)),0)</f>
      </c>
      <c r="AM343" s="18">
        <f>IFERROR(_xlfn.BETA.DIST(DATE(YEAR(AM$2),MONTH(AM$2),15),$AD$2,$AE$2,FALSE,DATE(YEAR($AD343),MONTH($AD343),1),DATE(YEAR($AE343),MONTH($AE343),28)),0)</f>
      </c>
      <c r="AN343" s="18">
        <f>IFERROR(_xlfn.BETA.DIST(DATE(YEAR(AN$2),MONTH(AN$2),15),$AD$2,$AE$2,FALSE,DATE(YEAR($AD343),MONTH($AD343),1),DATE(YEAR($AE343),MONTH($AE343),28)),0)</f>
      </c>
      <c r="AO343" s="18">
        <f>IFERROR(_xlfn.BETA.DIST(DATE(YEAR(AO$2),MONTH(AO$2),15),$AD$2,$AE$2,FALSE,DATE(YEAR($AD343),MONTH($AD343),1),DATE(YEAR($AE343),MONTH($AE343),28)),0)</f>
      </c>
      <c r="AP343" s="18">
        <f>IFERROR(_xlfn.BETA.DIST(DATE(YEAR(AP$2),MONTH(AP$2),15),$AD$2,$AE$2,FALSE,DATE(YEAR($AD343),MONTH($AD343),1),DATE(YEAR($AE343),MONTH($AE343),28)),0)</f>
      </c>
      <c r="AQ343" s="18">
        <f>IFERROR(_xlfn.BETA.DIST(DATE(YEAR(AQ$2),MONTH(AQ$2),15),$AD$2,$AE$2,FALSE,DATE(YEAR($AD343),MONTH($AD343),1),DATE(YEAR($AE343),MONTH($AE343),28)),0)</f>
      </c>
      <c r="AR343" s="18">
        <f>IFERROR(_xlfn.BETA.DIST(DATE(YEAR(AR$2),MONTH(AR$2),15),$AD$2,$AE$2,FALSE,DATE(YEAR($AD343),MONTH($AD343),1),DATE(YEAR($AE343),MONTH($AE343),28)),0)</f>
      </c>
      <c r="AS343" s="18">
        <f>IFERROR(_xlfn.BETA.DIST(DATE(YEAR(AS$2),MONTH(AS$2),15),$AD$2,$AE$2,FALSE,DATE(YEAR($AD343),MONTH($AD343),1),DATE(YEAR($AE343),MONTH($AE343),28)),0)</f>
      </c>
      <c r="AT343" s="18">
        <f>IFERROR(_xlfn.BETA.DIST(DATE(YEAR(AT$2),MONTH(AT$2),15),$AD$2,$AE$2,FALSE,DATE(YEAR($AD343),MONTH($AD343),1),DATE(YEAR($AE343),MONTH($AE343),28)),0)</f>
      </c>
      <c r="AU343" s="18">
        <f>IFERROR(_xlfn.BETA.DIST(DATE(YEAR(AU$2),MONTH(AU$2),15),$AD$2,$AE$2,FALSE,DATE(YEAR($AD343),MONTH($AD343),1),DATE(YEAR($AE343),MONTH($AE343),28)),0)</f>
      </c>
      <c r="AV343" s="18">
        <f>SUM(AG343:AU343)</f>
      </c>
      <c r="AW343" s="18">
        <f>IF(J343&lt;&gt;0,J343,IF($AV343=0,0,AG343/$AV343*$Z343))</f>
      </c>
      <c r="AX343" s="18">
        <f>IF(K343&lt;&gt;0,K343,IF($AV343=0,0,AH343/$AV343*$Z343))</f>
      </c>
      <c r="AY343" s="18">
        <f>IF(L343&lt;&gt;0,L343,IF($AV343=0,0,AI343/$AV343*$Z343))</f>
      </c>
      <c r="AZ343" s="18">
        <f>IF(M343&lt;&gt;0,M343,IF($AV343=0,0,AJ343/$AV343*$Z343))</f>
      </c>
      <c r="BA343" s="18">
        <f>IF(N343&lt;&gt;0,N343,IF($AV343=0,0,AK343/$AV343*$Z343))</f>
      </c>
      <c r="BB343" s="18">
        <f>IF(O343&lt;&gt;0,O343,IF($AV343=0,0,AL343/$AV343*$Z343))</f>
      </c>
      <c r="BC343" s="18">
        <f>IF(P343&lt;&gt;0,P343,IF($AV343=0,0,AM343/$AV343*$Z343))</f>
      </c>
      <c r="BD343" s="18">
        <f>IF(Q343&lt;&gt;0,Q343,IF($AV343=0,0,AN343/$AV343*$Z343))</f>
      </c>
      <c r="BE343" s="18">
        <f>IF(R343&lt;&gt;0,R343,IF($AV343=0,0,AO343/$AV343*$Z343))</f>
      </c>
      <c r="BF343" s="18">
        <f>IF(S343&lt;&gt;0,S343,IF($AV343=0,0,AP343/$AV343*$Z343))</f>
      </c>
      <c r="BG343" s="18">
        <f>IF(T343&lt;&gt;0,T343,IF($AV343=0,0,AQ343/$AV343*$Z343))</f>
      </c>
      <c r="BH343" s="18">
        <f>IF(U343&lt;&gt;0,U343,IF($AV343=0,0,AR343/$AV343*$Z343))</f>
      </c>
      <c r="BI343" s="18">
        <f>IF(V343&lt;&gt;0,V343,IF($AV343=0,0,AS343/$AV343*$Z343))</f>
      </c>
      <c r="BJ343" s="18">
        <f>IF(W343&lt;&gt;0,W343,IF($AV343=0,0,AT343/$AV343*$Z343))</f>
      </c>
      <c r="BK343" s="18">
        <f>IF(X343&lt;&gt;0,X343,IF($AV343=0,0,AU343/$AV343*$Z343))</f>
      </c>
      <c r="BL343" s="18">
        <f>SUM(AW343:BK343)</f>
      </c>
      <c r="BM343" s="18">
        <f>I343-BL343</f>
      </c>
    </row>
    <row r="344" outlineLevel="4">
      <c r="A344" s="5" t="str">
        <v>14.5.3</v>
      </c>
      <c r="B344" s="5" t="str">
        <v/>
      </c>
      <c r="C344" s="5" t="str">
        <v>BSKDGNGENGR07</v>
      </c>
      <c r="D344" s="5" t="str">
        <v>BSKDGNGENGR07</v>
      </c>
      <c r="E344" s="19">
        <f>IFERROR(_xlfn.XLOOKUP(F344,Assumptions!B:B,Assumptions!C:C),0)</f>
      </c>
      <c r="F344" s="5" t="str">
        <v>Retention</v>
      </c>
      <c r="G344" s="5" t="str">
        <v/>
      </c>
      <c r="H344" s="18">
        <f>G341*E344</f>
      </c>
      <c r="I344" s="18">
        <f>H344*(1-0)</f>
      </c>
      <c r="J344" s="18">
        <v>0</v>
      </c>
      <c r="K344" s="18">
        <v>0</v>
      </c>
      <c r="L344" s="18">
        <v>0</v>
      </c>
      <c r="M344" s="18">
        <v>0</v>
      </c>
      <c r="N344" s="18">
        <v>0</v>
      </c>
      <c r="O344" s="18">
        <v>0</v>
      </c>
      <c r="P344" s="18">
        <v>0</v>
      </c>
      <c r="Q344" s="18">
        <v>0</v>
      </c>
      <c r="R344" s="18">
        <v>0</v>
      </c>
      <c r="S344" s="18">
        <v>0</v>
      </c>
      <c r="T344" s="18">
        <v>0</v>
      </c>
      <c r="U344" s="18">
        <v>0</v>
      </c>
      <c r="V344" s="18">
        <v>0</v>
      </c>
      <c r="W344" s="18">
        <v>0</v>
      </c>
      <c r="X344" s="18">
        <v>0</v>
      </c>
      <c r="Y344" s="18">
        <f>SUM(J344:X344)</f>
      </c>
      <c r="Z344" s="18">
        <f>I344-Y344</f>
      </c>
      <c r="AA344" s="20">
        <v>46483</v>
      </c>
      <c r="AB344" s="20">
        <v>46483</v>
      </c>
      <c r="AC344" s="18">
        <f>IFERROR(_xlfn.XLOOKUP(F344,Assumptions!B:B,Assumptions!D:D),0)</f>
      </c>
      <c r="AD344" s="20">
        <f>AA344+AC344</f>
      </c>
      <c r="AE344" s="20">
        <f>AC344+AB344</f>
      </c>
      <c r="AF344" s="5" t="str">
        <v/>
      </c>
      <c r="AG344" s="18">
        <f>IFERROR(_xlfn.BETA.DIST(DATE(YEAR(AG$2),MONTH(AG$2),15),$AD$2,$AE$2,FALSE,DATE(YEAR($AD344),MONTH($AD344),1),DATE(YEAR($AE344),MONTH($AE344),28)),0)</f>
      </c>
      <c r="AH344" s="18">
        <f>IFERROR(_xlfn.BETA.DIST(DATE(YEAR(AH$2),MONTH(AH$2),15),$AD$2,$AE$2,FALSE,DATE(YEAR($AD344),MONTH($AD344),1),DATE(YEAR($AE344),MONTH($AE344),28)),0)</f>
      </c>
      <c r="AI344" s="18">
        <f>IFERROR(_xlfn.BETA.DIST(DATE(YEAR(AI$2),MONTH(AI$2),15),$AD$2,$AE$2,FALSE,DATE(YEAR($AD344),MONTH($AD344),1),DATE(YEAR($AE344),MONTH($AE344),28)),0)</f>
      </c>
      <c r="AJ344" s="18">
        <f>IFERROR(_xlfn.BETA.DIST(DATE(YEAR(AJ$2),MONTH(AJ$2),15),$AD$2,$AE$2,FALSE,DATE(YEAR($AD344),MONTH($AD344),1),DATE(YEAR($AE344),MONTH($AE344),28)),0)</f>
      </c>
      <c r="AK344" s="18">
        <f>IFERROR(_xlfn.BETA.DIST(DATE(YEAR(AK$2),MONTH(AK$2),15),$AD$2,$AE$2,FALSE,DATE(YEAR($AD344),MONTH($AD344),1),DATE(YEAR($AE344),MONTH($AE344),28)),0)</f>
      </c>
      <c r="AL344" s="18">
        <f>IFERROR(_xlfn.BETA.DIST(DATE(YEAR(AL$2),MONTH(AL$2),15),$AD$2,$AE$2,FALSE,DATE(YEAR($AD344),MONTH($AD344),1),DATE(YEAR($AE344),MONTH($AE344),28)),0)</f>
      </c>
      <c r="AM344" s="18">
        <f>IFERROR(_xlfn.BETA.DIST(DATE(YEAR(AM$2),MONTH(AM$2),15),$AD$2,$AE$2,FALSE,DATE(YEAR($AD344),MONTH($AD344),1),DATE(YEAR($AE344),MONTH($AE344),28)),0)</f>
      </c>
      <c r="AN344" s="18">
        <f>IFERROR(_xlfn.BETA.DIST(DATE(YEAR(AN$2),MONTH(AN$2),15),$AD$2,$AE$2,FALSE,DATE(YEAR($AD344),MONTH($AD344),1),DATE(YEAR($AE344),MONTH($AE344),28)),0)</f>
      </c>
      <c r="AO344" s="18">
        <f>IFERROR(_xlfn.BETA.DIST(DATE(YEAR(AO$2),MONTH(AO$2),15),$AD$2,$AE$2,FALSE,DATE(YEAR($AD344),MONTH($AD344),1),DATE(YEAR($AE344),MONTH($AE344),28)),0)</f>
      </c>
      <c r="AP344" s="18">
        <f>IFERROR(_xlfn.BETA.DIST(DATE(YEAR(AP$2),MONTH(AP$2),15),$AD$2,$AE$2,FALSE,DATE(YEAR($AD344),MONTH($AD344),1),DATE(YEAR($AE344),MONTH($AE344),28)),0)</f>
      </c>
      <c r="AQ344" s="18">
        <f>IFERROR(_xlfn.BETA.DIST(DATE(YEAR(AQ$2),MONTH(AQ$2),15),$AD$2,$AE$2,FALSE,DATE(YEAR($AD344),MONTH($AD344),1),DATE(YEAR($AE344),MONTH($AE344),28)),0)</f>
      </c>
      <c r="AR344" s="18">
        <f>IFERROR(_xlfn.BETA.DIST(DATE(YEAR(AR$2),MONTH(AR$2),15),$AD$2,$AE$2,FALSE,DATE(YEAR($AD344),MONTH($AD344),1),DATE(YEAR($AE344),MONTH($AE344),28)),0)</f>
      </c>
      <c r="AS344" s="18">
        <f>IFERROR(_xlfn.BETA.DIST(DATE(YEAR(AS$2),MONTH(AS$2),15),$AD$2,$AE$2,FALSE,DATE(YEAR($AD344),MONTH($AD344),1),DATE(YEAR($AE344),MONTH($AE344),28)),0)</f>
      </c>
      <c r="AT344" s="18">
        <f>IFERROR(_xlfn.BETA.DIST(DATE(YEAR(AT$2),MONTH(AT$2),15),$AD$2,$AE$2,FALSE,DATE(YEAR($AD344),MONTH($AD344),1),DATE(YEAR($AE344),MONTH($AE344),28)),0)</f>
      </c>
      <c r="AU344" s="18">
        <f>IFERROR(_xlfn.BETA.DIST(DATE(YEAR(AU$2),MONTH(AU$2),15),$AD$2,$AE$2,FALSE,DATE(YEAR($AD344),MONTH($AD344),1),DATE(YEAR($AE344),MONTH($AE344),28)),0)</f>
      </c>
      <c r="AV344" s="18">
        <f>SUM(AG344:AU344)</f>
      </c>
      <c r="AW344" s="18">
        <f>IF(J344&lt;&gt;0,J344,IF($AV344=0,0,AG344/$AV344*$Z344))</f>
      </c>
      <c r="AX344" s="18">
        <f>IF(K344&lt;&gt;0,K344,IF($AV344=0,0,AH344/$AV344*$Z344))</f>
      </c>
      <c r="AY344" s="18">
        <f>IF(L344&lt;&gt;0,L344,IF($AV344=0,0,AI344/$AV344*$Z344))</f>
      </c>
      <c r="AZ344" s="18">
        <f>IF(M344&lt;&gt;0,M344,IF($AV344=0,0,AJ344/$AV344*$Z344))</f>
      </c>
      <c r="BA344" s="18">
        <f>IF(N344&lt;&gt;0,N344,IF($AV344=0,0,AK344/$AV344*$Z344))</f>
      </c>
      <c r="BB344" s="18">
        <f>IF(O344&lt;&gt;0,O344,IF($AV344=0,0,AL344/$AV344*$Z344))</f>
      </c>
      <c r="BC344" s="18">
        <f>IF(P344&lt;&gt;0,P344,IF($AV344=0,0,AM344/$AV344*$Z344))</f>
      </c>
      <c r="BD344" s="18">
        <f>IF(Q344&lt;&gt;0,Q344,IF($AV344=0,0,AN344/$AV344*$Z344))</f>
      </c>
      <c r="BE344" s="18">
        <f>IF(R344&lt;&gt;0,R344,IF($AV344=0,0,AO344/$AV344*$Z344))</f>
      </c>
      <c r="BF344" s="18">
        <f>IF(S344&lt;&gt;0,S344,IF($AV344=0,0,AP344/$AV344*$Z344))</f>
      </c>
      <c r="BG344" s="18">
        <f>IF(T344&lt;&gt;0,T344,IF($AV344=0,0,AQ344/$AV344*$Z344))</f>
      </c>
      <c r="BH344" s="18">
        <f>IF(U344&lt;&gt;0,U344,IF($AV344=0,0,AR344/$AV344*$Z344))</f>
      </c>
      <c r="BI344" s="18">
        <f>IF(V344&lt;&gt;0,V344,IF($AV344=0,0,AS344/$AV344*$Z344))</f>
      </c>
      <c r="BJ344" s="18">
        <f>IF(W344&lt;&gt;0,W344,IF($AV344=0,0,AT344/$AV344*$Z344))</f>
      </c>
      <c r="BK344" s="18">
        <f>IF(X344&lt;&gt;0,X344,IF($AV344=0,0,AU344/$AV344*$Z344))</f>
      </c>
      <c r="BL344" s="18">
        <f>SUM(AW344:BK344)</f>
      </c>
      <c r="BM344" s="18">
        <f>I344-BL344</f>
      </c>
    </row>
    <row r="345" outlineLevel="3">
      <c r="A345" s="17" t="str">
        <v>14.5.4</v>
      </c>
      <c r="B345" s="17" t="str">
        <v/>
      </c>
      <c r="C345" s="17" t="str">
        <v/>
      </c>
      <c r="D345" s="17" t="str">
        <v/>
      </c>
      <c r="E345" s="17" t="str">
        <v>14.5.4</v>
      </c>
      <c r="F345" s="17" t="str">
        <v>Sets of each of fixed and moving contacts for3150 A circuit breaker of the bus section feeder.</v>
      </c>
      <c r="G345" s="17">
        <v>6048.62</v>
      </c>
      <c r="H345" s="17" t="str">
        <v/>
      </c>
      <c r="I345" s="17" t="str">
        <v/>
      </c>
      <c r="J345" s="17" t="str">
        <v/>
      </c>
      <c r="K345" s="17" t="str">
        <v/>
      </c>
      <c r="L345" s="17" t="str">
        <v/>
      </c>
      <c r="M345" s="17" t="str">
        <v/>
      </c>
      <c r="N345" s="17" t="str">
        <v/>
      </c>
      <c r="O345" s="17" t="str">
        <v/>
      </c>
      <c r="P345" s="17" t="str">
        <v/>
      </c>
      <c r="Q345" s="17" t="str">
        <v/>
      </c>
      <c r="R345" s="17" t="str">
        <v/>
      </c>
      <c r="S345" s="17" t="str">
        <v/>
      </c>
      <c r="T345" s="17" t="str">
        <v/>
      </c>
      <c r="U345" s="17" t="str">
        <v/>
      </c>
      <c r="V345" s="17" t="str">
        <v/>
      </c>
      <c r="W345" s="17" t="str">
        <v/>
      </c>
      <c r="X345" s="17" t="str">
        <v/>
      </c>
      <c r="Y345" s="17" t="str">
        <v/>
      </c>
      <c r="Z345" s="17" t="str">
        <v/>
      </c>
      <c r="AA345" s="17" t="str">
        <v/>
      </c>
      <c r="AB345" s="17" t="str">
        <v/>
      </c>
      <c r="AC345" s="17" t="str">
        <v/>
      </c>
      <c r="AD345" s="17" t="str">
        <v/>
      </c>
      <c r="AE345" s="17" t="str">
        <v/>
      </c>
      <c r="AF345" s="5" t="str">
        <v/>
      </c>
      <c r="AG345" s="18">
        <f>IFERROR(_xlfn.BETA.DIST(DATE(YEAR(AG$2),MONTH(AG$2),15),$AD$2,$AE$2,FALSE,DATE(YEAR($AD345),MONTH($AD345),1),DATE(YEAR($AE345),MONTH($AE345),28)),0)</f>
      </c>
      <c r="AH345" s="18">
        <f>IFERROR(_xlfn.BETA.DIST(DATE(YEAR(AH$2),MONTH(AH$2),15),$AD$2,$AE$2,FALSE,DATE(YEAR($AD345),MONTH($AD345),1),DATE(YEAR($AE345),MONTH($AE345),28)),0)</f>
      </c>
      <c r="AI345" s="18">
        <f>IFERROR(_xlfn.BETA.DIST(DATE(YEAR(AI$2),MONTH(AI$2),15),$AD$2,$AE$2,FALSE,DATE(YEAR($AD345),MONTH($AD345),1),DATE(YEAR($AE345),MONTH($AE345),28)),0)</f>
      </c>
      <c r="AJ345" s="18">
        <f>IFERROR(_xlfn.BETA.DIST(DATE(YEAR(AJ$2),MONTH(AJ$2),15),$AD$2,$AE$2,FALSE,DATE(YEAR($AD345),MONTH($AD345),1),DATE(YEAR($AE345),MONTH($AE345),28)),0)</f>
      </c>
      <c r="AK345" s="18">
        <f>IFERROR(_xlfn.BETA.DIST(DATE(YEAR(AK$2),MONTH(AK$2),15),$AD$2,$AE$2,FALSE,DATE(YEAR($AD345),MONTH($AD345),1),DATE(YEAR($AE345),MONTH($AE345),28)),0)</f>
      </c>
      <c r="AL345" s="18">
        <f>IFERROR(_xlfn.BETA.DIST(DATE(YEAR(AL$2),MONTH(AL$2),15),$AD$2,$AE$2,FALSE,DATE(YEAR($AD345),MONTH($AD345),1),DATE(YEAR($AE345),MONTH($AE345),28)),0)</f>
      </c>
      <c r="AM345" s="18">
        <f>IFERROR(_xlfn.BETA.DIST(DATE(YEAR(AM$2),MONTH(AM$2),15),$AD$2,$AE$2,FALSE,DATE(YEAR($AD345),MONTH($AD345),1),DATE(YEAR($AE345),MONTH($AE345),28)),0)</f>
      </c>
      <c r="AN345" s="18">
        <f>IFERROR(_xlfn.BETA.DIST(DATE(YEAR(AN$2),MONTH(AN$2),15),$AD$2,$AE$2,FALSE,DATE(YEAR($AD345),MONTH($AD345),1),DATE(YEAR($AE345),MONTH($AE345),28)),0)</f>
      </c>
      <c r="AO345" s="18">
        <f>IFERROR(_xlfn.BETA.DIST(DATE(YEAR(AO$2),MONTH(AO$2),15),$AD$2,$AE$2,FALSE,DATE(YEAR($AD345),MONTH($AD345),1),DATE(YEAR($AE345),MONTH($AE345),28)),0)</f>
      </c>
      <c r="AP345" s="18">
        <f>IFERROR(_xlfn.BETA.DIST(DATE(YEAR(AP$2),MONTH(AP$2),15),$AD$2,$AE$2,FALSE,DATE(YEAR($AD345),MONTH($AD345),1),DATE(YEAR($AE345),MONTH($AE345),28)),0)</f>
      </c>
      <c r="AQ345" s="18">
        <f>IFERROR(_xlfn.BETA.DIST(DATE(YEAR(AQ$2),MONTH(AQ$2),15),$AD$2,$AE$2,FALSE,DATE(YEAR($AD345),MONTH($AD345),1),DATE(YEAR($AE345),MONTH($AE345),28)),0)</f>
      </c>
      <c r="AR345" s="18">
        <f>IFERROR(_xlfn.BETA.DIST(DATE(YEAR(AR$2),MONTH(AR$2),15),$AD$2,$AE$2,FALSE,DATE(YEAR($AD345),MONTH($AD345),1),DATE(YEAR($AE345),MONTH($AE345),28)),0)</f>
      </c>
      <c r="AS345" s="18">
        <f>IFERROR(_xlfn.BETA.DIST(DATE(YEAR(AS$2),MONTH(AS$2),15),$AD$2,$AE$2,FALSE,DATE(YEAR($AD345),MONTH($AD345),1),DATE(YEAR($AE345),MONTH($AE345),28)),0)</f>
      </c>
      <c r="AT345" s="18">
        <f>IFERROR(_xlfn.BETA.DIST(DATE(YEAR(AT$2),MONTH(AT$2),15),$AD$2,$AE$2,FALSE,DATE(YEAR($AD345),MONTH($AD345),1),DATE(YEAR($AE345),MONTH($AE345),28)),0)</f>
      </c>
      <c r="AU345" s="18">
        <f>IFERROR(_xlfn.BETA.DIST(DATE(YEAR(AU$2),MONTH(AU$2),15),$AD$2,$AE$2,FALSE,DATE(YEAR($AD345),MONTH($AD345),1),DATE(YEAR($AE345),MONTH($AE345),28)),0)</f>
      </c>
      <c r="AV345" s="18">
        <f>SUM(AG345:AU345)</f>
      </c>
      <c r="AW345" s="18">
        <f>IF(J345&lt;&gt;0,J345,IF($AV345=0,0,AG345/$AV345*$Z345))</f>
      </c>
      <c r="AX345" s="18">
        <f>IF(K345&lt;&gt;0,K345,IF($AV345=0,0,AH345/$AV345*$Z345))</f>
      </c>
      <c r="AY345" s="18">
        <f>IF(L345&lt;&gt;0,L345,IF($AV345=0,0,AI345/$AV345*$Z345))</f>
      </c>
      <c r="AZ345" s="18">
        <f>IF(M345&lt;&gt;0,M345,IF($AV345=0,0,AJ345/$AV345*$Z345))</f>
      </c>
      <c r="BA345" s="18">
        <f>IF(N345&lt;&gt;0,N345,IF($AV345=0,0,AK345/$AV345*$Z345))</f>
      </c>
      <c r="BB345" s="18">
        <f>IF(O345&lt;&gt;0,O345,IF($AV345=0,0,AL345/$AV345*$Z345))</f>
      </c>
      <c r="BC345" s="18">
        <f>IF(P345&lt;&gt;0,P345,IF($AV345=0,0,AM345/$AV345*$Z345))</f>
      </c>
      <c r="BD345" s="18">
        <f>IF(Q345&lt;&gt;0,Q345,IF($AV345=0,0,AN345/$AV345*$Z345))</f>
      </c>
      <c r="BE345" s="18">
        <f>IF(R345&lt;&gt;0,R345,IF($AV345=0,0,AO345/$AV345*$Z345))</f>
      </c>
      <c r="BF345" s="18">
        <f>IF(S345&lt;&gt;0,S345,IF($AV345=0,0,AP345/$AV345*$Z345))</f>
      </c>
      <c r="BG345" s="18">
        <f>IF(T345&lt;&gt;0,T345,IF($AV345=0,0,AQ345/$AV345*$Z345))</f>
      </c>
      <c r="BH345" s="18">
        <f>IF(U345&lt;&gt;0,U345,IF($AV345=0,0,AR345/$AV345*$Z345))</f>
      </c>
      <c r="BI345" s="18">
        <f>IF(V345&lt;&gt;0,V345,IF($AV345=0,0,AS345/$AV345*$Z345))</f>
      </c>
      <c r="BJ345" s="18">
        <f>IF(W345&lt;&gt;0,W345,IF($AV345=0,0,AT345/$AV345*$Z345))</f>
      </c>
      <c r="BK345" s="18">
        <f>IF(X345&lt;&gt;0,X345,IF($AV345=0,0,AU345/$AV345*$Z345))</f>
      </c>
      <c r="BL345" s="18">
        <f>SUM(AW345:BK345)</f>
      </c>
      <c r="BM345" s="17" t="str">
        <v/>
      </c>
    </row>
    <row r="346" outlineLevel="4">
      <c r="A346" s="5" t="str">
        <v>14.5.4</v>
      </c>
      <c r="B346" s="5" t="str">
        <v/>
      </c>
      <c r="C346" s="5" t="str">
        <v>BSKDGNGENGR03</v>
      </c>
      <c r="D346" s="5" t="str">
        <v>BSKDGNGENGR03</v>
      </c>
      <c r="E346" s="19">
        <f>IFERROR(_xlfn.XLOOKUP(F346,Assumptions!B:B,Assumptions!C:C),0)</f>
      </c>
      <c r="F346" s="5" t="str">
        <v>Advanced Payment</v>
      </c>
      <c r="G346" s="5" t="str">
        <v/>
      </c>
      <c r="H346" s="18">
        <f>G345*E346</f>
      </c>
      <c r="I346" s="18">
        <f>H346*(1-0)</f>
      </c>
      <c r="J346" s="18">
        <v>0</v>
      </c>
      <c r="K346" s="18">
        <v>0</v>
      </c>
      <c r="L346" s="18">
        <v>0</v>
      </c>
      <c r="M346" s="18">
        <v>0</v>
      </c>
      <c r="N346" s="18">
        <v>0</v>
      </c>
      <c r="O346" s="18">
        <v>0</v>
      </c>
      <c r="P346" s="18">
        <v>0</v>
      </c>
      <c r="Q346" s="18">
        <v>0</v>
      </c>
      <c r="R346" s="18">
        <v>0</v>
      </c>
      <c r="S346" s="18">
        <v>0</v>
      </c>
      <c r="T346" s="18">
        <v>0</v>
      </c>
      <c r="U346" s="18">
        <v>0</v>
      </c>
      <c r="V346" s="18">
        <v>0</v>
      </c>
      <c r="W346" s="18">
        <v>0</v>
      </c>
      <c r="X346" s="18">
        <v>0</v>
      </c>
      <c r="Y346" s="18">
        <f>SUM(J346:X346)</f>
      </c>
      <c r="Z346" s="18">
        <f>I346-Y346</f>
      </c>
      <c r="AA346" s="20">
        <v>46026</v>
      </c>
      <c r="AB346" s="20">
        <v>46026</v>
      </c>
      <c r="AC346" s="18">
        <f>IFERROR(_xlfn.XLOOKUP(F346,Assumptions!B:B,Assumptions!D:D),0)</f>
      </c>
      <c r="AD346" s="20">
        <f>AA346+AC346</f>
      </c>
      <c r="AE346" s="20">
        <f>AC346+AB346</f>
      </c>
      <c r="AF346" s="5" t="str">
        <v/>
      </c>
      <c r="AG346" s="18">
        <f>IFERROR(_xlfn.BETA.DIST(DATE(YEAR(AG$2),MONTH(AG$2),15),$AD$2,$AE$2,FALSE,DATE(YEAR($AD346),MONTH($AD346),1),DATE(YEAR($AE346),MONTH($AE346),28)),0)</f>
      </c>
      <c r="AH346" s="18">
        <f>IFERROR(_xlfn.BETA.DIST(DATE(YEAR(AH$2),MONTH(AH$2),15),$AD$2,$AE$2,FALSE,DATE(YEAR($AD346),MONTH($AD346),1),DATE(YEAR($AE346),MONTH($AE346),28)),0)</f>
      </c>
      <c r="AI346" s="18">
        <f>IFERROR(_xlfn.BETA.DIST(DATE(YEAR(AI$2),MONTH(AI$2),15),$AD$2,$AE$2,FALSE,DATE(YEAR($AD346),MONTH($AD346),1),DATE(YEAR($AE346),MONTH($AE346),28)),0)</f>
      </c>
      <c r="AJ346" s="18">
        <f>IFERROR(_xlfn.BETA.DIST(DATE(YEAR(AJ$2),MONTH(AJ$2),15),$AD$2,$AE$2,FALSE,DATE(YEAR($AD346),MONTH($AD346),1),DATE(YEAR($AE346),MONTH($AE346),28)),0)</f>
      </c>
      <c r="AK346" s="18">
        <f>IFERROR(_xlfn.BETA.DIST(DATE(YEAR(AK$2),MONTH(AK$2),15),$AD$2,$AE$2,FALSE,DATE(YEAR($AD346),MONTH($AD346),1),DATE(YEAR($AE346),MONTH($AE346),28)),0)</f>
      </c>
      <c r="AL346" s="18">
        <f>IFERROR(_xlfn.BETA.DIST(DATE(YEAR(AL$2),MONTH(AL$2),15),$AD$2,$AE$2,FALSE,DATE(YEAR($AD346),MONTH($AD346),1),DATE(YEAR($AE346),MONTH($AE346),28)),0)</f>
      </c>
      <c r="AM346" s="18">
        <f>IFERROR(_xlfn.BETA.DIST(DATE(YEAR(AM$2),MONTH(AM$2),15),$AD$2,$AE$2,FALSE,DATE(YEAR($AD346),MONTH($AD346),1),DATE(YEAR($AE346),MONTH($AE346),28)),0)</f>
      </c>
      <c r="AN346" s="18">
        <f>IFERROR(_xlfn.BETA.DIST(DATE(YEAR(AN$2),MONTH(AN$2),15),$AD$2,$AE$2,FALSE,DATE(YEAR($AD346),MONTH($AD346),1),DATE(YEAR($AE346),MONTH($AE346),28)),0)</f>
      </c>
      <c r="AO346" s="18">
        <f>IFERROR(_xlfn.BETA.DIST(DATE(YEAR(AO$2),MONTH(AO$2),15),$AD$2,$AE$2,FALSE,DATE(YEAR($AD346),MONTH($AD346),1),DATE(YEAR($AE346),MONTH($AE346),28)),0)</f>
      </c>
      <c r="AP346" s="18">
        <f>IFERROR(_xlfn.BETA.DIST(DATE(YEAR(AP$2),MONTH(AP$2),15),$AD$2,$AE$2,FALSE,DATE(YEAR($AD346),MONTH($AD346),1),DATE(YEAR($AE346),MONTH($AE346),28)),0)</f>
      </c>
      <c r="AQ346" s="18">
        <f>IFERROR(_xlfn.BETA.DIST(DATE(YEAR(AQ$2),MONTH(AQ$2),15),$AD$2,$AE$2,FALSE,DATE(YEAR($AD346),MONTH($AD346),1),DATE(YEAR($AE346),MONTH($AE346),28)),0)</f>
      </c>
      <c r="AR346" s="18">
        <f>IFERROR(_xlfn.BETA.DIST(DATE(YEAR(AR$2),MONTH(AR$2),15),$AD$2,$AE$2,FALSE,DATE(YEAR($AD346),MONTH($AD346),1),DATE(YEAR($AE346),MONTH($AE346),28)),0)</f>
      </c>
      <c r="AS346" s="18">
        <f>IFERROR(_xlfn.BETA.DIST(DATE(YEAR(AS$2),MONTH(AS$2),15),$AD$2,$AE$2,FALSE,DATE(YEAR($AD346),MONTH($AD346),1),DATE(YEAR($AE346),MONTH($AE346),28)),0)</f>
      </c>
      <c r="AT346" s="18">
        <f>IFERROR(_xlfn.BETA.DIST(DATE(YEAR(AT$2),MONTH(AT$2),15),$AD$2,$AE$2,FALSE,DATE(YEAR($AD346),MONTH($AD346),1),DATE(YEAR($AE346),MONTH($AE346),28)),0)</f>
      </c>
      <c r="AU346" s="18">
        <f>IFERROR(_xlfn.BETA.DIST(DATE(YEAR(AU$2),MONTH(AU$2),15),$AD$2,$AE$2,FALSE,DATE(YEAR($AD346),MONTH($AD346),1),DATE(YEAR($AE346),MONTH($AE346),28)),0)</f>
      </c>
      <c r="AV346" s="18">
        <f>SUM(AG346:AU346)</f>
      </c>
      <c r="AW346" s="18">
        <f>IF(J346&lt;&gt;0,J346,IF($AV346=0,0,AG346/$AV346*$Z346))</f>
      </c>
      <c r="AX346" s="18">
        <f>IF(K346&lt;&gt;0,K346,IF($AV346=0,0,AH346/$AV346*$Z346))</f>
      </c>
      <c r="AY346" s="18">
        <f>IF(L346&lt;&gt;0,L346,IF($AV346=0,0,AI346/$AV346*$Z346))</f>
      </c>
      <c r="AZ346" s="18">
        <f>IF(M346&lt;&gt;0,M346,IF($AV346=0,0,AJ346/$AV346*$Z346))</f>
      </c>
      <c r="BA346" s="18">
        <f>IF(N346&lt;&gt;0,N346,IF($AV346=0,0,AK346/$AV346*$Z346))</f>
      </c>
      <c r="BB346" s="18">
        <f>IF(O346&lt;&gt;0,O346,IF($AV346=0,0,AL346/$AV346*$Z346))</f>
      </c>
      <c r="BC346" s="18">
        <f>IF(P346&lt;&gt;0,P346,IF($AV346=0,0,AM346/$AV346*$Z346))</f>
      </c>
      <c r="BD346" s="18">
        <f>IF(Q346&lt;&gt;0,Q346,IF($AV346=0,0,AN346/$AV346*$Z346))</f>
      </c>
      <c r="BE346" s="18">
        <f>IF(R346&lt;&gt;0,R346,IF($AV346=0,0,AO346/$AV346*$Z346))</f>
      </c>
      <c r="BF346" s="18">
        <f>IF(S346&lt;&gt;0,S346,IF($AV346=0,0,AP346/$AV346*$Z346))</f>
      </c>
      <c r="BG346" s="18">
        <f>IF(T346&lt;&gt;0,T346,IF($AV346=0,0,AQ346/$AV346*$Z346))</f>
      </c>
      <c r="BH346" s="18">
        <f>IF(U346&lt;&gt;0,U346,IF($AV346=0,0,AR346/$AV346*$Z346))</f>
      </c>
      <c r="BI346" s="18">
        <f>IF(V346&lt;&gt;0,V346,IF($AV346=0,0,AS346/$AV346*$Z346))</f>
      </c>
      <c r="BJ346" s="18">
        <f>IF(W346&lt;&gt;0,W346,IF($AV346=0,0,AT346/$AV346*$Z346))</f>
      </c>
      <c r="BK346" s="18">
        <f>IF(X346&lt;&gt;0,X346,IF($AV346=0,0,AU346/$AV346*$Z346))</f>
      </c>
      <c r="BL346" s="18">
        <f>SUM(AW346:BK346)</f>
      </c>
      <c r="BM346" s="18">
        <f>I346-BL346</f>
      </c>
    </row>
    <row r="347" outlineLevel="4">
      <c r="A347" s="5" t="str">
        <v>14.5.4</v>
      </c>
      <c r="B347" s="5" t="str">
        <v/>
      </c>
      <c r="C347" s="5" t="str">
        <v>BSPRELGENTL07</v>
      </c>
      <c r="D347" s="5" t="str">
        <v>BSPRELGENTL07</v>
      </c>
      <c r="E347" s="19">
        <f>IFERROR(_xlfn.XLOOKUP(F347,Assumptions!B:B,Assumptions!C:C),0)</f>
      </c>
      <c r="F347" s="5" t="str">
        <v>Site Delivery EGP</v>
      </c>
      <c r="G347" s="5" t="str">
        <v/>
      </c>
      <c r="H347" s="18">
        <f>G345*E347</f>
      </c>
      <c r="I347" s="18">
        <f>H347*(1-0)</f>
      </c>
      <c r="J347" s="18">
        <v>0</v>
      </c>
      <c r="K347" s="18">
        <v>0</v>
      </c>
      <c r="L347" s="18">
        <v>0</v>
      </c>
      <c r="M347" s="18">
        <v>0</v>
      </c>
      <c r="N347" s="18">
        <v>0</v>
      </c>
      <c r="O347" s="18">
        <v>0</v>
      </c>
      <c r="P347" s="18">
        <v>0</v>
      </c>
      <c r="Q347" s="18">
        <v>0</v>
      </c>
      <c r="R347" s="18">
        <v>0</v>
      </c>
      <c r="S347" s="18">
        <v>0</v>
      </c>
      <c r="T347" s="18">
        <v>0</v>
      </c>
      <c r="U347" s="18">
        <v>0</v>
      </c>
      <c r="V347" s="18">
        <v>0</v>
      </c>
      <c r="W347" s="18">
        <v>0</v>
      </c>
      <c r="X347" s="18">
        <v>0</v>
      </c>
      <c r="Y347" s="18">
        <f>SUM(J347:X347)</f>
      </c>
      <c r="Z347" s="18">
        <f>I347-Y347</f>
      </c>
      <c r="AA347" s="20">
        <v>46347</v>
      </c>
      <c r="AB347" s="20">
        <v>46347</v>
      </c>
      <c r="AC347" s="18">
        <f>IFERROR(_xlfn.XLOOKUP(F347,Assumptions!B:B,Assumptions!D:D),0)</f>
      </c>
      <c r="AD347" s="20">
        <f>AA347+AC347</f>
      </c>
      <c r="AE347" s="20">
        <f>AC347+AB347</f>
      </c>
      <c r="AF347" s="5" t="str">
        <v/>
      </c>
      <c r="AG347" s="18">
        <f>IFERROR(_xlfn.BETA.DIST(DATE(YEAR(AG$2),MONTH(AG$2),15),$AD$2,$AE$2,FALSE,DATE(YEAR($AD347),MONTH($AD347),1),DATE(YEAR($AE347),MONTH($AE347),28)),0)</f>
      </c>
      <c r="AH347" s="18">
        <f>IFERROR(_xlfn.BETA.DIST(DATE(YEAR(AH$2),MONTH(AH$2),15),$AD$2,$AE$2,FALSE,DATE(YEAR($AD347),MONTH($AD347),1),DATE(YEAR($AE347),MONTH($AE347),28)),0)</f>
      </c>
      <c r="AI347" s="18">
        <f>IFERROR(_xlfn.BETA.DIST(DATE(YEAR(AI$2),MONTH(AI$2),15),$AD$2,$AE$2,FALSE,DATE(YEAR($AD347),MONTH($AD347),1),DATE(YEAR($AE347),MONTH($AE347),28)),0)</f>
      </c>
      <c r="AJ347" s="18">
        <f>IFERROR(_xlfn.BETA.DIST(DATE(YEAR(AJ$2),MONTH(AJ$2),15),$AD$2,$AE$2,FALSE,DATE(YEAR($AD347),MONTH($AD347),1),DATE(YEAR($AE347),MONTH($AE347),28)),0)</f>
      </c>
      <c r="AK347" s="18">
        <f>IFERROR(_xlfn.BETA.DIST(DATE(YEAR(AK$2),MONTH(AK$2),15),$AD$2,$AE$2,FALSE,DATE(YEAR($AD347),MONTH($AD347),1),DATE(YEAR($AE347),MONTH($AE347),28)),0)</f>
      </c>
      <c r="AL347" s="18">
        <f>IFERROR(_xlfn.BETA.DIST(DATE(YEAR(AL$2),MONTH(AL$2),15),$AD$2,$AE$2,FALSE,DATE(YEAR($AD347),MONTH($AD347),1),DATE(YEAR($AE347),MONTH($AE347),28)),0)</f>
      </c>
      <c r="AM347" s="18">
        <f>IFERROR(_xlfn.BETA.DIST(DATE(YEAR(AM$2),MONTH(AM$2),15),$AD$2,$AE$2,FALSE,DATE(YEAR($AD347),MONTH($AD347),1),DATE(YEAR($AE347),MONTH($AE347),28)),0)</f>
      </c>
      <c r="AN347" s="18">
        <f>IFERROR(_xlfn.BETA.DIST(DATE(YEAR(AN$2),MONTH(AN$2),15),$AD$2,$AE$2,FALSE,DATE(YEAR($AD347),MONTH($AD347),1),DATE(YEAR($AE347),MONTH($AE347),28)),0)</f>
      </c>
      <c r="AO347" s="18">
        <f>IFERROR(_xlfn.BETA.DIST(DATE(YEAR(AO$2),MONTH(AO$2),15),$AD$2,$AE$2,FALSE,DATE(YEAR($AD347),MONTH($AD347),1),DATE(YEAR($AE347),MONTH($AE347),28)),0)</f>
      </c>
      <c r="AP347" s="18">
        <f>IFERROR(_xlfn.BETA.DIST(DATE(YEAR(AP$2),MONTH(AP$2),15),$AD$2,$AE$2,FALSE,DATE(YEAR($AD347),MONTH($AD347),1),DATE(YEAR($AE347),MONTH($AE347),28)),0)</f>
      </c>
      <c r="AQ347" s="18">
        <f>IFERROR(_xlfn.BETA.DIST(DATE(YEAR(AQ$2),MONTH(AQ$2),15),$AD$2,$AE$2,FALSE,DATE(YEAR($AD347),MONTH($AD347),1),DATE(YEAR($AE347),MONTH($AE347),28)),0)</f>
      </c>
      <c r="AR347" s="18">
        <f>IFERROR(_xlfn.BETA.DIST(DATE(YEAR(AR$2),MONTH(AR$2),15),$AD$2,$AE$2,FALSE,DATE(YEAR($AD347),MONTH($AD347),1),DATE(YEAR($AE347),MONTH($AE347),28)),0)</f>
      </c>
      <c r="AS347" s="18">
        <f>IFERROR(_xlfn.BETA.DIST(DATE(YEAR(AS$2),MONTH(AS$2),15),$AD$2,$AE$2,FALSE,DATE(YEAR($AD347),MONTH($AD347),1),DATE(YEAR($AE347),MONTH($AE347),28)),0)</f>
      </c>
      <c r="AT347" s="18">
        <f>IFERROR(_xlfn.BETA.DIST(DATE(YEAR(AT$2),MONTH(AT$2),15),$AD$2,$AE$2,FALSE,DATE(YEAR($AD347),MONTH($AD347),1),DATE(YEAR($AE347),MONTH($AE347),28)),0)</f>
      </c>
      <c r="AU347" s="18">
        <f>IFERROR(_xlfn.BETA.DIST(DATE(YEAR(AU$2),MONTH(AU$2),15),$AD$2,$AE$2,FALSE,DATE(YEAR($AD347),MONTH($AD347),1),DATE(YEAR($AE347),MONTH($AE347),28)),0)</f>
      </c>
      <c r="AV347" s="18">
        <f>SUM(AG347:AU347)</f>
      </c>
      <c r="AW347" s="18">
        <f>IF(J347&lt;&gt;0,J347,IF($AV347=0,0,AG347/$AV347*$Z347))</f>
      </c>
      <c r="AX347" s="18">
        <f>IF(K347&lt;&gt;0,K347,IF($AV347=0,0,AH347/$AV347*$Z347))</f>
      </c>
      <c r="AY347" s="18">
        <f>IF(L347&lt;&gt;0,L347,IF($AV347=0,0,AI347/$AV347*$Z347))</f>
      </c>
      <c r="AZ347" s="18">
        <f>IF(M347&lt;&gt;0,M347,IF($AV347=0,0,AJ347/$AV347*$Z347))</f>
      </c>
      <c r="BA347" s="18">
        <f>IF(N347&lt;&gt;0,N347,IF($AV347=0,0,AK347/$AV347*$Z347))</f>
      </c>
      <c r="BB347" s="18">
        <f>IF(O347&lt;&gt;0,O347,IF($AV347=0,0,AL347/$AV347*$Z347))</f>
      </c>
      <c r="BC347" s="18">
        <f>IF(P347&lt;&gt;0,P347,IF($AV347=0,0,AM347/$AV347*$Z347))</f>
      </c>
      <c r="BD347" s="18">
        <f>IF(Q347&lt;&gt;0,Q347,IF($AV347=0,0,AN347/$AV347*$Z347))</f>
      </c>
      <c r="BE347" s="18">
        <f>IF(R347&lt;&gt;0,R347,IF($AV347=0,0,AO347/$AV347*$Z347))</f>
      </c>
      <c r="BF347" s="18">
        <f>IF(S347&lt;&gt;0,S347,IF($AV347=0,0,AP347/$AV347*$Z347))</f>
      </c>
      <c r="BG347" s="18">
        <f>IF(T347&lt;&gt;0,T347,IF($AV347=0,0,AQ347/$AV347*$Z347))</f>
      </c>
      <c r="BH347" s="18">
        <f>IF(U347&lt;&gt;0,U347,IF($AV347=0,0,AR347/$AV347*$Z347))</f>
      </c>
      <c r="BI347" s="18">
        <f>IF(V347&lt;&gt;0,V347,IF($AV347=0,0,AS347/$AV347*$Z347))</f>
      </c>
      <c r="BJ347" s="18">
        <f>IF(W347&lt;&gt;0,W347,IF($AV347=0,0,AT347/$AV347*$Z347))</f>
      </c>
      <c r="BK347" s="18">
        <f>IF(X347&lt;&gt;0,X347,IF($AV347=0,0,AU347/$AV347*$Z347))</f>
      </c>
      <c r="BL347" s="18">
        <f>SUM(AW347:BK347)</f>
      </c>
      <c r="BM347" s="18">
        <f>I347-BL347</f>
      </c>
    </row>
    <row r="348" outlineLevel="4">
      <c r="A348" s="5" t="str">
        <v>14.5.4</v>
      </c>
      <c r="B348" s="5" t="str">
        <v/>
      </c>
      <c r="C348" s="5" t="str">
        <v>BSKDGNGENGR07</v>
      </c>
      <c r="D348" s="5" t="str">
        <v>BSKDGNGENGR07</v>
      </c>
      <c r="E348" s="19">
        <f>IFERROR(_xlfn.XLOOKUP(F348,Assumptions!B:B,Assumptions!C:C),0)</f>
      </c>
      <c r="F348" s="5" t="str">
        <v>Retention</v>
      </c>
      <c r="G348" s="5" t="str">
        <v/>
      </c>
      <c r="H348" s="18">
        <f>G345*E348</f>
      </c>
      <c r="I348" s="18">
        <f>H348*(1-0)</f>
      </c>
      <c r="J348" s="18">
        <v>0</v>
      </c>
      <c r="K348" s="18">
        <v>0</v>
      </c>
      <c r="L348" s="18">
        <v>0</v>
      </c>
      <c r="M348" s="18">
        <v>0</v>
      </c>
      <c r="N348" s="18">
        <v>0</v>
      </c>
      <c r="O348" s="18">
        <v>0</v>
      </c>
      <c r="P348" s="18">
        <v>0</v>
      </c>
      <c r="Q348" s="18">
        <v>0</v>
      </c>
      <c r="R348" s="18">
        <v>0</v>
      </c>
      <c r="S348" s="18">
        <v>0</v>
      </c>
      <c r="T348" s="18">
        <v>0</v>
      </c>
      <c r="U348" s="18">
        <v>0</v>
      </c>
      <c r="V348" s="18">
        <v>0</v>
      </c>
      <c r="W348" s="18">
        <v>0</v>
      </c>
      <c r="X348" s="18">
        <v>0</v>
      </c>
      <c r="Y348" s="18">
        <f>SUM(J348:X348)</f>
      </c>
      <c r="Z348" s="18">
        <f>I348-Y348</f>
      </c>
      <c r="AA348" s="20">
        <v>46483</v>
      </c>
      <c r="AB348" s="20">
        <v>46483</v>
      </c>
      <c r="AC348" s="18">
        <f>IFERROR(_xlfn.XLOOKUP(F348,Assumptions!B:B,Assumptions!D:D),0)</f>
      </c>
      <c r="AD348" s="20">
        <f>AA348+AC348</f>
      </c>
      <c r="AE348" s="20">
        <f>AC348+AB348</f>
      </c>
      <c r="AF348" s="5" t="str">
        <v/>
      </c>
      <c r="AG348" s="18">
        <f>IFERROR(_xlfn.BETA.DIST(DATE(YEAR(AG$2),MONTH(AG$2),15),$AD$2,$AE$2,FALSE,DATE(YEAR($AD348),MONTH($AD348),1),DATE(YEAR($AE348),MONTH($AE348),28)),0)</f>
      </c>
      <c r="AH348" s="18">
        <f>IFERROR(_xlfn.BETA.DIST(DATE(YEAR(AH$2),MONTH(AH$2),15),$AD$2,$AE$2,FALSE,DATE(YEAR($AD348),MONTH($AD348),1),DATE(YEAR($AE348),MONTH($AE348),28)),0)</f>
      </c>
      <c r="AI348" s="18">
        <f>IFERROR(_xlfn.BETA.DIST(DATE(YEAR(AI$2),MONTH(AI$2),15),$AD$2,$AE$2,FALSE,DATE(YEAR($AD348),MONTH($AD348),1),DATE(YEAR($AE348),MONTH($AE348),28)),0)</f>
      </c>
      <c r="AJ348" s="18">
        <f>IFERROR(_xlfn.BETA.DIST(DATE(YEAR(AJ$2),MONTH(AJ$2),15),$AD$2,$AE$2,FALSE,DATE(YEAR($AD348),MONTH($AD348),1),DATE(YEAR($AE348),MONTH($AE348),28)),0)</f>
      </c>
      <c r="AK348" s="18">
        <f>IFERROR(_xlfn.BETA.DIST(DATE(YEAR(AK$2),MONTH(AK$2),15),$AD$2,$AE$2,FALSE,DATE(YEAR($AD348),MONTH($AD348),1),DATE(YEAR($AE348),MONTH($AE348),28)),0)</f>
      </c>
      <c r="AL348" s="18">
        <f>IFERROR(_xlfn.BETA.DIST(DATE(YEAR(AL$2),MONTH(AL$2),15),$AD$2,$AE$2,FALSE,DATE(YEAR($AD348),MONTH($AD348),1),DATE(YEAR($AE348),MONTH($AE348),28)),0)</f>
      </c>
      <c r="AM348" s="18">
        <f>IFERROR(_xlfn.BETA.DIST(DATE(YEAR(AM$2),MONTH(AM$2),15),$AD$2,$AE$2,FALSE,DATE(YEAR($AD348),MONTH($AD348),1),DATE(YEAR($AE348),MONTH($AE348),28)),0)</f>
      </c>
      <c r="AN348" s="18">
        <f>IFERROR(_xlfn.BETA.DIST(DATE(YEAR(AN$2),MONTH(AN$2),15),$AD$2,$AE$2,FALSE,DATE(YEAR($AD348),MONTH($AD348),1),DATE(YEAR($AE348),MONTH($AE348),28)),0)</f>
      </c>
      <c r="AO348" s="18">
        <f>IFERROR(_xlfn.BETA.DIST(DATE(YEAR(AO$2),MONTH(AO$2),15),$AD$2,$AE$2,FALSE,DATE(YEAR($AD348),MONTH($AD348),1),DATE(YEAR($AE348),MONTH($AE348),28)),0)</f>
      </c>
      <c r="AP348" s="18">
        <f>IFERROR(_xlfn.BETA.DIST(DATE(YEAR(AP$2),MONTH(AP$2),15),$AD$2,$AE$2,FALSE,DATE(YEAR($AD348),MONTH($AD348),1),DATE(YEAR($AE348),MONTH($AE348),28)),0)</f>
      </c>
      <c r="AQ348" s="18">
        <f>IFERROR(_xlfn.BETA.DIST(DATE(YEAR(AQ$2),MONTH(AQ$2),15),$AD$2,$AE$2,FALSE,DATE(YEAR($AD348),MONTH($AD348),1),DATE(YEAR($AE348),MONTH($AE348),28)),0)</f>
      </c>
      <c r="AR348" s="18">
        <f>IFERROR(_xlfn.BETA.DIST(DATE(YEAR(AR$2),MONTH(AR$2),15),$AD$2,$AE$2,FALSE,DATE(YEAR($AD348),MONTH($AD348),1),DATE(YEAR($AE348),MONTH($AE348),28)),0)</f>
      </c>
      <c r="AS348" s="18">
        <f>IFERROR(_xlfn.BETA.DIST(DATE(YEAR(AS$2),MONTH(AS$2),15),$AD$2,$AE$2,FALSE,DATE(YEAR($AD348),MONTH($AD348),1),DATE(YEAR($AE348),MONTH($AE348),28)),0)</f>
      </c>
      <c r="AT348" s="18">
        <f>IFERROR(_xlfn.BETA.DIST(DATE(YEAR(AT$2),MONTH(AT$2),15),$AD$2,$AE$2,FALSE,DATE(YEAR($AD348),MONTH($AD348),1),DATE(YEAR($AE348),MONTH($AE348),28)),0)</f>
      </c>
      <c r="AU348" s="18">
        <f>IFERROR(_xlfn.BETA.DIST(DATE(YEAR(AU$2),MONTH(AU$2),15),$AD$2,$AE$2,FALSE,DATE(YEAR($AD348),MONTH($AD348),1),DATE(YEAR($AE348),MONTH($AE348),28)),0)</f>
      </c>
      <c r="AV348" s="18">
        <f>SUM(AG348:AU348)</f>
      </c>
      <c r="AW348" s="18">
        <f>IF(J348&lt;&gt;0,J348,IF($AV348=0,0,AG348/$AV348*$Z348))</f>
      </c>
      <c r="AX348" s="18">
        <f>IF(K348&lt;&gt;0,K348,IF($AV348=0,0,AH348/$AV348*$Z348))</f>
      </c>
      <c r="AY348" s="18">
        <f>IF(L348&lt;&gt;0,L348,IF($AV348=0,0,AI348/$AV348*$Z348))</f>
      </c>
      <c r="AZ348" s="18">
        <f>IF(M348&lt;&gt;0,M348,IF($AV348=0,0,AJ348/$AV348*$Z348))</f>
      </c>
      <c r="BA348" s="18">
        <f>IF(N348&lt;&gt;0,N348,IF($AV348=0,0,AK348/$AV348*$Z348))</f>
      </c>
      <c r="BB348" s="18">
        <f>IF(O348&lt;&gt;0,O348,IF($AV348=0,0,AL348/$AV348*$Z348))</f>
      </c>
      <c r="BC348" s="18">
        <f>IF(P348&lt;&gt;0,P348,IF($AV348=0,0,AM348/$AV348*$Z348))</f>
      </c>
      <c r="BD348" s="18">
        <f>IF(Q348&lt;&gt;0,Q348,IF($AV348=0,0,AN348/$AV348*$Z348))</f>
      </c>
      <c r="BE348" s="18">
        <f>IF(R348&lt;&gt;0,R348,IF($AV348=0,0,AO348/$AV348*$Z348))</f>
      </c>
      <c r="BF348" s="18">
        <f>IF(S348&lt;&gt;0,S348,IF($AV348=0,0,AP348/$AV348*$Z348))</f>
      </c>
      <c r="BG348" s="18">
        <f>IF(T348&lt;&gt;0,T348,IF($AV348=0,0,AQ348/$AV348*$Z348))</f>
      </c>
      <c r="BH348" s="18">
        <f>IF(U348&lt;&gt;0,U348,IF($AV348=0,0,AR348/$AV348*$Z348))</f>
      </c>
      <c r="BI348" s="18">
        <f>IF(V348&lt;&gt;0,V348,IF($AV348=0,0,AS348/$AV348*$Z348))</f>
      </c>
      <c r="BJ348" s="18">
        <f>IF(W348&lt;&gt;0,W348,IF($AV348=0,0,AT348/$AV348*$Z348))</f>
      </c>
      <c r="BK348" s="18">
        <f>IF(X348&lt;&gt;0,X348,IF($AV348=0,0,AU348/$AV348*$Z348))</f>
      </c>
      <c r="BL348" s="18">
        <f>SUM(AW348:BK348)</f>
      </c>
      <c r="BM348" s="18">
        <f>I348-BL348</f>
      </c>
    </row>
    <row r="349" outlineLevel="3">
      <c r="A349" s="17" t="str">
        <v>14.5.5</v>
      </c>
      <c r="B349" s="17" t="str">
        <v/>
      </c>
      <c r="C349" s="17" t="str">
        <v/>
      </c>
      <c r="D349" s="17" t="str">
        <v/>
      </c>
      <c r="E349" s="17" t="str">
        <v>14.5.5</v>
      </c>
      <c r="F349" s="17" t="str">
        <v>Sets of each of fixed and moving contacts for 3150 A circuit breaker of the transformer incoming feeder.</v>
      </c>
      <c r="G349" s="17">
        <v>6048.62</v>
      </c>
      <c r="H349" s="17" t="str">
        <v/>
      </c>
      <c r="I349" s="17" t="str">
        <v/>
      </c>
      <c r="J349" s="17" t="str">
        <v/>
      </c>
      <c r="K349" s="17" t="str">
        <v/>
      </c>
      <c r="L349" s="17" t="str">
        <v/>
      </c>
      <c r="M349" s="17" t="str">
        <v/>
      </c>
      <c r="N349" s="17" t="str">
        <v/>
      </c>
      <c r="O349" s="17" t="str">
        <v/>
      </c>
      <c r="P349" s="17" t="str">
        <v/>
      </c>
      <c r="Q349" s="17" t="str">
        <v/>
      </c>
      <c r="R349" s="17" t="str">
        <v/>
      </c>
      <c r="S349" s="17" t="str">
        <v/>
      </c>
      <c r="T349" s="17" t="str">
        <v/>
      </c>
      <c r="U349" s="17" t="str">
        <v/>
      </c>
      <c r="V349" s="17" t="str">
        <v/>
      </c>
      <c r="W349" s="17" t="str">
        <v/>
      </c>
      <c r="X349" s="17" t="str">
        <v/>
      </c>
      <c r="Y349" s="17" t="str">
        <v/>
      </c>
      <c r="Z349" s="17" t="str">
        <v/>
      </c>
      <c r="AA349" s="17" t="str">
        <v/>
      </c>
      <c r="AB349" s="17" t="str">
        <v/>
      </c>
      <c r="AC349" s="17" t="str">
        <v/>
      </c>
      <c r="AD349" s="17" t="str">
        <v/>
      </c>
      <c r="AE349" s="17" t="str">
        <v/>
      </c>
      <c r="AF349" s="5" t="str">
        <v/>
      </c>
      <c r="AG349" s="18">
        <f>IFERROR(_xlfn.BETA.DIST(DATE(YEAR(AG$2),MONTH(AG$2),15),$AD$2,$AE$2,FALSE,DATE(YEAR($AD349),MONTH($AD349),1),DATE(YEAR($AE349),MONTH($AE349),28)),0)</f>
      </c>
      <c r="AH349" s="18">
        <f>IFERROR(_xlfn.BETA.DIST(DATE(YEAR(AH$2),MONTH(AH$2),15),$AD$2,$AE$2,FALSE,DATE(YEAR($AD349),MONTH($AD349),1),DATE(YEAR($AE349),MONTH($AE349),28)),0)</f>
      </c>
      <c r="AI349" s="18">
        <f>IFERROR(_xlfn.BETA.DIST(DATE(YEAR(AI$2),MONTH(AI$2),15),$AD$2,$AE$2,FALSE,DATE(YEAR($AD349),MONTH($AD349),1),DATE(YEAR($AE349),MONTH($AE349),28)),0)</f>
      </c>
      <c r="AJ349" s="18">
        <f>IFERROR(_xlfn.BETA.DIST(DATE(YEAR(AJ$2),MONTH(AJ$2),15),$AD$2,$AE$2,FALSE,DATE(YEAR($AD349),MONTH($AD349),1),DATE(YEAR($AE349),MONTH($AE349),28)),0)</f>
      </c>
      <c r="AK349" s="18">
        <f>IFERROR(_xlfn.BETA.DIST(DATE(YEAR(AK$2),MONTH(AK$2),15),$AD$2,$AE$2,FALSE,DATE(YEAR($AD349),MONTH($AD349),1),DATE(YEAR($AE349),MONTH($AE349),28)),0)</f>
      </c>
      <c r="AL349" s="18">
        <f>IFERROR(_xlfn.BETA.DIST(DATE(YEAR(AL$2),MONTH(AL$2),15),$AD$2,$AE$2,FALSE,DATE(YEAR($AD349),MONTH($AD349),1),DATE(YEAR($AE349),MONTH($AE349),28)),0)</f>
      </c>
      <c r="AM349" s="18">
        <f>IFERROR(_xlfn.BETA.DIST(DATE(YEAR(AM$2),MONTH(AM$2),15),$AD$2,$AE$2,FALSE,DATE(YEAR($AD349),MONTH($AD349),1),DATE(YEAR($AE349),MONTH($AE349),28)),0)</f>
      </c>
      <c r="AN349" s="18">
        <f>IFERROR(_xlfn.BETA.DIST(DATE(YEAR(AN$2),MONTH(AN$2),15),$AD$2,$AE$2,FALSE,DATE(YEAR($AD349),MONTH($AD349),1),DATE(YEAR($AE349),MONTH($AE349),28)),0)</f>
      </c>
      <c r="AO349" s="18">
        <f>IFERROR(_xlfn.BETA.DIST(DATE(YEAR(AO$2),MONTH(AO$2),15),$AD$2,$AE$2,FALSE,DATE(YEAR($AD349),MONTH($AD349),1),DATE(YEAR($AE349),MONTH($AE349),28)),0)</f>
      </c>
      <c r="AP349" s="18">
        <f>IFERROR(_xlfn.BETA.DIST(DATE(YEAR(AP$2),MONTH(AP$2),15),$AD$2,$AE$2,FALSE,DATE(YEAR($AD349),MONTH($AD349),1),DATE(YEAR($AE349),MONTH($AE349),28)),0)</f>
      </c>
      <c r="AQ349" s="18">
        <f>IFERROR(_xlfn.BETA.DIST(DATE(YEAR(AQ$2),MONTH(AQ$2),15),$AD$2,$AE$2,FALSE,DATE(YEAR($AD349),MONTH($AD349),1),DATE(YEAR($AE349),MONTH($AE349),28)),0)</f>
      </c>
      <c r="AR349" s="18">
        <f>IFERROR(_xlfn.BETA.DIST(DATE(YEAR(AR$2),MONTH(AR$2),15),$AD$2,$AE$2,FALSE,DATE(YEAR($AD349),MONTH($AD349),1),DATE(YEAR($AE349),MONTH($AE349),28)),0)</f>
      </c>
      <c r="AS349" s="18">
        <f>IFERROR(_xlfn.BETA.DIST(DATE(YEAR(AS$2),MONTH(AS$2),15),$AD$2,$AE$2,FALSE,DATE(YEAR($AD349),MONTH($AD349),1),DATE(YEAR($AE349),MONTH($AE349),28)),0)</f>
      </c>
      <c r="AT349" s="18">
        <f>IFERROR(_xlfn.BETA.DIST(DATE(YEAR(AT$2),MONTH(AT$2),15),$AD$2,$AE$2,FALSE,DATE(YEAR($AD349),MONTH($AD349),1),DATE(YEAR($AE349),MONTH($AE349),28)),0)</f>
      </c>
      <c r="AU349" s="18">
        <f>IFERROR(_xlfn.BETA.DIST(DATE(YEAR(AU$2),MONTH(AU$2),15),$AD$2,$AE$2,FALSE,DATE(YEAR($AD349),MONTH($AD349),1),DATE(YEAR($AE349),MONTH($AE349),28)),0)</f>
      </c>
      <c r="AV349" s="18">
        <f>SUM(AG349:AU349)</f>
      </c>
      <c r="AW349" s="18">
        <f>IF(J349&lt;&gt;0,J349,IF($AV349=0,0,AG349/$AV349*$Z349))</f>
      </c>
      <c r="AX349" s="18">
        <f>IF(K349&lt;&gt;0,K349,IF($AV349=0,0,AH349/$AV349*$Z349))</f>
      </c>
      <c r="AY349" s="18">
        <f>IF(L349&lt;&gt;0,L349,IF($AV349=0,0,AI349/$AV349*$Z349))</f>
      </c>
      <c r="AZ349" s="18">
        <f>IF(M349&lt;&gt;0,M349,IF($AV349=0,0,AJ349/$AV349*$Z349))</f>
      </c>
      <c r="BA349" s="18">
        <f>IF(N349&lt;&gt;0,N349,IF($AV349=0,0,AK349/$AV349*$Z349))</f>
      </c>
      <c r="BB349" s="18">
        <f>IF(O349&lt;&gt;0,O349,IF($AV349=0,0,AL349/$AV349*$Z349))</f>
      </c>
      <c r="BC349" s="18">
        <f>IF(P349&lt;&gt;0,P349,IF($AV349=0,0,AM349/$AV349*$Z349))</f>
      </c>
      <c r="BD349" s="18">
        <f>IF(Q349&lt;&gt;0,Q349,IF($AV349=0,0,AN349/$AV349*$Z349))</f>
      </c>
      <c r="BE349" s="18">
        <f>IF(R349&lt;&gt;0,R349,IF($AV349=0,0,AO349/$AV349*$Z349))</f>
      </c>
      <c r="BF349" s="18">
        <f>IF(S349&lt;&gt;0,S349,IF($AV349=0,0,AP349/$AV349*$Z349))</f>
      </c>
      <c r="BG349" s="18">
        <f>IF(T349&lt;&gt;0,T349,IF($AV349=0,0,AQ349/$AV349*$Z349))</f>
      </c>
      <c r="BH349" s="18">
        <f>IF(U349&lt;&gt;0,U349,IF($AV349=0,0,AR349/$AV349*$Z349))</f>
      </c>
      <c r="BI349" s="18">
        <f>IF(V349&lt;&gt;0,V349,IF($AV349=0,0,AS349/$AV349*$Z349))</f>
      </c>
      <c r="BJ349" s="18">
        <f>IF(W349&lt;&gt;0,W349,IF($AV349=0,0,AT349/$AV349*$Z349))</f>
      </c>
      <c r="BK349" s="18">
        <f>IF(X349&lt;&gt;0,X349,IF($AV349=0,0,AU349/$AV349*$Z349))</f>
      </c>
      <c r="BL349" s="18">
        <f>SUM(AW349:BK349)</f>
      </c>
      <c r="BM349" s="17" t="str">
        <v/>
      </c>
    </row>
    <row r="350" outlineLevel="4">
      <c r="A350" s="5" t="str">
        <v>14.5.5</v>
      </c>
      <c r="B350" s="5" t="str">
        <v/>
      </c>
      <c r="C350" s="5" t="str">
        <v>BSKDGNGENGR03</v>
      </c>
      <c r="D350" s="5" t="str">
        <v>BSKDGNGENGR03</v>
      </c>
      <c r="E350" s="19">
        <f>IFERROR(_xlfn.XLOOKUP(F350,Assumptions!B:B,Assumptions!C:C),0)</f>
      </c>
      <c r="F350" s="5" t="str">
        <v>Advanced Payment</v>
      </c>
      <c r="G350" s="5" t="str">
        <v/>
      </c>
      <c r="H350" s="18">
        <f>G349*E350</f>
      </c>
      <c r="I350" s="18">
        <f>H350*(1-0)</f>
      </c>
      <c r="J350" s="18">
        <v>0</v>
      </c>
      <c r="K350" s="18">
        <v>0</v>
      </c>
      <c r="L350" s="18">
        <v>0</v>
      </c>
      <c r="M350" s="18">
        <v>0</v>
      </c>
      <c r="N350" s="18">
        <v>0</v>
      </c>
      <c r="O350" s="18">
        <v>0</v>
      </c>
      <c r="P350" s="18">
        <v>0</v>
      </c>
      <c r="Q350" s="18">
        <v>0</v>
      </c>
      <c r="R350" s="18">
        <v>0</v>
      </c>
      <c r="S350" s="18">
        <v>0</v>
      </c>
      <c r="T350" s="18">
        <v>0</v>
      </c>
      <c r="U350" s="18">
        <v>0</v>
      </c>
      <c r="V350" s="18">
        <v>0</v>
      </c>
      <c r="W350" s="18">
        <v>0</v>
      </c>
      <c r="X350" s="18">
        <v>0</v>
      </c>
      <c r="Y350" s="18">
        <f>SUM(J350:X350)</f>
      </c>
      <c r="Z350" s="18">
        <f>I350-Y350</f>
      </c>
      <c r="AA350" s="20">
        <v>46026</v>
      </c>
      <c r="AB350" s="20">
        <v>46026</v>
      </c>
      <c r="AC350" s="18">
        <f>IFERROR(_xlfn.XLOOKUP(F350,Assumptions!B:B,Assumptions!D:D),0)</f>
      </c>
      <c r="AD350" s="20">
        <f>AA350+AC350</f>
      </c>
      <c r="AE350" s="20">
        <f>AC350+AB350</f>
      </c>
      <c r="AF350" s="5" t="str">
        <v/>
      </c>
      <c r="AG350" s="18">
        <f>IFERROR(_xlfn.BETA.DIST(DATE(YEAR(AG$2),MONTH(AG$2),15),$AD$2,$AE$2,FALSE,DATE(YEAR($AD350),MONTH($AD350),1),DATE(YEAR($AE350),MONTH($AE350),28)),0)</f>
      </c>
      <c r="AH350" s="18">
        <f>IFERROR(_xlfn.BETA.DIST(DATE(YEAR(AH$2),MONTH(AH$2),15),$AD$2,$AE$2,FALSE,DATE(YEAR($AD350),MONTH($AD350),1),DATE(YEAR($AE350),MONTH($AE350),28)),0)</f>
      </c>
      <c r="AI350" s="18">
        <f>IFERROR(_xlfn.BETA.DIST(DATE(YEAR(AI$2),MONTH(AI$2),15),$AD$2,$AE$2,FALSE,DATE(YEAR($AD350),MONTH($AD350),1),DATE(YEAR($AE350),MONTH($AE350),28)),0)</f>
      </c>
      <c r="AJ350" s="18">
        <f>IFERROR(_xlfn.BETA.DIST(DATE(YEAR(AJ$2),MONTH(AJ$2),15),$AD$2,$AE$2,FALSE,DATE(YEAR($AD350),MONTH($AD350),1),DATE(YEAR($AE350),MONTH($AE350),28)),0)</f>
      </c>
      <c r="AK350" s="18">
        <f>IFERROR(_xlfn.BETA.DIST(DATE(YEAR(AK$2),MONTH(AK$2),15),$AD$2,$AE$2,FALSE,DATE(YEAR($AD350),MONTH($AD350),1),DATE(YEAR($AE350),MONTH($AE350),28)),0)</f>
      </c>
      <c r="AL350" s="18">
        <f>IFERROR(_xlfn.BETA.DIST(DATE(YEAR(AL$2),MONTH(AL$2),15),$AD$2,$AE$2,FALSE,DATE(YEAR($AD350),MONTH($AD350),1),DATE(YEAR($AE350),MONTH($AE350),28)),0)</f>
      </c>
      <c r="AM350" s="18">
        <f>IFERROR(_xlfn.BETA.DIST(DATE(YEAR(AM$2),MONTH(AM$2),15),$AD$2,$AE$2,FALSE,DATE(YEAR($AD350),MONTH($AD350),1),DATE(YEAR($AE350),MONTH($AE350),28)),0)</f>
      </c>
      <c r="AN350" s="18">
        <f>IFERROR(_xlfn.BETA.DIST(DATE(YEAR(AN$2),MONTH(AN$2),15),$AD$2,$AE$2,FALSE,DATE(YEAR($AD350),MONTH($AD350),1),DATE(YEAR($AE350),MONTH($AE350),28)),0)</f>
      </c>
      <c r="AO350" s="18">
        <f>IFERROR(_xlfn.BETA.DIST(DATE(YEAR(AO$2),MONTH(AO$2),15),$AD$2,$AE$2,FALSE,DATE(YEAR($AD350),MONTH($AD350),1),DATE(YEAR($AE350),MONTH($AE350),28)),0)</f>
      </c>
      <c r="AP350" s="18">
        <f>IFERROR(_xlfn.BETA.DIST(DATE(YEAR(AP$2),MONTH(AP$2),15),$AD$2,$AE$2,FALSE,DATE(YEAR($AD350),MONTH($AD350),1),DATE(YEAR($AE350),MONTH($AE350),28)),0)</f>
      </c>
      <c r="AQ350" s="18">
        <f>IFERROR(_xlfn.BETA.DIST(DATE(YEAR(AQ$2),MONTH(AQ$2),15),$AD$2,$AE$2,FALSE,DATE(YEAR($AD350),MONTH($AD350),1),DATE(YEAR($AE350),MONTH($AE350),28)),0)</f>
      </c>
      <c r="AR350" s="18">
        <f>IFERROR(_xlfn.BETA.DIST(DATE(YEAR(AR$2),MONTH(AR$2),15),$AD$2,$AE$2,FALSE,DATE(YEAR($AD350),MONTH($AD350),1),DATE(YEAR($AE350),MONTH($AE350),28)),0)</f>
      </c>
      <c r="AS350" s="18">
        <f>IFERROR(_xlfn.BETA.DIST(DATE(YEAR(AS$2),MONTH(AS$2),15),$AD$2,$AE$2,FALSE,DATE(YEAR($AD350),MONTH($AD350),1),DATE(YEAR($AE350),MONTH($AE350),28)),0)</f>
      </c>
      <c r="AT350" s="18">
        <f>IFERROR(_xlfn.BETA.DIST(DATE(YEAR(AT$2),MONTH(AT$2),15),$AD$2,$AE$2,FALSE,DATE(YEAR($AD350),MONTH($AD350),1),DATE(YEAR($AE350),MONTH($AE350),28)),0)</f>
      </c>
      <c r="AU350" s="18">
        <f>IFERROR(_xlfn.BETA.DIST(DATE(YEAR(AU$2),MONTH(AU$2),15),$AD$2,$AE$2,FALSE,DATE(YEAR($AD350),MONTH($AD350),1),DATE(YEAR($AE350),MONTH($AE350),28)),0)</f>
      </c>
      <c r="AV350" s="18">
        <f>SUM(AG350:AU350)</f>
      </c>
      <c r="AW350" s="18">
        <f>IF(J350&lt;&gt;0,J350,IF($AV350=0,0,AG350/$AV350*$Z350))</f>
      </c>
      <c r="AX350" s="18">
        <f>IF(K350&lt;&gt;0,K350,IF($AV350=0,0,AH350/$AV350*$Z350))</f>
      </c>
      <c r="AY350" s="18">
        <f>IF(L350&lt;&gt;0,L350,IF($AV350=0,0,AI350/$AV350*$Z350))</f>
      </c>
      <c r="AZ350" s="18">
        <f>IF(M350&lt;&gt;0,M350,IF($AV350=0,0,AJ350/$AV350*$Z350))</f>
      </c>
      <c r="BA350" s="18">
        <f>IF(N350&lt;&gt;0,N350,IF($AV350=0,0,AK350/$AV350*$Z350))</f>
      </c>
      <c r="BB350" s="18">
        <f>IF(O350&lt;&gt;0,O350,IF($AV350=0,0,AL350/$AV350*$Z350))</f>
      </c>
      <c r="BC350" s="18">
        <f>IF(P350&lt;&gt;0,P350,IF($AV350=0,0,AM350/$AV350*$Z350))</f>
      </c>
      <c r="BD350" s="18">
        <f>IF(Q350&lt;&gt;0,Q350,IF($AV350=0,0,AN350/$AV350*$Z350))</f>
      </c>
      <c r="BE350" s="18">
        <f>IF(R350&lt;&gt;0,R350,IF($AV350=0,0,AO350/$AV350*$Z350))</f>
      </c>
      <c r="BF350" s="18">
        <f>IF(S350&lt;&gt;0,S350,IF($AV350=0,0,AP350/$AV350*$Z350))</f>
      </c>
      <c r="BG350" s="18">
        <f>IF(T350&lt;&gt;0,T350,IF($AV350=0,0,AQ350/$AV350*$Z350))</f>
      </c>
      <c r="BH350" s="18">
        <f>IF(U350&lt;&gt;0,U350,IF($AV350=0,0,AR350/$AV350*$Z350))</f>
      </c>
      <c r="BI350" s="18">
        <f>IF(V350&lt;&gt;0,V350,IF($AV350=0,0,AS350/$AV350*$Z350))</f>
      </c>
      <c r="BJ350" s="18">
        <f>IF(W350&lt;&gt;0,W350,IF($AV350=0,0,AT350/$AV350*$Z350))</f>
      </c>
      <c r="BK350" s="18">
        <f>IF(X350&lt;&gt;0,X350,IF($AV350=0,0,AU350/$AV350*$Z350))</f>
      </c>
      <c r="BL350" s="18">
        <f>SUM(AW350:BK350)</f>
      </c>
      <c r="BM350" s="18">
        <f>I350-BL350</f>
      </c>
    </row>
    <row r="351" outlineLevel="4">
      <c r="A351" s="5" t="str">
        <v>14.5.5</v>
      </c>
      <c r="B351" s="5" t="str">
        <v/>
      </c>
      <c r="C351" s="5" t="str">
        <v>BSPRELGENTL07</v>
      </c>
      <c r="D351" s="5" t="str">
        <v>BSPRELGENTL07</v>
      </c>
      <c r="E351" s="19">
        <f>IFERROR(_xlfn.XLOOKUP(F351,Assumptions!B:B,Assumptions!C:C),0)</f>
      </c>
      <c r="F351" s="5" t="str">
        <v>Site Delivery EGP</v>
      </c>
      <c r="G351" s="5" t="str">
        <v/>
      </c>
      <c r="H351" s="18">
        <f>G349*E351</f>
      </c>
      <c r="I351" s="18">
        <f>H351*(1-0)</f>
      </c>
      <c r="J351" s="18">
        <v>0</v>
      </c>
      <c r="K351" s="18">
        <v>0</v>
      </c>
      <c r="L351" s="18">
        <v>0</v>
      </c>
      <c r="M351" s="18">
        <v>0</v>
      </c>
      <c r="N351" s="18">
        <v>0</v>
      </c>
      <c r="O351" s="18">
        <v>0</v>
      </c>
      <c r="P351" s="18">
        <v>0</v>
      </c>
      <c r="Q351" s="18">
        <v>0</v>
      </c>
      <c r="R351" s="18">
        <v>0</v>
      </c>
      <c r="S351" s="18">
        <v>0</v>
      </c>
      <c r="T351" s="18">
        <v>0</v>
      </c>
      <c r="U351" s="18">
        <v>0</v>
      </c>
      <c r="V351" s="18">
        <v>0</v>
      </c>
      <c r="W351" s="18">
        <v>0</v>
      </c>
      <c r="X351" s="18">
        <v>0</v>
      </c>
      <c r="Y351" s="18">
        <f>SUM(J351:X351)</f>
      </c>
      <c r="Z351" s="18">
        <f>I351-Y351</f>
      </c>
      <c r="AA351" s="20">
        <v>46347</v>
      </c>
      <c r="AB351" s="20">
        <v>46347</v>
      </c>
      <c r="AC351" s="18">
        <f>IFERROR(_xlfn.XLOOKUP(F351,Assumptions!B:B,Assumptions!D:D),0)</f>
      </c>
      <c r="AD351" s="20">
        <f>AA351+AC351</f>
      </c>
      <c r="AE351" s="20">
        <f>AC351+AB351</f>
      </c>
      <c r="AF351" s="5" t="str">
        <v/>
      </c>
      <c r="AG351" s="18">
        <f>IFERROR(_xlfn.BETA.DIST(DATE(YEAR(AG$2),MONTH(AG$2),15),$AD$2,$AE$2,FALSE,DATE(YEAR($AD351),MONTH($AD351),1),DATE(YEAR($AE351),MONTH($AE351),28)),0)</f>
      </c>
      <c r="AH351" s="18">
        <f>IFERROR(_xlfn.BETA.DIST(DATE(YEAR(AH$2),MONTH(AH$2),15),$AD$2,$AE$2,FALSE,DATE(YEAR($AD351),MONTH($AD351),1),DATE(YEAR($AE351),MONTH($AE351),28)),0)</f>
      </c>
      <c r="AI351" s="18">
        <f>IFERROR(_xlfn.BETA.DIST(DATE(YEAR(AI$2),MONTH(AI$2),15),$AD$2,$AE$2,FALSE,DATE(YEAR($AD351),MONTH($AD351),1),DATE(YEAR($AE351),MONTH($AE351),28)),0)</f>
      </c>
      <c r="AJ351" s="18">
        <f>IFERROR(_xlfn.BETA.DIST(DATE(YEAR(AJ$2),MONTH(AJ$2),15),$AD$2,$AE$2,FALSE,DATE(YEAR($AD351),MONTH($AD351),1),DATE(YEAR($AE351),MONTH($AE351),28)),0)</f>
      </c>
      <c r="AK351" s="18">
        <f>IFERROR(_xlfn.BETA.DIST(DATE(YEAR(AK$2),MONTH(AK$2),15),$AD$2,$AE$2,FALSE,DATE(YEAR($AD351),MONTH($AD351),1),DATE(YEAR($AE351),MONTH($AE351),28)),0)</f>
      </c>
      <c r="AL351" s="18">
        <f>IFERROR(_xlfn.BETA.DIST(DATE(YEAR(AL$2),MONTH(AL$2),15),$AD$2,$AE$2,FALSE,DATE(YEAR($AD351),MONTH($AD351),1),DATE(YEAR($AE351),MONTH($AE351),28)),0)</f>
      </c>
      <c r="AM351" s="18">
        <f>IFERROR(_xlfn.BETA.DIST(DATE(YEAR(AM$2),MONTH(AM$2),15),$AD$2,$AE$2,FALSE,DATE(YEAR($AD351),MONTH($AD351),1),DATE(YEAR($AE351),MONTH($AE351),28)),0)</f>
      </c>
      <c r="AN351" s="18">
        <f>IFERROR(_xlfn.BETA.DIST(DATE(YEAR(AN$2),MONTH(AN$2),15),$AD$2,$AE$2,FALSE,DATE(YEAR($AD351),MONTH($AD351),1),DATE(YEAR($AE351),MONTH($AE351),28)),0)</f>
      </c>
      <c r="AO351" s="18">
        <f>IFERROR(_xlfn.BETA.DIST(DATE(YEAR(AO$2),MONTH(AO$2),15),$AD$2,$AE$2,FALSE,DATE(YEAR($AD351),MONTH($AD351),1),DATE(YEAR($AE351),MONTH($AE351),28)),0)</f>
      </c>
      <c r="AP351" s="18">
        <f>IFERROR(_xlfn.BETA.DIST(DATE(YEAR(AP$2),MONTH(AP$2),15),$AD$2,$AE$2,FALSE,DATE(YEAR($AD351),MONTH($AD351),1),DATE(YEAR($AE351),MONTH($AE351),28)),0)</f>
      </c>
      <c r="AQ351" s="18">
        <f>IFERROR(_xlfn.BETA.DIST(DATE(YEAR(AQ$2),MONTH(AQ$2),15),$AD$2,$AE$2,FALSE,DATE(YEAR($AD351),MONTH($AD351),1),DATE(YEAR($AE351),MONTH($AE351),28)),0)</f>
      </c>
      <c r="AR351" s="18">
        <f>IFERROR(_xlfn.BETA.DIST(DATE(YEAR(AR$2),MONTH(AR$2),15),$AD$2,$AE$2,FALSE,DATE(YEAR($AD351),MONTH($AD351),1),DATE(YEAR($AE351),MONTH($AE351),28)),0)</f>
      </c>
      <c r="AS351" s="18">
        <f>IFERROR(_xlfn.BETA.DIST(DATE(YEAR(AS$2),MONTH(AS$2),15),$AD$2,$AE$2,FALSE,DATE(YEAR($AD351),MONTH($AD351),1),DATE(YEAR($AE351),MONTH($AE351),28)),0)</f>
      </c>
      <c r="AT351" s="18">
        <f>IFERROR(_xlfn.BETA.DIST(DATE(YEAR(AT$2),MONTH(AT$2),15),$AD$2,$AE$2,FALSE,DATE(YEAR($AD351),MONTH($AD351),1),DATE(YEAR($AE351),MONTH($AE351),28)),0)</f>
      </c>
      <c r="AU351" s="18">
        <f>IFERROR(_xlfn.BETA.DIST(DATE(YEAR(AU$2),MONTH(AU$2),15),$AD$2,$AE$2,FALSE,DATE(YEAR($AD351),MONTH($AD351),1),DATE(YEAR($AE351),MONTH($AE351),28)),0)</f>
      </c>
      <c r="AV351" s="18">
        <f>SUM(AG351:AU351)</f>
      </c>
      <c r="AW351" s="18">
        <f>IF(J351&lt;&gt;0,J351,IF($AV351=0,0,AG351/$AV351*$Z351))</f>
      </c>
      <c r="AX351" s="18">
        <f>IF(K351&lt;&gt;0,K351,IF($AV351=0,0,AH351/$AV351*$Z351))</f>
      </c>
      <c r="AY351" s="18">
        <f>IF(L351&lt;&gt;0,L351,IF($AV351=0,0,AI351/$AV351*$Z351))</f>
      </c>
      <c r="AZ351" s="18">
        <f>IF(M351&lt;&gt;0,M351,IF($AV351=0,0,AJ351/$AV351*$Z351))</f>
      </c>
      <c r="BA351" s="18">
        <f>IF(N351&lt;&gt;0,N351,IF($AV351=0,0,AK351/$AV351*$Z351))</f>
      </c>
      <c r="BB351" s="18">
        <f>IF(O351&lt;&gt;0,O351,IF($AV351=0,0,AL351/$AV351*$Z351))</f>
      </c>
      <c r="BC351" s="18">
        <f>IF(P351&lt;&gt;0,P351,IF($AV351=0,0,AM351/$AV351*$Z351))</f>
      </c>
      <c r="BD351" s="18">
        <f>IF(Q351&lt;&gt;0,Q351,IF($AV351=0,0,AN351/$AV351*$Z351))</f>
      </c>
      <c r="BE351" s="18">
        <f>IF(R351&lt;&gt;0,R351,IF($AV351=0,0,AO351/$AV351*$Z351))</f>
      </c>
      <c r="BF351" s="18">
        <f>IF(S351&lt;&gt;0,S351,IF($AV351=0,0,AP351/$AV351*$Z351))</f>
      </c>
      <c r="BG351" s="18">
        <f>IF(T351&lt;&gt;0,T351,IF($AV351=0,0,AQ351/$AV351*$Z351))</f>
      </c>
      <c r="BH351" s="18">
        <f>IF(U351&lt;&gt;0,U351,IF($AV351=0,0,AR351/$AV351*$Z351))</f>
      </c>
      <c r="BI351" s="18">
        <f>IF(V351&lt;&gt;0,V351,IF($AV351=0,0,AS351/$AV351*$Z351))</f>
      </c>
      <c r="BJ351" s="18">
        <f>IF(W351&lt;&gt;0,W351,IF($AV351=0,0,AT351/$AV351*$Z351))</f>
      </c>
      <c r="BK351" s="18">
        <f>IF(X351&lt;&gt;0,X351,IF($AV351=0,0,AU351/$AV351*$Z351))</f>
      </c>
      <c r="BL351" s="18">
        <f>SUM(AW351:BK351)</f>
      </c>
      <c r="BM351" s="18">
        <f>I351-BL351</f>
      </c>
    </row>
    <row r="352" outlineLevel="4">
      <c r="A352" s="5" t="str">
        <v>14.5.5</v>
      </c>
      <c r="B352" s="5" t="str">
        <v/>
      </c>
      <c r="C352" s="5" t="str">
        <v>BSKDGNGENGR07</v>
      </c>
      <c r="D352" s="5" t="str">
        <v>BSKDGNGENGR07</v>
      </c>
      <c r="E352" s="19">
        <f>IFERROR(_xlfn.XLOOKUP(F352,Assumptions!B:B,Assumptions!C:C),0)</f>
      </c>
      <c r="F352" s="5" t="str">
        <v>Retention</v>
      </c>
      <c r="G352" s="5" t="str">
        <v/>
      </c>
      <c r="H352" s="18">
        <f>G349*E352</f>
      </c>
      <c r="I352" s="18">
        <f>H352*(1-0)</f>
      </c>
      <c r="J352" s="18">
        <v>0</v>
      </c>
      <c r="K352" s="18">
        <v>0</v>
      </c>
      <c r="L352" s="18">
        <v>0</v>
      </c>
      <c r="M352" s="18">
        <v>0</v>
      </c>
      <c r="N352" s="18">
        <v>0</v>
      </c>
      <c r="O352" s="18">
        <v>0</v>
      </c>
      <c r="P352" s="18">
        <v>0</v>
      </c>
      <c r="Q352" s="18">
        <v>0</v>
      </c>
      <c r="R352" s="18">
        <v>0</v>
      </c>
      <c r="S352" s="18">
        <v>0</v>
      </c>
      <c r="T352" s="18">
        <v>0</v>
      </c>
      <c r="U352" s="18">
        <v>0</v>
      </c>
      <c r="V352" s="18">
        <v>0</v>
      </c>
      <c r="W352" s="18">
        <v>0</v>
      </c>
      <c r="X352" s="18">
        <v>0</v>
      </c>
      <c r="Y352" s="18">
        <f>SUM(J352:X352)</f>
      </c>
      <c r="Z352" s="18">
        <f>I352-Y352</f>
      </c>
      <c r="AA352" s="20">
        <v>46483</v>
      </c>
      <c r="AB352" s="20">
        <v>46483</v>
      </c>
      <c r="AC352" s="18">
        <f>IFERROR(_xlfn.XLOOKUP(F352,Assumptions!B:B,Assumptions!D:D),0)</f>
      </c>
      <c r="AD352" s="20">
        <f>AA352+AC352</f>
      </c>
      <c r="AE352" s="20">
        <f>AC352+AB352</f>
      </c>
      <c r="AF352" s="5" t="str">
        <v/>
      </c>
      <c r="AG352" s="18">
        <f>IFERROR(_xlfn.BETA.DIST(DATE(YEAR(AG$2),MONTH(AG$2),15),$AD$2,$AE$2,FALSE,DATE(YEAR($AD352),MONTH($AD352),1),DATE(YEAR($AE352),MONTH($AE352),28)),0)</f>
      </c>
      <c r="AH352" s="18">
        <f>IFERROR(_xlfn.BETA.DIST(DATE(YEAR(AH$2),MONTH(AH$2),15),$AD$2,$AE$2,FALSE,DATE(YEAR($AD352),MONTH($AD352),1),DATE(YEAR($AE352),MONTH($AE352),28)),0)</f>
      </c>
      <c r="AI352" s="18">
        <f>IFERROR(_xlfn.BETA.DIST(DATE(YEAR(AI$2),MONTH(AI$2),15),$AD$2,$AE$2,FALSE,DATE(YEAR($AD352),MONTH($AD352),1),DATE(YEAR($AE352),MONTH($AE352),28)),0)</f>
      </c>
      <c r="AJ352" s="18">
        <f>IFERROR(_xlfn.BETA.DIST(DATE(YEAR(AJ$2),MONTH(AJ$2),15),$AD$2,$AE$2,FALSE,DATE(YEAR($AD352),MONTH($AD352),1),DATE(YEAR($AE352),MONTH($AE352),28)),0)</f>
      </c>
      <c r="AK352" s="18">
        <f>IFERROR(_xlfn.BETA.DIST(DATE(YEAR(AK$2),MONTH(AK$2),15),$AD$2,$AE$2,FALSE,DATE(YEAR($AD352),MONTH($AD352),1),DATE(YEAR($AE352),MONTH($AE352),28)),0)</f>
      </c>
      <c r="AL352" s="18">
        <f>IFERROR(_xlfn.BETA.DIST(DATE(YEAR(AL$2),MONTH(AL$2),15),$AD$2,$AE$2,FALSE,DATE(YEAR($AD352),MONTH($AD352),1),DATE(YEAR($AE352),MONTH($AE352),28)),0)</f>
      </c>
      <c r="AM352" s="18">
        <f>IFERROR(_xlfn.BETA.DIST(DATE(YEAR(AM$2),MONTH(AM$2),15),$AD$2,$AE$2,FALSE,DATE(YEAR($AD352),MONTH($AD352),1),DATE(YEAR($AE352),MONTH($AE352),28)),0)</f>
      </c>
      <c r="AN352" s="18">
        <f>IFERROR(_xlfn.BETA.DIST(DATE(YEAR(AN$2),MONTH(AN$2),15),$AD$2,$AE$2,FALSE,DATE(YEAR($AD352),MONTH($AD352),1),DATE(YEAR($AE352),MONTH($AE352),28)),0)</f>
      </c>
      <c r="AO352" s="18">
        <f>IFERROR(_xlfn.BETA.DIST(DATE(YEAR(AO$2),MONTH(AO$2),15),$AD$2,$AE$2,FALSE,DATE(YEAR($AD352),MONTH($AD352),1),DATE(YEAR($AE352),MONTH($AE352),28)),0)</f>
      </c>
      <c r="AP352" s="18">
        <f>IFERROR(_xlfn.BETA.DIST(DATE(YEAR(AP$2),MONTH(AP$2),15),$AD$2,$AE$2,FALSE,DATE(YEAR($AD352),MONTH($AD352),1),DATE(YEAR($AE352),MONTH($AE352),28)),0)</f>
      </c>
      <c r="AQ352" s="18">
        <f>IFERROR(_xlfn.BETA.DIST(DATE(YEAR(AQ$2),MONTH(AQ$2),15),$AD$2,$AE$2,FALSE,DATE(YEAR($AD352),MONTH($AD352),1),DATE(YEAR($AE352),MONTH($AE352),28)),0)</f>
      </c>
      <c r="AR352" s="18">
        <f>IFERROR(_xlfn.BETA.DIST(DATE(YEAR(AR$2),MONTH(AR$2),15),$AD$2,$AE$2,FALSE,DATE(YEAR($AD352),MONTH($AD352),1),DATE(YEAR($AE352),MONTH($AE352),28)),0)</f>
      </c>
      <c r="AS352" s="18">
        <f>IFERROR(_xlfn.BETA.DIST(DATE(YEAR(AS$2),MONTH(AS$2),15),$AD$2,$AE$2,FALSE,DATE(YEAR($AD352),MONTH($AD352),1),DATE(YEAR($AE352),MONTH($AE352),28)),0)</f>
      </c>
      <c r="AT352" s="18">
        <f>IFERROR(_xlfn.BETA.DIST(DATE(YEAR(AT$2),MONTH(AT$2),15),$AD$2,$AE$2,FALSE,DATE(YEAR($AD352),MONTH($AD352),1),DATE(YEAR($AE352),MONTH($AE352),28)),0)</f>
      </c>
      <c r="AU352" s="18">
        <f>IFERROR(_xlfn.BETA.DIST(DATE(YEAR(AU$2),MONTH(AU$2),15),$AD$2,$AE$2,FALSE,DATE(YEAR($AD352),MONTH($AD352),1),DATE(YEAR($AE352),MONTH($AE352),28)),0)</f>
      </c>
      <c r="AV352" s="18">
        <f>SUM(AG352:AU352)</f>
      </c>
      <c r="AW352" s="18">
        <f>IF(J352&lt;&gt;0,J352,IF($AV352=0,0,AG352/$AV352*$Z352))</f>
      </c>
      <c r="AX352" s="18">
        <f>IF(K352&lt;&gt;0,K352,IF($AV352=0,0,AH352/$AV352*$Z352))</f>
      </c>
      <c r="AY352" s="18">
        <f>IF(L352&lt;&gt;0,L352,IF($AV352=0,0,AI352/$AV352*$Z352))</f>
      </c>
      <c r="AZ352" s="18">
        <f>IF(M352&lt;&gt;0,M352,IF($AV352=0,0,AJ352/$AV352*$Z352))</f>
      </c>
      <c r="BA352" s="18">
        <f>IF(N352&lt;&gt;0,N352,IF($AV352=0,0,AK352/$AV352*$Z352))</f>
      </c>
      <c r="BB352" s="18">
        <f>IF(O352&lt;&gt;0,O352,IF($AV352=0,0,AL352/$AV352*$Z352))</f>
      </c>
      <c r="BC352" s="18">
        <f>IF(P352&lt;&gt;0,P352,IF($AV352=0,0,AM352/$AV352*$Z352))</f>
      </c>
      <c r="BD352" s="18">
        <f>IF(Q352&lt;&gt;0,Q352,IF($AV352=0,0,AN352/$AV352*$Z352))</f>
      </c>
      <c r="BE352" s="18">
        <f>IF(R352&lt;&gt;0,R352,IF($AV352=0,0,AO352/$AV352*$Z352))</f>
      </c>
      <c r="BF352" s="18">
        <f>IF(S352&lt;&gt;0,S352,IF($AV352=0,0,AP352/$AV352*$Z352))</f>
      </c>
      <c r="BG352" s="18">
        <f>IF(T352&lt;&gt;0,T352,IF($AV352=0,0,AQ352/$AV352*$Z352))</f>
      </c>
      <c r="BH352" s="18">
        <f>IF(U352&lt;&gt;0,U352,IF($AV352=0,0,AR352/$AV352*$Z352))</f>
      </c>
      <c r="BI352" s="18">
        <f>IF(V352&lt;&gt;0,V352,IF($AV352=0,0,AS352/$AV352*$Z352))</f>
      </c>
      <c r="BJ352" s="18">
        <f>IF(W352&lt;&gt;0,W352,IF($AV352=0,0,AT352/$AV352*$Z352))</f>
      </c>
      <c r="BK352" s="18">
        <f>IF(X352&lt;&gt;0,X352,IF($AV352=0,0,AU352/$AV352*$Z352))</f>
      </c>
      <c r="BL352" s="18">
        <f>SUM(AW352:BK352)</f>
      </c>
      <c r="BM352" s="18">
        <f>I352-BL352</f>
      </c>
    </row>
    <row r="353" outlineLevel="3">
      <c r="A353" s="17" t="str">
        <v>14.5.6</v>
      </c>
      <c r="B353" s="17" t="str">
        <v/>
      </c>
      <c r="C353" s="17" t="str">
        <v/>
      </c>
      <c r="D353" s="17" t="str">
        <v/>
      </c>
      <c r="E353" s="17" t="str">
        <v>14.5.6</v>
      </c>
      <c r="F353" s="17" t="str">
        <v>Sets of each of fixed and moving contacts for 1250 A circuit breaker of the outgoing feeder.</v>
      </c>
      <c r="G353" s="17">
        <v>6048.62</v>
      </c>
      <c r="H353" s="17" t="str">
        <v/>
      </c>
      <c r="I353" s="17" t="str">
        <v/>
      </c>
      <c r="J353" s="17" t="str">
        <v/>
      </c>
      <c r="K353" s="17" t="str">
        <v/>
      </c>
      <c r="L353" s="17" t="str">
        <v/>
      </c>
      <c r="M353" s="17" t="str">
        <v/>
      </c>
      <c r="N353" s="17" t="str">
        <v/>
      </c>
      <c r="O353" s="17" t="str">
        <v/>
      </c>
      <c r="P353" s="17" t="str">
        <v/>
      </c>
      <c r="Q353" s="17" t="str">
        <v/>
      </c>
      <c r="R353" s="17" t="str">
        <v/>
      </c>
      <c r="S353" s="17" t="str">
        <v/>
      </c>
      <c r="T353" s="17" t="str">
        <v/>
      </c>
      <c r="U353" s="17" t="str">
        <v/>
      </c>
      <c r="V353" s="17" t="str">
        <v/>
      </c>
      <c r="W353" s="17" t="str">
        <v/>
      </c>
      <c r="X353" s="17" t="str">
        <v/>
      </c>
      <c r="Y353" s="17" t="str">
        <v/>
      </c>
      <c r="Z353" s="17" t="str">
        <v/>
      </c>
      <c r="AA353" s="17" t="str">
        <v/>
      </c>
      <c r="AB353" s="17" t="str">
        <v/>
      </c>
      <c r="AC353" s="17" t="str">
        <v/>
      </c>
      <c r="AD353" s="17" t="str">
        <v/>
      </c>
      <c r="AE353" s="17" t="str">
        <v/>
      </c>
      <c r="AF353" s="5" t="str">
        <v/>
      </c>
      <c r="AG353" s="18">
        <f>IFERROR(_xlfn.BETA.DIST(DATE(YEAR(AG$2),MONTH(AG$2),15),$AD$2,$AE$2,FALSE,DATE(YEAR($AD353),MONTH($AD353),1),DATE(YEAR($AE353),MONTH($AE353),28)),0)</f>
      </c>
      <c r="AH353" s="18">
        <f>IFERROR(_xlfn.BETA.DIST(DATE(YEAR(AH$2),MONTH(AH$2),15),$AD$2,$AE$2,FALSE,DATE(YEAR($AD353),MONTH($AD353),1),DATE(YEAR($AE353),MONTH($AE353),28)),0)</f>
      </c>
      <c r="AI353" s="18">
        <f>IFERROR(_xlfn.BETA.DIST(DATE(YEAR(AI$2),MONTH(AI$2),15),$AD$2,$AE$2,FALSE,DATE(YEAR($AD353),MONTH($AD353),1),DATE(YEAR($AE353),MONTH($AE353),28)),0)</f>
      </c>
      <c r="AJ353" s="18">
        <f>IFERROR(_xlfn.BETA.DIST(DATE(YEAR(AJ$2),MONTH(AJ$2),15),$AD$2,$AE$2,FALSE,DATE(YEAR($AD353),MONTH($AD353),1),DATE(YEAR($AE353),MONTH($AE353),28)),0)</f>
      </c>
      <c r="AK353" s="18">
        <f>IFERROR(_xlfn.BETA.DIST(DATE(YEAR(AK$2),MONTH(AK$2),15),$AD$2,$AE$2,FALSE,DATE(YEAR($AD353),MONTH($AD353),1),DATE(YEAR($AE353),MONTH($AE353),28)),0)</f>
      </c>
      <c r="AL353" s="18">
        <f>IFERROR(_xlfn.BETA.DIST(DATE(YEAR(AL$2),MONTH(AL$2),15),$AD$2,$AE$2,FALSE,DATE(YEAR($AD353),MONTH($AD353),1),DATE(YEAR($AE353),MONTH($AE353),28)),0)</f>
      </c>
      <c r="AM353" s="18">
        <f>IFERROR(_xlfn.BETA.DIST(DATE(YEAR(AM$2),MONTH(AM$2),15),$AD$2,$AE$2,FALSE,DATE(YEAR($AD353),MONTH($AD353),1),DATE(YEAR($AE353),MONTH($AE353),28)),0)</f>
      </c>
      <c r="AN353" s="18">
        <f>IFERROR(_xlfn.BETA.DIST(DATE(YEAR(AN$2),MONTH(AN$2),15),$AD$2,$AE$2,FALSE,DATE(YEAR($AD353),MONTH($AD353),1),DATE(YEAR($AE353),MONTH($AE353),28)),0)</f>
      </c>
      <c r="AO353" s="18">
        <f>IFERROR(_xlfn.BETA.DIST(DATE(YEAR(AO$2),MONTH(AO$2),15),$AD$2,$AE$2,FALSE,DATE(YEAR($AD353),MONTH($AD353),1),DATE(YEAR($AE353),MONTH($AE353),28)),0)</f>
      </c>
      <c r="AP353" s="18">
        <f>IFERROR(_xlfn.BETA.DIST(DATE(YEAR(AP$2),MONTH(AP$2),15),$AD$2,$AE$2,FALSE,DATE(YEAR($AD353),MONTH($AD353),1),DATE(YEAR($AE353),MONTH($AE353),28)),0)</f>
      </c>
      <c r="AQ353" s="18">
        <f>IFERROR(_xlfn.BETA.DIST(DATE(YEAR(AQ$2),MONTH(AQ$2),15),$AD$2,$AE$2,FALSE,DATE(YEAR($AD353),MONTH($AD353),1),DATE(YEAR($AE353),MONTH($AE353),28)),0)</f>
      </c>
      <c r="AR353" s="18">
        <f>IFERROR(_xlfn.BETA.DIST(DATE(YEAR(AR$2),MONTH(AR$2),15),$AD$2,$AE$2,FALSE,DATE(YEAR($AD353),MONTH($AD353),1),DATE(YEAR($AE353),MONTH($AE353),28)),0)</f>
      </c>
      <c r="AS353" s="18">
        <f>IFERROR(_xlfn.BETA.DIST(DATE(YEAR(AS$2),MONTH(AS$2),15),$AD$2,$AE$2,FALSE,DATE(YEAR($AD353),MONTH($AD353),1),DATE(YEAR($AE353),MONTH($AE353),28)),0)</f>
      </c>
      <c r="AT353" s="18">
        <f>IFERROR(_xlfn.BETA.DIST(DATE(YEAR(AT$2),MONTH(AT$2),15),$AD$2,$AE$2,FALSE,DATE(YEAR($AD353),MONTH($AD353),1),DATE(YEAR($AE353),MONTH($AE353),28)),0)</f>
      </c>
      <c r="AU353" s="18">
        <f>IFERROR(_xlfn.BETA.DIST(DATE(YEAR(AU$2),MONTH(AU$2),15),$AD$2,$AE$2,FALSE,DATE(YEAR($AD353),MONTH($AD353),1),DATE(YEAR($AE353),MONTH($AE353),28)),0)</f>
      </c>
      <c r="AV353" s="18">
        <f>SUM(AG353:AU353)</f>
      </c>
      <c r="AW353" s="18">
        <f>IF(J353&lt;&gt;0,J353,IF($AV353=0,0,AG353/$AV353*$Z353))</f>
      </c>
      <c r="AX353" s="18">
        <f>IF(K353&lt;&gt;0,K353,IF($AV353=0,0,AH353/$AV353*$Z353))</f>
      </c>
      <c r="AY353" s="18">
        <f>IF(L353&lt;&gt;0,L353,IF($AV353=0,0,AI353/$AV353*$Z353))</f>
      </c>
      <c r="AZ353" s="18">
        <f>IF(M353&lt;&gt;0,M353,IF($AV353=0,0,AJ353/$AV353*$Z353))</f>
      </c>
      <c r="BA353" s="18">
        <f>IF(N353&lt;&gt;0,N353,IF($AV353=0,0,AK353/$AV353*$Z353))</f>
      </c>
      <c r="BB353" s="18">
        <f>IF(O353&lt;&gt;0,O353,IF($AV353=0,0,AL353/$AV353*$Z353))</f>
      </c>
      <c r="BC353" s="18">
        <f>IF(P353&lt;&gt;0,P353,IF($AV353=0,0,AM353/$AV353*$Z353))</f>
      </c>
      <c r="BD353" s="18">
        <f>IF(Q353&lt;&gt;0,Q353,IF($AV353=0,0,AN353/$AV353*$Z353))</f>
      </c>
      <c r="BE353" s="18">
        <f>IF(R353&lt;&gt;0,R353,IF($AV353=0,0,AO353/$AV353*$Z353))</f>
      </c>
      <c r="BF353" s="18">
        <f>IF(S353&lt;&gt;0,S353,IF($AV353=0,0,AP353/$AV353*$Z353))</f>
      </c>
      <c r="BG353" s="18">
        <f>IF(T353&lt;&gt;0,T353,IF($AV353=0,0,AQ353/$AV353*$Z353))</f>
      </c>
      <c r="BH353" s="18">
        <f>IF(U353&lt;&gt;0,U353,IF($AV353=0,0,AR353/$AV353*$Z353))</f>
      </c>
      <c r="BI353" s="18">
        <f>IF(V353&lt;&gt;0,V353,IF($AV353=0,0,AS353/$AV353*$Z353))</f>
      </c>
      <c r="BJ353" s="18">
        <f>IF(W353&lt;&gt;0,W353,IF($AV353=0,0,AT353/$AV353*$Z353))</f>
      </c>
      <c r="BK353" s="18">
        <f>IF(X353&lt;&gt;0,X353,IF($AV353=0,0,AU353/$AV353*$Z353))</f>
      </c>
      <c r="BL353" s="18">
        <f>SUM(AW353:BK353)</f>
      </c>
      <c r="BM353" s="17" t="str">
        <v/>
      </c>
    </row>
    <row r="354" outlineLevel="4">
      <c r="A354" s="5" t="str">
        <v>14.5.6</v>
      </c>
      <c r="B354" s="5" t="str">
        <v/>
      </c>
      <c r="C354" s="5" t="str">
        <v>BSKDGNGENGR03</v>
      </c>
      <c r="D354" s="5" t="str">
        <v>BSKDGNGENGR03</v>
      </c>
      <c r="E354" s="19">
        <f>IFERROR(_xlfn.XLOOKUP(F354,Assumptions!B:B,Assumptions!C:C),0)</f>
      </c>
      <c r="F354" s="5" t="str">
        <v>Advanced Payment</v>
      </c>
      <c r="G354" s="5" t="str">
        <v/>
      </c>
      <c r="H354" s="18">
        <f>G353*E354</f>
      </c>
      <c r="I354" s="18">
        <f>H354*(1-0)</f>
      </c>
      <c r="J354" s="18">
        <v>0</v>
      </c>
      <c r="K354" s="18">
        <v>0</v>
      </c>
      <c r="L354" s="18">
        <v>0</v>
      </c>
      <c r="M354" s="18">
        <v>0</v>
      </c>
      <c r="N354" s="18">
        <v>0</v>
      </c>
      <c r="O354" s="18">
        <v>0</v>
      </c>
      <c r="P354" s="18">
        <v>0</v>
      </c>
      <c r="Q354" s="18">
        <v>0</v>
      </c>
      <c r="R354" s="18">
        <v>0</v>
      </c>
      <c r="S354" s="18">
        <v>0</v>
      </c>
      <c r="T354" s="18">
        <v>0</v>
      </c>
      <c r="U354" s="18">
        <v>0</v>
      </c>
      <c r="V354" s="18">
        <v>0</v>
      </c>
      <c r="W354" s="18">
        <v>0</v>
      </c>
      <c r="X354" s="18">
        <v>0</v>
      </c>
      <c r="Y354" s="18">
        <f>SUM(J354:X354)</f>
      </c>
      <c r="Z354" s="18">
        <f>I354-Y354</f>
      </c>
      <c r="AA354" s="20">
        <v>46026</v>
      </c>
      <c r="AB354" s="20">
        <v>46026</v>
      </c>
      <c r="AC354" s="18">
        <f>IFERROR(_xlfn.XLOOKUP(F354,Assumptions!B:B,Assumptions!D:D),0)</f>
      </c>
      <c r="AD354" s="20">
        <f>AA354+AC354</f>
      </c>
      <c r="AE354" s="20">
        <f>AC354+AB354</f>
      </c>
      <c r="AF354" s="5" t="str">
        <v/>
      </c>
      <c r="AG354" s="18">
        <f>IFERROR(_xlfn.BETA.DIST(DATE(YEAR(AG$2),MONTH(AG$2),15),$AD$2,$AE$2,FALSE,DATE(YEAR($AD354),MONTH($AD354),1),DATE(YEAR($AE354),MONTH($AE354),28)),0)</f>
      </c>
      <c r="AH354" s="18">
        <f>IFERROR(_xlfn.BETA.DIST(DATE(YEAR(AH$2),MONTH(AH$2),15),$AD$2,$AE$2,FALSE,DATE(YEAR($AD354),MONTH($AD354),1),DATE(YEAR($AE354),MONTH($AE354),28)),0)</f>
      </c>
      <c r="AI354" s="18">
        <f>IFERROR(_xlfn.BETA.DIST(DATE(YEAR(AI$2),MONTH(AI$2),15),$AD$2,$AE$2,FALSE,DATE(YEAR($AD354),MONTH($AD354),1),DATE(YEAR($AE354),MONTH($AE354),28)),0)</f>
      </c>
      <c r="AJ354" s="18">
        <f>IFERROR(_xlfn.BETA.DIST(DATE(YEAR(AJ$2),MONTH(AJ$2),15),$AD$2,$AE$2,FALSE,DATE(YEAR($AD354),MONTH($AD354),1),DATE(YEAR($AE354),MONTH($AE354),28)),0)</f>
      </c>
      <c r="AK354" s="18">
        <f>IFERROR(_xlfn.BETA.DIST(DATE(YEAR(AK$2),MONTH(AK$2),15),$AD$2,$AE$2,FALSE,DATE(YEAR($AD354),MONTH($AD354),1),DATE(YEAR($AE354),MONTH($AE354),28)),0)</f>
      </c>
      <c r="AL354" s="18">
        <f>IFERROR(_xlfn.BETA.DIST(DATE(YEAR(AL$2),MONTH(AL$2),15),$AD$2,$AE$2,FALSE,DATE(YEAR($AD354),MONTH($AD354),1),DATE(YEAR($AE354),MONTH($AE354),28)),0)</f>
      </c>
      <c r="AM354" s="18">
        <f>IFERROR(_xlfn.BETA.DIST(DATE(YEAR(AM$2),MONTH(AM$2),15),$AD$2,$AE$2,FALSE,DATE(YEAR($AD354),MONTH($AD354),1),DATE(YEAR($AE354),MONTH($AE354),28)),0)</f>
      </c>
      <c r="AN354" s="18">
        <f>IFERROR(_xlfn.BETA.DIST(DATE(YEAR(AN$2),MONTH(AN$2),15),$AD$2,$AE$2,FALSE,DATE(YEAR($AD354),MONTH($AD354),1),DATE(YEAR($AE354),MONTH($AE354),28)),0)</f>
      </c>
      <c r="AO354" s="18">
        <f>IFERROR(_xlfn.BETA.DIST(DATE(YEAR(AO$2),MONTH(AO$2),15),$AD$2,$AE$2,FALSE,DATE(YEAR($AD354),MONTH($AD354),1),DATE(YEAR($AE354),MONTH($AE354),28)),0)</f>
      </c>
      <c r="AP354" s="18">
        <f>IFERROR(_xlfn.BETA.DIST(DATE(YEAR(AP$2),MONTH(AP$2),15),$AD$2,$AE$2,FALSE,DATE(YEAR($AD354),MONTH($AD354),1),DATE(YEAR($AE354),MONTH($AE354),28)),0)</f>
      </c>
      <c r="AQ354" s="18">
        <f>IFERROR(_xlfn.BETA.DIST(DATE(YEAR(AQ$2),MONTH(AQ$2),15),$AD$2,$AE$2,FALSE,DATE(YEAR($AD354),MONTH($AD354),1),DATE(YEAR($AE354),MONTH($AE354),28)),0)</f>
      </c>
      <c r="AR354" s="18">
        <f>IFERROR(_xlfn.BETA.DIST(DATE(YEAR(AR$2),MONTH(AR$2),15),$AD$2,$AE$2,FALSE,DATE(YEAR($AD354),MONTH($AD354),1),DATE(YEAR($AE354),MONTH($AE354),28)),0)</f>
      </c>
      <c r="AS354" s="18">
        <f>IFERROR(_xlfn.BETA.DIST(DATE(YEAR(AS$2),MONTH(AS$2),15),$AD$2,$AE$2,FALSE,DATE(YEAR($AD354),MONTH($AD354),1),DATE(YEAR($AE354),MONTH($AE354),28)),0)</f>
      </c>
      <c r="AT354" s="18">
        <f>IFERROR(_xlfn.BETA.DIST(DATE(YEAR(AT$2),MONTH(AT$2),15),$AD$2,$AE$2,FALSE,DATE(YEAR($AD354),MONTH($AD354),1),DATE(YEAR($AE354),MONTH($AE354),28)),0)</f>
      </c>
      <c r="AU354" s="18">
        <f>IFERROR(_xlfn.BETA.DIST(DATE(YEAR(AU$2),MONTH(AU$2),15),$AD$2,$AE$2,FALSE,DATE(YEAR($AD354),MONTH($AD354),1),DATE(YEAR($AE354),MONTH($AE354),28)),0)</f>
      </c>
      <c r="AV354" s="18">
        <f>SUM(AG354:AU354)</f>
      </c>
      <c r="AW354" s="18">
        <f>IF(J354&lt;&gt;0,J354,IF($AV354=0,0,AG354/$AV354*$Z354))</f>
      </c>
      <c r="AX354" s="18">
        <f>IF(K354&lt;&gt;0,K354,IF($AV354=0,0,AH354/$AV354*$Z354))</f>
      </c>
      <c r="AY354" s="18">
        <f>IF(L354&lt;&gt;0,L354,IF($AV354=0,0,AI354/$AV354*$Z354))</f>
      </c>
      <c r="AZ354" s="18">
        <f>IF(M354&lt;&gt;0,M354,IF($AV354=0,0,AJ354/$AV354*$Z354))</f>
      </c>
      <c r="BA354" s="18">
        <f>IF(N354&lt;&gt;0,N354,IF($AV354=0,0,AK354/$AV354*$Z354))</f>
      </c>
      <c r="BB354" s="18">
        <f>IF(O354&lt;&gt;0,O354,IF($AV354=0,0,AL354/$AV354*$Z354))</f>
      </c>
      <c r="BC354" s="18">
        <f>IF(P354&lt;&gt;0,P354,IF($AV354=0,0,AM354/$AV354*$Z354))</f>
      </c>
      <c r="BD354" s="18">
        <f>IF(Q354&lt;&gt;0,Q354,IF($AV354=0,0,AN354/$AV354*$Z354))</f>
      </c>
      <c r="BE354" s="18">
        <f>IF(R354&lt;&gt;0,R354,IF($AV354=0,0,AO354/$AV354*$Z354))</f>
      </c>
      <c r="BF354" s="18">
        <f>IF(S354&lt;&gt;0,S354,IF($AV354=0,0,AP354/$AV354*$Z354))</f>
      </c>
      <c r="BG354" s="18">
        <f>IF(T354&lt;&gt;0,T354,IF($AV354=0,0,AQ354/$AV354*$Z354))</f>
      </c>
      <c r="BH354" s="18">
        <f>IF(U354&lt;&gt;0,U354,IF($AV354=0,0,AR354/$AV354*$Z354))</f>
      </c>
      <c r="BI354" s="18">
        <f>IF(V354&lt;&gt;0,V354,IF($AV354=0,0,AS354/$AV354*$Z354))</f>
      </c>
      <c r="BJ354" s="18">
        <f>IF(W354&lt;&gt;0,W354,IF($AV354=0,0,AT354/$AV354*$Z354))</f>
      </c>
      <c r="BK354" s="18">
        <f>IF(X354&lt;&gt;0,X354,IF($AV354=0,0,AU354/$AV354*$Z354))</f>
      </c>
      <c r="BL354" s="18">
        <f>SUM(AW354:BK354)</f>
      </c>
      <c r="BM354" s="18">
        <f>I354-BL354</f>
      </c>
    </row>
    <row r="355" outlineLevel="4">
      <c r="A355" s="5" t="str">
        <v>14.5.6</v>
      </c>
      <c r="B355" s="5" t="str">
        <v/>
      </c>
      <c r="C355" s="5" t="str">
        <v>BSPRELGENTL07</v>
      </c>
      <c r="D355" s="5" t="str">
        <v>BSPRELGENTL07</v>
      </c>
      <c r="E355" s="19">
        <f>IFERROR(_xlfn.XLOOKUP(F355,Assumptions!B:B,Assumptions!C:C),0)</f>
      </c>
      <c r="F355" s="5" t="str">
        <v>Site Delivery EGP</v>
      </c>
      <c r="G355" s="5" t="str">
        <v/>
      </c>
      <c r="H355" s="18">
        <f>G353*E355</f>
      </c>
      <c r="I355" s="18">
        <f>H355*(1-0)</f>
      </c>
      <c r="J355" s="18">
        <v>0</v>
      </c>
      <c r="K355" s="18">
        <v>0</v>
      </c>
      <c r="L355" s="18">
        <v>0</v>
      </c>
      <c r="M355" s="18">
        <v>0</v>
      </c>
      <c r="N355" s="18">
        <v>0</v>
      </c>
      <c r="O355" s="18">
        <v>0</v>
      </c>
      <c r="P355" s="18">
        <v>0</v>
      </c>
      <c r="Q355" s="18">
        <v>0</v>
      </c>
      <c r="R355" s="18">
        <v>0</v>
      </c>
      <c r="S355" s="18">
        <v>0</v>
      </c>
      <c r="T355" s="18">
        <v>0</v>
      </c>
      <c r="U355" s="18">
        <v>0</v>
      </c>
      <c r="V355" s="18">
        <v>0</v>
      </c>
      <c r="W355" s="18">
        <v>0</v>
      </c>
      <c r="X355" s="18">
        <v>0</v>
      </c>
      <c r="Y355" s="18">
        <f>SUM(J355:X355)</f>
      </c>
      <c r="Z355" s="18">
        <f>I355-Y355</f>
      </c>
      <c r="AA355" s="20">
        <v>46347</v>
      </c>
      <c r="AB355" s="20">
        <v>46347</v>
      </c>
      <c r="AC355" s="18">
        <f>IFERROR(_xlfn.XLOOKUP(F355,Assumptions!B:B,Assumptions!D:D),0)</f>
      </c>
      <c r="AD355" s="20">
        <f>AA355+AC355</f>
      </c>
      <c r="AE355" s="20">
        <f>AC355+AB355</f>
      </c>
      <c r="AF355" s="5" t="str">
        <v/>
      </c>
      <c r="AG355" s="18">
        <f>IFERROR(_xlfn.BETA.DIST(DATE(YEAR(AG$2),MONTH(AG$2),15),$AD$2,$AE$2,FALSE,DATE(YEAR($AD355),MONTH($AD355),1),DATE(YEAR($AE355),MONTH($AE355),28)),0)</f>
      </c>
      <c r="AH355" s="18">
        <f>IFERROR(_xlfn.BETA.DIST(DATE(YEAR(AH$2),MONTH(AH$2),15),$AD$2,$AE$2,FALSE,DATE(YEAR($AD355),MONTH($AD355),1),DATE(YEAR($AE355),MONTH($AE355),28)),0)</f>
      </c>
      <c r="AI355" s="18">
        <f>IFERROR(_xlfn.BETA.DIST(DATE(YEAR(AI$2),MONTH(AI$2),15),$AD$2,$AE$2,FALSE,DATE(YEAR($AD355),MONTH($AD355),1),DATE(YEAR($AE355),MONTH($AE355),28)),0)</f>
      </c>
      <c r="AJ355" s="18">
        <f>IFERROR(_xlfn.BETA.DIST(DATE(YEAR(AJ$2),MONTH(AJ$2),15),$AD$2,$AE$2,FALSE,DATE(YEAR($AD355),MONTH($AD355),1),DATE(YEAR($AE355),MONTH($AE355),28)),0)</f>
      </c>
      <c r="AK355" s="18">
        <f>IFERROR(_xlfn.BETA.DIST(DATE(YEAR(AK$2),MONTH(AK$2),15),$AD$2,$AE$2,FALSE,DATE(YEAR($AD355),MONTH($AD355),1),DATE(YEAR($AE355),MONTH($AE355),28)),0)</f>
      </c>
      <c r="AL355" s="18">
        <f>IFERROR(_xlfn.BETA.DIST(DATE(YEAR(AL$2),MONTH(AL$2),15),$AD$2,$AE$2,FALSE,DATE(YEAR($AD355),MONTH($AD355),1),DATE(YEAR($AE355),MONTH($AE355),28)),0)</f>
      </c>
      <c r="AM355" s="18">
        <f>IFERROR(_xlfn.BETA.DIST(DATE(YEAR(AM$2),MONTH(AM$2),15),$AD$2,$AE$2,FALSE,DATE(YEAR($AD355),MONTH($AD355),1),DATE(YEAR($AE355),MONTH($AE355),28)),0)</f>
      </c>
      <c r="AN355" s="18">
        <f>IFERROR(_xlfn.BETA.DIST(DATE(YEAR(AN$2),MONTH(AN$2),15),$AD$2,$AE$2,FALSE,DATE(YEAR($AD355),MONTH($AD355),1),DATE(YEAR($AE355),MONTH($AE355),28)),0)</f>
      </c>
      <c r="AO355" s="18">
        <f>IFERROR(_xlfn.BETA.DIST(DATE(YEAR(AO$2),MONTH(AO$2),15),$AD$2,$AE$2,FALSE,DATE(YEAR($AD355),MONTH($AD355),1),DATE(YEAR($AE355),MONTH($AE355),28)),0)</f>
      </c>
      <c r="AP355" s="18">
        <f>IFERROR(_xlfn.BETA.DIST(DATE(YEAR(AP$2),MONTH(AP$2),15),$AD$2,$AE$2,FALSE,DATE(YEAR($AD355),MONTH($AD355),1),DATE(YEAR($AE355),MONTH($AE355),28)),0)</f>
      </c>
      <c r="AQ355" s="18">
        <f>IFERROR(_xlfn.BETA.DIST(DATE(YEAR(AQ$2),MONTH(AQ$2),15),$AD$2,$AE$2,FALSE,DATE(YEAR($AD355),MONTH($AD355),1),DATE(YEAR($AE355),MONTH($AE355),28)),0)</f>
      </c>
      <c r="AR355" s="18">
        <f>IFERROR(_xlfn.BETA.DIST(DATE(YEAR(AR$2),MONTH(AR$2),15),$AD$2,$AE$2,FALSE,DATE(YEAR($AD355),MONTH($AD355),1),DATE(YEAR($AE355),MONTH($AE355),28)),0)</f>
      </c>
      <c r="AS355" s="18">
        <f>IFERROR(_xlfn.BETA.DIST(DATE(YEAR(AS$2),MONTH(AS$2),15),$AD$2,$AE$2,FALSE,DATE(YEAR($AD355),MONTH($AD355),1),DATE(YEAR($AE355),MONTH($AE355),28)),0)</f>
      </c>
      <c r="AT355" s="18">
        <f>IFERROR(_xlfn.BETA.DIST(DATE(YEAR(AT$2),MONTH(AT$2),15),$AD$2,$AE$2,FALSE,DATE(YEAR($AD355),MONTH($AD355),1),DATE(YEAR($AE355),MONTH($AE355),28)),0)</f>
      </c>
      <c r="AU355" s="18">
        <f>IFERROR(_xlfn.BETA.DIST(DATE(YEAR(AU$2),MONTH(AU$2),15),$AD$2,$AE$2,FALSE,DATE(YEAR($AD355),MONTH($AD355),1),DATE(YEAR($AE355),MONTH($AE355),28)),0)</f>
      </c>
      <c r="AV355" s="18">
        <f>SUM(AG355:AU355)</f>
      </c>
      <c r="AW355" s="18">
        <f>IF(J355&lt;&gt;0,J355,IF($AV355=0,0,AG355/$AV355*$Z355))</f>
      </c>
      <c r="AX355" s="18">
        <f>IF(K355&lt;&gt;0,K355,IF($AV355=0,0,AH355/$AV355*$Z355))</f>
      </c>
      <c r="AY355" s="18">
        <f>IF(L355&lt;&gt;0,L355,IF($AV355=0,0,AI355/$AV355*$Z355))</f>
      </c>
      <c r="AZ355" s="18">
        <f>IF(M355&lt;&gt;0,M355,IF($AV355=0,0,AJ355/$AV355*$Z355))</f>
      </c>
      <c r="BA355" s="18">
        <f>IF(N355&lt;&gt;0,N355,IF($AV355=0,0,AK355/$AV355*$Z355))</f>
      </c>
      <c r="BB355" s="18">
        <f>IF(O355&lt;&gt;0,O355,IF($AV355=0,0,AL355/$AV355*$Z355))</f>
      </c>
      <c r="BC355" s="18">
        <f>IF(P355&lt;&gt;0,P355,IF($AV355=0,0,AM355/$AV355*$Z355))</f>
      </c>
      <c r="BD355" s="18">
        <f>IF(Q355&lt;&gt;0,Q355,IF($AV355=0,0,AN355/$AV355*$Z355))</f>
      </c>
      <c r="BE355" s="18">
        <f>IF(R355&lt;&gt;0,R355,IF($AV355=0,0,AO355/$AV355*$Z355))</f>
      </c>
      <c r="BF355" s="18">
        <f>IF(S355&lt;&gt;0,S355,IF($AV355=0,0,AP355/$AV355*$Z355))</f>
      </c>
      <c r="BG355" s="18">
        <f>IF(T355&lt;&gt;0,T355,IF($AV355=0,0,AQ355/$AV355*$Z355))</f>
      </c>
      <c r="BH355" s="18">
        <f>IF(U355&lt;&gt;0,U355,IF($AV355=0,0,AR355/$AV355*$Z355))</f>
      </c>
      <c r="BI355" s="18">
        <f>IF(V355&lt;&gt;0,V355,IF($AV355=0,0,AS355/$AV355*$Z355))</f>
      </c>
      <c r="BJ355" s="18">
        <f>IF(W355&lt;&gt;0,W355,IF($AV355=0,0,AT355/$AV355*$Z355))</f>
      </c>
      <c r="BK355" s="18">
        <f>IF(X355&lt;&gt;0,X355,IF($AV355=0,0,AU355/$AV355*$Z355))</f>
      </c>
      <c r="BL355" s="18">
        <f>SUM(AW355:BK355)</f>
      </c>
      <c r="BM355" s="18">
        <f>I355-BL355</f>
      </c>
    </row>
    <row r="356" outlineLevel="4">
      <c r="A356" s="5" t="str">
        <v>14.5.6</v>
      </c>
      <c r="B356" s="5" t="str">
        <v/>
      </c>
      <c r="C356" s="5" t="str">
        <v>BSKDGNGENGR07</v>
      </c>
      <c r="D356" s="5" t="str">
        <v>BSKDGNGENGR07</v>
      </c>
      <c r="E356" s="19">
        <f>IFERROR(_xlfn.XLOOKUP(F356,Assumptions!B:B,Assumptions!C:C),0)</f>
      </c>
      <c r="F356" s="5" t="str">
        <v>Retention</v>
      </c>
      <c r="G356" s="5" t="str">
        <v/>
      </c>
      <c r="H356" s="18">
        <f>G353*E356</f>
      </c>
      <c r="I356" s="18">
        <f>H356*(1-0)</f>
      </c>
      <c r="J356" s="18">
        <v>0</v>
      </c>
      <c r="K356" s="18">
        <v>0</v>
      </c>
      <c r="L356" s="18">
        <v>0</v>
      </c>
      <c r="M356" s="18">
        <v>0</v>
      </c>
      <c r="N356" s="18">
        <v>0</v>
      </c>
      <c r="O356" s="18">
        <v>0</v>
      </c>
      <c r="P356" s="18">
        <v>0</v>
      </c>
      <c r="Q356" s="18">
        <v>0</v>
      </c>
      <c r="R356" s="18">
        <v>0</v>
      </c>
      <c r="S356" s="18">
        <v>0</v>
      </c>
      <c r="T356" s="18">
        <v>0</v>
      </c>
      <c r="U356" s="18">
        <v>0</v>
      </c>
      <c r="V356" s="18">
        <v>0</v>
      </c>
      <c r="W356" s="18">
        <v>0</v>
      </c>
      <c r="X356" s="18">
        <v>0</v>
      </c>
      <c r="Y356" s="18">
        <f>SUM(J356:X356)</f>
      </c>
      <c r="Z356" s="18">
        <f>I356-Y356</f>
      </c>
      <c r="AA356" s="20">
        <v>46483</v>
      </c>
      <c r="AB356" s="20">
        <v>46483</v>
      </c>
      <c r="AC356" s="18">
        <f>IFERROR(_xlfn.XLOOKUP(F356,Assumptions!B:B,Assumptions!D:D),0)</f>
      </c>
      <c r="AD356" s="20">
        <f>AA356+AC356</f>
      </c>
      <c r="AE356" s="20">
        <f>AC356+AB356</f>
      </c>
      <c r="AF356" s="5" t="str">
        <v/>
      </c>
      <c r="AG356" s="18">
        <f>IFERROR(_xlfn.BETA.DIST(DATE(YEAR(AG$2),MONTH(AG$2),15),$AD$2,$AE$2,FALSE,DATE(YEAR($AD356),MONTH($AD356),1),DATE(YEAR($AE356),MONTH($AE356),28)),0)</f>
      </c>
      <c r="AH356" s="18">
        <f>IFERROR(_xlfn.BETA.DIST(DATE(YEAR(AH$2),MONTH(AH$2),15),$AD$2,$AE$2,FALSE,DATE(YEAR($AD356),MONTH($AD356),1),DATE(YEAR($AE356),MONTH($AE356),28)),0)</f>
      </c>
      <c r="AI356" s="18">
        <f>IFERROR(_xlfn.BETA.DIST(DATE(YEAR(AI$2),MONTH(AI$2),15),$AD$2,$AE$2,FALSE,DATE(YEAR($AD356),MONTH($AD356),1),DATE(YEAR($AE356),MONTH($AE356),28)),0)</f>
      </c>
      <c r="AJ356" s="18">
        <f>IFERROR(_xlfn.BETA.DIST(DATE(YEAR(AJ$2),MONTH(AJ$2),15),$AD$2,$AE$2,FALSE,DATE(YEAR($AD356),MONTH($AD356),1),DATE(YEAR($AE356),MONTH($AE356),28)),0)</f>
      </c>
      <c r="AK356" s="18">
        <f>IFERROR(_xlfn.BETA.DIST(DATE(YEAR(AK$2),MONTH(AK$2),15),$AD$2,$AE$2,FALSE,DATE(YEAR($AD356),MONTH($AD356),1),DATE(YEAR($AE356),MONTH($AE356),28)),0)</f>
      </c>
      <c r="AL356" s="18">
        <f>IFERROR(_xlfn.BETA.DIST(DATE(YEAR(AL$2),MONTH(AL$2),15),$AD$2,$AE$2,FALSE,DATE(YEAR($AD356),MONTH($AD356),1),DATE(YEAR($AE356),MONTH($AE356),28)),0)</f>
      </c>
      <c r="AM356" s="18">
        <f>IFERROR(_xlfn.BETA.DIST(DATE(YEAR(AM$2),MONTH(AM$2),15),$AD$2,$AE$2,FALSE,DATE(YEAR($AD356),MONTH($AD356),1),DATE(YEAR($AE356),MONTH($AE356),28)),0)</f>
      </c>
      <c r="AN356" s="18">
        <f>IFERROR(_xlfn.BETA.DIST(DATE(YEAR(AN$2),MONTH(AN$2),15),$AD$2,$AE$2,FALSE,DATE(YEAR($AD356),MONTH($AD356),1),DATE(YEAR($AE356),MONTH($AE356),28)),0)</f>
      </c>
      <c r="AO356" s="18">
        <f>IFERROR(_xlfn.BETA.DIST(DATE(YEAR(AO$2),MONTH(AO$2),15),$AD$2,$AE$2,FALSE,DATE(YEAR($AD356),MONTH($AD356),1),DATE(YEAR($AE356),MONTH($AE356),28)),0)</f>
      </c>
      <c r="AP356" s="18">
        <f>IFERROR(_xlfn.BETA.DIST(DATE(YEAR(AP$2),MONTH(AP$2),15),$AD$2,$AE$2,FALSE,DATE(YEAR($AD356),MONTH($AD356),1),DATE(YEAR($AE356),MONTH($AE356),28)),0)</f>
      </c>
      <c r="AQ356" s="18">
        <f>IFERROR(_xlfn.BETA.DIST(DATE(YEAR(AQ$2),MONTH(AQ$2),15),$AD$2,$AE$2,FALSE,DATE(YEAR($AD356),MONTH($AD356),1),DATE(YEAR($AE356),MONTH($AE356),28)),0)</f>
      </c>
      <c r="AR356" s="18">
        <f>IFERROR(_xlfn.BETA.DIST(DATE(YEAR(AR$2),MONTH(AR$2),15),$AD$2,$AE$2,FALSE,DATE(YEAR($AD356),MONTH($AD356),1),DATE(YEAR($AE356),MONTH($AE356),28)),0)</f>
      </c>
      <c r="AS356" s="18">
        <f>IFERROR(_xlfn.BETA.DIST(DATE(YEAR(AS$2),MONTH(AS$2),15),$AD$2,$AE$2,FALSE,DATE(YEAR($AD356),MONTH($AD356),1),DATE(YEAR($AE356),MONTH($AE356),28)),0)</f>
      </c>
      <c r="AT356" s="18">
        <f>IFERROR(_xlfn.BETA.DIST(DATE(YEAR(AT$2),MONTH(AT$2),15),$AD$2,$AE$2,FALSE,DATE(YEAR($AD356),MONTH($AD356),1),DATE(YEAR($AE356),MONTH($AE356),28)),0)</f>
      </c>
      <c r="AU356" s="18">
        <f>IFERROR(_xlfn.BETA.DIST(DATE(YEAR(AU$2),MONTH(AU$2),15),$AD$2,$AE$2,FALSE,DATE(YEAR($AD356),MONTH($AD356),1),DATE(YEAR($AE356),MONTH($AE356),28)),0)</f>
      </c>
      <c r="AV356" s="18">
        <f>SUM(AG356:AU356)</f>
      </c>
      <c r="AW356" s="18">
        <f>IF(J356&lt;&gt;0,J356,IF($AV356=0,0,AG356/$AV356*$Z356))</f>
      </c>
      <c r="AX356" s="18">
        <f>IF(K356&lt;&gt;0,K356,IF($AV356=0,0,AH356/$AV356*$Z356))</f>
      </c>
      <c r="AY356" s="18">
        <f>IF(L356&lt;&gt;0,L356,IF($AV356=0,0,AI356/$AV356*$Z356))</f>
      </c>
      <c r="AZ356" s="18">
        <f>IF(M356&lt;&gt;0,M356,IF($AV356=0,0,AJ356/$AV356*$Z356))</f>
      </c>
      <c r="BA356" s="18">
        <f>IF(N356&lt;&gt;0,N356,IF($AV356=0,0,AK356/$AV356*$Z356))</f>
      </c>
      <c r="BB356" s="18">
        <f>IF(O356&lt;&gt;0,O356,IF($AV356=0,0,AL356/$AV356*$Z356))</f>
      </c>
      <c r="BC356" s="18">
        <f>IF(P356&lt;&gt;0,P356,IF($AV356=0,0,AM356/$AV356*$Z356))</f>
      </c>
      <c r="BD356" s="18">
        <f>IF(Q356&lt;&gt;0,Q356,IF($AV356=0,0,AN356/$AV356*$Z356))</f>
      </c>
      <c r="BE356" s="18">
        <f>IF(R356&lt;&gt;0,R356,IF($AV356=0,0,AO356/$AV356*$Z356))</f>
      </c>
      <c r="BF356" s="18">
        <f>IF(S356&lt;&gt;0,S356,IF($AV356=0,0,AP356/$AV356*$Z356))</f>
      </c>
      <c r="BG356" s="18">
        <f>IF(T356&lt;&gt;0,T356,IF($AV356=0,0,AQ356/$AV356*$Z356))</f>
      </c>
      <c r="BH356" s="18">
        <f>IF(U356&lt;&gt;0,U356,IF($AV356=0,0,AR356/$AV356*$Z356))</f>
      </c>
      <c r="BI356" s="18">
        <f>IF(V356&lt;&gt;0,V356,IF($AV356=0,0,AS356/$AV356*$Z356))</f>
      </c>
      <c r="BJ356" s="18">
        <f>IF(W356&lt;&gt;0,W356,IF($AV356=0,0,AT356/$AV356*$Z356))</f>
      </c>
      <c r="BK356" s="18">
        <f>IF(X356&lt;&gt;0,X356,IF($AV356=0,0,AU356/$AV356*$Z356))</f>
      </c>
      <c r="BL356" s="18">
        <f>SUM(AW356:BK356)</f>
      </c>
      <c r="BM356" s="18">
        <f>I356-BL356</f>
      </c>
    </row>
    <row r="357" outlineLevel="3">
      <c r="A357" s="17" t="str">
        <v>14.5.7</v>
      </c>
      <c r="B357" s="17" t="str">
        <v/>
      </c>
      <c r="C357" s="17" t="str">
        <v/>
      </c>
      <c r="D357" s="17" t="str">
        <v/>
      </c>
      <c r="E357" s="17" t="str">
        <v>14.5.7</v>
      </c>
      <c r="F357" s="17" t="str">
        <v>Portable detector for SF6 leakage.</v>
      </c>
      <c r="G357" s="17">
        <v>13342.15</v>
      </c>
      <c r="H357" s="17" t="str">
        <v/>
      </c>
      <c r="I357" s="17" t="str">
        <v/>
      </c>
      <c r="J357" s="17" t="str">
        <v/>
      </c>
      <c r="K357" s="17" t="str">
        <v/>
      </c>
      <c r="L357" s="17" t="str">
        <v/>
      </c>
      <c r="M357" s="17" t="str">
        <v/>
      </c>
      <c r="N357" s="17" t="str">
        <v/>
      </c>
      <c r="O357" s="17" t="str">
        <v/>
      </c>
      <c r="P357" s="17" t="str">
        <v/>
      </c>
      <c r="Q357" s="17" t="str">
        <v/>
      </c>
      <c r="R357" s="17" t="str">
        <v/>
      </c>
      <c r="S357" s="17" t="str">
        <v/>
      </c>
      <c r="T357" s="17" t="str">
        <v/>
      </c>
      <c r="U357" s="17" t="str">
        <v/>
      </c>
      <c r="V357" s="17" t="str">
        <v/>
      </c>
      <c r="W357" s="17" t="str">
        <v/>
      </c>
      <c r="X357" s="17" t="str">
        <v/>
      </c>
      <c r="Y357" s="17" t="str">
        <v/>
      </c>
      <c r="Z357" s="17" t="str">
        <v/>
      </c>
      <c r="AA357" s="17" t="str">
        <v/>
      </c>
      <c r="AB357" s="17" t="str">
        <v/>
      </c>
      <c r="AC357" s="17" t="str">
        <v/>
      </c>
      <c r="AD357" s="17" t="str">
        <v/>
      </c>
      <c r="AE357" s="17" t="str">
        <v/>
      </c>
      <c r="AF357" s="5" t="str">
        <v/>
      </c>
      <c r="AG357" s="18">
        <f>IFERROR(_xlfn.BETA.DIST(DATE(YEAR(AG$2),MONTH(AG$2),15),$AD$2,$AE$2,FALSE,DATE(YEAR($AD357),MONTH($AD357),1),DATE(YEAR($AE357),MONTH($AE357),28)),0)</f>
      </c>
      <c r="AH357" s="18">
        <f>IFERROR(_xlfn.BETA.DIST(DATE(YEAR(AH$2),MONTH(AH$2),15),$AD$2,$AE$2,FALSE,DATE(YEAR($AD357),MONTH($AD357),1),DATE(YEAR($AE357),MONTH($AE357),28)),0)</f>
      </c>
      <c r="AI357" s="18">
        <f>IFERROR(_xlfn.BETA.DIST(DATE(YEAR(AI$2),MONTH(AI$2),15),$AD$2,$AE$2,FALSE,DATE(YEAR($AD357),MONTH($AD357),1),DATE(YEAR($AE357),MONTH($AE357),28)),0)</f>
      </c>
      <c r="AJ357" s="18">
        <f>IFERROR(_xlfn.BETA.DIST(DATE(YEAR(AJ$2),MONTH(AJ$2),15),$AD$2,$AE$2,FALSE,DATE(YEAR($AD357),MONTH($AD357),1),DATE(YEAR($AE357),MONTH($AE357),28)),0)</f>
      </c>
      <c r="AK357" s="18">
        <f>IFERROR(_xlfn.BETA.DIST(DATE(YEAR(AK$2),MONTH(AK$2),15),$AD$2,$AE$2,FALSE,DATE(YEAR($AD357),MONTH($AD357),1),DATE(YEAR($AE357),MONTH($AE357),28)),0)</f>
      </c>
      <c r="AL357" s="18">
        <f>IFERROR(_xlfn.BETA.DIST(DATE(YEAR(AL$2),MONTH(AL$2),15),$AD$2,$AE$2,FALSE,DATE(YEAR($AD357),MONTH($AD357),1),DATE(YEAR($AE357),MONTH($AE357),28)),0)</f>
      </c>
      <c r="AM357" s="18">
        <f>IFERROR(_xlfn.BETA.DIST(DATE(YEAR(AM$2),MONTH(AM$2),15),$AD$2,$AE$2,FALSE,DATE(YEAR($AD357),MONTH($AD357),1),DATE(YEAR($AE357),MONTH($AE357),28)),0)</f>
      </c>
      <c r="AN357" s="18">
        <f>IFERROR(_xlfn.BETA.DIST(DATE(YEAR(AN$2),MONTH(AN$2),15),$AD$2,$AE$2,FALSE,DATE(YEAR($AD357),MONTH($AD357),1),DATE(YEAR($AE357),MONTH($AE357),28)),0)</f>
      </c>
      <c r="AO357" s="18">
        <f>IFERROR(_xlfn.BETA.DIST(DATE(YEAR(AO$2),MONTH(AO$2),15),$AD$2,$AE$2,FALSE,DATE(YEAR($AD357),MONTH($AD357),1),DATE(YEAR($AE357),MONTH($AE357),28)),0)</f>
      </c>
      <c r="AP357" s="18">
        <f>IFERROR(_xlfn.BETA.DIST(DATE(YEAR(AP$2),MONTH(AP$2),15),$AD$2,$AE$2,FALSE,DATE(YEAR($AD357),MONTH($AD357),1),DATE(YEAR($AE357),MONTH($AE357),28)),0)</f>
      </c>
      <c r="AQ357" s="18">
        <f>IFERROR(_xlfn.BETA.DIST(DATE(YEAR(AQ$2),MONTH(AQ$2),15),$AD$2,$AE$2,FALSE,DATE(YEAR($AD357),MONTH($AD357),1),DATE(YEAR($AE357),MONTH($AE357),28)),0)</f>
      </c>
      <c r="AR357" s="18">
        <f>IFERROR(_xlfn.BETA.DIST(DATE(YEAR(AR$2),MONTH(AR$2),15),$AD$2,$AE$2,FALSE,DATE(YEAR($AD357),MONTH($AD357),1),DATE(YEAR($AE357),MONTH($AE357),28)),0)</f>
      </c>
      <c r="AS357" s="18">
        <f>IFERROR(_xlfn.BETA.DIST(DATE(YEAR(AS$2),MONTH(AS$2),15),$AD$2,$AE$2,FALSE,DATE(YEAR($AD357),MONTH($AD357),1),DATE(YEAR($AE357),MONTH($AE357),28)),0)</f>
      </c>
      <c r="AT357" s="18">
        <f>IFERROR(_xlfn.BETA.DIST(DATE(YEAR(AT$2),MONTH(AT$2),15),$AD$2,$AE$2,FALSE,DATE(YEAR($AD357),MONTH($AD357),1),DATE(YEAR($AE357),MONTH($AE357),28)),0)</f>
      </c>
      <c r="AU357" s="18">
        <f>IFERROR(_xlfn.BETA.DIST(DATE(YEAR(AU$2),MONTH(AU$2),15),$AD$2,$AE$2,FALSE,DATE(YEAR($AD357),MONTH($AD357),1),DATE(YEAR($AE357),MONTH($AE357),28)),0)</f>
      </c>
      <c r="AV357" s="18">
        <f>SUM(AG357:AU357)</f>
      </c>
      <c r="AW357" s="18">
        <f>IF(J357&lt;&gt;0,J357,IF($AV357=0,0,AG357/$AV357*$Z357))</f>
      </c>
      <c r="AX357" s="18">
        <f>IF(K357&lt;&gt;0,K357,IF($AV357=0,0,AH357/$AV357*$Z357))</f>
      </c>
      <c r="AY357" s="18">
        <f>IF(L357&lt;&gt;0,L357,IF($AV357=0,0,AI357/$AV357*$Z357))</f>
      </c>
      <c r="AZ357" s="18">
        <f>IF(M357&lt;&gt;0,M357,IF($AV357=0,0,AJ357/$AV357*$Z357))</f>
      </c>
      <c r="BA357" s="18">
        <f>IF(N357&lt;&gt;0,N357,IF($AV357=0,0,AK357/$AV357*$Z357))</f>
      </c>
      <c r="BB357" s="18">
        <f>IF(O357&lt;&gt;0,O357,IF($AV357=0,0,AL357/$AV357*$Z357))</f>
      </c>
      <c r="BC357" s="18">
        <f>IF(P357&lt;&gt;0,P357,IF($AV357=0,0,AM357/$AV357*$Z357))</f>
      </c>
      <c r="BD357" s="18">
        <f>IF(Q357&lt;&gt;0,Q357,IF($AV357=0,0,AN357/$AV357*$Z357))</f>
      </c>
      <c r="BE357" s="18">
        <f>IF(R357&lt;&gt;0,R357,IF($AV357=0,0,AO357/$AV357*$Z357))</f>
      </c>
      <c r="BF357" s="18">
        <f>IF(S357&lt;&gt;0,S357,IF($AV357=0,0,AP357/$AV357*$Z357))</f>
      </c>
      <c r="BG357" s="18">
        <f>IF(T357&lt;&gt;0,T357,IF($AV357=0,0,AQ357/$AV357*$Z357))</f>
      </c>
      <c r="BH357" s="18">
        <f>IF(U357&lt;&gt;0,U357,IF($AV357=0,0,AR357/$AV357*$Z357))</f>
      </c>
      <c r="BI357" s="18">
        <f>IF(V357&lt;&gt;0,V357,IF($AV357=0,0,AS357/$AV357*$Z357))</f>
      </c>
      <c r="BJ357" s="18">
        <f>IF(W357&lt;&gt;0,W357,IF($AV357=0,0,AT357/$AV357*$Z357))</f>
      </c>
      <c r="BK357" s="18">
        <f>IF(X357&lt;&gt;0,X357,IF($AV357=0,0,AU357/$AV357*$Z357))</f>
      </c>
      <c r="BL357" s="18">
        <f>SUM(AW357:BK357)</f>
      </c>
      <c r="BM357" s="17" t="str">
        <v/>
      </c>
    </row>
    <row r="358" outlineLevel="4">
      <c r="A358" s="5" t="str">
        <v>14.5.7</v>
      </c>
      <c r="B358" s="5" t="str">
        <v/>
      </c>
      <c r="C358" s="5" t="str">
        <v>BSKDGNGENGR03</v>
      </c>
      <c r="D358" s="5" t="str">
        <v>BSKDGNGENGR03</v>
      </c>
      <c r="E358" s="19">
        <f>IFERROR(_xlfn.XLOOKUP(F358,Assumptions!B:B,Assumptions!C:C),0)</f>
      </c>
      <c r="F358" s="5" t="str">
        <v>Advanced Payment</v>
      </c>
      <c r="G358" s="5" t="str">
        <v/>
      </c>
      <c r="H358" s="18">
        <f>G357*E358</f>
      </c>
      <c r="I358" s="18">
        <f>H358*(1-0)</f>
      </c>
      <c r="J358" s="18">
        <v>0</v>
      </c>
      <c r="K358" s="18">
        <v>0</v>
      </c>
      <c r="L358" s="18">
        <v>0</v>
      </c>
      <c r="M358" s="18">
        <v>0</v>
      </c>
      <c r="N358" s="18">
        <v>0</v>
      </c>
      <c r="O358" s="18">
        <v>0</v>
      </c>
      <c r="P358" s="18">
        <v>0</v>
      </c>
      <c r="Q358" s="18">
        <v>0</v>
      </c>
      <c r="R358" s="18">
        <v>0</v>
      </c>
      <c r="S358" s="18">
        <v>0</v>
      </c>
      <c r="T358" s="18">
        <v>0</v>
      </c>
      <c r="U358" s="18">
        <v>0</v>
      </c>
      <c r="V358" s="18">
        <v>0</v>
      </c>
      <c r="W358" s="18">
        <v>0</v>
      </c>
      <c r="X358" s="18">
        <v>0</v>
      </c>
      <c r="Y358" s="18">
        <f>SUM(J358:X358)</f>
      </c>
      <c r="Z358" s="18">
        <f>I358-Y358</f>
      </c>
      <c r="AA358" s="20">
        <v>46026</v>
      </c>
      <c r="AB358" s="20">
        <v>46026</v>
      </c>
      <c r="AC358" s="18">
        <f>IFERROR(_xlfn.XLOOKUP(F358,Assumptions!B:B,Assumptions!D:D),0)</f>
      </c>
      <c r="AD358" s="20">
        <f>AA358+AC358</f>
      </c>
      <c r="AE358" s="20">
        <f>AC358+AB358</f>
      </c>
      <c r="AF358" s="5" t="str">
        <v/>
      </c>
      <c r="AG358" s="18">
        <f>IFERROR(_xlfn.BETA.DIST(DATE(YEAR(AG$2),MONTH(AG$2),15),$AD$2,$AE$2,FALSE,DATE(YEAR($AD358),MONTH($AD358),1),DATE(YEAR($AE358),MONTH($AE358),28)),0)</f>
      </c>
      <c r="AH358" s="18">
        <f>IFERROR(_xlfn.BETA.DIST(DATE(YEAR(AH$2),MONTH(AH$2),15),$AD$2,$AE$2,FALSE,DATE(YEAR($AD358),MONTH($AD358),1),DATE(YEAR($AE358),MONTH($AE358),28)),0)</f>
      </c>
      <c r="AI358" s="18">
        <f>IFERROR(_xlfn.BETA.DIST(DATE(YEAR(AI$2),MONTH(AI$2),15),$AD$2,$AE$2,FALSE,DATE(YEAR($AD358),MONTH($AD358),1),DATE(YEAR($AE358),MONTH($AE358),28)),0)</f>
      </c>
      <c r="AJ358" s="18">
        <f>IFERROR(_xlfn.BETA.DIST(DATE(YEAR(AJ$2),MONTH(AJ$2),15),$AD$2,$AE$2,FALSE,DATE(YEAR($AD358),MONTH($AD358),1),DATE(YEAR($AE358),MONTH($AE358),28)),0)</f>
      </c>
      <c r="AK358" s="18">
        <f>IFERROR(_xlfn.BETA.DIST(DATE(YEAR(AK$2),MONTH(AK$2),15),$AD$2,$AE$2,FALSE,DATE(YEAR($AD358),MONTH($AD358),1),DATE(YEAR($AE358),MONTH($AE358),28)),0)</f>
      </c>
      <c r="AL358" s="18">
        <f>IFERROR(_xlfn.BETA.DIST(DATE(YEAR(AL$2),MONTH(AL$2),15),$AD$2,$AE$2,FALSE,DATE(YEAR($AD358),MONTH($AD358),1),DATE(YEAR($AE358),MONTH($AE358),28)),0)</f>
      </c>
      <c r="AM358" s="18">
        <f>IFERROR(_xlfn.BETA.DIST(DATE(YEAR(AM$2),MONTH(AM$2),15),$AD$2,$AE$2,FALSE,DATE(YEAR($AD358),MONTH($AD358),1),DATE(YEAR($AE358),MONTH($AE358),28)),0)</f>
      </c>
      <c r="AN358" s="18">
        <f>IFERROR(_xlfn.BETA.DIST(DATE(YEAR(AN$2),MONTH(AN$2),15),$AD$2,$AE$2,FALSE,DATE(YEAR($AD358),MONTH($AD358),1),DATE(YEAR($AE358),MONTH($AE358),28)),0)</f>
      </c>
      <c r="AO358" s="18">
        <f>IFERROR(_xlfn.BETA.DIST(DATE(YEAR(AO$2),MONTH(AO$2),15),$AD$2,$AE$2,FALSE,DATE(YEAR($AD358),MONTH($AD358),1),DATE(YEAR($AE358),MONTH($AE358),28)),0)</f>
      </c>
      <c r="AP358" s="18">
        <f>IFERROR(_xlfn.BETA.DIST(DATE(YEAR(AP$2),MONTH(AP$2),15),$AD$2,$AE$2,FALSE,DATE(YEAR($AD358),MONTH($AD358),1),DATE(YEAR($AE358),MONTH($AE358),28)),0)</f>
      </c>
      <c r="AQ358" s="18">
        <f>IFERROR(_xlfn.BETA.DIST(DATE(YEAR(AQ$2),MONTH(AQ$2),15),$AD$2,$AE$2,FALSE,DATE(YEAR($AD358),MONTH($AD358),1),DATE(YEAR($AE358),MONTH($AE358),28)),0)</f>
      </c>
      <c r="AR358" s="18">
        <f>IFERROR(_xlfn.BETA.DIST(DATE(YEAR(AR$2),MONTH(AR$2),15),$AD$2,$AE$2,FALSE,DATE(YEAR($AD358),MONTH($AD358),1),DATE(YEAR($AE358),MONTH($AE358),28)),0)</f>
      </c>
      <c r="AS358" s="18">
        <f>IFERROR(_xlfn.BETA.DIST(DATE(YEAR(AS$2),MONTH(AS$2),15),$AD$2,$AE$2,FALSE,DATE(YEAR($AD358),MONTH($AD358),1),DATE(YEAR($AE358),MONTH($AE358),28)),0)</f>
      </c>
      <c r="AT358" s="18">
        <f>IFERROR(_xlfn.BETA.DIST(DATE(YEAR(AT$2),MONTH(AT$2),15),$AD$2,$AE$2,FALSE,DATE(YEAR($AD358),MONTH($AD358),1),DATE(YEAR($AE358),MONTH($AE358),28)),0)</f>
      </c>
      <c r="AU358" s="18">
        <f>IFERROR(_xlfn.BETA.DIST(DATE(YEAR(AU$2),MONTH(AU$2),15),$AD$2,$AE$2,FALSE,DATE(YEAR($AD358),MONTH($AD358),1),DATE(YEAR($AE358),MONTH($AE358),28)),0)</f>
      </c>
      <c r="AV358" s="18">
        <f>SUM(AG358:AU358)</f>
      </c>
      <c r="AW358" s="18">
        <f>IF(J358&lt;&gt;0,J358,IF($AV358=0,0,AG358/$AV358*$Z358))</f>
      </c>
      <c r="AX358" s="18">
        <f>IF(K358&lt;&gt;0,K358,IF($AV358=0,0,AH358/$AV358*$Z358))</f>
      </c>
      <c r="AY358" s="18">
        <f>IF(L358&lt;&gt;0,L358,IF($AV358=0,0,AI358/$AV358*$Z358))</f>
      </c>
      <c r="AZ358" s="18">
        <f>IF(M358&lt;&gt;0,M358,IF($AV358=0,0,AJ358/$AV358*$Z358))</f>
      </c>
      <c r="BA358" s="18">
        <f>IF(N358&lt;&gt;0,N358,IF($AV358=0,0,AK358/$AV358*$Z358))</f>
      </c>
      <c r="BB358" s="18">
        <f>IF(O358&lt;&gt;0,O358,IF($AV358=0,0,AL358/$AV358*$Z358))</f>
      </c>
      <c r="BC358" s="18">
        <f>IF(P358&lt;&gt;0,P358,IF($AV358=0,0,AM358/$AV358*$Z358))</f>
      </c>
      <c r="BD358" s="18">
        <f>IF(Q358&lt;&gt;0,Q358,IF($AV358=0,0,AN358/$AV358*$Z358))</f>
      </c>
      <c r="BE358" s="18">
        <f>IF(R358&lt;&gt;0,R358,IF($AV358=0,0,AO358/$AV358*$Z358))</f>
      </c>
      <c r="BF358" s="18">
        <f>IF(S358&lt;&gt;0,S358,IF($AV358=0,0,AP358/$AV358*$Z358))</f>
      </c>
      <c r="BG358" s="18">
        <f>IF(T358&lt;&gt;0,T358,IF($AV358=0,0,AQ358/$AV358*$Z358))</f>
      </c>
      <c r="BH358" s="18">
        <f>IF(U358&lt;&gt;0,U358,IF($AV358=0,0,AR358/$AV358*$Z358))</f>
      </c>
      <c r="BI358" s="18">
        <f>IF(V358&lt;&gt;0,V358,IF($AV358=0,0,AS358/$AV358*$Z358))</f>
      </c>
      <c r="BJ358" s="18">
        <f>IF(W358&lt;&gt;0,W358,IF($AV358=0,0,AT358/$AV358*$Z358))</f>
      </c>
      <c r="BK358" s="18">
        <f>IF(X358&lt;&gt;0,X358,IF($AV358=0,0,AU358/$AV358*$Z358))</f>
      </c>
      <c r="BL358" s="18">
        <f>SUM(AW358:BK358)</f>
      </c>
      <c r="BM358" s="18">
        <f>I358-BL358</f>
      </c>
    </row>
    <row r="359" outlineLevel="4">
      <c r="A359" s="5" t="str">
        <v>14.5.7</v>
      </c>
      <c r="B359" s="5" t="str">
        <v/>
      </c>
      <c r="C359" s="5" t="str">
        <v>BSPRELGENTL07</v>
      </c>
      <c r="D359" s="5" t="str">
        <v>BSPRELGENTL07</v>
      </c>
      <c r="E359" s="19">
        <f>IFERROR(_xlfn.XLOOKUP(F359,Assumptions!B:B,Assumptions!C:C),0)</f>
      </c>
      <c r="F359" s="5" t="str">
        <v>Site Delivery EGP</v>
      </c>
      <c r="G359" s="5" t="str">
        <v/>
      </c>
      <c r="H359" s="18">
        <f>G357*E359</f>
      </c>
      <c r="I359" s="18">
        <f>H359*(1-0)</f>
      </c>
      <c r="J359" s="18">
        <v>0</v>
      </c>
      <c r="K359" s="18">
        <v>0</v>
      </c>
      <c r="L359" s="18">
        <v>0</v>
      </c>
      <c r="M359" s="18">
        <v>0</v>
      </c>
      <c r="N359" s="18">
        <v>0</v>
      </c>
      <c r="O359" s="18">
        <v>0</v>
      </c>
      <c r="P359" s="18">
        <v>0</v>
      </c>
      <c r="Q359" s="18">
        <v>0</v>
      </c>
      <c r="R359" s="18">
        <v>0</v>
      </c>
      <c r="S359" s="18">
        <v>0</v>
      </c>
      <c r="T359" s="18">
        <v>0</v>
      </c>
      <c r="U359" s="18">
        <v>0</v>
      </c>
      <c r="V359" s="18">
        <v>0</v>
      </c>
      <c r="W359" s="18">
        <v>0</v>
      </c>
      <c r="X359" s="18">
        <v>0</v>
      </c>
      <c r="Y359" s="18">
        <f>SUM(J359:X359)</f>
      </c>
      <c r="Z359" s="18">
        <f>I359-Y359</f>
      </c>
      <c r="AA359" s="20">
        <v>46347</v>
      </c>
      <c r="AB359" s="20">
        <v>46347</v>
      </c>
      <c r="AC359" s="18">
        <f>IFERROR(_xlfn.XLOOKUP(F359,Assumptions!B:B,Assumptions!D:D),0)</f>
      </c>
      <c r="AD359" s="20">
        <f>AA359+AC359</f>
      </c>
      <c r="AE359" s="20">
        <f>AC359+AB359</f>
      </c>
      <c r="AF359" s="5" t="str">
        <v/>
      </c>
      <c r="AG359" s="18">
        <f>IFERROR(_xlfn.BETA.DIST(DATE(YEAR(AG$2),MONTH(AG$2),15),$AD$2,$AE$2,FALSE,DATE(YEAR($AD359),MONTH($AD359),1),DATE(YEAR($AE359),MONTH($AE359),28)),0)</f>
      </c>
      <c r="AH359" s="18">
        <f>IFERROR(_xlfn.BETA.DIST(DATE(YEAR(AH$2),MONTH(AH$2),15),$AD$2,$AE$2,FALSE,DATE(YEAR($AD359),MONTH($AD359),1),DATE(YEAR($AE359),MONTH($AE359),28)),0)</f>
      </c>
      <c r="AI359" s="18">
        <f>IFERROR(_xlfn.BETA.DIST(DATE(YEAR(AI$2),MONTH(AI$2),15),$AD$2,$AE$2,FALSE,DATE(YEAR($AD359),MONTH($AD359),1),DATE(YEAR($AE359),MONTH($AE359),28)),0)</f>
      </c>
      <c r="AJ359" s="18">
        <f>IFERROR(_xlfn.BETA.DIST(DATE(YEAR(AJ$2),MONTH(AJ$2),15),$AD$2,$AE$2,FALSE,DATE(YEAR($AD359),MONTH($AD359),1),DATE(YEAR($AE359),MONTH($AE359),28)),0)</f>
      </c>
      <c r="AK359" s="18">
        <f>IFERROR(_xlfn.BETA.DIST(DATE(YEAR(AK$2),MONTH(AK$2),15),$AD$2,$AE$2,FALSE,DATE(YEAR($AD359),MONTH($AD359),1),DATE(YEAR($AE359),MONTH($AE359),28)),0)</f>
      </c>
      <c r="AL359" s="18">
        <f>IFERROR(_xlfn.BETA.DIST(DATE(YEAR(AL$2),MONTH(AL$2),15),$AD$2,$AE$2,FALSE,DATE(YEAR($AD359),MONTH($AD359),1),DATE(YEAR($AE359),MONTH($AE359),28)),0)</f>
      </c>
      <c r="AM359" s="18">
        <f>IFERROR(_xlfn.BETA.DIST(DATE(YEAR(AM$2),MONTH(AM$2),15),$AD$2,$AE$2,FALSE,DATE(YEAR($AD359),MONTH($AD359),1),DATE(YEAR($AE359),MONTH($AE359),28)),0)</f>
      </c>
      <c r="AN359" s="18">
        <f>IFERROR(_xlfn.BETA.DIST(DATE(YEAR(AN$2),MONTH(AN$2),15),$AD$2,$AE$2,FALSE,DATE(YEAR($AD359),MONTH($AD359),1),DATE(YEAR($AE359),MONTH($AE359),28)),0)</f>
      </c>
      <c r="AO359" s="18">
        <f>IFERROR(_xlfn.BETA.DIST(DATE(YEAR(AO$2),MONTH(AO$2),15),$AD$2,$AE$2,FALSE,DATE(YEAR($AD359),MONTH($AD359),1),DATE(YEAR($AE359),MONTH($AE359),28)),0)</f>
      </c>
      <c r="AP359" s="18">
        <f>IFERROR(_xlfn.BETA.DIST(DATE(YEAR(AP$2),MONTH(AP$2),15),$AD$2,$AE$2,FALSE,DATE(YEAR($AD359),MONTH($AD359),1),DATE(YEAR($AE359),MONTH($AE359),28)),0)</f>
      </c>
      <c r="AQ359" s="18">
        <f>IFERROR(_xlfn.BETA.DIST(DATE(YEAR(AQ$2),MONTH(AQ$2),15),$AD$2,$AE$2,FALSE,DATE(YEAR($AD359),MONTH($AD359),1),DATE(YEAR($AE359),MONTH($AE359),28)),0)</f>
      </c>
      <c r="AR359" s="18">
        <f>IFERROR(_xlfn.BETA.DIST(DATE(YEAR(AR$2),MONTH(AR$2),15),$AD$2,$AE$2,FALSE,DATE(YEAR($AD359),MONTH($AD359),1),DATE(YEAR($AE359),MONTH($AE359),28)),0)</f>
      </c>
      <c r="AS359" s="18">
        <f>IFERROR(_xlfn.BETA.DIST(DATE(YEAR(AS$2),MONTH(AS$2),15),$AD$2,$AE$2,FALSE,DATE(YEAR($AD359),MONTH($AD359),1),DATE(YEAR($AE359),MONTH($AE359),28)),0)</f>
      </c>
      <c r="AT359" s="18">
        <f>IFERROR(_xlfn.BETA.DIST(DATE(YEAR(AT$2),MONTH(AT$2),15),$AD$2,$AE$2,FALSE,DATE(YEAR($AD359),MONTH($AD359),1),DATE(YEAR($AE359),MONTH($AE359),28)),0)</f>
      </c>
      <c r="AU359" s="18">
        <f>IFERROR(_xlfn.BETA.DIST(DATE(YEAR(AU$2),MONTH(AU$2),15),$AD$2,$AE$2,FALSE,DATE(YEAR($AD359),MONTH($AD359),1),DATE(YEAR($AE359),MONTH($AE359),28)),0)</f>
      </c>
      <c r="AV359" s="18">
        <f>SUM(AG359:AU359)</f>
      </c>
      <c r="AW359" s="18">
        <f>IF(J359&lt;&gt;0,J359,IF($AV359=0,0,AG359/$AV359*$Z359))</f>
      </c>
      <c r="AX359" s="18">
        <f>IF(K359&lt;&gt;0,K359,IF($AV359=0,0,AH359/$AV359*$Z359))</f>
      </c>
      <c r="AY359" s="18">
        <f>IF(L359&lt;&gt;0,L359,IF($AV359=0,0,AI359/$AV359*$Z359))</f>
      </c>
      <c r="AZ359" s="18">
        <f>IF(M359&lt;&gt;0,M359,IF($AV359=0,0,AJ359/$AV359*$Z359))</f>
      </c>
      <c r="BA359" s="18">
        <f>IF(N359&lt;&gt;0,N359,IF($AV359=0,0,AK359/$AV359*$Z359))</f>
      </c>
      <c r="BB359" s="18">
        <f>IF(O359&lt;&gt;0,O359,IF($AV359=0,0,AL359/$AV359*$Z359))</f>
      </c>
      <c r="BC359" s="18">
        <f>IF(P359&lt;&gt;0,P359,IF($AV359=0,0,AM359/$AV359*$Z359))</f>
      </c>
      <c r="BD359" s="18">
        <f>IF(Q359&lt;&gt;0,Q359,IF($AV359=0,0,AN359/$AV359*$Z359))</f>
      </c>
      <c r="BE359" s="18">
        <f>IF(R359&lt;&gt;0,R359,IF($AV359=0,0,AO359/$AV359*$Z359))</f>
      </c>
      <c r="BF359" s="18">
        <f>IF(S359&lt;&gt;0,S359,IF($AV359=0,0,AP359/$AV359*$Z359))</f>
      </c>
      <c r="BG359" s="18">
        <f>IF(T359&lt;&gt;0,T359,IF($AV359=0,0,AQ359/$AV359*$Z359))</f>
      </c>
      <c r="BH359" s="18">
        <f>IF(U359&lt;&gt;0,U359,IF($AV359=0,0,AR359/$AV359*$Z359))</f>
      </c>
      <c r="BI359" s="18">
        <f>IF(V359&lt;&gt;0,V359,IF($AV359=0,0,AS359/$AV359*$Z359))</f>
      </c>
      <c r="BJ359" s="18">
        <f>IF(W359&lt;&gt;0,W359,IF($AV359=0,0,AT359/$AV359*$Z359))</f>
      </c>
      <c r="BK359" s="18">
        <f>IF(X359&lt;&gt;0,X359,IF($AV359=0,0,AU359/$AV359*$Z359))</f>
      </c>
      <c r="BL359" s="18">
        <f>SUM(AW359:BK359)</f>
      </c>
      <c r="BM359" s="18">
        <f>I359-BL359</f>
      </c>
    </row>
    <row r="360" outlineLevel="4">
      <c r="A360" s="5" t="str">
        <v>14.5.7</v>
      </c>
      <c r="B360" s="5" t="str">
        <v/>
      </c>
      <c r="C360" s="5" t="str">
        <v>BSKDGNGENGR07</v>
      </c>
      <c r="D360" s="5" t="str">
        <v>BSKDGNGENGR07</v>
      </c>
      <c r="E360" s="19">
        <f>IFERROR(_xlfn.XLOOKUP(F360,Assumptions!B:B,Assumptions!C:C),0)</f>
      </c>
      <c r="F360" s="5" t="str">
        <v>Retention</v>
      </c>
      <c r="G360" s="5" t="str">
        <v/>
      </c>
      <c r="H360" s="18">
        <f>G357*E360</f>
      </c>
      <c r="I360" s="18">
        <f>H360*(1-0)</f>
      </c>
      <c r="J360" s="18">
        <v>0</v>
      </c>
      <c r="K360" s="18">
        <v>0</v>
      </c>
      <c r="L360" s="18">
        <v>0</v>
      </c>
      <c r="M360" s="18">
        <v>0</v>
      </c>
      <c r="N360" s="18">
        <v>0</v>
      </c>
      <c r="O360" s="18">
        <v>0</v>
      </c>
      <c r="P360" s="18">
        <v>0</v>
      </c>
      <c r="Q360" s="18">
        <v>0</v>
      </c>
      <c r="R360" s="18">
        <v>0</v>
      </c>
      <c r="S360" s="18">
        <v>0</v>
      </c>
      <c r="T360" s="18">
        <v>0</v>
      </c>
      <c r="U360" s="18">
        <v>0</v>
      </c>
      <c r="V360" s="18">
        <v>0</v>
      </c>
      <c r="W360" s="18">
        <v>0</v>
      </c>
      <c r="X360" s="18">
        <v>0</v>
      </c>
      <c r="Y360" s="18">
        <f>SUM(J360:X360)</f>
      </c>
      <c r="Z360" s="18">
        <f>I360-Y360</f>
      </c>
      <c r="AA360" s="20">
        <v>46483</v>
      </c>
      <c r="AB360" s="20">
        <v>46483</v>
      </c>
      <c r="AC360" s="18">
        <f>IFERROR(_xlfn.XLOOKUP(F360,Assumptions!B:B,Assumptions!D:D),0)</f>
      </c>
      <c r="AD360" s="20">
        <f>AA360+AC360</f>
      </c>
      <c r="AE360" s="20">
        <f>AC360+AB360</f>
      </c>
      <c r="AF360" s="5" t="str">
        <v/>
      </c>
      <c r="AG360" s="18">
        <f>IFERROR(_xlfn.BETA.DIST(DATE(YEAR(AG$2),MONTH(AG$2),15),$AD$2,$AE$2,FALSE,DATE(YEAR($AD360),MONTH($AD360),1),DATE(YEAR($AE360),MONTH($AE360),28)),0)</f>
      </c>
      <c r="AH360" s="18">
        <f>IFERROR(_xlfn.BETA.DIST(DATE(YEAR(AH$2),MONTH(AH$2),15),$AD$2,$AE$2,FALSE,DATE(YEAR($AD360),MONTH($AD360),1),DATE(YEAR($AE360),MONTH($AE360),28)),0)</f>
      </c>
      <c r="AI360" s="18">
        <f>IFERROR(_xlfn.BETA.DIST(DATE(YEAR(AI$2),MONTH(AI$2),15),$AD$2,$AE$2,FALSE,DATE(YEAR($AD360),MONTH($AD360),1),DATE(YEAR($AE360),MONTH($AE360),28)),0)</f>
      </c>
      <c r="AJ360" s="18">
        <f>IFERROR(_xlfn.BETA.DIST(DATE(YEAR(AJ$2),MONTH(AJ$2),15),$AD$2,$AE$2,FALSE,DATE(YEAR($AD360),MONTH($AD360),1),DATE(YEAR($AE360),MONTH($AE360),28)),0)</f>
      </c>
      <c r="AK360" s="18">
        <f>IFERROR(_xlfn.BETA.DIST(DATE(YEAR(AK$2),MONTH(AK$2),15),$AD$2,$AE$2,FALSE,DATE(YEAR($AD360),MONTH($AD360),1),DATE(YEAR($AE360),MONTH($AE360),28)),0)</f>
      </c>
      <c r="AL360" s="18">
        <f>IFERROR(_xlfn.BETA.DIST(DATE(YEAR(AL$2),MONTH(AL$2),15),$AD$2,$AE$2,FALSE,DATE(YEAR($AD360),MONTH($AD360),1),DATE(YEAR($AE360),MONTH($AE360),28)),0)</f>
      </c>
      <c r="AM360" s="18">
        <f>IFERROR(_xlfn.BETA.DIST(DATE(YEAR(AM$2),MONTH(AM$2),15),$AD$2,$AE$2,FALSE,DATE(YEAR($AD360),MONTH($AD360),1),DATE(YEAR($AE360),MONTH($AE360),28)),0)</f>
      </c>
      <c r="AN360" s="18">
        <f>IFERROR(_xlfn.BETA.DIST(DATE(YEAR(AN$2),MONTH(AN$2),15),$AD$2,$AE$2,FALSE,DATE(YEAR($AD360),MONTH($AD360),1),DATE(YEAR($AE360),MONTH($AE360),28)),0)</f>
      </c>
      <c r="AO360" s="18">
        <f>IFERROR(_xlfn.BETA.DIST(DATE(YEAR(AO$2),MONTH(AO$2),15),$AD$2,$AE$2,FALSE,DATE(YEAR($AD360),MONTH($AD360),1),DATE(YEAR($AE360),MONTH($AE360),28)),0)</f>
      </c>
      <c r="AP360" s="18">
        <f>IFERROR(_xlfn.BETA.DIST(DATE(YEAR(AP$2),MONTH(AP$2),15),$AD$2,$AE$2,FALSE,DATE(YEAR($AD360),MONTH($AD360),1),DATE(YEAR($AE360),MONTH($AE360),28)),0)</f>
      </c>
      <c r="AQ360" s="18">
        <f>IFERROR(_xlfn.BETA.DIST(DATE(YEAR(AQ$2),MONTH(AQ$2),15),$AD$2,$AE$2,FALSE,DATE(YEAR($AD360),MONTH($AD360),1),DATE(YEAR($AE360),MONTH($AE360),28)),0)</f>
      </c>
      <c r="AR360" s="18">
        <f>IFERROR(_xlfn.BETA.DIST(DATE(YEAR(AR$2),MONTH(AR$2),15),$AD$2,$AE$2,FALSE,DATE(YEAR($AD360),MONTH($AD360),1),DATE(YEAR($AE360),MONTH($AE360),28)),0)</f>
      </c>
      <c r="AS360" s="18">
        <f>IFERROR(_xlfn.BETA.DIST(DATE(YEAR(AS$2),MONTH(AS$2),15),$AD$2,$AE$2,FALSE,DATE(YEAR($AD360),MONTH($AD360),1),DATE(YEAR($AE360),MONTH($AE360),28)),0)</f>
      </c>
      <c r="AT360" s="18">
        <f>IFERROR(_xlfn.BETA.DIST(DATE(YEAR(AT$2),MONTH(AT$2),15),$AD$2,$AE$2,FALSE,DATE(YEAR($AD360),MONTH($AD360),1),DATE(YEAR($AE360),MONTH($AE360),28)),0)</f>
      </c>
      <c r="AU360" s="18">
        <f>IFERROR(_xlfn.BETA.DIST(DATE(YEAR(AU$2),MONTH(AU$2),15),$AD$2,$AE$2,FALSE,DATE(YEAR($AD360),MONTH($AD360),1),DATE(YEAR($AE360),MONTH($AE360),28)),0)</f>
      </c>
      <c r="AV360" s="18">
        <f>SUM(AG360:AU360)</f>
      </c>
      <c r="AW360" s="18">
        <f>IF(J360&lt;&gt;0,J360,IF($AV360=0,0,AG360/$AV360*$Z360))</f>
      </c>
      <c r="AX360" s="18">
        <f>IF(K360&lt;&gt;0,K360,IF($AV360=0,0,AH360/$AV360*$Z360))</f>
      </c>
      <c r="AY360" s="18">
        <f>IF(L360&lt;&gt;0,L360,IF($AV360=0,0,AI360/$AV360*$Z360))</f>
      </c>
      <c r="AZ360" s="18">
        <f>IF(M360&lt;&gt;0,M360,IF($AV360=0,0,AJ360/$AV360*$Z360))</f>
      </c>
      <c r="BA360" s="18">
        <f>IF(N360&lt;&gt;0,N360,IF($AV360=0,0,AK360/$AV360*$Z360))</f>
      </c>
      <c r="BB360" s="18">
        <f>IF(O360&lt;&gt;0,O360,IF($AV360=0,0,AL360/$AV360*$Z360))</f>
      </c>
      <c r="BC360" s="18">
        <f>IF(P360&lt;&gt;0,P360,IF($AV360=0,0,AM360/$AV360*$Z360))</f>
      </c>
      <c r="BD360" s="18">
        <f>IF(Q360&lt;&gt;0,Q360,IF($AV360=0,0,AN360/$AV360*$Z360))</f>
      </c>
      <c r="BE360" s="18">
        <f>IF(R360&lt;&gt;0,R360,IF($AV360=0,0,AO360/$AV360*$Z360))</f>
      </c>
      <c r="BF360" s="18">
        <f>IF(S360&lt;&gt;0,S360,IF($AV360=0,0,AP360/$AV360*$Z360))</f>
      </c>
      <c r="BG360" s="18">
        <f>IF(T360&lt;&gt;0,T360,IF($AV360=0,0,AQ360/$AV360*$Z360))</f>
      </c>
      <c r="BH360" s="18">
        <f>IF(U360&lt;&gt;0,U360,IF($AV360=0,0,AR360/$AV360*$Z360))</f>
      </c>
      <c r="BI360" s="18">
        <f>IF(V360&lt;&gt;0,V360,IF($AV360=0,0,AS360/$AV360*$Z360))</f>
      </c>
      <c r="BJ360" s="18">
        <f>IF(W360&lt;&gt;0,W360,IF($AV360=0,0,AT360/$AV360*$Z360))</f>
      </c>
      <c r="BK360" s="18">
        <f>IF(X360&lt;&gt;0,X360,IF($AV360=0,0,AU360/$AV360*$Z360))</f>
      </c>
      <c r="BL360" s="18">
        <f>SUM(AW360:BK360)</f>
      </c>
      <c r="BM360" s="18">
        <f>I360-BL360</f>
      </c>
    </row>
    <row r="361" outlineLevel="3">
      <c r="A361" s="17" t="str">
        <v>14.5.8</v>
      </c>
      <c r="B361" s="17" t="str">
        <v/>
      </c>
      <c r="C361" s="17" t="str">
        <v/>
      </c>
      <c r="D361" s="17" t="str">
        <v/>
      </c>
      <c r="E361" s="17" t="str">
        <v>14.5.8</v>
      </c>
      <c r="F361" s="17" t="str">
        <v>Complete circuit breaker mechanisms (assembled), including anti-pumping relays.</v>
      </c>
      <c r="G361" s="17">
        <v>110209.14</v>
      </c>
      <c r="H361" s="17" t="str">
        <v/>
      </c>
      <c r="I361" s="17" t="str">
        <v/>
      </c>
      <c r="J361" s="17" t="str">
        <v/>
      </c>
      <c r="K361" s="17" t="str">
        <v/>
      </c>
      <c r="L361" s="17" t="str">
        <v/>
      </c>
      <c r="M361" s="17" t="str">
        <v/>
      </c>
      <c r="N361" s="17" t="str">
        <v/>
      </c>
      <c r="O361" s="17" t="str">
        <v/>
      </c>
      <c r="P361" s="17" t="str">
        <v/>
      </c>
      <c r="Q361" s="17" t="str">
        <v/>
      </c>
      <c r="R361" s="17" t="str">
        <v/>
      </c>
      <c r="S361" s="17" t="str">
        <v/>
      </c>
      <c r="T361" s="17" t="str">
        <v/>
      </c>
      <c r="U361" s="17" t="str">
        <v/>
      </c>
      <c r="V361" s="17" t="str">
        <v/>
      </c>
      <c r="W361" s="17" t="str">
        <v/>
      </c>
      <c r="X361" s="17" t="str">
        <v/>
      </c>
      <c r="Y361" s="17" t="str">
        <v/>
      </c>
      <c r="Z361" s="17" t="str">
        <v/>
      </c>
      <c r="AA361" s="17" t="str">
        <v/>
      </c>
      <c r="AB361" s="17" t="str">
        <v/>
      </c>
      <c r="AC361" s="17" t="str">
        <v/>
      </c>
      <c r="AD361" s="17" t="str">
        <v/>
      </c>
      <c r="AE361" s="17" t="str">
        <v/>
      </c>
      <c r="AF361" s="5" t="str">
        <v/>
      </c>
      <c r="AG361" s="18">
        <f>IFERROR(_xlfn.BETA.DIST(DATE(YEAR(AG$2),MONTH(AG$2),15),$AD$2,$AE$2,FALSE,DATE(YEAR($AD361),MONTH($AD361),1),DATE(YEAR($AE361),MONTH($AE361),28)),0)</f>
      </c>
      <c r="AH361" s="18">
        <f>IFERROR(_xlfn.BETA.DIST(DATE(YEAR(AH$2),MONTH(AH$2),15),$AD$2,$AE$2,FALSE,DATE(YEAR($AD361),MONTH($AD361),1),DATE(YEAR($AE361),MONTH($AE361),28)),0)</f>
      </c>
      <c r="AI361" s="18">
        <f>IFERROR(_xlfn.BETA.DIST(DATE(YEAR(AI$2),MONTH(AI$2),15),$AD$2,$AE$2,FALSE,DATE(YEAR($AD361),MONTH($AD361),1),DATE(YEAR($AE361),MONTH($AE361),28)),0)</f>
      </c>
      <c r="AJ361" s="18">
        <f>IFERROR(_xlfn.BETA.DIST(DATE(YEAR(AJ$2),MONTH(AJ$2),15),$AD$2,$AE$2,FALSE,DATE(YEAR($AD361),MONTH($AD361),1),DATE(YEAR($AE361),MONTH($AE361),28)),0)</f>
      </c>
      <c r="AK361" s="18">
        <f>IFERROR(_xlfn.BETA.DIST(DATE(YEAR(AK$2),MONTH(AK$2),15),$AD$2,$AE$2,FALSE,DATE(YEAR($AD361),MONTH($AD361),1),DATE(YEAR($AE361),MONTH($AE361),28)),0)</f>
      </c>
      <c r="AL361" s="18">
        <f>IFERROR(_xlfn.BETA.DIST(DATE(YEAR(AL$2),MONTH(AL$2),15),$AD$2,$AE$2,FALSE,DATE(YEAR($AD361),MONTH($AD361),1),DATE(YEAR($AE361),MONTH($AE361),28)),0)</f>
      </c>
      <c r="AM361" s="18">
        <f>IFERROR(_xlfn.BETA.DIST(DATE(YEAR(AM$2),MONTH(AM$2),15),$AD$2,$AE$2,FALSE,DATE(YEAR($AD361),MONTH($AD361),1),DATE(YEAR($AE361),MONTH($AE361),28)),0)</f>
      </c>
      <c r="AN361" s="18">
        <f>IFERROR(_xlfn.BETA.DIST(DATE(YEAR(AN$2),MONTH(AN$2),15),$AD$2,$AE$2,FALSE,DATE(YEAR($AD361),MONTH($AD361),1),DATE(YEAR($AE361),MONTH($AE361),28)),0)</f>
      </c>
      <c r="AO361" s="18">
        <f>IFERROR(_xlfn.BETA.DIST(DATE(YEAR(AO$2),MONTH(AO$2),15),$AD$2,$AE$2,FALSE,DATE(YEAR($AD361),MONTH($AD361),1),DATE(YEAR($AE361),MONTH($AE361),28)),0)</f>
      </c>
      <c r="AP361" s="18">
        <f>IFERROR(_xlfn.BETA.DIST(DATE(YEAR(AP$2),MONTH(AP$2),15),$AD$2,$AE$2,FALSE,DATE(YEAR($AD361),MONTH($AD361),1),DATE(YEAR($AE361),MONTH($AE361),28)),0)</f>
      </c>
      <c r="AQ361" s="18">
        <f>IFERROR(_xlfn.BETA.DIST(DATE(YEAR(AQ$2),MONTH(AQ$2),15),$AD$2,$AE$2,FALSE,DATE(YEAR($AD361),MONTH($AD361),1),DATE(YEAR($AE361),MONTH($AE361),28)),0)</f>
      </c>
      <c r="AR361" s="18">
        <f>IFERROR(_xlfn.BETA.DIST(DATE(YEAR(AR$2),MONTH(AR$2),15),$AD$2,$AE$2,FALSE,DATE(YEAR($AD361),MONTH($AD361),1),DATE(YEAR($AE361),MONTH($AE361),28)),0)</f>
      </c>
      <c r="AS361" s="18">
        <f>IFERROR(_xlfn.BETA.DIST(DATE(YEAR(AS$2),MONTH(AS$2),15),$AD$2,$AE$2,FALSE,DATE(YEAR($AD361),MONTH($AD361),1),DATE(YEAR($AE361),MONTH($AE361),28)),0)</f>
      </c>
      <c r="AT361" s="18">
        <f>IFERROR(_xlfn.BETA.DIST(DATE(YEAR(AT$2),MONTH(AT$2),15),$AD$2,$AE$2,FALSE,DATE(YEAR($AD361),MONTH($AD361),1),DATE(YEAR($AE361),MONTH($AE361),28)),0)</f>
      </c>
      <c r="AU361" s="18">
        <f>IFERROR(_xlfn.BETA.DIST(DATE(YEAR(AU$2),MONTH(AU$2),15),$AD$2,$AE$2,FALSE,DATE(YEAR($AD361),MONTH($AD361),1),DATE(YEAR($AE361),MONTH($AE361),28)),0)</f>
      </c>
      <c r="AV361" s="18">
        <f>SUM(AG361:AU361)</f>
      </c>
      <c r="AW361" s="18">
        <f>IF(J361&lt;&gt;0,J361,IF($AV361=0,0,AG361/$AV361*$Z361))</f>
      </c>
      <c r="AX361" s="18">
        <f>IF(K361&lt;&gt;0,K361,IF($AV361=0,0,AH361/$AV361*$Z361))</f>
      </c>
      <c r="AY361" s="18">
        <f>IF(L361&lt;&gt;0,L361,IF($AV361=0,0,AI361/$AV361*$Z361))</f>
      </c>
      <c r="AZ361" s="18">
        <f>IF(M361&lt;&gt;0,M361,IF($AV361=0,0,AJ361/$AV361*$Z361))</f>
      </c>
      <c r="BA361" s="18">
        <f>IF(N361&lt;&gt;0,N361,IF($AV361=0,0,AK361/$AV361*$Z361))</f>
      </c>
      <c r="BB361" s="18">
        <f>IF(O361&lt;&gt;0,O361,IF($AV361=0,0,AL361/$AV361*$Z361))</f>
      </c>
      <c r="BC361" s="18">
        <f>IF(P361&lt;&gt;0,P361,IF($AV361=0,0,AM361/$AV361*$Z361))</f>
      </c>
      <c r="BD361" s="18">
        <f>IF(Q361&lt;&gt;0,Q361,IF($AV361=0,0,AN361/$AV361*$Z361))</f>
      </c>
      <c r="BE361" s="18">
        <f>IF(R361&lt;&gt;0,R361,IF($AV361=0,0,AO361/$AV361*$Z361))</f>
      </c>
      <c r="BF361" s="18">
        <f>IF(S361&lt;&gt;0,S361,IF($AV361=0,0,AP361/$AV361*$Z361))</f>
      </c>
      <c r="BG361" s="18">
        <f>IF(T361&lt;&gt;0,T361,IF($AV361=0,0,AQ361/$AV361*$Z361))</f>
      </c>
      <c r="BH361" s="18">
        <f>IF(U361&lt;&gt;0,U361,IF($AV361=0,0,AR361/$AV361*$Z361))</f>
      </c>
      <c r="BI361" s="18">
        <f>IF(V361&lt;&gt;0,V361,IF($AV361=0,0,AS361/$AV361*$Z361))</f>
      </c>
      <c r="BJ361" s="18">
        <f>IF(W361&lt;&gt;0,W361,IF($AV361=0,0,AT361/$AV361*$Z361))</f>
      </c>
      <c r="BK361" s="18">
        <f>IF(X361&lt;&gt;0,X361,IF($AV361=0,0,AU361/$AV361*$Z361))</f>
      </c>
      <c r="BL361" s="18">
        <f>SUM(AW361:BK361)</f>
      </c>
      <c r="BM361" s="17" t="str">
        <v/>
      </c>
    </row>
    <row r="362" outlineLevel="4">
      <c r="A362" s="5" t="str">
        <v>14.5.8</v>
      </c>
      <c r="B362" s="5" t="str">
        <v/>
      </c>
      <c r="C362" s="5" t="str">
        <v>BSKDGNGENGR03</v>
      </c>
      <c r="D362" s="5" t="str">
        <v>BSKDGNGENGR03</v>
      </c>
      <c r="E362" s="19">
        <f>IFERROR(_xlfn.XLOOKUP(F362,Assumptions!B:B,Assumptions!C:C),0)</f>
      </c>
      <c r="F362" s="5" t="str">
        <v>Advanced Payment</v>
      </c>
      <c r="G362" s="5" t="str">
        <v/>
      </c>
      <c r="H362" s="18">
        <f>G361*E362</f>
      </c>
      <c r="I362" s="18">
        <f>H362*(1-0)</f>
      </c>
      <c r="J362" s="18">
        <v>0</v>
      </c>
      <c r="K362" s="18">
        <v>0</v>
      </c>
      <c r="L362" s="18">
        <v>0</v>
      </c>
      <c r="M362" s="18">
        <v>0</v>
      </c>
      <c r="N362" s="18">
        <v>0</v>
      </c>
      <c r="O362" s="18">
        <v>0</v>
      </c>
      <c r="P362" s="18">
        <v>0</v>
      </c>
      <c r="Q362" s="18">
        <v>0</v>
      </c>
      <c r="R362" s="18">
        <v>0</v>
      </c>
      <c r="S362" s="18">
        <v>0</v>
      </c>
      <c r="T362" s="18">
        <v>0</v>
      </c>
      <c r="U362" s="18">
        <v>0</v>
      </c>
      <c r="V362" s="18">
        <v>0</v>
      </c>
      <c r="W362" s="18">
        <v>0</v>
      </c>
      <c r="X362" s="18">
        <v>0</v>
      </c>
      <c r="Y362" s="18">
        <f>SUM(J362:X362)</f>
      </c>
      <c r="Z362" s="18">
        <f>I362-Y362</f>
      </c>
      <c r="AA362" s="20">
        <v>46026</v>
      </c>
      <c r="AB362" s="20">
        <v>46026</v>
      </c>
      <c r="AC362" s="18">
        <f>IFERROR(_xlfn.XLOOKUP(F362,Assumptions!B:B,Assumptions!D:D),0)</f>
      </c>
      <c r="AD362" s="20">
        <f>AA362+AC362</f>
      </c>
      <c r="AE362" s="20">
        <f>AC362+AB362</f>
      </c>
      <c r="AF362" s="5" t="str">
        <v/>
      </c>
      <c r="AG362" s="18">
        <f>IFERROR(_xlfn.BETA.DIST(DATE(YEAR(AG$2),MONTH(AG$2),15),$AD$2,$AE$2,FALSE,DATE(YEAR($AD362),MONTH($AD362),1),DATE(YEAR($AE362),MONTH($AE362),28)),0)</f>
      </c>
      <c r="AH362" s="18">
        <f>IFERROR(_xlfn.BETA.DIST(DATE(YEAR(AH$2),MONTH(AH$2),15),$AD$2,$AE$2,FALSE,DATE(YEAR($AD362),MONTH($AD362),1),DATE(YEAR($AE362),MONTH($AE362),28)),0)</f>
      </c>
      <c r="AI362" s="18">
        <f>IFERROR(_xlfn.BETA.DIST(DATE(YEAR(AI$2),MONTH(AI$2),15),$AD$2,$AE$2,FALSE,DATE(YEAR($AD362),MONTH($AD362),1),DATE(YEAR($AE362),MONTH($AE362),28)),0)</f>
      </c>
      <c r="AJ362" s="18">
        <f>IFERROR(_xlfn.BETA.DIST(DATE(YEAR(AJ$2),MONTH(AJ$2),15),$AD$2,$AE$2,FALSE,DATE(YEAR($AD362),MONTH($AD362),1),DATE(YEAR($AE362),MONTH($AE362),28)),0)</f>
      </c>
      <c r="AK362" s="18">
        <f>IFERROR(_xlfn.BETA.DIST(DATE(YEAR(AK$2),MONTH(AK$2),15),$AD$2,$AE$2,FALSE,DATE(YEAR($AD362),MONTH($AD362),1),DATE(YEAR($AE362),MONTH($AE362),28)),0)</f>
      </c>
      <c r="AL362" s="18">
        <f>IFERROR(_xlfn.BETA.DIST(DATE(YEAR(AL$2),MONTH(AL$2),15),$AD$2,$AE$2,FALSE,DATE(YEAR($AD362),MONTH($AD362),1),DATE(YEAR($AE362),MONTH($AE362),28)),0)</f>
      </c>
      <c r="AM362" s="18">
        <f>IFERROR(_xlfn.BETA.DIST(DATE(YEAR(AM$2),MONTH(AM$2),15),$AD$2,$AE$2,FALSE,DATE(YEAR($AD362),MONTH($AD362),1),DATE(YEAR($AE362),MONTH($AE362),28)),0)</f>
      </c>
      <c r="AN362" s="18">
        <f>IFERROR(_xlfn.BETA.DIST(DATE(YEAR(AN$2),MONTH(AN$2),15),$AD$2,$AE$2,FALSE,DATE(YEAR($AD362),MONTH($AD362),1),DATE(YEAR($AE362),MONTH($AE362),28)),0)</f>
      </c>
      <c r="AO362" s="18">
        <f>IFERROR(_xlfn.BETA.DIST(DATE(YEAR(AO$2),MONTH(AO$2),15),$AD$2,$AE$2,FALSE,DATE(YEAR($AD362),MONTH($AD362),1),DATE(YEAR($AE362),MONTH($AE362),28)),0)</f>
      </c>
      <c r="AP362" s="18">
        <f>IFERROR(_xlfn.BETA.DIST(DATE(YEAR(AP$2),MONTH(AP$2),15),$AD$2,$AE$2,FALSE,DATE(YEAR($AD362),MONTH($AD362),1),DATE(YEAR($AE362),MONTH($AE362),28)),0)</f>
      </c>
      <c r="AQ362" s="18">
        <f>IFERROR(_xlfn.BETA.DIST(DATE(YEAR(AQ$2),MONTH(AQ$2),15),$AD$2,$AE$2,FALSE,DATE(YEAR($AD362),MONTH($AD362),1),DATE(YEAR($AE362),MONTH($AE362),28)),0)</f>
      </c>
      <c r="AR362" s="18">
        <f>IFERROR(_xlfn.BETA.DIST(DATE(YEAR(AR$2),MONTH(AR$2),15),$AD$2,$AE$2,FALSE,DATE(YEAR($AD362),MONTH($AD362),1),DATE(YEAR($AE362),MONTH($AE362),28)),0)</f>
      </c>
      <c r="AS362" s="18">
        <f>IFERROR(_xlfn.BETA.DIST(DATE(YEAR(AS$2),MONTH(AS$2),15),$AD$2,$AE$2,FALSE,DATE(YEAR($AD362),MONTH($AD362),1),DATE(YEAR($AE362),MONTH($AE362),28)),0)</f>
      </c>
      <c r="AT362" s="18">
        <f>IFERROR(_xlfn.BETA.DIST(DATE(YEAR(AT$2),MONTH(AT$2),15),$AD$2,$AE$2,FALSE,DATE(YEAR($AD362),MONTH($AD362),1),DATE(YEAR($AE362),MONTH($AE362),28)),0)</f>
      </c>
      <c r="AU362" s="18">
        <f>IFERROR(_xlfn.BETA.DIST(DATE(YEAR(AU$2),MONTH(AU$2),15),$AD$2,$AE$2,FALSE,DATE(YEAR($AD362),MONTH($AD362),1),DATE(YEAR($AE362),MONTH($AE362),28)),0)</f>
      </c>
      <c r="AV362" s="18">
        <f>SUM(AG362:AU362)</f>
      </c>
      <c r="AW362" s="18">
        <f>IF(J362&lt;&gt;0,J362,IF($AV362=0,0,AG362/$AV362*$Z362))</f>
      </c>
      <c r="AX362" s="18">
        <f>IF(K362&lt;&gt;0,K362,IF($AV362=0,0,AH362/$AV362*$Z362))</f>
      </c>
      <c r="AY362" s="18">
        <f>IF(L362&lt;&gt;0,L362,IF($AV362=0,0,AI362/$AV362*$Z362))</f>
      </c>
      <c r="AZ362" s="18">
        <f>IF(M362&lt;&gt;0,M362,IF($AV362=0,0,AJ362/$AV362*$Z362))</f>
      </c>
      <c r="BA362" s="18">
        <f>IF(N362&lt;&gt;0,N362,IF($AV362=0,0,AK362/$AV362*$Z362))</f>
      </c>
      <c r="BB362" s="18">
        <f>IF(O362&lt;&gt;0,O362,IF($AV362=0,0,AL362/$AV362*$Z362))</f>
      </c>
      <c r="BC362" s="18">
        <f>IF(P362&lt;&gt;0,P362,IF($AV362=0,0,AM362/$AV362*$Z362))</f>
      </c>
      <c r="BD362" s="18">
        <f>IF(Q362&lt;&gt;0,Q362,IF($AV362=0,0,AN362/$AV362*$Z362))</f>
      </c>
      <c r="BE362" s="18">
        <f>IF(R362&lt;&gt;0,R362,IF($AV362=0,0,AO362/$AV362*$Z362))</f>
      </c>
      <c r="BF362" s="18">
        <f>IF(S362&lt;&gt;0,S362,IF($AV362=0,0,AP362/$AV362*$Z362))</f>
      </c>
      <c r="BG362" s="18">
        <f>IF(T362&lt;&gt;0,T362,IF($AV362=0,0,AQ362/$AV362*$Z362))</f>
      </c>
      <c r="BH362" s="18">
        <f>IF(U362&lt;&gt;0,U362,IF($AV362=0,0,AR362/$AV362*$Z362))</f>
      </c>
      <c r="BI362" s="18">
        <f>IF(V362&lt;&gt;0,V362,IF($AV362=0,0,AS362/$AV362*$Z362))</f>
      </c>
      <c r="BJ362" s="18">
        <f>IF(W362&lt;&gt;0,W362,IF($AV362=0,0,AT362/$AV362*$Z362))</f>
      </c>
      <c r="BK362" s="18">
        <f>IF(X362&lt;&gt;0,X362,IF($AV362=0,0,AU362/$AV362*$Z362))</f>
      </c>
      <c r="BL362" s="18">
        <f>SUM(AW362:BK362)</f>
      </c>
      <c r="BM362" s="18">
        <f>I362-BL362</f>
      </c>
    </row>
    <row r="363" outlineLevel="4">
      <c r="A363" s="5" t="str">
        <v>14.5.8</v>
      </c>
      <c r="B363" s="5" t="str">
        <v/>
      </c>
      <c r="C363" s="5" t="str">
        <v>BSPRELGENTL07</v>
      </c>
      <c r="D363" s="5" t="str">
        <v>BSPRELGENTL07</v>
      </c>
      <c r="E363" s="19">
        <f>IFERROR(_xlfn.XLOOKUP(F363,Assumptions!B:B,Assumptions!C:C),0)</f>
      </c>
      <c r="F363" s="5" t="str">
        <v>Site Delivery EGP</v>
      </c>
      <c r="G363" s="5" t="str">
        <v/>
      </c>
      <c r="H363" s="18">
        <f>G361*E363</f>
      </c>
      <c r="I363" s="18">
        <f>H363*(1-0)</f>
      </c>
      <c r="J363" s="18">
        <v>0</v>
      </c>
      <c r="K363" s="18">
        <v>0</v>
      </c>
      <c r="L363" s="18">
        <v>0</v>
      </c>
      <c r="M363" s="18">
        <v>0</v>
      </c>
      <c r="N363" s="18">
        <v>0</v>
      </c>
      <c r="O363" s="18">
        <v>0</v>
      </c>
      <c r="P363" s="18">
        <v>0</v>
      </c>
      <c r="Q363" s="18">
        <v>0</v>
      </c>
      <c r="R363" s="18">
        <v>0</v>
      </c>
      <c r="S363" s="18">
        <v>0</v>
      </c>
      <c r="T363" s="18">
        <v>0</v>
      </c>
      <c r="U363" s="18">
        <v>0</v>
      </c>
      <c r="V363" s="18">
        <v>0</v>
      </c>
      <c r="W363" s="18">
        <v>0</v>
      </c>
      <c r="X363" s="18">
        <v>0</v>
      </c>
      <c r="Y363" s="18">
        <f>SUM(J363:X363)</f>
      </c>
      <c r="Z363" s="18">
        <f>I363-Y363</f>
      </c>
      <c r="AA363" s="20">
        <v>46347</v>
      </c>
      <c r="AB363" s="20">
        <v>46347</v>
      </c>
      <c r="AC363" s="18">
        <f>IFERROR(_xlfn.XLOOKUP(F363,Assumptions!B:B,Assumptions!D:D),0)</f>
      </c>
      <c r="AD363" s="20">
        <f>AA363+AC363</f>
      </c>
      <c r="AE363" s="20">
        <f>AC363+AB363</f>
      </c>
      <c r="AF363" s="5" t="str">
        <v/>
      </c>
      <c r="AG363" s="18">
        <f>IFERROR(_xlfn.BETA.DIST(DATE(YEAR(AG$2),MONTH(AG$2),15),$AD$2,$AE$2,FALSE,DATE(YEAR($AD363),MONTH($AD363),1),DATE(YEAR($AE363),MONTH($AE363),28)),0)</f>
      </c>
      <c r="AH363" s="18">
        <f>IFERROR(_xlfn.BETA.DIST(DATE(YEAR(AH$2),MONTH(AH$2),15),$AD$2,$AE$2,FALSE,DATE(YEAR($AD363),MONTH($AD363),1),DATE(YEAR($AE363),MONTH($AE363),28)),0)</f>
      </c>
      <c r="AI363" s="18">
        <f>IFERROR(_xlfn.BETA.DIST(DATE(YEAR(AI$2),MONTH(AI$2),15),$AD$2,$AE$2,FALSE,DATE(YEAR($AD363),MONTH($AD363),1),DATE(YEAR($AE363),MONTH($AE363),28)),0)</f>
      </c>
      <c r="AJ363" s="18">
        <f>IFERROR(_xlfn.BETA.DIST(DATE(YEAR(AJ$2),MONTH(AJ$2),15),$AD$2,$AE$2,FALSE,DATE(YEAR($AD363),MONTH($AD363),1),DATE(YEAR($AE363),MONTH($AE363),28)),0)</f>
      </c>
      <c r="AK363" s="18">
        <f>IFERROR(_xlfn.BETA.DIST(DATE(YEAR(AK$2),MONTH(AK$2),15),$AD$2,$AE$2,FALSE,DATE(YEAR($AD363),MONTH($AD363),1),DATE(YEAR($AE363),MONTH($AE363),28)),0)</f>
      </c>
      <c r="AL363" s="18">
        <f>IFERROR(_xlfn.BETA.DIST(DATE(YEAR(AL$2),MONTH(AL$2),15),$AD$2,$AE$2,FALSE,DATE(YEAR($AD363),MONTH($AD363),1),DATE(YEAR($AE363),MONTH($AE363),28)),0)</f>
      </c>
      <c r="AM363" s="18">
        <f>IFERROR(_xlfn.BETA.DIST(DATE(YEAR(AM$2),MONTH(AM$2),15),$AD$2,$AE$2,FALSE,DATE(YEAR($AD363),MONTH($AD363),1),DATE(YEAR($AE363),MONTH($AE363),28)),0)</f>
      </c>
      <c r="AN363" s="18">
        <f>IFERROR(_xlfn.BETA.DIST(DATE(YEAR(AN$2),MONTH(AN$2),15),$AD$2,$AE$2,FALSE,DATE(YEAR($AD363),MONTH($AD363),1),DATE(YEAR($AE363),MONTH($AE363),28)),0)</f>
      </c>
      <c r="AO363" s="18">
        <f>IFERROR(_xlfn.BETA.DIST(DATE(YEAR(AO$2),MONTH(AO$2),15),$AD$2,$AE$2,FALSE,DATE(YEAR($AD363),MONTH($AD363),1),DATE(YEAR($AE363),MONTH($AE363),28)),0)</f>
      </c>
      <c r="AP363" s="18">
        <f>IFERROR(_xlfn.BETA.DIST(DATE(YEAR(AP$2),MONTH(AP$2),15),$AD$2,$AE$2,FALSE,DATE(YEAR($AD363),MONTH($AD363),1),DATE(YEAR($AE363),MONTH($AE363),28)),0)</f>
      </c>
      <c r="AQ363" s="18">
        <f>IFERROR(_xlfn.BETA.DIST(DATE(YEAR(AQ$2),MONTH(AQ$2),15),$AD$2,$AE$2,FALSE,DATE(YEAR($AD363),MONTH($AD363),1),DATE(YEAR($AE363),MONTH($AE363),28)),0)</f>
      </c>
      <c r="AR363" s="18">
        <f>IFERROR(_xlfn.BETA.DIST(DATE(YEAR(AR$2),MONTH(AR$2),15),$AD$2,$AE$2,FALSE,DATE(YEAR($AD363),MONTH($AD363),1),DATE(YEAR($AE363),MONTH($AE363),28)),0)</f>
      </c>
      <c r="AS363" s="18">
        <f>IFERROR(_xlfn.BETA.DIST(DATE(YEAR(AS$2),MONTH(AS$2),15),$AD$2,$AE$2,FALSE,DATE(YEAR($AD363),MONTH($AD363),1),DATE(YEAR($AE363),MONTH($AE363),28)),0)</f>
      </c>
      <c r="AT363" s="18">
        <f>IFERROR(_xlfn.BETA.DIST(DATE(YEAR(AT$2),MONTH(AT$2),15),$AD$2,$AE$2,FALSE,DATE(YEAR($AD363),MONTH($AD363),1),DATE(YEAR($AE363),MONTH($AE363),28)),0)</f>
      </c>
      <c r="AU363" s="18">
        <f>IFERROR(_xlfn.BETA.DIST(DATE(YEAR(AU$2),MONTH(AU$2),15),$AD$2,$AE$2,FALSE,DATE(YEAR($AD363),MONTH($AD363),1),DATE(YEAR($AE363),MONTH($AE363),28)),0)</f>
      </c>
      <c r="AV363" s="18">
        <f>SUM(AG363:AU363)</f>
      </c>
      <c r="AW363" s="18">
        <f>IF(J363&lt;&gt;0,J363,IF($AV363=0,0,AG363/$AV363*$Z363))</f>
      </c>
      <c r="AX363" s="18">
        <f>IF(K363&lt;&gt;0,K363,IF($AV363=0,0,AH363/$AV363*$Z363))</f>
      </c>
      <c r="AY363" s="18">
        <f>IF(L363&lt;&gt;0,L363,IF($AV363=0,0,AI363/$AV363*$Z363))</f>
      </c>
      <c r="AZ363" s="18">
        <f>IF(M363&lt;&gt;0,M363,IF($AV363=0,0,AJ363/$AV363*$Z363))</f>
      </c>
      <c r="BA363" s="18">
        <f>IF(N363&lt;&gt;0,N363,IF($AV363=0,0,AK363/$AV363*$Z363))</f>
      </c>
      <c r="BB363" s="18">
        <f>IF(O363&lt;&gt;0,O363,IF($AV363=0,0,AL363/$AV363*$Z363))</f>
      </c>
      <c r="BC363" s="18">
        <f>IF(P363&lt;&gt;0,P363,IF($AV363=0,0,AM363/$AV363*$Z363))</f>
      </c>
      <c r="BD363" s="18">
        <f>IF(Q363&lt;&gt;0,Q363,IF($AV363=0,0,AN363/$AV363*$Z363))</f>
      </c>
      <c r="BE363" s="18">
        <f>IF(R363&lt;&gt;0,R363,IF($AV363=0,0,AO363/$AV363*$Z363))</f>
      </c>
      <c r="BF363" s="18">
        <f>IF(S363&lt;&gt;0,S363,IF($AV363=0,0,AP363/$AV363*$Z363))</f>
      </c>
      <c r="BG363" s="18">
        <f>IF(T363&lt;&gt;0,T363,IF($AV363=0,0,AQ363/$AV363*$Z363))</f>
      </c>
      <c r="BH363" s="18">
        <f>IF(U363&lt;&gt;0,U363,IF($AV363=0,0,AR363/$AV363*$Z363))</f>
      </c>
      <c r="BI363" s="18">
        <f>IF(V363&lt;&gt;0,V363,IF($AV363=0,0,AS363/$AV363*$Z363))</f>
      </c>
      <c r="BJ363" s="18">
        <f>IF(W363&lt;&gt;0,W363,IF($AV363=0,0,AT363/$AV363*$Z363))</f>
      </c>
      <c r="BK363" s="18">
        <f>IF(X363&lt;&gt;0,X363,IF($AV363=0,0,AU363/$AV363*$Z363))</f>
      </c>
      <c r="BL363" s="18">
        <f>SUM(AW363:BK363)</f>
      </c>
      <c r="BM363" s="18">
        <f>I363-BL363</f>
      </c>
    </row>
    <row r="364" outlineLevel="4">
      <c r="A364" s="5" t="str">
        <v>14.5.8</v>
      </c>
      <c r="B364" s="5" t="str">
        <v/>
      </c>
      <c r="C364" s="5" t="str">
        <v>BSKDGNGENGR07</v>
      </c>
      <c r="D364" s="5" t="str">
        <v>BSKDGNGENGR07</v>
      </c>
      <c r="E364" s="19">
        <f>IFERROR(_xlfn.XLOOKUP(F364,Assumptions!B:B,Assumptions!C:C),0)</f>
      </c>
      <c r="F364" s="5" t="str">
        <v>Retention</v>
      </c>
      <c r="G364" s="5" t="str">
        <v/>
      </c>
      <c r="H364" s="18">
        <f>G361*E364</f>
      </c>
      <c r="I364" s="18">
        <f>H364*(1-0)</f>
      </c>
      <c r="J364" s="18">
        <v>0</v>
      </c>
      <c r="K364" s="18">
        <v>0</v>
      </c>
      <c r="L364" s="18">
        <v>0</v>
      </c>
      <c r="M364" s="18">
        <v>0</v>
      </c>
      <c r="N364" s="18">
        <v>0</v>
      </c>
      <c r="O364" s="18">
        <v>0</v>
      </c>
      <c r="P364" s="18">
        <v>0</v>
      </c>
      <c r="Q364" s="18">
        <v>0</v>
      </c>
      <c r="R364" s="18">
        <v>0</v>
      </c>
      <c r="S364" s="18">
        <v>0</v>
      </c>
      <c r="T364" s="18">
        <v>0</v>
      </c>
      <c r="U364" s="18">
        <v>0</v>
      </c>
      <c r="V364" s="18">
        <v>0</v>
      </c>
      <c r="W364" s="18">
        <v>0</v>
      </c>
      <c r="X364" s="18">
        <v>0</v>
      </c>
      <c r="Y364" s="18">
        <f>SUM(J364:X364)</f>
      </c>
      <c r="Z364" s="18">
        <f>I364-Y364</f>
      </c>
      <c r="AA364" s="20">
        <v>46483</v>
      </c>
      <c r="AB364" s="20">
        <v>46483</v>
      </c>
      <c r="AC364" s="18">
        <f>IFERROR(_xlfn.XLOOKUP(F364,Assumptions!B:B,Assumptions!D:D),0)</f>
      </c>
      <c r="AD364" s="20">
        <f>AA364+AC364</f>
      </c>
      <c r="AE364" s="20">
        <f>AC364+AB364</f>
      </c>
      <c r="AF364" s="5" t="str">
        <v/>
      </c>
      <c r="AG364" s="18">
        <f>IFERROR(_xlfn.BETA.DIST(DATE(YEAR(AG$2),MONTH(AG$2),15),$AD$2,$AE$2,FALSE,DATE(YEAR($AD364),MONTH($AD364),1),DATE(YEAR($AE364),MONTH($AE364),28)),0)</f>
      </c>
      <c r="AH364" s="18">
        <f>IFERROR(_xlfn.BETA.DIST(DATE(YEAR(AH$2),MONTH(AH$2),15),$AD$2,$AE$2,FALSE,DATE(YEAR($AD364),MONTH($AD364),1),DATE(YEAR($AE364),MONTH($AE364),28)),0)</f>
      </c>
      <c r="AI364" s="18">
        <f>IFERROR(_xlfn.BETA.DIST(DATE(YEAR(AI$2),MONTH(AI$2),15),$AD$2,$AE$2,FALSE,DATE(YEAR($AD364),MONTH($AD364),1),DATE(YEAR($AE364),MONTH($AE364),28)),0)</f>
      </c>
      <c r="AJ364" s="18">
        <f>IFERROR(_xlfn.BETA.DIST(DATE(YEAR(AJ$2),MONTH(AJ$2),15),$AD$2,$AE$2,FALSE,DATE(YEAR($AD364),MONTH($AD364),1),DATE(YEAR($AE364),MONTH($AE364),28)),0)</f>
      </c>
      <c r="AK364" s="18">
        <f>IFERROR(_xlfn.BETA.DIST(DATE(YEAR(AK$2),MONTH(AK$2),15),$AD$2,$AE$2,FALSE,DATE(YEAR($AD364),MONTH($AD364),1),DATE(YEAR($AE364),MONTH($AE364),28)),0)</f>
      </c>
      <c r="AL364" s="18">
        <f>IFERROR(_xlfn.BETA.DIST(DATE(YEAR(AL$2),MONTH(AL$2),15),$AD$2,$AE$2,FALSE,DATE(YEAR($AD364),MONTH($AD364),1),DATE(YEAR($AE364),MONTH($AE364),28)),0)</f>
      </c>
      <c r="AM364" s="18">
        <f>IFERROR(_xlfn.BETA.DIST(DATE(YEAR(AM$2),MONTH(AM$2),15),$AD$2,$AE$2,FALSE,DATE(YEAR($AD364),MONTH($AD364),1),DATE(YEAR($AE364),MONTH($AE364),28)),0)</f>
      </c>
      <c r="AN364" s="18">
        <f>IFERROR(_xlfn.BETA.DIST(DATE(YEAR(AN$2),MONTH(AN$2),15),$AD$2,$AE$2,FALSE,DATE(YEAR($AD364),MONTH($AD364),1),DATE(YEAR($AE364),MONTH($AE364),28)),0)</f>
      </c>
      <c r="AO364" s="18">
        <f>IFERROR(_xlfn.BETA.DIST(DATE(YEAR(AO$2),MONTH(AO$2),15),$AD$2,$AE$2,FALSE,DATE(YEAR($AD364),MONTH($AD364),1),DATE(YEAR($AE364),MONTH($AE364),28)),0)</f>
      </c>
      <c r="AP364" s="18">
        <f>IFERROR(_xlfn.BETA.DIST(DATE(YEAR(AP$2),MONTH(AP$2),15),$AD$2,$AE$2,FALSE,DATE(YEAR($AD364),MONTH($AD364),1),DATE(YEAR($AE364),MONTH($AE364),28)),0)</f>
      </c>
      <c r="AQ364" s="18">
        <f>IFERROR(_xlfn.BETA.DIST(DATE(YEAR(AQ$2),MONTH(AQ$2),15),$AD$2,$AE$2,FALSE,DATE(YEAR($AD364),MONTH($AD364),1),DATE(YEAR($AE364),MONTH($AE364),28)),0)</f>
      </c>
      <c r="AR364" s="18">
        <f>IFERROR(_xlfn.BETA.DIST(DATE(YEAR(AR$2),MONTH(AR$2),15),$AD$2,$AE$2,FALSE,DATE(YEAR($AD364),MONTH($AD364),1),DATE(YEAR($AE364),MONTH($AE364),28)),0)</f>
      </c>
      <c r="AS364" s="18">
        <f>IFERROR(_xlfn.BETA.DIST(DATE(YEAR(AS$2),MONTH(AS$2),15),$AD$2,$AE$2,FALSE,DATE(YEAR($AD364),MONTH($AD364),1),DATE(YEAR($AE364),MONTH($AE364),28)),0)</f>
      </c>
      <c r="AT364" s="18">
        <f>IFERROR(_xlfn.BETA.DIST(DATE(YEAR(AT$2),MONTH(AT$2),15),$AD$2,$AE$2,FALSE,DATE(YEAR($AD364),MONTH($AD364),1),DATE(YEAR($AE364),MONTH($AE364),28)),0)</f>
      </c>
      <c r="AU364" s="18">
        <f>IFERROR(_xlfn.BETA.DIST(DATE(YEAR(AU$2),MONTH(AU$2),15),$AD$2,$AE$2,FALSE,DATE(YEAR($AD364),MONTH($AD364),1),DATE(YEAR($AE364),MONTH($AE364),28)),0)</f>
      </c>
      <c r="AV364" s="18">
        <f>SUM(AG364:AU364)</f>
      </c>
      <c r="AW364" s="18">
        <f>IF(J364&lt;&gt;0,J364,IF($AV364=0,0,AG364/$AV364*$Z364))</f>
      </c>
      <c r="AX364" s="18">
        <f>IF(K364&lt;&gt;0,K364,IF($AV364=0,0,AH364/$AV364*$Z364))</f>
      </c>
      <c r="AY364" s="18">
        <f>IF(L364&lt;&gt;0,L364,IF($AV364=0,0,AI364/$AV364*$Z364))</f>
      </c>
      <c r="AZ364" s="18">
        <f>IF(M364&lt;&gt;0,M364,IF($AV364=0,0,AJ364/$AV364*$Z364))</f>
      </c>
      <c r="BA364" s="18">
        <f>IF(N364&lt;&gt;0,N364,IF($AV364=0,0,AK364/$AV364*$Z364))</f>
      </c>
      <c r="BB364" s="18">
        <f>IF(O364&lt;&gt;0,O364,IF($AV364=0,0,AL364/$AV364*$Z364))</f>
      </c>
      <c r="BC364" s="18">
        <f>IF(P364&lt;&gt;0,P364,IF($AV364=0,0,AM364/$AV364*$Z364))</f>
      </c>
      <c r="BD364" s="18">
        <f>IF(Q364&lt;&gt;0,Q364,IF($AV364=0,0,AN364/$AV364*$Z364))</f>
      </c>
      <c r="BE364" s="18">
        <f>IF(R364&lt;&gt;0,R364,IF($AV364=0,0,AO364/$AV364*$Z364))</f>
      </c>
      <c r="BF364" s="18">
        <f>IF(S364&lt;&gt;0,S364,IF($AV364=0,0,AP364/$AV364*$Z364))</f>
      </c>
      <c r="BG364" s="18">
        <f>IF(T364&lt;&gt;0,T364,IF($AV364=0,0,AQ364/$AV364*$Z364))</f>
      </c>
      <c r="BH364" s="18">
        <f>IF(U364&lt;&gt;0,U364,IF($AV364=0,0,AR364/$AV364*$Z364))</f>
      </c>
      <c r="BI364" s="18">
        <f>IF(V364&lt;&gt;0,V364,IF($AV364=0,0,AS364/$AV364*$Z364))</f>
      </c>
      <c r="BJ364" s="18">
        <f>IF(W364&lt;&gt;0,W364,IF($AV364=0,0,AT364/$AV364*$Z364))</f>
      </c>
      <c r="BK364" s="18">
        <f>IF(X364&lt;&gt;0,X364,IF($AV364=0,0,AU364/$AV364*$Z364))</f>
      </c>
      <c r="BL364" s="18">
        <f>SUM(AW364:BK364)</f>
      </c>
      <c r="BM364" s="18">
        <f>I364-BL364</f>
      </c>
    </row>
    <row r="365" outlineLevel="3">
      <c r="A365" s="17" t="str">
        <v>14.5.9</v>
      </c>
      <c r="B365" s="17" t="str">
        <v/>
      </c>
      <c r="C365" s="17" t="str">
        <v/>
      </c>
      <c r="D365" s="17" t="str">
        <v/>
      </c>
      <c r="E365" s="17" t="str">
        <v>14.5.9</v>
      </c>
      <c r="F365" s="17" t="str">
        <v>Closing coils.</v>
      </c>
      <c r="G365" s="17">
        <v>4002.72</v>
      </c>
      <c r="H365" s="17" t="str">
        <v/>
      </c>
      <c r="I365" s="17" t="str">
        <v/>
      </c>
      <c r="J365" s="17" t="str">
        <v/>
      </c>
      <c r="K365" s="17" t="str">
        <v/>
      </c>
      <c r="L365" s="17" t="str">
        <v/>
      </c>
      <c r="M365" s="17" t="str">
        <v/>
      </c>
      <c r="N365" s="17" t="str">
        <v/>
      </c>
      <c r="O365" s="17" t="str">
        <v/>
      </c>
      <c r="P365" s="17" t="str">
        <v/>
      </c>
      <c r="Q365" s="17" t="str">
        <v/>
      </c>
      <c r="R365" s="17" t="str">
        <v/>
      </c>
      <c r="S365" s="17" t="str">
        <v/>
      </c>
      <c r="T365" s="17" t="str">
        <v/>
      </c>
      <c r="U365" s="17" t="str">
        <v/>
      </c>
      <c r="V365" s="17" t="str">
        <v/>
      </c>
      <c r="W365" s="17" t="str">
        <v/>
      </c>
      <c r="X365" s="17" t="str">
        <v/>
      </c>
      <c r="Y365" s="17" t="str">
        <v/>
      </c>
      <c r="Z365" s="17" t="str">
        <v/>
      </c>
      <c r="AA365" s="17" t="str">
        <v/>
      </c>
      <c r="AB365" s="17" t="str">
        <v/>
      </c>
      <c r="AC365" s="17" t="str">
        <v/>
      </c>
      <c r="AD365" s="17" t="str">
        <v/>
      </c>
      <c r="AE365" s="17" t="str">
        <v/>
      </c>
      <c r="AF365" s="5" t="str">
        <v/>
      </c>
      <c r="AG365" s="18">
        <f>IFERROR(_xlfn.BETA.DIST(DATE(YEAR(AG$2),MONTH(AG$2),15),$AD$2,$AE$2,FALSE,DATE(YEAR($AD365),MONTH($AD365),1),DATE(YEAR($AE365),MONTH($AE365),28)),0)</f>
      </c>
      <c r="AH365" s="18">
        <f>IFERROR(_xlfn.BETA.DIST(DATE(YEAR(AH$2),MONTH(AH$2),15),$AD$2,$AE$2,FALSE,DATE(YEAR($AD365),MONTH($AD365),1),DATE(YEAR($AE365),MONTH($AE365),28)),0)</f>
      </c>
      <c r="AI365" s="18">
        <f>IFERROR(_xlfn.BETA.DIST(DATE(YEAR(AI$2),MONTH(AI$2),15),$AD$2,$AE$2,FALSE,DATE(YEAR($AD365),MONTH($AD365),1),DATE(YEAR($AE365),MONTH($AE365),28)),0)</f>
      </c>
      <c r="AJ365" s="18">
        <f>IFERROR(_xlfn.BETA.DIST(DATE(YEAR(AJ$2),MONTH(AJ$2),15),$AD$2,$AE$2,FALSE,DATE(YEAR($AD365),MONTH($AD365),1),DATE(YEAR($AE365),MONTH($AE365),28)),0)</f>
      </c>
      <c r="AK365" s="18">
        <f>IFERROR(_xlfn.BETA.DIST(DATE(YEAR(AK$2),MONTH(AK$2),15),$AD$2,$AE$2,FALSE,DATE(YEAR($AD365),MONTH($AD365),1),DATE(YEAR($AE365),MONTH($AE365),28)),0)</f>
      </c>
      <c r="AL365" s="18">
        <f>IFERROR(_xlfn.BETA.DIST(DATE(YEAR(AL$2),MONTH(AL$2),15),$AD$2,$AE$2,FALSE,DATE(YEAR($AD365),MONTH($AD365),1),DATE(YEAR($AE365),MONTH($AE365),28)),0)</f>
      </c>
      <c r="AM365" s="18">
        <f>IFERROR(_xlfn.BETA.DIST(DATE(YEAR(AM$2),MONTH(AM$2),15),$AD$2,$AE$2,FALSE,DATE(YEAR($AD365),MONTH($AD365),1),DATE(YEAR($AE365),MONTH($AE365),28)),0)</f>
      </c>
      <c r="AN365" s="18">
        <f>IFERROR(_xlfn.BETA.DIST(DATE(YEAR(AN$2),MONTH(AN$2),15),$AD$2,$AE$2,FALSE,DATE(YEAR($AD365),MONTH($AD365),1),DATE(YEAR($AE365),MONTH($AE365),28)),0)</f>
      </c>
      <c r="AO365" s="18">
        <f>IFERROR(_xlfn.BETA.DIST(DATE(YEAR(AO$2),MONTH(AO$2),15),$AD$2,$AE$2,FALSE,DATE(YEAR($AD365),MONTH($AD365),1),DATE(YEAR($AE365),MONTH($AE365),28)),0)</f>
      </c>
      <c r="AP365" s="18">
        <f>IFERROR(_xlfn.BETA.DIST(DATE(YEAR(AP$2),MONTH(AP$2),15),$AD$2,$AE$2,FALSE,DATE(YEAR($AD365),MONTH($AD365),1),DATE(YEAR($AE365),MONTH($AE365),28)),0)</f>
      </c>
      <c r="AQ365" s="18">
        <f>IFERROR(_xlfn.BETA.DIST(DATE(YEAR(AQ$2),MONTH(AQ$2),15),$AD$2,$AE$2,FALSE,DATE(YEAR($AD365),MONTH($AD365),1),DATE(YEAR($AE365),MONTH($AE365),28)),0)</f>
      </c>
      <c r="AR365" s="18">
        <f>IFERROR(_xlfn.BETA.DIST(DATE(YEAR(AR$2),MONTH(AR$2),15),$AD$2,$AE$2,FALSE,DATE(YEAR($AD365),MONTH($AD365),1),DATE(YEAR($AE365),MONTH($AE365),28)),0)</f>
      </c>
      <c r="AS365" s="18">
        <f>IFERROR(_xlfn.BETA.DIST(DATE(YEAR(AS$2),MONTH(AS$2),15),$AD$2,$AE$2,FALSE,DATE(YEAR($AD365),MONTH($AD365),1),DATE(YEAR($AE365),MONTH($AE365),28)),0)</f>
      </c>
      <c r="AT365" s="18">
        <f>IFERROR(_xlfn.BETA.DIST(DATE(YEAR(AT$2),MONTH(AT$2),15),$AD$2,$AE$2,FALSE,DATE(YEAR($AD365),MONTH($AD365),1),DATE(YEAR($AE365),MONTH($AE365),28)),0)</f>
      </c>
      <c r="AU365" s="18">
        <f>IFERROR(_xlfn.BETA.DIST(DATE(YEAR(AU$2),MONTH(AU$2),15),$AD$2,$AE$2,FALSE,DATE(YEAR($AD365),MONTH($AD365),1),DATE(YEAR($AE365),MONTH($AE365),28)),0)</f>
      </c>
      <c r="AV365" s="18">
        <f>SUM(AG365:AU365)</f>
      </c>
      <c r="AW365" s="18">
        <f>IF(J365&lt;&gt;0,J365,IF($AV365=0,0,AG365/$AV365*$Z365))</f>
      </c>
      <c r="AX365" s="18">
        <f>IF(K365&lt;&gt;0,K365,IF($AV365=0,0,AH365/$AV365*$Z365))</f>
      </c>
      <c r="AY365" s="18">
        <f>IF(L365&lt;&gt;0,L365,IF($AV365=0,0,AI365/$AV365*$Z365))</f>
      </c>
      <c r="AZ365" s="18">
        <f>IF(M365&lt;&gt;0,M365,IF($AV365=0,0,AJ365/$AV365*$Z365))</f>
      </c>
      <c r="BA365" s="18">
        <f>IF(N365&lt;&gt;0,N365,IF($AV365=0,0,AK365/$AV365*$Z365))</f>
      </c>
      <c r="BB365" s="18">
        <f>IF(O365&lt;&gt;0,O365,IF($AV365=0,0,AL365/$AV365*$Z365))</f>
      </c>
      <c r="BC365" s="18">
        <f>IF(P365&lt;&gt;0,P365,IF($AV365=0,0,AM365/$AV365*$Z365))</f>
      </c>
      <c r="BD365" s="18">
        <f>IF(Q365&lt;&gt;0,Q365,IF($AV365=0,0,AN365/$AV365*$Z365))</f>
      </c>
      <c r="BE365" s="18">
        <f>IF(R365&lt;&gt;0,R365,IF($AV365=0,0,AO365/$AV365*$Z365))</f>
      </c>
      <c r="BF365" s="18">
        <f>IF(S365&lt;&gt;0,S365,IF($AV365=0,0,AP365/$AV365*$Z365))</f>
      </c>
      <c r="BG365" s="18">
        <f>IF(T365&lt;&gt;0,T365,IF($AV365=0,0,AQ365/$AV365*$Z365))</f>
      </c>
      <c r="BH365" s="18">
        <f>IF(U365&lt;&gt;0,U365,IF($AV365=0,0,AR365/$AV365*$Z365))</f>
      </c>
      <c r="BI365" s="18">
        <f>IF(V365&lt;&gt;0,V365,IF($AV365=0,0,AS365/$AV365*$Z365))</f>
      </c>
      <c r="BJ365" s="18">
        <f>IF(W365&lt;&gt;0,W365,IF($AV365=0,0,AT365/$AV365*$Z365))</f>
      </c>
      <c r="BK365" s="18">
        <f>IF(X365&lt;&gt;0,X365,IF($AV365=0,0,AU365/$AV365*$Z365))</f>
      </c>
      <c r="BL365" s="18">
        <f>SUM(AW365:BK365)</f>
      </c>
      <c r="BM365" s="17" t="str">
        <v/>
      </c>
    </row>
    <row r="366" outlineLevel="4">
      <c r="A366" s="5" t="str">
        <v>14.5.9</v>
      </c>
      <c r="B366" s="5" t="str">
        <v/>
      </c>
      <c r="C366" s="5" t="str">
        <v>BSKDGNGENGR03</v>
      </c>
      <c r="D366" s="5" t="str">
        <v>BSKDGNGENGR03</v>
      </c>
      <c r="E366" s="19">
        <f>IFERROR(_xlfn.XLOOKUP(F366,Assumptions!B:B,Assumptions!C:C),0)</f>
      </c>
      <c r="F366" s="5" t="str">
        <v>Advanced Payment</v>
      </c>
      <c r="G366" s="5" t="str">
        <v/>
      </c>
      <c r="H366" s="18">
        <f>G365*E366</f>
      </c>
      <c r="I366" s="18">
        <f>H366*(1-0)</f>
      </c>
      <c r="J366" s="18">
        <v>0</v>
      </c>
      <c r="K366" s="18">
        <v>0</v>
      </c>
      <c r="L366" s="18">
        <v>0</v>
      </c>
      <c r="M366" s="18">
        <v>0</v>
      </c>
      <c r="N366" s="18">
        <v>0</v>
      </c>
      <c r="O366" s="18">
        <v>0</v>
      </c>
      <c r="P366" s="18">
        <v>0</v>
      </c>
      <c r="Q366" s="18">
        <v>0</v>
      </c>
      <c r="R366" s="18">
        <v>0</v>
      </c>
      <c r="S366" s="18">
        <v>0</v>
      </c>
      <c r="T366" s="18">
        <v>0</v>
      </c>
      <c r="U366" s="18">
        <v>0</v>
      </c>
      <c r="V366" s="18">
        <v>0</v>
      </c>
      <c r="W366" s="18">
        <v>0</v>
      </c>
      <c r="X366" s="18">
        <v>0</v>
      </c>
      <c r="Y366" s="18">
        <f>SUM(J366:X366)</f>
      </c>
      <c r="Z366" s="18">
        <f>I366-Y366</f>
      </c>
      <c r="AA366" s="20">
        <v>46026</v>
      </c>
      <c r="AB366" s="20">
        <v>46026</v>
      </c>
      <c r="AC366" s="18">
        <f>IFERROR(_xlfn.XLOOKUP(F366,Assumptions!B:B,Assumptions!D:D),0)</f>
      </c>
      <c r="AD366" s="20">
        <f>AA366+AC366</f>
      </c>
      <c r="AE366" s="20">
        <f>AC366+AB366</f>
      </c>
      <c r="AF366" s="5" t="str">
        <v/>
      </c>
      <c r="AG366" s="18">
        <f>IFERROR(_xlfn.BETA.DIST(DATE(YEAR(AG$2),MONTH(AG$2),15),$AD$2,$AE$2,FALSE,DATE(YEAR($AD366),MONTH($AD366),1),DATE(YEAR($AE366),MONTH($AE366),28)),0)</f>
      </c>
      <c r="AH366" s="18">
        <f>IFERROR(_xlfn.BETA.DIST(DATE(YEAR(AH$2),MONTH(AH$2),15),$AD$2,$AE$2,FALSE,DATE(YEAR($AD366),MONTH($AD366),1),DATE(YEAR($AE366),MONTH($AE366),28)),0)</f>
      </c>
      <c r="AI366" s="18">
        <f>IFERROR(_xlfn.BETA.DIST(DATE(YEAR(AI$2),MONTH(AI$2),15),$AD$2,$AE$2,FALSE,DATE(YEAR($AD366),MONTH($AD366),1),DATE(YEAR($AE366),MONTH($AE366),28)),0)</f>
      </c>
      <c r="AJ366" s="18">
        <f>IFERROR(_xlfn.BETA.DIST(DATE(YEAR(AJ$2),MONTH(AJ$2),15),$AD$2,$AE$2,FALSE,DATE(YEAR($AD366),MONTH($AD366),1),DATE(YEAR($AE366),MONTH($AE366),28)),0)</f>
      </c>
      <c r="AK366" s="18">
        <f>IFERROR(_xlfn.BETA.DIST(DATE(YEAR(AK$2),MONTH(AK$2),15),$AD$2,$AE$2,FALSE,DATE(YEAR($AD366),MONTH($AD366),1),DATE(YEAR($AE366),MONTH($AE366),28)),0)</f>
      </c>
      <c r="AL366" s="18">
        <f>IFERROR(_xlfn.BETA.DIST(DATE(YEAR(AL$2),MONTH(AL$2),15),$AD$2,$AE$2,FALSE,DATE(YEAR($AD366),MONTH($AD366),1),DATE(YEAR($AE366),MONTH($AE366),28)),0)</f>
      </c>
      <c r="AM366" s="18">
        <f>IFERROR(_xlfn.BETA.DIST(DATE(YEAR(AM$2),MONTH(AM$2),15),$AD$2,$AE$2,FALSE,DATE(YEAR($AD366),MONTH($AD366),1),DATE(YEAR($AE366),MONTH($AE366),28)),0)</f>
      </c>
      <c r="AN366" s="18">
        <f>IFERROR(_xlfn.BETA.DIST(DATE(YEAR(AN$2),MONTH(AN$2),15),$AD$2,$AE$2,FALSE,DATE(YEAR($AD366),MONTH($AD366),1),DATE(YEAR($AE366),MONTH($AE366),28)),0)</f>
      </c>
      <c r="AO366" s="18">
        <f>IFERROR(_xlfn.BETA.DIST(DATE(YEAR(AO$2),MONTH(AO$2),15),$AD$2,$AE$2,FALSE,DATE(YEAR($AD366),MONTH($AD366),1),DATE(YEAR($AE366),MONTH($AE366),28)),0)</f>
      </c>
      <c r="AP366" s="18">
        <f>IFERROR(_xlfn.BETA.DIST(DATE(YEAR(AP$2),MONTH(AP$2),15),$AD$2,$AE$2,FALSE,DATE(YEAR($AD366),MONTH($AD366),1),DATE(YEAR($AE366),MONTH($AE366),28)),0)</f>
      </c>
      <c r="AQ366" s="18">
        <f>IFERROR(_xlfn.BETA.DIST(DATE(YEAR(AQ$2),MONTH(AQ$2),15),$AD$2,$AE$2,FALSE,DATE(YEAR($AD366),MONTH($AD366),1),DATE(YEAR($AE366),MONTH($AE366),28)),0)</f>
      </c>
      <c r="AR366" s="18">
        <f>IFERROR(_xlfn.BETA.DIST(DATE(YEAR(AR$2),MONTH(AR$2),15),$AD$2,$AE$2,FALSE,DATE(YEAR($AD366),MONTH($AD366),1),DATE(YEAR($AE366),MONTH($AE366),28)),0)</f>
      </c>
      <c r="AS366" s="18">
        <f>IFERROR(_xlfn.BETA.DIST(DATE(YEAR(AS$2),MONTH(AS$2),15),$AD$2,$AE$2,FALSE,DATE(YEAR($AD366),MONTH($AD366),1),DATE(YEAR($AE366),MONTH($AE366),28)),0)</f>
      </c>
      <c r="AT366" s="18">
        <f>IFERROR(_xlfn.BETA.DIST(DATE(YEAR(AT$2),MONTH(AT$2),15),$AD$2,$AE$2,FALSE,DATE(YEAR($AD366),MONTH($AD366),1),DATE(YEAR($AE366),MONTH($AE366),28)),0)</f>
      </c>
      <c r="AU366" s="18">
        <f>IFERROR(_xlfn.BETA.DIST(DATE(YEAR(AU$2),MONTH(AU$2),15),$AD$2,$AE$2,FALSE,DATE(YEAR($AD366),MONTH($AD366),1),DATE(YEAR($AE366),MONTH($AE366),28)),0)</f>
      </c>
      <c r="AV366" s="18">
        <f>SUM(AG366:AU366)</f>
      </c>
      <c r="AW366" s="18">
        <f>IF(J366&lt;&gt;0,J366,IF($AV366=0,0,AG366/$AV366*$Z366))</f>
      </c>
      <c r="AX366" s="18">
        <f>IF(K366&lt;&gt;0,K366,IF($AV366=0,0,AH366/$AV366*$Z366))</f>
      </c>
      <c r="AY366" s="18">
        <f>IF(L366&lt;&gt;0,L366,IF($AV366=0,0,AI366/$AV366*$Z366))</f>
      </c>
      <c r="AZ366" s="18">
        <f>IF(M366&lt;&gt;0,M366,IF($AV366=0,0,AJ366/$AV366*$Z366))</f>
      </c>
      <c r="BA366" s="18">
        <f>IF(N366&lt;&gt;0,N366,IF($AV366=0,0,AK366/$AV366*$Z366))</f>
      </c>
      <c r="BB366" s="18">
        <f>IF(O366&lt;&gt;0,O366,IF($AV366=0,0,AL366/$AV366*$Z366))</f>
      </c>
      <c r="BC366" s="18">
        <f>IF(P366&lt;&gt;0,P366,IF($AV366=0,0,AM366/$AV366*$Z366))</f>
      </c>
      <c r="BD366" s="18">
        <f>IF(Q366&lt;&gt;0,Q366,IF($AV366=0,0,AN366/$AV366*$Z366))</f>
      </c>
      <c r="BE366" s="18">
        <f>IF(R366&lt;&gt;0,R366,IF($AV366=0,0,AO366/$AV366*$Z366))</f>
      </c>
      <c r="BF366" s="18">
        <f>IF(S366&lt;&gt;0,S366,IF($AV366=0,0,AP366/$AV366*$Z366))</f>
      </c>
      <c r="BG366" s="18">
        <f>IF(T366&lt;&gt;0,T366,IF($AV366=0,0,AQ366/$AV366*$Z366))</f>
      </c>
      <c r="BH366" s="18">
        <f>IF(U366&lt;&gt;0,U366,IF($AV366=0,0,AR366/$AV366*$Z366))</f>
      </c>
      <c r="BI366" s="18">
        <f>IF(V366&lt;&gt;0,V366,IF($AV366=0,0,AS366/$AV366*$Z366))</f>
      </c>
      <c r="BJ366" s="18">
        <f>IF(W366&lt;&gt;0,W366,IF($AV366=0,0,AT366/$AV366*$Z366))</f>
      </c>
      <c r="BK366" s="18">
        <f>IF(X366&lt;&gt;0,X366,IF($AV366=0,0,AU366/$AV366*$Z366))</f>
      </c>
      <c r="BL366" s="18">
        <f>SUM(AW366:BK366)</f>
      </c>
      <c r="BM366" s="18">
        <f>I366-BL366</f>
      </c>
    </row>
    <row r="367" outlineLevel="4">
      <c r="A367" s="5" t="str">
        <v>14.5.9</v>
      </c>
      <c r="B367" s="5" t="str">
        <v/>
      </c>
      <c r="C367" s="5" t="str">
        <v>BSPRELGENTL07</v>
      </c>
      <c r="D367" s="5" t="str">
        <v>BSPRELGENTL07</v>
      </c>
      <c r="E367" s="19">
        <f>IFERROR(_xlfn.XLOOKUP(F367,Assumptions!B:B,Assumptions!C:C),0)</f>
      </c>
      <c r="F367" s="5" t="str">
        <v>Site Delivery EGP</v>
      </c>
      <c r="G367" s="5" t="str">
        <v/>
      </c>
      <c r="H367" s="18">
        <f>G365*E367</f>
      </c>
      <c r="I367" s="18">
        <f>H367*(1-0)</f>
      </c>
      <c r="J367" s="18">
        <v>0</v>
      </c>
      <c r="K367" s="18">
        <v>0</v>
      </c>
      <c r="L367" s="18">
        <v>0</v>
      </c>
      <c r="M367" s="18">
        <v>0</v>
      </c>
      <c r="N367" s="18">
        <v>0</v>
      </c>
      <c r="O367" s="18">
        <v>0</v>
      </c>
      <c r="P367" s="18">
        <v>0</v>
      </c>
      <c r="Q367" s="18">
        <v>0</v>
      </c>
      <c r="R367" s="18">
        <v>0</v>
      </c>
      <c r="S367" s="18">
        <v>0</v>
      </c>
      <c r="T367" s="18">
        <v>0</v>
      </c>
      <c r="U367" s="18">
        <v>0</v>
      </c>
      <c r="V367" s="18">
        <v>0</v>
      </c>
      <c r="W367" s="18">
        <v>0</v>
      </c>
      <c r="X367" s="18">
        <v>0</v>
      </c>
      <c r="Y367" s="18">
        <f>SUM(J367:X367)</f>
      </c>
      <c r="Z367" s="18">
        <f>I367-Y367</f>
      </c>
      <c r="AA367" s="20">
        <v>46347</v>
      </c>
      <c r="AB367" s="20">
        <v>46347</v>
      </c>
      <c r="AC367" s="18">
        <f>IFERROR(_xlfn.XLOOKUP(F367,Assumptions!B:B,Assumptions!D:D),0)</f>
      </c>
      <c r="AD367" s="20">
        <f>AA367+AC367</f>
      </c>
      <c r="AE367" s="20">
        <f>AC367+AB367</f>
      </c>
      <c r="AF367" s="5" t="str">
        <v/>
      </c>
      <c r="AG367" s="18">
        <f>IFERROR(_xlfn.BETA.DIST(DATE(YEAR(AG$2),MONTH(AG$2),15),$AD$2,$AE$2,FALSE,DATE(YEAR($AD367),MONTH($AD367),1),DATE(YEAR($AE367),MONTH($AE367),28)),0)</f>
      </c>
      <c r="AH367" s="18">
        <f>IFERROR(_xlfn.BETA.DIST(DATE(YEAR(AH$2),MONTH(AH$2),15),$AD$2,$AE$2,FALSE,DATE(YEAR($AD367),MONTH($AD367),1),DATE(YEAR($AE367),MONTH($AE367),28)),0)</f>
      </c>
      <c r="AI367" s="18">
        <f>IFERROR(_xlfn.BETA.DIST(DATE(YEAR(AI$2),MONTH(AI$2),15),$AD$2,$AE$2,FALSE,DATE(YEAR($AD367),MONTH($AD367),1),DATE(YEAR($AE367),MONTH($AE367),28)),0)</f>
      </c>
      <c r="AJ367" s="18">
        <f>IFERROR(_xlfn.BETA.DIST(DATE(YEAR(AJ$2),MONTH(AJ$2),15),$AD$2,$AE$2,FALSE,DATE(YEAR($AD367),MONTH($AD367),1),DATE(YEAR($AE367),MONTH($AE367),28)),0)</f>
      </c>
      <c r="AK367" s="18">
        <f>IFERROR(_xlfn.BETA.DIST(DATE(YEAR(AK$2),MONTH(AK$2),15),$AD$2,$AE$2,FALSE,DATE(YEAR($AD367),MONTH($AD367),1),DATE(YEAR($AE367),MONTH($AE367),28)),0)</f>
      </c>
      <c r="AL367" s="18">
        <f>IFERROR(_xlfn.BETA.DIST(DATE(YEAR(AL$2),MONTH(AL$2),15),$AD$2,$AE$2,FALSE,DATE(YEAR($AD367),MONTH($AD367),1),DATE(YEAR($AE367),MONTH($AE367),28)),0)</f>
      </c>
      <c r="AM367" s="18">
        <f>IFERROR(_xlfn.BETA.DIST(DATE(YEAR(AM$2),MONTH(AM$2),15),$AD$2,$AE$2,FALSE,DATE(YEAR($AD367),MONTH($AD367),1),DATE(YEAR($AE367),MONTH($AE367),28)),0)</f>
      </c>
      <c r="AN367" s="18">
        <f>IFERROR(_xlfn.BETA.DIST(DATE(YEAR(AN$2),MONTH(AN$2),15),$AD$2,$AE$2,FALSE,DATE(YEAR($AD367),MONTH($AD367),1),DATE(YEAR($AE367),MONTH($AE367),28)),0)</f>
      </c>
      <c r="AO367" s="18">
        <f>IFERROR(_xlfn.BETA.DIST(DATE(YEAR(AO$2),MONTH(AO$2),15),$AD$2,$AE$2,FALSE,DATE(YEAR($AD367),MONTH($AD367),1),DATE(YEAR($AE367),MONTH($AE367),28)),0)</f>
      </c>
      <c r="AP367" s="18">
        <f>IFERROR(_xlfn.BETA.DIST(DATE(YEAR(AP$2),MONTH(AP$2),15),$AD$2,$AE$2,FALSE,DATE(YEAR($AD367),MONTH($AD367),1),DATE(YEAR($AE367),MONTH($AE367),28)),0)</f>
      </c>
      <c r="AQ367" s="18">
        <f>IFERROR(_xlfn.BETA.DIST(DATE(YEAR(AQ$2),MONTH(AQ$2),15),$AD$2,$AE$2,FALSE,DATE(YEAR($AD367),MONTH($AD367),1),DATE(YEAR($AE367),MONTH($AE367),28)),0)</f>
      </c>
      <c r="AR367" s="18">
        <f>IFERROR(_xlfn.BETA.DIST(DATE(YEAR(AR$2),MONTH(AR$2),15),$AD$2,$AE$2,FALSE,DATE(YEAR($AD367),MONTH($AD367),1),DATE(YEAR($AE367),MONTH($AE367),28)),0)</f>
      </c>
      <c r="AS367" s="18">
        <f>IFERROR(_xlfn.BETA.DIST(DATE(YEAR(AS$2),MONTH(AS$2),15),$AD$2,$AE$2,FALSE,DATE(YEAR($AD367),MONTH($AD367),1),DATE(YEAR($AE367),MONTH($AE367),28)),0)</f>
      </c>
      <c r="AT367" s="18">
        <f>IFERROR(_xlfn.BETA.DIST(DATE(YEAR(AT$2),MONTH(AT$2),15),$AD$2,$AE$2,FALSE,DATE(YEAR($AD367),MONTH($AD367),1),DATE(YEAR($AE367),MONTH($AE367),28)),0)</f>
      </c>
      <c r="AU367" s="18">
        <f>IFERROR(_xlfn.BETA.DIST(DATE(YEAR(AU$2),MONTH(AU$2),15),$AD$2,$AE$2,FALSE,DATE(YEAR($AD367),MONTH($AD367),1),DATE(YEAR($AE367),MONTH($AE367),28)),0)</f>
      </c>
      <c r="AV367" s="18">
        <f>SUM(AG367:AU367)</f>
      </c>
      <c r="AW367" s="18">
        <f>IF(J367&lt;&gt;0,J367,IF($AV367=0,0,AG367/$AV367*$Z367))</f>
      </c>
      <c r="AX367" s="18">
        <f>IF(K367&lt;&gt;0,K367,IF($AV367=0,0,AH367/$AV367*$Z367))</f>
      </c>
      <c r="AY367" s="18">
        <f>IF(L367&lt;&gt;0,L367,IF($AV367=0,0,AI367/$AV367*$Z367))</f>
      </c>
      <c r="AZ367" s="18">
        <f>IF(M367&lt;&gt;0,M367,IF($AV367=0,0,AJ367/$AV367*$Z367))</f>
      </c>
      <c r="BA367" s="18">
        <f>IF(N367&lt;&gt;0,N367,IF($AV367=0,0,AK367/$AV367*$Z367))</f>
      </c>
      <c r="BB367" s="18">
        <f>IF(O367&lt;&gt;0,O367,IF($AV367=0,0,AL367/$AV367*$Z367))</f>
      </c>
      <c r="BC367" s="18">
        <f>IF(P367&lt;&gt;0,P367,IF($AV367=0,0,AM367/$AV367*$Z367))</f>
      </c>
      <c r="BD367" s="18">
        <f>IF(Q367&lt;&gt;0,Q367,IF($AV367=0,0,AN367/$AV367*$Z367))</f>
      </c>
      <c r="BE367" s="18">
        <f>IF(R367&lt;&gt;0,R367,IF($AV367=0,0,AO367/$AV367*$Z367))</f>
      </c>
      <c r="BF367" s="18">
        <f>IF(S367&lt;&gt;0,S367,IF($AV367=0,0,AP367/$AV367*$Z367))</f>
      </c>
      <c r="BG367" s="18">
        <f>IF(T367&lt;&gt;0,T367,IF($AV367=0,0,AQ367/$AV367*$Z367))</f>
      </c>
      <c r="BH367" s="18">
        <f>IF(U367&lt;&gt;0,U367,IF($AV367=0,0,AR367/$AV367*$Z367))</f>
      </c>
      <c r="BI367" s="18">
        <f>IF(V367&lt;&gt;0,V367,IF($AV367=0,0,AS367/$AV367*$Z367))</f>
      </c>
      <c r="BJ367" s="18">
        <f>IF(W367&lt;&gt;0,W367,IF($AV367=0,0,AT367/$AV367*$Z367))</f>
      </c>
      <c r="BK367" s="18">
        <f>IF(X367&lt;&gt;0,X367,IF($AV367=0,0,AU367/$AV367*$Z367))</f>
      </c>
      <c r="BL367" s="18">
        <f>SUM(AW367:BK367)</f>
      </c>
      <c r="BM367" s="18">
        <f>I367-BL367</f>
      </c>
    </row>
    <row r="368" outlineLevel="4">
      <c r="A368" s="5" t="str">
        <v>14.5.9</v>
      </c>
      <c r="B368" s="5" t="str">
        <v/>
      </c>
      <c r="C368" s="5" t="str">
        <v>BSKDGNGENGR07</v>
      </c>
      <c r="D368" s="5" t="str">
        <v>BSKDGNGENGR07</v>
      </c>
      <c r="E368" s="19">
        <f>IFERROR(_xlfn.XLOOKUP(F368,Assumptions!B:B,Assumptions!C:C),0)</f>
      </c>
      <c r="F368" s="5" t="str">
        <v>Retention</v>
      </c>
      <c r="G368" s="5" t="str">
        <v/>
      </c>
      <c r="H368" s="18">
        <f>G365*E368</f>
      </c>
      <c r="I368" s="18">
        <f>H368*(1-0)</f>
      </c>
      <c r="J368" s="18">
        <v>0</v>
      </c>
      <c r="K368" s="18">
        <v>0</v>
      </c>
      <c r="L368" s="18">
        <v>0</v>
      </c>
      <c r="M368" s="18">
        <v>0</v>
      </c>
      <c r="N368" s="18">
        <v>0</v>
      </c>
      <c r="O368" s="18">
        <v>0</v>
      </c>
      <c r="P368" s="18">
        <v>0</v>
      </c>
      <c r="Q368" s="18">
        <v>0</v>
      </c>
      <c r="R368" s="18">
        <v>0</v>
      </c>
      <c r="S368" s="18">
        <v>0</v>
      </c>
      <c r="T368" s="18">
        <v>0</v>
      </c>
      <c r="U368" s="18">
        <v>0</v>
      </c>
      <c r="V368" s="18">
        <v>0</v>
      </c>
      <c r="W368" s="18">
        <v>0</v>
      </c>
      <c r="X368" s="18">
        <v>0</v>
      </c>
      <c r="Y368" s="18">
        <f>SUM(J368:X368)</f>
      </c>
      <c r="Z368" s="18">
        <f>I368-Y368</f>
      </c>
      <c r="AA368" s="20">
        <v>46483</v>
      </c>
      <c r="AB368" s="20">
        <v>46483</v>
      </c>
      <c r="AC368" s="18">
        <f>IFERROR(_xlfn.XLOOKUP(F368,Assumptions!B:B,Assumptions!D:D),0)</f>
      </c>
      <c r="AD368" s="20">
        <f>AA368+AC368</f>
      </c>
      <c r="AE368" s="20">
        <f>AC368+AB368</f>
      </c>
      <c r="AF368" s="5" t="str">
        <v/>
      </c>
      <c r="AG368" s="18">
        <f>IFERROR(_xlfn.BETA.DIST(DATE(YEAR(AG$2),MONTH(AG$2),15),$AD$2,$AE$2,FALSE,DATE(YEAR($AD368),MONTH($AD368),1),DATE(YEAR($AE368),MONTH($AE368),28)),0)</f>
      </c>
      <c r="AH368" s="18">
        <f>IFERROR(_xlfn.BETA.DIST(DATE(YEAR(AH$2),MONTH(AH$2),15),$AD$2,$AE$2,FALSE,DATE(YEAR($AD368),MONTH($AD368),1),DATE(YEAR($AE368),MONTH($AE368),28)),0)</f>
      </c>
      <c r="AI368" s="18">
        <f>IFERROR(_xlfn.BETA.DIST(DATE(YEAR(AI$2),MONTH(AI$2),15),$AD$2,$AE$2,FALSE,DATE(YEAR($AD368),MONTH($AD368),1),DATE(YEAR($AE368),MONTH($AE368),28)),0)</f>
      </c>
      <c r="AJ368" s="18">
        <f>IFERROR(_xlfn.BETA.DIST(DATE(YEAR(AJ$2),MONTH(AJ$2),15),$AD$2,$AE$2,FALSE,DATE(YEAR($AD368),MONTH($AD368),1),DATE(YEAR($AE368),MONTH($AE368),28)),0)</f>
      </c>
      <c r="AK368" s="18">
        <f>IFERROR(_xlfn.BETA.DIST(DATE(YEAR(AK$2),MONTH(AK$2),15),$AD$2,$AE$2,FALSE,DATE(YEAR($AD368),MONTH($AD368),1),DATE(YEAR($AE368),MONTH($AE368),28)),0)</f>
      </c>
      <c r="AL368" s="18">
        <f>IFERROR(_xlfn.BETA.DIST(DATE(YEAR(AL$2),MONTH(AL$2),15),$AD$2,$AE$2,FALSE,DATE(YEAR($AD368),MONTH($AD368),1),DATE(YEAR($AE368),MONTH($AE368),28)),0)</f>
      </c>
      <c r="AM368" s="18">
        <f>IFERROR(_xlfn.BETA.DIST(DATE(YEAR(AM$2),MONTH(AM$2),15),$AD$2,$AE$2,FALSE,DATE(YEAR($AD368),MONTH($AD368),1),DATE(YEAR($AE368),MONTH($AE368),28)),0)</f>
      </c>
      <c r="AN368" s="18">
        <f>IFERROR(_xlfn.BETA.DIST(DATE(YEAR(AN$2),MONTH(AN$2),15),$AD$2,$AE$2,FALSE,DATE(YEAR($AD368),MONTH($AD368),1),DATE(YEAR($AE368),MONTH($AE368),28)),0)</f>
      </c>
      <c r="AO368" s="18">
        <f>IFERROR(_xlfn.BETA.DIST(DATE(YEAR(AO$2),MONTH(AO$2),15),$AD$2,$AE$2,FALSE,DATE(YEAR($AD368),MONTH($AD368),1),DATE(YEAR($AE368),MONTH($AE368),28)),0)</f>
      </c>
      <c r="AP368" s="18">
        <f>IFERROR(_xlfn.BETA.DIST(DATE(YEAR(AP$2),MONTH(AP$2),15),$AD$2,$AE$2,FALSE,DATE(YEAR($AD368),MONTH($AD368),1),DATE(YEAR($AE368),MONTH($AE368),28)),0)</f>
      </c>
      <c r="AQ368" s="18">
        <f>IFERROR(_xlfn.BETA.DIST(DATE(YEAR(AQ$2),MONTH(AQ$2),15),$AD$2,$AE$2,FALSE,DATE(YEAR($AD368),MONTH($AD368),1),DATE(YEAR($AE368),MONTH($AE368),28)),0)</f>
      </c>
      <c r="AR368" s="18">
        <f>IFERROR(_xlfn.BETA.DIST(DATE(YEAR(AR$2),MONTH(AR$2),15),$AD$2,$AE$2,FALSE,DATE(YEAR($AD368),MONTH($AD368),1),DATE(YEAR($AE368),MONTH($AE368),28)),0)</f>
      </c>
      <c r="AS368" s="18">
        <f>IFERROR(_xlfn.BETA.DIST(DATE(YEAR(AS$2),MONTH(AS$2),15),$AD$2,$AE$2,FALSE,DATE(YEAR($AD368),MONTH($AD368),1),DATE(YEAR($AE368),MONTH($AE368),28)),0)</f>
      </c>
      <c r="AT368" s="18">
        <f>IFERROR(_xlfn.BETA.DIST(DATE(YEAR(AT$2),MONTH(AT$2),15),$AD$2,$AE$2,FALSE,DATE(YEAR($AD368),MONTH($AD368),1),DATE(YEAR($AE368),MONTH($AE368),28)),0)</f>
      </c>
      <c r="AU368" s="18">
        <f>IFERROR(_xlfn.BETA.DIST(DATE(YEAR(AU$2),MONTH(AU$2),15),$AD$2,$AE$2,FALSE,DATE(YEAR($AD368),MONTH($AD368),1),DATE(YEAR($AE368),MONTH($AE368),28)),0)</f>
      </c>
      <c r="AV368" s="18">
        <f>SUM(AG368:AU368)</f>
      </c>
      <c r="AW368" s="18">
        <f>IF(J368&lt;&gt;0,J368,IF($AV368=0,0,AG368/$AV368*$Z368))</f>
      </c>
      <c r="AX368" s="18">
        <f>IF(K368&lt;&gt;0,K368,IF($AV368=0,0,AH368/$AV368*$Z368))</f>
      </c>
      <c r="AY368" s="18">
        <f>IF(L368&lt;&gt;0,L368,IF($AV368=0,0,AI368/$AV368*$Z368))</f>
      </c>
      <c r="AZ368" s="18">
        <f>IF(M368&lt;&gt;0,M368,IF($AV368=0,0,AJ368/$AV368*$Z368))</f>
      </c>
      <c r="BA368" s="18">
        <f>IF(N368&lt;&gt;0,N368,IF($AV368=0,0,AK368/$AV368*$Z368))</f>
      </c>
      <c r="BB368" s="18">
        <f>IF(O368&lt;&gt;0,O368,IF($AV368=0,0,AL368/$AV368*$Z368))</f>
      </c>
      <c r="BC368" s="18">
        <f>IF(P368&lt;&gt;0,P368,IF($AV368=0,0,AM368/$AV368*$Z368))</f>
      </c>
      <c r="BD368" s="18">
        <f>IF(Q368&lt;&gt;0,Q368,IF($AV368=0,0,AN368/$AV368*$Z368))</f>
      </c>
      <c r="BE368" s="18">
        <f>IF(R368&lt;&gt;0,R368,IF($AV368=0,0,AO368/$AV368*$Z368))</f>
      </c>
      <c r="BF368" s="18">
        <f>IF(S368&lt;&gt;0,S368,IF($AV368=0,0,AP368/$AV368*$Z368))</f>
      </c>
      <c r="BG368" s="18">
        <f>IF(T368&lt;&gt;0,T368,IF($AV368=0,0,AQ368/$AV368*$Z368))</f>
      </c>
      <c r="BH368" s="18">
        <f>IF(U368&lt;&gt;0,U368,IF($AV368=0,0,AR368/$AV368*$Z368))</f>
      </c>
      <c r="BI368" s="18">
        <f>IF(V368&lt;&gt;0,V368,IF($AV368=0,0,AS368/$AV368*$Z368))</f>
      </c>
      <c r="BJ368" s="18">
        <f>IF(W368&lt;&gt;0,W368,IF($AV368=0,0,AT368/$AV368*$Z368))</f>
      </c>
      <c r="BK368" s="18">
        <f>IF(X368&lt;&gt;0,X368,IF($AV368=0,0,AU368/$AV368*$Z368))</f>
      </c>
      <c r="BL368" s="18">
        <f>SUM(AW368:BK368)</f>
      </c>
      <c r="BM368" s="18">
        <f>I368-BL368</f>
      </c>
    </row>
    <row r="369" outlineLevel="3">
      <c r="A369" s="17" t="str">
        <v>14.5.01</v>
      </c>
      <c r="B369" s="17" t="str">
        <v/>
      </c>
      <c r="C369" s="17" t="str">
        <v/>
      </c>
      <c r="D369" s="17" t="str">
        <v/>
      </c>
      <c r="E369" s="17" t="str">
        <v>14.5.01</v>
      </c>
      <c r="F369" s="17" t="str">
        <v>Tripping coils.</v>
      </c>
      <c r="G369" s="17">
        <v>4002.72</v>
      </c>
      <c r="H369" s="17" t="str">
        <v/>
      </c>
      <c r="I369" s="17" t="str">
        <v/>
      </c>
      <c r="J369" s="17" t="str">
        <v/>
      </c>
      <c r="K369" s="17" t="str">
        <v/>
      </c>
      <c r="L369" s="17" t="str">
        <v/>
      </c>
      <c r="M369" s="17" t="str">
        <v/>
      </c>
      <c r="N369" s="17" t="str">
        <v/>
      </c>
      <c r="O369" s="17" t="str">
        <v/>
      </c>
      <c r="P369" s="17" t="str">
        <v/>
      </c>
      <c r="Q369" s="17" t="str">
        <v/>
      </c>
      <c r="R369" s="17" t="str">
        <v/>
      </c>
      <c r="S369" s="17" t="str">
        <v/>
      </c>
      <c r="T369" s="17" t="str">
        <v/>
      </c>
      <c r="U369" s="17" t="str">
        <v/>
      </c>
      <c r="V369" s="17" t="str">
        <v/>
      </c>
      <c r="W369" s="17" t="str">
        <v/>
      </c>
      <c r="X369" s="17" t="str">
        <v/>
      </c>
      <c r="Y369" s="17" t="str">
        <v/>
      </c>
      <c r="Z369" s="17" t="str">
        <v/>
      </c>
      <c r="AA369" s="17" t="str">
        <v/>
      </c>
      <c r="AB369" s="17" t="str">
        <v/>
      </c>
      <c r="AC369" s="17" t="str">
        <v/>
      </c>
      <c r="AD369" s="17" t="str">
        <v/>
      </c>
      <c r="AE369" s="17" t="str">
        <v/>
      </c>
      <c r="AF369" s="5" t="str">
        <v/>
      </c>
      <c r="AG369" s="18">
        <f>IFERROR(_xlfn.BETA.DIST(DATE(YEAR(AG$2),MONTH(AG$2),15),$AD$2,$AE$2,FALSE,DATE(YEAR($AD369),MONTH($AD369),1),DATE(YEAR($AE369),MONTH($AE369),28)),0)</f>
      </c>
      <c r="AH369" s="18">
        <f>IFERROR(_xlfn.BETA.DIST(DATE(YEAR(AH$2),MONTH(AH$2),15),$AD$2,$AE$2,FALSE,DATE(YEAR($AD369),MONTH($AD369),1),DATE(YEAR($AE369),MONTH($AE369),28)),0)</f>
      </c>
      <c r="AI369" s="18">
        <f>IFERROR(_xlfn.BETA.DIST(DATE(YEAR(AI$2),MONTH(AI$2),15),$AD$2,$AE$2,FALSE,DATE(YEAR($AD369),MONTH($AD369),1),DATE(YEAR($AE369),MONTH($AE369),28)),0)</f>
      </c>
      <c r="AJ369" s="18">
        <f>IFERROR(_xlfn.BETA.DIST(DATE(YEAR(AJ$2),MONTH(AJ$2),15),$AD$2,$AE$2,FALSE,DATE(YEAR($AD369),MONTH($AD369),1),DATE(YEAR($AE369),MONTH($AE369),28)),0)</f>
      </c>
      <c r="AK369" s="18">
        <f>IFERROR(_xlfn.BETA.DIST(DATE(YEAR(AK$2),MONTH(AK$2),15),$AD$2,$AE$2,FALSE,DATE(YEAR($AD369),MONTH($AD369),1),DATE(YEAR($AE369),MONTH($AE369),28)),0)</f>
      </c>
      <c r="AL369" s="18">
        <f>IFERROR(_xlfn.BETA.DIST(DATE(YEAR(AL$2),MONTH(AL$2),15),$AD$2,$AE$2,FALSE,DATE(YEAR($AD369),MONTH($AD369),1),DATE(YEAR($AE369),MONTH($AE369),28)),0)</f>
      </c>
      <c r="AM369" s="18">
        <f>IFERROR(_xlfn.BETA.DIST(DATE(YEAR(AM$2),MONTH(AM$2),15),$AD$2,$AE$2,FALSE,DATE(YEAR($AD369),MONTH($AD369),1),DATE(YEAR($AE369),MONTH($AE369),28)),0)</f>
      </c>
      <c r="AN369" s="18">
        <f>IFERROR(_xlfn.BETA.DIST(DATE(YEAR(AN$2),MONTH(AN$2),15),$AD$2,$AE$2,FALSE,DATE(YEAR($AD369),MONTH($AD369),1),DATE(YEAR($AE369),MONTH($AE369),28)),0)</f>
      </c>
      <c r="AO369" s="18">
        <f>IFERROR(_xlfn.BETA.DIST(DATE(YEAR(AO$2),MONTH(AO$2),15),$AD$2,$AE$2,FALSE,DATE(YEAR($AD369),MONTH($AD369),1),DATE(YEAR($AE369),MONTH($AE369),28)),0)</f>
      </c>
      <c r="AP369" s="18">
        <f>IFERROR(_xlfn.BETA.DIST(DATE(YEAR(AP$2),MONTH(AP$2),15),$AD$2,$AE$2,FALSE,DATE(YEAR($AD369),MONTH($AD369),1),DATE(YEAR($AE369),MONTH($AE369),28)),0)</f>
      </c>
      <c r="AQ369" s="18">
        <f>IFERROR(_xlfn.BETA.DIST(DATE(YEAR(AQ$2),MONTH(AQ$2),15),$AD$2,$AE$2,FALSE,DATE(YEAR($AD369),MONTH($AD369),1),DATE(YEAR($AE369),MONTH($AE369),28)),0)</f>
      </c>
      <c r="AR369" s="18">
        <f>IFERROR(_xlfn.BETA.DIST(DATE(YEAR(AR$2),MONTH(AR$2),15),$AD$2,$AE$2,FALSE,DATE(YEAR($AD369),MONTH($AD369),1),DATE(YEAR($AE369),MONTH($AE369),28)),0)</f>
      </c>
      <c r="AS369" s="18">
        <f>IFERROR(_xlfn.BETA.DIST(DATE(YEAR(AS$2),MONTH(AS$2),15),$AD$2,$AE$2,FALSE,DATE(YEAR($AD369),MONTH($AD369),1),DATE(YEAR($AE369),MONTH($AE369),28)),0)</f>
      </c>
      <c r="AT369" s="18">
        <f>IFERROR(_xlfn.BETA.DIST(DATE(YEAR(AT$2),MONTH(AT$2),15),$AD$2,$AE$2,FALSE,DATE(YEAR($AD369),MONTH($AD369),1),DATE(YEAR($AE369),MONTH($AE369),28)),0)</f>
      </c>
      <c r="AU369" s="18">
        <f>IFERROR(_xlfn.BETA.DIST(DATE(YEAR(AU$2),MONTH(AU$2),15),$AD$2,$AE$2,FALSE,DATE(YEAR($AD369),MONTH($AD369),1),DATE(YEAR($AE369),MONTH($AE369),28)),0)</f>
      </c>
      <c r="AV369" s="18">
        <f>SUM(AG369:AU369)</f>
      </c>
      <c r="AW369" s="18">
        <f>IF(J369&lt;&gt;0,J369,IF($AV369=0,0,AG369/$AV369*$Z369))</f>
      </c>
      <c r="AX369" s="18">
        <f>IF(K369&lt;&gt;0,K369,IF($AV369=0,0,AH369/$AV369*$Z369))</f>
      </c>
      <c r="AY369" s="18">
        <f>IF(L369&lt;&gt;0,L369,IF($AV369=0,0,AI369/$AV369*$Z369))</f>
      </c>
      <c r="AZ369" s="18">
        <f>IF(M369&lt;&gt;0,M369,IF($AV369=0,0,AJ369/$AV369*$Z369))</f>
      </c>
      <c r="BA369" s="18">
        <f>IF(N369&lt;&gt;0,N369,IF($AV369=0,0,AK369/$AV369*$Z369))</f>
      </c>
      <c r="BB369" s="18">
        <f>IF(O369&lt;&gt;0,O369,IF($AV369=0,0,AL369/$AV369*$Z369))</f>
      </c>
      <c r="BC369" s="18">
        <f>IF(P369&lt;&gt;0,P369,IF($AV369=0,0,AM369/$AV369*$Z369))</f>
      </c>
      <c r="BD369" s="18">
        <f>IF(Q369&lt;&gt;0,Q369,IF($AV369=0,0,AN369/$AV369*$Z369))</f>
      </c>
      <c r="BE369" s="18">
        <f>IF(R369&lt;&gt;0,R369,IF($AV369=0,0,AO369/$AV369*$Z369))</f>
      </c>
      <c r="BF369" s="18">
        <f>IF(S369&lt;&gt;0,S369,IF($AV369=0,0,AP369/$AV369*$Z369))</f>
      </c>
      <c r="BG369" s="18">
        <f>IF(T369&lt;&gt;0,T369,IF($AV369=0,0,AQ369/$AV369*$Z369))</f>
      </c>
      <c r="BH369" s="18">
        <f>IF(U369&lt;&gt;0,U369,IF($AV369=0,0,AR369/$AV369*$Z369))</f>
      </c>
      <c r="BI369" s="18">
        <f>IF(V369&lt;&gt;0,V369,IF($AV369=0,0,AS369/$AV369*$Z369))</f>
      </c>
      <c r="BJ369" s="18">
        <f>IF(W369&lt;&gt;0,W369,IF($AV369=0,0,AT369/$AV369*$Z369))</f>
      </c>
      <c r="BK369" s="18">
        <f>IF(X369&lt;&gt;0,X369,IF($AV369=0,0,AU369/$AV369*$Z369))</f>
      </c>
      <c r="BL369" s="18">
        <f>SUM(AW369:BK369)</f>
      </c>
      <c r="BM369" s="17" t="str">
        <v/>
      </c>
    </row>
    <row r="370" outlineLevel="4">
      <c r="A370" s="5" t="str">
        <v>14.5.01</v>
      </c>
      <c r="B370" s="5" t="str">
        <v/>
      </c>
      <c r="C370" s="5" t="str">
        <v>BSKDGNGENGR03</v>
      </c>
      <c r="D370" s="5" t="str">
        <v>BSKDGNGENGR03</v>
      </c>
      <c r="E370" s="19">
        <f>IFERROR(_xlfn.XLOOKUP(F370,Assumptions!B:B,Assumptions!C:C),0)</f>
      </c>
      <c r="F370" s="5" t="str">
        <v>Advanced Payment</v>
      </c>
      <c r="G370" s="5" t="str">
        <v/>
      </c>
      <c r="H370" s="18">
        <f>G369*E370</f>
      </c>
      <c r="I370" s="18">
        <f>H370*(1-0)</f>
      </c>
      <c r="J370" s="18">
        <v>0</v>
      </c>
      <c r="K370" s="18">
        <v>0</v>
      </c>
      <c r="L370" s="18">
        <v>0</v>
      </c>
      <c r="M370" s="18">
        <v>0</v>
      </c>
      <c r="N370" s="18">
        <v>0</v>
      </c>
      <c r="O370" s="18">
        <v>0</v>
      </c>
      <c r="P370" s="18">
        <v>0</v>
      </c>
      <c r="Q370" s="18">
        <v>0</v>
      </c>
      <c r="R370" s="18">
        <v>0</v>
      </c>
      <c r="S370" s="18">
        <v>0</v>
      </c>
      <c r="T370" s="18">
        <v>0</v>
      </c>
      <c r="U370" s="18">
        <v>0</v>
      </c>
      <c r="V370" s="18">
        <v>0</v>
      </c>
      <c r="W370" s="18">
        <v>0</v>
      </c>
      <c r="X370" s="18">
        <v>0</v>
      </c>
      <c r="Y370" s="18">
        <f>SUM(J370:X370)</f>
      </c>
      <c r="Z370" s="18">
        <f>I370-Y370</f>
      </c>
      <c r="AA370" s="20">
        <v>46026</v>
      </c>
      <c r="AB370" s="20">
        <v>46026</v>
      </c>
      <c r="AC370" s="18">
        <f>IFERROR(_xlfn.XLOOKUP(F370,Assumptions!B:B,Assumptions!D:D),0)</f>
      </c>
      <c r="AD370" s="20">
        <f>AA370+AC370</f>
      </c>
      <c r="AE370" s="20">
        <f>AC370+AB370</f>
      </c>
      <c r="AF370" s="5" t="str">
        <v/>
      </c>
      <c r="AG370" s="18">
        <f>IFERROR(_xlfn.BETA.DIST(DATE(YEAR(AG$2),MONTH(AG$2),15),$AD$2,$AE$2,FALSE,DATE(YEAR($AD370),MONTH($AD370),1),DATE(YEAR($AE370),MONTH($AE370),28)),0)</f>
      </c>
      <c r="AH370" s="18">
        <f>IFERROR(_xlfn.BETA.DIST(DATE(YEAR(AH$2),MONTH(AH$2),15),$AD$2,$AE$2,FALSE,DATE(YEAR($AD370),MONTH($AD370),1),DATE(YEAR($AE370),MONTH($AE370),28)),0)</f>
      </c>
      <c r="AI370" s="18">
        <f>IFERROR(_xlfn.BETA.DIST(DATE(YEAR(AI$2),MONTH(AI$2),15),$AD$2,$AE$2,FALSE,DATE(YEAR($AD370),MONTH($AD370),1),DATE(YEAR($AE370),MONTH($AE370),28)),0)</f>
      </c>
      <c r="AJ370" s="18">
        <f>IFERROR(_xlfn.BETA.DIST(DATE(YEAR(AJ$2),MONTH(AJ$2),15),$AD$2,$AE$2,FALSE,DATE(YEAR($AD370),MONTH($AD370),1),DATE(YEAR($AE370),MONTH($AE370),28)),0)</f>
      </c>
      <c r="AK370" s="18">
        <f>IFERROR(_xlfn.BETA.DIST(DATE(YEAR(AK$2),MONTH(AK$2),15),$AD$2,$AE$2,FALSE,DATE(YEAR($AD370),MONTH($AD370),1),DATE(YEAR($AE370),MONTH($AE370),28)),0)</f>
      </c>
      <c r="AL370" s="18">
        <f>IFERROR(_xlfn.BETA.DIST(DATE(YEAR(AL$2),MONTH(AL$2),15),$AD$2,$AE$2,FALSE,DATE(YEAR($AD370),MONTH($AD370),1),DATE(YEAR($AE370),MONTH($AE370),28)),0)</f>
      </c>
      <c r="AM370" s="18">
        <f>IFERROR(_xlfn.BETA.DIST(DATE(YEAR(AM$2),MONTH(AM$2),15),$AD$2,$AE$2,FALSE,DATE(YEAR($AD370),MONTH($AD370),1),DATE(YEAR($AE370),MONTH($AE370),28)),0)</f>
      </c>
      <c r="AN370" s="18">
        <f>IFERROR(_xlfn.BETA.DIST(DATE(YEAR(AN$2),MONTH(AN$2),15),$AD$2,$AE$2,FALSE,DATE(YEAR($AD370),MONTH($AD370),1),DATE(YEAR($AE370),MONTH($AE370),28)),0)</f>
      </c>
      <c r="AO370" s="18">
        <f>IFERROR(_xlfn.BETA.DIST(DATE(YEAR(AO$2),MONTH(AO$2),15),$AD$2,$AE$2,FALSE,DATE(YEAR($AD370),MONTH($AD370),1),DATE(YEAR($AE370),MONTH($AE370),28)),0)</f>
      </c>
      <c r="AP370" s="18">
        <f>IFERROR(_xlfn.BETA.DIST(DATE(YEAR(AP$2),MONTH(AP$2),15),$AD$2,$AE$2,FALSE,DATE(YEAR($AD370),MONTH($AD370),1),DATE(YEAR($AE370),MONTH($AE370),28)),0)</f>
      </c>
      <c r="AQ370" s="18">
        <f>IFERROR(_xlfn.BETA.DIST(DATE(YEAR(AQ$2),MONTH(AQ$2),15),$AD$2,$AE$2,FALSE,DATE(YEAR($AD370),MONTH($AD370),1),DATE(YEAR($AE370),MONTH($AE370),28)),0)</f>
      </c>
      <c r="AR370" s="18">
        <f>IFERROR(_xlfn.BETA.DIST(DATE(YEAR(AR$2),MONTH(AR$2),15),$AD$2,$AE$2,FALSE,DATE(YEAR($AD370),MONTH($AD370),1),DATE(YEAR($AE370),MONTH($AE370),28)),0)</f>
      </c>
      <c r="AS370" s="18">
        <f>IFERROR(_xlfn.BETA.DIST(DATE(YEAR(AS$2),MONTH(AS$2),15),$AD$2,$AE$2,FALSE,DATE(YEAR($AD370),MONTH($AD370),1),DATE(YEAR($AE370),MONTH($AE370),28)),0)</f>
      </c>
      <c r="AT370" s="18">
        <f>IFERROR(_xlfn.BETA.DIST(DATE(YEAR(AT$2),MONTH(AT$2),15),$AD$2,$AE$2,FALSE,DATE(YEAR($AD370),MONTH($AD370),1),DATE(YEAR($AE370),MONTH($AE370),28)),0)</f>
      </c>
      <c r="AU370" s="18">
        <f>IFERROR(_xlfn.BETA.DIST(DATE(YEAR(AU$2),MONTH(AU$2),15),$AD$2,$AE$2,FALSE,DATE(YEAR($AD370),MONTH($AD370),1),DATE(YEAR($AE370),MONTH($AE370),28)),0)</f>
      </c>
      <c r="AV370" s="18">
        <f>SUM(AG370:AU370)</f>
      </c>
      <c r="AW370" s="18">
        <f>IF(J370&lt;&gt;0,J370,IF($AV370=0,0,AG370/$AV370*$Z370))</f>
      </c>
      <c r="AX370" s="18">
        <f>IF(K370&lt;&gt;0,K370,IF($AV370=0,0,AH370/$AV370*$Z370))</f>
      </c>
      <c r="AY370" s="18">
        <f>IF(L370&lt;&gt;0,L370,IF($AV370=0,0,AI370/$AV370*$Z370))</f>
      </c>
      <c r="AZ370" s="18">
        <f>IF(M370&lt;&gt;0,M370,IF($AV370=0,0,AJ370/$AV370*$Z370))</f>
      </c>
      <c r="BA370" s="18">
        <f>IF(N370&lt;&gt;0,N370,IF($AV370=0,0,AK370/$AV370*$Z370))</f>
      </c>
      <c r="BB370" s="18">
        <f>IF(O370&lt;&gt;0,O370,IF($AV370=0,0,AL370/$AV370*$Z370))</f>
      </c>
      <c r="BC370" s="18">
        <f>IF(P370&lt;&gt;0,P370,IF($AV370=0,0,AM370/$AV370*$Z370))</f>
      </c>
      <c r="BD370" s="18">
        <f>IF(Q370&lt;&gt;0,Q370,IF($AV370=0,0,AN370/$AV370*$Z370))</f>
      </c>
      <c r="BE370" s="18">
        <f>IF(R370&lt;&gt;0,R370,IF($AV370=0,0,AO370/$AV370*$Z370))</f>
      </c>
      <c r="BF370" s="18">
        <f>IF(S370&lt;&gt;0,S370,IF($AV370=0,0,AP370/$AV370*$Z370))</f>
      </c>
      <c r="BG370" s="18">
        <f>IF(T370&lt;&gt;0,T370,IF($AV370=0,0,AQ370/$AV370*$Z370))</f>
      </c>
      <c r="BH370" s="18">
        <f>IF(U370&lt;&gt;0,U370,IF($AV370=0,0,AR370/$AV370*$Z370))</f>
      </c>
      <c r="BI370" s="18">
        <f>IF(V370&lt;&gt;0,V370,IF($AV370=0,0,AS370/$AV370*$Z370))</f>
      </c>
      <c r="BJ370" s="18">
        <f>IF(W370&lt;&gt;0,W370,IF($AV370=0,0,AT370/$AV370*$Z370))</f>
      </c>
      <c r="BK370" s="18">
        <f>IF(X370&lt;&gt;0,X370,IF($AV370=0,0,AU370/$AV370*$Z370))</f>
      </c>
      <c r="BL370" s="18">
        <f>SUM(AW370:BK370)</f>
      </c>
      <c r="BM370" s="18">
        <f>I370-BL370</f>
      </c>
    </row>
    <row r="371" outlineLevel="4">
      <c r="A371" s="5" t="str">
        <v>14.5.01</v>
      </c>
      <c r="B371" s="5" t="str">
        <v/>
      </c>
      <c r="C371" s="5" t="str">
        <v>BSPRELGENTL07</v>
      </c>
      <c r="D371" s="5" t="str">
        <v>BSPRELGENTL07</v>
      </c>
      <c r="E371" s="19">
        <f>IFERROR(_xlfn.XLOOKUP(F371,Assumptions!B:B,Assumptions!C:C),0)</f>
      </c>
      <c r="F371" s="5" t="str">
        <v>Site Delivery EGP</v>
      </c>
      <c r="G371" s="5" t="str">
        <v/>
      </c>
      <c r="H371" s="18">
        <f>G369*E371</f>
      </c>
      <c r="I371" s="18">
        <f>H371*(1-0)</f>
      </c>
      <c r="J371" s="18">
        <v>0</v>
      </c>
      <c r="K371" s="18">
        <v>0</v>
      </c>
      <c r="L371" s="18">
        <v>0</v>
      </c>
      <c r="M371" s="18">
        <v>0</v>
      </c>
      <c r="N371" s="18">
        <v>0</v>
      </c>
      <c r="O371" s="18">
        <v>0</v>
      </c>
      <c r="P371" s="18">
        <v>0</v>
      </c>
      <c r="Q371" s="18">
        <v>0</v>
      </c>
      <c r="R371" s="18">
        <v>0</v>
      </c>
      <c r="S371" s="18">
        <v>0</v>
      </c>
      <c r="T371" s="18">
        <v>0</v>
      </c>
      <c r="U371" s="18">
        <v>0</v>
      </c>
      <c r="V371" s="18">
        <v>0</v>
      </c>
      <c r="W371" s="18">
        <v>0</v>
      </c>
      <c r="X371" s="18">
        <v>0</v>
      </c>
      <c r="Y371" s="18">
        <f>SUM(J371:X371)</f>
      </c>
      <c r="Z371" s="18">
        <f>I371-Y371</f>
      </c>
      <c r="AA371" s="20">
        <v>46347</v>
      </c>
      <c r="AB371" s="20">
        <v>46347</v>
      </c>
      <c r="AC371" s="18">
        <f>IFERROR(_xlfn.XLOOKUP(F371,Assumptions!B:B,Assumptions!D:D),0)</f>
      </c>
      <c r="AD371" s="20">
        <f>AA371+AC371</f>
      </c>
      <c r="AE371" s="20">
        <f>AC371+AB371</f>
      </c>
      <c r="AF371" s="5" t="str">
        <v/>
      </c>
      <c r="AG371" s="18">
        <f>IFERROR(_xlfn.BETA.DIST(DATE(YEAR(AG$2),MONTH(AG$2),15),$AD$2,$AE$2,FALSE,DATE(YEAR($AD371),MONTH($AD371),1),DATE(YEAR($AE371),MONTH($AE371),28)),0)</f>
      </c>
      <c r="AH371" s="18">
        <f>IFERROR(_xlfn.BETA.DIST(DATE(YEAR(AH$2),MONTH(AH$2),15),$AD$2,$AE$2,FALSE,DATE(YEAR($AD371),MONTH($AD371),1),DATE(YEAR($AE371),MONTH($AE371),28)),0)</f>
      </c>
      <c r="AI371" s="18">
        <f>IFERROR(_xlfn.BETA.DIST(DATE(YEAR(AI$2),MONTH(AI$2),15),$AD$2,$AE$2,FALSE,DATE(YEAR($AD371),MONTH($AD371),1),DATE(YEAR($AE371),MONTH($AE371),28)),0)</f>
      </c>
      <c r="AJ371" s="18">
        <f>IFERROR(_xlfn.BETA.DIST(DATE(YEAR(AJ$2),MONTH(AJ$2),15),$AD$2,$AE$2,FALSE,DATE(YEAR($AD371),MONTH($AD371),1),DATE(YEAR($AE371),MONTH($AE371),28)),0)</f>
      </c>
      <c r="AK371" s="18">
        <f>IFERROR(_xlfn.BETA.DIST(DATE(YEAR(AK$2),MONTH(AK$2),15),$AD$2,$AE$2,FALSE,DATE(YEAR($AD371),MONTH($AD371),1),DATE(YEAR($AE371),MONTH($AE371),28)),0)</f>
      </c>
      <c r="AL371" s="18">
        <f>IFERROR(_xlfn.BETA.DIST(DATE(YEAR(AL$2),MONTH(AL$2),15),$AD$2,$AE$2,FALSE,DATE(YEAR($AD371),MONTH($AD371),1),DATE(YEAR($AE371),MONTH($AE371),28)),0)</f>
      </c>
      <c r="AM371" s="18">
        <f>IFERROR(_xlfn.BETA.DIST(DATE(YEAR(AM$2),MONTH(AM$2),15),$AD$2,$AE$2,FALSE,DATE(YEAR($AD371),MONTH($AD371),1),DATE(YEAR($AE371),MONTH($AE371),28)),0)</f>
      </c>
      <c r="AN371" s="18">
        <f>IFERROR(_xlfn.BETA.DIST(DATE(YEAR(AN$2),MONTH(AN$2),15),$AD$2,$AE$2,FALSE,DATE(YEAR($AD371),MONTH($AD371),1),DATE(YEAR($AE371),MONTH($AE371),28)),0)</f>
      </c>
      <c r="AO371" s="18">
        <f>IFERROR(_xlfn.BETA.DIST(DATE(YEAR(AO$2),MONTH(AO$2),15),$AD$2,$AE$2,FALSE,DATE(YEAR($AD371),MONTH($AD371),1),DATE(YEAR($AE371),MONTH($AE371),28)),0)</f>
      </c>
      <c r="AP371" s="18">
        <f>IFERROR(_xlfn.BETA.DIST(DATE(YEAR(AP$2),MONTH(AP$2),15),$AD$2,$AE$2,FALSE,DATE(YEAR($AD371),MONTH($AD371),1),DATE(YEAR($AE371),MONTH($AE371),28)),0)</f>
      </c>
      <c r="AQ371" s="18">
        <f>IFERROR(_xlfn.BETA.DIST(DATE(YEAR(AQ$2),MONTH(AQ$2),15),$AD$2,$AE$2,FALSE,DATE(YEAR($AD371),MONTH($AD371),1),DATE(YEAR($AE371),MONTH($AE371),28)),0)</f>
      </c>
      <c r="AR371" s="18">
        <f>IFERROR(_xlfn.BETA.DIST(DATE(YEAR(AR$2),MONTH(AR$2),15),$AD$2,$AE$2,FALSE,DATE(YEAR($AD371),MONTH($AD371),1),DATE(YEAR($AE371),MONTH($AE371),28)),0)</f>
      </c>
      <c r="AS371" s="18">
        <f>IFERROR(_xlfn.BETA.DIST(DATE(YEAR(AS$2),MONTH(AS$2),15),$AD$2,$AE$2,FALSE,DATE(YEAR($AD371),MONTH($AD371),1),DATE(YEAR($AE371),MONTH($AE371),28)),0)</f>
      </c>
      <c r="AT371" s="18">
        <f>IFERROR(_xlfn.BETA.DIST(DATE(YEAR(AT$2),MONTH(AT$2),15),$AD$2,$AE$2,FALSE,DATE(YEAR($AD371),MONTH($AD371),1),DATE(YEAR($AE371),MONTH($AE371),28)),0)</f>
      </c>
      <c r="AU371" s="18">
        <f>IFERROR(_xlfn.BETA.DIST(DATE(YEAR(AU$2),MONTH(AU$2),15),$AD$2,$AE$2,FALSE,DATE(YEAR($AD371),MONTH($AD371),1),DATE(YEAR($AE371),MONTH($AE371),28)),0)</f>
      </c>
      <c r="AV371" s="18">
        <f>SUM(AG371:AU371)</f>
      </c>
      <c r="AW371" s="18">
        <f>IF(J371&lt;&gt;0,J371,IF($AV371=0,0,AG371/$AV371*$Z371))</f>
      </c>
      <c r="AX371" s="18">
        <f>IF(K371&lt;&gt;0,K371,IF($AV371=0,0,AH371/$AV371*$Z371))</f>
      </c>
      <c r="AY371" s="18">
        <f>IF(L371&lt;&gt;0,L371,IF($AV371=0,0,AI371/$AV371*$Z371))</f>
      </c>
      <c r="AZ371" s="18">
        <f>IF(M371&lt;&gt;0,M371,IF($AV371=0,0,AJ371/$AV371*$Z371))</f>
      </c>
      <c r="BA371" s="18">
        <f>IF(N371&lt;&gt;0,N371,IF($AV371=0,0,AK371/$AV371*$Z371))</f>
      </c>
      <c r="BB371" s="18">
        <f>IF(O371&lt;&gt;0,O371,IF($AV371=0,0,AL371/$AV371*$Z371))</f>
      </c>
      <c r="BC371" s="18">
        <f>IF(P371&lt;&gt;0,P371,IF($AV371=0,0,AM371/$AV371*$Z371))</f>
      </c>
      <c r="BD371" s="18">
        <f>IF(Q371&lt;&gt;0,Q371,IF($AV371=0,0,AN371/$AV371*$Z371))</f>
      </c>
      <c r="BE371" s="18">
        <f>IF(R371&lt;&gt;0,R371,IF($AV371=0,0,AO371/$AV371*$Z371))</f>
      </c>
      <c r="BF371" s="18">
        <f>IF(S371&lt;&gt;0,S371,IF($AV371=0,0,AP371/$AV371*$Z371))</f>
      </c>
      <c r="BG371" s="18">
        <f>IF(T371&lt;&gt;0,T371,IF($AV371=0,0,AQ371/$AV371*$Z371))</f>
      </c>
      <c r="BH371" s="18">
        <f>IF(U371&lt;&gt;0,U371,IF($AV371=0,0,AR371/$AV371*$Z371))</f>
      </c>
      <c r="BI371" s="18">
        <f>IF(V371&lt;&gt;0,V371,IF($AV371=0,0,AS371/$AV371*$Z371))</f>
      </c>
      <c r="BJ371" s="18">
        <f>IF(W371&lt;&gt;0,W371,IF($AV371=0,0,AT371/$AV371*$Z371))</f>
      </c>
      <c r="BK371" s="18">
        <f>IF(X371&lt;&gt;0,X371,IF($AV371=0,0,AU371/$AV371*$Z371))</f>
      </c>
      <c r="BL371" s="18">
        <f>SUM(AW371:BK371)</f>
      </c>
      <c r="BM371" s="18">
        <f>I371-BL371</f>
      </c>
    </row>
    <row r="372" outlineLevel="4">
      <c r="A372" s="5" t="str">
        <v>14.5.01</v>
      </c>
      <c r="B372" s="5" t="str">
        <v/>
      </c>
      <c r="C372" s="5" t="str">
        <v>BSKDGNGENGR07</v>
      </c>
      <c r="D372" s="5" t="str">
        <v>BSKDGNGENGR07</v>
      </c>
      <c r="E372" s="19">
        <f>IFERROR(_xlfn.XLOOKUP(F372,Assumptions!B:B,Assumptions!C:C),0)</f>
      </c>
      <c r="F372" s="5" t="str">
        <v>Retention</v>
      </c>
      <c r="G372" s="5" t="str">
        <v/>
      </c>
      <c r="H372" s="18">
        <f>G369*E372</f>
      </c>
      <c r="I372" s="18">
        <f>H372*(1-0)</f>
      </c>
      <c r="J372" s="18">
        <v>0</v>
      </c>
      <c r="K372" s="18">
        <v>0</v>
      </c>
      <c r="L372" s="18">
        <v>0</v>
      </c>
      <c r="M372" s="18">
        <v>0</v>
      </c>
      <c r="N372" s="18">
        <v>0</v>
      </c>
      <c r="O372" s="18">
        <v>0</v>
      </c>
      <c r="P372" s="18">
        <v>0</v>
      </c>
      <c r="Q372" s="18">
        <v>0</v>
      </c>
      <c r="R372" s="18">
        <v>0</v>
      </c>
      <c r="S372" s="18">
        <v>0</v>
      </c>
      <c r="T372" s="18">
        <v>0</v>
      </c>
      <c r="U372" s="18">
        <v>0</v>
      </c>
      <c r="V372" s="18">
        <v>0</v>
      </c>
      <c r="W372" s="18">
        <v>0</v>
      </c>
      <c r="X372" s="18">
        <v>0</v>
      </c>
      <c r="Y372" s="18">
        <f>SUM(J372:X372)</f>
      </c>
      <c r="Z372" s="18">
        <f>I372-Y372</f>
      </c>
      <c r="AA372" s="20">
        <v>46483</v>
      </c>
      <c r="AB372" s="20">
        <v>46483</v>
      </c>
      <c r="AC372" s="18">
        <f>IFERROR(_xlfn.XLOOKUP(F372,Assumptions!B:B,Assumptions!D:D),0)</f>
      </c>
      <c r="AD372" s="20">
        <f>AA372+AC372</f>
      </c>
      <c r="AE372" s="20">
        <f>AC372+AB372</f>
      </c>
      <c r="AF372" s="5" t="str">
        <v/>
      </c>
      <c r="AG372" s="18">
        <f>IFERROR(_xlfn.BETA.DIST(DATE(YEAR(AG$2),MONTH(AG$2),15),$AD$2,$AE$2,FALSE,DATE(YEAR($AD372),MONTH($AD372),1),DATE(YEAR($AE372),MONTH($AE372),28)),0)</f>
      </c>
      <c r="AH372" s="18">
        <f>IFERROR(_xlfn.BETA.DIST(DATE(YEAR(AH$2),MONTH(AH$2),15),$AD$2,$AE$2,FALSE,DATE(YEAR($AD372),MONTH($AD372),1),DATE(YEAR($AE372),MONTH($AE372),28)),0)</f>
      </c>
      <c r="AI372" s="18">
        <f>IFERROR(_xlfn.BETA.DIST(DATE(YEAR(AI$2),MONTH(AI$2),15),$AD$2,$AE$2,FALSE,DATE(YEAR($AD372),MONTH($AD372),1),DATE(YEAR($AE372),MONTH($AE372),28)),0)</f>
      </c>
      <c r="AJ372" s="18">
        <f>IFERROR(_xlfn.BETA.DIST(DATE(YEAR(AJ$2),MONTH(AJ$2),15),$AD$2,$AE$2,FALSE,DATE(YEAR($AD372),MONTH($AD372),1),DATE(YEAR($AE372),MONTH($AE372),28)),0)</f>
      </c>
      <c r="AK372" s="18">
        <f>IFERROR(_xlfn.BETA.DIST(DATE(YEAR(AK$2),MONTH(AK$2),15),$AD$2,$AE$2,FALSE,DATE(YEAR($AD372),MONTH($AD372),1),DATE(YEAR($AE372),MONTH($AE372),28)),0)</f>
      </c>
      <c r="AL372" s="18">
        <f>IFERROR(_xlfn.BETA.DIST(DATE(YEAR(AL$2),MONTH(AL$2),15),$AD$2,$AE$2,FALSE,DATE(YEAR($AD372),MONTH($AD372),1),DATE(YEAR($AE372),MONTH($AE372),28)),0)</f>
      </c>
      <c r="AM372" s="18">
        <f>IFERROR(_xlfn.BETA.DIST(DATE(YEAR(AM$2),MONTH(AM$2),15),$AD$2,$AE$2,FALSE,DATE(YEAR($AD372),MONTH($AD372),1),DATE(YEAR($AE372),MONTH($AE372),28)),0)</f>
      </c>
      <c r="AN372" s="18">
        <f>IFERROR(_xlfn.BETA.DIST(DATE(YEAR(AN$2),MONTH(AN$2),15),$AD$2,$AE$2,FALSE,DATE(YEAR($AD372),MONTH($AD372),1),DATE(YEAR($AE372),MONTH($AE372),28)),0)</f>
      </c>
      <c r="AO372" s="18">
        <f>IFERROR(_xlfn.BETA.DIST(DATE(YEAR(AO$2),MONTH(AO$2),15),$AD$2,$AE$2,FALSE,DATE(YEAR($AD372),MONTH($AD372),1),DATE(YEAR($AE372),MONTH($AE372),28)),0)</f>
      </c>
      <c r="AP372" s="18">
        <f>IFERROR(_xlfn.BETA.DIST(DATE(YEAR(AP$2),MONTH(AP$2),15),$AD$2,$AE$2,FALSE,DATE(YEAR($AD372),MONTH($AD372),1),DATE(YEAR($AE372),MONTH($AE372),28)),0)</f>
      </c>
      <c r="AQ372" s="18">
        <f>IFERROR(_xlfn.BETA.DIST(DATE(YEAR(AQ$2),MONTH(AQ$2),15),$AD$2,$AE$2,FALSE,DATE(YEAR($AD372),MONTH($AD372),1),DATE(YEAR($AE372),MONTH($AE372),28)),0)</f>
      </c>
      <c r="AR372" s="18">
        <f>IFERROR(_xlfn.BETA.DIST(DATE(YEAR(AR$2),MONTH(AR$2),15),$AD$2,$AE$2,FALSE,DATE(YEAR($AD372),MONTH($AD372),1),DATE(YEAR($AE372),MONTH($AE372),28)),0)</f>
      </c>
      <c r="AS372" s="18">
        <f>IFERROR(_xlfn.BETA.DIST(DATE(YEAR(AS$2),MONTH(AS$2),15),$AD$2,$AE$2,FALSE,DATE(YEAR($AD372),MONTH($AD372),1),DATE(YEAR($AE372),MONTH($AE372),28)),0)</f>
      </c>
      <c r="AT372" s="18">
        <f>IFERROR(_xlfn.BETA.DIST(DATE(YEAR(AT$2),MONTH(AT$2),15),$AD$2,$AE$2,FALSE,DATE(YEAR($AD372),MONTH($AD372),1),DATE(YEAR($AE372),MONTH($AE372),28)),0)</f>
      </c>
      <c r="AU372" s="18">
        <f>IFERROR(_xlfn.BETA.DIST(DATE(YEAR(AU$2),MONTH(AU$2),15),$AD$2,$AE$2,FALSE,DATE(YEAR($AD372),MONTH($AD372),1),DATE(YEAR($AE372),MONTH($AE372),28)),0)</f>
      </c>
      <c r="AV372" s="18">
        <f>SUM(AG372:AU372)</f>
      </c>
      <c r="AW372" s="18">
        <f>IF(J372&lt;&gt;0,J372,IF($AV372=0,0,AG372/$AV372*$Z372))</f>
      </c>
      <c r="AX372" s="18">
        <f>IF(K372&lt;&gt;0,K372,IF($AV372=0,0,AH372/$AV372*$Z372))</f>
      </c>
      <c r="AY372" s="18">
        <f>IF(L372&lt;&gt;0,L372,IF($AV372=0,0,AI372/$AV372*$Z372))</f>
      </c>
      <c r="AZ372" s="18">
        <f>IF(M372&lt;&gt;0,M372,IF($AV372=0,0,AJ372/$AV372*$Z372))</f>
      </c>
      <c r="BA372" s="18">
        <f>IF(N372&lt;&gt;0,N372,IF($AV372=0,0,AK372/$AV372*$Z372))</f>
      </c>
      <c r="BB372" s="18">
        <f>IF(O372&lt;&gt;0,O372,IF($AV372=0,0,AL372/$AV372*$Z372))</f>
      </c>
      <c r="BC372" s="18">
        <f>IF(P372&lt;&gt;0,P372,IF($AV372=0,0,AM372/$AV372*$Z372))</f>
      </c>
      <c r="BD372" s="18">
        <f>IF(Q372&lt;&gt;0,Q372,IF($AV372=0,0,AN372/$AV372*$Z372))</f>
      </c>
      <c r="BE372" s="18">
        <f>IF(R372&lt;&gt;0,R372,IF($AV372=0,0,AO372/$AV372*$Z372))</f>
      </c>
      <c r="BF372" s="18">
        <f>IF(S372&lt;&gt;0,S372,IF($AV372=0,0,AP372/$AV372*$Z372))</f>
      </c>
      <c r="BG372" s="18">
        <f>IF(T372&lt;&gt;0,T372,IF($AV372=0,0,AQ372/$AV372*$Z372))</f>
      </c>
      <c r="BH372" s="18">
        <f>IF(U372&lt;&gt;0,U372,IF($AV372=0,0,AR372/$AV372*$Z372))</f>
      </c>
      <c r="BI372" s="18">
        <f>IF(V372&lt;&gt;0,V372,IF($AV372=0,0,AS372/$AV372*$Z372))</f>
      </c>
      <c r="BJ372" s="18">
        <f>IF(W372&lt;&gt;0,W372,IF($AV372=0,0,AT372/$AV372*$Z372))</f>
      </c>
      <c r="BK372" s="18">
        <f>IF(X372&lt;&gt;0,X372,IF($AV372=0,0,AU372/$AV372*$Z372))</f>
      </c>
      <c r="BL372" s="18">
        <f>SUM(AW372:BK372)</f>
      </c>
      <c r="BM372" s="18">
        <f>I372-BL372</f>
      </c>
    </row>
    <row r="373" outlineLevel="3">
      <c r="A373" s="17" t="str">
        <v>14.5.11</v>
      </c>
      <c r="B373" s="17" t="str">
        <v/>
      </c>
      <c r="C373" s="17" t="str">
        <v/>
      </c>
      <c r="D373" s="17" t="str">
        <v/>
      </c>
      <c r="E373" s="17" t="str">
        <v>14.5.11</v>
      </c>
      <c r="F373" s="17" t="str">
        <v>Three phase Potential transformers with ratio 11/√3/0.1/√3/0.1/√3 kV</v>
      </c>
      <c r="G373" s="17">
        <v>119264.4</v>
      </c>
      <c r="H373" s="17" t="str">
        <v/>
      </c>
      <c r="I373" s="17" t="str">
        <v/>
      </c>
      <c r="J373" s="17" t="str">
        <v/>
      </c>
      <c r="K373" s="17" t="str">
        <v/>
      </c>
      <c r="L373" s="17" t="str">
        <v/>
      </c>
      <c r="M373" s="17" t="str">
        <v/>
      </c>
      <c r="N373" s="17" t="str">
        <v/>
      </c>
      <c r="O373" s="17" t="str">
        <v/>
      </c>
      <c r="P373" s="17" t="str">
        <v/>
      </c>
      <c r="Q373" s="17" t="str">
        <v/>
      </c>
      <c r="R373" s="17" t="str">
        <v/>
      </c>
      <c r="S373" s="17" t="str">
        <v/>
      </c>
      <c r="T373" s="17" t="str">
        <v/>
      </c>
      <c r="U373" s="17" t="str">
        <v/>
      </c>
      <c r="V373" s="17" t="str">
        <v/>
      </c>
      <c r="W373" s="17" t="str">
        <v/>
      </c>
      <c r="X373" s="17" t="str">
        <v/>
      </c>
      <c r="Y373" s="17" t="str">
        <v/>
      </c>
      <c r="Z373" s="17" t="str">
        <v/>
      </c>
      <c r="AA373" s="17" t="str">
        <v/>
      </c>
      <c r="AB373" s="17" t="str">
        <v/>
      </c>
      <c r="AC373" s="17" t="str">
        <v/>
      </c>
      <c r="AD373" s="17" t="str">
        <v/>
      </c>
      <c r="AE373" s="17" t="str">
        <v/>
      </c>
      <c r="AF373" s="5" t="str">
        <v/>
      </c>
      <c r="AG373" s="18">
        <f>IFERROR(_xlfn.BETA.DIST(DATE(YEAR(AG$2),MONTH(AG$2),15),$AD$2,$AE$2,FALSE,DATE(YEAR($AD373),MONTH($AD373),1),DATE(YEAR($AE373),MONTH($AE373),28)),0)</f>
      </c>
      <c r="AH373" s="18">
        <f>IFERROR(_xlfn.BETA.DIST(DATE(YEAR(AH$2),MONTH(AH$2),15),$AD$2,$AE$2,FALSE,DATE(YEAR($AD373),MONTH($AD373),1),DATE(YEAR($AE373),MONTH($AE373),28)),0)</f>
      </c>
      <c r="AI373" s="18">
        <f>IFERROR(_xlfn.BETA.DIST(DATE(YEAR(AI$2),MONTH(AI$2),15),$AD$2,$AE$2,FALSE,DATE(YEAR($AD373),MONTH($AD373),1),DATE(YEAR($AE373),MONTH($AE373),28)),0)</f>
      </c>
      <c r="AJ373" s="18">
        <f>IFERROR(_xlfn.BETA.DIST(DATE(YEAR(AJ$2),MONTH(AJ$2),15),$AD$2,$AE$2,FALSE,DATE(YEAR($AD373),MONTH($AD373),1),DATE(YEAR($AE373),MONTH($AE373),28)),0)</f>
      </c>
      <c r="AK373" s="18">
        <f>IFERROR(_xlfn.BETA.DIST(DATE(YEAR(AK$2),MONTH(AK$2),15),$AD$2,$AE$2,FALSE,DATE(YEAR($AD373),MONTH($AD373),1),DATE(YEAR($AE373),MONTH($AE373),28)),0)</f>
      </c>
      <c r="AL373" s="18">
        <f>IFERROR(_xlfn.BETA.DIST(DATE(YEAR(AL$2),MONTH(AL$2),15),$AD$2,$AE$2,FALSE,DATE(YEAR($AD373),MONTH($AD373),1),DATE(YEAR($AE373),MONTH($AE373),28)),0)</f>
      </c>
      <c r="AM373" s="18">
        <f>IFERROR(_xlfn.BETA.DIST(DATE(YEAR(AM$2),MONTH(AM$2),15),$AD$2,$AE$2,FALSE,DATE(YEAR($AD373),MONTH($AD373),1),DATE(YEAR($AE373),MONTH($AE373),28)),0)</f>
      </c>
      <c r="AN373" s="18">
        <f>IFERROR(_xlfn.BETA.DIST(DATE(YEAR(AN$2),MONTH(AN$2),15),$AD$2,$AE$2,FALSE,DATE(YEAR($AD373),MONTH($AD373),1),DATE(YEAR($AE373),MONTH($AE373),28)),0)</f>
      </c>
      <c r="AO373" s="18">
        <f>IFERROR(_xlfn.BETA.DIST(DATE(YEAR(AO$2),MONTH(AO$2),15),$AD$2,$AE$2,FALSE,DATE(YEAR($AD373),MONTH($AD373),1),DATE(YEAR($AE373),MONTH($AE373),28)),0)</f>
      </c>
      <c r="AP373" s="18">
        <f>IFERROR(_xlfn.BETA.DIST(DATE(YEAR(AP$2),MONTH(AP$2),15),$AD$2,$AE$2,FALSE,DATE(YEAR($AD373),MONTH($AD373),1),DATE(YEAR($AE373),MONTH($AE373),28)),0)</f>
      </c>
      <c r="AQ373" s="18">
        <f>IFERROR(_xlfn.BETA.DIST(DATE(YEAR(AQ$2),MONTH(AQ$2),15),$AD$2,$AE$2,FALSE,DATE(YEAR($AD373),MONTH($AD373),1),DATE(YEAR($AE373),MONTH($AE373),28)),0)</f>
      </c>
      <c r="AR373" s="18">
        <f>IFERROR(_xlfn.BETA.DIST(DATE(YEAR(AR$2),MONTH(AR$2),15),$AD$2,$AE$2,FALSE,DATE(YEAR($AD373),MONTH($AD373),1),DATE(YEAR($AE373),MONTH($AE373),28)),0)</f>
      </c>
      <c r="AS373" s="18">
        <f>IFERROR(_xlfn.BETA.DIST(DATE(YEAR(AS$2),MONTH(AS$2),15),$AD$2,$AE$2,FALSE,DATE(YEAR($AD373),MONTH($AD373),1),DATE(YEAR($AE373),MONTH($AE373),28)),0)</f>
      </c>
      <c r="AT373" s="18">
        <f>IFERROR(_xlfn.BETA.DIST(DATE(YEAR(AT$2),MONTH(AT$2),15),$AD$2,$AE$2,FALSE,DATE(YEAR($AD373),MONTH($AD373),1),DATE(YEAR($AE373),MONTH($AE373),28)),0)</f>
      </c>
      <c r="AU373" s="18">
        <f>IFERROR(_xlfn.BETA.DIST(DATE(YEAR(AU$2),MONTH(AU$2),15),$AD$2,$AE$2,FALSE,DATE(YEAR($AD373),MONTH($AD373),1),DATE(YEAR($AE373),MONTH($AE373),28)),0)</f>
      </c>
      <c r="AV373" s="18">
        <f>SUM(AG373:AU373)</f>
      </c>
      <c r="AW373" s="18">
        <f>IF(J373&lt;&gt;0,J373,IF($AV373=0,0,AG373/$AV373*$Z373))</f>
      </c>
      <c r="AX373" s="18">
        <f>IF(K373&lt;&gt;0,K373,IF($AV373=0,0,AH373/$AV373*$Z373))</f>
      </c>
      <c r="AY373" s="18">
        <f>IF(L373&lt;&gt;0,L373,IF($AV373=0,0,AI373/$AV373*$Z373))</f>
      </c>
      <c r="AZ373" s="18">
        <f>IF(M373&lt;&gt;0,M373,IF($AV373=0,0,AJ373/$AV373*$Z373))</f>
      </c>
      <c r="BA373" s="18">
        <f>IF(N373&lt;&gt;0,N373,IF($AV373=0,0,AK373/$AV373*$Z373))</f>
      </c>
      <c r="BB373" s="18">
        <f>IF(O373&lt;&gt;0,O373,IF($AV373=0,0,AL373/$AV373*$Z373))</f>
      </c>
      <c r="BC373" s="18">
        <f>IF(P373&lt;&gt;0,P373,IF($AV373=0,0,AM373/$AV373*$Z373))</f>
      </c>
      <c r="BD373" s="18">
        <f>IF(Q373&lt;&gt;0,Q373,IF($AV373=0,0,AN373/$AV373*$Z373))</f>
      </c>
      <c r="BE373" s="18">
        <f>IF(R373&lt;&gt;0,R373,IF($AV373=0,0,AO373/$AV373*$Z373))</f>
      </c>
      <c r="BF373" s="18">
        <f>IF(S373&lt;&gt;0,S373,IF($AV373=0,0,AP373/$AV373*$Z373))</f>
      </c>
      <c r="BG373" s="18">
        <f>IF(T373&lt;&gt;0,T373,IF($AV373=0,0,AQ373/$AV373*$Z373))</f>
      </c>
      <c r="BH373" s="18">
        <f>IF(U373&lt;&gt;0,U373,IF($AV373=0,0,AR373/$AV373*$Z373))</f>
      </c>
      <c r="BI373" s="18">
        <f>IF(V373&lt;&gt;0,V373,IF($AV373=0,0,AS373/$AV373*$Z373))</f>
      </c>
      <c r="BJ373" s="18">
        <f>IF(W373&lt;&gt;0,W373,IF($AV373=0,0,AT373/$AV373*$Z373))</f>
      </c>
      <c r="BK373" s="18">
        <f>IF(X373&lt;&gt;0,X373,IF($AV373=0,0,AU373/$AV373*$Z373))</f>
      </c>
      <c r="BL373" s="18">
        <f>SUM(AW373:BK373)</f>
      </c>
      <c r="BM373" s="17" t="str">
        <v/>
      </c>
    </row>
    <row r="374" outlineLevel="4">
      <c r="A374" s="5" t="str">
        <v>14.5.11</v>
      </c>
      <c r="B374" s="5" t="str">
        <v/>
      </c>
      <c r="C374" s="5" t="str">
        <v>BSKDGNGENGR03</v>
      </c>
      <c r="D374" s="5" t="str">
        <v>BSKDGNGENGR03</v>
      </c>
      <c r="E374" s="19">
        <f>IFERROR(_xlfn.XLOOKUP(F374,Assumptions!B:B,Assumptions!C:C),0)</f>
      </c>
      <c r="F374" s="5" t="str">
        <v>Advanced Payment</v>
      </c>
      <c r="G374" s="5" t="str">
        <v/>
      </c>
      <c r="H374" s="18">
        <f>G373*E374</f>
      </c>
      <c r="I374" s="18">
        <f>H374*(1-0)</f>
      </c>
      <c r="J374" s="18">
        <v>0</v>
      </c>
      <c r="K374" s="18">
        <v>0</v>
      </c>
      <c r="L374" s="18">
        <v>0</v>
      </c>
      <c r="M374" s="18">
        <v>0</v>
      </c>
      <c r="N374" s="18">
        <v>0</v>
      </c>
      <c r="O374" s="18">
        <v>0</v>
      </c>
      <c r="P374" s="18">
        <v>0</v>
      </c>
      <c r="Q374" s="18">
        <v>0</v>
      </c>
      <c r="R374" s="18">
        <v>0</v>
      </c>
      <c r="S374" s="18">
        <v>0</v>
      </c>
      <c r="T374" s="18">
        <v>0</v>
      </c>
      <c r="U374" s="18">
        <v>0</v>
      </c>
      <c r="V374" s="18">
        <v>0</v>
      </c>
      <c r="W374" s="18">
        <v>0</v>
      </c>
      <c r="X374" s="18">
        <v>0</v>
      </c>
      <c r="Y374" s="18">
        <f>SUM(J374:X374)</f>
      </c>
      <c r="Z374" s="18">
        <f>I374-Y374</f>
      </c>
      <c r="AA374" s="20">
        <v>46026</v>
      </c>
      <c r="AB374" s="20">
        <v>46026</v>
      </c>
      <c r="AC374" s="18">
        <f>IFERROR(_xlfn.XLOOKUP(F374,Assumptions!B:B,Assumptions!D:D),0)</f>
      </c>
      <c r="AD374" s="20">
        <f>AA374+AC374</f>
      </c>
      <c r="AE374" s="20">
        <f>AC374+AB374</f>
      </c>
      <c r="AF374" s="5" t="str">
        <v/>
      </c>
      <c r="AG374" s="18">
        <f>IFERROR(_xlfn.BETA.DIST(DATE(YEAR(AG$2),MONTH(AG$2),15),$AD$2,$AE$2,FALSE,DATE(YEAR($AD374),MONTH($AD374),1),DATE(YEAR($AE374),MONTH($AE374),28)),0)</f>
      </c>
      <c r="AH374" s="18">
        <f>IFERROR(_xlfn.BETA.DIST(DATE(YEAR(AH$2),MONTH(AH$2),15),$AD$2,$AE$2,FALSE,DATE(YEAR($AD374),MONTH($AD374),1),DATE(YEAR($AE374),MONTH($AE374),28)),0)</f>
      </c>
      <c r="AI374" s="18">
        <f>IFERROR(_xlfn.BETA.DIST(DATE(YEAR(AI$2),MONTH(AI$2),15),$AD$2,$AE$2,FALSE,DATE(YEAR($AD374),MONTH($AD374),1),DATE(YEAR($AE374),MONTH($AE374),28)),0)</f>
      </c>
      <c r="AJ374" s="18">
        <f>IFERROR(_xlfn.BETA.DIST(DATE(YEAR(AJ$2),MONTH(AJ$2),15),$AD$2,$AE$2,FALSE,DATE(YEAR($AD374),MONTH($AD374),1),DATE(YEAR($AE374),MONTH($AE374),28)),0)</f>
      </c>
      <c r="AK374" s="18">
        <f>IFERROR(_xlfn.BETA.DIST(DATE(YEAR(AK$2),MONTH(AK$2),15),$AD$2,$AE$2,FALSE,DATE(YEAR($AD374),MONTH($AD374),1),DATE(YEAR($AE374),MONTH($AE374),28)),0)</f>
      </c>
      <c r="AL374" s="18">
        <f>IFERROR(_xlfn.BETA.DIST(DATE(YEAR(AL$2),MONTH(AL$2),15),$AD$2,$AE$2,FALSE,DATE(YEAR($AD374),MONTH($AD374),1),DATE(YEAR($AE374),MONTH($AE374),28)),0)</f>
      </c>
      <c r="AM374" s="18">
        <f>IFERROR(_xlfn.BETA.DIST(DATE(YEAR(AM$2),MONTH(AM$2),15),$AD$2,$AE$2,FALSE,DATE(YEAR($AD374),MONTH($AD374),1),DATE(YEAR($AE374),MONTH($AE374),28)),0)</f>
      </c>
      <c r="AN374" s="18">
        <f>IFERROR(_xlfn.BETA.DIST(DATE(YEAR(AN$2),MONTH(AN$2),15),$AD$2,$AE$2,FALSE,DATE(YEAR($AD374),MONTH($AD374),1),DATE(YEAR($AE374),MONTH($AE374),28)),0)</f>
      </c>
      <c r="AO374" s="18">
        <f>IFERROR(_xlfn.BETA.DIST(DATE(YEAR(AO$2),MONTH(AO$2),15),$AD$2,$AE$2,FALSE,DATE(YEAR($AD374),MONTH($AD374),1),DATE(YEAR($AE374),MONTH($AE374),28)),0)</f>
      </c>
      <c r="AP374" s="18">
        <f>IFERROR(_xlfn.BETA.DIST(DATE(YEAR(AP$2),MONTH(AP$2),15),$AD$2,$AE$2,FALSE,DATE(YEAR($AD374),MONTH($AD374),1),DATE(YEAR($AE374),MONTH($AE374),28)),0)</f>
      </c>
      <c r="AQ374" s="18">
        <f>IFERROR(_xlfn.BETA.DIST(DATE(YEAR(AQ$2),MONTH(AQ$2),15),$AD$2,$AE$2,FALSE,DATE(YEAR($AD374),MONTH($AD374),1),DATE(YEAR($AE374),MONTH($AE374),28)),0)</f>
      </c>
      <c r="AR374" s="18">
        <f>IFERROR(_xlfn.BETA.DIST(DATE(YEAR(AR$2),MONTH(AR$2),15),$AD$2,$AE$2,FALSE,DATE(YEAR($AD374),MONTH($AD374),1),DATE(YEAR($AE374),MONTH($AE374),28)),0)</f>
      </c>
      <c r="AS374" s="18">
        <f>IFERROR(_xlfn.BETA.DIST(DATE(YEAR(AS$2),MONTH(AS$2),15),$AD$2,$AE$2,FALSE,DATE(YEAR($AD374),MONTH($AD374),1),DATE(YEAR($AE374),MONTH($AE374),28)),0)</f>
      </c>
      <c r="AT374" s="18">
        <f>IFERROR(_xlfn.BETA.DIST(DATE(YEAR(AT$2),MONTH(AT$2),15),$AD$2,$AE$2,FALSE,DATE(YEAR($AD374),MONTH($AD374),1),DATE(YEAR($AE374),MONTH($AE374),28)),0)</f>
      </c>
      <c r="AU374" s="18">
        <f>IFERROR(_xlfn.BETA.DIST(DATE(YEAR(AU$2),MONTH(AU$2),15),$AD$2,$AE$2,FALSE,DATE(YEAR($AD374),MONTH($AD374),1),DATE(YEAR($AE374),MONTH($AE374),28)),0)</f>
      </c>
      <c r="AV374" s="18">
        <f>SUM(AG374:AU374)</f>
      </c>
      <c r="AW374" s="18">
        <f>IF(J374&lt;&gt;0,J374,IF($AV374=0,0,AG374/$AV374*$Z374))</f>
      </c>
      <c r="AX374" s="18">
        <f>IF(K374&lt;&gt;0,K374,IF($AV374=0,0,AH374/$AV374*$Z374))</f>
      </c>
      <c r="AY374" s="18">
        <f>IF(L374&lt;&gt;0,L374,IF($AV374=0,0,AI374/$AV374*$Z374))</f>
      </c>
      <c r="AZ374" s="18">
        <f>IF(M374&lt;&gt;0,M374,IF($AV374=0,0,AJ374/$AV374*$Z374))</f>
      </c>
      <c r="BA374" s="18">
        <f>IF(N374&lt;&gt;0,N374,IF($AV374=0,0,AK374/$AV374*$Z374))</f>
      </c>
      <c r="BB374" s="18">
        <f>IF(O374&lt;&gt;0,O374,IF($AV374=0,0,AL374/$AV374*$Z374))</f>
      </c>
      <c r="BC374" s="18">
        <f>IF(P374&lt;&gt;0,P374,IF($AV374=0,0,AM374/$AV374*$Z374))</f>
      </c>
      <c r="BD374" s="18">
        <f>IF(Q374&lt;&gt;0,Q374,IF($AV374=0,0,AN374/$AV374*$Z374))</f>
      </c>
      <c r="BE374" s="18">
        <f>IF(R374&lt;&gt;0,R374,IF($AV374=0,0,AO374/$AV374*$Z374))</f>
      </c>
      <c r="BF374" s="18">
        <f>IF(S374&lt;&gt;0,S374,IF($AV374=0,0,AP374/$AV374*$Z374))</f>
      </c>
      <c r="BG374" s="18">
        <f>IF(T374&lt;&gt;0,T374,IF($AV374=0,0,AQ374/$AV374*$Z374))</f>
      </c>
      <c r="BH374" s="18">
        <f>IF(U374&lt;&gt;0,U374,IF($AV374=0,0,AR374/$AV374*$Z374))</f>
      </c>
      <c r="BI374" s="18">
        <f>IF(V374&lt;&gt;0,V374,IF($AV374=0,0,AS374/$AV374*$Z374))</f>
      </c>
      <c r="BJ374" s="18">
        <f>IF(W374&lt;&gt;0,W374,IF($AV374=0,0,AT374/$AV374*$Z374))</f>
      </c>
      <c r="BK374" s="18">
        <f>IF(X374&lt;&gt;0,X374,IF($AV374=0,0,AU374/$AV374*$Z374))</f>
      </c>
      <c r="BL374" s="18">
        <f>SUM(AW374:BK374)</f>
      </c>
      <c r="BM374" s="18">
        <f>I374-BL374</f>
      </c>
    </row>
    <row r="375" outlineLevel="4">
      <c r="A375" s="5" t="str">
        <v>14.5.11</v>
      </c>
      <c r="B375" s="5" t="str">
        <v/>
      </c>
      <c r="C375" s="5" t="str">
        <v/>
      </c>
      <c r="D375" s="5" t="str">
        <v/>
      </c>
      <c r="E375" s="19">
        <f>IFERROR(_xlfn.XLOOKUP(F375,Assumptions!B:B,Assumptions!C:C),0)</f>
      </c>
      <c r="F375" s="5" t="str">
        <v>Site Delivery EGP</v>
      </c>
      <c r="G375" s="5" t="str">
        <v/>
      </c>
      <c r="H375" s="18">
        <f>G373*E375</f>
      </c>
      <c r="I375" s="18">
        <f>H375*(1-0)</f>
      </c>
      <c r="J375" s="18">
        <v>0</v>
      </c>
      <c r="K375" s="18">
        <v>0</v>
      </c>
      <c r="L375" s="18">
        <v>0</v>
      </c>
      <c r="M375" s="18">
        <v>0</v>
      </c>
      <c r="N375" s="18">
        <v>0</v>
      </c>
      <c r="O375" s="18">
        <v>0</v>
      </c>
      <c r="P375" s="18">
        <v>0</v>
      </c>
      <c r="Q375" s="18">
        <v>0</v>
      </c>
      <c r="R375" s="18">
        <v>0</v>
      </c>
      <c r="S375" s="18">
        <v>0</v>
      </c>
      <c r="T375" s="18">
        <v>0</v>
      </c>
      <c r="U375" s="18">
        <v>0</v>
      </c>
      <c r="V375" s="18">
        <v>0</v>
      </c>
      <c r="W375" s="18">
        <v>0</v>
      </c>
      <c r="X375" s="18">
        <v>0</v>
      </c>
      <c r="Y375" s="18">
        <f>SUM(J375:X375)</f>
      </c>
      <c r="Z375" s="18">
        <f>I375-Y375</f>
      </c>
      <c r="AA375" s="5" t="str">
        <v/>
      </c>
      <c r="AB375" s="5" t="str">
        <v/>
      </c>
      <c r="AC375" s="18">
        <f>IFERROR(_xlfn.XLOOKUP(F375,Assumptions!B:B,Assumptions!D:D),0)</f>
      </c>
      <c r="AD375" s="20">
        <f>AA375+AC375</f>
      </c>
      <c r="AE375" s="20">
        <f>AC375+AB375</f>
      </c>
      <c r="AF375" s="5" t="str">
        <v/>
      </c>
      <c r="AG375" s="18">
        <f>IFERROR(_xlfn.BETA.DIST(DATE(YEAR(AG$2),MONTH(AG$2),15),$AD$2,$AE$2,FALSE,DATE(YEAR($AD375),MONTH($AD375),1),DATE(YEAR($AE375),MONTH($AE375),28)),0)</f>
      </c>
      <c r="AH375" s="18">
        <f>IFERROR(_xlfn.BETA.DIST(DATE(YEAR(AH$2),MONTH(AH$2),15),$AD$2,$AE$2,FALSE,DATE(YEAR($AD375),MONTH($AD375),1),DATE(YEAR($AE375),MONTH($AE375),28)),0)</f>
      </c>
      <c r="AI375" s="18">
        <f>IFERROR(_xlfn.BETA.DIST(DATE(YEAR(AI$2),MONTH(AI$2),15),$AD$2,$AE$2,FALSE,DATE(YEAR($AD375),MONTH($AD375),1),DATE(YEAR($AE375),MONTH($AE375),28)),0)</f>
      </c>
      <c r="AJ375" s="18">
        <f>IFERROR(_xlfn.BETA.DIST(DATE(YEAR(AJ$2),MONTH(AJ$2),15),$AD$2,$AE$2,FALSE,DATE(YEAR($AD375),MONTH($AD375),1),DATE(YEAR($AE375),MONTH($AE375),28)),0)</f>
      </c>
      <c r="AK375" s="18">
        <f>IFERROR(_xlfn.BETA.DIST(DATE(YEAR(AK$2),MONTH(AK$2),15),$AD$2,$AE$2,FALSE,DATE(YEAR($AD375),MONTH($AD375),1),DATE(YEAR($AE375),MONTH($AE375),28)),0)</f>
      </c>
      <c r="AL375" s="18">
        <f>IFERROR(_xlfn.BETA.DIST(DATE(YEAR(AL$2),MONTH(AL$2),15),$AD$2,$AE$2,FALSE,DATE(YEAR($AD375),MONTH($AD375),1),DATE(YEAR($AE375),MONTH($AE375),28)),0)</f>
      </c>
      <c r="AM375" s="18">
        <f>IFERROR(_xlfn.BETA.DIST(DATE(YEAR(AM$2),MONTH(AM$2),15),$AD$2,$AE$2,FALSE,DATE(YEAR($AD375),MONTH($AD375),1),DATE(YEAR($AE375),MONTH($AE375),28)),0)</f>
      </c>
      <c r="AN375" s="18">
        <f>IFERROR(_xlfn.BETA.DIST(DATE(YEAR(AN$2),MONTH(AN$2),15),$AD$2,$AE$2,FALSE,DATE(YEAR($AD375),MONTH($AD375),1),DATE(YEAR($AE375),MONTH($AE375),28)),0)</f>
      </c>
      <c r="AO375" s="18">
        <f>IFERROR(_xlfn.BETA.DIST(DATE(YEAR(AO$2),MONTH(AO$2),15),$AD$2,$AE$2,FALSE,DATE(YEAR($AD375),MONTH($AD375),1),DATE(YEAR($AE375),MONTH($AE375),28)),0)</f>
      </c>
      <c r="AP375" s="18">
        <f>IFERROR(_xlfn.BETA.DIST(DATE(YEAR(AP$2),MONTH(AP$2),15),$AD$2,$AE$2,FALSE,DATE(YEAR($AD375),MONTH($AD375),1),DATE(YEAR($AE375),MONTH($AE375),28)),0)</f>
      </c>
      <c r="AQ375" s="18">
        <f>IFERROR(_xlfn.BETA.DIST(DATE(YEAR(AQ$2),MONTH(AQ$2),15),$AD$2,$AE$2,FALSE,DATE(YEAR($AD375),MONTH($AD375),1),DATE(YEAR($AE375),MONTH($AE375),28)),0)</f>
      </c>
      <c r="AR375" s="18">
        <f>IFERROR(_xlfn.BETA.DIST(DATE(YEAR(AR$2),MONTH(AR$2),15),$AD$2,$AE$2,FALSE,DATE(YEAR($AD375),MONTH($AD375),1),DATE(YEAR($AE375),MONTH($AE375),28)),0)</f>
      </c>
      <c r="AS375" s="18">
        <f>IFERROR(_xlfn.BETA.DIST(DATE(YEAR(AS$2),MONTH(AS$2),15),$AD$2,$AE$2,FALSE,DATE(YEAR($AD375),MONTH($AD375),1),DATE(YEAR($AE375),MONTH($AE375),28)),0)</f>
      </c>
      <c r="AT375" s="18">
        <f>IFERROR(_xlfn.BETA.DIST(DATE(YEAR(AT$2),MONTH(AT$2),15),$AD$2,$AE$2,FALSE,DATE(YEAR($AD375),MONTH($AD375),1),DATE(YEAR($AE375),MONTH($AE375),28)),0)</f>
      </c>
      <c r="AU375" s="18">
        <f>IFERROR(_xlfn.BETA.DIST(DATE(YEAR(AU$2),MONTH(AU$2),15),$AD$2,$AE$2,FALSE,DATE(YEAR($AD375),MONTH($AD375),1),DATE(YEAR($AE375),MONTH($AE375),28)),0)</f>
      </c>
      <c r="AV375" s="18">
        <f>SUM(AG375:AU375)</f>
      </c>
      <c r="AW375" s="18">
        <f>IF(J375&lt;&gt;0,J375,IF($AV375=0,0,AG375/$AV375*$Z375))</f>
      </c>
      <c r="AX375" s="18">
        <f>IF(K375&lt;&gt;0,K375,IF($AV375=0,0,AH375/$AV375*$Z375))</f>
      </c>
      <c r="AY375" s="18">
        <f>IF(L375&lt;&gt;0,L375,IF($AV375=0,0,AI375/$AV375*$Z375))</f>
      </c>
      <c r="AZ375" s="18">
        <f>IF(M375&lt;&gt;0,M375,IF($AV375=0,0,AJ375/$AV375*$Z375))</f>
      </c>
      <c r="BA375" s="18">
        <f>IF(N375&lt;&gt;0,N375,IF($AV375=0,0,AK375/$AV375*$Z375))</f>
      </c>
      <c r="BB375" s="18">
        <f>IF(O375&lt;&gt;0,O375,IF($AV375=0,0,AL375/$AV375*$Z375))</f>
      </c>
      <c r="BC375" s="18">
        <f>IF(P375&lt;&gt;0,P375,IF($AV375=0,0,AM375/$AV375*$Z375))</f>
      </c>
      <c r="BD375" s="18">
        <f>IF(Q375&lt;&gt;0,Q375,IF($AV375=0,0,AN375/$AV375*$Z375))</f>
      </c>
      <c r="BE375" s="18">
        <f>IF(R375&lt;&gt;0,R375,IF($AV375=0,0,AO375/$AV375*$Z375))</f>
      </c>
      <c r="BF375" s="18">
        <f>IF(S375&lt;&gt;0,S375,IF($AV375=0,0,AP375/$AV375*$Z375))</f>
      </c>
      <c r="BG375" s="18">
        <f>IF(T375&lt;&gt;0,T375,IF($AV375=0,0,AQ375/$AV375*$Z375))</f>
      </c>
      <c r="BH375" s="18">
        <f>IF(U375&lt;&gt;0,U375,IF($AV375=0,0,AR375/$AV375*$Z375))</f>
      </c>
      <c r="BI375" s="18">
        <f>IF(V375&lt;&gt;0,V375,IF($AV375=0,0,AS375/$AV375*$Z375))</f>
      </c>
      <c r="BJ375" s="18">
        <f>IF(W375&lt;&gt;0,W375,IF($AV375=0,0,AT375/$AV375*$Z375))</f>
      </c>
      <c r="BK375" s="18">
        <f>IF(X375&lt;&gt;0,X375,IF($AV375=0,0,AU375/$AV375*$Z375))</f>
      </c>
      <c r="BL375" s="18">
        <f>SUM(AW375:BK375)</f>
      </c>
      <c r="BM375" s="18">
        <f>I375-BL375</f>
      </c>
    </row>
    <row r="376" outlineLevel="4">
      <c r="A376" s="5" t="str">
        <v>14.5.11</v>
      </c>
      <c r="B376" s="5" t="str">
        <v/>
      </c>
      <c r="C376" s="5" t="str">
        <v>BSKDGNGENGR07</v>
      </c>
      <c r="D376" s="5" t="str">
        <v>BSKDGNGENGR07</v>
      </c>
      <c r="E376" s="19">
        <f>IFERROR(_xlfn.XLOOKUP(F376,Assumptions!B:B,Assumptions!C:C),0)</f>
      </c>
      <c r="F376" s="5" t="str">
        <v>Retention</v>
      </c>
      <c r="G376" s="5" t="str">
        <v/>
      </c>
      <c r="H376" s="18">
        <f>G373*E376</f>
      </c>
      <c r="I376" s="18">
        <f>H376*(1-0)</f>
      </c>
      <c r="J376" s="18">
        <v>0</v>
      </c>
      <c r="K376" s="18">
        <v>0</v>
      </c>
      <c r="L376" s="18">
        <v>0</v>
      </c>
      <c r="M376" s="18">
        <v>0</v>
      </c>
      <c r="N376" s="18">
        <v>0</v>
      </c>
      <c r="O376" s="18">
        <v>0</v>
      </c>
      <c r="P376" s="18">
        <v>0</v>
      </c>
      <c r="Q376" s="18">
        <v>0</v>
      </c>
      <c r="R376" s="18">
        <v>0</v>
      </c>
      <c r="S376" s="18">
        <v>0</v>
      </c>
      <c r="T376" s="18">
        <v>0</v>
      </c>
      <c r="U376" s="18">
        <v>0</v>
      </c>
      <c r="V376" s="18">
        <v>0</v>
      </c>
      <c r="W376" s="18">
        <v>0</v>
      </c>
      <c r="X376" s="18">
        <v>0</v>
      </c>
      <c r="Y376" s="18">
        <f>SUM(J376:X376)</f>
      </c>
      <c r="Z376" s="18">
        <f>I376-Y376</f>
      </c>
      <c r="AA376" s="20">
        <v>46483</v>
      </c>
      <c r="AB376" s="20">
        <v>46483</v>
      </c>
      <c r="AC376" s="18">
        <f>IFERROR(_xlfn.XLOOKUP(F376,Assumptions!B:B,Assumptions!D:D),0)</f>
      </c>
      <c r="AD376" s="20">
        <f>AA376+AC376</f>
      </c>
      <c r="AE376" s="20">
        <f>AC376+AB376</f>
      </c>
      <c r="AF376" s="5" t="str">
        <v/>
      </c>
      <c r="AG376" s="18">
        <f>IFERROR(_xlfn.BETA.DIST(DATE(YEAR(AG$2),MONTH(AG$2),15),$AD$2,$AE$2,FALSE,DATE(YEAR($AD376),MONTH($AD376),1),DATE(YEAR($AE376),MONTH($AE376),28)),0)</f>
      </c>
      <c r="AH376" s="18">
        <f>IFERROR(_xlfn.BETA.DIST(DATE(YEAR(AH$2),MONTH(AH$2),15),$AD$2,$AE$2,FALSE,DATE(YEAR($AD376),MONTH($AD376),1),DATE(YEAR($AE376),MONTH($AE376),28)),0)</f>
      </c>
      <c r="AI376" s="18">
        <f>IFERROR(_xlfn.BETA.DIST(DATE(YEAR(AI$2),MONTH(AI$2),15),$AD$2,$AE$2,FALSE,DATE(YEAR($AD376),MONTH($AD376),1),DATE(YEAR($AE376),MONTH($AE376),28)),0)</f>
      </c>
      <c r="AJ376" s="18">
        <f>IFERROR(_xlfn.BETA.DIST(DATE(YEAR(AJ$2),MONTH(AJ$2),15),$AD$2,$AE$2,FALSE,DATE(YEAR($AD376),MONTH($AD376),1),DATE(YEAR($AE376),MONTH($AE376),28)),0)</f>
      </c>
      <c r="AK376" s="18">
        <f>IFERROR(_xlfn.BETA.DIST(DATE(YEAR(AK$2),MONTH(AK$2),15),$AD$2,$AE$2,FALSE,DATE(YEAR($AD376),MONTH($AD376),1),DATE(YEAR($AE376),MONTH($AE376),28)),0)</f>
      </c>
      <c r="AL376" s="18">
        <f>IFERROR(_xlfn.BETA.DIST(DATE(YEAR(AL$2),MONTH(AL$2),15),$AD$2,$AE$2,FALSE,DATE(YEAR($AD376),MONTH($AD376),1),DATE(YEAR($AE376),MONTH($AE376),28)),0)</f>
      </c>
      <c r="AM376" s="18">
        <f>IFERROR(_xlfn.BETA.DIST(DATE(YEAR(AM$2),MONTH(AM$2),15),$AD$2,$AE$2,FALSE,DATE(YEAR($AD376),MONTH($AD376),1),DATE(YEAR($AE376),MONTH($AE376),28)),0)</f>
      </c>
      <c r="AN376" s="18">
        <f>IFERROR(_xlfn.BETA.DIST(DATE(YEAR(AN$2),MONTH(AN$2),15),$AD$2,$AE$2,FALSE,DATE(YEAR($AD376),MONTH($AD376),1),DATE(YEAR($AE376),MONTH($AE376),28)),0)</f>
      </c>
      <c r="AO376" s="18">
        <f>IFERROR(_xlfn.BETA.DIST(DATE(YEAR(AO$2),MONTH(AO$2),15),$AD$2,$AE$2,FALSE,DATE(YEAR($AD376),MONTH($AD376),1),DATE(YEAR($AE376),MONTH($AE376),28)),0)</f>
      </c>
      <c r="AP376" s="18">
        <f>IFERROR(_xlfn.BETA.DIST(DATE(YEAR(AP$2),MONTH(AP$2),15),$AD$2,$AE$2,FALSE,DATE(YEAR($AD376),MONTH($AD376),1),DATE(YEAR($AE376),MONTH($AE376),28)),0)</f>
      </c>
      <c r="AQ376" s="18">
        <f>IFERROR(_xlfn.BETA.DIST(DATE(YEAR(AQ$2),MONTH(AQ$2),15),$AD$2,$AE$2,FALSE,DATE(YEAR($AD376),MONTH($AD376),1),DATE(YEAR($AE376),MONTH($AE376),28)),0)</f>
      </c>
      <c r="AR376" s="18">
        <f>IFERROR(_xlfn.BETA.DIST(DATE(YEAR(AR$2),MONTH(AR$2),15),$AD$2,$AE$2,FALSE,DATE(YEAR($AD376),MONTH($AD376),1),DATE(YEAR($AE376),MONTH($AE376),28)),0)</f>
      </c>
      <c r="AS376" s="18">
        <f>IFERROR(_xlfn.BETA.DIST(DATE(YEAR(AS$2),MONTH(AS$2),15),$AD$2,$AE$2,FALSE,DATE(YEAR($AD376),MONTH($AD376),1),DATE(YEAR($AE376),MONTH($AE376),28)),0)</f>
      </c>
      <c r="AT376" s="18">
        <f>IFERROR(_xlfn.BETA.DIST(DATE(YEAR(AT$2),MONTH(AT$2),15),$AD$2,$AE$2,FALSE,DATE(YEAR($AD376),MONTH($AD376),1),DATE(YEAR($AE376),MONTH($AE376),28)),0)</f>
      </c>
      <c r="AU376" s="18">
        <f>IFERROR(_xlfn.BETA.DIST(DATE(YEAR(AU$2),MONTH(AU$2),15),$AD$2,$AE$2,FALSE,DATE(YEAR($AD376),MONTH($AD376),1),DATE(YEAR($AE376),MONTH($AE376),28)),0)</f>
      </c>
      <c r="AV376" s="18">
        <f>SUM(AG376:AU376)</f>
      </c>
      <c r="AW376" s="18">
        <f>IF(J376&lt;&gt;0,J376,IF($AV376=0,0,AG376/$AV376*$Z376))</f>
      </c>
      <c r="AX376" s="18">
        <f>IF(K376&lt;&gt;0,K376,IF($AV376=0,0,AH376/$AV376*$Z376))</f>
      </c>
      <c r="AY376" s="18">
        <f>IF(L376&lt;&gt;0,L376,IF($AV376=0,0,AI376/$AV376*$Z376))</f>
      </c>
      <c r="AZ376" s="18">
        <f>IF(M376&lt;&gt;0,M376,IF($AV376=0,0,AJ376/$AV376*$Z376))</f>
      </c>
      <c r="BA376" s="18">
        <f>IF(N376&lt;&gt;0,N376,IF($AV376=0,0,AK376/$AV376*$Z376))</f>
      </c>
      <c r="BB376" s="18">
        <f>IF(O376&lt;&gt;0,O376,IF($AV376=0,0,AL376/$AV376*$Z376))</f>
      </c>
      <c r="BC376" s="18">
        <f>IF(P376&lt;&gt;0,P376,IF($AV376=0,0,AM376/$AV376*$Z376))</f>
      </c>
      <c r="BD376" s="18">
        <f>IF(Q376&lt;&gt;0,Q376,IF($AV376=0,0,AN376/$AV376*$Z376))</f>
      </c>
      <c r="BE376" s="18">
        <f>IF(R376&lt;&gt;0,R376,IF($AV376=0,0,AO376/$AV376*$Z376))</f>
      </c>
      <c r="BF376" s="18">
        <f>IF(S376&lt;&gt;0,S376,IF($AV376=0,0,AP376/$AV376*$Z376))</f>
      </c>
      <c r="BG376" s="18">
        <f>IF(T376&lt;&gt;0,T376,IF($AV376=0,0,AQ376/$AV376*$Z376))</f>
      </c>
      <c r="BH376" s="18">
        <f>IF(U376&lt;&gt;0,U376,IF($AV376=0,0,AR376/$AV376*$Z376))</f>
      </c>
      <c r="BI376" s="18">
        <f>IF(V376&lt;&gt;0,V376,IF($AV376=0,0,AS376/$AV376*$Z376))</f>
      </c>
      <c r="BJ376" s="18">
        <f>IF(W376&lt;&gt;0,W376,IF($AV376=0,0,AT376/$AV376*$Z376))</f>
      </c>
      <c r="BK376" s="18">
        <f>IF(X376&lt;&gt;0,X376,IF($AV376=0,0,AU376/$AV376*$Z376))</f>
      </c>
      <c r="BL376" s="18">
        <f>SUM(AW376:BK376)</f>
      </c>
      <c r="BM376" s="18">
        <f>I376-BL376</f>
      </c>
    </row>
    <row r="377" outlineLevel="3">
      <c r="A377" s="17" t="str">
        <v>14.5.12</v>
      </c>
      <c r="B377" s="17" t="str">
        <v/>
      </c>
      <c r="C377" s="17" t="str">
        <v/>
      </c>
      <c r="D377" s="17" t="str">
        <v/>
      </c>
      <c r="E377" s="17" t="str">
        <v>14.5.12</v>
      </c>
      <c r="F377" s="17" t="str">
        <v>Three phase current transformers of each rating supplied according to S.L.D.</v>
      </c>
      <c r="G377" s="17">
        <v>137669.4</v>
      </c>
      <c r="H377" s="17" t="str">
        <v/>
      </c>
      <c r="I377" s="17" t="str">
        <v/>
      </c>
      <c r="J377" s="17" t="str">
        <v/>
      </c>
      <c r="K377" s="17" t="str">
        <v/>
      </c>
      <c r="L377" s="17" t="str">
        <v/>
      </c>
      <c r="M377" s="17" t="str">
        <v/>
      </c>
      <c r="N377" s="17" t="str">
        <v/>
      </c>
      <c r="O377" s="17" t="str">
        <v/>
      </c>
      <c r="P377" s="17" t="str">
        <v/>
      </c>
      <c r="Q377" s="17" t="str">
        <v/>
      </c>
      <c r="R377" s="17" t="str">
        <v/>
      </c>
      <c r="S377" s="17" t="str">
        <v/>
      </c>
      <c r="T377" s="17" t="str">
        <v/>
      </c>
      <c r="U377" s="17" t="str">
        <v/>
      </c>
      <c r="V377" s="17" t="str">
        <v/>
      </c>
      <c r="W377" s="17" t="str">
        <v/>
      </c>
      <c r="X377" s="17" t="str">
        <v/>
      </c>
      <c r="Y377" s="17" t="str">
        <v/>
      </c>
      <c r="Z377" s="17" t="str">
        <v/>
      </c>
      <c r="AA377" s="17" t="str">
        <v/>
      </c>
      <c r="AB377" s="17" t="str">
        <v/>
      </c>
      <c r="AC377" s="17" t="str">
        <v/>
      </c>
      <c r="AD377" s="17" t="str">
        <v/>
      </c>
      <c r="AE377" s="17" t="str">
        <v/>
      </c>
      <c r="AF377" s="5" t="str">
        <v/>
      </c>
      <c r="AG377" s="18">
        <f>IFERROR(_xlfn.BETA.DIST(DATE(YEAR(AG$2),MONTH(AG$2),15),$AD$2,$AE$2,FALSE,DATE(YEAR($AD377),MONTH($AD377),1),DATE(YEAR($AE377),MONTH($AE377),28)),0)</f>
      </c>
      <c r="AH377" s="18">
        <f>IFERROR(_xlfn.BETA.DIST(DATE(YEAR(AH$2),MONTH(AH$2),15),$AD$2,$AE$2,FALSE,DATE(YEAR($AD377),MONTH($AD377),1),DATE(YEAR($AE377),MONTH($AE377),28)),0)</f>
      </c>
      <c r="AI377" s="18">
        <f>IFERROR(_xlfn.BETA.DIST(DATE(YEAR(AI$2),MONTH(AI$2),15),$AD$2,$AE$2,FALSE,DATE(YEAR($AD377),MONTH($AD377),1),DATE(YEAR($AE377),MONTH($AE377),28)),0)</f>
      </c>
      <c r="AJ377" s="18">
        <f>IFERROR(_xlfn.BETA.DIST(DATE(YEAR(AJ$2),MONTH(AJ$2),15),$AD$2,$AE$2,FALSE,DATE(YEAR($AD377),MONTH($AD377),1),DATE(YEAR($AE377),MONTH($AE377),28)),0)</f>
      </c>
      <c r="AK377" s="18">
        <f>IFERROR(_xlfn.BETA.DIST(DATE(YEAR(AK$2),MONTH(AK$2),15),$AD$2,$AE$2,FALSE,DATE(YEAR($AD377),MONTH($AD377),1),DATE(YEAR($AE377),MONTH($AE377),28)),0)</f>
      </c>
      <c r="AL377" s="18">
        <f>IFERROR(_xlfn.BETA.DIST(DATE(YEAR(AL$2),MONTH(AL$2),15),$AD$2,$AE$2,FALSE,DATE(YEAR($AD377),MONTH($AD377),1),DATE(YEAR($AE377),MONTH($AE377),28)),0)</f>
      </c>
      <c r="AM377" s="18">
        <f>IFERROR(_xlfn.BETA.DIST(DATE(YEAR(AM$2),MONTH(AM$2),15),$AD$2,$AE$2,FALSE,DATE(YEAR($AD377),MONTH($AD377),1),DATE(YEAR($AE377),MONTH($AE377),28)),0)</f>
      </c>
      <c r="AN377" s="18">
        <f>IFERROR(_xlfn.BETA.DIST(DATE(YEAR(AN$2),MONTH(AN$2),15),$AD$2,$AE$2,FALSE,DATE(YEAR($AD377),MONTH($AD377),1),DATE(YEAR($AE377),MONTH($AE377),28)),0)</f>
      </c>
      <c r="AO377" s="18">
        <f>IFERROR(_xlfn.BETA.DIST(DATE(YEAR(AO$2),MONTH(AO$2),15),$AD$2,$AE$2,FALSE,DATE(YEAR($AD377),MONTH($AD377),1),DATE(YEAR($AE377),MONTH($AE377),28)),0)</f>
      </c>
      <c r="AP377" s="18">
        <f>IFERROR(_xlfn.BETA.DIST(DATE(YEAR(AP$2),MONTH(AP$2),15),$AD$2,$AE$2,FALSE,DATE(YEAR($AD377),MONTH($AD377),1),DATE(YEAR($AE377),MONTH($AE377),28)),0)</f>
      </c>
      <c r="AQ377" s="18">
        <f>IFERROR(_xlfn.BETA.DIST(DATE(YEAR(AQ$2),MONTH(AQ$2),15),$AD$2,$AE$2,FALSE,DATE(YEAR($AD377),MONTH($AD377),1),DATE(YEAR($AE377),MONTH($AE377),28)),0)</f>
      </c>
      <c r="AR377" s="18">
        <f>IFERROR(_xlfn.BETA.DIST(DATE(YEAR(AR$2),MONTH(AR$2),15),$AD$2,$AE$2,FALSE,DATE(YEAR($AD377),MONTH($AD377),1),DATE(YEAR($AE377),MONTH($AE377),28)),0)</f>
      </c>
      <c r="AS377" s="18">
        <f>IFERROR(_xlfn.BETA.DIST(DATE(YEAR(AS$2),MONTH(AS$2),15),$AD$2,$AE$2,FALSE,DATE(YEAR($AD377),MONTH($AD377),1),DATE(YEAR($AE377),MONTH($AE377),28)),0)</f>
      </c>
      <c r="AT377" s="18">
        <f>IFERROR(_xlfn.BETA.DIST(DATE(YEAR(AT$2),MONTH(AT$2),15),$AD$2,$AE$2,FALSE,DATE(YEAR($AD377),MONTH($AD377),1),DATE(YEAR($AE377),MONTH($AE377),28)),0)</f>
      </c>
      <c r="AU377" s="18">
        <f>IFERROR(_xlfn.BETA.DIST(DATE(YEAR(AU$2),MONTH(AU$2),15),$AD$2,$AE$2,FALSE,DATE(YEAR($AD377),MONTH($AD377),1),DATE(YEAR($AE377),MONTH($AE377),28)),0)</f>
      </c>
      <c r="AV377" s="18">
        <f>SUM(AG377:AU377)</f>
      </c>
      <c r="AW377" s="18">
        <f>IF(J377&lt;&gt;0,J377,IF($AV377=0,0,AG377/$AV377*$Z377))</f>
      </c>
      <c r="AX377" s="18">
        <f>IF(K377&lt;&gt;0,K377,IF($AV377=0,0,AH377/$AV377*$Z377))</f>
      </c>
      <c r="AY377" s="18">
        <f>IF(L377&lt;&gt;0,L377,IF($AV377=0,0,AI377/$AV377*$Z377))</f>
      </c>
      <c r="AZ377" s="18">
        <f>IF(M377&lt;&gt;0,M377,IF($AV377=0,0,AJ377/$AV377*$Z377))</f>
      </c>
      <c r="BA377" s="18">
        <f>IF(N377&lt;&gt;0,N377,IF($AV377=0,0,AK377/$AV377*$Z377))</f>
      </c>
      <c r="BB377" s="18">
        <f>IF(O377&lt;&gt;0,O377,IF($AV377=0,0,AL377/$AV377*$Z377))</f>
      </c>
      <c r="BC377" s="18">
        <f>IF(P377&lt;&gt;0,P377,IF($AV377=0,0,AM377/$AV377*$Z377))</f>
      </c>
      <c r="BD377" s="18">
        <f>IF(Q377&lt;&gt;0,Q377,IF($AV377=0,0,AN377/$AV377*$Z377))</f>
      </c>
      <c r="BE377" s="18">
        <f>IF(R377&lt;&gt;0,R377,IF($AV377=0,0,AO377/$AV377*$Z377))</f>
      </c>
      <c r="BF377" s="18">
        <f>IF(S377&lt;&gt;0,S377,IF($AV377=0,0,AP377/$AV377*$Z377))</f>
      </c>
      <c r="BG377" s="18">
        <f>IF(T377&lt;&gt;0,T377,IF($AV377=0,0,AQ377/$AV377*$Z377))</f>
      </c>
      <c r="BH377" s="18">
        <f>IF(U377&lt;&gt;0,U377,IF($AV377=0,0,AR377/$AV377*$Z377))</f>
      </c>
      <c r="BI377" s="18">
        <f>IF(V377&lt;&gt;0,V377,IF($AV377=0,0,AS377/$AV377*$Z377))</f>
      </c>
      <c r="BJ377" s="18">
        <f>IF(W377&lt;&gt;0,W377,IF($AV377=0,0,AT377/$AV377*$Z377))</f>
      </c>
      <c r="BK377" s="18">
        <f>IF(X377&lt;&gt;0,X377,IF($AV377=0,0,AU377/$AV377*$Z377))</f>
      </c>
      <c r="BL377" s="18">
        <f>SUM(AW377:BK377)</f>
      </c>
      <c r="BM377" s="17" t="str">
        <v/>
      </c>
    </row>
    <row r="378" outlineLevel="4">
      <c r="A378" s="5" t="str">
        <v>14.5.12</v>
      </c>
      <c r="B378" s="5" t="str">
        <v/>
      </c>
      <c r="C378" s="5" t="str">
        <v>BSKDGNGENGR03</v>
      </c>
      <c r="D378" s="5" t="str">
        <v>BSKDGNGENGR03</v>
      </c>
      <c r="E378" s="19">
        <f>IFERROR(_xlfn.XLOOKUP(F378,Assumptions!B:B,Assumptions!C:C),0)</f>
      </c>
      <c r="F378" s="5" t="str">
        <v>Advanced Payment</v>
      </c>
      <c r="G378" s="5" t="str">
        <v/>
      </c>
      <c r="H378" s="18">
        <f>G377*E378</f>
      </c>
      <c r="I378" s="18">
        <f>H378*(1-0)</f>
      </c>
      <c r="J378" s="18">
        <v>0</v>
      </c>
      <c r="K378" s="18">
        <v>0</v>
      </c>
      <c r="L378" s="18">
        <v>0</v>
      </c>
      <c r="M378" s="18">
        <v>0</v>
      </c>
      <c r="N378" s="18">
        <v>0</v>
      </c>
      <c r="O378" s="18">
        <v>0</v>
      </c>
      <c r="P378" s="18">
        <v>0</v>
      </c>
      <c r="Q378" s="18">
        <v>0</v>
      </c>
      <c r="R378" s="18">
        <v>0</v>
      </c>
      <c r="S378" s="18">
        <v>0</v>
      </c>
      <c r="T378" s="18">
        <v>0</v>
      </c>
      <c r="U378" s="18">
        <v>0</v>
      </c>
      <c r="V378" s="18">
        <v>0</v>
      </c>
      <c r="W378" s="18">
        <v>0</v>
      </c>
      <c r="X378" s="18">
        <v>0</v>
      </c>
      <c r="Y378" s="18">
        <f>SUM(J378:X378)</f>
      </c>
      <c r="Z378" s="18">
        <f>I378-Y378</f>
      </c>
      <c r="AA378" s="20">
        <v>46026</v>
      </c>
      <c r="AB378" s="20">
        <v>46026</v>
      </c>
      <c r="AC378" s="18">
        <f>IFERROR(_xlfn.XLOOKUP(F378,Assumptions!B:B,Assumptions!D:D),0)</f>
      </c>
      <c r="AD378" s="20">
        <f>AA378+AC378</f>
      </c>
      <c r="AE378" s="20">
        <f>AC378+AB378</f>
      </c>
      <c r="AF378" s="5" t="str">
        <v/>
      </c>
      <c r="AG378" s="18">
        <f>IFERROR(_xlfn.BETA.DIST(DATE(YEAR(AG$2),MONTH(AG$2),15),$AD$2,$AE$2,FALSE,DATE(YEAR($AD378),MONTH($AD378),1),DATE(YEAR($AE378),MONTH($AE378),28)),0)</f>
      </c>
      <c r="AH378" s="18">
        <f>IFERROR(_xlfn.BETA.DIST(DATE(YEAR(AH$2),MONTH(AH$2),15),$AD$2,$AE$2,FALSE,DATE(YEAR($AD378),MONTH($AD378),1),DATE(YEAR($AE378),MONTH($AE378),28)),0)</f>
      </c>
      <c r="AI378" s="18">
        <f>IFERROR(_xlfn.BETA.DIST(DATE(YEAR(AI$2),MONTH(AI$2),15),$AD$2,$AE$2,FALSE,DATE(YEAR($AD378),MONTH($AD378),1),DATE(YEAR($AE378),MONTH($AE378),28)),0)</f>
      </c>
      <c r="AJ378" s="18">
        <f>IFERROR(_xlfn.BETA.DIST(DATE(YEAR(AJ$2),MONTH(AJ$2),15),$AD$2,$AE$2,FALSE,DATE(YEAR($AD378),MONTH($AD378),1),DATE(YEAR($AE378),MONTH($AE378),28)),0)</f>
      </c>
      <c r="AK378" s="18">
        <f>IFERROR(_xlfn.BETA.DIST(DATE(YEAR(AK$2),MONTH(AK$2),15),$AD$2,$AE$2,FALSE,DATE(YEAR($AD378),MONTH($AD378),1),DATE(YEAR($AE378),MONTH($AE378),28)),0)</f>
      </c>
      <c r="AL378" s="18">
        <f>IFERROR(_xlfn.BETA.DIST(DATE(YEAR(AL$2),MONTH(AL$2),15),$AD$2,$AE$2,FALSE,DATE(YEAR($AD378),MONTH($AD378),1),DATE(YEAR($AE378),MONTH($AE378),28)),0)</f>
      </c>
      <c r="AM378" s="18">
        <f>IFERROR(_xlfn.BETA.DIST(DATE(YEAR(AM$2),MONTH(AM$2),15),$AD$2,$AE$2,FALSE,DATE(YEAR($AD378),MONTH($AD378),1),DATE(YEAR($AE378),MONTH($AE378),28)),0)</f>
      </c>
      <c r="AN378" s="18">
        <f>IFERROR(_xlfn.BETA.DIST(DATE(YEAR(AN$2),MONTH(AN$2),15),$AD$2,$AE$2,FALSE,DATE(YEAR($AD378),MONTH($AD378),1),DATE(YEAR($AE378),MONTH($AE378),28)),0)</f>
      </c>
      <c r="AO378" s="18">
        <f>IFERROR(_xlfn.BETA.DIST(DATE(YEAR(AO$2),MONTH(AO$2),15),$AD$2,$AE$2,FALSE,DATE(YEAR($AD378),MONTH($AD378),1),DATE(YEAR($AE378),MONTH($AE378),28)),0)</f>
      </c>
      <c r="AP378" s="18">
        <f>IFERROR(_xlfn.BETA.DIST(DATE(YEAR(AP$2),MONTH(AP$2),15),$AD$2,$AE$2,FALSE,DATE(YEAR($AD378),MONTH($AD378),1),DATE(YEAR($AE378),MONTH($AE378),28)),0)</f>
      </c>
      <c r="AQ378" s="18">
        <f>IFERROR(_xlfn.BETA.DIST(DATE(YEAR(AQ$2),MONTH(AQ$2),15),$AD$2,$AE$2,FALSE,DATE(YEAR($AD378),MONTH($AD378),1),DATE(YEAR($AE378),MONTH($AE378),28)),0)</f>
      </c>
      <c r="AR378" s="18">
        <f>IFERROR(_xlfn.BETA.DIST(DATE(YEAR(AR$2),MONTH(AR$2),15),$AD$2,$AE$2,FALSE,DATE(YEAR($AD378),MONTH($AD378),1),DATE(YEAR($AE378),MONTH($AE378),28)),0)</f>
      </c>
      <c r="AS378" s="18">
        <f>IFERROR(_xlfn.BETA.DIST(DATE(YEAR(AS$2),MONTH(AS$2),15),$AD$2,$AE$2,FALSE,DATE(YEAR($AD378),MONTH($AD378),1),DATE(YEAR($AE378),MONTH($AE378),28)),0)</f>
      </c>
      <c r="AT378" s="18">
        <f>IFERROR(_xlfn.BETA.DIST(DATE(YEAR(AT$2),MONTH(AT$2),15),$AD$2,$AE$2,FALSE,DATE(YEAR($AD378),MONTH($AD378),1),DATE(YEAR($AE378),MONTH($AE378),28)),0)</f>
      </c>
      <c r="AU378" s="18">
        <f>IFERROR(_xlfn.BETA.DIST(DATE(YEAR(AU$2),MONTH(AU$2),15),$AD$2,$AE$2,FALSE,DATE(YEAR($AD378),MONTH($AD378),1),DATE(YEAR($AE378),MONTH($AE378),28)),0)</f>
      </c>
      <c r="AV378" s="18">
        <f>SUM(AG378:AU378)</f>
      </c>
      <c r="AW378" s="18">
        <f>IF(J378&lt;&gt;0,J378,IF($AV378=0,0,AG378/$AV378*$Z378))</f>
      </c>
      <c r="AX378" s="18">
        <f>IF(K378&lt;&gt;0,K378,IF($AV378=0,0,AH378/$AV378*$Z378))</f>
      </c>
      <c r="AY378" s="18">
        <f>IF(L378&lt;&gt;0,L378,IF($AV378=0,0,AI378/$AV378*$Z378))</f>
      </c>
      <c r="AZ378" s="18">
        <f>IF(M378&lt;&gt;0,M378,IF($AV378=0,0,AJ378/$AV378*$Z378))</f>
      </c>
      <c r="BA378" s="18">
        <f>IF(N378&lt;&gt;0,N378,IF($AV378=0,0,AK378/$AV378*$Z378))</f>
      </c>
      <c r="BB378" s="18">
        <f>IF(O378&lt;&gt;0,O378,IF($AV378=0,0,AL378/$AV378*$Z378))</f>
      </c>
      <c r="BC378" s="18">
        <f>IF(P378&lt;&gt;0,P378,IF($AV378=0,0,AM378/$AV378*$Z378))</f>
      </c>
      <c r="BD378" s="18">
        <f>IF(Q378&lt;&gt;0,Q378,IF($AV378=0,0,AN378/$AV378*$Z378))</f>
      </c>
      <c r="BE378" s="18">
        <f>IF(R378&lt;&gt;0,R378,IF($AV378=0,0,AO378/$AV378*$Z378))</f>
      </c>
      <c r="BF378" s="18">
        <f>IF(S378&lt;&gt;0,S378,IF($AV378=0,0,AP378/$AV378*$Z378))</f>
      </c>
      <c r="BG378" s="18">
        <f>IF(T378&lt;&gt;0,T378,IF($AV378=0,0,AQ378/$AV378*$Z378))</f>
      </c>
      <c r="BH378" s="18">
        <f>IF(U378&lt;&gt;0,U378,IF($AV378=0,0,AR378/$AV378*$Z378))</f>
      </c>
      <c r="BI378" s="18">
        <f>IF(V378&lt;&gt;0,V378,IF($AV378=0,0,AS378/$AV378*$Z378))</f>
      </c>
      <c r="BJ378" s="18">
        <f>IF(W378&lt;&gt;0,W378,IF($AV378=0,0,AT378/$AV378*$Z378))</f>
      </c>
      <c r="BK378" s="18">
        <f>IF(X378&lt;&gt;0,X378,IF($AV378=0,0,AU378/$AV378*$Z378))</f>
      </c>
      <c r="BL378" s="18">
        <f>SUM(AW378:BK378)</f>
      </c>
      <c r="BM378" s="18">
        <f>I378-BL378</f>
      </c>
    </row>
    <row r="379" outlineLevel="4">
      <c r="A379" s="5" t="str">
        <v>14.5.12</v>
      </c>
      <c r="B379" s="5" t="str">
        <v/>
      </c>
      <c r="C379" s="5" t="str">
        <v/>
      </c>
      <c r="D379" s="5" t="str">
        <v/>
      </c>
      <c r="E379" s="19">
        <f>IFERROR(_xlfn.XLOOKUP(F379,Assumptions!B:B,Assumptions!C:C),0)</f>
      </c>
      <c r="F379" s="5" t="str">
        <v>Site Delivery EGP</v>
      </c>
      <c r="G379" s="5" t="str">
        <v/>
      </c>
      <c r="H379" s="18">
        <f>G377*E379</f>
      </c>
      <c r="I379" s="18">
        <f>H379*(1-0)</f>
      </c>
      <c r="J379" s="18">
        <v>0</v>
      </c>
      <c r="K379" s="18">
        <v>0</v>
      </c>
      <c r="L379" s="18">
        <v>0</v>
      </c>
      <c r="M379" s="18">
        <v>0</v>
      </c>
      <c r="N379" s="18">
        <v>0</v>
      </c>
      <c r="O379" s="18">
        <v>0</v>
      </c>
      <c r="P379" s="18">
        <v>0</v>
      </c>
      <c r="Q379" s="18">
        <v>0</v>
      </c>
      <c r="R379" s="18">
        <v>0</v>
      </c>
      <c r="S379" s="18">
        <v>0</v>
      </c>
      <c r="T379" s="18">
        <v>0</v>
      </c>
      <c r="U379" s="18">
        <v>0</v>
      </c>
      <c r="V379" s="18">
        <v>0</v>
      </c>
      <c r="W379" s="18">
        <v>0</v>
      </c>
      <c r="X379" s="18">
        <v>0</v>
      </c>
      <c r="Y379" s="18">
        <f>SUM(J379:X379)</f>
      </c>
      <c r="Z379" s="18">
        <f>I379-Y379</f>
      </c>
      <c r="AA379" s="5" t="str">
        <v/>
      </c>
      <c r="AB379" s="5" t="str">
        <v/>
      </c>
      <c r="AC379" s="18">
        <f>IFERROR(_xlfn.XLOOKUP(F379,Assumptions!B:B,Assumptions!D:D),0)</f>
      </c>
      <c r="AD379" s="20">
        <f>AA379+AC379</f>
      </c>
      <c r="AE379" s="20">
        <f>AC379+AB379</f>
      </c>
      <c r="AF379" s="5" t="str">
        <v/>
      </c>
      <c r="AG379" s="18">
        <f>IFERROR(_xlfn.BETA.DIST(DATE(YEAR(AG$2),MONTH(AG$2),15),$AD$2,$AE$2,FALSE,DATE(YEAR($AD379),MONTH($AD379),1),DATE(YEAR($AE379),MONTH($AE379),28)),0)</f>
      </c>
      <c r="AH379" s="18">
        <f>IFERROR(_xlfn.BETA.DIST(DATE(YEAR(AH$2),MONTH(AH$2),15),$AD$2,$AE$2,FALSE,DATE(YEAR($AD379),MONTH($AD379),1),DATE(YEAR($AE379),MONTH($AE379),28)),0)</f>
      </c>
      <c r="AI379" s="18">
        <f>IFERROR(_xlfn.BETA.DIST(DATE(YEAR(AI$2),MONTH(AI$2),15),$AD$2,$AE$2,FALSE,DATE(YEAR($AD379),MONTH($AD379),1),DATE(YEAR($AE379),MONTH($AE379),28)),0)</f>
      </c>
      <c r="AJ379" s="18">
        <f>IFERROR(_xlfn.BETA.DIST(DATE(YEAR(AJ$2),MONTH(AJ$2),15),$AD$2,$AE$2,FALSE,DATE(YEAR($AD379),MONTH($AD379),1),DATE(YEAR($AE379),MONTH($AE379),28)),0)</f>
      </c>
      <c r="AK379" s="18">
        <f>IFERROR(_xlfn.BETA.DIST(DATE(YEAR(AK$2),MONTH(AK$2),15),$AD$2,$AE$2,FALSE,DATE(YEAR($AD379),MONTH($AD379),1),DATE(YEAR($AE379),MONTH($AE379),28)),0)</f>
      </c>
      <c r="AL379" s="18">
        <f>IFERROR(_xlfn.BETA.DIST(DATE(YEAR(AL$2),MONTH(AL$2),15),$AD$2,$AE$2,FALSE,DATE(YEAR($AD379),MONTH($AD379),1),DATE(YEAR($AE379),MONTH($AE379),28)),0)</f>
      </c>
      <c r="AM379" s="18">
        <f>IFERROR(_xlfn.BETA.DIST(DATE(YEAR(AM$2),MONTH(AM$2),15),$AD$2,$AE$2,FALSE,DATE(YEAR($AD379),MONTH($AD379),1),DATE(YEAR($AE379),MONTH($AE379),28)),0)</f>
      </c>
      <c r="AN379" s="18">
        <f>IFERROR(_xlfn.BETA.DIST(DATE(YEAR(AN$2),MONTH(AN$2),15),$AD$2,$AE$2,FALSE,DATE(YEAR($AD379),MONTH($AD379),1),DATE(YEAR($AE379),MONTH($AE379),28)),0)</f>
      </c>
      <c r="AO379" s="18">
        <f>IFERROR(_xlfn.BETA.DIST(DATE(YEAR(AO$2),MONTH(AO$2),15),$AD$2,$AE$2,FALSE,DATE(YEAR($AD379),MONTH($AD379),1),DATE(YEAR($AE379),MONTH($AE379),28)),0)</f>
      </c>
      <c r="AP379" s="18">
        <f>IFERROR(_xlfn.BETA.DIST(DATE(YEAR(AP$2),MONTH(AP$2),15),$AD$2,$AE$2,FALSE,DATE(YEAR($AD379),MONTH($AD379),1),DATE(YEAR($AE379),MONTH($AE379),28)),0)</f>
      </c>
      <c r="AQ379" s="18">
        <f>IFERROR(_xlfn.BETA.DIST(DATE(YEAR(AQ$2),MONTH(AQ$2),15),$AD$2,$AE$2,FALSE,DATE(YEAR($AD379),MONTH($AD379),1),DATE(YEAR($AE379),MONTH($AE379),28)),0)</f>
      </c>
      <c r="AR379" s="18">
        <f>IFERROR(_xlfn.BETA.DIST(DATE(YEAR(AR$2),MONTH(AR$2),15),$AD$2,$AE$2,FALSE,DATE(YEAR($AD379),MONTH($AD379),1),DATE(YEAR($AE379),MONTH($AE379),28)),0)</f>
      </c>
      <c r="AS379" s="18">
        <f>IFERROR(_xlfn.BETA.DIST(DATE(YEAR(AS$2),MONTH(AS$2),15),$AD$2,$AE$2,FALSE,DATE(YEAR($AD379),MONTH($AD379),1),DATE(YEAR($AE379),MONTH($AE379),28)),0)</f>
      </c>
      <c r="AT379" s="18">
        <f>IFERROR(_xlfn.BETA.DIST(DATE(YEAR(AT$2),MONTH(AT$2),15),$AD$2,$AE$2,FALSE,DATE(YEAR($AD379),MONTH($AD379),1),DATE(YEAR($AE379),MONTH($AE379),28)),0)</f>
      </c>
      <c r="AU379" s="18">
        <f>IFERROR(_xlfn.BETA.DIST(DATE(YEAR(AU$2),MONTH(AU$2),15),$AD$2,$AE$2,FALSE,DATE(YEAR($AD379),MONTH($AD379),1),DATE(YEAR($AE379),MONTH($AE379),28)),0)</f>
      </c>
      <c r="AV379" s="18">
        <f>SUM(AG379:AU379)</f>
      </c>
      <c r="AW379" s="18">
        <f>IF(J379&lt;&gt;0,J379,IF($AV379=0,0,AG379/$AV379*$Z379))</f>
      </c>
      <c r="AX379" s="18">
        <f>IF(K379&lt;&gt;0,K379,IF($AV379=0,0,AH379/$AV379*$Z379))</f>
      </c>
      <c r="AY379" s="18">
        <f>IF(L379&lt;&gt;0,L379,IF($AV379=0,0,AI379/$AV379*$Z379))</f>
      </c>
      <c r="AZ379" s="18">
        <f>IF(M379&lt;&gt;0,M379,IF($AV379=0,0,AJ379/$AV379*$Z379))</f>
      </c>
      <c r="BA379" s="18">
        <f>IF(N379&lt;&gt;0,N379,IF($AV379=0,0,AK379/$AV379*$Z379))</f>
      </c>
      <c r="BB379" s="18">
        <f>IF(O379&lt;&gt;0,O379,IF($AV379=0,0,AL379/$AV379*$Z379))</f>
      </c>
      <c r="BC379" s="18">
        <f>IF(P379&lt;&gt;0,P379,IF($AV379=0,0,AM379/$AV379*$Z379))</f>
      </c>
      <c r="BD379" s="18">
        <f>IF(Q379&lt;&gt;0,Q379,IF($AV379=0,0,AN379/$AV379*$Z379))</f>
      </c>
      <c r="BE379" s="18">
        <f>IF(R379&lt;&gt;0,R379,IF($AV379=0,0,AO379/$AV379*$Z379))</f>
      </c>
      <c r="BF379" s="18">
        <f>IF(S379&lt;&gt;0,S379,IF($AV379=0,0,AP379/$AV379*$Z379))</f>
      </c>
      <c r="BG379" s="18">
        <f>IF(T379&lt;&gt;0,T379,IF($AV379=0,0,AQ379/$AV379*$Z379))</f>
      </c>
      <c r="BH379" s="18">
        <f>IF(U379&lt;&gt;0,U379,IF($AV379=0,0,AR379/$AV379*$Z379))</f>
      </c>
      <c r="BI379" s="18">
        <f>IF(V379&lt;&gt;0,V379,IF($AV379=0,0,AS379/$AV379*$Z379))</f>
      </c>
      <c r="BJ379" s="18">
        <f>IF(W379&lt;&gt;0,W379,IF($AV379=0,0,AT379/$AV379*$Z379))</f>
      </c>
      <c r="BK379" s="18">
        <f>IF(X379&lt;&gt;0,X379,IF($AV379=0,0,AU379/$AV379*$Z379))</f>
      </c>
      <c r="BL379" s="18">
        <f>SUM(AW379:BK379)</f>
      </c>
      <c r="BM379" s="18">
        <f>I379-BL379</f>
      </c>
    </row>
    <row r="380" outlineLevel="4">
      <c r="A380" s="5" t="str">
        <v>14.5.12</v>
      </c>
      <c r="B380" s="5" t="str">
        <v/>
      </c>
      <c r="C380" s="5" t="str">
        <v>BSKDGNGENGR07</v>
      </c>
      <c r="D380" s="5" t="str">
        <v>BSKDGNGENGR07</v>
      </c>
      <c r="E380" s="19">
        <f>IFERROR(_xlfn.XLOOKUP(F380,Assumptions!B:B,Assumptions!C:C),0)</f>
      </c>
      <c r="F380" s="5" t="str">
        <v>Retention</v>
      </c>
      <c r="G380" s="5" t="str">
        <v/>
      </c>
      <c r="H380" s="18">
        <f>G377*E380</f>
      </c>
      <c r="I380" s="18">
        <f>H380*(1-0)</f>
      </c>
      <c r="J380" s="18">
        <v>0</v>
      </c>
      <c r="K380" s="18">
        <v>0</v>
      </c>
      <c r="L380" s="18">
        <v>0</v>
      </c>
      <c r="M380" s="18">
        <v>0</v>
      </c>
      <c r="N380" s="18">
        <v>0</v>
      </c>
      <c r="O380" s="18">
        <v>0</v>
      </c>
      <c r="P380" s="18">
        <v>0</v>
      </c>
      <c r="Q380" s="18">
        <v>0</v>
      </c>
      <c r="R380" s="18">
        <v>0</v>
      </c>
      <c r="S380" s="18">
        <v>0</v>
      </c>
      <c r="T380" s="18">
        <v>0</v>
      </c>
      <c r="U380" s="18">
        <v>0</v>
      </c>
      <c r="V380" s="18">
        <v>0</v>
      </c>
      <c r="W380" s="18">
        <v>0</v>
      </c>
      <c r="X380" s="18">
        <v>0</v>
      </c>
      <c r="Y380" s="18">
        <f>SUM(J380:X380)</f>
      </c>
      <c r="Z380" s="18">
        <f>I380-Y380</f>
      </c>
      <c r="AA380" s="20">
        <v>46483</v>
      </c>
      <c r="AB380" s="20">
        <v>46483</v>
      </c>
      <c r="AC380" s="18">
        <f>IFERROR(_xlfn.XLOOKUP(F380,Assumptions!B:B,Assumptions!D:D),0)</f>
      </c>
      <c r="AD380" s="20">
        <f>AA380+AC380</f>
      </c>
      <c r="AE380" s="20">
        <f>AC380+AB380</f>
      </c>
      <c r="AF380" s="5" t="str">
        <v/>
      </c>
      <c r="AG380" s="18">
        <f>IFERROR(_xlfn.BETA.DIST(DATE(YEAR(AG$2),MONTH(AG$2),15),$AD$2,$AE$2,FALSE,DATE(YEAR($AD380),MONTH($AD380),1),DATE(YEAR($AE380),MONTH($AE380),28)),0)</f>
      </c>
      <c r="AH380" s="18">
        <f>IFERROR(_xlfn.BETA.DIST(DATE(YEAR(AH$2),MONTH(AH$2),15),$AD$2,$AE$2,FALSE,DATE(YEAR($AD380),MONTH($AD380),1),DATE(YEAR($AE380),MONTH($AE380),28)),0)</f>
      </c>
      <c r="AI380" s="18">
        <f>IFERROR(_xlfn.BETA.DIST(DATE(YEAR(AI$2),MONTH(AI$2),15),$AD$2,$AE$2,FALSE,DATE(YEAR($AD380),MONTH($AD380),1),DATE(YEAR($AE380),MONTH($AE380),28)),0)</f>
      </c>
      <c r="AJ380" s="18">
        <f>IFERROR(_xlfn.BETA.DIST(DATE(YEAR(AJ$2),MONTH(AJ$2),15),$AD$2,$AE$2,FALSE,DATE(YEAR($AD380),MONTH($AD380),1),DATE(YEAR($AE380),MONTH($AE380),28)),0)</f>
      </c>
      <c r="AK380" s="18">
        <f>IFERROR(_xlfn.BETA.DIST(DATE(YEAR(AK$2),MONTH(AK$2),15),$AD$2,$AE$2,FALSE,DATE(YEAR($AD380),MONTH($AD380),1),DATE(YEAR($AE380),MONTH($AE380),28)),0)</f>
      </c>
      <c r="AL380" s="18">
        <f>IFERROR(_xlfn.BETA.DIST(DATE(YEAR(AL$2),MONTH(AL$2),15),$AD$2,$AE$2,FALSE,DATE(YEAR($AD380),MONTH($AD380),1),DATE(YEAR($AE380),MONTH($AE380),28)),0)</f>
      </c>
      <c r="AM380" s="18">
        <f>IFERROR(_xlfn.BETA.DIST(DATE(YEAR(AM$2),MONTH(AM$2),15),$AD$2,$AE$2,FALSE,DATE(YEAR($AD380),MONTH($AD380),1),DATE(YEAR($AE380),MONTH($AE380),28)),0)</f>
      </c>
      <c r="AN380" s="18">
        <f>IFERROR(_xlfn.BETA.DIST(DATE(YEAR(AN$2),MONTH(AN$2),15),$AD$2,$AE$2,FALSE,DATE(YEAR($AD380),MONTH($AD380),1),DATE(YEAR($AE380),MONTH($AE380),28)),0)</f>
      </c>
      <c r="AO380" s="18">
        <f>IFERROR(_xlfn.BETA.DIST(DATE(YEAR(AO$2),MONTH(AO$2),15),$AD$2,$AE$2,FALSE,DATE(YEAR($AD380),MONTH($AD380),1),DATE(YEAR($AE380),MONTH($AE380),28)),0)</f>
      </c>
      <c r="AP380" s="18">
        <f>IFERROR(_xlfn.BETA.DIST(DATE(YEAR(AP$2),MONTH(AP$2),15),$AD$2,$AE$2,FALSE,DATE(YEAR($AD380),MONTH($AD380),1),DATE(YEAR($AE380),MONTH($AE380),28)),0)</f>
      </c>
      <c r="AQ380" s="18">
        <f>IFERROR(_xlfn.BETA.DIST(DATE(YEAR(AQ$2),MONTH(AQ$2),15),$AD$2,$AE$2,FALSE,DATE(YEAR($AD380),MONTH($AD380),1),DATE(YEAR($AE380),MONTH($AE380),28)),0)</f>
      </c>
      <c r="AR380" s="18">
        <f>IFERROR(_xlfn.BETA.DIST(DATE(YEAR(AR$2),MONTH(AR$2),15),$AD$2,$AE$2,FALSE,DATE(YEAR($AD380),MONTH($AD380),1),DATE(YEAR($AE380),MONTH($AE380),28)),0)</f>
      </c>
      <c r="AS380" s="18">
        <f>IFERROR(_xlfn.BETA.DIST(DATE(YEAR(AS$2),MONTH(AS$2),15),$AD$2,$AE$2,FALSE,DATE(YEAR($AD380),MONTH($AD380),1),DATE(YEAR($AE380),MONTH($AE380),28)),0)</f>
      </c>
      <c r="AT380" s="18">
        <f>IFERROR(_xlfn.BETA.DIST(DATE(YEAR(AT$2),MONTH(AT$2),15),$AD$2,$AE$2,FALSE,DATE(YEAR($AD380),MONTH($AD380),1),DATE(YEAR($AE380),MONTH($AE380),28)),0)</f>
      </c>
      <c r="AU380" s="18">
        <f>IFERROR(_xlfn.BETA.DIST(DATE(YEAR(AU$2),MONTH(AU$2),15),$AD$2,$AE$2,FALSE,DATE(YEAR($AD380),MONTH($AD380),1),DATE(YEAR($AE380),MONTH($AE380),28)),0)</f>
      </c>
      <c r="AV380" s="18">
        <f>SUM(AG380:AU380)</f>
      </c>
      <c r="AW380" s="18">
        <f>IF(J380&lt;&gt;0,J380,IF($AV380=0,0,AG380/$AV380*$Z380))</f>
      </c>
      <c r="AX380" s="18">
        <f>IF(K380&lt;&gt;0,K380,IF($AV380=0,0,AH380/$AV380*$Z380))</f>
      </c>
      <c r="AY380" s="18">
        <f>IF(L380&lt;&gt;0,L380,IF($AV380=0,0,AI380/$AV380*$Z380))</f>
      </c>
      <c r="AZ380" s="18">
        <f>IF(M380&lt;&gt;0,M380,IF($AV380=0,0,AJ380/$AV380*$Z380))</f>
      </c>
      <c r="BA380" s="18">
        <f>IF(N380&lt;&gt;0,N380,IF($AV380=0,0,AK380/$AV380*$Z380))</f>
      </c>
      <c r="BB380" s="18">
        <f>IF(O380&lt;&gt;0,O380,IF($AV380=0,0,AL380/$AV380*$Z380))</f>
      </c>
      <c r="BC380" s="18">
        <f>IF(P380&lt;&gt;0,P380,IF($AV380=0,0,AM380/$AV380*$Z380))</f>
      </c>
      <c r="BD380" s="18">
        <f>IF(Q380&lt;&gt;0,Q380,IF($AV380=0,0,AN380/$AV380*$Z380))</f>
      </c>
      <c r="BE380" s="18">
        <f>IF(R380&lt;&gt;0,R380,IF($AV380=0,0,AO380/$AV380*$Z380))</f>
      </c>
      <c r="BF380" s="18">
        <f>IF(S380&lt;&gt;0,S380,IF($AV380=0,0,AP380/$AV380*$Z380))</f>
      </c>
      <c r="BG380" s="18">
        <f>IF(T380&lt;&gt;0,T380,IF($AV380=0,0,AQ380/$AV380*$Z380))</f>
      </c>
      <c r="BH380" s="18">
        <f>IF(U380&lt;&gt;0,U380,IF($AV380=0,0,AR380/$AV380*$Z380))</f>
      </c>
      <c r="BI380" s="18">
        <f>IF(V380&lt;&gt;0,V380,IF($AV380=0,0,AS380/$AV380*$Z380))</f>
      </c>
      <c r="BJ380" s="18">
        <f>IF(W380&lt;&gt;0,W380,IF($AV380=0,0,AT380/$AV380*$Z380))</f>
      </c>
      <c r="BK380" s="18">
        <f>IF(X380&lt;&gt;0,X380,IF($AV380=0,0,AU380/$AV380*$Z380))</f>
      </c>
      <c r="BL380" s="18">
        <f>SUM(AW380:BK380)</f>
      </c>
      <c r="BM380" s="18">
        <f>I380-BL380</f>
      </c>
    </row>
    <row r="381" outlineLevel="3">
      <c r="A381" s="17" t="str">
        <v>14.5.13</v>
      </c>
      <c r="B381" s="17" t="str">
        <v/>
      </c>
      <c r="C381" s="17" t="str">
        <v/>
      </c>
      <c r="D381" s="17" t="str">
        <v/>
      </c>
      <c r="E381" s="17" t="str">
        <v>14.5.13</v>
      </c>
      <c r="F381" s="17" t="str">
        <v>Complete earthing switch.</v>
      </c>
      <c r="G381" s="17">
        <v>103362.48</v>
      </c>
      <c r="H381" s="17" t="str">
        <v/>
      </c>
      <c r="I381" s="17" t="str">
        <v/>
      </c>
      <c r="J381" s="17" t="str">
        <v/>
      </c>
      <c r="K381" s="17" t="str">
        <v/>
      </c>
      <c r="L381" s="17" t="str">
        <v/>
      </c>
      <c r="M381" s="17" t="str">
        <v/>
      </c>
      <c r="N381" s="17" t="str">
        <v/>
      </c>
      <c r="O381" s="17" t="str">
        <v/>
      </c>
      <c r="P381" s="17" t="str">
        <v/>
      </c>
      <c r="Q381" s="17" t="str">
        <v/>
      </c>
      <c r="R381" s="17" t="str">
        <v/>
      </c>
      <c r="S381" s="17" t="str">
        <v/>
      </c>
      <c r="T381" s="17" t="str">
        <v/>
      </c>
      <c r="U381" s="17" t="str">
        <v/>
      </c>
      <c r="V381" s="17" t="str">
        <v/>
      </c>
      <c r="W381" s="17" t="str">
        <v/>
      </c>
      <c r="X381" s="17" t="str">
        <v/>
      </c>
      <c r="Y381" s="17" t="str">
        <v/>
      </c>
      <c r="Z381" s="17" t="str">
        <v/>
      </c>
      <c r="AA381" s="17" t="str">
        <v/>
      </c>
      <c r="AB381" s="17" t="str">
        <v/>
      </c>
      <c r="AC381" s="17" t="str">
        <v/>
      </c>
      <c r="AD381" s="17" t="str">
        <v/>
      </c>
      <c r="AE381" s="17" t="str">
        <v/>
      </c>
      <c r="AF381" s="5" t="str">
        <v/>
      </c>
      <c r="AG381" s="18">
        <f>IFERROR(_xlfn.BETA.DIST(DATE(YEAR(AG$2),MONTH(AG$2),15),$AD$2,$AE$2,FALSE,DATE(YEAR($AD381),MONTH($AD381),1),DATE(YEAR($AE381),MONTH($AE381),28)),0)</f>
      </c>
      <c r="AH381" s="18">
        <f>IFERROR(_xlfn.BETA.DIST(DATE(YEAR(AH$2),MONTH(AH$2),15),$AD$2,$AE$2,FALSE,DATE(YEAR($AD381),MONTH($AD381),1),DATE(YEAR($AE381),MONTH($AE381),28)),0)</f>
      </c>
      <c r="AI381" s="18">
        <f>IFERROR(_xlfn.BETA.DIST(DATE(YEAR(AI$2),MONTH(AI$2),15),$AD$2,$AE$2,FALSE,DATE(YEAR($AD381),MONTH($AD381),1),DATE(YEAR($AE381),MONTH($AE381),28)),0)</f>
      </c>
      <c r="AJ381" s="18">
        <f>IFERROR(_xlfn.BETA.DIST(DATE(YEAR(AJ$2),MONTH(AJ$2),15),$AD$2,$AE$2,FALSE,DATE(YEAR($AD381),MONTH($AD381),1),DATE(YEAR($AE381),MONTH($AE381),28)),0)</f>
      </c>
      <c r="AK381" s="18">
        <f>IFERROR(_xlfn.BETA.DIST(DATE(YEAR(AK$2),MONTH(AK$2),15),$AD$2,$AE$2,FALSE,DATE(YEAR($AD381),MONTH($AD381),1),DATE(YEAR($AE381),MONTH($AE381),28)),0)</f>
      </c>
      <c r="AL381" s="18">
        <f>IFERROR(_xlfn.BETA.DIST(DATE(YEAR(AL$2),MONTH(AL$2),15),$AD$2,$AE$2,FALSE,DATE(YEAR($AD381),MONTH($AD381),1),DATE(YEAR($AE381),MONTH($AE381),28)),0)</f>
      </c>
      <c r="AM381" s="18">
        <f>IFERROR(_xlfn.BETA.DIST(DATE(YEAR(AM$2),MONTH(AM$2),15),$AD$2,$AE$2,FALSE,DATE(YEAR($AD381),MONTH($AD381),1),DATE(YEAR($AE381),MONTH($AE381),28)),0)</f>
      </c>
      <c r="AN381" s="18">
        <f>IFERROR(_xlfn.BETA.DIST(DATE(YEAR(AN$2),MONTH(AN$2),15),$AD$2,$AE$2,FALSE,DATE(YEAR($AD381),MONTH($AD381),1),DATE(YEAR($AE381),MONTH($AE381),28)),0)</f>
      </c>
      <c r="AO381" s="18">
        <f>IFERROR(_xlfn.BETA.DIST(DATE(YEAR(AO$2),MONTH(AO$2),15),$AD$2,$AE$2,FALSE,DATE(YEAR($AD381),MONTH($AD381),1),DATE(YEAR($AE381),MONTH($AE381),28)),0)</f>
      </c>
      <c r="AP381" s="18">
        <f>IFERROR(_xlfn.BETA.DIST(DATE(YEAR(AP$2),MONTH(AP$2),15),$AD$2,$AE$2,FALSE,DATE(YEAR($AD381),MONTH($AD381),1),DATE(YEAR($AE381),MONTH($AE381),28)),0)</f>
      </c>
      <c r="AQ381" s="18">
        <f>IFERROR(_xlfn.BETA.DIST(DATE(YEAR(AQ$2),MONTH(AQ$2),15),$AD$2,$AE$2,FALSE,DATE(YEAR($AD381),MONTH($AD381),1),DATE(YEAR($AE381),MONTH($AE381),28)),0)</f>
      </c>
      <c r="AR381" s="18">
        <f>IFERROR(_xlfn.BETA.DIST(DATE(YEAR(AR$2),MONTH(AR$2),15),$AD$2,$AE$2,FALSE,DATE(YEAR($AD381),MONTH($AD381),1),DATE(YEAR($AE381),MONTH($AE381),28)),0)</f>
      </c>
      <c r="AS381" s="18">
        <f>IFERROR(_xlfn.BETA.DIST(DATE(YEAR(AS$2),MONTH(AS$2),15),$AD$2,$AE$2,FALSE,DATE(YEAR($AD381),MONTH($AD381),1),DATE(YEAR($AE381),MONTH($AE381),28)),0)</f>
      </c>
      <c r="AT381" s="18">
        <f>IFERROR(_xlfn.BETA.DIST(DATE(YEAR(AT$2),MONTH(AT$2),15),$AD$2,$AE$2,FALSE,DATE(YEAR($AD381),MONTH($AD381),1),DATE(YEAR($AE381),MONTH($AE381),28)),0)</f>
      </c>
      <c r="AU381" s="18">
        <f>IFERROR(_xlfn.BETA.DIST(DATE(YEAR(AU$2),MONTH(AU$2),15),$AD$2,$AE$2,FALSE,DATE(YEAR($AD381),MONTH($AD381),1),DATE(YEAR($AE381),MONTH($AE381),28)),0)</f>
      </c>
      <c r="AV381" s="18">
        <f>SUM(AG381:AU381)</f>
      </c>
      <c r="AW381" s="18">
        <f>IF(J381&lt;&gt;0,J381,IF($AV381=0,0,AG381/$AV381*$Z381))</f>
      </c>
      <c r="AX381" s="18">
        <f>IF(K381&lt;&gt;0,K381,IF($AV381=0,0,AH381/$AV381*$Z381))</f>
      </c>
      <c r="AY381" s="18">
        <f>IF(L381&lt;&gt;0,L381,IF($AV381=0,0,AI381/$AV381*$Z381))</f>
      </c>
      <c r="AZ381" s="18">
        <f>IF(M381&lt;&gt;0,M381,IF($AV381=0,0,AJ381/$AV381*$Z381))</f>
      </c>
      <c r="BA381" s="18">
        <f>IF(N381&lt;&gt;0,N381,IF($AV381=0,0,AK381/$AV381*$Z381))</f>
      </c>
      <c r="BB381" s="18">
        <f>IF(O381&lt;&gt;0,O381,IF($AV381=0,0,AL381/$AV381*$Z381))</f>
      </c>
      <c r="BC381" s="18">
        <f>IF(P381&lt;&gt;0,P381,IF($AV381=0,0,AM381/$AV381*$Z381))</f>
      </c>
      <c r="BD381" s="18">
        <f>IF(Q381&lt;&gt;0,Q381,IF($AV381=0,0,AN381/$AV381*$Z381))</f>
      </c>
      <c r="BE381" s="18">
        <f>IF(R381&lt;&gt;0,R381,IF($AV381=0,0,AO381/$AV381*$Z381))</f>
      </c>
      <c r="BF381" s="18">
        <f>IF(S381&lt;&gt;0,S381,IF($AV381=0,0,AP381/$AV381*$Z381))</f>
      </c>
      <c r="BG381" s="18">
        <f>IF(T381&lt;&gt;0,T381,IF($AV381=0,0,AQ381/$AV381*$Z381))</f>
      </c>
      <c r="BH381" s="18">
        <f>IF(U381&lt;&gt;0,U381,IF($AV381=0,0,AR381/$AV381*$Z381))</f>
      </c>
      <c r="BI381" s="18">
        <f>IF(V381&lt;&gt;0,V381,IF($AV381=0,0,AS381/$AV381*$Z381))</f>
      </c>
      <c r="BJ381" s="18">
        <f>IF(W381&lt;&gt;0,W381,IF($AV381=0,0,AT381/$AV381*$Z381))</f>
      </c>
      <c r="BK381" s="18">
        <f>IF(X381&lt;&gt;0,X381,IF($AV381=0,0,AU381/$AV381*$Z381))</f>
      </c>
      <c r="BL381" s="18">
        <f>SUM(AW381:BK381)</f>
      </c>
      <c r="BM381" s="17" t="str">
        <v/>
      </c>
    </row>
    <row r="382" outlineLevel="4">
      <c r="A382" s="5" t="str">
        <v>14.5.13</v>
      </c>
      <c r="B382" s="5" t="str">
        <v/>
      </c>
      <c r="C382" s="5" t="str">
        <v>BSKDGNGENGR03</v>
      </c>
      <c r="D382" s="5" t="str">
        <v>BSKDGNGENGR03</v>
      </c>
      <c r="E382" s="19">
        <f>IFERROR(_xlfn.XLOOKUP(F382,Assumptions!B:B,Assumptions!C:C),0)</f>
      </c>
      <c r="F382" s="5" t="str">
        <v>Advanced Payment</v>
      </c>
      <c r="G382" s="5" t="str">
        <v/>
      </c>
      <c r="H382" s="18">
        <f>G381*E382</f>
      </c>
      <c r="I382" s="18">
        <f>H382*(1-0)</f>
      </c>
      <c r="J382" s="18">
        <v>0</v>
      </c>
      <c r="K382" s="18">
        <v>0</v>
      </c>
      <c r="L382" s="18">
        <v>0</v>
      </c>
      <c r="M382" s="18">
        <v>0</v>
      </c>
      <c r="N382" s="18">
        <v>0</v>
      </c>
      <c r="O382" s="18">
        <v>0</v>
      </c>
      <c r="P382" s="18">
        <v>0</v>
      </c>
      <c r="Q382" s="18">
        <v>0</v>
      </c>
      <c r="R382" s="18">
        <v>0</v>
      </c>
      <c r="S382" s="18">
        <v>0</v>
      </c>
      <c r="T382" s="18">
        <v>0</v>
      </c>
      <c r="U382" s="18">
        <v>0</v>
      </c>
      <c r="V382" s="18">
        <v>0</v>
      </c>
      <c r="W382" s="18">
        <v>0</v>
      </c>
      <c r="X382" s="18">
        <v>0</v>
      </c>
      <c r="Y382" s="18">
        <f>SUM(J382:X382)</f>
      </c>
      <c r="Z382" s="18">
        <f>I382-Y382</f>
      </c>
      <c r="AA382" s="20">
        <v>46026</v>
      </c>
      <c r="AB382" s="20">
        <v>46026</v>
      </c>
      <c r="AC382" s="18">
        <f>IFERROR(_xlfn.XLOOKUP(F382,Assumptions!B:B,Assumptions!D:D),0)</f>
      </c>
      <c r="AD382" s="20">
        <f>AA382+AC382</f>
      </c>
      <c r="AE382" s="20">
        <f>AC382+AB382</f>
      </c>
      <c r="AF382" s="5" t="str">
        <v/>
      </c>
      <c r="AG382" s="18">
        <f>IFERROR(_xlfn.BETA.DIST(DATE(YEAR(AG$2),MONTH(AG$2),15),$AD$2,$AE$2,FALSE,DATE(YEAR($AD382),MONTH($AD382),1),DATE(YEAR($AE382),MONTH($AE382),28)),0)</f>
      </c>
      <c r="AH382" s="18">
        <f>IFERROR(_xlfn.BETA.DIST(DATE(YEAR(AH$2),MONTH(AH$2),15),$AD$2,$AE$2,FALSE,DATE(YEAR($AD382),MONTH($AD382),1),DATE(YEAR($AE382),MONTH($AE382),28)),0)</f>
      </c>
      <c r="AI382" s="18">
        <f>IFERROR(_xlfn.BETA.DIST(DATE(YEAR(AI$2),MONTH(AI$2),15),$AD$2,$AE$2,FALSE,DATE(YEAR($AD382),MONTH($AD382),1),DATE(YEAR($AE382),MONTH($AE382),28)),0)</f>
      </c>
      <c r="AJ382" s="18">
        <f>IFERROR(_xlfn.BETA.DIST(DATE(YEAR(AJ$2),MONTH(AJ$2),15),$AD$2,$AE$2,FALSE,DATE(YEAR($AD382),MONTH($AD382),1),DATE(YEAR($AE382),MONTH($AE382),28)),0)</f>
      </c>
      <c r="AK382" s="18">
        <f>IFERROR(_xlfn.BETA.DIST(DATE(YEAR(AK$2),MONTH(AK$2),15),$AD$2,$AE$2,FALSE,DATE(YEAR($AD382),MONTH($AD382),1),DATE(YEAR($AE382),MONTH($AE382),28)),0)</f>
      </c>
      <c r="AL382" s="18">
        <f>IFERROR(_xlfn.BETA.DIST(DATE(YEAR(AL$2),MONTH(AL$2),15),$AD$2,$AE$2,FALSE,DATE(YEAR($AD382),MONTH($AD382),1),DATE(YEAR($AE382),MONTH($AE382),28)),0)</f>
      </c>
      <c r="AM382" s="18">
        <f>IFERROR(_xlfn.BETA.DIST(DATE(YEAR(AM$2),MONTH(AM$2),15),$AD$2,$AE$2,FALSE,DATE(YEAR($AD382),MONTH($AD382),1),DATE(YEAR($AE382),MONTH($AE382),28)),0)</f>
      </c>
      <c r="AN382" s="18">
        <f>IFERROR(_xlfn.BETA.DIST(DATE(YEAR(AN$2),MONTH(AN$2),15),$AD$2,$AE$2,FALSE,DATE(YEAR($AD382),MONTH($AD382),1),DATE(YEAR($AE382),MONTH($AE382),28)),0)</f>
      </c>
      <c r="AO382" s="18">
        <f>IFERROR(_xlfn.BETA.DIST(DATE(YEAR(AO$2),MONTH(AO$2),15),$AD$2,$AE$2,FALSE,DATE(YEAR($AD382),MONTH($AD382),1),DATE(YEAR($AE382),MONTH($AE382),28)),0)</f>
      </c>
      <c r="AP382" s="18">
        <f>IFERROR(_xlfn.BETA.DIST(DATE(YEAR(AP$2),MONTH(AP$2),15),$AD$2,$AE$2,FALSE,DATE(YEAR($AD382),MONTH($AD382),1),DATE(YEAR($AE382),MONTH($AE382),28)),0)</f>
      </c>
      <c r="AQ382" s="18">
        <f>IFERROR(_xlfn.BETA.DIST(DATE(YEAR(AQ$2),MONTH(AQ$2),15),$AD$2,$AE$2,FALSE,DATE(YEAR($AD382),MONTH($AD382),1),DATE(YEAR($AE382),MONTH($AE382),28)),0)</f>
      </c>
      <c r="AR382" s="18">
        <f>IFERROR(_xlfn.BETA.DIST(DATE(YEAR(AR$2),MONTH(AR$2),15),$AD$2,$AE$2,FALSE,DATE(YEAR($AD382),MONTH($AD382),1),DATE(YEAR($AE382),MONTH($AE382),28)),0)</f>
      </c>
      <c r="AS382" s="18">
        <f>IFERROR(_xlfn.BETA.DIST(DATE(YEAR(AS$2),MONTH(AS$2),15),$AD$2,$AE$2,FALSE,DATE(YEAR($AD382),MONTH($AD382),1),DATE(YEAR($AE382),MONTH($AE382),28)),0)</f>
      </c>
      <c r="AT382" s="18">
        <f>IFERROR(_xlfn.BETA.DIST(DATE(YEAR(AT$2),MONTH(AT$2),15),$AD$2,$AE$2,FALSE,DATE(YEAR($AD382),MONTH($AD382),1),DATE(YEAR($AE382),MONTH($AE382),28)),0)</f>
      </c>
      <c r="AU382" s="18">
        <f>IFERROR(_xlfn.BETA.DIST(DATE(YEAR(AU$2),MONTH(AU$2),15),$AD$2,$AE$2,FALSE,DATE(YEAR($AD382),MONTH($AD382),1),DATE(YEAR($AE382),MONTH($AE382),28)),0)</f>
      </c>
      <c r="AV382" s="18">
        <f>SUM(AG382:AU382)</f>
      </c>
      <c r="AW382" s="18">
        <f>IF(J382&lt;&gt;0,J382,IF($AV382=0,0,AG382/$AV382*$Z382))</f>
      </c>
      <c r="AX382" s="18">
        <f>IF(K382&lt;&gt;0,K382,IF($AV382=0,0,AH382/$AV382*$Z382))</f>
      </c>
      <c r="AY382" s="18">
        <f>IF(L382&lt;&gt;0,L382,IF($AV382=0,0,AI382/$AV382*$Z382))</f>
      </c>
      <c r="AZ382" s="18">
        <f>IF(M382&lt;&gt;0,M382,IF($AV382=0,0,AJ382/$AV382*$Z382))</f>
      </c>
      <c r="BA382" s="18">
        <f>IF(N382&lt;&gt;0,N382,IF($AV382=0,0,AK382/$AV382*$Z382))</f>
      </c>
      <c r="BB382" s="18">
        <f>IF(O382&lt;&gt;0,O382,IF($AV382=0,0,AL382/$AV382*$Z382))</f>
      </c>
      <c r="BC382" s="18">
        <f>IF(P382&lt;&gt;0,P382,IF($AV382=0,0,AM382/$AV382*$Z382))</f>
      </c>
      <c r="BD382" s="18">
        <f>IF(Q382&lt;&gt;0,Q382,IF($AV382=0,0,AN382/$AV382*$Z382))</f>
      </c>
      <c r="BE382" s="18">
        <f>IF(R382&lt;&gt;0,R382,IF($AV382=0,0,AO382/$AV382*$Z382))</f>
      </c>
      <c r="BF382" s="18">
        <f>IF(S382&lt;&gt;0,S382,IF($AV382=0,0,AP382/$AV382*$Z382))</f>
      </c>
      <c r="BG382" s="18">
        <f>IF(T382&lt;&gt;0,T382,IF($AV382=0,0,AQ382/$AV382*$Z382))</f>
      </c>
      <c r="BH382" s="18">
        <f>IF(U382&lt;&gt;0,U382,IF($AV382=0,0,AR382/$AV382*$Z382))</f>
      </c>
      <c r="BI382" s="18">
        <f>IF(V382&lt;&gt;0,V382,IF($AV382=0,0,AS382/$AV382*$Z382))</f>
      </c>
      <c r="BJ382" s="18">
        <f>IF(W382&lt;&gt;0,W382,IF($AV382=0,0,AT382/$AV382*$Z382))</f>
      </c>
      <c r="BK382" s="18">
        <f>IF(X382&lt;&gt;0,X382,IF($AV382=0,0,AU382/$AV382*$Z382))</f>
      </c>
      <c r="BL382" s="18">
        <f>SUM(AW382:BK382)</f>
      </c>
      <c r="BM382" s="18">
        <f>I382-BL382</f>
      </c>
    </row>
    <row r="383" outlineLevel="4">
      <c r="A383" s="5" t="str">
        <v>14.5.13</v>
      </c>
      <c r="B383" s="5" t="str">
        <v/>
      </c>
      <c r="C383" s="5" t="str">
        <v>BSPRELGENTL07</v>
      </c>
      <c r="D383" s="5" t="str">
        <v>BSPRELGENTL07</v>
      </c>
      <c r="E383" s="19">
        <f>IFERROR(_xlfn.XLOOKUP(F383,Assumptions!B:B,Assumptions!C:C),0)</f>
      </c>
      <c r="F383" s="5" t="str">
        <v>Site Delivery EGP</v>
      </c>
      <c r="G383" s="5" t="str">
        <v/>
      </c>
      <c r="H383" s="18">
        <f>G381*E383</f>
      </c>
      <c r="I383" s="18">
        <f>H383*(1-0)</f>
      </c>
      <c r="J383" s="18">
        <v>0</v>
      </c>
      <c r="K383" s="18">
        <v>0</v>
      </c>
      <c r="L383" s="18">
        <v>0</v>
      </c>
      <c r="M383" s="18">
        <v>0</v>
      </c>
      <c r="N383" s="18">
        <v>0</v>
      </c>
      <c r="O383" s="18">
        <v>0</v>
      </c>
      <c r="P383" s="18">
        <v>0</v>
      </c>
      <c r="Q383" s="18">
        <v>0</v>
      </c>
      <c r="R383" s="18">
        <v>0</v>
      </c>
      <c r="S383" s="18">
        <v>0</v>
      </c>
      <c r="T383" s="18">
        <v>0</v>
      </c>
      <c r="U383" s="18">
        <v>0</v>
      </c>
      <c r="V383" s="18">
        <v>0</v>
      </c>
      <c r="W383" s="18">
        <v>0</v>
      </c>
      <c r="X383" s="18">
        <v>0</v>
      </c>
      <c r="Y383" s="18">
        <f>SUM(J383:X383)</f>
      </c>
      <c r="Z383" s="18">
        <f>I383-Y383</f>
      </c>
      <c r="AA383" s="20">
        <v>46347</v>
      </c>
      <c r="AB383" s="20">
        <v>46347</v>
      </c>
      <c r="AC383" s="18">
        <f>IFERROR(_xlfn.XLOOKUP(F383,Assumptions!B:B,Assumptions!D:D),0)</f>
      </c>
      <c r="AD383" s="20">
        <f>AA383+AC383</f>
      </c>
      <c r="AE383" s="20">
        <f>AC383+AB383</f>
      </c>
      <c r="AF383" s="5" t="str">
        <v/>
      </c>
      <c r="AG383" s="18">
        <f>IFERROR(_xlfn.BETA.DIST(DATE(YEAR(AG$2),MONTH(AG$2),15),$AD$2,$AE$2,FALSE,DATE(YEAR($AD383),MONTH($AD383),1),DATE(YEAR($AE383),MONTH($AE383),28)),0)</f>
      </c>
      <c r="AH383" s="18">
        <f>IFERROR(_xlfn.BETA.DIST(DATE(YEAR(AH$2),MONTH(AH$2),15),$AD$2,$AE$2,FALSE,DATE(YEAR($AD383),MONTH($AD383),1),DATE(YEAR($AE383),MONTH($AE383),28)),0)</f>
      </c>
      <c r="AI383" s="18">
        <f>IFERROR(_xlfn.BETA.DIST(DATE(YEAR(AI$2),MONTH(AI$2),15),$AD$2,$AE$2,FALSE,DATE(YEAR($AD383),MONTH($AD383),1),DATE(YEAR($AE383),MONTH($AE383),28)),0)</f>
      </c>
      <c r="AJ383" s="18">
        <f>IFERROR(_xlfn.BETA.DIST(DATE(YEAR(AJ$2),MONTH(AJ$2),15),$AD$2,$AE$2,FALSE,DATE(YEAR($AD383),MONTH($AD383),1),DATE(YEAR($AE383),MONTH($AE383),28)),0)</f>
      </c>
      <c r="AK383" s="18">
        <f>IFERROR(_xlfn.BETA.DIST(DATE(YEAR(AK$2),MONTH(AK$2),15),$AD$2,$AE$2,FALSE,DATE(YEAR($AD383),MONTH($AD383),1),DATE(YEAR($AE383),MONTH($AE383),28)),0)</f>
      </c>
      <c r="AL383" s="18">
        <f>IFERROR(_xlfn.BETA.DIST(DATE(YEAR(AL$2),MONTH(AL$2),15),$AD$2,$AE$2,FALSE,DATE(YEAR($AD383),MONTH($AD383),1),DATE(YEAR($AE383),MONTH($AE383),28)),0)</f>
      </c>
      <c r="AM383" s="18">
        <f>IFERROR(_xlfn.BETA.DIST(DATE(YEAR(AM$2),MONTH(AM$2),15),$AD$2,$AE$2,FALSE,DATE(YEAR($AD383),MONTH($AD383),1),DATE(YEAR($AE383),MONTH($AE383),28)),0)</f>
      </c>
      <c r="AN383" s="18">
        <f>IFERROR(_xlfn.BETA.DIST(DATE(YEAR(AN$2),MONTH(AN$2),15),$AD$2,$AE$2,FALSE,DATE(YEAR($AD383),MONTH($AD383),1),DATE(YEAR($AE383),MONTH($AE383),28)),0)</f>
      </c>
      <c r="AO383" s="18">
        <f>IFERROR(_xlfn.BETA.DIST(DATE(YEAR(AO$2),MONTH(AO$2),15),$AD$2,$AE$2,FALSE,DATE(YEAR($AD383),MONTH($AD383),1),DATE(YEAR($AE383),MONTH($AE383),28)),0)</f>
      </c>
      <c r="AP383" s="18">
        <f>IFERROR(_xlfn.BETA.DIST(DATE(YEAR(AP$2),MONTH(AP$2),15),$AD$2,$AE$2,FALSE,DATE(YEAR($AD383),MONTH($AD383),1),DATE(YEAR($AE383),MONTH($AE383),28)),0)</f>
      </c>
      <c r="AQ383" s="18">
        <f>IFERROR(_xlfn.BETA.DIST(DATE(YEAR(AQ$2),MONTH(AQ$2),15),$AD$2,$AE$2,FALSE,DATE(YEAR($AD383),MONTH($AD383),1),DATE(YEAR($AE383),MONTH($AE383),28)),0)</f>
      </c>
      <c r="AR383" s="18">
        <f>IFERROR(_xlfn.BETA.DIST(DATE(YEAR(AR$2),MONTH(AR$2),15),$AD$2,$AE$2,FALSE,DATE(YEAR($AD383),MONTH($AD383),1),DATE(YEAR($AE383),MONTH($AE383),28)),0)</f>
      </c>
      <c r="AS383" s="18">
        <f>IFERROR(_xlfn.BETA.DIST(DATE(YEAR(AS$2),MONTH(AS$2),15),$AD$2,$AE$2,FALSE,DATE(YEAR($AD383),MONTH($AD383),1),DATE(YEAR($AE383),MONTH($AE383),28)),0)</f>
      </c>
      <c r="AT383" s="18">
        <f>IFERROR(_xlfn.BETA.DIST(DATE(YEAR(AT$2),MONTH(AT$2),15),$AD$2,$AE$2,FALSE,DATE(YEAR($AD383),MONTH($AD383),1),DATE(YEAR($AE383),MONTH($AE383),28)),0)</f>
      </c>
      <c r="AU383" s="18">
        <f>IFERROR(_xlfn.BETA.DIST(DATE(YEAR(AU$2),MONTH(AU$2),15),$AD$2,$AE$2,FALSE,DATE(YEAR($AD383),MONTH($AD383),1),DATE(YEAR($AE383),MONTH($AE383),28)),0)</f>
      </c>
      <c r="AV383" s="18">
        <f>SUM(AG383:AU383)</f>
      </c>
      <c r="AW383" s="18">
        <f>IF(J383&lt;&gt;0,J383,IF($AV383=0,0,AG383/$AV383*$Z383))</f>
      </c>
      <c r="AX383" s="18">
        <f>IF(K383&lt;&gt;0,K383,IF($AV383=0,0,AH383/$AV383*$Z383))</f>
      </c>
      <c r="AY383" s="18">
        <f>IF(L383&lt;&gt;0,L383,IF($AV383=0,0,AI383/$AV383*$Z383))</f>
      </c>
      <c r="AZ383" s="18">
        <f>IF(M383&lt;&gt;0,M383,IF($AV383=0,0,AJ383/$AV383*$Z383))</f>
      </c>
      <c r="BA383" s="18">
        <f>IF(N383&lt;&gt;0,N383,IF($AV383=0,0,AK383/$AV383*$Z383))</f>
      </c>
      <c r="BB383" s="18">
        <f>IF(O383&lt;&gt;0,O383,IF($AV383=0,0,AL383/$AV383*$Z383))</f>
      </c>
      <c r="BC383" s="18">
        <f>IF(P383&lt;&gt;0,P383,IF($AV383=0,0,AM383/$AV383*$Z383))</f>
      </c>
      <c r="BD383" s="18">
        <f>IF(Q383&lt;&gt;0,Q383,IF($AV383=0,0,AN383/$AV383*$Z383))</f>
      </c>
      <c r="BE383" s="18">
        <f>IF(R383&lt;&gt;0,R383,IF($AV383=0,0,AO383/$AV383*$Z383))</f>
      </c>
      <c r="BF383" s="18">
        <f>IF(S383&lt;&gt;0,S383,IF($AV383=0,0,AP383/$AV383*$Z383))</f>
      </c>
      <c r="BG383" s="18">
        <f>IF(T383&lt;&gt;0,T383,IF($AV383=0,0,AQ383/$AV383*$Z383))</f>
      </c>
      <c r="BH383" s="18">
        <f>IF(U383&lt;&gt;0,U383,IF($AV383=0,0,AR383/$AV383*$Z383))</f>
      </c>
      <c r="BI383" s="18">
        <f>IF(V383&lt;&gt;0,V383,IF($AV383=0,0,AS383/$AV383*$Z383))</f>
      </c>
      <c r="BJ383" s="18">
        <f>IF(W383&lt;&gt;0,W383,IF($AV383=0,0,AT383/$AV383*$Z383))</f>
      </c>
      <c r="BK383" s="18">
        <f>IF(X383&lt;&gt;0,X383,IF($AV383=0,0,AU383/$AV383*$Z383))</f>
      </c>
      <c r="BL383" s="18">
        <f>SUM(AW383:BK383)</f>
      </c>
      <c r="BM383" s="18">
        <f>I383-BL383</f>
      </c>
    </row>
    <row r="384" outlineLevel="4">
      <c r="A384" s="5" t="str">
        <v>14.5.13</v>
      </c>
      <c r="B384" s="5" t="str">
        <v/>
      </c>
      <c r="C384" s="5" t="str">
        <v>BSKDGNGENGR07</v>
      </c>
      <c r="D384" s="5" t="str">
        <v>BSKDGNGENGR07</v>
      </c>
      <c r="E384" s="19">
        <f>IFERROR(_xlfn.XLOOKUP(F384,Assumptions!B:B,Assumptions!C:C),0)</f>
      </c>
      <c r="F384" s="5" t="str">
        <v>Retention</v>
      </c>
      <c r="G384" s="5" t="str">
        <v/>
      </c>
      <c r="H384" s="18">
        <f>G381*E384</f>
      </c>
      <c r="I384" s="18">
        <f>H384*(1-0)</f>
      </c>
      <c r="J384" s="18">
        <v>0</v>
      </c>
      <c r="K384" s="18">
        <v>0</v>
      </c>
      <c r="L384" s="18">
        <v>0</v>
      </c>
      <c r="M384" s="18">
        <v>0</v>
      </c>
      <c r="N384" s="18">
        <v>0</v>
      </c>
      <c r="O384" s="18">
        <v>0</v>
      </c>
      <c r="P384" s="18">
        <v>0</v>
      </c>
      <c r="Q384" s="18">
        <v>0</v>
      </c>
      <c r="R384" s="18">
        <v>0</v>
      </c>
      <c r="S384" s="18">
        <v>0</v>
      </c>
      <c r="T384" s="18">
        <v>0</v>
      </c>
      <c r="U384" s="18">
        <v>0</v>
      </c>
      <c r="V384" s="18">
        <v>0</v>
      </c>
      <c r="W384" s="18">
        <v>0</v>
      </c>
      <c r="X384" s="18">
        <v>0</v>
      </c>
      <c r="Y384" s="18">
        <f>SUM(J384:X384)</f>
      </c>
      <c r="Z384" s="18">
        <f>I384-Y384</f>
      </c>
      <c r="AA384" s="20">
        <v>46483</v>
      </c>
      <c r="AB384" s="20">
        <v>46483</v>
      </c>
      <c r="AC384" s="18">
        <f>IFERROR(_xlfn.XLOOKUP(F384,Assumptions!B:B,Assumptions!D:D),0)</f>
      </c>
      <c r="AD384" s="20">
        <f>AA384+AC384</f>
      </c>
      <c r="AE384" s="20">
        <f>AC384+AB384</f>
      </c>
      <c r="AF384" s="5" t="str">
        <v/>
      </c>
      <c r="AG384" s="18">
        <f>IFERROR(_xlfn.BETA.DIST(DATE(YEAR(AG$2),MONTH(AG$2),15),$AD$2,$AE$2,FALSE,DATE(YEAR($AD384),MONTH($AD384),1),DATE(YEAR($AE384),MONTH($AE384),28)),0)</f>
      </c>
      <c r="AH384" s="18">
        <f>IFERROR(_xlfn.BETA.DIST(DATE(YEAR(AH$2),MONTH(AH$2),15),$AD$2,$AE$2,FALSE,DATE(YEAR($AD384),MONTH($AD384),1),DATE(YEAR($AE384),MONTH($AE384),28)),0)</f>
      </c>
      <c r="AI384" s="18">
        <f>IFERROR(_xlfn.BETA.DIST(DATE(YEAR(AI$2),MONTH(AI$2),15),$AD$2,$AE$2,FALSE,DATE(YEAR($AD384),MONTH($AD384),1),DATE(YEAR($AE384),MONTH($AE384),28)),0)</f>
      </c>
      <c r="AJ384" s="18">
        <f>IFERROR(_xlfn.BETA.DIST(DATE(YEAR(AJ$2),MONTH(AJ$2),15),$AD$2,$AE$2,FALSE,DATE(YEAR($AD384),MONTH($AD384),1),DATE(YEAR($AE384),MONTH($AE384),28)),0)</f>
      </c>
      <c r="AK384" s="18">
        <f>IFERROR(_xlfn.BETA.DIST(DATE(YEAR(AK$2),MONTH(AK$2),15),$AD$2,$AE$2,FALSE,DATE(YEAR($AD384),MONTH($AD384),1),DATE(YEAR($AE384),MONTH($AE384),28)),0)</f>
      </c>
      <c r="AL384" s="18">
        <f>IFERROR(_xlfn.BETA.DIST(DATE(YEAR(AL$2),MONTH(AL$2),15),$AD$2,$AE$2,FALSE,DATE(YEAR($AD384),MONTH($AD384),1),DATE(YEAR($AE384),MONTH($AE384),28)),0)</f>
      </c>
      <c r="AM384" s="18">
        <f>IFERROR(_xlfn.BETA.DIST(DATE(YEAR(AM$2),MONTH(AM$2),15),$AD$2,$AE$2,FALSE,DATE(YEAR($AD384),MONTH($AD384),1),DATE(YEAR($AE384),MONTH($AE384),28)),0)</f>
      </c>
      <c r="AN384" s="18">
        <f>IFERROR(_xlfn.BETA.DIST(DATE(YEAR(AN$2),MONTH(AN$2),15),$AD$2,$AE$2,FALSE,DATE(YEAR($AD384),MONTH($AD384),1),DATE(YEAR($AE384),MONTH($AE384),28)),0)</f>
      </c>
      <c r="AO384" s="18">
        <f>IFERROR(_xlfn.BETA.DIST(DATE(YEAR(AO$2),MONTH(AO$2),15),$AD$2,$AE$2,FALSE,DATE(YEAR($AD384),MONTH($AD384),1),DATE(YEAR($AE384),MONTH($AE384),28)),0)</f>
      </c>
      <c r="AP384" s="18">
        <f>IFERROR(_xlfn.BETA.DIST(DATE(YEAR(AP$2),MONTH(AP$2),15),$AD$2,$AE$2,FALSE,DATE(YEAR($AD384),MONTH($AD384),1),DATE(YEAR($AE384),MONTH($AE384),28)),0)</f>
      </c>
      <c r="AQ384" s="18">
        <f>IFERROR(_xlfn.BETA.DIST(DATE(YEAR(AQ$2),MONTH(AQ$2),15),$AD$2,$AE$2,FALSE,DATE(YEAR($AD384),MONTH($AD384),1),DATE(YEAR($AE384),MONTH($AE384),28)),0)</f>
      </c>
      <c r="AR384" s="18">
        <f>IFERROR(_xlfn.BETA.DIST(DATE(YEAR(AR$2),MONTH(AR$2),15),$AD$2,$AE$2,FALSE,DATE(YEAR($AD384),MONTH($AD384),1),DATE(YEAR($AE384),MONTH($AE384),28)),0)</f>
      </c>
      <c r="AS384" s="18">
        <f>IFERROR(_xlfn.BETA.DIST(DATE(YEAR(AS$2),MONTH(AS$2),15),$AD$2,$AE$2,FALSE,DATE(YEAR($AD384),MONTH($AD384),1),DATE(YEAR($AE384),MONTH($AE384),28)),0)</f>
      </c>
      <c r="AT384" s="18">
        <f>IFERROR(_xlfn.BETA.DIST(DATE(YEAR(AT$2),MONTH(AT$2),15),$AD$2,$AE$2,FALSE,DATE(YEAR($AD384),MONTH($AD384),1),DATE(YEAR($AE384),MONTH($AE384),28)),0)</f>
      </c>
      <c r="AU384" s="18">
        <f>IFERROR(_xlfn.BETA.DIST(DATE(YEAR(AU$2),MONTH(AU$2),15),$AD$2,$AE$2,FALSE,DATE(YEAR($AD384),MONTH($AD384),1),DATE(YEAR($AE384),MONTH($AE384),28)),0)</f>
      </c>
      <c r="AV384" s="18">
        <f>SUM(AG384:AU384)</f>
      </c>
      <c r="AW384" s="18">
        <f>IF(J384&lt;&gt;0,J384,IF($AV384=0,0,AG384/$AV384*$Z384))</f>
      </c>
      <c r="AX384" s="18">
        <f>IF(K384&lt;&gt;0,K384,IF($AV384=0,0,AH384/$AV384*$Z384))</f>
      </c>
      <c r="AY384" s="18">
        <f>IF(L384&lt;&gt;0,L384,IF($AV384=0,0,AI384/$AV384*$Z384))</f>
      </c>
      <c r="AZ384" s="18">
        <f>IF(M384&lt;&gt;0,M384,IF($AV384=0,0,AJ384/$AV384*$Z384))</f>
      </c>
      <c r="BA384" s="18">
        <f>IF(N384&lt;&gt;0,N384,IF($AV384=0,0,AK384/$AV384*$Z384))</f>
      </c>
      <c r="BB384" s="18">
        <f>IF(O384&lt;&gt;0,O384,IF($AV384=0,0,AL384/$AV384*$Z384))</f>
      </c>
      <c r="BC384" s="18">
        <f>IF(P384&lt;&gt;0,P384,IF($AV384=0,0,AM384/$AV384*$Z384))</f>
      </c>
      <c r="BD384" s="18">
        <f>IF(Q384&lt;&gt;0,Q384,IF($AV384=0,0,AN384/$AV384*$Z384))</f>
      </c>
      <c r="BE384" s="18">
        <f>IF(R384&lt;&gt;0,R384,IF($AV384=0,0,AO384/$AV384*$Z384))</f>
      </c>
      <c r="BF384" s="18">
        <f>IF(S384&lt;&gt;0,S384,IF($AV384=0,0,AP384/$AV384*$Z384))</f>
      </c>
      <c r="BG384" s="18">
        <f>IF(T384&lt;&gt;0,T384,IF($AV384=0,0,AQ384/$AV384*$Z384))</f>
      </c>
      <c r="BH384" s="18">
        <f>IF(U384&lt;&gt;0,U384,IF($AV384=0,0,AR384/$AV384*$Z384))</f>
      </c>
      <c r="BI384" s="18">
        <f>IF(V384&lt;&gt;0,V384,IF($AV384=0,0,AS384/$AV384*$Z384))</f>
      </c>
      <c r="BJ384" s="18">
        <f>IF(W384&lt;&gt;0,W384,IF($AV384=0,0,AT384/$AV384*$Z384))</f>
      </c>
      <c r="BK384" s="18">
        <f>IF(X384&lt;&gt;0,X384,IF($AV384=0,0,AU384/$AV384*$Z384))</f>
      </c>
      <c r="BL384" s="18">
        <f>SUM(AW384:BK384)</f>
      </c>
      <c r="BM384" s="18">
        <f>I384-BL384</f>
      </c>
    </row>
    <row r="385" outlineLevel="3">
      <c r="A385" s="17" t="str">
        <v>14.5.14</v>
      </c>
      <c r="B385" s="17" t="str">
        <v/>
      </c>
      <c r="C385" s="17" t="str">
        <v/>
      </c>
      <c r="D385" s="17" t="str">
        <v/>
      </c>
      <c r="E385" s="17" t="str">
        <v>14.5.14</v>
      </c>
      <c r="F385" s="17" t="str">
        <v>Different type of 11 kV insulators used for switchgear.</v>
      </c>
      <c r="G385" s="17">
        <v>18846.72</v>
      </c>
      <c r="H385" s="17" t="str">
        <v/>
      </c>
      <c r="I385" s="17" t="str">
        <v/>
      </c>
      <c r="J385" s="17" t="str">
        <v/>
      </c>
      <c r="K385" s="17" t="str">
        <v/>
      </c>
      <c r="L385" s="17" t="str">
        <v/>
      </c>
      <c r="M385" s="17" t="str">
        <v/>
      </c>
      <c r="N385" s="17" t="str">
        <v/>
      </c>
      <c r="O385" s="17" t="str">
        <v/>
      </c>
      <c r="P385" s="17" t="str">
        <v/>
      </c>
      <c r="Q385" s="17" t="str">
        <v/>
      </c>
      <c r="R385" s="17" t="str">
        <v/>
      </c>
      <c r="S385" s="17" t="str">
        <v/>
      </c>
      <c r="T385" s="17" t="str">
        <v/>
      </c>
      <c r="U385" s="17" t="str">
        <v/>
      </c>
      <c r="V385" s="17" t="str">
        <v/>
      </c>
      <c r="W385" s="17" t="str">
        <v/>
      </c>
      <c r="X385" s="17" t="str">
        <v/>
      </c>
      <c r="Y385" s="17" t="str">
        <v/>
      </c>
      <c r="Z385" s="17" t="str">
        <v/>
      </c>
      <c r="AA385" s="17" t="str">
        <v/>
      </c>
      <c r="AB385" s="17" t="str">
        <v/>
      </c>
      <c r="AC385" s="17" t="str">
        <v/>
      </c>
      <c r="AD385" s="17" t="str">
        <v/>
      </c>
      <c r="AE385" s="17" t="str">
        <v/>
      </c>
      <c r="AF385" s="5" t="str">
        <v/>
      </c>
      <c r="AG385" s="18">
        <f>IFERROR(_xlfn.BETA.DIST(DATE(YEAR(AG$2),MONTH(AG$2),15),$AD$2,$AE$2,FALSE,DATE(YEAR($AD385),MONTH($AD385),1),DATE(YEAR($AE385),MONTH($AE385),28)),0)</f>
      </c>
      <c r="AH385" s="18">
        <f>IFERROR(_xlfn.BETA.DIST(DATE(YEAR(AH$2),MONTH(AH$2),15),$AD$2,$AE$2,FALSE,DATE(YEAR($AD385),MONTH($AD385),1),DATE(YEAR($AE385),MONTH($AE385),28)),0)</f>
      </c>
      <c r="AI385" s="18">
        <f>IFERROR(_xlfn.BETA.DIST(DATE(YEAR(AI$2),MONTH(AI$2),15),$AD$2,$AE$2,FALSE,DATE(YEAR($AD385),MONTH($AD385),1),DATE(YEAR($AE385),MONTH($AE385),28)),0)</f>
      </c>
      <c r="AJ385" s="18">
        <f>IFERROR(_xlfn.BETA.DIST(DATE(YEAR(AJ$2),MONTH(AJ$2),15),$AD$2,$AE$2,FALSE,DATE(YEAR($AD385),MONTH($AD385),1),DATE(YEAR($AE385),MONTH($AE385),28)),0)</f>
      </c>
      <c r="AK385" s="18">
        <f>IFERROR(_xlfn.BETA.DIST(DATE(YEAR(AK$2),MONTH(AK$2),15),$AD$2,$AE$2,FALSE,DATE(YEAR($AD385),MONTH($AD385),1),DATE(YEAR($AE385),MONTH($AE385),28)),0)</f>
      </c>
      <c r="AL385" s="18">
        <f>IFERROR(_xlfn.BETA.DIST(DATE(YEAR(AL$2),MONTH(AL$2),15),$AD$2,$AE$2,FALSE,DATE(YEAR($AD385),MONTH($AD385),1),DATE(YEAR($AE385),MONTH($AE385),28)),0)</f>
      </c>
      <c r="AM385" s="18">
        <f>IFERROR(_xlfn.BETA.DIST(DATE(YEAR(AM$2),MONTH(AM$2),15),$AD$2,$AE$2,FALSE,DATE(YEAR($AD385),MONTH($AD385),1),DATE(YEAR($AE385),MONTH($AE385),28)),0)</f>
      </c>
      <c r="AN385" s="18">
        <f>IFERROR(_xlfn.BETA.DIST(DATE(YEAR(AN$2),MONTH(AN$2),15),$AD$2,$AE$2,FALSE,DATE(YEAR($AD385),MONTH($AD385),1),DATE(YEAR($AE385),MONTH($AE385),28)),0)</f>
      </c>
      <c r="AO385" s="18">
        <f>IFERROR(_xlfn.BETA.DIST(DATE(YEAR(AO$2),MONTH(AO$2),15),$AD$2,$AE$2,FALSE,DATE(YEAR($AD385),MONTH($AD385),1),DATE(YEAR($AE385),MONTH($AE385),28)),0)</f>
      </c>
      <c r="AP385" s="18">
        <f>IFERROR(_xlfn.BETA.DIST(DATE(YEAR(AP$2),MONTH(AP$2),15),$AD$2,$AE$2,FALSE,DATE(YEAR($AD385),MONTH($AD385),1),DATE(YEAR($AE385),MONTH($AE385),28)),0)</f>
      </c>
      <c r="AQ385" s="18">
        <f>IFERROR(_xlfn.BETA.DIST(DATE(YEAR(AQ$2),MONTH(AQ$2),15),$AD$2,$AE$2,FALSE,DATE(YEAR($AD385),MONTH($AD385),1),DATE(YEAR($AE385),MONTH($AE385),28)),0)</f>
      </c>
      <c r="AR385" s="18">
        <f>IFERROR(_xlfn.BETA.DIST(DATE(YEAR(AR$2),MONTH(AR$2),15),$AD$2,$AE$2,FALSE,DATE(YEAR($AD385),MONTH($AD385),1),DATE(YEAR($AE385),MONTH($AE385),28)),0)</f>
      </c>
      <c r="AS385" s="18">
        <f>IFERROR(_xlfn.BETA.DIST(DATE(YEAR(AS$2),MONTH(AS$2),15),$AD$2,$AE$2,FALSE,DATE(YEAR($AD385),MONTH($AD385),1),DATE(YEAR($AE385),MONTH($AE385),28)),0)</f>
      </c>
      <c r="AT385" s="18">
        <f>IFERROR(_xlfn.BETA.DIST(DATE(YEAR(AT$2),MONTH(AT$2),15),$AD$2,$AE$2,FALSE,DATE(YEAR($AD385),MONTH($AD385),1),DATE(YEAR($AE385),MONTH($AE385),28)),0)</f>
      </c>
      <c r="AU385" s="18">
        <f>IFERROR(_xlfn.BETA.DIST(DATE(YEAR(AU$2),MONTH(AU$2),15),$AD$2,$AE$2,FALSE,DATE(YEAR($AD385),MONTH($AD385),1),DATE(YEAR($AE385),MONTH($AE385),28)),0)</f>
      </c>
      <c r="AV385" s="18">
        <f>SUM(AG385:AU385)</f>
      </c>
      <c r="AW385" s="18">
        <f>IF(J385&lt;&gt;0,J385,IF($AV385=0,0,AG385/$AV385*$Z385))</f>
      </c>
      <c r="AX385" s="18">
        <f>IF(K385&lt;&gt;0,K385,IF($AV385=0,0,AH385/$AV385*$Z385))</f>
      </c>
      <c r="AY385" s="18">
        <f>IF(L385&lt;&gt;0,L385,IF($AV385=0,0,AI385/$AV385*$Z385))</f>
      </c>
      <c r="AZ385" s="18">
        <f>IF(M385&lt;&gt;0,M385,IF($AV385=0,0,AJ385/$AV385*$Z385))</f>
      </c>
      <c r="BA385" s="18">
        <f>IF(N385&lt;&gt;0,N385,IF($AV385=0,0,AK385/$AV385*$Z385))</f>
      </c>
      <c r="BB385" s="18">
        <f>IF(O385&lt;&gt;0,O385,IF($AV385=0,0,AL385/$AV385*$Z385))</f>
      </c>
      <c r="BC385" s="18">
        <f>IF(P385&lt;&gt;0,P385,IF($AV385=0,0,AM385/$AV385*$Z385))</f>
      </c>
      <c r="BD385" s="18">
        <f>IF(Q385&lt;&gt;0,Q385,IF($AV385=0,0,AN385/$AV385*$Z385))</f>
      </c>
      <c r="BE385" s="18">
        <f>IF(R385&lt;&gt;0,R385,IF($AV385=0,0,AO385/$AV385*$Z385))</f>
      </c>
      <c r="BF385" s="18">
        <f>IF(S385&lt;&gt;0,S385,IF($AV385=0,0,AP385/$AV385*$Z385))</f>
      </c>
      <c r="BG385" s="18">
        <f>IF(T385&lt;&gt;0,T385,IF($AV385=0,0,AQ385/$AV385*$Z385))</f>
      </c>
      <c r="BH385" s="18">
        <f>IF(U385&lt;&gt;0,U385,IF($AV385=0,0,AR385/$AV385*$Z385))</f>
      </c>
      <c r="BI385" s="18">
        <f>IF(V385&lt;&gt;0,V385,IF($AV385=0,0,AS385/$AV385*$Z385))</f>
      </c>
      <c r="BJ385" s="18">
        <f>IF(W385&lt;&gt;0,W385,IF($AV385=0,0,AT385/$AV385*$Z385))</f>
      </c>
      <c r="BK385" s="18">
        <f>IF(X385&lt;&gt;0,X385,IF($AV385=0,0,AU385/$AV385*$Z385))</f>
      </c>
      <c r="BL385" s="18">
        <f>SUM(AW385:BK385)</f>
      </c>
      <c r="BM385" s="17" t="str">
        <v/>
      </c>
    </row>
    <row r="386" outlineLevel="4">
      <c r="A386" s="5" t="str">
        <v>14.5.14</v>
      </c>
      <c r="B386" s="5" t="str">
        <v/>
      </c>
      <c r="C386" s="5" t="str">
        <v>BSKDGNGENGR03</v>
      </c>
      <c r="D386" s="5" t="str">
        <v>BSKDGNGENGR03</v>
      </c>
      <c r="E386" s="19">
        <f>IFERROR(_xlfn.XLOOKUP(F386,Assumptions!B:B,Assumptions!C:C),0)</f>
      </c>
      <c r="F386" s="5" t="str">
        <v>Advanced Payment</v>
      </c>
      <c r="G386" s="5" t="str">
        <v/>
      </c>
      <c r="H386" s="18">
        <f>G385*E386</f>
      </c>
      <c r="I386" s="18">
        <f>H386*(1-0)</f>
      </c>
      <c r="J386" s="18">
        <v>0</v>
      </c>
      <c r="K386" s="18">
        <v>0</v>
      </c>
      <c r="L386" s="18">
        <v>0</v>
      </c>
      <c r="M386" s="18">
        <v>0</v>
      </c>
      <c r="N386" s="18">
        <v>0</v>
      </c>
      <c r="O386" s="18">
        <v>0</v>
      </c>
      <c r="P386" s="18">
        <v>0</v>
      </c>
      <c r="Q386" s="18">
        <v>0</v>
      </c>
      <c r="R386" s="18">
        <v>0</v>
      </c>
      <c r="S386" s="18">
        <v>0</v>
      </c>
      <c r="T386" s="18">
        <v>0</v>
      </c>
      <c r="U386" s="18">
        <v>0</v>
      </c>
      <c r="V386" s="18">
        <v>0</v>
      </c>
      <c r="W386" s="18">
        <v>0</v>
      </c>
      <c r="X386" s="18">
        <v>0</v>
      </c>
      <c r="Y386" s="18">
        <f>SUM(J386:X386)</f>
      </c>
      <c r="Z386" s="18">
        <f>I386-Y386</f>
      </c>
      <c r="AA386" s="20">
        <v>46026</v>
      </c>
      <c r="AB386" s="20">
        <v>46026</v>
      </c>
      <c r="AC386" s="18">
        <f>IFERROR(_xlfn.XLOOKUP(F386,Assumptions!B:B,Assumptions!D:D),0)</f>
      </c>
      <c r="AD386" s="20">
        <f>AA386+AC386</f>
      </c>
      <c r="AE386" s="20">
        <f>AC386+AB386</f>
      </c>
      <c r="AF386" s="5" t="str">
        <v/>
      </c>
      <c r="AG386" s="18">
        <f>IFERROR(_xlfn.BETA.DIST(DATE(YEAR(AG$2),MONTH(AG$2),15),$AD$2,$AE$2,FALSE,DATE(YEAR($AD386),MONTH($AD386),1),DATE(YEAR($AE386),MONTH($AE386),28)),0)</f>
      </c>
      <c r="AH386" s="18">
        <f>IFERROR(_xlfn.BETA.DIST(DATE(YEAR(AH$2),MONTH(AH$2),15),$AD$2,$AE$2,FALSE,DATE(YEAR($AD386),MONTH($AD386),1),DATE(YEAR($AE386),MONTH($AE386),28)),0)</f>
      </c>
      <c r="AI386" s="18">
        <f>IFERROR(_xlfn.BETA.DIST(DATE(YEAR(AI$2),MONTH(AI$2),15),$AD$2,$AE$2,FALSE,DATE(YEAR($AD386),MONTH($AD386),1),DATE(YEAR($AE386),MONTH($AE386),28)),0)</f>
      </c>
      <c r="AJ386" s="18">
        <f>IFERROR(_xlfn.BETA.DIST(DATE(YEAR(AJ$2),MONTH(AJ$2),15),$AD$2,$AE$2,FALSE,DATE(YEAR($AD386),MONTH($AD386),1),DATE(YEAR($AE386),MONTH($AE386),28)),0)</f>
      </c>
      <c r="AK386" s="18">
        <f>IFERROR(_xlfn.BETA.DIST(DATE(YEAR(AK$2),MONTH(AK$2),15),$AD$2,$AE$2,FALSE,DATE(YEAR($AD386),MONTH($AD386),1),DATE(YEAR($AE386),MONTH($AE386),28)),0)</f>
      </c>
      <c r="AL386" s="18">
        <f>IFERROR(_xlfn.BETA.DIST(DATE(YEAR(AL$2),MONTH(AL$2),15),$AD$2,$AE$2,FALSE,DATE(YEAR($AD386),MONTH($AD386),1),DATE(YEAR($AE386),MONTH($AE386),28)),0)</f>
      </c>
      <c r="AM386" s="18">
        <f>IFERROR(_xlfn.BETA.DIST(DATE(YEAR(AM$2),MONTH(AM$2),15),$AD$2,$AE$2,FALSE,DATE(YEAR($AD386),MONTH($AD386),1),DATE(YEAR($AE386),MONTH($AE386),28)),0)</f>
      </c>
      <c r="AN386" s="18">
        <f>IFERROR(_xlfn.BETA.DIST(DATE(YEAR(AN$2),MONTH(AN$2),15),$AD$2,$AE$2,FALSE,DATE(YEAR($AD386),MONTH($AD386),1),DATE(YEAR($AE386),MONTH($AE386),28)),0)</f>
      </c>
      <c r="AO386" s="18">
        <f>IFERROR(_xlfn.BETA.DIST(DATE(YEAR(AO$2),MONTH(AO$2),15),$AD$2,$AE$2,FALSE,DATE(YEAR($AD386),MONTH($AD386),1),DATE(YEAR($AE386),MONTH($AE386),28)),0)</f>
      </c>
      <c r="AP386" s="18">
        <f>IFERROR(_xlfn.BETA.DIST(DATE(YEAR(AP$2),MONTH(AP$2),15),$AD$2,$AE$2,FALSE,DATE(YEAR($AD386),MONTH($AD386),1),DATE(YEAR($AE386),MONTH($AE386),28)),0)</f>
      </c>
      <c r="AQ386" s="18">
        <f>IFERROR(_xlfn.BETA.DIST(DATE(YEAR(AQ$2),MONTH(AQ$2),15),$AD$2,$AE$2,FALSE,DATE(YEAR($AD386),MONTH($AD386),1),DATE(YEAR($AE386),MONTH($AE386),28)),0)</f>
      </c>
      <c r="AR386" s="18">
        <f>IFERROR(_xlfn.BETA.DIST(DATE(YEAR(AR$2),MONTH(AR$2),15),$AD$2,$AE$2,FALSE,DATE(YEAR($AD386),MONTH($AD386),1),DATE(YEAR($AE386),MONTH($AE386),28)),0)</f>
      </c>
      <c r="AS386" s="18">
        <f>IFERROR(_xlfn.BETA.DIST(DATE(YEAR(AS$2),MONTH(AS$2),15),$AD$2,$AE$2,FALSE,DATE(YEAR($AD386),MONTH($AD386),1),DATE(YEAR($AE386),MONTH($AE386),28)),0)</f>
      </c>
      <c r="AT386" s="18">
        <f>IFERROR(_xlfn.BETA.DIST(DATE(YEAR(AT$2),MONTH(AT$2),15),$AD$2,$AE$2,FALSE,DATE(YEAR($AD386),MONTH($AD386),1),DATE(YEAR($AE386),MONTH($AE386),28)),0)</f>
      </c>
      <c r="AU386" s="18">
        <f>IFERROR(_xlfn.BETA.DIST(DATE(YEAR(AU$2),MONTH(AU$2),15),$AD$2,$AE$2,FALSE,DATE(YEAR($AD386),MONTH($AD386),1),DATE(YEAR($AE386),MONTH($AE386),28)),0)</f>
      </c>
      <c r="AV386" s="18">
        <f>SUM(AG386:AU386)</f>
      </c>
      <c r="AW386" s="18">
        <f>IF(J386&lt;&gt;0,J386,IF($AV386=0,0,AG386/$AV386*$Z386))</f>
      </c>
      <c r="AX386" s="18">
        <f>IF(K386&lt;&gt;0,K386,IF($AV386=0,0,AH386/$AV386*$Z386))</f>
      </c>
      <c r="AY386" s="18">
        <f>IF(L386&lt;&gt;0,L386,IF($AV386=0,0,AI386/$AV386*$Z386))</f>
      </c>
      <c r="AZ386" s="18">
        <f>IF(M386&lt;&gt;0,M386,IF($AV386=0,0,AJ386/$AV386*$Z386))</f>
      </c>
      <c r="BA386" s="18">
        <f>IF(N386&lt;&gt;0,N386,IF($AV386=0,0,AK386/$AV386*$Z386))</f>
      </c>
      <c r="BB386" s="18">
        <f>IF(O386&lt;&gt;0,O386,IF($AV386=0,0,AL386/$AV386*$Z386))</f>
      </c>
      <c r="BC386" s="18">
        <f>IF(P386&lt;&gt;0,P386,IF($AV386=0,0,AM386/$AV386*$Z386))</f>
      </c>
      <c r="BD386" s="18">
        <f>IF(Q386&lt;&gt;0,Q386,IF($AV386=0,0,AN386/$AV386*$Z386))</f>
      </c>
      <c r="BE386" s="18">
        <f>IF(R386&lt;&gt;0,R386,IF($AV386=0,0,AO386/$AV386*$Z386))</f>
      </c>
      <c r="BF386" s="18">
        <f>IF(S386&lt;&gt;0,S386,IF($AV386=0,0,AP386/$AV386*$Z386))</f>
      </c>
      <c r="BG386" s="18">
        <f>IF(T386&lt;&gt;0,T386,IF($AV386=0,0,AQ386/$AV386*$Z386))</f>
      </c>
      <c r="BH386" s="18">
        <f>IF(U386&lt;&gt;0,U386,IF($AV386=0,0,AR386/$AV386*$Z386))</f>
      </c>
      <c r="BI386" s="18">
        <f>IF(V386&lt;&gt;0,V386,IF($AV386=0,0,AS386/$AV386*$Z386))</f>
      </c>
      <c r="BJ386" s="18">
        <f>IF(W386&lt;&gt;0,W386,IF($AV386=0,0,AT386/$AV386*$Z386))</f>
      </c>
      <c r="BK386" s="18">
        <f>IF(X386&lt;&gt;0,X386,IF($AV386=0,0,AU386/$AV386*$Z386))</f>
      </c>
      <c r="BL386" s="18">
        <f>SUM(AW386:BK386)</f>
      </c>
      <c r="BM386" s="18">
        <f>I386-BL386</f>
      </c>
    </row>
    <row r="387" outlineLevel="4">
      <c r="A387" s="5" t="str">
        <v>14.5.14</v>
      </c>
      <c r="B387" s="5" t="str">
        <v/>
      </c>
      <c r="C387" s="5" t="str">
        <v>BSPRELGENTL07</v>
      </c>
      <c r="D387" s="5" t="str">
        <v>BSPRELGENTL07</v>
      </c>
      <c r="E387" s="19">
        <f>IFERROR(_xlfn.XLOOKUP(F387,Assumptions!B:B,Assumptions!C:C),0)</f>
      </c>
      <c r="F387" s="5" t="str">
        <v>Site Delivery EGP</v>
      </c>
      <c r="G387" s="5" t="str">
        <v/>
      </c>
      <c r="H387" s="18">
        <f>G385*E387</f>
      </c>
      <c r="I387" s="18">
        <f>H387*(1-0)</f>
      </c>
      <c r="J387" s="18">
        <v>0</v>
      </c>
      <c r="K387" s="18">
        <v>0</v>
      </c>
      <c r="L387" s="18">
        <v>0</v>
      </c>
      <c r="M387" s="18">
        <v>0</v>
      </c>
      <c r="N387" s="18">
        <v>0</v>
      </c>
      <c r="O387" s="18">
        <v>0</v>
      </c>
      <c r="P387" s="18">
        <v>0</v>
      </c>
      <c r="Q387" s="18">
        <v>0</v>
      </c>
      <c r="R387" s="18">
        <v>0</v>
      </c>
      <c r="S387" s="18">
        <v>0</v>
      </c>
      <c r="T387" s="18">
        <v>0</v>
      </c>
      <c r="U387" s="18">
        <v>0</v>
      </c>
      <c r="V387" s="18">
        <v>0</v>
      </c>
      <c r="W387" s="18">
        <v>0</v>
      </c>
      <c r="X387" s="18">
        <v>0</v>
      </c>
      <c r="Y387" s="18">
        <f>SUM(J387:X387)</f>
      </c>
      <c r="Z387" s="18">
        <f>I387-Y387</f>
      </c>
      <c r="AA387" s="20">
        <v>46347</v>
      </c>
      <c r="AB387" s="20">
        <v>46347</v>
      </c>
      <c r="AC387" s="18">
        <f>IFERROR(_xlfn.XLOOKUP(F387,Assumptions!B:B,Assumptions!D:D),0)</f>
      </c>
      <c r="AD387" s="20">
        <f>AA387+AC387</f>
      </c>
      <c r="AE387" s="20">
        <f>AC387+AB387</f>
      </c>
      <c r="AF387" s="5" t="str">
        <v/>
      </c>
      <c r="AG387" s="18">
        <f>IFERROR(_xlfn.BETA.DIST(DATE(YEAR(AG$2),MONTH(AG$2),15),$AD$2,$AE$2,FALSE,DATE(YEAR($AD387),MONTH($AD387),1),DATE(YEAR($AE387),MONTH($AE387),28)),0)</f>
      </c>
      <c r="AH387" s="18">
        <f>IFERROR(_xlfn.BETA.DIST(DATE(YEAR(AH$2),MONTH(AH$2),15),$AD$2,$AE$2,FALSE,DATE(YEAR($AD387),MONTH($AD387),1),DATE(YEAR($AE387),MONTH($AE387),28)),0)</f>
      </c>
      <c r="AI387" s="18">
        <f>IFERROR(_xlfn.BETA.DIST(DATE(YEAR(AI$2),MONTH(AI$2),15),$AD$2,$AE$2,FALSE,DATE(YEAR($AD387),MONTH($AD387),1),DATE(YEAR($AE387),MONTH($AE387),28)),0)</f>
      </c>
      <c r="AJ387" s="18">
        <f>IFERROR(_xlfn.BETA.DIST(DATE(YEAR(AJ$2),MONTH(AJ$2),15),$AD$2,$AE$2,FALSE,DATE(YEAR($AD387),MONTH($AD387),1),DATE(YEAR($AE387),MONTH($AE387),28)),0)</f>
      </c>
      <c r="AK387" s="18">
        <f>IFERROR(_xlfn.BETA.DIST(DATE(YEAR(AK$2),MONTH(AK$2),15),$AD$2,$AE$2,FALSE,DATE(YEAR($AD387),MONTH($AD387),1),DATE(YEAR($AE387),MONTH($AE387),28)),0)</f>
      </c>
      <c r="AL387" s="18">
        <f>IFERROR(_xlfn.BETA.DIST(DATE(YEAR(AL$2),MONTH(AL$2),15),$AD$2,$AE$2,FALSE,DATE(YEAR($AD387),MONTH($AD387),1),DATE(YEAR($AE387),MONTH($AE387),28)),0)</f>
      </c>
      <c r="AM387" s="18">
        <f>IFERROR(_xlfn.BETA.DIST(DATE(YEAR(AM$2),MONTH(AM$2),15),$AD$2,$AE$2,FALSE,DATE(YEAR($AD387),MONTH($AD387),1),DATE(YEAR($AE387),MONTH($AE387),28)),0)</f>
      </c>
      <c r="AN387" s="18">
        <f>IFERROR(_xlfn.BETA.DIST(DATE(YEAR(AN$2),MONTH(AN$2),15),$AD$2,$AE$2,FALSE,DATE(YEAR($AD387),MONTH($AD387),1),DATE(YEAR($AE387),MONTH($AE387),28)),0)</f>
      </c>
      <c r="AO387" s="18">
        <f>IFERROR(_xlfn.BETA.DIST(DATE(YEAR(AO$2),MONTH(AO$2),15),$AD$2,$AE$2,FALSE,DATE(YEAR($AD387),MONTH($AD387),1),DATE(YEAR($AE387),MONTH($AE387),28)),0)</f>
      </c>
      <c r="AP387" s="18">
        <f>IFERROR(_xlfn.BETA.DIST(DATE(YEAR(AP$2),MONTH(AP$2),15),$AD$2,$AE$2,FALSE,DATE(YEAR($AD387),MONTH($AD387),1),DATE(YEAR($AE387),MONTH($AE387),28)),0)</f>
      </c>
      <c r="AQ387" s="18">
        <f>IFERROR(_xlfn.BETA.DIST(DATE(YEAR(AQ$2),MONTH(AQ$2),15),$AD$2,$AE$2,FALSE,DATE(YEAR($AD387),MONTH($AD387),1),DATE(YEAR($AE387),MONTH($AE387),28)),0)</f>
      </c>
      <c r="AR387" s="18">
        <f>IFERROR(_xlfn.BETA.DIST(DATE(YEAR(AR$2),MONTH(AR$2),15),$AD$2,$AE$2,FALSE,DATE(YEAR($AD387),MONTH($AD387),1),DATE(YEAR($AE387),MONTH($AE387),28)),0)</f>
      </c>
      <c r="AS387" s="18">
        <f>IFERROR(_xlfn.BETA.DIST(DATE(YEAR(AS$2),MONTH(AS$2),15),$AD$2,$AE$2,FALSE,DATE(YEAR($AD387),MONTH($AD387),1),DATE(YEAR($AE387),MONTH($AE387),28)),0)</f>
      </c>
      <c r="AT387" s="18">
        <f>IFERROR(_xlfn.BETA.DIST(DATE(YEAR(AT$2),MONTH(AT$2),15),$AD$2,$AE$2,FALSE,DATE(YEAR($AD387),MONTH($AD387),1),DATE(YEAR($AE387),MONTH($AE387),28)),0)</f>
      </c>
      <c r="AU387" s="18">
        <f>IFERROR(_xlfn.BETA.DIST(DATE(YEAR(AU$2),MONTH(AU$2),15),$AD$2,$AE$2,FALSE,DATE(YEAR($AD387),MONTH($AD387),1),DATE(YEAR($AE387),MONTH($AE387),28)),0)</f>
      </c>
      <c r="AV387" s="18">
        <f>SUM(AG387:AU387)</f>
      </c>
      <c r="AW387" s="18">
        <f>IF(J387&lt;&gt;0,J387,IF($AV387=0,0,AG387/$AV387*$Z387))</f>
      </c>
      <c r="AX387" s="18">
        <f>IF(K387&lt;&gt;0,K387,IF($AV387=0,0,AH387/$AV387*$Z387))</f>
      </c>
      <c r="AY387" s="18">
        <f>IF(L387&lt;&gt;0,L387,IF($AV387=0,0,AI387/$AV387*$Z387))</f>
      </c>
      <c r="AZ387" s="18">
        <f>IF(M387&lt;&gt;0,M387,IF($AV387=0,0,AJ387/$AV387*$Z387))</f>
      </c>
      <c r="BA387" s="18">
        <f>IF(N387&lt;&gt;0,N387,IF($AV387=0,0,AK387/$AV387*$Z387))</f>
      </c>
      <c r="BB387" s="18">
        <f>IF(O387&lt;&gt;0,O387,IF($AV387=0,0,AL387/$AV387*$Z387))</f>
      </c>
      <c r="BC387" s="18">
        <f>IF(P387&lt;&gt;0,P387,IF($AV387=0,0,AM387/$AV387*$Z387))</f>
      </c>
      <c r="BD387" s="18">
        <f>IF(Q387&lt;&gt;0,Q387,IF($AV387=0,0,AN387/$AV387*$Z387))</f>
      </c>
      <c r="BE387" s="18">
        <f>IF(R387&lt;&gt;0,R387,IF($AV387=0,0,AO387/$AV387*$Z387))</f>
      </c>
      <c r="BF387" s="18">
        <f>IF(S387&lt;&gt;0,S387,IF($AV387=0,0,AP387/$AV387*$Z387))</f>
      </c>
      <c r="BG387" s="18">
        <f>IF(T387&lt;&gt;0,T387,IF($AV387=0,0,AQ387/$AV387*$Z387))</f>
      </c>
      <c r="BH387" s="18">
        <f>IF(U387&lt;&gt;0,U387,IF($AV387=0,0,AR387/$AV387*$Z387))</f>
      </c>
      <c r="BI387" s="18">
        <f>IF(V387&lt;&gt;0,V387,IF($AV387=0,0,AS387/$AV387*$Z387))</f>
      </c>
      <c r="BJ387" s="18">
        <f>IF(W387&lt;&gt;0,W387,IF($AV387=0,0,AT387/$AV387*$Z387))</f>
      </c>
      <c r="BK387" s="18">
        <f>IF(X387&lt;&gt;0,X387,IF($AV387=0,0,AU387/$AV387*$Z387))</f>
      </c>
      <c r="BL387" s="18">
        <f>SUM(AW387:BK387)</f>
      </c>
      <c r="BM387" s="18">
        <f>I387-BL387</f>
      </c>
    </row>
    <row r="388" outlineLevel="4">
      <c r="A388" s="5" t="str">
        <v>14.5.14</v>
      </c>
      <c r="B388" s="5" t="str">
        <v/>
      </c>
      <c r="C388" s="5" t="str">
        <v>BSKDGNGENGR07</v>
      </c>
      <c r="D388" s="5" t="str">
        <v>BSKDGNGENGR07</v>
      </c>
      <c r="E388" s="19">
        <f>IFERROR(_xlfn.XLOOKUP(F388,Assumptions!B:B,Assumptions!C:C),0)</f>
      </c>
      <c r="F388" s="5" t="str">
        <v>Retention</v>
      </c>
      <c r="G388" s="5" t="str">
        <v/>
      </c>
      <c r="H388" s="18">
        <f>G385*E388</f>
      </c>
      <c r="I388" s="18">
        <f>H388*(1-0)</f>
      </c>
      <c r="J388" s="18">
        <v>0</v>
      </c>
      <c r="K388" s="18">
        <v>0</v>
      </c>
      <c r="L388" s="18">
        <v>0</v>
      </c>
      <c r="M388" s="18">
        <v>0</v>
      </c>
      <c r="N388" s="18">
        <v>0</v>
      </c>
      <c r="O388" s="18">
        <v>0</v>
      </c>
      <c r="P388" s="18">
        <v>0</v>
      </c>
      <c r="Q388" s="18">
        <v>0</v>
      </c>
      <c r="R388" s="18">
        <v>0</v>
      </c>
      <c r="S388" s="18">
        <v>0</v>
      </c>
      <c r="T388" s="18">
        <v>0</v>
      </c>
      <c r="U388" s="18">
        <v>0</v>
      </c>
      <c r="V388" s="18">
        <v>0</v>
      </c>
      <c r="W388" s="18">
        <v>0</v>
      </c>
      <c r="X388" s="18">
        <v>0</v>
      </c>
      <c r="Y388" s="18">
        <f>SUM(J388:X388)</f>
      </c>
      <c r="Z388" s="18">
        <f>I388-Y388</f>
      </c>
      <c r="AA388" s="20">
        <v>46483</v>
      </c>
      <c r="AB388" s="20">
        <v>46483</v>
      </c>
      <c r="AC388" s="18">
        <f>IFERROR(_xlfn.XLOOKUP(F388,Assumptions!B:B,Assumptions!D:D),0)</f>
      </c>
      <c r="AD388" s="20">
        <f>AA388+AC388</f>
      </c>
      <c r="AE388" s="20">
        <f>AC388+AB388</f>
      </c>
      <c r="AF388" s="5" t="str">
        <v/>
      </c>
      <c r="AG388" s="18">
        <f>IFERROR(_xlfn.BETA.DIST(DATE(YEAR(AG$2),MONTH(AG$2),15),$AD$2,$AE$2,FALSE,DATE(YEAR($AD388),MONTH($AD388),1),DATE(YEAR($AE388),MONTH($AE388),28)),0)</f>
      </c>
      <c r="AH388" s="18">
        <f>IFERROR(_xlfn.BETA.DIST(DATE(YEAR(AH$2),MONTH(AH$2),15),$AD$2,$AE$2,FALSE,DATE(YEAR($AD388),MONTH($AD388),1),DATE(YEAR($AE388),MONTH($AE388),28)),0)</f>
      </c>
      <c r="AI388" s="18">
        <f>IFERROR(_xlfn.BETA.DIST(DATE(YEAR(AI$2),MONTH(AI$2),15),$AD$2,$AE$2,FALSE,DATE(YEAR($AD388),MONTH($AD388),1),DATE(YEAR($AE388),MONTH($AE388),28)),0)</f>
      </c>
      <c r="AJ388" s="18">
        <f>IFERROR(_xlfn.BETA.DIST(DATE(YEAR(AJ$2),MONTH(AJ$2),15),$AD$2,$AE$2,FALSE,DATE(YEAR($AD388),MONTH($AD388),1),DATE(YEAR($AE388),MONTH($AE388),28)),0)</f>
      </c>
      <c r="AK388" s="18">
        <f>IFERROR(_xlfn.BETA.DIST(DATE(YEAR(AK$2),MONTH(AK$2),15),$AD$2,$AE$2,FALSE,DATE(YEAR($AD388),MONTH($AD388),1),DATE(YEAR($AE388),MONTH($AE388),28)),0)</f>
      </c>
      <c r="AL388" s="18">
        <f>IFERROR(_xlfn.BETA.DIST(DATE(YEAR(AL$2),MONTH(AL$2),15),$AD$2,$AE$2,FALSE,DATE(YEAR($AD388),MONTH($AD388),1),DATE(YEAR($AE388),MONTH($AE388),28)),0)</f>
      </c>
      <c r="AM388" s="18">
        <f>IFERROR(_xlfn.BETA.DIST(DATE(YEAR(AM$2),MONTH(AM$2),15),$AD$2,$AE$2,FALSE,DATE(YEAR($AD388),MONTH($AD388),1),DATE(YEAR($AE388),MONTH($AE388),28)),0)</f>
      </c>
      <c r="AN388" s="18">
        <f>IFERROR(_xlfn.BETA.DIST(DATE(YEAR(AN$2),MONTH(AN$2),15),$AD$2,$AE$2,FALSE,DATE(YEAR($AD388),MONTH($AD388),1),DATE(YEAR($AE388),MONTH($AE388),28)),0)</f>
      </c>
      <c r="AO388" s="18">
        <f>IFERROR(_xlfn.BETA.DIST(DATE(YEAR(AO$2),MONTH(AO$2),15),$AD$2,$AE$2,FALSE,DATE(YEAR($AD388),MONTH($AD388),1),DATE(YEAR($AE388),MONTH($AE388),28)),0)</f>
      </c>
      <c r="AP388" s="18">
        <f>IFERROR(_xlfn.BETA.DIST(DATE(YEAR(AP$2),MONTH(AP$2),15),$AD$2,$AE$2,FALSE,DATE(YEAR($AD388),MONTH($AD388),1),DATE(YEAR($AE388),MONTH($AE388),28)),0)</f>
      </c>
      <c r="AQ388" s="18">
        <f>IFERROR(_xlfn.BETA.DIST(DATE(YEAR(AQ$2),MONTH(AQ$2),15),$AD$2,$AE$2,FALSE,DATE(YEAR($AD388),MONTH($AD388),1),DATE(YEAR($AE388),MONTH($AE388),28)),0)</f>
      </c>
      <c r="AR388" s="18">
        <f>IFERROR(_xlfn.BETA.DIST(DATE(YEAR(AR$2),MONTH(AR$2),15),$AD$2,$AE$2,FALSE,DATE(YEAR($AD388),MONTH($AD388),1),DATE(YEAR($AE388),MONTH($AE388),28)),0)</f>
      </c>
      <c r="AS388" s="18">
        <f>IFERROR(_xlfn.BETA.DIST(DATE(YEAR(AS$2),MONTH(AS$2),15),$AD$2,$AE$2,FALSE,DATE(YEAR($AD388),MONTH($AD388),1),DATE(YEAR($AE388),MONTH($AE388),28)),0)</f>
      </c>
      <c r="AT388" s="18">
        <f>IFERROR(_xlfn.BETA.DIST(DATE(YEAR(AT$2),MONTH(AT$2),15),$AD$2,$AE$2,FALSE,DATE(YEAR($AD388),MONTH($AD388),1),DATE(YEAR($AE388),MONTH($AE388),28)),0)</f>
      </c>
      <c r="AU388" s="18">
        <f>IFERROR(_xlfn.BETA.DIST(DATE(YEAR(AU$2),MONTH(AU$2),15),$AD$2,$AE$2,FALSE,DATE(YEAR($AD388),MONTH($AD388),1),DATE(YEAR($AE388),MONTH($AE388),28)),0)</f>
      </c>
      <c r="AV388" s="18">
        <f>SUM(AG388:AU388)</f>
      </c>
      <c r="AW388" s="18">
        <f>IF(J388&lt;&gt;0,J388,IF($AV388=0,0,AG388/$AV388*$Z388))</f>
      </c>
      <c r="AX388" s="18">
        <f>IF(K388&lt;&gt;0,K388,IF($AV388=0,0,AH388/$AV388*$Z388))</f>
      </c>
      <c r="AY388" s="18">
        <f>IF(L388&lt;&gt;0,L388,IF($AV388=0,0,AI388/$AV388*$Z388))</f>
      </c>
      <c r="AZ388" s="18">
        <f>IF(M388&lt;&gt;0,M388,IF($AV388=0,0,AJ388/$AV388*$Z388))</f>
      </c>
      <c r="BA388" s="18">
        <f>IF(N388&lt;&gt;0,N388,IF($AV388=0,0,AK388/$AV388*$Z388))</f>
      </c>
      <c r="BB388" s="18">
        <f>IF(O388&lt;&gt;0,O388,IF($AV388=0,0,AL388/$AV388*$Z388))</f>
      </c>
      <c r="BC388" s="18">
        <f>IF(P388&lt;&gt;0,P388,IF($AV388=0,0,AM388/$AV388*$Z388))</f>
      </c>
      <c r="BD388" s="18">
        <f>IF(Q388&lt;&gt;0,Q388,IF($AV388=0,0,AN388/$AV388*$Z388))</f>
      </c>
      <c r="BE388" s="18">
        <f>IF(R388&lt;&gt;0,R388,IF($AV388=0,0,AO388/$AV388*$Z388))</f>
      </c>
      <c r="BF388" s="18">
        <f>IF(S388&lt;&gt;0,S388,IF($AV388=0,0,AP388/$AV388*$Z388))</f>
      </c>
      <c r="BG388" s="18">
        <f>IF(T388&lt;&gt;0,T388,IF($AV388=0,0,AQ388/$AV388*$Z388))</f>
      </c>
      <c r="BH388" s="18">
        <f>IF(U388&lt;&gt;0,U388,IF($AV388=0,0,AR388/$AV388*$Z388))</f>
      </c>
      <c r="BI388" s="18">
        <f>IF(V388&lt;&gt;0,V388,IF($AV388=0,0,AS388/$AV388*$Z388))</f>
      </c>
      <c r="BJ388" s="18">
        <f>IF(W388&lt;&gt;0,W388,IF($AV388=0,0,AT388/$AV388*$Z388))</f>
      </c>
      <c r="BK388" s="18">
        <f>IF(X388&lt;&gt;0,X388,IF($AV388=0,0,AU388/$AV388*$Z388))</f>
      </c>
      <c r="BL388" s="18">
        <f>SUM(AW388:BK388)</f>
      </c>
      <c r="BM388" s="18">
        <f>I388-BL388</f>
      </c>
    </row>
    <row r="389" outlineLevel="3">
      <c r="A389" s="17" t="str">
        <v>14.5.15</v>
      </c>
      <c r="B389" s="17" t="str">
        <v/>
      </c>
      <c r="C389" s="17" t="str">
        <v/>
      </c>
      <c r="D389" s="17" t="str">
        <v/>
      </c>
      <c r="E389" s="17" t="str">
        <v>14.5.15</v>
      </c>
      <c r="F389" s="17" t="str">
        <v>Complete set of indicating lamps (lamp included).</v>
      </c>
      <c r="G389" s="17">
        <v>3558.05</v>
      </c>
      <c r="H389" s="17" t="str">
        <v/>
      </c>
      <c r="I389" s="17" t="str">
        <v/>
      </c>
      <c r="J389" s="17" t="str">
        <v/>
      </c>
      <c r="K389" s="17" t="str">
        <v/>
      </c>
      <c r="L389" s="17" t="str">
        <v/>
      </c>
      <c r="M389" s="17" t="str">
        <v/>
      </c>
      <c r="N389" s="17" t="str">
        <v/>
      </c>
      <c r="O389" s="17" t="str">
        <v/>
      </c>
      <c r="P389" s="17" t="str">
        <v/>
      </c>
      <c r="Q389" s="17" t="str">
        <v/>
      </c>
      <c r="R389" s="17" t="str">
        <v/>
      </c>
      <c r="S389" s="17" t="str">
        <v/>
      </c>
      <c r="T389" s="17" t="str">
        <v/>
      </c>
      <c r="U389" s="17" t="str">
        <v/>
      </c>
      <c r="V389" s="17" t="str">
        <v/>
      </c>
      <c r="W389" s="17" t="str">
        <v/>
      </c>
      <c r="X389" s="17" t="str">
        <v/>
      </c>
      <c r="Y389" s="17" t="str">
        <v/>
      </c>
      <c r="Z389" s="17" t="str">
        <v/>
      </c>
      <c r="AA389" s="17" t="str">
        <v/>
      </c>
      <c r="AB389" s="17" t="str">
        <v/>
      </c>
      <c r="AC389" s="17" t="str">
        <v/>
      </c>
      <c r="AD389" s="17" t="str">
        <v/>
      </c>
      <c r="AE389" s="17" t="str">
        <v/>
      </c>
      <c r="AF389" s="5" t="str">
        <v/>
      </c>
      <c r="AG389" s="18">
        <f>IFERROR(_xlfn.BETA.DIST(DATE(YEAR(AG$2),MONTH(AG$2),15),$AD$2,$AE$2,FALSE,DATE(YEAR($AD389),MONTH($AD389),1),DATE(YEAR($AE389),MONTH($AE389),28)),0)</f>
      </c>
      <c r="AH389" s="18">
        <f>IFERROR(_xlfn.BETA.DIST(DATE(YEAR(AH$2),MONTH(AH$2),15),$AD$2,$AE$2,FALSE,DATE(YEAR($AD389),MONTH($AD389),1),DATE(YEAR($AE389),MONTH($AE389),28)),0)</f>
      </c>
      <c r="AI389" s="18">
        <f>IFERROR(_xlfn.BETA.DIST(DATE(YEAR(AI$2),MONTH(AI$2),15),$AD$2,$AE$2,FALSE,DATE(YEAR($AD389),MONTH($AD389),1),DATE(YEAR($AE389),MONTH($AE389),28)),0)</f>
      </c>
      <c r="AJ389" s="18">
        <f>IFERROR(_xlfn.BETA.DIST(DATE(YEAR(AJ$2),MONTH(AJ$2),15),$AD$2,$AE$2,FALSE,DATE(YEAR($AD389),MONTH($AD389),1),DATE(YEAR($AE389),MONTH($AE389),28)),0)</f>
      </c>
      <c r="AK389" s="18">
        <f>IFERROR(_xlfn.BETA.DIST(DATE(YEAR(AK$2),MONTH(AK$2),15),$AD$2,$AE$2,FALSE,DATE(YEAR($AD389),MONTH($AD389),1),DATE(YEAR($AE389),MONTH($AE389),28)),0)</f>
      </c>
      <c r="AL389" s="18">
        <f>IFERROR(_xlfn.BETA.DIST(DATE(YEAR(AL$2),MONTH(AL$2),15),$AD$2,$AE$2,FALSE,DATE(YEAR($AD389),MONTH($AD389),1),DATE(YEAR($AE389),MONTH($AE389),28)),0)</f>
      </c>
      <c r="AM389" s="18">
        <f>IFERROR(_xlfn.BETA.DIST(DATE(YEAR(AM$2),MONTH(AM$2),15),$AD$2,$AE$2,FALSE,DATE(YEAR($AD389),MONTH($AD389),1),DATE(YEAR($AE389),MONTH($AE389),28)),0)</f>
      </c>
      <c r="AN389" s="18">
        <f>IFERROR(_xlfn.BETA.DIST(DATE(YEAR(AN$2),MONTH(AN$2),15),$AD$2,$AE$2,FALSE,DATE(YEAR($AD389),MONTH($AD389),1),DATE(YEAR($AE389),MONTH($AE389),28)),0)</f>
      </c>
      <c r="AO389" s="18">
        <f>IFERROR(_xlfn.BETA.DIST(DATE(YEAR(AO$2),MONTH(AO$2),15),$AD$2,$AE$2,FALSE,DATE(YEAR($AD389),MONTH($AD389),1),DATE(YEAR($AE389),MONTH($AE389),28)),0)</f>
      </c>
      <c r="AP389" s="18">
        <f>IFERROR(_xlfn.BETA.DIST(DATE(YEAR(AP$2),MONTH(AP$2),15),$AD$2,$AE$2,FALSE,DATE(YEAR($AD389),MONTH($AD389),1),DATE(YEAR($AE389),MONTH($AE389),28)),0)</f>
      </c>
      <c r="AQ389" s="18">
        <f>IFERROR(_xlfn.BETA.DIST(DATE(YEAR(AQ$2),MONTH(AQ$2),15),$AD$2,$AE$2,FALSE,DATE(YEAR($AD389),MONTH($AD389),1),DATE(YEAR($AE389),MONTH($AE389),28)),0)</f>
      </c>
      <c r="AR389" s="18">
        <f>IFERROR(_xlfn.BETA.DIST(DATE(YEAR(AR$2),MONTH(AR$2),15),$AD$2,$AE$2,FALSE,DATE(YEAR($AD389),MONTH($AD389),1),DATE(YEAR($AE389),MONTH($AE389),28)),0)</f>
      </c>
      <c r="AS389" s="18">
        <f>IFERROR(_xlfn.BETA.DIST(DATE(YEAR(AS$2),MONTH(AS$2),15),$AD$2,$AE$2,FALSE,DATE(YEAR($AD389),MONTH($AD389),1),DATE(YEAR($AE389),MONTH($AE389),28)),0)</f>
      </c>
      <c r="AT389" s="18">
        <f>IFERROR(_xlfn.BETA.DIST(DATE(YEAR(AT$2),MONTH(AT$2),15),$AD$2,$AE$2,FALSE,DATE(YEAR($AD389),MONTH($AD389),1),DATE(YEAR($AE389),MONTH($AE389),28)),0)</f>
      </c>
      <c r="AU389" s="18">
        <f>IFERROR(_xlfn.BETA.DIST(DATE(YEAR(AU$2),MONTH(AU$2),15),$AD$2,$AE$2,FALSE,DATE(YEAR($AD389),MONTH($AD389),1),DATE(YEAR($AE389),MONTH($AE389),28)),0)</f>
      </c>
      <c r="AV389" s="18">
        <f>SUM(AG389:AU389)</f>
      </c>
      <c r="AW389" s="18">
        <f>IF(J389&lt;&gt;0,J389,IF($AV389=0,0,AG389/$AV389*$Z389))</f>
      </c>
      <c r="AX389" s="18">
        <f>IF(K389&lt;&gt;0,K389,IF($AV389=0,0,AH389/$AV389*$Z389))</f>
      </c>
      <c r="AY389" s="18">
        <f>IF(L389&lt;&gt;0,L389,IF($AV389=0,0,AI389/$AV389*$Z389))</f>
      </c>
      <c r="AZ389" s="18">
        <f>IF(M389&lt;&gt;0,M389,IF($AV389=0,0,AJ389/$AV389*$Z389))</f>
      </c>
      <c r="BA389" s="18">
        <f>IF(N389&lt;&gt;0,N389,IF($AV389=0,0,AK389/$AV389*$Z389))</f>
      </c>
      <c r="BB389" s="18">
        <f>IF(O389&lt;&gt;0,O389,IF($AV389=0,0,AL389/$AV389*$Z389))</f>
      </c>
      <c r="BC389" s="18">
        <f>IF(P389&lt;&gt;0,P389,IF($AV389=0,0,AM389/$AV389*$Z389))</f>
      </c>
      <c r="BD389" s="18">
        <f>IF(Q389&lt;&gt;0,Q389,IF($AV389=0,0,AN389/$AV389*$Z389))</f>
      </c>
      <c r="BE389" s="18">
        <f>IF(R389&lt;&gt;0,R389,IF($AV389=0,0,AO389/$AV389*$Z389))</f>
      </c>
      <c r="BF389" s="18">
        <f>IF(S389&lt;&gt;0,S389,IF($AV389=0,0,AP389/$AV389*$Z389))</f>
      </c>
      <c r="BG389" s="18">
        <f>IF(T389&lt;&gt;0,T389,IF($AV389=0,0,AQ389/$AV389*$Z389))</f>
      </c>
      <c r="BH389" s="18">
        <f>IF(U389&lt;&gt;0,U389,IF($AV389=0,0,AR389/$AV389*$Z389))</f>
      </c>
      <c r="BI389" s="18">
        <f>IF(V389&lt;&gt;0,V389,IF($AV389=0,0,AS389/$AV389*$Z389))</f>
      </c>
      <c r="BJ389" s="18">
        <f>IF(W389&lt;&gt;0,W389,IF($AV389=0,0,AT389/$AV389*$Z389))</f>
      </c>
      <c r="BK389" s="18">
        <f>IF(X389&lt;&gt;0,X389,IF($AV389=0,0,AU389/$AV389*$Z389))</f>
      </c>
      <c r="BL389" s="18">
        <f>SUM(AW389:BK389)</f>
      </c>
      <c r="BM389" s="17" t="str">
        <v/>
      </c>
    </row>
    <row r="390" outlineLevel="4">
      <c r="A390" s="5" t="str">
        <v>14.5.15</v>
      </c>
      <c r="B390" s="5" t="str">
        <v/>
      </c>
      <c r="C390" s="5" t="str">
        <v>BSKDGNGENGR03</v>
      </c>
      <c r="D390" s="5" t="str">
        <v>BSKDGNGENGR03</v>
      </c>
      <c r="E390" s="19">
        <f>IFERROR(_xlfn.XLOOKUP(F390,Assumptions!B:B,Assumptions!C:C),0)</f>
      </c>
      <c r="F390" s="5" t="str">
        <v>Advanced Payment</v>
      </c>
      <c r="G390" s="5" t="str">
        <v/>
      </c>
      <c r="H390" s="18">
        <f>G389*E390</f>
      </c>
      <c r="I390" s="18">
        <f>H390*(1-0)</f>
      </c>
      <c r="J390" s="18">
        <v>0</v>
      </c>
      <c r="K390" s="18">
        <v>0</v>
      </c>
      <c r="L390" s="18">
        <v>0</v>
      </c>
      <c r="M390" s="18">
        <v>0</v>
      </c>
      <c r="N390" s="18">
        <v>0</v>
      </c>
      <c r="O390" s="18">
        <v>0</v>
      </c>
      <c r="P390" s="18">
        <v>0</v>
      </c>
      <c r="Q390" s="18">
        <v>0</v>
      </c>
      <c r="R390" s="18">
        <v>0</v>
      </c>
      <c r="S390" s="18">
        <v>0</v>
      </c>
      <c r="T390" s="18">
        <v>0</v>
      </c>
      <c r="U390" s="18">
        <v>0</v>
      </c>
      <c r="V390" s="18">
        <v>0</v>
      </c>
      <c r="W390" s="18">
        <v>0</v>
      </c>
      <c r="X390" s="18">
        <v>0</v>
      </c>
      <c r="Y390" s="18">
        <f>SUM(J390:X390)</f>
      </c>
      <c r="Z390" s="18">
        <f>I390-Y390</f>
      </c>
      <c r="AA390" s="20">
        <v>46026</v>
      </c>
      <c r="AB390" s="20">
        <v>46026</v>
      </c>
      <c r="AC390" s="18">
        <f>IFERROR(_xlfn.XLOOKUP(F390,Assumptions!B:B,Assumptions!D:D),0)</f>
      </c>
      <c r="AD390" s="20">
        <f>AA390+AC390</f>
      </c>
      <c r="AE390" s="20">
        <f>AC390+AB390</f>
      </c>
      <c r="AF390" s="5" t="str">
        <v/>
      </c>
      <c r="AG390" s="18">
        <f>IFERROR(_xlfn.BETA.DIST(DATE(YEAR(AG$2),MONTH(AG$2),15),$AD$2,$AE$2,FALSE,DATE(YEAR($AD390),MONTH($AD390),1),DATE(YEAR($AE390),MONTH($AE390),28)),0)</f>
      </c>
      <c r="AH390" s="18">
        <f>IFERROR(_xlfn.BETA.DIST(DATE(YEAR(AH$2),MONTH(AH$2),15),$AD$2,$AE$2,FALSE,DATE(YEAR($AD390),MONTH($AD390),1),DATE(YEAR($AE390),MONTH($AE390),28)),0)</f>
      </c>
      <c r="AI390" s="18">
        <f>IFERROR(_xlfn.BETA.DIST(DATE(YEAR(AI$2),MONTH(AI$2),15),$AD$2,$AE$2,FALSE,DATE(YEAR($AD390),MONTH($AD390),1),DATE(YEAR($AE390),MONTH($AE390),28)),0)</f>
      </c>
      <c r="AJ390" s="18">
        <f>IFERROR(_xlfn.BETA.DIST(DATE(YEAR(AJ$2),MONTH(AJ$2),15),$AD$2,$AE$2,FALSE,DATE(YEAR($AD390),MONTH($AD390),1),DATE(YEAR($AE390),MONTH($AE390),28)),0)</f>
      </c>
      <c r="AK390" s="18">
        <f>IFERROR(_xlfn.BETA.DIST(DATE(YEAR(AK$2),MONTH(AK$2),15),$AD$2,$AE$2,FALSE,DATE(YEAR($AD390),MONTH($AD390),1),DATE(YEAR($AE390),MONTH($AE390),28)),0)</f>
      </c>
      <c r="AL390" s="18">
        <f>IFERROR(_xlfn.BETA.DIST(DATE(YEAR(AL$2),MONTH(AL$2),15),$AD$2,$AE$2,FALSE,DATE(YEAR($AD390),MONTH($AD390),1),DATE(YEAR($AE390),MONTH($AE390),28)),0)</f>
      </c>
      <c r="AM390" s="18">
        <f>IFERROR(_xlfn.BETA.DIST(DATE(YEAR(AM$2),MONTH(AM$2),15),$AD$2,$AE$2,FALSE,DATE(YEAR($AD390),MONTH($AD390),1),DATE(YEAR($AE390),MONTH($AE390),28)),0)</f>
      </c>
      <c r="AN390" s="18">
        <f>IFERROR(_xlfn.BETA.DIST(DATE(YEAR(AN$2),MONTH(AN$2),15),$AD$2,$AE$2,FALSE,DATE(YEAR($AD390),MONTH($AD390),1),DATE(YEAR($AE390),MONTH($AE390),28)),0)</f>
      </c>
      <c r="AO390" s="18">
        <f>IFERROR(_xlfn.BETA.DIST(DATE(YEAR(AO$2),MONTH(AO$2),15),$AD$2,$AE$2,FALSE,DATE(YEAR($AD390),MONTH($AD390),1),DATE(YEAR($AE390),MONTH($AE390),28)),0)</f>
      </c>
      <c r="AP390" s="18">
        <f>IFERROR(_xlfn.BETA.DIST(DATE(YEAR(AP$2),MONTH(AP$2),15),$AD$2,$AE$2,FALSE,DATE(YEAR($AD390),MONTH($AD390),1),DATE(YEAR($AE390),MONTH($AE390),28)),0)</f>
      </c>
      <c r="AQ390" s="18">
        <f>IFERROR(_xlfn.BETA.DIST(DATE(YEAR(AQ$2),MONTH(AQ$2),15),$AD$2,$AE$2,FALSE,DATE(YEAR($AD390),MONTH($AD390),1),DATE(YEAR($AE390),MONTH($AE390),28)),0)</f>
      </c>
      <c r="AR390" s="18">
        <f>IFERROR(_xlfn.BETA.DIST(DATE(YEAR(AR$2),MONTH(AR$2),15),$AD$2,$AE$2,FALSE,DATE(YEAR($AD390),MONTH($AD390),1),DATE(YEAR($AE390),MONTH($AE390),28)),0)</f>
      </c>
      <c r="AS390" s="18">
        <f>IFERROR(_xlfn.BETA.DIST(DATE(YEAR(AS$2),MONTH(AS$2),15),$AD$2,$AE$2,FALSE,DATE(YEAR($AD390),MONTH($AD390),1),DATE(YEAR($AE390),MONTH($AE390),28)),0)</f>
      </c>
      <c r="AT390" s="18">
        <f>IFERROR(_xlfn.BETA.DIST(DATE(YEAR(AT$2),MONTH(AT$2),15),$AD$2,$AE$2,FALSE,DATE(YEAR($AD390),MONTH($AD390),1),DATE(YEAR($AE390),MONTH($AE390),28)),0)</f>
      </c>
      <c r="AU390" s="18">
        <f>IFERROR(_xlfn.BETA.DIST(DATE(YEAR(AU$2),MONTH(AU$2),15),$AD$2,$AE$2,FALSE,DATE(YEAR($AD390),MONTH($AD390),1),DATE(YEAR($AE390),MONTH($AE390),28)),0)</f>
      </c>
      <c r="AV390" s="18">
        <f>SUM(AG390:AU390)</f>
      </c>
      <c r="AW390" s="18">
        <f>IF(J390&lt;&gt;0,J390,IF($AV390=0,0,AG390/$AV390*$Z390))</f>
      </c>
      <c r="AX390" s="18">
        <f>IF(K390&lt;&gt;0,K390,IF($AV390=0,0,AH390/$AV390*$Z390))</f>
      </c>
      <c r="AY390" s="18">
        <f>IF(L390&lt;&gt;0,L390,IF($AV390=0,0,AI390/$AV390*$Z390))</f>
      </c>
      <c r="AZ390" s="18">
        <f>IF(M390&lt;&gt;0,M390,IF($AV390=0,0,AJ390/$AV390*$Z390))</f>
      </c>
      <c r="BA390" s="18">
        <f>IF(N390&lt;&gt;0,N390,IF($AV390=0,0,AK390/$AV390*$Z390))</f>
      </c>
      <c r="BB390" s="18">
        <f>IF(O390&lt;&gt;0,O390,IF($AV390=0,0,AL390/$AV390*$Z390))</f>
      </c>
      <c r="BC390" s="18">
        <f>IF(P390&lt;&gt;0,P390,IF($AV390=0,0,AM390/$AV390*$Z390))</f>
      </c>
      <c r="BD390" s="18">
        <f>IF(Q390&lt;&gt;0,Q390,IF($AV390=0,0,AN390/$AV390*$Z390))</f>
      </c>
      <c r="BE390" s="18">
        <f>IF(R390&lt;&gt;0,R390,IF($AV390=0,0,AO390/$AV390*$Z390))</f>
      </c>
      <c r="BF390" s="18">
        <f>IF(S390&lt;&gt;0,S390,IF($AV390=0,0,AP390/$AV390*$Z390))</f>
      </c>
      <c r="BG390" s="18">
        <f>IF(T390&lt;&gt;0,T390,IF($AV390=0,0,AQ390/$AV390*$Z390))</f>
      </c>
      <c r="BH390" s="18">
        <f>IF(U390&lt;&gt;0,U390,IF($AV390=0,0,AR390/$AV390*$Z390))</f>
      </c>
      <c r="BI390" s="18">
        <f>IF(V390&lt;&gt;0,V390,IF($AV390=0,0,AS390/$AV390*$Z390))</f>
      </c>
      <c r="BJ390" s="18">
        <f>IF(W390&lt;&gt;0,W390,IF($AV390=0,0,AT390/$AV390*$Z390))</f>
      </c>
      <c r="BK390" s="18">
        <f>IF(X390&lt;&gt;0,X390,IF($AV390=0,0,AU390/$AV390*$Z390))</f>
      </c>
      <c r="BL390" s="18">
        <f>SUM(AW390:BK390)</f>
      </c>
      <c r="BM390" s="18">
        <f>I390-BL390</f>
      </c>
    </row>
    <row r="391" outlineLevel="4">
      <c r="A391" s="5" t="str">
        <v>14.5.15</v>
      </c>
      <c r="B391" s="5" t="str">
        <v/>
      </c>
      <c r="C391" s="5" t="str">
        <v>BSPRELGENTL07</v>
      </c>
      <c r="D391" s="5" t="str">
        <v>BSPRELGENTL07</v>
      </c>
      <c r="E391" s="19">
        <f>IFERROR(_xlfn.XLOOKUP(F391,Assumptions!B:B,Assumptions!C:C),0)</f>
      </c>
      <c r="F391" s="5" t="str">
        <v>Site Delivery EGP</v>
      </c>
      <c r="G391" s="5" t="str">
        <v/>
      </c>
      <c r="H391" s="18">
        <f>G389*E391</f>
      </c>
      <c r="I391" s="18">
        <f>H391*(1-0)</f>
      </c>
      <c r="J391" s="18">
        <v>0</v>
      </c>
      <c r="K391" s="18">
        <v>0</v>
      </c>
      <c r="L391" s="18">
        <v>0</v>
      </c>
      <c r="M391" s="18">
        <v>0</v>
      </c>
      <c r="N391" s="18">
        <v>0</v>
      </c>
      <c r="O391" s="18">
        <v>0</v>
      </c>
      <c r="P391" s="18">
        <v>0</v>
      </c>
      <c r="Q391" s="18">
        <v>0</v>
      </c>
      <c r="R391" s="18">
        <v>0</v>
      </c>
      <c r="S391" s="18">
        <v>0</v>
      </c>
      <c r="T391" s="18">
        <v>0</v>
      </c>
      <c r="U391" s="18">
        <v>0</v>
      </c>
      <c r="V391" s="18">
        <v>0</v>
      </c>
      <c r="W391" s="18">
        <v>0</v>
      </c>
      <c r="X391" s="18">
        <v>0</v>
      </c>
      <c r="Y391" s="18">
        <f>SUM(J391:X391)</f>
      </c>
      <c r="Z391" s="18">
        <f>I391-Y391</f>
      </c>
      <c r="AA391" s="20">
        <v>46347</v>
      </c>
      <c r="AB391" s="20">
        <v>46347</v>
      </c>
      <c r="AC391" s="18">
        <f>IFERROR(_xlfn.XLOOKUP(F391,Assumptions!B:B,Assumptions!D:D),0)</f>
      </c>
      <c r="AD391" s="20">
        <f>AA391+AC391</f>
      </c>
      <c r="AE391" s="20">
        <f>AC391+AB391</f>
      </c>
      <c r="AF391" s="5" t="str">
        <v/>
      </c>
      <c r="AG391" s="18">
        <f>IFERROR(_xlfn.BETA.DIST(DATE(YEAR(AG$2),MONTH(AG$2),15),$AD$2,$AE$2,FALSE,DATE(YEAR($AD391),MONTH($AD391),1),DATE(YEAR($AE391),MONTH($AE391),28)),0)</f>
      </c>
      <c r="AH391" s="18">
        <f>IFERROR(_xlfn.BETA.DIST(DATE(YEAR(AH$2),MONTH(AH$2),15),$AD$2,$AE$2,FALSE,DATE(YEAR($AD391),MONTH($AD391),1),DATE(YEAR($AE391),MONTH($AE391),28)),0)</f>
      </c>
      <c r="AI391" s="18">
        <f>IFERROR(_xlfn.BETA.DIST(DATE(YEAR(AI$2),MONTH(AI$2),15),$AD$2,$AE$2,FALSE,DATE(YEAR($AD391),MONTH($AD391),1),DATE(YEAR($AE391),MONTH($AE391),28)),0)</f>
      </c>
      <c r="AJ391" s="18">
        <f>IFERROR(_xlfn.BETA.DIST(DATE(YEAR(AJ$2),MONTH(AJ$2),15),$AD$2,$AE$2,FALSE,DATE(YEAR($AD391),MONTH($AD391),1),DATE(YEAR($AE391),MONTH($AE391),28)),0)</f>
      </c>
      <c r="AK391" s="18">
        <f>IFERROR(_xlfn.BETA.DIST(DATE(YEAR(AK$2),MONTH(AK$2),15),$AD$2,$AE$2,FALSE,DATE(YEAR($AD391),MONTH($AD391),1),DATE(YEAR($AE391),MONTH($AE391),28)),0)</f>
      </c>
      <c r="AL391" s="18">
        <f>IFERROR(_xlfn.BETA.DIST(DATE(YEAR(AL$2),MONTH(AL$2),15),$AD$2,$AE$2,FALSE,DATE(YEAR($AD391),MONTH($AD391),1),DATE(YEAR($AE391),MONTH($AE391),28)),0)</f>
      </c>
      <c r="AM391" s="18">
        <f>IFERROR(_xlfn.BETA.DIST(DATE(YEAR(AM$2),MONTH(AM$2),15),$AD$2,$AE$2,FALSE,DATE(YEAR($AD391),MONTH($AD391),1),DATE(YEAR($AE391),MONTH($AE391),28)),0)</f>
      </c>
      <c r="AN391" s="18">
        <f>IFERROR(_xlfn.BETA.DIST(DATE(YEAR(AN$2),MONTH(AN$2),15),$AD$2,$AE$2,FALSE,DATE(YEAR($AD391),MONTH($AD391),1),DATE(YEAR($AE391),MONTH($AE391),28)),0)</f>
      </c>
      <c r="AO391" s="18">
        <f>IFERROR(_xlfn.BETA.DIST(DATE(YEAR(AO$2),MONTH(AO$2),15),$AD$2,$AE$2,FALSE,DATE(YEAR($AD391),MONTH($AD391),1),DATE(YEAR($AE391),MONTH($AE391),28)),0)</f>
      </c>
      <c r="AP391" s="18">
        <f>IFERROR(_xlfn.BETA.DIST(DATE(YEAR(AP$2),MONTH(AP$2),15),$AD$2,$AE$2,FALSE,DATE(YEAR($AD391),MONTH($AD391),1),DATE(YEAR($AE391),MONTH($AE391),28)),0)</f>
      </c>
      <c r="AQ391" s="18">
        <f>IFERROR(_xlfn.BETA.DIST(DATE(YEAR(AQ$2),MONTH(AQ$2),15),$AD$2,$AE$2,FALSE,DATE(YEAR($AD391),MONTH($AD391),1),DATE(YEAR($AE391),MONTH($AE391),28)),0)</f>
      </c>
      <c r="AR391" s="18">
        <f>IFERROR(_xlfn.BETA.DIST(DATE(YEAR(AR$2),MONTH(AR$2),15),$AD$2,$AE$2,FALSE,DATE(YEAR($AD391),MONTH($AD391),1),DATE(YEAR($AE391),MONTH($AE391),28)),0)</f>
      </c>
      <c r="AS391" s="18">
        <f>IFERROR(_xlfn.BETA.DIST(DATE(YEAR(AS$2),MONTH(AS$2),15),$AD$2,$AE$2,FALSE,DATE(YEAR($AD391),MONTH($AD391),1),DATE(YEAR($AE391),MONTH($AE391),28)),0)</f>
      </c>
      <c r="AT391" s="18">
        <f>IFERROR(_xlfn.BETA.DIST(DATE(YEAR(AT$2),MONTH(AT$2),15),$AD$2,$AE$2,FALSE,DATE(YEAR($AD391),MONTH($AD391),1),DATE(YEAR($AE391),MONTH($AE391),28)),0)</f>
      </c>
      <c r="AU391" s="18">
        <f>IFERROR(_xlfn.BETA.DIST(DATE(YEAR(AU$2),MONTH(AU$2),15),$AD$2,$AE$2,FALSE,DATE(YEAR($AD391),MONTH($AD391),1),DATE(YEAR($AE391),MONTH($AE391),28)),0)</f>
      </c>
      <c r="AV391" s="18">
        <f>SUM(AG391:AU391)</f>
      </c>
      <c r="AW391" s="18">
        <f>IF(J391&lt;&gt;0,J391,IF($AV391=0,0,AG391/$AV391*$Z391))</f>
      </c>
      <c r="AX391" s="18">
        <f>IF(K391&lt;&gt;0,K391,IF($AV391=0,0,AH391/$AV391*$Z391))</f>
      </c>
      <c r="AY391" s="18">
        <f>IF(L391&lt;&gt;0,L391,IF($AV391=0,0,AI391/$AV391*$Z391))</f>
      </c>
      <c r="AZ391" s="18">
        <f>IF(M391&lt;&gt;0,M391,IF($AV391=0,0,AJ391/$AV391*$Z391))</f>
      </c>
      <c r="BA391" s="18">
        <f>IF(N391&lt;&gt;0,N391,IF($AV391=0,0,AK391/$AV391*$Z391))</f>
      </c>
      <c r="BB391" s="18">
        <f>IF(O391&lt;&gt;0,O391,IF($AV391=0,0,AL391/$AV391*$Z391))</f>
      </c>
      <c r="BC391" s="18">
        <f>IF(P391&lt;&gt;0,P391,IF($AV391=0,0,AM391/$AV391*$Z391))</f>
      </c>
      <c r="BD391" s="18">
        <f>IF(Q391&lt;&gt;0,Q391,IF($AV391=0,0,AN391/$AV391*$Z391))</f>
      </c>
      <c r="BE391" s="18">
        <f>IF(R391&lt;&gt;0,R391,IF($AV391=0,0,AO391/$AV391*$Z391))</f>
      </c>
      <c r="BF391" s="18">
        <f>IF(S391&lt;&gt;0,S391,IF($AV391=0,0,AP391/$AV391*$Z391))</f>
      </c>
      <c r="BG391" s="18">
        <f>IF(T391&lt;&gt;0,T391,IF($AV391=0,0,AQ391/$AV391*$Z391))</f>
      </c>
      <c r="BH391" s="18">
        <f>IF(U391&lt;&gt;0,U391,IF($AV391=0,0,AR391/$AV391*$Z391))</f>
      </c>
      <c r="BI391" s="18">
        <f>IF(V391&lt;&gt;0,V391,IF($AV391=0,0,AS391/$AV391*$Z391))</f>
      </c>
      <c r="BJ391" s="18">
        <f>IF(W391&lt;&gt;0,W391,IF($AV391=0,0,AT391/$AV391*$Z391))</f>
      </c>
      <c r="BK391" s="18">
        <f>IF(X391&lt;&gt;0,X391,IF($AV391=0,0,AU391/$AV391*$Z391))</f>
      </c>
      <c r="BL391" s="18">
        <f>SUM(AW391:BK391)</f>
      </c>
      <c r="BM391" s="18">
        <f>I391-BL391</f>
      </c>
    </row>
    <row r="392" outlineLevel="4">
      <c r="A392" s="5" t="str">
        <v>14.5.15</v>
      </c>
      <c r="B392" s="5" t="str">
        <v/>
      </c>
      <c r="C392" s="5" t="str">
        <v>BSKDGNGENGR07</v>
      </c>
      <c r="D392" s="5" t="str">
        <v>BSKDGNGENGR07</v>
      </c>
      <c r="E392" s="19">
        <f>IFERROR(_xlfn.XLOOKUP(F392,Assumptions!B:B,Assumptions!C:C),0)</f>
      </c>
      <c r="F392" s="5" t="str">
        <v>Retention</v>
      </c>
      <c r="G392" s="5" t="str">
        <v/>
      </c>
      <c r="H392" s="18">
        <f>G389*E392</f>
      </c>
      <c r="I392" s="18">
        <f>H392*(1-0)</f>
      </c>
      <c r="J392" s="18">
        <v>0</v>
      </c>
      <c r="K392" s="18">
        <v>0</v>
      </c>
      <c r="L392" s="18">
        <v>0</v>
      </c>
      <c r="M392" s="18">
        <v>0</v>
      </c>
      <c r="N392" s="18">
        <v>0</v>
      </c>
      <c r="O392" s="18">
        <v>0</v>
      </c>
      <c r="P392" s="18">
        <v>0</v>
      </c>
      <c r="Q392" s="18">
        <v>0</v>
      </c>
      <c r="R392" s="18">
        <v>0</v>
      </c>
      <c r="S392" s="18">
        <v>0</v>
      </c>
      <c r="T392" s="18">
        <v>0</v>
      </c>
      <c r="U392" s="18">
        <v>0</v>
      </c>
      <c r="V392" s="18">
        <v>0</v>
      </c>
      <c r="W392" s="18">
        <v>0</v>
      </c>
      <c r="X392" s="18">
        <v>0</v>
      </c>
      <c r="Y392" s="18">
        <f>SUM(J392:X392)</f>
      </c>
      <c r="Z392" s="18">
        <f>I392-Y392</f>
      </c>
      <c r="AA392" s="20">
        <v>46483</v>
      </c>
      <c r="AB392" s="20">
        <v>46483</v>
      </c>
      <c r="AC392" s="18">
        <f>IFERROR(_xlfn.XLOOKUP(F392,Assumptions!B:B,Assumptions!D:D),0)</f>
      </c>
      <c r="AD392" s="20">
        <f>AA392+AC392</f>
      </c>
      <c r="AE392" s="20">
        <f>AC392+AB392</f>
      </c>
      <c r="AF392" s="5" t="str">
        <v/>
      </c>
      <c r="AG392" s="18">
        <f>IFERROR(_xlfn.BETA.DIST(DATE(YEAR(AG$2),MONTH(AG$2),15),$AD$2,$AE$2,FALSE,DATE(YEAR($AD392),MONTH($AD392),1),DATE(YEAR($AE392),MONTH($AE392),28)),0)</f>
      </c>
      <c r="AH392" s="18">
        <f>IFERROR(_xlfn.BETA.DIST(DATE(YEAR(AH$2),MONTH(AH$2),15),$AD$2,$AE$2,FALSE,DATE(YEAR($AD392),MONTH($AD392),1),DATE(YEAR($AE392),MONTH($AE392),28)),0)</f>
      </c>
      <c r="AI392" s="18">
        <f>IFERROR(_xlfn.BETA.DIST(DATE(YEAR(AI$2),MONTH(AI$2),15),$AD$2,$AE$2,FALSE,DATE(YEAR($AD392),MONTH($AD392),1),DATE(YEAR($AE392),MONTH($AE392),28)),0)</f>
      </c>
      <c r="AJ392" s="18">
        <f>IFERROR(_xlfn.BETA.DIST(DATE(YEAR(AJ$2),MONTH(AJ$2),15),$AD$2,$AE$2,FALSE,DATE(YEAR($AD392),MONTH($AD392),1),DATE(YEAR($AE392),MONTH($AE392),28)),0)</f>
      </c>
      <c r="AK392" s="18">
        <f>IFERROR(_xlfn.BETA.DIST(DATE(YEAR(AK$2),MONTH(AK$2),15),$AD$2,$AE$2,FALSE,DATE(YEAR($AD392),MONTH($AD392),1),DATE(YEAR($AE392),MONTH($AE392),28)),0)</f>
      </c>
      <c r="AL392" s="18">
        <f>IFERROR(_xlfn.BETA.DIST(DATE(YEAR(AL$2),MONTH(AL$2),15),$AD$2,$AE$2,FALSE,DATE(YEAR($AD392),MONTH($AD392),1),DATE(YEAR($AE392),MONTH($AE392),28)),0)</f>
      </c>
      <c r="AM392" s="18">
        <f>IFERROR(_xlfn.BETA.DIST(DATE(YEAR(AM$2),MONTH(AM$2),15),$AD$2,$AE$2,FALSE,DATE(YEAR($AD392),MONTH($AD392),1),DATE(YEAR($AE392),MONTH($AE392),28)),0)</f>
      </c>
      <c r="AN392" s="18">
        <f>IFERROR(_xlfn.BETA.DIST(DATE(YEAR(AN$2),MONTH(AN$2),15),$AD$2,$AE$2,FALSE,DATE(YEAR($AD392),MONTH($AD392),1),DATE(YEAR($AE392),MONTH($AE392),28)),0)</f>
      </c>
      <c r="AO392" s="18">
        <f>IFERROR(_xlfn.BETA.DIST(DATE(YEAR(AO$2),MONTH(AO$2),15),$AD$2,$AE$2,FALSE,DATE(YEAR($AD392),MONTH($AD392),1),DATE(YEAR($AE392),MONTH($AE392),28)),0)</f>
      </c>
      <c r="AP392" s="18">
        <f>IFERROR(_xlfn.BETA.DIST(DATE(YEAR(AP$2),MONTH(AP$2),15),$AD$2,$AE$2,FALSE,DATE(YEAR($AD392),MONTH($AD392),1),DATE(YEAR($AE392),MONTH($AE392),28)),0)</f>
      </c>
      <c r="AQ392" s="18">
        <f>IFERROR(_xlfn.BETA.DIST(DATE(YEAR(AQ$2),MONTH(AQ$2),15),$AD$2,$AE$2,FALSE,DATE(YEAR($AD392),MONTH($AD392),1),DATE(YEAR($AE392),MONTH($AE392),28)),0)</f>
      </c>
      <c r="AR392" s="18">
        <f>IFERROR(_xlfn.BETA.DIST(DATE(YEAR(AR$2),MONTH(AR$2),15),$AD$2,$AE$2,FALSE,DATE(YEAR($AD392),MONTH($AD392),1),DATE(YEAR($AE392),MONTH($AE392),28)),0)</f>
      </c>
      <c r="AS392" s="18">
        <f>IFERROR(_xlfn.BETA.DIST(DATE(YEAR(AS$2),MONTH(AS$2),15),$AD$2,$AE$2,FALSE,DATE(YEAR($AD392),MONTH($AD392),1),DATE(YEAR($AE392),MONTH($AE392),28)),0)</f>
      </c>
      <c r="AT392" s="18">
        <f>IFERROR(_xlfn.BETA.DIST(DATE(YEAR(AT$2),MONTH(AT$2),15),$AD$2,$AE$2,FALSE,DATE(YEAR($AD392),MONTH($AD392),1),DATE(YEAR($AE392),MONTH($AE392),28)),0)</f>
      </c>
      <c r="AU392" s="18">
        <f>IFERROR(_xlfn.BETA.DIST(DATE(YEAR(AU$2),MONTH(AU$2),15),$AD$2,$AE$2,FALSE,DATE(YEAR($AD392),MONTH($AD392),1),DATE(YEAR($AE392),MONTH($AE392),28)),0)</f>
      </c>
      <c r="AV392" s="18">
        <f>SUM(AG392:AU392)</f>
      </c>
      <c r="AW392" s="18">
        <f>IF(J392&lt;&gt;0,J392,IF($AV392=0,0,AG392/$AV392*$Z392))</f>
      </c>
      <c r="AX392" s="18">
        <f>IF(K392&lt;&gt;0,K392,IF($AV392=0,0,AH392/$AV392*$Z392))</f>
      </c>
      <c r="AY392" s="18">
        <f>IF(L392&lt;&gt;0,L392,IF($AV392=0,0,AI392/$AV392*$Z392))</f>
      </c>
      <c r="AZ392" s="18">
        <f>IF(M392&lt;&gt;0,M392,IF($AV392=0,0,AJ392/$AV392*$Z392))</f>
      </c>
      <c r="BA392" s="18">
        <f>IF(N392&lt;&gt;0,N392,IF($AV392=0,0,AK392/$AV392*$Z392))</f>
      </c>
      <c r="BB392" s="18">
        <f>IF(O392&lt;&gt;0,O392,IF($AV392=0,0,AL392/$AV392*$Z392))</f>
      </c>
      <c r="BC392" s="18">
        <f>IF(P392&lt;&gt;0,P392,IF($AV392=0,0,AM392/$AV392*$Z392))</f>
      </c>
      <c r="BD392" s="18">
        <f>IF(Q392&lt;&gt;0,Q392,IF($AV392=0,0,AN392/$AV392*$Z392))</f>
      </c>
      <c r="BE392" s="18">
        <f>IF(R392&lt;&gt;0,R392,IF($AV392=0,0,AO392/$AV392*$Z392))</f>
      </c>
      <c r="BF392" s="18">
        <f>IF(S392&lt;&gt;0,S392,IF($AV392=0,0,AP392/$AV392*$Z392))</f>
      </c>
      <c r="BG392" s="18">
        <f>IF(T392&lt;&gt;0,T392,IF($AV392=0,0,AQ392/$AV392*$Z392))</f>
      </c>
      <c r="BH392" s="18">
        <f>IF(U392&lt;&gt;0,U392,IF($AV392=0,0,AR392/$AV392*$Z392))</f>
      </c>
      <c r="BI392" s="18">
        <f>IF(V392&lt;&gt;0,V392,IF($AV392=0,0,AS392/$AV392*$Z392))</f>
      </c>
      <c r="BJ392" s="18">
        <f>IF(W392&lt;&gt;0,W392,IF($AV392=0,0,AT392/$AV392*$Z392))</f>
      </c>
      <c r="BK392" s="18">
        <f>IF(X392&lt;&gt;0,X392,IF($AV392=0,0,AU392/$AV392*$Z392))</f>
      </c>
      <c r="BL392" s="18">
        <f>SUM(AW392:BK392)</f>
      </c>
      <c r="BM392" s="18">
        <f>I392-BL392</f>
      </c>
    </row>
    <row r="393" outlineLevel="2">
      <c r="A393" s="15" t="str">
        <v/>
      </c>
      <c r="B393" s="15" t="str">
        <v/>
      </c>
      <c r="C393" s="15" t="str">
        <v/>
      </c>
      <c r="D393" s="15" t="str">
        <v/>
      </c>
      <c r="E393" s="15" t="str">
        <v/>
      </c>
      <c r="F393" s="15" t="str">
        <v>Outdoor Equipment</v>
      </c>
      <c r="G393" s="15">
        <v>85178.34000000001</v>
      </c>
      <c r="H393" s="15" t="str">
        <v/>
      </c>
      <c r="I393" s="15" t="str">
        <v/>
      </c>
      <c r="J393" s="15" t="str">
        <v/>
      </c>
      <c r="K393" s="15" t="str">
        <v/>
      </c>
      <c r="L393" s="15" t="str">
        <v/>
      </c>
      <c r="M393" s="15" t="str">
        <v/>
      </c>
      <c r="N393" s="15" t="str">
        <v/>
      </c>
      <c r="O393" s="15" t="str">
        <v/>
      </c>
      <c r="P393" s="15" t="str">
        <v/>
      </c>
      <c r="Q393" s="15" t="str">
        <v/>
      </c>
      <c r="R393" s="15" t="str">
        <v/>
      </c>
      <c r="S393" s="15" t="str">
        <v/>
      </c>
      <c r="T393" s="15" t="str">
        <v/>
      </c>
      <c r="U393" s="15" t="str">
        <v/>
      </c>
      <c r="V393" s="15" t="str">
        <v/>
      </c>
      <c r="W393" s="15" t="str">
        <v/>
      </c>
      <c r="X393" s="15" t="str">
        <v/>
      </c>
      <c r="Y393" s="15" t="str">
        <v/>
      </c>
      <c r="Z393" s="15" t="str">
        <v/>
      </c>
      <c r="AA393" s="15" t="str">
        <v/>
      </c>
      <c r="AB393" s="15" t="str">
        <v/>
      </c>
      <c r="AC393" s="15" t="str">
        <v/>
      </c>
      <c r="AD393" s="15" t="str">
        <v/>
      </c>
      <c r="AE393" s="15" t="str">
        <v/>
      </c>
      <c r="AF393" s="5" t="str">
        <v/>
      </c>
      <c r="AG393" s="15" t="str">
        <v/>
      </c>
      <c r="AH393" s="15" t="str">
        <v/>
      </c>
      <c r="AI393" s="15" t="str">
        <v/>
      </c>
      <c r="AJ393" s="15" t="str">
        <v/>
      </c>
      <c r="AK393" s="15" t="str">
        <v/>
      </c>
      <c r="AL393" s="15" t="str">
        <v/>
      </c>
      <c r="AM393" s="15" t="str">
        <v/>
      </c>
      <c r="AN393" s="15" t="str">
        <v/>
      </c>
      <c r="AO393" s="15" t="str">
        <v/>
      </c>
      <c r="AP393" s="15" t="str">
        <v/>
      </c>
      <c r="AQ393" s="15" t="str">
        <v/>
      </c>
      <c r="AR393" s="15" t="str">
        <v/>
      </c>
      <c r="AS393" s="15" t="str">
        <v/>
      </c>
      <c r="AT393" s="15" t="str">
        <v/>
      </c>
      <c r="AU393" s="15" t="str">
        <v/>
      </c>
      <c r="AV393" s="15" t="str">
        <v/>
      </c>
      <c r="AW393" s="15" t="str">
        <v/>
      </c>
      <c r="AX393" s="15" t="str">
        <v/>
      </c>
      <c r="AY393" s="15" t="str">
        <v/>
      </c>
      <c r="AZ393" s="15" t="str">
        <v/>
      </c>
      <c r="BA393" s="15" t="str">
        <v/>
      </c>
      <c r="BB393" s="15" t="str">
        <v/>
      </c>
      <c r="BC393" s="15" t="str">
        <v/>
      </c>
      <c r="BD393" s="15" t="str">
        <v/>
      </c>
      <c r="BE393" s="15" t="str">
        <v/>
      </c>
      <c r="BF393" s="15" t="str">
        <v/>
      </c>
      <c r="BG393" s="15" t="str">
        <v/>
      </c>
      <c r="BH393" s="15" t="str">
        <v/>
      </c>
      <c r="BI393" s="15" t="str">
        <v/>
      </c>
      <c r="BJ393" s="15" t="str">
        <v/>
      </c>
      <c r="BK393" s="15" t="str">
        <v/>
      </c>
      <c r="BL393" s="15" t="str">
        <v/>
      </c>
      <c r="BM393" s="15" t="str">
        <v/>
      </c>
    </row>
    <row r="394" outlineLevel="3">
      <c r="A394" s="17" t="str">
        <v>14.6.9</v>
      </c>
      <c r="B394" s="17" t="str">
        <v/>
      </c>
      <c r="C394" s="17" t="str">
        <v/>
      </c>
      <c r="D394" s="17" t="str">
        <v/>
      </c>
      <c r="E394" s="17" t="str">
        <v>14.6.9</v>
      </c>
      <c r="F394" s="17" t="str">
        <v>One single phase 11 kV neutral point surge arrester</v>
      </c>
      <c r="G394" s="17">
        <v>3828.24</v>
      </c>
      <c r="H394" s="17" t="str">
        <v/>
      </c>
      <c r="I394" s="17" t="str">
        <v/>
      </c>
      <c r="J394" s="17" t="str">
        <v/>
      </c>
      <c r="K394" s="17" t="str">
        <v/>
      </c>
      <c r="L394" s="17" t="str">
        <v/>
      </c>
      <c r="M394" s="17" t="str">
        <v/>
      </c>
      <c r="N394" s="17" t="str">
        <v/>
      </c>
      <c r="O394" s="17" t="str">
        <v/>
      </c>
      <c r="P394" s="17" t="str">
        <v/>
      </c>
      <c r="Q394" s="17" t="str">
        <v/>
      </c>
      <c r="R394" s="17" t="str">
        <v/>
      </c>
      <c r="S394" s="17" t="str">
        <v/>
      </c>
      <c r="T394" s="17" t="str">
        <v/>
      </c>
      <c r="U394" s="17" t="str">
        <v/>
      </c>
      <c r="V394" s="17" t="str">
        <v/>
      </c>
      <c r="W394" s="17" t="str">
        <v/>
      </c>
      <c r="X394" s="17" t="str">
        <v/>
      </c>
      <c r="Y394" s="17" t="str">
        <v/>
      </c>
      <c r="Z394" s="17" t="str">
        <v/>
      </c>
      <c r="AA394" s="17" t="str">
        <v/>
      </c>
      <c r="AB394" s="17" t="str">
        <v/>
      </c>
      <c r="AC394" s="17" t="str">
        <v/>
      </c>
      <c r="AD394" s="17" t="str">
        <v/>
      </c>
      <c r="AE394" s="17" t="str">
        <v/>
      </c>
      <c r="AF394" s="5" t="str">
        <v/>
      </c>
      <c r="AG394" s="18">
        <f>IFERROR(_xlfn.BETA.DIST(DATE(YEAR(AG$2),MONTH(AG$2),15),$AD$2,$AE$2,FALSE,DATE(YEAR($AD394),MONTH($AD394),1),DATE(YEAR($AE394),MONTH($AE394),28)),0)</f>
      </c>
      <c r="AH394" s="18">
        <f>IFERROR(_xlfn.BETA.DIST(DATE(YEAR(AH$2),MONTH(AH$2),15),$AD$2,$AE$2,FALSE,DATE(YEAR($AD394),MONTH($AD394),1),DATE(YEAR($AE394),MONTH($AE394),28)),0)</f>
      </c>
      <c r="AI394" s="18">
        <f>IFERROR(_xlfn.BETA.DIST(DATE(YEAR(AI$2),MONTH(AI$2),15),$AD$2,$AE$2,FALSE,DATE(YEAR($AD394),MONTH($AD394),1),DATE(YEAR($AE394),MONTH($AE394),28)),0)</f>
      </c>
      <c r="AJ394" s="18">
        <f>IFERROR(_xlfn.BETA.DIST(DATE(YEAR(AJ$2),MONTH(AJ$2),15),$AD$2,$AE$2,FALSE,DATE(YEAR($AD394),MONTH($AD394),1),DATE(YEAR($AE394),MONTH($AE394),28)),0)</f>
      </c>
      <c r="AK394" s="18">
        <f>IFERROR(_xlfn.BETA.DIST(DATE(YEAR(AK$2),MONTH(AK$2),15),$AD$2,$AE$2,FALSE,DATE(YEAR($AD394),MONTH($AD394),1),DATE(YEAR($AE394),MONTH($AE394),28)),0)</f>
      </c>
      <c r="AL394" s="18">
        <f>IFERROR(_xlfn.BETA.DIST(DATE(YEAR(AL$2),MONTH(AL$2),15),$AD$2,$AE$2,FALSE,DATE(YEAR($AD394),MONTH($AD394),1),DATE(YEAR($AE394),MONTH($AE394),28)),0)</f>
      </c>
      <c r="AM394" s="18">
        <f>IFERROR(_xlfn.BETA.DIST(DATE(YEAR(AM$2),MONTH(AM$2),15),$AD$2,$AE$2,FALSE,DATE(YEAR($AD394),MONTH($AD394),1),DATE(YEAR($AE394),MONTH($AE394),28)),0)</f>
      </c>
      <c r="AN394" s="18">
        <f>IFERROR(_xlfn.BETA.DIST(DATE(YEAR(AN$2),MONTH(AN$2),15),$AD$2,$AE$2,FALSE,DATE(YEAR($AD394),MONTH($AD394),1),DATE(YEAR($AE394),MONTH($AE394),28)),0)</f>
      </c>
      <c r="AO394" s="18">
        <f>IFERROR(_xlfn.BETA.DIST(DATE(YEAR(AO$2),MONTH(AO$2),15),$AD$2,$AE$2,FALSE,DATE(YEAR($AD394),MONTH($AD394),1),DATE(YEAR($AE394),MONTH($AE394),28)),0)</f>
      </c>
      <c r="AP394" s="18">
        <f>IFERROR(_xlfn.BETA.DIST(DATE(YEAR(AP$2),MONTH(AP$2),15),$AD$2,$AE$2,FALSE,DATE(YEAR($AD394),MONTH($AD394),1),DATE(YEAR($AE394),MONTH($AE394),28)),0)</f>
      </c>
      <c r="AQ394" s="18">
        <f>IFERROR(_xlfn.BETA.DIST(DATE(YEAR(AQ$2),MONTH(AQ$2),15),$AD$2,$AE$2,FALSE,DATE(YEAR($AD394),MONTH($AD394),1),DATE(YEAR($AE394),MONTH($AE394),28)),0)</f>
      </c>
      <c r="AR394" s="18">
        <f>IFERROR(_xlfn.BETA.DIST(DATE(YEAR(AR$2),MONTH(AR$2),15),$AD$2,$AE$2,FALSE,DATE(YEAR($AD394),MONTH($AD394),1),DATE(YEAR($AE394),MONTH($AE394),28)),0)</f>
      </c>
      <c r="AS394" s="18">
        <f>IFERROR(_xlfn.BETA.DIST(DATE(YEAR(AS$2),MONTH(AS$2),15),$AD$2,$AE$2,FALSE,DATE(YEAR($AD394),MONTH($AD394),1),DATE(YEAR($AE394),MONTH($AE394),28)),0)</f>
      </c>
      <c r="AT394" s="18">
        <f>IFERROR(_xlfn.BETA.DIST(DATE(YEAR(AT$2),MONTH(AT$2),15),$AD$2,$AE$2,FALSE,DATE(YEAR($AD394),MONTH($AD394),1),DATE(YEAR($AE394),MONTH($AE394),28)),0)</f>
      </c>
      <c r="AU394" s="18">
        <f>IFERROR(_xlfn.BETA.DIST(DATE(YEAR(AU$2),MONTH(AU$2),15),$AD$2,$AE$2,FALSE,DATE(YEAR($AD394),MONTH($AD394),1),DATE(YEAR($AE394),MONTH($AE394),28)),0)</f>
      </c>
      <c r="AV394" s="18">
        <f>SUM(AG394:AU394)</f>
      </c>
      <c r="AW394" s="18">
        <f>IF(J394&lt;&gt;0,J394,IF($AV394=0,0,AG394/$AV394*$Z394))</f>
      </c>
      <c r="AX394" s="18">
        <f>IF(K394&lt;&gt;0,K394,IF($AV394=0,0,AH394/$AV394*$Z394))</f>
      </c>
      <c r="AY394" s="18">
        <f>IF(L394&lt;&gt;0,L394,IF($AV394=0,0,AI394/$AV394*$Z394))</f>
      </c>
      <c r="AZ394" s="18">
        <f>IF(M394&lt;&gt;0,M394,IF($AV394=0,0,AJ394/$AV394*$Z394))</f>
      </c>
      <c r="BA394" s="18">
        <f>IF(N394&lt;&gt;0,N394,IF($AV394=0,0,AK394/$AV394*$Z394))</f>
      </c>
      <c r="BB394" s="18">
        <f>IF(O394&lt;&gt;0,O394,IF($AV394=0,0,AL394/$AV394*$Z394))</f>
      </c>
      <c r="BC394" s="18">
        <f>IF(P394&lt;&gt;0,P394,IF($AV394=0,0,AM394/$AV394*$Z394))</f>
      </c>
      <c r="BD394" s="18">
        <f>IF(Q394&lt;&gt;0,Q394,IF($AV394=0,0,AN394/$AV394*$Z394))</f>
      </c>
      <c r="BE394" s="18">
        <f>IF(R394&lt;&gt;0,R394,IF($AV394=0,0,AO394/$AV394*$Z394))</f>
      </c>
      <c r="BF394" s="18">
        <f>IF(S394&lt;&gt;0,S394,IF($AV394=0,0,AP394/$AV394*$Z394))</f>
      </c>
      <c r="BG394" s="18">
        <f>IF(T394&lt;&gt;0,T394,IF($AV394=0,0,AQ394/$AV394*$Z394))</f>
      </c>
      <c r="BH394" s="18">
        <f>IF(U394&lt;&gt;0,U394,IF($AV394=0,0,AR394/$AV394*$Z394))</f>
      </c>
      <c r="BI394" s="18">
        <f>IF(V394&lt;&gt;0,V394,IF($AV394=0,0,AS394/$AV394*$Z394))</f>
      </c>
      <c r="BJ394" s="18">
        <f>IF(W394&lt;&gt;0,W394,IF($AV394=0,0,AT394/$AV394*$Z394))</f>
      </c>
      <c r="BK394" s="18">
        <f>IF(X394&lt;&gt;0,X394,IF($AV394=0,0,AU394/$AV394*$Z394))</f>
      </c>
      <c r="BL394" s="18">
        <f>SUM(AW394:BK394)</f>
      </c>
      <c r="BM394" s="17" t="str">
        <v/>
      </c>
    </row>
    <row r="395" outlineLevel="4">
      <c r="A395" s="5" t="str">
        <v>14.6.9</v>
      </c>
      <c r="B395" s="5" t="str">
        <v/>
      </c>
      <c r="C395" s="5" t="str">
        <v>BSKDGNGENGR03</v>
      </c>
      <c r="D395" s="5" t="str">
        <v>BSKDGNGENGR03</v>
      </c>
      <c r="E395" s="19">
        <f>IFERROR(_xlfn.XLOOKUP(F395,Assumptions!B:B,Assumptions!C:C),0)</f>
      </c>
      <c r="F395" s="5" t="str">
        <v>Advanced Payment</v>
      </c>
      <c r="G395" s="5" t="str">
        <v/>
      </c>
      <c r="H395" s="18">
        <f>G394*E395</f>
      </c>
      <c r="I395" s="18">
        <f>H395*(1-0)</f>
      </c>
      <c r="J395" s="18">
        <v>0</v>
      </c>
      <c r="K395" s="18">
        <v>0</v>
      </c>
      <c r="L395" s="18">
        <v>0</v>
      </c>
      <c r="M395" s="18">
        <v>0</v>
      </c>
      <c r="N395" s="18">
        <v>0</v>
      </c>
      <c r="O395" s="18">
        <v>0</v>
      </c>
      <c r="P395" s="18">
        <v>0</v>
      </c>
      <c r="Q395" s="18">
        <v>0</v>
      </c>
      <c r="R395" s="18">
        <v>0</v>
      </c>
      <c r="S395" s="18">
        <v>0</v>
      </c>
      <c r="T395" s="18">
        <v>0</v>
      </c>
      <c r="U395" s="18">
        <v>0</v>
      </c>
      <c r="V395" s="18">
        <v>0</v>
      </c>
      <c r="W395" s="18">
        <v>0</v>
      </c>
      <c r="X395" s="18">
        <v>0</v>
      </c>
      <c r="Y395" s="18">
        <f>SUM(J395:X395)</f>
      </c>
      <c r="Z395" s="18">
        <f>I395-Y395</f>
      </c>
      <c r="AA395" s="20">
        <v>46026</v>
      </c>
      <c r="AB395" s="20">
        <v>46026</v>
      </c>
      <c r="AC395" s="18">
        <f>IFERROR(_xlfn.XLOOKUP(F395,Assumptions!B:B,Assumptions!D:D),0)</f>
      </c>
      <c r="AD395" s="20">
        <f>AA395+AC395</f>
      </c>
      <c r="AE395" s="20">
        <f>AC395+AB395</f>
      </c>
      <c r="AF395" s="5" t="str">
        <v/>
      </c>
      <c r="AG395" s="18">
        <f>IFERROR(_xlfn.BETA.DIST(DATE(YEAR(AG$2),MONTH(AG$2),15),$AD$2,$AE$2,FALSE,DATE(YEAR($AD395),MONTH($AD395),1),DATE(YEAR($AE395),MONTH($AE395),28)),0)</f>
      </c>
      <c r="AH395" s="18">
        <f>IFERROR(_xlfn.BETA.DIST(DATE(YEAR(AH$2),MONTH(AH$2),15),$AD$2,$AE$2,FALSE,DATE(YEAR($AD395),MONTH($AD395),1),DATE(YEAR($AE395),MONTH($AE395),28)),0)</f>
      </c>
      <c r="AI395" s="18">
        <f>IFERROR(_xlfn.BETA.DIST(DATE(YEAR(AI$2),MONTH(AI$2),15),$AD$2,$AE$2,FALSE,DATE(YEAR($AD395),MONTH($AD395),1),DATE(YEAR($AE395),MONTH($AE395),28)),0)</f>
      </c>
      <c r="AJ395" s="18">
        <f>IFERROR(_xlfn.BETA.DIST(DATE(YEAR(AJ$2),MONTH(AJ$2),15),$AD$2,$AE$2,FALSE,DATE(YEAR($AD395),MONTH($AD395),1),DATE(YEAR($AE395),MONTH($AE395),28)),0)</f>
      </c>
      <c r="AK395" s="18">
        <f>IFERROR(_xlfn.BETA.DIST(DATE(YEAR(AK$2),MONTH(AK$2),15),$AD$2,$AE$2,FALSE,DATE(YEAR($AD395),MONTH($AD395),1),DATE(YEAR($AE395),MONTH($AE395),28)),0)</f>
      </c>
      <c r="AL395" s="18">
        <f>IFERROR(_xlfn.BETA.DIST(DATE(YEAR(AL$2),MONTH(AL$2),15),$AD$2,$AE$2,FALSE,DATE(YEAR($AD395),MONTH($AD395),1),DATE(YEAR($AE395),MONTH($AE395),28)),0)</f>
      </c>
      <c r="AM395" s="18">
        <f>IFERROR(_xlfn.BETA.DIST(DATE(YEAR(AM$2),MONTH(AM$2),15),$AD$2,$AE$2,FALSE,DATE(YEAR($AD395),MONTH($AD395),1),DATE(YEAR($AE395),MONTH($AE395),28)),0)</f>
      </c>
      <c r="AN395" s="18">
        <f>IFERROR(_xlfn.BETA.DIST(DATE(YEAR(AN$2),MONTH(AN$2),15),$AD$2,$AE$2,FALSE,DATE(YEAR($AD395),MONTH($AD395),1),DATE(YEAR($AE395),MONTH($AE395),28)),0)</f>
      </c>
      <c r="AO395" s="18">
        <f>IFERROR(_xlfn.BETA.DIST(DATE(YEAR(AO$2),MONTH(AO$2),15),$AD$2,$AE$2,FALSE,DATE(YEAR($AD395),MONTH($AD395),1),DATE(YEAR($AE395),MONTH($AE395),28)),0)</f>
      </c>
      <c r="AP395" s="18">
        <f>IFERROR(_xlfn.BETA.DIST(DATE(YEAR(AP$2),MONTH(AP$2),15),$AD$2,$AE$2,FALSE,DATE(YEAR($AD395),MONTH($AD395),1),DATE(YEAR($AE395),MONTH($AE395),28)),0)</f>
      </c>
      <c r="AQ395" s="18">
        <f>IFERROR(_xlfn.BETA.DIST(DATE(YEAR(AQ$2),MONTH(AQ$2),15),$AD$2,$AE$2,FALSE,DATE(YEAR($AD395),MONTH($AD395),1),DATE(YEAR($AE395),MONTH($AE395),28)),0)</f>
      </c>
      <c r="AR395" s="18">
        <f>IFERROR(_xlfn.BETA.DIST(DATE(YEAR(AR$2),MONTH(AR$2),15),$AD$2,$AE$2,FALSE,DATE(YEAR($AD395),MONTH($AD395),1),DATE(YEAR($AE395),MONTH($AE395),28)),0)</f>
      </c>
      <c r="AS395" s="18">
        <f>IFERROR(_xlfn.BETA.DIST(DATE(YEAR(AS$2),MONTH(AS$2),15),$AD$2,$AE$2,FALSE,DATE(YEAR($AD395),MONTH($AD395),1),DATE(YEAR($AE395),MONTH($AE395),28)),0)</f>
      </c>
      <c r="AT395" s="18">
        <f>IFERROR(_xlfn.BETA.DIST(DATE(YEAR(AT$2),MONTH(AT$2),15),$AD$2,$AE$2,FALSE,DATE(YEAR($AD395),MONTH($AD395),1),DATE(YEAR($AE395),MONTH($AE395),28)),0)</f>
      </c>
      <c r="AU395" s="18">
        <f>IFERROR(_xlfn.BETA.DIST(DATE(YEAR(AU$2),MONTH(AU$2),15),$AD$2,$AE$2,FALSE,DATE(YEAR($AD395),MONTH($AD395),1),DATE(YEAR($AE395),MONTH($AE395),28)),0)</f>
      </c>
      <c r="AV395" s="18">
        <f>SUM(AG395:AU395)</f>
      </c>
      <c r="AW395" s="18">
        <f>IF(J395&lt;&gt;0,J395,IF($AV395=0,0,AG395/$AV395*$Z395))</f>
      </c>
      <c r="AX395" s="18">
        <f>IF(K395&lt;&gt;0,K395,IF($AV395=0,0,AH395/$AV395*$Z395))</f>
      </c>
      <c r="AY395" s="18">
        <f>IF(L395&lt;&gt;0,L395,IF($AV395=0,0,AI395/$AV395*$Z395))</f>
      </c>
      <c r="AZ395" s="18">
        <f>IF(M395&lt;&gt;0,M395,IF($AV395=0,0,AJ395/$AV395*$Z395))</f>
      </c>
      <c r="BA395" s="18">
        <f>IF(N395&lt;&gt;0,N395,IF($AV395=0,0,AK395/$AV395*$Z395))</f>
      </c>
      <c r="BB395" s="18">
        <f>IF(O395&lt;&gt;0,O395,IF($AV395=0,0,AL395/$AV395*$Z395))</f>
      </c>
      <c r="BC395" s="18">
        <f>IF(P395&lt;&gt;0,P395,IF($AV395=0,0,AM395/$AV395*$Z395))</f>
      </c>
      <c r="BD395" s="18">
        <f>IF(Q395&lt;&gt;0,Q395,IF($AV395=0,0,AN395/$AV395*$Z395))</f>
      </c>
      <c r="BE395" s="18">
        <f>IF(R395&lt;&gt;0,R395,IF($AV395=0,0,AO395/$AV395*$Z395))</f>
      </c>
      <c r="BF395" s="18">
        <f>IF(S395&lt;&gt;0,S395,IF($AV395=0,0,AP395/$AV395*$Z395))</f>
      </c>
      <c r="BG395" s="18">
        <f>IF(T395&lt;&gt;0,T395,IF($AV395=0,0,AQ395/$AV395*$Z395))</f>
      </c>
      <c r="BH395" s="18">
        <f>IF(U395&lt;&gt;0,U395,IF($AV395=0,0,AR395/$AV395*$Z395))</f>
      </c>
      <c r="BI395" s="18">
        <f>IF(V395&lt;&gt;0,V395,IF($AV395=0,0,AS395/$AV395*$Z395))</f>
      </c>
      <c r="BJ395" s="18">
        <f>IF(W395&lt;&gt;0,W395,IF($AV395=0,0,AT395/$AV395*$Z395))</f>
      </c>
      <c r="BK395" s="18">
        <f>IF(X395&lt;&gt;0,X395,IF($AV395=0,0,AU395/$AV395*$Z395))</f>
      </c>
      <c r="BL395" s="18">
        <f>SUM(AW395:BK395)</f>
      </c>
      <c r="BM395" s="18">
        <f>I395-BL395</f>
      </c>
    </row>
    <row r="396" outlineLevel="4">
      <c r="A396" s="5" t="str">
        <v>14.6.9</v>
      </c>
      <c r="B396" s="5" t="str">
        <v/>
      </c>
      <c r="C396" s="5" t="str">
        <v/>
      </c>
      <c r="D396" s="5" t="str">
        <v/>
      </c>
      <c r="E396" s="19">
        <f>IFERROR(_xlfn.XLOOKUP(F396,Assumptions!B:B,Assumptions!C:C),0)</f>
      </c>
      <c r="F396" s="5" t="str">
        <v>Site Delivery EGP</v>
      </c>
      <c r="G396" s="5" t="str">
        <v/>
      </c>
      <c r="H396" s="18">
        <f>G394*E396</f>
      </c>
      <c r="I396" s="18">
        <f>H396*(1-0)</f>
      </c>
      <c r="J396" s="18">
        <v>0</v>
      </c>
      <c r="K396" s="18">
        <v>0</v>
      </c>
      <c r="L396" s="18">
        <v>0</v>
      </c>
      <c r="M396" s="18">
        <v>0</v>
      </c>
      <c r="N396" s="18">
        <v>0</v>
      </c>
      <c r="O396" s="18">
        <v>0</v>
      </c>
      <c r="P396" s="18">
        <v>0</v>
      </c>
      <c r="Q396" s="18">
        <v>0</v>
      </c>
      <c r="R396" s="18">
        <v>0</v>
      </c>
      <c r="S396" s="18">
        <v>0</v>
      </c>
      <c r="T396" s="18">
        <v>0</v>
      </c>
      <c r="U396" s="18">
        <v>0</v>
      </c>
      <c r="V396" s="18">
        <v>0</v>
      </c>
      <c r="W396" s="18">
        <v>0</v>
      </c>
      <c r="X396" s="18">
        <v>0</v>
      </c>
      <c r="Y396" s="18">
        <f>SUM(J396:X396)</f>
      </c>
      <c r="Z396" s="18">
        <f>I396-Y396</f>
      </c>
      <c r="AA396" s="5" t="str">
        <v/>
      </c>
      <c r="AB396" s="5" t="str">
        <v/>
      </c>
      <c r="AC396" s="18">
        <f>IFERROR(_xlfn.XLOOKUP(F396,Assumptions!B:B,Assumptions!D:D),0)</f>
      </c>
      <c r="AD396" s="20">
        <f>AA396+AC396</f>
      </c>
      <c r="AE396" s="20">
        <f>AC396+AB396</f>
      </c>
      <c r="AF396" s="5" t="str">
        <v/>
      </c>
      <c r="AG396" s="18">
        <f>IFERROR(_xlfn.BETA.DIST(DATE(YEAR(AG$2),MONTH(AG$2),15),$AD$2,$AE$2,FALSE,DATE(YEAR($AD396),MONTH($AD396),1),DATE(YEAR($AE396),MONTH($AE396),28)),0)</f>
      </c>
      <c r="AH396" s="18">
        <f>IFERROR(_xlfn.BETA.DIST(DATE(YEAR(AH$2),MONTH(AH$2),15),$AD$2,$AE$2,FALSE,DATE(YEAR($AD396),MONTH($AD396),1),DATE(YEAR($AE396),MONTH($AE396),28)),0)</f>
      </c>
      <c r="AI396" s="18">
        <f>IFERROR(_xlfn.BETA.DIST(DATE(YEAR(AI$2),MONTH(AI$2),15),$AD$2,$AE$2,FALSE,DATE(YEAR($AD396),MONTH($AD396),1),DATE(YEAR($AE396),MONTH($AE396),28)),0)</f>
      </c>
      <c r="AJ396" s="18">
        <f>IFERROR(_xlfn.BETA.DIST(DATE(YEAR(AJ$2),MONTH(AJ$2),15),$AD$2,$AE$2,FALSE,DATE(YEAR($AD396),MONTH($AD396),1),DATE(YEAR($AE396),MONTH($AE396),28)),0)</f>
      </c>
      <c r="AK396" s="18">
        <f>IFERROR(_xlfn.BETA.DIST(DATE(YEAR(AK$2),MONTH(AK$2),15),$AD$2,$AE$2,FALSE,DATE(YEAR($AD396),MONTH($AD396),1),DATE(YEAR($AE396),MONTH($AE396),28)),0)</f>
      </c>
      <c r="AL396" s="18">
        <f>IFERROR(_xlfn.BETA.DIST(DATE(YEAR(AL$2),MONTH(AL$2),15),$AD$2,$AE$2,FALSE,DATE(YEAR($AD396),MONTH($AD396),1),DATE(YEAR($AE396),MONTH($AE396),28)),0)</f>
      </c>
      <c r="AM396" s="18">
        <f>IFERROR(_xlfn.BETA.DIST(DATE(YEAR(AM$2),MONTH(AM$2),15),$AD$2,$AE$2,FALSE,DATE(YEAR($AD396),MONTH($AD396),1),DATE(YEAR($AE396),MONTH($AE396),28)),0)</f>
      </c>
      <c r="AN396" s="18">
        <f>IFERROR(_xlfn.BETA.DIST(DATE(YEAR(AN$2),MONTH(AN$2),15),$AD$2,$AE$2,FALSE,DATE(YEAR($AD396),MONTH($AD396),1),DATE(YEAR($AE396),MONTH($AE396),28)),0)</f>
      </c>
      <c r="AO396" s="18">
        <f>IFERROR(_xlfn.BETA.DIST(DATE(YEAR(AO$2),MONTH(AO$2),15),$AD$2,$AE$2,FALSE,DATE(YEAR($AD396),MONTH($AD396),1),DATE(YEAR($AE396),MONTH($AE396),28)),0)</f>
      </c>
      <c r="AP396" s="18">
        <f>IFERROR(_xlfn.BETA.DIST(DATE(YEAR(AP$2),MONTH(AP$2),15),$AD$2,$AE$2,FALSE,DATE(YEAR($AD396),MONTH($AD396),1),DATE(YEAR($AE396),MONTH($AE396),28)),0)</f>
      </c>
      <c r="AQ396" s="18">
        <f>IFERROR(_xlfn.BETA.DIST(DATE(YEAR(AQ$2),MONTH(AQ$2),15),$AD$2,$AE$2,FALSE,DATE(YEAR($AD396),MONTH($AD396),1),DATE(YEAR($AE396),MONTH($AE396),28)),0)</f>
      </c>
      <c r="AR396" s="18">
        <f>IFERROR(_xlfn.BETA.DIST(DATE(YEAR(AR$2),MONTH(AR$2),15),$AD$2,$AE$2,FALSE,DATE(YEAR($AD396),MONTH($AD396),1),DATE(YEAR($AE396),MONTH($AE396),28)),0)</f>
      </c>
      <c r="AS396" s="18">
        <f>IFERROR(_xlfn.BETA.DIST(DATE(YEAR(AS$2),MONTH(AS$2),15),$AD$2,$AE$2,FALSE,DATE(YEAR($AD396),MONTH($AD396),1),DATE(YEAR($AE396),MONTH($AE396),28)),0)</f>
      </c>
      <c r="AT396" s="18">
        <f>IFERROR(_xlfn.BETA.DIST(DATE(YEAR(AT$2),MONTH(AT$2),15),$AD$2,$AE$2,FALSE,DATE(YEAR($AD396),MONTH($AD396),1),DATE(YEAR($AE396),MONTH($AE396),28)),0)</f>
      </c>
      <c r="AU396" s="18">
        <f>IFERROR(_xlfn.BETA.DIST(DATE(YEAR(AU$2),MONTH(AU$2),15),$AD$2,$AE$2,FALSE,DATE(YEAR($AD396),MONTH($AD396),1),DATE(YEAR($AE396),MONTH($AE396),28)),0)</f>
      </c>
      <c r="AV396" s="18">
        <f>SUM(AG396:AU396)</f>
      </c>
      <c r="AW396" s="18">
        <f>IF(J396&lt;&gt;0,J396,IF($AV396=0,0,AG396/$AV396*$Z396))</f>
      </c>
      <c r="AX396" s="18">
        <f>IF(K396&lt;&gt;0,K396,IF($AV396=0,0,AH396/$AV396*$Z396))</f>
      </c>
      <c r="AY396" s="18">
        <f>IF(L396&lt;&gt;0,L396,IF($AV396=0,0,AI396/$AV396*$Z396))</f>
      </c>
      <c r="AZ396" s="18">
        <f>IF(M396&lt;&gt;0,M396,IF($AV396=0,0,AJ396/$AV396*$Z396))</f>
      </c>
      <c r="BA396" s="18">
        <f>IF(N396&lt;&gt;0,N396,IF($AV396=0,0,AK396/$AV396*$Z396))</f>
      </c>
      <c r="BB396" s="18">
        <f>IF(O396&lt;&gt;0,O396,IF($AV396=0,0,AL396/$AV396*$Z396))</f>
      </c>
      <c r="BC396" s="18">
        <f>IF(P396&lt;&gt;0,P396,IF($AV396=0,0,AM396/$AV396*$Z396))</f>
      </c>
      <c r="BD396" s="18">
        <f>IF(Q396&lt;&gt;0,Q396,IF($AV396=0,0,AN396/$AV396*$Z396))</f>
      </c>
      <c r="BE396" s="18">
        <f>IF(R396&lt;&gt;0,R396,IF($AV396=0,0,AO396/$AV396*$Z396))</f>
      </c>
      <c r="BF396" s="18">
        <f>IF(S396&lt;&gt;0,S396,IF($AV396=0,0,AP396/$AV396*$Z396))</f>
      </c>
      <c r="BG396" s="18">
        <f>IF(T396&lt;&gt;0,T396,IF($AV396=0,0,AQ396/$AV396*$Z396))</f>
      </c>
      <c r="BH396" s="18">
        <f>IF(U396&lt;&gt;0,U396,IF($AV396=0,0,AR396/$AV396*$Z396))</f>
      </c>
      <c r="BI396" s="18">
        <f>IF(V396&lt;&gt;0,V396,IF($AV396=0,0,AS396/$AV396*$Z396))</f>
      </c>
      <c r="BJ396" s="18">
        <f>IF(W396&lt;&gt;0,W396,IF($AV396=0,0,AT396/$AV396*$Z396))</f>
      </c>
      <c r="BK396" s="18">
        <f>IF(X396&lt;&gt;0,X396,IF($AV396=0,0,AU396/$AV396*$Z396))</f>
      </c>
      <c r="BL396" s="18">
        <f>SUM(AW396:BK396)</f>
      </c>
      <c r="BM396" s="18">
        <f>I396-BL396</f>
      </c>
    </row>
    <row r="397" outlineLevel="4">
      <c r="A397" s="5" t="str">
        <v>14.6.9</v>
      </c>
      <c r="B397" s="5" t="str">
        <v/>
      </c>
      <c r="C397" s="5" t="str">
        <v>BSKDGNGENGR07</v>
      </c>
      <c r="D397" s="5" t="str">
        <v>BSKDGNGENGR07</v>
      </c>
      <c r="E397" s="19">
        <f>IFERROR(_xlfn.XLOOKUP(F397,Assumptions!B:B,Assumptions!C:C),0)</f>
      </c>
      <c r="F397" s="5" t="str">
        <v>Retention</v>
      </c>
      <c r="G397" s="5" t="str">
        <v/>
      </c>
      <c r="H397" s="18">
        <f>G394*E397</f>
      </c>
      <c r="I397" s="18">
        <f>H397*(1-0)</f>
      </c>
      <c r="J397" s="18">
        <v>0</v>
      </c>
      <c r="K397" s="18">
        <v>0</v>
      </c>
      <c r="L397" s="18">
        <v>0</v>
      </c>
      <c r="M397" s="18">
        <v>0</v>
      </c>
      <c r="N397" s="18">
        <v>0</v>
      </c>
      <c r="O397" s="18">
        <v>0</v>
      </c>
      <c r="P397" s="18">
        <v>0</v>
      </c>
      <c r="Q397" s="18">
        <v>0</v>
      </c>
      <c r="R397" s="18">
        <v>0</v>
      </c>
      <c r="S397" s="18">
        <v>0</v>
      </c>
      <c r="T397" s="18">
        <v>0</v>
      </c>
      <c r="U397" s="18">
        <v>0</v>
      </c>
      <c r="V397" s="18">
        <v>0</v>
      </c>
      <c r="W397" s="18">
        <v>0</v>
      </c>
      <c r="X397" s="18">
        <v>0</v>
      </c>
      <c r="Y397" s="18">
        <f>SUM(J397:X397)</f>
      </c>
      <c r="Z397" s="18">
        <f>I397-Y397</f>
      </c>
      <c r="AA397" s="20">
        <v>46483</v>
      </c>
      <c r="AB397" s="20">
        <v>46483</v>
      </c>
      <c r="AC397" s="18">
        <f>IFERROR(_xlfn.XLOOKUP(F397,Assumptions!B:B,Assumptions!D:D),0)</f>
      </c>
      <c r="AD397" s="20">
        <f>AA397+AC397</f>
      </c>
      <c r="AE397" s="20">
        <f>AC397+AB397</f>
      </c>
      <c r="AF397" s="5" t="str">
        <v/>
      </c>
      <c r="AG397" s="18">
        <f>IFERROR(_xlfn.BETA.DIST(DATE(YEAR(AG$2),MONTH(AG$2),15),$AD$2,$AE$2,FALSE,DATE(YEAR($AD397),MONTH($AD397),1),DATE(YEAR($AE397),MONTH($AE397),28)),0)</f>
      </c>
      <c r="AH397" s="18">
        <f>IFERROR(_xlfn.BETA.DIST(DATE(YEAR(AH$2),MONTH(AH$2),15),$AD$2,$AE$2,FALSE,DATE(YEAR($AD397),MONTH($AD397),1),DATE(YEAR($AE397),MONTH($AE397),28)),0)</f>
      </c>
      <c r="AI397" s="18">
        <f>IFERROR(_xlfn.BETA.DIST(DATE(YEAR(AI$2),MONTH(AI$2),15),$AD$2,$AE$2,FALSE,DATE(YEAR($AD397),MONTH($AD397),1),DATE(YEAR($AE397),MONTH($AE397),28)),0)</f>
      </c>
      <c r="AJ397" s="18">
        <f>IFERROR(_xlfn.BETA.DIST(DATE(YEAR(AJ$2),MONTH(AJ$2),15),$AD$2,$AE$2,FALSE,DATE(YEAR($AD397),MONTH($AD397),1),DATE(YEAR($AE397),MONTH($AE397),28)),0)</f>
      </c>
      <c r="AK397" s="18">
        <f>IFERROR(_xlfn.BETA.DIST(DATE(YEAR(AK$2),MONTH(AK$2),15),$AD$2,$AE$2,FALSE,DATE(YEAR($AD397),MONTH($AD397),1),DATE(YEAR($AE397),MONTH($AE397),28)),0)</f>
      </c>
      <c r="AL397" s="18">
        <f>IFERROR(_xlfn.BETA.DIST(DATE(YEAR(AL$2),MONTH(AL$2),15),$AD$2,$AE$2,FALSE,DATE(YEAR($AD397),MONTH($AD397),1),DATE(YEAR($AE397),MONTH($AE397),28)),0)</f>
      </c>
      <c r="AM397" s="18">
        <f>IFERROR(_xlfn.BETA.DIST(DATE(YEAR(AM$2),MONTH(AM$2),15),$AD$2,$AE$2,FALSE,DATE(YEAR($AD397),MONTH($AD397),1),DATE(YEAR($AE397),MONTH($AE397),28)),0)</f>
      </c>
      <c r="AN397" s="18">
        <f>IFERROR(_xlfn.BETA.DIST(DATE(YEAR(AN$2),MONTH(AN$2),15),$AD$2,$AE$2,FALSE,DATE(YEAR($AD397),MONTH($AD397),1),DATE(YEAR($AE397),MONTH($AE397),28)),0)</f>
      </c>
      <c r="AO397" s="18">
        <f>IFERROR(_xlfn.BETA.DIST(DATE(YEAR(AO$2),MONTH(AO$2),15),$AD$2,$AE$2,FALSE,DATE(YEAR($AD397),MONTH($AD397),1),DATE(YEAR($AE397),MONTH($AE397),28)),0)</f>
      </c>
      <c r="AP397" s="18">
        <f>IFERROR(_xlfn.BETA.DIST(DATE(YEAR(AP$2),MONTH(AP$2),15),$AD$2,$AE$2,FALSE,DATE(YEAR($AD397),MONTH($AD397),1),DATE(YEAR($AE397),MONTH($AE397),28)),0)</f>
      </c>
      <c r="AQ397" s="18">
        <f>IFERROR(_xlfn.BETA.DIST(DATE(YEAR(AQ$2),MONTH(AQ$2),15),$AD$2,$AE$2,FALSE,DATE(YEAR($AD397),MONTH($AD397),1),DATE(YEAR($AE397),MONTH($AE397),28)),0)</f>
      </c>
      <c r="AR397" s="18">
        <f>IFERROR(_xlfn.BETA.DIST(DATE(YEAR(AR$2),MONTH(AR$2),15),$AD$2,$AE$2,FALSE,DATE(YEAR($AD397),MONTH($AD397),1),DATE(YEAR($AE397),MONTH($AE397),28)),0)</f>
      </c>
      <c r="AS397" s="18">
        <f>IFERROR(_xlfn.BETA.DIST(DATE(YEAR(AS$2),MONTH(AS$2),15),$AD$2,$AE$2,FALSE,DATE(YEAR($AD397),MONTH($AD397),1),DATE(YEAR($AE397),MONTH($AE397),28)),0)</f>
      </c>
      <c r="AT397" s="18">
        <f>IFERROR(_xlfn.BETA.DIST(DATE(YEAR(AT$2),MONTH(AT$2),15),$AD$2,$AE$2,FALSE,DATE(YEAR($AD397),MONTH($AD397),1),DATE(YEAR($AE397),MONTH($AE397),28)),0)</f>
      </c>
      <c r="AU397" s="18">
        <f>IFERROR(_xlfn.BETA.DIST(DATE(YEAR(AU$2),MONTH(AU$2),15),$AD$2,$AE$2,FALSE,DATE(YEAR($AD397),MONTH($AD397),1),DATE(YEAR($AE397),MONTH($AE397),28)),0)</f>
      </c>
      <c r="AV397" s="18">
        <f>SUM(AG397:AU397)</f>
      </c>
      <c r="AW397" s="18">
        <f>IF(J397&lt;&gt;0,J397,IF($AV397=0,0,AG397/$AV397*$Z397))</f>
      </c>
      <c r="AX397" s="18">
        <f>IF(K397&lt;&gt;0,K397,IF($AV397=0,0,AH397/$AV397*$Z397))</f>
      </c>
      <c r="AY397" s="18">
        <f>IF(L397&lt;&gt;0,L397,IF($AV397=0,0,AI397/$AV397*$Z397))</f>
      </c>
      <c r="AZ397" s="18">
        <f>IF(M397&lt;&gt;0,M397,IF($AV397=0,0,AJ397/$AV397*$Z397))</f>
      </c>
      <c r="BA397" s="18">
        <f>IF(N397&lt;&gt;0,N397,IF($AV397=0,0,AK397/$AV397*$Z397))</f>
      </c>
      <c r="BB397" s="18">
        <f>IF(O397&lt;&gt;0,O397,IF($AV397=0,0,AL397/$AV397*$Z397))</f>
      </c>
      <c r="BC397" s="18">
        <f>IF(P397&lt;&gt;0,P397,IF($AV397=0,0,AM397/$AV397*$Z397))</f>
      </c>
      <c r="BD397" s="18">
        <f>IF(Q397&lt;&gt;0,Q397,IF($AV397=0,0,AN397/$AV397*$Z397))</f>
      </c>
      <c r="BE397" s="18">
        <f>IF(R397&lt;&gt;0,R397,IF($AV397=0,0,AO397/$AV397*$Z397))</f>
      </c>
      <c r="BF397" s="18">
        <f>IF(S397&lt;&gt;0,S397,IF($AV397=0,0,AP397/$AV397*$Z397))</f>
      </c>
      <c r="BG397" s="18">
        <f>IF(T397&lt;&gt;0,T397,IF($AV397=0,0,AQ397/$AV397*$Z397))</f>
      </c>
      <c r="BH397" s="18">
        <f>IF(U397&lt;&gt;0,U397,IF($AV397=0,0,AR397/$AV397*$Z397))</f>
      </c>
      <c r="BI397" s="18">
        <f>IF(V397&lt;&gt;0,V397,IF($AV397=0,0,AS397/$AV397*$Z397))</f>
      </c>
      <c r="BJ397" s="18">
        <f>IF(W397&lt;&gt;0,W397,IF($AV397=0,0,AT397/$AV397*$Z397))</f>
      </c>
      <c r="BK397" s="18">
        <f>IF(X397&lt;&gt;0,X397,IF($AV397=0,0,AU397/$AV397*$Z397))</f>
      </c>
      <c r="BL397" s="18">
        <f>SUM(AW397:BK397)</f>
      </c>
      <c r="BM397" s="18">
        <f>I397-BL397</f>
      </c>
    </row>
    <row r="398" outlineLevel="3">
      <c r="A398" s="17" t="str">
        <v>14.6.01</v>
      </c>
      <c r="B398" s="17" t="str">
        <v/>
      </c>
      <c r="C398" s="17" t="str">
        <v/>
      </c>
      <c r="D398" s="17" t="str">
        <v/>
      </c>
      <c r="E398" s="17" t="str">
        <v>14.6.01</v>
      </c>
      <c r="F398" s="17" t="str">
        <v>One single phase 11 kV neutral point Current Transformer</v>
      </c>
      <c r="G398" s="17">
        <v>81350.1</v>
      </c>
      <c r="H398" s="17" t="str">
        <v/>
      </c>
      <c r="I398" s="17" t="str">
        <v/>
      </c>
      <c r="J398" s="17" t="str">
        <v/>
      </c>
      <c r="K398" s="17" t="str">
        <v/>
      </c>
      <c r="L398" s="17" t="str">
        <v/>
      </c>
      <c r="M398" s="17" t="str">
        <v/>
      </c>
      <c r="N398" s="17" t="str">
        <v/>
      </c>
      <c r="O398" s="17" t="str">
        <v/>
      </c>
      <c r="P398" s="17" t="str">
        <v/>
      </c>
      <c r="Q398" s="17" t="str">
        <v/>
      </c>
      <c r="R398" s="17" t="str">
        <v/>
      </c>
      <c r="S398" s="17" t="str">
        <v/>
      </c>
      <c r="T398" s="17" t="str">
        <v/>
      </c>
      <c r="U398" s="17" t="str">
        <v/>
      </c>
      <c r="V398" s="17" t="str">
        <v/>
      </c>
      <c r="W398" s="17" t="str">
        <v/>
      </c>
      <c r="X398" s="17" t="str">
        <v/>
      </c>
      <c r="Y398" s="17" t="str">
        <v/>
      </c>
      <c r="Z398" s="17" t="str">
        <v/>
      </c>
      <c r="AA398" s="17" t="str">
        <v/>
      </c>
      <c r="AB398" s="17" t="str">
        <v/>
      </c>
      <c r="AC398" s="17" t="str">
        <v/>
      </c>
      <c r="AD398" s="17" t="str">
        <v/>
      </c>
      <c r="AE398" s="17" t="str">
        <v/>
      </c>
      <c r="AF398" s="5" t="str">
        <v/>
      </c>
      <c r="AG398" s="18">
        <f>IFERROR(_xlfn.BETA.DIST(DATE(YEAR(AG$2),MONTH(AG$2),15),$AD$2,$AE$2,FALSE,DATE(YEAR($AD398),MONTH($AD398),1),DATE(YEAR($AE398),MONTH($AE398),28)),0)</f>
      </c>
      <c r="AH398" s="18">
        <f>IFERROR(_xlfn.BETA.DIST(DATE(YEAR(AH$2),MONTH(AH$2),15),$AD$2,$AE$2,FALSE,DATE(YEAR($AD398),MONTH($AD398),1),DATE(YEAR($AE398),MONTH($AE398),28)),0)</f>
      </c>
      <c r="AI398" s="18">
        <f>IFERROR(_xlfn.BETA.DIST(DATE(YEAR(AI$2),MONTH(AI$2),15),$AD$2,$AE$2,FALSE,DATE(YEAR($AD398),MONTH($AD398),1),DATE(YEAR($AE398),MONTH($AE398),28)),0)</f>
      </c>
      <c r="AJ398" s="18">
        <f>IFERROR(_xlfn.BETA.DIST(DATE(YEAR(AJ$2),MONTH(AJ$2),15),$AD$2,$AE$2,FALSE,DATE(YEAR($AD398),MONTH($AD398),1),DATE(YEAR($AE398),MONTH($AE398),28)),0)</f>
      </c>
      <c r="AK398" s="18">
        <f>IFERROR(_xlfn.BETA.DIST(DATE(YEAR(AK$2),MONTH(AK$2),15),$AD$2,$AE$2,FALSE,DATE(YEAR($AD398),MONTH($AD398),1),DATE(YEAR($AE398),MONTH($AE398),28)),0)</f>
      </c>
      <c r="AL398" s="18">
        <f>IFERROR(_xlfn.BETA.DIST(DATE(YEAR(AL$2),MONTH(AL$2),15),$AD$2,$AE$2,FALSE,DATE(YEAR($AD398),MONTH($AD398),1),DATE(YEAR($AE398),MONTH($AE398),28)),0)</f>
      </c>
      <c r="AM398" s="18">
        <f>IFERROR(_xlfn.BETA.DIST(DATE(YEAR(AM$2),MONTH(AM$2),15),$AD$2,$AE$2,FALSE,DATE(YEAR($AD398),MONTH($AD398),1),DATE(YEAR($AE398),MONTH($AE398),28)),0)</f>
      </c>
      <c r="AN398" s="18">
        <f>IFERROR(_xlfn.BETA.DIST(DATE(YEAR(AN$2),MONTH(AN$2),15),$AD$2,$AE$2,FALSE,DATE(YEAR($AD398),MONTH($AD398),1),DATE(YEAR($AE398),MONTH($AE398),28)),0)</f>
      </c>
      <c r="AO398" s="18">
        <f>IFERROR(_xlfn.BETA.DIST(DATE(YEAR(AO$2),MONTH(AO$2),15),$AD$2,$AE$2,FALSE,DATE(YEAR($AD398),MONTH($AD398),1),DATE(YEAR($AE398),MONTH($AE398),28)),0)</f>
      </c>
      <c r="AP398" s="18">
        <f>IFERROR(_xlfn.BETA.DIST(DATE(YEAR(AP$2),MONTH(AP$2),15),$AD$2,$AE$2,FALSE,DATE(YEAR($AD398),MONTH($AD398),1),DATE(YEAR($AE398),MONTH($AE398),28)),0)</f>
      </c>
      <c r="AQ398" s="18">
        <f>IFERROR(_xlfn.BETA.DIST(DATE(YEAR(AQ$2),MONTH(AQ$2),15),$AD$2,$AE$2,FALSE,DATE(YEAR($AD398),MONTH($AD398),1),DATE(YEAR($AE398),MONTH($AE398),28)),0)</f>
      </c>
      <c r="AR398" s="18">
        <f>IFERROR(_xlfn.BETA.DIST(DATE(YEAR(AR$2),MONTH(AR$2),15),$AD$2,$AE$2,FALSE,DATE(YEAR($AD398),MONTH($AD398),1),DATE(YEAR($AE398),MONTH($AE398),28)),0)</f>
      </c>
      <c r="AS398" s="18">
        <f>IFERROR(_xlfn.BETA.DIST(DATE(YEAR(AS$2),MONTH(AS$2),15),$AD$2,$AE$2,FALSE,DATE(YEAR($AD398),MONTH($AD398),1),DATE(YEAR($AE398),MONTH($AE398),28)),0)</f>
      </c>
      <c r="AT398" s="18">
        <f>IFERROR(_xlfn.BETA.DIST(DATE(YEAR(AT$2),MONTH(AT$2),15),$AD$2,$AE$2,FALSE,DATE(YEAR($AD398),MONTH($AD398),1),DATE(YEAR($AE398),MONTH($AE398),28)),0)</f>
      </c>
      <c r="AU398" s="18">
        <f>IFERROR(_xlfn.BETA.DIST(DATE(YEAR(AU$2),MONTH(AU$2),15),$AD$2,$AE$2,FALSE,DATE(YEAR($AD398),MONTH($AD398),1),DATE(YEAR($AE398),MONTH($AE398),28)),0)</f>
      </c>
      <c r="AV398" s="18">
        <f>SUM(AG398:AU398)</f>
      </c>
      <c r="AW398" s="18">
        <f>IF(J398&lt;&gt;0,J398,IF($AV398=0,0,AG398/$AV398*$Z398))</f>
      </c>
      <c r="AX398" s="18">
        <f>IF(K398&lt;&gt;0,K398,IF($AV398=0,0,AH398/$AV398*$Z398))</f>
      </c>
      <c r="AY398" s="18">
        <f>IF(L398&lt;&gt;0,L398,IF($AV398=0,0,AI398/$AV398*$Z398))</f>
      </c>
      <c r="AZ398" s="18">
        <f>IF(M398&lt;&gt;0,M398,IF($AV398=0,0,AJ398/$AV398*$Z398))</f>
      </c>
      <c r="BA398" s="18">
        <f>IF(N398&lt;&gt;0,N398,IF($AV398=0,0,AK398/$AV398*$Z398))</f>
      </c>
      <c r="BB398" s="18">
        <f>IF(O398&lt;&gt;0,O398,IF($AV398=0,0,AL398/$AV398*$Z398))</f>
      </c>
      <c r="BC398" s="18">
        <f>IF(P398&lt;&gt;0,P398,IF($AV398=0,0,AM398/$AV398*$Z398))</f>
      </c>
      <c r="BD398" s="18">
        <f>IF(Q398&lt;&gt;0,Q398,IF($AV398=0,0,AN398/$AV398*$Z398))</f>
      </c>
      <c r="BE398" s="18">
        <f>IF(R398&lt;&gt;0,R398,IF($AV398=0,0,AO398/$AV398*$Z398))</f>
      </c>
      <c r="BF398" s="18">
        <f>IF(S398&lt;&gt;0,S398,IF($AV398=0,0,AP398/$AV398*$Z398))</f>
      </c>
      <c r="BG398" s="18">
        <f>IF(T398&lt;&gt;0,T398,IF($AV398=0,0,AQ398/$AV398*$Z398))</f>
      </c>
      <c r="BH398" s="18">
        <f>IF(U398&lt;&gt;0,U398,IF($AV398=0,0,AR398/$AV398*$Z398))</f>
      </c>
      <c r="BI398" s="18">
        <f>IF(V398&lt;&gt;0,V398,IF($AV398=0,0,AS398/$AV398*$Z398))</f>
      </c>
      <c r="BJ398" s="18">
        <f>IF(W398&lt;&gt;0,W398,IF($AV398=0,0,AT398/$AV398*$Z398))</f>
      </c>
      <c r="BK398" s="18">
        <f>IF(X398&lt;&gt;0,X398,IF($AV398=0,0,AU398/$AV398*$Z398))</f>
      </c>
      <c r="BL398" s="18">
        <f>SUM(AW398:BK398)</f>
      </c>
      <c r="BM398" s="17" t="str">
        <v/>
      </c>
    </row>
    <row r="399" outlineLevel="4">
      <c r="A399" s="5" t="str">
        <v>14.6.01</v>
      </c>
      <c r="B399" s="5" t="str">
        <v/>
      </c>
      <c r="C399" s="5" t="str">
        <v>BSKDGNGENGR03</v>
      </c>
      <c r="D399" s="5" t="str">
        <v>BSKDGNGENGR03</v>
      </c>
      <c r="E399" s="19">
        <f>IFERROR(_xlfn.XLOOKUP(F399,Assumptions!B:B,Assumptions!C:C),0)</f>
      </c>
      <c r="F399" s="5" t="str">
        <v>Advanced Payment</v>
      </c>
      <c r="G399" s="5" t="str">
        <v/>
      </c>
      <c r="H399" s="18">
        <f>G398*E399</f>
      </c>
      <c r="I399" s="18">
        <f>H399*(1-0)</f>
      </c>
      <c r="J399" s="18">
        <v>0</v>
      </c>
      <c r="K399" s="18">
        <v>0</v>
      </c>
      <c r="L399" s="18">
        <v>0</v>
      </c>
      <c r="M399" s="18">
        <v>0</v>
      </c>
      <c r="N399" s="18">
        <v>0</v>
      </c>
      <c r="O399" s="18">
        <v>0</v>
      </c>
      <c r="P399" s="18">
        <v>0</v>
      </c>
      <c r="Q399" s="18">
        <v>0</v>
      </c>
      <c r="R399" s="18">
        <v>0</v>
      </c>
      <c r="S399" s="18">
        <v>0</v>
      </c>
      <c r="T399" s="18">
        <v>0</v>
      </c>
      <c r="U399" s="18">
        <v>0</v>
      </c>
      <c r="V399" s="18">
        <v>0</v>
      </c>
      <c r="W399" s="18">
        <v>0</v>
      </c>
      <c r="X399" s="18">
        <v>0</v>
      </c>
      <c r="Y399" s="18">
        <f>SUM(J399:X399)</f>
      </c>
      <c r="Z399" s="18">
        <f>I399-Y399</f>
      </c>
      <c r="AA399" s="20">
        <v>46026</v>
      </c>
      <c r="AB399" s="20">
        <v>46026</v>
      </c>
      <c r="AC399" s="18">
        <f>IFERROR(_xlfn.XLOOKUP(F399,Assumptions!B:B,Assumptions!D:D),0)</f>
      </c>
      <c r="AD399" s="20">
        <f>AA399+AC399</f>
      </c>
      <c r="AE399" s="20">
        <f>AC399+AB399</f>
      </c>
      <c r="AF399" s="5" t="str">
        <v/>
      </c>
      <c r="AG399" s="18">
        <f>IFERROR(_xlfn.BETA.DIST(DATE(YEAR(AG$2),MONTH(AG$2),15),$AD$2,$AE$2,FALSE,DATE(YEAR($AD399),MONTH($AD399),1),DATE(YEAR($AE399),MONTH($AE399),28)),0)</f>
      </c>
      <c r="AH399" s="18">
        <f>IFERROR(_xlfn.BETA.DIST(DATE(YEAR(AH$2),MONTH(AH$2),15),$AD$2,$AE$2,FALSE,DATE(YEAR($AD399),MONTH($AD399),1),DATE(YEAR($AE399),MONTH($AE399),28)),0)</f>
      </c>
      <c r="AI399" s="18">
        <f>IFERROR(_xlfn.BETA.DIST(DATE(YEAR(AI$2),MONTH(AI$2),15),$AD$2,$AE$2,FALSE,DATE(YEAR($AD399),MONTH($AD399),1),DATE(YEAR($AE399),MONTH($AE399),28)),0)</f>
      </c>
      <c r="AJ399" s="18">
        <f>IFERROR(_xlfn.BETA.DIST(DATE(YEAR(AJ$2),MONTH(AJ$2),15),$AD$2,$AE$2,FALSE,DATE(YEAR($AD399),MONTH($AD399),1),DATE(YEAR($AE399),MONTH($AE399),28)),0)</f>
      </c>
      <c r="AK399" s="18">
        <f>IFERROR(_xlfn.BETA.DIST(DATE(YEAR(AK$2),MONTH(AK$2),15),$AD$2,$AE$2,FALSE,DATE(YEAR($AD399),MONTH($AD399),1),DATE(YEAR($AE399),MONTH($AE399),28)),0)</f>
      </c>
      <c r="AL399" s="18">
        <f>IFERROR(_xlfn.BETA.DIST(DATE(YEAR(AL$2),MONTH(AL$2),15),$AD$2,$AE$2,FALSE,DATE(YEAR($AD399),MONTH($AD399),1),DATE(YEAR($AE399),MONTH($AE399),28)),0)</f>
      </c>
      <c r="AM399" s="18">
        <f>IFERROR(_xlfn.BETA.DIST(DATE(YEAR(AM$2),MONTH(AM$2),15),$AD$2,$AE$2,FALSE,DATE(YEAR($AD399),MONTH($AD399),1),DATE(YEAR($AE399),MONTH($AE399),28)),0)</f>
      </c>
      <c r="AN399" s="18">
        <f>IFERROR(_xlfn.BETA.DIST(DATE(YEAR(AN$2),MONTH(AN$2),15),$AD$2,$AE$2,FALSE,DATE(YEAR($AD399),MONTH($AD399),1),DATE(YEAR($AE399),MONTH($AE399),28)),0)</f>
      </c>
      <c r="AO399" s="18">
        <f>IFERROR(_xlfn.BETA.DIST(DATE(YEAR(AO$2),MONTH(AO$2),15),$AD$2,$AE$2,FALSE,DATE(YEAR($AD399),MONTH($AD399),1),DATE(YEAR($AE399),MONTH($AE399),28)),0)</f>
      </c>
      <c r="AP399" s="18">
        <f>IFERROR(_xlfn.BETA.DIST(DATE(YEAR(AP$2),MONTH(AP$2),15),$AD$2,$AE$2,FALSE,DATE(YEAR($AD399),MONTH($AD399),1),DATE(YEAR($AE399),MONTH($AE399),28)),0)</f>
      </c>
      <c r="AQ399" s="18">
        <f>IFERROR(_xlfn.BETA.DIST(DATE(YEAR(AQ$2),MONTH(AQ$2),15),$AD$2,$AE$2,FALSE,DATE(YEAR($AD399),MONTH($AD399),1),DATE(YEAR($AE399),MONTH($AE399),28)),0)</f>
      </c>
      <c r="AR399" s="18">
        <f>IFERROR(_xlfn.BETA.DIST(DATE(YEAR(AR$2),MONTH(AR$2),15),$AD$2,$AE$2,FALSE,DATE(YEAR($AD399),MONTH($AD399),1),DATE(YEAR($AE399),MONTH($AE399),28)),0)</f>
      </c>
      <c r="AS399" s="18">
        <f>IFERROR(_xlfn.BETA.DIST(DATE(YEAR(AS$2),MONTH(AS$2),15),$AD$2,$AE$2,FALSE,DATE(YEAR($AD399),MONTH($AD399),1),DATE(YEAR($AE399),MONTH($AE399),28)),0)</f>
      </c>
      <c r="AT399" s="18">
        <f>IFERROR(_xlfn.BETA.DIST(DATE(YEAR(AT$2),MONTH(AT$2),15),$AD$2,$AE$2,FALSE,DATE(YEAR($AD399),MONTH($AD399),1),DATE(YEAR($AE399),MONTH($AE399),28)),0)</f>
      </c>
      <c r="AU399" s="18">
        <f>IFERROR(_xlfn.BETA.DIST(DATE(YEAR(AU$2),MONTH(AU$2),15),$AD$2,$AE$2,FALSE,DATE(YEAR($AD399),MONTH($AD399),1),DATE(YEAR($AE399),MONTH($AE399),28)),0)</f>
      </c>
      <c r="AV399" s="18">
        <f>SUM(AG399:AU399)</f>
      </c>
      <c r="AW399" s="18">
        <f>IF(J399&lt;&gt;0,J399,IF($AV399=0,0,AG399/$AV399*$Z399))</f>
      </c>
      <c r="AX399" s="18">
        <f>IF(K399&lt;&gt;0,K399,IF($AV399=0,0,AH399/$AV399*$Z399))</f>
      </c>
      <c r="AY399" s="18">
        <f>IF(L399&lt;&gt;0,L399,IF($AV399=0,0,AI399/$AV399*$Z399))</f>
      </c>
      <c r="AZ399" s="18">
        <f>IF(M399&lt;&gt;0,M399,IF($AV399=0,0,AJ399/$AV399*$Z399))</f>
      </c>
      <c r="BA399" s="18">
        <f>IF(N399&lt;&gt;0,N399,IF($AV399=0,0,AK399/$AV399*$Z399))</f>
      </c>
      <c r="BB399" s="18">
        <f>IF(O399&lt;&gt;0,O399,IF($AV399=0,0,AL399/$AV399*$Z399))</f>
      </c>
      <c r="BC399" s="18">
        <f>IF(P399&lt;&gt;0,P399,IF($AV399=0,0,AM399/$AV399*$Z399))</f>
      </c>
      <c r="BD399" s="18">
        <f>IF(Q399&lt;&gt;0,Q399,IF($AV399=0,0,AN399/$AV399*$Z399))</f>
      </c>
      <c r="BE399" s="18">
        <f>IF(R399&lt;&gt;0,R399,IF($AV399=0,0,AO399/$AV399*$Z399))</f>
      </c>
      <c r="BF399" s="18">
        <f>IF(S399&lt;&gt;0,S399,IF($AV399=0,0,AP399/$AV399*$Z399))</f>
      </c>
      <c r="BG399" s="18">
        <f>IF(T399&lt;&gt;0,T399,IF($AV399=0,0,AQ399/$AV399*$Z399))</f>
      </c>
      <c r="BH399" s="18">
        <f>IF(U399&lt;&gt;0,U399,IF($AV399=0,0,AR399/$AV399*$Z399))</f>
      </c>
      <c r="BI399" s="18">
        <f>IF(V399&lt;&gt;0,V399,IF($AV399=0,0,AS399/$AV399*$Z399))</f>
      </c>
      <c r="BJ399" s="18">
        <f>IF(W399&lt;&gt;0,W399,IF($AV399=0,0,AT399/$AV399*$Z399))</f>
      </c>
      <c r="BK399" s="18">
        <f>IF(X399&lt;&gt;0,X399,IF($AV399=0,0,AU399/$AV399*$Z399))</f>
      </c>
      <c r="BL399" s="18">
        <f>SUM(AW399:BK399)</f>
      </c>
      <c r="BM399" s="18">
        <f>I399-BL399</f>
      </c>
    </row>
    <row r="400" outlineLevel="4">
      <c r="A400" s="5" t="str">
        <v>14.6.01</v>
      </c>
      <c r="B400" s="5" t="str">
        <v/>
      </c>
      <c r="C400" s="5" t="str">
        <v>BSPRELGENCT19</v>
      </c>
      <c r="D400" s="5" t="str">
        <v>BSPRELGENCT19</v>
      </c>
      <c r="E400" s="19">
        <f>IFERROR(_xlfn.XLOOKUP(F400,Assumptions!B:B,Assumptions!C:C),0)</f>
      </c>
      <c r="F400" s="5" t="str">
        <v>Site Delivery EGP</v>
      </c>
      <c r="G400" s="5" t="str">
        <v/>
      </c>
      <c r="H400" s="18">
        <f>G398*E400</f>
      </c>
      <c r="I400" s="18">
        <f>H400*(1-0)</f>
      </c>
      <c r="J400" s="18">
        <v>0</v>
      </c>
      <c r="K400" s="18">
        <v>0</v>
      </c>
      <c r="L400" s="18">
        <v>0</v>
      </c>
      <c r="M400" s="18">
        <v>0</v>
      </c>
      <c r="N400" s="18">
        <v>0</v>
      </c>
      <c r="O400" s="18">
        <v>0</v>
      </c>
      <c r="P400" s="18">
        <v>0</v>
      </c>
      <c r="Q400" s="18">
        <v>0</v>
      </c>
      <c r="R400" s="18">
        <v>0</v>
      </c>
      <c r="S400" s="18">
        <v>0</v>
      </c>
      <c r="T400" s="18">
        <v>0</v>
      </c>
      <c r="U400" s="18">
        <v>0</v>
      </c>
      <c r="V400" s="18">
        <v>0</v>
      </c>
      <c r="W400" s="18">
        <v>0</v>
      </c>
      <c r="X400" s="18">
        <v>0</v>
      </c>
      <c r="Y400" s="18">
        <f>SUM(J400:X400)</f>
      </c>
      <c r="Z400" s="18">
        <f>I400-Y400</f>
      </c>
      <c r="AA400" s="20">
        <v>46272</v>
      </c>
      <c r="AB400" s="20">
        <v>46272</v>
      </c>
      <c r="AC400" s="18">
        <f>IFERROR(_xlfn.XLOOKUP(F400,Assumptions!B:B,Assumptions!D:D),0)</f>
      </c>
      <c r="AD400" s="20">
        <f>AA400+AC400</f>
      </c>
      <c r="AE400" s="20">
        <f>AC400+AB400</f>
      </c>
      <c r="AF400" s="5" t="str">
        <v/>
      </c>
      <c r="AG400" s="18">
        <f>IFERROR(_xlfn.BETA.DIST(DATE(YEAR(AG$2),MONTH(AG$2),15),$AD$2,$AE$2,FALSE,DATE(YEAR($AD400),MONTH($AD400),1),DATE(YEAR($AE400),MONTH($AE400),28)),0)</f>
      </c>
      <c r="AH400" s="18">
        <f>IFERROR(_xlfn.BETA.DIST(DATE(YEAR(AH$2),MONTH(AH$2),15),$AD$2,$AE$2,FALSE,DATE(YEAR($AD400),MONTH($AD400),1),DATE(YEAR($AE400),MONTH($AE400),28)),0)</f>
      </c>
      <c r="AI400" s="18">
        <f>IFERROR(_xlfn.BETA.DIST(DATE(YEAR(AI$2),MONTH(AI$2),15),$AD$2,$AE$2,FALSE,DATE(YEAR($AD400),MONTH($AD400),1),DATE(YEAR($AE400),MONTH($AE400),28)),0)</f>
      </c>
      <c r="AJ400" s="18">
        <f>IFERROR(_xlfn.BETA.DIST(DATE(YEAR(AJ$2),MONTH(AJ$2),15),$AD$2,$AE$2,FALSE,DATE(YEAR($AD400),MONTH($AD400),1),DATE(YEAR($AE400),MONTH($AE400),28)),0)</f>
      </c>
      <c r="AK400" s="18">
        <f>IFERROR(_xlfn.BETA.DIST(DATE(YEAR(AK$2),MONTH(AK$2),15),$AD$2,$AE$2,FALSE,DATE(YEAR($AD400),MONTH($AD400),1),DATE(YEAR($AE400),MONTH($AE400),28)),0)</f>
      </c>
      <c r="AL400" s="18">
        <f>IFERROR(_xlfn.BETA.DIST(DATE(YEAR(AL$2),MONTH(AL$2),15),$AD$2,$AE$2,FALSE,DATE(YEAR($AD400),MONTH($AD400),1),DATE(YEAR($AE400),MONTH($AE400),28)),0)</f>
      </c>
      <c r="AM400" s="18">
        <f>IFERROR(_xlfn.BETA.DIST(DATE(YEAR(AM$2),MONTH(AM$2),15),$AD$2,$AE$2,FALSE,DATE(YEAR($AD400),MONTH($AD400),1),DATE(YEAR($AE400),MONTH($AE400),28)),0)</f>
      </c>
      <c r="AN400" s="18">
        <f>IFERROR(_xlfn.BETA.DIST(DATE(YEAR(AN$2),MONTH(AN$2),15),$AD$2,$AE$2,FALSE,DATE(YEAR($AD400),MONTH($AD400),1),DATE(YEAR($AE400),MONTH($AE400),28)),0)</f>
      </c>
      <c r="AO400" s="18">
        <f>IFERROR(_xlfn.BETA.DIST(DATE(YEAR(AO$2),MONTH(AO$2),15),$AD$2,$AE$2,FALSE,DATE(YEAR($AD400),MONTH($AD400),1),DATE(YEAR($AE400),MONTH($AE400),28)),0)</f>
      </c>
      <c r="AP400" s="18">
        <f>IFERROR(_xlfn.BETA.DIST(DATE(YEAR(AP$2),MONTH(AP$2),15),$AD$2,$AE$2,FALSE,DATE(YEAR($AD400),MONTH($AD400),1),DATE(YEAR($AE400),MONTH($AE400),28)),0)</f>
      </c>
      <c r="AQ400" s="18">
        <f>IFERROR(_xlfn.BETA.DIST(DATE(YEAR(AQ$2),MONTH(AQ$2),15),$AD$2,$AE$2,FALSE,DATE(YEAR($AD400),MONTH($AD400),1),DATE(YEAR($AE400),MONTH($AE400),28)),0)</f>
      </c>
      <c r="AR400" s="18">
        <f>IFERROR(_xlfn.BETA.DIST(DATE(YEAR(AR$2),MONTH(AR$2),15),$AD$2,$AE$2,FALSE,DATE(YEAR($AD400),MONTH($AD400),1),DATE(YEAR($AE400),MONTH($AE400),28)),0)</f>
      </c>
      <c r="AS400" s="18">
        <f>IFERROR(_xlfn.BETA.DIST(DATE(YEAR(AS$2),MONTH(AS$2),15),$AD$2,$AE$2,FALSE,DATE(YEAR($AD400),MONTH($AD400),1),DATE(YEAR($AE400),MONTH($AE400),28)),0)</f>
      </c>
      <c r="AT400" s="18">
        <f>IFERROR(_xlfn.BETA.DIST(DATE(YEAR(AT$2),MONTH(AT$2),15),$AD$2,$AE$2,FALSE,DATE(YEAR($AD400),MONTH($AD400),1),DATE(YEAR($AE400),MONTH($AE400),28)),0)</f>
      </c>
      <c r="AU400" s="18">
        <f>IFERROR(_xlfn.BETA.DIST(DATE(YEAR(AU$2),MONTH(AU$2),15),$AD$2,$AE$2,FALSE,DATE(YEAR($AD400),MONTH($AD400),1),DATE(YEAR($AE400),MONTH($AE400),28)),0)</f>
      </c>
      <c r="AV400" s="18">
        <f>SUM(AG400:AU400)</f>
      </c>
      <c r="AW400" s="18">
        <f>IF(J400&lt;&gt;0,J400,IF($AV400=0,0,AG400/$AV400*$Z400))</f>
      </c>
      <c r="AX400" s="18">
        <f>IF(K400&lt;&gt;0,K400,IF($AV400=0,0,AH400/$AV400*$Z400))</f>
      </c>
      <c r="AY400" s="18">
        <f>IF(L400&lt;&gt;0,L400,IF($AV400=0,0,AI400/$AV400*$Z400))</f>
      </c>
      <c r="AZ400" s="18">
        <f>IF(M400&lt;&gt;0,M400,IF($AV400=0,0,AJ400/$AV400*$Z400))</f>
      </c>
      <c r="BA400" s="18">
        <f>IF(N400&lt;&gt;0,N400,IF($AV400=0,0,AK400/$AV400*$Z400))</f>
      </c>
      <c r="BB400" s="18">
        <f>IF(O400&lt;&gt;0,O400,IF($AV400=0,0,AL400/$AV400*$Z400))</f>
      </c>
      <c r="BC400" s="18">
        <f>IF(P400&lt;&gt;0,P400,IF($AV400=0,0,AM400/$AV400*$Z400))</f>
      </c>
      <c r="BD400" s="18">
        <f>IF(Q400&lt;&gt;0,Q400,IF($AV400=0,0,AN400/$AV400*$Z400))</f>
      </c>
      <c r="BE400" s="18">
        <f>IF(R400&lt;&gt;0,R400,IF($AV400=0,0,AO400/$AV400*$Z400))</f>
      </c>
      <c r="BF400" s="18">
        <f>IF(S400&lt;&gt;0,S400,IF($AV400=0,0,AP400/$AV400*$Z400))</f>
      </c>
      <c r="BG400" s="18">
        <f>IF(T400&lt;&gt;0,T400,IF($AV400=0,0,AQ400/$AV400*$Z400))</f>
      </c>
      <c r="BH400" s="18">
        <f>IF(U400&lt;&gt;0,U400,IF($AV400=0,0,AR400/$AV400*$Z400))</f>
      </c>
      <c r="BI400" s="18">
        <f>IF(V400&lt;&gt;0,V400,IF($AV400=0,0,AS400/$AV400*$Z400))</f>
      </c>
      <c r="BJ400" s="18">
        <f>IF(W400&lt;&gt;0,W400,IF($AV400=0,0,AT400/$AV400*$Z400))</f>
      </c>
      <c r="BK400" s="18">
        <f>IF(X400&lt;&gt;0,X400,IF($AV400=0,0,AU400/$AV400*$Z400))</f>
      </c>
      <c r="BL400" s="18">
        <f>SUM(AW400:BK400)</f>
      </c>
      <c r="BM400" s="18">
        <f>I400-BL400</f>
      </c>
    </row>
    <row r="401" outlineLevel="4">
      <c r="A401" s="5" t="str">
        <v>14.6.01</v>
      </c>
      <c r="B401" s="5" t="str">
        <v/>
      </c>
      <c r="C401" s="5" t="str">
        <v>BSKDGNGENGR07</v>
      </c>
      <c r="D401" s="5" t="str">
        <v>BSKDGNGENGR07</v>
      </c>
      <c r="E401" s="19">
        <f>IFERROR(_xlfn.XLOOKUP(F401,Assumptions!B:B,Assumptions!C:C),0)</f>
      </c>
      <c r="F401" s="5" t="str">
        <v>Retention</v>
      </c>
      <c r="G401" s="5" t="str">
        <v/>
      </c>
      <c r="H401" s="18">
        <f>G398*E401</f>
      </c>
      <c r="I401" s="18">
        <f>H401*(1-0)</f>
      </c>
      <c r="J401" s="18">
        <v>0</v>
      </c>
      <c r="K401" s="18">
        <v>0</v>
      </c>
      <c r="L401" s="18">
        <v>0</v>
      </c>
      <c r="M401" s="18">
        <v>0</v>
      </c>
      <c r="N401" s="18">
        <v>0</v>
      </c>
      <c r="O401" s="18">
        <v>0</v>
      </c>
      <c r="P401" s="18">
        <v>0</v>
      </c>
      <c r="Q401" s="18">
        <v>0</v>
      </c>
      <c r="R401" s="18">
        <v>0</v>
      </c>
      <c r="S401" s="18">
        <v>0</v>
      </c>
      <c r="T401" s="18">
        <v>0</v>
      </c>
      <c r="U401" s="18">
        <v>0</v>
      </c>
      <c r="V401" s="18">
        <v>0</v>
      </c>
      <c r="W401" s="18">
        <v>0</v>
      </c>
      <c r="X401" s="18">
        <v>0</v>
      </c>
      <c r="Y401" s="18">
        <f>SUM(J401:X401)</f>
      </c>
      <c r="Z401" s="18">
        <f>I401-Y401</f>
      </c>
      <c r="AA401" s="20">
        <v>46483</v>
      </c>
      <c r="AB401" s="20">
        <v>46483</v>
      </c>
      <c r="AC401" s="18">
        <f>IFERROR(_xlfn.XLOOKUP(F401,Assumptions!B:B,Assumptions!D:D),0)</f>
      </c>
      <c r="AD401" s="20">
        <f>AA401+AC401</f>
      </c>
      <c r="AE401" s="20">
        <f>AC401+AB401</f>
      </c>
      <c r="AF401" s="5" t="str">
        <v/>
      </c>
      <c r="AG401" s="18">
        <f>IFERROR(_xlfn.BETA.DIST(DATE(YEAR(AG$2),MONTH(AG$2),15),$AD$2,$AE$2,FALSE,DATE(YEAR($AD401),MONTH($AD401),1),DATE(YEAR($AE401),MONTH($AE401),28)),0)</f>
      </c>
      <c r="AH401" s="18">
        <f>IFERROR(_xlfn.BETA.DIST(DATE(YEAR(AH$2),MONTH(AH$2),15),$AD$2,$AE$2,FALSE,DATE(YEAR($AD401),MONTH($AD401),1),DATE(YEAR($AE401),MONTH($AE401),28)),0)</f>
      </c>
      <c r="AI401" s="18">
        <f>IFERROR(_xlfn.BETA.DIST(DATE(YEAR(AI$2),MONTH(AI$2),15),$AD$2,$AE$2,FALSE,DATE(YEAR($AD401),MONTH($AD401),1),DATE(YEAR($AE401),MONTH($AE401),28)),0)</f>
      </c>
      <c r="AJ401" s="18">
        <f>IFERROR(_xlfn.BETA.DIST(DATE(YEAR(AJ$2),MONTH(AJ$2),15),$AD$2,$AE$2,FALSE,DATE(YEAR($AD401),MONTH($AD401),1),DATE(YEAR($AE401),MONTH($AE401),28)),0)</f>
      </c>
      <c r="AK401" s="18">
        <f>IFERROR(_xlfn.BETA.DIST(DATE(YEAR(AK$2),MONTH(AK$2),15),$AD$2,$AE$2,FALSE,DATE(YEAR($AD401),MONTH($AD401),1),DATE(YEAR($AE401),MONTH($AE401),28)),0)</f>
      </c>
      <c r="AL401" s="18">
        <f>IFERROR(_xlfn.BETA.DIST(DATE(YEAR(AL$2),MONTH(AL$2),15),$AD$2,$AE$2,FALSE,DATE(YEAR($AD401),MONTH($AD401),1),DATE(YEAR($AE401),MONTH($AE401),28)),0)</f>
      </c>
      <c r="AM401" s="18">
        <f>IFERROR(_xlfn.BETA.DIST(DATE(YEAR(AM$2),MONTH(AM$2),15),$AD$2,$AE$2,FALSE,DATE(YEAR($AD401),MONTH($AD401),1),DATE(YEAR($AE401),MONTH($AE401),28)),0)</f>
      </c>
      <c r="AN401" s="18">
        <f>IFERROR(_xlfn.BETA.DIST(DATE(YEAR(AN$2),MONTH(AN$2),15),$AD$2,$AE$2,FALSE,DATE(YEAR($AD401),MONTH($AD401),1),DATE(YEAR($AE401),MONTH($AE401),28)),0)</f>
      </c>
      <c r="AO401" s="18">
        <f>IFERROR(_xlfn.BETA.DIST(DATE(YEAR(AO$2),MONTH(AO$2),15),$AD$2,$AE$2,FALSE,DATE(YEAR($AD401),MONTH($AD401),1),DATE(YEAR($AE401),MONTH($AE401),28)),0)</f>
      </c>
      <c r="AP401" s="18">
        <f>IFERROR(_xlfn.BETA.DIST(DATE(YEAR(AP$2),MONTH(AP$2),15),$AD$2,$AE$2,FALSE,DATE(YEAR($AD401),MONTH($AD401),1),DATE(YEAR($AE401),MONTH($AE401),28)),0)</f>
      </c>
      <c r="AQ401" s="18">
        <f>IFERROR(_xlfn.BETA.DIST(DATE(YEAR(AQ$2),MONTH(AQ$2),15),$AD$2,$AE$2,FALSE,DATE(YEAR($AD401),MONTH($AD401),1),DATE(YEAR($AE401),MONTH($AE401),28)),0)</f>
      </c>
      <c r="AR401" s="18">
        <f>IFERROR(_xlfn.BETA.DIST(DATE(YEAR(AR$2),MONTH(AR$2),15),$AD$2,$AE$2,FALSE,DATE(YEAR($AD401),MONTH($AD401),1),DATE(YEAR($AE401),MONTH($AE401),28)),0)</f>
      </c>
      <c r="AS401" s="18">
        <f>IFERROR(_xlfn.BETA.DIST(DATE(YEAR(AS$2),MONTH(AS$2),15),$AD$2,$AE$2,FALSE,DATE(YEAR($AD401),MONTH($AD401),1),DATE(YEAR($AE401),MONTH($AE401),28)),0)</f>
      </c>
      <c r="AT401" s="18">
        <f>IFERROR(_xlfn.BETA.DIST(DATE(YEAR(AT$2),MONTH(AT$2),15),$AD$2,$AE$2,FALSE,DATE(YEAR($AD401),MONTH($AD401),1),DATE(YEAR($AE401),MONTH($AE401),28)),0)</f>
      </c>
      <c r="AU401" s="18">
        <f>IFERROR(_xlfn.BETA.DIST(DATE(YEAR(AU$2),MONTH(AU$2),15),$AD$2,$AE$2,FALSE,DATE(YEAR($AD401),MONTH($AD401),1),DATE(YEAR($AE401),MONTH($AE401),28)),0)</f>
      </c>
      <c r="AV401" s="18">
        <f>SUM(AG401:AU401)</f>
      </c>
      <c r="AW401" s="18">
        <f>IF(J401&lt;&gt;0,J401,IF($AV401=0,0,AG401/$AV401*$Z401))</f>
      </c>
      <c r="AX401" s="18">
        <f>IF(K401&lt;&gt;0,K401,IF($AV401=0,0,AH401/$AV401*$Z401))</f>
      </c>
      <c r="AY401" s="18">
        <f>IF(L401&lt;&gt;0,L401,IF($AV401=0,0,AI401/$AV401*$Z401))</f>
      </c>
      <c r="AZ401" s="18">
        <f>IF(M401&lt;&gt;0,M401,IF($AV401=0,0,AJ401/$AV401*$Z401))</f>
      </c>
      <c r="BA401" s="18">
        <f>IF(N401&lt;&gt;0,N401,IF($AV401=0,0,AK401/$AV401*$Z401))</f>
      </c>
      <c r="BB401" s="18">
        <f>IF(O401&lt;&gt;0,O401,IF($AV401=0,0,AL401/$AV401*$Z401))</f>
      </c>
      <c r="BC401" s="18">
        <f>IF(P401&lt;&gt;0,P401,IF($AV401=0,0,AM401/$AV401*$Z401))</f>
      </c>
      <c r="BD401" s="18">
        <f>IF(Q401&lt;&gt;0,Q401,IF($AV401=0,0,AN401/$AV401*$Z401))</f>
      </c>
      <c r="BE401" s="18">
        <f>IF(R401&lt;&gt;0,R401,IF($AV401=0,0,AO401/$AV401*$Z401))</f>
      </c>
      <c r="BF401" s="18">
        <f>IF(S401&lt;&gt;0,S401,IF($AV401=0,0,AP401/$AV401*$Z401))</f>
      </c>
      <c r="BG401" s="18">
        <f>IF(T401&lt;&gt;0,T401,IF($AV401=0,0,AQ401/$AV401*$Z401))</f>
      </c>
      <c r="BH401" s="18">
        <f>IF(U401&lt;&gt;0,U401,IF($AV401=0,0,AR401/$AV401*$Z401))</f>
      </c>
      <c r="BI401" s="18">
        <f>IF(V401&lt;&gt;0,V401,IF($AV401=0,0,AS401/$AV401*$Z401))</f>
      </c>
      <c r="BJ401" s="18">
        <f>IF(W401&lt;&gt;0,W401,IF($AV401=0,0,AT401/$AV401*$Z401))</f>
      </c>
      <c r="BK401" s="18">
        <f>IF(X401&lt;&gt;0,X401,IF($AV401=0,0,AU401/$AV401*$Z401))</f>
      </c>
      <c r="BL401" s="18">
        <f>SUM(AW401:BK401)</f>
      </c>
      <c r="BM401" s="18">
        <f>I401-BL401</f>
      </c>
    </row>
    <row r="402" outlineLevel="2">
      <c r="A402" s="15" t="str">
        <v/>
      </c>
      <c r="B402" s="15" t="str">
        <v/>
      </c>
      <c r="C402" s="15" t="str">
        <v/>
      </c>
      <c r="D402" s="15" t="str">
        <v/>
      </c>
      <c r="E402" s="15" t="str">
        <v/>
      </c>
      <c r="F402" s="15" t="str">
        <v>Auxiliary Power Equipment</v>
      </c>
      <c r="G402" s="15">
        <v>111110.24000000002</v>
      </c>
      <c r="H402" s="15" t="str">
        <v/>
      </c>
      <c r="I402" s="15" t="str">
        <v/>
      </c>
      <c r="J402" s="15" t="str">
        <v/>
      </c>
      <c r="K402" s="15" t="str">
        <v/>
      </c>
      <c r="L402" s="15" t="str">
        <v/>
      </c>
      <c r="M402" s="15" t="str">
        <v/>
      </c>
      <c r="N402" s="15" t="str">
        <v/>
      </c>
      <c r="O402" s="15" t="str">
        <v/>
      </c>
      <c r="P402" s="15" t="str">
        <v/>
      </c>
      <c r="Q402" s="15" t="str">
        <v/>
      </c>
      <c r="R402" s="15" t="str">
        <v/>
      </c>
      <c r="S402" s="15" t="str">
        <v/>
      </c>
      <c r="T402" s="15" t="str">
        <v/>
      </c>
      <c r="U402" s="15" t="str">
        <v/>
      </c>
      <c r="V402" s="15" t="str">
        <v/>
      </c>
      <c r="W402" s="15" t="str">
        <v/>
      </c>
      <c r="X402" s="15" t="str">
        <v/>
      </c>
      <c r="Y402" s="15" t="str">
        <v/>
      </c>
      <c r="Z402" s="15" t="str">
        <v/>
      </c>
      <c r="AA402" s="15" t="str">
        <v/>
      </c>
      <c r="AB402" s="15" t="str">
        <v/>
      </c>
      <c r="AC402" s="15" t="str">
        <v/>
      </c>
      <c r="AD402" s="15" t="str">
        <v/>
      </c>
      <c r="AE402" s="15" t="str">
        <v/>
      </c>
      <c r="AF402" s="5" t="str">
        <v/>
      </c>
      <c r="AG402" s="15" t="str">
        <v/>
      </c>
      <c r="AH402" s="15" t="str">
        <v/>
      </c>
      <c r="AI402" s="15" t="str">
        <v/>
      </c>
      <c r="AJ402" s="15" t="str">
        <v/>
      </c>
      <c r="AK402" s="15" t="str">
        <v/>
      </c>
      <c r="AL402" s="15" t="str">
        <v/>
      </c>
      <c r="AM402" s="15" t="str">
        <v/>
      </c>
      <c r="AN402" s="15" t="str">
        <v/>
      </c>
      <c r="AO402" s="15" t="str">
        <v/>
      </c>
      <c r="AP402" s="15" t="str">
        <v/>
      </c>
      <c r="AQ402" s="15" t="str">
        <v/>
      </c>
      <c r="AR402" s="15" t="str">
        <v/>
      </c>
      <c r="AS402" s="15" t="str">
        <v/>
      </c>
      <c r="AT402" s="15" t="str">
        <v/>
      </c>
      <c r="AU402" s="15" t="str">
        <v/>
      </c>
      <c r="AV402" s="15" t="str">
        <v/>
      </c>
      <c r="AW402" s="15" t="str">
        <v/>
      </c>
      <c r="AX402" s="15" t="str">
        <v/>
      </c>
      <c r="AY402" s="15" t="str">
        <v/>
      </c>
      <c r="AZ402" s="15" t="str">
        <v/>
      </c>
      <c r="BA402" s="15" t="str">
        <v/>
      </c>
      <c r="BB402" s="15" t="str">
        <v/>
      </c>
      <c r="BC402" s="15" t="str">
        <v/>
      </c>
      <c r="BD402" s="15" t="str">
        <v/>
      </c>
      <c r="BE402" s="15" t="str">
        <v/>
      </c>
      <c r="BF402" s="15" t="str">
        <v/>
      </c>
      <c r="BG402" s="15" t="str">
        <v/>
      </c>
      <c r="BH402" s="15" t="str">
        <v/>
      </c>
      <c r="BI402" s="15" t="str">
        <v/>
      </c>
      <c r="BJ402" s="15" t="str">
        <v/>
      </c>
      <c r="BK402" s="15" t="str">
        <v/>
      </c>
      <c r="BL402" s="15" t="str">
        <v/>
      </c>
      <c r="BM402" s="15" t="str">
        <v/>
      </c>
    </row>
    <row r="403" outlineLevel="3">
      <c r="A403" s="17" t="str">
        <v>14.9.1</v>
      </c>
      <c r="B403" s="17" t="str">
        <v/>
      </c>
      <c r="C403" s="17" t="str">
        <v/>
      </c>
      <c r="D403" s="17" t="str">
        <v/>
      </c>
      <c r="E403" s="17" t="str">
        <v>14.9.1</v>
      </c>
      <c r="F403" s="17" t="str">
        <v>Complete air circuit breaker of each size supplied.</v>
      </c>
      <c r="G403" s="17">
        <v>79165.06</v>
      </c>
      <c r="H403" s="17" t="str">
        <v/>
      </c>
      <c r="I403" s="17" t="str">
        <v/>
      </c>
      <c r="J403" s="17" t="str">
        <v/>
      </c>
      <c r="K403" s="17" t="str">
        <v/>
      </c>
      <c r="L403" s="17" t="str">
        <v/>
      </c>
      <c r="M403" s="17" t="str">
        <v/>
      </c>
      <c r="N403" s="17" t="str">
        <v/>
      </c>
      <c r="O403" s="17" t="str">
        <v/>
      </c>
      <c r="P403" s="17" t="str">
        <v/>
      </c>
      <c r="Q403" s="17" t="str">
        <v/>
      </c>
      <c r="R403" s="17" t="str">
        <v/>
      </c>
      <c r="S403" s="17" t="str">
        <v/>
      </c>
      <c r="T403" s="17" t="str">
        <v/>
      </c>
      <c r="U403" s="17" t="str">
        <v/>
      </c>
      <c r="V403" s="17" t="str">
        <v/>
      </c>
      <c r="W403" s="17" t="str">
        <v/>
      </c>
      <c r="X403" s="17" t="str">
        <v/>
      </c>
      <c r="Y403" s="17" t="str">
        <v/>
      </c>
      <c r="Z403" s="17" t="str">
        <v/>
      </c>
      <c r="AA403" s="17" t="str">
        <v/>
      </c>
      <c r="AB403" s="17" t="str">
        <v/>
      </c>
      <c r="AC403" s="17" t="str">
        <v/>
      </c>
      <c r="AD403" s="17" t="str">
        <v/>
      </c>
      <c r="AE403" s="17" t="str">
        <v/>
      </c>
      <c r="AF403" s="5" t="str">
        <v/>
      </c>
      <c r="AG403" s="18">
        <f>IFERROR(_xlfn.BETA.DIST(DATE(YEAR(AG$2),MONTH(AG$2),15),$AD$2,$AE$2,FALSE,DATE(YEAR($AD403),MONTH($AD403),1),DATE(YEAR($AE403),MONTH($AE403),28)),0)</f>
      </c>
      <c r="AH403" s="18">
        <f>IFERROR(_xlfn.BETA.DIST(DATE(YEAR(AH$2),MONTH(AH$2),15),$AD$2,$AE$2,FALSE,DATE(YEAR($AD403),MONTH($AD403),1),DATE(YEAR($AE403),MONTH($AE403),28)),0)</f>
      </c>
      <c r="AI403" s="18">
        <f>IFERROR(_xlfn.BETA.DIST(DATE(YEAR(AI$2),MONTH(AI$2),15),$AD$2,$AE$2,FALSE,DATE(YEAR($AD403),MONTH($AD403),1),DATE(YEAR($AE403),MONTH($AE403),28)),0)</f>
      </c>
      <c r="AJ403" s="18">
        <f>IFERROR(_xlfn.BETA.DIST(DATE(YEAR(AJ$2),MONTH(AJ$2),15),$AD$2,$AE$2,FALSE,DATE(YEAR($AD403),MONTH($AD403),1),DATE(YEAR($AE403),MONTH($AE403),28)),0)</f>
      </c>
      <c r="AK403" s="18">
        <f>IFERROR(_xlfn.BETA.DIST(DATE(YEAR(AK$2),MONTH(AK$2),15),$AD$2,$AE$2,FALSE,DATE(YEAR($AD403),MONTH($AD403),1),DATE(YEAR($AE403),MONTH($AE403),28)),0)</f>
      </c>
      <c r="AL403" s="18">
        <f>IFERROR(_xlfn.BETA.DIST(DATE(YEAR(AL$2),MONTH(AL$2),15),$AD$2,$AE$2,FALSE,DATE(YEAR($AD403),MONTH($AD403),1),DATE(YEAR($AE403),MONTH($AE403),28)),0)</f>
      </c>
      <c r="AM403" s="18">
        <f>IFERROR(_xlfn.BETA.DIST(DATE(YEAR(AM$2),MONTH(AM$2),15),$AD$2,$AE$2,FALSE,DATE(YEAR($AD403),MONTH($AD403),1),DATE(YEAR($AE403),MONTH($AE403),28)),0)</f>
      </c>
      <c r="AN403" s="18">
        <f>IFERROR(_xlfn.BETA.DIST(DATE(YEAR(AN$2),MONTH(AN$2),15),$AD$2,$AE$2,FALSE,DATE(YEAR($AD403),MONTH($AD403),1),DATE(YEAR($AE403),MONTH($AE403),28)),0)</f>
      </c>
      <c r="AO403" s="18">
        <f>IFERROR(_xlfn.BETA.DIST(DATE(YEAR(AO$2),MONTH(AO$2),15),$AD$2,$AE$2,FALSE,DATE(YEAR($AD403),MONTH($AD403),1),DATE(YEAR($AE403),MONTH($AE403),28)),0)</f>
      </c>
      <c r="AP403" s="18">
        <f>IFERROR(_xlfn.BETA.DIST(DATE(YEAR(AP$2),MONTH(AP$2),15),$AD$2,$AE$2,FALSE,DATE(YEAR($AD403),MONTH($AD403),1),DATE(YEAR($AE403),MONTH($AE403),28)),0)</f>
      </c>
      <c r="AQ403" s="18">
        <f>IFERROR(_xlfn.BETA.DIST(DATE(YEAR(AQ$2),MONTH(AQ$2),15),$AD$2,$AE$2,FALSE,DATE(YEAR($AD403),MONTH($AD403),1),DATE(YEAR($AE403),MONTH($AE403),28)),0)</f>
      </c>
      <c r="AR403" s="18">
        <f>IFERROR(_xlfn.BETA.DIST(DATE(YEAR(AR$2),MONTH(AR$2),15),$AD$2,$AE$2,FALSE,DATE(YEAR($AD403),MONTH($AD403),1),DATE(YEAR($AE403),MONTH($AE403),28)),0)</f>
      </c>
      <c r="AS403" s="18">
        <f>IFERROR(_xlfn.BETA.DIST(DATE(YEAR(AS$2),MONTH(AS$2),15),$AD$2,$AE$2,FALSE,DATE(YEAR($AD403),MONTH($AD403),1),DATE(YEAR($AE403),MONTH($AE403),28)),0)</f>
      </c>
      <c r="AT403" s="18">
        <f>IFERROR(_xlfn.BETA.DIST(DATE(YEAR(AT$2),MONTH(AT$2),15),$AD$2,$AE$2,FALSE,DATE(YEAR($AD403),MONTH($AD403),1),DATE(YEAR($AE403),MONTH($AE403),28)),0)</f>
      </c>
      <c r="AU403" s="18">
        <f>IFERROR(_xlfn.BETA.DIST(DATE(YEAR(AU$2),MONTH(AU$2),15),$AD$2,$AE$2,FALSE,DATE(YEAR($AD403),MONTH($AD403),1),DATE(YEAR($AE403),MONTH($AE403),28)),0)</f>
      </c>
      <c r="AV403" s="18">
        <f>SUM(AG403:AU403)</f>
      </c>
      <c r="AW403" s="18">
        <f>IF(J403&lt;&gt;0,J403,IF($AV403=0,0,AG403/$AV403*$Z403))</f>
      </c>
      <c r="AX403" s="18">
        <f>IF(K403&lt;&gt;0,K403,IF($AV403=0,0,AH403/$AV403*$Z403))</f>
      </c>
      <c r="AY403" s="18">
        <f>IF(L403&lt;&gt;0,L403,IF($AV403=0,0,AI403/$AV403*$Z403))</f>
      </c>
      <c r="AZ403" s="18">
        <f>IF(M403&lt;&gt;0,M403,IF($AV403=0,0,AJ403/$AV403*$Z403))</f>
      </c>
      <c r="BA403" s="18">
        <f>IF(N403&lt;&gt;0,N403,IF($AV403=0,0,AK403/$AV403*$Z403))</f>
      </c>
      <c r="BB403" s="18">
        <f>IF(O403&lt;&gt;0,O403,IF($AV403=0,0,AL403/$AV403*$Z403))</f>
      </c>
      <c r="BC403" s="18">
        <f>IF(P403&lt;&gt;0,P403,IF($AV403=0,0,AM403/$AV403*$Z403))</f>
      </c>
      <c r="BD403" s="18">
        <f>IF(Q403&lt;&gt;0,Q403,IF($AV403=0,0,AN403/$AV403*$Z403))</f>
      </c>
      <c r="BE403" s="18">
        <f>IF(R403&lt;&gt;0,R403,IF($AV403=0,0,AO403/$AV403*$Z403))</f>
      </c>
      <c r="BF403" s="18">
        <f>IF(S403&lt;&gt;0,S403,IF($AV403=0,0,AP403/$AV403*$Z403))</f>
      </c>
      <c r="BG403" s="18">
        <f>IF(T403&lt;&gt;0,T403,IF($AV403=0,0,AQ403/$AV403*$Z403))</f>
      </c>
      <c r="BH403" s="18">
        <f>IF(U403&lt;&gt;0,U403,IF($AV403=0,0,AR403/$AV403*$Z403))</f>
      </c>
      <c r="BI403" s="18">
        <f>IF(V403&lt;&gt;0,V403,IF($AV403=0,0,AS403/$AV403*$Z403))</f>
      </c>
      <c r="BJ403" s="18">
        <f>IF(W403&lt;&gt;0,W403,IF($AV403=0,0,AT403/$AV403*$Z403))</f>
      </c>
      <c r="BK403" s="18">
        <f>IF(X403&lt;&gt;0,X403,IF($AV403=0,0,AU403/$AV403*$Z403))</f>
      </c>
      <c r="BL403" s="18">
        <f>SUM(AW403:BK403)</f>
      </c>
      <c r="BM403" s="17" t="str">
        <v/>
      </c>
    </row>
    <row r="404" outlineLevel="4">
      <c r="A404" s="5" t="str">
        <v>14.9.1</v>
      </c>
      <c r="B404" s="5" t="str">
        <v/>
      </c>
      <c r="C404" s="5" t="str">
        <v>BSKDGNGENGR03</v>
      </c>
      <c r="D404" s="5" t="str">
        <v>BSKDGNGENGR03</v>
      </c>
      <c r="E404" s="19">
        <f>IFERROR(_xlfn.XLOOKUP(F404,Assumptions!B:B,Assumptions!C:C),0)</f>
      </c>
      <c r="F404" s="5" t="str">
        <v>Advanced Payment</v>
      </c>
      <c r="G404" s="5" t="str">
        <v/>
      </c>
      <c r="H404" s="18">
        <f>G403*E404</f>
      </c>
      <c r="I404" s="18">
        <f>H404*(1-0)</f>
      </c>
      <c r="J404" s="18">
        <v>0</v>
      </c>
      <c r="K404" s="18">
        <v>0</v>
      </c>
      <c r="L404" s="18">
        <v>0</v>
      </c>
      <c r="M404" s="18">
        <v>0</v>
      </c>
      <c r="N404" s="18">
        <v>0</v>
      </c>
      <c r="O404" s="18">
        <v>0</v>
      </c>
      <c r="P404" s="18">
        <v>0</v>
      </c>
      <c r="Q404" s="18">
        <v>0</v>
      </c>
      <c r="R404" s="18">
        <v>0</v>
      </c>
      <c r="S404" s="18">
        <v>0</v>
      </c>
      <c r="T404" s="18">
        <v>0</v>
      </c>
      <c r="U404" s="18">
        <v>0</v>
      </c>
      <c r="V404" s="18">
        <v>0</v>
      </c>
      <c r="W404" s="18">
        <v>0</v>
      </c>
      <c r="X404" s="18">
        <v>0</v>
      </c>
      <c r="Y404" s="18">
        <f>SUM(J404:X404)</f>
      </c>
      <c r="Z404" s="18">
        <f>I404-Y404</f>
      </c>
      <c r="AA404" s="20">
        <v>46026</v>
      </c>
      <c r="AB404" s="20">
        <v>46026</v>
      </c>
      <c r="AC404" s="18">
        <f>IFERROR(_xlfn.XLOOKUP(F404,Assumptions!B:B,Assumptions!D:D),0)</f>
      </c>
      <c r="AD404" s="20">
        <f>AA404+AC404</f>
      </c>
      <c r="AE404" s="20">
        <f>AC404+AB404</f>
      </c>
      <c r="AF404" s="5" t="str">
        <v/>
      </c>
      <c r="AG404" s="18">
        <f>IFERROR(_xlfn.BETA.DIST(DATE(YEAR(AG$2),MONTH(AG$2),15),$AD$2,$AE$2,FALSE,DATE(YEAR($AD404),MONTH($AD404),1),DATE(YEAR($AE404),MONTH($AE404),28)),0)</f>
      </c>
      <c r="AH404" s="18">
        <f>IFERROR(_xlfn.BETA.DIST(DATE(YEAR(AH$2),MONTH(AH$2),15),$AD$2,$AE$2,FALSE,DATE(YEAR($AD404),MONTH($AD404),1),DATE(YEAR($AE404),MONTH($AE404),28)),0)</f>
      </c>
      <c r="AI404" s="18">
        <f>IFERROR(_xlfn.BETA.DIST(DATE(YEAR(AI$2),MONTH(AI$2),15),$AD$2,$AE$2,FALSE,DATE(YEAR($AD404),MONTH($AD404),1),DATE(YEAR($AE404),MONTH($AE404),28)),0)</f>
      </c>
      <c r="AJ404" s="18">
        <f>IFERROR(_xlfn.BETA.DIST(DATE(YEAR(AJ$2),MONTH(AJ$2),15),$AD$2,$AE$2,FALSE,DATE(YEAR($AD404),MONTH($AD404),1),DATE(YEAR($AE404),MONTH($AE404),28)),0)</f>
      </c>
      <c r="AK404" s="18">
        <f>IFERROR(_xlfn.BETA.DIST(DATE(YEAR(AK$2),MONTH(AK$2),15),$AD$2,$AE$2,FALSE,DATE(YEAR($AD404),MONTH($AD404),1),DATE(YEAR($AE404),MONTH($AE404),28)),0)</f>
      </c>
      <c r="AL404" s="18">
        <f>IFERROR(_xlfn.BETA.DIST(DATE(YEAR(AL$2),MONTH(AL$2),15),$AD$2,$AE$2,FALSE,DATE(YEAR($AD404),MONTH($AD404),1),DATE(YEAR($AE404),MONTH($AE404),28)),0)</f>
      </c>
      <c r="AM404" s="18">
        <f>IFERROR(_xlfn.BETA.DIST(DATE(YEAR(AM$2),MONTH(AM$2),15),$AD$2,$AE$2,FALSE,DATE(YEAR($AD404),MONTH($AD404),1),DATE(YEAR($AE404),MONTH($AE404),28)),0)</f>
      </c>
      <c r="AN404" s="18">
        <f>IFERROR(_xlfn.BETA.DIST(DATE(YEAR(AN$2),MONTH(AN$2),15),$AD$2,$AE$2,FALSE,DATE(YEAR($AD404),MONTH($AD404),1),DATE(YEAR($AE404),MONTH($AE404),28)),0)</f>
      </c>
      <c r="AO404" s="18">
        <f>IFERROR(_xlfn.BETA.DIST(DATE(YEAR(AO$2),MONTH(AO$2),15),$AD$2,$AE$2,FALSE,DATE(YEAR($AD404),MONTH($AD404),1),DATE(YEAR($AE404),MONTH($AE404),28)),0)</f>
      </c>
      <c r="AP404" s="18">
        <f>IFERROR(_xlfn.BETA.DIST(DATE(YEAR(AP$2),MONTH(AP$2),15),$AD$2,$AE$2,FALSE,DATE(YEAR($AD404),MONTH($AD404),1),DATE(YEAR($AE404),MONTH($AE404),28)),0)</f>
      </c>
      <c r="AQ404" s="18">
        <f>IFERROR(_xlfn.BETA.DIST(DATE(YEAR(AQ$2),MONTH(AQ$2),15),$AD$2,$AE$2,FALSE,DATE(YEAR($AD404),MONTH($AD404),1),DATE(YEAR($AE404),MONTH($AE404),28)),0)</f>
      </c>
      <c r="AR404" s="18">
        <f>IFERROR(_xlfn.BETA.DIST(DATE(YEAR(AR$2),MONTH(AR$2),15),$AD$2,$AE$2,FALSE,DATE(YEAR($AD404),MONTH($AD404),1),DATE(YEAR($AE404),MONTH($AE404),28)),0)</f>
      </c>
      <c r="AS404" s="18">
        <f>IFERROR(_xlfn.BETA.DIST(DATE(YEAR(AS$2),MONTH(AS$2),15),$AD$2,$AE$2,FALSE,DATE(YEAR($AD404),MONTH($AD404),1),DATE(YEAR($AE404),MONTH($AE404),28)),0)</f>
      </c>
      <c r="AT404" s="18">
        <f>IFERROR(_xlfn.BETA.DIST(DATE(YEAR(AT$2),MONTH(AT$2),15),$AD$2,$AE$2,FALSE,DATE(YEAR($AD404),MONTH($AD404),1),DATE(YEAR($AE404),MONTH($AE404),28)),0)</f>
      </c>
      <c r="AU404" s="18">
        <f>IFERROR(_xlfn.BETA.DIST(DATE(YEAR(AU$2),MONTH(AU$2),15),$AD$2,$AE$2,FALSE,DATE(YEAR($AD404),MONTH($AD404),1),DATE(YEAR($AE404),MONTH($AE404),28)),0)</f>
      </c>
      <c r="AV404" s="18">
        <f>SUM(AG404:AU404)</f>
      </c>
      <c r="AW404" s="18">
        <f>IF(J404&lt;&gt;0,J404,IF($AV404=0,0,AG404/$AV404*$Z404))</f>
      </c>
      <c r="AX404" s="18">
        <f>IF(K404&lt;&gt;0,K404,IF($AV404=0,0,AH404/$AV404*$Z404))</f>
      </c>
      <c r="AY404" s="18">
        <f>IF(L404&lt;&gt;0,L404,IF($AV404=0,0,AI404/$AV404*$Z404))</f>
      </c>
      <c r="AZ404" s="18">
        <f>IF(M404&lt;&gt;0,M404,IF($AV404=0,0,AJ404/$AV404*$Z404))</f>
      </c>
      <c r="BA404" s="18">
        <f>IF(N404&lt;&gt;0,N404,IF($AV404=0,0,AK404/$AV404*$Z404))</f>
      </c>
      <c r="BB404" s="18">
        <f>IF(O404&lt;&gt;0,O404,IF($AV404=0,0,AL404/$AV404*$Z404))</f>
      </c>
      <c r="BC404" s="18">
        <f>IF(P404&lt;&gt;0,P404,IF($AV404=0,0,AM404/$AV404*$Z404))</f>
      </c>
      <c r="BD404" s="18">
        <f>IF(Q404&lt;&gt;0,Q404,IF($AV404=0,0,AN404/$AV404*$Z404))</f>
      </c>
      <c r="BE404" s="18">
        <f>IF(R404&lt;&gt;0,R404,IF($AV404=0,0,AO404/$AV404*$Z404))</f>
      </c>
      <c r="BF404" s="18">
        <f>IF(S404&lt;&gt;0,S404,IF($AV404=0,0,AP404/$AV404*$Z404))</f>
      </c>
      <c r="BG404" s="18">
        <f>IF(T404&lt;&gt;0,T404,IF($AV404=0,0,AQ404/$AV404*$Z404))</f>
      </c>
      <c r="BH404" s="18">
        <f>IF(U404&lt;&gt;0,U404,IF($AV404=0,0,AR404/$AV404*$Z404))</f>
      </c>
      <c r="BI404" s="18">
        <f>IF(V404&lt;&gt;0,V404,IF($AV404=0,0,AS404/$AV404*$Z404))</f>
      </c>
      <c r="BJ404" s="18">
        <f>IF(W404&lt;&gt;0,W404,IF($AV404=0,0,AT404/$AV404*$Z404))</f>
      </c>
      <c r="BK404" s="18">
        <f>IF(X404&lt;&gt;0,X404,IF($AV404=0,0,AU404/$AV404*$Z404))</f>
      </c>
      <c r="BL404" s="18">
        <f>SUM(AW404:BK404)</f>
      </c>
      <c r="BM404" s="18">
        <f>I404-BL404</f>
      </c>
    </row>
    <row r="405" outlineLevel="4">
      <c r="A405" s="5" t="str">
        <v>14.9.1</v>
      </c>
      <c r="B405" s="5" t="str">
        <v/>
      </c>
      <c r="C405" s="5" t="str">
        <v>BSPRELGENTL07</v>
      </c>
      <c r="D405" s="5" t="str">
        <v>BSPRELGENTL07</v>
      </c>
      <c r="E405" s="19">
        <f>IFERROR(_xlfn.XLOOKUP(F405,Assumptions!B:B,Assumptions!C:C),0)</f>
      </c>
      <c r="F405" s="5" t="str">
        <v>Site Delivery EGP</v>
      </c>
      <c r="G405" s="5" t="str">
        <v/>
      </c>
      <c r="H405" s="18">
        <f>G403*E405</f>
      </c>
      <c r="I405" s="18">
        <f>H405*(1-0)</f>
      </c>
      <c r="J405" s="18">
        <v>0</v>
      </c>
      <c r="K405" s="18">
        <v>0</v>
      </c>
      <c r="L405" s="18">
        <v>0</v>
      </c>
      <c r="M405" s="18">
        <v>0</v>
      </c>
      <c r="N405" s="18">
        <v>0</v>
      </c>
      <c r="O405" s="18">
        <v>0</v>
      </c>
      <c r="P405" s="18">
        <v>0</v>
      </c>
      <c r="Q405" s="18">
        <v>0</v>
      </c>
      <c r="R405" s="18">
        <v>0</v>
      </c>
      <c r="S405" s="18">
        <v>0</v>
      </c>
      <c r="T405" s="18">
        <v>0</v>
      </c>
      <c r="U405" s="18">
        <v>0</v>
      </c>
      <c r="V405" s="18">
        <v>0</v>
      </c>
      <c r="W405" s="18">
        <v>0</v>
      </c>
      <c r="X405" s="18">
        <v>0</v>
      </c>
      <c r="Y405" s="18">
        <f>SUM(J405:X405)</f>
      </c>
      <c r="Z405" s="18">
        <f>I405-Y405</f>
      </c>
      <c r="AA405" s="20">
        <v>46347</v>
      </c>
      <c r="AB405" s="20">
        <v>46347</v>
      </c>
      <c r="AC405" s="18">
        <f>IFERROR(_xlfn.XLOOKUP(F405,Assumptions!B:B,Assumptions!D:D),0)</f>
      </c>
      <c r="AD405" s="20">
        <f>AA405+AC405</f>
      </c>
      <c r="AE405" s="20">
        <f>AC405+AB405</f>
      </c>
      <c r="AF405" s="5" t="str">
        <v/>
      </c>
      <c r="AG405" s="18">
        <f>IFERROR(_xlfn.BETA.DIST(DATE(YEAR(AG$2),MONTH(AG$2),15),$AD$2,$AE$2,FALSE,DATE(YEAR($AD405),MONTH($AD405),1),DATE(YEAR($AE405),MONTH($AE405),28)),0)</f>
      </c>
      <c r="AH405" s="18">
        <f>IFERROR(_xlfn.BETA.DIST(DATE(YEAR(AH$2),MONTH(AH$2),15),$AD$2,$AE$2,FALSE,DATE(YEAR($AD405),MONTH($AD405),1),DATE(YEAR($AE405),MONTH($AE405),28)),0)</f>
      </c>
      <c r="AI405" s="18">
        <f>IFERROR(_xlfn.BETA.DIST(DATE(YEAR(AI$2),MONTH(AI$2),15),$AD$2,$AE$2,FALSE,DATE(YEAR($AD405),MONTH($AD405),1),DATE(YEAR($AE405),MONTH($AE405),28)),0)</f>
      </c>
      <c r="AJ405" s="18">
        <f>IFERROR(_xlfn.BETA.DIST(DATE(YEAR(AJ$2),MONTH(AJ$2),15),$AD$2,$AE$2,FALSE,DATE(YEAR($AD405),MONTH($AD405),1),DATE(YEAR($AE405),MONTH($AE405),28)),0)</f>
      </c>
      <c r="AK405" s="18">
        <f>IFERROR(_xlfn.BETA.DIST(DATE(YEAR(AK$2),MONTH(AK$2),15),$AD$2,$AE$2,FALSE,DATE(YEAR($AD405),MONTH($AD405),1),DATE(YEAR($AE405),MONTH($AE405),28)),0)</f>
      </c>
      <c r="AL405" s="18">
        <f>IFERROR(_xlfn.BETA.DIST(DATE(YEAR(AL$2),MONTH(AL$2),15),$AD$2,$AE$2,FALSE,DATE(YEAR($AD405),MONTH($AD405),1),DATE(YEAR($AE405),MONTH($AE405),28)),0)</f>
      </c>
      <c r="AM405" s="18">
        <f>IFERROR(_xlfn.BETA.DIST(DATE(YEAR(AM$2),MONTH(AM$2),15),$AD$2,$AE$2,FALSE,DATE(YEAR($AD405),MONTH($AD405),1),DATE(YEAR($AE405),MONTH($AE405),28)),0)</f>
      </c>
      <c r="AN405" s="18">
        <f>IFERROR(_xlfn.BETA.DIST(DATE(YEAR(AN$2),MONTH(AN$2),15),$AD$2,$AE$2,FALSE,DATE(YEAR($AD405),MONTH($AD405),1),DATE(YEAR($AE405),MONTH($AE405),28)),0)</f>
      </c>
      <c r="AO405" s="18">
        <f>IFERROR(_xlfn.BETA.DIST(DATE(YEAR(AO$2),MONTH(AO$2),15),$AD$2,$AE$2,FALSE,DATE(YEAR($AD405),MONTH($AD405),1),DATE(YEAR($AE405),MONTH($AE405),28)),0)</f>
      </c>
      <c r="AP405" s="18">
        <f>IFERROR(_xlfn.BETA.DIST(DATE(YEAR(AP$2),MONTH(AP$2),15),$AD$2,$AE$2,FALSE,DATE(YEAR($AD405),MONTH($AD405),1),DATE(YEAR($AE405),MONTH($AE405),28)),0)</f>
      </c>
      <c r="AQ405" s="18">
        <f>IFERROR(_xlfn.BETA.DIST(DATE(YEAR(AQ$2),MONTH(AQ$2),15),$AD$2,$AE$2,FALSE,DATE(YEAR($AD405),MONTH($AD405),1),DATE(YEAR($AE405),MONTH($AE405),28)),0)</f>
      </c>
      <c r="AR405" s="18">
        <f>IFERROR(_xlfn.BETA.DIST(DATE(YEAR(AR$2),MONTH(AR$2),15),$AD$2,$AE$2,FALSE,DATE(YEAR($AD405),MONTH($AD405),1),DATE(YEAR($AE405),MONTH($AE405),28)),0)</f>
      </c>
      <c r="AS405" s="18">
        <f>IFERROR(_xlfn.BETA.DIST(DATE(YEAR(AS$2),MONTH(AS$2),15),$AD$2,$AE$2,FALSE,DATE(YEAR($AD405),MONTH($AD405),1),DATE(YEAR($AE405),MONTH($AE405),28)),0)</f>
      </c>
      <c r="AT405" s="18">
        <f>IFERROR(_xlfn.BETA.DIST(DATE(YEAR(AT$2),MONTH(AT$2),15),$AD$2,$AE$2,FALSE,DATE(YEAR($AD405),MONTH($AD405),1),DATE(YEAR($AE405),MONTH($AE405),28)),0)</f>
      </c>
      <c r="AU405" s="18">
        <f>IFERROR(_xlfn.BETA.DIST(DATE(YEAR(AU$2),MONTH(AU$2),15),$AD$2,$AE$2,FALSE,DATE(YEAR($AD405),MONTH($AD405),1),DATE(YEAR($AE405),MONTH($AE405),28)),0)</f>
      </c>
      <c r="AV405" s="18">
        <f>SUM(AG405:AU405)</f>
      </c>
      <c r="AW405" s="18">
        <f>IF(J405&lt;&gt;0,J405,IF($AV405=0,0,AG405/$AV405*$Z405))</f>
      </c>
      <c r="AX405" s="18">
        <f>IF(K405&lt;&gt;0,K405,IF($AV405=0,0,AH405/$AV405*$Z405))</f>
      </c>
      <c r="AY405" s="18">
        <f>IF(L405&lt;&gt;0,L405,IF($AV405=0,0,AI405/$AV405*$Z405))</f>
      </c>
      <c r="AZ405" s="18">
        <f>IF(M405&lt;&gt;0,M405,IF($AV405=0,0,AJ405/$AV405*$Z405))</f>
      </c>
      <c r="BA405" s="18">
        <f>IF(N405&lt;&gt;0,N405,IF($AV405=0,0,AK405/$AV405*$Z405))</f>
      </c>
      <c r="BB405" s="18">
        <f>IF(O405&lt;&gt;0,O405,IF($AV405=0,0,AL405/$AV405*$Z405))</f>
      </c>
      <c r="BC405" s="18">
        <f>IF(P405&lt;&gt;0,P405,IF($AV405=0,0,AM405/$AV405*$Z405))</f>
      </c>
      <c r="BD405" s="18">
        <f>IF(Q405&lt;&gt;0,Q405,IF($AV405=0,0,AN405/$AV405*$Z405))</f>
      </c>
      <c r="BE405" s="18">
        <f>IF(R405&lt;&gt;0,R405,IF($AV405=0,0,AO405/$AV405*$Z405))</f>
      </c>
      <c r="BF405" s="18">
        <f>IF(S405&lt;&gt;0,S405,IF($AV405=0,0,AP405/$AV405*$Z405))</f>
      </c>
      <c r="BG405" s="18">
        <f>IF(T405&lt;&gt;0,T405,IF($AV405=0,0,AQ405/$AV405*$Z405))</f>
      </c>
      <c r="BH405" s="18">
        <f>IF(U405&lt;&gt;0,U405,IF($AV405=0,0,AR405/$AV405*$Z405))</f>
      </c>
      <c r="BI405" s="18">
        <f>IF(V405&lt;&gt;0,V405,IF($AV405=0,0,AS405/$AV405*$Z405))</f>
      </c>
      <c r="BJ405" s="18">
        <f>IF(W405&lt;&gt;0,W405,IF($AV405=0,0,AT405/$AV405*$Z405))</f>
      </c>
      <c r="BK405" s="18">
        <f>IF(X405&lt;&gt;0,X405,IF($AV405=0,0,AU405/$AV405*$Z405))</f>
      </c>
      <c r="BL405" s="18">
        <f>SUM(AW405:BK405)</f>
      </c>
      <c r="BM405" s="18">
        <f>I405-BL405</f>
      </c>
    </row>
    <row r="406" outlineLevel="4">
      <c r="A406" s="5" t="str">
        <v>14.9.1</v>
      </c>
      <c r="B406" s="5" t="str">
        <v/>
      </c>
      <c r="C406" s="5" t="str">
        <v>BSKDGNGENGR07</v>
      </c>
      <c r="D406" s="5" t="str">
        <v>BSKDGNGENGR07</v>
      </c>
      <c r="E406" s="19">
        <f>IFERROR(_xlfn.XLOOKUP(F406,Assumptions!B:B,Assumptions!C:C),0)</f>
      </c>
      <c r="F406" s="5" t="str">
        <v>Retention</v>
      </c>
      <c r="G406" s="5" t="str">
        <v/>
      </c>
      <c r="H406" s="18">
        <f>G403*E406</f>
      </c>
      <c r="I406" s="18">
        <f>H406*(1-0)</f>
      </c>
      <c r="J406" s="18">
        <v>0</v>
      </c>
      <c r="K406" s="18">
        <v>0</v>
      </c>
      <c r="L406" s="18">
        <v>0</v>
      </c>
      <c r="M406" s="18">
        <v>0</v>
      </c>
      <c r="N406" s="18">
        <v>0</v>
      </c>
      <c r="O406" s="18">
        <v>0</v>
      </c>
      <c r="P406" s="18">
        <v>0</v>
      </c>
      <c r="Q406" s="18">
        <v>0</v>
      </c>
      <c r="R406" s="18">
        <v>0</v>
      </c>
      <c r="S406" s="18">
        <v>0</v>
      </c>
      <c r="T406" s="18">
        <v>0</v>
      </c>
      <c r="U406" s="18">
        <v>0</v>
      </c>
      <c r="V406" s="18">
        <v>0</v>
      </c>
      <c r="W406" s="18">
        <v>0</v>
      </c>
      <c r="X406" s="18">
        <v>0</v>
      </c>
      <c r="Y406" s="18">
        <f>SUM(J406:X406)</f>
      </c>
      <c r="Z406" s="18">
        <f>I406-Y406</f>
      </c>
      <c r="AA406" s="20">
        <v>46483</v>
      </c>
      <c r="AB406" s="20">
        <v>46483</v>
      </c>
      <c r="AC406" s="18">
        <f>IFERROR(_xlfn.XLOOKUP(F406,Assumptions!B:B,Assumptions!D:D),0)</f>
      </c>
      <c r="AD406" s="20">
        <f>AA406+AC406</f>
      </c>
      <c r="AE406" s="20">
        <f>AC406+AB406</f>
      </c>
      <c r="AF406" s="5" t="str">
        <v/>
      </c>
      <c r="AG406" s="18">
        <f>IFERROR(_xlfn.BETA.DIST(DATE(YEAR(AG$2),MONTH(AG$2),15),$AD$2,$AE$2,FALSE,DATE(YEAR($AD406),MONTH($AD406),1),DATE(YEAR($AE406),MONTH($AE406),28)),0)</f>
      </c>
      <c r="AH406" s="18">
        <f>IFERROR(_xlfn.BETA.DIST(DATE(YEAR(AH$2),MONTH(AH$2),15),$AD$2,$AE$2,FALSE,DATE(YEAR($AD406),MONTH($AD406),1),DATE(YEAR($AE406),MONTH($AE406),28)),0)</f>
      </c>
      <c r="AI406" s="18">
        <f>IFERROR(_xlfn.BETA.DIST(DATE(YEAR(AI$2),MONTH(AI$2),15),$AD$2,$AE$2,FALSE,DATE(YEAR($AD406),MONTH($AD406),1),DATE(YEAR($AE406),MONTH($AE406),28)),0)</f>
      </c>
      <c r="AJ406" s="18">
        <f>IFERROR(_xlfn.BETA.DIST(DATE(YEAR(AJ$2),MONTH(AJ$2),15),$AD$2,$AE$2,FALSE,DATE(YEAR($AD406),MONTH($AD406),1),DATE(YEAR($AE406),MONTH($AE406),28)),0)</f>
      </c>
      <c r="AK406" s="18">
        <f>IFERROR(_xlfn.BETA.DIST(DATE(YEAR(AK$2),MONTH(AK$2),15),$AD$2,$AE$2,FALSE,DATE(YEAR($AD406),MONTH($AD406),1),DATE(YEAR($AE406),MONTH($AE406),28)),0)</f>
      </c>
      <c r="AL406" s="18">
        <f>IFERROR(_xlfn.BETA.DIST(DATE(YEAR(AL$2),MONTH(AL$2),15),$AD$2,$AE$2,FALSE,DATE(YEAR($AD406),MONTH($AD406),1),DATE(YEAR($AE406),MONTH($AE406),28)),0)</f>
      </c>
      <c r="AM406" s="18">
        <f>IFERROR(_xlfn.BETA.DIST(DATE(YEAR(AM$2),MONTH(AM$2),15),$AD$2,$AE$2,FALSE,DATE(YEAR($AD406),MONTH($AD406),1),DATE(YEAR($AE406),MONTH($AE406),28)),0)</f>
      </c>
      <c r="AN406" s="18">
        <f>IFERROR(_xlfn.BETA.DIST(DATE(YEAR(AN$2),MONTH(AN$2),15),$AD$2,$AE$2,FALSE,DATE(YEAR($AD406),MONTH($AD406),1),DATE(YEAR($AE406),MONTH($AE406),28)),0)</f>
      </c>
      <c r="AO406" s="18">
        <f>IFERROR(_xlfn.BETA.DIST(DATE(YEAR(AO$2),MONTH(AO$2),15),$AD$2,$AE$2,FALSE,DATE(YEAR($AD406),MONTH($AD406),1),DATE(YEAR($AE406),MONTH($AE406),28)),0)</f>
      </c>
      <c r="AP406" s="18">
        <f>IFERROR(_xlfn.BETA.DIST(DATE(YEAR(AP$2),MONTH(AP$2),15),$AD$2,$AE$2,FALSE,DATE(YEAR($AD406),MONTH($AD406),1),DATE(YEAR($AE406),MONTH($AE406),28)),0)</f>
      </c>
      <c r="AQ406" s="18">
        <f>IFERROR(_xlfn.BETA.DIST(DATE(YEAR(AQ$2),MONTH(AQ$2),15),$AD$2,$AE$2,FALSE,DATE(YEAR($AD406),MONTH($AD406),1),DATE(YEAR($AE406),MONTH($AE406),28)),0)</f>
      </c>
      <c r="AR406" s="18">
        <f>IFERROR(_xlfn.BETA.DIST(DATE(YEAR(AR$2),MONTH(AR$2),15),$AD$2,$AE$2,FALSE,DATE(YEAR($AD406),MONTH($AD406),1),DATE(YEAR($AE406),MONTH($AE406),28)),0)</f>
      </c>
      <c r="AS406" s="18">
        <f>IFERROR(_xlfn.BETA.DIST(DATE(YEAR(AS$2),MONTH(AS$2),15),$AD$2,$AE$2,FALSE,DATE(YEAR($AD406),MONTH($AD406),1),DATE(YEAR($AE406),MONTH($AE406),28)),0)</f>
      </c>
      <c r="AT406" s="18">
        <f>IFERROR(_xlfn.BETA.DIST(DATE(YEAR(AT$2),MONTH(AT$2),15),$AD$2,$AE$2,FALSE,DATE(YEAR($AD406),MONTH($AD406),1),DATE(YEAR($AE406),MONTH($AE406),28)),0)</f>
      </c>
      <c r="AU406" s="18">
        <f>IFERROR(_xlfn.BETA.DIST(DATE(YEAR(AU$2),MONTH(AU$2),15),$AD$2,$AE$2,FALSE,DATE(YEAR($AD406),MONTH($AD406),1),DATE(YEAR($AE406),MONTH($AE406),28)),0)</f>
      </c>
      <c r="AV406" s="18">
        <f>SUM(AG406:AU406)</f>
      </c>
      <c r="AW406" s="18">
        <f>IF(J406&lt;&gt;0,J406,IF($AV406=0,0,AG406/$AV406*$Z406))</f>
      </c>
      <c r="AX406" s="18">
        <f>IF(K406&lt;&gt;0,K406,IF($AV406=0,0,AH406/$AV406*$Z406))</f>
      </c>
      <c r="AY406" s="18">
        <f>IF(L406&lt;&gt;0,L406,IF($AV406=0,0,AI406/$AV406*$Z406))</f>
      </c>
      <c r="AZ406" s="18">
        <f>IF(M406&lt;&gt;0,M406,IF($AV406=0,0,AJ406/$AV406*$Z406))</f>
      </c>
      <c r="BA406" s="18">
        <f>IF(N406&lt;&gt;0,N406,IF($AV406=0,0,AK406/$AV406*$Z406))</f>
      </c>
      <c r="BB406" s="18">
        <f>IF(O406&lt;&gt;0,O406,IF($AV406=0,0,AL406/$AV406*$Z406))</f>
      </c>
      <c r="BC406" s="18">
        <f>IF(P406&lt;&gt;0,P406,IF($AV406=0,0,AM406/$AV406*$Z406))</f>
      </c>
      <c r="BD406" s="18">
        <f>IF(Q406&lt;&gt;0,Q406,IF($AV406=0,0,AN406/$AV406*$Z406))</f>
      </c>
      <c r="BE406" s="18">
        <f>IF(R406&lt;&gt;0,R406,IF($AV406=0,0,AO406/$AV406*$Z406))</f>
      </c>
      <c r="BF406" s="18">
        <f>IF(S406&lt;&gt;0,S406,IF($AV406=0,0,AP406/$AV406*$Z406))</f>
      </c>
      <c r="BG406" s="18">
        <f>IF(T406&lt;&gt;0,T406,IF($AV406=0,0,AQ406/$AV406*$Z406))</f>
      </c>
      <c r="BH406" s="18">
        <f>IF(U406&lt;&gt;0,U406,IF($AV406=0,0,AR406/$AV406*$Z406))</f>
      </c>
      <c r="BI406" s="18">
        <f>IF(V406&lt;&gt;0,V406,IF($AV406=0,0,AS406/$AV406*$Z406))</f>
      </c>
      <c r="BJ406" s="18">
        <f>IF(W406&lt;&gt;0,W406,IF($AV406=0,0,AT406/$AV406*$Z406))</f>
      </c>
      <c r="BK406" s="18">
        <f>IF(X406&lt;&gt;0,X406,IF($AV406=0,0,AU406/$AV406*$Z406))</f>
      </c>
      <c r="BL406" s="18">
        <f>SUM(AW406:BK406)</f>
      </c>
      <c r="BM406" s="18">
        <f>I406-BL406</f>
      </c>
    </row>
    <row r="407" outlineLevel="3">
      <c r="A407" s="17" t="str">
        <v>14.9.2</v>
      </c>
      <c r="B407" s="17" t="str">
        <v/>
      </c>
      <c r="C407" s="17" t="str">
        <v/>
      </c>
      <c r="D407" s="17" t="str">
        <v/>
      </c>
      <c r="E407" s="17" t="str">
        <v>14.9.2</v>
      </c>
      <c r="F407" s="17" t="str">
        <v>Complete miniature C.B and molded case C.B of each size</v>
      </c>
      <c r="G407" s="17">
        <v>4447.38</v>
      </c>
      <c r="H407" s="17" t="str">
        <v/>
      </c>
      <c r="I407" s="17" t="str">
        <v/>
      </c>
      <c r="J407" s="17" t="str">
        <v/>
      </c>
      <c r="K407" s="17" t="str">
        <v/>
      </c>
      <c r="L407" s="17" t="str">
        <v/>
      </c>
      <c r="M407" s="17" t="str">
        <v/>
      </c>
      <c r="N407" s="17" t="str">
        <v/>
      </c>
      <c r="O407" s="17" t="str">
        <v/>
      </c>
      <c r="P407" s="17" t="str">
        <v/>
      </c>
      <c r="Q407" s="17" t="str">
        <v/>
      </c>
      <c r="R407" s="17" t="str">
        <v/>
      </c>
      <c r="S407" s="17" t="str">
        <v/>
      </c>
      <c r="T407" s="17" t="str">
        <v/>
      </c>
      <c r="U407" s="17" t="str">
        <v/>
      </c>
      <c r="V407" s="17" t="str">
        <v/>
      </c>
      <c r="W407" s="17" t="str">
        <v/>
      </c>
      <c r="X407" s="17" t="str">
        <v/>
      </c>
      <c r="Y407" s="17" t="str">
        <v/>
      </c>
      <c r="Z407" s="17" t="str">
        <v/>
      </c>
      <c r="AA407" s="17" t="str">
        <v/>
      </c>
      <c r="AB407" s="17" t="str">
        <v/>
      </c>
      <c r="AC407" s="17" t="str">
        <v/>
      </c>
      <c r="AD407" s="17" t="str">
        <v/>
      </c>
      <c r="AE407" s="17" t="str">
        <v/>
      </c>
      <c r="AF407" s="5" t="str">
        <v/>
      </c>
      <c r="AG407" s="18">
        <f>IFERROR(_xlfn.BETA.DIST(DATE(YEAR(AG$2),MONTH(AG$2),15),$AD$2,$AE$2,FALSE,DATE(YEAR($AD407),MONTH($AD407),1),DATE(YEAR($AE407),MONTH($AE407),28)),0)</f>
      </c>
      <c r="AH407" s="18">
        <f>IFERROR(_xlfn.BETA.DIST(DATE(YEAR(AH$2),MONTH(AH$2),15),$AD$2,$AE$2,FALSE,DATE(YEAR($AD407),MONTH($AD407),1),DATE(YEAR($AE407),MONTH($AE407),28)),0)</f>
      </c>
      <c r="AI407" s="18">
        <f>IFERROR(_xlfn.BETA.DIST(DATE(YEAR(AI$2),MONTH(AI$2),15),$AD$2,$AE$2,FALSE,DATE(YEAR($AD407),MONTH($AD407),1),DATE(YEAR($AE407),MONTH($AE407),28)),0)</f>
      </c>
      <c r="AJ407" s="18">
        <f>IFERROR(_xlfn.BETA.DIST(DATE(YEAR(AJ$2),MONTH(AJ$2),15),$AD$2,$AE$2,FALSE,DATE(YEAR($AD407),MONTH($AD407),1),DATE(YEAR($AE407),MONTH($AE407),28)),0)</f>
      </c>
      <c r="AK407" s="18">
        <f>IFERROR(_xlfn.BETA.DIST(DATE(YEAR(AK$2),MONTH(AK$2),15),$AD$2,$AE$2,FALSE,DATE(YEAR($AD407),MONTH($AD407),1),DATE(YEAR($AE407),MONTH($AE407),28)),0)</f>
      </c>
      <c r="AL407" s="18">
        <f>IFERROR(_xlfn.BETA.DIST(DATE(YEAR(AL$2),MONTH(AL$2),15),$AD$2,$AE$2,FALSE,DATE(YEAR($AD407),MONTH($AD407),1),DATE(YEAR($AE407),MONTH($AE407),28)),0)</f>
      </c>
      <c r="AM407" s="18">
        <f>IFERROR(_xlfn.BETA.DIST(DATE(YEAR(AM$2),MONTH(AM$2),15),$AD$2,$AE$2,FALSE,DATE(YEAR($AD407),MONTH($AD407),1),DATE(YEAR($AE407),MONTH($AE407),28)),0)</f>
      </c>
      <c r="AN407" s="18">
        <f>IFERROR(_xlfn.BETA.DIST(DATE(YEAR(AN$2),MONTH(AN$2),15),$AD$2,$AE$2,FALSE,DATE(YEAR($AD407),MONTH($AD407),1),DATE(YEAR($AE407),MONTH($AE407),28)),0)</f>
      </c>
      <c r="AO407" s="18">
        <f>IFERROR(_xlfn.BETA.DIST(DATE(YEAR(AO$2),MONTH(AO$2),15),$AD$2,$AE$2,FALSE,DATE(YEAR($AD407),MONTH($AD407),1),DATE(YEAR($AE407),MONTH($AE407),28)),0)</f>
      </c>
      <c r="AP407" s="18">
        <f>IFERROR(_xlfn.BETA.DIST(DATE(YEAR(AP$2),MONTH(AP$2),15),$AD$2,$AE$2,FALSE,DATE(YEAR($AD407),MONTH($AD407),1),DATE(YEAR($AE407),MONTH($AE407),28)),0)</f>
      </c>
      <c r="AQ407" s="18">
        <f>IFERROR(_xlfn.BETA.DIST(DATE(YEAR(AQ$2),MONTH(AQ$2),15),$AD$2,$AE$2,FALSE,DATE(YEAR($AD407),MONTH($AD407),1),DATE(YEAR($AE407),MONTH($AE407),28)),0)</f>
      </c>
      <c r="AR407" s="18">
        <f>IFERROR(_xlfn.BETA.DIST(DATE(YEAR(AR$2),MONTH(AR$2),15),$AD$2,$AE$2,FALSE,DATE(YEAR($AD407),MONTH($AD407),1),DATE(YEAR($AE407),MONTH($AE407),28)),0)</f>
      </c>
      <c r="AS407" s="18">
        <f>IFERROR(_xlfn.BETA.DIST(DATE(YEAR(AS$2),MONTH(AS$2),15),$AD$2,$AE$2,FALSE,DATE(YEAR($AD407),MONTH($AD407),1),DATE(YEAR($AE407),MONTH($AE407),28)),0)</f>
      </c>
      <c r="AT407" s="18">
        <f>IFERROR(_xlfn.BETA.DIST(DATE(YEAR(AT$2),MONTH(AT$2),15),$AD$2,$AE$2,FALSE,DATE(YEAR($AD407),MONTH($AD407),1),DATE(YEAR($AE407),MONTH($AE407),28)),0)</f>
      </c>
      <c r="AU407" s="18">
        <f>IFERROR(_xlfn.BETA.DIST(DATE(YEAR(AU$2),MONTH(AU$2),15),$AD$2,$AE$2,FALSE,DATE(YEAR($AD407),MONTH($AD407),1),DATE(YEAR($AE407),MONTH($AE407),28)),0)</f>
      </c>
      <c r="AV407" s="18">
        <f>SUM(AG407:AU407)</f>
      </c>
      <c r="AW407" s="18">
        <f>IF(J407&lt;&gt;0,J407,IF($AV407=0,0,AG407/$AV407*$Z407))</f>
      </c>
      <c r="AX407" s="18">
        <f>IF(K407&lt;&gt;0,K407,IF($AV407=0,0,AH407/$AV407*$Z407))</f>
      </c>
      <c r="AY407" s="18">
        <f>IF(L407&lt;&gt;0,L407,IF($AV407=0,0,AI407/$AV407*$Z407))</f>
      </c>
      <c r="AZ407" s="18">
        <f>IF(M407&lt;&gt;0,M407,IF($AV407=0,0,AJ407/$AV407*$Z407))</f>
      </c>
      <c r="BA407" s="18">
        <f>IF(N407&lt;&gt;0,N407,IF($AV407=0,0,AK407/$AV407*$Z407))</f>
      </c>
      <c r="BB407" s="18">
        <f>IF(O407&lt;&gt;0,O407,IF($AV407=0,0,AL407/$AV407*$Z407))</f>
      </c>
      <c r="BC407" s="18">
        <f>IF(P407&lt;&gt;0,P407,IF($AV407=0,0,AM407/$AV407*$Z407))</f>
      </c>
      <c r="BD407" s="18">
        <f>IF(Q407&lt;&gt;0,Q407,IF($AV407=0,0,AN407/$AV407*$Z407))</f>
      </c>
      <c r="BE407" s="18">
        <f>IF(R407&lt;&gt;0,R407,IF($AV407=0,0,AO407/$AV407*$Z407))</f>
      </c>
      <c r="BF407" s="18">
        <f>IF(S407&lt;&gt;0,S407,IF($AV407=0,0,AP407/$AV407*$Z407))</f>
      </c>
      <c r="BG407" s="18">
        <f>IF(T407&lt;&gt;0,T407,IF($AV407=0,0,AQ407/$AV407*$Z407))</f>
      </c>
      <c r="BH407" s="18">
        <f>IF(U407&lt;&gt;0,U407,IF($AV407=0,0,AR407/$AV407*$Z407))</f>
      </c>
      <c r="BI407" s="18">
        <f>IF(V407&lt;&gt;0,V407,IF($AV407=0,0,AS407/$AV407*$Z407))</f>
      </c>
      <c r="BJ407" s="18">
        <f>IF(W407&lt;&gt;0,W407,IF($AV407=0,0,AT407/$AV407*$Z407))</f>
      </c>
      <c r="BK407" s="18">
        <f>IF(X407&lt;&gt;0,X407,IF($AV407=0,0,AU407/$AV407*$Z407))</f>
      </c>
      <c r="BL407" s="18">
        <f>SUM(AW407:BK407)</f>
      </c>
      <c r="BM407" s="17" t="str">
        <v/>
      </c>
    </row>
    <row r="408" outlineLevel="4">
      <c r="A408" s="5" t="str">
        <v>14.9.2</v>
      </c>
      <c r="B408" s="5" t="str">
        <v/>
      </c>
      <c r="C408" s="5" t="str">
        <v>BSKDGNGENGR03</v>
      </c>
      <c r="D408" s="5" t="str">
        <v>BSKDGNGENGR03</v>
      </c>
      <c r="E408" s="19">
        <f>IFERROR(_xlfn.XLOOKUP(F408,Assumptions!B:B,Assumptions!C:C),0)</f>
      </c>
      <c r="F408" s="5" t="str">
        <v>Advanced Payment</v>
      </c>
      <c r="G408" s="5" t="str">
        <v/>
      </c>
      <c r="H408" s="18">
        <f>G407*E408</f>
      </c>
      <c r="I408" s="18">
        <f>H408*(1-0)</f>
      </c>
      <c r="J408" s="18">
        <v>0</v>
      </c>
      <c r="K408" s="18">
        <v>0</v>
      </c>
      <c r="L408" s="18">
        <v>0</v>
      </c>
      <c r="M408" s="18">
        <v>0</v>
      </c>
      <c r="N408" s="18">
        <v>0</v>
      </c>
      <c r="O408" s="18">
        <v>0</v>
      </c>
      <c r="P408" s="18">
        <v>0</v>
      </c>
      <c r="Q408" s="18">
        <v>0</v>
      </c>
      <c r="R408" s="18">
        <v>0</v>
      </c>
      <c r="S408" s="18">
        <v>0</v>
      </c>
      <c r="T408" s="18">
        <v>0</v>
      </c>
      <c r="U408" s="18">
        <v>0</v>
      </c>
      <c r="V408" s="18">
        <v>0</v>
      </c>
      <c r="W408" s="18">
        <v>0</v>
      </c>
      <c r="X408" s="18">
        <v>0</v>
      </c>
      <c r="Y408" s="18">
        <f>SUM(J408:X408)</f>
      </c>
      <c r="Z408" s="18">
        <f>I408-Y408</f>
      </c>
      <c r="AA408" s="20">
        <v>46026</v>
      </c>
      <c r="AB408" s="20">
        <v>46026</v>
      </c>
      <c r="AC408" s="18">
        <f>IFERROR(_xlfn.XLOOKUP(F408,Assumptions!B:B,Assumptions!D:D),0)</f>
      </c>
      <c r="AD408" s="20">
        <f>AA408+AC408</f>
      </c>
      <c r="AE408" s="20">
        <f>AC408+AB408</f>
      </c>
      <c r="AF408" s="5" t="str">
        <v/>
      </c>
      <c r="AG408" s="18">
        <f>IFERROR(_xlfn.BETA.DIST(DATE(YEAR(AG$2),MONTH(AG$2),15),$AD$2,$AE$2,FALSE,DATE(YEAR($AD408),MONTH($AD408),1),DATE(YEAR($AE408),MONTH($AE408),28)),0)</f>
      </c>
      <c r="AH408" s="18">
        <f>IFERROR(_xlfn.BETA.DIST(DATE(YEAR(AH$2),MONTH(AH$2),15),$AD$2,$AE$2,FALSE,DATE(YEAR($AD408),MONTH($AD408),1),DATE(YEAR($AE408),MONTH($AE408),28)),0)</f>
      </c>
      <c r="AI408" s="18">
        <f>IFERROR(_xlfn.BETA.DIST(DATE(YEAR(AI$2),MONTH(AI$2),15),$AD$2,$AE$2,FALSE,DATE(YEAR($AD408),MONTH($AD408),1),DATE(YEAR($AE408),MONTH($AE408),28)),0)</f>
      </c>
      <c r="AJ408" s="18">
        <f>IFERROR(_xlfn.BETA.DIST(DATE(YEAR(AJ$2),MONTH(AJ$2),15),$AD$2,$AE$2,FALSE,DATE(YEAR($AD408),MONTH($AD408),1),DATE(YEAR($AE408),MONTH($AE408),28)),0)</f>
      </c>
      <c r="AK408" s="18">
        <f>IFERROR(_xlfn.BETA.DIST(DATE(YEAR(AK$2),MONTH(AK$2),15),$AD$2,$AE$2,FALSE,DATE(YEAR($AD408),MONTH($AD408),1),DATE(YEAR($AE408),MONTH($AE408),28)),0)</f>
      </c>
      <c r="AL408" s="18">
        <f>IFERROR(_xlfn.BETA.DIST(DATE(YEAR(AL$2),MONTH(AL$2),15),$AD$2,$AE$2,FALSE,DATE(YEAR($AD408),MONTH($AD408),1),DATE(YEAR($AE408),MONTH($AE408),28)),0)</f>
      </c>
      <c r="AM408" s="18">
        <f>IFERROR(_xlfn.BETA.DIST(DATE(YEAR(AM$2),MONTH(AM$2),15),$AD$2,$AE$2,FALSE,DATE(YEAR($AD408),MONTH($AD408),1),DATE(YEAR($AE408),MONTH($AE408),28)),0)</f>
      </c>
      <c r="AN408" s="18">
        <f>IFERROR(_xlfn.BETA.DIST(DATE(YEAR(AN$2),MONTH(AN$2),15),$AD$2,$AE$2,FALSE,DATE(YEAR($AD408),MONTH($AD408),1),DATE(YEAR($AE408),MONTH($AE408),28)),0)</f>
      </c>
      <c r="AO408" s="18">
        <f>IFERROR(_xlfn.BETA.DIST(DATE(YEAR(AO$2),MONTH(AO$2),15),$AD$2,$AE$2,FALSE,DATE(YEAR($AD408),MONTH($AD408),1),DATE(YEAR($AE408),MONTH($AE408),28)),0)</f>
      </c>
      <c r="AP408" s="18">
        <f>IFERROR(_xlfn.BETA.DIST(DATE(YEAR(AP$2),MONTH(AP$2),15),$AD$2,$AE$2,FALSE,DATE(YEAR($AD408),MONTH($AD408),1),DATE(YEAR($AE408),MONTH($AE408),28)),0)</f>
      </c>
      <c r="AQ408" s="18">
        <f>IFERROR(_xlfn.BETA.DIST(DATE(YEAR(AQ$2),MONTH(AQ$2),15),$AD$2,$AE$2,FALSE,DATE(YEAR($AD408),MONTH($AD408),1),DATE(YEAR($AE408),MONTH($AE408),28)),0)</f>
      </c>
      <c r="AR408" s="18">
        <f>IFERROR(_xlfn.BETA.DIST(DATE(YEAR(AR$2),MONTH(AR$2),15),$AD$2,$AE$2,FALSE,DATE(YEAR($AD408),MONTH($AD408),1),DATE(YEAR($AE408),MONTH($AE408),28)),0)</f>
      </c>
      <c r="AS408" s="18">
        <f>IFERROR(_xlfn.BETA.DIST(DATE(YEAR(AS$2),MONTH(AS$2),15),$AD$2,$AE$2,FALSE,DATE(YEAR($AD408),MONTH($AD408),1),DATE(YEAR($AE408),MONTH($AE408),28)),0)</f>
      </c>
      <c r="AT408" s="18">
        <f>IFERROR(_xlfn.BETA.DIST(DATE(YEAR(AT$2),MONTH(AT$2),15),$AD$2,$AE$2,FALSE,DATE(YEAR($AD408),MONTH($AD408),1),DATE(YEAR($AE408),MONTH($AE408),28)),0)</f>
      </c>
      <c r="AU408" s="18">
        <f>IFERROR(_xlfn.BETA.DIST(DATE(YEAR(AU$2),MONTH(AU$2),15),$AD$2,$AE$2,FALSE,DATE(YEAR($AD408),MONTH($AD408),1),DATE(YEAR($AE408),MONTH($AE408),28)),0)</f>
      </c>
      <c r="AV408" s="18">
        <f>SUM(AG408:AU408)</f>
      </c>
      <c r="AW408" s="18">
        <f>IF(J408&lt;&gt;0,J408,IF($AV408=0,0,AG408/$AV408*$Z408))</f>
      </c>
      <c r="AX408" s="18">
        <f>IF(K408&lt;&gt;0,K408,IF($AV408=0,0,AH408/$AV408*$Z408))</f>
      </c>
      <c r="AY408" s="18">
        <f>IF(L408&lt;&gt;0,L408,IF($AV408=0,0,AI408/$AV408*$Z408))</f>
      </c>
      <c r="AZ408" s="18">
        <f>IF(M408&lt;&gt;0,M408,IF($AV408=0,0,AJ408/$AV408*$Z408))</f>
      </c>
      <c r="BA408" s="18">
        <f>IF(N408&lt;&gt;0,N408,IF($AV408=0,0,AK408/$AV408*$Z408))</f>
      </c>
      <c r="BB408" s="18">
        <f>IF(O408&lt;&gt;0,O408,IF($AV408=0,0,AL408/$AV408*$Z408))</f>
      </c>
      <c r="BC408" s="18">
        <f>IF(P408&lt;&gt;0,P408,IF($AV408=0,0,AM408/$AV408*$Z408))</f>
      </c>
      <c r="BD408" s="18">
        <f>IF(Q408&lt;&gt;0,Q408,IF($AV408=0,0,AN408/$AV408*$Z408))</f>
      </c>
      <c r="BE408" s="18">
        <f>IF(R408&lt;&gt;0,R408,IF($AV408=0,0,AO408/$AV408*$Z408))</f>
      </c>
      <c r="BF408" s="18">
        <f>IF(S408&lt;&gt;0,S408,IF($AV408=0,0,AP408/$AV408*$Z408))</f>
      </c>
      <c r="BG408" s="18">
        <f>IF(T408&lt;&gt;0,T408,IF($AV408=0,0,AQ408/$AV408*$Z408))</f>
      </c>
      <c r="BH408" s="18">
        <f>IF(U408&lt;&gt;0,U408,IF($AV408=0,0,AR408/$AV408*$Z408))</f>
      </c>
      <c r="BI408" s="18">
        <f>IF(V408&lt;&gt;0,V408,IF($AV408=0,0,AS408/$AV408*$Z408))</f>
      </c>
      <c r="BJ408" s="18">
        <f>IF(W408&lt;&gt;0,W408,IF($AV408=0,0,AT408/$AV408*$Z408))</f>
      </c>
      <c r="BK408" s="18">
        <f>IF(X408&lt;&gt;0,X408,IF($AV408=0,0,AU408/$AV408*$Z408))</f>
      </c>
      <c r="BL408" s="18">
        <f>SUM(AW408:BK408)</f>
      </c>
      <c r="BM408" s="18">
        <f>I408-BL408</f>
      </c>
    </row>
    <row r="409" outlineLevel="4">
      <c r="A409" s="5" t="str">
        <v>14.9.2</v>
      </c>
      <c r="B409" s="5" t="str">
        <v/>
      </c>
      <c r="C409" s="5" t="str">
        <v>BSPRELGENTL07</v>
      </c>
      <c r="D409" s="5" t="str">
        <v>BSPRELGENTL07</v>
      </c>
      <c r="E409" s="19">
        <f>IFERROR(_xlfn.XLOOKUP(F409,Assumptions!B:B,Assumptions!C:C),0)</f>
      </c>
      <c r="F409" s="5" t="str">
        <v>Site Delivery EGP</v>
      </c>
      <c r="G409" s="5" t="str">
        <v/>
      </c>
      <c r="H409" s="18">
        <f>G407*E409</f>
      </c>
      <c r="I409" s="18">
        <f>H409*(1-0)</f>
      </c>
      <c r="J409" s="18">
        <v>0</v>
      </c>
      <c r="K409" s="18">
        <v>0</v>
      </c>
      <c r="L409" s="18">
        <v>0</v>
      </c>
      <c r="M409" s="18">
        <v>0</v>
      </c>
      <c r="N409" s="18">
        <v>0</v>
      </c>
      <c r="O409" s="18">
        <v>0</v>
      </c>
      <c r="P409" s="18">
        <v>0</v>
      </c>
      <c r="Q409" s="18">
        <v>0</v>
      </c>
      <c r="R409" s="18">
        <v>0</v>
      </c>
      <c r="S409" s="18">
        <v>0</v>
      </c>
      <c r="T409" s="18">
        <v>0</v>
      </c>
      <c r="U409" s="18">
        <v>0</v>
      </c>
      <c r="V409" s="18">
        <v>0</v>
      </c>
      <c r="W409" s="18">
        <v>0</v>
      </c>
      <c r="X409" s="18">
        <v>0</v>
      </c>
      <c r="Y409" s="18">
        <f>SUM(J409:X409)</f>
      </c>
      <c r="Z409" s="18">
        <f>I409-Y409</f>
      </c>
      <c r="AA409" s="20">
        <v>46347</v>
      </c>
      <c r="AB409" s="20">
        <v>46347</v>
      </c>
      <c r="AC409" s="18">
        <f>IFERROR(_xlfn.XLOOKUP(F409,Assumptions!B:B,Assumptions!D:D),0)</f>
      </c>
      <c r="AD409" s="20">
        <f>AA409+AC409</f>
      </c>
      <c r="AE409" s="20">
        <f>AC409+AB409</f>
      </c>
      <c r="AF409" s="5" t="str">
        <v/>
      </c>
      <c r="AG409" s="18">
        <f>IFERROR(_xlfn.BETA.DIST(DATE(YEAR(AG$2),MONTH(AG$2),15),$AD$2,$AE$2,FALSE,DATE(YEAR($AD409),MONTH($AD409),1),DATE(YEAR($AE409),MONTH($AE409),28)),0)</f>
      </c>
      <c r="AH409" s="18">
        <f>IFERROR(_xlfn.BETA.DIST(DATE(YEAR(AH$2),MONTH(AH$2),15),$AD$2,$AE$2,FALSE,DATE(YEAR($AD409),MONTH($AD409),1),DATE(YEAR($AE409),MONTH($AE409),28)),0)</f>
      </c>
      <c r="AI409" s="18">
        <f>IFERROR(_xlfn.BETA.DIST(DATE(YEAR(AI$2),MONTH(AI$2),15),$AD$2,$AE$2,FALSE,DATE(YEAR($AD409),MONTH($AD409),1),DATE(YEAR($AE409),MONTH($AE409),28)),0)</f>
      </c>
      <c r="AJ409" s="18">
        <f>IFERROR(_xlfn.BETA.DIST(DATE(YEAR(AJ$2),MONTH(AJ$2),15),$AD$2,$AE$2,FALSE,DATE(YEAR($AD409),MONTH($AD409),1),DATE(YEAR($AE409),MONTH($AE409),28)),0)</f>
      </c>
      <c r="AK409" s="18">
        <f>IFERROR(_xlfn.BETA.DIST(DATE(YEAR(AK$2),MONTH(AK$2),15),$AD$2,$AE$2,FALSE,DATE(YEAR($AD409),MONTH($AD409),1),DATE(YEAR($AE409),MONTH($AE409),28)),0)</f>
      </c>
      <c r="AL409" s="18">
        <f>IFERROR(_xlfn.BETA.DIST(DATE(YEAR(AL$2),MONTH(AL$2),15),$AD$2,$AE$2,FALSE,DATE(YEAR($AD409),MONTH($AD409),1),DATE(YEAR($AE409),MONTH($AE409),28)),0)</f>
      </c>
      <c r="AM409" s="18">
        <f>IFERROR(_xlfn.BETA.DIST(DATE(YEAR(AM$2),MONTH(AM$2),15),$AD$2,$AE$2,FALSE,DATE(YEAR($AD409),MONTH($AD409),1),DATE(YEAR($AE409),MONTH($AE409),28)),0)</f>
      </c>
      <c r="AN409" s="18">
        <f>IFERROR(_xlfn.BETA.DIST(DATE(YEAR(AN$2),MONTH(AN$2),15),$AD$2,$AE$2,FALSE,DATE(YEAR($AD409),MONTH($AD409),1),DATE(YEAR($AE409),MONTH($AE409),28)),0)</f>
      </c>
      <c r="AO409" s="18">
        <f>IFERROR(_xlfn.BETA.DIST(DATE(YEAR(AO$2),MONTH(AO$2),15),$AD$2,$AE$2,FALSE,DATE(YEAR($AD409),MONTH($AD409),1),DATE(YEAR($AE409),MONTH($AE409),28)),0)</f>
      </c>
      <c r="AP409" s="18">
        <f>IFERROR(_xlfn.BETA.DIST(DATE(YEAR(AP$2),MONTH(AP$2),15),$AD$2,$AE$2,FALSE,DATE(YEAR($AD409),MONTH($AD409),1),DATE(YEAR($AE409),MONTH($AE409),28)),0)</f>
      </c>
      <c r="AQ409" s="18">
        <f>IFERROR(_xlfn.BETA.DIST(DATE(YEAR(AQ$2),MONTH(AQ$2),15),$AD$2,$AE$2,FALSE,DATE(YEAR($AD409),MONTH($AD409),1),DATE(YEAR($AE409),MONTH($AE409),28)),0)</f>
      </c>
      <c r="AR409" s="18">
        <f>IFERROR(_xlfn.BETA.DIST(DATE(YEAR(AR$2),MONTH(AR$2),15),$AD$2,$AE$2,FALSE,DATE(YEAR($AD409),MONTH($AD409),1),DATE(YEAR($AE409),MONTH($AE409),28)),0)</f>
      </c>
      <c r="AS409" s="18">
        <f>IFERROR(_xlfn.BETA.DIST(DATE(YEAR(AS$2),MONTH(AS$2),15),$AD$2,$AE$2,FALSE,DATE(YEAR($AD409),MONTH($AD409),1),DATE(YEAR($AE409),MONTH($AE409),28)),0)</f>
      </c>
      <c r="AT409" s="18">
        <f>IFERROR(_xlfn.BETA.DIST(DATE(YEAR(AT$2),MONTH(AT$2),15),$AD$2,$AE$2,FALSE,DATE(YEAR($AD409),MONTH($AD409),1),DATE(YEAR($AE409),MONTH($AE409),28)),0)</f>
      </c>
      <c r="AU409" s="18">
        <f>IFERROR(_xlfn.BETA.DIST(DATE(YEAR(AU$2),MONTH(AU$2),15),$AD$2,$AE$2,FALSE,DATE(YEAR($AD409),MONTH($AD409),1),DATE(YEAR($AE409),MONTH($AE409),28)),0)</f>
      </c>
      <c r="AV409" s="18">
        <f>SUM(AG409:AU409)</f>
      </c>
      <c r="AW409" s="18">
        <f>IF(J409&lt;&gt;0,J409,IF($AV409=0,0,AG409/$AV409*$Z409))</f>
      </c>
      <c r="AX409" s="18">
        <f>IF(K409&lt;&gt;0,K409,IF($AV409=0,0,AH409/$AV409*$Z409))</f>
      </c>
      <c r="AY409" s="18">
        <f>IF(L409&lt;&gt;0,L409,IF($AV409=0,0,AI409/$AV409*$Z409))</f>
      </c>
      <c r="AZ409" s="18">
        <f>IF(M409&lt;&gt;0,M409,IF($AV409=0,0,AJ409/$AV409*$Z409))</f>
      </c>
      <c r="BA409" s="18">
        <f>IF(N409&lt;&gt;0,N409,IF($AV409=0,0,AK409/$AV409*$Z409))</f>
      </c>
      <c r="BB409" s="18">
        <f>IF(O409&lt;&gt;0,O409,IF($AV409=0,0,AL409/$AV409*$Z409))</f>
      </c>
      <c r="BC409" s="18">
        <f>IF(P409&lt;&gt;0,P409,IF($AV409=0,0,AM409/$AV409*$Z409))</f>
      </c>
      <c r="BD409" s="18">
        <f>IF(Q409&lt;&gt;0,Q409,IF($AV409=0,0,AN409/$AV409*$Z409))</f>
      </c>
      <c r="BE409" s="18">
        <f>IF(R409&lt;&gt;0,R409,IF($AV409=0,0,AO409/$AV409*$Z409))</f>
      </c>
      <c r="BF409" s="18">
        <f>IF(S409&lt;&gt;0,S409,IF($AV409=0,0,AP409/$AV409*$Z409))</f>
      </c>
      <c r="BG409" s="18">
        <f>IF(T409&lt;&gt;0,T409,IF($AV409=0,0,AQ409/$AV409*$Z409))</f>
      </c>
      <c r="BH409" s="18">
        <f>IF(U409&lt;&gt;0,U409,IF($AV409=0,0,AR409/$AV409*$Z409))</f>
      </c>
      <c r="BI409" s="18">
        <f>IF(V409&lt;&gt;0,V409,IF($AV409=0,0,AS409/$AV409*$Z409))</f>
      </c>
      <c r="BJ409" s="18">
        <f>IF(W409&lt;&gt;0,W409,IF($AV409=0,0,AT409/$AV409*$Z409))</f>
      </c>
      <c r="BK409" s="18">
        <f>IF(X409&lt;&gt;0,X409,IF($AV409=0,0,AU409/$AV409*$Z409))</f>
      </c>
      <c r="BL409" s="18">
        <f>SUM(AW409:BK409)</f>
      </c>
      <c r="BM409" s="18">
        <f>I409-BL409</f>
      </c>
    </row>
    <row r="410" outlineLevel="4">
      <c r="A410" s="5" t="str">
        <v>14.9.2</v>
      </c>
      <c r="B410" s="5" t="str">
        <v/>
      </c>
      <c r="C410" s="5" t="str">
        <v>BSKDGNGENGR07</v>
      </c>
      <c r="D410" s="5" t="str">
        <v>BSKDGNGENGR07</v>
      </c>
      <c r="E410" s="19">
        <f>IFERROR(_xlfn.XLOOKUP(F410,Assumptions!B:B,Assumptions!C:C),0)</f>
      </c>
      <c r="F410" s="5" t="str">
        <v>Retention</v>
      </c>
      <c r="G410" s="5" t="str">
        <v/>
      </c>
      <c r="H410" s="18">
        <f>G407*E410</f>
      </c>
      <c r="I410" s="18">
        <f>H410*(1-0)</f>
      </c>
      <c r="J410" s="18">
        <v>0</v>
      </c>
      <c r="K410" s="18">
        <v>0</v>
      </c>
      <c r="L410" s="18">
        <v>0</v>
      </c>
      <c r="M410" s="18">
        <v>0</v>
      </c>
      <c r="N410" s="18">
        <v>0</v>
      </c>
      <c r="O410" s="18">
        <v>0</v>
      </c>
      <c r="P410" s="18">
        <v>0</v>
      </c>
      <c r="Q410" s="18">
        <v>0</v>
      </c>
      <c r="R410" s="18">
        <v>0</v>
      </c>
      <c r="S410" s="18">
        <v>0</v>
      </c>
      <c r="T410" s="18">
        <v>0</v>
      </c>
      <c r="U410" s="18">
        <v>0</v>
      </c>
      <c r="V410" s="18">
        <v>0</v>
      </c>
      <c r="W410" s="18">
        <v>0</v>
      </c>
      <c r="X410" s="18">
        <v>0</v>
      </c>
      <c r="Y410" s="18">
        <f>SUM(J410:X410)</f>
      </c>
      <c r="Z410" s="18">
        <f>I410-Y410</f>
      </c>
      <c r="AA410" s="20">
        <v>46483</v>
      </c>
      <c r="AB410" s="20">
        <v>46483</v>
      </c>
      <c r="AC410" s="18">
        <f>IFERROR(_xlfn.XLOOKUP(F410,Assumptions!B:B,Assumptions!D:D),0)</f>
      </c>
      <c r="AD410" s="20">
        <f>AA410+AC410</f>
      </c>
      <c r="AE410" s="20">
        <f>AC410+AB410</f>
      </c>
      <c r="AF410" s="5" t="str">
        <v/>
      </c>
      <c r="AG410" s="18">
        <f>IFERROR(_xlfn.BETA.DIST(DATE(YEAR(AG$2),MONTH(AG$2),15),$AD$2,$AE$2,FALSE,DATE(YEAR($AD410),MONTH($AD410),1),DATE(YEAR($AE410),MONTH($AE410),28)),0)</f>
      </c>
      <c r="AH410" s="18">
        <f>IFERROR(_xlfn.BETA.DIST(DATE(YEAR(AH$2),MONTH(AH$2),15),$AD$2,$AE$2,FALSE,DATE(YEAR($AD410),MONTH($AD410),1),DATE(YEAR($AE410),MONTH($AE410),28)),0)</f>
      </c>
      <c r="AI410" s="18">
        <f>IFERROR(_xlfn.BETA.DIST(DATE(YEAR(AI$2),MONTH(AI$2),15),$AD$2,$AE$2,FALSE,DATE(YEAR($AD410),MONTH($AD410),1),DATE(YEAR($AE410),MONTH($AE410),28)),0)</f>
      </c>
      <c r="AJ410" s="18">
        <f>IFERROR(_xlfn.BETA.DIST(DATE(YEAR(AJ$2),MONTH(AJ$2),15),$AD$2,$AE$2,FALSE,DATE(YEAR($AD410),MONTH($AD410),1),DATE(YEAR($AE410),MONTH($AE410),28)),0)</f>
      </c>
      <c r="AK410" s="18">
        <f>IFERROR(_xlfn.BETA.DIST(DATE(YEAR(AK$2),MONTH(AK$2),15),$AD$2,$AE$2,FALSE,DATE(YEAR($AD410),MONTH($AD410),1),DATE(YEAR($AE410),MONTH($AE410),28)),0)</f>
      </c>
      <c r="AL410" s="18">
        <f>IFERROR(_xlfn.BETA.DIST(DATE(YEAR(AL$2),MONTH(AL$2),15),$AD$2,$AE$2,FALSE,DATE(YEAR($AD410),MONTH($AD410),1),DATE(YEAR($AE410),MONTH($AE410),28)),0)</f>
      </c>
      <c r="AM410" s="18">
        <f>IFERROR(_xlfn.BETA.DIST(DATE(YEAR(AM$2),MONTH(AM$2),15),$AD$2,$AE$2,FALSE,DATE(YEAR($AD410),MONTH($AD410),1),DATE(YEAR($AE410),MONTH($AE410),28)),0)</f>
      </c>
      <c r="AN410" s="18">
        <f>IFERROR(_xlfn.BETA.DIST(DATE(YEAR(AN$2),MONTH(AN$2),15),$AD$2,$AE$2,FALSE,DATE(YEAR($AD410),MONTH($AD410),1),DATE(YEAR($AE410),MONTH($AE410),28)),0)</f>
      </c>
      <c r="AO410" s="18">
        <f>IFERROR(_xlfn.BETA.DIST(DATE(YEAR(AO$2),MONTH(AO$2),15),$AD$2,$AE$2,FALSE,DATE(YEAR($AD410),MONTH($AD410),1),DATE(YEAR($AE410),MONTH($AE410),28)),0)</f>
      </c>
      <c r="AP410" s="18">
        <f>IFERROR(_xlfn.BETA.DIST(DATE(YEAR(AP$2),MONTH(AP$2),15),$AD$2,$AE$2,FALSE,DATE(YEAR($AD410),MONTH($AD410),1),DATE(YEAR($AE410),MONTH($AE410),28)),0)</f>
      </c>
      <c r="AQ410" s="18">
        <f>IFERROR(_xlfn.BETA.DIST(DATE(YEAR(AQ$2),MONTH(AQ$2),15),$AD$2,$AE$2,FALSE,DATE(YEAR($AD410),MONTH($AD410),1),DATE(YEAR($AE410),MONTH($AE410),28)),0)</f>
      </c>
      <c r="AR410" s="18">
        <f>IFERROR(_xlfn.BETA.DIST(DATE(YEAR(AR$2),MONTH(AR$2),15),$AD$2,$AE$2,FALSE,DATE(YEAR($AD410),MONTH($AD410),1),DATE(YEAR($AE410),MONTH($AE410),28)),0)</f>
      </c>
      <c r="AS410" s="18">
        <f>IFERROR(_xlfn.BETA.DIST(DATE(YEAR(AS$2),MONTH(AS$2),15),$AD$2,$AE$2,FALSE,DATE(YEAR($AD410),MONTH($AD410),1),DATE(YEAR($AE410),MONTH($AE410),28)),0)</f>
      </c>
      <c r="AT410" s="18">
        <f>IFERROR(_xlfn.BETA.DIST(DATE(YEAR(AT$2),MONTH(AT$2),15),$AD$2,$AE$2,FALSE,DATE(YEAR($AD410),MONTH($AD410),1),DATE(YEAR($AE410),MONTH($AE410),28)),0)</f>
      </c>
      <c r="AU410" s="18">
        <f>IFERROR(_xlfn.BETA.DIST(DATE(YEAR(AU$2),MONTH(AU$2),15),$AD$2,$AE$2,FALSE,DATE(YEAR($AD410),MONTH($AD410),1),DATE(YEAR($AE410),MONTH($AE410),28)),0)</f>
      </c>
      <c r="AV410" s="18">
        <f>SUM(AG410:AU410)</f>
      </c>
      <c r="AW410" s="18">
        <f>IF(J410&lt;&gt;0,J410,IF($AV410=0,0,AG410/$AV410*$Z410))</f>
      </c>
      <c r="AX410" s="18">
        <f>IF(K410&lt;&gt;0,K410,IF($AV410=0,0,AH410/$AV410*$Z410))</f>
      </c>
      <c r="AY410" s="18">
        <f>IF(L410&lt;&gt;0,L410,IF($AV410=0,0,AI410/$AV410*$Z410))</f>
      </c>
      <c r="AZ410" s="18">
        <f>IF(M410&lt;&gt;0,M410,IF($AV410=0,0,AJ410/$AV410*$Z410))</f>
      </c>
      <c r="BA410" s="18">
        <f>IF(N410&lt;&gt;0,N410,IF($AV410=0,0,AK410/$AV410*$Z410))</f>
      </c>
      <c r="BB410" s="18">
        <f>IF(O410&lt;&gt;0,O410,IF($AV410=0,0,AL410/$AV410*$Z410))</f>
      </c>
      <c r="BC410" s="18">
        <f>IF(P410&lt;&gt;0,P410,IF($AV410=0,0,AM410/$AV410*$Z410))</f>
      </c>
      <c r="BD410" s="18">
        <f>IF(Q410&lt;&gt;0,Q410,IF($AV410=0,0,AN410/$AV410*$Z410))</f>
      </c>
      <c r="BE410" s="18">
        <f>IF(R410&lt;&gt;0,R410,IF($AV410=0,0,AO410/$AV410*$Z410))</f>
      </c>
      <c r="BF410" s="18">
        <f>IF(S410&lt;&gt;0,S410,IF($AV410=0,0,AP410/$AV410*$Z410))</f>
      </c>
      <c r="BG410" s="18">
        <f>IF(T410&lt;&gt;0,T410,IF($AV410=0,0,AQ410/$AV410*$Z410))</f>
      </c>
      <c r="BH410" s="18">
        <f>IF(U410&lt;&gt;0,U410,IF($AV410=0,0,AR410/$AV410*$Z410))</f>
      </c>
      <c r="BI410" s="18">
        <f>IF(V410&lt;&gt;0,V410,IF($AV410=0,0,AS410/$AV410*$Z410))</f>
      </c>
      <c r="BJ410" s="18">
        <f>IF(W410&lt;&gt;0,W410,IF($AV410=0,0,AT410/$AV410*$Z410))</f>
      </c>
      <c r="BK410" s="18">
        <f>IF(X410&lt;&gt;0,X410,IF($AV410=0,0,AU410/$AV410*$Z410))</f>
      </c>
      <c r="BL410" s="18">
        <f>SUM(AW410:BK410)</f>
      </c>
      <c r="BM410" s="18">
        <f>I410-BL410</f>
      </c>
    </row>
    <row r="411" outlineLevel="3">
      <c r="A411" s="17" t="str">
        <v>14.9.3</v>
      </c>
      <c r="B411" s="17" t="str">
        <v/>
      </c>
      <c r="C411" s="17" t="str">
        <v/>
      </c>
      <c r="D411" s="17" t="str">
        <v/>
      </c>
      <c r="E411" s="17" t="str">
        <v>14.9.3</v>
      </c>
      <c r="F411" s="17" t="str">
        <v>Sets of contacts for the air circuit breaker supplied.</v>
      </c>
      <c r="G411" s="17">
        <v>1778.66</v>
      </c>
      <c r="H411" s="17" t="str">
        <v/>
      </c>
      <c r="I411" s="17" t="str">
        <v/>
      </c>
      <c r="J411" s="17" t="str">
        <v/>
      </c>
      <c r="K411" s="17" t="str">
        <v/>
      </c>
      <c r="L411" s="17" t="str">
        <v/>
      </c>
      <c r="M411" s="17" t="str">
        <v/>
      </c>
      <c r="N411" s="17" t="str">
        <v/>
      </c>
      <c r="O411" s="17" t="str">
        <v/>
      </c>
      <c r="P411" s="17" t="str">
        <v/>
      </c>
      <c r="Q411" s="17" t="str">
        <v/>
      </c>
      <c r="R411" s="17" t="str">
        <v/>
      </c>
      <c r="S411" s="17" t="str">
        <v/>
      </c>
      <c r="T411" s="17" t="str">
        <v/>
      </c>
      <c r="U411" s="17" t="str">
        <v/>
      </c>
      <c r="V411" s="17" t="str">
        <v/>
      </c>
      <c r="W411" s="17" t="str">
        <v/>
      </c>
      <c r="X411" s="17" t="str">
        <v/>
      </c>
      <c r="Y411" s="17" t="str">
        <v/>
      </c>
      <c r="Z411" s="17" t="str">
        <v/>
      </c>
      <c r="AA411" s="17" t="str">
        <v/>
      </c>
      <c r="AB411" s="17" t="str">
        <v/>
      </c>
      <c r="AC411" s="17" t="str">
        <v/>
      </c>
      <c r="AD411" s="17" t="str">
        <v/>
      </c>
      <c r="AE411" s="17" t="str">
        <v/>
      </c>
      <c r="AF411" s="5" t="str">
        <v/>
      </c>
      <c r="AG411" s="18">
        <f>IFERROR(_xlfn.BETA.DIST(DATE(YEAR(AG$2),MONTH(AG$2),15),$AD$2,$AE$2,FALSE,DATE(YEAR($AD411),MONTH($AD411),1),DATE(YEAR($AE411),MONTH($AE411),28)),0)</f>
      </c>
      <c r="AH411" s="18">
        <f>IFERROR(_xlfn.BETA.DIST(DATE(YEAR(AH$2),MONTH(AH$2),15),$AD$2,$AE$2,FALSE,DATE(YEAR($AD411),MONTH($AD411),1),DATE(YEAR($AE411),MONTH($AE411),28)),0)</f>
      </c>
      <c r="AI411" s="18">
        <f>IFERROR(_xlfn.BETA.DIST(DATE(YEAR(AI$2),MONTH(AI$2),15),$AD$2,$AE$2,FALSE,DATE(YEAR($AD411),MONTH($AD411),1),DATE(YEAR($AE411),MONTH($AE411),28)),0)</f>
      </c>
      <c r="AJ411" s="18">
        <f>IFERROR(_xlfn.BETA.DIST(DATE(YEAR(AJ$2),MONTH(AJ$2),15),$AD$2,$AE$2,FALSE,DATE(YEAR($AD411),MONTH($AD411),1),DATE(YEAR($AE411),MONTH($AE411),28)),0)</f>
      </c>
      <c r="AK411" s="18">
        <f>IFERROR(_xlfn.BETA.DIST(DATE(YEAR(AK$2),MONTH(AK$2),15),$AD$2,$AE$2,FALSE,DATE(YEAR($AD411),MONTH($AD411),1),DATE(YEAR($AE411),MONTH($AE411),28)),0)</f>
      </c>
      <c r="AL411" s="18">
        <f>IFERROR(_xlfn.BETA.DIST(DATE(YEAR(AL$2),MONTH(AL$2),15),$AD$2,$AE$2,FALSE,DATE(YEAR($AD411),MONTH($AD411),1),DATE(YEAR($AE411),MONTH($AE411),28)),0)</f>
      </c>
      <c r="AM411" s="18">
        <f>IFERROR(_xlfn.BETA.DIST(DATE(YEAR(AM$2),MONTH(AM$2),15),$AD$2,$AE$2,FALSE,DATE(YEAR($AD411),MONTH($AD411),1),DATE(YEAR($AE411),MONTH($AE411),28)),0)</f>
      </c>
      <c r="AN411" s="18">
        <f>IFERROR(_xlfn.BETA.DIST(DATE(YEAR(AN$2),MONTH(AN$2),15),$AD$2,$AE$2,FALSE,DATE(YEAR($AD411),MONTH($AD411),1),DATE(YEAR($AE411),MONTH($AE411),28)),0)</f>
      </c>
      <c r="AO411" s="18">
        <f>IFERROR(_xlfn.BETA.DIST(DATE(YEAR(AO$2),MONTH(AO$2),15),$AD$2,$AE$2,FALSE,DATE(YEAR($AD411),MONTH($AD411),1),DATE(YEAR($AE411),MONTH($AE411),28)),0)</f>
      </c>
      <c r="AP411" s="18">
        <f>IFERROR(_xlfn.BETA.DIST(DATE(YEAR(AP$2),MONTH(AP$2),15),$AD$2,$AE$2,FALSE,DATE(YEAR($AD411),MONTH($AD411),1),DATE(YEAR($AE411),MONTH($AE411),28)),0)</f>
      </c>
      <c r="AQ411" s="18">
        <f>IFERROR(_xlfn.BETA.DIST(DATE(YEAR(AQ$2),MONTH(AQ$2),15),$AD$2,$AE$2,FALSE,DATE(YEAR($AD411),MONTH($AD411),1),DATE(YEAR($AE411),MONTH($AE411),28)),0)</f>
      </c>
      <c r="AR411" s="18">
        <f>IFERROR(_xlfn.BETA.DIST(DATE(YEAR(AR$2),MONTH(AR$2),15),$AD$2,$AE$2,FALSE,DATE(YEAR($AD411),MONTH($AD411),1),DATE(YEAR($AE411),MONTH($AE411),28)),0)</f>
      </c>
      <c r="AS411" s="18">
        <f>IFERROR(_xlfn.BETA.DIST(DATE(YEAR(AS$2),MONTH(AS$2),15),$AD$2,$AE$2,FALSE,DATE(YEAR($AD411),MONTH($AD411),1),DATE(YEAR($AE411),MONTH($AE411),28)),0)</f>
      </c>
      <c r="AT411" s="18">
        <f>IFERROR(_xlfn.BETA.DIST(DATE(YEAR(AT$2),MONTH(AT$2),15),$AD$2,$AE$2,FALSE,DATE(YEAR($AD411),MONTH($AD411),1),DATE(YEAR($AE411),MONTH($AE411),28)),0)</f>
      </c>
      <c r="AU411" s="18">
        <f>IFERROR(_xlfn.BETA.DIST(DATE(YEAR(AU$2),MONTH(AU$2),15),$AD$2,$AE$2,FALSE,DATE(YEAR($AD411),MONTH($AD411),1),DATE(YEAR($AE411),MONTH($AE411),28)),0)</f>
      </c>
      <c r="AV411" s="18">
        <f>SUM(AG411:AU411)</f>
      </c>
      <c r="AW411" s="18">
        <f>IF(J411&lt;&gt;0,J411,IF($AV411=0,0,AG411/$AV411*$Z411))</f>
      </c>
      <c r="AX411" s="18">
        <f>IF(K411&lt;&gt;0,K411,IF($AV411=0,0,AH411/$AV411*$Z411))</f>
      </c>
      <c r="AY411" s="18">
        <f>IF(L411&lt;&gt;0,L411,IF($AV411=0,0,AI411/$AV411*$Z411))</f>
      </c>
      <c r="AZ411" s="18">
        <f>IF(M411&lt;&gt;0,M411,IF($AV411=0,0,AJ411/$AV411*$Z411))</f>
      </c>
      <c r="BA411" s="18">
        <f>IF(N411&lt;&gt;0,N411,IF($AV411=0,0,AK411/$AV411*$Z411))</f>
      </c>
      <c r="BB411" s="18">
        <f>IF(O411&lt;&gt;0,O411,IF($AV411=0,0,AL411/$AV411*$Z411))</f>
      </c>
      <c r="BC411" s="18">
        <f>IF(P411&lt;&gt;0,P411,IF($AV411=0,0,AM411/$AV411*$Z411))</f>
      </c>
      <c r="BD411" s="18">
        <f>IF(Q411&lt;&gt;0,Q411,IF($AV411=0,0,AN411/$AV411*$Z411))</f>
      </c>
      <c r="BE411" s="18">
        <f>IF(R411&lt;&gt;0,R411,IF($AV411=0,0,AO411/$AV411*$Z411))</f>
      </c>
      <c r="BF411" s="18">
        <f>IF(S411&lt;&gt;0,S411,IF($AV411=0,0,AP411/$AV411*$Z411))</f>
      </c>
      <c r="BG411" s="18">
        <f>IF(T411&lt;&gt;0,T411,IF($AV411=0,0,AQ411/$AV411*$Z411))</f>
      </c>
      <c r="BH411" s="18">
        <f>IF(U411&lt;&gt;0,U411,IF($AV411=0,0,AR411/$AV411*$Z411))</f>
      </c>
      <c r="BI411" s="18">
        <f>IF(V411&lt;&gt;0,V411,IF($AV411=0,0,AS411/$AV411*$Z411))</f>
      </c>
      <c r="BJ411" s="18">
        <f>IF(W411&lt;&gt;0,W411,IF($AV411=0,0,AT411/$AV411*$Z411))</f>
      </c>
      <c r="BK411" s="18">
        <f>IF(X411&lt;&gt;0,X411,IF($AV411=0,0,AU411/$AV411*$Z411))</f>
      </c>
      <c r="BL411" s="18">
        <f>SUM(AW411:BK411)</f>
      </c>
      <c r="BM411" s="17" t="str">
        <v/>
      </c>
    </row>
    <row r="412" outlineLevel="4">
      <c r="A412" s="5" t="str">
        <v>14.9.3</v>
      </c>
      <c r="B412" s="5" t="str">
        <v/>
      </c>
      <c r="C412" s="5" t="str">
        <v>BSKDGNGENGR03</v>
      </c>
      <c r="D412" s="5" t="str">
        <v>BSKDGNGENGR03</v>
      </c>
      <c r="E412" s="19">
        <f>IFERROR(_xlfn.XLOOKUP(F412,Assumptions!B:B,Assumptions!C:C),0)</f>
      </c>
      <c r="F412" s="5" t="str">
        <v>Advanced Payment</v>
      </c>
      <c r="G412" s="5" t="str">
        <v/>
      </c>
      <c r="H412" s="18">
        <f>G411*E412</f>
      </c>
      <c r="I412" s="18">
        <f>H412*(1-0)</f>
      </c>
      <c r="J412" s="18">
        <v>0</v>
      </c>
      <c r="K412" s="18">
        <v>0</v>
      </c>
      <c r="L412" s="18">
        <v>0</v>
      </c>
      <c r="M412" s="18">
        <v>0</v>
      </c>
      <c r="N412" s="18">
        <v>0</v>
      </c>
      <c r="O412" s="18">
        <v>0</v>
      </c>
      <c r="P412" s="18">
        <v>0</v>
      </c>
      <c r="Q412" s="18">
        <v>0</v>
      </c>
      <c r="R412" s="18">
        <v>0</v>
      </c>
      <c r="S412" s="18">
        <v>0</v>
      </c>
      <c r="T412" s="18">
        <v>0</v>
      </c>
      <c r="U412" s="18">
        <v>0</v>
      </c>
      <c r="V412" s="18">
        <v>0</v>
      </c>
      <c r="W412" s="18">
        <v>0</v>
      </c>
      <c r="X412" s="18">
        <v>0</v>
      </c>
      <c r="Y412" s="18">
        <f>SUM(J412:X412)</f>
      </c>
      <c r="Z412" s="18">
        <f>I412-Y412</f>
      </c>
      <c r="AA412" s="20">
        <v>46026</v>
      </c>
      <c r="AB412" s="20">
        <v>46026</v>
      </c>
      <c r="AC412" s="18">
        <f>IFERROR(_xlfn.XLOOKUP(F412,Assumptions!B:B,Assumptions!D:D),0)</f>
      </c>
      <c r="AD412" s="20">
        <f>AA412+AC412</f>
      </c>
      <c r="AE412" s="20">
        <f>AC412+AB412</f>
      </c>
      <c r="AF412" s="5" t="str">
        <v/>
      </c>
      <c r="AG412" s="18">
        <f>IFERROR(_xlfn.BETA.DIST(DATE(YEAR(AG$2),MONTH(AG$2),15),$AD$2,$AE$2,FALSE,DATE(YEAR($AD412),MONTH($AD412),1),DATE(YEAR($AE412),MONTH($AE412),28)),0)</f>
      </c>
      <c r="AH412" s="18">
        <f>IFERROR(_xlfn.BETA.DIST(DATE(YEAR(AH$2),MONTH(AH$2),15),$AD$2,$AE$2,FALSE,DATE(YEAR($AD412),MONTH($AD412),1),DATE(YEAR($AE412),MONTH($AE412),28)),0)</f>
      </c>
      <c r="AI412" s="18">
        <f>IFERROR(_xlfn.BETA.DIST(DATE(YEAR(AI$2),MONTH(AI$2),15),$AD$2,$AE$2,FALSE,DATE(YEAR($AD412),MONTH($AD412),1),DATE(YEAR($AE412),MONTH($AE412),28)),0)</f>
      </c>
      <c r="AJ412" s="18">
        <f>IFERROR(_xlfn.BETA.DIST(DATE(YEAR(AJ$2),MONTH(AJ$2),15),$AD$2,$AE$2,FALSE,DATE(YEAR($AD412),MONTH($AD412),1),DATE(YEAR($AE412),MONTH($AE412),28)),0)</f>
      </c>
      <c r="AK412" s="18">
        <f>IFERROR(_xlfn.BETA.DIST(DATE(YEAR(AK$2),MONTH(AK$2),15),$AD$2,$AE$2,FALSE,DATE(YEAR($AD412),MONTH($AD412),1),DATE(YEAR($AE412),MONTH($AE412),28)),0)</f>
      </c>
      <c r="AL412" s="18">
        <f>IFERROR(_xlfn.BETA.DIST(DATE(YEAR(AL$2),MONTH(AL$2),15),$AD$2,$AE$2,FALSE,DATE(YEAR($AD412),MONTH($AD412),1),DATE(YEAR($AE412),MONTH($AE412),28)),0)</f>
      </c>
      <c r="AM412" s="18">
        <f>IFERROR(_xlfn.BETA.DIST(DATE(YEAR(AM$2),MONTH(AM$2),15),$AD$2,$AE$2,FALSE,DATE(YEAR($AD412),MONTH($AD412),1),DATE(YEAR($AE412),MONTH($AE412),28)),0)</f>
      </c>
      <c r="AN412" s="18">
        <f>IFERROR(_xlfn.BETA.DIST(DATE(YEAR(AN$2),MONTH(AN$2),15),$AD$2,$AE$2,FALSE,DATE(YEAR($AD412),MONTH($AD412),1),DATE(YEAR($AE412),MONTH($AE412),28)),0)</f>
      </c>
      <c r="AO412" s="18">
        <f>IFERROR(_xlfn.BETA.DIST(DATE(YEAR(AO$2),MONTH(AO$2),15),$AD$2,$AE$2,FALSE,DATE(YEAR($AD412),MONTH($AD412),1),DATE(YEAR($AE412),MONTH($AE412),28)),0)</f>
      </c>
      <c r="AP412" s="18">
        <f>IFERROR(_xlfn.BETA.DIST(DATE(YEAR(AP$2),MONTH(AP$2),15),$AD$2,$AE$2,FALSE,DATE(YEAR($AD412),MONTH($AD412),1),DATE(YEAR($AE412),MONTH($AE412),28)),0)</f>
      </c>
      <c r="AQ412" s="18">
        <f>IFERROR(_xlfn.BETA.DIST(DATE(YEAR(AQ$2),MONTH(AQ$2),15),$AD$2,$AE$2,FALSE,DATE(YEAR($AD412),MONTH($AD412),1),DATE(YEAR($AE412),MONTH($AE412),28)),0)</f>
      </c>
      <c r="AR412" s="18">
        <f>IFERROR(_xlfn.BETA.DIST(DATE(YEAR(AR$2),MONTH(AR$2),15),$AD$2,$AE$2,FALSE,DATE(YEAR($AD412),MONTH($AD412),1),DATE(YEAR($AE412),MONTH($AE412),28)),0)</f>
      </c>
      <c r="AS412" s="18">
        <f>IFERROR(_xlfn.BETA.DIST(DATE(YEAR(AS$2),MONTH(AS$2),15),$AD$2,$AE$2,FALSE,DATE(YEAR($AD412),MONTH($AD412),1),DATE(YEAR($AE412),MONTH($AE412),28)),0)</f>
      </c>
      <c r="AT412" s="18">
        <f>IFERROR(_xlfn.BETA.DIST(DATE(YEAR(AT$2),MONTH(AT$2),15),$AD$2,$AE$2,FALSE,DATE(YEAR($AD412),MONTH($AD412),1),DATE(YEAR($AE412),MONTH($AE412),28)),0)</f>
      </c>
      <c r="AU412" s="18">
        <f>IFERROR(_xlfn.BETA.DIST(DATE(YEAR(AU$2),MONTH(AU$2),15),$AD$2,$AE$2,FALSE,DATE(YEAR($AD412),MONTH($AD412),1),DATE(YEAR($AE412),MONTH($AE412),28)),0)</f>
      </c>
      <c r="AV412" s="18">
        <f>SUM(AG412:AU412)</f>
      </c>
      <c r="AW412" s="18">
        <f>IF(J412&lt;&gt;0,J412,IF($AV412=0,0,AG412/$AV412*$Z412))</f>
      </c>
      <c r="AX412" s="18">
        <f>IF(K412&lt;&gt;0,K412,IF($AV412=0,0,AH412/$AV412*$Z412))</f>
      </c>
      <c r="AY412" s="18">
        <f>IF(L412&lt;&gt;0,L412,IF($AV412=0,0,AI412/$AV412*$Z412))</f>
      </c>
      <c r="AZ412" s="18">
        <f>IF(M412&lt;&gt;0,M412,IF($AV412=0,0,AJ412/$AV412*$Z412))</f>
      </c>
      <c r="BA412" s="18">
        <f>IF(N412&lt;&gt;0,N412,IF($AV412=0,0,AK412/$AV412*$Z412))</f>
      </c>
      <c r="BB412" s="18">
        <f>IF(O412&lt;&gt;0,O412,IF($AV412=0,0,AL412/$AV412*$Z412))</f>
      </c>
      <c r="BC412" s="18">
        <f>IF(P412&lt;&gt;0,P412,IF($AV412=0,0,AM412/$AV412*$Z412))</f>
      </c>
      <c r="BD412" s="18">
        <f>IF(Q412&lt;&gt;0,Q412,IF($AV412=0,0,AN412/$AV412*$Z412))</f>
      </c>
      <c r="BE412" s="18">
        <f>IF(R412&lt;&gt;0,R412,IF($AV412=0,0,AO412/$AV412*$Z412))</f>
      </c>
      <c r="BF412" s="18">
        <f>IF(S412&lt;&gt;0,S412,IF($AV412=0,0,AP412/$AV412*$Z412))</f>
      </c>
      <c r="BG412" s="18">
        <f>IF(T412&lt;&gt;0,T412,IF($AV412=0,0,AQ412/$AV412*$Z412))</f>
      </c>
      <c r="BH412" s="18">
        <f>IF(U412&lt;&gt;0,U412,IF($AV412=0,0,AR412/$AV412*$Z412))</f>
      </c>
      <c r="BI412" s="18">
        <f>IF(V412&lt;&gt;0,V412,IF($AV412=0,0,AS412/$AV412*$Z412))</f>
      </c>
      <c r="BJ412" s="18">
        <f>IF(W412&lt;&gt;0,W412,IF($AV412=0,0,AT412/$AV412*$Z412))</f>
      </c>
      <c r="BK412" s="18">
        <f>IF(X412&lt;&gt;0,X412,IF($AV412=0,0,AU412/$AV412*$Z412))</f>
      </c>
      <c r="BL412" s="18">
        <f>SUM(AW412:BK412)</f>
      </c>
      <c r="BM412" s="18">
        <f>I412-BL412</f>
      </c>
    </row>
    <row r="413" outlineLevel="4">
      <c r="A413" s="5" t="str">
        <v>14.9.3</v>
      </c>
      <c r="B413" s="5" t="str">
        <v/>
      </c>
      <c r="C413" s="5" t="str">
        <v>BSPRELGENTL07</v>
      </c>
      <c r="D413" s="5" t="str">
        <v>BSPRELGENTL07</v>
      </c>
      <c r="E413" s="19">
        <f>IFERROR(_xlfn.XLOOKUP(F413,Assumptions!B:B,Assumptions!C:C),0)</f>
      </c>
      <c r="F413" s="5" t="str">
        <v>Site Delivery EGP</v>
      </c>
      <c r="G413" s="5" t="str">
        <v/>
      </c>
      <c r="H413" s="18">
        <f>G411*E413</f>
      </c>
      <c r="I413" s="18">
        <f>H413*(1-0)</f>
      </c>
      <c r="J413" s="18">
        <v>0</v>
      </c>
      <c r="K413" s="18">
        <v>0</v>
      </c>
      <c r="L413" s="18">
        <v>0</v>
      </c>
      <c r="M413" s="18">
        <v>0</v>
      </c>
      <c r="N413" s="18">
        <v>0</v>
      </c>
      <c r="O413" s="18">
        <v>0</v>
      </c>
      <c r="P413" s="18">
        <v>0</v>
      </c>
      <c r="Q413" s="18">
        <v>0</v>
      </c>
      <c r="R413" s="18">
        <v>0</v>
      </c>
      <c r="S413" s="18">
        <v>0</v>
      </c>
      <c r="T413" s="18">
        <v>0</v>
      </c>
      <c r="U413" s="18">
        <v>0</v>
      </c>
      <c r="V413" s="18">
        <v>0</v>
      </c>
      <c r="W413" s="18">
        <v>0</v>
      </c>
      <c r="X413" s="18">
        <v>0</v>
      </c>
      <c r="Y413" s="18">
        <f>SUM(J413:X413)</f>
      </c>
      <c r="Z413" s="18">
        <f>I413-Y413</f>
      </c>
      <c r="AA413" s="20">
        <v>46347</v>
      </c>
      <c r="AB413" s="20">
        <v>46347</v>
      </c>
      <c r="AC413" s="18">
        <f>IFERROR(_xlfn.XLOOKUP(F413,Assumptions!B:B,Assumptions!D:D),0)</f>
      </c>
      <c r="AD413" s="20">
        <f>AA413+AC413</f>
      </c>
      <c r="AE413" s="20">
        <f>AC413+AB413</f>
      </c>
      <c r="AF413" s="5" t="str">
        <v/>
      </c>
      <c r="AG413" s="18">
        <f>IFERROR(_xlfn.BETA.DIST(DATE(YEAR(AG$2),MONTH(AG$2),15),$AD$2,$AE$2,FALSE,DATE(YEAR($AD413),MONTH($AD413),1),DATE(YEAR($AE413),MONTH($AE413),28)),0)</f>
      </c>
      <c r="AH413" s="18">
        <f>IFERROR(_xlfn.BETA.DIST(DATE(YEAR(AH$2),MONTH(AH$2),15),$AD$2,$AE$2,FALSE,DATE(YEAR($AD413),MONTH($AD413),1),DATE(YEAR($AE413),MONTH($AE413),28)),0)</f>
      </c>
      <c r="AI413" s="18">
        <f>IFERROR(_xlfn.BETA.DIST(DATE(YEAR(AI$2),MONTH(AI$2),15),$AD$2,$AE$2,FALSE,DATE(YEAR($AD413),MONTH($AD413),1),DATE(YEAR($AE413),MONTH($AE413),28)),0)</f>
      </c>
      <c r="AJ413" s="18">
        <f>IFERROR(_xlfn.BETA.DIST(DATE(YEAR(AJ$2),MONTH(AJ$2),15),$AD$2,$AE$2,FALSE,DATE(YEAR($AD413),MONTH($AD413),1),DATE(YEAR($AE413),MONTH($AE413),28)),0)</f>
      </c>
      <c r="AK413" s="18">
        <f>IFERROR(_xlfn.BETA.DIST(DATE(YEAR(AK$2),MONTH(AK$2),15),$AD$2,$AE$2,FALSE,DATE(YEAR($AD413),MONTH($AD413),1),DATE(YEAR($AE413),MONTH($AE413),28)),0)</f>
      </c>
      <c r="AL413" s="18">
        <f>IFERROR(_xlfn.BETA.DIST(DATE(YEAR(AL$2),MONTH(AL$2),15),$AD$2,$AE$2,FALSE,DATE(YEAR($AD413),MONTH($AD413),1),DATE(YEAR($AE413),MONTH($AE413),28)),0)</f>
      </c>
      <c r="AM413" s="18">
        <f>IFERROR(_xlfn.BETA.DIST(DATE(YEAR(AM$2),MONTH(AM$2),15),$AD$2,$AE$2,FALSE,DATE(YEAR($AD413),MONTH($AD413),1),DATE(YEAR($AE413),MONTH($AE413),28)),0)</f>
      </c>
      <c r="AN413" s="18">
        <f>IFERROR(_xlfn.BETA.DIST(DATE(YEAR(AN$2),MONTH(AN$2),15),$AD$2,$AE$2,FALSE,DATE(YEAR($AD413),MONTH($AD413),1),DATE(YEAR($AE413),MONTH($AE413),28)),0)</f>
      </c>
      <c r="AO413" s="18">
        <f>IFERROR(_xlfn.BETA.DIST(DATE(YEAR(AO$2),MONTH(AO$2),15),$AD$2,$AE$2,FALSE,DATE(YEAR($AD413),MONTH($AD413),1),DATE(YEAR($AE413),MONTH($AE413),28)),0)</f>
      </c>
      <c r="AP413" s="18">
        <f>IFERROR(_xlfn.BETA.DIST(DATE(YEAR(AP$2),MONTH(AP$2),15),$AD$2,$AE$2,FALSE,DATE(YEAR($AD413),MONTH($AD413),1),DATE(YEAR($AE413),MONTH($AE413),28)),0)</f>
      </c>
      <c r="AQ413" s="18">
        <f>IFERROR(_xlfn.BETA.DIST(DATE(YEAR(AQ$2),MONTH(AQ$2),15),$AD$2,$AE$2,FALSE,DATE(YEAR($AD413),MONTH($AD413),1),DATE(YEAR($AE413),MONTH($AE413),28)),0)</f>
      </c>
      <c r="AR413" s="18">
        <f>IFERROR(_xlfn.BETA.DIST(DATE(YEAR(AR$2),MONTH(AR$2),15),$AD$2,$AE$2,FALSE,DATE(YEAR($AD413),MONTH($AD413),1),DATE(YEAR($AE413),MONTH($AE413),28)),0)</f>
      </c>
      <c r="AS413" s="18">
        <f>IFERROR(_xlfn.BETA.DIST(DATE(YEAR(AS$2),MONTH(AS$2),15),$AD$2,$AE$2,FALSE,DATE(YEAR($AD413),MONTH($AD413),1),DATE(YEAR($AE413),MONTH($AE413),28)),0)</f>
      </c>
      <c r="AT413" s="18">
        <f>IFERROR(_xlfn.BETA.DIST(DATE(YEAR(AT$2),MONTH(AT$2),15),$AD$2,$AE$2,FALSE,DATE(YEAR($AD413),MONTH($AD413),1),DATE(YEAR($AE413),MONTH($AE413),28)),0)</f>
      </c>
      <c r="AU413" s="18">
        <f>IFERROR(_xlfn.BETA.DIST(DATE(YEAR(AU$2),MONTH(AU$2),15),$AD$2,$AE$2,FALSE,DATE(YEAR($AD413),MONTH($AD413),1),DATE(YEAR($AE413),MONTH($AE413),28)),0)</f>
      </c>
      <c r="AV413" s="18">
        <f>SUM(AG413:AU413)</f>
      </c>
      <c r="AW413" s="18">
        <f>IF(J413&lt;&gt;0,J413,IF($AV413=0,0,AG413/$AV413*$Z413))</f>
      </c>
      <c r="AX413" s="18">
        <f>IF(K413&lt;&gt;0,K413,IF($AV413=0,0,AH413/$AV413*$Z413))</f>
      </c>
      <c r="AY413" s="18">
        <f>IF(L413&lt;&gt;0,L413,IF($AV413=0,0,AI413/$AV413*$Z413))</f>
      </c>
      <c r="AZ413" s="18">
        <f>IF(M413&lt;&gt;0,M413,IF($AV413=0,0,AJ413/$AV413*$Z413))</f>
      </c>
      <c r="BA413" s="18">
        <f>IF(N413&lt;&gt;0,N413,IF($AV413=0,0,AK413/$AV413*$Z413))</f>
      </c>
      <c r="BB413" s="18">
        <f>IF(O413&lt;&gt;0,O413,IF($AV413=0,0,AL413/$AV413*$Z413))</f>
      </c>
      <c r="BC413" s="18">
        <f>IF(P413&lt;&gt;0,P413,IF($AV413=0,0,AM413/$AV413*$Z413))</f>
      </c>
      <c r="BD413" s="18">
        <f>IF(Q413&lt;&gt;0,Q413,IF($AV413=0,0,AN413/$AV413*$Z413))</f>
      </c>
      <c r="BE413" s="18">
        <f>IF(R413&lt;&gt;0,R413,IF($AV413=0,0,AO413/$AV413*$Z413))</f>
      </c>
      <c r="BF413" s="18">
        <f>IF(S413&lt;&gt;0,S413,IF($AV413=0,0,AP413/$AV413*$Z413))</f>
      </c>
      <c r="BG413" s="18">
        <f>IF(T413&lt;&gt;0,T413,IF($AV413=0,0,AQ413/$AV413*$Z413))</f>
      </c>
      <c r="BH413" s="18">
        <f>IF(U413&lt;&gt;0,U413,IF($AV413=0,0,AR413/$AV413*$Z413))</f>
      </c>
      <c r="BI413" s="18">
        <f>IF(V413&lt;&gt;0,V413,IF($AV413=0,0,AS413/$AV413*$Z413))</f>
      </c>
      <c r="BJ413" s="18">
        <f>IF(W413&lt;&gt;0,W413,IF($AV413=0,0,AT413/$AV413*$Z413))</f>
      </c>
      <c r="BK413" s="18">
        <f>IF(X413&lt;&gt;0,X413,IF($AV413=0,0,AU413/$AV413*$Z413))</f>
      </c>
      <c r="BL413" s="18">
        <f>SUM(AW413:BK413)</f>
      </c>
      <c r="BM413" s="18">
        <f>I413-BL413</f>
      </c>
    </row>
    <row r="414" outlineLevel="4">
      <c r="A414" s="5" t="str">
        <v>14.9.3</v>
      </c>
      <c r="B414" s="5" t="str">
        <v/>
      </c>
      <c r="C414" s="5" t="str">
        <v>BSKDGNGENGR07</v>
      </c>
      <c r="D414" s="5" t="str">
        <v>BSKDGNGENGR07</v>
      </c>
      <c r="E414" s="19">
        <f>IFERROR(_xlfn.XLOOKUP(F414,Assumptions!B:B,Assumptions!C:C),0)</f>
      </c>
      <c r="F414" s="5" t="str">
        <v>Retention</v>
      </c>
      <c r="G414" s="5" t="str">
        <v/>
      </c>
      <c r="H414" s="18">
        <f>G411*E414</f>
      </c>
      <c r="I414" s="18">
        <f>H414*(1-0)</f>
      </c>
      <c r="J414" s="18">
        <v>0</v>
      </c>
      <c r="K414" s="18">
        <v>0</v>
      </c>
      <c r="L414" s="18">
        <v>0</v>
      </c>
      <c r="M414" s="18">
        <v>0</v>
      </c>
      <c r="N414" s="18">
        <v>0</v>
      </c>
      <c r="O414" s="18">
        <v>0</v>
      </c>
      <c r="P414" s="18">
        <v>0</v>
      </c>
      <c r="Q414" s="18">
        <v>0</v>
      </c>
      <c r="R414" s="18">
        <v>0</v>
      </c>
      <c r="S414" s="18">
        <v>0</v>
      </c>
      <c r="T414" s="18">
        <v>0</v>
      </c>
      <c r="U414" s="18">
        <v>0</v>
      </c>
      <c r="V414" s="18">
        <v>0</v>
      </c>
      <c r="W414" s="18">
        <v>0</v>
      </c>
      <c r="X414" s="18">
        <v>0</v>
      </c>
      <c r="Y414" s="18">
        <f>SUM(J414:X414)</f>
      </c>
      <c r="Z414" s="18">
        <f>I414-Y414</f>
      </c>
      <c r="AA414" s="20">
        <v>46483</v>
      </c>
      <c r="AB414" s="20">
        <v>46483</v>
      </c>
      <c r="AC414" s="18">
        <f>IFERROR(_xlfn.XLOOKUP(F414,Assumptions!B:B,Assumptions!D:D),0)</f>
      </c>
      <c r="AD414" s="20">
        <f>AA414+AC414</f>
      </c>
      <c r="AE414" s="20">
        <f>AC414+AB414</f>
      </c>
      <c r="AF414" s="5" t="str">
        <v/>
      </c>
      <c r="AG414" s="18">
        <f>IFERROR(_xlfn.BETA.DIST(DATE(YEAR(AG$2),MONTH(AG$2),15),$AD$2,$AE$2,FALSE,DATE(YEAR($AD414),MONTH($AD414),1),DATE(YEAR($AE414),MONTH($AE414),28)),0)</f>
      </c>
      <c r="AH414" s="18">
        <f>IFERROR(_xlfn.BETA.DIST(DATE(YEAR(AH$2),MONTH(AH$2),15),$AD$2,$AE$2,FALSE,DATE(YEAR($AD414),MONTH($AD414),1),DATE(YEAR($AE414),MONTH($AE414),28)),0)</f>
      </c>
      <c r="AI414" s="18">
        <f>IFERROR(_xlfn.BETA.DIST(DATE(YEAR(AI$2),MONTH(AI$2),15),$AD$2,$AE$2,FALSE,DATE(YEAR($AD414),MONTH($AD414),1),DATE(YEAR($AE414),MONTH($AE414),28)),0)</f>
      </c>
      <c r="AJ414" s="18">
        <f>IFERROR(_xlfn.BETA.DIST(DATE(YEAR(AJ$2),MONTH(AJ$2),15),$AD$2,$AE$2,FALSE,DATE(YEAR($AD414),MONTH($AD414),1),DATE(YEAR($AE414),MONTH($AE414),28)),0)</f>
      </c>
      <c r="AK414" s="18">
        <f>IFERROR(_xlfn.BETA.DIST(DATE(YEAR(AK$2),MONTH(AK$2),15),$AD$2,$AE$2,FALSE,DATE(YEAR($AD414),MONTH($AD414),1),DATE(YEAR($AE414),MONTH($AE414),28)),0)</f>
      </c>
      <c r="AL414" s="18">
        <f>IFERROR(_xlfn.BETA.DIST(DATE(YEAR(AL$2),MONTH(AL$2),15),$AD$2,$AE$2,FALSE,DATE(YEAR($AD414),MONTH($AD414),1),DATE(YEAR($AE414),MONTH($AE414),28)),0)</f>
      </c>
      <c r="AM414" s="18">
        <f>IFERROR(_xlfn.BETA.DIST(DATE(YEAR(AM$2),MONTH(AM$2),15),$AD$2,$AE$2,FALSE,DATE(YEAR($AD414),MONTH($AD414),1),DATE(YEAR($AE414),MONTH($AE414),28)),0)</f>
      </c>
      <c r="AN414" s="18">
        <f>IFERROR(_xlfn.BETA.DIST(DATE(YEAR(AN$2),MONTH(AN$2),15),$AD$2,$AE$2,FALSE,DATE(YEAR($AD414),MONTH($AD414),1),DATE(YEAR($AE414),MONTH($AE414),28)),0)</f>
      </c>
      <c r="AO414" s="18">
        <f>IFERROR(_xlfn.BETA.DIST(DATE(YEAR(AO$2),MONTH(AO$2),15),$AD$2,$AE$2,FALSE,DATE(YEAR($AD414),MONTH($AD414),1),DATE(YEAR($AE414),MONTH($AE414),28)),0)</f>
      </c>
      <c r="AP414" s="18">
        <f>IFERROR(_xlfn.BETA.DIST(DATE(YEAR(AP$2),MONTH(AP$2),15),$AD$2,$AE$2,FALSE,DATE(YEAR($AD414),MONTH($AD414),1),DATE(YEAR($AE414),MONTH($AE414),28)),0)</f>
      </c>
      <c r="AQ414" s="18">
        <f>IFERROR(_xlfn.BETA.DIST(DATE(YEAR(AQ$2),MONTH(AQ$2),15),$AD$2,$AE$2,FALSE,DATE(YEAR($AD414),MONTH($AD414),1),DATE(YEAR($AE414),MONTH($AE414),28)),0)</f>
      </c>
      <c r="AR414" s="18">
        <f>IFERROR(_xlfn.BETA.DIST(DATE(YEAR(AR$2),MONTH(AR$2),15),$AD$2,$AE$2,FALSE,DATE(YEAR($AD414),MONTH($AD414),1),DATE(YEAR($AE414),MONTH($AE414),28)),0)</f>
      </c>
      <c r="AS414" s="18">
        <f>IFERROR(_xlfn.BETA.DIST(DATE(YEAR(AS$2),MONTH(AS$2),15),$AD$2,$AE$2,FALSE,DATE(YEAR($AD414),MONTH($AD414),1),DATE(YEAR($AE414),MONTH($AE414),28)),0)</f>
      </c>
      <c r="AT414" s="18">
        <f>IFERROR(_xlfn.BETA.DIST(DATE(YEAR(AT$2),MONTH(AT$2),15),$AD$2,$AE$2,FALSE,DATE(YEAR($AD414),MONTH($AD414),1),DATE(YEAR($AE414),MONTH($AE414),28)),0)</f>
      </c>
      <c r="AU414" s="18">
        <f>IFERROR(_xlfn.BETA.DIST(DATE(YEAR(AU$2),MONTH(AU$2),15),$AD$2,$AE$2,FALSE,DATE(YEAR($AD414),MONTH($AD414),1),DATE(YEAR($AE414),MONTH($AE414),28)),0)</f>
      </c>
      <c r="AV414" s="18">
        <f>SUM(AG414:AU414)</f>
      </c>
      <c r="AW414" s="18">
        <f>IF(J414&lt;&gt;0,J414,IF($AV414=0,0,AG414/$AV414*$Z414))</f>
      </c>
      <c r="AX414" s="18">
        <f>IF(K414&lt;&gt;0,K414,IF($AV414=0,0,AH414/$AV414*$Z414))</f>
      </c>
      <c r="AY414" s="18">
        <f>IF(L414&lt;&gt;0,L414,IF($AV414=0,0,AI414/$AV414*$Z414))</f>
      </c>
      <c r="AZ414" s="18">
        <f>IF(M414&lt;&gt;0,M414,IF($AV414=0,0,AJ414/$AV414*$Z414))</f>
      </c>
      <c r="BA414" s="18">
        <f>IF(N414&lt;&gt;0,N414,IF($AV414=0,0,AK414/$AV414*$Z414))</f>
      </c>
      <c r="BB414" s="18">
        <f>IF(O414&lt;&gt;0,O414,IF($AV414=0,0,AL414/$AV414*$Z414))</f>
      </c>
      <c r="BC414" s="18">
        <f>IF(P414&lt;&gt;0,P414,IF($AV414=0,0,AM414/$AV414*$Z414))</f>
      </c>
      <c r="BD414" s="18">
        <f>IF(Q414&lt;&gt;0,Q414,IF($AV414=0,0,AN414/$AV414*$Z414))</f>
      </c>
      <c r="BE414" s="18">
        <f>IF(R414&lt;&gt;0,R414,IF($AV414=0,0,AO414/$AV414*$Z414))</f>
      </c>
      <c r="BF414" s="18">
        <f>IF(S414&lt;&gt;0,S414,IF($AV414=0,0,AP414/$AV414*$Z414))</f>
      </c>
      <c r="BG414" s="18">
        <f>IF(T414&lt;&gt;0,T414,IF($AV414=0,0,AQ414/$AV414*$Z414))</f>
      </c>
      <c r="BH414" s="18">
        <f>IF(U414&lt;&gt;0,U414,IF($AV414=0,0,AR414/$AV414*$Z414))</f>
      </c>
      <c r="BI414" s="18">
        <f>IF(V414&lt;&gt;0,V414,IF($AV414=0,0,AS414/$AV414*$Z414))</f>
      </c>
      <c r="BJ414" s="18">
        <f>IF(W414&lt;&gt;0,W414,IF($AV414=0,0,AT414/$AV414*$Z414))</f>
      </c>
      <c r="BK414" s="18">
        <f>IF(X414&lt;&gt;0,X414,IF($AV414=0,0,AU414/$AV414*$Z414))</f>
      </c>
      <c r="BL414" s="18">
        <f>SUM(AW414:BK414)</f>
      </c>
      <c r="BM414" s="18">
        <f>I414-BL414</f>
      </c>
    </row>
    <row r="415" outlineLevel="3">
      <c r="A415" s="17" t="str">
        <v>14.9.4</v>
      </c>
      <c r="B415" s="17" t="str">
        <v/>
      </c>
      <c r="C415" s="17" t="str">
        <v/>
      </c>
      <c r="D415" s="17" t="str">
        <v/>
      </c>
      <c r="E415" s="17" t="str">
        <v>14.9.4</v>
      </c>
      <c r="F415" s="17" t="str">
        <v>Instrument of each type of the 380- volt switchboard.</v>
      </c>
      <c r="G415" s="17">
        <v>889.33</v>
      </c>
      <c r="H415" s="17" t="str">
        <v/>
      </c>
      <c r="I415" s="17" t="str">
        <v/>
      </c>
      <c r="J415" s="17" t="str">
        <v/>
      </c>
      <c r="K415" s="17" t="str">
        <v/>
      </c>
      <c r="L415" s="17" t="str">
        <v/>
      </c>
      <c r="M415" s="17" t="str">
        <v/>
      </c>
      <c r="N415" s="17" t="str">
        <v/>
      </c>
      <c r="O415" s="17" t="str">
        <v/>
      </c>
      <c r="P415" s="17" t="str">
        <v/>
      </c>
      <c r="Q415" s="17" t="str">
        <v/>
      </c>
      <c r="R415" s="17" t="str">
        <v/>
      </c>
      <c r="S415" s="17" t="str">
        <v/>
      </c>
      <c r="T415" s="17" t="str">
        <v/>
      </c>
      <c r="U415" s="17" t="str">
        <v/>
      </c>
      <c r="V415" s="17" t="str">
        <v/>
      </c>
      <c r="W415" s="17" t="str">
        <v/>
      </c>
      <c r="X415" s="17" t="str">
        <v/>
      </c>
      <c r="Y415" s="17" t="str">
        <v/>
      </c>
      <c r="Z415" s="17" t="str">
        <v/>
      </c>
      <c r="AA415" s="17" t="str">
        <v/>
      </c>
      <c r="AB415" s="17" t="str">
        <v/>
      </c>
      <c r="AC415" s="17" t="str">
        <v/>
      </c>
      <c r="AD415" s="17" t="str">
        <v/>
      </c>
      <c r="AE415" s="17" t="str">
        <v/>
      </c>
      <c r="AF415" s="5" t="str">
        <v/>
      </c>
      <c r="AG415" s="18">
        <f>IFERROR(_xlfn.BETA.DIST(DATE(YEAR(AG$2),MONTH(AG$2),15),$AD$2,$AE$2,FALSE,DATE(YEAR($AD415),MONTH($AD415),1),DATE(YEAR($AE415),MONTH($AE415),28)),0)</f>
      </c>
      <c r="AH415" s="18">
        <f>IFERROR(_xlfn.BETA.DIST(DATE(YEAR(AH$2),MONTH(AH$2),15),$AD$2,$AE$2,FALSE,DATE(YEAR($AD415),MONTH($AD415),1),DATE(YEAR($AE415),MONTH($AE415),28)),0)</f>
      </c>
      <c r="AI415" s="18">
        <f>IFERROR(_xlfn.BETA.DIST(DATE(YEAR(AI$2),MONTH(AI$2),15),$AD$2,$AE$2,FALSE,DATE(YEAR($AD415),MONTH($AD415),1),DATE(YEAR($AE415),MONTH($AE415),28)),0)</f>
      </c>
      <c r="AJ415" s="18">
        <f>IFERROR(_xlfn.BETA.DIST(DATE(YEAR(AJ$2),MONTH(AJ$2),15),$AD$2,$AE$2,FALSE,DATE(YEAR($AD415),MONTH($AD415),1),DATE(YEAR($AE415),MONTH($AE415),28)),0)</f>
      </c>
      <c r="AK415" s="18">
        <f>IFERROR(_xlfn.BETA.DIST(DATE(YEAR(AK$2),MONTH(AK$2),15),$AD$2,$AE$2,FALSE,DATE(YEAR($AD415),MONTH($AD415),1),DATE(YEAR($AE415),MONTH($AE415),28)),0)</f>
      </c>
      <c r="AL415" s="18">
        <f>IFERROR(_xlfn.BETA.DIST(DATE(YEAR(AL$2),MONTH(AL$2),15),$AD$2,$AE$2,FALSE,DATE(YEAR($AD415),MONTH($AD415),1),DATE(YEAR($AE415),MONTH($AE415),28)),0)</f>
      </c>
      <c r="AM415" s="18">
        <f>IFERROR(_xlfn.BETA.DIST(DATE(YEAR(AM$2),MONTH(AM$2),15),$AD$2,$AE$2,FALSE,DATE(YEAR($AD415),MONTH($AD415),1),DATE(YEAR($AE415),MONTH($AE415),28)),0)</f>
      </c>
      <c r="AN415" s="18">
        <f>IFERROR(_xlfn.BETA.DIST(DATE(YEAR(AN$2),MONTH(AN$2),15),$AD$2,$AE$2,FALSE,DATE(YEAR($AD415),MONTH($AD415),1),DATE(YEAR($AE415),MONTH($AE415),28)),0)</f>
      </c>
      <c r="AO415" s="18">
        <f>IFERROR(_xlfn.BETA.DIST(DATE(YEAR(AO$2),MONTH(AO$2),15),$AD$2,$AE$2,FALSE,DATE(YEAR($AD415),MONTH($AD415),1),DATE(YEAR($AE415),MONTH($AE415),28)),0)</f>
      </c>
      <c r="AP415" s="18">
        <f>IFERROR(_xlfn.BETA.DIST(DATE(YEAR(AP$2),MONTH(AP$2),15),$AD$2,$AE$2,FALSE,DATE(YEAR($AD415),MONTH($AD415),1),DATE(YEAR($AE415),MONTH($AE415),28)),0)</f>
      </c>
      <c r="AQ415" s="18">
        <f>IFERROR(_xlfn.BETA.DIST(DATE(YEAR(AQ$2),MONTH(AQ$2),15),$AD$2,$AE$2,FALSE,DATE(YEAR($AD415),MONTH($AD415),1),DATE(YEAR($AE415),MONTH($AE415),28)),0)</f>
      </c>
      <c r="AR415" s="18">
        <f>IFERROR(_xlfn.BETA.DIST(DATE(YEAR(AR$2),MONTH(AR$2),15),$AD$2,$AE$2,FALSE,DATE(YEAR($AD415),MONTH($AD415),1),DATE(YEAR($AE415),MONTH($AE415),28)),0)</f>
      </c>
      <c r="AS415" s="18">
        <f>IFERROR(_xlfn.BETA.DIST(DATE(YEAR(AS$2),MONTH(AS$2),15),$AD$2,$AE$2,FALSE,DATE(YEAR($AD415),MONTH($AD415),1),DATE(YEAR($AE415),MONTH($AE415),28)),0)</f>
      </c>
      <c r="AT415" s="18">
        <f>IFERROR(_xlfn.BETA.DIST(DATE(YEAR(AT$2),MONTH(AT$2),15),$AD$2,$AE$2,FALSE,DATE(YEAR($AD415),MONTH($AD415),1),DATE(YEAR($AE415),MONTH($AE415),28)),0)</f>
      </c>
      <c r="AU415" s="18">
        <f>IFERROR(_xlfn.BETA.DIST(DATE(YEAR(AU$2),MONTH(AU$2),15),$AD$2,$AE$2,FALSE,DATE(YEAR($AD415),MONTH($AD415),1),DATE(YEAR($AE415),MONTH($AE415),28)),0)</f>
      </c>
      <c r="AV415" s="18">
        <f>SUM(AG415:AU415)</f>
      </c>
      <c r="AW415" s="18">
        <f>IF(J415&lt;&gt;0,J415,IF($AV415=0,0,AG415/$AV415*$Z415))</f>
      </c>
      <c r="AX415" s="18">
        <f>IF(K415&lt;&gt;0,K415,IF($AV415=0,0,AH415/$AV415*$Z415))</f>
      </c>
      <c r="AY415" s="18">
        <f>IF(L415&lt;&gt;0,L415,IF($AV415=0,0,AI415/$AV415*$Z415))</f>
      </c>
      <c r="AZ415" s="18">
        <f>IF(M415&lt;&gt;0,M415,IF($AV415=0,0,AJ415/$AV415*$Z415))</f>
      </c>
      <c r="BA415" s="18">
        <f>IF(N415&lt;&gt;0,N415,IF($AV415=0,0,AK415/$AV415*$Z415))</f>
      </c>
      <c r="BB415" s="18">
        <f>IF(O415&lt;&gt;0,O415,IF($AV415=0,0,AL415/$AV415*$Z415))</f>
      </c>
      <c r="BC415" s="18">
        <f>IF(P415&lt;&gt;0,P415,IF($AV415=0,0,AM415/$AV415*$Z415))</f>
      </c>
      <c r="BD415" s="18">
        <f>IF(Q415&lt;&gt;0,Q415,IF($AV415=0,0,AN415/$AV415*$Z415))</f>
      </c>
      <c r="BE415" s="18">
        <f>IF(R415&lt;&gt;0,R415,IF($AV415=0,0,AO415/$AV415*$Z415))</f>
      </c>
      <c r="BF415" s="18">
        <f>IF(S415&lt;&gt;0,S415,IF($AV415=0,0,AP415/$AV415*$Z415))</f>
      </c>
      <c r="BG415" s="18">
        <f>IF(T415&lt;&gt;0,T415,IF($AV415=0,0,AQ415/$AV415*$Z415))</f>
      </c>
      <c r="BH415" s="18">
        <f>IF(U415&lt;&gt;0,U415,IF($AV415=0,0,AR415/$AV415*$Z415))</f>
      </c>
      <c r="BI415" s="18">
        <f>IF(V415&lt;&gt;0,V415,IF($AV415=0,0,AS415/$AV415*$Z415))</f>
      </c>
      <c r="BJ415" s="18">
        <f>IF(W415&lt;&gt;0,W415,IF($AV415=0,0,AT415/$AV415*$Z415))</f>
      </c>
      <c r="BK415" s="18">
        <f>IF(X415&lt;&gt;0,X415,IF($AV415=0,0,AU415/$AV415*$Z415))</f>
      </c>
      <c r="BL415" s="18">
        <f>SUM(AW415:BK415)</f>
      </c>
      <c r="BM415" s="17" t="str">
        <v/>
      </c>
    </row>
    <row r="416" outlineLevel="4">
      <c r="A416" s="5" t="str">
        <v>14.9.4</v>
      </c>
      <c r="B416" s="5" t="str">
        <v/>
      </c>
      <c r="C416" s="5" t="str">
        <v>BSKDGNGENGR03</v>
      </c>
      <c r="D416" s="5" t="str">
        <v>BSKDGNGENGR03</v>
      </c>
      <c r="E416" s="19">
        <f>IFERROR(_xlfn.XLOOKUP(F416,Assumptions!B:B,Assumptions!C:C),0)</f>
      </c>
      <c r="F416" s="5" t="str">
        <v>Advanced Payment</v>
      </c>
      <c r="G416" s="5" t="str">
        <v/>
      </c>
      <c r="H416" s="18">
        <f>G415*E416</f>
      </c>
      <c r="I416" s="18">
        <f>H416*(1-0)</f>
      </c>
      <c r="J416" s="18">
        <v>0</v>
      </c>
      <c r="K416" s="18">
        <v>0</v>
      </c>
      <c r="L416" s="18">
        <v>0</v>
      </c>
      <c r="M416" s="18">
        <v>0</v>
      </c>
      <c r="N416" s="18">
        <v>0</v>
      </c>
      <c r="O416" s="18">
        <v>0</v>
      </c>
      <c r="P416" s="18">
        <v>0</v>
      </c>
      <c r="Q416" s="18">
        <v>0</v>
      </c>
      <c r="R416" s="18">
        <v>0</v>
      </c>
      <c r="S416" s="18">
        <v>0</v>
      </c>
      <c r="T416" s="18">
        <v>0</v>
      </c>
      <c r="U416" s="18">
        <v>0</v>
      </c>
      <c r="V416" s="18">
        <v>0</v>
      </c>
      <c r="W416" s="18">
        <v>0</v>
      </c>
      <c r="X416" s="18">
        <v>0</v>
      </c>
      <c r="Y416" s="18">
        <f>SUM(J416:X416)</f>
      </c>
      <c r="Z416" s="18">
        <f>I416-Y416</f>
      </c>
      <c r="AA416" s="20">
        <v>46026</v>
      </c>
      <c r="AB416" s="20">
        <v>46026</v>
      </c>
      <c r="AC416" s="18">
        <f>IFERROR(_xlfn.XLOOKUP(F416,Assumptions!B:B,Assumptions!D:D),0)</f>
      </c>
      <c r="AD416" s="20">
        <f>AA416+AC416</f>
      </c>
      <c r="AE416" s="20">
        <f>AC416+AB416</f>
      </c>
      <c r="AF416" s="5" t="str">
        <v/>
      </c>
      <c r="AG416" s="18">
        <f>IFERROR(_xlfn.BETA.DIST(DATE(YEAR(AG$2),MONTH(AG$2),15),$AD$2,$AE$2,FALSE,DATE(YEAR($AD416),MONTH($AD416),1),DATE(YEAR($AE416),MONTH($AE416),28)),0)</f>
      </c>
      <c r="AH416" s="18">
        <f>IFERROR(_xlfn.BETA.DIST(DATE(YEAR(AH$2),MONTH(AH$2),15),$AD$2,$AE$2,FALSE,DATE(YEAR($AD416),MONTH($AD416),1),DATE(YEAR($AE416),MONTH($AE416),28)),0)</f>
      </c>
      <c r="AI416" s="18">
        <f>IFERROR(_xlfn.BETA.DIST(DATE(YEAR(AI$2),MONTH(AI$2),15),$AD$2,$AE$2,FALSE,DATE(YEAR($AD416),MONTH($AD416),1),DATE(YEAR($AE416),MONTH($AE416),28)),0)</f>
      </c>
      <c r="AJ416" s="18">
        <f>IFERROR(_xlfn.BETA.DIST(DATE(YEAR(AJ$2),MONTH(AJ$2),15),$AD$2,$AE$2,FALSE,DATE(YEAR($AD416),MONTH($AD416),1),DATE(YEAR($AE416),MONTH($AE416),28)),0)</f>
      </c>
      <c r="AK416" s="18">
        <f>IFERROR(_xlfn.BETA.DIST(DATE(YEAR(AK$2),MONTH(AK$2),15),$AD$2,$AE$2,FALSE,DATE(YEAR($AD416),MONTH($AD416),1),DATE(YEAR($AE416),MONTH($AE416),28)),0)</f>
      </c>
      <c r="AL416" s="18">
        <f>IFERROR(_xlfn.BETA.DIST(DATE(YEAR(AL$2),MONTH(AL$2),15),$AD$2,$AE$2,FALSE,DATE(YEAR($AD416),MONTH($AD416),1),DATE(YEAR($AE416),MONTH($AE416),28)),0)</f>
      </c>
      <c r="AM416" s="18">
        <f>IFERROR(_xlfn.BETA.DIST(DATE(YEAR(AM$2),MONTH(AM$2),15),$AD$2,$AE$2,FALSE,DATE(YEAR($AD416),MONTH($AD416),1),DATE(YEAR($AE416),MONTH($AE416),28)),0)</f>
      </c>
      <c r="AN416" s="18">
        <f>IFERROR(_xlfn.BETA.DIST(DATE(YEAR(AN$2),MONTH(AN$2),15),$AD$2,$AE$2,FALSE,DATE(YEAR($AD416),MONTH($AD416),1),DATE(YEAR($AE416),MONTH($AE416),28)),0)</f>
      </c>
      <c r="AO416" s="18">
        <f>IFERROR(_xlfn.BETA.DIST(DATE(YEAR(AO$2),MONTH(AO$2),15),$AD$2,$AE$2,FALSE,DATE(YEAR($AD416),MONTH($AD416),1),DATE(YEAR($AE416),MONTH($AE416),28)),0)</f>
      </c>
      <c r="AP416" s="18">
        <f>IFERROR(_xlfn.BETA.DIST(DATE(YEAR(AP$2),MONTH(AP$2),15),$AD$2,$AE$2,FALSE,DATE(YEAR($AD416),MONTH($AD416),1),DATE(YEAR($AE416),MONTH($AE416),28)),0)</f>
      </c>
      <c r="AQ416" s="18">
        <f>IFERROR(_xlfn.BETA.DIST(DATE(YEAR(AQ$2),MONTH(AQ$2),15),$AD$2,$AE$2,FALSE,DATE(YEAR($AD416),MONTH($AD416),1),DATE(YEAR($AE416),MONTH($AE416),28)),0)</f>
      </c>
      <c r="AR416" s="18">
        <f>IFERROR(_xlfn.BETA.DIST(DATE(YEAR(AR$2),MONTH(AR$2),15),$AD$2,$AE$2,FALSE,DATE(YEAR($AD416),MONTH($AD416),1),DATE(YEAR($AE416),MONTH($AE416),28)),0)</f>
      </c>
      <c r="AS416" s="18">
        <f>IFERROR(_xlfn.BETA.DIST(DATE(YEAR(AS$2),MONTH(AS$2),15),$AD$2,$AE$2,FALSE,DATE(YEAR($AD416),MONTH($AD416),1),DATE(YEAR($AE416),MONTH($AE416),28)),0)</f>
      </c>
      <c r="AT416" s="18">
        <f>IFERROR(_xlfn.BETA.DIST(DATE(YEAR(AT$2),MONTH(AT$2),15),$AD$2,$AE$2,FALSE,DATE(YEAR($AD416),MONTH($AD416),1),DATE(YEAR($AE416),MONTH($AE416),28)),0)</f>
      </c>
      <c r="AU416" s="18">
        <f>IFERROR(_xlfn.BETA.DIST(DATE(YEAR(AU$2),MONTH(AU$2),15),$AD$2,$AE$2,FALSE,DATE(YEAR($AD416),MONTH($AD416),1),DATE(YEAR($AE416),MONTH($AE416),28)),0)</f>
      </c>
      <c r="AV416" s="18">
        <f>SUM(AG416:AU416)</f>
      </c>
      <c r="AW416" s="18">
        <f>IF(J416&lt;&gt;0,J416,IF($AV416=0,0,AG416/$AV416*$Z416))</f>
      </c>
      <c r="AX416" s="18">
        <f>IF(K416&lt;&gt;0,K416,IF($AV416=0,0,AH416/$AV416*$Z416))</f>
      </c>
      <c r="AY416" s="18">
        <f>IF(L416&lt;&gt;0,L416,IF($AV416=0,0,AI416/$AV416*$Z416))</f>
      </c>
      <c r="AZ416" s="18">
        <f>IF(M416&lt;&gt;0,M416,IF($AV416=0,0,AJ416/$AV416*$Z416))</f>
      </c>
      <c r="BA416" s="18">
        <f>IF(N416&lt;&gt;0,N416,IF($AV416=0,0,AK416/$AV416*$Z416))</f>
      </c>
      <c r="BB416" s="18">
        <f>IF(O416&lt;&gt;0,O416,IF($AV416=0,0,AL416/$AV416*$Z416))</f>
      </c>
      <c r="BC416" s="18">
        <f>IF(P416&lt;&gt;0,P416,IF($AV416=0,0,AM416/$AV416*$Z416))</f>
      </c>
      <c r="BD416" s="18">
        <f>IF(Q416&lt;&gt;0,Q416,IF($AV416=0,0,AN416/$AV416*$Z416))</f>
      </c>
      <c r="BE416" s="18">
        <f>IF(R416&lt;&gt;0,R416,IF($AV416=0,0,AO416/$AV416*$Z416))</f>
      </c>
      <c r="BF416" s="18">
        <f>IF(S416&lt;&gt;0,S416,IF($AV416=0,0,AP416/$AV416*$Z416))</f>
      </c>
      <c r="BG416" s="18">
        <f>IF(T416&lt;&gt;0,T416,IF($AV416=0,0,AQ416/$AV416*$Z416))</f>
      </c>
      <c r="BH416" s="18">
        <f>IF(U416&lt;&gt;0,U416,IF($AV416=0,0,AR416/$AV416*$Z416))</f>
      </c>
      <c r="BI416" s="18">
        <f>IF(V416&lt;&gt;0,V416,IF($AV416=0,0,AS416/$AV416*$Z416))</f>
      </c>
      <c r="BJ416" s="18">
        <f>IF(W416&lt;&gt;0,W416,IF($AV416=0,0,AT416/$AV416*$Z416))</f>
      </c>
      <c r="BK416" s="18">
        <f>IF(X416&lt;&gt;0,X416,IF($AV416=0,0,AU416/$AV416*$Z416))</f>
      </c>
      <c r="BL416" s="18">
        <f>SUM(AW416:BK416)</f>
      </c>
      <c r="BM416" s="18">
        <f>I416-BL416</f>
      </c>
    </row>
    <row r="417" outlineLevel="4">
      <c r="A417" s="5" t="str">
        <v>14.9.4</v>
      </c>
      <c r="B417" s="5" t="str">
        <v/>
      </c>
      <c r="C417" s="5" t="str">
        <v>BSPRELGENTL07</v>
      </c>
      <c r="D417" s="5" t="str">
        <v>BSPRELGENTL07</v>
      </c>
      <c r="E417" s="19">
        <f>IFERROR(_xlfn.XLOOKUP(F417,Assumptions!B:B,Assumptions!C:C),0)</f>
      </c>
      <c r="F417" s="5" t="str">
        <v>Site Delivery EGP</v>
      </c>
      <c r="G417" s="5" t="str">
        <v/>
      </c>
      <c r="H417" s="18">
        <f>G415*E417</f>
      </c>
      <c r="I417" s="18">
        <f>H417*(1-0)</f>
      </c>
      <c r="J417" s="18">
        <v>0</v>
      </c>
      <c r="K417" s="18">
        <v>0</v>
      </c>
      <c r="L417" s="18">
        <v>0</v>
      </c>
      <c r="M417" s="18">
        <v>0</v>
      </c>
      <c r="N417" s="18">
        <v>0</v>
      </c>
      <c r="O417" s="18">
        <v>0</v>
      </c>
      <c r="P417" s="18">
        <v>0</v>
      </c>
      <c r="Q417" s="18">
        <v>0</v>
      </c>
      <c r="R417" s="18">
        <v>0</v>
      </c>
      <c r="S417" s="18">
        <v>0</v>
      </c>
      <c r="T417" s="18">
        <v>0</v>
      </c>
      <c r="U417" s="18">
        <v>0</v>
      </c>
      <c r="V417" s="18">
        <v>0</v>
      </c>
      <c r="W417" s="18">
        <v>0</v>
      </c>
      <c r="X417" s="18">
        <v>0</v>
      </c>
      <c r="Y417" s="18">
        <f>SUM(J417:X417)</f>
      </c>
      <c r="Z417" s="18">
        <f>I417-Y417</f>
      </c>
      <c r="AA417" s="20">
        <v>46347</v>
      </c>
      <c r="AB417" s="20">
        <v>46347</v>
      </c>
      <c r="AC417" s="18">
        <f>IFERROR(_xlfn.XLOOKUP(F417,Assumptions!B:B,Assumptions!D:D),0)</f>
      </c>
      <c r="AD417" s="20">
        <f>AA417+AC417</f>
      </c>
      <c r="AE417" s="20">
        <f>AC417+AB417</f>
      </c>
      <c r="AF417" s="5" t="str">
        <v/>
      </c>
      <c r="AG417" s="18">
        <f>IFERROR(_xlfn.BETA.DIST(DATE(YEAR(AG$2),MONTH(AG$2),15),$AD$2,$AE$2,FALSE,DATE(YEAR($AD417),MONTH($AD417),1),DATE(YEAR($AE417),MONTH($AE417),28)),0)</f>
      </c>
      <c r="AH417" s="18">
        <f>IFERROR(_xlfn.BETA.DIST(DATE(YEAR(AH$2),MONTH(AH$2),15),$AD$2,$AE$2,FALSE,DATE(YEAR($AD417),MONTH($AD417),1),DATE(YEAR($AE417),MONTH($AE417),28)),0)</f>
      </c>
      <c r="AI417" s="18">
        <f>IFERROR(_xlfn.BETA.DIST(DATE(YEAR(AI$2),MONTH(AI$2),15),$AD$2,$AE$2,FALSE,DATE(YEAR($AD417),MONTH($AD417),1),DATE(YEAR($AE417),MONTH($AE417),28)),0)</f>
      </c>
      <c r="AJ417" s="18">
        <f>IFERROR(_xlfn.BETA.DIST(DATE(YEAR(AJ$2),MONTH(AJ$2),15),$AD$2,$AE$2,FALSE,DATE(YEAR($AD417),MONTH($AD417),1),DATE(YEAR($AE417),MONTH($AE417),28)),0)</f>
      </c>
      <c r="AK417" s="18">
        <f>IFERROR(_xlfn.BETA.DIST(DATE(YEAR(AK$2),MONTH(AK$2),15),$AD$2,$AE$2,FALSE,DATE(YEAR($AD417),MONTH($AD417),1),DATE(YEAR($AE417),MONTH($AE417),28)),0)</f>
      </c>
      <c r="AL417" s="18">
        <f>IFERROR(_xlfn.BETA.DIST(DATE(YEAR(AL$2),MONTH(AL$2),15),$AD$2,$AE$2,FALSE,DATE(YEAR($AD417),MONTH($AD417),1),DATE(YEAR($AE417),MONTH($AE417),28)),0)</f>
      </c>
      <c r="AM417" s="18">
        <f>IFERROR(_xlfn.BETA.DIST(DATE(YEAR(AM$2),MONTH(AM$2),15),$AD$2,$AE$2,FALSE,DATE(YEAR($AD417),MONTH($AD417),1),DATE(YEAR($AE417),MONTH($AE417),28)),0)</f>
      </c>
      <c r="AN417" s="18">
        <f>IFERROR(_xlfn.BETA.DIST(DATE(YEAR(AN$2),MONTH(AN$2),15),$AD$2,$AE$2,FALSE,DATE(YEAR($AD417),MONTH($AD417),1),DATE(YEAR($AE417),MONTH($AE417),28)),0)</f>
      </c>
      <c r="AO417" s="18">
        <f>IFERROR(_xlfn.BETA.DIST(DATE(YEAR(AO$2),MONTH(AO$2),15),$AD$2,$AE$2,FALSE,DATE(YEAR($AD417),MONTH($AD417),1),DATE(YEAR($AE417),MONTH($AE417),28)),0)</f>
      </c>
      <c r="AP417" s="18">
        <f>IFERROR(_xlfn.BETA.DIST(DATE(YEAR(AP$2),MONTH(AP$2),15),$AD$2,$AE$2,FALSE,DATE(YEAR($AD417),MONTH($AD417),1),DATE(YEAR($AE417),MONTH($AE417),28)),0)</f>
      </c>
      <c r="AQ417" s="18">
        <f>IFERROR(_xlfn.BETA.DIST(DATE(YEAR(AQ$2),MONTH(AQ$2),15),$AD$2,$AE$2,FALSE,DATE(YEAR($AD417),MONTH($AD417),1),DATE(YEAR($AE417),MONTH($AE417),28)),0)</f>
      </c>
      <c r="AR417" s="18">
        <f>IFERROR(_xlfn.BETA.DIST(DATE(YEAR(AR$2),MONTH(AR$2),15),$AD$2,$AE$2,FALSE,DATE(YEAR($AD417),MONTH($AD417),1),DATE(YEAR($AE417),MONTH($AE417),28)),0)</f>
      </c>
      <c r="AS417" s="18">
        <f>IFERROR(_xlfn.BETA.DIST(DATE(YEAR(AS$2),MONTH(AS$2),15),$AD$2,$AE$2,FALSE,DATE(YEAR($AD417),MONTH($AD417),1),DATE(YEAR($AE417),MONTH($AE417),28)),0)</f>
      </c>
      <c r="AT417" s="18">
        <f>IFERROR(_xlfn.BETA.DIST(DATE(YEAR(AT$2),MONTH(AT$2),15),$AD$2,$AE$2,FALSE,DATE(YEAR($AD417),MONTH($AD417),1),DATE(YEAR($AE417),MONTH($AE417),28)),0)</f>
      </c>
      <c r="AU417" s="18">
        <f>IFERROR(_xlfn.BETA.DIST(DATE(YEAR(AU$2),MONTH(AU$2),15),$AD$2,$AE$2,FALSE,DATE(YEAR($AD417),MONTH($AD417),1),DATE(YEAR($AE417),MONTH($AE417),28)),0)</f>
      </c>
      <c r="AV417" s="18">
        <f>SUM(AG417:AU417)</f>
      </c>
      <c r="AW417" s="18">
        <f>IF(J417&lt;&gt;0,J417,IF($AV417=0,0,AG417/$AV417*$Z417))</f>
      </c>
      <c r="AX417" s="18">
        <f>IF(K417&lt;&gt;0,K417,IF($AV417=0,0,AH417/$AV417*$Z417))</f>
      </c>
      <c r="AY417" s="18">
        <f>IF(L417&lt;&gt;0,L417,IF($AV417=0,0,AI417/$AV417*$Z417))</f>
      </c>
      <c r="AZ417" s="18">
        <f>IF(M417&lt;&gt;0,M417,IF($AV417=0,0,AJ417/$AV417*$Z417))</f>
      </c>
      <c r="BA417" s="18">
        <f>IF(N417&lt;&gt;0,N417,IF($AV417=0,0,AK417/$AV417*$Z417))</f>
      </c>
      <c r="BB417" s="18">
        <f>IF(O417&lt;&gt;0,O417,IF($AV417=0,0,AL417/$AV417*$Z417))</f>
      </c>
      <c r="BC417" s="18">
        <f>IF(P417&lt;&gt;0,P417,IF($AV417=0,0,AM417/$AV417*$Z417))</f>
      </c>
      <c r="BD417" s="18">
        <f>IF(Q417&lt;&gt;0,Q417,IF($AV417=0,0,AN417/$AV417*$Z417))</f>
      </c>
      <c r="BE417" s="18">
        <f>IF(R417&lt;&gt;0,R417,IF($AV417=0,0,AO417/$AV417*$Z417))</f>
      </c>
      <c r="BF417" s="18">
        <f>IF(S417&lt;&gt;0,S417,IF($AV417=0,0,AP417/$AV417*$Z417))</f>
      </c>
      <c r="BG417" s="18">
        <f>IF(T417&lt;&gt;0,T417,IF($AV417=0,0,AQ417/$AV417*$Z417))</f>
      </c>
      <c r="BH417" s="18">
        <f>IF(U417&lt;&gt;0,U417,IF($AV417=0,0,AR417/$AV417*$Z417))</f>
      </c>
      <c r="BI417" s="18">
        <f>IF(V417&lt;&gt;0,V417,IF($AV417=0,0,AS417/$AV417*$Z417))</f>
      </c>
      <c r="BJ417" s="18">
        <f>IF(W417&lt;&gt;0,W417,IF($AV417=0,0,AT417/$AV417*$Z417))</f>
      </c>
      <c r="BK417" s="18">
        <f>IF(X417&lt;&gt;0,X417,IF($AV417=0,0,AU417/$AV417*$Z417))</f>
      </c>
      <c r="BL417" s="18">
        <f>SUM(AW417:BK417)</f>
      </c>
      <c r="BM417" s="18">
        <f>I417-BL417</f>
      </c>
    </row>
    <row r="418" outlineLevel="4">
      <c r="A418" s="5" t="str">
        <v>14.9.4</v>
      </c>
      <c r="B418" s="5" t="str">
        <v/>
      </c>
      <c r="C418" s="5" t="str">
        <v>BSKDGNGENGR07</v>
      </c>
      <c r="D418" s="5" t="str">
        <v>BSKDGNGENGR07</v>
      </c>
      <c r="E418" s="19">
        <f>IFERROR(_xlfn.XLOOKUP(F418,Assumptions!B:B,Assumptions!C:C),0)</f>
      </c>
      <c r="F418" s="5" t="str">
        <v>Retention</v>
      </c>
      <c r="G418" s="5" t="str">
        <v/>
      </c>
      <c r="H418" s="18">
        <f>G415*E418</f>
      </c>
      <c r="I418" s="18">
        <f>H418*(1-0)</f>
      </c>
      <c r="J418" s="18">
        <v>0</v>
      </c>
      <c r="K418" s="18">
        <v>0</v>
      </c>
      <c r="L418" s="18">
        <v>0</v>
      </c>
      <c r="M418" s="18">
        <v>0</v>
      </c>
      <c r="N418" s="18">
        <v>0</v>
      </c>
      <c r="O418" s="18">
        <v>0</v>
      </c>
      <c r="P418" s="18">
        <v>0</v>
      </c>
      <c r="Q418" s="18">
        <v>0</v>
      </c>
      <c r="R418" s="18">
        <v>0</v>
      </c>
      <c r="S418" s="18">
        <v>0</v>
      </c>
      <c r="T418" s="18">
        <v>0</v>
      </c>
      <c r="U418" s="18">
        <v>0</v>
      </c>
      <c r="V418" s="18">
        <v>0</v>
      </c>
      <c r="W418" s="18">
        <v>0</v>
      </c>
      <c r="X418" s="18">
        <v>0</v>
      </c>
      <c r="Y418" s="18">
        <f>SUM(J418:X418)</f>
      </c>
      <c r="Z418" s="18">
        <f>I418-Y418</f>
      </c>
      <c r="AA418" s="20">
        <v>46483</v>
      </c>
      <c r="AB418" s="20">
        <v>46483</v>
      </c>
      <c r="AC418" s="18">
        <f>IFERROR(_xlfn.XLOOKUP(F418,Assumptions!B:B,Assumptions!D:D),0)</f>
      </c>
      <c r="AD418" s="20">
        <f>AA418+AC418</f>
      </c>
      <c r="AE418" s="20">
        <f>AC418+AB418</f>
      </c>
      <c r="AF418" s="5" t="str">
        <v/>
      </c>
      <c r="AG418" s="18">
        <f>IFERROR(_xlfn.BETA.DIST(DATE(YEAR(AG$2),MONTH(AG$2),15),$AD$2,$AE$2,FALSE,DATE(YEAR($AD418),MONTH($AD418),1),DATE(YEAR($AE418),MONTH($AE418),28)),0)</f>
      </c>
      <c r="AH418" s="18">
        <f>IFERROR(_xlfn.BETA.DIST(DATE(YEAR(AH$2),MONTH(AH$2),15),$AD$2,$AE$2,FALSE,DATE(YEAR($AD418),MONTH($AD418),1),DATE(YEAR($AE418),MONTH($AE418),28)),0)</f>
      </c>
      <c r="AI418" s="18">
        <f>IFERROR(_xlfn.BETA.DIST(DATE(YEAR(AI$2),MONTH(AI$2),15),$AD$2,$AE$2,FALSE,DATE(YEAR($AD418),MONTH($AD418),1),DATE(YEAR($AE418),MONTH($AE418),28)),0)</f>
      </c>
      <c r="AJ418" s="18">
        <f>IFERROR(_xlfn.BETA.DIST(DATE(YEAR(AJ$2),MONTH(AJ$2),15),$AD$2,$AE$2,FALSE,DATE(YEAR($AD418),MONTH($AD418),1),DATE(YEAR($AE418),MONTH($AE418),28)),0)</f>
      </c>
      <c r="AK418" s="18">
        <f>IFERROR(_xlfn.BETA.DIST(DATE(YEAR(AK$2),MONTH(AK$2),15),$AD$2,$AE$2,FALSE,DATE(YEAR($AD418),MONTH($AD418),1),DATE(YEAR($AE418),MONTH($AE418),28)),0)</f>
      </c>
      <c r="AL418" s="18">
        <f>IFERROR(_xlfn.BETA.DIST(DATE(YEAR(AL$2),MONTH(AL$2),15),$AD$2,$AE$2,FALSE,DATE(YEAR($AD418),MONTH($AD418),1),DATE(YEAR($AE418),MONTH($AE418),28)),0)</f>
      </c>
      <c r="AM418" s="18">
        <f>IFERROR(_xlfn.BETA.DIST(DATE(YEAR(AM$2),MONTH(AM$2),15),$AD$2,$AE$2,FALSE,DATE(YEAR($AD418),MONTH($AD418),1),DATE(YEAR($AE418),MONTH($AE418),28)),0)</f>
      </c>
      <c r="AN418" s="18">
        <f>IFERROR(_xlfn.BETA.DIST(DATE(YEAR(AN$2),MONTH(AN$2),15),$AD$2,$AE$2,FALSE,DATE(YEAR($AD418),MONTH($AD418),1),DATE(YEAR($AE418),MONTH($AE418),28)),0)</f>
      </c>
      <c r="AO418" s="18">
        <f>IFERROR(_xlfn.BETA.DIST(DATE(YEAR(AO$2),MONTH(AO$2),15),$AD$2,$AE$2,FALSE,DATE(YEAR($AD418),MONTH($AD418),1),DATE(YEAR($AE418),MONTH($AE418),28)),0)</f>
      </c>
      <c r="AP418" s="18">
        <f>IFERROR(_xlfn.BETA.DIST(DATE(YEAR(AP$2),MONTH(AP$2),15),$AD$2,$AE$2,FALSE,DATE(YEAR($AD418),MONTH($AD418),1),DATE(YEAR($AE418),MONTH($AE418),28)),0)</f>
      </c>
      <c r="AQ418" s="18">
        <f>IFERROR(_xlfn.BETA.DIST(DATE(YEAR(AQ$2),MONTH(AQ$2),15),$AD$2,$AE$2,FALSE,DATE(YEAR($AD418),MONTH($AD418),1),DATE(YEAR($AE418),MONTH($AE418),28)),0)</f>
      </c>
      <c r="AR418" s="18">
        <f>IFERROR(_xlfn.BETA.DIST(DATE(YEAR(AR$2),MONTH(AR$2),15),$AD$2,$AE$2,FALSE,DATE(YEAR($AD418),MONTH($AD418),1),DATE(YEAR($AE418),MONTH($AE418),28)),0)</f>
      </c>
      <c r="AS418" s="18">
        <f>IFERROR(_xlfn.BETA.DIST(DATE(YEAR(AS$2),MONTH(AS$2),15),$AD$2,$AE$2,FALSE,DATE(YEAR($AD418),MONTH($AD418),1),DATE(YEAR($AE418),MONTH($AE418),28)),0)</f>
      </c>
      <c r="AT418" s="18">
        <f>IFERROR(_xlfn.BETA.DIST(DATE(YEAR(AT$2),MONTH(AT$2),15),$AD$2,$AE$2,FALSE,DATE(YEAR($AD418),MONTH($AD418),1),DATE(YEAR($AE418),MONTH($AE418),28)),0)</f>
      </c>
      <c r="AU418" s="18">
        <f>IFERROR(_xlfn.BETA.DIST(DATE(YEAR(AU$2),MONTH(AU$2),15),$AD$2,$AE$2,FALSE,DATE(YEAR($AD418),MONTH($AD418),1),DATE(YEAR($AE418),MONTH($AE418),28)),0)</f>
      </c>
      <c r="AV418" s="18">
        <f>SUM(AG418:AU418)</f>
      </c>
      <c r="AW418" s="18">
        <f>IF(J418&lt;&gt;0,J418,IF($AV418=0,0,AG418/$AV418*$Z418))</f>
      </c>
      <c r="AX418" s="18">
        <f>IF(K418&lt;&gt;0,K418,IF($AV418=0,0,AH418/$AV418*$Z418))</f>
      </c>
      <c r="AY418" s="18">
        <f>IF(L418&lt;&gt;0,L418,IF($AV418=0,0,AI418/$AV418*$Z418))</f>
      </c>
      <c r="AZ418" s="18">
        <f>IF(M418&lt;&gt;0,M418,IF($AV418=0,0,AJ418/$AV418*$Z418))</f>
      </c>
      <c r="BA418" s="18">
        <f>IF(N418&lt;&gt;0,N418,IF($AV418=0,0,AK418/$AV418*$Z418))</f>
      </c>
      <c r="BB418" s="18">
        <f>IF(O418&lt;&gt;0,O418,IF($AV418=0,0,AL418/$AV418*$Z418))</f>
      </c>
      <c r="BC418" s="18">
        <f>IF(P418&lt;&gt;0,P418,IF($AV418=0,0,AM418/$AV418*$Z418))</f>
      </c>
      <c r="BD418" s="18">
        <f>IF(Q418&lt;&gt;0,Q418,IF($AV418=0,0,AN418/$AV418*$Z418))</f>
      </c>
      <c r="BE418" s="18">
        <f>IF(R418&lt;&gt;0,R418,IF($AV418=0,0,AO418/$AV418*$Z418))</f>
      </c>
      <c r="BF418" s="18">
        <f>IF(S418&lt;&gt;0,S418,IF($AV418=0,0,AP418/$AV418*$Z418))</f>
      </c>
      <c r="BG418" s="18">
        <f>IF(T418&lt;&gt;0,T418,IF($AV418=0,0,AQ418/$AV418*$Z418))</f>
      </c>
      <c r="BH418" s="18">
        <f>IF(U418&lt;&gt;0,U418,IF($AV418=0,0,AR418/$AV418*$Z418))</f>
      </c>
      <c r="BI418" s="18">
        <f>IF(V418&lt;&gt;0,V418,IF($AV418=0,0,AS418/$AV418*$Z418))</f>
      </c>
      <c r="BJ418" s="18">
        <f>IF(W418&lt;&gt;0,W418,IF($AV418=0,0,AT418/$AV418*$Z418))</f>
      </c>
      <c r="BK418" s="18">
        <f>IF(X418&lt;&gt;0,X418,IF($AV418=0,0,AU418/$AV418*$Z418))</f>
      </c>
      <c r="BL418" s="18">
        <f>SUM(AW418:BK418)</f>
      </c>
      <c r="BM418" s="18">
        <f>I418-BL418</f>
      </c>
    </row>
    <row r="419" outlineLevel="3">
      <c r="A419" s="17" t="str">
        <v>14.9.5</v>
      </c>
      <c r="B419" s="17" t="str">
        <v/>
      </c>
      <c r="C419" s="17" t="str">
        <v/>
      </c>
      <c r="D419" s="17" t="str">
        <v/>
      </c>
      <c r="E419" s="17" t="str">
        <v>14.9.5</v>
      </c>
      <c r="F419" s="17" t="str">
        <v>Set of 30% Signal lamp.</v>
      </c>
      <c r="G419" s="17">
        <v>2668.72</v>
      </c>
      <c r="H419" s="17" t="str">
        <v/>
      </c>
      <c r="I419" s="17" t="str">
        <v/>
      </c>
      <c r="J419" s="17" t="str">
        <v/>
      </c>
      <c r="K419" s="17" t="str">
        <v/>
      </c>
      <c r="L419" s="17" t="str">
        <v/>
      </c>
      <c r="M419" s="17" t="str">
        <v/>
      </c>
      <c r="N419" s="17" t="str">
        <v/>
      </c>
      <c r="O419" s="17" t="str">
        <v/>
      </c>
      <c r="P419" s="17" t="str">
        <v/>
      </c>
      <c r="Q419" s="17" t="str">
        <v/>
      </c>
      <c r="R419" s="17" t="str">
        <v/>
      </c>
      <c r="S419" s="17" t="str">
        <v/>
      </c>
      <c r="T419" s="17" t="str">
        <v/>
      </c>
      <c r="U419" s="17" t="str">
        <v/>
      </c>
      <c r="V419" s="17" t="str">
        <v/>
      </c>
      <c r="W419" s="17" t="str">
        <v/>
      </c>
      <c r="X419" s="17" t="str">
        <v/>
      </c>
      <c r="Y419" s="17" t="str">
        <v/>
      </c>
      <c r="Z419" s="17" t="str">
        <v/>
      </c>
      <c r="AA419" s="17" t="str">
        <v/>
      </c>
      <c r="AB419" s="17" t="str">
        <v/>
      </c>
      <c r="AC419" s="17" t="str">
        <v/>
      </c>
      <c r="AD419" s="17" t="str">
        <v/>
      </c>
      <c r="AE419" s="17" t="str">
        <v/>
      </c>
      <c r="AF419" s="5" t="str">
        <v/>
      </c>
      <c r="AG419" s="18">
        <f>IFERROR(_xlfn.BETA.DIST(DATE(YEAR(AG$2),MONTH(AG$2),15),$AD$2,$AE$2,FALSE,DATE(YEAR($AD419),MONTH($AD419),1),DATE(YEAR($AE419),MONTH($AE419),28)),0)</f>
      </c>
      <c r="AH419" s="18">
        <f>IFERROR(_xlfn.BETA.DIST(DATE(YEAR(AH$2),MONTH(AH$2),15),$AD$2,$AE$2,FALSE,DATE(YEAR($AD419),MONTH($AD419),1),DATE(YEAR($AE419),MONTH($AE419),28)),0)</f>
      </c>
      <c r="AI419" s="18">
        <f>IFERROR(_xlfn.BETA.DIST(DATE(YEAR(AI$2),MONTH(AI$2),15),$AD$2,$AE$2,FALSE,DATE(YEAR($AD419),MONTH($AD419),1),DATE(YEAR($AE419),MONTH($AE419),28)),0)</f>
      </c>
      <c r="AJ419" s="18">
        <f>IFERROR(_xlfn.BETA.DIST(DATE(YEAR(AJ$2),MONTH(AJ$2),15),$AD$2,$AE$2,FALSE,DATE(YEAR($AD419),MONTH($AD419),1),DATE(YEAR($AE419),MONTH($AE419),28)),0)</f>
      </c>
      <c r="AK419" s="18">
        <f>IFERROR(_xlfn.BETA.DIST(DATE(YEAR(AK$2),MONTH(AK$2),15),$AD$2,$AE$2,FALSE,DATE(YEAR($AD419),MONTH($AD419),1),DATE(YEAR($AE419),MONTH($AE419),28)),0)</f>
      </c>
      <c r="AL419" s="18">
        <f>IFERROR(_xlfn.BETA.DIST(DATE(YEAR(AL$2),MONTH(AL$2),15),$AD$2,$AE$2,FALSE,DATE(YEAR($AD419),MONTH($AD419),1),DATE(YEAR($AE419),MONTH($AE419),28)),0)</f>
      </c>
      <c r="AM419" s="18">
        <f>IFERROR(_xlfn.BETA.DIST(DATE(YEAR(AM$2),MONTH(AM$2),15),$AD$2,$AE$2,FALSE,DATE(YEAR($AD419),MONTH($AD419),1),DATE(YEAR($AE419),MONTH($AE419),28)),0)</f>
      </c>
      <c r="AN419" s="18">
        <f>IFERROR(_xlfn.BETA.DIST(DATE(YEAR(AN$2),MONTH(AN$2),15),$AD$2,$AE$2,FALSE,DATE(YEAR($AD419),MONTH($AD419),1),DATE(YEAR($AE419),MONTH($AE419),28)),0)</f>
      </c>
      <c r="AO419" s="18">
        <f>IFERROR(_xlfn.BETA.DIST(DATE(YEAR(AO$2),MONTH(AO$2),15),$AD$2,$AE$2,FALSE,DATE(YEAR($AD419),MONTH($AD419),1),DATE(YEAR($AE419),MONTH($AE419),28)),0)</f>
      </c>
      <c r="AP419" s="18">
        <f>IFERROR(_xlfn.BETA.DIST(DATE(YEAR(AP$2),MONTH(AP$2),15),$AD$2,$AE$2,FALSE,DATE(YEAR($AD419),MONTH($AD419),1),DATE(YEAR($AE419),MONTH($AE419),28)),0)</f>
      </c>
      <c r="AQ419" s="18">
        <f>IFERROR(_xlfn.BETA.DIST(DATE(YEAR(AQ$2),MONTH(AQ$2),15),$AD$2,$AE$2,FALSE,DATE(YEAR($AD419),MONTH($AD419),1),DATE(YEAR($AE419),MONTH($AE419),28)),0)</f>
      </c>
      <c r="AR419" s="18">
        <f>IFERROR(_xlfn.BETA.DIST(DATE(YEAR(AR$2),MONTH(AR$2),15),$AD$2,$AE$2,FALSE,DATE(YEAR($AD419),MONTH($AD419),1),DATE(YEAR($AE419),MONTH($AE419),28)),0)</f>
      </c>
      <c r="AS419" s="18">
        <f>IFERROR(_xlfn.BETA.DIST(DATE(YEAR(AS$2),MONTH(AS$2),15),$AD$2,$AE$2,FALSE,DATE(YEAR($AD419),MONTH($AD419),1),DATE(YEAR($AE419),MONTH($AE419),28)),0)</f>
      </c>
      <c r="AT419" s="18">
        <f>IFERROR(_xlfn.BETA.DIST(DATE(YEAR(AT$2),MONTH(AT$2),15),$AD$2,$AE$2,FALSE,DATE(YEAR($AD419),MONTH($AD419),1),DATE(YEAR($AE419),MONTH($AE419),28)),0)</f>
      </c>
      <c r="AU419" s="18">
        <f>IFERROR(_xlfn.BETA.DIST(DATE(YEAR(AU$2),MONTH(AU$2),15),$AD$2,$AE$2,FALSE,DATE(YEAR($AD419),MONTH($AD419),1),DATE(YEAR($AE419),MONTH($AE419),28)),0)</f>
      </c>
      <c r="AV419" s="18">
        <f>SUM(AG419:AU419)</f>
      </c>
      <c r="AW419" s="18">
        <f>IF(J419&lt;&gt;0,J419,IF($AV419=0,0,AG419/$AV419*$Z419))</f>
      </c>
      <c r="AX419" s="18">
        <f>IF(K419&lt;&gt;0,K419,IF($AV419=0,0,AH419/$AV419*$Z419))</f>
      </c>
      <c r="AY419" s="18">
        <f>IF(L419&lt;&gt;0,L419,IF($AV419=0,0,AI419/$AV419*$Z419))</f>
      </c>
      <c r="AZ419" s="18">
        <f>IF(M419&lt;&gt;0,M419,IF($AV419=0,0,AJ419/$AV419*$Z419))</f>
      </c>
      <c r="BA419" s="18">
        <f>IF(N419&lt;&gt;0,N419,IF($AV419=0,0,AK419/$AV419*$Z419))</f>
      </c>
      <c r="BB419" s="18">
        <f>IF(O419&lt;&gt;0,O419,IF($AV419=0,0,AL419/$AV419*$Z419))</f>
      </c>
      <c r="BC419" s="18">
        <f>IF(P419&lt;&gt;0,P419,IF($AV419=0,0,AM419/$AV419*$Z419))</f>
      </c>
      <c r="BD419" s="18">
        <f>IF(Q419&lt;&gt;0,Q419,IF($AV419=0,0,AN419/$AV419*$Z419))</f>
      </c>
      <c r="BE419" s="18">
        <f>IF(R419&lt;&gt;0,R419,IF($AV419=0,0,AO419/$AV419*$Z419))</f>
      </c>
      <c r="BF419" s="18">
        <f>IF(S419&lt;&gt;0,S419,IF($AV419=0,0,AP419/$AV419*$Z419))</f>
      </c>
      <c r="BG419" s="18">
        <f>IF(T419&lt;&gt;0,T419,IF($AV419=0,0,AQ419/$AV419*$Z419))</f>
      </c>
      <c r="BH419" s="18">
        <f>IF(U419&lt;&gt;0,U419,IF($AV419=0,0,AR419/$AV419*$Z419))</f>
      </c>
      <c r="BI419" s="18">
        <f>IF(V419&lt;&gt;0,V419,IF($AV419=0,0,AS419/$AV419*$Z419))</f>
      </c>
      <c r="BJ419" s="18">
        <f>IF(W419&lt;&gt;0,W419,IF($AV419=0,0,AT419/$AV419*$Z419))</f>
      </c>
      <c r="BK419" s="18">
        <f>IF(X419&lt;&gt;0,X419,IF($AV419=0,0,AU419/$AV419*$Z419))</f>
      </c>
      <c r="BL419" s="18">
        <f>SUM(AW419:BK419)</f>
      </c>
      <c r="BM419" s="17" t="str">
        <v/>
      </c>
    </row>
    <row r="420" outlineLevel="4">
      <c r="A420" s="5" t="str">
        <v>14.9.5</v>
      </c>
      <c r="B420" s="5" t="str">
        <v/>
      </c>
      <c r="C420" s="5" t="str">
        <v>BSKDGNGENGR03</v>
      </c>
      <c r="D420" s="5" t="str">
        <v>BSKDGNGENGR03</v>
      </c>
      <c r="E420" s="19">
        <f>IFERROR(_xlfn.XLOOKUP(F420,Assumptions!B:B,Assumptions!C:C),0)</f>
      </c>
      <c r="F420" s="5" t="str">
        <v>Advanced Payment</v>
      </c>
      <c r="G420" s="5" t="str">
        <v/>
      </c>
      <c r="H420" s="18">
        <f>G419*E420</f>
      </c>
      <c r="I420" s="18">
        <f>H420*(1-0)</f>
      </c>
      <c r="J420" s="18">
        <v>0</v>
      </c>
      <c r="K420" s="18">
        <v>0</v>
      </c>
      <c r="L420" s="18">
        <v>0</v>
      </c>
      <c r="M420" s="18">
        <v>0</v>
      </c>
      <c r="N420" s="18">
        <v>0</v>
      </c>
      <c r="O420" s="18">
        <v>0</v>
      </c>
      <c r="P420" s="18">
        <v>0</v>
      </c>
      <c r="Q420" s="18">
        <v>0</v>
      </c>
      <c r="R420" s="18">
        <v>0</v>
      </c>
      <c r="S420" s="18">
        <v>0</v>
      </c>
      <c r="T420" s="18">
        <v>0</v>
      </c>
      <c r="U420" s="18">
        <v>0</v>
      </c>
      <c r="V420" s="18">
        <v>0</v>
      </c>
      <c r="W420" s="18">
        <v>0</v>
      </c>
      <c r="X420" s="18">
        <v>0</v>
      </c>
      <c r="Y420" s="18">
        <f>SUM(J420:X420)</f>
      </c>
      <c r="Z420" s="18">
        <f>I420-Y420</f>
      </c>
      <c r="AA420" s="20">
        <v>46026</v>
      </c>
      <c r="AB420" s="20">
        <v>46026</v>
      </c>
      <c r="AC420" s="18">
        <f>IFERROR(_xlfn.XLOOKUP(F420,Assumptions!B:B,Assumptions!D:D),0)</f>
      </c>
      <c r="AD420" s="20">
        <f>AA420+AC420</f>
      </c>
      <c r="AE420" s="20">
        <f>AC420+AB420</f>
      </c>
      <c r="AF420" s="5" t="str">
        <v/>
      </c>
      <c r="AG420" s="18">
        <f>IFERROR(_xlfn.BETA.DIST(DATE(YEAR(AG$2),MONTH(AG$2),15),$AD$2,$AE$2,FALSE,DATE(YEAR($AD420),MONTH($AD420),1),DATE(YEAR($AE420),MONTH($AE420),28)),0)</f>
      </c>
      <c r="AH420" s="18">
        <f>IFERROR(_xlfn.BETA.DIST(DATE(YEAR(AH$2),MONTH(AH$2),15),$AD$2,$AE$2,FALSE,DATE(YEAR($AD420),MONTH($AD420),1),DATE(YEAR($AE420),MONTH($AE420),28)),0)</f>
      </c>
      <c r="AI420" s="18">
        <f>IFERROR(_xlfn.BETA.DIST(DATE(YEAR(AI$2),MONTH(AI$2),15),$AD$2,$AE$2,FALSE,DATE(YEAR($AD420),MONTH($AD420),1),DATE(YEAR($AE420),MONTH($AE420),28)),0)</f>
      </c>
      <c r="AJ420" s="18">
        <f>IFERROR(_xlfn.BETA.DIST(DATE(YEAR(AJ$2),MONTH(AJ$2),15),$AD$2,$AE$2,FALSE,DATE(YEAR($AD420),MONTH($AD420),1),DATE(YEAR($AE420),MONTH($AE420),28)),0)</f>
      </c>
      <c r="AK420" s="18">
        <f>IFERROR(_xlfn.BETA.DIST(DATE(YEAR(AK$2),MONTH(AK$2),15),$AD$2,$AE$2,FALSE,DATE(YEAR($AD420),MONTH($AD420),1),DATE(YEAR($AE420),MONTH($AE420),28)),0)</f>
      </c>
      <c r="AL420" s="18">
        <f>IFERROR(_xlfn.BETA.DIST(DATE(YEAR(AL$2),MONTH(AL$2),15),$AD$2,$AE$2,FALSE,DATE(YEAR($AD420),MONTH($AD420),1),DATE(YEAR($AE420),MONTH($AE420),28)),0)</f>
      </c>
      <c r="AM420" s="18">
        <f>IFERROR(_xlfn.BETA.DIST(DATE(YEAR(AM$2),MONTH(AM$2),15),$AD$2,$AE$2,FALSE,DATE(YEAR($AD420),MONTH($AD420),1),DATE(YEAR($AE420),MONTH($AE420),28)),0)</f>
      </c>
      <c r="AN420" s="18">
        <f>IFERROR(_xlfn.BETA.DIST(DATE(YEAR(AN$2),MONTH(AN$2),15),$AD$2,$AE$2,FALSE,DATE(YEAR($AD420),MONTH($AD420),1),DATE(YEAR($AE420),MONTH($AE420),28)),0)</f>
      </c>
      <c r="AO420" s="18">
        <f>IFERROR(_xlfn.BETA.DIST(DATE(YEAR(AO$2),MONTH(AO$2),15),$AD$2,$AE$2,FALSE,DATE(YEAR($AD420),MONTH($AD420),1),DATE(YEAR($AE420),MONTH($AE420),28)),0)</f>
      </c>
      <c r="AP420" s="18">
        <f>IFERROR(_xlfn.BETA.DIST(DATE(YEAR(AP$2),MONTH(AP$2),15),$AD$2,$AE$2,FALSE,DATE(YEAR($AD420),MONTH($AD420),1),DATE(YEAR($AE420),MONTH($AE420),28)),0)</f>
      </c>
      <c r="AQ420" s="18">
        <f>IFERROR(_xlfn.BETA.DIST(DATE(YEAR(AQ$2),MONTH(AQ$2),15),$AD$2,$AE$2,FALSE,DATE(YEAR($AD420),MONTH($AD420),1),DATE(YEAR($AE420),MONTH($AE420),28)),0)</f>
      </c>
      <c r="AR420" s="18">
        <f>IFERROR(_xlfn.BETA.DIST(DATE(YEAR(AR$2),MONTH(AR$2),15),$AD$2,$AE$2,FALSE,DATE(YEAR($AD420),MONTH($AD420),1),DATE(YEAR($AE420),MONTH($AE420),28)),0)</f>
      </c>
      <c r="AS420" s="18">
        <f>IFERROR(_xlfn.BETA.DIST(DATE(YEAR(AS$2),MONTH(AS$2),15),$AD$2,$AE$2,FALSE,DATE(YEAR($AD420),MONTH($AD420),1),DATE(YEAR($AE420),MONTH($AE420),28)),0)</f>
      </c>
      <c r="AT420" s="18">
        <f>IFERROR(_xlfn.BETA.DIST(DATE(YEAR(AT$2),MONTH(AT$2),15),$AD$2,$AE$2,FALSE,DATE(YEAR($AD420),MONTH($AD420),1),DATE(YEAR($AE420),MONTH($AE420),28)),0)</f>
      </c>
      <c r="AU420" s="18">
        <f>IFERROR(_xlfn.BETA.DIST(DATE(YEAR(AU$2),MONTH(AU$2),15),$AD$2,$AE$2,FALSE,DATE(YEAR($AD420),MONTH($AD420),1),DATE(YEAR($AE420),MONTH($AE420),28)),0)</f>
      </c>
      <c r="AV420" s="18">
        <f>SUM(AG420:AU420)</f>
      </c>
      <c r="AW420" s="18">
        <f>IF(J420&lt;&gt;0,J420,IF($AV420=0,0,AG420/$AV420*$Z420))</f>
      </c>
      <c r="AX420" s="18">
        <f>IF(K420&lt;&gt;0,K420,IF($AV420=0,0,AH420/$AV420*$Z420))</f>
      </c>
      <c r="AY420" s="18">
        <f>IF(L420&lt;&gt;0,L420,IF($AV420=0,0,AI420/$AV420*$Z420))</f>
      </c>
      <c r="AZ420" s="18">
        <f>IF(M420&lt;&gt;0,M420,IF($AV420=0,0,AJ420/$AV420*$Z420))</f>
      </c>
      <c r="BA420" s="18">
        <f>IF(N420&lt;&gt;0,N420,IF($AV420=0,0,AK420/$AV420*$Z420))</f>
      </c>
      <c r="BB420" s="18">
        <f>IF(O420&lt;&gt;0,O420,IF($AV420=0,0,AL420/$AV420*$Z420))</f>
      </c>
      <c r="BC420" s="18">
        <f>IF(P420&lt;&gt;0,P420,IF($AV420=0,0,AM420/$AV420*$Z420))</f>
      </c>
      <c r="BD420" s="18">
        <f>IF(Q420&lt;&gt;0,Q420,IF($AV420=0,0,AN420/$AV420*$Z420))</f>
      </c>
      <c r="BE420" s="18">
        <f>IF(R420&lt;&gt;0,R420,IF($AV420=0,0,AO420/$AV420*$Z420))</f>
      </c>
      <c r="BF420" s="18">
        <f>IF(S420&lt;&gt;0,S420,IF($AV420=0,0,AP420/$AV420*$Z420))</f>
      </c>
      <c r="BG420" s="18">
        <f>IF(T420&lt;&gt;0,T420,IF($AV420=0,0,AQ420/$AV420*$Z420))</f>
      </c>
      <c r="BH420" s="18">
        <f>IF(U420&lt;&gt;0,U420,IF($AV420=0,0,AR420/$AV420*$Z420))</f>
      </c>
      <c r="BI420" s="18">
        <f>IF(V420&lt;&gt;0,V420,IF($AV420=0,0,AS420/$AV420*$Z420))</f>
      </c>
      <c r="BJ420" s="18">
        <f>IF(W420&lt;&gt;0,W420,IF($AV420=0,0,AT420/$AV420*$Z420))</f>
      </c>
      <c r="BK420" s="18">
        <f>IF(X420&lt;&gt;0,X420,IF($AV420=0,0,AU420/$AV420*$Z420))</f>
      </c>
      <c r="BL420" s="18">
        <f>SUM(AW420:BK420)</f>
      </c>
      <c r="BM420" s="18">
        <f>I420-BL420</f>
      </c>
    </row>
    <row r="421" outlineLevel="4">
      <c r="A421" s="5" t="str">
        <v>14.9.5</v>
      </c>
      <c r="B421" s="5" t="str">
        <v/>
      </c>
      <c r="C421" s="5" t="str">
        <v>BSPRELGENTL07</v>
      </c>
      <c r="D421" s="5" t="str">
        <v>BSPRELGENTL07</v>
      </c>
      <c r="E421" s="19">
        <f>IFERROR(_xlfn.XLOOKUP(F421,Assumptions!B:B,Assumptions!C:C),0)</f>
      </c>
      <c r="F421" s="5" t="str">
        <v>Site Delivery EGP</v>
      </c>
      <c r="G421" s="5" t="str">
        <v/>
      </c>
      <c r="H421" s="18">
        <f>G419*E421</f>
      </c>
      <c r="I421" s="18">
        <f>H421*(1-0)</f>
      </c>
      <c r="J421" s="18">
        <v>0</v>
      </c>
      <c r="K421" s="18">
        <v>0</v>
      </c>
      <c r="L421" s="18">
        <v>0</v>
      </c>
      <c r="M421" s="18">
        <v>0</v>
      </c>
      <c r="N421" s="18">
        <v>0</v>
      </c>
      <c r="O421" s="18">
        <v>0</v>
      </c>
      <c r="P421" s="18">
        <v>0</v>
      </c>
      <c r="Q421" s="18">
        <v>0</v>
      </c>
      <c r="R421" s="18">
        <v>0</v>
      </c>
      <c r="S421" s="18">
        <v>0</v>
      </c>
      <c r="T421" s="18">
        <v>0</v>
      </c>
      <c r="U421" s="18">
        <v>0</v>
      </c>
      <c r="V421" s="18">
        <v>0</v>
      </c>
      <c r="W421" s="18">
        <v>0</v>
      </c>
      <c r="X421" s="18">
        <v>0</v>
      </c>
      <c r="Y421" s="18">
        <f>SUM(J421:X421)</f>
      </c>
      <c r="Z421" s="18">
        <f>I421-Y421</f>
      </c>
      <c r="AA421" s="20">
        <v>46347</v>
      </c>
      <c r="AB421" s="20">
        <v>46347</v>
      </c>
      <c r="AC421" s="18">
        <f>IFERROR(_xlfn.XLOOKUP(F421,Assumptions!B:B,Assumptions!D:D),0)</f>
      </c>
      <c r="AD421" s="20">
        <f>AA421+AC421</f>
      </c>
      <c r="AE421" s="20">
        <f>AC421+AB421</f>
      </c>
      <c r="AF421" s="5" t="str">
        <v/>
      </c>
      <c r="AG421" s="18">
        <f>IFERROR(_xlfn.BETA.DIST(DATE(YEAR(AG$2),MONTH(AG$2),15),$AD$2,$AE$2,FALSE,DATE(YEAR($AD421),MONTH($AD421),1),DATE(YEAR($AE421),MONTH($AE421),28)),0)</f>
      </c>
      <c r="AH421" s="18">
        <f>IFERROR(_xlfn.BETA.DIST(DATE(YEAR(AH$2),MONTH(AH$2),15),$AD$2,$AE$2,FALSE,DATE(YEAR($AD421),MONTH($AD421),1),DATE(YEAR($AE421),MONTH($AE421),28)),0)</f>
      </c>
      <c r="AI421" s="18">
        <f>IFERROR(_xlfn.BETA.DIST(DATE(YEAR(AI$2),MONTH(AI$2),15),$AD$2,$AE$2,FALSE,DATE(YEAR($AD421),MONTH($AD421),1),DATE(YEAR($AE421),MONTH($AE421),28)),0)</f>
      </c>
      <c r="AJ421" s="18">
        <f>IFERROR(_xlfn.BETA.DIST(DATE(YEAR(AJ$2),MONTH(AJ$2),15),$AD$2,$AE$2,FALSE,DATE(YEAR($AD421),MONTH($AD421),1),DATE(YEAR($AE421),MONTH($AE421),28)),0)</f>
      </c>
      <c r="AK421" s="18">
        <f>IFERROR(_xlfn.BETA.DIST(DATE(YEAR(AK$2),MONTH(AK$2),15),$AD$2,$AE$2,FALSE,DATE(YEAR($AD421),MONTH($AD421),1),DATE(YEAR($AE421),MONTH($AE421),28)),0)</f>
      </c>
      <c r="AL421" s="18">
        <f>IFERROR(_xlfn.BETA.DIST(DATE(YEAR(AL$2),MONTH(AL$2),15),$AD$2,$AE$2,FALSE,DATE(YEAR($AD421),MONTH($AD421),1),DATE(YEAR($AE421),MONTH($AE421),28)),0)</f>
      </c>
      <c r="AM421" s="18">
        <f>IFERROR(_xlfn.BETA.DIST(DATE(YEAR(AM$2),MONTH(AM$2),15),$AD$2,$AE$2,FALSE,DATE(YEAR($AD421),MONTH($AD421),1),DATE(YEAR($AE421),MONTH($AE421),28)),0)</f>
      </c>
      <c r="AN421" s="18">
        <f>IFERROR(_xlfn.BETA.DIST(DATE(YEAR(AN$2),MONTH(AN$2),15),$AD$2,$AE$2,FALSE,DATE(YEAR($AD421),MONTH($AD421),1),DATE(YEAR($AE421),MONTH($AE421),28)),0)</f>
      </c>
      <c r="AO421" s="18">
        <f>IFERROR(_xlfn.BETA.DIST(DATE(YEAR(AO$2),MONTH(AO$2),15),$AD$2,$AE$2,FALSE,DATE(YEAR($AD421),MONTH($AD421),1),DATE(YEAR($AE421),MONTH($AE421),28)),0)</f>
      </c>
      <c r="AP421" s="18">
        <f>IFERROR(_xlfn.BETA.DIST(DATE(YEAR(AP$2),MONTH(AP$2),15),$AD$2,$AE$2,FALSE,DATE(YEAR($AD421),MONTH($AD421),1),DATE(YEAR($AE421),MONTH($AE421),28)),0)</f>
      </c>
      <c r="AQ421" s="18">
        <f>IFERROR(_xlfn.BETA.DIST(DATE(YEAR(AQ$2),MONTH(AQ$2),15),$AD$2,$AE$2,FALSE,DATE(YEAR($AD421),MONTH($AD421),1),DATE(YEAR($AE421),MONTH($AE421),28)),0)</f>
      </c>
      <c r="AR421" s="18">
        <f>IFERROR(_xlfn.BETA.DIST(DATE(YEAR(AR$2),MONTH(AR$2),15),$AD$2,$AE$2,FALSE,DATE(YEAR($AD421),MONTH($AD421),1),DATE(YEAR($AE421),MONTH($AE421),28)),0)</f>
      </c>
      <c r="AS421" s="18">
        <f>IFERROR(_xlfn.BETA.DIST(DATE(YEAR(AS$2),MONTH(AS$2),15),$AD$2,$AE$2,FALSE,DATE(YEAR($AD421),MONTH($AD421),1),DATE(YEAR($AE421),MONTH($AE421),28)),0)</f>
      </c>
      <c r="AT421" s="18">
        <f>IFERROR(_xlfn.BETA.DIST(DATE(YEAR(AT$2),MONTH(AT$2),15),$AD$2,$AE$2,FALSE,DATE(YEAR($AD421),MONTH($AD421),1),DATE(YEAR($AE421),MONTH($AE421),28)),0)</f>
      </c>
      <c r="AU421" s="18">
        <f>IFERROR(_xlfn.BETA.DIST(DATE(YEAR(AU$2),MONTH(AU$2),15),$AD$2,$AE$2,FALSE,DATE(YEAR($AD421),MONTH($AD421),1),DATE(YEAR($AE421),MONTH($AE421),28)),0)</f>
      </c>
      <c r="AV421" s="18">
        <f>SUM(AG421:AU421)</f>
      </c>
      <c r="AW421" s="18">
        <f>IF(J421&lt;&gt;0,J421,IF($AV421=0,0,AG421/$AV421*$Z421))</f>
      </c>
      <c r="AX421" s="18">
        <f>IF(K421&lt;&gt;0,K421,IF($AV421=0,0,AH421/$AV421*$Z421))</f>
      </c>
      <c r="AY421" s="18">
        <f>IF(L421&lt;&gt;0,L421,IF($AV421=0,0,AI421/$AV421*$Z421))</f>
      </c>
      <c r="AZ421" s="18">
        <f>IF(M421&lt;&gt;0,M421,IF($AV421=0,0,AJ421/$AV421*$Z421))</f>
      </c>
      <c r="BA421" s="18">
        <f>IF(N421&lt;&gt;0,N421,IF($AV421=0,0,AK421/$AV421*$Z421))</f>
      </c>
      <c r="BB421" s="18">
        <f>IF(O421&lt;&gt;0,O421,IF($AV421=0,0,AL421/$AV421*$Z421))</f>
      </c>
      <c r="BC421" s="18">
        <f>IF(P421&lt;&gt;0,P421,IF($AV421=0,0,AM421/$AV421*$Z421))</f>
      </c>
      <c r="BD421" s="18">
        <f>IF(Q421&lt;&gt;0,Q421,IF($AV421=0,0,AN421/$AV421*$Z421))</f>
      </c>
      <c r="BE421" s="18">
        <f>IF(R421&lt;&gt;0,R421,IF($AV421=0,0,AO421/$AV421*$Z421))</f>
      </c>
      <c r="BF421" s="18">
        <f>IF(S421&lt;&gt;0,S421,IF($AV421=0,0,AP421/$AV421*$Z421))</f>
      </c>
      <c r="BG421" s="18">
        <f>IF(T421&lt;&gt;0,T421,IF($AV421=0,0,AQ421/$AV421*$Z421))</f>
      </c>
      <c r="BH421" s="18">
        <f>IF(U421&lt;&gt;0,U421,IF($AV421=0,0,AR421/$AV421*$Z421))</f>
      </c>
      <c r="BI421" s="18">
        <f>IF(V421&lt;&gt;0,V421,IF($AV421=0,0,AS421/$AV421*$Z421))</f>
      </c>
      <c r="BJ421" s="18">
        <f>IF(W421&lt;&gt;0,W421,IF($AV421=0,0,AT421/$AV421*$Z421))</f>
      </c>
      <c r="BK421" s="18">
        <f>IF(X421&lt;&gt;0,X421,IF($AV421=0,0,AU421/$AV421*$Z421))</f>
      </c>
      <c r="BL421" s="18">
        <f>SUM(AW421:BK421)</f>
      </c>
      <c r="BM421" s="18">
        <f>I421-BL421</f>
      </c>
    </row>
    <row r="422" outlineLevel="4">
      <c r="A422" s="5" t="str">
        <v>14.9.5</v>
      </c>
      <c r="B422" s="5" t="str">
        <v/>
      </c>
      <c r="C422" s="5" t="str">
        <v>BSKDGNGENGR07</v>
      </c>
      <c r="D422" s="5" t="str">
        <v>BSKDGNGENGR07</v>
      </c>
      <c r="E422" s="19">
        <f>IFERROR(_xlfn.XLOOKUP(F422,Assumptions!B:B,Assumptions!C:C),0)</f>
      </c>
      <c r="F422" s="5" t="str">
        <v>Retention</v>
      </c>
      <c r="G422" s="5" t="str">
        <v/>
      </c>
      <c r="H422" s="18">
        <f>G419*E422</f>
      </c>
      <c r="I422" s="18">
        <f>H422*(1-0)</f>
      </c>
      <c r="J422" s="18">
        <v>0</v>
      </c>
      <c r="K422" s="18">
        <v>0</v>
      </c>
      <c r="L422" s="18">
        <v>0</v>
      </c>
      <c r="M422" s="18">
        <v>0</v>
      </c>
      <c r="N422" s="18">
        <v>0</v>
      </c>
      <c r="O422" s="18">
        <v>0</v>
      </c>
      <c r="P422" s="18">
        <v>0</v>
      </c>
      <c r="Q422" s="18">
        <v>0</v>
      </c>
      <c r="R422" s="18">
        <v>0</v>
      </c>
      <c r="S422" s="18">
        <v>0</v>
      </c>
      <c r="T422" s="18">
        <v>0</v>
      </c>
      <c r="U422" s="18">
        <v>0</v>
      </c>
      <c r="V422" s="18">
        <v>0</v>
      </c>
      <c r="W422" s="18">
        <v>0</v>
      </c>
      <c r="X422" s="18">
        <v>0</v>
      </c>
      <c r="Y422" s="18">
        <f>SUM(J422:X422)</f>
      </c>
      <c r="Z422" s="18">
        <f>I422-Y422</f>
      </c>
      <c r="AA422" s="20">
        <v>46483</v>
      </c>
      <c r="AB422" s="20">
        <v>46483</v>
      </c>
      <c r="AC422" s="18">
        <f>IFERROR(_xlfn.XLOOKUP(F422,Assumptions!B:B,Assumptions!D:D),0)</f>
      </c>
      <c r="AD422" s="20">
        <f>AA422+AC422</f>
      </c>
      <c r="AE422" s="20">
        <f>AC422+AB422</f>
      </c>
      <c r="AF422" s="5" t="str">
        <v/>
      </c>
      <c r="AG422" s="18">
        <f>IFERROR(_xlfn.BETA.DIST(DATE(YEAR(AG$2),MONTH(AG$2),15),$AD$2,$AE$2,FALSE,DATE(YEAR($AD422),MONTH($AD422),1),DATE(YEAR($AE422),MONTH($AE422),28)),0)</f>
      </c>
      <c r="AH422" s="18">
        <f>IFERROR(_xlfn.BETA.DIST(DATE(YEAR(AH$2),MONTH(AH$2),15),$AD$2,$AE$2,FALSE,DATE(YEAR($AD422),MONTH($AD422),1),DATE(YEAR($AE422),MONTH($AE422),28)),0)</f>
      </c>
      <c r="AI422" s="18">
        <f>IFERROR(_xlfn.BETA.DIST(DATE(YEAR(AI$2),MONTH(AI$2),15),$AD$2,$AE$2,FALSE,DATE(YEAR($AD422),MONTH($AD422),1),DATE(YEAR($AE422),MONTH($AE422),28)),0)</f>
      </c>
      <c r="AJ422" s="18">
        <f>IFERROR(_xlfn.BETA.DIST(DATE(YEAR(AJ$2),MONTH(AJ$2),15),$AD$2,$AE$2,FALSE,DATE(YEAR($AD422),MONTH($AD422),1),DATE(YEAR($AE422),MONTH($AE422),28)),0)</f>
      </c>
      <c r="AK422" s="18">
        <f>IFERROR(_xlfn.BETA.DIST(DATE(YEAR(AK$2),MONTH(AK$2),15),$AD$2,$AE$2,FALSE,DATE(YEAR($AD422),MONTH($AD422),1),DATE(YEAR($AE422),MONTH($AE422),28)),0)</f>
      </c>
      <c r="AL422" s="18">
        <f>IFERROR(_xlfn.BETA.DIST(DATE(YEAR(AL$2),MONTH(AL$2),15),$AD$2,$AE$2,FALSE,DATE(YEAR($AD422),MONTH($AD422),1),DATE(YEAR($AE422),MONTH($AE422),28)),0)</f>
      </c>
      <c r="AM422" s="18">
        <f>IFERROR(_xlfn.BETA.DIST(DATE(YEAR(AM$2),MONTH(AM$2),15),$AD$2,$AE$2,FALSE,DATE(YEAR($AD422),MONTH($AD422),1),DATE(YEAR($AE422),MONTH($AE422),28)),0)</f>
      </c>
      <c r="AN422" s="18">
        <f>IFERROR(_xlfn.BETA.DIST(DATE(YEAR(AN$2),MONTH(AN$2),15),$AD$2,$AE$2,FALSE,DATE(YEAR($AD422),MONTH($AD422),1),DATE(YEAR($AE422),MONTH($AE422),28)),0)</f>
      </c>
      <c r="AO422" s="18">
        <f>IFERROR(_xlfn.BETA.DIST(DATE(YEAR(AO$2),MONTH(AO$2),15),$AD$2,$AE$2,FALSE,DATE(YEAR($AD422),MONTH($AD422),1),DATE(YEAR($AE422),MONTH($AE422),28)),0)</f>
      </c>
      <c r="AP422" s="18">
        <f>IFERROR(_xlfn.BETA.DIST(DATE(YEAR(AP$2),MONTH(AP$2),15),$AD$2,$AE$2,FALSE,DATE(YEAR($AD422),MONTH($AD422),1),DATE(YEAR($AE422),MONTH($AE422),28)),0)</f>
      </c>
      <c r="AQ422" s="18">
        <f>IFERROR(_xlfn.BETA.DIST(DATE(YEAR(AQ$2),MONTH(AQ$2),15),$AD$2,$AE$2,FALSE,DATE(YEAR($AD422),MONTH($AD422),1),DATE(YEAR($AE422),MONTH($AE422),28)),0)</f>
      </c>
      <c r="AR422" s="18">
        <f>IFERROR(_xlfn.BETA.DIST(DATE(YEAR(AR$2),MONTH(AR$2),15),$AD$2,$AE$2,FALSE,DATE(YEAR($AD422),MONTH($AD422),1),DATE(YEAR($AE422),MONTH($AE422),28)),0)</f>
      </c>
      <c r="AS422" s="18">
        <f>IFERROR(_xlfn.BETA.DIST(DATE(YEAR(AS$2),MONTH(AS$2),15),$AD$2,$AE$2,FALSE,DATE(YEAR($AD422),MONTH($AD422),1),DATE(YEAR($AE422),MONTH($AE422),28)),0)</f>
      </c>
      <c r="AT422" s="18">
        <f>IFERROR(_xlfn.BETA.DIST(DATE(YEAR(AT$2),MONTH(AT$2),15),$AD$2,$AE$2,FALSE,DATE(YEAR($AD422),MONTH($AD422),1),DATE(YEAR($AE422),MONTH($AE422),28)),0)</f>
      </c>
      <c r="AU422" s="18">
        <f>IFERROR(_xlfn.BETA.DIST(DATE(YEAR(AU$2),MONTH(AU$2),15),$AD$2,$AE$2,FALSE,DATE(YEAR($AD422),MONTH($AD422),1),DATE(YEAR($AE422),MONTH($AE422),28)),0)</f>
      </c>
      <c r="AV422" s="18">
        <f>SUM(AG422:AU422)</f>
      </c>
      <c r="AW422" s="18">
        <f>IF(J422&lt;&gt;0,J422,IF($AV422=0,0,AG422/$AV422*$Z422))</f>
      </c>
      <c r="AX422" s="18">
        <f>IF(K422&lt;&gt;0,K422,IF($AV422=0,0,AH422/$AV422*$Z422))</f>
      </c>
      <c r="AY422" s="18">
        <f>IF(L422&lt;&gt;0,L422,IF($AV422=0,0,AI422/$AV422*$Z422))</f>
      </c>
      <c r="AZ422" s="18">
        <f>IF(M422&lt;&gt;0,M422,IF($AV422=0,0,AJ422/$AV422*$Z422))</f>
      </c>
      <c r="BA422" s="18">
        <f>IF(N422&lt;&gt;0,N422,IF($AV422=0,0,AK422/$AV422*$Z422))</f>
      </c>
      <c r="BB422" s="18">
        <f>IF(O422&lt;&gt;0,O422,IF($AV422=0,0,AL422/$AV422*$Z422))</f>
      </c>
      <c r="BC422" s="18">
        <f>IF(P422&lt;&gt;0,P422,IF($AV422=0,0,AM422/$AV422*$Z422))</f>
      </c>
      <c r="BD422" s="18">
        <f>IF(Q422&lt;&gt;0,Q422,IF($AV422=0,0,AN422/$AV422*$Z422))</f>
      </c>
      <c r="BE422" s="18">
        <f>IF(R422&lt;&gt;0,R422,IF($AV422=0,0,AO422/$AV422*$Z422))</f>
      </c>
      <c r="BF422" s="18">
        <f>IF(S422&lt;&gt;0,S422,IF($AV422=0,0,AP422/$AV422*$Z422))</f>
      </c>
      <c r="BG422" s="18">
        <f>IF(T422&lt;&gt;0,T422,IF($AV422=0,0,AQ422/$AV422*$Z422))</f>
      </c>
      <c r="BH422" s="18">
        <f>IF(U422&lt;&gt;0,U422,IF($AV422=0,0,AR422/$AV422*$Z422))</f>
      </c>
      <c r="BI422" s="18">
        <f>IF(V422&lt;&gt;0,V422,IF($AV422=0,0,AS422/$AV422*$Z422))</f>
      </c>
      <c r="BJ422" s="18">
        <f>IF(W422&lt;&gt;0,W422,IF($AV422=0,0,AT422/$AV422*$Z422))</f>
      </c>
      <c r="BK422" s="18">
        <f>IF(X422&lt;&gt;0,X422,IF($AV422=0,0,AU422/$AV422*$Z422))</f>
      </c>
      <c r="BL422" s="18">
        <f>SUM(AW422:BK422)</f>
      </c>
      <c r="BM422" s="18">
        <f>I422-BL422</f>
      </c>
    </row>
    <row r="423" outlineLevel="3">
      <c r="A423" s="17" t="str">
        <v>14.01.1</v>
      </c>
      <c r="B423" s="17" t="str">
        <v/>
      </c>
      <c r="C423" s="17" t="str">
        <v/>
      </c>
      <c r="D423" s="17" t="str">
        <v/>
      </c>
      <c r="E423" s="17" t="str">
        <v>14.01.1</v>
      </c>
      <c r="F423" s="17" t="str">
        <v>One of each type of cards / modules of each system.</v>
      </c>
      <c r="G423" s="17">
        <v>3562.47</v>
      </c>
      <c r="H423" s="17" t="str">
        <v/>
      </c>
      <c r="I423" s="17" t="str">
        <v/>
      </c>
      <c r="J423" s="17" t="str">
        <v/>
      </c>
      <c r="K423" s="17" t="str">
        <v/>
      </c>
      <c r="L423" s="17" t="str">
        <v/>
      </c>
      <c r="M423" s="17" t="str">
        <v/>
      </c>
      <c r="N423" s="17" t="str">
        <v/>
      </c>
      <c r="O423" s="17" t="str">
        <v/>
      </c>
      <c r="P423" s="17" t="str">
        <v/>
      </c>
      <c r="Q423" s="17" t="str">
        <v/>
      </c>
      <c r="R423" s="17" t="str">
        <v/>
      </c>
      <c r="S423" s="17" t="str">
        <v/>
      </c>
      <c r="T423" s="17" t="str">
        <v/>
      </c>
      <c r="U423" s="17" t="str">
        <v/>
      </c>
      <c r="V423" s="17" t="str">
        <v/>
      </c>
      <c r="W423" s="17" t="str">
        <v/>
      </c>
      <c r="X423" s="17" t="str">
        <v/>
      </c>
      <c r="Y423" s="17" t="str">
        <v/>
      </c>
      <c r="Z423" s="17" t="str">
        <v/>
      </c>
      <c r="AA423" s="17" t="str">
        <v/>
      </c>
      <c r="AB423" s="17" t="str">
        <v/>
      </c>
      <c r="AC423" s="17" t="str">
        <v/>
      </c>
      <c r="AD423" s="17" t="str">
        <v/>
      </c>
      <c r="AE423" s="17" t="str">
        <v/>
      </c>
      <c r="AF423" s="5" t="str">
        <v/>
      </c>
      <c r="AG423" s="18">
        <f>IFERROR(_xlfn.BETA.DIST(DATE(YEAR(AG$2),MONTH(AG$2),15),$AD$2,$AE$2,FALSE,DATE(YEAR($AD423),MONTH($AD423),1),DATE(YEAR($AE423),MONTH($AE423),28)),0)</f>
      </c>
      <c r="AH423" s="18">
        <f>IFERROR(_xlfn.BETA.DIST(DATE(YEAR(AH$2),MONTH(AH$2),15),$AD$2,$AE$2,FALSE,DATE(YEAR($AD423),MONTH($AD423),1),DATE(YEAR($AE423),MONTH($AE423),28)),0)</f>
      </c>
      <c r="AI423" s="18">
        <f>IFERROR(_xlfn.BETA.DIST(DATE(YEAR(AI$2),MONTH(AI$2),15),$AD$2,$AE$2,FALSE,DATE(YEAR($AD423),MONTH($AD423),1),DATE(YEAR($AE423),MONTH($AE423),28)),0)</f>
      </c>
      <c r="AJ423" s="18">
        <f>IFERROR(_xlfn.BETA.DIST(DATE(YEAR(AJ$2),MONTH(AJ$2),15),$AD$2,$AE$2,FALSE,DATE(YEAR($AD423),MONTH($AD423),1),DATE(YEAR($AE423),MONTH($AE423),28)),0)</f>
      </c>
      <c r="AK423" s="18">
        <f>IFERROR(_xlfn.BETA.DIST(DATE(YEAR(AK$2),MONTH(AK$2),15),$AD$2,$AE$2,FALSE,DATE(YEAR($AD423),MONTH($AD423),1),DATE(YEAR($AE423),MONTH($AE423),28)),0)</f>
      </c>
      <c r="AL423" s="18">
        <f>IFERROR(_xlfn.BETA.DIST(DATE(YEAR(AL$2),MONTH(AL$2),15),$AD$2,$AE$2,FALSE,DATE(YEAR($AD423),MONTH($AD423),1),DATE(YEAR($AE423),MONTH($AE423),28)),0)</f>
      </c>
      <c r="AM423" s="18">
        <f>IFERROR(_xlfn.BETA.DIST(DATE(YEAR(AM$2),MONTH(AM$2),15),$AD$2,$AE$2,FALSE,DATE(YEAR($AD423),MONTH($AD423),1),DATE(YEAR($AE423),MONTH($AE423),28)),0)</f>
      </c>
      <c r="AN423" s="18">
        <f>IFERROR(_xlfn.BETA.DIST(DATE(YEAR(AN$2),MONTH(AN$2),15),$AD$2,$AE$2,FALSE,DATE(YEAR($AD423),MONTH($AD423),1),DATE(YEAR($AE423),MONTH($AE423),28)),0)</f>
      </c>
      <c r="AO423" s="18">
        <f>IFERROR(_xlfn.BETA.DIST(DATE(YEAR(AO$2),MONTH(AO$2),15),$AD$2,$AE$2,FALSE,DATE(YEAR($AD423),MONTH($AD423),1),DATE(YEAR($AE423),MONTH($AE423),28)),0)</f>
      </c>
      <c r="AP423" s="18">
        <f>IFERROR(_xlfn.BETA.DIST(DATE(YEAR(AP$2),MONTH(AP$2),15),$AD$2,$AE$2,FALSE,DATE(YEAR($AD423),MONTH($AD423),1),DATE(YEAR($AE423),MONTH($AE423),28)),0)</f>
      </c>
      <c r="AQ423" s="18">
        <f>IFERROR(_xlfn.BETA.DIST(DATE(YEAR(AQ$2),MONTH(AQ$2),15),$AD$2,$AE$2,FALSE,DATE(YEAR($AD423),MONTH($AD423),1),DATE(YEAR($AE423),MONTH($AE423),28)),0)</f>
      </c>
      <c r="AR423" s="18">
        <f>IFERROR(_xlfn.BETA.DIST(DATE(YEAR(AR$2),MONTH(AR$2),15),$AD$2,$AE$2,FALSE,DATE(YEAR($AD423),MONTH($AD423),1),DATE(YEAR($AE423),MONTH($AE423),28)),0)</f>
      </c>
      <c r="AS423" s="18">
        <f>IFERROR(_xlfn.BETA.DIST(DATE(YEAR(AS$2),MONTH(AS$2),15),$AD$2,$AE$2,FALSE,DATE(YEAR($AD423),MONTH($AD423),1),DATE(YEAR($AE423),MONTH($AE423),28)),0)</f>
      </c>
      <c r="AT423" s="18">
        <f>IFERROR(_xlfn.BETA.DIST(DATE(YEAR(AT$2),MONTH(AT$2),15),$AD$2,$AE$2,FALSE,DATE(YEAR($AD423),MONTH($AD423),1),DATE(YEAR($AE423),MONTH($AE423),28)),0)</f>
      </c>
      <c r="AU423" s="18">
        <f>IFERROR(_xlfn.BETA.DIST(DATE(YEAR(AU$2),MONTH(AU$2),15),$AD$2,$AE$2,FALSE,DATE(YEAR($AD423),MONTH($AD423),1),DATE(YEAR($AE423),MONTH($AE423),28)),0)</f>
      </c>
      <c r="AV423" s="18">
        <f>SUM(AG423:AU423)</f>
      </c>
      <c r="AW423" s="18">
        <f>IF(J423&lt;&gt;0,J423,IF($AV423=0,0,AG423/$AV423*$Z423))</f>
      </c>
      <c r="AX423" s="18">
        <f>IF(K423&lt;&gt;0,K423,IF($AV423=0,0,AH423/$AV423*$Z423))</f>
      </c>
      <c r="AY423" s="18">
        <f>IF(L423&lt;&gt;0,L423,IF($AV423=0,0,AI423/$AV423*$Z423))</f>
      </c>
      <c r="AZ423" s="18">
        <f>IF(M423&lt;&gt;0,M423,IF($AV423=0,0,AJ423/$AV423*$Z423))</f>
      </c>
      <c r="BA423" s="18">
        <f>IF(N423&lt;&gt;0,N423,IF($AV423=0,0,AK423/$AV423*$Z423))</f>
      </c>
      <c r="BB423" s="18">
        <f>IF(O423&lt;&gt;0,O423,IF($AV423=0,0,AL423/$AV423*$Z423))</f>
      </c>
      <c r="BC423" s="18">
        <f>IF(P423&lt;&gt;0,P423,IF($AV423=0,0,AM423/$AV423*$Z423))</f>
      </c>
      <c r="BD423" s="18">
        <f>IF(Q423&lt;&gt;0,Q423,IF($AV423=0,0,AN423/$AV423*$Z423))</f>
      </c>
      <c r="BE423" s="18">
        <f>IF(R423&lt;&gt;0,R423,IF($AV423=0,0,AO423/$AV423*$Z423))</f>
      </c>
      <c r="BF423" s="18">
        <f>IF(S423&lt;&gt;0,S423,IF($AV423=0,0,AP423/$AV423*$Z423))</f>
      </c>
      <c r="BG423" s="18">
        <f>IF(T423&lt;&gt;0,T423,IF($AV423=0,0,AQ423/$AV423*$Z423))</f>
      </c>
      <c r="BH423" s="18">
        <f>IF(U423&lt;&gt;0,U423,IF($AV423=0,0,AR423/$AV423*$Z423))</f>
      </c>
      <c r="BI423" s="18">
        <f>IF(V423&lt;&gt;0,V423,IF($AV423=0,0,AS423/$AV423*$Z423))</f>
      </c>
      <c r="BJ423" s="18">
        <f>IF(W423&lt;&gt;0,W423,IF($AV423=0,0,AT423/$AV423*$Z423))</f>
      </c>
      <c r="BK423" s="18">
        <f>IF(X423&lt;&gt;0,X423,IF($AV423=0,0,AU423/$AV423*$Z423))</f>
      </c>
      <c r="BL423" s="18">
        <f>SUM(AW423:BK423)</f>
      </c>
      <c r="BM423" s="17" t="str">
        <v/>
      </c>
    </row>
    <row r="424" outlineLevel="4">
      <c r="A424" s="5" t="str">
        <v>14.01.1</v>
      </c>
      <c r="B424" s="5" t="str">
        <v/>
      </c>
      <c r="C424" s="5" t="str">
        <v>BSKDGNGENGR03</v>
      </c>
      <c r="D424" s="5" t="str">
        <v>BSKDGNGENGR03</v>
      </c>
      <c r="E424" s="19">
        <f>IFERROR(_xlfn.XLOOKUP(F424,Assumptions!B:B,Assumptions!C:C),0)</f>
      </c>
      <c r="F424" s="5" t="str">
        <v>Advanced Payment</v>
      </c>
      <c r="G424" s="5" t="str">
        <v/>
      </c>
      <c r="H424" s="18">
        <f>G423*E424</f>
      </c>
      <c r="I424" s="18">
        <f>H424*(1-0)</f>
      </c>
      <c r="J424" s="18">
        <v>0</v>
      </c>
      <c r="K424" s="18">
        <v>0</v>
      </c>
      <c r="L424" s="18">
        <v>0</v>
      </c>
      <c r="M424" s="18">
        <v>0</v>
      </c>
      <c r="N424" s="18">
        <v>0</v>
      </c>
      <c r="O424" s="18">
        <v>0</v>
      </c>
      <c r="P424" s="18">
        <v>0</v>
      </c>
      <c r="Q424" s="18">
        <v>0</v>
      </c>
      <c r="R424" s="18">
        <v>0</v>
      </c>
      <c r="S424" s="18">
        <v>0</v>
      </c>
      <c r="T424" s="18">
        <v>0</v>
      </c>
      <c r="U424" s="18">
        <v>0</v>
      </c>
      <c r="V424" s="18">
        <v>0</v>
      </c>
      <c r="W424" s="18">
        <v>0</v>
      </c>
      <c r="X424" s="18">
        <v>0</v>
      </c>
      <c r="Y424" s="18">
        <f>SUM(J424:X424)</f>
      </c>
      <c r="Z424" s="18">
        <f>I424-Y424</f>
      </c>
      <c r="AA424" s="20">
        <v>46026</v>
      </c>
      <c r="AB424" s="20">
        <v>46026</v>
      </c>
      <c r="AC424" s="18">
        <f>IFERROR(_xlfn.XLOOKUP(F424,Assumptions!B:B,Assumptions!D:D),0)</f>
      </c>
      <c r="AD424" s="20">
        <f>AA424+AC424</f>
      </c>
      <c r="AE424" s="20">
        <f>AC424+AB424</f>
      </c>
      <c r="AF424" s="5" t="str">
        <v/>
      </c>
      <c r="AG424" s="18">
        <f>IFERROR(_xlfn.BETA.DIST(DATE(YEAR(AG$2),MONTH(AG$2),15),$AD$2,$AE$2,FALSE,DATE(YEAR($AD424),MONTH($AD424),1),DATE(YEAR($AE424),MONTH($AE424),28)),0)</f>
      </c>
      <c r="AH424" s="18">
        <f>IFERROR(_xlfn.BETA.DIST(DATE(YEAR(AH$2),MONTH(AH$2),15),$AD$2,$AE$2,FALSE,DATE(YEAR($AD424),MONTH($AD424),1),DATE(YEAR($AE424),MONTH($AE424),28)),0)</f>
      </c>
      <c r="AI424" s="18">
        <f>IFERROR(_xlfn.BETA.DIST(DATE(YEAR(AI$2),MONTH(AI$2),15),$AD$2,$AE$2,FALSE,DATE(YEAR($AD424),MONTH($AD424),1),DATE(YEAR($AE424),MONTH($AE424),28)),0)</f>
      </c>
      <c r="AJ424" s="18">
        <f>IFERROR(_xlfn.BETA.DIST(DATE(YEAR(AJ$2),MONTH(AJ$2),15),$AD$2,$AE$2,FALSE,DATE(YEAR($AD424),MONTH($AD424),1),DATE(YEAR($AE424),MONTH($AE424),28)),0)</f>
      </c>
      <c r="AK424" s="18">
        <f>IFERROR(_xlfn.BETA.DIST(DATE(YEAR(AK$2),MONTH(AK$2),15),$AD$2,$AE$2,FALSE,DATE(YEAR($AD424),MONTH($AD424),1),DATE(YEAR($AE424),MONTH($AE424),28)),0)</f>
      </c>
      <c r="AL424" s="18">
        <f>IFERROR(_xlfn.BETA.DIST(DATE(YEAR(AL$2),MONTH(AL$2),15),$AD$2,$AE$2,FALSE,DATE(YEAR($AD424),MONTH($AD424),1),DATE(YEAR($AE424),MONTH($AE424),28)),0)</f>
      </c>
      <c r="AM424" s="18">
        <f>IFERROR(_xlfn.BETA.DIST(DATE(YEAR(AM$2),MONTH(AM$2),15),$AD$2,$AE$2,FALSE,DATE(YEAR($AD424),MONTH($AD424),1),DATE(YEAR($AE424),MONTH($AE424),28)),0)</f>
      </c>
      <c r="AN424" s="18">
        <f>IFERROR(_xlfn.BETA.DIST(DATE(YEAR(AN$2),MONTH(AN$2),15),$AD$2,$AE$2,FALSE,DATE(YEAR($AD424),MONTH($AD424),1),DATE(YEAR($AE424),MONTH($AE424),28)),0)</f>
      </c>
      <c r="AO424" s="18">
        <f>IFERROR(_xlfn.BETA.DIST(DATE(YEAR(AO$2),MONTH(AO$2),15),$AD$2,$AE$2,FALSE,DATE(YEAR($AD424),MONTH($AD424),1),DATE(YEAR($AE424),MONTH($AE424),28)),0)</f>
      </c>
      <c r="AP424" s="18">
        <f>IFERROR(_xlfn.BETA.DIST(DATE(YEAR(AP$2),MONTH(AP$2),15),$AD$2,$AE$2,FALSE,DATE(YEAR($AD424),MONTH($AD424),1),DATE(YEAR($AE424),MONTH($AE424),28)),0)</f>
      </c>
      <c r="AQ424" s="18">
        <f>IFERROR(_xlfn.BETA.DIST(DATE(YEAR(AQ$2),MONTH(AQ$2),15),$AD$2,$AE$2,FALSE,DATE(YEAR($AD424),MONTH($AD424),1),DATE(YEAR($AE424),MONTH($AE424),28)),0)</f>
      </c>
      <c r="AR424" s="18">
        <f>IFERROR(_xlfn.BETA.DIST(DATE(YEAR(AR$2),MONTH(AR$2),15),$AD$2,$AE$2,FALSE,DATE(YEAR($AD424),MONTH($AD424),1),DATE(YEAR($AE424),MONTH($AE424),28)),0)</f>
      </c>
      <c r="AS424" s="18">
        <f>IFERROR(_xlfn.BETA.DIST(DATE(YEAR(AS$2),MONTH(AS$2),15),$AD$2,$AE$2,FALSE,DATE(YEAR($AD424),MONTH($AD424),1),DATE(YEAR($AE424),MONTH($AE424),28)),0)</f>
      </c>
      <c r="AT424" s="18">
        <f>IFERROR(_xlfn.BETA.DIST(DATE(YEAR(AT$2),MONTH(AT$2),15),$AD$2,$AE$2,FALSE,DATE(YEAR($AD424),MONTH($AD424),1),DATE(YEAR($AE424),MONTH($AE424),28)),0)</f>
      </c>
      <c r="AU424" s="18">
        <f>IFERROR(_xlfn.BETA.DIST(DATE(YEAR(AU$2),MONTH(AU$2),15),$AD$2,$AE$2,FALSE,DATE(YEAR($AD424),MONTH($AD424),1),DATE(YEAR($AE424),MONTH($AE424),28)),0)</f>
      </c>
      <c r="AV424" s="18">
        <f>SUM(AG424:AU424)</f>
      </c>
      <c r="AW424" s="18">
        <f>IF(J424&lt;&gt;0,J424,IF($AV424=0,0,AG424/$AV424*$Z424))</f>
      </c>
      <c r="AX424" s="18">
        <f>IF(K424&lt;&gt;0,K424,IF($AV424=0,0,AH424/$AV424*$Z424))</f>
      </c>
      <c r="AY424" s="18">
        <f>IF(L424&lt;&gt;0,L424,IF($AV424=0,0,AI424/$AV424*$Z424))</f>
      </c>
      <c r="AZ424" s="18">
        <f>IF(M424&lt;&gt;0,M424,IF($AV424=0,0,AJ424/$AV424*$Z424))</f>
      </c>
      <c r="BA424" s="18">
        <f>IF(N424&lt;&gt;0,N424,IF($AV424=0,0,AK424/$AV424*$Z424))</f>
      </c>
      <c r="BB424" s="18">
        <f>IF(O424&lt;&gt;0,O424,IF($AV424=0,0,AL424/$AV424*$Z424))</f>
      </c>
      <c r="BC424" s="18">
        <f>IF(P424&lt;&gt;0,P424,IF($AV424=0,0,AM424/$AV424*$Z424))</f>
      </c>
      <c r="BD424" s="18">
        <f>IF(Q424&lt;&gt;0,Q424,IF($AV424=0,0,AN424/$AV424*$Z424))</f>
      </c>
      <c r="BE424" s="18">
        <f>IF(R424&lt;&gt;0,R424,IF($AV424=0,0,AO424/$AV424*$Z424))</f>
      </c>
      <c r="BF424" s="18">
        <f>IF(S424&lt;&gt;0,S424,IF($AV424=0,0,AP424/$AV424*$Z424))</f>
      </c>
      <c r="BG424" s="18">
        <f>IF(T424&lt;&gt;0,T424,IF($AV424=0,0,AQ424/$AV424*$Z424))</f>
      </c>
      <c r="BH424" s="18">
        <f>IF(U424&lt;&gt;0,U424,IF($AV424=0,0,AR424/$AV424*$Z424))</f>
      </c>
      <c r="BI424" s="18">
        <f>IF(V424&lt;&gt;0,V424,IF($AV424=0,0,AS424/$AV424*$Z424))</f>
      </c>
      <c r="BJ424" s="18">
        <f>IF(W424&lt;&gt;0,W424,IF($AV424=0,0,AT424/$AV424*$Z424))</f>
      </c>
      <c r="BK424" s="18">
        <f>IF(X424&lt;&gt;0,X424,IF($AV424=0,0,AU424/$AV424*$Z424))</f>
      </c>
      <c r="BL424" s="18">
        <f>SUM(AW424:BK424)</f>
      </c>
      <c r="BM424" s="18">
        <f>I424-BL424</f>
      </c>
    </row>
    <row r="425" outlineLevel="4">
      <c r="A425" s="5" t="str">
        <v>14.01.1</v>
      </c>
      <c r="B425" s="5" t="str">
        <v/>
      </c>
      <c r="C425" s="5" t="str">
        <v>BSPRELGENTL07</v>
      </c>
      <c r="D425" s="5" t="str">
        <v>BSPRELGENTL07</v>
      </c>
      <c r="E425" s="19">
        <f>IFERROR(_xlfn.XLOOKUP(F425,Assumptions!B:B,Assumptions!C:C),0)</f>
      </c>
      <c r="F425" s="5" t="str">
        <v>Site Delivery EGP</v>
      </c>
      <c r="G425" s="5" t="str">
        <v/>
      </c>
      <c r="H425" s="18">
        <f>G423*E425</f>
      </c>
      <c r="I425" s="18">
        <f>H425*(1-0)</f>
      </c>
      <c r="J425" s="18">
        <v>0</v>
      </c>
      <c r="K425" s="18">
        <v>0</v>
      </c>
      <c r="L425" s="18">
        <v>0</v>
      </c>
      <c r="M425" s="18">
        <v>0</v>
      </c>
      <c r="N425" s="18">
        <v>0</v>
      </c>
      <c r="O425" s="18">
        <v>0</v>
      </c>
      <c r="P425" s="18">
        <v>0</v>
      </c>
      <c r="Q425" s="18">
        <v>0</v>
      </c>
      <c r="R425" s="18">
        <v>0</v>
      </c>
      <c r="S425" s="18">
        <v>0</v>
      </c>
      <c r="T425" s="18">
        <v>0</v>
      </c>
      <c r="U425" s="18">
        <v>0</v>
      </c>
      <c r="V425" s="18">
        <v>0</v>
      </c>
      <c r="W425" s="18">
        <v>0</v>
      </c>
      <c r="X425" s="18">
        <v>0</v>
      </c>
      <c r="Y425" s="18">
        <f>SUM(J425:X425)</f>
      </c>
      <c r="Z425" s="18">
        <f>I425-Y425</f>
      </c>
      <c r="AA425" s="20">
        <v>46347</v>
      </c>
      <c r="AB425" s="20">
        <v>46347</v>
      </c>
      <c r="AC425" s="18">
        <f>IFERROR(_xlfn.XLOOKUP(F425,Assumptions!B:B,Assumptions!D:D),0)</f>
      </c>
      <c r="AD425" s="20">
        <f>AA425+AC425</f>
      </c>
      <c r="AE425" s="20">
        <f>AC425+AB425</f>
      </c>
      <c r="AF425" s="5" t="str">
        <v/>
      </c>
      <c r="AG425" s="18">
        <f>IFERROR(_xlfn.BETA.DIST(DATE(YEAR(AG$2),MONTH(AG$2),15),$AD$2,$AE$2,FALSE,DATE(YEAR($AD425),MONTH($AD425),1),DATE(YEAR($AE425),MONTH($AE425),28)),0)</f>
      </c>
      <c r="AH425" s="18">
        <f>IFERROR(_xlfn.BETA.DIST(DATE(YEAR(AH$2),MONTH(AH$2),15),$AD$2,$AE$2,FALSE,DATE(YEAR($AD425),MONTH($AD425),1),DATE(YEAR($AE425),MONTH($AE425),28)),0)</f>
      </c>
      <c r="AI425" s="18">
        <f>IFERROR(_xlfn.BETA.DIST(DATE(YEAR(AI$2),MONTH(AI$2),15),$AD$2,$AE$2,FALSE,DATE(YEAR($AD425),MONTH($AD425),1),DATE(YEAR($AE425),MONTH($AE425),28)),0)</f>
      </c>
      <c r="AJ425" s="18">
        <f>IFERROR(_xlfn.BETA.DIST(DATE(YEAR(AJ$2),MONTH(AJ$2),15),$AD$2,$AE$2,FALSE,DATE(YEAR($AD425),MONTH($AD425),1),DATE(YEAR($AE425),MONTH($AE425),28)),0)</f>
      </c>
      <c r="AK425" s="18">
        <f>IFERROR(_xlfn.BETA.DIST(DATE(YEAR(AK$2),MONTH(AK$2),15),$AD$2,$AE$2,FALSE,DATE(YEAR($AD425),MONTH($AD425),1),DATE(YEAR($AE425),MONTH($AE425),28)),0)</f>
      </c>
      <c r="AL425" s="18">
        <f>IFERROR(_xlfn.BETA.DIST(DATE(YEAR(AL$2),MONTH(AL$2),15),$AD$2,$AE$2,FALSE,DATE(YEAR($AD425),MONTH($AD425),1),DATE(YEAR($AE425),MONTH($AE425),28)),0)</f>
      </c>
      <c r="AM425" s="18">
        <f>IFERROR(_xlfn.BETA.DIST(DATE(YEAR(AM$2),MONTH(AM$2),15),$AD$2,$AE$2,FALSE,DATE(YEAR($AD425),MONTH($AD425),1),DATE(YEAR($AE425),MONTH($AE425),28)),0)</f>
      </c>
      <c r="AN425" s="18">
        <f>IFERROR(_xlfn.BETA.DIST(DATE(YEAR(AN$2),MONTH(AN$2),15),$AD$2,$AE$2,FALSE,DATE(YEAR($AD425),MONTH($AD425),1),DATE(YEAR($AE425),MONTH($AE425),28)),0)</f>
      </c>
      <c r="AO425" s="18">
        <f>IFERROR(_xlfn.BETA.DIST(DATE(YEAR(AO$2),MONTH(AO$2),15),$AD$2,$AE$2,FALSE,DATE(YEAR($AD425),MONTH($AD425),1),DATE(YEAR($AE425),MONTH($AE425),28)),0)</f>
      </c>
      <c r="AP425" s="18">
        <f>IFERROR(_xlfn.BETA.DIST(DATE(YEAR(AP$2),MONTH(AP$2),15),$AD$2,$AE$2,FALSE,DATE(YEAR($AD425),MONTH($AD425),1),DATE(YEAR($AE425),MONTH($AE425),28)),0)</f>
      </c>
      <c r="AQ425" s="18">
        <f>IFERROR(_xlfn.BETA.DIST(DATE(YEAR(AQ$2),MONTH(AQ$2),15),$AD$2,$AE$2,FALSE,DATE(YEAR($AD425),MONTH($AD425),1),DATE(YEAR($AE425),MONTH($AE425),28)),0)</f>
      </c>
      <c r="AR425" s="18">
        <f>IFERROR(_xlfn.BETA.DIST(DATE(YEAR(AR$2),MONTH(AR$2),15),$AD$2,$AE$2,FALSE,DATE(YEAR($AD425),MONTH($AD425),1),DATE(YEAR($AE425),MONTH($AE425),28)),0)</f>
      </c>
      <c r="AS425" s="18">
        <f>IFERROR(_xlfn.BETA.DIST(DATE(YEAR(AS$2),MONTH(AS$2),15),$AD$2,$AE$2,FALSE,DATE(YEAR($AD425),MONTH($AD425),1),DATE(YEAR($AE425),MONTH($AE425),28)),0)</f>
      </c>
      <c r="AT425" s="18">
        <f>IFERROR(_xlfn.BETA.DIST(DATE(YEAR(AT$2),MONTH(AT$2),15),$AD$2,$AE$2,FALSE,DATE(YEAR($AD425),MONTH($AD425),1),DATE(YEAR($AE425),MONTH($AE425),28)),0)</f>
      </c>
      <c r="AU425" s="18">
        <f>IFERROR(_xlfn.BETA.DIST(DATE(YEAR(AU$2),MONTH(AU$2),15),$AD$2,$AE$2,FALSE,DATE(YEAR($AD425),MONTH($AD425),1),DATE(YEAR($AE425),MONTH($AE425),28)),0)</f>
      </c>
      <c r="AV425" s="18">
        <f>SUM(AG425:AU425)</f>
      </c>
      <c r="AW425" s="18">
        <f>IF(J425&lt;&gt;0,J425,IF($AV425=0,0,AG425/$AV425*$Z425))</f>
      </c>
      <c r="AX425" s="18">
        <f>IF(K425&lt;&gt;0,K425,IF($AV425=0,0,AH425/$AV425*$Z425))</f>
      </c>
      <c r="AY425" s="18">
        <f>IF(L425&lt;&gt;0,L425,IF($AV425=0,0,AI425/$AV425*$Z425))</f>
      </c>
      <c r="AZ425" s="18">
        <f>IF(M425&lt;&gt;0,M425,IF($AV425=0,0,AJ425/$AV425*$Z425))</f>
      </c>
      <c r="BA425" s="18">
        <f>IF(N425&lt;&gt;0,N425,IF($AV425=0,0,AK425/$AV425*$Z425))</f>
      </c>
      <c r="BB425" s="18">
        <f>IF(O425&lt;&gt;0,O425,IF($AV425=0,0,AL425/$AV425*$Z425))</f>
      </c>
      <c r="BC425" s="18">
        <f>IF(P425&lt;&gt;0,P425,IF($AV425=0,0,AM425/$AV425*$Z425))</f>
      </c>
      <c r="BD425" s="18">
        <f>IF(Q425&lt;&gt;0,Q425,IF($AV425=0,0,AN425/$AV425*$Z425))</f>
      </c>
      <c r="BE425" s="18">
        <f>IF(R425&lt;&gt;0,R425,IF($AV425=0,0,AO425/$AV425*$Z425))</f>
      </c>
      <c r="BF425" s="18">
        <f>IF(S425&lt;&gt;0,S425,IF($AV425=0,0,AP425/$AV425*$Z425))</f>
      </c>
      <c r="BG425" s="18">
        <f>IF(T425&lt;&gt;0,T425,IF($AV425=0,0,AQ425/$AV425*$Z425))</f>
      </c>
      <c r="BH425" s="18">
        <f>IF(U425&lt;&gt;0,U425,IF($AV425=0,0,AR425/$AV425*$Z425))</f>
      </c>
      <c r="BI425" s="18">
        <f>IF(V425&lt;&gt;0,V425,IF($AV425=0,0,AS425/$AV425*$Z425))</f>
      </c>
      <c r="BJ425" s="18">
        <f>IF(W425&lt;&gt;0,W425,IF($AV425=0,0,AT425/$AV425*$Z425))</f>
      </c>
      <c r="BK425" s="18">
        <f>IF(X425&lt;&gt;0,X425,IF($AV425=0,0,AU425/$AV425*$Z425))</f>
      </c>
      <c r="BL425" s="18">
        <f>SUM(AW425:BK425)</f>
      </c>
      <c r="BM425" s="18">
        <f>I425-BL425</f>
      </c>
    </row>
    <row r="426" outlineLevel="4">
      <c r="A426" s="5" t="str">
        <v>14.01.1</v>
      </c>
      <c r="B426" s="5" t="str">
        <v/>
      </c>
      <c r="C426" s="5" t="str">
        <v>BSKDGNGENGR07</v>
      </c>
      <c r="D426" s="5" t="str">
        <v>BSKDGNGENGR07</v>
      </c>
      <c r="E426" s="19">
        <f>IFERROR(_xlfn.XLOOKUP(F426,Assumptions!B:B,Assumptions!C:C),0)</f>
      </c>
      <c r="F426" s="5" t="str">
        <v>Retention</v>
      </c>
      <c r="G426" s="5" t="str">
        <v/>
      </c>
      <c r="H426" s="18">
        <f>G423*E426</f>
      </c>
      <c r="I426" s="18">
        <f>H426*(1-0)</f>
      </c>
      <c r="J426" s="18">
        <v>0</v>
      </c>
      <c r="K426" s="18">
        <v>0</v>
      </c>
      <c r="L426" s="18">
        <v>0</v>
      </c>
      <c r="M426" s="18">
        <v>0</v>
      </c>
      <c r="N426" s="18">
        <v>0</v>
      </c>
      <c r="O426" s="18">
        <v>0</v>
      </c>
      <c r="P426" s="18">
        <v>0</v>
      </c>
      <c r="Q426" s="18">
        <v>0</v>
      </c>
      <c r="R426" s="18">
        <v>0</v>
      </c>
      <c r="S426" s="18">
        <v>0</v>
      </c>
      <c r="T426" s="18">
        <v>0</v>
      </c>
      <c r="U426" s="18">
        <v>0</v>
      </c>
      <c r="V426" s="18">
        <v>0</v>
      </c>
      <c r="W426" s="18">
        <v>0</v>
      </c>
      <c r="X426" s="18">
        <v>0</v>
      </c>
      <c r="Y426" s="18">
        <f>SUM(J426:X426)</f>
      </c>
      <c r="Z426" s="18">
        <f>I426-Y426</f>
      </c>
      <c r="AA426" s="20">
        <v>46483</v>
      </c>
      <c r="AB426" s="20">
        <v>46483</v>
      </c>
      <c r="AC426" s="18">
        <f>IFERROR(_xlfn.XLOOKUP(F426,Assumptions!B:B,Assumptions!D:D),0)</f>
      </c>
      <c r="AD426" s="20">
        <f>AA426+AC426</f>
      </c>
      <c r="AE426" s="20">
        <f>AC426+AB426</f>
      </c>
      <c r="AF426" s="5" t="str">
        <v/>
      </c>
      <c r="AG426" s="18">
        <f>IFERROR(_xlfn.BETA.DIST(DATE(YEAR(AG$2),MONTH(AG$2),15),$AD$2,$AE$2,FALSE,DATE(YEAR($AD426),MONTH($AD426),1),DATE(YEAR($AE426),MONTH($AE426),28)),0)</f>
      </c>
      <c r="AH426" s="18">
        <f>IFERROR(_xlfn.BETA.DIST(DATE(YEAR(AH$2),MONTH(AH$2),15),$AD$2,$AE$2,FALSE,DATE(YEAR($AD426),MONTH($AD426),1),DATE(YEAR($AE426),MONTH($AE426),28)),0)</f>
      </c>
      <c r="AI426" s="18">
        <f>IFERROR(_xlfn.BETA.DIST(DATE(YEAR(AI$2),MONTH(AI$2),15),$AD$2,$AE$2,FALSE,DATE(YEAR($AD426),MONTH($AD426),1),DATE(YEAR($AE426),MONTH($AE426),28)),0)</f>
      </c>
      <c r="AJ426" s="18">
        <f>IFERROR(_xlfn.BETA.DIST(DATE(YEAR(AJ$2),MONTH(AJ$2),15),$AD$2,$AE$2,FALSE,DATE(YEAR($AD426),MONTH($AD426),1),DATE(YEAR($AE426),MONTH($AE426),28)),0)</f>
      </c>
      <c r="AK426" s="18">
        <f>IFERROR(_xlfn.BETA.DIST(DATE(YEAR(AK$2),MONTH(AK$2),15),$AD$2,$AE$2,FALSE,DATE(YEAR($AD426),MONTH($AD426),1),DATE(YEAR($AE426),MONTH($AE426),28)),0)</f>
      </c>
      <c r="AL426" s="18">
        <f>IFERROR(_xlfn.BETA.DIST(DATE(YEAR(AL$2),MONTH(AL$2),15),$AD$2,$AE$2,FALSE,DATE(YEAR($AD426),MONTH($AD426),1),DATE(YEAR($AE426),MONTH($AE426),28)),0)</f>
      </c>
      <c r="AM426" s="18">
        <f>IFERROR(_xlfn.BETA.DIST(DATE(YEAR(AM$2),MONTH(AM$2),15),$AD$2,$AE$2,FALSE,DATE(YEAR($AD426),MONTH($AD426),1),DATE(YEAR($AE426),MONTH($AE426),28)),0)</f>
      </c>
      <c r="AN426" s="18">
        <f>IFERROR(_xlfn.BETA.DIST(DATE(YEAR(AN$2),MONTH(AN$2),15),$AD$2,$AE$2,FALSE,DATE(YEAR($AD426),MONTH($AD426),1),DATE(YEAR($AE426),MONTH($AE426),28)),0)</f>
      </c>
      <c r="AO426" s="18">
        <f>IFERROR(_xlfn.BETA.DIST(DATE(YEAR(AO$2),MONTH(AO$2),15),$AD$2,$AE$2,FALSE,DATE(YEAR($AD426),MONTH($AD426),1),DATE(YEAR($AE426),MONTH($AE426),28)),0)</f>
      </c>
      <c r="AP426" s="18">
        <f>IFERROR(_xlfn.BETA.DIST(DATE(YEAR(AP$2),MONTH(AP$2),15),$AD$2,$AE$2,FALSE,DATE(YEAR($AD426),MONTH($AD426),1),DATE(YEAR($AE426),MONTH($AE426),28)),0)</f>
      </c>
      <c r="AQ426" s="18">
        <f>IFERROR(_xlfn.BETA.DIST(DATE(YEAR(AQ$2),MONTH(AQ$2),15),$AD$2,$AE$2,FALSE,DATE(YEAR($AD426),MONTH($AD426),1),DATE(YEAR($AE426),MONTH($AE426),28)),0)</f>
      </c>
      <c r="AR426" s="18">
        <f>IFERROR(_xlfn.BETA.DIST(DATE(YEAR(AR$2),MONTH(AR$2),15),$AD$2,$AE$2,FALSE,DATE(YEAR($AD426),MONTH($AD426),1),DATE(YEAR($AE426),MONTH($AE426),28)),0)</f>
      </c>
      <c r="AS426" s="18">
        <f>IFERROR(_xlfn.BETA.DIST(DATE(YEAR(AS$2),MONTH(AS$2),15),$AD$2,$AE$2,FALSE,DATE(YEAR($AD426),MONTH($AD426),1),DATE(YEAR($AE426),MONTH($AE426),28)),0)</f>
      </c>
      <c r="AT426" s="18">
        <f>IFERROR(_xlfn.BETA.DIST(DATE(YEAR(AT$2),MONTH(AT$2),15),$AD$2,$AE$2,FALSE,DATE(YEAR($AD426),MONTH($AD426),1),DATE(YEAR($AE426),MONTH($AE426),28)),0)</f>
      </c>
      <c r="AU426" s="18">
        <f>IFERROR(_xlfn.BETA.DIST(DATE(YEAR(AU$2),MONTH(AU$2),15),$AD$2,$AE$2,FALSE,DATE(YEAR($AD426),MONTH($AD426),1),DATE(YEAR($AE426),MONTH($AE426),28)),0)</f>
      </c>
      <c r="AV426" s="18">
        <f>SUM(AG426:AU426)</f>
      </c>
      <c r="AW426" s="18">
        <f>IF(J426&lt;&gt;0,J426,IF($AV426=0,0,AG426/$AV426*$Z426))</f>
      </c>
      <c r="AX426" s="18">
        <f>IF(K426&lt;&gt;0,K426,IF($AV426=0,0,AH426/$AV426*$Z426))</f>
      </c>
      <c r="AY426" s="18">
        <f>IF(L426&lt;&gt;0,L426,IF($AV426=0,0,AI426/$AV426*$Z426))</f>
      </c>
      <c r="AZ426" s="18">
        <f>IF(M426&lt;&gt;0,M426,IF($AV426=0,0,AJ426/$AV426*$Z426))</f>
      </c>
      <c r="BA426" s="18">
        <f>IF(N426&lt;&gt;0,N426,IF($AV426=0,0,AK426/$AV426*$Z426))</f>
      </c>
      <c r="BB426" s="18">
        <f>IF(O426&lt;&gt;0,O426,IF($AV426=0,0,AL426/$AV426*$Z426))</f>
      </c>
      <c r="BC426" s="18">
        <f>IF(P426&lt;&gt;0,P426,IF($AV426=0,0,AM426/$AV426*$Z426))</f>
      </c>
      <c r="BD426" s="18">
        <f>IF(Q426&lt;&gt;0,Q426,IF($AV426=0,0,AN426/$AV426*$Z426))</f>
      </c>
      <c r="BE426" s="18">
        <f>IF(R426&lt;&gt;0,R426,IF($AV426=0,0,AO426/$AV426*$Z426))</f>
      </c>
      <c r="BF426" s="18">
        <f>IF(S426&lt;&gt;0,S426,IF($AV426=0,0,AP426/$AV426*$Z426))</f>
      </c>
      <c r="BG426" s="18">
        <f>IF(T426&lt;&gt;0,T426,IF($AV426=0,0,AQ426/$AV426*$Z426))</f>
      </c>
      <c r="BH426" s="18">
        <f>IF(U426&lt;&gt;0,U426,IF($AV426=0,0,AR426/$AV426*$Z426))</f>
      </c>
      <c r="BI426" s="18">
        <f>IF(V426&lt;&gt;0,V426,IF($AV426=0,0,AS426/$AV426*$Z426))</f>
      </c>
      <c r="BJ426" s="18">
        <f>IF(W426&lt;&gt;0,W426,IF($AV426=0,0,AT426/$AV426*$Z426))</f>
      </c>
      <c r="BK426" s="18">
        <f>IF(X426&lt;&gt;0,X426,IF($AV426=0,0,AU426/$AV426*$Z426))</f>
      </c>
      <c r="BL426" s="18">
        <f>SUM(AW426:BK426)</f>
      </c>
      <c r="BM426" s="18">
        <f>I426-BL426</f>
      </c>
    </row>
    <row r="427" outlineLevel="3">
      <c r="A427" s="17" t="str">
        <v>14.01.3</v>
      </c>
      <c r="B427" s="17" t="str">
        <v/>
      </c>
      <c r="C427" s="17" t="str">
        <v/>
      </c>
      <c r="D427" s="17" t="str">
        <v/>
      </c>
      <c r="E427" s="17" t="str">
        <v>14.01.3</v>
      </c>
      <c r="F427" s="17" t="str">
        <v>LVD relays.</v>
      </c>
      <c r="G427" s="17">
        <v>791.41</v>
      </c>
      <c r="H427" s="17" t="str">
        <v/>
      </c>
      <c r="I427" s="17" t="str">
        <v/>
      </c>
      <c r="J427" s="17" t="str">
        <v/>
      </c>
      <c r="K427" s="17" t="str">
        <v/>
      </c>
      <c r="L427" s="17" t="str">
        <v/>
      </c>
      <c r="M427" s="17" t="str">
        <v/>
      </c>
      <c r="N427" s="17" t="str">
        <v/>
      </c>
      <c r="O427" s="17" t="str">
        <v/>
      </c>
      <c r="P427" s="17" t="str">
        <v/>
      </c>
      <c r="Q427" s="17" t="str">
        <v/>
      </c>
      <c r="R427" s="17" t="str">
        <v/>
      </c>
      <c r="S427" s="17" t="str">
        <v/>
      </c>
      <c r="T427" s="17" t="str">
        <v/>
      </c>
      <c r="U427" s="17" t="str">
        <v/>
      </c>
      <c r="V427" s="17" t="str">
        <v/>
      </c>
      <c r="W427" s="17" t="str">
        <v/>
      </c>
      <c r="X427" s="17" t="str">
        <v/>
      </c>
      <c r="Y427" s="17" t="str">
        <v/>
      </c>
      <c r="Z427" s="17" t="str">
        <v/>
      </c>
      <c r="AA427" s="17" t="str">
        <v/>
      </c>
      <c r="AB427" s="17" t="str">
        <v/>
      </c>
      <c r="AC427" s="17" t="str">
        <v/>
      </c>
      <c r="AD427" s="17" t="str">
        <v/>
      </c>
      <c r="AE427" s="17" t="str">
        <v/>
      </c>
      <c r="AF427" s="5" t="str">
        <v/>
      </c>
      <c r="AG427" s="18">
        <f>IFERROR(_xlfn.BETA.DIST(DATE(YEAR(AG$2),MONTH(AG$2),15),$AD$2,$AE$2,FALSE,DATE(YEAR($AD427),MONTH($AD427),1),DATE(YEAR($AE427),MONTH($AE427),28)),0)</f>
      </c>
      <c r="AH427" s="18">
        <f>IFERROR(_xlfn.BETA.DIST(DATE(YEAR(AH$2),MONTH(AH$2),15),$AD$2,$AE$2,FALSE,DATE(YEAR($AD427),MONTH($AD427),1),DATE(YEAR($AE427),MONTH($AE427),28)),0)</f>
      </c>
      <c r="AI427" s="18">
        <f>IFERROR(_xlfn.BETA.DIST(DATE(YEAR(AI$2),MONTH(AI$2),15),$AD$2,$AE$2,FALSE,DATE(YEAR($AD427),MONTH($AD427),1),DATE(YEAR($AE427),MONTH($AE427),28)),0)</f>
      </c>
      <c r="AJ427" s="18">
        <f>IFERROR(_xlfn.BETA.DIST(DATE(YEAR(AJ$2),MONTH(AJ$2),15),$AD$2,$AE$2,FALSE,DATE(YEAR($AD427),MONTH($AD427),1),DATE(YEAR($AE427),MONTH($AE427),28)),0)</f>
      </c>
      <c r="AK427" s="18">
        <f>IFERROR(_xlfn.BETA.DIST(DATE(YEAR(AK$2),MONTH(AK$2),15),$AD$2,$AE$2,FALSE,DATE(YEAR($AD427),MONTH($AD427),1),DATE(YEAR($AE427),MONTH($AE427),28)),0)</f>
      </c>
      <c r="AL427" s="18">
        <f>IFERROR(_xlfn.BETA.DIST(DATE(YEAR(AL$2),MONTH(AL$2),15),$AD$2,$AE$2,FALSE,DATE(YEAR($AD427),MONTH($AD427),1),DATE(YEAR($AE427),MONTH($AE427),28)),0)</f>
      </c>
      <c r="AM427" s="18">
        <f>IFERROR(_xlfn.BETA.DIST(DATE(YEAR(AM$2),MONTH(AM$2),15),$AD$2,$AE$2,FALSE,DATE(YEAR($AD427),MONTH($AD427),1),DATE(YEAR($AE427),MONTH($AE427),28)),0)</f>
      </c>
      <c r="AN427" s="18">
        <f>IFERROR(_xlfn.BETA.DIST(DATE(YEAR(AN$2),MONTH(AN$2),15),$AD$2,$AE$2,FALSE,DATE(YEAR($AD427),MONTH($AD427),1),DATE(YEAR($AE427),MONTH($AE427),28)),0)</f>
      </c>
      <c r="AO427" s="18">
        <f>IFERROR(_xlfn.BETA.DIST(DATE(YEAR(AO$2),MONTH(AO$2),15),$AD$2,$AE$2,FALSE,DATE(YEAR($AD427),MONTH($AD427),1),DATE(YEAR($AE427),MONTH($AE427),28)),0)</f>
      </c>
      <c r="AP427" s="18">
        <f>IFERROR(_xlfn.BETA.DIST(DATE(YEAR(AP$2),MONTH(AP$2),15),$AD$2,$AE$2,FALSE,DATE(YEAR($AD427),MONTH($AD427),1),DATE(YEAR($AE427),MONTH($AE427),28)),0)</f>
      </c>
      <c r="AQ427" s="18">
        <f>IFERROR(_xlfn.BETA.DIST(DATE(YEAR(AQ$2),MONTH(AQ$2),15),$AD$2,$AE$2,FALSE,DATE(YEAR($AD427),MONTH($AD427),1),DATE(YEAR($AE427),MONTH($AE427),28)),0)</f>
      </c>
      <c r="AR427" s="18">
        <f>IFERROR(_xlfn.BETA.DIST(DATE(YEAR(AR$2),MONTH(AR$2),15),$AD$2,$AE$2,FALSE,DATE(YEAR($AD427),MONTH($AD427),1),DATE(YEAR($AE427),MONTH($AE427),28)),0)</f>
      </c>
      <c r="AS427" s="18">
        <f>IFERROR(_xlfn.BETA.DIST(DATE(YEAR(AS$2),MONTH(AS$2),15),$AD$2,$AE$2,FALSE,DATE(YEAR($AD427),MONTH($AD427),1),DATE(YEAR($AE427),MONTH($AE427),28)),0)</f>
      </c>
      <c r="AT427" s="18">
        <f>IFERROR(_xlfn.BETA.DIST(DATE(YEAR(AT$2),MONTH(AT$2),15),$AD$2,$AE$2,FALSE,DATE(YEAR($AD427),MONTH($AD427),1),DATE(YEAR($AE427),MONTH($AE427),28)),0)</f>
      </c>
      <c r="AU427" s="18">
        <f>IFERROR(_xlfn.BETA.DIST(DATE(YEAR(AU$2),MONTH(AU$2),15),$AD$2,$AE$2,FALSE,DATE(YEAR($AD427),MONTH($AD427),1),DATE(YEAR($AE427),MONTH($AE427),28)),0)</f>
      </c>
      <c r="AV427" s="18">
        <f>SUM(AG427:AU427)</f>
      </c>
      <c r="AW427" s="18">
        <f>IF(J427&lt;&gt;0,J427,IF($AV427=0,0,AG427/$AV427*$Z427))</f>
      </c>
      <c r="AX427" s="18">
        <f>IF(K427&lt;&gt;0,K427,IF($AV427=0,0,AH427/$AV427*$Z427))</f>
      </c>
      <c r="AY427" s="18">
        <f>IF(L427&lt;&gt;0,L427,IF($AV427=0,0,AI427/$AV427*$Z427))</f>
      </c>
      <c r="AZ427" s="18">
        <f>IF(M427&lt;&gt;0,M427,IF($AV427=0,0,AJ427/$AV427*$Z427))</f>
      </c>
      <c r="BA427" s="18">
        <f>IF(N427&lt;&gt;0,N427,IF($AV427=0,0,AK427/$AV427*$Z427))</f>
      </c>
      <c r="BB427" s="18">
        <f>IF(O427&lt;&gt;0,O427,IF($AV427=0,0,AL427/$AV427*$Z427))</f>
      </c>
      <c r="BC427" s="18">
        <f>IF(P427&lt;&gt;0,P427,IF($AV427=0,0,AM427/$AV427*$Z427))</f>
      </c>
      <c r="BD427" s="18">
        <f>IF(Q427&lt;&gt;0,Q427,IF($AV427=0,0,AN427/$AV427*$Z427))</f>
      </c>
      <c r="BE427" s="18">
        <f>IF(R427&lt;&gt;0,R427,IF($AV427=0,0,AO427/$AV427*$Z427))</f>
      </c>
      <c r="BF427" s="18">
        <f>IF(S427&lt;&gt;0,S427,IF($AV427=0,0,AP427/$AV427*$Z427))</f>
      </c>
      <c r="BG427" s="18">
        <f>IF(T427&lt;&gt;0,T427,IF($AV427=0,0,AQ427/$AV427*$Z427))</f>
      </c>
      <c r="BH427" s="18">
        <f>IF(U427&lt;&gt;0,U427,IF($AV427=0,0,AR427/$AV427*$Z427))</f>
      </c>
      <c r="BI427" s="18">
        <f>IF(V427&lt;&gt;0,V427,IF($AV427=0,0,AS427/$AV427*$Z427))</f>
      </c>
      <c r="BJ427" s="18">
        <f>IF(W427&lt;&gt;0,W427,IF($AV427=0,0,AT427/$AV427*$Z427))</f>
      </c>
      <c r="BK427" s="18">
        <f>IF(X427&lt;&gt;0,X427,IF($AV427=0,0,AU427/$AV427*$Z427))</f>
      </c>
      <c r="BL427" s="18">
        <f>SUM(AW427:BK427)</f>
      </c>
      <c r="BM427" s="17" t="str">
        <v/>
      </c>
    </row>
    <row r="428" outlineLevel="4">
      <c r="A428" s="5" t="str">
        <v>14.01.3</v>
      </c>
      <c r="B428" s="5" t="str">
        <v/>
      </c>
      <c r="C428" s="5" t="str">
        <v>BSKDGNGENGR03</v>
      </c>
      <c r="D428" s="5" t="str">
        <v>BSKDGNGENGR03</v>
      </c>
      <c r="E428" s="19">
        <f>IFERROR(_xlfn.XLOOKUP(F428,Assumptions!B:B,Assumptions!C:C),0)</f>
      </c>
      <c r="F428" s="5" t="str">
        <v>Advanced Payment</v>
      </c>
      <c r="G428" s="5" t="str">
        <v/>
      </c>
      <c r="H428" s="18">
        <f>G427*E428</f>
      </c>
      <c r="I428" s="18">
        <f>H428*(1-0)</f>
      </c>
      <c r="J428" s="18">
        <v>0</v>
      </c>
      <c r="K428" s="18">
        <v>0</v>
      </c>
      <c r="L428" s="18">
        <v>0</v>
      </c>
      <c r="M428" s="18">
        <v>0</v>
      </c>
      <c r="N428" s="18">
        <v>0</v>
      </c>
      <c r="O428" s="18">
        <v>0</v>
      </c>
      <c r="P428" s="18">
        <v>0</v>
      </c>
      <c r="Q428" s="18">
        <v>0</v>
      </c>
      <c r="R428" s="18">
        <v>0</v>
      </c>
      <c r="S428" s="18">
        <v>0</v>
      </c>
      <c r="T428" s="18">
        <v>0</v>
      </c>
      <c r="U428" s="18">
        <v>0</v>
      </c>
      <c r="V428" s="18">
        <v>0</v>
      </c>
      <c r="W428" s="18">
        <v>0</v>
      </c>
      <c r="X428" s="18">
        <v>0</v>
      </c>
      <c r="Y428" s="18">
        <f>SUM(J428:X428)</f>
      </c>
      <c r="Z428" s="18">
        <f>I428-Y428</f>
      </c>
      <c r="AA428" s="20">
        <v>46026</v>
      </c>
      <c r="AB428" s="20">
        <v>46026</v>
      </c>
      <c r="AC428" s="18">
        <f>IFERROR(_xlfn.XLOOKUP(F428,Assumptions!B:B,Assumptions!D:D),0)</f>
      </c>
      <c r="AD428" s="20">
        <f>AA428+AC428</f>
      </c>
      <c r="AE428" s="20">
        <f>AC428+AB428</f>
      </c>
      <c r="AF428" s="5" t="str">
        <v/>
      </c>
      <c r="AG428" s="18">
        <f>IFERROR(_xlfn.BETA.DIST(DATE(YEAR(AG$2),MONTH(AG$2),15),$AD$2,$AE$2,FALSE,DATE(YEAR($AD428),MONTH($AD428),1),DATE(YEAR($AE428),MONTH($AE428),28)),0)</f>
      </c>
      <c r="AH428" s="18">
        <f>IFERROR(_xlfn.BETA.DIST(DATE(YEAR(AH$2),MONTH(AH$2),15),$AD$2,$AE$2,FALSE,DATE(YEAR($AD428),MONTH($AD428),1),DATE(YEAR($AE428),MONTH($AE428),28)),0)</f>
      </c>
      <c r="AI428" s="18">
        <f>IFERROR(_xlfn.BETA.DIST(DATE(YEAR(AI$2),MONTH(AI$2),15),$AD$2,$AE$2,FALSE,DATE(YEAR($AD428),MONTH($AD428),1),DATE(YEAR($AE428),MONTH($AE428),28)),0)</f>
      </c>
      <c r="AJ428" s="18">
        <f>IFERROR(_xlfn.BETA.DIST(DATE(YEAR(AJ$2),MONTH(AJ$2),15),$AD$2,$AE$2,FALSE,DATE(YEAR($AD428),MONTH($AD428),1),DATE(YEAR($AE428),MONTH($AE428),28)),0)</f>
      </c>
      <c r="AK428" s="18">
        <f>IFERROR(_xlfn.BETA.DIST(DATE(YEAR(AK$2),MONTH(AK$2),15),$AD$2,$AE$2,FALSE,DATE(YEAR($AD428),MONTH($AD428),1),DATE(YEAR($AE428),MONTH($AE428),28)),0)</f>
      </c>
      <c r="AL428" s="18">
        <f>IFERROR(_xlfn.BETA.DIST(DATE(YEAR(AL$2),MONTH(AL$2),15),$AD$2,$AE$2,FALSE,DATE(YEAR($AD428),MONTH($AD428),1),DATE(YEAR($AE428),MONTH($AE428),28)),0)</f>
      </c>
      <c r="AM428" s="18">
        <f>IFERROR(_xlfn.BETA.DIST(DATE(YEAR(AM$2),MONTH(AM$2),15),$AD$2,$AE$2,FALSE,DATE(YEAR($AD428),MONTH($AD428),1),DATE(YEAR($AE428),MONTH($AE428),28)),0)</f>
      </c>
      <c r="AN428" s="18">
        <f>IFERROR(_xlfn.BETA.DIST(DATE(YEAR(AN$2),MONTH(AN$2),15),$AD$2,$AE$2,FALSE,DATE(YEAR($AD428),MONTH($AD428),1),DATE(YEAR($AE428),MONTH($AE428),28)),0)</f>
      </c>
      <c r="AO428" s="18">
        <f>IFERROR(_xlfn.BETA.DIST(DATE(YEAR(AO$2),MONTH(AO$2),15),$AD$2,$AE$2,FALSE,DATE(YEAR($AD428),MONTH($AD428),1),DATE(YEAR($AE428),MONTH($AE428),28)),0)</f>
      </c>
      <c r="AP428" s="18">
        <f>IFERROR(_xlfn.BETA.DIST(DATE(YEAR(AP$2),MONTH(AP$2),15),$AD$2,$AE$2,FALSE,DATE(YEAR($AD428),MONTH($AD428),1),DATE(YEAR($AE428),MONTH($AE428),28)),0)</f>
      </c>
      <c r="AQ428" s="18">
        <f>IFERROR(_xlfn.BETA.DIST(DATE(YEAR(AQ$2),MONTH(AQ$2),15),$AD$2,$AE$2,FALSE,DATE(YEAR($AD428),MONTH($AD428),1),DATE(YEAR($AE428),MONTH($AE428),28)),0)</f>
      </c>
      <c r="AR428" s="18">
        <f>IFERROR(_xlfn.BETA.DIST(DATE(YEAR(AR$2),MONTH(AR$2),15),$AD$2,$AE$2,FALSE,DATE(YEAR($AD428),MONTH($AD428),1),DATE(YEAR($AE428),MONTH($AE428),28)),0)</f>
      </c>
      <c r="AS428" s="18">
        <f>IFERROR(_xlfn.BETA.DIST(DATE(YEAR(AS$2),MONTH(AS$2),15),$AD$2,$AE$2,FALSE,DATE(YEAR($AD428),MONTH($AD428),1),DATE(YEAR($AE428),MONTH($AE428),28)),0)</f>
      </c>
      <c r="AT428" s="18">
        <f>IFERROR(_xlfn.BETA.DIST(DATE(YEAR(AT$2),MONTH(AT$2),15),$AD$2,$AE$2,FALSE,DATE(YEAR($AD428),MONTH($AD428),1),DATE(YEAR($AE428),MONTH($AE428),28)),0)</f>
      </c>
      <c r="AU428" s="18">
        <f>IFERROR(_xlfn.BETA.DIST(DATE(YEAR(AU$2),MONTH(AU$2),15),$AD$2,$AE$2,FALSE,DATE(YEAR($AD428),MONTH($AD428),1),DATE(YEAR($AE428),MONTH($AE428),28)),0)</f>
      </c>
      <c r="AV428" s="18">
        <f>SUM(AG428:AU428)</f>
      </c>
      <c r="AW428" s="18">
        <f>IF(J428&lt;&gt;0,J428,IF($AV428=0,0,AG428/$AV428*$Z428))</f>
      </c>
      <c r="AX428" s="18">
        <f>IF(K428&lt;&gt;0,K428,IF($AV428=0,0,AH428/$AV428*$Z428))</f>
      </c>
      <c r="AY428" s="18">
        <f>IF(L428&lt;&gt;0,L428,IF($AV428=0,0,AI428/$AV428*$Z428))</f>
      </c>
      <c r="AZ428" s="18">
        <f>IF(M428&lt;&gt;0,M428,IF($AV428=0,0,AJ428/$AV428*$Z428))</f>
      </c>
      <c r="BA428" s="18">
        <f>IF(N428&lt;&gt;0,N428,IF($AV428=0,0,AK428/$AV428*$Z428))</f>
      </c>
      <c r="BB428" s="18">
        <f>IF(O428&lt;&gt;0,O428,IF($AV428=0,0,AL428/$AV428*$Z428))</f>
      </c>
      <c r="BC428" s="18">
        <f>IF(P428&lt;&gt;0,P428,IF($AV428=0,0,AM428/$AV428*$Z428))</f>
      </c>
      <c r="BD428" s="18">
        <f>IF(Q428&lt;&gt;0,Q428,IF($AV428=0,0,AN428/$AV428*$Z428))</f>
      </c>
      <c r="BE428" s="18">
        <f>IF(R428&lt;&gt;0,R428,IF($AV428=0,0,AO428/$AV428*$Z428))</f>
      </c>
      <c r="BF428" s="18">
        <f>IF(S428&lt;&gt;0,S428,IF($AV428=0,0,AP428/$AV428*$Z428))</f>
      </c>
      <c r="BG428" s="18">
        <f>IF(T428&lt;&gt;0,T428,IF($AV428=0,0,AQ428/$AV428*$Z428))</f>
      </c>
      <c r="BH428" s="18">
        <f>IF(U428&lt;&gt;0,U428,IF($AV428=0,0,AR428/$AV428*$Z428))</f>
      </c>
      <c r="BI428" s="18">
        <f>IF(V428&lt;&gt;0,V428,IF($AV428=0,0,AS428/$AV428*$Z428))</f>
      </c>
      <c r="BJ428" s="18">
        <f>IF(W428&lt;&gt;0,W428,IF($AV428=0,0,AT428/$AV428*$Z428))</f>
      </c>
      <c r="BK428" s="18">
        <f>IF(X428&lt;&gt;0,X428,IF($AV428=0,0,AU428/$AV428*$Z428))</f>
      </c>
      <c r="BL428" s="18">
        <f>SUM(AW428:BK428)</f>
      </c>
      <c r="BM428" s="18">
        <f>I428-BL428</f>
      </c>
    </row>
    <row r="429" outlineLevel="4">
      <c r="A429" s="5" t="str">
        <v>14.01.3</v>
      </c>
      <c r="B429" s="5" t="str">
        <v/>
      </c>
      <c r="C429" s="5" t="str">
        <v>BSPRELGENTL07</v>
      </c>
      <c r="D429" s="5" t="str">
        <v>BSPRELGENTL07</v>
      </c>
      <c r="E429" s="19">
        <f>IFERROR(_xlfn.XLOOKUP(F429,Assumptions!B:B,Assumptions!C:C),0)</f>
      </c>
      <c r="F429" s="5" t="str">
        <v>Site Delivery EGP</v>
      </c>
      <c r="G429" s="5" t="str">
        <v/>
      </c>
      <c r="H429" s="18">
        <f>G427*E429</f>
      </c>
      <c r="I429" s="18">
        <f>H429*(1-0)</f>
      </c>
      <c r="J429" s="18">
        <v>0</v>
      </c>
      <c r="K429" s="18">
        <v>0</v>
      </c>
      <c r="L429" s="18">
        <v>0</v>
      </c>
      <c r="M429" s="18">
        <v>0</v>
      </c>
      <c r="N429" s="18">
        <v>0</v>
      </c>
      <c r="O429" s="18">
        <v>0</v>
      </c>
      <c r="P429" s="18">
        <v>0</v>
      </c>
      <c r="Q429" s="18">
        <v>0</v>
      </c>
      <c r="R429" s="18">
        <v>0</v>
      </c>
      <c r="S429" s="18">
        <v>0</v>
      </c>
      <c r="T429" s="18">
        <v>0</v>
      </c>
      <c r="U429" s="18">
        <v>0</v>
      </c>
      <c r="V429" s="18">
        <v>0</v>
      </c>
      <c r="W429" s="18">
        <v>0</v>
      </c>
      <c r="X429" s="18">
        <v>0</v>
      </c>
      <c r="Y429" s="18">
        <f>SUM(J429:X429)</f>
      </c>
      <c r="Z429" s="18">
        <f>I429-Y429</f>
      </c>
      <c r="AA429" s="20">
        <v>46347</v>
      </c>
      <c r="AB429" s="20">
        <v>46347</v>
      </c>
      <c r="AC429" s="18">
        <f>IFERROR(_xlfn.XLOOKUP(F429,Assumptions!B:B,Assumptions!D:D),0)</f>
      </c>
      <c r="AD429" s="20">
        <f>AA429+AC429</f>
      </c>
      <c r="AE429" s="20">
        <f>AC429+AB429</f>
      </c>
      <c r="AF429" s="5" t="str">
        <v/>
      </c>
      <c r="AG429" s="18">
        <f>IFERROR(_xlfn.BETA.DIST(DATE(YEAR(AG$2),MONTH(AG$2),15),$AD$2,$AE$2,FALSE,DATE(YEAR($AD429),MONTH($AD429),1),DATE(YEAR($AE429),MONTH($AE429),28)),0)</f>
      </c>
      <c r="AH429" s="18">
        <f>IFERROR(_xlfn.BETA.DIST(DATE(YEAR(AH$2),MONTH(AH$2),15),$AD$2,$AE$2,FALSE,DATE(YEAR($AD429),MONTH($AD429),1),DATE(YEAR($AE429),MONTH($AE429),28)),0)</f>
      </c>
      <c r="AI429" s="18">
        <f>IFERROR(_xlfn.BETA.DIST(DATE(YEAR(AI$2),MONTH(AI$2),15),$AD$2,$AE$2,FALSE,DATE(YEAR($AD429),MONTH($AD429),1),DATE(YEAR($AE429),MONTH($AE429),28)),0)</f>
      </c>
      <c r="AJ429" s="18">
        <f>IFERROR(_xlfn.BETA.DIST(DATE(YEAR(AJ$2),MONTH(AJ$2),15),$AD$2,$AE$2,FALSE,DATE(YEAR($AD429),MONTH($AD429),1),DATE(YEAR($AE429),MONTH($AE429),28)),0)</f>
      </c>
      <c r="AK429" s="18">
        <f>IFERROR(_xlfn.BETA.DIST(DATE(YEAR(AK$2),MONTH(AK$2),15),$AD$2,$AE$2,FALSE,DATE(YEAR($AD429),MONTH($AD429),1),DATE(YEAR($AE429),MONTH($AE429),28)),0)</f>
      </c>
      <c r="AL429" s="18">
        <f>IFERROR(_xlfn.BETA.DIST(DATE(YEAR(AL$2),MONTH(AL$2),15),$AD$2,$AE$2,FALSE,DATE(YEAR($AD429),MONTH($AD429),1),DATE(YEAR($AE429),MONTH($AE429),28)),0)</f>
      </c>
      <c r="AM429" s="18">
        <f>IFERROR(_xlfn.BETA.DIST(DATE(YEAR(AM$2),MONTH(AM$2),15),$AD$2,$AE$2,FALSE,DATE(YEAR($AD429),MONTH($AD429),1),DATE(YEAR($AE429),MONTH($AE429),28)),0)</f>
      </c>
      <c r="AN429" s="18">
        <f>IFERROR(_xlfn.BETA.DIST(DATE(YEAR(AN$2),MONTH(AN$2),15),$AD$2,$AE$2,FALSE,DATE(YEAR($AD429),MONTH($AD429),1),DATE(YEAR($AE429),MONTH($AE429),28)),0)</f>
      </c>
      <c r="AO429" s="18">
        <f>IFERROR(_xlfn.BETA.DIST(DATE(YEAR(AO$2),MONTH(AO$2),15),$AD$2,$AE$2,FALSE,DATE(YEAR($AD429),MONTH($AD429),1),DATE(YEAR($AE429),MONTH($AE429),28)),0)</f>
      </c>
      <c r="AP429" s="18">
        <f>IFERROR(_xlfn.BETA.DIST(DATE(YEAR(AP$2),MONTH(AP$2),15),$AD$2,$AE$2,FALSE,DATE(YEAR($AD429),MONTH($AD429),1),DATE(YEAR($AE429),MONTH($AE429),28)),0)</f>
      </c>
      <c r="AQ429" s="18">
        <f>IFERROR(_xlfn.BETA.DIST(DATE(YEAR(AQ$2),MONTH(AQ$2),15),$AD$2,$AE$2,FALSE,DATE(YEAR($AD429),MONTH($AD429),1),DATE(YEAR($AE429),MONTH($AE429),28)),0)</f>
      </c>
      <c r="AR429" s="18">
        <f>IFERROR(_xlfn.BETA.DIST(DATE(YEAR(AR$2),MONTH(AR$2),15),$AD$2,$AE$2,FALSE,DATE(YEAR($AD429),MONTH($AD429),1),DATE(YEAR($AE429),MONTH($AE429),28)),0)</f>
      </c>
      <c r="AS429" s="18">
        <f>IFERROR(_xlfn.BETA.DIST(DATE(YEAR(AS$2),MONTH(AS$2),15),$AD$2,$AE$2,FALSE,DATE(YEAR($AD429),MONTH($AD429),1),DATE(YEAR($AE429),MONTH($AE429),28)),0)</f>
      </c>
      <c r="AT429" s="18">
        <f>IFERROR(_xlfn.BETA.DIST(DATE(YEAR(AT$2),MONTH(AT$2),15),$AD$2,$AE$2,FALSE,DATE(YEAR($AD429),MONTH($AD429),1),DATE(YEAR($AE429),MONTH($AE429),28)),0)</f>
      </c>
      <c r="AU429" s="18">
        <f>IFERROR(_xlfn.BETA.DIST(DATE(YEAR(AU$2),MONTH(AU$2),15),$AD$2,$AE$2,FALSE,DATE(YEAR($AD429),MONTH($AD429),1),DATE(YEAR($AE429),MONTH($AE429),28)),0)</f>
      </c>
      <c r="AV429" s="18">
        <f>SUM(AG429:AU429)</f>
      </c>
      <c r="AW429" s="18">
        <f>IF(J429&lt;&gt;0,J429,IF($AV429=0,0,AG429/$AV429*$Z429))</f>
      </c>
      <c r="AX429" s="18">
        <f>IF(K429&lt;&gt;0,K429,IF($AV429=0,0,AH429/$AV429*$Z429))</f>
      </c>
      <c r="AY429" s="18">
        <f>IF(L429&lt;&gt;0,L429,IF($AV429=0,0,AI429/$AV429*$Z429))</f>
      </c>
      <c r="AZ429" s="18">
        <f>IF(M429&lt;&gt;0,M429,IF($AV429=0,0,AJ429/$AV429*$Z429))</f>
      </c>
      <c r="BA429" s="18">
        <f>IF(N429&lt;&gt;0,N429,IF($AV429=0,0,AK429/$AV429*$Z429))</f>
      </c>
      <c r="BB429" s="18">
        <f>IF(O429&lt;&gt;0,O429,IF($AV429=0,0,AL429/$AV429*$Z429))</f>
      </c>
      <c r="BC429" s="18">
        <f>IF(P429&lt;&gt;0,P429,IF($AV429=0,0,AM429/$AV429*$Z429))</f>
      </c>
      <c r="BD429" s="18">
        <f>IF(Q429&lt;&gt;0,Q429,IF($AV429=0,0,AN429/$AV429*$Z429))</f>
      </c>
      <c r="BE429" s="18">
        <f>IF(R429&lt;&gt;0,R429,IF($AV429=0,0,AO429/$AV429*$Z429))</f>
      </c>
      <c r="BF429" s="18">
        <f>IF(S429&lt;&gt;0,S429,IF($AV429=0,0,AP429/$AV429*$Z429))</f>
      </c>
      <c r="BG429" s="18">
        <f>IF(T429&lt;&gt;0,T429,IF($AV429=0,0,AQ429/$AV429*$Z429))</f>
      </c>
      <c r="BH429" s="18">
        <f>IF(U429&lt;&gt;0,U429,IF($AV429=0,0,AR429/$AV429*$Z429))</f>
      </c>
      <c r="BI429" s="18">
        <f>IF(V429&lt;&gt;0,V429,IF($AV429=0,0,AS429/$AV429*$Z429))</f>
      </c>
      <c r="BJ429" s="18">
        <f>IF(W429&lt;&gt;0,W429,IF($AV429=0,0,AT429/$AV429*$Z429))</f>
      </c>
      <c r="BK429" s="18">
        <f>IF(X429&lt;&gt;0,X429,IF($AV429=0,0,AU429/$AV429*$Z429))</f>
      </c>
      <c r="BL429" s="18">
        <f>SUM(AW429:BK429)</f>
      </c>
      <c r="BM429" s="18">
        <f>I429-BL429</f>
      </c>
    </row>
    <row r="430" outlineLevel="4">
      <c r="A430" s="5" t="str">
        <v>14.01.3</v>
      </c>
      <c r="B430" s="5" t="str">
        <v/>
      </c>
      <c r="C430" s="5" t="str">
        <v>BSKDGNGENGR07</v>
      </c>
      <c r="D430" s="5" t="str">
        <v>BSKDGNGENGR07</v>
      </c>
      <c r="E430" s="19">
        <f>IFERROR(_xlfn.XLOOKUP(F430,Assumptions!B:B,Assumptions!C:C),0)</f>
      </c>
      <c r="F430" s="5" t="str">
        <v>Retention</v>
      </c>
      <c r="G430" s="5" t="str">
        <v/>
      </c>
      <c r="H430" s="18">
        <f>G427*E430</f>
      </c>
      <c r="I430" s="18">
        <f>H430*(1-0)</f>
      </c>
      <c r="J430" s="18">
        <v>0</v>
      </c>
      <c r="K430" s="18">
        <v>0</v>
      </c>
      <c r="L430" s="18">
        <v>0</v>
      </c>
      <c r="M430" s="18">
        <v>0</v>
      </c>
      <c r="N430" s="18">
        <v>0</v>
      </c>
      <c r="O430" s="18">
        <v>0</v>
      </c>
      <c r="P430" s="18">
        <v>0</v>
      </c>
      <c r="Q430" s="18">
        <v>0</v>
      </c>
      <c r="R430" s="18">
        <v>0</v>
      </c>
      <c r="S430" s="18">
        <v>0</v>
      </c>
      <c r="T430" s="18">
        <v>0</v>
      </c>
      <c r="U430" s="18">
        <v>0</v>
      </c>
      <c r="V430" s="18">
        <v>0</v>
      </c>
      <c r="W430" s="18">
        <v>0</v>
      </c>
      <c r="X430" s="18">
        <v>0</v>
      </c>
      <c r="Y430" s="18">
        <f>SUM(J430:X430)</f>
      </c>
      <c r="Z430" s="18">
        <f>I430-Y430</f>
      </c>
      <c r="AA430" s="20">
        <v>46483</v>
      </c>
      <c r="AB430" s="20">
        <v>46483</v>
      </c>
      <c r="AC430" s="18">
        <f>IFERROR(_xlfn.XLOOKUP(F430,Assumptions!B:B,Assumptions!D:D),0)</f>
      </c>
      <c r="AD430" s="20">
        <f>AA430+AC430</f>
      </c>
      <c r="AE430" s="20">
        <f>AC430+AB430</f>
      </c>
      <c r="AF430" s="5" t="str">
        <v/>
      </c>
      <c r="AG430" s="18">
        <f>IFERROR(_xlfn.BETA.DIST(DATE(YEAR(AG$2),MONTH(AG$2),15),$AD$2,$AE$2,FALSE,DATE(YEAR($AD430),MONTH($AD430),1),DATE(YEAR($AE430),MONTH($AE430),28)),0)</f>
      </c>
      <c r="AH430" s="18">
        <f>IFERROR(_xlfn.BETA.DIST(DATE(YEAR(AH$2),MONTH(AH$2),15),$AD$2,$AE$2,FALSE,DATE(YEAR($AD430),MONTH($AD430),1),DATE(YEAR($AE430),MONTH($AE430),28)),0)</f>
      </c>
      <c r="AI430" s="18">
        <f>IFERROR(_xlfn.BETA.DIST(DATE(YEAR(AI$2),MONTH(AI$2),15),$AD$2,$AE$2,FALSE,DATE(YEAR($AD430),MONTH($AD430),1),DATE(YEAR($AE430),MONTH($AE430),28)),0)</f>
      </c>
      <c r="AJ430" s="18">
        <f>IFERROR(_xlfn.BETA.DIST(DATE(YEAR(AJ$2),MONTH(AJ$2),15),$AD$2,$AE$2,FALSE,DATE(YEAR($AD430),MONTH($AD430),1),DATE(YEAR($AE430),MONTH($AE430),28)),0)</f>
      </c>
      <c r="AK430" s="18">
        <f>IFERROR(_xlfn.BETA.DIST(DATE(YEAR(AK$2),MONTH(AK$2),15),$AD$2,$AE$2,FALSE,DATE(YEAR($AD430),MONTH($AD430),1),DATE(YEAR($AE430),MONTH($AE430),28)),0)</f>
      </c>
      <c r="AL430" s="18">
        <f>IFERROR(_xlfn.BETA.DIST(DATE(YEAR(AL$2),MONTH(AL$2),15),$AD$2,$AE$2,FALSE,DATE(YEAR($AD430),MONTH($AD430),1),DATE(YEAR($AE430),MONTH($AE430),28)),0)</f>
      </c>
      <c r="AM430" s="18">
        <f>IFERROR(_xlfn.BETA.DIST(DATE(YEAR(AM$2),MONTH(AM$2),15),$AD$2,$AE$2,FALSE,DATE(YEAR($AD430),MONTH($AD430),1),DATE(YEAR($AE430),MONTH($AE430),28)),0)</f>
      </c>
      <c r="AN430" s="18">
        <f>IFERROR(_xlfn.BETA.DIST(DATE(YEAR(AN$2),MONTH(AN$2),15),$AD$2,$AE$2,FALSE,DATE(YEAR($AD430),MONTH($AD430),1),DATE(YEAR($AE430),MONTH($AE430),28)),0)</f>
      </c>
      <c r="AO430" s="18">
        <f>IFERROR(_xlfn.BETA.DIST(DATE(YEAR(AO$2),MONTH(AO$2),15),$AD$2,$AE$2,FALSE,DATE(YEAR($AD430),MONTH($AD430),1),DATE(YEAR($AE430),MONTH($AE430),28)),0)</f>
      </c>
      <c r="AP430" s="18">
        <f>IFERROR(_xlfn.BETA.DIST(DATE(YEAR(AP$2),MONTH(AP$2),15),$AD$2,$AE$2,FALSE,DATE(YEAR($AD430),MONTH($AD430),1),DATE(YEAR($AE430),MONTH($AE430),28)),0)</f>
      </c>
      <c r="AQ430" s="18">
        <f>IFERROR(_xlfn.BETA.DIST(DATE(YEAR(AQ$2),MONTH(AQ$2),15),$AD$2,$AE$2,FALSE,DATE(YEAR($AD430),MONTH($AD430),1),DATE(YEAR($AE430),MONTH($AE430),28)),0)</f>
      </c>
      <c r="AR430" s="18">
        <f>IFERROR(_xlfn.BETA.DIST(DATE(YEAR(AR$2),MONTH(AR$2),15),$AD$2,$AE$2,FALSE,DATE(YEAR($AD430),MONTH($AD430),1),DATE(YEAR($AE430),MONTH($AE430),28)),0)</f>
      </c>
      <c r="AS430" s="18">
        <f>IFERROR(_xlfn.BETA.DIST(DATE(YEAR(AS$2),MONTH(AS$2),15),$AD$2,$AE$2,FALSE,DATE(YEAR($AD430),MONTH($AD430),1),DATE(YEAR($AE430),MONTH($AE430),28)),0)</f>
      </c>
      <c r="AT430" s="18">
        <f>IFERROR(_xlfn.BETA.DIST(DATE(YEAR(AT$2),MONTH(AT$2),15),$AD$2,$AE$2,FALSE,DATE(YEAR($AD430),MONTH($AD430),1),DATE(YEAR($AE430),MONTH($AE430),28)),0)</f>
      </c>
      <c r="AU430" s="18">
        <f>IFERROR(_xlfn.BETA.DIST(DATE(YEAR(AU$2),MONTH(AU$2),15),$AD$2,$AE$2,FALSE,DATE(YEAR($AD430),MONTH($AD430),1),DATE(YEAR($AE430),MONTH($AE430),28)),0)</f>
      </c>
      <c r="AV430" s="18">
        <f>SUM(AG430:AU430)</f>
      </c>
      <c r="AW430" s="18">
        <f>IF(J430&lt;&gt;0,J430,IF($AV430=0,0,AG430/$AV430*$Z430))</f>
      </c>
      <c r="AX430" s="18">
        <f>IF(K430&lt;&gt;0,K430,IF($AV430=0,0,AH430/$AV430*$Z430))</f>
      </c>
      <c r="AY430" s="18">
        <f>IF(L430&lt;&gt;0,L430,IF($AV430=0,0,AI430/$AV430*$Z430))</f>
      </c>
      <c r="AZ430" s="18">
        <f>IF(M430&lt;&gt;0,M430,IF($AV430=0,0,AJ430/$AV430*$Z430))</f>
      </c>
      <c r="BA430" s="18">
        <f>IF(N430&lt;&gt;0,N430,IF($AV430=0,0,AK430/$AV430*$Z430))</f>
      </c>
      <c r="BB430" s="18">
        <f>IF(O430&lt;&gt;0,O430,IF($AV430=0,0,AL430/$AV430*$Z430))</f>
      </c>
      <c r="BC430" s="18">
        <f>IF(P430&lt;&gt;0,P430,IF($AV430=0,0,AM430/$AV430*$Z430))</f>
      </c>
      <c r="BD430" s="18">
        <f>IF(Q430&lt;&gt;0,Q430,IF($AV430=0,0,AN430/$AV430*$Z430))</f>
      </c>
      <c r="BE430" s="18">
        <f>IF(R430&lt;&gt;0,R430,IF($AV430=0,0,AO430/$AV430*$Z430))</f>
      </c>
      <c r="BF430" s="18">
        <f>IF(S430&lt;&gt;0,S430,IF($AV430=0,0,AP430/$AV430*$Z430))</f>
      </c>
      <c r="BG430" s="18">
        <f>IF(T430&lt;&gt;0,T430,IF($AV430=0,0,AQ430/$AV430*$Z430))</f>
      </c>
      <c r="BH430" s="18">
        <f>IF(U430&lt;&gt;0,U430,IF($AV430=0,0,AR430/$AV430*$Z430))</f>
      </c>
      <c r="BI430" s="18">
        <f>IF(V430&lt;&gt;0,V430,IF($AV430=0,0,AS430/$AV430*$Z430))</f>
      </c>
      <c r="BJ430" s="18">
        <f>IF(W430&lt;&gt;0,W430,IF($AV430=0,0,AT430/$AV430*$Z430))</f>
      </c>
      <c r="BK430" s="18">
        <f>IF(X430&lt;&gt;0,X430,IF($AV430=0,0,AU430/$AV430*$Z430))</f>
      </c>
      <c r="BL430" s="18">
        <f>SUM(AW430:BK430)</f>
      </c>
      <c r="BM430" s="18">
        <f>I430-BL430</f>
      </c>
    </row>
    <row r="431" outlineLevel="3">
      <c r="A431" s="17" t="str">
        <v>14.01.4</v>
      </c>
      <c r="B431" s="17" t="str">
        <v/>
      </c>
      <c r="C431" s="17" t="str">
        <v/>
      </c>
      <c r="D431" s="17" t="str">
        <v/>
      </c>
      <c r="E431" s="17" t="str">
        <v>14.01.4</v>
      </c>
      <c r="F431" s="17" t="str">
        <v>One of each relay type used in each system.</v>
      </c>
      <c r="G431" s="17">
        <v>1978.91</v>
      </c>
      <c r="H431" s="17" t="str">
        <v/>
      </c>
      <c r="I431" s="17" t="str">
        <v/>
      </c>
      <c r="J431" s="17" t="str">
        <v/>
      </c>
      <c r="K431" s="17" t="str">
        <v/>
      </c>
      <c r="L431" s="17" t="str">
        <v/>
      </c>
      <c r="M431" s="17" t="str">
        <v/>
      </c>
      <c r="N431" s="17" t="str">
        <v/>
      </c>
      <c r="O431" s="17" t="str">
        <v/>
      </c>
      <c r="P431" s="17" t="str">
        <v/>
      </c>
      <c r="Q431" s="17" t="str">
        <v/>
      </c>
      <c r="R431" s="17" t="str">
        <v/>
      </c>
      <c r="S431" s="17" t="str">
        <v/>
      </c>
      <c r="T431" s="17" t="str">
        <v/>
      </c>
      <c r="U431" s="17" t="str">
        <v/>
      </c>
      <c r="V431" s="17" t="str">
        <v/>
      </c>
      <c r="W431" s="17" t="str">
        <v/>
      </c>
      <c r="X431" s="17" t="str">
        <v/>
      </c>
      <c r="Y431" s="17" t="str">
        <v/>
      </c>
      <c r="Z431" s="17" t="str">
        <v/>
      </c>
      <c r="AA431" s="17" t="str">
        <v/>
      </c>
      <c r="AB431" s="17" t="str">
        <v/>
      </c>
      <c r="AC431" s="17" t="str">
        <v/>
      </c>
      <c r="AD431" s="17" t="str">
        <v/>
      </c>
      <c r="AE431" s="17" t="str">
        <v/>
      </c>
      <c r="AF431" s="5" t="str">
        <v/>
      </c>
      <c r="AG431" s="18">
        <f>IFERROR(_xlfn.BETA.DIST(DATE(YEAR(AG$2),MONTH(AG$2),15),$AD$2,$AE$2,FALSE,DATE(YEAR($AD431),MONTH($AD431),1),DATE(YEAR($AE431),MONTH($AE431),28)),0)</f>
      </c>
      <c r="AH431" s="18">
        <f>IFERROR(_xlfn.BETA.DIST(DATE(YEAR(AH$2),MONTH(AH$2),15),$AD$2,$AE$2,FALSE,DATE(YEAR($AD431),MONTH($AD431),1),DATE(YEAR($AE431),MONTH($AE431),28)),0)</f>
      </c>
      <c r="AI431" s="18">
        <f>IFERROR(_xlfn.BETA.DIST(DATE(YEAR(AI$2),MONTH(AI$2),15),$AD$2,$AE$2,FALSE,DATE(YEAR($AD431),MONTH($AD431),1),DATE(YEAR($AE431),MONTH($AE431),28)),0)</f>
      </c>
      <c r="AJ431" s="18">
        <f>IFERROR(_xlfn.BETA.DIST(DATE(YEAR(AJ$2),MONTH(AJ$2),15),$AD$2,$AE$2,FALSE,DATE(YEAR($AD431),MONTH($AD431),1),DATE(YEAR($AE431),MONTH($AE431),28)),0)</f>
      </c>
      <c r="AK431" s="18">
        <f>IFERROR(_xlfn.BETA.DIST(DATE(YEAR(AK$2),MONTH(AK$2),15),$AD$2,$AE$2,FALSE,DATE(YEAR($AD431),MONTH($AD431),1),DATE(YEAR($AE431),MONTH($AE431),28)),0)</f>
      </c>
      <c r="AL431" s="18">
        <f>IFERROR(_xlfn.BETA.DIST(DATE(YEAR(AL$2),MONTH(AL$2),15),$AD$2,$AE$2,FALSE,DATE(YEAR($AD431),MONTH($AD431),1),DATE(YEAR($AE431),MONTH($AE431),28)),0)</f>
      </c>
      <c r="AM431" s="18">
        <f>IFERROR(_xlfn.BETA.DIST(DATE(YEAR(AM$2),MONTH(AM$2),15),$AD$2,$AE$2,FALSE,DATE(YEAR($AD431),MONTH($AD431),1),DATE(YEAR($AE431),MONTH($AE431),28)),0)</f>
      </c>
      <c r="AN431" s="18">
        <f>IFERROR(_xlfn.BETA.DIST(DATE(YEAR(AN$2),MONTH(AN$2),15),$AD$2,$AE$2,FALSE,DATE(YEAR($AD431),MONTH($AD431),1),DATE(YEAR($AE431),MONTH($AE431),28)),0)</f>
      </c>
      <c r="AO431" s="18">
        <f>IFERROR(_xlfn.BETA.DIST(DATE(YEAR(AO$2),MONTH(AO$2),15),$AD$2,$AE$2,FALSE,DATE(YEAR($AD431),MONTH($AD431),1),DATE(YEAR($AE431),MONTH($AE431),28)),0)</f>
      </c>
      <c r="AP431" s="18">
        <f>IFERROR(_xlfn.BETA.DIST(DATE(YEAR(AP$2),MONTH(AP$2),15),$AD$2,$AE$2,FALSE,DATE(YEAR($AD431),MONTH($AD431),1),DATE(YEAR($AE431),MONTH($AE431),28)),0)</f>
      </c>
      <c r="AQ431" s="18">
        <f>IFERROR(_xlfn.BETA.DIST(DATE(YEAR(AQ$2),MONTH(AQ$2),15),$AD$2,$AE$2,FALSE,DATE(YEAR($AD431),MONTH($AD431),1),DATE(YEAR($AE431),MONTH($AE431),28)),0)</f>
      </c>
      <c r="AR431" s="18">
        <f>IFERROR(_xlfn.BETA.DIST(DATE(YEAR(AR$2),MONTH(AR$2),15),$AD$2,$AE$2,FALSE,DATE(YEAR($AD431),MONTH($AD431),1),DATE(YEAR($AE431),MONTH($AE431),28)),0)</f>
      </c>
      <c r="AS431" s="18">
        <f>IFERROR(_xlfn.BETA.DIST(DATE(YEAR(AS$2),MONTH(AS$2),15),$AD$2,$AE$2,FALSE,DATE(YEAR($AD431),MONTH($AD431),1),DATE(YEAR($AE431),MONTH($AE431),28)),0)</f>
      </c>
      <c r="AT431" s="18">
        <f>IFERROR(_xlfn.BETA.DIST(DATE(YEAR(AT$2),MONTH(AT$2),15),$AD$2,$AE$2,FALSE,DATE(YEAR($AD431),MONTH($AD431),1),DATE(YEAR($AE431),MONTH($AE431),28)),0)</f>
      </c>
      <c r="AU431" s="18">
        <f>IFERROR(_xlfn.BETA.DIST(DATE(YEAR(AU$2),MONTH(AU$2),15),$AD$2,$AE$2,FALSE,DATE(YEAR($AD431),MONTH($AD431),1),DATE(YEAR($AE431),MONTH($AE431),28)),0)</f>
      </c>
      <c r="AV431" s="18">
        <f>SUM(AG431:AU431)</f>
      </c>
      <c r="AW431" s="18">
        <f>IF(J431&lt;&gt;0,J431,IF($AV431=0,0,AG431/$AV431*$Z431))</f>
      </c>
      <c r="AX431" s="18">
        <f>IF(K431&lt;&gt;0,K431,IF($AV431=0,0,AH431/$AV431*$Z431))</f>
      </c>
      <c r="AY431" s="18">
        <f>IF(L431&lt;&gt;0,L431,IF($AV431=0,0,AI431/$AV431*$Z431))</f>
      </c>
      <c r="AZ431" s="18">
        <f>IF(M431&lt;&gt;0,M431,IF($AV431=0,0,AJ431/$AV431*$Z431))</f>
      </c>
      <c r="BA431" s="18">
        <f>IF(N431&lt;&gt;0,N431,IF($AV431=0,0,AK431/$AV431*$Z431))</f>
      </c>
      <c r="BB431" s="18">
        <f>IF(O431&lt;&gt;0,O431,IF($AV431=0,0,AL431/$AV431*$Z431))</f>
      </c>
      <c r="BC431" s="18">
        <f>IF(P431&lt;&gt;0,P431,IF($AV431=0,0,AM431/$AV431*$Z431))</f>
      </c>
      <c r="BD431" s="18">
        <f>IF(Q431&lt;&gt;0,Q431,IF($AV431=0,0,AN431/$AV431*$Z431))</f>
      </c>
      <c r="BE431" s="18">
        <f>IF(R431&lt;&gt;0,R431,IF($AV431=0,0,AO431/$AV431*$Z431))</f>
      </c>
      <c r="BF431" s="18">
        <f>IF(S431&lt;&gt;0,S431,IF($AV431=0,0,AP431/$AV431*$Z431))</f>
      </c>
      <c r="BG431" s="18">
        <f>IF(T431&lt;&gt;0,T431,IF($AV431=0,0,AQ431/$AV431*$Z431))</f>
      </c>
      <c r="BH431" s="18">
        <f>IF(U431&lt;&gt;0,U431,IF($AV431=0,0,AR431/$AV431*$Z431))</f>
      </c>
      <c r="BI431" s="18">
        <f>IF(V431&lt;&gt;0,V431,IF($AV431=0,0,AS431/$AV431*$Z431))</f>
      </c>
      <c r="BJ431" s="18">
        <f>IF(W431&lt;&gt;0,W431,IF($AV431=0,0,AT431/$AV431*$Z431))</f>
      </c>
      <c r="BK431" s="18">
        <f>IF(X431&lt;&gt;0,X431,IF($AV431=0,0,AU431/$AV431*$Z431))</f>
      </c>
      <c r="BL431" s="18">
        <f>SUM(AW431:BK431)</f>
      </c>
      <c r="BM431" s="17" t="str">
        <v/>
      </c>
    </row>
    <row r="432" outlineLevel="4">
      <c r="A432" s="5" t="str">
        <v>14.01.4</v>
      </c>
      <c r="B432" s="5" t="str">
        <v/>
      </c>
      <c r="C432" s="5" t="str">
        <v>BSKDGNGENGR03</v>
      </c>
      <c r="D432" s="5" t="str">
        <v>BSKDGNGENGR03</v>
      </c>
      <c r="E432" s="19">
        <f>IFERROR(_xlfn.XLOOKUP(F432,Assumptions!B:B,Assumptions!C:C),0)</f>
      </c>
      <c r="F432" s="5" t="str">
        <v>Advanced Payment</v>
      </c>
      <c r="G432" s="5" t="str">
        <v/>
      </c>
      <c r="H432" s="18">
        <f>G431*E432</f>
      </c>
      <c r="I432" s="18">
        <f>H432*(1-0)</f>
      </c>
      <c r="J432" s="18">
        <v>0</v>
      </c>
      <c r="K432" s="18">
        <v>0</v>
      </c>
      <c r="L432" s="18">
        <v>0</v>
      </c>
      <c r="M432" s="18">
        <v>0</v>
      </c>
      <c r="N432" s="18">
        <v>0</v>
      </c>
      <c r="O432" s="18">
        <v>0</v>
      </c>
      <c r="P432" s="18">
        <v>0</v>
      </c>
      <c r="Q432" s="18">
        <v>0</v>
      </c>
      <c r="R432" s="18">
        <v>0</v>
      </c>
      <c r="S432" s="18">
        <v>0</v>
      </c>
      <c r="T432" s="18">
        <v>0</v>
      </c>
      <c r="U432" s="18">
        <v>0</v>
      </c>
      <c r="V432" s="18">
        <v>0</v>
      </c>
      <c r="W432" s="18">
        <v>0</v>
      </c>
      <c r="X432" s="18">
        <v>0</v>
      </c>
      <c r="Y432" s="18">
        <f>SUM(J432:X432)</f>
      </c>
      <c r="Z432" s="18">
        <f>I432-Y432</f>
      </c>
      <c r="AA432" s="20">
        <v>46026</v>
      </c>
      <c r="AB432" s="20">
        <v>46026</v>
      </c>
      <c r="AC432" s="18">
        <f>IFERROR(_xlfn.XLOOKUP(F432,Assumptions!B:B,Assumptions!D:D),0)</f>
      </c>
      <c r="AD432" s="20">
        <f>AA432+AC432</f>
      </c>
      <c r="AE432" s="20">
        <f>AC432+AB432</f>
      </c>
      <c r="AF432" s="5" t="str">
        <v/>
      </c>
      <c r="AG432" s="18">
        <f>IFERROR(_xlfn.BETA.DIST(DATE(YEAR(AG$2),MONTH(AG$2),15),$AD$2,$AE$2,FALSE,DATE(YEAR($AD432),MONTH($AD432),1),DATE(YEAR($AE432),MONTH($AE432),28)),0)</f>
      </c>
      <c r="AH432" s="18">
        <f>IFERROR(_xlfn.BETA.DIST(DATE(YEAR(AH$2),MONTH(AH$2),15),$AD$2,$AE$2,FALSE,DATE(YEAR($AD432),MONTH($AD432),1),DATE(YEAR($AE432),MONTH($AE432),28)),0)</f>
      </c>
      <c r="AI432" s="18">
        <f>IFERROR(_xlfn.BETA.DIST(DATE(YEAR(AI$2),MONTH(AI$2),15),$AD$2,$AE$2,FALSE,DATE(YEAR($AD432),MONTH($AD432),1),DATE(YEAR($AE432),MONTH($AE432),28)),0)</f>
      </c>
      <c r="AJ432" s="18">
        <f>IFERROR(_xlfn.BETA.DIST(DATE(YEAR(AJ$2),MONTH(AJ$2),15),$AD$2,$AE$2,FALSE,DATE(YEAR($AD432),MONTH($AD432),1),DATE(YEAR($AE432),MONTH($AE432),28)),0)</f>
      </c>
      <c r="AK432" s="18">
        <f>IFERROR(_xlfn.BETA.DIST(DATE(YEAR(AK$2),MONTH(AK$2),15),$AD$2,$AE$2,FALSE,DATE(YEAR($AD432),MONTH($AD432),1),DATE(YEAR($AE432),MONTH($AE432),28)),0)</f>
      </c>
      <c r="AL432" s="18">
        <f>IFERROR(_xlfn.BETA.DIST(DATE(YEAR(AL$2),MONTH(AL$2),15),$AD$2,$AE$2,FALSE,DATE(YEAR($AD432),MONTH($AD432),1),DATE(YEAR($AE432),MONTH($AE432),28)),0)</f>
      </c>
      <c r="AM432" s="18">
        <f>IFERROR(_xlfn.BETA.DIST(DATE(YEAR(AM$2),MONTH(AM$2),15),$AD$2,$AE$2,FALSE,DATE(YEAR($AD432),MONTH($AD432),1),DATE(YEAR($AE432),MONTH($AE432),28)),0)</f>
      </c>
      <c r="AN432" s="18">
        <f>IFERROR(_xlfn.BETA.DIST(DATE(YEAR(AN$2),MONTH(AN$2),15),$AD$2,$AE$2,FALSE,DATE(YEAR($AD432),MONTH($AD432),1),DATE(YEAR($AE432),MONTH($AE432),28)),0)</f>
      </c>
      <c r="AO432" s="18">
        <f>IFERROR(_xlfn.BETA.DIST(DATE(YEAR(AO$2),MONTH(AO$2),15),$AD$2,$AE$2,FALSE,DATE(YEAR($AD432),MONTH($AD432),1),DATE(YEAR($AE432),MONTH($AE432),28)),0)</f>
      </c>
      <c r="AP432" s="18">
        <f>IFERROR(_xlfn.BETA.DIST(DATE(YEAR(AP$2),MONTH(AP$2),15),$AD$2,$AE$2,FALSE,DATE(YEAR($AD432),MONTH($AD432),1),DATE(YEAR($AE432),MONTH($AE432),28)),0)</f>
      </c>
      <c r="AQ432" s="18">
        <f>IFERROR(_xlfn.BETA.DIST(DATE(YEAR(AQ$2),MONTH(AQ$2),15),$AD$2,$AE$2,FALSE,DATE(YEAR($AD432),MONTH($AD432),1),DATE(YEAR($AE432),MONTH($AE432),28)),0)</f>
      </c>
      <c r="AR432" s="18">
        <f>IFERROR(_xlfn.BETA.DIST(DATE(YEAR(AR$2),MONTH(AR$2),15),$AD$2,$AE$2,FALSE,DATE(YEAR($AD432),MONTH($AD432),1),DATE(YEAR($AE432),MONTH($AE432),28)),0)</f>
      </c>
      <c r="AS432" s="18">
        <f>IFERROR(_xlfn.BETA.DIST(DATE(YEAR(AS$2),MONTH(AS$2),15),$AD$2,$AE$2,FALSE,DATE(YEAR($AD432),MONTH($AD432),1),DATE(YEAR($AE432),MONTH($AE432),28)),0)</f>
      </c>
      <c r="AT432" s="18">
        <f>IFERROR(_xlfn.BETA.DIST(DATE(YEAR(AT$2),MONTH(AT$2),15),$AD$2,$AE$2,FALSE,DATE(YEAR($AD432),MONTH($AD432),1),DATE(YEAR($AE432),MONTH($AE432),28)),0)</f>
      </c>
      <c r="AU432" s="18">
        <f>IFERROR(_xlfn.BETA.DIST(DATE(YEAR(AU$2),MONTH(AU$2),15),$AD$2,$AE$2,FALSE,DATE(YEAR($AD432),MONTH($AD432),1),DATE(YEAR($AE432),MONTH($AE432),28)),0)</f>
      </c>
      <c r="AV432" s="18">
        <f>SUM(AG432:AU432)</f>
      </c>
      <c r="AW432" s="18">
        <f>IF(J432&lt;&gt;0,J432,IF($AV432=0,0,AG432/$AV432*$Z432))</f>
      </c>
      <c r="AX432" s="18">
        <f>IF(K432&lt;&gt;0,K432,IF($AV432=0,0,AH432/$AV432*$Z432))</f>
      </c>
      <c r="AY432" s="18">
        <f>IF(L432&lt;&gt;0,L432,IF($AV432=0,0,AI432/$AV432*$Z432))</f>
      </c>
      <c r="AZ432" s="18">
        <f>IF(M432&lt;&gt;0,M432,IF($AV432=0,0,AJ432/$AV432*$Z432))</f>
      </c>
      <c r="BA432" s="18">
        <f>IF(N432&lt;&gt;0,N432,IF($AV432=0,0,AK432/$AV432*$Z432))</f>
      </c>
      <c r="BB432" s="18">
        <f>IF(O432&lt;&gt;0,O432,IF($AV432=0,0,AL432/$AV432*$Z432))</f>
      </c>
      <c r="BC432" s="18">
        <f>IF(P432&lt;&gt;0,P432,IF($AV432=0,0,AM432/$AV432*$Z432))</f>
      </c>
      <c r="BD432" s="18">
        <f>IF(Q432&lt;&gt;0,Q432,IF($AV432=0,0,AN432/$AV432*$Z432))</f>
      </c>
      <c r="BE432" s="18">
        <f>IF(R432&lt;&gt;0,R432,IF($AV432=0,0,AO432/$AV432*$Z432))</f>
      </c>
      <c r="BF432" s="18">
        <f>IF(S432&lt;&gt;0,S432,IF($AV432=0,0,AP432/$AV432*$Z432))</f>
      </c>
      <c r="BG432" s="18">
        <f>IF(T432&lt;&gt;0,T432,IF($AV432=0,0,AQ432/$AV432*$Z432))</f>
      </c>
      <c r="BH432" s="18">
        <f>IF(U432&lt;&gt;0,U432,IF($AV432=0,0,AR432/$AV432*$Z432))</f>
      </c>
      <c r="BI432" s="18">
        <f>IF(V432&lt;&gt;0,V432,IF($AV432=0,0,AS432/$AV432*$Z432))</f>
      </c>
      <c r="BJ432" s="18">
        <f>IF(W432&lt;&gt;0,W432,IF($AV432=0,0,AT432/$AV432*$Z432))</f>
      </c>
      <c r="BK432" s="18">
        <f>IF(X432&lt;&gt;0,X432,IF($AV432=0,0,AU432/$AV432*$Z432))</f>
      </c>
      <c r="BL432" s="18">
        <f>SUM(AW432:BK432)</f>
      </c>
      <c r="BM432" s="18">
        <f>I432-BL432</f>
      </c>
    </row>
    <row r="433" outlineLevel="4">
      <c r="A433" s="5" t="str">
        <v>14.01.4</v>
      </c>
      <c r="B433" s="5" t="str">
        <v/>
      </c>
      <c r="C433" s="5" t="str">
        <v>BSPRELGENTL07</v>
      </c>
      <c r="D433" s="5" t="str">
        <v>BSPRELGENTL07</v>
      </c>
      <c r="E433" s="19">
        <f>IFERROR(_xlfn.XLOOKUP(F433,Assumptions!B:B,Assumptions!C:C),0)</f>
      </c>
      <c r="F433" s="5" t="str">
        <v>Site Delivery EGP</v>
      </c>
      <c r="G433" s="5" t="str">
        <v/>
      </c>
      <c r="H433" s="18">
        <f>G431*E433</f>
      </c>
      <c r="I433" s="18">
        <f>H433*(1-0)</f>
      </c>
      <c r="J433" s="18">
        <v>0</v>
      </c>
      <c r="K433" s="18">
        <v>0</v>
      </c>
      <c r="L433" s="18">
        <v>0</v>
      </c>
      <c r="M433" s="18">
        <v>0</v>
      </c>
      <c r="N433" s="18">
        <v>0</v>
      </c>
      <c r="O433" s="18">
        <v>0</v>
      </c>
      <c r="P433" s="18">
        <v>0</v>
      </c>
      <c r="Q433" s="18">
        <v>0</v>
      </c>
      <c r="R433" s="18">
        <v>0</v>
      </c>
      <c r="S433" s="18">
        <v>0</v>
      </c>
      <c r="T433" s="18">
        <v>0</v>
      </c>
      <c r="U433" s="18">
        <v>0</v>
      </c>
      <c r="V433" s="18">
        <v>0</v>
      </c>
      <c r="W433" s="18">
        <v>0</v>
      </c>
      <c r="X433" s="18">
        <v>0</v>
      </c>
      <c r="Y433" s="18">
        <f>SUM(J433:X433)</f>
      </c>
      <c r="Z433" s="18">
        <f>I433-Y433</f>
      </c>
      <c r="AA433" s="20">
        <v>46347</v>
      </c>
      <c r="AB433" s="20">
        <v>46347</v>
      </c>
      <c r="AC433" s="18">
        <f>IFERROR(_xlfn.XLOOKUP(F433,Assumptions!B:B,Assumptions!D:D),0)</f>
      </c>
      <c r="AD433" s="20">
        <f>AA433+AC433</f>
      </c>
      <c r="AE433" s="20">
        <f>AC433+AB433</f>
      </c>
      <c r="AF433" s="5" t="str">
        <v/>
      </c>
      <c r="AG433" s="18">
        <f>IFERROR(_xlfn.BETA.DIST(DATE(YEAR(AG$2),MONTH(AG$2),15),$AD$2,$AE$2,FALSE,DATE(YEAR($AD433),MONTH($AD433),1),DATE(YEAR($AE433),MONTH($AE433),28)),0)</f>
      </c>
      <c r="AH433" s="18">
        <f>IFERROR(_xlfn.BETA.DIST(DATE(YEAR(AH$2),MONTH(AH$2),15),$AD$2,$AE$2,FALSE,DATE(YEAR($AD433),MONTH($AD433),1),DATE(YEAR($AE433),MONTH($AE433),28)),0)</f>
      </c>
      <c r="AI433" s="18">
        <f>IFERROR(_xlfn.BETA.DIST(DATE(YEAR(AI$2),MONTH(AI$2),15),$AD$2,$AE$2,FALSE,DATE(YEAR($AD433),MONTH($AD433),1),DATE(YEAR($AE433),MONTH($AE433),28)),0)</f>
      </c>
      <c r="AJ433" s="18">
        <f>IFERROR(_xlfn.BETA.DIST(DATE(YEAR(AJ$2),MONTH(AJ$2),15),$AD$2,$AE$2,FALSE,DATE(YEAR($AD433),MONTH($AD433),1),DATE(YEAR($AE433),MONTH($AE433),28)),0)</f>
      </c>
      <c r="AK433" s="18">
        <f>IFERROR(_xlfn.BETA.DIST(DATE(YEAR(AK$2),MONTH(AK$2),15),$AD$2,$AE$2,FALSE,DATE(YEAR($AD433),MONTH($AD433),1),DATE(YEAR($AE433),MONTH($AE433),28)),0)</f>
      </c>
      <c r="AL433" s="18">
        <f>IFERROR(_xlfn.BETA.DIST(DATE(YEAR(AL$2),MONTH(AL$2),15),$AD$2,$AE$2,FALSE,DATE(YEAR($AD433),MONTH($AD433),1),DATE(YEAR($AE433),MONTH($AE433),28)),0)</f>
      </c>
      <c r="AM433" s="18">
        <f>IFERROR(_xlfn.BETA.DIST(DATE(YEAR(AM$2),MONTH(AM$2),15),$AD$2,$AE$2,FALSE,DATE(YEAR($AD433),MONTH($AD433),1),DATE(YEAR($AE433),MONTH($AE433),28)),0)</f>
      </c>
      <c r="AN433" s="18">
        <f>IFERROR(_xlfn.BETA.DIST(DATE(YEAR(AN$2),MONTH(AN$2),15),$AD$2,$AE$2,FALSE,DATE(YEAR($AD433),MONTH($AD433),1),DATE(YEAR($AE433),MONTH($AE433),28)),0)</f>
      </c>
      <c r="AO433" s="18">
        <f>IFERROR(_xlfn.BETA.DIST(DATE(YEAR(AO$2),MONTH(AO$2),15),$AD$2,$AE$2,FALSE,DATE(YEAR($AD433),MONTH($AD433),1),DATE(YEAR($AE433),MONTH($AE433),28)),0)</f>
      </c>
      <c r="AP433" s="18">
        <f>IFERROR(_xlfn.BETA.DIST(DATE(YEAR(AP$2),MONTH(AP$2),15),$AD$2,$AE$2,FALSE,DATE(YEAR($AD433),MONTH($AD433),1),DATE(YEAR($AE433),MONTH($AE433),28)),0)</f>
      </c>
      <c r="AQ433" s="18">
        <f>IFERROR(_xlfn.BETA.DIST(DATE(YEAR(AQ$2),MONTH(AQ$2),15),$AD$2,$AE$2,FALSE,DATE(YEAR($AD433),MONTH($AD433),1),DATE(YEAR($AE433),MONTH($AE433),28)),0)</f>
      </c>
      <c r="AR433" s="18">
        <f>IFERROR(_xlfn.BETA.DIST(DATE(YEAR(AR$2),MONTH(AR$2),15),$AD$2,$AE$2,FALSE,DATE(YEAR($AD433),MONTH($AD433),1),DATE(YEAR($AE433),MONTH($AE433),28)),0)</f>
      </c>
      <c r="AS433" s="18">
        <f>IFERROR(_xlfn.BETA.DIST(DATE(YEAR(AS$2),MONTH(AS$2),15),$AD$2,$AE$2,FALSE,DATE(YEAR($AD433),MONTH($AD433),1),DATE(YEAR($AE433),MONTH($AE433),28)),0)</f>
      </c>
      <c r="AT433" s="18">
        <f>IFERROR(_xlfn.BETA.DIST(DATE(YEAR(AT$2),MONTH(AT$2),15),$AD$2,$AE$2,FALSE,DATE(YEAR($AD433),MONTH($AD433),1),DATE(YEAR($AE433),MONTH($AE433),28)),0)</f>
      </c>
      <c r="AU433" s="18">
        <f>IFERROR(_xlfn.BETA.DIST(DATE(YEAR(AU$2),MONTH(AU$2),15),$AD$2,$AE$2,FALSE,DATE(YEAR($AD433),MONTH($AD433),1),DATE(YEAR($AE433),MONTH($AE433),28)),0)</f>
      </c>
      <c r="AV433" s="18">
        <f>SUM(AG433:AU433)</f>
      </c>
      <c r="AW433" s="18">
        <f>IF(J433&lt;&gt;0,J433,IF($AV433=0,0,AG433/$AV433*$Z433))</f>
      </c>
      <c r="AX433" s="18">
        <f>IF(K433&lt;&gt;0,K433,IF($AV433=0,0,AH433/$AV433*$Z433))</f>
      </c>
      <c r="AY433" s="18">
        <f>IF(L433&lt;&gt;0,L433,IF($AV433=0,0,AI433/$AV433*$Z433))</f>
      </c>
      <c r="AZ433" s="18">
        <f>IF(M433&lt;&gt;0,M433,IF($AV433=0,0,AJ433/$AV433*$Z433))</f>
      </c>
      <c r="BA433" s="18">
        <f>IF(N433&lt;&gt;0,N433,IF($AV433=0,0,AK433/$AV433*$Z433))</f>
      </c>
      <c r="BB433" s="18">
        <f>IF(O433&lt;&gt;0,O433,IF($AV433=0,0,AL433/$AV433*$Z433))</f>
      </c>
      <c r="BC433" s="18">
        <f>IF(P433&lt;&gt;0,P433,IF($AV433=0,0,AM433/$AV433*$Z433))</f>
      </c>
      <c r="BD433" s="18">
        <f>IF(Q433&lt;&gt;0,Q433,IF($AV433=0,0,AN433/$AV433*$Z433))</f>
      </c>
      <c r="BE433" s="18">
        <f>IF(R433&lt;&gt;0,R433,IF($AV433=0,0,AO433/$AV433*$Z433))</f>
      </c>
      <c r="BF433" s="18">
        <f>IF(S433&lt;&gt;0,S433,IF($AV433=0,0,AP433/$AV433*$Z433))</f>
      </c>
      <c r="BG433" s="18">
        <f>IF(T433&lt;&gt;0,T433,IF($AV433=0,0,AQ433/$AV433*$Z433))</f>
      </c>
      <c r="BH433" s="18">
        <f>IF(U433&lt;&gt;0,U433,IF($AV433=0,0,AR433/$AV433*$Z433))</f>
      </c>
      <c r="BI433" s="18">
        <f>IF(V433&lt;&gt;0,V433,IF($AV433=0,0,AS433/$AV433*$Z433))</f>
      </c>
      <c r="BJ433" s="18">
        <f>IF(W433&lt;&gt;0,W433,IF($AV433=0,0,AT433/$AV433*$Z433))</f>
      </c>
      <c r="BK433" s="18">
        <f>IF(X433&lt;&gt;0,X433,IF($AV433=0,0,AU433/$AV433*$Z433))</f>
      </c>
      <c r="BL433" s="18">
        <f>SUM(AW433:BK433)</f>
      </c>
      <c r="BM433" s="18">
        <f>I433-BL433</f>
      </c>
    </row>
    <row r="434" outlineLevel="4">
      <c r="A434" s="5" t="str">
        <v>14.01.4</v>
      </c>
      <c r="B434" s="5" t="str">
        <v/>
      </c>
      <c r="C434" s="5" t="str">
        <v>BSKDGNGENGR07</v>
      </c>
      <c r="D434" s="5" t="str">
        <v>BSKDGNGENGR07</v>
      </c>
      <c r="E434" s="19">
        <f>IFERROR(_xlfn.XLOOKUP(F434,Assumptions!B:B,Assumptions!C:C),0)</f>
      </c>
      <c r="F434" s="5" t="str">
        <v>Retention</v>
      </c>
      <c r="G434" s="5" t="str">
        <v/>
      </c>
      <c r="H434" s="18">
        <f>G431*E434</f>
      </c>
      <c r="I434" s="18">
        <f>H434*(1-0)</f>
      </c>
      <c r="J434" s="18">
        <v>0</v>
      </c>
      <c r="K434" s="18">
        <v>0</v>
      </c>
      <c r="L434" s="18">
        <v>0</v>
      </c>
      <c r="M434" s="18">
        <v>0</v>
      </c>
      <c r="N434" s="18">
        <v>0</v>
      </c>
      <c r="O434" s="18">
        <v>0</v>
      </c>
      <c r="P434" s="18">
        <v>0</v>
      </c>
      <c r="Q434" s="18">
        <v>0</v>
      </c>
      <c r="R434" s="18">
        <v>0</v>
      </c>
      <c r="S434" s="18">
        <v>0</v>
      </c>
      <c r="T434" s="18">
        <v>0</v>
      </c>
      <c r="U434" s="18">
        <v>0</v>
      </c>
      <c r="V434" s="18">
        <v>0</v>
      </c>
      <c r="W434" s="18">
        <v>0</v>
      </c>
      <c r="X434" s="18">
        <v>0</v>
      </c>
      <c r="Y434" s="18">
        <f>SUM(J434:X434)</f>
      </c>
      <c r="Z434" s="18">
        <f>I434-Y434</f>
      </c>
      <c r="AA434" s="20">
        <v>46483</v>
      </c>
      <c r="AB434" s="20">
        <v>46483</v>
      </c>
      <c r="AC434" s="18">
        <f>IFERROR(_xlfn.XLOOKUP(F434,Assumptions!B:B,Assumptions!D:D),0)</f>
      </c>
      <c r="AD434" s="20">
        <f>AA434+AC434</f>
      </c>
      <c r="AE434" s="20">
        <f>AC434+AB434</f>
      </c>
      <c r="AF434" s="5" t="str">
        <v/>
      </c>
      <c r="AG434" s="18">
        <f>IFERROR(_xlfn.BETA.DIST(DATE(YEAR(AG$2),MONTH(AG$2),15),$AD$2,$AE$2,FALSE,DATE(YEAR($AD434),MONTH($AD434),1),DATE(YEAR($AE434),MONTH($AE434),28)),0)</f>
      </c>
      <c r="AH434" s="18">
        <f>IFERROR(_xlfn.BETA.DIST(DATE(YEAR(AH$2),MONTH(AH$2),15),$AD$2,$AE$2,FALSE,DATE(YEAR($AD434),MONTH($AD434),1),DATE(YEAR($AE434),MONTH($AE434),28)),0)</f>
      </c>
      <c r="AI434" s="18">
        <f>IFERROR(_xlfn.BETA.DIST(DATE(YEAR(AI$2),MONTH(AI$2),15),$AD$2,$AE$2,FALSE,DATE(YEAR($AD434),MONTH($AD434),1),DATE(YEAR($AE434),MONTH($AE434),28)),0)</f>
      </c>
      <c r="AJ434" s="18">
        <f>IFERROR(_xlfn.BETA.DIST(DATE(YEAR(AJ$2),MONTH(AJ$2),15),$AD$2,$AE$2,FALSE,DATE(YEAR($AD434),MONTH($AD434),1),DATE(YEAR($AE434),MONTH($AE434),28)),0)</f>
      </c>
      <c r="AK434" s="18">
        <f>IFERROR(_xlfn.BETA.DIST(DATE(YEAR(AK$2),MONTH(AK$2),15),$AD$2,$AE$2,FALSE,DATE(YEAR($AD434),MONTH($AD434),1),DATE(YEAR($AE434),MONTH($AE434),28)),0)</f>
      </c>
      <c r="AL434" s="18">
        <f>IFERROR(_xlfn.BETA.DIST(DATE(YEAR(AL$2),MONTH(AL$2),15),$AD$2,$AE$2,FALSE,DATE(YEAR($AD434),MONTH($AD434),1),DATE(YEAR($AE434),MONTH($AE434),28)),0)</f>
      </c>
      <c r="AM434" s="18">
        <f>IFERROR(_xlfn.BETA.DIST(DATE(YEAR(AM$2),MONTH(AM$2),15),$AD$2,$AE$2,FALSE,DATE(YEAR($AD434),MONTH($AD434),1),DATE(YEAR($AE434),MONTH($AE434),28)),0)</f>
      </c>
      <c r="AN434" s="18">
        <f>IFERROR(_xlfn.BETA.DIST(DATE(YEAR(AN$2),MONTH(AN$2),15),$AD$2,$AE$2,FALSE,DATE(YEAR($AD434),MONTH($AD434),1),DATE(YEAR($AE434),MONTH($AE434),28)),0)</f>
      </c>
      <c r="AO434" s="18">
        <f>IFERROR(_xlfn.BETA.DIST(DATE(YEAR(AO$2),MONTH(AO$2),15),$AD$2,$AE$2,FALSE,DATE(YEAR($AD434),MONTH($AD434),1),DATE(YEAR($AE434),MONTH($AE434),28)),0)</f>
      </c>
      <c r="AP434" s="18">
        <f>IFERROR(_xlfn.BETA.DIST(DATE(YEAR(AP$2),MONTH(AP$2),15),$AD$2,$AE$2,FALSE,DATE(YEAR($AD434),MONTH($AD434),1),DATE(YEAR($AE434),MONTH($AE434),28)),0)</f>
      </c>
      <c r="AQ434" s="18">
        <f>IFERROR(_xlfn.BETA.DIST(DATE(YEAR(AQ$2),MONTH(AQ$2),15),$AD$2,$AE$2,FALSE,DATE(YEAR($AD434),MONTH($AD434),1),DATE(YEAR($AE434),MONTH($AE434),28)),0)</f>
      </c>
      <c r="AR434" s="18">
        <f>IFERROR(_xlfn.BETA.DIST(DATE(YEAR(AR$2),MONTH(AR$2),15),$AD$2,$AE$2,FALSE,DATE(YEAR($AD434),MONTH($AD434),1),DATE(YEAR($AE434),MONTH($AE434),28)),0)</f>
      </c>
      <c r="AS434" s="18">
        <f>IFERROR(_xlfn.BETA.DIST(DATE(YEAR(AS$2),MONTH(AS$2),15),$AD$2,$AE$2,FALSE,DATE(YEAR($AD434),MONTH($AD434),1),DATE(YEAR($AE434),MONTH($AE434),28)),0)</f>
      </c>
      <c r="AT434" s="18">
        <f>IFERROR(_xlfn.BETA.DIST(DATE(YEAR(AT$2),MONTH(AT$2),15),$AD$2,$AE$2,FALSE,DATE(YEAR($AD434),MONTH($AD434),1),DATE(YEAR($AE434),MONTH($AE434),28)),0)</f>
      </c>
      <c r="AU434" s="18">
        <f>IFERROR(_xlfn.BETA.DIST(DATE(YEAR(AU$2),MONTH(AU$2),15),$AD$2,$AE$2,FALSE,DATE(YEAR($AD434),MONTH($AD434),1),DATE(YEAR($AE434),MONTH($AE434),28)),0)</f>
      </c>
      <c r="AV434" s="18">
        <f>SUM(AG434:AU434)</f>
      </c>
      <c r="AW434" s="18">
        <f>IF(J434&lt;&gt;0,J434,IF($AV434=0,0,AG434/$AV434*$Z434))</f>
      </c>
      <c r="AX434" s="18">
        <f>IF(K434&lt;&gt;0,K434,IF($AV434=0,0,AH434/$AV434*$Z434))</f>
      </c>
      <c r="AY434" s="18">
        <f>IF(L434&lt;&gt;0,L434,IF($AV434=0,0,AI434/$AV434*$Z434))</f>
      </c>
      <c r="AZ434" s="18">
        <f>IF(M434&lt;&gt;0,M434,IF($AV434=0,0,AJ434/$AV434*$Z434))</f>
      </c>
      <c r="BA434" s="18">
        <f>IF(N434&lt;&gt;0,N434,IF($AV434=0,0,AK434/$AV434*$Z434))</f>
      </c>
      <c r="BB434" s="18">
        <f>IF(O434&lt;&gt;0,O434,IF($AV434=0,0,AL434/$AV434*$Z434))</f>
      </c>
      <c r="BC434" s="18">
        <f>IF(P434&lt;&gt;0,P434,IF($AV434=0,0,AM434/$AV434*$Z434))</f>
      </c>
      <c r="BD434" s="18">
        <f>IF(Q434&lt;&gt;0,Q434,IF($AV434=0,0,AN434/$AV434*$Z434))</f>
      </c>
      <c r="BE434" s="18">
        <f>IF(R434&lt;&gt;0,R434,IF($AV434=0,0,AO434/$AV434*$Z434))</f>
      </c>
      <c r="BF434" s="18">
        <f>IF(S434&lt;&gt;0,S434,IF($AV434=0,0,AP434/$AV434*$Z434))</f>
      </c>
      <c r="BG434" s="18">
        <f>IF(T434&lt;&gt;0,T434,IF($AV434=0,0,AQ434/$AV434*$Z434))</f>
      </c>
      <c r="BH434" s="18">
        <f>IF(U434&lt;&gt;0,U434,IF($AV434=0,0,AR434/$AV434*$Z434))</f>
      </c>
      <c r="BI434" s="18">
        <f>IF(V434&lt;&gt;0,V434,IF($AV434=0,0,AS434/$AV434*$Z434))</f>
      </c>
      <c r="BJ434" s="18">
        <f>IF(W434&lt;&gt;0,W434,IF($AV434=0,0,AT434/$AV434*$Z434))</f>
      </c>
      <c r="BK434" s="18">
        <f>IF(X434&lt;&gt;0,X434,IF($AV434=0,0,AU434/$AV434*$Z434))</f>
      </c>
      <c r="BL434" s="18">
        <f>SUM(AW434:BK434)</f>
      </c>
      <c r="BM434" s="18">
        <f>I434-BL434</f>
      </c>
    </row>
    <row r="435" outlineLevel="3">
      <c r="A435" s="17" t="str">
        <v>14.01.6</v>
      </c>
      <c r="B435" s="17" t="str">
        <v/>
      </c>
      <c r="C435" s="17" t="str">
        <v/>
      </c>
      <c r="D435" s="17" t="str">
        <v/>
      </c>
      <c r="E435" s="17" t="str">
        <v>14.01.6</v>
      </c>
      <c r="F435" s="17" t="str">
        <v>10% of Consumable lamps, fuses, special cable</v>
      </c>
      <c r="G435" s="17">
        <v>15828.3</v>
      </c>
      <c r="H435" s="17" t="str">
        <v/>
      </c>
      <c r="I435" s="17" t="str">
        <v/>
      </c>
      <c r="J435" s="17" t="str">
        <v/>
      </c>
      <c r="K435" s="17" t="str">
        <v/>
      </c>
      <c r="L435" s="17" t="str">
        <v/>
      </c>
      <c r="M435" s="17" t="str">
        <v/>
      </c>
      <c r="N435" s="17" t="str">
        <v/>
      </c>
      <c r="O435" s="17" t="str">
        <v/>
      </c>
      <c r="P435" s="17" t="str">
        <v/>
      </c>
      <c r="Q435" s="17" t="str">
        <v/>
      </c>
      <c r="R435" s="17" t="str">
        <v/>
      </c>
      <c r="S435" s="17" t="str">
        <v/>
      </c>
      <c r="T435" s="17" t="str">
        <v/>
      </c>
      <c r="U435" s="17" t="str">
        <v/>
      </c>
      <c r="V435" s="17" t="str">
        <v/>
      </c>
      <c r="W435" s="17" t="str">
        <v/>
      </c>
      <c r="X435" s="17" t="str">
        <v/>
      </c>
      <c r="Y435" s="17" t="str">
        <v/>
      </c>
      <c r="Z435" s="17" t="str">
        <v/>
      </c>
      <c r="AA435" s="17" t="str">
        <v/>
      </c>
      <c r="AB435" s="17" t="str">
        <v/>
      </c>
      <c r="AC435" s="17" t="str">
        <v/>
      </c>
      <c r="AD435" s="17" t="str">
        <v/>
      </c>
      <c r="AE435" s="17" t="str">
        <v/>
      </c>
      <c r="AF435" s="5" t="str">
        <v/>
      </c>
      <c r="AG435" s="18">
        <f>IFERROR(_xlfn.BETA.DIST(DATE(YEAR(AG$2),MONTH(AG$2),15),$AD$2,$AE$2,FALSE,DATE(YEAR($AD435),MONTH($AD435),1),DATE(YEAR($AE435),MONTH($AE435),28)),0)</f>
      </c>
      <c r="AH435" s="18">
        <f>IFERROR(_xlfn.BETA.DIST(DATE(YEAR(AH$2),MONTH(AH$2),15),$AD$2,$AE$2,FALSE,DATE(YEAR($AD435),MONTH($AD435),1),DATE(YEAR($AE435),MONTH($AE435),28)),0)</f>
      </c>
      <c r="AI435" s="18">
        <f>IFERROR(_xlfn.BETA.DIST(DATE(YEAR(AI$2),MONTH(AI$2),15),$AD$2,$AE$2,FALSE,DATE(YEAR($AD435),MONTH($AD435),1),DATE(YEAR($AE435),MONTH($AE435),28)),0)</f>
      </c>
      <c r="AJ435" s="18">
        <f>IFERROR(_xlfn.BETA.DIST(DATE(YEAR(AJ$2),MONTH(AJ$2),15),$AD$2,$AE$2,FALSE,DATE(YEAR($AD435),MONTH($AD435),1),DATE(YEAR($AE435),MONTH($AE435),28)),0)</f>
      </c>
      <c r="AK435" s="18">
        <f>IFERROR(_xlfn.BETA.DIST(DATE(YEAR(AK$2),MONTH(AK$2),15),$AD$2,$AE$2,FALSE,DATE(YEAR($AD435),MONTH($AD435),1),DATE(YEAR($AE435),MONTH($AE435),28)),0)</f>
      </c>
      <c r="AL435" s="18">
        <f>IFERROR(_xlfn.BETA.DIST(DATE(YEAR(AL$2),MONTH(AL$2),15),$AD$2,$AE$2,FALSE,DATE(YEAR($AD435),MONTH($AD435),1),DATE(YEAR($AE435),MONTH($AE435),28)),0)</f>
      </c>
      <c r="AM435" s="18">
        <f>IFERROR(_xlfn.BETA.DIST(DATE(YEAR(AM$2),MONTH(AM$2),15),$AD$2,$AE$2,FALSE,DATE(YEAR($AD435),MONTH($AD435),1),DATE(YEAR($AE435),MONTH($AE435),28)),0)</f>
      </c>
      <c r="AN435" s="18">
        <f>IFERROR(_xlfn.BETA.DIST(DATE(YEAR(AN$2),MONTH(AN$2),15),$AD$2,$AE$2,FALSE,DATE(YEAR($AD435),MONTH($AD435),1),DATE(YEAR($AE435),MONTH($AE435),28)),0)</f>
      </c>
      <c r="AO435" s="18">
        <f>IFERROR(_xlfn.BETA.DIST(DATE(YEAR(AO$2),MONTH(AO$2),15),$AD$2,$AE$2,FALSE,DATE(YEAR($AD435),MONTH($AD435),1),DATE(YEAR($AE435),MONTH($AE435),28)),0)</f>
      </c>
      <c r="AP435" s="18">
        <f>IFERROR(_xlfn.BETA.DIST(DATE(YEAR(AP$2),MONTH(AP$2),15),$AD$2,$AE$2,FALSE,DATE(YEAR($AD435),MONTH($AD435),1),DATE(YEAR($AE435),MONTH($AE435),28)),0)</f>
      </c>
      <c r="AQ435" s="18">
        <f>IFERROR(_xlfn.BETA.DIST(DATE(YEAR(AQ$2),MONTH(AQ$2),15),$AD$2,$AE$2,FALSE,DATE(YEAR($AD435),MONTH($AD435),1),DATE(YEAR($AE435),MONTH($AE435),28)),0)</f>
      </c>
      <c r="AR435" s="18">
        <f>IFERROR(_xlfn.BETA.DIST(DATE(YEAR(AR$2),MONTH(AR$2),15),$AD$2,$AE$2,FALSE,DATE(YEAR($AD435),MONTH($AD435),1),DATE(YEAR($AE435),MONTH($AE435),28)),0)</f>
      </c>
      <c r="AS435" s="18">
        <f>IFERROR(_xlfn.BETA.DIST(DATE(YEAR(AS$2),MONTH(AS$2),15),$AD$2,$AE$2,FALSE,DATE(YEAR($AD435),MONTH($AD435),1),DATE(YEAR($AE435),MONTH($AE435),28)),0)</f>
      </c>
      <c r="AT435" s="18">
        <f>IFERROR(_xlfn.BETA.DIST(DATE(YEAR(AT$2),MONTH(AT$2),15),$AD$2,$AE$2,FALSE,DATE(YEAR($AD435),MONTH($AD435),1),DATE(YEAR($AE435),MONTH($AE435),28)),0)</f>
      </c>
      <c r="AU435" s="18">
        <f>IFERROR(_xlfn.BETA.DIST(DATE(YEAR(AU$2),MONTH(AU$2),15),$AD$2,$AE$2,FALSE,DATE(YEAR($AD435),MONTH($AD435),1),DATE(YEAR($AE435),MONTH($AE435),28)),0)</f>
      </c>
      <c r="AV435" s="18">
        <f>SUM(AG435:AU435)</f>
      </c>
      <c r="AW435" s="18">
        <f>IF(J435&lt;&gt;0,J435,IF($AV435=0,0,AG435/$AV435*$Z435))</f>
      </c>
      <c r="AX435" s="18">
        <f>IF(K435&lt;&gt;0,K435,IF($AV435=0,0,AH435/$AV435*$Z435))</f>
      </c>
      <c r="AY435" s="18">
        <f>IF(L435&lt;&gt;0,L435,IF($AV435=0,0,AI435/$AV435*$Z435))</f>
      </c>
      <c r="AZ435" s="18">
        <f>IF(M435&lt;&gt;0,M435,IF($AV435=0,0,AJ435/$AV435*$Z435))</f>
      </c>
      <c r="BA435" s="18">
        <f>IF(N435&lt;&gt;0,N435,IF($AV435=0,0,AK435/$AV435*$Z435))</f>
      </c>
      <c r="BB435" s="18">
        <f>IF(O435&lt;&gt;0,O435,IF($AV435=0,0,AL435/$AV435*$Z435))</f>
      </c>
      <c r="BC435" s="18">
        <f>IF(P435&lt;&gt;0,P435,IF($AV435=0,0,AM435/$AV435*$Z435))</f>
      </c>
      <c r="BD435" s="18">
        <f>IF(Q435&lt;&gt;0,Q435,IF($AV435=0,0,AN435/$AV435*$Z435))</f>
      </c>
      <c r="BE435" s="18">
        <f>IF(R435&lt;&gt;0,R435,IF($AV435=0,0,AO435/$AV435*$Z435))</f>
      </c>
      <c r="BF435" s="18">
        <f>IF(S435&lt;&gt;0,S435,IF($AV435=0,0,AP435/$AV435*$Z435))</f>
      </c>
      <c r="BG435" s="18">
        <f>IF(T435&lt;&gt;0,T435,IF($AV435=0,0,AQ435/$AV435*$Z435))</f>
      </c>
      <c r="BH435" s="18">
        <f>IF(U435&lt;&gt;0,U435,IF($AV435=0,0,AR435/$AV435*$Z435))</f>
      </c>
      <c r="BI435" s="18">
        <f>IF(V435&lt;&gt;0,V435,IF($AV435=0,0,AS435/$AV435*$Z435))</f>
      </c>
      <c r="BJ435" s="18">
        <f>IF(W435&lt;&gt;0,W435,IF($AV435=0,0,AT435/$AV435*$Z435))</f>
      </c>
      <c r="BK435" s="18">
        <f>IF(X435&lt;&gt;0,X435,IF($AV435=0,0,AU435/$AV435*$Z435))</f>
      </c>
      <c r="BL435" s="18">
        <f>SUM(AW435:BK435)</f>
      </c>
      <c r="BM435" s="17" t="str">
        <v/>
      </c>
    </row>
    <row r="436" outlineLevel="4">
      <c r="A436" s="5" t="str">
        <v>14.01.6</v>
      </c>
      <c r="B436" s="5" t="str">
        <v/>
      </c>
      <c r="C436" s="5" t="str">
        <v>BSKDGNGENGR03</v>
      </c>
      <c r="D436" s="5" t="str">
        <v>BSKDGNGENGR03</v>
      </c>
      <c r="E436" s="19">
        <f>IFERROR(_xlfn.XLOOKUP(F436,Assumptions!B:B,Assumptions!C:C),0)</f>
      </c>
      <c r="F436" s="5" t="str">
        <v>Advanced Payment</v>
      </c>
      <c r="G436" s="5" t="str">
        <v/>
      </c>
      <c r="H436" s="18">
        <f>G435*E436</f>
      </c>
      <c r="I436" s="18">
        <f>H436*(1-0)</f>
      </c>
      <c r="J436" s="18">
        <v>0</v>
      </c>
      <c r="K436" s="18">
        <v>0</v>
      </c>
      <c r="L436" s="18">
        <v>0</v>
      </c>
      <c r="M436" s="18">
        <v>0</v>
      </c>
      <c r="N436" s="18">
        <v>0</v>
      </c>
      <c r="O436" s="18">
        <v>0</v>
      </c>
      <c r="P436" s="18">
        <v>0</v>
      </c>
      <c r="Q436" s="18">
        <v>0</v>
      </c>
      <c r="R436" s="18">
        <v>0</v>
      </c>
      <c r="S436" s="18">
        <v>0</v>
      </c>
      <c r="T436" s="18">
        <v>0</v>
      </c>
      <c r="U436" s="18">
        <v>0</v>
      </c>
      <c r="V436" s="18">
        <v>0</v>
      </c>
      <c r="W436" s="18">
        <v>0</v>
      </c>
      <c r="X436" s="18">
        <v>0</v>
      </c>
      <c r="Y436" s="18">
        <f>SUM(J436:X436)</f>
      </c>
      <c r="Z436" s="18">
        <f>I436-Y436</f>
      </c>
      <c r="AA436" s="20">
        <v>46026</v>
      </c>
      <c r="AB436" s="20">
        <v>46026</v>
      </c>
      <c r="AC436" s="18">
        <f>IFERROR(_xlfn.XLOOKUP(F436,Assumptions!B:B,Assumptions!D:D),0)</f>
      </c>
      <c r="AD436" s="20">
        <f>AA436+AC436</f>
      </c>
      <c r="AE436" s="20">
        <f>AC436+AB436</f>
      </c>
      <c r="AF436" s="5" t="str">
        <v/>
      </c>
      <c r="AG436" s="18">
        <f>IFERROR(_xlfn.BETA.DIST(DATE(YEAR(AG$2),MONTH(AG$2),15),$AD$2,$AE$2,FALSE,DATE(YEAR($AD436),MONTH($AD436),1),DATE(YEAR($AE436),MONTH($AE436),28)),0)</f>
      </c>
      <c r="AH436" s="18">
        <f>IFERROR(_xlfn.BETA.DIST(DATE(YEAR(AH$2),MONTH(AH$2),15),$AD$2,$AE$2,FALSE,DATE(YEAR($AD436),MONTH($AD436),1),DATE(YEAR($AE436),MONTH($AE436),28)),0)</f>
      </c>
      <c r="AI436" s="18">
        <f>IFERROR(_xlfn.BETA.DIST(DATE(YEAR(AI$2),MONTH(AI$2),15),$AD$2,$AE$2,FALSE,DATE(YEAR($AD436),MONTH($AD436),1),DATE(YEAR($AE436),MONTH($AE436),28)),0)</f>
      </c>
      <c r="AJ436" s="18">
        <f>IFERROR(_xlfn.BETA.DIST(DATE(YEAR(AJ$2),MONTH(AJ$2),15),$AD$2,$AE$2,FALSE,DATE(YEAR($AD436),MONTH($AD436),1),DATE(YEAR($AE436),MONTH($AE436),28)),0)</f>
      </c>
      <c r="AK436" s="18">
        <f>IFERROR(_xlfn.BETA.DIST(DATE(YEAR(AK$2),MONTH(AK$2),15),$AD$2,$AE$2,FALSE,DATE(YEAR($AD436),MONTH($AD436),1),DATE(YEAR($AE436),MONTH($AE436),28)),0)</f>
      </c>
      <c r="AL436" s="18">
        <f>IFERROR(_xlfn.BETA.DIST(DATE(YEAR(AL$2),MONTH(AL$2),15),$AD$2,$AE$2,FALSE,DATE(YEAR($AD436),MONTH($AD436),1),DATE(YEAR($AE436),MONTH($AE436),28)),0)</f>
      </c>
      <c r="AM436" s="18">
        <f>IFERROR(_xlfn.BETA.DIST(DATE(YEAR(AM$2),MONTH(AM$2),15),$AD$2,$AE$2,FALSE,DATE(YEAR($AD436),MONTH($AD436),1),DATE(YEAR($AE436),MONTH($AE436),28)),0)</f>
      </c>
      <c r="AN436" s="18">
        <f>IFERROR(_xlfn.BETA.DIST(DATE(YEAR(AN$2),MONTH(AN$2),15),$AD$2,$AE$2,FALSE,DATE(YEAR($AD436),MONTH($AD436),1),DATE(YEAR($AE436),MONTH($AE436),28)),0)</f>
      </c>
      <c r="AO436" s="18">
        <f>IFERROR(_xlfn.BETA.DIST(DATE(YEAR(AO$2),MONTH(AO$2),15),$AD$2,$AE$2,FALSE,DATE(YEAR($AD436),MONTH($AD436),1),DATE(YEAR($AE436),MONTH($AE436),28)),0)</f>
      </c>
      <c r="AP436" s="18">
        <f>IFERROR(_xlfn.BETA.DIST(DATE(YEAR(AP$2),MONTH(AP$2),15),$AD$2,$AE$2,FALSE,DATE(YEAR($AD436),MONTH($AD436),1),DATE(YEAR($AE436),MONTH($AE436),28)),0)</f>
      </c>
      <c r="AQ436" s="18">
        <f>IFERROR(_xlfn.BETA.DIST(DATE(YEAR(AQ$2),MONTH(AQ$2),15),$AD$2,$AE$2,FALSE,DATE(YEAR($AD436),MONTH($AD436),1),DATE(YEAR($AE436),MONTH($AE436),28)),0)</f>
      </c>
      <c r="AR436" s="18">
        <f>IFERROR(_xlfn.BETA.DIST(DATE(YEAR(AR$2),MONTH(AR$2),15),$AD$2,$AE$2,FALSE,DATE(YEAR($AD436),MONTH($AD436),1),DATE(YEAR($AE436),MONTH($AE436),28)),0)</f>
      </c>
      <c r="AS436" s="18">
        <f>IFERROR(_xlfn.BETA.DIST(DATE(YEAR(AS$2),MONTH(AS$2),15),$AD$2,$AE$2,FALSE,DATE(YEAR($AD436),MONTH($AD436),1),DATE(YEAR($AE436),MONTH($AE436),28)),0)</f>
      </c>
      <c r="AT436" s="18">
        <f>IFERROR(_xlfn.BETA.DIST(DATE(YEAR(AT$2),MONTH(AT$2),15),$AD$2,$AE$2,FALSE,DATE(YEAR($AD436),MONTH($AD436),1),DATE(YEAR($AE436),MONTH($AE436),28)),0)</f>
      </c>
      <c r="AU436" s="18">
        <f>IFERROR(_xlfn.BETA.DIST(DATE(YEAR(AU$2),MONTH(AU$2),15),$AD$2,$AE$2,FALSE,DATE(YEAR($AD436),MONTH($AD436),1),DATE(YEAR($AE436),MONTH($AE436),28)),0)</f>
      </c>
      <c r="AV436" s="18">
        <f>SUM(AG436:AU436)</f>
      </c>
      <c r="AW436" s="18">
        <f>IF(J436&lt;&gt;0,J436,IF($AV436=0,0,AG436/$AV436*$Z436))</f>
      </c>
      <c r="AX436" s="18">
        <f>IF(K436&lt;&gt;0,K436,IF($AV436=0,0,AH436/$AV436*$Z436))</f>
      </c>
      <c r="AY436" s="18">
        <f>IF(L436&lt;&gt;0,L436,IF($AV436=0,0,AI436/$AV436*$Z436))</f>
      </c>
      <c r="AZ436" s="18">
        <f>IF(M436&lt;&gt;0,M436,IF($AV436=0,0,AJ436/$AV436*$Z436))</f>
      </c>
      <c r="BA436" s="18">
        <f>IF(N436&lt;&gt;0,N436,IF($AV436=0,0,AK436/$AV436*$Z436))</f>
      </c>
      <c r="BB436" s="18">
        <f>IF(O436&lt;&gt;0,O436,IF($AV436=0,0,AL436/$AV436*$Z436))</f>
      </c>
      <c r="BC436" s="18">
        <f>IF(P436&lt;&gt;0,P436,IF($AV436=0,0,AM436/$AV436*$Z436))</f>
      </c>
      <c r="BD436" s="18">
        <f>IF(Q436&lt;&gt;0,Q436,IF($AV436=0,0,AN436/$AV436*$Z436))</f>
      </c>
      <c r="BE436" s="18">
        <f>IF(R436&lt;&gt;0,R436,IF($AV436=0,0,AO436/$AV436*$Z436))</f>
      </c>
      <c r="BF436" s="18">
        <f>IF(S436&lt;&gt;0,S436,IF($AV436=0,0,AP436/$AV436*$Z436))</f>
      </c>
      <c r="BG436" s="18">
        <f>IF(T436&lt;&gt;0,T436,IF($AV436=0,0,AQ436/$AV436*$Z436))</f>
      </c>
      <c r="BH436" s="18">
        <f>IF(U436&lt;&gt;0,U436,IF($AV436=0,0,AR436/$AV436*$Z436))</f>
      </c>
      <c r="BI436" s="18">
        <f>IF(V436&lt;&gt;0,V436,IF($AV436=0,0,AS436/$AV436*$Z436))</f>
      </c>
      <c r="BJ436" s="18">
        <f>IF(W436&lt;&gt;0,W436,IF($AV436=0,0,AT436/$AV436*$Z436))</f>
      </c>
      <c r="BK436" s="18">
        <f>IF(X436&lt;&gt;0,X436,IF($AV436=0,0,AU436/$AV436*$Z436))</f>
      </c>
      <c r="BL436" s="18">
        <f>SUM(AW436:BK436)</f>
      </c>
      <c r="BM436" s="18">
        <f>I436-BL436</f>
      </c>
    </row>
    <row r="437" outlineLevel="4">
      <c r="A437" s="5" t="str">
        <v>14.01.6</v>
      </c>
      <c r="B437" s="5" t="str">
        <v/>
      </c>
      <c r="C437" s="5" t="str">
        <v>BSPRELGENTL07</v>
      </c>
      <c r="D437" s="5" t="str">
        <v>BSPRELGENTL07</v>
      </c>
      <c r="E437" s="19">
        <f>IFERROR(_xlfn.XLOOKUP(F437,Assumptions!B:B,Assumptions!C:C),0)</f>
      </c>
      <c r="F437" s="5" t="str">
        <v>Site Delivery EGP</v>
      </c>
      <c r="G437" s="5" t="str">
        <v/>
      </c>
      <c r="H437" s="18">
        <f>G435*E437</f>
      </c>
      <c r="I437" s="18">
        <f>H437*(1-0)</f>
      </c>
      <c r="J437" s="18">
        <v>0</v>
      </c>
      <c r="K437" s="18">
        <v>0</v>
      </c>
      <c r="L437" s="18">
        <v>0</v>
      </c>
      <c r="M437" s="18">
        <v>0</v>
      </c>
      <c r="N437" s="18">
        <v>0</v>
      </c>
      <c r="O437" s="18">
        <v>0</v>
      </c>
      <c r="P437" s="18">
        <v>0</v>
      </c>
      <c r="Q437" s="18">
        <v>0</v>
      </c>
      <c r="R437" s="18">
        <v>0</v>
      </c>
      <c r="S437" s="18">
        <v>0</v>
      </c>
      <c r="T437" s="18">
        <v>0</v>
      </c>
      <c r="U437" s="18">
        <v>0</v>
      </c>
      <c r="V437" s="18">
        <v>0</v>
      </c>
      <c r="W437" s="18">
        <v>0</v>
      </c>
      <c r="X437" s="18">
        <v>0</v>
      </c>
      <c r="Y437" s="18">
        <f>SUM(J437:X437)</f>
      </c>
      <c r="Z437" s="18">
        <f>I437-Y437</f>
      </c>
      <c r="AA437" s="20">
        <v>46347</v>
      </c>
      <c r="AB437" s="20">
        <v>46347</v>
      </c>
      <c r="AC437" s="18">
        <f>IFERROR(_xlfn.XLOOKUP(F437,Assumptions!B:B,Assumptions!D:D),0)</f>
      </c>
      <c r="AD437" s="20">
        <f>AA437+AC437</f>
      </c>
      <c r="AE437" s="20">
        <f>AC437+AB437</f>
      </c>
      <c r="AF437" s="5" t="str">
        <v/>
      </c>
      <c r="AG437" s="18">
        <f>IFERROR(_xlfn.BETA.DIST(DATE(YEAR(AG$2),MONTH(AG$2),15),$AD$2,$AE$2,FALSE,DATE(YEAR($AD437),MONTH($AD437),1),DATE(YEAR($AE437),MONTH($AE437),28)),0)</f>
      </c>
      <c r="AH437" s="18">
        <f>IFERROR(_xlfn.BETA.DIST(DATE(YEAR(AH$2),MONTH(AH$2),15),$AD$2,$AE$2,FALSE,DATE(YEAR($AD437),MONTH($AD437),1),DATE(YEAR($AE437),MONTH($AE437),28)),0)</f>
      </c>
      <c r="AI437" s="18">
        <f>IFERROR(_xlfn.BETA.DIST(DATE(YEAR(AI$2),MONTH(AI$2),15),$AD$2,$AE$2,FALSE,DATE(YEAR($AD437),MONTH($AD437),1),DATE(YEAR($AE437),MONTH($AE437),28)),0)</f>
      </c>
      <c r="AJ437" s="18">
        <f>IFERROR(_xlfn.BETA.DIST(DATE(YEAR(AJ$2),MONTH(AJ$2),15),$AD$2,$AE$2,FALSE,DATE(YEAR($AD437),MONTH($AD437),1),DATE(YEAR($AE437),MONTH($AE437),28)),0)</f>
      </c>
      <c r="AK437" s="18">
        <f>IFERROR(_xlfn.BETA.DIST(DATE(YEAR(AK$2),MONTH(AK$2),15),$AD$2,$AE$2,FALSE,DATE(YEAR($AD437),MONTH($AD437),1),DATE(YEAR($AE437),MONTH($AE437),28)),0)</f>
      </c>
      <c r="AL437" s="18">
        <f>IFERROR(_xlfn.BETA.DIST(DATE(YEAR(AL$2),MONTH(AL$2),15),$AD$2,$AE$2,FALSE,DATE(YEAR($AD437),MONTH($AD437),1),DATE(YEAR($AE437),MONTH($AE437),28)),0)</f>
      </c>
      <c r="AM437" s="18">
        <f>IFERROR(_xlfn.BETA.DIST(DATE(YEAR(AM$2),MONTH(AM$2),15),$AD$2,$AE$2,FALSE,DATE(YEAR($AD437),MONTH($AD437),1),DATE(YEAR($AE437),MONTH($AE437),28)),0)</f>
      </c>
      <c r="AN437" s="18">
        <f>IFERROR(_xlfn.BETA.DIST(DATE(YEAR(AN$2),MONTH(AN$2),15),$AD$2,$AE$2,FALSE,DATE(YEAR($AD437),MONTH($AD437),1),DATE(YEAR($AE437),MONTH($AE437),28)),0)</f>
      </c>
      <c r="AO437" s="18">
        <f>IFERROR(_xlfn.BETA.DIST(DATE(YEAR(AO$2),MONTH(AO$2),15),$AD$2,$AE$2,FALSE,DATE(YEAR($AD437),MONTH($AD437),1),DATE(YEAR($AE437),MONTH($AE437),28)),0)</f>
      </c>
      <c r="AP437" s="18">
        <f>IFERROR(_xlfn.BETA.DIST(DATE(YEAR(AP$2),MONTH(AP$2),15),$AD$2,$AE$2,FALSE,DATE(YEAR($AD437),MONTH($AD437),1),DATE(YEAR($AE437),MONTH($AE437),28)),0)</f>
      </c>
      <c r="AQ437" s="18">
        <f>IFERROR(_xlfn.BETA.DIST(DATE(YEAR(AQ$2),MONTH(AQ$2),15),$AD$2,$AE$2,FALSE,DATE(YEAR($AD437),MONTH($AD437),1),DATE(YEAR($AE437),MONTH($AE437),28)),0)</f>
      </c>
      <c r="AR437" s="18">
        <f>IFERROR(_xlfn.BETA.DIST(DATE(YEAR(AR$2),MONTH(AR$2),15),$AD$2,$AE$2,FALSE,DATE(YEAR($AD437),MONTH($AD437),1),DATE(YEAR($AE437),MONTH($AE437),28)),0)</f>
      </c>
      <c r="AS437" s="18">
        <f>IFERROR(_xlfn.BETA.DIST(DATE(YEAR(AS$2),MONTH(AS$2),15),$AD$2,$AE$2,FALSE,DATE(YEAR($AD437),MONTH($AD437),1),DATE(YEAR($AE437),MONTH($AE437),28)),0)</f>
      </c>
      <c r="AT437" s="18">
        <f>IFERROR(_xlfn.BETA.DIST(DATE(YEAR(AT$2),MONTH(AT$2),15),$AD$2,$AE$2,FALSE,DATE(YEAR($AD437),MONTH($AD437),1),DATE(YEAR($AE437),MONTH($AE437),28)),0)</f>
      </c>
      <c r="AU437" s="18">
        <f>IFERROR(_xlfn.BETA.DIST(DATE(YEAR(AU$2),MONTH(AU$2),15),$AD$2,$AE$2,FALSE,DATE(YEAR($AD437),MONTH($AD437),1),DATE(YEAR($AE437),MONTH($AE437),28)),0)</f>
      </c>
      <c r="AV437" s="18">
        <f>SUM(AG437:AU437)</f>
      </c>
      <c r="AW437" s="18">
        <f>IF(J437&lt;&gt;0,J437,IF($AV437=0,0,AG437/$AV437*$Z437))</f>
      </c>
      <c r="AX437" s="18">
        <f>IF(K437&lt;&gt;0,K437,IF($AV437=0,0,AH437/$AV437*$Z437))</f>
      </c>
      <c r="AY437" s="18">
        <f>IF(L437&lt;&gt;0,L437,IF($AV437=0,0,AI437/$AV437*$Z437))</f>
      </c>
      <c r="AZ437" s="18">
        <f>IF(M437&lt;&gt;0,M437,IF($AV437=0,0,AJ437/$AV437*$Z437))</f>
      </c>
      <c r="BA437" s="18">
        <f>IF(N437&lt;&gt;0,N437,IF($AV437=0,0,AK437/$AV437*$Z437))</f>
      </c>
      <c r="BB437" s="18">
        <f>IF(O437&lt;&gt;0,O437,IF($AV437=0,0,AL437/$AV437*$Z437))</f>
      </c>
      <c r="BC437" s="18">
        <f>IF(P437&lt;&gt;0,P437,IF($AV437=0,0,AM437/$AV437*$Z437))</f>
      </c>
      <c r="BD437" s="18">
        <f>IF(Q437&lt;&gt;0,Q437,IF($AV437=0,0,AN437/$AV437*$Z437))</f>
      </c>
      <c r="BE437" s="18">
        <f>IF(R437&lt;&gt;0,R437,IF($AV437=0,0,AO437/$AV437*$Z437))</f>
      </c>
      <c r="BF437" s="18">
        <f>IF(S437&lt;&gt;0,S437,IF($AV437=0,0,AP437/$AV437*$Z437))</f>
      </c>
      <c r="BG437" s="18">
        <f>IF(T437&lt;&gt;0,T437,IF($AV437=0,0,AQ437/$AV437*$Z437))</f>
      </c>
      <c r="BH437" s="18">
        <f>IF(U437&lt;&gt;0,U437,IF($AV437=0,0,AR437/$AV437*$Z437))</f>
      </c>
      <c r="BI437" s="18">
        <f>IF(V437&lt;&gt;0,V437,IF($AV437=0,0,AS437/$AV437*$Z437))</f>
      </c>
      <c r="BJ437" s="18">
        <f>IF(W437&lt;&gt;0,W437,IF($AV437=0,0,AT437/$AV437*$Z437))</f>
      </c>
      <c r="BK437" s="18">
        <f>IF(X437&lt;&gt;0,X437,IF($AV437=0,0,AU437/$AV437*$Z437))</f>
      </c>
      <c r="BL437" s="18">
        <f>SUM(AW437:BK437)</f>
      </c>
      <c r="BM437" s="18">
        <f>I437-BL437</f>
      </c>
    </row>
    <row r="438" outlineLevel="4">
      <c r="A438" s="5" t="str">
        <v>14.01.6</v>
      </c>
      <c r="B438" s="5" t="str">
        <v/>
      </c>
      <c r="C438" s="5" t="str">
        <v>BSKDGNGENGR07</v>
      </c>
      <c r="D438" s="5" t="str">
        <v>BSKDGNGENGR07</v>
      </c>
      <c r="E438" s="19">
        <f>IFERROR(_xlfn.XLOOKUP(F438,Assumptions!B:B,Assumptions!C:C),0)</f>
      </c>
      <c r="F438" s="5" t="str">
        <v>Retention</v>
      </c>
      <c r="G438" s="5" t="str">
        <v/>
      </c>
      <c r="H438" s="18">
        <f>G435*E438</f>
      </c>
      <c r="I438" s="18">
        <f>H438*(1-0)</f>
      </c>
      <c r="J438" s="18">
        <v>0</v>
      </c>
      <c r="K438" s="18">
        <v>0</v>
      </c>
      <c r="L438" s="18">
        <v>0</v>
      </c>
      <c r="M438" s="18">
        <v>0</v>
      </c>
      <c r="N438" s="18">
        <v>0</v>
      </c>
      <c r="O438" s="18">
        <v>0</v>
      </c>
      <c r="P438" s="18">
        <v>0</v>
      </c>
      <c r="Q438" s="18">
        <v>0</v>
      </c>
      <c r="R438" s="18">
        <v>0</v>
      </c>
      <c r="S438" s="18">
        <v>0</v>
      </c>
      <c r="T438" s="18">
        <v>0</v>
      </c>
      <c r="U438" s="18">
        <v>0</v>
      </c>
      <c r="V438" s="18">
        <v>0</v>
      </c>
      <c r="W438" s="18">
        <v>0</v>
      </c>
      <c r="X438" s="18">
        <v>0</v>
      </c>
      <c r="Y438" s="18">
        <f>SUM(J438:X438)</f>
      </c>
      <c r="Z438" s="18">
        <f>I438-Y438</f>
      </c>
      <c r="AA438" s="20">
        <v>46483</v>
      </c>
      <c r="AB438" s="20">
        <v>46483</v>
      </c>
      <c r="AC438" s="18">
        <f>IFERROR(_xlfn.XLOOKUP(F438,Assumptions!B:B,Assumptions!D:D),0)</f>
      </c>
      <c r="AD438" s="20">
        <f>AA438+AC438</f>
      </c>
      <c r="AE438" s="20">
        <f>AC438+AB438</f>
      </c>
      <c r="AF438" s="5" t="str">
        <v/>
      </c>
      <c r="AG438" s="18">
        <f>IFERROR(_xlfn.BETA.DIST(DATE(YEAR(AG$2),MONTH(AG$2),15),$AD$2,$AE$2,FALSE,DATE(YEAR($AD438),MONTH($AD438),1),DATE(YEAR($AE438),MONTH($AE438),28)),0)</f>
      </c>
      <c r="AH438" s="18">
        <f>IFERROR(_xlfn.BETA.DIST(DATE(YEAR(AH$2),MONTH(AH$2),15),$AD$2,$AE$2,FALSE,DATE(YEAR($AD438),MONTH($AD438),1),DATE(YEAR($AE438),MONTH($AE438),28)),0)</f>
      </c>
      <c r="AI438" s="18">
        <f>IFERROR(_xlfn.BETA.DIST(DATE(YEAR(AI$2),MONTH(AI$2),15),$AD$2,$AE$2,FALSE,DATE(YEAR($AD438),MONTH($AD438),1),DATE(YEAR($AE438),MONTH($AE438),28)),0)</f>
      </c>
      <c r="AJ438" s="18">
        <f>IFERROR(_xlfn.BETA.DIST(DATE(YEAR(AJ$2),MONTH(AJ$2),15),$AD$2,$AE$2,FALSE,DATE(YEAR($AD438),MONTH($AD438),1),DATE(YEAR($AE438),MONTH($AE438),28)),0)</f>
      </c>
      <c r="AK438" s="18">
        <f>IFERROR(_xlfn.BETA.DIST(DATE(YEAR(AK$2),MONTH(AK$2),15),$AD$2,$AE$2,FALSE,DATE(YEAR($AD438),MONTH($AD438),1),DATE(YEAR($AE438),MONTH($AE438),28)),0)</f>
      </c>
      <c r="AL438" s="18">
        <f>IFERROR(_xlfn.BETA.DIST(DATE(YEAR(AL$2),MONTH(AL$2),15),$AD$2,$AE$2,FALSE,DATE(YEAR($AD438),MONTH($AD438),1),DATE(YEAR($AE438),MONTH($AE438),28)),0)</f>
      </c>
      <c r="AM438" s="18">
        <f>IFERROR(_xlfn.BETA.DIST(DATE(YEAR(AM$2),MONTH(AM$2),15),$AD$2,$AE$2,FALSE,DATE(YEAR($AD438),MONTH($AD438),1),DATE(YEAR($AE438),MONTH($AE438),28)),0)</f>
      </c>
      <c r="AN438" s="18">
        <f>IFERROR(_xlfn.BETA.DIST(DATE(YEAR(AN$2),MONTH(AN$2),15),$AD$2,$AE$2,FALSE,DATE(YEAR($AD438),MONTH($AD438),1),DATE(YEAR($AE438),MONTH($AE438),28)),0)</f>
      </c>
      <c r="AO438" s="18">
        <f>IFERROR(_xlfn.BETA.DIST(DATE(YEAR(AO$2),MONTH(AO$2),15),$AD$2,$AE$2,FALSE,DATE(YEAR($AD438),MONTH($AD438),1),DATE(YEAR($AE438),MONTH($AE438),28)),0)</f>
      </c>
      <c r="AP438" s="18">
        <f>IFERROR(_xlfn.BETA.DIST(DATE(YEAR(AP$2),MONTH(AP$2),15),$AD$2,$AE$2,FALSE,DATE(YEAR($AD438),MONTH($AD438),1),DATE(YEAR($AE438),MONTH($AE438),28)),0)</f>
      </c>
      <c r="AQ438" s="18">
        <f>IFERROR(_xlfn.BETA.DIST(DATE(YEAR(AQ$2),MONTH(AQ$2),15),$AD$2,$AE$2,FALSE,DATE(YEAR($AD438),MONTH($AD438),1),DATE(YEAR($AE438),MONTH($AE438),28)),0)</f>
      </c>
      <c r="AR438" s="18">
        <f>IFERROR(_xlfn.BETA.DIST(DATE(YEAR(AR$2),MONTH(AR$2),15),$AD$2,$AE$2,FALSE,DATE(YEAR($AD438),MONTH($AD438),1),DATE(YEAR($AE438),MONTH($AE438),28)),0)</f>
      </c>
      <c r="AS438" s="18">
        <f>IFERROR(_xlfn.BETA.DIST(DATE(YEAR(AS$2),MONTH(AS$2),15),$AD$2,$AE$2,FALSE,DATE(YEAR($AD438),MONTH($AD438),1),DATE(YEAR($AE438),MONTH($AE438),28)),0)</f>
      </c>
      <c r="AT438" s="18">
        <f>IFERROR(_xlfn.BETA.DIST(DATE(YEAR(AT$2),MONTH(AT$2),15),$AD$2,$AE$2,FALSE,DATE(YEAR($AD438),MONTH($AD438),1),DATE(YEAR($AE438),MONTH($AE438),28)),0)</f>
      </c>
      <c r="AU438" s="18">
        <f>IFERROR(_xlfn.BETA.DIST(DATE(YEAR(AU$2),MONTH(AU$2),15),$AD$2,$AE$2,FALSE,DATE(YEAR($AD438),MONTH($AD438),1),DATE(YEAR($AE438),MONTH($AE438),28)),0)</f>
      </c>
      <c r="AV438" s="18">
        <f>SUM(AG438:AU438)</f>
      </c>
      <c r="AW438" s="18">
        <f>IF(J438&lt;&gt;0,J438,IF($AV438=0,0,AG438/$AV438*$Z438))</f>
      </c>
      <c r="AX438" s="18">
        <f>IF(K438&lt;&gt;0,K438,IF($AV438=0,0,AH438/$AV438*$Z438))</f>
      </c>
      <c r="AY438" s="18">
        <f>IF(L438&lt;&gt;0,L438,IF($AV438=0,0,AI438/$AV438*$Z438))</f>
      </c>
      <c r="AZ438" s="18">
        <f>IF(M438&lt;&gt;0,M438,IF($AV438=0,0,AJ438/$AV438*$Z438))</f>
      </c>
      <c r="BA438" s="18">
        <f>IF(N438&lt;&gt;0,N438,IF($AV438=0,0,AK438/$AV438*$Z438))</f>
      </c>
      <c r="BB438" s="18">
        <f>IF(O438&lt;&gt;0,O438,IF($AV438=0,0,AL438/$AV438*$Z438))</f>
      </c>
      <c r="BC438" s="18">
        <f>IF(P438&lt;&gt;0,P438,IF($AV438=0,0,AM438/$AV438*$Z438))</f>
      </c>
      <c r="BD438" s="18">
        <f>IF(Q438&lt;&gt;0,Q438,IF($AV438=0,0,AN438/$AV438*$Z438))</f>
      </c>
      <c r="BE438" s="18">
        <f>IF(R438&lt;&gt;0,R438,IF($AV438=0,0,AO438/$AV438*$Z438))</f>
      </c>
      <c r="BF438" s="18">
        <f>IF(S438&lt;&gt;0,S438,IF($AV438=0,0,AP438/$AV438*$Z438))</f>
      </c>
      <c r="BG438" s="18">
        <f>IF(T438&lt;&gt;0,T438,IF($AV438=0,0,AQ438/$AV438*$Z438))</f>
      </c>
      <c r="BH438" s="18">
        <f>IF(U438&lt;&gt;0,U438,IF($AV438=0,0,AR438/$AV438*$Z438))</f>
      </c>
      <c r="BI438" s="18">
        <f>IF(V438&lt;&gt;0,V438,IF($AV438=0,0,AS438/$AV438*$Z438))</f>
      </c>
      <c r="BJ438" s="18">
        <f>IF(W438&lt;&gt;0,W438,IF($AV438=0,0,AT438/$AV438*$Z438))</f>
      </c>
      <c r="BK438" s="18">
        <f>IF(X438&lt;&gt;0,X438,IF($AV438=0,0,AU438/$AV438*$Z438))</f>
      </c>
      <c r="BL438" s="18">
        <f>SUM(AW438:BK438)</f>
      </c>
      <c r="BM438" s="18">
        <f>I438-BL438</f>
      </c>
    </row>
    <row r="439" outlineLevel="2">
      <c r="A439" s="15" t="str">
        <v/>
      </c>
      <c r="B439" s="15" t="str">
        <v/>
      </c>
      <c r="C439" s="15" t="str">
        <v/>
      </c>
      <c r="D439" s="15" t="str">
        <v/>
      </c>
      <c r="E439" s="15" t="str">
        <v/>
      </c>
      <c r="F439" s="15" t="str">
        <v>Telecommunication system</v>
      </c>
      <c r="G439" s="15">
        <v>2935.2200000000003</v>
      </c>
      <c r="H439" s="15" t="str">
        <v/>
      </c>
      <c r="I439" s="15" t="str">
        <v/>
      </c>
      <c r="J439" s="15" t="str">
        <v/>
      </c>
      <c r="K439" s="15" t="str">
        <v/>
      </c>
      <c r="L439" s="15" t="str">
        <v/>
      </c>
      <c r="M439" s="15" t="str">
        <v/>
      </c>
      <c r="N439" s="15" t="str">
        <v/>
      </c>
      <c r="O439" s="15" t="str">
        <v/>
      </c>
      <c r="P439" s="15" t="str">
        <v/>
      </c>
      <c r="Q439" s="15" t="str">
        <v/>
      </c>
      <c r="R439" s="15" t="str">
        <v/>
      </c>
      <c r="S439" s="15" t="str">
        <v/>
      </c>
      <c r="T439" s="15" t="str">
        <v/>
      </c>
      <c r="U439" s="15" t="str">
        <v/>
      </c>
      <c r="V439" s="15" t="str">
        <v/>
      </c>
      <c r="W439" s="15" t="str">
        <v/>
      </c>
      <c r="X439" s="15" t="str">
        <v/>
      </c>
      <c r="Y439" s="15" t="str">
        <v/>
      </c>
      <c r="Z439" s="15" t="str">
        <v/>
      </c>
      <c r="AA439" s="15" t="str">
        <v/>
      </c>
      <c r="AB439" s="15" t="str">
        <v/>
      </c>
      <c r="AC439" s="15" t="str">
        <v/>
      </c>
      <c r="AD439" s="15" t="str">
        <v/>
      </c>
      <c r="AE439" s="15" t="str">
        <v/>
      </c>
      <c r="AF439" s="5" t="str">
        <v/>
      </c>
      <c r="AG439" s="15" t="str">
        <v/>
      </c>
      <c r="AH439" s="15" t="str">
        <v/>
      </c>
      <c r="AI439" s="15" t="str">
        <v/>
      </c>
      <c r="AJ439" s="15" t="str">
        <v/>
      </c>
      <c r="AK439" s="15" t="str">
        <v/>
      </c>
      <c r="AL439" s="15" t="str">
        <v/>
      </c>
      <c r="AM439" s="15" t="str">
        <v/>
      </c>
      <c r="AN439" s="15" t="str">
        <v/>
      </c>
      <c r="AO439" s="15" t="str">
        <v/>
      </c>
      <c r="AP439" s="15" t="str">
        <v/>
      </c>
      <c r="AQ439" s="15" t="str">
        <v/>
      </c>
      <c r="AR439" s="15" t="str">
        <v/>
      </c>
      <c r="AS439" s="15" t="str">
        <v/>
      </c>
      <c r="AT439" s="15" t="str">
        <v/>
      </c>
      <c r="AU439" s="15" t="str">
        <v/>
      </c>
      <c r="AV439" s="15" t="str">
        <v/>
      </c>
      <c r="AW439" s="15" t="str">
        <v/>
      </c>
      <c r="AX439" s="15" t="str">
        <v/>
      </c>
      <c r="AY439" s="15" t="str">
        <v/>
      </c>
      <c r="AZ439" s="15" t="str">
        <v/>
      </c>
      <c r="BA439" s="15" t="str">
        <v/>
      </c>
      <c r="BB439" s="15" t="str">
        <v/>
      </c>
      <c r="BC439" s="15" t="str">
        <v/>
      </c>
      <c r="BD439" s="15" t="str">
        <v/>
      </c>
      <c r="BE439" s="15" t="str">
        <v/>
      </c>
      <c r="BF439" s="15" t="str">
        <v/>
      </c>
      <c r="BG439" s="15" t="str">
        <v/>
      </c>
      <c r="BH439" s="15" t="str">
        <v/>
      </c>
      <c r="BI439" s="15" t="str">
        <v/>
      </c>
      <c r="BJ439" s="15" t="str">
        <v/>
      </c>
      <c r="BK439" s="15" t="str">
        <v/>
      </c>
      <c r="BL439" s="15" t="str">
        <v/>
      </c>
      <c r="BM439" s="15" t="str">
        <v/>
      </c>
    </row>
    <row r="440" outlineLevel="3">
      <c r="A440" s="17" t="str">
        <v>14.01.1</v>
      </c>
      <c r="B440" s="17" t="str">
        <v/>
      </c>
      <c r="C440" s="17" t="str">
        <v/>
      </c>
      <c r="D440" s="17" t="str">
        <v/>
      </c>
      <c r="E440" s="17" t="str">
        <v>14.01.1</v>
      </c>
      <c r="F440" s="17" t="str">
        <v>One of each type of cards   modules of each system.</v>
      </c>
      <c r="G440" s="17">
        <v>1320.74</v>
      </c>
      <c r="H440" s="17" t="str">
        <v/>
      </c>
      <c r="I440" s="17" t="str">
        <v/>
      </c>
      <c r="J440" s="17" t="str">
        <v/>
      </c>
      <c r="K440" s="17" t="str">
        <v/>
      </c>
      <c r="L440" s="17" t="str">
        <v/>
      </c>
      <c r="M440" s="17" t="str">
        <v/>
      </c>
      <c r="N440" s="17" t="str">
        <v/>
      </c>
      <c r="O440" s="17" t="str">
        <v/>
      </c>
      <c r="P440" s="17" t="str">
        <v/>
      </c>
      <c r="Q440" s="17" t="str">
        <v/>
      </c>
      <c r="R440" s="17" t="str">
        <v/>
      </c>
      <c r="S440" s="17" t="str">
        <v/>
      </c>
      <c r="T440" s="17" t="str">
        <v/>
      </c>
      <c r="U440" s="17" t="str">
        <v/>
      </c>
      <c r="V440" s="17" t="str">
        <v/>
      </c>
      <c r="W440" s="17" t="str">
        <v/>
      </c>
      <c r="X440" s="17" t="str">
        <v/>
      </c>
      <c r="Y440" s="17" t="str">
        <v/>
      </c>
      <c r="Z440" s="17" t="str">
        <v/>
      </c>
      <c r="AA440" s="17" t="str">
        <v/>
      </c>
      <c r="AB440" s="17" t="str">
        <v/>
      </c>
      <c r="AC440" s="17" t="str">
        <v/>
      </c>
      <c r="AD440" s="17" t="str">
        <v/>
      </c>
      <c r="AE440" s="17" t="str">
        <v/>
      </c>
      <c r="AF440" s="5" t="str">
        <v/>
      </c>
      <c r="AG440" s="18">
        <f>IFERROR(_xlfn.BETA.DIST(DATE(YEAR(AG$2),MONTH(AG$2),15),$AD$2,$AE$2,FALSE,DATE(YEAR($AD440),MONTH($AD440),1),DATE(YEAR($AE440),MONTH($AE440),28)),0)</f>
      </c>
      <c r="AH440" s="18">
        <f>IFERROR(_xlfn.BETA.DIST(DATE(YEAR(AH$2),MONTH(AH$2),15),$AD$2,$AE$2,FALSE,DATE(YEAR($AD440),MONTH($AD440),1),DATE(YEAR($AE440),MONTH($AE440),28)),0)</f>
      </c>
      <c r="AI440" s="18">
        <f>IFERROR(_xlfn.BETA.DIST(DATE(YEAR(AI$2),MONTH(AI$2),15),$AD$2,$AE$2,FALSE,DATE(YEAR($AD440),MONTH($AD440),1),DATE(YEAR($AE440),MONTH($AE440),28)),0)</f>
      </c>
      <c r="AJ440" s="18">
        <f>IFERROR(_xlfn.BETA.DIST(DATE(YEAR(AJ$2),MONTH(AJ$2),15),$AD$2,$AE$2,FALSE,DATE(YEAR($AD440),MONTH($AD440),1),DATE(YEAR($AE440),MONTH($AE440),28)),0)</f>
      </c>
      <c r="AK440" s="18">
        <f>IFERROR(_xlfn.BETA.DIST(DATE(YEAR(AK$2),MONTH(AK$2),15),$AD$2,$AE$2,FALSE,DATE(YEAR($AD440),MONTH($AD440),1),DATE(YEAR($AE440),MONTH($AE440),28)),0)</f>
      </c>
      <c r="AL440" s="18">
        <f>IFERROR(_xlfn.BETA.DIST(DATE(YEAR(AL$2),MONTH(AL$2),15),$AD$2,$AE$2,FALSE,DATE(YEAR($AD440),MONTH($AD440),1),DATE(YEAR($AE440),MONTH($AE440),28)),0)</f>
      </c>
      <c r="AM440" s="18">
        <f>IFERROR(_xlfn.BETA.DIST(DATE(YEAR(AM$2),MONTH(AM$2),15),$AD$2,$AE$2,FALSE,DATE(YEAR($AD440),MONTH($AD440),1),DATE(YEAR($AE440),MONTH($AE440),28)),0)</f>
      </c>
      <c r="AN440" s="18">
        <f>IFERROR(_xlfn.BETA.DIST(DATE(YEAR(AN$2),MONTH(AN$2),15),$AD$2,$AE$2,FALSE,DATE(YEAR($AD440),MONTH($AD440),1),DATE(YEAR($AE440),MONTH($AE440),28)),0)</f>
      </c>
      <c r="AO440" s="18">
        <f>IFERROR(_xlfn.BETA.DIST(DATE(YEAR(AO$2),MONTH(AO$2),15),$AD$2,$AE$2,FALSE,DATE(YEAR($AD440),MONTH($AD440),1),DATE(YEAR($AE440),MONTH($AE440),28)),0)</f>
      </c>
      <c r="AP440" s="18">
        <f>IFERROR(_xlfn.BETA.DIST(DATE(YEAR(AP$2),MONTH(AP$2),15),$AD$2,$AE$2,FALSE,DATE(YEAR($AD440),MONTH($AD440),1),DATE(YEAR($AE440),MONTH($AE440),28)),0)</f>
      </c>
      <c r="AQ440" s="18">
        <f>IFERROR(_xlfn.BETA.DIST(DATE(YEAR(AQ$2),MONTH(AQ$2),15),$AD$2,$AE$2,FALSE,DATE(YEAR($AD440),MONTH($AD440),1),DATE(YEAR($AE440),MONTH($AE440),28)),0)</f>
      </c>
      <c r="AR440" s="18">
        <f>IFERROR(_xlfn.BETA.DIST(DATE(YEAR(AR$2),MONTH(AR$2),15),$AD$2,$AE$2,FALSE,DATE(YEAR($AD440),MONTH($AD440),1),DATE(YEAR($AE440),MONTH($AE440),28)),0)</f>
      </c>
      <c r="AS440" s="18">
        <f>IFERROR(_xlfn.BETA.DIST(DATE(YEAR(AS$2),MONTH(AS$2),15),$AD$2,$AE$2,FALSE,DATE(YEAR($AD440),MONTH($AD440),1),DATE(YEAR($AE440),MONTH($AE440),28)),0)</f>
      </c>
      <c r="AT440" s="18">
        <f>IFERROR(_xlfn.BETA.DIST(DATE(YEAR(AT$2),MONTH(AT$2),15),$AD$2,$AE$2,FALSE,DATE(YEAR($AD440),MONTH($AD440),1),DATE(YEAR($AE440),MONTH($AE440),28)),0)</f>
      </c>
      <c r="AU440" s="18">
        <f>IFERROR(_xlfn.BETA.DIST(DATE(YEAR(AU$2),MONTH(AU$2),15),$AD$2,$AE$2,FALSE,DATE(YEAR($AD440),MONTH($AD440),1),DATE(YEAR($AE440),MONTH($AE440),28)),0)</f>
      </c>
      <c r="AV440" s="18">
        <f>SUM(AG440:AU440)</f>
      </c>
      <c r="AW440" s="18">
        <f>IF(J440&lt;&gt;0,J440,IF($AV440=0,0,AG440/$AV440*$Z440))</f>
      </c>
      <c r="AX440" s="18">
        <f>IF(K440&lt;&gt;0,K440,IF($AV440=0,0,AH440/$AV440*$Z440))</f>
      </c>
      <c r="AY440" s="18">
        <f>IF(L440&lt;&gt;0,L440,IF($AV440=0,0,AI440/$AV440*$Z440))</f>
      </c>
      <c r="AZ440" s="18">
        <f>IF(M440&lt;&gt;0,M440,IF($AV440=0,0,AJ440/$AV440*$Z440))</f>
      </c>
      <c r="BA440" s="18">
        <f>IF(N440&lt;&gt;0,N440,IF($AV440=0,0,AK440/$AV440*$Z440))</f>
      </c>
      <c r="BB440" s="18">
        <f>IF(O440&lt;&gt;0,O440,IF($AV440=0,0,AL440/$AV440*$Z440))</f>
      </c>
      <c r="BC440" s="18">
        <f>IF(P440&lt;&gt;0,P440,IF($AV440=0,0,AM440/$AV440*$Z440))</f>
      </c>
      <c r="BD440" s="18">
        <f>IF(Q440&lt;&gt;0,Q440,IF($AV440=0,0,AN440/$AV440*$Z440))</f>
      </c>
      <c r="BE440" s="18">
        <f>IF(R440&lt;&gt;0,R440,IF($AV440=0,0,AO440/$AV440*$Z440))</f>
      </c>
      <c r="BF440" s="18">
        <f>IF(S440&lt;&gt;0,S440,IF($AV440=0,0,AP440/$AV440*$Z440))</f>
      </c>
      <c r="BG440" s="18">
        <f>IF(T440&lt;&gt;0,T440,IF($AV440=0,0,AQ440/$AV440*$Z440))</f>
      </c>
      <c r="BH440" s="18">
        <f>IF(U440&lt;&gt;0,U440,IF($AV440=0,0,AR440/$AV440*$Z440))</f>
      </c>
      <c r="BI440" s="18">
        <f>IF(V440&lt;&gt;0,V440,IF($AV440=0,0,AS440/$AV440*$Z440))</f>
      </c>
      <c r="BJ440" s="18">
        <f>IF(W440&lt;&gt;0,W440,IF($AV440=0,0,AT440/$AV440*$Z440))</f>
      </c>
      <c r="BK440" s="18">
        <f>IF(X440&lt;&gt;0,X440,IF($AV440=0,0,AU440/$AV440*$Z440))</f>
      </c>
      <c r="BL440" s="18">
        <f>SUM(AW440:BK440)</f>
      </c>
      <c r="BM440" s="17" t="str">
        <v/>
      </c>
    </row>
    <row r="441" outlineLevel="4">
      <c r="A441" s="5" t="str">
        <v>14.01.1</v>
      </c>
      <c r="B441" s="5" t="str">
        <v/>
      </c>
      <c r="C441" s="5" t="str">
        <v>BSKDGNGENGR03</v>
      </c>
      <c r="D441" s="5" t="str">
        <v>BSKDGNGENGR03</v>
      </c>
      <c r="E441" s="19">
        <f>IFERROR(_xlfn.XLOOKUP(F441,Assumptions!B:B,Assumptions!C:C),0)</f>
      </c>
      <c r="F441" s="5" t="str">
        <v>Advanced Payment</v>
      </c>
      <c r="G441" s="5" t="str">
        <v/>
      </c>
      <c r="H441" s="18">
        <f>G440*E441</f>
      </c>
      <c r="I441" s="18">
        <f>H441*(1-0)</f>
      </c>
      <c r="J441" s="18">
        <v>0</v>
      </c>
      <c r="K441" s="18">
        <v>0</v>
      </c>
      <c r="L441" s="18">
        <v>0</v>
      </c>
      <c r="M441" s="18">
        <v>0</v>
      </c>
      <c r="N441" s="18">
        <v>0</v>
      </c>
      <c r="O441" s="18">
        <v>0</v>
      </c>
      <c r="P441" s="18">
        <v>0</v>
      </c>
      <c r="Q441" s="18">
        <v>0</v>
      </c>
      <c r="R441" s="18">
        <v>0</v>
      </c>
      <c r="S441" s="18">
        <v>0</v>
      </c>
      <c r="T441" s="18">
        <v>0</v>
      </c>
      <c r="U441" s="18">
        <v>0</v>
      </c>
      <c r="V441" s="18">
        <v>0</v>
      </c>
      <c r="W441" s="18">
        <v>0</v>
      </c>
      <c r="X441" s="18">
        <v>0</v>
      </c>
      <c r="Y441" s="18">
        <f>SUM(J441:X441)</f>
      </c>
      <c r="Z441" s="18">
        <f>I441-Y441</f>
      </c>
      <c r="AA441" s="20">
        <v>46026</v>
      </c>
      <c r="AB441" s="20">
        <v>46026</v>
      </c>
      <c r="AC441" s="18">
        <f>IFERROR(_xlfn.XLOOKUP(F441,Assumptions!B:B,Assumptions!D:D),0)</f>
      </c>
      <c r="AD441" s="20">
        <f>AA441+AC441</f>
      </c>
      <c r="AE441" s="20">
        <f>AC441+AB441</f>
      </c>
      <c r="AF441" s="5" t="str">
        <v/>
      </c>
      <c r="AG441" s="18">
        <f>IFERROR(_xlfn.BETA.DIST(DATE(YEAR(AG$2),MONTH(AG$2),15),$AD$2,$AE$2,FALSE,DATE(YEAR($AD441),MONTH($AD441),1),DATE(YEAR($AE441),MONTH($AE441),28)),0)</f>
      </c>
      <c r="AH441" s="18">
        <f>IFERROR(_xlfn.BETA.DIST(DATE(YEAR(AH$2),MONTH(AH$2),15),$AD$2,$AE$2,FALSE,DATE(YEAR($AD441),MONTH($AD441),1),DATE(YEAR($AE441),MONTH($AE441),28)),0)</f>
      </c>
      <c r="AI441" s="18">
        <f>IFERROR(_xlfn.BETA.DIST(DATE(YEAR(AI$2),MONTH(AI$2),15),$AD$2,$AE$2,FALSE,DATE(YEAR($AD441),MONTH($AD441),1),DATE(YEAR($AE441),MONTH($AE441),28)),0)</f>
      </c>
      <c r="AJ441" s="18">
        <f>IFERROR(_xlfn.BETA.DIST(DATE(YEAR(AJ$2),MONTH(AJ$2),15),$AD$2,$AE$2,FALSE,DATE(YEAR($AD441),MONTH($AD441),1),DATE(YEAR($AE441),MONTH($AE441),28)),0)</f>
      </c>
      <c r="AK441" s="18">
        <f>IFERROR(_xlfn.BETA.DIST(DATE(YEAR(AK$2),MONTH(AK$2),15),$AD$2,$AE$2,FALSE,DATE(YEAR($AD441),MONTH($AD441),1),DATE(YEAR($AE441),MONTH($AE441),28)),0)</f>
      </c>
      <c r="AL441" s="18">
        <f>IFERROR(_xlfn.BETA.DIST(DATE(YEAR(AL$2),MONTH(AL$2),15),$AD$2,$AE$2,FALSE,DATE(YEAR($AD441),MONTH($AD441),1),DATE(YEAR($AE441),MONTH($AE441),28)),0)</f>
      </c>
      <c r="AM441" s="18">
        <f>IFERROR(_xlfn.BETA.DIST(DATE(YEAR(AM$2),MONTH(AM$2),15),$AD$2,$AE$2,FALSE,DATE(YEAR($AD441),MONTH($AD441),1),DATE(YEAR($AE441),MONTH($AE441),28)),0)</f>
      </c>
      <c r="AN441" s="18">
        <f>IFERROR(_xlfn.BETA.DIST(DATE(YEAR(AN$2),MONTH(AN$2),15),$AD$2,$AE$2,FALSE,DATE(YEAR($AD441),MONTH($AD441),1),DATE(YEAR($AE441),MONTH($AE441),28)),0)</f>
      </c>
      <c r="AO441" s="18">
        <f>IFERROR(_xlfn.BETA.DIST(DATE(YEAR(AO$2),MONTH(AO$2),15),$AD$2,$AE$2,FALSE,DATE(YEAR($AD441),MONTH($AD441),1),DATE(YEAR($AE441),MONTH($AE441),28)),0)</f>
      </c>
      <c r="AP441" s="18">
        <f>IFERROR(_xlfn.BETA.DIST(DATE(YEAR(AP$2),MONTH(AP$2),15),$AD$2,$AE$2,FALSE,DATE(YEAR($AD441),MONTH($AD441),1),DATE(YEAR($AE441),MONTH($AE441),28)),0)</f>
      </c>
      <c r="AQ441" s="18">
        <f>IFERROR(_xlfn.BETA.DIST(DATE(YEAR(AQ$2),MONTH(AQ$2),15),$AD$2,$AE$2,FALSE,DATE(YEAR($AD441),MONTH($AD441),1),DATE(YEAR($AE441),MONTH($AE441),28)),0)</f>
      </c>
      <c r="AR441" s="18">
        <f>IFERROR(_xlfn.BETA.DIST(DATE(YEAR(AR$2),MONTH(AR$2),15),$AD$2,$AE$2,FALSE,DATE(YEAR($AD441),MONTH($AD441),1),DATE(YEAR($AE441),MONTH($AE441),28)),0)</f>
      </c>
      <c r="AS441" s="18">
        <f>IFERROR(_xlfn.BETA.DIST(DATE(YEAR(AS$2),MONTH(AS$2),15),$AD$2,$AE$2,FALSE,DATE(YEAR($AD441),MONTH($AD441),1),DATE(YEAR($AE441),MONTH($AE441),28)),0)</f>
      </c>
      <c r="AT441" s="18">
        <f>IFERROR(_xlfn.BETA.DIST(DATE(YEAR(AT$2),MONTH(AT$2),15),$AD$2,$AE$2,FALSE,DATE(YEAR($AD441),MONTH($AD441),1),DATE(YEAR($AE441),MONTH($AE441),28)),0)</f>
      </c>
      <c r="AU441" s="18">
        <f>IFERROR(_xlfn.BETA.DIST(DATE(YEAR(AU$2),MONTH(AU$2),15),$AD$2,$AE$2,FALSE,DATE(YEAR($AD441),MONTH($AD441),1),DATE(YEAR($AE441),MONTH($AE441),28)),0)</f>
      </c>
      <c r="AV441" s="18">
        <f>SUM(AG441:AU441)</f>
      </c>
      <c r="AW441" s="18">
        <f>IF(J441&lt;&gt;0,J441,IF($AV441=0,0,AG441/$AV441*$Z441))</f>
      </c>
      <c r="AX441" s="18">
        <f>IF(K441&lt;&gt;0,K441,IF($AV441=0,0,AH441/$AV441*$Z441))</f>
      </c>
      <c r="AY441" s="18">
        <f>IF(L441&lt;&gt;0,L441,IF($AV441=0,0,AI441/$AV441*$Z441))</f>
      </c>
      <c r="AZ441" s="18">
        <f>IF(M441&lt;&gt;0,M441,IF($AV441=0,0,AJ441/$AV441*$Z441))</f>
      </c>
      <c r="BA441" s="18">
        <f>IF(N441&lt;&gt;0,N441,IF($AV441=0,0,AK441/$AV441*$Z441))</f>
      </c>
      <c r="BB441" s="18">
        <f>IF(O441&lt;&gt;0,O441,IF($AV441=0,0,AL441/$AV441*$Z441))</f>
      </c>
      <c r="BC441" s="18">
        <f>IF(P441&lt;&gt;0,P441,IF($AV441=0,0,AM441/$AV441*$Z441))</f>
      </c>
      <c r="BD441" s="18">
        <f>IF(Q441&lt;&gt;0,Q441,IF($AV441=0,0,AN441/$AV441*$Z441))</f>
      </c>
      <c r="BE441" s="18">
        <f>IF(R441&lt;&gt;0,R441,IF($AV441=0,0,AO441/$AV441*$Z441))</f>
      </c>
      <c r="BF441" s="18">
        <f>IF(S441&lt;&gt;0,S441,IF($AV441=0,0,AP441/$AV441*$Z441))</f>
      </c>
      <c r="BG441" s="18">
        <f>IF(T441&lt;&gt;0,T441,IF($AV441=0,0,AQ441/$AV441*$Z441))</f>
      </c>
      <c r="BH441" s="18">
        <f>IF(U441&lt;&gt;0,U441,IF($AV441=0,0,AR441/$AV441*$Z441))</f>
      </c>
      <c r="BI441" s="18">
        <f>IF(V441&lt;&gt;0,V441,IF($AV441=0,0,AS441/$AV441*$Z441))</f>
      </c>
      <c r="BJ441" s="18">
        <f>IF(W441&lt;&gt;0,W441,IF($AV441=0,0,AT441/$AV441*$Z441))</f>
      </c>
      <c r="BK441" s="18">
        <f>IF(X441&lt;&gt;0,X441,IF($AV441=0,0,AU441/$AV441*$Z441))</f>
      </c>
      <c r="BL441" s="18">
        <f>SUM(AW441:BK441)</f>
      </c>
      <c r="BM441" s="18">
        <f>I441-BL441</f>
      </c>
    </row>
    <row r="442" outlineLevel="4">
      <c r="A442" s="5" t="str">
        <v>14.01.1</v>
      </c>
      <c r="B442" s="5" t="str">
        <v/>
      </c>
      <c r="C442" s="5" t="str">
        <v>BSPRELGENTL07</v>
      </c>
      <c r="D442" s="5" t="str">
        <v>BSPRELGENTL07</v>
      </c>
      <c r="E442" s="19">
        <f>IFERROR(_xlfn.XLOOKUP(F442,Assumptions!B:B,Assumptions!C:C),0)</f>
      </c>
      <c r="F442" s="5" t="str">
        <v>Site Delivery EGP</v>
      </c>
      <c r="G442" s="5" t="str">
        <v/>
      </c>
      <c r="H442" s="18">
        <f>G440*E442</f>
      </c>
      <c r="I442" s="18">
        <f>H442*(1-0)</f>
      </c>
      <c r="J442" s="18">
        <v>0</v>
      </c>
      <c r="K442" s="18">
        <v>0</v>
      </c>
      <c r="L442" s="18">
        <v>0</v>
      </c>
      <c r="M442" s="18">
        <v>0</v>
      </c>
      <c r="N442" s="18">
        <v>0</v>
      </c>
      <c r="O442" s="18">
        <v>0</v>
      </c>
      <c r="P442" s="18">
        <v>0</v>
      </c>
      <c r="Q442" s="18">
        <v>0</v>
      </c>
      <c r="R442" s="18">
        <v>0</v>
      </c>
      <c r="S442" s="18">
        <v>0</v>
      </c>
      <c r="T442" s="18">
        <v>0</v>
      </c>
      <c r="U442" s="18">
        <v>0</v>
      </c>
      <c r="V442" s="18">
        <v>0</v>
      </c>
      <c r="W442" s="18">
        <v>0</v>
      </c>
      <c r="X442" s="18">
        <v>0</v>
      </c>
      <c r="Y442" s="18">
        <f>SUM(J442:X442)</f>
      </c>
      <c r="Z442" s="18">
        <f>I442-Y442</f>
      </c>
      <c r="AA442" s="20">
        <v>46347</v>
      </c>
      <c r="AB442" s="20">
        <v>46347</v>
      </c>
      <c r="AC442" s="18">
        <f>IFERROR(_xlfn.XLOOKUP(F442,Assumptions!B:B,Assumptions!D:D),0)</f>
      </c>
      <c r="AD442" s="20">
        <f>AA442+AC442</f>
      </c>
      <c r="AE442" s="20">
        <f>AC442+AB442</f>
      </c>
      <c r="AF442" s="5" t="str">
        <v/>
      </c>
      <c r="AG442" s="18">
        <f>IFERROR(_xlfn.BETA.DIST(DATE(YEAR(AG$2),MONTH(AG$2),15),$AD$2,$AE$2,FALSE,DATE(YEAR($AD442),MONTH($AD442),1),DATE(YEAR($AE442),MONTH($AE442),28)),0)</f>
      </c>
      <c r="AH442" s="18">
        <f>IFERROR(_xlfn.BETA.DIST(DATE(YEAR(AH$2),MONTH(AH$2),15),$AD$2,$AE$2,FALSE,DATE(YEAR($AD442),MONTH($AD442),1),DATE(YEAR($AE442),MONTH($AE442),28)),0)</f>
      </c>
      <c r="AI442" s="18">
        <f>IFERROR(_xlfn.BETA.DIST(DATE(YEAR(AI$2),MONTH(AI$2),15),$AD$2,$AE$2,FALSE,DATE(YEAR($AD442),MONTH($AD442),1),DATE(YEAR($AE442),MONTH($AE442),28)),0)</f>
      </c>
      <c r="AJ442" s="18">
        <f>IFERROR(_xlfn.BETA.DIST(DATE(YEAR(AJ$2),MONTH(AJ$2),15),$AD$2,$AE$2,FALSE,DATE(YEAR($AD442),MONTH($AD442),1),DATE(YEAR($AE442),MONTH($AE442),28)),0)</f>
      </c>
      <c r="AK442" s="18">
        <f>IFERROR(_xlfn.BETA.DIST(DATE(YEAR(AK$2),MONTH(AK$2),15),$AD$2,$AE$2,FALSE,DATE(YEAR($AD442),MONTH($AD442),1),DATE(YEAR($AE442),MONTH($AE442),28)),0)</f>
      </c>
      <c r="AL442" s="18">
        <f>IFERROR(_xlfn.BETA.DIST(DATE(YEAR(AL$2),MONTH(AL$2),15),$AD$2,$AE$2,FALSE,DATE(YEAR($AD442),MONTH($AD442),1),DATE(YEAR($AE442),MONTH($AE442),28)),0)</f>
      </c>
      <c r="AM442" s="18">
        <f>IFERROR(_xlfn.BETA.DIST(DATE(YEAR(AM$2),MONTH(AM$2),15),$AD$2,$AE$2,FALSE,DATE(YEAR($AD442),MONTH($AD442),1),DATE(YEAR($AE442),MONTH($AE442),28)),0)</f>
      </c>
      <c r="AN442" s="18">
        <f>IFERROR(_xlfn.BETA.DIST(DATE(YEAR(AN$2),MONTH(AN$2),15),$AD$2,$AE$2,FALSE,DATE(YEAR($AD442),MONTH($AD442),1),DATE(YEAR($AE442),MONTH($AE442),28)),0)</f>
      </c>
      <c r="AO442" s="18">
        <f>IFERROR(_xlfn.BETA.DIST(DATE(YEAR(AO$2),MONTH(AO$2),15),$AD$2,$AE$2,FALSE,DATE(YEAR($AD442),MONTH($AD442),1),DATE(YEAR($AE442),MONTH($AE442),28)),0)</f>
      </c>
      <c r="AP442" s="18">
        <f>IFERROR(_xlfn.BETA.DIST(DATE(YEAR(AP$2),MONTH(AP$2),15),$AD$2,$AE$2,FALSE,DATE(YEAR($AD442),MONTH($AD442),1),DATE(YEAR($AE442),MONTH($AE442),28)),0)</f>
      </c>
      <c r="AQ442" s="18">
        <f>IFERROR(_xlfn.BETA.DIST(DATE(YEAR(AQ$2),MONTH(AQ$2),15),$AD$2,$AE$2,FALSE,DATE(YEAR($AD442),MONTH($AD442),1),DATE(YEAR($AE442),MONTH($AE442),28)),0)</f>
      </c>
      <c r="AR442" s="18">
        <f>IFERROR(_xlfn.BETA.DIST(DATE(YEAR(AR$2),MONTH(AR$2),15),$AD$2,$AE$2,FALSE,DATE(YEAR($AD442),MONTH($AD442),1),DATE(YEAR($AE442),MONTH($AE442),28)),0)</f>
      </c>
      <c r="AS442" s="18">
        <f>IFERROR(_xlfn.BETA.DIST(DATE(YEAR(AS$2),MONTH(AS$2),15),$AD$2,$AE$2,FALSE,DATE(YEAR($AD442),MONTH($AD442),1),DATE(YEAR($AE442),MONTH($AE442),28)),0)</f>
      </c>
      <c r="AT442" s="18">
        <f>IFERROR(_xlfn.BETA.DIST(DATE(YEAR(AT$2),MONTH(AT$2),15),$AD$2,$AE$2,FALSE,DATE(YEAR($AD442),MONTH($AD442),1),DATE(YEAR($AE442),MONTH($AE442),28)),0)</f>
      </c>
      <c r="AU442" s="18">
        <f>IFERROR(_xlfn.BETA.DIST(DATE(YEAR(AU$2),MONTH(AU$2),15),$AD$2,$AE$2,FALSE,DATE(YEAR($AD442),MONTH($AD442),1),DATE(YEAR($AE442),MONTH($AE442),28)),0)</f>
      </c>
      <c r="AV442" s="18">
        <f>SUM(AG442:AU442)</f>
      </c>
      <c r="AW442" s="18">
        <f>IF(J442&lt;&gt;0,J442,IF($AV442=0,0,AG442/$AV442*$Z442))</f>
      </c>
      <c r="AX442" s="18">
        <f>IF(K442&lt;&gt;0,K442,IF($AV442=0,0,AH442/$AV442*$Z442))</f>
      </c>
      <c r="AY442" s="18">
        <f>IF(L442&lt;&gt;0,L442,IF($AV442=0,0,AI442/$AV442*$Z442))</f>
      </c>
      <c r="AZ442" s="18">
        <f>IF(M442&lt;&gt;0,M442,IF($AV442=0,0,AJ442/$AV442*$Z442))</f>
      </c>
      <c r="BA442" s="18">
        <f>IF(N442&lt;&gt;0,N442,IF($AV442=0,0,AK442/$AV442*$Z442))</f>
      </c>
      <c r="BB442" s="18">
        <f>IF(O442&lt;&gt;0,O442,IF($AV442=0,0,AL442/$AV442*$Z442))</f>
      </c>
      <c r="BC442" s="18">
        <f>IF(P442&lt;&gt;0,P442,IF($AV442=0,0,AM442/$AV442*$Z442))</f>
      </c>
      <c r="BD442" s="18">
        <f>IF(Q442&lt;&gt;0,Q442,IF($AV442=0,0,AN442/$AV442*$Z442))</f>
      </c>
      <c r="BE442" s="18">
        <f>IF(R442&lt;&gt;0,R442,IF($AV442=0,0,AO442/$AV442*$Z442))</f>
      </c>
      <c r="BF442" s="18">
        <f>IF(S442&lt;&gt;0,S442,IF($AV442=0,0,AP442/$AV442*$Z442))</f>
      </c>
      <c r="BG442" s="18">
        <f>IF(T442&lt;&gt;0,T442,IF($AV442=0,0,AQ442/$AV442*$Z442))</f>
      </c>
      <c r="BH442" s="18">
        <f>IF(U442&lt;&gt;0,U442,IF($AV442=0,0,AR442/$AV442*$Z442))</f>
      </c>
      <c r="BI442" s="18">
        <f>IF(V442&lt;&gt;0,V442,IF($AV442=0,0,AS442/$AV442*$Z442))</f>
      </c>
      <c r="BJ442" s="18">
        <f>IF(W442&lt;&gt;0,W442,IF($AV442=0,0,AT442/$AV442*$Z442))</f>
      </c>
      <c r="BK442" s="18">
        <f>IF(X442&lt;&gt;0,X442,IF($AV442=0,0,AU442/$AV442*$Z442))</f>
      </c>
      <c r="BL442" s="18">
        <f>SUM(AW442:BK442)</f>
      </c>
      <c r="BM442" s="18">
        <f>I442-BL442</f>
      </c>
    </row>
    <row r="443" outlineLevel="4">
      <c r="A443" s="5" t="str">
        <v>14.01.1</v>
      </c>
      <c r="B443" s="5" t="str">
        <v/>
      </c>
      <c r="C443" s="5" t="str">
        <v>BSKDGNGENGR07</v>
      </c>
      <c r="D443" s="5" t="str">
        <v>BSKDGNGENGR07</v>
      </c>
      <c r="E443" s="19">
        <f>IFERROR(_xlfn.XLOOKUP(F443,Assumptions!B:B,Assumptions!C:C),0)</f>
      </c>
      <c r="F443" s="5" t="str">
        <v>Retention</v>
      </c>
      <c r="G443" s="5" t="str">
        <v/>
      </c>
      <c r="H443" s="18">
        <f>G440*E443</f>
      </c>
      <c r="I443" s="18">
        <f>H443*(1-0)</f>
      </c>
      <c r="J443" s="18">
        <v>0</v>
      </c>
      <c r="K443" s="18">
        <v>0</v>
      </c>
      <c r="L443" s="18">
        <v>0</v>
      </c>
      <c r="M443" s="18">
        <v>0</v>
      </c>
      <c r="N443" s="18">
        <v>0</v>
      </c>
      <c r="O443" s="18">
        <v>0</v>
      </c>
      <c r="P443" s="18">
        <v>0</v>
      </c>
      <c r="Q443" s="18">
        <v>0</v>
      </c>
      <c r="R443" s="18">
        <v>0</v>
      </c>
      <c r="S443" s="18">
        <v>0</v>
      </c>
      <c r="T443" s="18">
        <v>0</v>
      </c>
      <c r="U443" s="18">
        <v>0</v>
      </c>
      <c r="V443" s="18">
        <v>0</v>
      </c>
      <c r="W443" s="18">
        <v>0</v>
      </c>
      <c r="X443" s="18">
        <v>0</v>
      </c>
      <c r="Y443" s="18">
        <f>SUM(J443:X443)</f>
      </c>
      <c r="Z443" s="18">
        <f>I443-Y443</f>
      </c>
      <c r="AA443" s="20">
        <v>46483</v>
      </c>
      <c r="AB443" s="20">
        <v>46483</v>
      </c>
      <c r="AC443" s="18">
        <f>IFERROR(_xlfn.XLOOKUP(F443,Assumptions!B:B,Assumptions!D:D),0)</f>
      </c>
      <c r="AD443" s="20">
        <f>AA443+AC443</f>
      </c>
      <c r="AE443" s="20">
        <f>AC443+AB443</f>
      </c>
      <c r="AF443" s="5" t="str">
        <v/>
      </c>
      <c r="AG443" s="18">
        <f>IFERROR(_xlfn.BETA.DIST(DATE(YEAR(AG$2),MONTH(AG$2),15),$AD$2,$AE$2,FALSE,DATE(YEAR($AD443),MONTH($AD443),1),DATE(YEAR($AE443),MONTH($AE443),28)),0)</f>
      </c>
      <c r="AH443" s="18">
        <f>IFERROR(_xlfn.BETA.DIST(DATE(YEAR(AH$2),MONTH(AH$2),15),$AD$2,$AE$2,FALSE,DATE(YEAR($AD443),MONTH($AD443),1),DATE(YEAR($AE443),MONTH($AE443),28)),0)</f>
      </c>
      <c r="AI443" s="18">
        <f>IFERROR(_xlfn.BETA.DIST(DATE(YEAR(AI$2),MONTH(AI$2),15),$AD$2,$AE$2,FALSE,DATE(YEAR($AD443),MONTH($AD443),1),DATE(YEAR($AE443),MONTH($AE443),28)),0)</f>
      </c>
      <c r="AJ443" s="18">
        <f>IFERROR(_xlfn.BETA.DIST(DATE(YEAR(AJ$2),MONTH(AJ$2),15),$AD$2,$AE$2,FALSE,DATE(YEAR($AD443),MONTH($AD443),1),DATE(YEAR($AE443),MONTH($AE443),28)),0)</f>
      </c>
      <c r="AK443" s="18">
        <f>IFERROR(_xlfn.BETA.DIST(DATE(YEAR(AK$2),MONTH(AK$2),15),$AD$2,$AE$2,FALSE,DATE(YEAR($AD443),MONTH($AD443),1),DATE(YEAR($AE443),MONTH($AE443),28)),0)</f>
      </c>
      <c r="AL443" s="18">
        <f>IFERROR(_xlfn.BETA.DIST(DATE(YEAR(AL$2),MONTH(AL$2),15),$AD$2,$AE$2,FALSE,DATE(YEAR($AD443),MONTH($AD443),1),DATE(YEAR($AE443),MONTH($AE443),28)),0)</f>
      </c>
      <c r="AM443" s="18">
        <f>IFERROR(_xlfn.BETA.DIST(DATE(YEAR(AM$2),MONTH(AM$2),15),$AD$2,$AE$2,FALSE,DATE(YEAR($AD443),MONTH($AD443),1),DATE(YEAR($AE443),MONTH($AE443),28)),0)</f>
      </c>
      <c r="AN443" s="18">
        <f>IFERROR(_xlfn.BETA.DIST(DATE(YEAR(AN$2),MONTH(AN$2),15),$AD$2,$AE$2,FALSE,DATE(YEAR($AD443),MONTH($AD443),1),DATE(YEAR($AE443),MONTH($AE443),28)),0)</f>
      </c>
      <c r="AO443" s="18">
        <f>IFERROR(_xlfn.BETA.DIST(DATE(YEAR(AO$2),MONTH(AO$2),15),$AD$2,$AE$2,FALSE,DATE(YEAR($AD443),MONTH($AD443),1),DATE(YEAR($AE443),MONTH($AE443),28)),0)</f>
      </c>
      <c r="AP443" s="18">
        <f>IFERROR(_xlfn.BETA.DIST(DATE(YEAR(AP$2),MONTH(AP$2),15),$AD$2,$AE$2,FALSE,DATE(YEAR($AD443),MONTH($AD443),1),DATE(YEAR($AE443),MONTH($AE443),28)),0)</f>
      </c>
      <c r="AQ443" s="18">
        <f>IFERROR(_xlfn.BETA.DIST(DATE(YEAR(AQ$2),MONTH(AQ$2),15),$AD$2,$AE$2,FALSE,DATE(YEAR($AD443),MONTH($AD443),1),DATE(YEAR($AE443),MONTH($AE443),28)),0)</f>
      </c>
      <c r="AR443" s="18">
        <f>IFERROR(_xlfn.BETA.DIST(DATE(YEAR(AR$2),MONTH(AR$2),15),$AD$2,$AE$2,FALSE,DATE(YEAR($AD443),MONTH($AD443),1),DATE(YEAR($AE443),MONTH($AE443),28)),0)</f>
      </c>
      <c r="AS443" s="18">
        <f>IFERROR(_xlfn.BETA.DIST(DATE(YEAR(AS$2),MONTH(AS$2),15),$AD$2,$AE$2,FALSE,DATE(YEAR($AD443),MONTH($AD443),1),DATE(YEAR($AE443),MONTH($AE443),28)),0)</f>
      </c>
      <c r="AT443" s="18">
        <f>IFERROR(_xlfn.BETA.DIST(DATE(YEAR(AT$2),MONTH(AT$2),15),$AD$2,$AE$2,FALSE,DATE(YEAR($AD443),MONTH($AD443),1),DATE(YEAR($AE443),MONTH($AE443),28)),0)</f>
      </c>
      <c r="AU443" s="18">
        <f>IFERROR(_xlfn.BETA.DIST(DATE(YEAR(AU$2),MONTH(AU$2),15),$AD$2,$AE$2,FALSE,DATE(YEAR($AD443),MONTH($AD443),1),DATE(YEAR($AE443),MONTH($AE443),28)),0)</f>
      </c>
      <c r="AV443" s="18">
        <f>SUM(AG443:AU443)</f>
      </c>
      <c r="AW443" s="18">
        <f>IF(J443&lt;&gt;0,J443,IF($AV443=0,0,AG443/$AV443*$Z443))</f>
      </c>
      <c r="AX443" s="18">
        <f>IF(K443&lt;&gt;0,K443,IF($AV443=0,0,AH443/$AV443*$Z443))</f>
      </c>
      <c r="AY443" s="18">
        <f>IF(L443&lt;&gt;0,L443,IF($AV443=0,0,AI443/$AV443*$Z443))</f>
      </c>
      <c r="AZ443" s="18">
        <f>IF(M443&lt;&gt;0,M443,IF($AV443=0,0,AJ443/$AV443*$Z443))</f>
      </c>
      <c r="BA443" s="18">
        <f>IF(N443&lt;&gt;0,N443,IF($AV443=0,0,AK443/$AV443*$Z443))</f>
      </c>
      <c r="BB443" s="18">
        <f>IF(O443&lt;&gt;0,O443,IF($AV443=0,0,AL443/$AV443*$Z443))</f>
      </c>
      <c r="BC443" s="18">
        <f>IF(P443&lt;&gt;0,P443,IF($AV443=0,0,AM443/$AV443*$Z443))</f>
      </c>
      <c r="BD443" s="18">
        <f>IF(Q443&lt;&gt;0,Q443,IF($AV443=0,0,AN443/$AV443*$Z443))</f>
      </c>
      <c r="BE443" s="18">
        <f>IF(R443&lt;&gt;0,R443,IF($AV443=0,0,AO443/$AV443*$Z443))</f>
      </c>
      <c r="BF443" s="18">
        <f>IF(S443&lt;&gt;0,S443,IF($AV443=0,0,AP443/$AV443*$Z443))</f>
      </c>
      <c r="BG443" s="18">
        <f>IF(T443&lt;&gt;0,T443,IF($AV443=0,0,AQ443/$AV443*$Z443))</f>
      </c>
      <c r="BH443" s="18">
        <f>IF(U443&lt;&gt;0,U443,IF($AV443=0,0,AR443/$AV443*$Z443))</f>
      </c>
      <c r="BI443" s="18">
        <f>IF(V443&lt;&gt;0,V443,IF($AV443=0,0,AS443/$AV443*$Z443))</f>
      </c>
      <c r="BJ443" s="18">
        <f>IF(W443&lt;&gt;0,W443,IF($AV443=0,0,AT443/$AV443*$Z443))</f>
      </c>
      <c r="BK443" s="18">
        <f>IF(X443&lt;&gt;0,X443,IF($AV443=0,0,AU443/$AV443*$Z443))</f>
      </c>
      <c r="BL443" s="18">
        <f>SUM(AW443:BK443)</f>
      </c>
      <c r="BM443" s="18">
        <f>I443-BL443</f>
      </c>
    </row>
    <row r="444" outlineLevel="3">
      <c r="A444" s="17" t="str">
        <v>14.01.3</v>
      </c>
      <c r="B444" s="17" t="str">
        <v/>
      </c>
      <c r="C444" s="17" t="str">
        <v/>
      </c>
      <c r="D444" s="17" t="str">
        <v/>
      </c>
      <c r="E444" s="17" t="str">
        <v>14.01.3</v>
      </c>
      <c r="F444" s="17" t="str">
        <v>LVD relays.</v>
      </c>
      <c r="G444" s="17">
        <v>293.74</v>
      </c>
      <c r="H444" s="17" t="str">
        <v/>
      </c>
      <c r="I444" s="17" t="str">
        <v/>
      </c>
      <c r="J444" s="17" t="str">
        <v/>
      </c>
      <c r="K444" s="17" t="str">
        <v/>
      </c>
      <c r="L444" s="17" t="str">
        <v/>
      </c>
      <c r="M444" s="17" t="str">
        <v/>
      </c>
      <c r="N444" s="17" t="str">
        <v/>
      </c>
      <c r="O444" s="17" t="str">
        <v/>
      </c>
      <c r="P444" s="17" t="str">
        <v/>
      </c>
      <c r="Q444" s="17" t="str">
        <v/>
      </c>
      <c r="R444" s="17" t="str">
        <v/>
      </c>
      <c r="S444" s="17" t="str">
        <v/>
      </c>
      <c r="T444" s="17" t="str">
        <v/>
      </c>
      <c r="U444" s="17" t="str">
        <v/>
      </c>
      <c r="V444" s="17" t="str">
        <v/>
      </c>
      <c r="W444" s="17" t="str">
        <v/>
      </c>
      <c r="X444" s="17" t="str">
        <v/>
      </c>
      <c r="Y444" s="17" t="str">
        <v/>
      </c>
      <c r="Z444" s="17" t="str">
        <v/>
      </c>
      <c r="AA444" s="17" t="str">
        <v/>
      </c>
      <c r="AB444" s="17" t="str">
        <v/>
      </c>
      <c r="AC444" s="17" t="str">
        <v/>
      </c>
      <c r="AD444" s="17" t="str">
        <v/>
      </c>
      <c r="AE444" s="17" t="str">
        <v/>
      </c>
      <c r="AF444" s="5" t="str">
        <v/>
      </c>
      <c r="AG444" s="18">
        <f>IFERROR(_xlfn.BETA.DIST(DATE(YEAR(AG$2),MONTH(AG$2),15),$AD$2,$AE$2,FALSE,DATE(YEAR($AD444),MONTH($AD444),1),DATE(YEAR($AE444),MONTH($AE444),28)),0)</f>
      </c>
      <c r="AH444" s="18">
        <f>IFERROR(_xlfn.BETA.DIST(DATE(YEAR(AH$2),MONTH(AH$2),15),$AD$2,$AE$2,FALSE,DATE(YEAR($AD444),MONTH($AD444),1),DATE(YEAR($AE444),MONTH($AE444),28)),0)</f>
      </c>
      <c r="AI444" s="18">
        <f>IFERROR(_xlfn.BETA.DIST(DATE(YEAR(AI$2),MONTH(AI$2),15),$AD$2,$AE$2,FALSE,DATE(YEAR($AD444),MONTH($AD444),1),DATE(YEAR($AE444),MONTH($AE444),28)),0)</f>
      </c>
      <c r="AJ444" s="18">
        <f>IFERROR(_xlfn.BETA.DIST(DATE(YEAR(AJ$2),MONTH(AJ$2),15),$AD$2,$AE$2,FALSE,DATE(YEAR($AD444),MONTH($AD444),1),DATE(YEAR($AE444),MONTH($AE444),28)),0)</f>
      </c>
      <c r="AK444" s="18">
        <f>IFERROR(_xlfn.BETA.DIST(DATE(YEAR(AK$2),MONTH(AK$2),15),$AD$2,$AE$2,FALSE,DATE(YEAR($AD444),MONTH($AD444),1),DATE(YEAR($AE444),MONTH($AE444),28)),0)</f>
      </c>
      <c r="AL444" s="18">
        <f>IFERROR(_xlfn.BETA.DIST(DATE(YEAR(AL$2),MONTH(AL$2),15),$AD$2,$AE$2,FALSE,DATE(YEAR($AD444),MONTH($AD444),1),DATE(YEAR($AE444),MONTH($AE444),28)),0)</f>
      </c>
      <c r="AM444" s="18">
        <f>IFERROR(_xlfn.BETA.DIST(DATE(YEAR(AM$2),MONTH(AM$2),15),$AD$2,$AE$2,FALSE,DATE(YEAR($AD444),MONTH($AD444),1),DATE(YEAR($AE444),MONTH($AE444),28)),0)</f>
      </c>
      <c r="AN444" s="18">
        <f>IFERROR(_xlfn.BETA.DIST(DATE(YEAR(AN$2),MONTH(AN$2),15),$AD$2,$AE$2,FALSE,DATE(YEAR($AD444),MONTH($AD444),1),DATE(YEAR($AE444),MONTH($AE444),28)),0)</f>
      </c>
      <c r="AO444" s="18">
        <f>IFERROR(_xlfn.BETA.DIST(DATE(YEAR(AO$2),MONTH(AO$2),15),$AD$2,$AE$2,FALSE,DATE(YEAR($AD444),MONTH($AD444),1),DATE(YEAR($AE444),MONTH($AE444),28)),0)</f>
      </c>
      <c r="AP444" s="18">
        <f>IFERROR(_xlfn.BETA.DIST(DATE(YEAR(AP$2),MONTH(AP$2),15),$AD$2,$AE$2,FALSE,DATE(YEAR($AD444),MONTH($AD444),1),DATE(YEAR($AE444),MONTH($AE444),28)),0)</f>
      </c>
      <c r="AQ444" s="18">
        <f>IFERROR(_xlfn.BETA.DIST(DATE(YEAR(AQ$2),MONTH(AQ$2),15),$AD$2,$AE$2,FALSE,DATE(YEAR($AD444),MONTH($AD444),1),DATE(YEAR($AE444),MONTH($AE444),28)),0)</f>
      </c>
      <c r="AR444" s="18">
        <f>IFERROR(_xlfn.BETA.DIST(DATE(YEAR(AR$2),MONTH(AR$2),15),$AD$2,$AE$2,FALSE,DATE(YEAR($AD444),MONTH($AD444),1),DATE(YEAR($AE444),MONTH($AE444),28)),0)</f>
      </c>
      <c r="AS444" s="18">
        <f>IFERROR(_xlfn.BETA.DIST(DATE(YEAR(AS$2),MONTH(AS$2),15),$AD$2,$AE$2,FALSE,DATE(YEAR($AD444),MONTH($AD444),1),DATE(YEAR($AE444),MONTH($AE444),28)),0)</f>
      </c>
      <c r="AT444" s="18">
        <f>IFERROR(_xlfn.BETA.DIST(DATE(YEAR(AT$2),MONTH(AT$2),15),$AD$2,$AE$2,FALSE,DATE(YEAR($AD444),MONTH($AD444),1),DATE(YEAR($AE444),MONTH($AE444),28)),0)</f>
      </c>
      <c r="AU444" s="18">
        <f>IFERROR(_xlfn.BETA.DIST(DATE(YEAR(AU$2),MONTH(AU$2),15),$AD$2,$AE$2,FALSE,DATE(YEAR($AD444),MONTH($AD444),1),DATE(YEAR($AE444),MONTH($AE444),28)),0)</f>
      </c>
      <c r="AV444" s="18">
        <f>SUM(AG444:AU444)</f>
      </c>
      <c r="AW444" s="18">
        <f>IF(J444&lt;&gt;0,J444,IF($AV444=0,0,AG444/$AV444*$Z444))</f>
      </c>
      <c r="AX444" s="18">
        <f>IF(K444&lt;&gt;0,K444,IF($AV444=0,0,AH444/$AV444*$Z444))</f>
      </c>
      <c r="AY444" s="18">
        <f>IF(L444&lt;&gt;0,L444,IF($AV444=0,0,AI444/$AV444*$Z444))</f>
      </c>
      <c r="AZ444" s="18">
        <f>IF(M444&lt;&gt;0,M444,IF($AV444=0,0,AJ444/$AV444*$Z444))</f>
      </c>
      <c r="BA444" s="18">
        <f>IF(N444&lt;&gt;0,N444,IF($AV444=0,0,AK444/$AV444*$Z444))</f>
      </c>
      <c r="BB444" s="18">
        <f>IF(O444&lt;&gt;0,O444,IF($AV444=0,0,AL444/$AV444*$Z444))</f>
      </c>
      <c r="BC444" s="18">
        <f>IF(P444&lt;&gt;0,P444,IF($AV444=0,0,AM444/$AV444*$Z444))</f>
      </c>
      <c r="BD444" s="18">
        <f>IF(Q444&lt;&gt;0,Q444,IF($AV444=0,0,AN444/$AV444*$Z444))</f>
      </c>
      <c r="BE444" s="18">
        <f>IF(R444&lt;&gt;0,R444,IF($AV444=0,0,AO444/$AV444*$Z444))</f>
      </c>
      <c r="BF444" s="18">
        <f>IF(S444&lt;&gt;0,S444,IF($AV444=0,0,AP444/$AV444*$Z444))</f>
      </c>
      <c r="BG444" s="18">
        <f>IF(T444&lt;&gt;0,T444,IF($AV444=0,0,AQ444/$AV444*$Z444))</f>
      </c>
      <c r="BH444" s="18">
        <f>IF(U444&lt;&gt;0,U444,IF($AV444=0,0,AR444/$AV444*$Z444))</f>
      </c>
      <c r="BI444" s="18">
        <f>IF(V444&lt;&gt;0,V444,IF($AV444=0,0,AS444/$AV444*$Z444))</f>
      </c>
      <c r="BJ444" s="18">
        <f>IF(W444&lt;&gt;0,W444,IF($AV444=0,0,AT444/$AV444*$Z444))</f>
      </c>
      <c r="BK444" s="18">
        <f>IF(X444&lt;&gt;0,X444,IF($AV444=0,0,AU444/$AV444*$Z444))</f>
      </c>
      <c r="BL444" s="18">
        <f>SUM(AW444:BK444)</f>
      </c>
      <c r="BM444" s="17" t="str">
        <v/>
      </c>
    </row>
    <row r="445" outlineLevel="4">
      <c r="A445" s="5" t="str">
        <v>14.01.3</v>
      </c>
      <c r="B445" s="5" t="str">
        <v/>
      </c>
      <c r="C445" s="5" t="str">
        <v>BSKDGNGENGR03</v>
      </c>
      <c r="D445" s="5" t="str">
        <v>BSKDGNGENGR03</v>
      </c>
      <c r="E445" s="19">
        <f>IFERROR(_xlfn.XLOOKUP(F445,Assumptions!B:B,Assumptions!C:C),0)</f>
      </c>
      <c r="F445" s="5" t="str">
        <v>Advanced Payment</v>
      </c>
      <c r="G445" s="5" t="str">
        <v/>
      </c>
      <c r="H445" s="18">
        <f>G444*E445</f>
      </c>
      <c r="I445" s="18">
        <f>H445*(1-0)</f>
      </c>
      <c r="J445" s="18">
        <v>0</v>
      </c>
      <c r="K445" s="18">
        <v>0</v>
      </c>
      <c r="L445" s="18">
        <v>0</v>
      </c>
      <c r="M445" s="18">
        <v>0</v>
      </c>
      <c r="N445" s="18">
        <v>0</v>
      </c>
      <c r="O445" s="18">
        <v>0</v>
      </c>
      <c r="P445" s="18">
        <v>0</v>
      </c>
      <c r="Q445" s="18">
        <v>0</v>
      </c>
      <c r="R445" s="18">
        <v>0</v>
      </c>
      <c r="S445" s="18">
        <v>0</v>
      </c>
      <c r="T445" s="18">
        <v>0</v>
      </c>
      <c r="U445" s="18">
        <v>0</v>
      </c>
      <c r="V445" s="18">
        <v>0</v>
      </c>
      <c r="W445" s="18">
        <v>0</v>
      </c>
      <c r="X445" s="18">
        <v>0</v>
      </c>
      <c r="Y445" s="18">
        <f>SUM(J445:X445)</f>
      </c>
      <c r="Z445" s="18">
        <f>I445-Y445</f>
      </c>
      <c r="AA445" s="20">
        <v>46026</v>
      </c>
      <c r="AB445" s="20">
        <v>46026</v>
      </c>
      <c r="AC445" s="18">
        <f>IFERROR(_xlfn.XLOOKUP(F445,Assumptions!B:B,Assumptions!D:D),0)</f>
      </c>
      <c r="AD445" s="20">
        <f>AA445+AC445</f>
      </c>
      <c r="AE445" s="20">
        <f>AC445+AB445</f>
      </c>
      <c r="AF445" s="5" t="str">
        <v/>
      </c>
      <c r="AG445" s="18">
        <f>IFERROR(_xlfn.BETA.DIST(DATE(YEAR(AG$2),MONTH(AG$2),15),$AD$2,$AE$2,FALSE,DATE(YEAR($AD445),MONTH($AD445),1),DATE(YEAR($AE445),MONTH($AE445),28)),0)</f>
      </c>
      <c r="AH445" s="18">
        <f>IFERROR(_xlfn.BETA.DIST(DATE(YEAR(AH$2),MONTH(AH$2),15),$AD$2,$AE$2,FALSE,DATE(YEAR($AD445),MONTH($AD445),1),DATE(YEAR($AE445),MONTH($AE445),28)),0)</f>
      </c>
      <c r="AI445" s="18">
        <f>IFERROR(_xlfn.BETA.DIST(DATE(YEAR(AI$2),MONTH(AI$2),15),$AD$2,$AE$2,FALSE,DATE(YEAR($AD445),MONTH($AD445),1),DATE(YEAR($AE445),MONTH($AE445),28)),0)</f>
      </c>
      <c r="AJ445" s="18">
        <f>IFERROR(_xlfn.BETA.DIST(DATE(YEAR(AJ$2),MONTH(AJ$2),15),$AD$2,$AE$2,FALSE,DATE(YEAR($AD445),MONTH($AD445),1),DATE(YEAR($AE445),MONTH($AE445),28)),0)</f>
      </c>
      <c r="AK445" s="18">
        <f>IFERROR(_xlfn.BETA.DIST(DATE(YEAR(AK$2),MONTH(AK$2),15),$AD$2,$AE$2,FALSE,DATE(YEAR($AD445),MONTH($AD445),1),DATE(YEAR($AE445),MONTH($AE445),28)),0)</f>
      </c>
      <c r="AL445" s="18">
        <f>IFERROR(_xlfn.BETA.DIST(DATE(YEAR(AL$2),MONTH(AL$2),15),$AD$2,$AE$2,FALSE,DATE(YEAR($AD445),MONTH($AD445),1),DATE(YEAR($AE445),MONTH($AE445),28)),0)</f>
      </c>
      <c r="AM445" s="18">
        <f>IFERROR(_xlfn.BETA.DIST(DATE(YEAR(AM$2),MONTH(AM$2),15),$AD$2,$AE$2,FALSE,DATE(YEAR($AD445),MONTH($AD445),1),DATE(YEAR($AE445),MONTH($AE445),28)),0)</f>
      </c>
      <c r="AN445" s="18">
        <f>IFERROR(_xlfn.BETA.DIST(DATE(YEAR(AN$2),MONTH(AN$2),15),$AD$2,$AE$2,FALSE,DATE(YEAR($AD445),MONTH($AD445),1),DATE(YEAR($AE445),MONTH($AE445),28)),0)</f>
      </c>
      <c r="AO445" s="18">
        <f>IFERROR(_xlfn.BETA.DIST(DATE(YEAR(AO$2),MONTH(AO$2),15),$AD$2,$AE$2,FALSE,DATE(YEAR($AD445),MONTH($AD445),1),DATE(YEAR($AE445),MONTH($AE445),28)),0)</f>
      </c>
      <c r="AP445" s="18">
        <f>IFERROR(_xlfn.BETA.DIST(DATE(YEAR(AP$2),MONTH(AP$2),15),$AD$2,$AE$2,FALSE,DATE(YEAR($AD445),MONTH($AD445),1),DATE(YEAR($AE445),MONTH($AE445),28)),0)</f>
      </c>
      <c r="AQ445" s="18">
        <f>IFERROR(_xlfn.BETA.DIST(DATE(YEAR(AQ$2),MONTH(AQ$2),15),$AD$2,$AE$2,FALSE,DATE(YEAR($AD445),MONTH($AD445),1),DATE(YEAR($AE445),MONTH($AE445),28)),0)</f>
      </c>
      <c r="AR445" s="18">
        <f>IFERROR(_xlfn.BETA.DIST(DATE(YEAR(AR$2),MONTH(AR$2),15),$AD$2,$AE$2,FALSE,DATE(YEAR($AD445),MONTH($AD445),1),DATE(YEAR($AE445),MONTH($AE445),28)),0)</f>
      </c>
      <c r="AS445" s="18">
        <f>IFERROR(_xlfn.BETA.DIST(DATE(YEAR(AS$2),MONTH(AS$2),15),$AD$2,$AE$2,FALSE,DATE(YEAR($AD445),MONTH($AD445),1),DATE(YEAR($AE445),MONTH($AE445),28)),0)</f>
      </c>
      <c r="AT445" s="18">
        <f>IFERROR(_xlfn.BETA.DIST(DATE(YEAR(AT$2),MONTH(AT$2),15),$AD$2,$AE$2,FALSE,DATE(YEAR($AD445),MONTH($AD445),1),DATE(YEAR($AE445),MONTH($AE445),28)),0)</f>
      </c>
      <c r="AU445" s="18">
        <f>IFERROR(_xlfn.BETA.DIST(DATE(YEAR(AU$2),MONTH(AU$2),15),$AD$2,$AE$2,FALSE,DATE(YEAR($AD445),MONTH($AD445),1),DATE(YEAR($AE445),MONTH($AE445),28)),0)</f>
      </c>
      <c r="AV445" s="18">
        <f>SUM(AG445:AU445)</f>
      </c>
      <c r="AW445" s="18">
        <f>IF(J445&lt;&gt;0,J445,IF($AV445=0,0,AG445/$AV445*$Z445))</f>
      </c>
      <c r="AX445" s="18">
        <f>IF(K445&lt;&gt;0,K445,IF($AV445=0,0,AH445/$AV445*$Z445))</f>
      </c>
      <c r="AY445" s="18">
        <f>IF(L445&lt;&gt;0,L445,IF($AV445=0,0,AI445/$AV445*$Z445))</f>
      </c>
      <c r="AZ445" s="18">
        <f>IF(M445&lt;&gt;0,M445,IF($AV445=0,0,AJ445/$AV445*$Z445))</f>
      </c>
      <c r="BA445" s="18">
        <f>IF(N445&lt;&gt;0,N445,IF($AV445=0,0,AK445/$AV445*$Z445))</f>
      </c>
      <c r="BB445" s="18">
        <f>IF(O445&lt;&gt;0,O445,IF($AV445=0,0,AL445/$AV445*$Z445))</f>
      </c>
      <c r="BC445" s="18">
        <f>IF(P445&lt;&gt;0,P445,IF($AV445=0,0,AM445/$AV445*$Z445))</f>
      </c>
      <c r="BD445" s="18">
        <f>IF(Q445&lt;&gt;0,Q445,IF($AV445=0,0,AN445/$AV445*$Z445))</f>
      </c>
      <c r="BE445" s="18">
        <f>IF(R445&lt;&gt;0,R445,IF($AV445=0,0,AO445/$AV445*$Z445))</f>
      </c>
      <c r="BF445" s="18">
        <f>IF(S445&lt;&gt;0,S445,IF($AV445=0,0,AP445/$AV445*$Z445))</f>
      </c>
      <c r="BG445" s="18">
        <f>IF(T445&lt;&gt;0,T445,IF($AV445=0,0,AQ445/$AV445*$Z445))</f>
      </c>
      <c r="BH445" s="18">
        <f>IF(U445&lt;&gt;0,U445,IF($AV445=0,0,AR445/$AV445*$Z445))</f>
      </c>
      <c r="BI445" s="18">
        <f>IF(V445&lt;&gt;0,V445,IF($AV445=0,0,AS445/$AV445*$Z445))</f>
      </c>
      <c r="BJ445" s="18">
        <f>IF(W445&lt;&gt;0,W445,IF($AV445=0,0,AT445/$AV445*$Z445))</f>
      </c>
      <c r="BK445" s="18">
        <f>IF(X445&lt;&gt;0,X445,IF($AV445=0,0,AU445/$AV445*$Z445))</f>
      </c>
      <c r="BL445" s="18">
        <f>SUM(AW445:BK445)</f>
      </c>
      <c r="BM445" s="18">
        <f>I445-BL445</f>
      </c>
    </row>
    <row r="446" outlineLevel="4">
      <c r="A446" s="5" t="str">
        <v>14.01.3</v>
      </c>
      <c r="B446" s="5" t="str">
        <v/>
      </c>
      <c r="C446" s="5" t="str">
        <v>BSPRELGENTL07</v>
      </c>
      <c r="D446" s="5" t="str">
        <v>BSPRELGENTL07</v>
      </c>
      <c r="E446" s="19">
        <f>IFERROR(_xlfn.XLOOKUP(F446,Assumptions!B:B,Assumptions!C:C),0)</f>
      </c>
      <c r="F446" s="5" t="str">
        <v>Site Delivery EGP</v>
      </c>
      <c r="G446" s="5" t="str">
        <v/>
      </c>
      <c r="H446" s="18">
        <f>G444*E446</f>
      </c>
      <c r="I446" s="18">
        <f>H446*(1-0)</f>
      </c>
      <c r="J446" s="18">
        <v>0</v>
      </c>
      <c r="K446" s="18">
        <v>0</v>
      </c>
      <c r="L446" s="18">
        <v>0</v>
      </c>
      <c r="M446" s="18">
        <v>0</v>
      </c>
      <c r="N446" s="18">
        <v>0</v>
      </c>
      <c r="O446" s="18">
        <v>0</v>
      </c>
      <c r="P446" s="18">
        <v>0</v>
      </c>
      <c r="Q446" s="18">
        <v>0</v>
      </c>
      <c r="R446" s="18">
        <v>0</v>
      </c>
      <c r="S446" s="18">
        <v>0</v>
      </c>
      <c r="T446" s="18">
        <v>0</v>
      </c>
      <c r="U446" s="18">
        <v>0</v>
      </c>
      <c r="V446" s="18">
        <v>0</v>
      </c>
      <c r="W446" s="18">
        <v>0</v>
      </c>
      <c r="X446" s="18">
        <v>0</v>
      </c>
      <c r="Y446" s="18">
        <f>SUM(J446:X446)</f>
      </c>
      <c r="Z446" s="18">
        <f>I446-Y446</f>
      </c>
      <c r="AA446" s="20">
        <v>46347</v>
      </c>
      <c r="AB446" s="20">
        <v>46347</v>
      </c>
      <c r="AC446" s="18">
        <f>IFERROR(_xlfn.XLOOKUP(F446,Assumptions!B:B,Assumptions!D:D),0)</f>
      </c>
      <c r="AD446" s="20">
        <f>AA446+AC446</f>
      </c>
      <c r="AE446" s="20">
        <f>AC446+AB446</f>
      </c>
      <c r="AF446" s="5" t="str">
        <v/>
      </c>
      <c r="AG446" s="18">
        <f>IFERROR(_xlfn.BETA.DIST(DATE(YEAR(AG$2),MONTH(AG$2),15),$AD$2,$AE$2,FALSE,DATE(YEAR($AD446),MONTH($AD446),1),DATE(YEAR($AE446),MONTH($AE446),28)),0)</f>
      </c>
      <c r="AH446" s="18">
        <f>IFERROR(_xlfn.BETA.DIST(DATE(YEAR(AH$2),MONTH(AH$2),15),$AD$2,$AE$2,FALSE,DATE(YEAR($AD446),MONTH($AD446),1),DATE(YEAR($AE446),MONTH($AE446),28)),0)</f>
      </c>
      <c r="AI446" s="18">
        <f>IFERROR(_xlfn.BETA.DIST(DATE(YEAR(AI$2),MONTH(AI$2),15),$AD$2,$AE$2,FALSE,DATE(YEAR($AD446),MONTH($AD446),1),DATE(YEAR($AE446),MONTH($AE446),28)),0)</f>
      </c>
      <c r="AJ446" s="18">
        <f>IFERROR(_xlfn.BETA.DIST(DATE(YEAR(AJ$2),MONTH(AJ$2),15),$AD$2,$AE$2,FALSE,DATE(YEAR($AD446),MONTH($AD446),1),DATE(YEAR($AE446),MONTH($AE446),28)),0)</f>
      </c>
      <c r="AK446" s="18">
        <f>IFERROR(_xlfn.BETA.DIST(DATE(YEAR(AK$2),MONTH(AK$2),15),$AD$2,$AE$2,FALSE,DATE(YEAR($AD446),MONTH($AD446),1),DATE(YEAR($AE446),MONTH($AE446),28)),0)</f>
      </c>
      <c r="AL446" s="18">
        <f>IFERROR(_xlfn.BETA.DIST(DATE(YEAR(AL$2),MONTH(AL$2),15),$AD$2,$AE$2,FALSE,DATE(YEAR($AD446),MONTH($AD446),1),DATE(YEAR($AE446),MONTH($AE446),28)),0)</f>
      </c>
      <c r="AM446" s="18">
        <f>IFERROR(_xlfn.BETA.DIST(DATE(YEAR(AM$2),MONTH(AM$2),15),$AD$2,$AE$2,FALSE,DATE(YEAR($AD446),MONTH($AD446),1),DATE(YEAR($AE446),MONTH($AE446),28)),0)</f>
      </c>
      <c r="AN446" s="18">
        <f>IFERROR(_xlfn.BETA.DIST(DATE(YEAR(AN$2),MONTH(AN$2),15),$AD$2,$AE$2,FALSE,DATE(YEAR($AD446),MONTH($AD446),1),DATE(YEAR($AE446),MONTH($AE446),28)),0)</f>
      </c>
      <c r="AO446" s="18">
        <f>IFERROR(_xlfn.BETA.DIST(DATE(YEAR(AO$2),MONTH(AO$2),15),$AD$2,$AE$2,FALSE,DATE(YEAR($AD446),MONTH($AD446),1),DATE(YEAR($AE446),MONTH($AE446),28)),0)</f>
      </c>
      <c r="AP446" s="18">
        <f>IFERROR(_xlfn.BETA.DIST(DATE(YEAR(AP$2),MONTH(AP$2),15),$AD$2,$AE$2,FALSE,DATE(YEAR($AD446),MONTH($AD446),1),DATE(YEAR($AE446),MONTH($AE446),28)),0)</f>
      </c>
      <c r="AQ446" s="18">
        <f>IFERROR(_xlfn.BETA.DIST(DATE(YEAR(AQ$2),MONTH(AQ$2),15),$AD$2,$AE$2,FALSE,DATE(YEAR($AD446),MONTH($AD446),1),DATE(YEAR($AE446),MONTH($AE446),28)),0)</f>
      </c>
      <c r="AR446" s="18">
        <f>IFERROR(_xlfn.BETA.DIST(DATE(YEAR(AR$2),MONTH(AR$2),15),$AD$2,$AE$2,FALSE,DATE(YEAR($AD446),MONTH($AD446),1),DATE(YEAR($AE446),MONTH($AE446),28)),0)</f>
      </c>
      <c r="AS446" s="18">
        <f>IFERROR(_xlfn.BETA.DIST(DATE(YEAR(AS$2),MONTH(AS$2),15),$AD$2,$AE$2,FALSE,DATE(YEAR($AD446),MONTH($AD446),1),DATE(YEAR($AE446),MONTH($AE446),28)),0)</f>
      </c>
      <c r="AT446" s="18">
        <f>IFERROR(_xlfn.BETA.DIST(DATE(YEAR(AT$2),MONTH(AT$2),15),$AD$2,$AE$2,FALSE,DATE(YEAR($AD446),MONTH($AD446),1),DATE(YEAR($AE446),MONTH($AE446),28)),0)</f>
      </c>
      <c r="AU446" s="18">
        <f>IFERROR(_xlfn.BETA.DIST(DATE(YEAR(AU$2),MONTH(AU$2),15),$AD$2,$AE$2,FALSE,DATE(YEAR($AD446),MONTH($AD446),1),DATE(YEAR($AE446),MONTH($AE446),28)),0)</f>
      </c>
      <c r="AV446" s="18">
        <f>SUM(AG446:AU446)</f>
      </c>
      <c r="AW446" s="18">
        <f>IF(J446&lt;&gt;0,J446,IF($AV446=0,0,AG446/$AV446*$Z446))</f>
      </c>
      <c r="AX446" s="18">
        <f>IF(K446&lt;&gt;0,K446,IF($AV446=0,0,AH446/$AV446*$Z446))</f>
      </c>
      <c r="AY446" s="18">
        <f>IF(L446&lt;&gt;0,L446,IF($AV446=0,0,AI446/$AV446*$Z446))</f>
      </c>
      <c r="AZ446" s="18">
        <f>IF(M446&lt;&gt;0,M446,IF($AV446=0,0,AJ446/$AV446*$Z446))</f>
      </c>
      <c r="BA446" s="18">
        <f>IF(N446&lt;&gt;0,N446,IF($AV446=0,0,AK446/$AV446*$Z446))</f>
      </c>
      <c r="BB446" s="18">
        <f>IF(O446&lt;&gt;0,O446,IF($AV446=0,0,AL446/$AV446*$Z446))</f>
      </c>
      <c r="BC446" s="18">
        <f>IF(P446&lt;&gt;0,P446,IF($AV446=0,0,AM446/$AV446*$Z446))</f>
      </c>
      <c r="BD446" s="18">
        <f>IF(Q446&lt;&gt;0,Q446,IF($AV446=0,0,AN446/$AV446*$Z446))</f>
      </c>
      <c r="BE446" s="18">
        <f>IF(R446&lt;&gt;0,R446,IF($AV446=0,0,AO446/$AV446*$Z446))</f>
      </c>
      <c r="BF446" s="18">
        <f>IF(S446&lt;&gt;0,S446,IF($AV446=0,0,AP446/$AV446*$Z446))</f>
      </c>
      <c r="BG446" s="18">
        <f>IF(T446&lt;&gt;0,T446,IF($AV446=0,0,AQ446/$AV446*$Z446))</f>
      </c>
      <c r="BH446" s="18">
        <f>IF(U446&lt;&gt;0,U446,IF($AV446=0,0,AR446/$AV446*$Z446))</f>
      </c>
      <c r="BI446" s="18">
        <f>IF(V446&lt;&gt;0,V446,IF($AV446=0,0,AS446/$AV446*$Z446))</f>
      </c>
      <c r="BJ446" s="18">
        <f>IF(W446&lt;&gt;0,W446,IF($AV446=0,0,AT446/$AV446*$Z446))</f>
      </c>
      <c r="BK446" s="18">
        <f>IF(X446&lt;&gt;0,X446,IF($AV446=0,0,AU446/$AV446*$Z446))</f>
      </c>
      <c r="BL446" s="18">
        <f>SUM(AW446:BK446)</f>
      </c>
      <c r="BM446" s="18">
        <f>I446-BL446</f>
      </c>
    </row>
    <row r="447" outlineLevel="4">
      <c r="A447" s="5" t="str">
        <v>14.01.3</v>
      </c>
      <c r="B447" s="5" t="str">
        <v/>
      </c>
      <c r="C447" s="5" t="str">
        <v>BSKDGNGENGR07</v>
      </c>
      <c r="D447" s="5" t="str">
        <v>BSKDGNGENGR07</v>
      </c>
      <c r="E447" s="19">
        <f>IFERROR(_xlfn.XLOOKUP(F447,Assumptions!B:B,Assumptions!C:C),0)</f>
      </c>
      <c r="F447" s="5" t="str">
        <v>Retention</v>
      </c>
      <c r="G447" s="5" t="str">
        <v/>
      </c>
      <c r="H447" s="18">
        <f>G444*E447</f>
      </c>
      <c r="I447" s="18">
        <f>H447*(1-0)</f>
      </c>
      <c r="J447" s="18">
        <v>0</v>
      </c>
      <c r="K447" s="18">
        <v>0</v>
      </c>
      <c r="L447" s="18">
        <v>0</v>
      </c>
      <c r="M447" s="18">
        <v>0</v>
      </c>
      <c r="N447" s="18">
        <v>0</v>
      </c>
      <c r="O447" s="18">
        <v>0</v>
      </c>
      <c r="P447" s="18">
        <v>0</v>
      </c>
      <c r="Q447" s="18">
        <v>0</v>
      </c>
      <c r="R447" s="18">
        <v>0</v>
      </c>
      <c r="S447" s="18">
        <v>0</v>
      </c>
      <c r="T447" s="18">
        <v>0</v>
      </c>
      <c r="U447" s="18">
        <v>0</v>
      </c>
      <c r="V447" s="18">
        <v>0</v>
      </c>
      <c r="W447" s="18">
        <v>0</v>
      </c>
      <c r="X447" s="18">
        <v>0</v>
      </c>
      <c r="Y447" s="18">
        <f>SUM(J447:X447)</f>
      </c>
      <c r="Z447" s="18">
        <f>I447-Y447</f>
      </c>
      <c r="AA447" s="20">
        <v>46483</v>
      </c>
      <c r="AB447" s="20">
        <v>46483</v>
      </c>
      <c r="AC447" s="18">
        <f>IFERROR(_xlfn.XLOOKUP(F447,Assumptions!B:B,Assumptions!D:D),0)</f>
      </c>
      <c r="AD447" s="20">
        <f>AA447+AC447</f>
      </c>
      <c r="AE447" s="20">
        <f>AC447+AB447</f>
      </c>
      <c r="AF447" s="5" t="str">
        <v/>
      </c>
      <c r="AG447" s="18">
        <f>IFERROR(_xlfn.BETA.DIST(DATE(YEAR(AG$2),MONTH(AG$2),15),$AD$2,$AE$2,FALSE,DATE(YEAR($AD447),MONTH($AD447),1),DATE(YEAR($AE447),MONTH($AE447),28)),0)</f>
      </c>
      <c r="AH447" s="18">
        <f>IFERROR(_xlfn.BETA.DIST(DATE(YEAR(AH$2),MONTH(AH$2),15),$AD$2,$AE$2,FALSE,DATE(YEAR($AD447),MONTH($AD447),1),DATE(YEAR($AE447),MONTH($AE447),28)),0)</f>
      </c>
      <c r="AI447" s="18">
        <f>IFERROR(_xlfn.BETA.DIST(DATE(YEAR(AI$2),MONTH(AI$2),15),$AD$2,$AE$2,FALSE,DATE(YEAR($AD447),MONTH($AD447),1),DATE(YEAR($AE447),MONTH($AE447),28)),0)</f>
      </c>
      <c r="AJ447" s="18">
        <f>IFERROR(_xlfn.BETA.DIST(DATE(YEAR(AJ$2),MONTH(AJ$2),15),$AD$2,$AE$2,FALSE,DATE(YEAR($AD447),MONTH($AD447),1),DATE(YEAR($AE447),MONTH($AE447),28)),0)</f>
      </c>
      <c r="AK447" s="18">
        <f>IFERROR(_xlfn.BETA.DIST(DATE(YEAR(AK$2),MONTH(AK$2),15),$AD$2,$AE$2,FALSE,DATE(YEAR($AD447),MONTH($AD447),1),DATE(YEAR($AE447),MONTH($AE447),28)),0)</f>
      </c>
      <c r="AL447" s="18">
        <f>IFERROR(_xlfn.BETA.DIST(DATE(YEAR(AL$2),MONTH(AL$2),15),$AD$2,$AE$2,FALSE,DATE(YEAR($AD447),MONTH($AD447),1),DATE(YEAR($AE447),MONTH($AE447),28)),0)</f>
      </c>
      <c r="AM447" s="18">
        <f>IFERROR(_xlfn.BETA.DIST(DATE(YEAR(AM$2),MONTH(AM$2),15),$AD$2,$AE$2,FALSE,DATE(YEAR($AD447),MONTH($AD447),1),DATE(YEAR($AE447),MONTH($AE447),28)),0)</f>
      </c>
      <c r="AN447" s="18">
        <f>IFERROR(_xlfn.BETA.DIST(DATE(YEAR(AN$2),MONTH(AN$2),15),$AD$2,$AE$2,FALSE,DATE(YEAR($AD447),MONTH($AD447),1),DATE(YEAR($AE447),MONTH($AE447),28)),0)</f>
      </c>
      <c r="AO447" s="18">
        <f>IFERROR(_xlfn.BETA.DIST(DATE(YEAR(AO$2),MONTH(AO$2),15),$AD$2,$AE$2,FALSE,DATE(YEAR($AD447),MONTH($AD447),1),DATE(YEAR($AE447),MONTH($AE447),28)),0)</f>
      </c>
      <c r="AP447" s="18">
        <f>IFERROR(_xlfn.BETA.DIST(DATE(YEAR(AP$2),MONTH(AP$2),15),$AD$2,$AE$2,FALSE,DATE(YEAR($AD447),MONTH($AD447),1),DATE(YEAR($AE447),MONTH($AE447),28)),0)</f>
      </c>
      <c r="AQ447" s="18">
        <f>IFERROR(_xlfn.BETA.DIST(DATE(YEAR(AQ$2),MONTH(AQ$2),15),$AD$2,$AE$2,FALSE,DATE(YEAR($AD447),MONTH($AD447),1),DATE(YEAR($AE447),MONTH($AE447),28)),0)</f>
      </c>
      <c r="AR447" s="18">
        <f>IFERROR(_xlfn.BETA.DIST(DATE(YEAR(AR$2),MONTH(AR$2),15),$AD$2,$AE$2,FALSE,DATE(YEAR($AD447),MONTH($AD447),1),DATE(YEAR($AE447),MONTH($AE447),28)),0)</f>
      </c>
      <c r="AS447" s="18">
        <f>IFERROR(_xlfn.BETA.DIST(DATE(YEAR(AS$2),MONTH(AS$2),15),$AD$2,$AE$2,FALSE,DATE(YEAR($AD447),MONTH($AD447),1),DATE(YEAR($AE447),MONTH($AE447),28)),0)</f>
      </c>
      <c r="AT447" s="18">
        <f>IFERROR(_xlfn.BETA.DIST(DATE(YEAR(AT$2),MONTH(AT$2),15),$AD$2,$AE$2,FALSE,DATE(YEAR($AD447),MONTH($AD447),1),DATE(YEAR($AE447),MONTH($AE447),28)),0)</f>
      </c>
      <c r="AU447" s="18">
        <f>IFERROR(_xlfn.BETA.DIST(DATE(YEAR(AU$2),MONTH(AU$2),15),$AD$2,$AE$2,FALSE,DATE(YEAR($AD447),MONTH($AD447),1),DATE(YEAR($AE447),MONTH($AE447),28)),0)</f>
      </c>
      <c r="AV447" s="18">
        <f>SUM(AG447:AU447)</f>
      </c>
      <c r="AW447" s="18">
        <f>IF(J447&lt;&gt;0,J447,IF($AV447=0,0,AG447/$AV447*$Z447))</f>
      </c>
      <c r="AX447" s="18">
        <f>IF(K447&lt;&gt;0,K447,IF($AV447=0,0,AH447/$AV447*$Z447))</f>
      </c>
      <c r="AY447" s="18">
        <f>IF(L447&lt;&gt;0,L447,IF($AV447=0,0,AI447/$AV447*$Z447))</f>
      </c>
      <c r="AZ447" s="18">
        <f>IF(M447&lt;&gt;0,M447,IF($AV447=0,0,AJ447/$AV447*$Z447))</f>
      </c>
      <c r="BA447" s="18">
        <f>IF(N447&lt;&gt;0,N447,IF($AV447=0,0,AK447/$AV447*$Z447))</f>
      </c>
      <c r="BB447" s="18">
        <f>IF(O447&lt;&gt;0,O447,IF($AV447=0,0,AL447/$AV447*$Z447))</f>
      </c>
      <c r="BC447" s="18">
        <f>IF(P447&lt;&gt;0,P447,IF($AV447=0,0,AM447/$AV447*$Z447))</f>
      </c>
      <c r="BD447" s="18">
        <f>IF(Q447&lt;&gt;0,Q447,IF($AV447=0,0,AN447/$AV447*$Z447))</f>
      </c>
      <c r="BE447" s="18">
        <f>IF(R447&lt;&gt;0,R447,IF($AV447=0,0,AO447/$AV447*$Z447))</f>
      </c>
      <c r="BF447" s="18">
        <f>IF(S447&lt;&gt;0,S447,IF($AV447=0,0,AP447/$AV447*$Z447))</f>
      </c>
      <c r="BG447" s="18">
        <f>IF(T447&lt;&gt;0,T447,IF($AV447=0,0,AQ447/$AV447*$Z447))</f>
      </c>
      <c r="BH447" s="18">
        <f>IF(U447&lt;&gt;0,U447,IF($AV447=0,0,AR447/$AV447*$Z447))</f>
      </c>
      <c r="BI447" s="18">
        <f>IF(V447&lt;&gt;0,V447,IF($AV447=0,0,AS447/$AV447*$Z447))</f>
      </c>
      <c r="BJ447" s="18">
        <f>IF(W447&lt;&gt;0,W447,IF($AV447=0,0,AT447/$AV447*$Z447))</f>
      </c>
      <c r="BK447" s="18">
        <f>IF(X447&lt;&gt;0,X447,IF($AV447=0,0,AU447/$AV447*$Z447))</f>
      </c>
      <c r="BL447" s="18">
        <f>SUM(AW447:BK447)</f>
      </c>
      <c r="BM447" s="18">
        <f>I447-BL447</f>
      </c>
    </row>
    <row r="448" outlineLevel="3">
      <c r="A448" s="17" t="str">
        <v>14.01.4</v>
      </c>
      <c r="B448" s="17" t="str">
        <v/>
      </c>
      <c r="C448" s="17" t="str">
        <v/>
      </c>
      <c r="D448" s="17" t="str">
        <v/>
      </c>
      <c r="E448" s="17" t="str">
        <v>14.01.4</v>
      </c>
      <c r="F448" s="17" t="str">
        <v>One of each relay type used in each system.</v>
      </c>
      <c r="G448" s="17">
        <v>733.99</v>
      </c>
      <c r="H448" s="17" t="str">
        <v/>
      </c>
      <c r="I448" s="17" t="str">
        <v/>
      </c>
      <c r="J448" s="17" t="str">
        <v/>
      </c>
      <c r="K448" s="17" t="str">
        <v/>
      </c>
      <c r="L448" s="17" t="str">
        <v/>
      </c>
      <c r="M448" s="17" t="str">
        <v/>
      </c>
      <c r="N448" s="17" t="str">
        <v/>
      </c>
      <c r="O448" s="17" t="str">
        <v/>
      </c>
      <c r="P448" s="17" t="str">
        <v/>
      </c>
      <c r="Q448" s="17" t="str">
        <v/>
      </c>
      <c r="R448" s="17" t="str">
        <v/>
      </c>
      <c r="S448" s="17" t="str">
        <v/>
      </c>
      <c r="T448" s="17" t="str">
        <v/>
      </c>
      <c r="U448" s="17" t="str">
        <v/>
      </c>
      <c r="V448" s="17" t="str">
        <v/>
      </c>
      <c r="W448" s="17" t="str">
        <v/>
      </c>
      <c r="X448" s="17" t="str">
        <v/>
      </c>
      <c r="Y448" s="17" t="str">
        <v/>
      </c>
      <c r="Z448" s="17" t="str">
        <v/>
      </c>
      <c r="AA448" s="17" t="str">
        <v/>
      </c>
      <c r="AB448" s="17" t="str">
        <v/>
      </c>
      <c r="AC448" s="17" t="str">
        <v/>
      </c>
      <c r="AD448" s="17" t="str">
        <v/>
      </c>
      <c r="AE448" s="17" t="str">
        <v/>
      </c>
      <c r="AF448" s="5" t="str">
        <v/>
      </c>
      <c r="AG448" s="18">
        <f>IFERROR(_xlfn.BETA.DIST(DATE(YEAR(AG$2),MONTH(AG$2),15),$AD$2,$AE$2,FALSE,DATE(YEAR($AD448),MONTH($AD448),1),DATE(YEAR($AE448),MONTH($AE448),28)),0)</f>
      </c>
      <c r="AH448" s="18">
        <f>IFERROR(_xlfn.BETA.DIST(DATE(YEAR(AH$2),MONTH(AH$2),15),$AD$2,$AE$2,FALSE,DATE(YEAR($AD448),MONTH($AD448),1),DATE(YEAR($AE448),MONTH($AE448),28)),0)</f>
      </c>
      <c r="AI448" s="18">
        <f>IFERROR(_xlfn.BETA.DIST(DATE(YEAR(AI$2),MONTH(AI$2),15),$AD$2,$AE$2,FALSE,DATE(YEAR($AD448),MONTH($AD448),1),DATE(YEAR($AE448),MONTH($AE448),28)),0)</f>
      </c>
      <c r="AJ448" s="18">
        <f>IFERROR(_xlfn.BETA.DIST(DATE(YEAR(AJ$2),MONTH(AJ$2),15),$AD$2,$AE$2,FALSE,DATE(YEAR($AD448),MONTH($AD448),1),DATE(YEAR($AE448),MONTH($AE448),28)),0)</f>
      </c>
      <c r="AK448" s="18">
        <f>IFERROR(_xlfn.BETA.DIST(DATE(YEAR(AK$2),MONTH(AK$2),15),$AD$2,$AE$2,FALSE,DATE(YEAR($AD448),MONTH($AD448),1),DATE(YEAR($AE448),MONTH($AE448),28)),0)</f>
      </c>
      <c r="AL448" s="18">
        <f>IFERROR(_xlfn.BETA.DIST(DATE(YEAR(AL$2),MONTH(AL$2),15),$AD$2,$AE$2,FALSE,DATE(YEAR($AD448),MONTH($AD448),1),DATE(YEAR($AE448),MONTH($AE448),28)),0)</f>
      </c>
      <c r="AM448" s="18">
        <f>IFERROR(_xlfn.BETA.DIST(DATE(YEAR(AM$2),MONTH(AM$2),15),$AD$2,$AE$2,FALSE,DATE(YEAR($AD448),MONTH($AD448),1),DATE(YEAR($AE448),MONTH($AE448),28)),0)</f>
      </c>
      <c r="AN448" s="18">
        <f>IFERROR(_xlfn.BETA.DIST(DATE(YEAR(AN$2),MONTH(AN$2),15),$AD$2,$AE$2,FALSE,DATE(YEAR($AD448),MONTH($AD448),1),DATE(YEAR($AE448),MONTH($AE448),28)),0)</f>
      </c>
      <c r="AO448" s="18">
        <f>IFERROR(_xlfn.BETA.DIST(DATE(YEAR(AO$2),MONTH(AO$2),15),$AD$2,$AE$2,FALSE,DATE(YEAR($AD448),MONTH($AD448),1),DATE(YEAR($AE448),MONTH($AE448),28)),0)</f>
      </c>
      <c r="AP448" s="18">
        <f>IFERROR(_xlfn.BETA.DIST(DATE(YEAR(AP$2),MONTH(AP$2),15),$AD$2,$AE$2,FALSE,DATE(YEAR($AD448),MONTH($AD448),1),DATE(YEAR($AE448),MONTH($AE448),28)),0)</f>
      </c>
      <c r="AQ448" s="18">
        <f>IFERROR(_xlfn.BETA.DIST(DATE(YEAR(AQ$2),MONTH(AQ$2),15),$AD$2,$AE$2,FALSE,DATE(YEAR($AD448),MONTH($AD448),1),DATE(YEAR($AE448),MONTH($AE448),28)),0)</f>
      </c>
      <c r="AR448" s="18">
        <f>IFERROR(_xlfn.BETA.DIST(DATE(YEAR(AR$2),MONTH(AR$2),15),$AD$2,$AE$2,FALSE,DATE(YEAR($AD448),MONTH($AD448),1),DATE(YEAR($AE448),MONTH($AE448),28)),0)</f>
      </c>
      <c r="AS448" s="18">
        <f>IFERROR(_xlfn.BETA.DIST(DATE(YEAR(AS$2),MONTH(AS$2),15),$AD$2,$AE$2,FALSE,DATE(YEAR($AD448),MONTH($AD448),1),DATE(YEAR($AE448),MONTH($AE448),28)),0)</f>
      </c>
      <c r="AT448" s="18">
        <f>IFERROR(_xlfn.BETA.DIST(DATE(YEAR(AT$2),MONTH(AT$2),15),$AD$2,$AE$2,FALSE,DATE(YEAR($AD448),MONTH($AD448),1),DATE(YEAR($AE448),MONTH($AE448),28)),0)</f>
      </c>
      <c r="AU448" s="18">
        <f>IFERROR(_xlfn.BETA.DIST(DATE(YEAR(AU$2),MONTH(AU$2),15),$AD$2,$AE$2,FALSE,DATE(YEAR($AD448),MONTH($AD448),1),DATE(YEAR($AE448),MONTH($AE448),28)),0)</f>
      </c>
      <c r="AV448" s="18">
        <f>SUM(AG448:AU448)</f>
      </c>
      <c r="AW448" s="18">
        <f>IF(J448&lt;&gt;0,J448,IF($AV448=0,0,AG448/$AV448*$Z448))</f>
      </c>
      <c r="AX448" s="18">
        <f>IF(K448&lt;&gt;0,K448,IF($AV448=0,0,AH448/$AV448*$Z448))</f>
      </c>
      <c r="AY448" s="18">
        <f>IF(L448&lt;&gt;0,L448,IF($AV448=0,0,AI448/$AV448*$Z448))</f>
      </c>
      <c r="AZ448" s="18">
        <f>IF(M448&lt;&gt;0,M448,IF($AV448=0,0,AJ448/$AV448*$Z448))</f>
      </c>
      <c r="BA448" s="18">
        <f>IF(N448&lt;&gt;0,N448,IF($AV448=0,0,AK448/$AV448*$Z448))</f>
      </c>
      <c r="BB448" s="18">
        <f>IF(O448&lt;&gt;0,O448,IF($AV448=0,0,AL448/$AV448*$Z448))</f>
      </c>
      <c r="BC448" s="18">
        <f>IF(P448&lt;&gt;0,P448,IF($AV448=0,0,AM448/$AV448*$Z448))</f>
      </c>
      <c r="BD448" s="18">
        <f>IF(Q448&lt;&gt;0,Q448,IF($AV448=0,0,AN448/$AV448*$Z448))</f>
      </c>
      <c r="BE448" s="18">
        <f>IF(R448&lt;&gt;0,R448,IF($AV448=0,0,AO448/$AV448*$Z448))</f>
      </c>
      <c r="BF448" s="18">
        <f>IF(S448&lt;&gt;0,S448,IF($AV448=0,0,AP448/$AV448*$Z448))</f>
      </c>
      <c r="BG448" s="18">
        <f>IF(T448&lt;&gt;0,T448,IF($AV448=0,0,AQ448/$AV448*$Z448))</f>
      </c>
      <c r="BH448" s="18">
        <f>IF(U448&lt;&gt;0,U448,IF($AV448=0,0,AR448/$AV448*$Z448))</f>
      </c>
      <c r="BI448" s="18">
        <f>IF(V448&lt;&gt;0,V448,IF($AV448=0,0,AS448/$AV448*$Z448))</f>
      </c>
      <c r="BJ448" s="18">
        <f>IF(W448&lt;&gt;0,W448,IF($AV448=0,0,AT448/$AV448*$Z448))</f>
      </c>
      <c r="BK448" s="18">
        <f>IF(X448&lt;&gt;0,X448,IF($AV448=0,0,AU448/$AV448*$Z448))</f>
      </c>
      <c r="BL448" s="18">
        <f>SUM(AW448:BK448)</f>
      </c>
      <c r="BM448" s="17" t="str">
        <v/>
      </c>
    </row>
    <row r="449" outlineLevel="4">
      <c r="A449" s="5" t="str">
        <v>14.01.4</v>
      </c>
      <c r="B449" s="5" t="str">
        <v/>
      </c>
      <c r="C449" s="5" t="str">
        <v>BSKDGNGENGR03</v>
      </c>
      <c r="D449" s="5" t="str">
        <v>BSKDGNGENGR03</v>
      </c>
      <c r="E449" s="19">
        <f>IFERROR(_xlfn.XLOOKUP(F449,Assumptions!B:B,Assumptions!C:C),0)</f>
      </c>
      <c r="F449" s="5" t="str">
        <v>Advanced Payment</v>
      </c>
      <c r="G449" s="5" t="str">
        <v/>
      </c>
      <c r="H449" s="18">
        <f>G448*E449</f>
      </c>
      <c r="I449" s="18">
        <f>H449*(1-0)</f>
      </c>
      <c r="J449" s="18">
        <v>0</v>
      </c>
      <c r="K449" s="18">
        <v>0</v>
      </c>
      <c r="L449" s="18">
        <v>0</v>
      </c>
      <c r="M449" s="18">
        <v>0</v>
      </c>
      <c r="N449" s="18">
        <v>0</v>
      </c>
      <c r="O449" s="18">
        <v>0</v>
      </c>
      <c r="P449" s="18">
        <v>0</v>
      </c>
      <c r="Q449" s="18">
        <v>0</v>
      </c>
      <c r="R449" s="18">
        <v>0</v>
      </c>
      <c r="S449" s="18">
        <v>0</v>
      </c>
      <c r="T449" s="18">
        <v>0</v>
      </c>
      <c r="U449" s="18">
        <v>0</v>
      </c>
      <c r="V449" s="18">
        <v>0</v>
      </c>
      <c r="W449" s="18">
        <v>0</v>
      </c>
      <c r="X449" s="18">
        <v>0</v>
      </c>
      <c r="Y449" s="18">
        <f>SUM(J449:X449)</f>
      </c>
      <c r="Z449" s="18">
        <f>I449-Y449</f>
      </c>
      <c r="AA449" s="20">
        <v>46026</v>
      </c>
      <c r="AB449" s="20">
        <v>46026</v>
      </c>
      <c r="AC449" s="18">
        <f>IFERROR(_xlfn.XLOOKUP(F449,Assumptions!B:B,Assumptions!D:D),0)</f>
      </c>
      <c r="AD449" s="20">
        <f>AA449+AC449</f>
      </c>
      <c r="AE449" s="20">
        <f>AC449+AB449</f>
      </c>
      <c r="AF449" s="5" t="str">
        <v/>
      </c>
      <c r="AG449" s="18">
        <f>IFERROR(_xlfn.BETA.DIST(DATE(YEAR(AG$2),MONTH(AG$2),15),$AD$2,$AE$2,FALSE,DATE(YEAR($AD449),MONTH($AD449),1),DATE(YEAR($AE449),MONTH($AE449),28)),0)</f>
      </c>
      <c r="AH449" s="18">
        <f>IFERROR(_xlfn.BETA.DIST(DATE(YEAR(AH$2),MONTH(AH$2),15),$AD$2,$AE$2,FALSE,DATE(YEAR($AD449),MONTH($AD449),1),DATE(YEAR($AE449),MONTH($AE449),28)),0)</f>
      </c>
      <c r="AI449" s="18">
        <f>IFERROR(_xlfn.BETA.DIST(DATE(YEAR(AI$2),MONTH(AI$2),15),$AD$2,$AE$2,FALSE,DATE(YEAR($AD449),MONTH($AD449),1),DATE(YEAR($AE449),MONTH($AE449),28)),0)</f>
      </c>
      <c r="AJ449" s="18">
        <f>IFERROR(_xlfn.BETA.DIST(DATE(YEAR(AJ$2),MONTH(AJ$2),15),$AD$2,$AE$2,FALSE,DATE(YEAR($AD449),MONTH($AD449),1),DATE(YEAR($AE449),MONTH($AE449),28)),0)</f>
      </c>
      <c r="AK449" s="18">
        <f>IFERROR(_xlfn.BETA.DIST(DATE(YEAR(AK$2),MONTH(AK$2),15),$AD$2,$AE$2,FALSE,DATE(YEAR($AD449),MONTH($AD449),1),DATE(YEAR($AE449),MONTH($AE449),28)),0)</f>
      </c>
      <c r="AL449" s="18">
        <f>IFERROR(_xlfn.BETA.DIST(DATE(YEAR(AL$2),MONTH(AL$2),15),$AD$2,$AE$2,FALSE,DATE(YEAR($AD449),MONTH($AD449),1),DATE(YEAR($AE449),MONTH($AE449),28)),0)</f>
      </c>
      <c r="AM449" s="18">
        <f>IFERROR(_xlfn.BETA.DIST(DATE(YEAR(AM$2),MONTH(AM$2),15),$AD$2,$AE$2,FALSE,DATE(YEAR($AD449),MONTH($AD449),1),DATE(YEAR($AE449),MONTH($AE449),28)),0)</f>
      </c>
      <c r="AN449" s="18">
        <f>IFERROR(_xlfn.BETA.DIST(DATE(YEAR(AN$2),MONTH(AN$2),15),$AD$2,$AE$2,FALSE,DATE(YEAR($AD449),MONTH($AD449),1),DATE(YEAR($AE449),MONTH($AE449),28)),0)</f>
      </c>
      <c r="AO449" s="18">
        <f>IFERROR(_xlfn.BETA.DIST(DATE(YEAR(AO$2),MONTH(AO$2),15),$AD$2,$AE$2,FALSE,DATE(YEAR($AD449),MONTH($AD449),1),DATE(YEAR($AE449),MONTH($AE449),28)),0)</f>
      </c>
      <c r="AP449" s="18">
        <f>IFERROR(_xlfn.BETA.DIST(DATE(YEAR(AP$2),MONTH(AP$2),15),$AD$2,$AE$2,FALSE,DATE(YEAR($AD449),MONTH($AD449),1),DATE(YEAR($AE449),MONTH($AE449),28)),0)</f>
      </c>
      <c r="AQ449" s="18">
        <f>IFERROR(_xlfn.BETA.DIST(DATE(YEAR(AQ$2),MONTH(AQ$2),15),$AD$2,$AE$2,FALSE,DATE(YEAR($AD449),MONTH($AD449),1),DATE(YEAR($AE449),MONTH($AE449),28)),0)</f>
      </c>
      <c r="AR449" s="18">
        <f>IFERROR(_xlfn.BETA.DIST(DATE(YEAR(AR$2),MONTH(AR$2),15),$AD$2,$AE$2,FALSE,DATE(YEAR($AD449),MONTH($AD449),1),DATE(YEAR($AE449),MONTH($AE449),28)),0)</f>
      </c>
      <c r="AS449" s="18">
        <f>IFERROR(_xlfn.BETA.DIST(DATE(YEAR(AS$2),MONTH(AS$2),15),$AD$2,$AE$2,FALSE,DATE(YEAR($AD449),MONTH($AD449),1),DATE(YEAR($AE449),MONTH($AE449),28)),0)</f>
      </c>
      <c r="AT449" s="18">
        <f>IFERROR(_xlfn.BETA.DIST(DATE(YEAR(AT$2),MONTH(AT$2),15),$AD$2,$AE$2,FALSE,DATE(YEAR($AD449),MONTH($AD449),1),DATE(YEAR($AE449),MONTH($AE449),28)),0)</f>
      </c>
      <c r="AU449" s="18">
        <f>IFERROR(_xlfn.BETA.DIST(DATE(YEAR(AU$2),MONTH(AU$2),15),$AD$2,$AE$2,FALSE,DATE(YEAR($AD449),MONTH($AD449),1),DATE(YEAR($AE449),MONTH($AE449),28)),0)</f>
      </c>
      <c r="AV449" s="18">
        <f>SUM(AG449:AU449)</f>
      </c>
      <c r="AW449" s="18">
        <f>IF(J449&lt;&gt;0,J449,IF($AV449=0,0,AG449/$AV449*$Z449))</f>
      </c>
      <c r="AX449" s="18">
        <f>IF(K449&lt;&gt;0,K449,IF($AV449=0,0,AH449/$AV449*$Z449))</f>
      </c>
      <c r="AY449" s="18">
        <f>IF(L449&lt;&gt;0,L449,IF($AV449=0,0,AI449/$AV449*$Z449))</f>
      </c>
      <c r="AZ449" s="18">
        <f>IF(M449&lt;&gt;0,M449,IF($AV449=0,0,AJ449/$AV449*$Z449))</f>
      </c>
      <c r="BA449" s="18">
        <f>IF(N449&lt;&gt;0,N449,IF($AV449=0,0,AK449/$AV449*$Z449))</f>
      </c>
      <c r="BB449" s="18">
        <f>IF(O449&lt;&gt;0,O449,IF($AV449=0,0,AL449/$AV449*$Z449))</f>
      </c>
      <c r="BC449" s="18">
        <f>IF(P449&lt;&gt;0,P449,IF($AV449=0,0,AM449/$AV449*$Z449))</f>
      </c>
      <c r="BD449" s="18">
        <f>IF(Q449&lt;&gt;0,Q449,IF($AV449=0,0,AN449/$AV449*$Z449))</f>
      </c>
      <c r="BE449" s="18">
        <f>IF(R449&lt;&gt;0,R449,IF($AV449=0,0,AO449/$AV449*$Z449))</f>
      </c>
      <c r="BF449" s="18">
        <f>IF(S449&lt;&gt;0,S449,IF($AV449=0,0,AP449/$AV449*$Z449))</f>
      </c>
      <c r="BG449" s="18">
        <f>IF(T449&lt;&gt;0,T449,IF($AV449=0,0,AQ449/$AV449*$Z449))</f>
      </c>
      <c r="BH449" s="18">
        <f>IF(U449&lt;&gt;0,U449,IF($AV449=0,0,AR449/$AV449*$Z449))</f>
      </c>
      <c r="BI449" s="18">
        <f>IF(V449&lt;&gt;0,V449,IF($AV449=0,0,AS449/$AV449*$Z449))</f>
      </c>
      <c r="BJ449" s="18">
        <f>IF(W449&lt;&gt;0,W449,IF($AV449=0,0,AT449/$AV449*$Z449))</f>
      </c>
      <c r="BK449" s="18">
        <f>IF(X449&lt;&gt;0,X449,IF($AV449=0,0,AU449/$AV449*$Z449))</f>
      </c>
      <c r="BL449" s="18">
        <f>SUM(AW449:BK449)</f>
      </c>
      <c r="BM449" s="18">
        <f>I449-BL449</f>
      </c>
    </row>
    <row r="450" outlineLevel="4">
      <c r="A450" s="5" t="str">
        <v>14.01.4</v>
      </c>
      <c r="B450" s="5" t="str">
        <v/>
      </c>
      <c r="C450" s="5" t="str">
        <v>BSPRELGENTL07</v>
      </c>
      <c r="D450" s="5" t="str">
        <v>BSPRELGENTL07</v>
      </c>
      <c r="E450" s="19">
        <f>IFERROR(_xlfn.XLOOKUP(F450,Assumptions!B:B,Assumptions!C:C),0)</f>
      </c>
      <c r="F450" s="5" t="str">
        <v>Site Delivery EGP</v>
      </c>
      <c r="G450" s="5" t="str">
        <v/>
      </c>
      <c r="H450" s="18">
        <f>G448*E450</f>
      </c>
      <c r="I450" s="18">
        <f>H450*(1-0)</f>
      </c>
      <c r="J450" s="18">
        <v>0</v>
      </c>
      <c r="K450" s="18">
        <v>0</v>
      </c>
      <c r="L450" s="18">
        <v>0</v>
      </c>
      <c r="M450" s="18">
        <v>0</v>
      </c>
      <c r="N450" s="18">
        <v>0</v>
      </c>
      <c r="O450" s="18">
        <v>0</v>
      </c>
      <c r="P450" s="18">
        <v>0</v>
      </c>
      <c r="Q450" s="18">
        <v>0</v>
      </c>
      <c r="R450" s="18">
        <v>0</v>
      </c>
      <c r="S450" s="18">
        <v>0</v>
      </c>
      <c r="T450" s="18">
        <v>0</v>
      </c>
      <c r="U450" s="18">
        <v>0</v>
      </c>
      <c r="V450" s="18">
        <v>0</v>
      </c>
      <c r="W450" s="18">
        <v>0</v>
      </c>
      <c r="X450" s="18">
        <v>0</v>
      </c>
      <c r="Y450" s="18">
        <f>SUM(J450:X450)</f>
      </c>
      <c r="Z450" s="18">
        <f>I450-Y450</f>
      </c>
      <c r="AA450" s="20">
        <v>46347</v>
      </c>
      <c r="AB450" s="20">
        <v>46347</v>
      </c>
      <c r="AC450" s="18">
        <f>IFERROR(_xlfn.XLOOKUP(F450,Assumptions!B:B,Assumptions!D:D),0)</f>
      </c>
      <c r="AD450" s="20">
        <f>AA450+AC450</f>
      </c>
      <c r="AE450" s="20">
        <f>AC450+AB450</f>
      </c>
      <c r="AF450" s="5" t="str">
        <v/>
      </c>
      <c r="AG450" s="18">
        <f>IFERROR(_xlfn.BETA.DIST(DATE(YEAR(AG$2),MONTH(AG$2),15),$AD$2,$AE$2,FALSE,DATE(YEAR($AD450),MONTH($AD450),1),DATE(YEAR($AE450),MONTH($AE450),28)),0)</f>
      </c>
      <c r="AH450" s="18">
        <f>IFERROR(_xlfn.BETA.DIST(DATE(YEAR(AH$2),MONTH(AH$2),15),$AD$2,$AE$2,FALSE,DATE(YEAR($AD450),MONTH($AD450),1),DATE(YEAR($AE450),MONTH($AE450),28)),0)</f>
      </c>
      <c r="AI450" s="18">
        <f>IFERROR(_xlfn.BETA.DIST(DATE(YEAR(AI$2),MONTH(AI$2),15),$AD$2,$AE$2,FALSE,DATE(YEAR($AD450),MONTH($AD450),1),DATE(YEAR($AE450),MONTH($AE450),28)),0)</f>
      </c>
      <c r="AJ450" s="18">
        <f>IFERROR(_xlfn.BETA.DIST(DATE(YEAR(AJ$2),MONTH(AJ$2),15),$AD$2,$AE$2,FALSE,DATE(YEAR($AD450),MONTH($AD450),1),DATE(YEAR($AE450),MONTH($AE450),28)),0)</f>
      </c>
      <c r="AK450" s="18">
        <f>IFERROR(_xlfn.BETA.DIST(DATE(YEAR(AK$2),MONTH(AK$2),15),$AD$2,$AE$2,FALSE,DATE(YEAR($AD450),MONTH($AD450),1),DATE(YEAR($AE450),MONTH($AE450),28)),0)</f>
      </c>
      <c r="AL450" s="18">
        <f>IFERROR(_xlfn.BETA.DIST(DATE(YEAR(AL$2),MONTH(AL$2),15),$AD$2,$AE$2,FALSE,DATE(YEAR($AD450),MONTH($AD450),1),DATE(YEAR($AE450),MONTH($AE450),28)),0)</f>
      </c>
      <c r="AM450" s="18">
        <f>IFERROR(_xlfn.BETA.DIST(DATE(YEAR(AM$2),MONTH(AM$2),15),$AD$2,$AE$2,FALSE,DATE(YEAR($AD450),MONTH($AD450),1),DATE(YEAR($AE450),MONTH($AE450),28)),0)</f>
      </c>
      <c r="AN450" s="18">
        <f>IFERROR(_xlfn.BETA.DIST(DATE(YEAR(AN$2),MONTH(AN$2),15),$AD$2,$AE$2,FALSE,DATE(YEAR($AD450),MONTH($AD450),1),DATE(YEAR($AE450),MONTH($AE450),28)),0)</f>
      </c>
      <c r="AO450" s="18">
        <f>IFERROR(_xlfn.BETA.DIST(DATE(YEAR(AO$2),MONTH(AO$2),15),$AD$2,$AE$2,FALSE,DATE(YEAR($AD450),MONTH($AD450),1),DATE(YEAR($AE450),MONTH($AE450),28)),0)</f>
      </c>
      <c r="AP450" s="18">
        <f>IFERROR(_xlfn.BETA.DIST(DATE(YEAR(AP$2),MONTH(AP$2),15),$AD$2,$AE$2,FALSE,DATE(YEAR($AD450),MONTH($AD450),1),DATE(YEAR($AE450),MONTH($AE450),28)),0)</f>
      </c>
      <c r="AQ450" s="18">
        <f>IFERROR(_xlfn.BETA.DIST(DATE(YEAR(AQ$2),MONTH(AQ$2),15),$AD$2,$AE$2,FALSE,DATE(YEAR($AD450),MONTH($AD450),1),DATE(YEAR($AE450),MONTH($AE450),28)),0)</f>
      </c>
      <c r="AR450" s="18">
        <f>IFERROR(_xlfn.BETA.DIST(DATE(YEAR(AR$2),MONTH(AR$2),15),$AD$2,$AE$2,FALSE,DATE(YEAR($AD450),MONTH($AD450),1),DATE(YEAR($AE450),MONTH($AE450),28)),0)</f>
      </c>
      <c r="AS450" s="18">
        <f>IFERROR(_xlfn.BETA.DIST(DATE(YEAR(AS$2),MONTH(AS$2),15),$AD$2,$AE$2,FALSE,DATE(YEAR($AD450),MONTH($AD450),1),DATE(YEAR($AE450),MONTH($AE450),28)),0)</f>
      </c>
      <c r="AT450" s="18">
        <f>IFERROR(_xlfn.BETA.DIST(DATE(YEAR(AT$2),MONTH(AT$2),15),$AD$2,$AE$2,FALSE,DATE(YEAR($AD450),MONTH($AD450),1),DATE(YEAR($AE450),MONTH($AE450),28)),0)</f>
      </c>
      <c r="AU450" s="18">
        <f>IFERROR(_xlfn.BETA.DIST(DATE(YEAR(AU$2),MONTH(AU$2),15),$AD$2,$AE$2,FALSE,DATE(YEAR($AD450),MONTH($AD450),1),DATE(YEAR($AE450),MONTH($AE450),28)),0)</f>
      </c>
      <c r="AV450" s="18">
        <f>SUM(AG450:AU450)</f>
      </c>
      <c r="AW450" s="18">
        <f>IF(J450&lt;&gt;0,J450,IF($AV450=0,0,AG450/$AV450*$Z450))</f>
      </c>
      <c r="AX450" s="18">
        <f>IF(K450&lt;&gt;0,K450,IF($AV450=0,0,AH450/$AV450*$Z450))</f>
      </c>
      <c r="AY450" s="18">
        <f>IF(L450&lt;&gt;0,L450,IF($AV450=0,0,AI450/$AV450*$Z450))</f>
      </c>
      <c r="AZ450" s="18">
        <f>IF(M450&lt;&gt;0,M450,IF($AV450=0,0,AJ450/$AV450*$Z450))</f>
      </c>
      <c r="BA450" s="18">
        <f>IF(N450&lt;&gt;0,N450,IF($AV450=0,0,AK450/$AV450*$Z450))</f>
      </c>
      <c r="BB450" s="18">
        <f>IF(O450&lt;&gt;0,O450,IF($AV450=0,0,AL450/$AV450*$Z450))</f>
      </c>
      <c r="BC450" s="18">
        <f>IF(P450&lt;&gt;0,P450,IF($AV450=0,0,AM450/$AV450*$Z450))</f>
      </c>
      <c r="BD450" s="18">
        <f>IF(Q450&lt;&gt;0,Q450,IF($AV450=0,0,AN450/$AV450*$Z450))</f>
      </c>
      <c r="BE450" s="18">
        <f>IF(R450&lt;&gt;0,R450,IF($AV450=0,0,AO450/$AV450*$Z450))</f>
      </c>
      <c r="BF450" s="18">
        <f>IF(S450&lt;&gt;0,S450,IF($AV450=0,0,AP450/$AV450*$Z450))</f>
      </c>
      <c r="BG450" s="18">
        <f>IF(T450&lt;&gt;0,T450,IF($AV450=0,0,AQ450/$AV450*$Z450))</f>
      </c>
      <c r="BH450" s="18">
        <f>IF(U450&lt;&gt;0,U450,IF($AV450=0,0,AR450/$AV450*$Z450))</f>
      </c>
      <c r="BI450" s="18">
        <f>IF(V450&lt;&gt;0,V450,IF($AV450=0,0,AS450/$AV450*$Z450))</f>
      </c>
      <c r="BJ450" s="18">
        <f>IF(W450&lt;&gt;0,W450,IF($AV450=0,0,AT450/$AV450*$Z450))</f>
      </c>
      <c r="BK450" s="18">
        <f>IF(X450&lt;&gt;0,X450,IF($AV450=0,0,AU450/$AV450*$Z450))</f>
      </c>
      <c r="BL450" s="18">
        <f>SUM(AW450:BK450)</f>
      </c>
      <c r="BM450" s="18">
        <f>I450-BL450</f>
      </c>
    </row>
    <row r="451" outlineLevel="4">
      <c r="A451" s="5" t="str">
        <v>14.01.4</v>
      </c>
      <c r="B451" s="5" t="str">
        <v/>
      </c>
      <c r="C451" s="5" t="str">
        <v>BSKDGNGENGR07</v>
      </c>
      <c r="D451" s="5" t="str">
        <v>BSKDGNGENGR07</v>
      </c>
      <c r="E451" s="19">
        <f>IFERROR(_xlfn.XLOOKUP(F451,Assumptions!B:B,Assumptions!C:C),0)</f>
      </c>
      <c r="F451" s="5" t="str">
        <v>Retention</v>
      </c>
      <c r="G451" s="5" t="str">
        <v/>
      </c>
      <c r="H451" s="18">
        <f>G448*E451</f>
      </c>
      <c r="I451" s="18">
        <f>H451*(1-0)</f>
      </c>
      <c r="J451" s="18">
        <v>0</v>
      </c>
      <c r="K451" s="18">
        <v>0</v>
      </c>
      <c r="L451" s="18">
        <v>0</v>
      </c>
      <c r="M451" s="18">
        <v>0</v>
      </c>
      <c r="N451" s="18">
        <v>0</v>
      </c>
      <c r="O451" s="18">
        <v>0</v>
      </c>
      <c r="P451" s="18">
        <v>0</v>
      </c>
      <c r="Q451" s="18">
        <v>0</v>
      </c>
      <c r="R451" s="18">
        <v>0</v>
      </c>
      <c r="S451" s="18">
        <v>0</v>
      </c>
      <c r="T451" s="18">
        <v>0</v>
      </c>
      <c r="U451" s="18">
        <v>0</v>
      </c>
      <c r="V451" s="18">
        <v>0</v>
      </c>
      <c r="W451" s="18">
        <v>0</v>
      </c>
      <c r="X451" s="18">
        <v>0</v>
      </c>
      <c r="Y451" s="18">
        <f>SUM(J451:X451)</f>
      </c>
      <c r="Z451" s="18">
        <f>I451-Y451</f>
      </c>
      <c r="AA451" s="20">
        <v>46483</v>
      </c>
      <c r="AB451" s="20">
        <v>46483</v>
      </c>
      <c r="AC451" s="18">
        <f>IFERROR(_xlfn.XLOOKUP(F451,Assumptions!B:B,Assumptions!D:D),0)</f>
      </c>
      <c r="AD451" s="20">
        <f>AA451+AC451</f>
      </c>
      <c r="AE451" s="20">
        <f>AC451+AB451</f>
      </c>
      <c r="AF451" s="5" t="str">
        <v/>
      </c>
      <c r="AG451" s="18">
        <f>IFERROR(_xlfn.BETA.DIST(DATE(YEAR(AG$2),MONTH(AG$2),15),$AD$2,$AE$2,FALSE,DATE(YEAR($AD451),MONTH($AD451),1),DATE(YEAR($AE451),MONTH($AE451),28)),0)</f>
      </c>
      <c r="AH451" s="18">
        <f>IFERROR(_xlfn.BETA.DIST(DATE(YEAR(AH$2),MONTH(AH$2),15),$AD$2,$AE$2,FALSE,DATE(YEAR($AD451),MONTH($AD451),1),DATE(YEAR($AE451),MONTH($AE451),28)),0)</f>
      </c>
      <c r="AI451" s="18">
        <f>IFERROR(_xlfn.BETA.DIST(DATE(YEAR(AI$2),MONTH(AI$2),15),$AD$2,$AE$2,FALSE,DATE(YEAR($AD451),MONTH($AD451),1),DATE(YEAR($AE451),MONTH($AE451),28)),0)</f>
      </c>
      <c r="AJ451" s="18">
        <f>IFERROR(_xlfn.BETA.DIST(DATE(YEAR(AJ$2),MONTH(AJ$2),15),$AD$2,$AE$2,FALSE,DATE(YEAR($AD451),MONTH($AD451),1),DATE(YEAR($AE451),MONTH($AE451),28)),0)</f>
      </c>
      <c r="AK451" s="18">
        <f>IFERROR(_xlfn.BETA.DIST(DATE(YEAR(AK$2),MONTH(AK$2),15),$AD$2,$AE$2,FALSE,DATE(YEAR($AD451),MONTH($AD451),1),DATE(YEAR($AE451),MONTH($AE451),28)),0)</f>
      </c>
      <c r="AL451" s="18">
        <f>IFERROR(_xlfn.BETA.DIST(DATE(YEAR(AL$2),MONTH(AL$2),15),$AD$2,$AE$2,FALSE,DATE(YEAR($AD451),MONTH($AD451),1),DATE(YEAR($AE451),MONTH($AE451),28)),0)</f>
      </c>
      <c r="AM451" s="18">
        <f>IFERROR(_xlfn.BETA.DIST(DATE(YEAR(AM$2),MONTH(AM$2),15),$AD$2,$AE$2,FALSE,DATE(YEAR($AD451),MONTH($AD451),1),DATE(YEAR($AE451),MONTH($AE451),28)),0)</f>
      </c>
      <c r="AN451" s="18">
        <f>IFERROR(_xlfn.BETA.DIST(DATE(YEAR(AN$2),MONTH(AN$2),15),$AD$2,$AE$2,FALSE,DATE(YEAR($AD451),MONTH($AD451),1),DATE(YEAR($AE451),MONTH($AE451),28)),0)</f>
      </c>
      <c r="AO451" s="18">
        <f>IFERROR(_xlfn.BETA.DIST(DATE(YEAR(AO$2),MONTH(AO$2),15),$AD$2,$AE$2,FALSE,DATE(YEAR($AD451),MONTH($AD451),1),DATE(YEAR($AE451),MONTH($AE451),28)),0)</f>
      </c>
      <c r="AP451" s="18">
        <f>IFERROR(_xlfn.BETA.DIST(DATE(YEAR(AP$2),MONTH(AP$2),15),$AD$2,$AE$2,FALSE,DATE(YEAR($AD451),MONTH($AD451),1),DATE(YEAR($AE451),MONTH($AE451),28)),0)</f>
      </c>
      <c r="AQ451" s="18">
        <f>IFERROR(_xlfn.BETA.DIST(DATE(YEAR(AQ$2),MONTH(AQ$2),15),$AD$2,$AE$2,FALSE,DATE(YEAR($AD451),MONTH($AD451),1),DATE(YEAR($AE451),MONTH($AE451),28)),0)</f>
      </c>
      <c r="AR451" s="18">
        <f>IFERROR(_xlfn.BETA.DIST(DATE(YEAR(AR$2),MONTH(AR$2),15),$AD$2,$AE$2,FALSE,DATE(YEAR($AD451),MONTH($AD451),1),DATE(YEAR($AE451),MONTH($AE451),28)),0)</f>
      </c>
      <c r="AS451" s="18">
        <f>IFERROR(_xlfn.BETA.DIST(DATE(YEAR(AS$2),MONTH(AS$2),15),$AD$2,$AE$2,FALSE,DATE(YEAR($AD451),MONTH($AD451),1),DATE(YEAR($AE451),MONTH($AE451),28)),0)</f>
      </c>
      <c r="AT451" s="18">
        <f>IFERROR(_xlfn.BETA.DIST(DATE(YEAR(AT$2),MONTH(AT$2),15),$AD$2,$AE$2,FALSE,DATE(YEAR($AD451),MONTH($AD451),1),DATE(YEAR($AE451),MONTH($AE451),28)),0)</f>
      </c>
      <c r="AU451" s="18">
        <f>IFERROR(_xlfn.BETA.DIST(DATE(YEAR(AU$2),MONTH(AU$2),15),$AD$2,$AE$2,FALSE,DATE(YEAR($AD451),MONTH($AD451),1),DATE(YEAR($AE451),MONTH($AE451),28)),0)</f>
      </c>
      <c r="AV451" s="18">
        <f>SUM(AG451:AU451)</f>
      </c>
      <c r="AW451" s="18">
        <f>IF(J451&lt;&gt;0,J451,IF($AV451=0,0,AG451/$AV451*$Z451))</f>
      </c>
      <c r="AX451" s="18">
        <f>IF(K451&lt;&gt;0,K451,IF($AV451=0,0,AH451/$AV451*$Z451))</f>
      </c>
      <c r="AY451" s="18">
        <f>IF(L451&lt;&gt;0,L451,IF($AV451=0,0,AI451/$AV451*$Z451))</f>
      </c>
      <c r="AZ451" s="18">
        <f>IF(M451&lt;&gt;0,M451,IF($AV451=0,0,AJ451/$AV451*$Z451))</f>
      </c>
      <c r="BA451" s="18">
        <f>IF(N451&lt;&gt;0,N451,IF($AV451=0,0,AK451/$AV451*$Z451))</f>
      </c>
      <c r="BB451" s="18">
        <f>IF(O451&lt;&gt;0,O451,IF($AV451=0,0,AL451/$AV451*$Z451))</f>
      </c>
      <c r="BC451" s="18">
        <f>IF(P451&lt;&gt;0,P451,IF($AV451=0,0,AM451/$AV451*$Z451))</f>
      </c>
      <c r="BD451" s="18">
        <f>IF(Q451&lt;&gt;0,Q451,IF($AV451=0,0,AN451/$AV451*$Z451))</f>
      </c>
      <c r="BE451" s="18">
        <f>IF(R451&lt;&gt;0,R451,IF($AV451=0,0,AO451/$AV451*$Z451))</f>
      </c>
      <c r="BF451" s="18">
        <f>IF(S451&lt;&gt;0,S451,IF($AV451=0,0,AP451/$AV451*$Z451))</f>
      </c>
      <c r="BG451" s="18">
        <f>IF(T451&lt;&gt;0,T451,IF($AV451=0,0,AQ451/$AV451*$Z451))</f>
      </c>
      <c r="BH451" s="18">
        <f>IF(U451&lt;&gt;0,U451,IF($AV451=0,0,AR451/$AV451*$Z451))</f>
      </c>
      <c r="BI451" s="18">
        <f>IF(V451&lt;&gt;0,V451,IF($AV451=0,0,AS451/$AV451*$Z451))</f>
      </c>
      <c r="BJ451" s="18">
        <f>IF(W451&lt;&gt;0,W451,IF($AV451=0,0,AT451/$AV451*$Z451))</f>
      </c>
      <c r="BK451" s="18">
        <f>IF(X451&lt;&gt;0,X451,IF($AV451=0,0,AU451/$AV451*$Z451))</f>
      </c>
      <c r="BL451" s="18">
        <f>SUM(AW451:BK451)</f>
      </c>
      <c r="BM451" s="18">
        <f>I451-BL451</f>
      </c>
    </row>
    <row r="452" outlineLevel="3">
      <c r="A452" s="17" t="str">
        <v>14.12.01</v>
      </c>
      <c r="B452" s="17" t="str">
        <v/>
      </c>
      <c r="C452" s="17" t="str">
        <v/>
      </c>
      <c r="D452" s="17" t="str">
        <v/>
      </c>
      <c r="E452" s="17" t="str">
        <v>14.12.01</v>
      </c>
      <c r="F452" s="17" t="str">
        <v>One set of Consumable lamps, fuses, special cables.</v>
      </c>
      <c r="G452" s="17">
        <v>586.75</v>
      </c>
      <c r="H452" s="17" t="str">
        <v/>
      </c>
      <c r="I452" s="17" t="str">
        <v/>
      </c>
      <c r="J452" s="17" t="str">
        <v/>
      </c>
      <c r="K452" s="17" t="str">
        <v/>
      </c>
      <c r="L452" s="17" t="str">
        <v/>
      </c>
      <c r="M452" s="17" t="str">
        <v/>
      </c>
      <c r="N452" s="17" t="str">
        <v/>
      </c>
      <c r="O452" s="17" t="str">
        <v/>
      </c>
      <c r="P452" s="17" t="str">
        <v/>
      </c>
      <c r="Q452" s="17" t="str">
        <v/>
      </c>
      <c r="R452" s="17" t="str">
        <v/>
      </c>
      <c r="S452" s="17" t="str">
        <v/>
      </c>
      <c r="T452" s="17" t="str">
        <v/>
      </c>
      <c r="U452" s="17" t="str">
        <v/>
      </c>
      <c r="V452" s="17" t="str">
        <v/>
      </c>
      <c r="W452" s="17" t="str">
        <v/>
      </c>
      <c r="X452" s="17" t="str">
        <v/>
      </c>
      <c r="Y452" s="17" t="str">
        <v/>
      </c>
      <c r="Z452" s="17" t="str">
        <v/>
      </c>
      <c r="AA452" s="17" t="str">
        <v/>
      </c>
      <c r="AB452" s="17" t="str">
        <v/>
      </c>
      <c r="AC452" s="17" t="str">
        <v/>
      </c>
      <c r="AD452" s="17" t="str">
        <v/>
      </c>
      <c r="AE452" s="17" t="str">
        <v/>
      </c>
      <c r="AF452" s="5" t="str">
        <v/>
      </c>
      <c r="AG452" s="18">
        <f>IFERROR(_xlfn.BETA.DIST(DATE(YEAR(AG$2),MONTH(AG$2),15),$AD$2,$AE$2,FALSE,DATE(YEAR($AD452),MONTH($AD452),1),DATE(YEAR($AE452),MONTH($AE452),28)),0)</f>
      </c>
      <c r="AH452" s="18">
        <f>IFERROR(_xlfn.BETA.DIST(DATE(YEAR(AH$2),MONTH(AH$2),15),$AD$2,$AE$2,FALSE,DATE(YEAR($AD452),MONTH($AD452),1),DATE(YEAR($AE452),MONTH($AE452),28)),0)</f>
      </c>
      <c r="AI452" s="18">
        <f>IFERROR(_xlfn.BETA.DIST(DATE(YEAR(AI$2),MONTH(AI$2),15),$AD$2,$AE$2,FALSE,DATE(YEAR($AD452),MONTH($AD452),1),DATE(YEAR($AE452),MONTH($AE452),28)),0)</f>
      </c>
      <c r="AJ452" s="18">
        <f>IFERROR(_xlfn.BETA.DIST(DATE(YEAR(AJ$2),MONTH(AJ$2),15),$AD$2,$AE$2,FALSE,DATE(YEAR($AD452),MONTH($AD452),1),DATE(YEAR($AE452),MONTH($AE452),28)),0)</f>
      </c>
      <c r="AK452" s="18">
        <f>IFERROR(_xlfn.BETA.DIST(DATE(YEAR(AK$2),MONTH(AK$2),15),$AD$2,$AE$2,FALSE,DATE(YEAR($AD452),MONTH($AD452),1),DATE(YEAR($AE452),MONTH($AE452),28)),0)</f>
      </c>
      <c r="AL452" s="18">
        <f>IFERROR(_xlfn.BETA.DIST(DATE(YEAR(AL$2),MONTH(AL$2),15),$AD$2,$AE$2,FALSE,DATE(YEAR($AD452),MONTH($AD452),1),DATE(YEAR($AE452),MONTH($AE452),28)),0)</f>
      </c>
      <c r="AM452" s="18">
        <f>IFERROR(_xlfn.BETA.DIST(DATE(YEAR(AM$2),MONTH(AM$2),15),$AD$2,$AE$2,FALSE,DATE(YEAR($AD452),MONTH($AD452),1),DATE(YEAR($AE452),MONTH($AE452),28)),0)</f>
      </c>
      <c r="AN452" s="18">
        <f>IFERROR(_xlfn.BETA.DIST(DATE(YEAR(AN$2),MONTH(AN$2),15),$AD$2,$AE$2,FALSE,DATE(YEAR($AD452),MONTH($AD452),1),DATE(YEAR($AE452),MONTH($AE452),28)),0)</f>
      </c>
      <c r="AO452" s="18">
        <f>IFERROR(_xlfn.BETA.DIST(DATE(YEAR(AO$2),MONTH(AO$2),15),$AD$2,$AE$2,FALSE,DATE(YEAR($AD452),MONTH($AD452),1),DATE(YEAR($AE452),MONTH($AE452),28)),0)</f>
      </c>
      <c r="AP452" s="18">
        <f>IFERROR(_xlfn.BETA.DIST(DATE(YEAR(AP$2),MONTH(AP$2),15),$AD$2,$AE$2,FALSE,DATE(YEAR($AD452),MONTH($AD452),1),DATE(YEAR($AE452),MONTH($AE452),28)),0)</f>
      </c>
      <c r="AQ452" s="18">
        <f>IFERROR(_xlfn.BETA.DIST(DATE(YEAR(AQ$2),MONTH(AQ$2),15),$AD$2,$AE$2,FALSE,DATE(YEAR($AD452),MONTH($AD452),1),DATE(YEAR($AE452),MONTH($AE452),28)),0)</f>
      </c>
      <c r="AR452" s="18">
        <f>IFERROR(_xlfn.BETA.DIST(DATE(YEAR(AR$2),MONTH(AR$2),15),$AD$2,$AE$2,FALSE,DATE(YEAR($AD452),MONTH($AD452),1),DATE(YEAR($AE452),MONTH($AE452),28)),0)</f>
      </c>
      <c r="AS452" s="18">
        <f>IFERROR(_xlfn.BETA.DIST(DATE(YEAR(AS$2),MONTH(AS$2),15),$AD$2,$AE$2,FALSE,DATE(YEAR($AD452),MONTH($AD452),1),DATE(YEAR($AE452),MONTH($AE452),28)),0)</f>
      </c>
      <c r="AT452" s="18">
        <f>IFERROR(_xlfn.BETA.DIST(DATE(YEAR(AT$2),MONTH(AT$2),15),$AD$2,$AE$2,FALSE,DATE(YEAR($AD452),MONTH($AD452),1),DATE(YEAR($AE452),MONTH($AE452),28)),0)</f>
      </c>
      <c r="AU452" s="18">
        <f>IFERROR(_xlfn.BETA.DIST(DATE(YEAR(AU$2),MONTH(AU$2),15),$AD$2,$AE$2,FALSE,DATE(YEAR($AD452),MONTH($AD452),1),DATE(YEAR($AE452),MONTH($AE452),28)),0)</f>
      </c>
      <c r="AV452" s="18">
        <f>SUM(AG452:AU452)</f>
      </c>
      <c r="AW452" s="18">
        <f>IF(J452&lt;&gt;0,J452,IF($AV452=0,0,AG452/$AV452*$Z452))</f>
      </c>
      <c r="AX452" s="18">
        <f>IF(K452&lt;&gt;0,K452,IF($AV452=0,0,AH452/$AV452*$Z452))</f>
      </c>
      <c r="AY452" s="18">
        <f>IF(L452&lt;&gt;0,L452,IF($AV452=0,0,AI452/$AV452*$Z452))</f>
      </c>
      <c r="AZ452" s="18">
        <f>IF(M452&lt;&gt;0,M452,IF($AV452=0,0,AJ452/$AV452*$Z452))</f>
      </c>
      <c r="BA452" s="18">
        <f>IF(N452&lt;&gt;0,N452,IF($AV452=0,0,AK452/$AV452*$Z452))</f>
      </c>
      <c r="BB452" s="18">
        <f>IF(O452&lt;&gt;0,O452,IF($AV452=0,0,AL452/$AV452*$Z452))</f>
      </c>
      <c r="BC452" s="18">
        <f>IF(P452&lt;&gt;0,P452,IF($AV452=0,0,AM452/$AV452*$Z452))</f>
      </c>
      <c r="BD452" s="18">
        <f>IF(Q452&lt;&gt;0,Q452,IF($AV452=0,0,AN452/$AV452*$Z452))</f>
      </c>
      <c r="BE452" s="18">
        <f>IF(R452&lt;&gt;0,R452,IF($AV452=0,0,AO452/$AV452*$Z452))</f>
      </c>
      <c r="BF452" s="18">
        <f>IF(S452&lt;&gt;0,S452,IF($AV452=0,0,AP452/$AV452*$Z452))</f>
      </c>
      <c r="BG452" s="18">
        <f>IF(T452&lt;&gt;0,T452,IF($AV452=0,0,AQ452/$AV452*$Z452))</f>
      </c>
      <c r="BH452" s="18">
        <f>IF(U452&lt;&gt;0,U452,IF($AV452=0,0,AR452/$AV452*$Z452))</f>
      </c>
      <c r="BI452" s="18">
        <f>IF(V452&lt;&gt;0,V452,IF($AV452=0,0,AS452/$AV452*$Z452))</f>
      </c>
      <c r="BJ452" s="18">
        <f>IF(W452&lt;&gt;0,W452,IF($AV452=0,0,AT452/$AV452*$Z452))</f>
      </c>
      <c r="BK452" s="18">
        <f>IF(X452&lt;&gt;0,X452,IF($AV452=0,0,AU452/$AV452*$Z452))</f>
      </c>
      <c r="BL452" s="18">
        <f>SUM(AW452:BK452)</f>
      </c>
      <c r="BM452" s="17" t="str">
        <v/>
      </c>
    </row>
    <row r="453" outlineLevel="4">
      <c r="A453" s="5" t="str">
        <v>14.12.01</v>
      </c>
      <c r="B453" s="5" t="str">
        <v/>
      </c>
      <c r="C453" s="5" t="str">
        <v>BSKDGNGENGR03</v>
      </c>
      <c r="D453" s="5" t="str">
        <v>BSKDGNGENGR03</v>
      </c>
      <c r="E453" s="19">
        <f>IFERROR(_xlfn.XLOOKUP(F453,Assumptions!B:B,Assumptions!C:C),0)</f>
      </c>
      <c r="F453" s="5" t="str">
        <v>Advanced Payment</v>
      </c>
      <c r="G453" s="5" t="str">
        <v/>
      </c>
      <c r="H453" s="18">
        <f>G452*E453</f>
      </c>
      <c r="I453" s="18">
        <f>H453*(1-0)</f>
      </c>
      <c r="J453" s="18">
        <v>0</v>
      </c>
      <c r="K453" s="18">
        <v>0</v>
      </c>
      <c r="L453" s="18">
        <v>0</v>
      </c>
      <c r="M453" s="18">
        <v>0</v>
      </c>
      <c r="N453" s="18">
        <v>0</v>
      </c>
      <c r="O453" s="18">
        <v>0</v>
      </c>
      <c r="P453" s="18">
        <v>0</v>
      </c>
      <c r="Q453" s="18">
        <v>0</v>
      </c>
      <c r="R453" s="18">
        <v>0</v>
      </c>
      <c r="S453" s="18">
        <v>0</v>
      </c>
      <c r="T453" s="18">
        <v>0</v>
      </c>
      <c r="U453" s="18">
        <v>0</v>
      </c>
      <c r="V453" s="18">
        <v>0</v>
      </c>
      <c r="W453" s="18">
        <v>0</v>
      </c>
      <c r="X453" s="18">
        <v>0</v>
      </c>
      <c r="Y453" s="18">
        <f>SUM(J453:X453)</f>
      </c>
      <c r="Z453" s="18">
        <f>I453-Y453</f>
      </c>
      <c r="AA453" s="20">
        <v>46026</v>
      </c>
      <c r="AB453" s="20">
        <v>46026</v>
      </c>
      <c r="AC453" s="18">
        <f>IFERROR(_xlfn.XLOOKUP(F453,Assumptions!B:B,Assumptions!D:D),0)</f>
      </c>
      <c r="AD453" s="20">
        <f>AA453+AC453</f>
      </c>
      <c r="AE453" s="20">
        <f>AC453+AB453</f>
      </c>
      <c r="AF453" s="5" t="str">
        <v/>
      </c>
      <c r="AG453" s="18">
        <f>IFERROR(_xlfn.BETA.DIST(DATE(YEAR(AG$2),MONTH(AG$2),15),$AD$2,$AE$2,FALSE,DATE(YEAR($AD453),MONTH($AD453),1),DATE(YEAR($AE453),MONTH($AE453),28)),0)</f>
      </c>
      <c r="AH453" s="18">
        <f>IFERROR(_xlfn.BETA.DIST(DATE(YEAR(AH$2),MONTH(AH$2),15),$AD$2,$AE$2,FALSE,DATE(YEAR($AD453),MONTH($AD453),1),DATE(YEAR($AE453),MONTH($AE453),28)),0)</f>
      </c>
      <c r="AI453" s="18">
        <f>IFERROR(_xlfn.BETA.DIST(DATE(YEAR(AI$2),MONTH(AI$2),15),$AD$2,$AE$2,FALSE,DATE(YEAR($AD453),MONTH($AD453),1),DATE(YEAR($AE453),MONTH($AE453),28)),0)</f>
      </c>
      <c r="AJ453" s="18">
        <f>IFERROR(_xlfn.BETA.DIST(DATE(YEAR(AJ$2),MONTH(AJ$2),15),$AD$2,$AE$2,FALSE,DATE(YEAR($AD453),MONTH($AD453),1),DATE(YEAR($AE453),MONTH($AE453),28)),0)</f>
      </c>
      <c r="AK453" s="18">
        <f>IFERROR(_xlfn.BETA.DIST(DATE(YEAR(AK$2),MONTH(AK$2),15),$AD$2,$AE$2,FALSE,DATE(YEAR($AD453),MONTH($AD453),1),DATE(YEAR($AE453),MONTH($AE453),28)),0)</f>
      </c>
      <c r="AL453" s="18">
        <f>IFERROR(_xlfn.BETA.DIST(DATE(YEAR(AL$2),MONTH(AL$2),15),$AD$2,$AE$2,FALSE,DATE(YEAR($AD453),MONTH($AD453),1),DATE(YEAR($AE453),MONTH($AE453),28)),0)</f>
      </c>
      <c r="AM453" s="18">
        <f>IFERROR(_xlfn.BETA.DIST(DATE(YEAR(AM$2),MONTH(AM$2),15),$AD$2,$AE$2,FALSE,DATE(YEAR($AD453),MONTH($AD453),1),DATE(YEAR($AE453),MONTH($AE453),28)),0)</f>
      </c>
      <c r="AN453" s="18">
        <f>IFERROR(_xlfn.BETA.DIST(DATE(YEAR(AN$2),MONTH(AN$2),15),$AD$2,$AE$2,FALSE,DATE(YEAR($AD453),MONTH($AD453),1),DATE(YEAR($AE453),MONTH($AE453),28)),0)</f>
      </c>
      <c r="AO453" s="18">
        <f>IFERROR(_xlfn.BETA.DIST(DATE(YEAR(AO$2),MONTH(AO$2),15),$AD$2,$AE$2,FALSE,DATE(YEAR($AD453),MONTH($AD453),1),DATE(YEAR($AE453),MONTH($AE453),28)),0)</f>
      </c>
      <c r="AP453" s="18">
        <f>IFERROR(_xlfn.BETA.DIST(DATE(YEAR(AP$2),MONTH(AP$2),15),$AD$2,$AE$2,FALSE,DATE(YEAR($AD453),MONTH($AD453),1),DATE(YEAR($AE453),MONTH($AE453),28)),0)</f>
      </c>
      <c r="AQ453" s="18">
        <f>IFERROR(_xlfn.BETA.DIST(DATE(YEAR(AQ$2),MONTH(AQ$2),15),$AD$2,$AE$2,FALSE,DATE(YEAR($AD453),MONTH($AD453),1),DATE(YEAR($AE453),MONTH($AE453),28)),0)</f>
      </c>
      <c r="AR453" s="18">
        <f>IFERROR(_xlfn.BETA.DIST(DATE(YEAR(AR$2),MONTH(AR$2),15),$AD$2,$AE$2,FALSE,DATE(YEAR($AD453),MONTH($AD453),1),DATE(YEAR($AE453),MONTH($AE453),28)),0)</f>
      </c>
      <c r="AS453" s="18">
        <f>IFERROR(_xlfn.BETA.DIST(DATE(YEAR(AS$2),MONTH(AS$2),15),$AD$2,$AE$2,FALSE,DATE(YEAR($AD453),MONTH($AD453),1),DATE(YEAR($AE453),MONTH($AE453),28)),0)</f>
      </c>
      <c r="AT453" s="18">
        <f>IFERROR(_xlfn.BETA.DIST(DATE(YEAR(AT$2),MONTH(AT$2),15),$AD$2,$AE$2,FALSE,DATE(YEAR($AD453),MONTH($AD453),1),DATE(YEAR($AE453),MONTH($AE453),28)),0)</f>
      </c>
      <c r="AU453" s="18">
        <f>IFERROR(_xlfn.BETA.DIST(DATE(YEAR(AU$2),MONTH(AU$2),15),$AD$2,$AE$2,FALSE,DATE(YEAR($AD453),MONTH($AD453),1),DATE(YEAR($AE453),MONTH($AE453),28)),0)</f>
      </c>
      <c r="AV453" s="18">
        <f>SUM(AG453:AU453)</f>
      </c>
      <c r="AW453" s="18">
        <f>IF(J453&lt;&gt;0,J453,IF($AV453=0,0,AG453/$AV453*$Z453))</f>
      </c>
      <c r="AX453" s="18">
        <f>IF(K453&lt;&gt;0,K453,IF($AV453=0,0,AH453/$AV453*$Z453))</f>
      </c>
      <c r="AY453" s="18">
        <f>IF(L453&lt;&gt;0,L453,IF($AV453=0,0,AI453/$AV453*$Z453))</f>
      </c>
      <c r="AZ453" s="18">
        <f>IF(M453&lt;&gt;0,M453,IF($AV453=0,0,AJ453/$AV453*$Z453))</f>
      </c>
      <c r="BA453" s="18">
        <f>IF(N453&lt;&gt;0,N453,IF($AV453=0,0,AK453/$AV453*$Z453))</f>
      </c>
      <c r="BB453" s="18">
        <f>IF(O453&lt;&gt;0,O453,IF($AV453=0,0,AL453/$AV453*$Z453))</f>
      </c>
      <c r="BC453" s="18">
        <f>IF(P453&lt;&gt;0,P453,IF($AV453=0,0,AM453/$AV453*$Z453))</f>
      </c>
      <c r="BD453" s="18">
        <f>IF(Q453&lt;&gt;0,Q453,IF($AV453=0,0,AN453/$AV453*$Z453))</f>
      </c>
      <c r="BE453" s="18">
        <f>IF(R453&lt;&gt;0,R453,IF($AV453=0,0,AO453/$AV453*$Z453))</f>
      </c>
      <c r="BF453" s="18">
        <f>IF(S453&lt;&gt;0,S453,IF($AV453=0,0,AP453/$AV453*$Z453))</f>
      </c>
      <c r="BG453" s="18">
        <f>IF(T453&lt;&gt;0,T453,IF($AV453=0,0,AQ453/$AV453*$Z453))</f>
      </c>
      <c r="BH453" s="18">
        <f>IF(U453&lt;&gt;0,U453,IF($AV453=0,0,AR453/$AV453*$Z453))</f>
      </c>
      <c r="BI453" s="18">
        <f>IF(V453&lt;&gt;0,V453,IF($AV453=0,0,AS453/$AV453*$Z453))</f>
      </c>
      <c r="BJ453" s="18">
        <f>IF(W453&lt;&gt;0,W453,IF($AV453=0,0,AT453/$AV453*$Z453))</f>
      </c>
      <c r="BK453" s="18">
        <f>IF(X453&lt;&gt;0,X453,IF($AV453=0,0,AU453/$AV453*$Z453))</f>
      </c>
      <c r="BL453" s="18">
        <f>SUM(AW453:BK453)</f>
      </c>
      <c r="BM453" s="18">
        <f>I453-BL453</f>
      </c>
    </row>
    <row r="454" outlineLevel="4">
      <c r="A454" s="5" t="str">
        <v>14.12.01</v>
      </c>
      <c r="B454" s="5" t="str">
        <v/>
      </c>
      <c r="C454" s="5" t="str">
        <v>BSPRELGENTL07</v>
      </c>
      <c r="D454" s="5" t="str">
        <v>BSPRELGENTL07</v>
      </c>
      <c r="E454" s="19">
        <f>IFERROR(_xlfn.XLOOKUP(F454,Assumptions!B:B,Assumptions!C:C),0)</f>
      </c>
      <c r="F454" s="5" t="str">
        <v>Site Delivery EGP</v>
      </c>
      <c r="G454" s="5" t="str">
        <v/>
      </c>
      <c r="H454" s="18">
        <f>G452*E454</f>
      </c>
      <c r="I454" s="18">
        <f>H454*(1-0)</f>
      </c>
      <c r="J454" s="18">
        <v>0</v>
      </c>
      <c r="K454" s="18">
        <v>0</v>
      </c>
      <c r="L454" s="18">
        <v>0</v>
      </c>
      <c r="M454" s="18">
        <v>0</v>
      </c>
      <c r="N454" s="18">
        <v>0</v>
      </c>
      <c r="O454" s="18">
        <v>0</v>
      </c>
      <c r="P454" s="18">
        <v>0</v>
      </c>
      <c r="Q454" s="18">
        <v>0</v>
      </c>
      <c r="R454" s="18">
        <v>0</v>
      </c>
      <c r="S454" s="18">
        <v>0</v>
      </c>
      <c r="T454" s="18">
        <v>0</v>
      </c>
      <c r="U454" s="18">
        <v>0</v>
      </c>
      <c r="V454" s="18">
        <v>0</v>
      </c>
      <c r="W454" s="18">
        <v>0</v>
      </c>
      <c r="X454" s="18">
        <v>0</v>
      </c>
      <c r="Y454" s="18">
        <f>SUM(J454:X454)</f>
      </c>
      <c r="Z454" s="18">
        <f>I454-Y454</f>
      </c>
      <c r="AA454" s="20">
        <v>46347</v>
      </c>
      <c r="AB454" s="20">
        <v>46347</v>
      </c>
      <c r="AC454" s="18">
        <f>IFERROR(_xlfn.XLOOKUP(F454,Assumptions!B:B,Assumptions!D:D),0)</f>
      </c>
      <c r="AD454" s="20">
        <f>AA454+AC454</f>
      </c>
      <c r="AE454" s="20">
        <f>AC454+AB454</f>
      </c>
      <c r="AF454" s="5" t="str">
        <v/>
      </c>
      <c r="AG454" s="18">
        <f>IFERROR(_xlfn.BETA.DIST(DATE(YEAR(AG$2),MONTH(AG$2),15),$AD$2,$AE$2,FALSE,DATE(YEAR($AD454),MONTH($AD454),1),DATE(YEAR($AE454),MONTH($AE454),28)),0)</f>
      </c>
      <c r="AH454" s="18">
        <f>IFERROR(_xlfn.BETA.DIST(DATE(YEAR(AH$2),MONTH(AH$2),15),$AD$2,$AE$2,FALSE,DATE(YEAR($AD454),MONTH($AD454),1),DATE(YEAR($AE454),MONTH($AE454),28)),0)</f>
      </c>
      <c r="AI454" s="18">
        <f>IFERROR(_xlfn.BETA.DIST(DATE(YEAR(AI$2),MONTH(AI$2),15),$AD$2,$AE$2,FALSE,DATE(YEAR($AD454),MONTH($AD454),1),DATE(YEAR($AE454),MONTH($AE454),28)),0)</f>
      </c>
      <c r="AJ454" s="18">
        <f>IFERROR(_xlfn.BETA.DIST(DATE(YEAR(AJ$2),MONTH(AJ$2),15),$AD$2,$AE$2,FALSE,DATE(YEAR($AD454),MONTH($AD454),1),DATE(YEAR($AE454),MONTH($AE454),28)),0)</f>
      </c>
      <c r="AK454" s="18">
        <f>IFERROR(_xlfn.BETA.DIST(DATE(YEAR(AK$2),MONTH(AK$2),15),$AD$2,$AE$2,FALSE,DATE(YEAR($AD454),MONTH($AD454),1),DATE(YEAR($AE454),MONTH($AE454),28)),0)</f>
      </c>
      <c r="AL454" s="18">
        <f>IFERROR(_xlfn.BETA.DIST(DATE(YEAR(AL$2),MONTH(AL$2),15),$AD$2,$AE$2,FALSE,DATE(YEAR($AD454),MONTH($AD454),1),DATE(YEAR($AE454),MONTH($AE454),28)),0)</f>
      </c>
      <c r="AM454" s="18">
        <f>IFERROR(_xlfn.BETA.DIST(DATE(YEAR(AM$2),MONTH(AM$2),15),$AD$2,$AE$2,FALSE,DATE(YEAR($AD454),MONTH($AD454),1),DATE(YEAR($AE454),MONTH($AE454),28)),0)</f>
      </c>
      <c r="AN454" s="18">
        <f>IFERROR(_xlfn.BETA.DIST(DATE(YEAR(AN$2),MONTH(AN$2),15),$AD$2,$AE$2,FALSE,DATE(YEAR($AD454),MONTH($AD454),1),DATE(YEAR($AE454),MONTH($AE454),28)),0)</f>
      </c>
      <c r="AO454" s="18">
        <f>IFERROR(_xlfn.BETA.DIST(DATE(YEAR(AO$2),MONTH(AO$2),15),$AD$2,$AE$2,FALSE,DATE(YEAR($AD454),MONTH($AD454),1),DATE(YEAR($AE454),MONTH($AE454),28)),0)</f>
      </c>
      <c r="AP454" s="18">
        <f>IFERROR(_xlfn.BETA.DIST(DATE(YEAR(AP$2),MONTH(AP$2),15),$AD$2,$AE$2,FALSE,DATE(YEAR($AD454),MONTH($AD454),1),DATE(YEAR($AE454),MONTH($AE454),28)),0)</f>
      </c>
      <c r="AQ454" s="18">
        <f>IFERROR(_xlfn.BETA.DIST(DATE(YEAR(AQ$2),MONTH(AQ$2),15),$AD$2,$AE$2,FALSE,DATE(YEAR($AD454),MONTH($AD454),1),DATE(YEAR($AE454),MONTH($AE454),28)),0)</f>
      </c>
      <c r="AR454" s="18">
        <f>IFERROR(_xlfn.BETA.DIST(DATE(YEAR(AR$2),MONTH(AR$2),15),$AD$2,$AE$2,FALSE,DATE(YEAR($AD454),MONTH($AD454),1),DATE(YEAR($AE454),MONTH($AE454),28)),0)</f>
      </c>
      <c r="AS454" s="18">
        <f>IFERROR(_xlfn.BETA.DIST(DATE(YEAR(AS$2),MONTH(AS$2),15),$AD$2,$AE$2,FALSE,DATE(YEAR($AD454),MONTH($AD454),1),DATE(YEAR($AE454),MONTH($AE454),28)),0)</f>
      </c>
      <c r="AT454" s="18">
        <f>IFERROR(_xlfn.BETA.DIST(DATE(YEAR(AT$2),MONTH(AT$2),15),$AD$2,$AE$2,FALSE,DATE(YEAR($AD454),MONTH($AD454),1),DATE(YEAR($AE454),MONTH($AE454),28)),0)</f>
      </c>
      <c r="AU454" s="18">
        <f>IFERROR(_xlfn.BETA.DIST(DATE(YEAR(AU$2),MONTH(AU$2),15),$AD$2,$AE$2,FALSE,DATE(YEAR($AD454),MONTH($AD454),1),DATE(YEAR($AE454),MONTH($AE454),28)),0)</f>
      </c>
      <c r="AV454" s="18">
        <f>SUM(AG454:AU454)</f>
      </c>
      <c r="AW454" s="18">
        <f>IF(J454&lt;&gt;0,J454,IF($AV454=0,0,AG454/$AV454*$Z454))</f>
      </c>
      <c r="AX454" s="18">
        <f>IF(K454&lt;&gt;0,K454,IF($AV454=0,0,AH454/$AV454*$Z454))</f>
      </c>
      <c r="AY454" s="18">
        <f>IF(L454&lt;&gt;0,L454,IF($AV454=0,0,AI454/$AV454*$Z454))</f>
      </c>
      <c r="AZ454" s="18">
        <f>IF(M454&lt;&gt;0,M454,IF($AV454=0,0,AJ454/$AV454*$Z454))</f>
      </c>
      <c r="BA454" s="18">
        <f>IF(N454&lt;&gt;0,N454,IF($AV454=0,0,AK454/$AV454*$Z454))</f>
      </c>
      <c r="BB454" s="18">
        <f>IF(O454&lt;&gt;0,O454,IF($AV454=0,0,AL454/$AV454*$Z454))</f>
      </c>
      <c r="BC454" s="18">
        <f>IF(P454&lt;&gt;0,P454,IF($AV454=0,0,AM454/$AV454*$Z454))</f>
      </c>
      <c r="BD454" s="18">
        <f>IF(Q454&lt;&gt;0,Q454,IF($AV454=0,0,AN454/$AV454*$Z454))</f>
      </c>
      <c r="BE454" s="18">
        <f>IF(R454&lt;&gt;0,R454,IF($AV454=0,0,AO454/$AV454*$Z454))</f>
      </c>
      <c r="BF454" s="18">
        <f>IF(S454&lt;&gt;0,S454,IF($AV454=0,0,AP454/$AV454*$Z454))</f>
      </c>
      <c r="BG454" s="18">
        <f>IF(T454&lt;&gt;0,T454,IF($AV454=0,0,AQ454/$AV454*$Z454))</f>
      </c>
      <c r="BH454" s="18">
        <f>IF(U454&lt;&gt;0,U454,IF($AV454=0,0,AR454/$AV454*$Z454))</f>
      </c>
      <c r="BI454" s="18">
        <f>IF(V454&lt;&gt;0,V454,IF($AV454=0,0,AS454/$AV454*$Z454))</f>
      </c>
      <c r="BJ454" s="18">
        <f>IF(W454&lt;&gt;0,W454,IF($AV454=0,0,AT454/$AV454*$Z454))</f>
      </c>
      <c r="BK454" s="18">
        <f>IF(X454&lt;&gt;0,X454,IF($AV454=0,0,AU454/$AV454*$Z454))</f>
      </c>
      <c r="BL454" s="18">
        <f>SUM(AW454:BK454)</f>
      </c>
      <c r="BM454" s="18">
        <f>I454-BL454</f>
      </c>
    </row>
    <row r="455" outlineLevel="4">
      <c r="A455" s="5" t="str">
        <v>14.12.01</v>
      </c>
      <c r="B455" s="5" t="str">
        <v/>
      </c>
      <c r="C455" s="5" t="str">
        <v>BSKDGNGENGR07</v>
      </c>
      <c r="D455" s="5" t="str">
        <v>BSKDGNGENGR07</v>
      </c>
      <c r="E455" s="19">
        <f>IFERROR(_xlfn.XLOOKUP(F455,Assumptions!B:B,Assumptions!C:C),0)</f>
      </c>
      <c r="F455" s="5" t="str">
        <v>Retention</v>
      </c>
      <c r="G455" s="5" t="str">
        <v/>
      </c>
      <c r="H455" s="18">
        <f>G452*E455</f>
      </c>
      <c r="I455" s="18">
        <f>H455*(1-0)</f>
      </c>
      <c r="J455" s="18">
        <v>0</v>
      </c>
      <c r="K455" s="18">
        <v>0</v>
      </c>
      <c r="L455" s="18">
        <v>0</v>
      </c>
      <c r="M455" s="18">
        <v>0</v>
      </c>
      <c r="N455" s="18">
        <v>0</v>
      </c>
      <c r="O455" s="18">
        <v>0</v>
      </c>
      <c r="P455" s="18">
        <v>0</v>
      </c>
      <c r="Q455" s="18">
        <v>0</v>
      </c>
      <c r="R455" s="18">
        <v>0</v>
      </c>
      <c r="S455" s="18">
        <v>0</v>
      </c>
      <c r="T455" s="18">
        <v>0</v>
      </c>
      <c r="U455" s="18">
        <v>0</v>
      </c>
      <c r="V455" s="18">
        <v>0</v>
      </c>
      <c r="W455" s="18">
        <v>0</v>
      </c>
      <c r="X455" s="18">
        <v>0</v>
      </c>
      <c r="Y455" s="18">
        <f>SUM(J455:X455)</f>
      </c>
      <c r="Z455" s="18">
        <f>I455-Y455</f>
      </c>
      <c r="AA455" s="20">
        <v>46483</v>
      </c>
      <c r="AB455" s="20">
        <v>46483</v>
      </c>
      <c r="AC455" s="18">
        <f>IFERROR(_xlfn.XLOOKUP(F455,Assumptions!B:B,Assumptions!D:D),0)</f>
      </c>
      <c r="AD455" s="20">
        <f>AA455+AC455</f>
      </c>
      <c r="AE455" s="20">
        <f>AC455+AB455</f>
      </c>
      <c r="AF455" s="5" t="str">
        <v/>
      </c>
      <c r="AG455" s="18">
        <f>IFERROR(_xlfn.BETA.DIST(DATE(YEAR(AG$2),MONTH(AG$2),15),$AD$2,$AE$2,FALSE,DATE(YEAR($AD455),MONTH($AD455),1),DATE(YEAR($AE455),MONTH($AE455),28)),0)</f>
      </c>
      <c r="AH455" s="18">
        <f>IFERROR(_xlfn.BETA.DIST(DATE(YEAR(AH$2),MONTH(AH$2),15),$AD$2,$AE$2,FALSE,DATE(YEAR($AD455),MONTH($AD455),1),DATE(YEAR($AE455),MONTH($AE455),28)),0)</f>
      </c>
      <c r="AI455" s="18">
        <f>IFERROR(_xlfn.BETA.DIST(DATE(YEAR(AI$2),MONTH(AI$2),15),$AD$2,$AE$2,FALSE,DATE(YEAR($AD455),MONTH($AD455),1),DATE(YEAR($AE455),MONTH($AE455),28)),0)</f>
      </c>
      <c r="AJ455" s="18">
        <f>IFERROR(_xlfn.BETA.DIST(DATE(YEAR(AJ$2),MONTH(AJ$2),15),$AD$2,$AE$2,FALSE,DATE(YEAR($AD455),MONTH($AD455),1),DATE(YEAR($AE455),MONTH($AE455),28)),0)</f>
      </c>
      <c r="AK455" s="18">
        <f>IFERROR(_xlfn.BETA.DIST(DATE(YEAR(AK$2),MONTH(AK$2),15),$AD$2,$AE$2,FALSE,DATE(YEAR($AD455),MONTH($AD455),1),DATE(YEAR($AE455),MONTH($AE455),28)),0)</f>
      </c>
      <c r="AL455" s="18">
        <f>IFERROR(_xlfn.BETA.DIST(DATE(YEAR(AL$2),MONTH(AL$2),15),$AD$2,$AE$2,FALSE,DATE(YEAR($AD455),MONTH($AD455),1),DATE(YEAR($AE455),MONTH($AE455),28)),0)</f>
      </c>
      <c r="AM455" s="18">
        <f>IFERROR(_xlfn.BETA.DIST(DATE(YEAR(AM$2),MONTH(AM$2),15),$AD$2,$AE$2,FALSE,DATE(YEAR($AD455),MONTH($AD455),1),DATE(YEAR($AE455),MONTH($AE455),28)),0)</f>
      </c>
      <c r="AN455" s="18">
        <f>IFERROR(_xlfn.BETA.DIST(DATE(YEAR(AN$2),MONTH(AN$2),15),$AD$2,$AE$2,FALSE,DATE(YEAR($AD455),MONTH($AD455),1),DATE(YEAR($AE455),MONTH($AE455),28)),0)</f>
      </c>
      <c r="AO455" s="18">
        <f>IFERROR(_xlfn.BETA.DIST(DATE(YEAR(AO$2),MONTH(AO$2),15),$AD$2,$AE$2,FALSE,DATE(YEAR($AD455),MONTH($AD455),1),DATE(YEAR($AE455),MONTH($AE455),28)),0)</f>
      </c>
      <c r="AP455" s="18">
        <f>IFERROR(_xlfn.BETA.DIST(DATE(YEAR(AP$2),MONTH(AP$2),15),$AD$2,$AE$2,FALSE,DATE(YEAR($AD455),MONTH($AD455),1),DATE(YEAR($AE455),MONTH($AE455),28)),0)</f>
      </c>
      <c r="AQ455" s="18">
        <f>IFERROR(_xlfn.BETA.DIST(DATE(YEAR(AQ$2),MONTH(AQ$2),15),$AD$2,$AE$2,FALSE,DATE(YEAR($AD455),MONTH($AD455),1),DATE(YEAR($AE455),MONTH($AE455),28)),0)</f>
      </c>
      <c r="AR455" s="18">
        <f>IFERROR(_xlfn.BETA.DIST(DATE(YEAR(AR$2),MONTH(AR$2),15),$AD$2,$AE$2,FALSE,DATE(YEAR($AD455),MONTH($AD455),1),DATE(YEAR($AE455),MONTH($AE455),28)),0)</f>
      </c>
      <c r="AS455" s="18">
        <f>IFERROR(_xlfn.BETA.DIST(DATE(YEAR(AS$2),MONTH(AS$2),15),$AD$2,$AE$2,FALSE,DATE(YEAR($AD455),MONTH($AD455),1),DATE(YEAR($AE455),MONTH($AE455),28)),0)</f>
      </c>
      <c r="AT455" s="18">
        <f>IFERROR(_xlfn.BETA.DIST(DATE(YEAR(AT$2),MONTH(AT$2),15),$AD$2,$AE$2,FALSE,DATE(YEAR($AD455),MONTH($AD455),1),DATE(YEAR($AE455),MONTH($AE455),28)),0)</f>
      </c>
      <c r="AU455" s="18">
        <f>IFERROR(_xlfn.BETA.DIST(DATE(YEAR(AU$2),MONTH(AU$2),15),$AD$2,$AE$2,FALSE,DATE(YEAR($AD455),MONTH($AD455),1),DATE(YEAR($AE455),MONTH($AE455),28)),0)</f>
      </c>
      <c r="AV455" s="18">
        <f>SUM(AG455:AU455)</f>
      </c>
      <c r="AW455" s="18">
        <f>IF(J455&lt;&gt;0,J455,IF($AV455=0,0,AG455/$AV455*$Z455))</f>
      </c>
      <c r="AX455" s="18">
        <f>IF(K455&lt;&gt;0,K455,IF($AV455=0,0,AH455/$AV455*$Z455))</f>
      </c>
      <c r="AY455" s="18">
        <f>IF(L455&lt;&gt;0,L455,IF($AV455=0,0,AI455/$AV455*$Z455))</f>
      </c>
      <c r="AZ455" s="18">
        <f>IF(M455&lt;&gt;0,M455,IF($AV455=0,0,AJ455/$AV455*$Z455))</f>
      </c>
      <c r="BA455" s="18">
        <f>IF(N455&lt;&gt;0,N455,IF($AV455=0,0,AK455/$AV455*$Z455))</f>
      </c>
      <c r="BB455" s="18">
        <f>IF(O455&lt;&gt;0,O455,IF($AV455=0,0,AL455/$AV455*$Z455))</f>
      </c>
      <c r="BC455" s="18">
        <f>IF(P455&lt;&gt;0,P455,IF($AV455=0,0,AM455/$AV455*$Z455))</f>
      </c>
      <c r="BD455" s="18">
        <f>IF(Q455&lt;&gt;0,Q455,IF($AV455=0,0,AN455/$AV455*$Z455))</f>
      </c>
      <c r="BE455" s="18">
        <f>IF(R455&lt;&gt;0,R455,IF($AV455=0,0,AO455/$AV455*$Z455))</f>
      </c>
      <c r="BF455" s="18">
        <f>IF(S455&lt;&gt;0,S455,IF($AV455=0,0,AP455/$AV455*$Z455))</f>
      </c>
      <c r="BG455" s="18">
        <f>IF(T455&lt;&gt;0,T455,IF($AV455=0,0,AQ455/$AV455*$Z455))</f>
      </c>
      <c r="BH455" s="18">
        <f>IF(U455&lt;&gt;0,U455,IF($AV455=0,0,AR455/$AV455*$Z455))</f>
      </c>
      <c r="BI455" s="18">
        <f>IF(V455&lt;&gt;0,V455,IF($AV455=0,0,AS455/$AV455*$Z455))</f>
      </c>
      <c r="BJ455" s="18">
        <f>IF(W455&lt;&gt;0,W455,IF($AV455=0,0,AT455/$AV455*$Z455))</f>
      </c>
      <c r="BK455" s="18">
        <f>IF(X455&lt;&gt;0,X455,IF($AV455=0,0,AU455/$AV455*$Z455))</f>
      </c>
      <c r="BL455" s="18">
        <f>SUM(AW455:BK455)</f>
      </c>
      <c r="BM455" s="18">
        <f>I455-BL455</f>
      </c>
    </row>
    <row r="456" outlineLevel="2">
      <c r="A456" s="15" t="str">
        <v/>
      </c>
      <c r="B456" s="15" t="str">
        <v/>
      </c>
      <c r="C456" s="15" t="str">
        <v/>
      </c>
      <c r="D456" s="15" t="str">
        <v/>
      </c>
      <c r="E456" s="15" t="str">
        <v/>
      </c>
      <c r="F456" s="15" t="str">
        <v>Fire Fighting System</v>
      </c>
      <c r="G456" s="15">
        <v>6056916.180000001</v>
      </c>
      <c r="H456" s="15" t="str">
        <v/>
      </c>
      <c r="I456" s="15" t="str">
        <v/>
      </c>
      <c r="J456" s="15" t="str">
        <v/>
      </c>
      <c r="K456" s="15" t="str">
        <v/>
      </c>
      <c r="L456" s="15" t="str">
        <v/>
      </c>
      <c r="M456" s="15" t="str">
        <v/>
      </c>
      <c r="N456" s="15" t="str">
        <v/>
      </c>
      <c r="O456" s="15" t="str">
        <v/>
      </c>
      <c r="P456" s="15" t="str">
        <v/>
      </c>
      <c r="Q456" s="15" t="str">
        <v/>
      </c>
      <c r="R456" s="15" t="str">
        <v/>
      </c>
      <c r="S456" s="15" t="str">
        <v/>
      </c>
      <c r="T456" s="15" t="str">
        <v/>
      </c>
      <c r="U456" s="15" t="str">
        <v/>
      </c>
      <c r="V456" s="15" t="str">
        <v/>
      </c>
      <c r="W456" s="15" t="str">
        <v/>
      </c>
      <c r="X456" s="15" t="str">
        <v/>
      </c>
      <c r="Y456" s="15" t="str">
        <v/>
      </c>
      <c r="Z456" s="15" t="str">
        <v/>
      </c>
      <c r="AA456" s="15" t="str">
        <v/>
      </c>
      <c r="AB456" s="15" t="str">
        <v/>
      </c>
      <c r="AC456" s="15" t="str">
        <v/>
      </c>
      <c r="AD456" s="15" t="str">
        <v/>
      </c>
      <c r="AE456" s="15" t="str">
        <v/>
      </c>
      <c r="AF456" s="5" t="str">
        <v/>
      </c>
      <c r="AG456" s="15" t="str">
        <v/>
      </c>
      <c r="AH456" s="15" t="str">
        <v/>
      </c>
      <c r="AI456" s="15" t="str">
        <v/>
      </c>
      <c r="AJ456" s="15" t="str">
        <v/>
      </c>
      <c r="AK456" s="15" t="str">
        <v/>
      </c>
      <c r="AL456" s="15" t="str">
        <v/>
      </c>
      <c r="AM456" s="15" t="str">
        <v/>
      </c>
      <c r="AN456" s="15" t="str">
        <v/>
      </c>
      <c r="AO456" s="15" t="str">
        <v/>
      </c>
      <c r="AP456" s="15" t="str">
        <v/>
      </c>
      <c r="AQ456" s="15" t="str">
        <v/>
      </c>
      <c r="AR456" s="15" t="str">
        <v/>
      </c>
      <c r="AS456" s="15" t="str">
        <v/>
      </c>
      <c r="AT456" s="15" t="str">
        <v/>
      </c>
      <c r="AU456" s="15" t="str">
        <v/>
      </c>
      <c r="AV456" s="15" t="str">
        <v/>
      </c>
      <c r="AW456" s="15" t="str">
        <v/>
      </c>
      <c r="AX456" s="15" t="str">
        <v/>
      </c>
      <c r="AY456" s="15" t="str">
        <v/>
      </c>
      <c r="AZ456" s="15" t="str">
        <v/>
      </c>
      <c r="BA456" s="15" t="str">
        <v/>
      </c>
      <c r="BB456" s="15" t="str">
        <v/>
      </c>
      <c r="BC456" s="15" t="str">
        <v/>
      </c>
      <c r="BD456" s="15" t="str">
        <v/>
      </c>
      <c r="BE456" s="15" t="str">
        <v/>
      </c>
      <c r="BF456" s="15" t="str">
        <v/>
      </c>
      <c r="BG456" s="15" t="str">
        <v/>
      </c>
      <c r="BH456" s="15" t="str">
        <v/>
      </c>
      <c r="BI456" s="15" t="str">
        <v/>
      </c>
      <c r="BJ456" s="15" t="str">
        <v/>
      </c>
      <c r="BK456" s="15" t="str">
        <v/>
      </c>
      <c r="BL456" s="15" t="str">
        <v/>
      </c>
      <c r="BM456" s="15" t="str">
        <v/>
      </c>
    </row>
    <row r="457" outlineLevel="3">
      <c r="A457" s="17" t="str">
        <v>14.13.1.1</v>
      </c>
      <c r="B457" s="17" t="str">
        <v/>
      </c>
      <c r="C457" s="17" t="str">
        <v/>
      </c>
      <c r="D457" s="17" t="str">
        <v/>
      </c>
      <c r="E457" s="17" t="str">
        <v>14.13.1.1</v>
      </c>
      <c r="F457" s="17" t="str">
        <v>Pressure gauge</v>
      </c>
      <c r="G457" s="17">
        <v>44474.58</v>
      </c>
      <c r="H457" s="17" t="str">
        <v/>
      </c>
      <c r="I457" s="17" t="str">
        <v/>
      </c>
      <c r="J457" s="17" t="str">
        <v/>
      </c>
      <c r="K457" s="17" t="str">
        <v/>
      </c>
      <c r="L457" s="17" t="str">
        <v/>
      </c>
      <c r="M457" s="17" t="str">
        <v/>
      </c>
      <c r="N457" s="17" t="str">
        <v/>
      </c>
      <c r="O457" s="17" t="str">
        <v/>
      </c>
      <c r="P457" s="17" t="str">
        <v/>
      </c>
      <c r="Q457" s="17" t="str">
        <v/>
      </c>
      <c r="R457" s="17" t="str">
        <v/>
      </c>
      <c r="S457" s="17" t="str">
        <v/>
      </c>
      <c r="T457" s="17" t="str">
        <v/>
      </c>
      <c r="U457" s="17" t="str">
        <v/>
      </c>
      <c r="V457" s="17" t="str">
        <v/>
      </c>
      <c r="W457" s="17" t="str">
        <v/>
      </c>
      <c r="X457" s="17" t="str">
        <v/>
      </c>
      <c r="Y457" s="17" t="str">
        <v/>
      </c>
      <c r="Z457" s="17" t="str">
        <v/>
      </c>
      <c r="AA457" s="17" t="str">
        <v/>
      </c>
      <c r="AB457" s="17" t="str">
        <v/>
      </c>
      <c r="AC457" s="17" t="str">
        <v/>
      </c>
      <c r="AD457" s="17" t="str">
        <v/>
      </c>
      <c r="AE457" s="17" t="str">
        <v/>
      </c>
      <c r="AF457" s="5" t="str">
        <v/>
      </c>
      <c r="AG457" s="18">
        <f>IFERROR(_xlfn.BETA.DIST(DATE(YEAR(AG$2),MONTH(AG$2),15),$AD$2,$AE$2,FALSE,DATE(YEAR($AD457),MONTH($AD457),1),DATE(YEAR($AE457),MONTH($AE457),28)),0)</f>
      </c>
      <c r="AH457" s="18">
        <f>IFERROR(_xlfn.BETA.DIST(DATE(YEAR(AH$2),MONTH(AH$2),15),$AD$2,$AE$2,FALSE,DATE(YEAR($AD457),MONTH($AD457),1),DATE(YEAR($AE457),MONTH($AE457),28)),0)</f>
      </c>
      <c r="AI457" s="18">
        <f>IFERROR(_xlfn.BETA.DIST(DATE(YEAR(AI$2),MONTH(AI$2),15),$AD$2,$AE$2,FALSE,DATE(YEAR($AD457),MONTH($AD457),1),DATE(YEAR($AE457),MONTH($AE457),28)),0)</f>
      </c>
      <c r="AJ457" s="18">
        <f>IFERROR(_xlfn.BETA.DIST(DATE(YEAR(AJ$2),MONTH(AJ$2),15),$AD$2,$AE$2,FALSE,DATE(YEAR($AD457),MONTH($AD457),1),DATE(YEAR($AE457),MONTH($AE457),28)),0)</f>
      </c>
      <c r="AK457" s="18">
        <f>IFERROR(_xlfn.BETA.DIST(DATE(YEAR(AK$2),MONTH(AK$2),15),$AD$2,$AE$2,FALSE,DATE(YEAR($AD457),MONTH($AD457),1),DATE(YEAR($AE457),MONTH($AE457),28)),0)</f>
      </c>
      <c r="AL457" s="18">
        <f>IFERROR(_xlfn.BETA.DIST(DATE(YEAR(AL$2),MONTH(AL$2),15),$AD$2,$AE$2,FALSE,DATE(YEAR($AD457),MONTH($AD457),1),DATE(YEAR($AE457),MONTH($AE457),28)),0)</f>
      </c>
      <c r="AM457" s="18">
        <f>IFERROR(_xlfn.BETA.DIST(DATE(YEAR(AM$2),MONTH(AM$2),15),$AD$2,$AE$2,FALSE,DATE(YEAR($AD457),MONTH($AD457),1),DATE(YEAR($AE457),MONTH($AE457),28)),0)</f>
      </c>
      <c r="AN457" s="18">
        <f>IFERROR(_xlfn.BETA.DIST(DATE(YEAR(AN$2),MONTH(AN$2),15),$AD$2,$AE$2,FALSE,DATE(YEAR($AD457),MONTH($AD457),1),DATE(YEAR($AE457),MONTH($AE457),28)),0)</f>
      </c>
      <c r="AO457" s="18">
        <f>IFERROR(_xlfn.BETA.DIST(DATE(YEAR(AO$2),MONTH(AO$2),15),$AD$2,$AE$2,FALSE,DATE(YEAR($AD457),MONTH($AD457),1),DATE(YEAR($AE457),MONTH($AE457),28)),0)</f>
      </c>
      <c r="AP457" s="18">
        <f>IFERROR(_xlfn.BETA.DIST(DATE(YEAR(AP$2),MONTH(AP$2),15),$AD$2,$AE$2,FALSE,DATE(YEAR($AD457),MONTH($AD457),1),DATE(YEAR($AE457),MONTH($AE457),28)),0)</f>
      </c>
      <c r="AQ457" s="18">
        <f>IFERROR(_xlfn.BETA.DIST(DATE(YEAR(AQ$2),MONTH(AQ$2),15),$AD$2,$AE$2,FALSE,DATE(YEAR($AD457),MONTH($AD457),1),DATE(YEAR($AE457),MONTH($AE457),28)),0)</f>
      </c>
      <c r="AR457" s="18">
        <f>IFERROR(_xlfn.BETA.DIST(DATE(YEAR(AR$2),MONTH(AR$2),15),$AD$2,$AE$2,FALSE,DATE(YEAR($AD457),MONTH($AD457),1),DATE(YEAR($AE457),MONTH($AE457),28)),0)</f>
      </c>
      <c r="AS457" s="18">
        <f>IFERROR(_xlfn.BETA.DIST(DATE(YEAR(AS$2),MONTH(AS$2),15),$AD$2,$AE$2,FALSE,DATE(YEAR($AD457),MONTH($AD457),1),DATE(YEAR($AE457),MONTH($AE457),28)),0)</f>
      </c>
      <c r="AT457" s="18">
        <f>IFERROR(_xlfn.BETA.DIST(DATE(YEAR(AT$2),MONTH(AT$2),15),$AD$2,$AE$2,FALSE,DATE(YEAR($AD457),MONTH($AD457),1),DATE(YEAR($AE457),MONTH($AE457),28)),0)</f>
      </c>
      <c r="AU457" s="18">
        <f>IFERROR(_xlfn.BETA.DIST(DATE(YEAR(AU$2),MONTH(AU$2),15),$AD$2,$AE$2,FALSE,DATE(YEAR($AD457),MONTH($AD457),1),DATE(YEAR($AE457),MONTH($AE457),28)),0)</f>
      </c>
      <c r="AV457" s="18">
        <f>SUM(AG457:AU457)</f>
      </c>
      <c r="AW457" s="18">
        <f>IF(J457&lt;&gt;0,J457,IF($AV457=0,0,AG457/$AV457*$Z457))</f>
      </c>
      <c r="AX457" s="18">
        <f>IF(K457&lt;&gt;0,K457,IF($AV457=0,0,AH457/$AV457*$Z457))</f>
      </c>
      <c r="AY457" s="18">
        <f>IF(L457&lt;&gt;0,L457,IF($AV457=0,0,AI457/$AV457*$Z457))</f>
      </c>
      <c r="AZ457" s="18">
        <f>IF(M457&lt;&gt;0,M457,IF($AV457=0,0,AJ457/$AV457*$Z457))</f>
      </c>
      <c r="BA457" s="18">
        <f>IF(N457&lt;&gt;0,N457,IF($AV457=0,0,AK457/$AV457*$Z457))</f>
      </c>
      <c r="BB457" s="18">
        <f>IF(O457&lt;&gt;0,O457,IF($AV457=0,0,AL457/$AV457*$Z457))</f>
      </c>
      <c r="BC457" s="18">
        <f>IF(P457&lt;&gt;0,P457,IF($AV457=0,0,AM457/$AV457*$Z457))</f>
      </c>
      <c r="BD457" s="18">
        <f>IF(Q457&lt;&gt;0,Q457,IF($AV457=0,0,AN457/$AV457*$Z457))</f>
      </c>
      <c r="BE457" s="18">
        <f>IF(R457&lt;&gt;0,R457,IF($AV457=0,0,AO457/$AV457*$Z457))</f>
      </c>
      <c r="BF457" s="18">
        <f>IF(S457&lt;&gt;0,S457,IF($AV457=0,0,AP457/$AV457*$Z457))</f>
      </c>
      <c r="BG457" s="18">
        <f>IF(T457&lt;&gt;0,T457,IF($AV457=0,0,AQ457/$AV457*$Z457))</f>
      </c>
      <c r="BH457" s="18">
        <f>IF(U457&lt;&gt;0,U457,IF($AV457=0,0,AR457/$AV457*$Z457))</f>
      </c>
      <c r="BI457" s="18">
        <f>IF(V457&lt;&gt;0,V457,IF($AV457=0,0,AS457/$AV457*$Z457))</f>
      </c>
      <c r="BJ457" s="18">
        <f>IF(W457&lt;&gt;0,W457,IF($AV457=0,0,AT457/$AV457*$Z457))</f>
      </c>
      <c r="BK457" s="18">
        <f>IF(X457&lt;&gt;0,X457,IF($AV457=0,0,AU457/$AV457*$Z457))</f>
      </c>
      <c r="BL457" s="18">
        <f>SUM(AW457:BK457)</f>
      </c>
      <c r="BM457" s="17" t="str">
        <v/>
      </c>
    </row>
    <row r="458" outlineLevel="4">
      <c r="A458" s="5" t="str">
        <v>14.13.1.1</v>
      </c>
      <c r="B458" s="5" t="str">
        <v/>
      </c>
      <c r="C458" s="5" t="str">
        <v>BSKDGNGENGR03</v>
      </c>
      <c r="D458" s="5" t="str">
        <v>BSKDGNGENGR03</v>
      </c>
      <c r="E458" s="19">
        <f>IFERROR(_xlfn.XLOOKUP(F458,Assumptions!B:B,Assumptions!C:C),0)</f>
      </c>
      <c r="F458" s="5" t="str">
        <v>Advanced Payment</v>
      </c>
      <c r="G458" s="5" t="str">
        <v/>
      </c>
      <c r="H458" s="18">
        <f>G457*E458</f>
      </c>
      <c r="I458" s="18">
        <f>H458*(1-0)</f>
      </c>
      <c r="J458" s="18">
        <v>0</v>
      </c>
      <c r="K458" s="18">
        <v>0</v>
      </c>
      <c r="L458" s="18">
        <v>0</v>
      </c>
      <c r="M458" s="18">
        <v>0</v>
      </c>
      <c r="N458" s="18">
        <v>0</v>
      </c>
      <c r="O458" s="18">
        <v>0</v>
      </c>
      <c r="P458" s="18">
        <v>0</v>
      </c>
      <c r="Q458" s="18">
        <v>0</v>
      </c>
      <c r="R458" s="18">
        <v>0</v>
      </c>
      <c r="S458" s="18">
        <v>0</v>
      </c>
      <c r="T458" s="18">
        <v>0</v>
      </c>
      <c r="U458" s="18">
        <v>0</v>
      </c>
      <c r="V458" s="18">
        <v>0</v>
      </c>
      <c r="W458" s="18">
        <v>0</v>
      </c>
      <c r="X458" s="18">
        <v>0</v>
      </c>
      <c r="Y458" s="18">
        <f>SUM(J458:X458)</f>
      </c>
      <c r="Z458" s="18">
        <f>I458-Y458</f>
      </c>
      <c r="AA458" s="20">
        <v>46026</v>
      </c>
      <c r="AB458" s="20">
        <v>46026</v>
      </c>
      <c r="AC458" s="18">
        <f>IFERROR(_xlfn.XLOOKUP(F458,Assumptions!B:B,Assumptions!D:D),0)</f>
      </c>
      <c r="AD458" s="20">
        <f>AA458+AC458</f>
      </c>
      <c r="AE458" s="20">
        <f>AC458+AB458</f>
      </c>
      <c r="AF458" s="5" t="str">
        <v/>
      </c>
      <c r="AG458" s="18">
        <f>IFERROR(_xlfn.BETA.DIST(DATE(YEAR(AG$2),MONTH(AG$2),15),$AD$2,$AE$2,FALSE,DATE(YEAR($AD458),MONTH($AD458),1),DATE(YEAR($AE458),MONTH($AE458),28)),0)</f>
      </c>
      <c r="AH458" s="18">
        <f>IFERROR(_xlfn.BETA.DIST(DATE(YEAR(AH$2),MONTH(AH$2),15),$AD$2,$AE$2,FALSE,DATE(YEAR($AD458),MONTH($AD458),1),DATE(YEAR($AE458),MONTH($AE458),28)),0)</f>
      </c>
      <c r="AI458" s="18">
        <f>IFERROR(_xlfn.BETA.DIST(DATE(YEAR(AI$2),MONTH(AI$2),15),$AD$2,$AE$2,FALSE,DATE(YEAR($AD458),MONTH($AD458),1),DATE(YEAR($AE458),MONTH($AE458),28)),0)</f>
      </c>
      <c r="AJ458" s="18">
        <f>IFERROR(_xlfn.BETA.DIST(DATE(YEAR(AJ$2),MONTH(AJ$2),15),$AD$2,$AE$2,FALSE,DATE(YEAR($AD458),MONTH($AD458),1),DATE(YEAR($AE458),MONTH($AE458),28)),0)</f>
      </c>
      <c r="AK458" s="18">
        <f>IFERROR(_xlfn.BETA.DIST(DATE(YEAR(AK$2),MONTH(AK$2),15),$AD$2,$AE$2,FALSE,DATE(YEAR($AD458),MONTH($AD458),1),DATE(YEAR($AE458),MONTH($AE458),28)),0)</f>
      </c>
      <c r="AL458" s="18">
        <f>IFERROR(_xlfn.BETA.DIST(DATE(YEAR(AL$2),MONTH(AL$2),15),$AD$2,$AE$2,FALSE,DATE(YEAR($AD458),MONTH($AD458),1),DATE(YEAR($AE458),MONTH($AE458),28)),0)</f>
      </c>
      <c r="AM458" s="18">
        <f>IFERROR(_xlfn.BETA.DIST(DATE(YEAR(AM$2),MONTH(AM$2),15),$AD$2,$AE$2,FALSE,DATE(YEAR($AD458),MONTH($AD458),1),DATE(YEAR($AE458),MONTH($AE458),28)),0)</f>
      </c>
      <c r="AN458" s="18">
        <f>IFERROR(_xlfn.BETA.DIST(DATE(YEAR(AN$2),MONTH(AN$2),15),$AD$2,$AE$2,FALSE,DATE(YEAR($AD458),MONTH($AD458),1),DATE(YEAR($AE458),MONTH($AE458),28)),0)</f>
      </c>
      <c r="AO458" s="18">
        <f>IFERROR(_xlfn.BETA.DIST(DATE(YEAR(AO$2),MONTH(AO$2),15),$AD$2,$AE$2,FALSE,DATE(YEAR($AD458),MONTH($AD458),1),DATE(YEAR($AE458),MONTH($AE458),28)),0)</f>
      </c>
      <c r="AP458" s="18">
        <f>IFERROR(_xlfn.BETA.DIST(DATE(YEAR(AP$2),MONTH(AP$2),15),$AD$2,$AE$2,FALSE,DATE(YEAR($AD458),MONTH($AD458),1),DATE(YEAR($AE458),MONTH($AE458),28)),0)</f>
      </c>
      <c r="AQ458" s="18">
        <f>IFERROR(_xlfn.BETA.DIST(DATE(YEAR(AQ$2),MONTH(AQ$2),15),$AD$2,$AE$2,FALSE,DATE(YEAR($AD458),MONTH($AD458),1),DATE(YEAR($AE458),MONTH($AE458),28)),0)</f>
      </c>
      <c r="AR458" s="18">
        <f>IFERROR(_xlfn.BETA.DIST(DATE(YEAR(AR$2),MONTH(AR$2),15),$AD$2,$AE$2,FALSE,DATE(YEAR($AD458),MONTH($AD458),1),DATE(YEAR($AE458),MONTH($AE458),28)),0)</f>
      </c>
      <c r="AS458" s="18">
        <f>IFERROR(_xlfn.BETA.DIST(DATE(YEAR(AS$2),MONTH(AS$2),15),$AD$2,$AE$2,FALSE,DATE(YEAR($AD458),MONTH($AD458),1),DATE(YEAR($AE458),MONTH($AE458),28)),0)</f>
      </c>
      <c r="AT458" s="18">
        <f>IFERROR(_xlfn.BETA.DIST(DATE(YEAR(AT$2),MONTH(AT$2),15),$AD$2,$AE$2,FALSE,DATE(YEAR($AD458),MONTH($AD458),1),DATE(YEAR($AE458),MONTH($AE458),28)),0)</f>
      </c>
      <c r="AU458" s="18">
        <f>IFERROR(_xlfn.BETA.DIST(DATE(YEAR(AU$2),MONTH(AU$2),15),$AD$2,$AE$2,FALSE,DATE(YEAR($AD458),MONTH($AD458),1),DATE(YEAR($AE458),MONTH($AE458),28)),0)</f>
      </c>
      <c r="AV458" s="18">
        <f>SUM(AG458:AU458)</f>
      </c>
      <c r="AW458" s="18">
        <f>IF(J458&lt;&gt;0,J458,IF($AV458=0,0,AG458/$AV458*$Z458))</f>
      </c>
      <c r="AX458" s="18">
        <f>IF(K458&lt;&gt;0,K458,IF($AV458=0,0,AH458/$AV458*$Z458))</f>
      </c>
      <c r="AY458" s="18">
        <f>IF(L458&lt;&gt;0,L458,IF($AV458=0,0,AI458/$AV458*$Z458))</f>
      </c>
      <c r="AZ458" s="18">
        <f>IF(M458&lt;&gt;0,M458,IF($AV458=0,0,AJ458/$AV458*$Z458))</f>
      </c>
      <c r="BA458" s="18">
        <f>IF(N458&lt;&gt;0,N458,IF($AV458=0,0,AK458/$AV458*$Z458))</f>
      </c>
      <c r="BB458" s="18">
        <f>IF(O458&lt;&gt;0,O458,IF($AV458=0,0,AL458/$AV458*$Z458))</f>
      </c>
      <c r="BC458" s="18">
        <f>IF(P458&lt;&gt;0,P458,IF($AV458=0,0,AM458/$AV458*$Z458))</f>
      </c>
      <c r="BD458" s="18">
        <f>IF(Q458&lt;&gt;0,Q458,IF($AV458=0,0,AN458/$AV458*$Z458))</f>
      </c>
      <c r="BE458" s="18">
        <f>IF(R458&lt;&gt;0,R458,IF($AV458=0,0,AO458/$AV458*$Z458))</f>
      </c>
      <c r="BF458" s="18">
        <f>IF(S458&lt;&gt;0,S458,IF($AV458=0,0,AP458/$AV458*$Z458))</f>
      </c>
      <c r="BG458" s="18">
        <f>IF(T458&lt;&gt;0,T458,IF($AV458=0,0,AQ458/$AV458*$Z458))</f>
      </c>
      <c r="BH458" s="18">
        <f>IF(U458&lt;&gt;0,U458,IF($AV458=0,0,AR458/$AV458*$Z458))</f>
      </c>
      <c r="BI458" s="18">
        <f>IF(V458&lt;&gt;0,V458,IF($AV458=0,0,AS458/$AV458*$Z458))</f>
      </c>
      <c r="BJ458" s="18">
        <f>IF(W458&lt;&gt;0,W458,IF($AV458=0,0,AT458/$AV458*$Z458))</f>
      </c>
      <c r="BK458" s="18">
        <f>IF(X458&lt;&gt;0,X458,IF($AV458=0,0,AU458/$AV458*$Z458))</f>
      </c>
      <c r="BL458" s="18">
        <f>SUM(AW458:BK458)</f>
      </c>
      <c r="BM458" s="18">
        <f>I458-BL458</f>
      </c>
    </row>
    <row r="459" outlineLevel="4">
      <c r="A459" s="5" t="str">
        <v>14.13.1.1</v>
      </c>
      <c r="B459" s="5" t="str">
        <v/>
      </c>
      <c r="C459" s="5" t="str">
        <v>BSPRELGENTL07</v>
      </c>
      <c r="D459" s="5" t="str">
        <v>BSPRELGENTL07</v>
      </c>
      <c r="E459" s="19">
        <f>IFERROR(_xlfn.XLOOKUP(F459,Assumptions!B:B,Assumptions!C:C),0)</f>
      </c>
      <c r="F459" s="5" t="str">
        <v>Site Delivery EGP</v>
      </c>
      <c r="G459" s="5" t="str">
        <v/>
      </c>
      <c r="H459" s="18">
        <f>G457*E459</f>
      </c>
      <c r="I459" s="18">
        <f>H459*(1-0)</f>
      </c>
      <c r="J459" s="18">
        <v>0</v>
      </c>
      <c r="K459" s="18">
        <v>0</v>
      </c>
      <c r="L459" s="18">
        <v>0</v>
      </c>
      <c r="M459" s="18">
        <v>0</v>
      </c>
      <c r="N459" s="18">
        <v>0</v>
      </c>
      <c r="O459" s="18">
        <v>0</v>
      </c>
      <c r="P459" s="18">
        <v>0</v>
      </c>
      <c r="Q459" s="18">
        <v>0</v>
      </c>
      <c r="R459" s="18">
        <v>0</v>
      </c>
      <c r="S459" s="18">
        <v>0</v>
      </c>
      <c r="T459" s="18">
        <v>0</v>
      </c>
      <c r="U459" s="18">
        <v>0</v>
      </c>
      <c r="V459" s="18">
        <v>0</v>
      </c>
      <c r="W459" s="18">
        <v>0</v>
      </c>
      <c r="X459" s="18">
        <v>0</v>
      </c>
      <c r="Y459" s="18">
        <f>SUM(J459:X459)</f>
      </c>
      <c r="Z459" s="18">
        <f>I459-Y459</f>
      </c>
      <c r="AA459" s="20">
        <v>46347</v>
      </c>
      <c r="AB459" s="20">
        <v>46347</v>
      </c>
      <c r="AC459" s="18">
        <f>IFERROR(_xlfn.XLOOKUP(F459,Assumptions!B:B,Assumptions!D:D),0)</f>
      </c>
      <c r="AD459" s="20">
        <f>AA459+AC459</f>
      </c>
      <c r="AE459" s="20">
        <f>AC459+AB459</f>
      </c>
      <c r="AF459" s="5" t="str">
        <v/>
      </c>
      <c r="AG459" s="18">
        <f>IFERROR(_xlfn.BETA.DIST(DATE(YEAR(AG$2),MONTH(AG$2),15),$AD$2,$AE$2,FALSE,DATE(YEAR($AD459),MONTH($AD459),1),DATE(YEAR($AE459),MONTH($AE459),28)),0)</f>
      </c>
      <c r="AH459" s="18">
        <f>IFERROR(_xlfn.BETA.DIST(DATE(YEAR(AH$2),MONTH(AH$2),15),$AD$2,$AE$2,FALSE,DATE(YEAR($AD459),MONTH($AD459),1),DATE(YEAR($AE459),MONTH($AE459),28)),0)</f>
      </c>
      <c r="AI459" s="18">
        <f>IFERROR(_xlfn.BETA.DIST(DATE(YEAR(AI$2),MONTH(AI$2),15),$AD$2,$AE$2,FALSE,DATE(YEAR($AD459),MONTH($AD459),1),DATE(YEAR($AE459),MONTH($AE459),28)),0)</f>
      </c>
      <c r="AJ459" s="18">
        <f>IFERROR(_xlfn.BETA.DIST(DATE(YEAR(AJ$2),MONTH(AJ$2),15),$AD$2,$AE$2,FALSE,DATE(YEAR($AD459),MONTH($AD459),1),DATE(YEAR($AE459),MONTH($AE459),28)),0)</f>
      </c>
      <c r="AK459" s="18">
        <f>IFERROR(_xlfn.BETA.DIST(DATE(YEAR(AK$2),MONTH(AK$2),15),$AD$2,$AE$2,FALSE,DATE(YEAR($AD459),MONTH($AD459),1),DATE(YEAR($AE459),MONTH($AE459),28)),0)</f>
      </c>
      <c r="AL459" s="18">
        <f>IFERROR(_xlfn.BETA.DIST(DATE(YEAR(AL$2),MONTH(AL$2),15),$AD$2,$AE$2,FALSE,DATE(YEAR($AD459),MONTH($AD459),1),DATE(YEAR($AE459),MONTH($AE459),28)),0)</f>
      </c>
      <c r="AM459" s="18">
        <f>IFERROR(_xlfn.BETA.DIST(DATE(YEAR(AM$2),MONTH(AM$2),15),$AD$2,$AE$2,FALSE,DATE(YEAR($AD459),MONTH($AD459),1),DATE(YEAR($AE459),MONTH($AE459),28)),0)</f>
      </c>
      <c r="AN459" s="18">
        <f>IFERROR(_xlfn.BETA.DIST(DATE(YEAR(AN$2),MONTH(AN$2),15),$AD$2,$AE$2,FALSE,DATE(YEAR($AD459),MONTH($AD459),1),DATE(YEAR($AE459),MONTH($AE459),28)),0)</f>
      </c>
      <c r="AO459" s="18">
        <f>IFERROR(_xlfn.BETA.DIST(DATE(YEAR(AO$2),MONTH(AO$2),15),$AD$2,$AE$2,FALSE,DATE(YEAR($AD459),MONTH($AD459),1),DATE(YEAR($AE459),MONTH($AE459),28)),0)</f>
      </c>
      <c r="AP459" s="18">
        <f>IFERROR(_xlfn.BETA.DIST(DATE(YEAR(AP$2),MONTH(AP$2),15),$AD$2,$AE$2,FALSE,DATE(YEAR($AD459),MONTH($AD459),1),DATE(YEAR($AE459),MONTH($AE459),28)),0)</f>
      </c>
      <c r="AQ459" s="18">
        <f>IFERROR(_xlfn.BETA.DIST(DATE(YEAR(AQ$2),MONTH(AQ$2),15),$AD$2,$AE$2,FALSE,DATE(YEAR($AD459),MONTH($AD459),1),DATE(YEAR($AE459),MONTH($AE459),28)),0)</f>
      </c>
      <c r="AR459" s="18">
        <f>IFERROR(_xlfn.BETA.DIST(DATE(YEAR(AR$2),MONTH(AR$2),15),$AD$2,$AE$2,FALSE,DATE(YEAR($AD459),MONTH($AD459),1),DATE(YEAR($AE459),MONTH($AE459),28)),0)</f>
      </c>
      <c r="AS459" s="18">
        <f>IFERROR(_xlfn.BETA.DIST(DATE(YEAR(AS$2),MONTH(AS$2),15),$AD$2,$AE$2,FALSE,DATE(YEAR($AD459),MONTH($AD459),1),DATE(YEAR($AE459),MONTH($AE459),28)),0)</f>
      </c>
      <c r="AT459" s="18">
        <f>IFERROR(_xlfn.BETA.DIST(DATE(YEAR(AT$2),MONTH(AT$2),15),$AD$2,$AE$2,FALSE,DATE(YEAR($AD459),MONTH($AD459),1),DATE(YEAR($AE459),MONTH($AE459),28)),0)</f>
      </c>
      <c r="AU459" s="18">
        <f>IFERROR(_xlfn.BETA.DIST(DATE(YEAR(AU$2),MONTH(AU$2),15),$AD$2,$AE$2,FALSE,DATE(YEAR($AD459),MONTH($AD459),1),DATE(YEAR($AE459),MONTH($AE459),28)),0)</f>
      </c>
      <c r="AV459" s="18">
        <f>SUM(AG459:AU459)</f>
      </c>
      <c r="AW459" s="18">
        <f>IF(J459&lt;&gt;0,J459,IF($AV459=0,0,AG459/$AV459*$Z459))</f>
      </c>
      <c r="AX459" s="18">
        <f>IF(K459&lt;&gt;0,K459,IF($AV459=0,0,AH459/$AV459*$Z459))</f>
      </c>
      <c r="AY459" s="18">
        <f>IF(L459&lt;&gt;0,L459,IF($AV459=0,0,AI459/$AV459*$Z459))</f>
      </c>
      <c r="AZ459" s="18">
        <f>IF(M459&lt;&gt;0,M459,IF($AV459=0,0,AJ459/$AV459*$Z459))</f>
      </c>
      <c r="BA459" s="18">
        <f>IF(N459&lt;&gt;0,N459,IF($AV459=0,0,AK459/$AV459*$Z459))</f>
      </c>
      <c r="BB459" s="18">
        <f>IF(O459&lt;&gt;0,O459,IF($AV459=0,0,AL459/$AV459*$Z459))</f>
      </c>
      <c r="BC459" s="18">
        <f>IF(P459&lt;&gt;0,P459,IF($AV459=0,0,AM459/$AV459*$Z459))</f>
      </c>
      <c r="BD459" s="18">
        <f>IF(Q459&lt;&gt;0,Q459,IF($AV459=0,0,AN459/$AV459*$Z459))</f>
      </c>
      <c r="BE459" s="18">
        <f>IF(R459&lt;&gt;0,R459,IF($AV459=0,0,AO459/$AV459*$Z459))</f>
      </c>
      <c r="BF459" s="18">
        <f>IF(S459&lt;&gt;0,S459,IF($AV459=0,0,AP459/$AV459*$Z459))</f>
      </c>
      <c r="BG459" s="18">
        <f>IF(T459&lt;&gt;0,T459,IF($AV459=0,0,AQ459/$AV459*$Z459))</f>
      </c>
      <c r="BH459" s="18">
        <f>IF(U459&lt;&gt;0,U459,IF($AV459=0,0,AR459/$AV459*$Z459))</f>
      </c>
      <c r="BI459" s="18">
        <f>IF(V459&lt;&gt;0,V459,IF($AV459=0,0,AS459/$AV459*$Z459))</f>
      </c>
      <c r="BJ459" s="18">
        <f>IF(W459&lt;&gt;0,W459,IF($AV459=0,0,AT459/$AV459*$Z459))</f>
      </c>
      <c r="BK459" s="18">
        <f>IF(X459&lt;&gt;0,X459,IF($AV459=0,0,AU459/$AV459*$Z459))</f>
      </c>
      <c r="BL459" s="18">
        <f>SUM(AW459:BK459)</f>
      </c>
      <c r="BM459" s="18">
        <f>I459-BL459</f>
      </c>
    </row>
    <row r="460" outlineLevel="4">
      <c r="A460" s="5" t="str">
        <v>14.13.1.1</v>
      </c>
      <c r="B460" s="5" t="str">
        <v/>
      </c>
      <c r="C460" s="5" t="str">
        <v>BSKDGNGENGR07</v>
      </c>
      <c r="D460" s="5" t="str">
        <v>BSKDGNGENGR07</v>
      </c>
      <c r="E460" s="19">
        <f>IFERROR(_xlfn.XLOOKUP(F460,Assumptions!B:B,Assumptions!C:C),0)</f>
      </c>
      <c r="F460" s="5" t="str">
        <v>Retention</v>
      </c>
      <c r="G460" s="5" t="str">
        <v/>
      </c>
      <c r="H460" s="18">
        <f>G457*E460</f>
      </c>
      <c r="I460" s="18">
        <f>H460*(1-0)</f>
      </c>
      <c r="J460" s="18">
        <v>0</v>
      </c>
      <c r="K460" s="18">
        <v>0</v>
      </c>
      <c r="L460" s="18">
        <v>0</v>
      </c>
      <c r="M460" s="18">
        <v>0</v>
      </c>
      <c r="N460" s="18">
        <v>0</v>
      </c>
      <c r="O460" s="18">
        <v>0</v>
      </c>
      <c r="P460" s="18">
        <v>0</v>
      </c>
      <c r="Q460" s="18">
        <v>0</v>
      </c>
      <c r="R460" s="18">
        <v>0</v>
      </c>
      <c r="S460" s="18">
        <v>0</v>
      </c>
      <c r="T460" s="18">
        <v>0</v>
      </c>
      <c r="U460" s="18">
        <v>0</v>
      </c>
      <c r="V460" s="18">
        <v>0</v>
      </c>
      <c r="W460" s="18">
        <v>0</v>
      </c>
      <c r="X460" s="18">
        <v>0</v>
      </c>
      <c r="Y460" s="18">
        <f>SUM(J460:X460)</f>
      </c>
      <c r="Z460" s="18">
        <f>I460-Y460</f>
      </c>
      <c r="AA460" s="20">
        <v>46483</v>
      </c>
      <c r="AB460" s="20">
        <v>46483</v>
      </c>
      <c r="AC460" s="18">
        <f>IFERROR(_xlfn.XLOOKUP(F460,Assumptions!B:B,Assumptions!D:D),0)</f>
      </c>
      <c r="AD460" s="20">
        <f>AA460+AC460</f>
      </c>
      <c r="AE460" s="20">
        <f>AC460+AB460</f>
      </c>
      <c r="AF460" s="5" t="str">
        <v/>
      </c>
      <c r="AG460" s="18">
        <f>IFERROR(_xlfn.BETA.DIST(DATE(YEAR(AG$2),MONTH(AG$2),15),$AD$2,$AE$2,FALSE,DATE(YEAR($AD460),MONTH($AD460),1),DATE(YEAR($AE460),MONTH($AE460),28)),0)</f>
      </c>
      <c r="AH460" s="18">
        <f>IFERROR(_xlfn.BETA.DIST(DATE(YEAR(AH$2),MONTH(AH$2),15),$AD$2,$AE$2,FALSE,DATE(YEAR($AD460),MONTH($AD460),1),DATE(YEAR($AE460),MONTH($AE460),28)),0)</f>
      </c>
      <c r="AI460" s="18">
        <f>IFERROR(_xlfn.BETA.DIST(DATE(YEAR(AI$2),MONTH(AI$2),15),$AD$2,$AE$2,FALSE,DATE(YEAR($AD460),MONTH($AD460),1),DATE(YEAR($AE460),MONTH($AE460),28)),0)</f>
      </c>
      <c r="AJ460" s="18">
        <f>IFERROR(_xlfn.BETA.DIST(DATE(YEAR(AJ$2),MONTH(AJ$2),15),$AD$2,$AE$2,FALSE,DATE(YEAR($AD460),MONTH($AD460),1),DATE(YEAR($AE460),MONTH($AE460),28)),0)</f>
      </c>
      <c r="AK460" s="18">
        <f>IFERROR(_xlfn.BETA.DIST(DATE(YEAR(AK$2),MONTH(AK$2),15),$AD$2,$AE$2,FALSE,DATE(YEAR($AD460),MONTH($AD460),1),DATE(YEAR($AE460),MONTH($AE460),28)),0)</f>
      </c>
      <c r="AL460" s="18">
        <f>IFERROR(_xlfn.BETA.DIST(DATE(YEAR(AL$2),MONTH(AL$2),15),$AD$2,$AE$2,FALSE,DATE(YEAR($AD460),MONTH($AD460),1),DATE(YEAR($AE460),MONTH($AE460),28)),0)</f>
      </c>
      <c r="AM460" s="18">
        <f>IFERROR(_xlfn.BETA.DIST(DATE(YEAR(AM$2),MONTH(AM$2),15),$AD$2,$AE$2,FALSE,DATE(YEAR($AD460),MONTH($AD460),1),DATE(YEAR($AE460),MONTH($AE460),28)),0)</f>
      </c>
      <c r="AN460" s="18">
        <f>IFERROR(_xlfn.BETA.DIST(DATE(YEAR(AN$2),MONTH(AN$2),15),$AD$2,$AE$2,FALSE,DATE(YEAR($AD460),MONTH($AD460),1),DATE(YEAR($AE460),MONTH($AE460),28)),0)</f>
      </c>
      <c r="AO460" s="18">
        <f>IFERROR(_xlfn.BETA.DIST(DATE(YEAR(AO$2),MONTH(AO$2),15),$AD$2,$AE$2,FALSE,DATE(YEAR($AD460),MONTH($AD460),1),DATE(YEAR($AE460),MONTH($AE460),28)),0)</f>
      </c>
      <c r="AP460" s="18">
        <f>IFERROR(_xlfn.BETA.DIST(DATE(YEAR(AP$2),MONTH(AP$2),15),$AD$2,$AE$2,FALSE,DATE(YEAR($AD460),MONTH($AD460),1),DATE(YEAR($AE460),MONTH($AE460),28)),0)</f>
      </c>
      <c r="AQ460" s="18">
        <f>IFERROR(_xlfn.BETA.DIST(DATE(YEAR(AQ$2),MONTH(AQ$2),15),$AD$2,$AE$2,FALSE,DATE(YEAR($AD460),MONTH($AD460),1),DATE(YEAR($AE460),MONTH($AE460),28)),0)</f>
      </c>
      <c r="AR460" s="18">
        <f>IFERROR(_xlfn.BETA.DIST(DATE(YEAR(AR$2),MONTH(AR$2),15),$AD$2,$AE$2,FALSE,DATE(YEAR($AD460),MONTH($AD460),1),DATE(YEAR($AE460),MONTH($AE460),28)),0)</f>
      </c>
      <c r="AS460" s="18">
        <f>IFERROR(_xlfn.BETA.DIST(DATE(YEAR(AS$2),MONTH(AS$2),15),$AD$2,$AE$2,FALSE,DATE(YEAR($AD460),MONTH($AD460),1),DATE(YEAR($AE460),MONTH($AE460),28)),0)</f>
      </c>
      <c r="AT460" s="18">
        <f>IFERROR(_xlfn.BETA.DIST(DATE(YEAR(AT$2),MONTH(AT$2),15),$AD$2,$AE$2,FALSE,DATE(YEAR($AD460),MONTH($AD460),1),DATE(YEAR($AE460),MONTH($AE460),28)),0)</f>
      </c>
      <c r="AU460" s="18">
        <f>IFERROR(_xlfn.BETA.DIST(DATE(YEAR(AU$2),MONTH(AU$2),15),$AD$2,$AE$2,FALSE,DATE(YEAR($AD460),MONTH($AD460),1),DATE(YEAR($AE460),MONTH($AE460),28)),0)</f>
      </c>
      <c r="AV460" s="18">
        <f>SUM(AG460:AU460)</f>
      </c>
      <c r="AW460" s="18">
        <f>IF(J460&lt;&gt;0,J460,IF($AV460=0,0,AG460/$AV460*$Z460))</f>
      </c>
      <c r="AX460" s="18">
        <f>IF(K460&lt;&gt;0,K460,IF($AV460=0,0,AH460/$AV460*$Z460))</f>
      </c>
      <c r="AY460" s="18">
        <f>IF(L460&lt;&gt;0,L460,IF($AV460=0,0,AI460/$AV460*$Z460))</f>
      </c>
      <c r="AZ460" s="18">
        <f>IF(M460&lt;&gt;0,M460,IF($AV460=0,0,AJ460/$AV460*$Z460))</f>
      </c>
      <c r="BA460" s="18">
        <f>IF(N460&lt;&gt;0,N460,IF($AV460=0,0,AK460/$AV460*$Z460))</f>
      </c>
      <c r="BB460" s="18">
        <f>IF(O460&lt;&gt;0,O460,IF($AV460=0,0,AL460/$AV460*$Z460))</f>
      </c>
      <c r="BC460" s="18">
        <f>IF(P460&lt;&gt;0,P460,IF($AV460=0,0,AM460/$AV460*$Z460))</f>
      </c>
      <c r="BD460" s="18">
        <f>IF(Q460&lt;&gt;0,Q460,IF($AV460=0,0,AN460/$AV460*$Z460))</f>
      </c>
      <c r="BE460" s="18">
        <f>IF(R460&lt;&gt;0,R460,IF($AV460=0,0,AO460/$AV460*$Z460))</f>
      </c>
      <c r="BF460" s="18">
        <f>IF(S460&lt;&gt;0,S460,IF($AV460=0,0,AP460/$AV460*$Z460))</f>
      </c>
      <c r="BG460" s="18">
        <f>IF(T460&lt;&gt;0,T460,IF($AV460=0,0,AQ460/$AV460*$Z460))</f>
      </c>
      <c r="BH460" s="18">
        <f>IF(U460&lt;&gt;0,U460,IF($AV460=0,0,AR460/$AV460*$Z460))</f>
      </c>
      <c r="BI460" s="18">
        <f>IF(V460&lt;&gt;0,V460,IF($AV460=0,0,AS460/$AV460*$Z460))</f>
      </c>
      <c r="BJ460" s="18">
        <f>IF(W460&lt;&gt;0,W460,IF($AV460=0,0,AT460/$AV460*$Z460))</f>
      </c>
      <c r="BK460" s="18">
        <f>IF(X460&lt;&gt;0,X460,IF($AV460=0,0,AU460/$AV460*$Z460))</f>
      </c>
      <c r="BL460" s="18">
        <f>SUM(AW460:BK460)</f>
      </c>
      <c r="BM460" s="18">
        <f>I460-BL460</f>
      </c>
    </row>
    <row r="461" outlineLevel="3">
      <c r="A461" s="17" t="str">
        <v>14.13.1.2</v>
      </c>
      <c r="B461" s="17" t="str">
        <v/>
      </c>
      <c r="C461" s="17" t="str">
        <v/>
      </c>
      <c r="D461" s="17" t="str">
        <v/>
      </c>
      <c r="E461" s="17" t="str">
        <v>14.13.1.2</v>
      </c>
      <c r="F461" s="17" t="str">
        <v>Safety valve</v>
      </c>
      <c r="G461" s="17">
        <v>133424.47</v>
      </c>
      <c r="H461" s="17" t="str">
        <v/>
      </c>
      <c r="I461" s="17" t="str">
        <v/>
      </c>
      <c r="J461" s="17" t="str">
        <v/>
      </c>
      <c r="K461" s="17" t="str">
        <v/>
      </c>
      <c r="L461" s="17" t="str">
        <v/>
      </c>
      <c r="M461" s="17" t="str">
        <v/>
      </c>
      <c r="N461" s="17" t="str">
        <v/>
      </c>
      <c r="O461" s="17" t="str">
        <v/>
      </c>
      <c r="P461" s="17" t="str">
        <v/>
      </c>
      <c r="Q461" s="17" t="str">
        <v/>
      </c>
      <c r="R461" s="17" t="str">
        <v/>
      </c>
      <c r="S461" s="17" t="str">
        <v/>
      </c>
      <c r="T461" s="17" t="str">
        <v/>
      </c>
      <c r="U461" s="17" t="str">
        <v/>
      </c>
      <c r="V461" s="17" t="str">
        <v/>
      </c>
      <c r="W461" s="17" t="str">
        <v/>
      </c>
      <c r="X461" s="17" t="str">
        <v/>
      </c>
      <c r="Y461" s="17" t="str">
        <v/>
      </c>
      <c r="Z461" s="17" t="str">
        <v/>
      </c>
      <c r="AA461" s="17" t="str">
        <v/>
      </c>
      <c r="AB461" s="17" t="str">
        <v/>
      </c>
      <c r="AC461" s="17" t="str">
        <v/>
      </c>
      <c r="AD461" s="17" t="str">
        <v/>
      </c>
      <c r="AE461" s="17" t="str">
        <v/>
      </c>
      <c r="AF461" s="5" t="str">
        <v/>
      </c>
      <c r="AG461" s="18">
        <f>IFERROR(_xlfn.BETA.DIST(DATE(YEAR(AG$2),MONTH(AG$2),15),$AD$2,$AE$2,FALSE,DATE(YEAR($AD461),MONTH($AD461),1),DATE(YEAR($AE461),MONTH($AE461),28)),0)</f>
      </c>
      <c r="AH461" s="18">
        <f>IFERROR(_xlfn.BETA.DIST(DATE(YEAR(AH$2),MONTH(AH$2),15),$AD$2,$AE$2,FALSE,DATE(YEAR($AD461),MONTH($AD461),1),DATE(YEAR($AE461),MONTH($AE461),28)),0)</f>
      </c>
      <c r="AI461" s="18">
        <f>IFERROR(_xlfn.BETA.DIST(DATE(YEAR(AI$2),MONTH(AI$2),15),$AD$2,$AE$2,FALSE,DATE(YEAR($AD461),MONTH($AD461),1),DATE(YEAR($AE461),MONTH($AE461),28)),0)</f>
      </c>
      <c r="AJ461" s="18">
        <f>IFERROR(_xlfn.BETA.DIST(DATE(YEAR(AJ$2),MONTH(AJ$2),15),$AD$2,$AE$2,FALSE,DATE(YEAR($AD461),MONTH($AD461),1),DATE(YEAR($AE461),MONTH($AE461),28)),0)</f>
      </c>
      <c r="AK461" s="18">
        <f>IFERROR(_xlfn.BETA.DIST(DATE(YEAR(AK$2),MONTH(AK$2),15),$AD$2,$AE$2,FALSE,DATE(YEAR($AD461),MONTH($AD461),1),DATE(YEAR($AE461),MONTH($AE461),28)),0)</f>
      </c>
      <c r="AL461" s="18">
        <f>IFERROR(_xlfn.BETA.DIST(DATE(YEAR(AL$2),MONTH(AL$2),15),$AD$2,$AE$2,FALSE,DATE(YEAR($AD461),MONTH($AD461),1),DATE(YEAR($AE461),MONTH($AE461),28)),0)</f>
      </c>
      <c r="AM461" s="18">
        <f>IFERROR(_xlfn.BETA.DIST(DATE(YEAR(AM$2),MONTH(AM$2),15),$AD$2,$AE$2,FALSE,DATE(YEAR($AD461),MONTH($AD461),1),DATE(YEAR($AE461),MONTH($AE461),28)),0)</f>
      </c>
      <c r="AN461" s="18">
        <f>IFERROR(_xlfn.BETA.DIST(DATE(YEAR(AN$2),MONTH(AN$2),15),$AD$2,$AE$2,FALSE,DATE(YEAR($AD461),MONTH($AD461),1),DATE(YEAR($AE461),MONTH($AE461),28)),0)</f>
      </c>
      <c r="AO461" s="18">
        <f>IFERROR(_xlfn.BETA.DIST(DATE(YEAR(AO$2),MONTH(AO$2),15),$AD$2,$AE$2,FALSE,DATE(YEAR($AD461),MONTH($AD461),1),DATE(YEAR($AE461),MONTH($AE461),28)),0)</f>
      </c>
      <c r="AP461" s="18">
        <f>IFERROR(_xlfn.BETA.DIST(DATE(YEAR(AP$2),MONTH(AP$2),15),$AD$2,$AE$2,FALSE,DATE(YEAR($AD461),MONTH($AD461),1),DATE(YEAR($AE461),MONTH($AE461),28)),0)</f>
      </c>
      <c r="AQ461" s="18">
        <f>IFERROR(_xlfn.BETA.DIST(DATE(YEAR(AQ$2),MONTH(AQ$2),15),$AD$2,$AE$2,FALSE,DATE(YEAR($AD461),MONTH($AD461),1),DATE(YEAR($AE461),MONTH($AE461),28)),0)</f>
      </c>
      <c r="AR461" s="18">
        <f>IFERROR(_xlfn.BETA.DIST(DATE(YEAR(AR$2),MONTH(AR$2),15),$AD$2,$AE$2,FALSE,DATE(YEAR($AD461),MONTH($AD461),1),DATE(YEAR($AE461),MONTH($AE461),28)),0)</f>
      </c>
      <c r="AS461" s="18">
        <f>IFERROR(_xlfn.BETA.DIST(DATE(YEAR(AS$2),MONTH(AS$2),15),$AD$2,$AE$2,FALSE,DATE(YEAR($AD461),MONTH($AD461),1),DATE(YEAR($AE461),MONTH($AE461),28)),0)</f>
      </c>
      <c r="AT461" s="18">
        <f>IFERROR(_xlfn.BETA.DIST(DATE(YEAR(AT$2),MONTH(AT$2),15),$AD$2,$AE$2,FALSE,DATE(YEAR($AD461),MONTH($AD461),1),DATE(YEAR($AE461),MONTH($AE461),28)),0)</f>
      </c>
      <c r="AU461" s="18">
        <f>IFERROR(_xlfn.BETA.DIST(DATE(YEAR(AU$2),MONTH(AU$2),15),$AD$2,$AE$2,FALSE,DATE(YEAR($AD461),MONTH($AD461),1),DATE(YEAR($AE461),MONTH($AE461),28)),0)</f>
      </c>
      <c r="AV461" s="18">
        <f>SUM(AG461:AU461)</f>
      </c>
      <c r="AW461" s="18">
        <f>IF(J461&lt;&gt;0,J461,IF($AV461=0,0,AG461/$AV461*$Z461))</f>
      </c>
      <c r="AX461" s="18">
        <f>IF(K461&lt;&gt;0,K461,IF($AV461=0,0,AH461/$AV461*$Z461))</f>
      </c>
      <c r="AY461" s="18">
        <f>IF(L461&lt;&gt;0,L461,IF($AV461=0,0,AI461/$AV461*$Z461))</f>
      </c>
      <c r="AZ461" s="18">
        <f>IF(M461&lt;&gt;0,M461,IF($AV461=0,0,AJ461/$AV461*$Z461))</f>
      </c>
      <c r="BA461" s="18">
        <f>IF(N461&lt;&gt;0,N461,IF($AV461=0,0,AK461/$AV461*$Z461))</f>
      </c>
      <c r="BB461" s="18">
        <f>IF(O461&lt;&gt;0,O461,IF($AV461=0,0,AL461/$AV461*$Z461))</f>
      </c>
      <c r="BC461" s="18">
        <f>IF(P461&lt;&gt;0,P461,IF($AV461=0,0,AM461/$AV461*$Z461))</f>
      </c>
      <c r="BD461" s="18">
        <f>IF(Q461&lt;&gt;0,Q461,IF($AV461=0,0,AN461/$AV461*$Z461))</f>
      </c>
      <c r="BE461" s="18">
        <f>IF(R461&lt;&gt;0,R461,IF($AV461=0,0,AO461/$AV461*$Z461))</f>
      </c>
      <c r="BF461" s="18">
        <f>IF(S461&lt;&gt;0,S461,IF($AV461=0,0,AP461/$AV461*$Z461))</f>
      </c>
      <c r="BG461" s="18">
        <f>IF(T461&lt;&gt;0,T461,IF($AV461=0,0,AQ461/$AV461*$Z461))</f>
      </c>
      <c r="BH461" s="18">
        <f>IF(U461&lt;&gt;0,U461,IF($AV461=0,0,AR461/$AV461*$Z461))</f>
      </c>
      <c r="BI461" s="18">
        <f>IF(V461&lt;&gt;0,V461,IF($AV461=0,0,AS461/$AV461*$Z461))</f>
      </c>
      <c r="BJ461" s="18">
        <f>IF(W461&lt;&gt;0,W461,IF($AV461=0,0,AT461/$AV461*$Z461))</f>
      </c>
      <c r="BK461" s="18">
        <f>IF(X461&lt;&gt;0,X461,IF($AV461=0,0,AU461/$AV461*$Z461))</f>
      </c>
      <c r="BL461" s="18">
        <f>SUM(AW461:BK461)</f>
      </c>
      <c r="BM461" s="17" t="str">
        <v/>
      </c>
    </row>
    <row r="462" outlineLevel="4">
      <c r="A462" s="5" t="str">
        <v>14.13.1.2</v>
      </c>
      <c r="B462" s="5" t="str">
        <v/>
      </c>
      <c r="C462" s="5" t="str">
        <v>BSKDGNGENGR03</v>
      </c>
      <c r="D462" s="5" t="str">
        <v>BSKDGNGENGR03</v>
      </c>
      <c r="E462" s="19">
        <f>IFERROR(_xlfn.XLOOKUP(F462,Assumptions!B:B,Assumptions!C:C),0)</f>
      </c>
      <c r="F462" s="5" t="str">
        <v>Advanced Payment</v>
      </c>
      <c r="G462" s="5" t="str">
        <v/>
      </c>
      <c r="H462" s="18">
        <f>G461*E462</f>
      </c>
      <c r="I462" s="18">
        <f>H462*(1-0)</f>
      </c>
      <c r="J462" s="18">
        <v>0</v>
      </c>
      <c r="K462" s="18">
        <v>0</v>
      </c>
      <c r="L462" s="18">
        <v>0</v>
      </c>
      <c r="M462" s="18">
        <v>0</v>
      </c>
      <c r="N462" s="18">
        <v>0</v>
      </c>
      <c r="O462" s="18">
        <v>0</v>
      </c>
      <c r="P462" s="18">
        <v>0</v>
      </c>
      <c r="Q462" s="18">
        <v>0</v>
      </c>
      <c r="R462" s="18">
        <v>0</v>
      </c>
      <c r="S462" s="18">
        <v>0</v>
      </c>
      <c r="T462" s="18">
        <v>0</v>
      </c>
      <c r="U462" s="18">
        <v>0</v>
      </c>
      <c r="V462" s="18">
        <v>0</v>
      </c>
      <c r="W462" s="18">
        <v>0</v>
      </c>
      <c r="X462" s="18">
        <v>0</v>
      </c>
      <c r="Y462" s="18">
        <f>SUM(J462:X462)</f>
      </c>
      <c r="Z462" s="18">
        <f>I462-Y462</f>
      </c>
      <c r="AA462" s="20">
        <v>46026</v>
      </c>
      <c r="AB462" s="20">
        <v>46026</v>
      </c>
      <c r="AC462" s="18">
        <f>IFERROR(_xlfn.XLOOKUP(F462,Assumptions!B:B,Assumptions!D:D),0)</f>
      </c>
      <c r="AD462" s="20">
        <f>AA462+AC462</f>
      </c>
      <c r="AE462" s="20">
        <f>AC462+AB462</f>
      </c>
      <c r="AF462" s="5" t="str">
        <v/>
      </c>
      <c r="AG462" s="18">
        <f>IFERROR(_xlfn.BETA.DIST(DATE(YEAR(AG$2),MONTH(AG$2),15),$AD$2,$AE$2,FALSE,DATE(YEAR($AD462),MONTH($AD462),1),DATE(YEAR($AE462),MONTH($AE462),28)),0)</f>
      </c>
      <c r="AH462" s="18">
        <f>IFERROR(_xlfn.BETA.DIST(DATE(YEAR(AH$2),MONTH(AH$2),15),$AD$2,$AE$2,FALSE,DATE(YEAR($AD462),MONTH($AD462),1),DATE(YEAR($AE462),MONTH($AE462),28)),0)</f>
      </c>
      <c r="AI462" s="18">
        <f>IFERROR(_xlfn.BETA.DIST(DATE(YEAR(AI$2),MONTH(AI$2),15),$AD$2,$AE$2,FALSE,DATE(YEAR($AD462),MONTH($AD462),1),DATE(YEAR($AE462),MONTH($AE462),28)),0)</f>
      </c>
      <c r="AJ462" s="18">
        <f>IFERROR(_xlfn.BETA.DIST(DATE(YEAR(AJ$2),MONTH(AJ$2),15),$AD$2,$AE$2,FALSE,DATE(YEAR($AD462),MONTH($AD462),1),DATE(YEAR($AE462),MONTH($AE462),28)),0)</f>
      </c>
      <c r="AK462" s="18">
        <f>IFERROR(_xlfn.BETA.DIST(DATE(YEAR(AK$2),MONTH(AK$2),15),$AD$2,$AE$2,FALSE,DATE(YEAR($AD462),MONTH($AD462),1),DATE(YEAR($AE462),MONTH($AE462),28)),0)</f>
      </c>
      <c r="AL462" s="18">
        <f>IFERROR(_xlfn.BETA.DIST(DATE(YEAR(AL$2),MONTH(AL$2),15),$AD$2,$AE$2,FALSE,DATE(YEAR($AD462),MONTH($AD462),1),DATE(YEAR($AE462),MONTH($AE462),28)),0)</f>
      </c>
      <c r="AM462" s="18">
        <f>IFERROR(_xlfn.BETA.DIST(DATE(YEAR(AM$2),MONTH(AM$2),15),$AD$2,$AE$2,FALSE,DATE(YEAR($AD462),MONTH($AD462),1),DATE(YEAR($AE462),MONTH($AE462),28)),0)</f>
      </c>
      <c r="AN462" s="18">
        <f>IFERROR(_xlfn.BETA.DIST(DATE(YEAR(AN$2),MONTH(AN$2),15),$AD$2,$AE$2,FALSE,DATE(YEAR($AD462),MONTH($AD462),1),DATE(YEAR($AE462),MONTH($AE462),28)),0)</f>
      </c>
      <c r="AO462" s="18">
        <f>IFERROR(_xlfn.BETA.DIST(DATE(YEAR(AO$2),MONTH(AO$2),15),$AD$2,$AE$2,FALSE,DATE(YEAR($AD462),MONTH($AD462),1),DATE(YEAR($AE462),MONTH($AE462),28)),0)</f>
      </c>
      <c r="AP462" s="18">
        <f>IFERROR(_xlfn.BETA.DIST(DATE(YEAR(AP$2),MONTH(AP$2),15),$AD$2,$AE$2,FALSE,DATE(YEAR($AD462),MONTH($AD462),1),DATE(YEAR($AE462),MONTH($AE462),28)),0)</f>
      </c>
      <c r="AQ462" s="18">
        <f>IFERROR(_xlfn.BETA.DIST(DATE(YEAR(AQ$2),MONTH(AQ$2),15),$AD$2,$AE$2,FALSE,DATE(YEAR($AD462),MONTH($AD462),1),DATE(YEAR($AE462),MONTH($AE462),28)),0)</f>
      </c>
      <c r="AR462" s="18">
        <f>IFERROR(_xlfn.BETA.DIST(DATE(YEAR(AR$2),MONTH(AR$2),15),$AD$2,$AE$2,FALSE,DATE(YEAR($AD462),MONTH($AD462),1),DATE(YEAR($AE462),MONTH($AE462),28)),0)</f>
      </c>
      <c r="AS462" s="18">
        <f>IFERROR(_xlfn.BETA.DIST(DATE(YEAR(AS$2),MONTH(AS$2),15),$AD$2,$AE$2,FALSE,DATE(YEAR($AD462),MONTH($AD462),1),DATE(YEAR($AE462),MONTH($AE462),28)),0)</f>
      </c>
      <c r="AT462" s="18">
        <f>IFERROR(_xlfn.BETA.DIST(DATE(YEAR(AT$2),MONTH(AT$2),15),$AD$2,$AE$2,FALSE,DATE(YEAR($AD462),MONTH($AD462),1),DATE(YEAR($AE462),MONTH($AE462),28)),0)</f>
      </c>
      <c r="AU462" s="18">
        <f>IFERROR(_xlfn.BETA.DIST(DATE(YEAR(AU$2),MONTH(AU$2),15),$AD$2,$AE$2,FALSE,DATE(YEAR($AD462),MONTH($AD462),1),DATE(YEAR($AE462),MONTH($AE462),28)),0)</f>
      </c>
      <c r="AV462" s="18">
        <f>SUM(AG462:AU462)</f>
      </c>
      <c r="AW462" s="18">
        <f>IF(J462&lt;&gt;0,J462,IF($AV462=0,0,AG462/$AV462*$Z462))</f>
      </c>
      <c r="AX462" s="18">
        <f>IF(K462&lt;&gt;0,K462,IF($AV462=0,0,AH462/$AV462*$Z462))</f>
      </c>
      <c r="AY462" s="18">
        <f>IF(L462&lt;&gt;0,L462,IF($AV462=0,0,AI462/$AV462*$Z462))</f>
      </c>
      <c r="AZ462" s="18">
        <f>IF(M462&lt;&gt;0,M462,IF($AV462=0,0,AJ462/$AV462*$Z462))</f>
      </c>
      <c r="BA462" s="18">
        <f>IF(N462&lt;&gt;0,N462,IF($AV462=0,0,AK462/$AV462*$Z462))</f>
      </c>
      <c r="BB462" s="18">
        <f>IF(O462&lt;&gt;0,O462,IF($AV462=0,0,AL462/$AV462*$Z462))</f>
      </c>
      <c r="BC462" s="18">
        <f>IF(P462&lt;&gt;0,P462,IF($AV462=0,0,AM462/$AV462*$Z462))</f>
      </c>
      <c r="BD462" s="18">
        <f>IF(Q462&lt;&gt;0,Q462,IF($AV462=0,0,AN462/$AV462*$Z462))</f>
      </c>
      <c r="BE462" s="18">
        <f>IF(R462&lt;&gt;0,R462,IF($AV462=0,0,AO462/$AV462*$Z462))</f>
      </c>
      <c r="BF462" s="18">
        <f>IF(S462&lt;&gt;0,S462,IF($AV462=0,0,AP462/$AV462*$Z462))</f>
      </c>
      <c r="BG462" s="18">
        <f>IF(T462&lt;&gt;0,T462,IF($AV462=0,0,AQ462/$AV462*$Z462))</f>
      </c>
      <c r="BH462" s="18">
        <f>IF(U462&lt;&gt;0,U462,IF($AV462=0,0,AR462/$AV462*$Z462))</f>
      </c>
      <c r="BI462" s="18">
        <f>IF(V462&lt;&gt;0,V462,IF($AV462=0,0,AS462/$AV462*$Z462))</f>
      </c>
      <c r="BJ462" s="18">
        <f>IF(W462&lt;&gt;0,W462,IF($AV462=0,0,AT462/$AV462*$Z462))</f>
      </c>
      <c r="BK462" s="18">
        <f>IF(X462&lt;&gt;0,X462,IF($AV462=0,0,AU462/$AV462*$Z462))</f>
      </c>
      <c r="BL462" s="18">
        <f>SUM(AW462:BK462)</f>
      </c>
      <c r="BM462" s="18">
        <f>I462-BL462</f>
      </c>
    </row>
    <row r="463" outlineLevel="4">
      <c r="A463" s="5" t="str">
        <v>14.13.1.2</v>
      </c>
      <c r="B463" s="5" t="str">
        <v/>
      </c>
      <c r="C463" s="5" t="str">
        <v>BSPRELGENTL07</v>
      </c>
      <c r="D463" s="5" t="str">
        <v>BSPRELGENTL07</v>
      </c>
      <c r="E463" s="19">
        <f>IFERROR(_xlfn.XLOOKUP(F463,Assumptions!B:B,Assumptions!C:C),0)</f>
      </c>
      <c r="F463" s="5" t="str">
        <v>Site Delivery EGP</v>
      </c>
      <c r="G463" s="5" t="str">
        <v/>
      </c>
      <c r="H463" s="18">
        <f>G461*E463</f>
      </c>
      <c r="I463" s="18">
        <f>H463*(1-0)</f>
      </c>
      <c r="J463" s="18">
        <v>0</v>
      </c>
      <c r="K463" s="18">
        <v>0</v>
      </c>
      <c r="L463" s="18">
        <v>0</v>
      </c>
      <c r="M463" s="18">
        <v>0</v>
      </c>
      <c r="N463" s="18">
        <v>0</v>
      </c>
      <c r="O463" s="18">
        <v>0</v>
      </c>
      <c r="P463" s="18">
        <v>0</v>
      </c>
      <c r="Q463" s="18">
        <v>0</v>
      </c>
      <c r="R463" s="18">
        <v>0</v>
      </c>
      <c r="S463" s="18">
        <v>0</v>
      </c>
      <c r="T463" s="18">
        <v>0</v>
      </c>
      <c r="U463" s="18">
        <v>0</v>
      </c>
      <c r="V463" s="18">
        <v>0</v>
      </c>
      <c r="W463" s="18">
        <v>0</v>
      </c>
      <c r="X463" s="18">
        <v>0</v>
      </c>
      <c r="Y463" s="18">
        <f>SUM(J463:X463)</f>
      </c>
      <c r="Z463" s="18">
        <f>I463-Y463</f>
      </c>
      <c r="AA463" s="20">
        <v>46347</v>
      </c>
      <c r="AB463" s="20">
        <v>46347</v>
      </c>
      <c r="AC463" s="18">
        <f>IFERROR(_xlfn.XLOOKUP(F463,Assumptions!B:B,Assumptions!D:D),0)</f>
      </c>
      <c r="AD463" s="20">
        <f>AA463+AC463</f>
      </c>
      <c r="AE463" s="20">
        <f>AC463+AB463</f>
      </c>
      <c r="AF463" s="5" t="str">
        <v/>
      </c>
      <c r="AG463" s="18">
        <f>IFERROR(_xlfn.BETA.DIST(DATE(YEAR(AG$2),MONTH(AG$2),15),$AD$2,$AE$2,FALSE,DATE(YEAR($AD463),MONTH($AD463),1),DATE(YEAR($AE463),MONTH($AE463),28)),0)</f>
      </c>
      <c r="AH463" s="18">
        <f>IFERROR(_xlfn.BETA.DIST(DATE(YEAR(AH$2),MONTH(AH$2),15),$AD$2,$AE$2,FALSE,DATE(YEAR($AD463),MONTH($AD463),1),DATE(YEAR($AE463),MONTH($AE463),28)),0)</f>
      </c>
      <c r="AI463" s="18">
        <f>IFERROR(_xlfn.BETA.DIST(DATE(YEAR(AI$2),MONTH(AI$2),15),$AD$2,$AE$2,FALSE,DATE(YEAR($AD463),MONTH($AD463),1),DATE(YEAR($AE463),MONTH($AE463),28)),0)</f>
      </c>
      <c r="AJ463" s="18">
        <f>IFERROR(_xlfn.BETA.DIST(DATE(YEAR(AJ$2),MONTH(AJ$2),15),$AD$2,$AE$2,FALSE,DATE(YEAR($AD463),MONTH($AD463),1),DATE(YEAR($AE463),MONTH($AE463),28)),0)</f>
      </c>
      <c r="AK463" s="18">
        <f>IFERROR(_xlfn.BETA.DIST(DATE(YEAR(AK$2),MONTH(AK$2),15),$AD$2,$AE$2,FALSE,DATE(YEAR($AD463),MONTH($AD463),1),DATE(YEAR($AE463),MONTH($AE463),28)),0)</f>
      </c>
      <c r="AL463" s="18">
        <f>IFERROR(_xlfn.BETA.DIST(DATE(YEAR(AL$2),MONTH(AL$2),15),$AD$2,$AE$2,FALSE,DATE(YEAR($AD463),MONTH($AD463),1),DATE(YEAR($AE463),MONTH($AE463),28)),0)</f>
      </c>
      <c r="AM463" s="18">
        <f>IFERROR(_xlfn.BETA.DIST(DATE(YEAR(AM$2),MONTH(AM$2),15),$AD$2,$AE$2,FALSE,DATE(YEAR($AD463),MONTH($AD463),1),DATE(YEAR($AE463),MONTH($AE463),28)),0)</f>
      </c>
      <c r="AN463" s="18">
        <f>IFERROR(_xlfn.BETA.DIST(DATE(YEAR(AN$2),MONTH(AN$2),15),$AD$2,$AE$2,FALSE,DATE(YEAR($AD463),MONTH($AD463),1),DATE(YEAR($AE463),MONTH($AE463),28)),0)</f>
      </c>
      <c r="AO463" s="18">
        <f>IFERROR(_xlfn.BETA.DIST(DATE(YEAR(AO$2),MONTH(AO$2),15),$AD$2,$AE$2,FALSE,DATE(YEAR($AD463),MONTH($AD463),1),DATE(YEAR($AE463),MONTH($AE463),28)),0)</f>
      </c>
      <c r="AP463" s="18">
        <f>IFERROR(_xlfn.BETA.DIST(DATE(YEAR(AP$2),MONTH(AP$2),15),$AD$2,$AE$2,FALSE,DATE(YEAR($AD463),MONTH($AD463),1),DATE(YEAR($AE463),MONTH($AE463),28)),0)</f>
      </c>
      <c r="AQ463" s="18">
        <f>IFERROR(_xlfn.BETA.DIST(DATE(YEAR(AQ$2),MONTH(AQ$2),15),$AD$2,$AE$2,FALSE,DATE(YEAR($AD463),MONTH($AD463),1),DATE(YEAR($AE463),MONTH($AE463),28)),0)</f>
      </c>
      <c r="AR463" s="18">
        <f>IFERROR(_xlfn.BETA.DIST(DATE(YEAR(AR$2),MONTH(AR$2),15),$AD$2,$AE$2,FALSE,DATE(YEAR($AD463),MONTH($AD463),1),DATE(YEAR($AE463),MONTH($AE463),28)),0)</f>
      </c>
      <c r="AS463" s="18">
        <f>IFERROR(_xlfn.BETA.DIST(DATE(YEAR(AS$2),MONTH(AS$2),15),$AD$2,$AE$2,FALSE,DATE(YEAR($AD463),MONTH($AD463),1),DATE(YEAR($AE463),MONTH($AE463),28)),0)</f>
      </c>
      <c r="AT463" s="18">
        <f>IFERROR(_xlfn.BETA.DIST(DATE(YEAR(AT$2),MONTH(AT$2),15),$AD$2,$AE$2,FALSE,DATE(YEAR($AD463),MONTH($AD463),1),DATE(YEAR($AE463),MONTH($AE463),28)),0)</f>
      </c>
      <c r="AU463" s="18">
        <f>IFERROR(_xlfn.BETA.DIST(DATE(YEAR(AU$2),MONTH(AU$2),15),$AD$2,$AE$2,FALSE,DATE(YEAR($AD463),MONTH($AD463),1),DATE(YEAR($AE463),MONTH($AE463),28)),0)</f>
      </c>
      <c r="AV463" s="18">
        <f>SUM(AG463:AU463)</f>
      </c>
      <c r="AW463" s="18">
        <f>IF(J463&lt;&gt;0,J463,IF($AV463=0,0,AG463/$AV463*$Z463))</f>
      </c>
      <c r="AX463" s="18">
        <f>IF(K463&lt;&gt;0,K463,IF($AV463=0,0,AH463/$AV463*$Z463))</f>
      </c>
      <c r="AY463" s="18">
        <f>IF(L463&lt;&gt;0,L463,IF($AV463=0,0,AI463/$AV463*$Z463))</f>
      </c>
      <c r="AZ463" s="18">
        <f>IF(M463&lt;&gt;0,M463,IF($AV463=0,0,AJ463/$AV463*$Z463))</f>
      </c>
      <c r="BA463" s="18">
        <f>IF(N463&lt;&gt;0,N463,IF($AV463=0,0,AK463/$AV463*$Z463))</f>
      </c>
      <c r="BB463" s="18">
        <f>IF(O463&lt;&gt;0,O463,IF($AV463=0,0,AL463/$AV463*$Z463))</f>
      </c>
      <c r="BC463" s="18">
        <f>IF(P463&lt;&gt;0,P463,IF($AV463=0,0,AM463/$AV463*$Z463))</f>
      </c>
      <c r="BD463" s="18">
        <f>IF(Q463&lt;&gt;0,Q463,IF($AV463=0,0,AN463/$AV463*$Z463))</f>
      </c>
      <c r="BE463" s="18">
        <f>IF(R463&lt;&gt;0,R463,IF($AV463=0,0,AO463/$AV463*$Z463))</f>
      </c>
      <c r="BF463" s="18">
        <f>IF(S463&lt;&gt;0,S463,IF($AV463=0,0,AP463/$AV463*$Z463))</f>
      </c>
      <c r="BG463" s="18">
        <f>IF(T463&lt;&gt;0,T463,IF($AV463=0,0,AQ463/$AV463*$Z463))</f>
      </c>
      <c r="BH463" s="18">
        <f>IF(U463&lt;&gt;0,U463,IF($AV463=0,0,AR463/$AV463*$Z463))</f>
      </c>
      <c r="BI463" s="18">
        <f>IF(V463&lt;&gt;0,V463,IF($AV463=0,0,AS463/$AV463*$Z463))</f>
      </c>
      <c r="BJ463" s="18">
        <f>IF(W463&lt;&gt;0,W463,IF($AV463=0,0,AT463/$AV463*$Z463))</f>
      </c>
      <c r="BK463" s="18">
        <f>IF(X463&lt;&gt;0,X463,IF($AV463=0,0,AU463/$AV463*$Z463))</f>
      </c>
      <c r="BL463" s="18">
        <f>SUM(AW463:BK463)</f>
      </c>
      <c r="BM463" s="18">
        <f>I463-BL463</f>
      </c>
    </row>
    <row r="464" outlineLevel="4">
      <c r="A464" s="5" t="str">
        <v>14.13.1.2</v>
      </c>
      <c r="B464" s="5" t="str">
        <v/>
      </c>
      <c r="C464" s="5" t="str">
        <v>BSKDGNGENGR07</v>
      </c>
      <c r="D464" s="5" t="str">
        <v>BSKDGNGENGR07</v>
      </c>
      <c r="E464" s="19">
        <f>IFERROR(_xlfn.XLOOKUP(F464,Assumptions!B:B,Assumptions!C:C),0)</f>
      </c>
      <c r="F464" s="5" t="str">
        <v>Retention</v>
      </c>
      <c r="G464" s="5" t="str">
        <v/>
      </c>
      <c r="H464" s="18">
        <f>G461*E464</f>
      </c>
      <c r="I464" s="18">
        <f>H464*(1-0)</f>
      </c>
      <c r="J464" s="18">
        <v>0</v>
      </c>
      <c r="K464" s="18">
        <v>0</v>
      </c>
      <c r="L464" s="18">
        <v>0</v>
      </c>
      <c r="M464" s="18">
        <v>0</v>
      </c>
      <c r="N464" s="18">
        <v>0</v>
      </c>
      <c r="O464" s="18">
        <v>0</v>
      </c>
      <c r="P464" s="18">
        <v>0</v>
      </c>
      <c r="Q464" s="18">
        <v>0</v>
      </c>
      <c r="R464" s="18">
        <v>0</v>
      </c>
      <c r="S464" s="18">
        <v>0</v>
      </c>
      <c r="T464" s="18">
        <v>0</v>
      </c>
      <c r="U464" s="18">
        <v>0</v>
      </c>
      <c r="V464" s="18">
        <v>0</v>
      </c>
      <c r="W464" s="18">
        <v>0</v>
      </c>
      <c r="X464" s="18">
        <v>0</v>
      </c>
      <c r="Y464" s="18">
        <f>SUM(J464:X464)</f>
      </c>
      <c r="Z464" s="18">
        <f>I464-Y464</f>
      </c>
      <c r="AA464" s="20">
        <v>46483</v>
      </c>
      <c r="AB464" s="20">
        <v>46483</v>
      </c>
      <c r="AC464" s="18">
        <f>IFERROR(_xlfn.XLOOKUP(F464,Assumptions!B:B,Assumptions!D:D),0)</f>
      </c>
      <c r="AD464" s="20">
        <f>AA464+AC464</f>
      </c>
      <c r="AE464" s="20">
        <f>AC464+AB464</f>
      </c>
      <c r="AF464" s="5" t="str">
        <v/>
      </c>
      <c r="AG464" s="18">
        <f>IFERROR(_xlfn.BETA.DIST(DATE(YEAR(AG$2),MONTH(AG$2),15),$AD$2,$AE$2,FALSE,DATE(YEAR($AD464),MONTH($AD464),1),DATE(YEAR($AE464),MONTH($AE464),28)),0)</f>
      </c>
      <c r="AH464" s="18">
        <f>IFERROR(_xlfn.BETA.DIST(DATE(YEAR(AH$2),MONTH(AH$2),15),$AD$2,$AE$2,FALSE,DATE(YEAR($AD464),MONTH($AD464),1),DATE(YEAR($AE464),MONTH($AE464),28)),0)</f>
      </c>
      <c r="AI464" s="18">
        <f>IFERROR(_xlfn.BETA.DIST(DATE(YEAR(AI$2),MONTH(AI$2),15),$AD$2,$AE$2,FALSE,DATE(YEAR($AD464),MONTH($AD464),1),DATE(YEAR($AE464),MONTH($AE464),28)),0)</f>
      </c>
      <c r="AJ464" s="18">
        <f>IFERROR(_xlfn.BETA.DIST(DATE(YEAR(AJ$2),MONTH(AJ$2),15),$AD$2,$AE$2,FALSE,DATE(YEAR($AD464),MONTH($AD464),1),DATE(YEAR($AE464),MONTH($AE464),28)),0)</f>
      </c>
      <c r="AK464" s="18">
        <f>IFERROR(_xlfn.BETA.DIST(DATE(YEAR(AK$2),MONTH(AK$2),15),$AD$2,$AE$2,FALSE,DATE(YEAR($AD464),MONTH($AD464),1),DATE(YEAR($AE464),MONTH($AE464),28)),0)</f>
      </c>
      <c r="AL464" s="18">
        <f>IFERROR(_xlfn.BETA.DIST(DATE(YEAR(AL$2),MONTH(AL$2),15),$AD$2,$AE$2,FALSE,DATE(YEAR($AD464),MONTH($AD464),1),DATE(YEAR($AE464),MONTH($AE464),28)),0)</f>
      </c>
      <c r="AM464" s="18">
        <f>IFERROR(_xlfn.BETA.DIST(DATE(YEAR(AM$2),MONTH(AM$2),15),$AD$2,$AE$2,FALSE,DATE(YEAR($AD464),MONTH($AD464),1),DATE(YEAR($AE464),MONTH($AE464),28)),0)</f>
      </c>
      <c r="AN464" s="18">
        <f>IFERROR(_xlfn.BETA.DIST(DATE(YEAR(AN$2),MONTH(AN$2),15),$AD$2,$AE$2,FALSE,DATE(YEAR($AD464),MONTH($AD464),1),DATE(YEAR($AE464),MONTH($AE464),28)),0)</f>
      </c>
      <c r="AO464" s="18">
        <f>IFERROR(_xlfn.BETA.DIST(DATE(YEAR(AO$2),MONTH(AO$2),15),$AD$2,$AE$2,FALSE,DATE(YEAR($AD464),MONTH($AD464),1),DATE(YEAR($AE464),MONTH($AE464),28)),0)</f>
      </c>
      <c r="AP464" s="18">
        <f>IFERROR(_xlfn.BETA.DIST(DATE(YEAR(AP$2),MONTH(AP$2),15),$AD$2,$AE$2,FALSE,DATE(YEAR($AD464),MONTH($AD464),1),DATE(YEAR($AE464),MONTH($AE464),28)),0)</f>
      </c>
      <c r="AQ464" s="18">
        <f>IFERROR(_xlfn.BETA.DIST(DATE(YEAR(AQ$2),MONTH(AQ$2),15),$AD$2,$AE$2,FALSE,DATE(YEAR($AD464),MONTH($AD464),1),DATE(YEAR($AE464),MONTH($AE464),28)),0)</f>
      </c>
      <c r="AR464" s="18">
        <f>IFERROR(_xlfn.BETA.DIST(DATE(YEAR(AR$2),MONTH(AR$2),15),$AD$2,$AE$2,FALSE,DATE(YEAR($AD464),MONTH($AD464),1),DATE(YEAR($AE464),MONTH($AE464),28)),0)</f>
      </c>
      <c r="AS464" s="18">
        <f>IFERROR(_xlfn.BETA.DIST(DATE(YEAR(AS$2),MONTH(AS$2),15),$AD$2,$AE$2,FALSE,DATE(YEAR($AD464),MONTH($AD464),1),DATE(YEAR($AE464),MONTH($AE464),28)),0)</f>
      </c>
      <c r="AT464" s="18">
        <f>IFERROR(_xlfn.BETA.DIST(DATE(YEAR(AT$2),MONTH(AT$2),15),$AD$2,$AE$2,FALSE,DATE(YEAR($AD464),MONTH($AD464),1),DATE(YEAR($AE464),MONTH($AE464),28)),0)</f>
      </c>
      <c r="AU464" s="18">
        <f>IFERROR(_xlfn.BETA.DIST(DATE(YEAR(AU$2),MONTH(AU$2),15),$AD$2,$AE$2,FALSE,DATE(YEAR($AD464),MONTH($AD464),1),DATE(YEAR($AE464),MONTH($AE464),28)),0)</f>
      </c>
      <c r="AV464" s="18">
        <f>SUM(AG464:AU464)</f>
      </c>
      <c r="AW464" s="18">
        <f>IF(J464&lt;&gt;0,J464,IF($AV464=0,0,AG464/$AV464*$Z464))</f>
      </c>
      <c r="AX464" s="18">
        <f>IF(K464&lt;&gt;0,K464,IF($AV464=0,0,AH464/$AV464*$Z464))</f>
      </c>
      <c r="AY464" s="18">
        <f>IF(L464&lt;&gt;0,L464,IF($AV464=0,0,AI464/$AV464*$Z464))</f>
      </c>
      <c r="AZ464" s="18">
        <f>IF(M464&lt;&gt;0,M464,IF($AV464=0,0,AJ464/$AV464*$Z464))</f>
      </c>
      <c r="BA464" s="18">
        <f>IF(N464&lt;&gt;0,N464,IF($AV464=0,0,AK464/$AV464*$Z464))</f>
      </c>
      <c r="BB464" s="18">
        <f>IF(O464&lt;&gt;0,O464,IF($AV464=0,0,AL464/$AV464*$Z464))</f>
      </c>
      <c r="BC464" s="18">
        <f>IF(P464&lt;&gt;0,P464,IF($AV464=0,0,AM464/$AV464*$Z464))</f>
      </c>
      <c r="BD464" s="18">
        <f>IF(Q464&lt;&gt;0,Q464,IF($AV464=0,0,AN464/$AV464*$Z464))</f>
      </c>
      <c r="BE464" s="18">
        <f>IF(R464&lt;&gt;0,R464,IF($AV464=0,0,AO464/$AV464*$Z464))</f>
      </c>
      <c r="BF464" s="18">
        <f>IF(S464&lt;&gt;0,S464,IF($AV464=0,0,AP464/$AV464*$Z464))</f>
      </c>
      <c r="BG464" s="18">
        <f>IF(T464&lt;&gt;0,T464,IF($AV464=0,0,AQ464/$AV464*$Z464))</f>
      </c>
      <c r="BH464" s="18">
        <f>IF(U464&lt;&gt;0,U464,IF($AV464=0,0,AR464/$AV464*$Z464))</f>
      </c>
      <c r="BI464" s="18">
        <f>IF(V464&lt;&gt;0,V464,IF($AV464=0,0,AS464/$AV464*$Z464))</f>
      </c>
      <c r="BJ464" s="18">
        <f>IF(W464&lt;&gt;0,W464,IF($AV464=0,0,AT464/$AV464*$Z464))</f>
      </c>
      <c r="BK464" s="18">
        <f>IF(X464&lt;&gt;0,X464,IF($AV464=0,0,AU464/$AV464*$Z464))</f>
      </c>
      <c r="BL464" s="18">
        <f>SUM(AW464:BK464)</f>
      </c>
      <c r="BM464" s="18">
        <f>I464-BL464</f>
      </c>
    </row>
    <row r="465" outlineLevel="3">
      <c r="A465" s="17" t="str">
        <v>14.13.1.3</v>
      </c>
      <c r="B465" s="17" t="str">
        <v/>
      </c>
      <c r="C465" s="17" t="str">
        <v/>
      </c>
      <c r="D465" s="17" t="str">
        <v/>
      </c>
      <c r="E465" s="17" t="str">
        <v>14.13.1.3</v>
      </c>
      <c r="F465" s="17" t="str">
        <v>Water level indicator</v>
      </c>
      <c r="G465" s="17">
        <v>133424.47</v>
      </c>
      <c r="H465" s="17" t="str">
        <v/>
      </c>
      <c r="I465" s="17" t="str">
        <v/>
      </c>
      <c r="J465" s="17" t="str">
        <v/>
      </c>
      <c r="K465" s="17" t="str">
        <v/>
      </c>
      <c r="L465" s="17" t="str">
        <v/>
      </c>
      <c r="M465" s="17" t="str">
        <v/>
      </c>
      <c r="N465" s="17" t="str">
        <v/>
      </c>
      <c r="O465" s="17" t="str">
        <v/>
      </c>
      <c r="P465" s="17" t="str">
        <v/>
      </c>
      <c r="Q465" s="17" t="str">
        <v/>
      </c>
      <c r="R465" s="17" t="str">
        <v/>
      </c>
      <c r="S465" s="17" t="str">
        <v/>
      </c>
      <c r="T465" s="17" t="str">
        <v/>
      </c>
      <c r="U465" s="17" t="str">
        <v/>
      </c>
      <c r="V465" s="17" t="str">
        <v/>
      </c>
      <c r="W465" s="17" t="str">
        <v/>
      </c>
      <c r="X465" s="17" t="str">
        <v/>
      </c>
      <c r="Y465" s="17" t="str">
        <v/>
      </c>
      <c r="Z465" s="17" t="str">
        <v/>
      </c>
      <c r="AA465" s="17" t="str">
        <v/>
      </c>
      <c r="AB465" s="17" t="str">
        <v/>
      </c>
      <c r="AC465" s="17" t="str">
        <v/>
      </c>
      <c r="AD465" s="17" t="str">
        <v/>
      </c>
      <c r="AE465" s="17" t="str">
        <v/>
      </c>
      <c r="AF465" s="5" t="str">
        <v/>
      </c>
      <c r="AG465" s="18">
        <f>IFERROR(_xlfn.BETA.DIST(DATE(YEAR(AG$2),MONTH(AG$2),15),$AD$2,$AE$2,FALSE,DATE(YEAR($AD465),MONTH($AD465),1),DATE(YEAR($AE465),MONTH($AE465),28)),0)</f>
      </c>
      <c r="AH465" s="18">
        <f>IFERROR(_xlfn.BETA.DIST(DATE(YEAR(AH$2),MONTH(AH$2),15),$AD$2,$AE$2,FALSE,DATE(YEAR($AD465),MONTH($AD465),1),DATE(YEAR($AE465),MONTH($AE465),28)),0)</f>
      </c>
      <c r="AI465" s="18">
        <f>IFERROR(_xlfn.BETA.DIST(DATE(YEAR(AI$2),MONTH(AI$2),15),$AD$2,$AE$2,FALSE,DATE(YEAR($AD465),MONTH($AD465),1),DATE(YEAR($AE465),MONTH($AE465),28)),0)</f>
      </c>
      <c r="AJ465" s="18">
        <f>IFERROR(_xlfn.BETA.DIST(DATE(YEAR(AJ$2),MONTH(AJ$2),15),$AD$2,$AE$2,FALSE,DATE(YEAR($AD465),MONTH($AD465),1),DATE(YEAR($AE465),MONTH($AE465),28)),0)</f>
      </c>
      <c r="AK465" s="18">
        <f>IFERROR(_xlfn.BETA.DIST(DATE(YEAR(AK$2),MONTH(AK$2),15),$AD$2,$AE$2,FALSE,DATE(YEAR($AD465),MONTH($AD465),1),DATE(YEAR($AE465),MONTH($AE465),28)),0)</f>
      </c>
      <c r="AL465" s="18">
        <f>IFERROR(_xlfn.BETA.DIST(DATE(YEAR(AL$2),MONTH(AL$2),15),$AD$2,$AE$2,FALSE,DATE(YEAR($AD465),MONTH($AD465),1),DATE(YEAR($AE465),MONTH($AE465),28)),0)</f>
      </c>
      <c r="AM465" s="18">
        <f>IFERROR(_xlfn.BETA.DIST(DATE(YEAR(AM$2),MONTH(AM$2),15),$AD$2,$AE$2,FALSE,DATE(YEAR($AD465),MONTH($AD465),1),DATE(YEAR($AE465),MONTH($AE465),28)),0)</f>
      </c>
      <c r="AN465" s="18">
        <f>IFERROR(_xlfn.BETA.DIST(DATE(YEAR(AN$2),MONTH(AN$2),15),$AD$2,$AE$2,FALSE,DATE(YEAR($AD465),MONTH($AD465),1),DATE(YEAR($AE465),MONTH($AE465),28)),0)</f>
      </c>
      <c r="AO465" s="18">
        <f>IFERROR(_xlfn.BETA.DIST(DATE(YEAR(AO$2),MONTH(AO$2),15),$AD$2,$AE$2,FALSE,DATE(YEAR($AD465),MONTH($AD465),1),DATE(YEAR($AE465),MONTH($AE465),28)),0)</f>
      </c>
      <c r="AP465" s="18">
        <f>IFERROR(_xlfn.BETA.DIST(DATE(YEAR(AP$2),MONTH(AP$2),15),$AD$2,$AE$2,FALSE,DATE(YEAR($AD465),MONTH($AD465),1),DATE(YEAR($AE465),MONTH($AE465),28)),0)</f>
      </c>
      <c r="AQ465" s="18">
        <f>IFERROR(_xlfn.BETA.DIST(DATE(YEAR(AQ$2),MONTH(AQ$2),15),$AD$2,$AE$2,FALSE,DATE(YEAR($AD465),MONTH($AD465),1),DATE(YEAR($AE465),MONTH($AE465),28)),0)</f>
      </c>
      <c r="AR465" s="18">
        <f>IFERROR(_xlfn.BETA.DIST(DATE(YEAR(AR$2),MONTH(AR$2),15),$AD$2,$AE$2,FALSE,DATE(YEAR($AD465),MONTH($AD465),1),DATE(YEAR($AE465),MONTH($AE465),28)),0)</f>
      </c>
      <c r="AS465" s="18">
        <f>IFERROR(_xlfn.BETA.DIST(DATE(YEAR(AS$2),MONTH(AS$2),15),$AD$2,$AE$2,FALSE,DATE(YEAR($AD465),MONTH($AD465),1),DATE(YEAR($AE465),MONTH($AE465),28)),0)</f>
      </c>
      <c r="AT465" s="18">
        <f>IFERROR(_xlfn.BETA.DIST(DATE(YEAR(AT$2),MONTH(AT$2),15),$AD$2,$AE$2,FALSE,DATE(YEAR($AD465),MONTH($AD465),1),DATE(YEAR($AE465),MONTH($AE465),28)),0)</f>
      </c>
      <c r="AU465" s="18">
        <f>IFERROR(_xlfn.BETA.DIST(DATE(YEAR(AU$2),MONTH(AU$2),15),$AD$2,$AE$2,FALSE,DATE(YEAR($AD465),MONTH($AD465),1),DATE(YEAR($AE465),MONTH($AE465),28)),0)</f>
      </c>
      <c r="AV465" s="18">
        <f>SUM(AG465:AU465)</f>
      </c>
      <c r="AW465" s="18">
        <f>IF(J465&lt;&gt;0,J465,IF($AV465=0,0,AG465/$AV465*$Z465))</f>
      </c>
      <c r="AX465" s="18">
        <f>IF(K465&lt;&gt;0,K465,IF($AV465=0,0,AH465/$AV465*$Z465))</f>
      </c>
      <c r="AY465" s="18">
        <f>IF(L465&lt;&gt;0,L465,IF($AV465=0,0,AI465/$AV465*$Z465))</f>
      </c>
      <c r="AZ465" s="18">
        <f>IF(M465&lt;&gt;0,M465,IF($AV465=0,0,AJ465/$AV465*$Z465))</f>
      </c>
      <c r="BA465" s="18">
        <f>IF(N465&lt;&gt;0,N465,IF($AV465=0,0,AK465/$AV465*$Z465))</f>
      </c>
      <c r="BB465" s="18">
        <f>IF(O465&lt;&gt;0,O465,IF($AV465=0,0,AL465/$AV465*$Z465))</f>
      </c>
      <c r="BC465" s="18">
        <f>IF(P465&lt;&gt;0,P465,IF($AV465=0,0,AM465/$AV465*$Z465))</f>
      </c>
      <c r="BD465" s="18">
        <f>IF(Q465&lt;&gt;0,Q465,IF($AV465=0,0,AN465/$AV465*$Z465))</f>
      </c>
      <c r="BE465" s="18">
        <f>IF(R465&lt;&gt;0,R465,IF($AV465=0,0,AO465/$AV465*$Z465))</f>
      </c>
      <c r="BF465" s="18">
        <f>IF(S465&lt;&gt;0,S465,IF($AV465=0,0,AP465/$AV465*$Z465))</f>
      </c>
      <c r="BG465" s="18">
        <f>IF(T465&lt;&gt;0,T465,IF($AV465=0,0,AQ465/$AV465*$Z465))</f>
      </c>
      <c r="BH465" s="18">
        <f>IF(U465&lt;&gt;0,U465,IF($AV465=0,0,AR465/$AV465*$Z465))</f>
      </c>
      <c r="BI465" s="18">
        <f>IF(V465&lt;&gt;0,V465,IF($AV465=0,0,AS465/$AV465*$Z465))</f>
      </c>
      <c r="BJ465" s="18">
        <f>IF(W465&lt;&gt;0,W465,IF($AV465=0,0,AT465/$AV465*$Z465))</f>
      </c>
      <c r="BK465" s="18">
        <f>IF(X465&lt;&gt;0,X465,IF($AV465=0,0,AU465/$AV465*$Z465))</f>
      </c>
      <c r="BL465" s="18">
        <f>SUM(AW465:BK465)</f>
      </c>
      <c r="BM465" s="17" t="str">
        <v/>
      </c>
    </row>
    <row r="466" outlineLevel="4">
      <c r="A466" s="5" t="str">
        <v>14.13.1.3</v>
      </c>
      <c r="B466" s="5" t="str">
        <v/>
      </c>
      <c r="C466" s="5" t="str">
        <v>BSKDGNGENGR03</v>
      </c>
      <c r="D466" s="5" t="str">
        <v>BSKDGNGENGR03</v>
      </c>
      <c r="E466" s="19">
        <f>IFERROR(_xlfn.XLOOKUP(F466,Assumptions!B:B,Assumptions!C:C),0)</f>
      </c>
      <c r="F466" s="5" t="str">
        <v>Advanced Payment</v>
      </c>
      <c r="G466" s="5" t="str">
        <v/>
      </c>
      <c r="H466" s="18">
        <f>G465*E466</f>
      </c>
      <c r="I466" s="18">
        <f>H466*(1-0)</f>
      </c>
      <c r="J466" s="18">
        <v>0</v>
      </c>
      <c r="K466" s="18">
        <v>0</v>
      </c>
      <c r="L466" s="18">
        <v>0</v>
      </c>
      <c r="M466" s="18">
        <v>0</v>
      </c>
      <c r="N466" s="18">
        <v>0</v>
      </c>
      <c r="O466" s="18">
        <v>0</v>
      </c>
      <c r="P466" s="18">
        <v>0</v>
      </c>
      <c r="Q466" s="18">
        <v>0</v>
      </c>
      <c r="R466" s="18">
        <v>0</v>
      </c>
      <c r="S466" s="18">
        <v>0</v>
      </c>
      <c r="T466" s="18">
        <v>0</v>
      </c>
      <c r="U466" s="18">
        <v>0</v>
      </c>
      <c r="V466" s="18">
        <v>0</v>
      </c>
      <c r="W466" s="18">
        <v>0</v>
      </c>
      <c r="X466" s="18">
        <v>0</v>
      </c>
      <c r="Y466" s="18">
        <f>SUM(J466:X466)</f>
      </c>
      <c r="Z466" s="18">
        <f>I466-Y466</f>
      </c>
      <c r="AA466" s="20">
        <v>46026</v>
      </c>
      <c r="AB466" s="20">
        <v>46026</v>
      </c>
      <c r="AC466" s="18">
        <f>IFERROR(_xlfn.XLOOKUP(F466,Assumptions!B:B,Assumptions!D:D),0)</f>
      </c>
      <c r="AD466" s="20">
        <f>AA466+AC466</f>
      </c>
      <c r="AE466" s="20">
        <f>AC466+AB466</f>
      </c>
      <c r="AF466" s="5" t="str">
        <v/>
      </c>
      <c r="AG466" s="18">
        <f>IFERROR(_xlfn.BETA.DIST(DATE(YEAR(AG$2),MONTH(AG$2),15),$AD$2,$AE$2,FALSE,DATE(YEAR($AD466),MONTH($AD466),1),DATE(YEAR($AE466),MONTH($AE466),28)),0)</f>
      </c>
      <c r="AH466" s="18">
        <f>IFERROR(_xlfn.BETA.DIST(DATE(YEAR(AH$2),MONTH(AH$2),15),$AD$2,$AE$2,FALSE,DATE(YEAR($AD466),MONTH($AD466),1),DATE(YEAR($AE466),MONTH($AE466),28)),0)</f>
      </c>
      <c r="AI466" s="18">
        <f>IFERROR(_xlfn.BETA.DIST(DATE(YEAR(AI$2),MONTH(AI$2),15),$AD$2,$AE$2,FALSE,DATE(YEAR($AD466),MONTH($AD466),1),DATE(YEAR($AE466),MONTH($AE466),28)),0)</f>
      </c>
      <c r="AJ466" s="18">
        <f>IFERROR(_xlfn.BETA.DIST(DATE(YEAR(AJ$2),MONTH(AJ$2),15),$AD$2,$AE$2,FALSE,DATE(YEAR($AD466),MONTH($AD466),1),DATE(YEAR($AE466),MONTH($AE466),28)),0)</f>
      </c>
      <c r="AK466" s="18">
        <f>IFERROR(_xlfn.BETA.DIST(DATE(YEAR(AK$2),MONTH(AK$2),15),$AD$2,$AE$2,FALSE,DATE(YEAR($AD466),MONTH($AD466),1),DATE(YEAR($AE466),MONTH($AE466),28)),0)</f>
      </c>
      <c r="AL466" s="18">
        <f>IFERROR(_xlfn.BETA.DIST(DATE(YEAR(AL$2),MONTH(AL$2),15),$AD$2,$AE$2,FALSE,DATE(YEAR($AD466),MONTH($AD466),1),DATE(YEAR($AE466),MONTH($AE466),28)),0)</f>
      </c>
      <c r="AM466" s="18">
        <f>IFERROR(_xlfn.BETA.DIST(DATE(YEAR(AM$2),MONTH(AM$2),15),$AD$2,$AE$2,FALSE,DATE(YEAR($AD466),MONTH($AD466),1),DATE(YEAR($AE466),MONTH($AE466),28)),0)</f>
      </c>
      <c r="AN466" s="18">
        <f>IFERROR(_xlfn.BETA.DIST(DATE(YEAR(AN$2),MONTH(AN$2),15),$AD$2,$AE$2,FALSE,DATE(YEAR($AD466),MONTH($AD466),1),DATE(YEAR($AE466),MONTH($AE466),28)),0)</f>
      </c>
      <c r="AO466" s="18">
        <f>IFERROR(_xlfn.BETA.DIST(DATE(YEAR(AO$2),MONTH(AO$2),15),$AD$2,$AE$2,FALSE,DATE(YEAR($AD466),MONTH($AD466),1),DATE(YEAR($AE466),MONTH($AE466),28)),0)</f>
      </c>
      <c r="AP466" s="18">
        <f>IFERROR(_xlfn.BETA.DIST(DATE(YEAR(AP$2),MONTH(AP$2),15),$AD$2,$AE$2,FALSE,DATE(YEAR($AD466),MONTH($AD466),1),DATE(YEAR($AE466),MONTH($AE466),28)),0)</f>
      </c>
      <c r="AQ466" s="18">
        <f>IFERROR(_xlfn.BETA.DIST(DATE(YEAR(AQ$2),MONTH(AQ$2),15),$AD$2,$AE$2,FALSE,DATE(YEAR($AD466),MONTH($AD466),1),DATE(YEAR($AE466),MONTH($AE466),28)),0)</f>
      </c>
      <c r="AR466" s="18">
        <f>IFERROR(_xlfn.BETA.DIST(DATE(YEAR(AR$2),MONTH(AR$2),15),$AD$2,$AE$2,FALSE,DATE(YEAR($AD466),MONTH($AD466),1),DATE(YEAR($AE466),MONTH($AE466),28)),0)</f>
      </c>
      <c r="AS466" s="18">
        <f>IFERROR(_xlfn.BETA.DIST(DATE(YEAR(AS$2),MONTH(AS$2),15),$AD$2,$AE$2,FALSE,DATE(YEAR($AD466),MONTH($AD466),1),DATE(YEAR($AE466),MONTH($AE466),28)),0)</f>
      </c>
      <c r="AT466" s="18">
        <f>IFERROR(_xlfn.BETA.DIST(DATE(YEAR(AT$2),MONTH(AT$2),15),$AD$2,$AE$2,FALSE,DATE(YEAR($AD466),MONTH($AD466),1),DATE(YEAR($AE466),MONTH($AE466),28)),0)</f>
      </c>
      <c r="AU466" s="18">
        <f>IFERROR(_xlfn.BETA.DIST(DATE(YEAR(AU$2),MONTH(AU$2),15),$AD$2,$AE$2,FALSE,DATE(YEAR($AD466),MONTH($AD466),1),DATE(YEAR($AE466),MONTH($AE466),28)),0)</f>
      </c>
      <c r="AV466" s="18">
        <f>SUM(AG466:AU466)</f>
      </c>
      <c r="AW466" s="18">
        <f>IF(J466&lt;&gt;0,J466,IF($AV466=0,0,AG466/$AV466*$Z466))</f>
      </c>
      <c r="AX466" s="18">
        <f>IF(K466&lt;&gt;0,K466,IF($AV466=0,0,AH466/$AV466*$Z466))</f>
      </c>
      <c r="AY466" s="18">
        <f>IF(L466&lt;&gt;0,L466,IF($AV466=0,0,AI466/$AV466*$Z466))</f>
      </c>
      <c r="AZ466" s="18">
        <f>IF(M466&lt;&gt;0,M466,IF($AV466=0,0,AJ466/$AV466*$Z466))</f>
      </c>
      <c r="BA466" s="18">
        <f>IF(N466&lt;&gt;0,N466,IF($AV466=0,0,AK466/$AV466*$Z466))</f>
      </c>
      <c r="BB466" s="18">
        <f>IF(O466&lt;&gt;0,O466,IF($AV466=0,0,AL466/$AV466*$Z466))</f>
      </c>
      <c r="BC466" s="18">
        <f>IF(P466&lt;&gt;0,P466,IF($AV466=0,0,AM466/$AV466*$Z466))</f>
      </c>
      <c r="BD466" s="18">
        <f>IF(Q466&lt;&gt;0,Q466,IF($AV466=0,0,AN466/$AV466*$Z466))</f>
      </c>
      <c r="BE466" s="18">
        <f>IF(R466&lt;&gt;0,R466,IF($AV466=0,0,AO466/$AV466*$Z466))</f>
      </c>
      <c r="BF466" s="18">
        <f>IF(S466&lt;&gt;0,S466,IF($AV466=0,0,AP466/$AV466*$Z466))</f>
      </c>
      <c r="BG466" s="18">
        <f>IF(T466&lt;&gt;0,T466,IF($AV466=0,0,AQ466/$AV466*$Z466))</f>
      </c>
      <c r="BH466" s="18">
        <f>IF(U466&lt;&gt;0,U466,IF($AV466=0,0,AR466/$AV466*$Z466))</f>
      </c>
      <c r="BI466" s="18">
        <f>IF(V466&lt;&gt;0,V466,IF($AV466=0,0,AS466/$AV466*$Z466))</f>
      </c>
      <c r="BJ466" s="18">
        <f>IF(W466&lt;&gt;0,W466,IF($AV466=0,0,AT466/$AV466*$Z466))</f>
      </c>
      <c r="BK466" s="18">
        <f>IF(X466&lt;&gt;0,X466,IF($AV466=0,0,AU466/$AV466*$Z466))</f>
      </c>
      <c r="BL466" s="18">
        <f>SUM(AW466:BK466)</f>
      </c>
      <c r="BM466" s="18">
        <f>I466-BL466</f>
      </c>
    </row>
    <row r="467" outlineLevel="4">
      <c r="A467" s="5" t="str">
        <v>14.13.1.3</v>
      </c>
      <c r="B467" s="5" t="str">
        <v/>
      </c>
      <c r="C467" s="5" t="str">
        <v>BSPRELGENTL07</v>
      </c>
      <c r="D467" s="5" t="str">
        <v>BSPRELGENTL07</v>
      </c>
      <c r="E467" s="19">
        <f>IFERROR(_xlfn.XLOOKUP(F467,Assumptions!B:B,Assumptions!C:C),0)</f>
      </c>
      <c r="F467" s="5" t="str">
        <v>Site Delivery EGP</v>
      </c>
      <c r="G467" s="5" t="str">
        <v/>
      </c>
      <c r="H467" s="18">
        <f>G465*E467</f>
      </c>
      <c r="I467" s="18">
        <f>H467*(1-0)</f>
      </c>
      <c r="J467" s="18">
        <v>0</v>
      </c>
      <c r="K467" s="18">
        <v>0</v>
      </c>
      <c r="L467" s="18">
        <v>0</v>
      </c>
      <c r="M467" s="18">
        <v>0</v>
      </c>
      <c r="N467" s="18">
        <v>0</v>
      </c>
      <c r="O467" s="18">
        <v>0</v>
      </c>
      <c r="P467" s="18">
        <v>0</v>
      </c>
      <c r="Q467" s="18">
        <v>0</v>
      </c>
      <c r="R467" s="18">
        <v>0</v>
      </c>
      <c r="S467" s="18">
        <v>0</v>
      </c>
      <c r="T467" s="18">
        <v>0</v>
      </c>
      <c r="U467" s="18">
        <v>0</v>
      </c>
      <c r="V467" s="18">
        <v>0</v>
      </c>
      <c r="W467" s="18">
        <v>0</v>
      </c>
      <c r="X467" s="18">
        <v>0</v>
      </c>
      <c r="Y467" s="18">
        <f>SUM(J467:X467)</f>
      </c>
      <c r="Z467" s="18">
        <f>I467-Y467</f>
      </c>
      <c r="AA467" s="20">
        <v>46347</v>
      </c>
      <c r="AB467" s="20">
        <v>46347</v>
      </c>
      <c r="AC467" s="18">
        <f>IFERROR(_xlfn.XLOOKUP(F467,Assumptions!B:B,Assumptions!D:D),0)</f>
      </c>
      <c r="AD467" s="20">
        <f>AA467+AC467</f>
      </c>
      <c r="AE467" s="20">
        <f>AC467+AB467</f>
      </c>
      <c r="AF467" s="5" t="str">
        <v/>
      </c>
      <c r="AG467" s="18">
        <f>IFERROR(_xlfn.BETA.DIST(DATE(YEAR(AG$2),MONTH(AG$2),15),$AD$2,$AE$2,FALSE,DATE(YEAR($AD467),MONTH($AD467),1),DATE(YEAR($AE467),MONTH($AE467),28)),0)</f>
      </c>
      <c r="AH467" s="18">
        <f>IFERROR(_xlfn.BETA.DIST(DATE(YEAR(AH$2),MONTH(AH$2),15),$AD$2,$AE$2,FALSE,DATE(YEAR($AD467),MONTH($AD467),1),DATE(YEAR($AE467),MONTH($AE467),28)),0)</f>
      </c>
      <c r="AI467" s="18">
        <f>IFERROR(_xlfn.BETA.DIST(DATE(YEAR(AI$2),MONTH(AI$2),15),$AD$2,$AE$2,FALSE,DATE(YEAR($AD467),MONTH($AD467),1),DATE(YEAR($AE467),MONTH($AE467),28)),0)</f>
      </c>
      <c r="AJ467" s="18">
        <f>IFERROR(_xlfn.BETA.DIST(DATE(YEAR(AJ$2),MONTH(AJ$2),15),$AD$2,$AE$2,FALSE,DATE(YEAR($AD467),MONTH($AD467),1),DATE(YEAR($AE467),MONTH($AE467),28)),0)</f>
      </c>
      <c r="AK467" s="18">
        <f>IFERROR(_xlfn.BETA.DIST(DATE(YEAR(AK$2),MONTH(AK$2),15),$AD$2,$AE$2,FALSE,DATE(YEAR($AD467),MONTH($AD467),1),DATE(YEAR($AE467),MONTH($AE467),28)),0)</f>
      </c>
      <c r="AL467" s="18">
        <f>IFERROR(_xlfn.BETA.DIST(DATE(YEAR(AL$2),MONTH(AL$2),15),$AD$2,$AE$2,FALSE,DATE(YEAR($AD467),MONTH($AD467),1),DATE(YEAR($AE467),MONTH($AE467),28)),0)</f>
      </c>
      <c r="AM467" s="18">
        <f>IFERROR(_xlfn.BETA.DIST(DATE(YEAR(AM$2),MONTH(AM$2),15),$AD$2,$AE$2,FALSE,DATE(YEAR($AD467),MONTH($AD467),1),DATE(YEAR($AE467),MONTH($AE467),28)),0)</f>
      </c>
      <c r="AN467" s="18">
        <f>IFERROR(_xlfn.BETA.DIST(DATE(YEAR(AN$2),MONTH(AN$2),15),$AD$2,$AE$2,FALSE,DATE(YEAR($AD467),MONTH($AD467),1),DATE(YEAR($AE467),MONTH($AE467),28)),0)</f>
      </c>
      <c r="AO467" s="18">
        <f>IFERROR(_xlfn.BETA.DIST(DATE(YEAR(AO$2),MONTH(AO$2),15),$AD$2,$AE$2,FALSE,DATE(YEAR($AD467),MONTH($AD467),1),DATE(YEAR($AE467),MONTH($AE467),28)),0)</f>
      </c>
      <c r="AP467" s="18">
        <f>IFERROR(_xlfn.BETA.DIST(DATE(YEAR(AP$2),MONTH(AP$2),15),$AD$2,$AE$2,FALSE,DATE(YEAR($AD467),MONTH($AD467),1),DATE(YEAR($AE467),MONTH($AE467),28)),0)</f>
      </c>
      <c r="AQ467" s="18">
        <f>IFERROR(_xlfn.BETA.DIST(DATE(YEAR(AQ$2),MONTH(AQ$2),15),$AD$2,$AE$2,FALSE,DATE(YEAR($AD467),MONTH($AD467),1),DATE(YEAR($AE467),MONTH($AE467),28)),0)</f>
      </c>
      <c r="AR467" s="18">
        <f>IFERROR(_xlfn.BETA.DIST(DATE(YEAR(AR$2),MONTH(AR$2),15),$AD$2,$AE$2,FALSE,DATE(YEAR($AD467),MONTH($AD467),1),DATE(YEAR($AE467),MONTH($AE467),28)),0)</f>
      </c>
      <c r="AS467" s="18">
        <f>IFERROR(_xlfn.BETA.DIST(DATE(YEAR(AS$2),MONTH(AS$2),15),$AD$2,$AE$2,FALSE,DATE(YEAR($AD467),MONTH($AD467),1),DATE(YEAR($AE467),MONTH($AE467),28)),0)</f>
      </c>
      <c r="AT467" s="18">
        <f>IFERROR(_xlfn.BETA.DIST(DATE(YEAR(AT$2),MONTH(AT$2),15),$AD$2,$AE$2,FALSE,DATE(YEAR($AD467),MONTH($AD467),1),DATE(YEAR($AE467),MONTH($AE467),28)),0)</f>
      </c>
      <c r="AU467" s="18">
        <f>IFERROR(_xlfn.BETA.DIST(DATE(YEAR(AU$2),MONTH(AU$2),15),$AD$2,$AE$2,FALSE,DATE(YEAR($AD467),MONTH($AD467),1),DATE(YEAR($AE467),MONTH($AE467),28)),0)</f>
      </c>
      <c r="AV467" s="18">
        <f>SUM(AG467:AU467)</f>
      </c>
      <c r="AW467" s="18">
        <f>IF(J467&lt;&gt;0,J467,IF($AV467=0,0,AG467/$AV467*$Z467))</f>
      </c>
      <c r="AX467" s="18">
        <f>IF(K467&lt;&gt;0,K467,IF($AV467=0,0,AH467/$AV467*$Z467))</f>
      </c>
      <c r="AY467" s="18">
        <f>IF(L467&lt;&gt;0,L467,IF($AV467=0,0,AI467/$AV467*$Z467))</f>
      </c>
      <c r="AZ467" s="18">
        <f>IF(M467&lt;&gt;0,M467,IF($AV467=0,0,AJ467/$AV467*$Z467))</f>
      </c>
      <c r="BA467" s="18">
        <f>IF(N467&lt;&gt;0,N467,IF($AV467=0,0,AK467/$AV467*$Z467))</f>
      </c>
      <c r="BB467" s="18">
        <f>IF(O467&lt;&gt;0,O467,IF($AV467=0,0,AL467/$AV467*$Z467))</f>
      </c>
      <c r="BC467" s="18">
        <f>IF(P467&lt;&gt;0,P467,IF($AV467=0,0,AM467/$AV467*$Z467))</f>
      </c>
      <c r="BD467" s="18">
        <f>IF(Q467&lt;&gt;0,Q467,IF($AV467=0,0,AN467/$AV467*$Z467))</f>
      </c>
      <c r="BE467" s="18">
        <f>IF(R467&lt;&gt;0,R467,IF($AV467=0,0,AO467/$AV467*$Z467))</f>
      </c>
      <c r="BF467" s="18">
        <f>IF(S467&lt;&gt;0,S467,IF($AV467=0,0,AP467/$AV467*$Z467))</f>
      </c>
      <c r="BG467" s="18">
        <f>IF(T467&lt;&gt;0,T467,IF($AV467=0,0,AQ467/$AV467*$Z467))</f>
      </c>
      <c r="BH467" s="18">
        <f>IF(U467&lt;&gt;0,U467,IF($AV467=0,0,AR467/$AV467*$Z467))</f>
      </c>
      <c r="BI467" s="18">
        <f>IF(V467&lt;&gt;0,V467,IF($AV467=0,0,AS467/$AV467*$Z467))</f>
      </c>
      <c r="BJ467" s="18">
        <f>IF(W467&lt;&gt;0,W467,IF($AV467=0,0,AT467/$AV467*$Z467))</f>
      </c>
      <c r="BK467" s="18">
        <f>IF(X467&lt;&gt;0,X467,IF($AV467=0,0,AU467/$AV467*$Z467))</f>
      </c>
      <c r="BL467" s="18">
        <f>SUM(AW467:BK467)</f>
      </c>
      <c r="BM467" s="18">
        <f>I467-BL467</f>
      </c>
    </row>
    <row r="468" outlineLevel="4">
      <c r="A468" s="5" t="str">
        <v>14.13.1.3</v>
      </c>
      <c r="B468" s="5" t="str">
        <v/>
      </c>
      <c r="C468" s="5" t="str">
        <v>BSKDGNGENGR07</v>
      </c>
      <c r="D468" s="5" t="str">
        <v>BSKDGNGENGR07</v>
      </c>
      <c r="E468" s="19">
        <f>IFERROR(_xlfn.XLOOKUP(F468,Assumptions!B:B,Assumptions!C:C),0)</f>
      </c>
      <c r="F468" s="5" t="str">
        <v>Retention</v>
      </c>
      <c r="G468" s="5" t="str">
        <v/>
      </c>
      <c r="H468" s="18">
        <f>G465*E468</f>
      </c>
      <c r="I468" s="18">
        <f>H468*(1-0)</f>
      </c>
      <c r="J468" s="18">
        <v>0</v>
      </c>
      <c r="K468" s="18">
        <v>0</v>
      </c>
      <c r="L468" s="18">
        <v>0</v>
      </c>
      <c r="M468" s="18">
        <v>0</v>
      </c>
      <c r="N468" s="18">
        <v>0</v>
      </c>
      <c r="O468" s="18">
        <v>0</v>
      </c>
      <c r="P468" s="18">
        <v>0</v>
      </c>
      <c r="Q468" s="18">
        <v>0</v>
      </c>
      <c r="R468" s="18">
        <v>0</v>
      </c>
      <c r="S468" s="18">
        <v>0</v>
      </c>
      <c r="T468" s="18">
        <v>0</v>
      </c>
      <c r="U468" s="18">
        <v>0</v>
      </c>
      <c r="V468" s="18">
        <v>0</v>
      </c>
      <c r="W468" s="18">
        <v>0</v>
      </c>
      <c r="X468" s="18">
        <v>0</v>
      </c>
      <c r="Y468" s="18">
        <f>SUM(J468:X468)</f>
      </c>
      <c r="Z468" s="18">
        <f>I468-Y468</f>
      </c>
      <c r="AA468" s="20">
        <v>46483</v>
      </c>
      <c r="AB468" s="20">
        <v>46483</v>
      </c>
      <c r="AC468" s="18">
        <f>IFERROR(_xlfn.XLOOKUP(F468,Assumptions!B:B,Assumptions!D:D),0)</f>
      </c>
      <c r="AD468" s="20">
        <f>AA468+AC468</f>
      </c>
      <c r="AE468" s="20">
        <f>AC468+AB468</f>
      </c>
      <c r="AF468" s="5" t="str">
        <v/>
      </c>
      <c r="AG468" s="18">
        <f>IFERROR(_xlfn.BETA.DIST(DATE(YEAR(AG$2),MONTH(AG$2),15),$AD$2,$AE$2,FALSE,DATE(YEAR($AD468),MONTH($AD468),1),DATE(YEAR($AE468),MONTH($AE468),28)),0)</f>
      </c>
      <c r="AH468" s="18">
        <f>IFERROR(_xlfn.BETA.DIST(DATE(YEAR(AH$2),MONTH(AH$2),15),$AD$2,$AE$2,FALSE,DATE(YEAR($AD468),MONTH($AD468),1),DATE(YEAR($AE468),MONTH($AE468),28)),0)</f>
      </c>
      <c r="AI468" s="18">
        <f>IFERROR(_xlfn.BETA.DIST(DATE(YEAR(AI$2),MONTH(AI$2),15),$AD$2,$AE$2,FALSE,DATE(YEAR($AD468),MONTH($AD468),1),DATE(YEAR($AE468),MONTH($AE468),28)),0)</f>
      </c>
      <c r="AJ468" s="18">
        <f>IFERROR(_xlfn.BETA.DIST(DATE(YEAR(AJ$2),MONTH(AJ$2),15),$AD$2,$AE$2,FALSE,DATE(YEAR($AD468),MONTH($AD468),1),DATE(YEAR($AE468),MONTH($AE468),28)),0)</f>
      </c>
      <c r="AK468" s="18">
        <f>IFERROR(_xlfn.BETA.DIST(DATE(YEAR(AK$2),MONTH(AK$2),15),$AD$2,$AE$2,FALSE,DATE(YEAR($AD468),MONTH($AD468),1),DATE(YEAR($AE468),MONTH($AE468),28)),0)</f>
      </c>
      <c r="AL468" s="18">
        <f>IFERROR(_xlfn.BETA.DIST(DATE(YEAR(AL$2),MONTH(AL$2),15),$AD$2,$AE$2,FALSE,DATE(YEAR($AD468),MONTH($AD468),1),DATE(YEAR($AE468),MONTH($AE468),28)),0)</f>
      </c>
      <c r="AM468" s="18">
        <f>IFERROR(_xlfn.BETA.DIST(DATE(YEAR(AM$2),MONTH(AM$2),15),$AD$2,$AE$2,FALSE,DATE(YEAR($AD468),MONTH($AD468),1),DATE(YEAR($AE468),MONTH($AE468),28)),0)</f>
      </c>
      <c r="AN468" s="18">
        <f>IFERROR(_xlfn.BETA.DIST(DATE(YEAR(AN$2),MONTH(AN$2),15),$AD$2,$AE$2,FALSE,DATE(YEAR($AD468),MONTH($AD468),1),DATE(YEAR($AE468),MONTH($AE468),28)),0)</f>
      </c>
      <c r="AO468" s="18">
        <f>IFERROR(_xlfn.BETA.DIST(DATE(YEAR(AO$2),MONTH(AO$2),15),$AD$2,$AE$2,FALSE,DATE(YEAR($AD468),MONTH($AD468),1),DATE(YEAR($AE468),MONTH($AE468),28)),0)</f>
      </c>
      <c r="AP468" s="18">
        <f>IFERROR(_xlfn.BETA.DIST(DATE(YEAR(AP$2),MONTH(AP$2),15),$AD$2,$AE$2,FALSE,DATE(YEAR($AD468),MONTH($AD468),1),DATE(YEAR($AE468),MONTH($AE468),28)),0)</f>
      </c>
      <c r="AQ468" s="18">
        <f>IFERROR(_xlfn.BETA.DIST(DATE(YEAR(AQ$2),MONTH(AQ$2),15),$AD$2,$AE$2,FALSE,DATE(YEAR($AD468),MONTH($AD468),1),DATE(YEAR($AE468),MONTH($AE468),28)),0)</f>
      </c>
      <c r="AR468" s="18">
        <f>IFERROR(_xlfn.BETA.DIST(DATE(YEAR(AR$2),MONTH(AR$2),15),$AD$2,$AE$2,FALSE,DATE(YEAR($AD468),MONTH($AD468),1),DATE(YEAR($AE468),MONTH($AE468),28)),0)</f>
      </c>
      <c r="AS468" s="18">
        <f>IFERROR(_xlfn.BETA.DIST(DATE(YEAR(AS$2),MONTH(AS$2),15),$AD$2,$AE$2,FALSE,DATE(YEAR($AD468),MONTH($AD468),1),DATE(YEAR($AE468),MONTH($AE468),28)),0)</f>
      </c>
      <c r="AT468" s="18">
        <f>IFERROR(_xlfn.BETA.DIST(DATE(YEAR(AT$2),MONTH(AT$2),15),$AD$2,$AE$2,FALSE,DATE(YEAR($AD468),MONTH($AD468),1),DATE(YEAR($AE468),MONTH($AE468),28)),0)</f>
      </c>
      <c r="AU468" s="18">
        <f>IFERROR(_xlfn.BETA.DIST(DATE(YEAR(AU$2),MONTH(AU$2),15),$AD$2,$AE$2,FALSE,DATE(YEAR($AD468),MONTH($AD468),1),DATE(YEAR($AE468),MONTH($AE468),28)),0)</f>
      </c>
      <c r="AV468" s="18">
        <f>SUM(AG468:AU468)</f>
      </c>
      <c r="AW468" s="18">
        <f>IF(J468&lt;&gt;0,J468,IF($AV468=0,0,AG468/$AV468*$Z468))</f>
      </c>
      <c r="AX468" s="18">
        <f>IF(K468&lt;&gt;0,K468,IF($AV468=0,0,AH468/$AV468*$Z468))</f>
      </c>
      <c r="AY468" s="18">
        <f>IF(L468&lt;&gt;0,L468,IF($AV468=0,0,AI468/$AV468*$Z468))</f>
      </c>
      <c r="AZ468" s="18">
        <f>IF(M468&lt;&gt;0,M468,IF($AV468=0,0,AJ468/$AV468*$Z468))</f>
      </c>
      <c r="BA468" s="18">
        <f>IF(N468&lt;&gt;0,N468,IF($AV468=0,0,AK468/$AV468*$Z468))</f>
      </c>
      <c r="BB468" s="18">
        <f>IF(O468&lt;&gt;0,O468,IF($AV468=0,0,AL468/$AV468*$Z468))</f>
      </c>
      <c r="BC468" s="18">
        <f>IF(P468&lt;&gt;0,P468,IF($AV468=0,0,AM468/$AV468*$Z468))</f>
      </c>
      <c r="BD468" s="18">
        <f>IF(Q468&lt;&gt;0,Q468,IF($AV468=0,0,AN468/$AV468*$Z468))</f>
      </c>
      <c r="BE468" s="18">
        <f>IF(R468&lt;&gt;0,R468,IF($AV468=0,0,AO468/$AV468*$Z468))</f>
      </c>
      <c r="BF468" s="18">
        <f>IF(S468&lt;&gt;0,S468,IF($AV468=0,0,AP468/$AV468*$Z468))</f>
      </c>
      <c r="BG468" s="18">
        <f>IF(T468&lt;&gt;0,T468,IF($AV468=0,0,AQ468/$AV468*$Z468))</f>
      </c>
      <c r="BH468" s="18">
        <f>IF(U468&lt;&gt;0,U468,IF($AV468=0,0,AR468/$AV468*$Z468))</f>
      </c>
      <c r="BI468" s="18">
        <f>IF(V468&lt;&gt;0,V468,IF($AV468=0,0,AS468/$AV468*$Z468))</f>
      </c>
      <c r="BJ468" s="18">
        <f>IF(W468&lt;&gt;0,W468,IF($AV468=0,0,AT468/$AV468*$Z468))</f>
      </c>
      <c r="BK468" s="18">
        <f>IF(X468&lt;&gt;0,X468,IF($AV468=0,0,AU468/$AV468*$Z468))</f>
      </c>
      <c r="BL468" s="18">
        <f>SUM(AW468:BK468)</f>
      </c>
      <c r="BM468" s="18">
        <f>I468-BL468</f>
      </c>
    </row>
    <row r="469" outlineLevel="3">
      <c r="A469" s="17" t="str">
        <v>14.13.1.4</v>
      </c>
      <c r="B469" s="17" t="str">
        <v/>
      </c>
      <c r="C469" s="17" t="str">
        <v/>
      </c>
      <c r="D469" s="17" t="str">
        <v/>
      </c>
      <c r="E469" s="17" t="str">
        <v>14.13.1.4</v>
      </c>
      <c r="F469" s="17" t="str">
        <v>Set of gaskets, valves</v>
      </c>
      <c r="G469" s="17">
        <v>11118.83</v>
      </c>
      <c r="H469" s="17" t="str">
        <v/>
      </c>
      <c r="I469" s="17" t="str">
        <v/>
      </c>
      <c r="J469" s="17" t="str">
        <v/>
      </c>
      <c r="K469" s="17" t="str">
        <v/>
      </c>
      <c r="L469" s="17" t="str">
        <v/>
      </c>
      <c r="M469" s="17" t="str">
        <v/>
      </c>
      <c r="N469" s="17" t="str">
        <v/>
      </c>
      <c r="O469" s="17" t="str">
        <v/>
      </c>
      <c r="P469" s="17" t="str">
        <v/>
      </c>
      <c r="Q469" s="17" t="str">
        <v/>
      </c>
      <c r="R469" s="17" t="str">
        <v/>
      </c>
      <c r="S469" s="17" t="str">
        <v/>
      </c>
      <c r="T469" s="17" t="str">
        <v/>
      </c>
      <c r="U469" s="17" t="str">
        <v/>
      </c>
      <c r="V469" s="17" t="str">
        <v/>
      </c>
      <c r="W469" s="17" t="str">
        <v/>
      </c>
      <c r="X469" s="17" t="str">
        <v/>
      </c>
      <c r="Y469" s="17" t="str">
        <v/>
      </c>
      <c r="Z469" s="17" t="str">
        <v/>
      </c>
      <c r="AA469" s="17" t="str">
        <v/>
      </c>
      <c r="AB469" s="17" t="str">
        <v/>
      </c>
      <c r="AC469" s="17" t="str">
        <v/>
      </c>
      <c r="AD469" s="17" t="str">
        <v/>
      </c>
      <c r="AE469" s="17" t="str">
        <v/>
      </c>
      <c r="AF469" s="5" t="str">
        <v/>
      </c>
      <c r="AG469" s="18">
        <f>IFERROR(_xlfn.BETA.DIST(DATE(YEAR(AG$2),MONTH(AG$2),15),$AD$2,$AE$2,FALSE,DATE(YEAR($AD469),MONTH($AD469),1),DATE(YEAR($AE469),MONTH($AE469),28)),0)</f>
      </c>
      <c r="AH469" s="18">
        <f>IFERROR(_xlfn.BETA.DIST(DATE(YEAR(AH$2),MONTH(AH$2),15),$AD$2,$AE$2,FALSE,DATE(YEAR($AD469),MONTH($AD469),1),DATE(YEAR($AE469),MONTH($AE469),28)),0)</f>
      </c>
      <c r="AI469" s="18">
        <f>IFERROR(_xlfn.BETA.DIST(DATE(YEAR(AI$2),MONTH(AI$2),15),$AD$2,$AE$2,FALSE,DATE(YEAR($AD469),MONTH($AD469),1),DATE(YEAR($AE469),MONTH($AE469),28)),0)</f>
      </c>
      <c r="AJ469" s="18">
        <f>IFERROR(_xlfn.BETA.DIST(DATE(YEAR(AJ$2),MONTH(AJ$2),15),$AD$2,$AE$2,FALSE,DATE(YEAR($AD469),MONTH($AD469),1),DATE(YEAR($AE469),MONTH($AE469),28)),0)</f>
      </c>
      <c r="AK469" s="18">
        <f>IFERROR(_xlfn.BETA.DIST(DATE(YEAR(AK$2),MONTH(AK$2),15),$AD$2,$AE$2,FALSE,DATE(YEAR($AD469),MONTH($AD469),1),DATE(YEAR($AE469),MONTH($AE469),28)),0)</f>
      </c>
      <c r="AL469" s="18">
        <f>IFERROR(_xlfn.BETA.DIST(DATE(YEAR(AL$2),MONTH(AL$2),15),$AD$2,$AE$2,FALSE,DATE(YEAR($AD469),MONTH($AD469),1),DATE(YEAR($AE469),MONTH($AE469),28)),0)</f>
      </c>
      <c r="AM469" s="18">
        <f>IFERROR(_xlfn.BETA.DIST(DATE(YEAR(AM$2),MONTH(AM$2),15),$AD$2,$AE$2,FALSE,DATE(YEAR($AD469),MONTH($AD469),1),DATE(YEAR($AE469),MONTH($AE469),28)),0)</f>
      </c>
      <c r="AN469" s="18">
        <f>IFERROR(_xlfn.BETA.DIST(DATE(YEAR(AN$2),MONTH(AN$2),15),$AD$2,$AE$2,FALSE,DATE(YEAR($AD469),MONTH($AD469),1),DATE(YEAR($AE469),MONTH($AE469),28)),0)</f>
      </c>
      <c r="AO469" s="18">
        <f>IFERROR(_xlfn.BETA.DIST(DATE(YEAR(AO$2),MONTH(AO$2),15),$AD$2,$AE$2,FALSE,DATE(YEAR($AD469),MONTH($AD469),1),DATE(YEAR($AE469),MONTH($AE469),28)),0)</f>
      </c>
      <c r="AP469" s="18">
        <f>IFERROR(_xlfn.BETA.DIST(DATE(YEAR(AP$2),MONTH(AP$2),15),$AD$2,$AE$2,FALSE,DATE(YEAR($AD469),MONTH($AD469),1),DATE(YEAR($AE469),MONTH($AE469),28)),0)</f>
      </c>
      <c r="AQ469" s="18">
        <f>IFERROR(_xlfn.BETA.DIST(DATE(YEAR(AQ$2),MONTH(AQ$2),15),$AD$2,$AE$2,FALSE,DATE(YEAR($AD469),MONTH($AD469),1),DATE(YEAR($AE469),MONTH($AE469),28)),0)</f>
      </c>
      <c r="AR469" s="18">
        <f>IFERROR(_xlfn.BETA.DIST(DATE(YEAR(AR$2),MONTH(AR$2),15),$AD$2,$AE$2,FALSE,DATE(YEAR($AD469),MONTH($AD469),1),DATE(YEAR($AE469),MONTH($AE469),28)),0)</f>
      </c>
      <c r="AS469" s="18">
        <f>IFERROR(_xlfn.BETA.DIST(DATE(YEAR(AS$2),MONTH(AS$2),15),$AD$2,$AE$2,FALSE,DATE(YEAR($AD469),MONTH($AD469),1),DATE(YEAR($AE469),MONTH($AE469),28)),0)</f>
      </c>
      <c r="AT469" s="18">
        <f>IFERROR(_xlfn.BETA.DIST(DATE(YEAR(AT$2),MONTH(AT$2),15),$AD$2,$AE$2,FALSE,DATE(YEAR($AD469),MONTH($AD469),1),DATE(YEAR($AE469),MONTH($AE469),28)),0)</f>
      </c>
      <c r="AU469" s="18">
        <f>IFERROR(_xlfn.BETA.DIST(DATE(YEAR(AU$2),MONTH(AU$2),15),$AD$2,$AE$2,FALSE,DATE(YEAR($AD469),MONTH($AD469),1),DATE(YEAR($AE469),MONTH($AE469),28)),0)</f>
      </c>
      <c r="AV469" s="18">
        <f>SUM(AG469:AU469)</f>
      </c>
      <c r="AW469" s="18">
        <f>IF(J469&lt;&gt;0,J469,IF($AV469=0,0,AG469/$AV469*$Z469))</f>
      </c>
      <c r="AX469" s="18">
        <f>IF(K469&lt;&gt;0,K469,IF($AV469=0,0,AH469/$AV469*$Z469))</f>
      </c>
      <c r="AY469" s="18">
        <f>IF(L469&lt;&gt;0,L469,IF($AV469=0,0,AI469/$AV469*$Z469))</f>
      </c>
      <c r="AZ469" s="18">
        <f>IF(M469&lt;&gt;0,M469,IF($AV469=0,0,AJ469/$AV469*$Z469))</f>
      </c>
      <c r="BA469" s="18">
        <f>IF(N469&lt;&gt;0,N469,IF($AV469=0,0,AK469/$AV469*$Z469))</f>
      </c>
      <c r="BB469" s="18">
        <f>IF(O469&lt;&gt;0,O469,IF($AV469=0,0,AL469/$AV469*$Z469))</f>
      </c>
      <c r="BC469" s="18">
        <f>IF(P469&lt;&gt;0,P469,IF($AV469=0,0,AM469/$AV469*$Z469))</f>
      </c>
      <c r="BD469" s="18">
        <f>IF(Q469&lt;&gt;0,Q469,IF($AV469=0,0,AN469/$AV469*$Z469))</f>
      </c>
      <c r="BE469" s="18">
        <f>IF(R469&lt;&gt;0,R469,IF($AV469=0,0,AO469/$AV469*$Z469))</f>
      </c>
      <c r="BF469" s="18">
        <f>IF(S469&lt;&gt;0,S469,IF($AV469=0,0,AP469/$AV469*$Z469))</f>
      </c>
      <c r="BG469" s="18">
        <f>IF(T469&lt;&gt;0,T469,IF($AV469=0,0,AQ469/$AV469*$Z469))</f>
      </c>
      <c r="BH469" s="18">
        <f>IF(U469&lt;&gt;0,U469,IF($AV469=0,0,AR469/$AV469*$Z469))</f>
      </c>
      <c r="BI469" s="18">
        <f>IF(V469&lt;&gt;0,V469,IF($AV469=0,0,AS469/$AV469*$Z469))</f>
      </c>
      <c r="BJ469" s="18">
        <f>IF(W469&lt;&gt;0,W469,IF($AV469=0,0,AT469/$AV469*$Z469))</f>
      </c>
      <c r="BK469" s="18">
        <f>IF(X469&lt;&gt;0,X469,IF($AV469=0,0,AU469/$AV469*$Z469))</f>
      </c>
      <c r="BL469" s="18">
        <f>SUM(AW469:BK469)</f>
      </c>
      <c r="BM469" s="17" t="str">
        <v/>
      </c>
    </row>
    <row r="470" outlineLevel="4">
      <c r="A470" s="5" t="str">
        <v>14.13.1.4</v>
      </c>
      <c r="B470" s="5" t="str">
        <v/>
      </c>
      <c r="C470" s="5" t="str">
        <v>BSKDGNGENGR03</v>
      </c>
      <c r="D470" s="5" t="str">
        <v>BSKDGNGENGR03</v>
      </c>
      <c r="E470" s="19">
        <f>IFERROR(_xlfn.XLOOKUP(F470,Assumptions!B:B,Assumptions!C:C),0)</f>
      </c>
      <c r="F470" s="5" t="str">
        <v>Advanced Payment</v>
      </c>
      <c r="G470" s="5" t="str">
        <v/>
      </c>
      <c r="H470" s="18">
        <f>G469*E470</f>
      </c>
      <c r="I470" s="18">
        <f>H470*(1-0)</f>
      </c>
      <c r="J470" s="18">
        <v>0</v>
      </c>
      <c r="K470" s="18">
        <v>0</v>
      </c>
      <c r="L470" s="18">
        <v>0</v>
      </c>
      <c r="M470" s="18">
        <v>0</v>
      </c>
      <c r="N470" s="18">
        <v>0</v>
      </c>
      <c r="O470" s="18">
        <v>0</v>
      </c>
      <c r="P470" s="18">
        <v>0</v>
      </c>
      <c r="Q470" s="18">
        <v>0</v>
      </c>
      <c r="R470" s="18">
        <v>0</v>
      </c>
      <c r="S470" s="18">
        <v>0</v>
      </c>
      <c r="T470" s="18">
        <v>0</v>
      </c>
      <c r="U470" s="18">
        <v>0</v>
      </c>
      <c r="V470" s="18">
        <v>0</v>
      </c>
      <c r="W470" s="18">
        <v>0</v>
      </c>
      <c r="X470" s="18">
        <v>0</v>
      </c>
      <c r="Y470" s="18">
        <f>SUM(J470:X470)</f>
      </c>
      <c r="Z470" s="18">
        <f>I470-Y470</f>
      </c>
      <c r="AA470" s="20">
        <v>46026</v>
      </c>
      <c r="AB470" s="20">
        <v>46026</v>
      </c>
      <c r="AC470" s="18">
        <f>IFERROR(_xlfn.XLOOKUP(F470,Assumptions!B:B,Assumptions!D:D),0)</f>
      </c>
      <c r="AD470" s="20">
        <f>AA470+AC470</f>
      </c>
      <c r="AE470" s="20">
        <f>AC470+AB470</f>
      </c>
      <c r="AF470" s="5" t="str">
        <v/>
      </c>
      <c r="AG470" s="18">
        <f>IFERROR(_xlfn.BETA.DIST(DATE(YEAR(AG$2),MONTH(AG$2),15),$AD$2,$AE$2,FALSE,DATE(YEAR($AD470),MONTH($AD470),1),DATE(YEAR($AE470),MONTH($AE470),28)),0)</f>
      </c>
      <c r="AH470" s="18">
        <f>IFERROR(_xlfn.BETA.DIST(DATE(YEAR(AH$2),MONTH(AH$2),15),$AD$2,$AE$2,FALSE,DATE(YEAR($AD470),MONTH($AD470),1),DATE(YEAR($AE470),MONTH($AE470),28)),0)</f>
      </c>
      <c r="AI470" s="18">
        <f>IFERROR(_xlfn.BETA.DIST(DATE(YEAR(AI$2),MONTH(AI$2),15),$AD$2,$AE$2,FALSE,DATE(YEAR($AD470),MONTH($AD470),1),DATE(YEAR($AE470),MONTH($AE470),28)),0)</f>
      </c>
      <c r="AJ470" s="18">
        <f>IFERROR(_xlfn.BETA.DIST(DATE(YEAR(AJ$2),MONTH(AJ$2),15),$AD$2,$AE$2,FALSE,DATE(YEAR($AD470),MONTH($AD470),1),DATE(YEAR($AE470),MONTH($AE470),28)),0)</f>
      </c>
      <c r="AK470" s="18">
        <f>IFERROR(_xlfn.BETA.DIST(DATE(YEAR(AK$2),MONTH(AK$2),15),$AD$2,$AE$2,FALSE,DATE(YEAR($AD470),MONTH($AD470),1),DATE(YEAR($AE470),MONTH($AE470),28)),0)</f>
      </c>
      <c r="AL470" s="18">
        <f>IFERROR(_xlfn.BETA.DIST(DATE(YEAR(AL$2),MONTH(AL$2),15),$AD$2,$AE$2,FALSE,DATE(YEAR($AD470),MONTH($AD470),1),DATE(YEAR($AE470),MONTH($AE470),28)),0)</f>
      </c>
      <c r="AM470" s="18">
        <f>IFERROR(_xlfn.BETA.DIST(DATE(YEAR(AM$2),MONTH(AM$2),15),$AD$2,$AE$2,FALSE,DATE(YEAR($AD470),MONTH($AD470),1),DATE(YEAR($AE470),MONTH($AE470),28)),0)</f>
      </c>
      <c r="AN470" s="18">
        <f>IFERROR(_xlfn.BETA.DIST(DATE(YEAR(AN$2),MONTH(AN$2),15),$AD$2,$AE$2,FALSE,DATE(YEAR($AD470),MONTH($AD470),1),DATE(YEAR($AE470),MONTH($AE470),28)),0)</f>
      </c>
      <c r="AO470" s="18">
        <f>IFERROR(_xlfn.BETA.DIST(DATE(YEAR(AO$2),MONTH(AO$2),15),$AD$2,$AE$2,FALSE,DATE(YEAR($AD470),MONTH($AD470),1),DATE(YEAR($AE470),MONTH($AE470),28)),0)</f>
      </c>
      <c r="AP470" s="18">
        <f>IFERROR(_xlfn.BETA.DIST(DATE(YEAR(AP$2),MONTH(AP$2),15),$AD$2,$AE$2,FALSE,DATE(YEAR($AD470),MONTH($AD470),1),DATE(YEAR($AE470),MONTH($AE470),28)),0)</f>
      </c>
      <c r="AQ470" s="18">
        <f>IFERROR(_xlfn.BETA.DIST(DATE(YEAR(AQ$2),MONTH(AQ$2),15),$AD$2,$AE$2,FALSE,DATE(YEAR($AD470),MONTH($AD470),1),DATE(YEAR($AE470),MONTH($AE470),28)),0)</f>
      </c>
      <c r="AR470" s="18">
        <f>IFERROR(_xlfn.BETA.DIST(DATE(YEAR(AR$2),MONTH(AR$2),15),$AD$2,$AE$2,FALSE,DATE(YEAR($AD470),MONTH($AD470),1),DATE(YEAR($AE470),MONTH($AE470),28)),0)</f>
      </c>
      <c r="AS470" s="18">
        <f>IFERROR(_xlfn.BETA.DIST(DATE(YEAR(AS$2),MONTH(AS$2),15),$AD$2,$AE$2,FALSE,DATE(YEAR($AD470),MONTH($AD470),1),DATE(YEAR($AE470),MONTH($AE470),28)),0)</f>
      </c>
      <c r="AT470" s="18">
        <f>IFERROR(_xlfn.BETA.DIST(DATE(YEAR(AT$2),MONTH(AT$2),15),$AD$2,$AE$2,FALSE,DATE(YEAR($AD470),MONTH($AD470),1),DATE(YEAR($AE470),MONTH($AE470),28)),0)</f>
      </c>
      <c r="AU470" s="18">
        <f>IFERROR(_xlfn.BETA.DIST(DATE(YEAR(AU$2),MONTH(AU$2),15),$AD$2,$AE$2,FALSE,DATE(YEAR($AD470),MONTH($AD470),1),DATE(YEAR($AE470),MONTH($AE470),28)),0)</f>
      </c>
      <c r="AV470" s="18">
        <f>SUM(AG470:AU470)</f>
      </c>
      <c r="AW470" s="18">
        <f>IF(J470&lt;&gt;0,J470,IF($AV470=0,0,AG470/$AV470*$Z470))</f>
      </c>
      <c r="AX470" s="18">
        <f>IF(K470&lt;&gt;0,K470,IF($AV470=0,0,AH470/$AV470*$Z470))</f>
      </c>
      <c r="AY470" s="18">
        <f>IF(L470&lt;&gt;0,L470,IF($AV470=0,0,AI470/$AV470*$Z470))</f>
      </c>
      <c r="AZ470" s="18">
        <f>IF(M470&lt;&gt;0,M470,IF($AV470=0,0,AJ470/$AV470*$Z470))</f>
      </c>
      <c r="BA470" s="18">
        <f>IF(N470&lt;&gt;0,N470,IF($AV470=0,0,AK470/$AV470*$Z470))</f>
      </c>
      <c r="BB470" s="18">
        <f>IF(O470&lt;&gt;0,O470,IF($AV470=0,0,AL470/$AV470*$Z470))</f>
      </c>
      <c r="BC470" s="18">
        <f>IF(P470&lt;&gt;0,P470,IF($AV470=0,0,AM470/$AV470*$Z470))</f>
      </c>
      <c r="BD470" s="18">
        <f>IF(Q470&lt;&gt;0,Q470,IF($AV470=0,0,AN470/$AV470*$Z470))</f>
      </c>
      <c r="BE470" s="18">
        <f>IF(R470&lt;&gt;0,R470,IF($AV470=0,0,AO470/$AV470*$Z470))</f>
      </c>
      <c r="BF470" s="18">
        <f>IF(S470&lt;&gt;0,S470,IF($AV470=0,0,AP470/$AV470*$Z470))</f>
      </c>
      <c r="BG470" s="18">
        <f>IF(T470&lt;&gt;0,T470,IF($AV470=0,0,AQ470/$AV470*$Z470))</f>
      </c>
      <c r="BH470" s="18">
        <f>IF(U470&lt;&gt;0,U470,IF($AV470=0,0,AR470/$AV470*$Z470))</f>
      </c>
      <c r="BI470" s="18">
        <f>IF(V470&lt;&gt;0,V470,IF($AV470=0,0,AS470/$AV470*$Z470))</f>
      </c>
      <c r="BJ470" s="18">
        <f>IF(W470&lt;&gt;0,W470,IF($AV470=0,0,AT470/$AV470*$Z470))</f>
      </c>
      <c r="BK470" s="18">
        <f>IF(X470&lt;&gt;0,X470,IF($AV470=0,0,AU470/$AV470*$Z470))</f>
      </c>
      <c r="BL470" s="18">
        <f>SUM(AW470:BK470)</f>
      </c>
      <c r="BM470" s="18">
        <f>I470-BL470</f>
      </c>
    </row>
    <row r="471" outlineLevel="4">
      <c r="A471" s="5" t="str">
        <v>14.13.1.4</v>
      </c>
      <c r="B471" s="5" t="str">
        <v/>
      </c>
      <c r="C471" s="5" t="str">
        <v>BSPRELGENTL07</v>
      </c>
      <c r="D471" s="5" t="str">
        <v>BSPRELGENTL07</v>
      </c>
      <c r="E471" s="19">
        <f>IFERROR(_xlfn.XLOOKUP(F471,Assumptions!B:B,Assumptions!C:C),0)</f>
      </c>
      <c r="F471" s="5" t="str">
        <v>Site Delivery EGP</v>
      </c>
      <c r="G471" s="5" t="str">
        <v/>
      </c>
      <c r="H471" s="18">
        <f>G469*E471</f>
      </c>
      <c r="I471" s="18">
        <f>H471*(1-0)</f>
      </c>
      <c r="J471" s="18">
        <v>0</v>
      </c>
      <c r="K471" s="18">
        <v>0</v>
      </c>
      <c r="L471" s="18">
        <v>0</v>
      </c>
      <c r="M471" s="18">
        <v>0</v>
      </c>
      <c r="N471" s="18">
        <v>0</v>
      </c>
      <c r="O471" s="18">
        <v>0</v>
      </c>
      <c r="P471" s="18">
        <v>0</v>
      </c>
      <c r="Q471" s="18">
        <v>0</v>
      </c>
      <c r="R471" s="18">
        <v>0</v>
      </c>
      <c r="S471" s="18">
        <v>0</v>
      </c>
      <c r="T471" s="18">
        <v>0</v>
      </c>
      <c r="U471" s="18">
        <v>0</v>
      </c>
      <c r="V471" s="18">
        <v>0</v>
      </c>
      <c r="W471" s="18">
        <v>0</v>
      </c>
      <c r="X471" s="18">
        <v>0</v>
      </c>
      <c r="Y471" s="18">
        <f>SUM(J471:X471)</f>
      </c>
      <c r="Z471" s="18">
        <f>I471-Y471</f>
      </c>
      <c r="AA471" s="20">
        <v>46347</v>
      </c>
      <c r="AB471" s="20">
        <v>46347</v>
      </c>
      <c r="AC471" s="18">
        <f>IFERROR(_xlfn.XLOOKUP(F471,Assumptions!B:B,Assumptions!D:D),0)</f>
      </c>
      <c r="AD471" s="20">
        <f>AA471+AC471</f>
      </c>
      <c r="AE471" s="20">
        <f>AC471+AB471</f>
      </c>
      <c r="AF471" s="5" t="str">
        <v/>
      </c>
      <c r="AG471" s="18">
        <f>IFERROR(_xlfn.BETA.DIST(DATE(YEAR(AG$2),MONTH(AG$2),15),$AD$2,$AE$2,FALSE,DATE(YEAR($AD471),MONTH($AD471),1),DATE(YEAR($AE471),MONTH($AE471),28)),0)</f>
      </c>
      <c r="AH471" s="18">
        <f>IFERROR(_xlfn.BETA.DIST(DATE(YEAR(AH$2),MONTH(AH$2),15),$AD$2,$AE$2,FALSE,DATE(YEAR($AD471),MONTH($AD471),1),DATE(YEAR($AE471),MONTH($AE471),28)),0)</f>
      </c>
      <c r="AI471" s="18">
        <f>IFERROR(_xlfn.BETA.DIST(DATE(YEAR(AI$2),MONTH(AI$2),15),$AD$2,$AE$2,FALSE,DATE(YEAR($AD471),MONTH($AD471),1),DATE(YEAR($AE471),MONTH($AE471),28)),0)</f>
      </c>
      <c r="AJ471" s="18">
        <f>IFERROR(_xlfn.BETA.DIST(DATE(YEAR(AJ$2),MONTH(AJ$2),15),$AD$2,$AE$2,FALSE,DATE(YEAR($AD471),MONTH($AD471),1),DATE(YEAR($AE471),MONTH($AE471),28)),0)</f>
      </c>
      <c r="AK471" s="18">
        <f>IFERROR(_xlfn.BETA.DIST(DATE(YEAR(AK$2),MONTH(AK$2),15),$AD$2,$AE$2,FALSE,DATE(YEAR($AD471),MONTH($AD471),1),DATE(YEAR($AE471),MONTH($AE471),28)),0)</f>
      </c>
      <c r="AL471" s="18">
        <f>IFERROR(_xlfn.BETA.DIST(DATE(YEAR(AL$2),MONTH(AL$2),15),$AD$2,$AE$2,FALSE,DATE(YEAR($AD471),MONTH($AD471),1),DATE(YEAR($AE471),MONTH($AE471),28)),0)</f>
      </c>
      <c r="AM471" s="18">
        <f>IFERROR(_xlfn.BETA.DIST(DATE(YEAR(AM$2),MONTH(AM$2),15),$AD$2,$AE$2,FALSE,DATE(YEAR($AD471),MONTH($AD471),1),DATE(YEAR($AE471),MONTH($AE471),28)),0)</f>
      </c>
      <c r="AN471" s="18">
        <f>IFERROR(_xlfn.BETA.DIST(DATE(YEAR(AN$2),MONTH(AN$2),15),$AD$2,$AE$2,FALSE,DATE(YEAR($AD471),MONTH($AD471),1),DATE(YEAR($AE471),MONTH($AE471),28)),0)</f>
      </c>
      <c r="AO471" s="18">
        <f>IFERROR(_xlfn.BETA.DIST(DATE(YEAR(AO$2),MONTH(AO$2),15),$AD$2,$AE$2,FALSE,DATE(YEAR($AD471),MONTH($AD471),1),DATE(YEAR($AE471),MONTH($AE471),28)),0)</f>
      </c>
      <c r="AP471" s="18">
        <f>IFERROR(_xlfn.BETA.DIST(DATE(YEAR(AP$2),MONTH(AP$2),15),$AD$2,$AE$2,FALSE,DATE(YEAR($AD471),MONTH($AD471),1),DATE(YEAR($AE471),MONTH($AE471),28)),0)</f>
      </c>
      <c r="AQ471" s="18">
        <f>IFERROR(_xlfn.BETA.DIST(DATE(YEAR(AQ$2),MONTH(AQ$2),15),$AD$2,$AE$2,FALSE,DATE(YEAR($AD471),MONTH($AD471),1),DATE(YEAR($AE471),MONTH($AE471),28)),0)</f>
      </c>
      <c r="AR471" s="18">
        <f>IFERROR(_xlfn.BETA.DIST(DATE(YEAR(AR$2),MONTH(AR$2),15),$AD$2,$AE$2,FALSE,DATE(YEAR($AD471),MONTH($AD471),1),DATE(YEAR($AE471),MONTH($AE471),28)),0)</f>
      </c>
      <c r="AS471" s="18">
        <f>IFERROR(_xlfn.BETA.DIST(DATE(YEAR(AS$2),MONTH(AS$2),15),$AD$2,$AE$2,FALSE,DATE(YEAR($AD471),MONTH($AD471),1),DATE(YEAR($AE471),MONTH($AE471),28)),0)</f>
      </c>
      <c r="AT471" s="18">
        <f>IFERROR(_xlfn.BETA.DIST(DATE(YEAR(AT$2),MONTH(AT$2),15),$AD$2,$AE$2,FALSE,DATE(YEAR($AD471),MONTH($AD471),1),DATE(YEAR($AE471),MONTH($AE471),28)),0)</f>
      </c>
      <c r="AU471" s="18">
        <f>IFERROR(_xlfn.BETA.DIST(DATE(YEAR(AU$2),MONTH(AU$2),15),$AD$2,$AE$2,FALSE,DATE(YEAR($AD471),MONTH($AD471),1),DATE(YEAR($AE471),MONTH($AE471),28)),0)</f>
      </c>
      <c r="AV471" s="18">
        <f>SUM(AG471:AU471)</f>
      </c>
      <c r="AW471" s="18">
        <f>IF(J471&lt;&gt;0,J471,IF($AV471=0,0,AG471/$AV471*$Z471))</f>
      </c>
      <c r="AX471" s="18">
        <f>IF(K471&lt;&gt;0,K471,IF($AV471=0,0,AH471/$AV471*$Z471))</f>
      </c>
      <c r="AY471" s="18">
        <f>IF(L471&lt;&gt;0,L471,IF($AV471=0,0,AI471/$AV471*$Z471))</f>
      </c>
      <c r="AZ471" s="18">
        <f>IF(M471&lt;&gt;0,M471,IF($AV471=0,0,AJ471/$AV471*$Z471))</f>
      </c>
      <c r="BA471" s="18">
        <f>IF(N471&lt;&gt;0,N471,IF($AV471=0,0,AK471/$AV471*$Z471))</f>
      </c>
      <c r="BB471" s="18">
        <f>IF(O471&lt;&gt;0,O471,IF($AV471=0,0,AL471/$AV471*$Z471))</f>
      </c>
      <c r="BC471" s="18">
        <f>IF(P471&lt;&gt;0,P471,IF($AV471=0,0,AM471/$AV471*$Z471))</f>
      </c>
      <c r="BD471" s="18">
        <f>IF(Q471&lt;&gt;0,Q471,IF($AV471=0,0,AN471/$AV471*$Z471))</f>
      </c>
      <c r="BE471" s="18">
        <f>IF(R471&lt;&gt;0,R471,IF($AV471=0,0,AO471/$AV471*$Z471))</f>
      </c>
      <c r="BF471" s="18">
        <f>IF(S471&lt;&gt;0,S471,IF($AV471=0,0,AP471/$AV471*$Z471))</f>
      </c>
      <c r="BG471" s="18">
        <f>IF(T471&lt;&gt;0,T471,IF($AV471=0,0,AQ471/$AV471*$Z471))</f>
      </c>
      <c r="BH471" s="18">
        <f>IF(U471&lt;&gt;0,U471,IF($AV471=0,0,AR471/$AV471*$Z471))</f>
      </c>
      <c r="BI471" s="18">
        <f>IF(V471&lt;&gt;0,V471,IF($AV471=0,0,AS471/$AV471*$Z471))</f>
      </c>
      <c r="BJ471" s="18">
        <f>IF(W471&lt;&gt;0,W471,IF($AV471=0,0,AT471/$AV471*$Z471))</f>
      </c>
      <c r="BK471" s="18">
        <f>IF(X471&lt;&gt;0,X471,IF($AV471=0,0,AU471/$AV471*$Z471))</f>
      </c>
      <c r="BL471" s="18">
        <f>SUM(AW471:BK471)</f>
      </c>
      <c r="BM471" s="18">
        <f>I471-BL471</f>
      </c>
    </row>
    <row r="472" outlineLevel="4">
      <c r="A472" s="5" t="str">
        <v>14.13.1.4</v>
      </c>
      <c r="B472" s="5" t="str">
        <v/>
      </c>
      <c r="C472" s="5" t="str">
        <v>BSKDGNGENGR07</v>
      </c>
      <c r="D472" s="5" t="str">
        <v>BSKDGNGENGR07</v>
      </c>
      <c r="E472" s="19">
        <f>IFERROR(_xlfn.XLOOKUP(F472,Assumptions!B:B,Assumptions!C:C),0)</f>
      </c>
      <c r="F472" s="5" t="str">
        <v>Retention</v>
      </c>
      <c r="G472" s="5" t="str">
        <v/>
      </c>
      <c r="H472" s="18">
        <f>G469*E472</f>
      </c>
      <c r="I472" s="18">
        <f>H472*(1-0)</f>
      </c>
      <c r="J472" s="18">
        <v>0</v>
      </c>
      <c r="K472" s="18">
        <v>0</v>
      </c>
      <c r="L472" s="18">
        <v>0</v>
      </c>
      <c r="M472" s="18">
        <v>0</v>
      </c>
      <c r="N472" s="18">
        <v>0</v>
      </c>
      <c r="O472" s="18">
        <v>0</v>
      </c>
      <c r="P472" s="18">
        <v>0</v>
      </c>
      <c r="Q472" s="18">
        <v>0</v>
      </c>
      <c r="R472" s="18">
        <v>0</v>
      </c>
      <c r="S472" s="18">
        <v>0</v>
      </c>
      <c r="T472" s="18">
        <v>0</v>
      </c>
      <c r="U472" s="18">
        <v>0</v>
      </c>
      <c r="V472" s="18">
        <v>0</v>
      </c>
      <c r="W472" s="18">
        <v>0</v>
      </c>
      <c r="X472" s="18">
        <v>0</v>
      </c>
      <c r="Y472" s="18">
        <f>SUM(J472:X472)</f>
      </c>
      <c r="Z472" s="18">
        <f>I472-Y472</f>
      </c>
      <c r="AA472" s="20">
        <v>46483</v>
      </c>
      <c r="AB472" s="20">
        <v>46483</v>
      </c>
      <c r="AC472" s="18">
        <f>IFERROR(_xlfn.XLOOKUP(F472,Assumptions!B:B,Assumptions!D:D),0)</f>
      </c>
      <c r="AD472" s="20">
        <f>AA472+AC472</f>
      </c>
      <c r="AE472" s="20">
        <f>AC472+AB472</f>
      </c>
      <c r="AF472" s="5" t="str">
        <v/>
      </c>
      <c r="AG472" s="18">
        <f>IFERROR(_xlfn.BETA.DIST(DATE(YEAR(AG$2),MONTH(AG$2),15),$AD$2,$AE$2,FALSE,DATE(YEAR($AD472),MONTH($AD472),1),DATE(YEAR($AE472),MONTH($AE472),28)),0)</f>
      </c>
      <c r="AH472" s="18">
        <f>IFERROR(_xlfn.BETA.DIST(DATE(YEAR(AH$2),MONTH(AH$2),15),$AD$2,$AE$2,FALSE,DATE(YEAR($AD472),MONTH($AD472),1),DATE(YEAR($AE472),MONTH($AE472),28)),0)</f>
      </c>
      <c r="AI472" s="18">
        <f>IFERROR(_xlfn.BETA.DIST(DATE(YEAR(AI$2),MONTH(AI$2),15),$AD$2,$AE$2,FALSE,DATE(YEAR($AD472),MONTH($AD472),1),DATE(YEAR($AE472),MONTH($AE472),28)),0)</f>
      </c>
      <c r="AJ472" s="18">
        <f>IFERROR(_xlfn.BETA.DIST(DATE(YEAR(AJ$2),MONTH(AJ$2),15),$AD$2,$AE$2,FALSE,DATE(YEAR($AD472),MONTH($AD472),1),DATE(YEAR($AE472),MONTH($AE472),28)),0)</f>
      </c>
      <c r="AK472" s="18">
        <f>IFERROR(_xlfn.BETA.DIST(DATE(YEAR(AK$2),MONTH(AK$2),15),$AD$2,$AE$2,FALSE,DATE(YEAR($AD472),MONTH($AD472),1),DATE(YEAR($AE472),MONTH($AE472),28)),0)</f>
      </c>
      <c r="AL472" s="18">
        <f>IFERROR(_xlfn.BETA.DIST(DATE(YEAR(AL$2),MONTH(AL$2),15),$AD$2,$AE$2,FALSE,DATE(YEAR($AD472),MONTH($AD472),1),DATE(YEAR($AE472),MONTH($AE472),28)),0)</f>
      </c>
      <c r="AM472" s="18">
        <f>IFERROR(_xlfn.BETA.DIST(DATE(YEAR(AM$2),MONTH(AM$2),15),$AD$2,$AE$2,FALSE,DATE(YEAR($AD472),MONTH($AD472),1),DATE(YEAR($AE472),MONTH($AE472),28)),0)</f>
      </c>
      <c r="AN472" s="18">
        <f>IFERROR(_xlfn.BETA.DIST(DATE(YEAR(AN$2),MONTH(AN$2),15),$AD$2,$AE$2,FALSE,DATE(YEAR($AD472),MONTH($AD472),1),DATE(YEAR($AE472),MONTH($AE472),28)),0)</f>
      </c>
      <c r="AO472" s="18">
        <f>IFERROR(_xlfn.BETA.DIST(DATE(YEAR(AO$2),MONTH(AO$2),15),$AD$2,$AE$2,FALSE,DATE(YEAR($AD472),MONTH($AD472),1),DATE(YEAR($AE472),MONTH($AE472),28)),0)</f>
      </c>
      <c r="AP472" s="18">
        <f>IFERROR(_xlfn.BETA.DIST(DATE(YEAR(AP$2),MONTH(AP$2),15),$AD$2,$AE$2,FALSE,DATE(YEAR($AD472),MONTH($AD472),1),DATE(YEAR($AE472),MONTH($AE472),28)),0)</f>
      </c>
      <c r="AQ472" s="18">
        <f>IFERROR(_xlfn.BETA.DIST(DATE(YEAR(AQ$2),MONTH(AQ$2),15),$AD$2,$AE$2,FALSE,DATE(YEAR($AD472),MONTH($AD472),1),DATE(YEAR($AE472),MONTH($AE472),28)),0)</f>
      </c>
      <c r="AR472" s="18">
        <f>IFERROR(_xlfn.BETA.DIST(DATE(YEAR(AR$2),MONTH(AR$2),15),$AD$2,$AE$2,FALSE,DATE(YEAR($AD472),MONTH($AD472),1),DATE(YEAR($AE472),MONTH($AE472),28)),0)</f>
      </c>
      <c r="AS472" s="18">
        <f>IFERROR(_xlfn.BETA.DIST(DATE(YEAR(AS$2),MONTH(AS$2),15),$AD$2,$AE$2,FALSE,DATE(YEAR($AD472),MONTH($AD472),1),DATE(YEAR($AE472),MONTH($AE472),28)),0)</f>
      </c>
      <c r="AT472" s="18">
        <f>IFERROR(_xlfn.BETA.DIST(DATE(YEAR(AT$2),MONTH(AT$2),15),$AD$2,$AE$2,FALSE,DATE(YEAR($AD472),MONTH($AD472),1),DATE(YEAR($AE472),MONTH($AE472),28)),0)</f>
      </c>
      <c r="AU472" s="18">
        <f>IFERROR(_xlfn.BETA.DIST(DATE(YEAR(AU$2),MONTH(AU$2),15),$AD$2,$AE$2,FALSE,DATE(YEAR($AD472),MONTH($AD472),1),DATE(YEAR($AE472),MONTH($AE472),28)),0)</f>
      </c>
      <c r="AV472" s="18">
        <f>SUM(AG472:AU472)</f>
      </c>
      <c r="AW472" s="18">
        <f>IF(J472&lt;&gt;0,J472,IF($AV472=0,0,AG472/$AV472*$Z472))</f>
      </c>
      <c r="AX472" s="18">
        <f>IF(K472&lt;&gt;0,K472,IF($AV472=0,0,AH472/$AV472*$Z472))</f>
      </c>
      <c r="AY472" s="18">
        <f>IF(L472&lt;&gt;0,L472,IF($AV472=0,0,AI472/$AV472*$Z472))</f>
      </c>
      <c r="AZ472" s="18">
        <f>IF(M472&lt;&gt;0,M472,IF($AV472=0,0,AJ472/$AV472*$Z472))</f>
      </c>
      <c r="BA472" s="18">
        <f>IF(N472&lt;&gt;0,N472,IF($AV472=0,0,AK472/$AV472*$Z472))</f>
      </c>
      <c r="BB472" s="18">
        <f>IF(O472&lt;&gt;0,O472,IF($AV472=0,0,AL472/$AV472*$Z472))</f>
      </c>
      <c r="BC472" s="18">
        <f>IF(P472&lt;&gt;0,P472,IF($AV472=0,0,AM472/$AV472*$Z472))</f>
      </c>
      <c r="BD472" s="18">
        <f>IF(Q472&lt;&gt;0,Q472,IF($AV472=0,0,AN472/$AV472*$Z472))</f>
      </c>
      <c r="BE472" s="18">
        <f>IF(R472&lt;&gt;0,R472,IF($AV472=0,0,AO472/$AV472*$Z472))</f>
      </c>
      <c r="BF472" s="18">
        <f>IF(S472&lt;&gt;0,S472,IF($AV472=0,0,AP472/$AV472*$Z472))</f>
      </c>
      <c r="BG472" s="18">
        <f>IF(T472&lt;&gt;0,T472,IF($AV472=0,0,AQ472/$AV472*$Z472))</f>
      </c>
      <c r="BH472" s="18">
        <f>IF(U472&lt;&gt;0,U472,IF($AV472=0,0,AR472/$AV472*$Z472))</f>
      </c>
      <c r="BI472" s="18">
        <f>IF(V472&lt;&gt;0,V472,IF($AV472=0,0,AS472/$AV472*$Z472))</f>
      </c>
      <c r="BJ472" s="18">
        <f>IF(W472&lt;&gt;0,W472,IF($AV472=0,0,AT472/$AV472*$Z472))</f>
      </c>
      <c r="BK472" s="18">
        <f>IF(X472&lt;&gt;0,X472,IF($AV472=0,0,AU472/$AV472*$Z472))</f>
      </c>
      <c r="BL472" s="18">
        <f>SUM(AW472:BK472)</f>
      </c>
      <c r="BM472" s="18">
        <f>I472-BL472</f>
      </c>
    </row>
    <row r="473" outlineLevel="3">
      <c r="A473" s="17" t="str">
        <v>14.13.2.1</v>
      </c>
      <c r="B473" s="17" t="str">
        <v/>
      </c>
      <c r="C473" s="17" t="str">
        <v/>
      </c>
      <c r="D473" s="17" t="str">
        <v/>
      </c>
      <c r="E473" s="17" t="str">
        <v>14.13.2.1</v>
      </c>
      <c r="F473" s="17" t="str">
        <v>Complete Compressor with motor</v>
      </c>
      <c r="G473" s="17">
        <v>222374.36</v>
      </c>
      <c r="H473" s="17" t="str">
        <v/>
      </c>
      <c r="I473" s="17" t="str">
        <v/>
      </c>
      <c r="J473" s="17" t="str">
        <v/>
      </c>
      <c r="K473" s="17" t="str">
        <v/>
      </c>
      <c r="L473" s="17" t="str">
        <v/>
      </c>
      <c r="M473" s="17" t="str">
        <v/>
      </c>
      <c r="N473" s="17" t="str">
        <v/>
      </c>
      <c r="O473" s="17" t="str">
        <v/>
      </c>
      <c r="P473" s="17" t="str">
        <v/>
      </c>
      <c r="Q473" s="17" t="str">
        <v/>
      </c>
      <c r="R473" s="17" t="str">
        <v/>
      </c>
      <c r="S473" s="17" t="str">
        <v/>
      </c>
      <c r="T473" s="17" t="str">
        <v/>
      </c>
      <c r="U473" s="17" t="str">
        <v/>
      </c>
      <c r="V473" s="17" t="str">
        <v/>
      </c>
      <c r="W473" s="17" t="str">
        <v/>
      </c>
      <c r="X473" s="17" t="str">
        <v/>
      </c>
      <c r="Y473" s="17" t="str">
        <v/>
      </c>
      <c r="Z473" s="17" t="str">
        <v/>
      </c>
      <c r="AA473" s="17" t="str">
        <v/>
      </c>
      <c r="AB473" s="17" t="str">
        <v/>
      </c>
      <c r="AC473" s="17" t="str">
        <v/>
      </c>
      <c r="AD473" s="17" t="str">
        <v/>
      </c>
      <c r="AE473" s="17" t="str">
        <v/>
      </c>
      <c r="AF473" s="5" t="str">
        <v/>
      </c>
      <c r="AG473" s="18">
        <f>IFERROR(_xlfn.BETA.DIST(DATE(YEAR(AG$2),MONTH(AG$2),15),$AD$2,$AE$2,FALSE,DATE(YEAR($AD473),MONTH($AD473),1),DATE(YEAR($AE473),MONTH($AE473),28)),0)</f>
      </c>
      <c r="AH473" s="18">
        <f>IFERROR(_xlfn.BETA.DIST(DATE(YEAR(AH$2),MONTH(AH$2),15),$AD$2,$AE$2,FALSE,DATE(YEAR($AD473),MONTH($AD473),1),DATE(YEAR($AE473),MONTH($AE473),28)),0)</f>
      </c>
      <c r="AI473" s="18">
        <f>IFERROR(_xlfn.BETA.DIST(DATE(YEAR(AI$2),MONTH(AI$2),15),$AD$2,$AE$2,FALSE,DATE(YEAR($AD473),MONTH($AD473),1),DATE(YEAR($AE473),MONTH($AE473),28)),0)</f>
      </c>
      <c r="AJ473" s="18">
        <f>IFERROR(_xlfn.BETA.DIST(DATE(YEAR(AJ$2),MONTH(AJ$2),15),$AD$2,$AE$2,FALSE,DATE(YEAR($AD473),MONTH($AD473),1),DATE(YEAR($AE473),MONTH($AE473),28)),0)</f>
      </c>
      <c r="AK473" s="18">
        <f>IFERROR(_xlfn.BETA.DIST(DATE(YEAR(AK$2),MONTH(AK$2),15),$AD$2,$AE$2,FALSE,DATE(YEAR($AD473),MONTH($AD473),1),DATE(YEAR($AE473),MONTH($AE473),28)),0)</f>
      </c>
      <c r="AL473" s="18">
        <f>IFERROR(_xlfn.BETA.DIST(DATE(YEAR(AL$2),MONTH(AL$2),15),$AD$2,$AE$2,FALSE,DATE(YEAR($AD473),MONTH($AD473),1),DATE(YEAR($AE473),MONTH($AE473),28)),0)</f>
      </c>
      <c r="AM473" s="18">
        <f>IFERROR(_xlfn.BETA.DIST(DATE(YEAR(AM$2),MONTH(AM$2),15),$AD$2,$AE$2,FALSE,DATE(YEAR($AD473),MONTH($AD473),1),DATE(YEAR($AE473),MONTH($AE473),28)),0)</f>
      </c>
      <c r="AN473" s="18">
        <f>IFERROR(_xlfn.BETA.DIST(DATE(YEAR(AN$2),MONTH(AN$2),15),$AD$2,$AE$2,FALSE,DATE(YEAR($AD473),MONTH($AD473),1),DATE(YEAR($AE473),MONTH($AE473),28)),0)</f>
      </c>
      <c r="AO473" s="18">
        <f>IFERROR(_xlfn.BETA.DIST(DATE(YEAR(AO$2),MONTH(AO$2),15),$AD$2,$AE$2,FALSE,DATE(YEAR($AD473),MONTH($AD473),1),DATE(YEAR($AE473),MONTH($AE473),28)),0)</f>
      </c>
      <c r="AP473" s="18">
        <f>IFERROR(_xlfn.BETA.DIST(DATE(YEAR(AP$2),MONTH(AP$2),15),$AD$2,$AE$2,FALSE,DATE(YEAR($AD473),MONTH($AD473),1),DATE(YEAR($AE473),MONTH($AE473),28)),0)</f>
      </c>
      <c r="AQ473" s="18">
        <f>IFERROR(_xlfn.BETA.DIST(DATE(YEAR(AQ$2),MONTH(AQ$2),15),$AD$2,$AE$2,FALSE,DATE(YEAR($AD473),MONTH($AD473),1),DATE(YEAR($AE473),MONTH($AE473),28)),0)</f>
      </c>
      <c r="AR473" s="18">
        <f>IFERROR(_xlfn.BETA.DIST(DATE(YEAR(AR$2),MONTH(AR$2),15),$AD$2,$AE$2,FALSE,DATE(YEAR($AD473),MONTH($AD473),1),DATE(YEAR($AE473),MONTH($AE473),28)),0)</f>
      </c>
      <c r="AS473" s="18">
        <f>IFERROR(_xlfn.BETA.DIST(DATE(YEAR(AS$2),MONTH(AS$2),15),$AD$2,$AE$2,FALSE,DATE(YEAR($AD473),MONTH($AD473),1),DATE(YEAR($AE473),MONTH($AE473),28)),0)</f>
      </c>
      <c r="AT473" s="18">
        <f>IFERROR(_xlfn.BETA.DIST(DATE(YEAR(AT$2),MONTH(AT$2),15),$AD$2,$AE$2,FALSE,DATE(YEAR($AD473),MONTH($AD473),1),DATE(YEAR($AE473),MONTH($AE473),28)),0)</f>
      </c>
      <c r="AU473" s="18">
        <f>IFERROR(_xlfn.BETA.DIST(DATE(YEAR(AU$2),MONTH(AU$2),15),$AD$2,$AE$2,FALSE,DATE(YEAR($AD473),MONTH($AD473),1),DATE(YEAR($AE473),MONTH($AE473),28)),0)</f>
      </c>
      <c r="AV473" s="18">
        <f>SUM(AG473:AU473)</f>
      </c>
      <c r="AW473" s="18">
        <f>IF(J473&lt;&gt;0,J473,IF($AV473=0,0,AG473/$AV473*$Z473))</f>
      </c>
      <c r="AX473" s="18">
        <f>IF(K473&lt;&gt;0,K473,IF($AV473=0,0,AH473/$AV473*$Z473))</f>
      </c>
      <c r="AY473" s="18">
        <f>IF(L473&lt;&gt;0,L473,IF($AV473=0,0,AI473/$AV473*$Z473))</f>
      </c>
      <c r="AZ473" s="18">
        <f>IF(M473&lt;&gt;0,M473,IF($AV473=0,0,AJ473/$AV473*$Z473))</f>
      </c>
      <c r="BA473" s="18">
        <f>IF(N473&lt;&gt;0,N473,IF($AV473=0,0,AK473/$AV473*$Z473))</f>
      </c>
      <c r="BB473" s="18">
        <f>IF(O473&lt;&gt;0,O473,IF($AV473=0,0,AL473/$AV473*$Z473))</f>
      </c>
      <c r="BC473" s="18">
        <f>IF(P473&lt;&gt;0,P473,IF($AV473=0,0,AM473/$AV473*$Z473))</f>
      </c>
      <c r="BD473" s="18">
        <f>IF(Q473&lt;&gt;0,Q473,IF($AV473=0,0,AN473/$AV473*$Z473))</f>
      </c>
      <c r="BE473" s="18">
        <f>IF(R473&lt;&gt;0,R473,IF($AV473=0,0,AO473/$AV473*$Z473))</f>
      </c>
      <c r="BF473" s="18">
        <f>IF(S473&lt;&gt;0,S473,IF($AV473=0,0,AP473/$AV473*$Z473))</f>
      </c>
      <c r="BG473" s="18">
        <f>IF(T473&lt;&gt;0,T473,IF($AV473=0,0,AQ473/$AV473*$Z473))</f>
      </c>
      <c r="BH473" s="18">
        <f>IF(U473&lt;&gt;0,U473,IF($AV473=0,0,AR473/$AV473*$Z473))</f>
      </c>
      <c r="BI473" s="18">
        <f>IF(V473&lt;&gt;0,V473,IF($AV473=0,0,AS473/$AV473*$Z473))</f>
      </c>
      <c r="BJ473" s="18">
        <f>IF(W473&lt;&gt;0,W473,IF($AV473=0,0,AT473/$AV473*$Z473))</f>
      </c>
      <c r="BK473" s="18">
        <f>IF(X473&lt;&gt;0,X473,IF($AV473=0,0,AU473/$AV473*$Z473))</f>
      </c>
      <c r="BL473" s="18">
        <f>SUM(AW473:BK473)</f>
      </c>
      <c r="BM473" s="17" t="str">
        <v/>
      </c>
    </row>
    <row r="474" outlineLevel="4">
      <c r="A474" s="5" t="str">
        <v>14.13.2.1</v>
      </c>
      <c r="B474" s="5" t="str">
        <v/>
      </c>
      <c r="C474" s="5" t="str">
        <v>BSKDGNGENGR03</v>
      </c>
      <c r="D474" s="5" t="str">
        <v>BSKDGNGENGR03</v>
      </c>
      <c r="E474" s="19">
        <f>IFERROR(_xlfn.XLOOKUP(F474,Assumptions!B:B,Assumptions!C:C),0)</f>
      </c>
      <c r="F474" s="5" t="str">
        <v>Advanced Payment</v>
      </c>
      <c r="G474" s="5" t="str">
        <v/>
      </c>
      <c r="H474" s="18">
        <f>G473*E474</f>
      </c>
      <c r="I474" s="18">
        <f>H474*(1-0)</f>
      </c>
      <c r="J474" s="18">
        <v>0</v>
      </c>
      <c r="K474" s="18">
        <v>0</v>
      </c>
      <c r="L474" s="18">
        <v>0</v>
      </c>
      <c r="M474" s="18">
        <v>0</v>
      </c>
      <c r="N474" s="18">
        <v>0</v>
      </c>
      <c r="O474" s="18">
        <v>0</v>
      </c>
      <c r="P474" s="18">
        <v>0</v>
      </c>
      <c r="Q474" s="18">
        <v>0</v>
      </c>
      <c r="R474" s="18">
        <v>0</v>
      </c>
      <c r="S474" s="18">
        <v>0</v>
      </c>
      <c r="T474" s="18">
        <v>0</v>
      </c>
      <c r="U474" s="18">
        <v>0</v>
      </c>
      <c r="V474" s="18">
        <v>0</v>
      </c>
      <c r="W474" s="18">
        <v>0</v>
      </c>
      <c r="X474" s="18">
        <v>0</v>
      </c>
      <c r="Y474" s="18">
        <f>SUM(J474:X474)</f>
      </c>
      <c r="Z474" s="18">
        <f>I474-Y474</f>
      </c>
      <c r="AA474" s="20">
        <v>46026</v>
      </c>
      <c r="AB474" s="20">
        <v>46026</v>
      </c>
      <c r="AC474" s="18">
        <f>IFERROR(_xlfn.XLOOKUP(F474,Assumptions!B:B,Assumptions!D:D),0)</f>
      </c>
      <c r="AD474" s="20">
        <f>AA474+AC474</f>
      </c>
      <c r="AE474" s="20">
        <f>AC474+AB474</f>
      </c>
      <c r="AF474" s="5" t="str">
        <v/>
      </c>
      <c r="AG474" s="18">
        <f>IFERROR(_xlfn.BETA.DIST(DATE(YEAR(AG$2),MONTH(AG$2),15),$AD$2,$AE$2,FALSE,DATE(YEAR($AD474),MONTH($AD474),1),DATE(YEAR($AE474),MONTH($AE474),28)),0)</f>
      </c>
      <c r="AH474" s="18">
        <f>IFERROR(_xlfn.BETA.DIST(DATE(YEAR(AH$2),MONTH(AH$2),15),$AD$2,$AE$2,FALSE,DATE(YEAR($AD474),MONTH($AD474),1),DATE(YEAR($AE474),MONTH($AE474),28)),0)</f>
      </c>
      <c r="AI474" s="18">
        <f>IFERROR(_xlfn.BETA.DIST(DATE(YEAR(AI$2),MONTH(AI$2),15),$AD$2,$AE$2,FALSE,DATE(YEAR($AD474),MONTH($AD474),1),DATE(YEAR($AE474),MONTH($AE474),28)),0)</f>
      </c>
      <c r="AJ474" s="18">
        <f>IFERROR(_xlfn.BETA.DIST(DATE(YEAR(AJ$2),MONTH(AJ$2),15),$AD$2,$AE$2,FALSE,DATE(YEAR($AD474),MONTH($AD474),1),DATE(YEAR($AE474),MONTH($AE474),28)),0)</f>
      </c>
      <c r="AK474" s="18">
        <f>IFERROR(_xlfn.BETA.DIST(DATE(YEAR(AK$2),MONTH(AK$2),15),$AD$2,$AE$2,FALSE,DATE(YEAR($AD474),MONTH($AD474),1),DATE(YEAR($AE474),MONTH($AE474),28)),0)</f>
      </c>
      <c r="AL474" s="18">
        <f>IFERROR(_xlfn.BETA.DIST(DATE(YEAR(AL$2),MONTH(AL$2),15),$AD$2,$AE$2,FALSE,DATE(YEAR($AD474),MONTH($AD474),1),DATE(YEAR($AE474),MONTH($AE474),28)),0)</f>
      </c>
      <c r="AM474" s="18">
        <f>IFERROR(_xlfn.BETA.DIST(DATE(YEAR(AM$2),MONTH(AM$2),15),$AD$2,$AE$2,FALSE,DATE(YEAR($AD474),MONTH($AD474),1),DATE(YEAR($AE474),MONTH($AE474),28)),0)</f>
      </c>
      <c r="AN474" s="18">
        <f>IFERROR(_xlfn.BETA.DIST(DATE(YEAR(AN$2),MONTH(AN$2),15),$AD$2,$AE$2,FALSE,DATE(YEAR($AD474),MONTH($AD474),1),DATE(YEAR($AE474),MONTH($AE474),28)),0)</f>
      </c>
      <c r="AO474" s="18">
        <f>IFERROR(_xlfn.BETA.DIST(DATE(YEAR(AO$2),MONTH(AO$2),15),$AD$2,$AE$2,FALSE,DATE(YEAR($AD474),MONTH($AD474),1),DATE(YEAR($AE474),MONTH($AE474),28)),0)</f>
      </c>
      <c r="AP474" s="18">
        <f>IFERROR(_xlfn.BETA.DIST(DATE(YEAR(AP$2),MONTH(AP$2),15),$AD$2,$AE$2,FALSE,DATE(YEAR($AD474),MONTH($AD474),1),DATE(YEAR($AE474),MONTH($AE474),28)),0)</f>
      </c>
      <c r="AQ474" s="18">
        <f>IFERROR(_xlfn.BETA.DIST(DATE(YEAR(AQ$2),MONTH(AQ$2),15),$AD$2,$AE$2,FALSE,DATE(YEAR($AD474),MONTH($AD474),1),DATE(YEAR($AE474),MONTH($AE474),28)),0)</f>
      </c>
      <c r="AR474" s="18">
        <f>IFERROR(_xlfn.BETA.DIST(DATE(YEAR(AR$2),MONTH(AR$2),15),$AD$2,$AE$2,FALSE,DATE(YEAR($AD474),MONTH($AD474),1),DATE(YEAR($AE474),MONTH($AE474),28)),0)</f>
      </c>
      <c r="AS474" s="18">
        <f>IFERROR(_xlfn.BETA.DIST(DATE(YEAR(AS$2),MONTH(AS$2),15),$AD$2,$AE$2,FALSE,DATE(YEAR($AD474),MONTH($AD474),1),DATE(YEAR($AE474),MONTH($AE474),28)),0)</f>
      </c>
      <c r="AT474" s="18">
        <f>IFERROR(_xlfn.BETA.DIST(DATE(YEAR(AT$2),MONTH(AT$2),15),$AD$2,$AE$2,FALSE,DATE(YEAR($AD474),MONTH($AD474),1),DATE(YEAR($AE474),MONTH($AE474),28)),0)</f>
      </c>
      <c r="AU474" s="18">
        <f>IFERROR(_xlfn.BETA.DIST(DATE(YEAR(AU$2),MONTH(AU$2),15),$AD$2,$AE$2,FALSE,DATE(YEAR($AD474),MONTH($AD474),1),DATE(YEAR($AE474),MONTH($AE474),28)),0)</f>
      </c>
      <c r="AV474" s="18">
        <f>SUM(AG474:AU474)</f>
      </c>
      <c r="AW474" s="18">
        <f>IF(J474&lt;&gt;0,J474,IF($AV474=0,0,AG474/$AV474*$Z474))</f>
      </c>
      <c r="AX474" s="18">
        <f>IF(K474&lt;&gt;0,K474,IF($AV474=0,0,AH474/$AV474*$Z474))</f>
      </c>
      <c r="AY474" s="18">
        <f>IF(L474&lt;&gt;0,L474,IF($AV474=0,0,AI474/$AV474*$Z474))</f>
      </c>
      <c r="AZ474" s="18">
        <f>IF(M474&lt;&gt;0,M474,IF($AV474=0,0,AJ474/$AV474*$Z474))</f>
      </c>
      <c r="BA474" s="18">
        <f>IF(N474&lt;&gt;0,N474,IF($AV474=0,0,AK474/$AV474*$Z474))</f>
      </c>
      <c r="BB474" s="18">
        <f>IF(O474&lt;&gt;0,O474,IF($AV474=0,0,AL474/$AV474*$Z474))</f>
      </c>
      <c r="BC474" s="18">
        <f>IF(P474&lt;&gt;0,P474,IF($AV474=0,0,AM474/$AV474*$Z474))</f>
      </c>
      <c r="BD474" s="18">
        <f>IF(Q474&lt;&gt;0,Q474,IF($AV474=0,0,AN474/$AV474*$Z474))</f>
      </c>
      <c r="BE474" s="18">
        <f>IF(R474&lt;&gt;0,R474,IF($AV474=0,0,AO474/$AV474*$Z474))</f>
      </c>
      <c r="BF474" s="18">
        <f>IF(S474&lt;&gt;0,S474,IF($AV474=0,0,AP474/$AV474*$Z474))</f>
      </c>
      <c r="BG474" s="18">
        <f>IF(T474&lt;&gt;0,T474,IF($AV474=0,0,AQ474/$AV474*$Z474))</f>
      </c>
      <c r="BH474" s="18">
        <f>IF(U474&lt;&gt;0,U474,IF($AV474=0,0,AR474/$AV474*$Z474))</f>
      </c>
      <c r="BI474" s="18">
        <f>IF(V474&lt;&gt;0,V474,IF($AV474=0,0,AS474/$AV474*$Z474))</f>
      </c>
      <c r="BJ474" s="18">
        <f>IF(W474&lt;&gt;0,W474,IF($AV474=0,0,AT474/$AV474*$Z474))</f>
      </c>
      <c r="BK474" s="18">
        <f>IF(X474&lt;&gt;0,X474,IF($AV474=0,0,AU474/$AV474*$Z474))</f>
      </c>
      <c r="BL474" s="18">
        <f>SUM(AW474:BK474)</f>
      </c>
      <c r="BM474" s="18">
        <f>I474-BL474</f>
      </c>
    </row>
    <row r="475" outlineLevel="4">
      <c r="A475" s="5" t="str">
        <v>14.13.2.1</v>
      </c>
      <c r="B475" s="5" t="str">
        <v/>
      </c>
      <c r="C475" s="5" t="str">
        <v>BSPRELGENTL07</v>
      </c>
      <c r="D475" s="5" t="str">
        <v>BSPRELGENTL07</v>
      </c>
      <c r="E475" s="19">
        <f>IFERROR(_xlfn.XLOOKUP(F475,Assumptions!B:B,Assumptions!C:C),0)</f>
      </c>
      <c r="F475" s="5" t="str">
        <v>Site Delivery EGP</v>
      </c>
      <c r="G475" s="5" t="str">
        <v/>
      </c>
      <c r="H475" s="18">
        <f>G473*E475</f>
      </c>
      <c r="I475" s="18">
        <f>H475*(1-0)</f>
      </c>
      <c r="J475" s="18">
        <v>0</v>
      </c>
      <c r="K475" s="18">
        <v>0</v>
      </c>
      <c r="L475" s="18">
        <v>0</v>
      </c>
      <c r="M475" s="18">
        <v>0</v>
      </c>
      <c r="N475" s="18">
        <v>0</v>
      </c>
      <c r="O475" s="18">
        <v>0</v>
      </c>
      <c r="P475" s="18">
        <v>0</v>
      </c>
      <c r="Q475" s="18">
        <v>0</v>
      </c>
      <c r="R475" s="18">
        <v>0</v>
      </c>
      <c r="S475" s="18">
        <v>0</v>
      </c>
      <c r="T475" s="18">
        <v>0</v>
      </c>
      <c r="U475" s="18">
        <v>0</v>
      </c>
      <c r="V475" s="18">
        <v>0</v>
      </c>
      <c r="W475" s="18">
        <v>0</v>
      </c>
      <c r="X475" s="18">
        <v>0</v>
      </c>
      <c r="Y475" s="18">
        <f>SUM(J475:X475)</f>
      </c>
      <c r="Z475" s="18">
        <f>I475-Y475</f>
      </c>
      <c r="AA475" s="20">
        <v>46347</v>
      </c>
      <c r="AB475" s="20">
        <v>46347</v>
      </c>
      <c r="AC475" s="18">
        <f>IFERROR(_xlfn.XLOOKUP(F475,Assumptions!B:B,Assumptions!D:D),0)</f>
      </c>
      <c r="AD475" s="20">
        <f>AA475+AC475</f>
      </c>
      <c r="AE475" s="20">
        <f>AC475+AB475</f>
      </c>
      <c r="AF475" s="5" t="str">
        <v/>
      </c>
      <c r="AG475" s="18">
        <f>IFERROR(_xlfn.BETA.DIST(DATE(YEAR(AG$2),MONTH(AG$2),15),$AD$2,$AE$2,FALSE,DATE(YEAR($AD475),MONTH($AD475),1),DATE(YEAR($AE475),MONTH($AE475),28)),0)</f>
      </c>
      <c r="AH475" s="18">
        <f>IFERROR(_xlfn.BETA.DIST(DATE(YEAR(AH$2),MONTH(AH$2),15),$AD$2,$AE$2,FALSE,DATE(YEAR($AD475),MONTH($AD475),1),DATE(YEAR($AE475),MONTH($AE475),28)),0)</f>
      </c>
      <c r="AI475" s="18">
        <f>IFERROR(_xlfn.BETA.DIST(DATE(YEAR(AI$2),MONTH(AI$2),15),$AD$2,$AE$2,FALSE,DATE(YEAR($AD475),MONTH($AD475),1),DATE(YEAR($AE475),MONTH($AE475),28)),0)</f>
      </c>
      <c r="AJ475" s="18">
        <f>IFERROR(_xlfn.BETA.DIST(DATE(YEAR(AJ$2),MONTH(AJ$2),15),$AD$2,$AE$2,FALSE,DATE(YEAR($AD475),MONTH($AD475),1),DATE(YEAR($AE475),MONTH($AE475),28)),0)</f>
      </c>
      <c r="AK475" s="18">
        <f>IFERROR(_xlfn.BETA.DIST(DATE(YEAR(AK$2),MONTH(AK$2),15),$AD$2,$AE$2,FALSE,DATE(YEAR($AD475),MONTH($AD475),1),DATE(YEAR($AE475),MONTH($AE475),28)),0)</f>
      </c>
      <c r="AL475" s="18">
        <f>IFERROR(_xlfn.BETA.DIST(DATE(YEAR(AL$2),MONTH(AL$2),15),$AD$2,$AE$2,FALSE,DATE(YEAR($AD475),MONTH($AD475),1),DATE(YEAR($AE475),MONTH($AE475),28)),0)</f>
      </c>
      <c r="AM475" s="18">
        <f>IFERROR(_xlfn.BETA.DIST(DATE(YEAR(AM$2),MONTH(AM$2),15),$AD$2,$AE$2,FALSE,DATE(YEAR($AD475),MONTH($AD475),1),DATE(YEAR($AE475),MONTH($AE475),28)),0)</f>
      </c>
      <c r="AN475" s="18">
        <f>IFERROR(_xlfn.BETA.DIST(DATE(YEAR(AN$2),MONTH(AN$2),15),$AD$2,$AE$2,FALSE,DATE(YEAR($AD475),MONTH($AD475),1),DATE(YEAR($AE475),MONTH($AE475),28)),0)</f>
      </c>
      <c r="AO475" s="18">
        <f>IFERROR(_xlfn.BETA.DIST(DATE(YEAR(AO$2),MONTH(AO$2),15),$AD$2,$AE$2,FALSE,DATE(YEAR($AD475),MONTH($AD475),1),DATE(YEAR($AE475),MONTH($AE475),28)),0)</f>
      </c>
      <c r="AP475" s="18">
        <f>IFERROR(_xlfn.BETA.DIST(DATE(YEAR(AP$2),MONTH(AP$2),15),$AD$2,$AE$2,FALSE,DATE(YEAR($AD475),MONTH($AD475),1),DATE(YEAR($AE475),MONTH($AE475),28)),0)</f>
      </c>
      <c r="AQ475" s="18">
        <f>IFERROR(_xlfn.BETA.DIST(DATE(YEAR(AQ$2),MONTH(AQ$2),15),$AD$2,$AE$2,FALSE,DATE(YEAR($AD475),MONTH($AD475),1),DATE(YEAR($AE475),MONTH($AE475),28)),0)</f>
      </c>
      <c r="AR475" s="18">
        <f>IFERROR(_xlfn.BETA.DIST(DATE(YEAR(AR$2),MONTH(AR$2),15),$AD$2,$AE$2,FALSE,DATE(YEAR($AD475),MONTH($AD475),1),DATE(YEAR($AE475),MONTH($AE475),28)),0)</f>
      </c>
      <c r="AS475" s="18">
        <f>IFERROR(_xlfn.BETA.DIST(DATE(YEAR(AS$2),MONTH(AS$2),15),$AD$2,$AE$2,FALSE,DATE(YEAR($AD475),MONTH($AD475),1),DATE(YEAR($AE475),MONTH($AE475),28)),0)</f>
      </c>
      <c r="AT475" s="18">
        <f>IFERROR(_xlfn.BETA.DIST(DATE(YEAR(AT$2),MONTH(AT$2),15),$AD$2,$AE$2,FALSE,DATE(YEAR($AD475),MONTH($AD475),1),DATE(YEAR($AE475),MONTH($AE475),28)),0)</f>
      </c>
      <c r="AU475" s="18">
        <f>IFERROR(_xlfn.BETA.DIST(DATE(YEAR(AU$2),MONTH(AU$2),15),$AD$2,$AE$2,FALSE,DATE(YEAR($AD475),MONTH($AD475),1),DATE(YEAR($AE475),MONTH($AE475),28)),0)</f>
      </c>
      <c r="AV475" s="18">
        <f>SUM(AG475:AU475)</f>
      </c>
      <c r="AW475" s="18">
        <f>IF(J475&lt;&gt;0,J475,IF($AV475=0,0,AG475/$AV475*$Z475))</f>
      </c>
      <c r="AX475" s="18">
        <f>IF(K475&lt;&gt;0,K475,IF($AV475=0,0,AH475/$AV475*$Z475))</f>
      </c>
      <c r="AY475" s="18">
        <f>IF(L475&lt;&gt;0,L475,IF($AV475=0,0,AI475/$AV475*$Z475))</f>
      </c>
      <c r="AZ475" s="18">
        <f>IF(M475&lt;&gt;0,M475,IF($AV475=0,0,AJ475/$AV475*$Z475))</f>
      </c>
      <c r="BA475" s="18">
        <f>IF(N475&lt;&gt;0,N475,IF($AV475=0,0,AK475/$AV475*$Z475))</f>
      </c>
      <c r="BB475" s="18">
        <f>IF(O475&lt;&gt;0,O475,IF($AV475=0,0,AL475/$AV475*$Z475))</f>
      </c>
      <c r="BC475" s="18">
        <f>IF(P475&lt;&gt;0,P475,IF($AV475=0,0,AM475/$AV475*$Z475))</f>
      </c>
      <c r="BD475" s="18">
        <f>IF(Q475&lt;&gt;0,Q475,IF($AV475=0,0,AN475/$AV475*$Z475))</f>
      </c>
      <c r="BE475" s="18">
        <f>IF(R475&lt;&gt;0,R475,IF($AV475=0,0,AO475/$AV475*$Z475))</f>
      </c>
      <c r="BF475" s="18">
        <f>IF(S475&lt;&gt;0,S475,IF($AV475=0,0,AP475/$AV475*$Z475))</f>
      </c>
      <c r="BG475" s="18">
        <f>IF(T475&lt;&gt;0,T475,IF($AV475=0,0,AQ475/$AV475*$Z475))</f>
      </c>
      <c r="BH475" s="18">
        <f>IF(U475&lt;&gt;0,U475,IF($AV475=0,0,AR475/$AV475*$Z475))</f>
      </c>
      <c r="BI475" s="18">
        <f>IF(V475&lt;&gt;0,V475,IF($AV475=0,0,AS475/$AV475*$Z475))</f>
      </c>
      <c r="BJ475" s="18">
        <f>IF(W475&lt;&gt;0,W475,IF($AV475=0,0,AT475/$AV475*$Z475))</f>
      </c>
      <c r="BK475" s="18">
        <f>IF(X475&lt;&gt;0,X475,IF($AV475=0,0,AU475/$AV475*$Z475))</f>
      </c>
      <c r="BL475" s="18">
        <f>SUM(AW475:BK475)</f>
      </c>
      <c r="BM475" s="18">
        <f>I475-BL475</f>
      </c>
    </row>
    <row r="476" outlineLevel="4">
      <c r="A476" s="5" t="str">
        <v>14.13.2.1</v>
      </c>
      <c r="B476" s="5" t="str">
        <v/>
      </c>
      <c r="C476" s="5" t="str">
        <v>BSKDGNGENGR07</v>
      </c>
      <c r="D476" s="5" t="str">
        <v>BSKDGNGENGR07</v>
      </c>
      <c r="E476" s="19">
        <f>IFERROR(_xlfn.XLOOKUP(F476,Assumptions!B:B,Assumptions!C:C),0)</f>
      </c>
      <c r="F476" s="5" t="str">
        <v>Retention</v>
      </c>
      <c r="G476" s="5" t="str">
        <v/>
      </c>
      <c r="H476" s="18">
        <f>G473*E476</f>
      </c>
      <c r="I476" s="18">
        <f>H476*(1-0)</f>
      </c>
      <c r="J476" s="18">
        <v>0</v>
      </c>
      <c r="K476" s="18">
        <v>0</v>
      </c>
      <c r="L476" s="18">
        <v>0</v>
      </c>
      <c r="M476" s="18">
        <v>0</v>
      </c>
      <c r="N476" s="18">
        <v>0</v>
      </c>
      <c r="O476" s="18">
        <v>0</v>
      </c>
      <c r="P476" s="18">
        <v>0</v>
      </c>
      <c r="Q476" s="18">
        <v>0</v>
      </c>
      <c r="R476" s="18">
        <v>0</v>
      </c>
      <c r="S476" s="18">
        <v>0</v>
      </c>
      <c r="T476" s="18">
        <v>0</v>
      </c>
      <c r="U476" s="18">
        <v>0</v>
      </c>
      <c r="V476" s="18">
        <v>0</v>
      </c>
      <c r="W476" s="18">
        <v>0</v>
      </c>
      <c r="X476" s="18">
        <v>0</v>
      </c>
      <c r="Y476" s="18">
        <f>SUM(J476:X476)</f>
      </c>
      <c r="Z476" s="18">
        <f>I476-Y476</f>
      </c>
      <c r="AA476" s="20">
        <v>46483</v>
      </c>
      <c r="AB476" s="20">
        <v>46483</v>
      </c>
      <c r="AC476" s="18">
        <f>IFERROR(_xlfn.XLOOKUP(F476,Assumptions!B:B,Assumptions!D:D),0)</f>
      </c>
      <c r="AD476" s="20">
        <f>AA476+AC476</f>
      </c>
      <c r="AE476" s="20">
        <f>AC476+AB476</f>
      </c>
      <c r="AF476" s="5" t="str">
        <v/>
      </c>
      <c r="AG476" s="18">
        <f>IFERROR(_xlfn.BETA.DIST(DATE(YEAR(AG$2),MONTH(AG$2),15),$AD$2,$AE$2,FALSE,DATE(YEAR($AD476),MONTH($AD476),1),DATE(YEAR($AE476),MONTH($AE476),28)),0)</f>
      </c>
      <c r="AH476" s="18">
        <f>IFERROR(_xlfn.BETA.DIST(DATE(YEAR(AH$2),MONTH(AH$2),15),$AD$2,$AE$2,FALSE,DATE(YEAR($AD476),MONTH($AD476),1),DATE(YEAR($AE476),MONTH($AE476),28)),0)</f>
      </c>
      <c r="AI476" s="18">
        <f>IFERROR(_xlfn.BETA.DIST(DATE(YEAR(AI$2),MONTH(AI$2),15),$AD$2,$AE$2,FALSE,DATE(YEAR($AD476),MONTH($AD476),1),DATE(YEAR($AE476),MONTH($AE476),28)),0)</f>
      </c>
      <c r="AJ476" s="18">
        <f>IFERROR(_xlfn.BETA.DIST(DATE(YEAR(AJ$2),MONTH(AJ$2),15),$AD$2,$AE$2,FALSE,DATE(YEAR($AD476),MONTH($AD476),1),DATE(YEAR($AE476),MONTH($AE476),28)),0)</f>
      </c>
      <c r="AK476" s="18">
        <f>IFERROR(_xlfn.BETA.DIST(DATE(YEAR(AK$2),MONTH(AK$2),15),$AD$2,$AE$2,FALSE,DATE(YEAR($AD476),MONTH($AD476),1),DATE(YEAR($AE476),MONTH($AE476),28)),0)</f>
      </c>
      <c r="AL476" s="18">
        <f>IFERROR(_xlfn.BETA.DIST(DATE(YEAR(AL$2),MONTH(AL$2),15),$AD$2,$AE$2,FALSE,DATE(YEAR($AD476),MONTH($AD476),1),DATE(YEAR($AE476),MONTH($AE476),28)),0)</f>
      </c>
      <c r="AM476" s="18">
        <f>IFERROR(_xlfn.BETA.DIST(DATE(YEAR(AM$2),MONTH(AM$2),15),$AD$2,$AE$2,FALSE,DATE(YEAR($AD476),MONTH($AD476),1),DATE(YEAR($AE476),MONTH($AE476),28)),0)</f>
      </c>
      <c r="AN476" s="18">
        <f>IFERROR(_xlfn.BETA.DIST(DATE(YEAR(AN$2),MONTH(AN$2),15),$AD$2,$AE$2,FALSE,DATE(YEAR($AD476),MONTH($AD476),1),DATE(YEAR($AE476),MONTH($AE476),28)),0)</f>
      </c>
      <c r="AO476" s="18">
        <f>IFERROR(_xlfn.BETA.DIST(DATE(YEAR(AO$2),MONTH(AO$2),15),$AD$2,$AE$2,FALSE,DATE(YEAR($AD476),MONTH($AD476),1),DATE(YEAR($AE476),MONTH($AE476),28)),0)</f>
      </c>
      <c r="AP476" s="18">
        <f>IFERROR(_xlfn.BETA.DIST(DATE(YEAR(AP$2),MONTH(AP$2),15),$AD$2,$AE$2,FALSE,DATE(YEAR($AD476),MONTH($AD476),1),DATE(YEAR($AE476),MONTH($AE476),28)),0)</f>
      </c>
      <c r="AQ476" s="18">
        <f>IFERROR(_xlfn.BETA.DIST(DATE(YEAR(AQ$2),MONTH(AQ$2),15),$AD$2,$AE$2,FALSE,DATE(YEAR($AD476),MONTH($AD476),1),DATE(YEAR($AE476),MONTH($AE476),28)),0)</f>
      </c>
      <c r="AR476" s="18">
        <f>IFERROR(_xlfn.BETA.DIST(DATE(YEAR(AR$2),MONTH(AR$2),15),$AD$2,$AE$2,FALSE,DATE(YEAR($AD476),MONTH($AD476),1),DATE(YEAR($AE476),MONTH($AE476),28)),0)</f>
      </c>
      <c r="AS476" s="18">
        <f>IFERROR(_xlfn.BETA.DIST(DATE(YEAR(AS$2),MONTH(AS$2),15),$AD$2,$AE$2,FALSE,DATE(YEAR($AD476),MONTH($AD476),1),DATE(YEAR($AE476),MONTH($AE476),28)),0)</f>
      </c>
      <c r="AT476" s="18">
        <f>IFERROR(_xlfn.BETA.DIST(DATE(YEAR(AT$2),MONTH(AT$2),15),$AD$2,$AE$2,FALSE,DATE(YEAR($AD476),MONTH($AD476),1),DATE(YEAR($AE476),MONTH($AE476),28)),0)</f>
      </c>
      <c r="AU476" s="18">
        <f>IFERROR(_xlfn.BETA.DIST(DATE(YEAR(AU$2),MONTH(AU$2),15),$AD$2,$AE$2,FALSE,DATE(YEAR($AD476),MONTH($AD476),1),DATE(YEAR($AE476),MONTH($AE476),28)),0)</f>
      </c>
      <c r="AV476" s="18">
        <f>SUM(AG476:AU476)</f>
      </c>
      <c r="AW476" s="18">
        <f>IF(J476&lt;&gt;0,J476,IF($AV476=0,0,AG476/$AV476*$Z476))</f>
      </c>
      <c r="AX476" s="18">
        <f>IF(K476&lt;&gt;0,K476,IF($AV476=0,0,AH476/$AV476*$Z476))</f>
      </c>
      <c r="AY476" s="18">
        <f>IF(L476&lt;&gt;0,L476,IF($AV476=0,0,AI476/$AV476*$Z476))</f>
      </c>
      <c r="AZ476" s="18">
        <f>IF(M476&lt;&gt;0,M476,IF($AV476=0,0,AJ476/$AV476*$Z476))</f>
      </c>
      <c r="BA476" s="18">
        <f>IF(N476&lt;&gt;0,N476,IF($AV476=0,0,AK476/$AV476*$Z476))</f>
      </c>
      <c r="BB476" s="18">
        <f>IF(O476&lt;&gt;0,O476,IF($AV476=0,0,AL476/$AV476*$Z476))</f>
      </c>
      <c r="BC476" s="18">
        <f>IF(P476&lt;&gt;0,P476,IF($AV476=0,0,AM476/$AV476*$Z476))</f>
      </c>
      <c r="BD476" s="18">
        <f>IF(Q476&lt;&gt;0,Q476,IF($AV476=0,0,AN476/$AV476*$Z476))</f>
      </c>
      <c r="BE476" s="18">
        <f>IF(R476&lt;&gt;0,R476,IF($AV476=0,0,AO476/$AV476*$Z476))</f>
      </c>
      <c r="BF476" s="18">
        <f>IF(S476&lt;&gt;0,S476,IF($AV476=0,0,AP476/$AV476*$Z476))</f>
      </c>
      <c r="BG476" s="18">
        <f>IF(T476&lt;&gt;0,T476,IF($AV476=0,0,AQ476/$AV476*$Z476))</f>
      </c>
      <c r="BH476" s="18">
        <f>IF(U476&lt;&gt;0,U476,IF($AV476=0,0,AR476/$AV476*$Z476))</f>
      </c>
      <c r="BI476" s="18">
        <f>IF(V476&lt;&gt;0,V476,IF($AV476=0,0,AS476/$AV476*$Z476))</f>
      </c>
      <c r="BJ476" s="18">
        <f>IF(W476&lt;&gt;0,W476,IF($AV476=0,0,AT476/$AV476*$Z476))</f>
      </c>
      <c r="BK476" s="18">
        <f>IF(X476&lt;&gt;0,X476,IF($AV476=0,0,AU476/$AV476*$Z476))</f>
      </c>
      <c r="BL476" s="18">
        <f>SUM(AW476:BK476)</f>
      </c>
      <c r="BM476" s="18">
        <f>I476-BL476</f>
      </c>
    </row>
    <row r="477" outlineLevel="3">
      <c r="A477" s="17" t="str">
        <v>14.13.2.2</v>
      </c>
      <c r="B477" s="17" t="str">
        <v/>
      </c>
      <c r="C477" s="17" t="str">
        <v/>
      </c>
      <c r="D477" s="17" t="str">
        <v/>
      </c>
      <c r="E477" s="17" t="str">
        <v>14.13.2.2</v>
      </c>
      <c r="F477" s="17" t="str">
        <v>Complete Pump station with motor</v>
      </c>
      <c r="G477" s="17">
        <v>2219016.49</v>
      </c>
      <c r="H477" s="17" t="str">
        <v/>
      </c>
      <c r="I477" s="17" t="str">
        <v/>
      </c>
      <c r="J477" s="17" t="str">
        <v/>
      </c>
      <c r="K477" s="17" t="str">
        <v/>
      </c>
      <c r="L477" s="17" t="str">
        <v/>
      </c>
      <c r="M477" s="17" t="str">
        <v/>
      </c>
      <c r="N477" s="17" t="str">
        <v/>
      </c>
      <c r="O477" s="17" t="str">
        <v/>
      </c>
      <c r="P477" s="17" t="str">
        <v/>
      </c>
      <c r="Q477" s="17" t="str">
        <v/>
      </c>
      <c r="R477" s="17" t="str">
        <v/>
      </c>
      <c r="S477" s="17" t="str">
        <v/>
      </c>
      <c r="T477" s="17" t="str">
        <v/>
      </c>
      <c r="U477" s="17" t="str">
        <v/>
      </c>
      <c r="V477" s="17" t="str">
        <v/>
      </c>
      <c r="W477" s="17" t="str">
        <v/>
      </c>
      <c r="X477" s="17" t="str">
        <v/>
      </c>
      <c r="Y477" s="17" t="str">
        <v/>
      </c>
      <c r="Z477" s="17" t="str">
        <v/>
      </c>
      <c r="AA477" s="17" t="str">
        <v/>
      </c>
      <c r="AB477" s="17" t="str">
        <v/>
      </c>
      <c r="AC477" s="17" t="str">
        <v/>
      </c>
      <c r="AD477" s="17" t="str">
        <v/>
      </c>
      <c r="AE477" s="17" t="str">
        <v/>
      </c>
      <c r="AF477" s="5" t="str">
        <v/>
      </c>
      <c r="AG477" s="18">
        <f>IFERROR(_xlfn.BETA.DIST(DATE(YEAR(AG$2),MONTH(AG$2),15),$AD$2,$AE$2,FALSE,DATE(YEAR($AD477),MONTH($AD477),1),DATE(YEAR($AE477),MONTH($AE477),28)),0)</f>
      </c>
      <c r="AH477" s="18">
        <f>IFERROR(_xlfn.BETA.DIST(DATE(YEAR(AH$2),MONTH(AH$2),15),$AD$2,$AE$2,FALSE,DATE(YEAR($AD477),MONTH($AD477),1),DATE(YEAR($AE477),MONTH($AE477),28)),0)</f>
      </c>
      <c r="AI477" s="18">
        <f>IFERROR(_xlfn.BETA.DIST(DATE(YEAR(AI$2),MONTH(AI$2),15),$AD$2,$AE$2,FALSE,DATE(YEAR($AD477),MONTH($AD477),1),DATE(YEAR($AE477),MONTH($AE477),28)),0)</f>
      </c>
      <c r="AJ477" s="18">
        <f>IFERROR(_xlfn.BETA.DIST(DATE(YEAR(AJ$2),MONTH(AJ$2),15),$AD$2,$AE$2,FALSE,DATE(YEAR($AD477),MONTH($AD477),1),DATE(YEAR($AE477),MONTH($AE477),28)),0)</f>
      </c>
      <c r="AK477" s="18">
        <f>IFERROR(_xlfn.BETA.DIST(DATE(YEAR(AK$2),MONTH(AK$2),15),$AD$2,$AE$2,FALSE,DATE(YEAR($AD477),MONTH($AD477),1),DATE(YEAR($AE477),MONTH($AE477),28)),0)</f>
      </c>
      <c r="AL477" s="18">
        <f>IFERROR(_xlfn.BETA.DIST(DATE(YEAR(AL$2),MONTH(AL$2),15),$AD$2,$AE$2,FALSE,DATE(YEAR($AD477),MONTH($AD477),1),DATE(YEAR($AE477),MONTH($AE477),28)),0)</f>
      </c>
      <c r="AM477" s="18">
        <f>IFERROR(_xlfn.BETA.DIST(DATE(YEAR(AM$2),MONTH(AM$2),15),$AD$2,$AE$2,FALSE,DATE(YEAR($AD477),MONTH($AD477),1),DATE(YEAR($AE477),MONTH($AE477),28)),0)</f>
      </c>
      <c r="AN477" s="18">
        <f>IFERROR(_xlfn.BETA.DIST(DATE(YEAR(AN$2),MONTH(AN$2),15),$AD$2,$AE$2,FALSE,DATE(YEAR($AD477),MONTH($AD477),1),DATE(YEAR($AE477),MONTH($AE477),28)),0)</f>
      </c>
      <c r="AO477" s="18">
        <f>IFERROR(_xlfn.BETA.DIST(DATE(YEAR(AO$2),MONTH(AO$2),15),$AD$2,$AE$2,FALSE,DATE(YEAR($AD477),MONTH($AD477),1),DATE(YEAR($AE477),MONTH($AE477),28)),0)</f>
      </c>
      <c r="AP477" s="18">
        <f>IFERROR(_xlfn.BETA.DIST(DATE(YEAR(AP$2),MONTH(AP$2),15),$AD$2,$AE$2,FALSE,DATE(YEAR($AD477),MONTH($AD477),1),DATE(YEAR($AE477),MONTH($AE477),28)),0)</f>
      </c>
      <c r="AQ477" s="18">
        <f>IFERROR(_xlfn.BETA.DIST(DATE(YEAR(AQ$2),MONTH(AQ$2),15),$AD$2,$AE$2,FALSE,DATE(YEAR($AD477),MONTH($AD477),1),DATE(YEAR($AE477),MONTH($AE477),28)),0)</f>
      </c>
      <c r="AR477" s="18">
        <f>IFERROR(_xlfn.BETA.DIST(DATE(YEAR(AR$2),MONTH(AR$2),15),$AD$2,$AE$2,FALSE,DATE(YEAR($AD477),MONTH($AD477),1),DATE(YEAR($AE477),MONTH($AE477),28)),0)</f>
      </c>
      <c r="AS477" s="18">
        <f>IFERROR(_xlfn.BETA.DIST(DATE(YEAR(AS$2),MONTH(AS$2),15),$AD$2,$AE$2,FALSE,DATE(YEAR($AD477),MONTH($AD477),1),DATE(YEAR($AE477),MONTH($AE477),28)),0)</f>
      </c>
      <c r="AT477" s="18">
        <f>IFERROR(_xlfn.BETA.DIST(DATE(YEAR(AT$2),MONTH(AT$2),15),$AD$2,$AE$2,FALSE,DATE(YEAR($AD477),MONTH($AD477),1),DATE(YEAR($AE477),MONTH($AE477),28)),0)</f>
      </c>
      <c r="AU477" s="18">
        <f>IFERROR(_xlfn.BETA.DIST(DATE(YEAR(AU$2),MONTH(AU$2),15),$AD$2,$AE$2,FALSE,DATE(YEAR($AD477),MONTH($AD477),1),DATE(YEAR($AE477),MONTH($AE477),28)),0)</f>
      </c>
      <c r="AV477" s="18">
        <f>SUM(AG477:AU477)</f>
      </c>
      <c r="AW477" s="18">
        <f>IF(J477&lt;&gt;0,J477,IF($AV477=0,0,AG477/$AV477*$Z477))</f>
      </c>
      <c r="AX477" s="18">
        <f>IF(K477&lt;&gt;0,K477,IF($AV477=0,0,AH477/$AV477*$Z477))</f>
      </c>
      <c r="AY477" s="18">
        <f>IF(L477&lt;&gt;0,L477,IF($AV477=0,0,AI477/$AV477*$Z477))</f>
      </c>
      <c r="AZ477" s="18">
        <f>IF(M477&lt;&gt;0,M477,IF($AV477=0,0,AJ477/$AV477*$Z477))</f>
      </c>
      <c r="BA477" s="18">
        <f>IF(N477&lt;&gt;0,N477,IF($AV477=0,0,AK477/$AV477*$Z477))</f>
      </c>
      <c r="BB477" s="18">
        <f>IF(O477&lt;&gt;0,O477,IF($AV477=0,0,AL477/$AV477*$Z477))</f>
      </c>
      <c r="BC477" s="18">
        <f>IF(P477&lt;&gt;0,P477,IF($AV477=0,0,AM477/$AV477*$Z477))</f>
      </c>
      <c r="BD477" s="18">
        <f>IF(Q477&lt;&gt;0,Q477,IF($AV477=0,0,AN477/$AV477*$Z477))</f>
      </c>
      <c r="BE477" s="18">
        <f>IF(R477&lt;&gt;0,R477,IF($AV477=0,0,AO477/$AV477*$Z477))</f>
      </c>
      <c r="BF477" s="18">
        <f>IF(S477&lt;&gt;0,S477,IF($AV477=0,0,AP477/$AV477*$Z477))</f>
      </c>
      <c r="BG477" s="18">
        <f>IF(T477&lt;&gt;0,T477,IF($AV477=0,0,AQ477/$AV477*$Z477))</f>
      </c>
      <c r="BH477" s="18">
        <f>IF(U477&lt;&gt;0,U477,IF($AV477=0,0,AR477/$AV477*$Z477))</f>
      </c>
      <c r="BI477" s="18">
        <f>IF(V477&lt;&gt;0,V477,IF($AV477=0,0,AS477/$AV477*$Z477))</f>
      </c>
      <c r="BJ477" s="18">
        <f>IF(W477&lt;&gt;0,W477,IF($AV477=0,0,AT477/$AV477*$Z477))</f>
      </c>
      <c r="BK477" s="18">
        <f>IF(X477&lt;&gt;0,X477,IF($AV477=0,0,AU477/$AV477*$Z477))</f>
      </c>
      <c r="BL477" s="18">
        <f>SUM(AW477:BK477)</f>
      </c>
      <c r="BM477" s="17" t="str">
        <v/>
      </c>
    </row>
    <row r="478" outlineLevel="4">
      <c r="A478" s="5" t="str">
        <v>14.13.2.2</v>
      </c>
      <c r="B478" s="5" t="str">
        <v/>
      </c>
      <c r="C478" s="5" t="str">
        <v>BSKDGNGENGR03</v>
      </c>
      <c r="D478" s="5" t="str">
        <v>BSKDGNGENGR03</v>
      </c>
      <c r="E478" s="19">
        <f>IFERROR(_xlfn.XLOOKUP(F478,Assumptions!B:B,Assumptions!C:C),0)</f>
      </c>
      <c r="F478" s="5" t="str">
        <v>Advanced Payment</v>
      </c>
      <c r="G478" s="5" t="str">
        <v/>
      </c>
      <c r="H478" s="18">
        <f>G477*E478</f>
      </c>
      <c r="I478" s="18">
        <f>H478*(1-0)</f>
      </c>
      <c r="J478" s="18">
        <v>0</v>
      </c>
      <c r="K478" s="18">
        <v>0</v>
      </c>
      <c r="L478" s="18">
        <v>0</v>
      </c>
      <c r="M478" s="18">
        <v>0</v>
      </c>
      <c r="N478" s="18">
        <v>0</v>
      </c>
      <c r="O478" s="18">
        <v>0</v>
      </c>
      <c r="P478" s="18">
        <v>0</v>
      </c>
      <c r="Q478" s="18">
        <v>0</v>
      </c>
      <c r="R478" s="18">
        <v>0</v>
      </c>
      <c r="S478" s="18">
        <v>0</v>
      </c>
      <c r="T478" s="18">
        <v>0</v>
      </c>
      <c r="U478" s="18">
        <v>0</v>
      </c>
      <c r="V478" s="18">
        <v>0</v>
      </c>
      <c r="W478" s="18">
        <v>0</v>
      </c>
      <c r="X478" s="18">
        <v>0</v>
      </c>
      <c r="Y478" s="18">
        <f>SUM(J478:X478)</f>
      </c>
      <c r="Z478" s="18">
        <f>I478-Y478</f>
      </c>
      <c r="AA478" s="20">
        <v>46026</v>
      </c>
      <c r="AB478" s="20">
        <v>46026</v>
      </c>
      <c r="AC478" s="18">
        <f>IFERROR(_xlfn.XLOOKUP(F478,Assumptions!B:B,Assumptions!D:D),0)</f>
      </c>
      <c r="AD478" s="20">
        <f>AA478+AC478</f>
      </c>
      <c r="AE478" s="20">
        <f>AC478+AB478</f>
      </c>
      <c r="AF478" s="5" t="str">
        <v/>
      </c>
      <c r="AG478" s="18">
        <f>IFERROR(_xlfn.BETA.DIST(DATE(YEAR(AG$2),MONTH(AG$2),15),$AD$2,$AE$2,FALSE,DATE(YEAR($AD478),MONTH($AD478),1),DATE(YEAR($AE478),MONTH($AE478),28)),0)</f>
      </c>
      <c r="AH478" s="18">
        <f>IFERROR(_xlfn.BETA.DIST(DATE(YEAR(AH$2),MONTH(AH$2),15),$AD$2,$AE$2,FALSE,DATE(YEAR($AD478),MONTH($AD478),1),DATE(YEAR($AE478),MONTH($AE478),28)),0)</f>
      </c>
      <c r="AI478" s="18">
        <f>IFERROR(_xlfn.BETA.DIST(DATE(YEAR(AI$2),MONTH(AI$2),15),$AD$2,$AE$2,FALSE,DATE(YEAR($AD478),MONTH($AD478),1),DATE(YEAR($AE478),MONTH($AE478),28)),0)</f>
      </c>
      <c r="AJ478" s="18">
        <f>IFERROR(_xlfn.BETA.DIST(DATE(YEAR(AJ$2),MONTH(AJ$2),15),$AD$2,$AE$2,FALSE,DATE(YEAR($AD478),MONTH($AD478),1),DATE(YEAR($AE478),MONTH($AE478),28)),0)</f>
      </c>
      <c r="AK478" s="18">
        <f>IFERROR(_xlfn.BETA.DIST(DATE(YEAR(AK$2),MONTH(AK$2),15),$AD$2,$AE$2,FALSE,DATE(YEAR($AD478),MONTH($AD478),1),DATE(YEAR($AE478),MONTH($AE478),28)),0)</f>
      </c>
      <c r="AL478" s="18">
        <f>IFERROR(_xlfn.BETA.DIST(DATE(YEAR(AL$2),MONTH(AL$2),15),$AD$2,$AE$2,FALSE,DATE(YEAR($AD478),MONTH($AD478),1),DATE(YEAR($AE478),MONTH($AE478),28)),0)</f>
      </c>
      <c r="AM478" s="18">
        <f>IFERROR(_xlfn.BETA.DIST(DATE(YEAR(AM$2),MONTH(AM$2),15),$AD$2,$AE$2,FALSE,DATE(YEAR($AD478),MONTH($AD478),1),DATE(YEAR($AE478),MONTH($AE478),28)),0)</f>
      </c>
      <c r="AN478" s="18">
        <f>IFERROR(_xlfn.BETA.DIST(DATE(YEAR(AN$2),MONTH(AN$2),15),$AD$2,$AE$2,FALSE,DATE(YEAR($AD478),MONTH($AD478),1),DATE(YEAR($AE478),MONTH($AE478),28)),0)</f>
      </c>
      <c r="AO478" s="18">
        <f>IFERROR(_xlfn.BETA.DIST(DATE(YEAR(AO$2),MONTH(AO$2),15),$AD$2,$AE$2,FALSE,DATE(YEAR($AD478),MONTH($AD478),1),DATE(YEAR($AE478),MONTH($AE478),28)),0)</f>
      </c>
      <c r="AP478" s="18">
        <f>IFERROR(_xlfn.BETA.DIST(DATE(YEAR(AP$2),MONTH(AP$2),15),$AD$2,$AE$2,FALSE,DATE(YEAR($AD478),MONTH($AD478),1),DATE(YEAR($AE478),MONTH($AE478),28)),0)</f>
      </c>
      <c r="AQ478" s="18">
        <f>IFERROR(_xlfn.BETA.DIST(DATE(YEAR(AQ$2),MONTH(AQ$2),15),$AD$2,$AE$2,FALSE,DATE(YEAR($AD478),MONTH($AD478),1),DATE(YEAR($AE478),MONTH($AE478),28)),0)</f>
      </c>
      <c r="AR478" s="18">
        <f>IFERROR(_xlfn.BETA.DIST(DATE(YEAR(AR$2),MONTH(AR$2),15),$AD$2,$AE$2,FALSE,DATE(YEAR($AD478),MONTH($AD478),1),DATE(YEAR($AE478),MONTH($AE478),28)),0)</f>
      </c>
      <c r="AS478" s="18">
        <f>IFERROR(_xlfn.BETA.DIST(DATE(YEAR(AS$2),MONTH(AS$2),15),$AD$2,$AE$2,FALSE,DATE(YEAR($AD478),MONTH($AD478),1),DATE(YEAR($AE478),MONTH($AE478),28)),0)</f>
      </c>
      <c r="AT478" s="18">
        <f>IFERROR(_xlfn.BETA.DIST(DATE(YEAR(AT$2),MONTH(AT$2),15),$AD$2,$AE$2,FALSE,DATE(YEAR($AD478),MONTH($AD478),1),DATE(YEAR($AE478),MONTH($AE478),28)),0)</f>
      </c>
      <c r="AU478" s="18">
        <f>IFERROR(_xlfn.BETA.DIST(DATE(YEAR(AU$2),MONTH(AU$2),15),$AD$2,$AE$2,FALSE,DATE(YEAR($AD478),MONTH($AD478),1),DATE(YEAR($AE478),MONTH($AE478),28)),0)</f>
      </c>
      <c r="AV478" s="18">
        <f>SUM(AG478:AU478)</f>
      </c>
      <c r="AW478" s="18">
        <f>IF(J478&lt;&gt;0,J478,IF($AV478=0,0,AG478/$AV478*$Z478))</f>
      </c>
      <c r="AX478" s="18">
        <f>IF(K478&lt;&gt;0,K478,IF($AV478=0,0,AH478/$AV478*$Z478))</f>
      </c>
      <c r="AY478" s="18">
        <f>IF(L478&lt;&gt;0,L478,IF($AV478=0,0,AI478/$AV478*$Z478))</f>
      </c>
      <c r="AZ478" s="18">
        <f>IF(M478&lt;&gt;0,M478,IF($AV478=0,0,AJ478/$AV478*$Z478))</f>
      </c>
      <c r="BA478" s="18">
        <f>IF(N478&lt;&gt;0,N478,IF($AV478=0,0,AK478/$AV478*$Z478))</f>
      </c>
      <c r="BB478" s="18">
        <f>IF(O478&lt;&gt;0,O478,IF($AV478=0,0,AL478/$AV478*$Z478))</f>
      </c>
      <c r="BC478" s="18">
        <f>IF(P478&lt;&gt;0,P478,IF($AV478=0,0,AM478/$AV478*$Z478))</f>
      </c>
      <c r="BD478" s="18">
        <f>IF(Q478&lt;&gt;0,Q478,IF($AV478=0,0,AN478/$AV478*$Z478))</f>
      </c>
      <c r="BE478" s="18">
        <f>IF(R478&lt;&gt;0,R478,IF($AV478=0,0,AO478/$AV478*$Z478))</f>
      </c>
      <c r="BF478" s="18">
        <f>IF(S478&lt;&gt;0,S478,IF($AV478=0,0,AP478/$AV478*$Z478))</f>
      </c>
      <c r="BG478" s="18">
        <f>IF(T478&lt;&gt;0,T478,IF($AV478=0,0,AQ478/$AV478*$Z478))</f>
      </c>
      <c r="BH478" s="18">
        <f>IF(U478&lt;&gt;0,U478,IF($AV478=0,0,AR478/$AV478*$Z478))</f>
      </c>
      <c r="BI478" s="18">
        <f>IF(V478&lt;&gt;0,V478,IF($AV478=0,0,AS478/$AV478*$Z478))</f>
      </c>
      <c r="BJ478" s="18">
        <f>IF(W478&lt;&gt;0,W478,IF($AV478=0,0,AT478/$AV478*$Z478))</f>
      </c>
      <c r="BK478" s="18">
        <f>IF(X478&lt;&gt;0,X478,IF($AV478=0,0,AU478/$AV478*$Z478))</f>
      </c>
      <c r="BL478" s="18">
        <f>SUM(AW478:BK478)</f>
      </c>
      <c r="BM478" s="18">
        <f>I478-BL478</f>
      </c>
    </row>
    <row r="479" outlineLevel="4">
      <c r="A479" s="5" t="str">
        <v>14.13.2.2</v>
      </c>
      <c r="B479" s="5" t="str">
        <v/>
      </c>
      <c r="C479" s="5" t="str">
        <v>BSPRELGENTL07</v>
      </c>
      <c r="D479" s="5" t="str">
        <v>BSPRELGENTL07</v>
      </c>
      <c r="E479" s="19">
        <f>IFERROR(_xlfn.XLOOKUP(F479,Assumptions!B:B,Assumptions!C:C),0)</f>
      </c>
      <c r="F479" s="5" t="str">
        <v>Site Delivery EGP</v>
      </c>
      <c r="G479" s="5" t="str">
        <v/>
      </c>
      <c r="H479" s="18">
        <f>G477*E479</f>
      </c>
      <c r="I479" s="18">
        <f>H479*(1-0)</f>
      </c>
      <c r="J479" s="18">
        <v>0</v>
      </c>
      <c r="K479" s="18">
        <v>0</v>
      </c>
      <c r="L479" s="18">
        <v>0</v>
      </c>
      <c r="M479" s="18">
        <v>0</v>
      </c>
      <c r="N479" s="18">
        <v>0</v>
      </c>
      <c r="O479" s="18">
        <v>0</v>
      </c>
      <c r="P479" s="18">
        <v>0</v>
      </c>
      <c r="Q479" s="18">
        <v>0</v>
      </c>
      <c r="R479" s="18">
        <v>0</v>
      </c>
      <c r="S479" s="18">
        <v>0</v>
      </c>
      <c r="T479" s="18">
        <v>0</v>
      </c>
      <c r="U479" s="18">
        <v>0</v>
      </c>
      <c r="V479" s="18">
        <v>0</v>
      </c>
      <c r="W479" s="18">
        <v>0</v>
      </c>
      <c r="X479" s="18">
        <v>0</v>
      </c>
      <c r="Y479" s="18">
        <f>SUM(J479:X479)</f>
      </c>
      <c r="Z479" s="18">
        <f>I479-Y479</f>
      </c>
      <c r="AA479" s="20">
        <v>46347</v>
      </c>
      <c r="AB479" s="20">
        <v>46347</v>
      </c>
      <c r="AC479" s="18">
        <f>IFERROR(_xlfn.XLOOKUP(F479,Assumptions!B:B,Assumptions!D:D),0)</f>
      </c>
      <c r="AD479" s="20">
        <f>AA479+AC479</f>
      </c>
      <c r="AE479" s="20">
        <f>AC479+AB479</f>
      </c>
      <c r="AF479" s="5" t="str">
        <v/>
      </c>
      <c r="AG479" s="18">
        <f>IFERROR(_xlfn.BETA.DIST(DATE(YEAR(AG$2),MONTH(AG$2),15),$AD$2,$AE$2,FALSE,DATE(YEAR($AD479),MONTH($AD479),1),DATE(YEAR($AE479),MONTH($AE479),28)),0)</f>
      </c>
      <c r="AH479" s="18">
        <f>IFERROR(_xlfn.BETA.DIST(DATE(YEAR(AH$2),MONTH(AH$2),15),$AD$2,$AE$2,FALSE,DATE(YEAR($AD479),MONTH($AD479),1),DATE(YEAR($AE479),MONTH($AE479),28)),0)</f>
      </c>
      <c r="AI479" s="18">
        <f>IFERROR(_xlfn.BETA.DIST(DATE(YEAR(AI$2),MONTH(AI$2),15),$AD$2,$AE$2,FALSE,DATE(YEAR($AD479),MONTH($AD479),1),DATE(YEAR($AE479),MONTH($AE479),28)),0)</f>
      </c>
      <c r="AJ479" s="18">
        <f>IFERROR(_xlfn.BETA.DIST(DATE(YEAR(AJ$2),MONTH(AJ$2),15),$AD$2,$AE$2,FALSE,DATE(YEAR($AD479),MONTH($AD479),1),DATE(YEAR($AE479),MONTH($AE479),28)),0)</f>
      </c>
      <c r="AK479" s="18">
        <f>IFERROR(_xlfn.BETA.DIST(DATE(YEAR(AK$2),MONTH(AK$2),15),$AD$2,$AE$2,FALSE,DATE(YEAR($AD479),MONTH($AD479),1),DATE(YEAR($AE479),MONTH($AE479),28)),0)</f>
      </c>
      <c r="AL479" s="18">
        <f>IFERROR(_xlfn.BETA.DIST(DATE(YEAR(AL$2),MONTH(AL$2),15),$AD$2,$AE$2,FALSE,DATE(YEAR($AD479),MONTH($AD479),1),DATE(YEAR($AE479),MONTH($AE479),28)),0)</f>
      </c>
      <c r="AM479" s="18">
        <f>IFERROR(_xlfn.BETA.DIST(DATE(YEAR(AM$2),MONTH(AM$2),15),$AD$2,$AE$2,FALSE,DATE(YEAR($AD479),MONTH($AD479),1),DATE(YEAR($AE479),MONTH($AE479),28)),0)</f>
      </c>
      <c r="AN479" s="18">
        <f>IFERROR(_xlfn.BETA.DIST(DATE(YEAR(AN$2),MONTH(AN$2),15),$AD$2,$AE$2,FALSE,DATE(YEAR($AD479),MONTH($AD479),1),DATE(YEAR($AE479),MONTH($AE479),28)),0)</f>
      </c>
      <c r="AO479" s="18">
        <f>IFERROR(_xlfn.BETA.DIST(DATE(YEAR(AO$2),MONTH(AO$2),15),$AD$2,$AE$2,FALSE,DATE(YEAR($AD479),MONTH($AD479),1),DATE(YEAR($AE479),MONTH($AE479),28)),0)</f>
      </c>
      <c r="AP479" s="18">
        <f>IFERROR(_xlfn.BETA.DIST(DATE(YEAR(AP$2),MONTH(AP$2),15),$AD$2,$AE$2,FALSE,DATE(YEAR($AD479),MONTH($AD479),1),DATE(YEAR($AE479),MONTH($AE479),28)),0)</f>
      </c>
      <c r="AQ479" s="18">
        <f>IFERROR(_xlfn.BETA.DIST(DATE(YEAR(AQ$2),MONTH(AQ$2),15),$AD$2,$AE$2,FALSE,DATE(YEAR($AD479),MONTH($AD479),1),DATE(YEAR($AE479),MONTH($AE479),28)),0)</f>
      </c>
      <c r="AR479" s="18">
        <f>IFERROR(_xlfn.BETA.DIST(DATE(YEAR(AR$2),MONTH(AR$2),15),$AD$2,$AE$2,FALSE,DATE(YEAR($AD479),MONTH($AD479),1),DATE(YEAR($AE479),MONTH($AE479),28)),0)</f>
      </c>
      <c r="AS479" s="18">
        <f>IFERROR(_xlfn.BETA.DIST(DATE(YEAR(AS$2),MONTH(AS$2),15),$AD$2,$AE$2,FALSE,DATE(YEAR($AD479),MONTH($AD479),1),DATE(YEAR($AE479),MONTH($AE479),28)),0)</f>
      </c>
      <c r="AT479" s="18">
        <f>IFERROR(_xlfn.BETA.DIST(DATE(YEAR(AT$2),MONTH(AT$2),15),$AD$2,$AE$2,FALSE,DATE(YEAR($AD479),MONTH($AD479),1),DATE(YEAR($AE479),MONTH($AE479),28)),0)</f>
      </c>
      <c r="AU479" s="18">
        <f>IFERROR(_xlfn.BETA.DIST(DATE(YEAR(AU$2),MONTH(AU$2),15),$AD$2,$AE$2,FALSE,DATE(YEAR($AD479),MONTH($AD479),1),DATE(YEAR($AE479),MONTH($AE479),28)),0)</f>
      </c>
      <c r="AV479" s="18">
        <f>SUM(AG479:AU479)</f>
      </c>
      <c r="AW479" s="18">
        <f>IF(J479&lt;&gt;0,J479,IF($AV479=0,0,AG479/$AV479*$Z479))</f>
      </c>
      <c r="AX479" s="18">
        <f>IF(K479&lt;&gt;0,K479,IF($AV479=0,0,AH479/$AV479*$Z479))</f>
      </c>
      <c r="AY479" s="18">
        <f>IF(L479&lt;&gt;0,L479,IF($AV479=0,0,AI479/$AV479*$Z479))</f>
      </c>
      <c r="AZ479" s="18">
        <f>IF(M479&lt;&gt;0,M479,IF($AV479=0,0,AJ479/$AV479*$Z479))</f>
      </c>
      <c r="BA479" s="18">
        <f>IF(N479&lt;&gt;0,N479,IF($AV479=0,0,AK479/$AV479*$Z479))</f>
      </c>
      <c r="BB479" s="18">
        <f>IF(O479&lt;&gt;0,O479,IF($AV479=0,0,AL479/$AV479*$Z479))</f>
      </c>
      <c r="BC479" s="18">
        <f>IF(P479&lt;&gt;0,P479,IF($AV479=0,0,AM479/$AV479*$Z479))</f>
      </c>
      <c r="BD479" s="18">
        <f>IF(Q479&lt;&gt;0,Q479,IF($AV479=0,0,AN479/$AV479*$Z479))</f>
      </c>
      <c r="BE479" s="18">
        <f>IF(R479&lt;&gt;0,R479,IF($AV479=0,0,AO479/$AV479*$Z479))</f>
      </c>
      <c r="BF479" s="18">
        <f>IF(S479&lt;&gt;0,S479,IF($AV479=0,0,AP479/$AV479*$Z479))</f>
      </c>
      <c r="BG479" s="18">
        <f>IF(T479&lt;&gt;0,T479,IF($AV479=0,0,AQ479/$AV479*$Z479))</f>
      </c>
      <c r="BH479" s="18">
        <f>IF(U479&lt;&gt;0,U479,IF($AV479=0,0,AR479/$AV479*$Z479))</f>
      </c>
      <c r="BI479" s="18">
        <f>IF(V479&lt;&gt;0,V479,IF($AV479=0,0,AS479/$AV479*$Z479))</f>
      </c>
      <c r="BJ479" s="18">
        <f>IF(W479&lt;&gt;0,W479,IF($AV479=0,0,AT479/$AV479*$Z479))</f>
      </c>
      <c r="BK479" s="18">
        <f>IF(X479&lt;&gt;0,X479,IF($AV479=0,0,AU479/$AV479*$Z479))</f>
      </c>
      <c r="BL479" s="18">
        <f>SUM(AW479:BK479)</f>
      </c>
      <c r="BM479" s="18">
        <f>I479-BL479</f>
      </c>
    </row>
    <row r="480" outlineLevel="4">
      <c r="A480" s="5" t="str">
        <v>14.13.2.2</v>
      </c>
      <c r="B480" s="5" t="str">
        <v/>
      </c>
      <c r="C480" s="5" t="str">
        <v>BSKDGNGENGR07</v>
      </c>
      <c r="D480" s="5" t="str">
        <v>BSKDGNGENGR07</v>
      </c>
      <c r="E480" s="19">
        <f>IFERROR(_xlfn.XLOOKUP(F480,Assumptions!B:B,Assumptions!C:C),0)</f>
      </c>
      <c r="F480" s="5" t="str">
        <v>Retention</v>
      </c>
      <c r="G480" s="5" t="str">
        <v/>
      </c>
      <c r="H480" s="18">
        <f>G477*E480</f>
      </c>
      <c r="I480" s="18">
        <f>H480*(1-0)</f>
      </c>
      <c r="J480" s="18">
        <v>0</v>
      </c>
      <c r="K480" s="18">
        <v>0</v>
      </c>
      <c r="L480" s="18">
        <v>0</v>
      </c>
      <c r="M480" s="18">
        <v>0</v>
      </c>
      <c r="N480" s="18">
        <v>0</v>
      </c>
      <c r="O480" s="18">
        <v>0</v>
      </c>
      <c r="P480" s="18">
        <v>0</v>
      </c>
      <c r="Q480" s="18">
        <v>0</v>
      </c>
      <c r="R480" s="18">
        <v>0</v>
      </c>
      <c r="S480" s="18">
        <v>0</v>
      </c>
      <c r="T480" s="18">
        <v>0</v>
      </c>
      <c r="U480" s="18">
        <v>0</v>
      </c>
      <c r="V480" s="18">
        <v>0</v>
      </c>
      <c r="W480" s="18">
        <v>0</v>
      </c>
      <c r="X480" s="18">
        <v>0</v>
      </c>
      <c r="Y480" s="18">
        <f>SUM(J480:X480)</f>
      </c>
      <c r="Z480" s="18">
        <f>I480-Y480</f>
      </c>
      <c r="AA480" s="20">
        <v>46483</v>
      </c>
      <c r="AB480" s="20">
        <v>46483</v>
      </c>
      <c r="AC480" s="18">
        <f>IFERROR(_xlfn.XLOOKUP(F480,Assumptions!B:B,Assumptions!D:D),0)</f>
      </c>
      <c r="AD480" s="20">
        <f>AA480+AC480</f>
      </c>
      <c r="AE480" s="20">
        <f>AC480+AB480</f>
      </c>
      <c r="AF480" s="5" t="str">
        <v/>
      </c>
      <c r="AG480" s="18">
        <f>IFERROR(_xlfn.BETA.DIST(DATE(YEAR(AG$2),MONTH(AG$2),15),$AD$2,$AE$2,FALSE,DATE(YEAR($AD480),MONTH($AD480),1),DATE(YEAR($AE480),MONTH($AE480),28)),0)</f>
      </c>
      <c r="AH480" s="18">
        <f>IFERROR(_xlfn.BETA.DIST(DATE(YEAR(AH$2),MONTH(AH$2),15),$AD$2,$AE$2,FALSE,DATE(YEAR($AD480),MONTH($AD480),1),DATE(YEAR($AE480),MONTH($AE480),28)),0)</f>
      </c>
      <c r="AI480" s="18">
        <f>IFERROR(_xlfn.BETA.DIST(DATE(YEAR(AI$2),MONTH(AI$2),15),$AD$2,$AE$2,FALSE,DATE(YEAR($AD480),MONTH($AD480),1),DATE(YEAR($AE480),MONTH($AE480),28)),0)</f>
      </c>
      <c r="AJ480" s="18">
        <f>IFERROR(_xlfn.BETA.DIST(DATE(YEAR(AJ$2),MONTH(AJ$2),15),$AD$2,$AE$2,FALSE,DATE(YEAR($AD480),MONTH($AD480),1),DATE(YEAR($AE480),MONTH($AE480),28)),0)</f>
      </c>
      <c r="AK480" s="18">
        <f>IFERROR(_xlfn.BETA.DIST(DATE(YEAR(AK$2),MONTH(AK$2),15),$AD$2,$AE$2,FALSE,DATE(YEAR($AD480),MONTH($AD480),1),DATE(YEAR($AE480),MONTH($AE480),28)),0)</f>
      </c>
      <c r="AL480" s="18">
        <f>IFERROR(_xlfn.BETA.DIST(DATE(YEAR(AL$2),MONTH(AL$2),15),$AD$2,$AE$2,FALSE,DATE(YEAR($AD480),MONTH($AD480),1),DATE(YEAR($AE480),MONTH($AE480),28)),0)</f>
      </c>
      <c r="AM480" s="18">
        <f>IFERROR(_xlfn.BETA.DIST(DATE(YEAR(AM$2),MONTH(AM$2),15),$AD$2,$AE$2,FALSE,DATE(YEAR($AD480),MONTH($AD480),1),DATE(YEAR($AE480),MONTH($AE480),28)),0)</f>
      </c>
      <c r="AN480" s="18">
        <f>IFERROR(_xlfn.BETA.DIST(DATE(YEAR(AN$2),MONTH(AN$2),15),$AD$2,$AE$2,FALSE,DATE(YEAR($AD480),MONTH($AD480),1),DATE(YEAR($AE480),MONTH($AE480),28)),0)</f>
      </c>
      <c r="AO480" s="18">
        <f>IFERROR(_xlfn.BETA.DIST(DATE(YEAR(AO$2),MONTH(AO$2),15),$AD$2,$AE$2,FALSE,DATE(YEAR($AD480),MONTH($AD480),1),DATE(YEAR($AE480),MONTH($AE480),28)),0)</f>
      </c>
      <c r="AP480" s="18">
        <f>IFERROR(_xlfn.BETA.DIST(DATE(YEAR(AP$2),MONTH(AP$2),15),$AD$2,$AE$2,FALSE,DATE(YEAR($AD480),MONTH($AD480),1),DATE(YEAR($AE480),MONTH($AE480),28)),0)</f>
      </c>
      <c r="AQ480" s="18">
        <f>IFERROR(_xlfn.BETA.DIST(DATE(YEAR(AQ$2),MONTH(AQ$2),15),$AD$2,$AE$2,FALSE,DATE(YEAR($AD480),MONTH($AD480),1),DATE(YEAR($AE480),MONTH($AE480),28)),0)</f>
      </c>
      <c r="AR480" s="18">
        <f>IFERROR(_xlfn.BETA.DIST(DATE(YEAR(AR$2),MONTH(AR$2),15),$AD$2,$AE$2,FALSE,DATE(YEAR($AD480),MONTH($AD480),1),DATE(YEAR($AE480),MONTH($AE480),28)),0)</f>
      </c>
      <c r="AS480" s="18">
        <f>IFERROR(_xlfn.BETA.DIST(DATE(YEAR(AS$2),MONTH(AS$2),15),$AD$2,$AE$2,FALSE,DATE(YEAR($AD480),MONTH($AD480),1),DATE(YEAR($AE480),MONTH($AE480),28)),0)</f>
      </c>
      <c r="AT480" s="18">
        <f>IFERROR(_xlfn.BETA.DIST(DATE(YEAR(AT$2),MONTH(AT$2),15),$AD$2,$AE$2,FALSE,DATE(YEAR($AD480),MONTH($AD480),1),DATE(YEAR($AE480),MONTH($AE480),28)),0)</f>
      </c>
      <c r="AU480" s="18">
        <f>IFERROR(_xlfn.BETA.DIST(DATE(YEAR(AU$2),MONTH(AU$2),15),$AD$2,$AE$2,FALSE,DATE(YEAR($AD480),MONTH($AD480),1),DATE(YEAR($AE480),MONTH($AE480),28)),0)</f>
      </c>
      <c r="AV480" s="18">
        <f>SUM(AG480:AU480)</f>
      </c>
      <c r="AW480" s="18">
        <f>IF(J480&lt;&gt;0,J480,IF($AV480=0,0,AG480/$AV480*$Z480))</f>
      </c>
      <c r="AX480" s="18">
        <f>IF(K480&lt;&gt;0,K480,IF($AV480=0,0,AH480/$AV480*$Z480))</f>
      </c>
      <c r="AY480" s="18">
        <f>IF(L480&lt;&gt;0,L480,IF($AV480=0,0,AI480/$AV480*$Z480))</f>
      </c>
      <c r="AZ480" s="18">
        <f>IF(M480&lt;&gt;0,M480,IF($AV480=0,0,AJ480/$AV480*$Z480))</f>
      </c>
      <c r="BA480" s="18">
        <f>IF(N480&lt;&gt;0,N480,IF($AV480=0,0,AK480/$AV480*$Z480))</f>
      </c>
      <c r="BB480" s="18">
        <f>IF(O480&lt;&gt;0,O480,IF($AV480=0,0,AL480/$AV480*$Z480))</f>
      </c>
      <c r="BC480" s="18">
        <f>IF(P480&lt;&gt;0,P480,IF($AV480=0,0,AM480/$AV480*$Z480))</f>
      </c>
      <c r="BD480" s="18">
        <f>IF(Q480&lt;&gt;0,Q480,IF($AV480=0,0,AN480/$AV480*$Z480))</f>
      </c>
      <c r="BE480" s="18">
        <f>IF(R480&lt;&gt;0,R480,IF($AV480=0,0,AO480/$AV480*$Z480))</f>
      </c>
      <c r="BF480" s="18">
        <f>IF(S480&lt;&gt;0,S480,IF($AV480=0,0,AP480/$AV480*$Z480))</f>
      </c>
      <c r="BG480" s="18">
        <f>IF(T480&lt;&gt;0,T480,IF($AV480=0,0,AQ480/$AV480*$Z480))</f>
      </c>
      <c r="BH480" s="18">
        <f>IF(U480&lt;&gt;0,U480,IF($AV480=0,0,AR480/$AV480*$Z480))</f>
      </c>
      <c r="BI480" s="18">
        <f>IF(V480&lt;&gt;0,V480,IF($AV480=0,0,AS480/$AV480*$Z480))</f>
      </c>
      <c r="BJ480" s="18">
        <f>IF(W480&lt;&gt;0,W480,IF($AV480=0,0,AT480/$AV480*$Z480))</f>
      </c>
      <c r="BK480" s="18">
        <f>IF(X480&lt;&gt;0,X480,IF($AV480=0,0,AU480/$AV480*$Z480))</f>
      </c>
      <c r="BL480" s="18">
        <f>SUM(AW480:BK480)</f>
      </c>
      <c r="BM480" s="18">
        <f>I480-BL480</f>
      </c>
    </row>
    <row r="481" outlineLevel="3">
      <c r="A481" s="17" t="str">
        <v>14.13.2.3</v>
      </c>
      <c r="B481" s="17" t="str">
        <v/>
      </c>
      <c r="C481" s="17" t="str">
        <v/>
      </c>
      <c r="D481" s="17" t="str">
        <v/>
      </c>
      <c r="E481" s="17" t="str">
        <v>14.13.2.3</v>
      </c>
      <c r="F481" s="17" t="str">
        <v>Deluge valve</v>
      </c>
      <c r="G481" s="17">
        <v>88949.89</v>
      </c>
      <c r="H481" s="17" t="str">
        <v/>
      </c>
      <c r="I481" s="17" t="str">
        <v/>
      </c>
      <c r="J481" s="17" t="str">
        <v/>
      </c>
      <c r="K481" s="17" t="str">
        <v/>
      </c>
      <c r="L481" s="17" t="str">
        <v/>
      </c>
      <c r="M481" s="17" t="str">
        <v/>
      </c>
      <c r="N481" s="17" t="str">
        <v/>
      </c>
      <c r="O481" s="17" t="str">
        <v/>
      </c>
      <c r="P481" s="17" t="str">
        <v/>
      </c>
      <c r="Q481" s="17" t="str">
        <v/>
      </c>
      <c r="R481" s="17" t="str">
        <v/>
      </c>
      <c r="S481" s="17" t="str">
        <v/>
      </c>
      <c r="T481" s="17" t="str">
        <v/>
      </c>
      <c r="U481" s="17" t="str">
        <v/>
      </c>
      <c r="V481" s="17" t="str">
        <v/>
      </c>
      <c r="W481" s="17" t="str">
        <v/>
      </c>
      <c r="X481" s="17" t="str">
        <v/>
      </c>
      <c r="Y481" s="17" t="str">
        <v/>
      </c>
      <c r="Z481" s="17" t="str">
        <v/>
      </c>
      <c r="AA481" s="17" t="str">
        <v/>
      </c>
      <c r="AB481" s="17" t="str">
        <v/>
      </c>
      <c r="AC481" s="17" t="str">
        <v/>
      </c>
      <c r="AD481" s="17" t="str">
        <v/>
      </c>
      <c r="AE481" s="17" t="str">
        <v/>
      </c>
      <c r="AF481" s="5" t="str">
        <v/>
      </c>
      <c r="AG481" s="18">
        <f>IFERROR(_xlfn.BETA.DIST(DATE(YEAR(AG$2),MONTH(AG$2),15),$AD$2,$AE$2,FALSE,DATE(YEAR($AD481),MONTH($AD481),1),DATE(YEAR($AE481),MONTH($AE481),28)),0)</f>
      </c>
      <c r="AH481" s="18">
        <f>IFERROR(_xlfn.BETA.DIST(DATE(YEAR(AH$2),MONTH(AH$2),15),$AD$2,$AE$2,FALSE,DATE(YEAR($AD481),MONTH($AD481),1),DATE(YEAR($AE481),MONTH($AE481),28)),0)</f>
      </c>
      <c r="AI481" s="18">
        <f>IFERROR(_xlfn.BETA.DIST(DATE(YEAR(AI$2),MONTH(AI$2),15),$AD$2,$AE$2,FALSE,DATE(YEAR($AD481),MONTH($AD481),1),DATE(YEAR($AE481),MONTH($AE481),28)),0)</f>
      </c>
      <c r="AJ481" s="18">
        <f>IFERROR(_xlfn.BETA.DIST(DATE(YEAR(AJ$2),MONTH(AJ$2),15),$AD$2,$AE$2,FALSE,DATE(YEAR($AD481),MONTH($AD481),1),DATE(YEAR($AE481),MONTH($AE481),28)),0)</f>
      </c>
      <c r="AK481" s="18">
        <f>IFERROR(_xlfn.BETA.DIST(DATE(YEAR(AK$2),MONTH(AK$2),15),$AD$2,$AE$2,FALSE,DATE(YEAR($AD481),MONTH($AD481),1),DATE(YEAR($AE481),MONTH($AE481),28)),0)</f>
      </c>
      <c r="AL481" s="18">
        <f>IFERROR(_xlfn.BETA.DIST(DATE(YEAR(AL$2),MONTH(AL$2),15),$AD$2,$AE$2,FALSE,DATE(YEAR($AD481),MONTH($AD481),1),DATE(YEAR($AE481),MONTH($AE481),28)),0)</f>
      </c>
      <c r="AM481" s="18">
        <f>IFERROR(_xlfn.BETA.DIST(DATE(YEAR(AM$2),MONTH(AM$2),15),$AD$2,$AE$2,FALSE,DATE(YEAR($AD481),MONTH($AD481),1),DATE(YEAR($AE481),MONTH($AE481),28)),0)</f>
      </c>
      <c r="AN481" s="18">
        <f>IFERROR(_xlfn.BETA.DIST(DATE(YEAR(AN$2),MONTH(AN$2),15),$AD$2,$AE$2,FALSE,DATE(YEAR($AD481),MONTH($AD481),1),DATE(YEAR($AE481),MONTH($AE481),28)),0)</f>
      </c>
      <c r="AO481" s="18">
        <f>IFERROR(_xlfn.BETA.DIST(DATE(YEAR(AO$2),MONTH(AO$2),15),$AD$2,$AE$2,FALSE,DATE(YEAR($AD481),MONTH($AD481),1),DATE(YEAR($AE481),MONTH($AE481),28)),0)</f>
      </c>
      <c r="AP481" s="18">
        <f>IFERROR(_xlfn.BETA.DIST(DATE(YEAR(AP$2),MONTH(AP$2),15),$AD$2,$AE$2,FALSE,DATE(YEAR($AD481),MONTH($AD481),1),DATE(YEAR($AE481),MONTH($AE481),28)),0)</f>
      </c>
      <c r="AQ481" s="18">
        <f>IFERROR(_xlfn.BETA.DIST(DATE(YEAR(AQ$2),MONTH(AQ$2),15),$AD$2,$AE$2,FALSE,DATE(YEAR($AD481),MONTH($AD481),1),DATE(YEAR($AE481),MONTH($AE481),28)),0)</f>
      </c>
      <c r="AR481" s="18">
        <f>IFERROR(_xlfn.BETA.DIST(DATE(YEAR(AR$2),MONTH(AR$2),15),$AD$2,$AE$2,FALSE,DATE(YEAR($AD481),MONTH($AD481),1),DATE(YEAR($AE481),MONTH($AE481),28)),0)</f>
      </c>
      <c r="AS481" s="18">
        <f>IFERROR(_xlfn.BETA.DIST(DATE(YEAR(AS$2),MONTH(AS$2),15),$AD$2,$AE$2,FALSE,DATE(YEAR($AD481),MONTH($AD481),1),DATE(YEAR($AE481),MONTH($AE481),28)),0)</f>
      </c>
      <c r="AT481" s="18">
        <f>IFERROR(_xlfn.BETA.DIST(DATE(YEAR(AT$2),MONTH(AT$2),15),$AD$2,$AE$2,FALSE,DATE(YEAR($AD481),MONTH($AD481),1),DATE(YEAR($AE481),MONTH($AE481),28)),0)</f>
      </c>
      <c r="AU481" s="18">
        <f>IFERROR(_xlfn.BETA.DIST(DATE(YEAR(AU$2),MONTH(AU$2),15),$AD$2,$AE$2,FALSE,DATE(YEAR($AD481),MONTH($AD481),1),DATE(YEAR($AE481),MONTH($AE481),28)),0)</f>
      </c>
      <c r="AV481" s="18">
        <f>SUM(AG481:AU481)</f>
      </c>
      <c r="AW481" s="18">
        <f>IF(J481&lt;&gt;0,J481,IF($AV481=0,0,AG481/$AV481*$Z481))</f>
      </c>
      <c r="AX481" s="18">
        <f>IF(K481&lt;&gt;0,K481,IF($AV481=0,0,AH481/$AV481*$Z481))</f>
      </c>
      <c r="AY481" s="18">
        <f>IF(L481&lt;&gt;0,L481,IF($AV481=0,0,AI481/$AV481*$Z481))</f>
      </c>
      <c r="AZ481" s="18">
        <f>IF(M481&lt;&gt;0,M481,IF($AV481=0,0,AJ481/$AV481*$Z481))</f>
      </c>
      <c r="BA481" s="18">
        <f>IF(N481&lt;&gt;0,N481,IF($AV481=0,0,AK481/$AV481*$Z481))</f>
      </c>
      <c r="BB481" s="18">
        <f>IF(O481&lt;&gt;0,O481,IF($AV481=0,0,AL481/$AV481*$Z481))</f>
      </c>
      <c r="BC481" s="18">
        <f>IF(P481&lt;&gt;0,P481,IF($AV481=0,0,AM481/$AV481*$Z481))</f>
      </c>
      <c r="BD481" s="18">
        <f>IF(Q481&lt;&gt;0,Q481,IF($AV481=0,0,AN481/$AV481*$Z481))</f>
      </c>
      <c r="BE481" s="18">
        <f>IF(R481&lt;&gt;0,R481,IF($AV481=0,0,AO481/$AV481*$Z481))</f>
      </c>
      <c r="BF481" s="18">
        <f>IF(S481&lt;&gt;0,S481,IF($AV481=0,0,AP481/$AV481*$Z481))</f>
      </c>
      <c r="BG481" s="18">
        <f>IF(T481&lt;&gt;0,T481,IF($AV481=0,0,AQ481/$AV481*$Z481))</f>
      </c>
      <c r="BH481" s="18">
        <f>IF(U481&lt;&gt;0,U481,IF($AV481=0,0,AR481/$AV481*$Z481))</f>
      </c>
      <c r="BI481" s="18">
        <f>IF(V481&lt;&gt;0,V481,IF($AV481=0,0,AS481/$AV481*$Z481))</f>
      </c>
      <c r="BJ481" s="18">
        <f>IF(W481&lt;&gt;0,W481,IF($AV481=0,0,AT481/$AV481*$Z481))</f>
      </c>
      <c r="BK481" s="18">
        <f>IF(X481&lt;&gt;0,X481,IF($AV481=0,0,AU481/$AV481*$Z481))</f>
      </c>
      <c r="BL481" s="18">
        <f>SUM(AW481:BK481)</f>
      </c>
      <c r="BM481" s="17" t="str">
        <v/>
      </c>
    </row>
    <row r="482" outlineLevel="4">
      <c r="A482" s="5" t="str">
        <v>14.13.2.3</v>
      </c>
      <c r="B482" s="5" t="str">
        <v/>
      </c>
      <c r="C482" s="5" t="str">
        <v>BSKDGNGENGR03</v>
      </c>
      <c r="D482" s="5" t="str">
        <v>BSKDGNGENGR03</v>
      </c>
      <c r="E482" s="19">
        <f>IFERROR(_xlfn.XLOOKUP(F482,Assumptions!B:B,Assumptions!C:C),0)</f>
      </c>
      <c r="F482" s="5" t="str">
        <v>Advanced Payment</v>
      </c>
      <c r="G482" s="5" t="str">
        <v/>
      </c>
      <c r="H482" s="18">
        <f>G481*E482</f>
      </c>
      <c r="I482" s="18">
        <f>H482*(1-0)</f>
      </c>
      <c r="J482" s="18">
        <v>0</v>
      </c>
      <c r="K482" s="18">
        <v>0</v>
      </c>
      <c r="L482" s="18">
        <v>0</v>
      </c>
      <c r="M482" s="18">
        <v>0</v>
      </c>
      <c r="N482" s="18">
        <v>0</v>
      </c>
      <c r="O482" s="18">
        <v>0</v>
      </c>
      <c r="P482" s="18">
        <v>0</v>
      </c>
      <c r="Q482" s="18">
        <v>0</v>
      </c>
      <c r="R482" s="18">
        <v>0</v>
      </c>
      <c r="S482" s="18">
        <v>0</v>
      </c>
      <c r="T482" s="18">
        <v>0</v>
      </c>
      <c r="U482" s="18">
        <v>0</v>
      </c>
      <c r="V482" s="18">
        <v>0</v>
      </c>
      <c r="W482" s="18">
        <v>0</v>
      </c>
      <c r="X482" s="18">
        <v>0</v>
      </c>
      <c r="Y482" s="18">
        <f>SUM(J482:X482)</f>
      </c>
      <c r="Z482" s="18">
        <f>I482-Y482</f>
      </c>
      <c r="AA482" s="20">
        <v>46026</v>
      </c>
      <c r="AB482" s="20">
        <v>46026</v>
      </c>
      <c r="AC482" s="18">
        <f>IFERROR(_xlfn.XLOOKUP(F482,Assumptions!B:B,Assumptions!D:D),0)</f>
      </c>
      <c r="AD482" s="20">
        <f>AA482+AC482</f>
      </c>
      <c r="AE482" s="20">
        <f>AC482+AB482</f>
      </c>
      <c r="AF482" s="5" t="str">
        <v/>
      </c>
      <c r="AG482" s="18">
        <f>IFERROR(_xlfn.BETA.DIST(DATE(YEAR(AG$2),MONTH(AG$2),15),$AD$2,$AE$2,FALSE,DATE(YEAR($AD482),MONTH($AD482),1),DATE(YEAR($AE482),MONTH($AE482),28)),0)</f>
      </c>
      <c r="AH482" s="18">
        <f>IFERROR(_xlfn.BETA.DIST(DATE(YEAR(AH$2),MONTH(AH$2),15),$AD$2,$AE$2,FALSE,DATE(YEAR($AD482),MONTH($AD482),1),DATE(YEAR($AE482),MONTH($AE482),28)),0)</f>
      </c>
      <c r="AI482" s="18">
        <f>IFERROR(_xlfn.BETA.DIST(DATE(YEAR(AI$2),MONTH(AI$2),15),$AD$2,$AE$2,FALSE,DATE(YEAR($AD482),MONTH($AD482),1),DATE(YEAR($AE482),MONTH($AE482),28)),0)</f>
      </c>
      <c r="AJ482" s="18">
        <f>IFERROR(_xlfn.BETA.DIST(DATE(YEAR(AJ$2),MONTH(AJ$2),15),$AD$2,$AE$2,FALSE,DATE(YEAR($AD482),MONTH($AD482),1),DATE(YEAR($AE482),MONTH($AE482),28)),0)</f>
      </c>
      <c r="AK482" s="18">
        <f>IFERROR(_xlfn.BETA.DIST(DATE(YEAR(AK$2),MONTH(AK$2),15),$AD$2,$AE$2,FALSE,DATE(YEAR($AD482),MONTH($AD482),1),DATE(YEAR($AE482),MONTH($AE482),28)),0)</f>
      </c>
      <c r="AL482" s="18">
        <f>IFERROR(_xlfn.BETA.DIST(DATE(YEAR(AL$2),MONTH(AL$2),15),$AD$2,$AE$2,FALSE,DATE(YEAR($AD482),MONTH($AD482),1),DATE(YEAR($AE482),MONTH($AE482),28)),0)</f>
      </c>
      <c r="AM482" s="18">
        <f>IFERROR(_xlfn.BETA.DIST(DATE(YEAR(AM$2),MONTH(AM$2),15),$AD$2,$AE$2,FALSE,DATE(YEAR($AD482),MONTH($AD482),1),DATE(YEAR($AE482),MONTH($AE482),28)),0)</f>
      </c>
      <c r="AN482" s="18">
        <f>IFERROR(_xlfn.BETA.DIST(DATE(YEAR(AN$2),MONTH(AN$2),15),$AD$2,$AE$2,FALSE,DATE(YEAR($AD482),MONTH($AD482),1),DATE(YEAR($AE482),MONTH($AE482),28)),0)</f>
      </c>
      <c r="AO482" s="18">
        <f>IFERROR(_xlfn.BETA.DIST(DATE(YEAR(AO$2),MONTH(AO$2),15),$AD$2,$AE$2,FALSE,DATE(YEAR($AD482),MONTH($AD482),1),DATE(YEAR($AE482),MONTH($AE482),28)),0)</f>
      </c>
      <c r="AP482" s="18">
        <f>IFERROR(_xlfn.BETA.DIST(DATE(YEAR(AP$2),MONTH(AP$2),15),$AD$2,$AE$2,FALSE,DATE(YEAR($AD482),MONTH($AD482),1),DATE(YEAR($AE482),MONTH($AE482),28)),0)</f>
      </c>
      <c r="AQ482" s="18">
        <f>IFERROR(_xlfn.BETA.DIST(DATE(YEAR(AQ$2),MONTH(AQ$2),15),$AD$2,$AE$2,FALSE,DATE(YEAR($AD482),MONTH($AD482),1),DATE(YEAR($AE482),MONTH($AE482),28)),0)</f>
      </c>
      <c r="AR482" s="18">
        <f>IFERROR(_xlfn.BETA.DIST(DATE(YEAR(AR$2),MONTH(AR$2),15),$AD$2,$AE$2,FALSE,DATE(YEAR($AD482),MONTH($AD482),1),DATE(YEAR($AE482),MONTH($AE482),28)),0)</f>
      </c>
      <c r="AS482" s="18">
        <f>IFERROR(_xlfn.BETA.DIST(DATE(YEAR(AS$2),MONTH(AS$2),15),$AD$2,$AE$2,FALSE,DATE(YEAR($AD482),MONTH($AD482),1),DATE(YEAR($AE482),MONTH($AE482),28)),0)</f>
      </c>
      <c r="AT482" s="18">
        <f>IFERROR(_xlfn.BETA.DIST(DATE(YEAR(AT$2),MONTH(AT$2),15),$AD$2,$AE$2,FALSE,DATE(YEAR($AD482),MONTH($AD482),1),DATE(YEAR($AE482),MONTH($AE482),28)),0)</f>
      </c>
      <c r="AU482" s="18">
        <f>IFERROR(_xlfn.BETA.DIST(DATE(YEAR(AU$2),MONTH(AU$2),15),$AD$2,$AE$2,FALSE,DATE(YEAR($AD482),MONTH($AD482),1),DATE(YEAR($AE482),MONTH($AE482),28)),0)</f>
      </c>
      <c r="AV482" s="18">
        <f>SUM(AG482:AU482)</f>
      </c>
      <c r="AW482" s="18">
        <f>IF(J482&lt;&gt;0,J482,IF($AV482=0,0,AG482/$AV482*$Z482))</f>
      </c>
      <c r="AX482" s="18">
        <f>IF(K482&lt;&gt;0,K482,IF($AV482=0,0,AH482/$AV482*$Z482))</f>
      </c>
      <c r="AY482" s="18">
        <f>IF(L482&lt;&gt;0,L482,IF($AV482=0,0,AI482/$AV482*$Z482))</f>
      </c>
      <c r="AZ482" s="18">
        <f>IF(M482&lt;&gt;0,M482,IF($AV482=0,0,AJ482/$AV482*$Z482))</f>
      </c>
      <c r="BA482" s="18">
        <f>IF(N482&lt;&gt;0,N482,IF($AV482=0,0,AK482/$AV482*$Z482))</f>
      </c>
      <c r="BB482" s="18">
        <f>IF(O482&lt;&gt;0,O482,IF($AV482=0,0,AL482/$AV482*$Z482))</f>
      </c>
      <c r="BC482" s="18">
        <f>IF(P482&lt;&gt;0,P482,IF($AV482=0,0,AM482/$AV482*$Z482))</f>
      </c>
      <c r="BD482" s="18">
        <f>IF(Q482&lt;&gt;0,Q482,IF($AV482=0,0,AN482/$AV482*$Z482))</f>
      </c>
      <c r="BE482" s="18">
        <f>IF(R482&lt;&gt;0,R482,IF($AV482=0,0,AO482/$AV482*$Z482))</f>
      </c>
      <c r="BF482" s="18">
        <f>IF(S482&lt;&gt;0,S482,IF($AV482=0,0,AP482/$AV482*$Z482))</f>
      </c>
      <c r="BG482" s="18">
        <f>IF(T482&lt;&gt;0,T482,IF($AV482=0,0,AQ482/$AV482*$Z482))</f>
      </c>
      <c r="BH482" s="18">
        <f>IF(U482&lt;&gt;0,U482,IF($AV482=0,0,AR482/$AV482*$Z482))</f>
      </c>
      <c r="BI482" s="18">
        <f>IF(V482&lt;&gt;0,V482,IF($AV482=0,0,AS482/$AV482*$Z482))</f>
      </c>
      <c r="BJ482" s="18">
        <f>IF(W482&lt;&gt;0,W482,IF($AV482=0,0,AT482/$AV482*$Z482))</f>
      </c>
      <c r="BK482" s="18">
        <f>IF(X482&lt;&gt;0,X482,IF($AV482=0,0,AU482/$AV482*$Z482))</f>
      </c>
      <c r="BL482" s="18">
        <f>SUM(AW482:BK482)</f>
      </c>
      <c r="BM482" s="18">
        <f>I482-BL482</f>
      </c>
    </row>
    <row r="483" outlineLevel="4">
      <c r="A483" s="5" t="str">
        <v>14.13.2.3</v>
      </c>
      <c r="B483" s="5" t="str">
        <v/>
      </c>
      <c r="C483" s="5" t="str">
        <v>BSPRELGENTL07</v>
      </c>
      <c r="D483" s="5" t="str">
        <v>BSPRELGENTL07</v>
      </c>
      <c r="E483" s="19">
        <f>IFERROR(_xlfn.XLOOKUP(F483,Assumptions!B:B,Assumptions!C:C),0)</f>
      </c>
      <c r="F483" s="5" t="str">
        <v>Site Delivery EGP</v>
      </c>
      <c r="G483" s="5" t="str">
        <v/>
      </c>
      <c r="H483" s="18">
        <f>G481*E483</f>
      </c>
      <c r="I483" s="18">
        <f>H483*(1-0)</f>
      </c>
      <c r="J483" s="18">
        <v>0</v>
      </c>
      <c r="K483" s="18">
        <v>0</v>
      </c>
      <c r="L483" s="18">
        <v>0</v>
      </c>
      <c r="M483" s="18">
        <v>0</v>
      </c>
      <c r="N483" s="18">
        <v>0</v>
      </c>
      <c r="O483" s="18">
        <v>0</v>
      </c>
      <c r="P483" s="18">
        <v>0</v>
      </c>
      <c r="Q483" s="18">
        <v>0</v>
      </c>
      <c r="R483" s="18">
        <v>0</v>
      </c>
      <c r="S483" s="18">
        <v>0</v>
      </c>
      <c r="T483" s="18">
        <v>0</v>
      </c>
      <c r="U483" s="18">
        <v>0</v>
      </c>
      <c r="V483" s="18">
        <v>0</v>
      </c>
      <c r="W483" s="18">
        <v>0</v>
      </c>
      <c r="X483" s="18">
        <v>0</v>
      </c>
      <c r="Y483" s="18">
        <f>SUM(J483:X483)</f>
      </c>
      <c r="Z483" s="18">
        <f>I483-Y483</f>
      </c>
      <c r="AA483" s="20">
        <v>46347</v>
      </c>
      <c r="AB483" s="20">
        <v>46347</v>
      </c>
      <c r="AC483" s="18">
        <f>IFERROR(_xlfn.XLOOKUP(F483,Assumptions!B:B,Assumptions!D:D),0)</f>
      </c>
      <c r="AD483" s="20">
        <f>AA483+AC483</f>
      </c>
      <c r="AE483" s="20">
        <f>AC483+AB483</f>
      </c>
      <c r="AF483" s="5" t="str">
        <v/>
      </c>
      <c r="AG483" s="18">
        <f>IFERROR(_xlfn.BETA.DIST(DATE(YEAR(AG$2),MONTH(AG$2),15),$AD$2,$AE$2,FALSE,DATE(YEAR($AD483),MONTH($AD483),1),DATE(YEAR($AE483),MONTH($AE483),28)),0)</f>
      </c>
      <c r="AH483" s="18">
        <f>IFERROR(_xlfn.BETA.DIST(DATE(YEAR(AH$2),MONTH(AH$2),15),$AD$2,$AE$2,FALSE,DATE(YEAR($AD483),MONTH($AD483),1),DATE(YEAR($AE483),MONTH($AE483),28)),0)</f>
      </c>
      <c r="AI483" s="18">
        <f>IFERROR(_xlfn.BETA.DIST(DATE(YEAR(AI$2),MONTH(AI$2),15),$AD$2,$AE$2,FALSE,DATE(YEAR($AD483),MONTH($AD483),1),DATE(YEAR($AE483),MONTH($AE483),28)),0)</f>
      </c>
      <c r="AJ483" s="18">
        <f>IFERROR(_xlfn.BETA.DIST(DATE(YEAR(AJ$2),MONTH(AJ$2),15),$AD$2,$AE$2,FALSE,DATE(YEAR($AD483),MONTH($AD483),1),DATE(YEAR($AE483),MONTH($AE483),28)),0)</f>
      </c>
      <c r="AK483" s="18">
        <f>IFERROR(_xlfn.BETA.DIST(DATE(YEAR(AK$2),MONTH(AK$2),15),$AD$2,$AE$2,FALSE,DATE(YEAR($AD483),MONTH($AD483),1),DATE(YEAR($AE483),MONTH($AE483),28)),0)</f>
      </c>
      <c r="AL483" s="18">
        <f>IFERROR(_xlfn.BETA.DIST(DATE(YEAR(AL$2),MONTH(AL$2),15),$AD$2,$AE$2,FALSE,DATE(YEAR($AD483),MONTH($AD483),1),DATE(YEAR($AE483),MONTH($AE483),28)),0)</f>
      </c>
      <c r="AM483" s="18">
        <f>IFERROR(_xlfn.BETA.DIST(DATE(YEAR(AM$2),MONTH(AM$2),15),$AD$2,$AE$2,FALSE,DATE(YEAR($AD483),MONTH($AD483),1),DATE(YEAR($AE483),MONTH($AE483),28)),0)</f>
      </c>
      <c r="AN483" s="18">
        <f>IFERROR(_xlfn.BETA.DIST(DATE(YEAR(AN$2),MONTH(AN$2),15),$AD$2,$AE$2,FALSE,DATE(YEAR($AD483),MONTH($AD483),1),DATE(YEAR($AE483),MONTH($AE483),28)),0)</f>
      </c>
      <c r="AO483" s="18">
        <f>IFERROR(_xlfn.BETA.DIST(DATE(YEAR(AO$2),MONTH(AO$2),15),$AD$2,$AE$2,FALSE,DATE(YEAR($AD483),MONTH($AD483),1),DATE(YEAR($AE483),MONTH($AE483),28)),0)</f>
      </c>
      <c r="AP483" s="18">
        <f>IFERROR(_xlfn.BETA.DIST(DATE(YEAR(AP$2),MONTH(AP$2),15),$AD$2,$AE$2,FALSE,DATE(YEAR($AD483),MONTH($AD483),1),DATE(YEAR($AE483),MONTH($AE483),28)),0)</f>
      </c>
      <c r="AQ483" s="18">
        <f>IFERROR(_xlfn.BETA.DIST(DATE(YEAR(AQ$2),MONTH(AQ$2),15),$AD$2,$AE$2,FALSE,DATE(YEAR($AD483),MONTH($AD483),1),DATE(YEAR($AE483),MONTH($AE483),28)),0)</f>
      </c>
      <c r="AR483" s="18">
        <f>IFERROR(_xlfn.BETA.DIST(DATE(YEAR(AR$2),MONTH(AR$2),15),$AD$2,$AE$2,FALSE,DATE(YEAR($AD483),MONTH($AD483),1),DATE(YEAR($AE483),MONTH($AE483),28)),0)</f>
      </c>
      <c r="AS483" s="18">
        <f>IFERROR(_xlfn.BETA.DIST(DATE(YEAR(AS$2),MONTH(AS$2),15),$AD$2,$AE$2,FALSE,DATE(YEAR($AD483),MONTH($AD483),1),DATE(YEAR($AE483),MONTH($AE483),28)),0)</f>
      </c>
      <c r="AT483" s="18">
        <f>IFERROR(_xlfn.BETA.DIST(DATE(YEAR(AT$2),MONTH(AT$2),15),$AD$2,$AE$2,FALSE,DATE(YEAR($AD483),MONTH($AD483),1),DATE(YEAR($AE483),MONTH($AE483),28)),0)</f>
      </c>
      <c r="AU483" s="18">
        <f>IFERROR(_xlfn.BETA.DIST(DATE(YEAR(AU$2),MONTH(AU$2),15),$AD$2,$AE$2,FALSE,DATE(YEAR($AD483),MONTH($AD483),1),DATE(YEAR($AE483),MONTH($AE483),28)),0)</f>
      </c>
      <c r="AV483" s="18">
        <f>SUM(AG483:AU483)</f>
      </c>
      <c r="AW483" s="18">
        <f>IF(J483&lt;&gt;0,J483,IF($AV483=0,0,AG483/$AV483*$Z483))</f>
      </c>
      <c r="AX483" s="18">
        <f>IF(K483&lt;&gt;0,K483,IF($AV483=0,0,AH483/$AV483*$Z483))</f>
      </c>
      <c r="AY483" s="18">
        <f>IF(L483&lt;&gt;0,L483,IF($AV483=0,0,AI483/$AV483*$Z483))</f>
      </c>
      <c r="AZ483" s="18">
        <f>IF(M483&lt;&gt;0,M483,IF($AV483=0,0,AJ483/$AV483*$Z483))</f>
      </c>
      <c r="BA483" s="18">
        <f>IF(N483&lt;&gt;0,N483,IF($AV483=0,0,AK483/$AV483*$Z483))</f>
      </c>
      <c r="BB483" s="18">
        <f>IF(O483&lt;&gt;0,O483,IF($AV483=0,0,AL483/$AV483*$Z483))</f>
      </c>
      <c r="BC483" s="18">
        <f>IF(P483&lt;&gt;0,P483,IF($AV483=0,0,AM483/$AV483*$Z483))</f>
      </c>
      <c r="BD483" s="18">
        <f>IF(Q483&lt;&gt;0,Q483,IF($AV483=0,0,AN483/$AV483*$Z483))</f>
      </c>
      <c r="BE483" s="18">
        <f>IF(R483&lt;&gt;0,R483,IF($AV483=0,0,AO483/$AV483*$Z483))</f>
      </c>
      <c r="BF483" s="18">
        <f>IF(S483&lt;&gt;0,S483,IF($AV483=0,0,AP483/$AV483*$Z483))</f>
      </c>
      <c r="BG483" s="18">
        <f>IF(T483&lt;&gt;0,T483,IF($AV483=0,0,AQ483/$AV483*$Z483))</f>
      </c>
      <c r="BH483" s="18">
        <f>IF(U483&lt;&gt;0,U483,IF($AV483=0,0,AR483/$AV483*$Z483))</f>
      </c>
      <c r="BI483" s="18">
        <f>IF(V483&lt;&gt;0,V483,IF($AV483=0,0,AS483/$AV483*$Z483))</f>
      </c>
      <c r="BJ483" s="18">
        <f>IF(W483&lt;&gt;0,W483,IF($AV483=0,0,AT483/$AV483*$Z483))</f>
      </c>
      <c r="BK483" s="18">
        <f>IF(X483&lt;&gt;0,X483,IF($AV483=0,0,AU483/$AV483*$Z483))</f>
      </c>
      <c r="BL483" s="18">
        <f>SUM(AW483:BK483)</f>
      </c>
      <c r="BM483" s="18">
        <f>I483-BL483</f>
      </c>
    </row>
    <row r="484" outlineLevel="4">
      <c r="A484" s="5" t="str">
        <v>14.13.2.3</v>
      </c>
      <c r="B484" s="5" t="str">
        <v/>
      </c>
      <c r="C484" s="5" t="str">
        <v>BSKDGNGENGR07</v>
      </c>
      <c r="D484" s="5" t="str">
        <v>BSKDGNGENGR07</v>
      </c>
      <c r="E484" s="19">
        <f>IFERROR(_xlfn.XLOOKUP(F484,Assumptions!B:B,Assumptions!C:C),0)</f>
      </c>
      <c r="F484" s="5" t="str">
        <v>Retention</v>
      </c>
      <c r="G484" s="5" t="str">
        <v/>
      </c>
      <c r="H484" s="18">
        <f>G481*E484</f>
      </c>
      <c r="I484" s="18">
        <f>H484*(1-0)</f>
      </c>
      <c r="J484" s="18">
        <v>0</v>
      </c>
      <c r="K484" s="18">
        <v>0</v>
      </c>
      <c r="L484" s="18">
        <v>0</v>
      </c>
      <c r="M484" s="18">
        <v>0</v>
      </c>
      <c r="N484" s="18">
        <v>0</v>
      </c>
      <c r="O484" s="18">
        <v>0</v>
      </c>
      <c r="P484" s="18">
        <v>0</v>
      </c>
      <c r="Q484" s="18">
        <v>0</v>
      </c>
      <c r="R484" s="18">
        <v>0</v>
      </c>
      <c r="S484" s="18">
        <v>0</v>
      </c>
      <c r="T484" s="18">
        <v>0</v>
      </c>
      <c r="U484" s="18">
        <v>0</v>
      </c>
      <c r="V484" s="18">
        <v>0</v>
      </c>
      <c r="W484" s="18">
        <v>0</v>
      </c>
      <c r="X484" s="18">
        <v>0</v>
      </c>
      <c r="Y484" s="18">
        <f>SUM(J484:X484)</f>
      </c>
      <c r="Z484" s="18">
        <f>I484-Y484</f>
      </c>
      <c r="AA484" s="20">
        <v>46483</v>
      </c>
      <c r="AB484" s="20">
        <v>46483</v>
      </c>
      <c r="AC484" s="18">
        <f>IFERROR(_xlfn.XLOOKUP(F484,Assumptions!B:B,Assumptions!D:D),0)</f>
      </c>
      <c r="AD484" s="20">
        <f>AA484+AC484</f>
      </c>
      <c r="AE484" s="20">
        <f>AC484+AB484</f>
      </c>
      <c r="AF484" s="5" t="str">
        <v/>
      </c>
      <c r="AG484" s="18">
        <f>IFERROR(_xlfn.BETA.DIST(DATE(YEAR(AG$2),MONTH(AG$2),15),$AD$2,$AE$2,FALSE,DATE(YEAR($AD484),MONTH($AD484),1),DATE(YEAR($AE484),MONTH($AE484),28)),0)</f>
      </c>
      <c r="AH484" s="18">
        <f>IFERROR(_xlfn.BETA.DIST(DATE(YEAR(AH$2),MONTH(AH$2),15),$AD$2,$AE$2,FALSE,DATE(YEAR($AD484),MONTH($AD484),1),DATE(YEAR($AE484),MONTH($AE484),28)),0)</f>
      </c>
      <c r="AI484" s="18">
        <f>IFERROR(_xlfn.BETA.DIST(DATE(YEAR(AI$2),MONTH(AI$2),15),$AD$2,$AE$2,FALSE,DATE(YEAR($AD484),MONTH($AD484),1),DATE(YEAR($AE484),MONTH($AE484),28)),0)</f>
      </c>
      <c r="AJ484" s="18">
        <f>IFERROR(_xlfn.BETA.DIST(DATE(YEAR(AJ$2),MONTH(AJ$2),15),$AD$2,$AE$2,FALSE,DATE(YEAR($AD484),MONTH($AD484),1),DATE(YEAR($AE484),MONTH($AE484),28)),0)</f>
      </c>
      <c r="AK484" s="18">
        <f>IFERROR(_xlfn.BETA.DIST(DATE(YEAR(AK$2),MONTH(AK$2),15),$AD$2,$AE$2,FALSE,DATE(YEAR($AD484),MONTH($AD484),1),DATE(YEAR($AE484),MONTH($AE484),28)),0)</f>
      </c>
      <c r="AL484" s="18">
        <f>IFERROR(_xlfn.BETA.DIST(DATE(YEAR(AL$2),MONTH(AL$2),15),$AD$2,$AE$2,FALSE,DATE(YEAR($AD484),MONTH($AD484),1),DATE(YEAR($AE484),MONTH($AE484),28)),0)</f>
      </c>
      <c r="AM484" s="18">
        <f>IFERROR(_xlfn.BETA.DIST(DATE(YEAR(AM$2),MONTH(AM$2),15),$AD$2,$AE$2,FALSE,DATE(YEAR($AD484),MONTH($AD484),1),DATE(YEAR($AE484),MONTH($AE484),28)),0)</f>
      </c>
      <c r="AN484" s="18">
        <f>IFERROR(_xlfn.BETA.DIST(DATE(YEAR(AN$2),MONTH(AN$2),15),$AD$2,$AE$2,FALSE,DATE(YEAR($AD484),MONTH($AD484),1),DATE(YEAR($AE484),MONTH($AE484),28)),0)</f>
      </c>
      <c r="AO484" s="18">
        <f>IFERROR(_xlfn.BETA.DIST(DATE(YEAR(AO$2),MONTH(AO$2),15),$AD$2,$AE$2,FALSE,DATE(YEAR($AD484),MONTH($AD484),1),DATE(YEAR($AE484),MONTH($AE484),28)),0)</f>
      </c>
      <c r="AP484" s="18">
        <f>IFERROR(_xlfn.BETA.DIST(DATE(YEAR(AP$2),MONTH(AP$2),15),$AD$2,$AE$2,FALSE,DATE(YEAR($AD484),MONTH($AD484),1),DATE(YEAR($AE484),MONTH($AE484),28)),0)</f>
      </c>
      <c r="AQ484" s="18">
        <f>IFERROR(_xlfn.BETA.DIST(DATE(YEAR(AQ$2),MONTH(AQ$2),15),$AD$2,$AE$2,FALSE,DATE(YEAR($AD484),MONTH($AD484),1),DATE(YEAR($AE484),MONTH($AE484),28)),0)</f>
      </c>
      <c r="AR484" s="18">
        <f>IFERROR(_xlfn.BETA.DIST(DATE(YEAR(AR$2),MONTH(AR$2),15),$AD$2,$AE$2,FALSE,DATE(YEAR($AD484),MONTH($AD484),1),DATE(YEAR($AE484),MONTH($AE484),28)),0)</f>
      </c>
      <c r="AS484" s="18">
        <f>IFERROR(_xlfn.BETA.DIST(DATE(YEAR(AS$2),MONTH(AS$2),15),$AD$2,$AE$2,FALSE,DATE(YEAR($AD484),MONTH($AD484),1),DATE(YEAR($AE484),MONTH($AE484),28)),0)</f>
      </c>
      <c r="AT484" s="18">
        <f>IFERROR(_xlfn.BETA.DIST(DATE(YEAR(AT$2),MONTH(AT$2),15),$AD$2,$AE$2,FALSE,DATE(YEAR($AD484),MONTH($AD484),1),DATE(YEAR($AE484),MONTH($AE484),28)),0)</f>
      </c>
      <c r="AU484" s="18">
        <f>IFERROR(_xlfn.BETA.DIST(DATE(YEAR(AU$2),MONTH(AU$2),15),$AD$2,$AE$2,FALSE,DATE(YEAR($AD484),MONTH($AD484),1),DATE(YEAR($AE484),MONTH($AE484),28)),0)</f>
      </c>
      <c r="AV484" s="18">
        <f>SUM(AG484:AU484)</f>
      </c>
      <c r="AW484" s="18">
        <f>IF(J484&lt;&gt;0,J484,IF($AV484=0,0,AG484/$AV484*$Z484))</f>
      </c>
      <c r="AX484" s="18">
        <f>IF(K484&lt;&gt;0,K484,IF($AV484=0,0,AH484/$AV484*$Z484))</f>
      </c>
      <c r="AY484" s="18">
        <f>IF(L484&lt;&gt;0,L484,IF($AV484=0,0,AI484/$AV484*$Z484))</f>
      </c>
      <c r="AZ484" s="18">
        <f>IF(M484&lt;&gt;0,M484,IF($AV484=0,0,AJ484/$AV484*$Z484))</f>
      </c>
      <c r="BA484" s="18">
        <f>IF(N484&lt;&gt;0,N484,IF($AV484=0,0,AK484/$AV484*$Z484))</f>
      </c>
      <c r="BB484" s="18">
        <f>IF(O484&lt;&gt;0,O484,IF($AV484=0,0,AL484/$AV484*$Z484))</f>
      </c>
      <c r="BC484" s="18">
        <f>IF(P484&lt;&gt;0,P484,IF($AV484=0,0,AM484/$AV484*$Z484))</f>
      </c>
      <c r="BD484" s="18">
        <f>IF(Q484&lt;&gt;0,Q484,IF($AV484=0,0,AN484/$AV484*$Z484))</f>
      </c>
      <c r="BE484" s="18">
        <f>IF(R484&lt;&gt;0,R484,IF($AV484=0,0,AO484/$AV484*$Z484))</f>
      </c>
      <c r="BF484" s="18">
        <f>IF(S484&lt;&gt;0,S484,IF($AV484=0,0,AP484/$AV484*$Z484))</f>
      </c>
      <c r="BG484" s="18">
        <f>IF(T484&lt;&gt;0,T484,IF($AV484=0,0,AQ484/$AV484*$Z484))</f>
      </c>
      <c r="BH484" s="18">
        <f>IF(U484&lt;&gt;0,U484,IF($AV484=0,0,AR484/$AV484*$Z484))</f>
      </c>
      <c r="BI484" s="18">
        <f>IF(V484&lt;&gt;0,V484,IF($AV484=0,0,AS484/$AV484*$Z484))</f>
      </c>
      <c r="BJ484" s="18">
        <f>IF(W484&lt;&gt;0,W484,IF($AV484=0,0,AT484/$AV484*$Z484))</f>
      </c>
      <c r="BK484" s="18">
        <f>IF(X484&lt;&gt;0,X484,IF($AV484=0,0,AU484/$AV484*$Z484))</f>
      </c>
      <c r="BL484" s="18">
        <f>SUM(AW484:BK484)</f>
      </c>
      <c r="BM484" s="18">
        <f>I484-BL484</f>
      </c>
    </row>
    <row r="485" outlineLevel="3">
      <c r="A485" s="17" t="str">
        <v>14.13.2.4</v>
      </c>
      <c r="B485" s="17" t="str">
        <v/>
      </c>
      <c r="C485" s="17" t="str">
        <v/>
      </c>
      <c r="D485" s="17" t="str">
        <v/>
      </c>
      <c r="E485" s="17" t="str">
        <v>14.13.2.4</v>
      </c>
      <c r="F485" s="17" t="str">
        <v>Set of valves (one of each type &amp; size)</v>
      </c>
      <c r="G485" s="17">
        <v>44474.58</v>
      </c>
      <c r="H485" s="17" t="str">
        <v/>
      </c>
      <c r="I485" s="17" t="str">
        <v/>
      </c>
      <c r="J485" s="17" t="str">
        <v/>
      </c>
      <c r="K485" s="17" t="str">
        <v/>
      </c>
      <c r="L485" s="17" t="str">
        <v/>
      </c>
      <c r="M485" s="17" t="str">
        <v/>
      </c>
      <c r="N485" s="17" t="str">
        <v/>
      </c>
      <c r="O485" s="17" t="str">
        <v/>
      </c>
      <c r="P485" s="17" t="str">
        <v/>
      </c>
      <c r="Q485" s="17" t="str">
        <v/>
      </c>
      <c r="R485" s="17" t="str">
        <v/>
      </c>
      <c r="S485" s="17" t="str">
        <v/>
      </c>
      <c r="T485" s="17" t="str">
        <v/>
      </c>
      <c r="U485" s="17" t="str">
        <v/>
      </c>
      <c r="V485" s="17" t="str">
        <v/>
      </c>
      <c r="W485" s="17" t="str">
        <v/>
      </c>
      <c r="X485" s="17" t="str">
        <v/>
      </c>
      <c r="Y485" s="17" t="str">
        <v/>
      </c>
      <c r="Z485" s="17" t="str">
        <v/>
      </c>
      <c r="AA485" s="17" t="str">
        <v/>
      </c>
      <c r="AB485" s="17" t="str">
        <v/>
      </c>
      <c r="AC485" s="17" t="str">
        <v/>
      </c>
      <c r="AD485" s="17" t="str">
        <v/>
      </c>
      <c r="AE485" s="17" t="str">
        <v/>
      </c>
      <c r="AF485" s="5" t="str">
        <v/>
      </c>
      <c r="AG485" s="18">
        <f>IFERROR(_xlfn.BETA.DIST(DATE(YEAR(AG$2),MONTH(AG$2),15),$AD$2,$AE$2,FALSE,DATE(YEAR($AD485),MONTH($AD485),1),DATE(YEAR($AE485),MONTH($AE485),28)),0)</f>
      </c>
      <c r="AH485" s="18">
        <f>IFERROR(_xlfn.BETA.DIST(DATE(YEAR(AH$2),MONTH(AH$2),15),$AD$2,$AE$2,FALSE,DATE(YEAR($AD485),MONTH($AD485),1),DATE(YEAR($AE485),MONTH($AE485),28)),0)</f>
      </c>
      <c r="AI485" s="18">
        <f>IFERROR(_xlfn.BETA.DIST(DATE(YEAR(AI$2),MONTH(AI$2),15),$AD$2,$AE$2,FALSE,DATE(YEAR($AD485),MONTH($AD485),1),DATE(YEAR($AE485),MONTH($AE485),28)),0)</f>
      </c>
      <c r="AJ485" s="18">
        <f>IFERROR(_xlfn.BETA.DIST(DATE(YEAR(AJ$2),MONTH(AJ$2),15),$AD$2,$AE$2,FALSE,DATE(YEAR($AD485),MONTH($AD485),1),DATE(YEAR($AE485),MONTH($AE485),28)),0)</f>
      </c>
      <c r="AK485" s="18">
        <f>IFERROR(_xlfn.BETA.DIST(DATE(YEAR(AK$2),MONTH(AK$2),15),$AD$2,$AE$2,FALSE,DATE(YEAR($AD485),MONTH($AD485),1),DATE(YEAR($AE485),MONTH($AE485),28)),0)</f>
      </c>
      <c r="AL485" s="18">
        <f>IFERROR(_xlfn.BETA.DIST(DATE(YEAR(AL$2),MONTH(AL$2),15),$AD$2,$AE$2,FALSE,DATE(YEAR($AD485),MONTH($AD485),1),DATE(YEAR($AE485),MONTH($AE485),28)),0)</f>
      </c>
      <c r="AM485" s="18">
        <f>IFERROR(_xlfn.BETA.DIST(DATE(YEAR(AM$2),MONTH(AM$2),15),$AD$2,$AE$2,FALSE,DATE(YEAR($AD485),MONTH($AD485),1),DATE(YEAR($AE485),MONTH($AE485),28)),0)</f>
      </c>
      <c r="AN485" s="18">
        <f>IFERROR(_xlfn.BETA.DIST(DATE(YEAR(AN$2),MONTH(AN$2),15),$AD$2,$AE$2,FALSE,DATE(YEAR($AD485),MONTH($AD485),1),DATE(YEAR($AE485),MONTH($AE485),28)),0)</f>
      </c>
      <c r="AO485" s="18">
        <f>IFERROR(_xlfn.BETA.DIST(DATE(YEAR(AO$2),MONTH(AO$2),15),$AD$2,$AE$2,FALSE,DATE(YEAR($AD485),MONTH($AD485),1),DATE(YEAR($AE485),MONTH($AE485),28)),0)</f>
      </c>
      <c r="AP485" s="18">
        <f>IFERROR(_xlfn.BETA.DIST(DATE(YEAR(AP$2),MONTH(AP$2),15),$AD$2,$AE$2,FALSE,DATE(YEAR($AD485),MONTH($AD485),1),DATE(YEAR($AE485),MONTH($AE485),28)),0)</f>
      </c>
      <c r="AQ485" s="18">
        <f>IFERROR(_xlfn.BETA.DIST(DATE(YEAR(AQ$2),MONTH(AQ$2),15),$AD$2,$AE$2,FALSE,DATE(YEAR($AD485),MONTH($AD485),1),DATE(YEAR($AE485),MONTH($AE485),28)),0)</f>
      </c>
      <c r="AR485" s="18">
        <f>IFERROR(_xlfn.BETA.DIST(DATE(YEAR(AR$2),MONTH(AR$2),15),$AD$2,$AE$2,FALSE,DATE(YEAR($AD485),MONTH($AD485),1),DATE(YEAR($AE485),MONTH($AE485),28)),0)</f>
      </c>
      <c r="AS485" s="18">
        <f>IFERROR(_xlfn.BETA.DIST(DATE(YEAR(AS$2),MONTH(AS$2),15),$AD$2,$AE$2,FALSE,DATE(YEAR($AD485),MONTH($AD485),1),DATE(YEAR($AE485),MONTH($AE485),28)),0)</f>
      </c>
      <c r="AT485" s="18">
        <f>IFERROR(_xlfn.BETA.DIST(DATE(YEAR(AT$2),MONTH(AT$2),15),$AD$2,$AE$2,FALSE,DATE(YEAR($AD485),MONTH($AD485),1),DATE(YEAR($AE485),MONTH($AE485),28)),0)</f>
      </c>
      <c r="AU485" s="18">
        <f>IFERROR(_xlfn.BETA.DIST(DATE(YEAR(AU$2),MONTH(AU$2),15),$AD$2,$AE$2,FALSE,DATE(YEAR($AD485),MONTH($AD485),1),DATE(YEAR($AE485),MONTH($AE485),28)),0)</f>
      </c>
      <c r="AV485" s="18">
        <f>SUM(AG485:AU485)</f>
      </c>
      <c r="AW485" s="18">
        <f>IF(J485&lt;&gt;0,J485,IF($AV485=0,0,AG485/$AV485*$Z485))</f>
      </c>
      <c r="AX485" s="18">
        <f>IF(K485&lt;&gt;0,K485,IF($AV485=0,0,AH485/$AV485*$Z485))</f>
      </c>
      <c r="AY485" s="18">
        <f>IF(L485&lt;&gt;0,L485,IF($AV485=0,0,AI485/$AV485*$Z485))</f>
      </c>
      <c r="AZ485" s="18">
        <f>IF(M485&lt;&gt;0,M485,IF($AV485=0,0,AJ485/$AV485*$Z485))</f>
      </c>
      <c r="BA485" s="18">
        <f>IF(N485&lt;&gt;0,N485,IF($AV485=0,0,AK485/$AV485*$Z485))</f>
      </c>
      <c r="BB485" s="18">
        <f>IF(O485&lt;&gt;0,O485,IF($AV485=0,0,AL485/$AV485*$Z485))</f>
      </c>
      <c r="BC485" s="18">
        <f>IF(P485&lt;&gt;0,P485,IF($AV485=0,0,AM485/$AV485*$Z485))</f>
      </c>
      <c r="BD485" s="18">
        <f>IF(Q485&lt;&gt;0,Q485,IF($AV485=0,0,AN485/$AV485*$Z485))</f>
      </c>
      <c r="BE485" s="18">
        <f>IF(R485&lt;&gt;0,R485,IF($AV485=0,0,AO485/$AV485*$Z485))</f>
      </c>
      <c r="BF485" s="18">
        <f>IF(S485&lt;&gt;0,S485,IF($AV485=0,0,AP485/$AV485*$Z485))</f>
      </c>
      <c r="BG485" s="18">
        <f>IF(T485&lt;&gt;0,T485,IF($AV485=0,0,AQ485/$AV485*$Z485))</f>
      </c>
      <c r="BH485" s="18">
        <f>IF(U485&lt;&gt;0,U485,IF($AV485=0,0,AR485/$AV485*$Z485))</f>
      </c>
      <c r="BI485" s="18">
        <f>IF(V485&lt;&gt;0,V485,IF($AV485=0,0,AS485/$AV485*$Z485))</f>
      </c>
      <c r="BJ485" s="18">
        <f>IF(W485&lt;&gt;0,W485,IF($AV485=0,0,AT485/$AV485*$Z485))</f>
      </c>
      <c r="BK485" s="18">
        <f>IF(X485&lt;&gt;0,X485,IF($AV485=0,0,AU485/$AV485*$Z485))</f>
      </c>
      <c r="BL485" s="18">
        <f>SUM(AW485:BK485)</f>
      </c>
      <c r="BM485" s="17" t="str">
        <v/>
      </c>
    </row>
    <row r="486" outlineLevel="4">
      <c r="A486" s="5" t="str">
        <v>14.13.2.4</v>
      </c>
      <c r="B486" s="5" t="str">
        <v/>
      </c>
      <c r="C486" s="5" t="str">
        <v>BSKDGNGENGR03</v>
      </c>
      <c r="D486" s="5" t="str">
        <v>BSKDGNGENGR03</v>
      </c>
      <c r="E486" s="19">
        <f>IFERROR(_xlfn.XLOOKUP(F486,Assumptions!B:B,Assumptions!C:C),0)</f>
      </c>
      <c r="F486" s="5" t="str">
        <v>Advanced Payment</v>
      </c>
      <c r="G486" s="5" t="str">
        <v/>
      </c>
      <c r="H486" s="18">
        <f>G485*E486</f>
      </c>
      <c r="I486" s="18">
        <f>H486*(1-0)</f>
      </c>
      <c r="J486" s="18">
        <v>0</v>
      </c>
      <c r="K486" s="18">
        <v>0</v>
      </c>
      <c r="L486" s="18">
        <v>0</v>
      </c>
      <c r="M486" s="18">
        <v>0</v>
      </c>
      <c r="N486" s="18">
        <v>0</v>
      </c>
      <c r="O486" s="18">
        <v>0</v>
      </c>
      <c r="P486" s="18">
        <v>0</v>
      </c>
      <c r="Q486" s="18">
        <v>0</v>
      </c>
      <c r="R486" s="18">
        <v>0</v>
      </c>
      <c r="S486" s="18">
        <v>0</v>
      </c>
      <c r="T486" s="18">
        <v>0</v>
      </c>
      <c r="U486" s="18">
        <v>0</v>
      </c>
      <c r="V486" s="18">
        <v>0</v>
      </c>
      <c r="W486" s="18">
        <v>0</v>
      </c>
      <c r="X486" s="18">
        <v>0</v>
      </c>
      <c r="Y486" s="18">
        <f>SUM(J486:X486)</f>
      </c>
      <c r="Z486" s="18">
        <f>I486-Y486</f>
      </c>
      <c r="AA486" s="20">
        <v>46026</v>
      </c>
      <c r="AB486" s="20">
        <v>46026</v>
      </c>
      <c r="AC486" s="18">
        <f>IFERROR(_xlfn.XLOOKUP(F486,Assumptions!B:B,Assumptions!D:D),0)</f>
      </c>
      <c r="AD486" s="20">
        <f>AA486+AC486</f>
      </c>
      <c r="AE486" s="20">
        <f>AC486+AB486</f>
      </c>
      <c r="AF486" s="5" t="str">
        <v/>
      </c>
      <c r="AG486" s="18">
        <f>IFERROR(_xlfn.BETA.DIST(DATE(YEAR(AG$2),MONTH(AG$2),15),$AD$2,$AE$2,FALSE,DATE(YEAR($AD486),MONTH($AD486),1),DATE(YEAR($AE486),MONTH($AE486),28)),0)</f>
      </c>
      <c r="AH486" s="18">
        <f>IFERROR(_xlfn.BETA.DIST(DATE(YEAR(AH$2),MONTH(AH$2),15),$AD$2,$AE$2,FALSE,DATE(YEAR($AD486),MONTH($AD486),1),DATE(YEAR($AE486),MONTH($AE486),28)),0)</f>
      </c>
      <c r="AI486" s="18">
        <f>IFERROR(_xlfn.BETA.DIST(DATE(YEAR(AI$2),MONTH(AI$2),15),$AD$2,$AE$2,FALSE,DATE(YEAR($AD486),MONTH($AD486),1),DATE(YEAR($AE486),MONTH($AE486),28)),0)</f>
      </c>
      <c r="AJ486" s="18">
        <f>IFERROR(_xlfn.BETA.DIST(DATE(YEAR(AJ$2),MONTH(AJ$2),15),$AD$2,$AE$2,FALSE,DATE(YEAR($AD486),MONTH($AD486),1),DATE(YEAR($AE486),MONTH($AE486),28)),0)</f>
      </c>
      <c r="AK486" s="18">
        <f>IFERROR(_xlfn.BETA.DIST(DATE(YEAR(AK$2),MONTH(AK$2),15),$AD$2,$AE$2,FALSE,DATE(YEAR($AD486),MONTH($AD486),1),DATE(YEAR($AE486),MONTH($AE486),28)),0)</f>
      </c>
      <c r="AL486" s="18">
        <f>IFERROR(_xlfn.BETA.DIST(DATE(YEAR(AL$2),MONTH(AL$2),15),$AD$2,$AE$2,FALSE,DATE(YEAR($AD486),MONTH($AD486),1),DATE(YEAR($AE486),MONTH($AE486),28)),0)</f>
      </c>
      <c r="AM486" s="18">
        <f>IFERROR(_xlfn.BETA.DIST(DATE(YEAR(AM$2),MONTH(AM$2),15),$AD$2,$AE$2,FALSE,DATE(YEAR($AD486),MONTH($AD486),1),DATE(YEAR($AE486),MONTH($AE486),28)),0)</f>
      </c>
      <c r="AN486" s="18">
        <f>IFERROR(_xlfn.BETA.DIST(DATE(YEAR(AN$2),MONTH(AN$2),15),$AD$2,$AE$2,FALSE,DATE(YEAR($AD486),MONTH($AD486),1),DATE(YEAR($AE486),MONTH($AE486),28)),0)</f>
      </c>
      <c r="AO486" s="18">
        <f>IFERROR(_xlfn.BETA.DIST(DATE(YEAR(AO$2),MONTH(AO$2),15),$AD$2,$AE$2,FALSE,DATE(YEAR($AD486),MONTH($AD486),1),DATE(YEAR($AE486),MONTH($AE486),28)),0)</f>
      </c>
      <c r="AP486" s="18">
        <f>IFERROR(_xlfn.BETA.DIST(DATE(YEAR(AP$2),MONTH(AP$2),15),$AD$2,$AE$2,FALSE,DATE(YEAR($AD486),MONTH($AD486),1),DATE(YEAR($AE486),MONTH($AE486),28)),0)</f>
      </c>
      <c r="AQ486" s="18">
        <f>IFERROR(_xlfn.BETA.DIST(DATE(YEAR(AQ$2),MONTH(AQ$2),15),$AD$2,$AE$2,FALSE,DATE(YEAR($AD486),MONTH($AD486),1),DATE(YEAR($AE486),MONTH($AE486),28)),0)</f>
      </c>
      <c r="AR486" s="18">
        <f>IFERROR(_xlfn.BETA.DIST(DATE(YEAR(AR$2),MONTH(AR$2),15),$AD$2,$AE$2,FALSE,DATE(YEAR($AD486),MONTH($AD486),1),DATE(YEAR($AE486),MONTH($AE486),28)),0)</f>
      </c>
      <c r="AS486" s="18">
        <f>IFERROR(_xlfn.BETA.DIST(DATE(YEAR(AS$2),MONTH(AS$2),15),$AD$2,$AE$2,FALSE,DATE(YEAR($AD486),MONTH($AD486),1),DATE(YEAR($AE486),MONTH($AE486),28)),0)</f>
      </c>
      <c r="AT486" s="18">
        <f>IFERROR(_xlfn.BETA.DIST(DATE(YEAR(AT$2),MONTH(AT$2),15),$AD$2,$AE$2,FALSE,DATE(YEAR($AD486),MONTH($AD486),1),DATE(YEAR($AE486),MONTH($AE486),28)),0)</f>
      </c>
      <c r="AU486" s="18">
        <f>IFERROR(_xlfn.BETA.DIST(DATE(YEAR(AU$2),MONTH(AU$2),15),$AD$2,$AE$2,FALSE,DATE(YEAR($AD486),MONTH($AD486),1),DATE(YEAR($AE486),MONTH($AE486),28)),0)</f>
      </c>
      <c r="AV486" s="18">
        <f>SUM(AG486:AU486)</f>
      </c>
      <c r="AW486" s="18">
        <f>IF(J486&lt;&gt;0,J486,IF($AV486=0,0,AG486/$AV486*$Z486))</f>
      </c>
      <c r="AX486" s="18">
        <f>IF(K486&lt;&gt;0,K486,IF($AV486=0,0,AH486/$AV486*$Z486))</f>
      </c>
      <c r="AY486" s="18">
        <f>IF(L486&lt;&gt;0,L486,IF($AV486=0,0,AI486/$AV486*$Z486))</f>
      </c>
      <c r="AZ486" s="18">
        <f>IF(M486&lt;&gt;0,M486,IF($AV486=0,0,AJ486/$AV486*$Z486))</f>
      </c>
      <c r="BA486" s="18">
        <f>IF(N486&lt;&gt;0,N486,IF($AV486=0,0,AK486/$AV486*$Z486))</f>
      </c>
      <c r="BB486" s="18">
        <f>IF(O486&lt;&gt;0,O486,IF($AV486=0,0,AL486/$AV486*$Z486))</f>
      </c>
      <c r="BC486" s="18">
        <f>IF(P486&lt;&gt;0,P486,IF($AV486=0,0,AM486/$AV486*$Z486))</f>
      </c>
      <c r="BD486" s="18">
        <f>IF(Q486&lt;&gt;0,Q486,IF($AV486=0,0,AN486/$AV486*$Z486))</f>
      </c>
      <c r="BE486" s="18">
        <f>IF(R486&lt;&gt;0,R486,IF($AV486=0,0,AO486/$AV486*$Z486))</f>
      </c>
      <c r="BF486" s="18">
        <f>IF(S486&lt;&gt;0,S486,IF($AV486=0,0,AP486/$AV486*$Z486))</f>
      </c>
      <c r="BG486" s="18">
        <f>IF(T486&lt;&gt;0,T486,IF($AV486=0,0,AQ486/$AV486*$Z486))</f>
      </c>
      <c r="BH486" s="18">
        <f>IF(U486&lt;&gt;0,U486,IF($AV486=0,0,AR486/$AV486*$Z486))</f>
      </c>
      <c r="BI486" s="18">
        <f>IF(V486&lt;&gt;0,V486,IF($AV486=0,0,AS486/$AV486*$Z486))</f>
      </c>
      <c r="BJ486" s="18">
        <f>IF(W486&lt;&gt;0,W486,IF($AV486=0,0,AT486/$AV486*$Z486))</f>
      </c>
      <c r="BK486" s="18">
        <f>IF(X486&lt;&gt;0,X486,IF($AV486=0,0,AU486/$AV486*$Z486))</f>
      </c>
      <c r="BL486" s="18">
        <f>SUM(AW486:BK486)</f>
      </c>
      <c r="BM486" s="18">
        <f>I486-BL486</f>
      </c>
    </row>
    <row r="487" outlineLevel="4">
      <c r="A487" s="5" t="str">
        <v>14.13.2.4</v>
      </c>
      <c r="B487" s="5" t="str">
        <v/>
      </c>
      <c r="C487" s="5" t="str">
        <v>BSPRELGENTL07</v>
      </c>
      <c r="D487" s="5" t="str">
        <v>BSPRELGENTL07</v>
      </c>
      <c r="E487" s="19">
        <f>IFERROR(_xlfn.XLOOKUP(F487,Assumptions!B:B,Assumptions!C:C),0)</f>
      </c>
      <c r="F487" s="5" t="str">
        <v>Site Delivery EGP</v>
      </c>
      <c r="G487" s="5" t="str">
        <v/>
      </c>
      <c r="H487" s="18">
        <f>G485*E487</f>
      </c>
      <c r="I487" s="18">
        <f>H487*(1-0)</f>
      </c>
      <c r="J487" s="18">
        <v>0</v>
      </c>
      <c r="K487" s="18">
        <v>0</v>
      </c>
      <c r="L487" s="18">
        <v>0</v>
      </c>
      <c r="M487" s="18">
        <v>0</v>
      </c>
      <c r="N487" s="18">
        <v>0</v>
      </c>
      <c r="O487" s="18">
        <v>0</v>
      </c>
      <c r="P487" s="18">
        <v>0</v>
      </c>
      <c r="Q487" s="18">
        <v>0</v>
      </c>
      <c r="R487" s="18">
        <v>0</v>
      </c>
      <c r="S487" s="18">
        <v>0</v>
      </c>
      <c r="T487" s="18">
        <v>0</v>
      </c>
      <c r="U487" s="18">
        <v>0</v>
      </c>
      <c r="V487" s="18">
        <v>0</v>
      </c>
      <c r="W487" s="18">
        <v>0</v>
      </c>
      <c r="X487" s="18">
        <v>0</v>
      </c>
      <c r="Y487" s="18">
        <f>SUM(J487:X487)</f>
      </c>
      <c r="Z487" s="18">
        <f>I487-Y487</f>
      </c>
      <c r="AA487" s="20">
        <v>46347</v>
      </c>
      <c r="AB487" s="20">
        <v>46347</v>
      </c>
      <c r="AC487" s="18">
        <f>IFERROR(_xlfn.XLOOKUP(F487,Assumptions!B:B,Assumptions!D:D),0)</f>
      </c>
      <c r="AD487" s="20">
        <f>AA487+AC487</f>
      </c>
      <c r="AE487" s="20">
        <f>AC487+AB487</f>
      </c>
      <c r="AF487" s="5" t="str">
        <v/>
      </c>
      <c r="AG487" s="18">
        <f>IFERROR(_xlfn.BETA.DIST(DATE(YEAR(AG$2),MONTH(AG$2),15),$AD$2,$AE$2,FALSE,DATE(YEAR($AD487),MONTH($AD487),1),DATE(YEAR($AE487),MONTH($AE487),28)),0)</f>
      </c>
      <c r="AH487" s="18">
        <f>IFERROR(_xlfn.BETA.DIST(DATE(YEAR(AH$2),MONTH(AH$2),15),$AD$2,$AE$2,FALSE,DATE(YEAR($AD487),MONTH($AD487),1),DATE(YEAR($AE487),MONTH($AE487),28)),0)</f>
      </c>
      <c r="AI487" s="18">
        <f>IFERROR(_xlfn.BETA.DIST(DATE(YEAR(AI$2),MONTH(AI$2),15),$AD$2,$AE$2,FALSE,DATE(YEAR($AD487),MONTH($AD487),1),DATE(YEAR($AE487),MONTH($AE487),28)),0)</f>
      </c>
      <c r="AJ487" s="18">
        <f>IFERROR(_xlfn.BETA.DIST(DATE(YEAR(AJ$2),MONTH(AJ$2),15),$AD$2,$AE$2,FALSE,DATE(YEAR($AD487),MONTH($AD487),1),DATE(YEAR($AE487),MONTH($AE487),28)),0)</f>
      </c>
      <c r="AK487" s="18">
        <f>IFERROR(_xlfn.BETA.DIST(DATE(YEAR(AK$2),MONTH(AK$2),15),$AD$2,$AE$2,FALSE,DATE(YEAR($AD487),MONTH($AD487),1),DATE(YEAR($AE487),MONTH($AE487),28)),0)</f>
      </c>
      <c r="AL487" s="18">
        <f>IFERROR(_xlfn.BETA.DIST(DATE(YEAR(AL$2),MONTH(AL$2),15),$AD$2,$AE$2,FALSE,DATE(YEAR($AD487),MONTH($AD487),1),DATE(YEAR($AE487),MONTH($AE487),28)),0)</f>
      </c>
      <c r="AM487" s="18">
        <f>IFERROR(_xlfn.BETA.DIST(DATE(YEAR(AM$2),MONTH(AM$2),15),$AD$2,$AE$2,FALSE,DATE(YEAR($AD487),MONTH($AD487),1),DATE(YEAR($AE487),MONTH($AE487),28)),0)</f>
      </c>
      <c r="AN487" s="18">
        <f>IFERROR(_xlfn.BETA.DIST(DATE(YEAR(AN$2),MONTH(AN$2),15),$AD$2,$AE$2,FALSE,DATE(YEAR($AD487),MONTH($AD487),1),DATE(YEAR($AE487),MONTH($AE487),28)),0)</f>
      </c>
      <c r="AO487" s="18">
        <f>IFERROR(_xlfn.BETA.DIST(DATE(YEAR(AO$2),MONTH(AO$2),15),$AD$2,$AE$2,FALSE,DATE(YEAR($AD487),MONTH($AD487),1),DATE(YEAR($AE487),MONTH($AE487),28)),0)</f>
      </c>
      <c r="AP487" s="18">
        <f>IFERROR(_xlfn.BETA.DIST(DATE(YEAR(AP$2),MONTH(AP$2),15),$AD$2,$AE$2,FALSE,DATE(YEAR($AD487),MONTH($AD487),1),DATE(YEAR($AE487),MONTH($AE487),28)),0)</f>
      </c>
      <c r="AQ487" s="18">
        <f>IFERROR(_xlfn.BETA.DIST(DATE(YEAR(AQ$2),MONTH(AQ$2),15),$AD$2,$AE$2,FALSE,DATE(YEAR($AD487),MONTH($AD487),1),DATE(YEAR($AE487),MONTH($AE487),28)),0)</f>
      </c>
      <c r="AR487" s="18">
        <f>IFERROR(_xlfn.BETA.DIST(DATE(YEAR(AR$2),MONTH(AR$2),15),$AD$2,$AE$2,FALSE,DATE(YEAR($AD487),MONTH($AD487),1),DATE(YEAR($AE487),MONTH($AE487),28)),0)</f>
      </c>
      <c r="AS487" s="18">
        <f>IFERROR(_xlfn.BETA.DIST(DATE(YEAR(AS$2),MONTH(AS$2),15),$AD$2,$AE$2,FALSE,DATE(YEAR($AD487),MONTH($AD487),1),DATE(YEAR($AE487),MONTH($AE487),28)),0)</f>
      </c>
      <c r="AT487" s="18">
        <f>IFERROR(_xlfn.BETA.DIST(DATE(YEAR(AT$2),MONTH(AT$2),15),$AD$2,$AE$2,FALSE,DATE(YEAR($AD487),MONTH($AD487),1),DATE(YEAR($AE487),MONTH($AE487),28)),0)</f>
      </c>
      <c r="AU487" s="18">
        <f>IFERROR(_xlfn.BETA.DIST(DATE(YEAR(AU$2),MONTH(AU$2),15),$AD$2,$AE$2,FALSE,DATE(YEAR($AD487),MONTH($AD487),1),DATE(YEAR($AE487),MONTH($AE487),28)),0)</f>
      </c>
      <c r="AV487" s="18">
        <f>SUM(AG487:AU487)</f>
      </c>
      <c r="AW487" s="18">
        <f>IF(J487&lt;&gt;0,J487,IF($AV487=0,0,AG487/$AV487*$Z487))</f>
      </c>
      <c r="AX487" s="18">
        <f>IF(K487&lt;&gt;0,K487,IF($AV487=0,0,AH487/$AV487*$Z487))</f>
      </c>
      <c r="AY487" s="18">
        <f>IF(L487&lt;&gt;0,L487,IF($AV487=0,0,AI487/$AV487*$Z487))</f>
      </c>
      <c r="AZ487" s="18">
        <f>IF(M487&lt;&gt;0,M487,IF($AV487=0,0,AJ487/$AV487*$Z487))</f>
      </c>
      <c r="BA487" s="18">
        <f>IF(N487&lt;&gt;0,N487,IF($AV487=0,0,AK487/$AV487*$Z487))</f>
      </c>
      <c r="BB487" s="18">
        <f>IF(O487&lt;&gt;0,O487,IF($AV487=0,0,AL487/$AV487*$Z487))</f>
      </c>
      <c r="BC487" s="18">
        <f>IF(P487&lt;&gt;0,P487,IF($AV487=0,0,AM487/$AV487*$Z487))</f>
      </c>
      <c r="BD487" s="18">
        <f>IF(Q487&lt;&gt;0,Q487,IF($AV487=0,0,AN487/$AV487*$Z487))</f>
      </c>
      <c r="BE487" s="18">
        <f>IF(R487&lt;&gt;0,R487,IF($AV487=0,0,AO487/$AV487*$Z487))</f>
      </c>
      <c r="BF487" s="18">
        <f>IF(S487&lt;&gt;0,S487,IF($AV487=0,0,AP487/$AV487*$Z487))</f>
      </c>
      <c r="BG487" s="18">
        <f>IF(T487&lt;&gt;0,T487,IF($AV487=0,0,AQ487/$AV487*$Z487))</f>
      </c>
      <c r="BH487" s="18">
        <f>IF(U487&lt;&gt;0,U487,IF($AV487=0,0,AR487/$AV487*$Z487))</f>
      </c>
      <c r="BI487" s="18">
        <f>IF(V487&lt;&gt;0,V487,IF($AV487=0,0,AS487/$AV487*$Z487))</f>
      </c>
      <c r="BJ487" s="18">
        <f>IF(W487&lt;&gt;0,W487,IF($AV487=0,0,AT487/$AV487*$Z487))</f>
      </c>
      <c r="BK487" s="18">
        <f>IF(X487&lt;&gt;0,X487,IF($AV487=0,0,AU487/$AV487*$Z487))</f>
      </c>
      <c r="BL487" s="18">
        <f>SUM(AW487:BK487)</f>
      </c>
      <c r="BM487" s="18">
        <f>I487-BL487</f>
      </c>
    </row>
    <row r="488" outlineLevel="4">
      <c r="A488" s="5" t="str">
        <v>14.13.2.4</v>
      </c>
      <c r="B488" s="5" t="str">
        <v/>
      </c>
      <c r="C488" s="5" t="str">
        <v>BSKDGNGENGR07</v>
      </c>
      <c r="D488" s="5" t="str">
        <v>BSKDGNGENGR07</v>
      </c>
      <c r="E488" s="19">
        <f>IFERROR(_xlfn.XLOOKUP(F488,Assumptions!B:B,Assumptions!C:C),0)</f>
      </c>
      <c r="F488" s="5" t="str">
        <v>Retention</v>
      </c>
      <c r="G488" s="5" t="str">
        <v/>
      </c>
      <c r="H488" s="18">
        <f>G485*E488</f>
      </c>
      <c r="I488" s="18">
        <f>H488*(1-0)</f>
      </c>
      <c r="J488" s="18">
        <v>0</v>
      </c>
      <c r="K488" s="18">
        <v>0</v>
      </c>
      <c r="L488" s="18">
        <v>0</v>
      </c>
      <c r="M488" s="18">
        <v>0</v>
      </c>
      <c r="N488" s="18">
        <v>0</v>
      </c>
      <c r="O488" s="18">
        <v>0</v>
      </c>
      <c r="P488" s="18">
        <v>0</v>
      </c>
      <c r="Q488" s="18">
        <v>0</v>
      </c>
      <c r="R488" s="18">
        <v>0</v>
      </c>
      <c r="S488" s="18">
        <v>0</v>
      </c>
      <c r="T488" s="18">
        <v>0</v>
      </c>
      <c r="U488" s="18">
        <v>0</v>
      </c>
      <c r="V488" s="18">
        <v>0</v>
      </c>
      <c r="W488" s="18">
        <v>0</v>
      </c>
      <c r="X488" s="18">
        <v>0</v>
      </c>
      <c r="Y488" s="18">
        <f>SUM(J488:X488)</f>
      </c>
      <c r="Z488" s="18">
        <f>I488-Y488</f>
      </c>
      <c r="AA488" s="20">
        <v>46483</v>
      </c>
      <c r="AB488" s="20">
        <v>46483</v>
      </c>
      <c r="AC488" s="18">
        <f>IFERROR(_xlfn.XLOOKUP(F488,Assumptions!B:B,Assumptions!D:D),0)</f>
      </c>
      <c r="AD488" s="20">
        <f>AA488+AC488</f>
      </c>
      <c r="AE488" s="20">
        <f>AC488+AB488</f>
      </c>
      <c r="AF488" s="5" t="str">
        <v/>
      </c>
      <c r="AG488" s="18">
        <f>IFERROR(_xlfn.BETA.DIST(DATE(YEAR(AG$2),MONTH(AG$2),15),$AD$2,$AE$2,FALSE,DATE(YEAR($AD488),MONTH($AD488),1),DATE(YEAR($AE488),MONTH($AE488),28)),0)</f>
      </c>
      <c r="AH488" s="18">
        <f>IFERROR(_xlfn.BETA.DIST(DATE(YEAR(AH$2),MONTH(AH$2),15),$AD$2,$AE$2,FALSE,DATE(YEAR($AD488),MONTH($AD488),1),DATE(YEAR($AE488),MONTH($AE488),28)),0)</f>
      </c>
      <c r="AI488" s="18">
        <f>IFERROR(_xlfn.BETA.DIST(DATE(YEAR(AI$2),MONTH(AI$2),15),$AD$2,$AE$2,FALSE,DATE(YEAR($AD488),MONTH($AD488),1),DATE(YEAR($AE488),MONTH($AE488),28)),0)</f>
      </c>
      <c r="AJ488" s="18">
        <f>IFERROR(_xlfn.BETA.DIST(DATE(YEAR(AJ$2),MONTH(AJ$2),15),$AD$2,$AE$2,FALSE,DATE(YEAR($AD488),MONTH($AD488),1),DATE(YEAR($AE488),MONTH($AE488),28)),0)</f>
      </c>
      <c r="AK488" s="18">
        <f>IFERROR(_xlfn.BETA.DIST(DATE(YEAR(AK$2),MONTH(AK$2),15),$AD$2,$AE$2,FALSE,DATE(YEAR($AD488),MONTH($AD488),1),DATE(YEAR($AE488),MONTH($AE488),28)),0)</f>
      </c>
      <c r="AL488" s="18">
        <f>IFERROR(_xlfn.BETA.DIST(DATE(YEAR(AL$2),MONTH(AL$2),15),$AD$2,$AE$2,FALSE,DATE(YEAR($AD488),MONTH($AD488),1),DATE(YEAR($AE488),MONTH($AE488),28)),0)</f>
      </c>
      <c r="AM488" s="18">
        <f>IFERROR(_xlfn.BETA.DIST(DATE(YEAR(AM$2),MONTH(AM$2),15),$AD$2,$AE$2,FALSE,DATE(YEAR($AD488),MONTH($AD488),1),DATE(YEAR($AE488),MONTH($AE488),28)),0)</f>
      </c>
      <c r="AN488" s="18">
        <f>IFERROR(_xlfn.BETA.DIST(DATE(YEAR(AN$2),MONTH(AN$2),15),$AD$2,$AE$2,FALSE,DATE(YEAR($AD488),MONTH($AD488),1),DATE(YEAR($AE488),MONTH($AE488),28)),0)</f>
      </c>
      <c r="AO488" s="18">
        <f>IFERROR(_xlfn.BETA.DIST(DATE(YEAR(AO$2),MONTH(AO$2),15),$AD$2,$AE$2,FALSE,DATE(YEAR($AD488),MONTH($AD488),1),DATE(YEAR($AE488),MONTH($AE488),28)),0)</f>
      </c>
      <c r="AP488" s="18">
        <f>IFERROR(_xlfn.BETA.DIST(DATE(YEAR(AP$2),MONTH(AP$2),15),$AD$2,$AE$2,FALSE,DATE(YEAR($AD488),MONTH($AD488),1),DATE(YEAR($AE488),MONTH($AE488),28)),0)</f>
      </c>
      <c r="AQ488" s="18">
        <f>IFERROR(_xlfn.BETA.DIST(DATE(YEAR(AQ$2),MONTH(AQ$2),15),$AD$2,$AE$2,FALSE,DATE(YEAR($AD488),MONTH($AD488),1),DATE(YEAR($AE488),MONTH($AE488),28)),0)</f>
      </c>
      <c r="AR488" s="18">
        <f>IFERROR(_xlfn.BETA.DIST(DATE(YEAR(AR$2),MONTH(AR$2),15),$AD$2,$AE$2,FALSE,DATE(YEAR($AD488),MONTH($AD488),1),DATE(YEAR($AE488),MONTH($AE488),28)),0)</f>
      </c>
      <c r="AS488" s="18">
        <f>IFERROR(_xlfn.BETA.DIST(DATE(YEAR(AS$2),MONTH(AS$2),15),$AD$2,$AE$2,FALSE,DATE(YEAR($AD488),MONTH($AD488),1),DATE(YEAR($AE488),MONTH($AE488),28)),0)</f>
      </c>
      <c r="AT488" s="18">
        <f>IFERROR(_xlfn.BETA.DIST(DATE(YEAR(AT$2),MONTH(AT$2),15),$AD$2,$AE$2,FALSE,DATE(YEAR($AD488),MONTH($AD488),1),DATE(YEAR($AE488),MONTH($AE488),28)),0)</f>
      </c>
      <c r="AU488" s="18">
        <f>IFERROR(_xlfn.BETA.DIST(DATE(YEAR(AU$2),MONTH(AU$2),15),$AD$2,$AE$2,FALSE,DATE(YEAR($AD488),MONTH($AD488),1),DATE(YEAR($AE488),MONTH($AE488),28)),0)</f>
      </c>
      <c r="AV488" s="18">
        <f>SUM(AG488:AU488)</f>
      </c>
      <c r="AW488" s="18">
        <f>IF(J488&lt;&gt;0,J488,IF($AV488=0,0,AG488/$AV488*$Z488))</f>
      </c>
      <c r="AX488" s="18">
        <f>IF(K488&lt;&gt;0,K488,IF($AV488=0,0,AH488/$AV488*$Z488))</f>
      </c>
      <c r="AY488" s="18">
        <f>IF(L488&lt;&gt;0,L488,IF($AV488=0,0,AI488/$AV488*$Z488))</f>
      </c>
      <c r="AZ488" s="18">
        <f>IF(M488&lt;&gt;0,M488,IF($AV488=0,0,AJ488/$AV488*$Z488))</f>
      </c>
      <c r="BA488" s="18">
        <f>IF(N488&lt;&gt;0,N488,IF($AV488=0,0,AK488/$AV488*$Z488))</f>
      </c>
      <c r="BB488" s="18">
        <f>IF(O488&lt;&gt;0,O488,IF($AV488=0,0,AL488/$AV488*$Z488))</f>
      </c>
      <c r="BC488" s="18">
        <f>IF(P488&lt;&gt;0,P488,IF($AV488=0,0,AM488/$AV488*$Z488))</f>
      </c>
      <c r="BD488" s="18">
        <f>IF(Q488&lt;&gt;0,Q488,IF($AV488=0,0,AN488/$AV488*$Z488))</f>
      </c>
      <c r="BE488" s="18">
        <f>IF(R488&lt;&gt;0,R488,IF($AV488=0,0,AO488/$AV488*$Z488))</f>
      </c>
      <c r="BF488" s="18">
        <f>IF(S488&lt;&gt;0,S488,IF($AV488=0,0,AP488/$AV488*$Z488))</f>
      </c>
      <c r="BG488" s="18">
        <f>IF(T488&lt;&gt;0,T488,IF($AV488=0,0,AQ488/$AV488*$Z488))</f>
      </c>
      <c r="BH488" s="18">
        <f>IF(U488&lt;&gt;0,U488,IF($AV488=0,0,AR488/$AV488*$Z488))</f>
      </c>
      <c r="BI488" s="18">
        <f>IF(V488&lt;&gt;0,V488,IF($AV488=0,0,AS488/$AV488*$Z488))</f>
      </c>
      <c r="BJ488" s="18">
        <f>IF(W488&lt;&gt;0,W488,IF($AV488=0,0,AT488/$AV488*$Z488))</f>
      </c>
      <c r="BK488" s="18">
        <f>IF(X488&lt;&gt;0,X488,IF($AV488=0,0,AU488/$AV488*$Z488))</f>
      </c>
      <c r="BL488" s="18">
        <f>SUM(AW488:BK488)</f>
      </c>
      <c r="BM488" s="18">
        <f>I488-BL488</f>
      </c>
    </row>
    <row r="489" outlineLevel="3">
      <c r="A489" s="17" t="str">
        <v>14.13.2.5</v>
      </c>
      <c r="B489" s="17" t="str">
        <v/>
      </c>
      <c r="C489" s="17" t="str">
        <v/>
      </c>
      <c r="D489" s="17" t="str">
        <v/>
      </c>
      <c r="E489" s="17" t="str">
        <v>14.13.2.5</v>
      </c>
      <c r="F489" s="17" t="str">
        <v>Pressure switches (one of each type &amp; size)</v>
      </c>
      <c r="G489" s="17">
        <v>66712.24</v>
      </c>
      <c r="H489" s="17" t="str">
        <v/>
      </c>
      <c r="I489" s="17" t="str">
        <v/>
      </c>
      <c r="J489" s="17" t="str">
        <v/>
      </c>
      <c r="K489" s="17" t="str">
        <v/>
      </c>
      <c r="L489" s="17" t="str">
        <v/>
      </c>
      <c r="M489" s="17" t="str">
        <v/>
      </c>
      <c r="N489" s="17" t="str">
        <v/>
      </c>
      <c r="O489" s="17" t="str">
        <v/>
      </c>
      <c r="P489" s="17" t="str">
        <v/>
      </c>
      <c r="Q489" s="17" t="str">
        <v/>
      </c>
      <c r="R489" s="17" t="str">
        <v/>
      </c>
      <c r="S489" s="17" t="str">
        <v/>
      </c>
      <c r="T489" s="17" t="str">
        <v/>
      </c>
      <c r="U489" s="17" t="str">
        <v/>
      </c>
      <c r="V489" s="17" t="str">
        <v/>
      </c>
      <c r="W489" s="17" t="str">
        <v/>
      </c>
      <c r="X489" s="17" t="str">
        <v/>
      </c>
      <c r="Y489" s="17" t="str">
        <v/>
      </c>
      <c r="Z489" s="17" t="str">
        <v/>
      </c>
      <c r="AA489" s="17" t="str">
        <v/>
      </c>
      <c r="AB489" s="17" t="str">
        <v/>
      </c>
      <c r="AC489" s="17" t="str">
        <v/>
      </c>
      <c r="AD489" s="17" t="str">
        <v/>
      </c>
      <c r="AE489" s="17" t="str">
        <v/>
      </c>
      <c r="AF489" s="5" t="str">
        <v/>
      </c>
      <c r="AG489" s="18">
        <f>IFERROR(_xlfn.BETA.DIST(DATE(YEAR(AG$2),MONTH(AG$2),15),$AD$2,$AE$2,FALSE,DATE(YEAR($AD489),MONTH($AD489),1),DATE(YEAR($AE489),MONTH($AE489),28)),0)</f>
      </c>
      <c r="AH489" s="18">
        <f>IFERROR(_xlfn.BETA.DIST(DATE(YEAR(AH$2),MONTH(AH$2),15),$AD$2,$AE$2,FALSE,DATE(YEAR($AD489),MONTH($AD489),1),DATE(YEAR($AE489),MONTH($AE489),28)),0)</f>
      </c>
      <c r="AI489" s="18">
        <f>IFERROR(_xlfn.BETA.DIST(DATE(YEAR(AI$2),MONTH(AI$2),15),$AD$2,$AE$2,FALSE,DATE(YEAR($AD489),MONTH($AD489),1),DATE(YEAR($AE489),MONTH($AE489),28)),0)</f>
      </c>
      <c r="AJ489" s="18">
        <f>IFERROR(_xlfn.BETA.DIST(DATE(YEAR(AJ$2),MONTH(AJ$2),15),$AD$2,$AE$2,FALSE,DATE(YEAR($AD489),MONTH($AD489),1),DATE(YEAR($AE489),MONTH($AE489),28)),0)</f>
      </c>
      <c r="AK489" s="18">
        <f>IFERROR(_xlfn.BETA.DIST(DATE(YEAR(AK$2),MONTH(AK$2),15),$AD$2,$AE$2,FALSE,DATE(YEAR($AD489),MONTH($AD489),1),DATE(YEAR($AE489),MONTH($AE489),28)),0)</f>
      </c>
      <c r="AL489" s="18">
        <f>IFERROR(_xlfn.BETA.DIST(DATE(YEAR(AL$2),MONTH(AL$2),15),$AD$2,$AE$2,FALSE,DATE(YEAR($AD489),MONTH($AD489),1),DATE(YEAR($AE489),MONTH($AE489),28)),0)</f>
      </c>
      <c r="AM489" s="18">
        <f>IFERROR(_xlfn.BETA.DIST(DATE(YEAR(AM$2),MONTH(AM$2),15),$AD$2,$AE$2,FALSE,DATE(YEAR($AD489),MONTH($AD489),1),DATE(YEAR($AE489),MONTH($AE489),28)),0)</f>
      </c>
      <c r="AN489" s="18">
        <f>IFERROR(_xlfn.BETA.DIST(DATE(YEAR(AN$2),MONTH(AN$2),15),$AD$2,$AE$2,FALSE,DATE(YEAR($AD489),MONTH($AD489),1),DATE(YEAR($AE489),MONTH($AE489),28)),0)</f>
      </c>
      <c r="AO489" s="18">
        <f>IFERROR(_xlfn.BETA.DIST(DATE(YEAR(AO$2),MONTH(AO$2),15),$AD$2,$AE$2,FALSE,DATE(YEAR($AD489),MONTH($AD489),1),DATE(YEAR($AE489),MONTH($AE489),28)),0)</f>
      </c>
      <c r="AP489" s="18">
        <f>IFERROR(_xlfn.BETA.DIST(DATE(YEAR(AP$2),MONTH(AP$2),15),$AD$2,$AE$2,FALSE,DATE(YEAR($AD489),MONTH($AD489),1),DATE(YEAR($AE489),MONTH($AE489),28)),0)</f>
      </c>
      <c r="AQ489" s="18">
        <f>IFERROR(_xlfn.BETA.DIST(DATE(YEAR(AQ$2),MONTH(AQ$2),15),$AD$2,$AE$2,FALSE,DATE(YEAR($AD489),MONTH($AD489),1),DATE(YEAR($AE489),MONTH($AE489),28)),0)</f>
      </c>
      <c r="AR489" s="18">
        <f>IFERROR(_xlfn.BETA.DIST(DATE(YEAR(AR$2),MONTH(AR$2),15),$AD$2,$AE$2,FALSE,DATE(YEAR($AD489),MONTH($AD489),1),DATE(YEAR($AE489),MONTH($AE489),28)),0)</f>
      </c>
      <c r="AS489" s="18">
        <f>IFERROR(_xlfn.BETA.DIST(DATE(YEAR(AS$2),MONTH(AS$2),15),$AD$2,$AE$2,FALSE,DATE(YEAR($AD489),MONTH($AD489),1),DATE(YEAR($AE489),MONTH($AE489),28)),0)</f>
      </c>
      <c r="AT489" s="18">
        <f>IFERROR(_xlfn.BETA.DIST(DATE(YEAR(AT$2),MONTH(AT$2),15),$AD$2,$AE$2,FALSE,DATE(YEAR($AD489),MONTH($AD489),1),DATE(YEAR($AE489),MONTH($AE489),28)),0)</f>
      </c>
      <c r="AU489" s="18">
        <f>IFERROR(_xlfn.BETA.DIST(DATE(YEAR(AU$2),MONTH(AU$2),15),$AD$2,$AE$2,FALSE,DATE(YEAR($AD489),MONTH($AD489),1),DATE(YEAR($AE489),MONTH($AE489),28)),0)</f>
      </c>
      <c r="AV489" s="18">
        <f>SUM(AG489:AU489)</f>
      </c>
      <c r="AW489" s="18">
        <f>IF(J489&lt;&gt;0,J489,IF($AV489=0,0,AG489/$AV489*$Z489))</f>
      </c>
      <c r="AX489" s="18">
        <f>IF(K489&lt;&gt;0,K489,IF($AV489=0,0,AH489/$AV489*$Z489))</f>
      </c>
      <c r="AY489" s="18">
        <f>IF(L489&lt;&gt;0,L489,IF($AV489=0,0,AI489/$AV489*$Z489))</f>
      </c>
      <c r="AZ489" s="18">
        <f>IF(M489&lt;&gt;0,M489,IF($AV489=0,0,AJ489/$AV489*$Z489))</f>
      </c>
      <c r="BA489" s="18">
        <f>IF(N489&lt;&gt;0,N489,IF($AV489=0,0,AK489/$AV489*$Z489))</f>
      </c>
      <c r="BB489" s="18">
        <f>IF(O489&lt;&gt;0,O489,IF($AV489=0,0,AL489/$AV489*$Z489))</f>
      </c>
      <c r="BC489" s="18">
        <f>IF(P489&lt;&gt;0,P489,IF($AV489=0,0,AM489/$AV489*$Z489))</f>
      </c>
      <c r="BD489" s="18">
        <f>IF(Q489&lt;&gt;0,Q489,IF($AV489=0,0,AN489/$AV489*$Z489))</f>
      </c>
      <c r="BE489" s="18">
        <f>IF(R489&lt;&gt;0,R489,IF($AV489=0,0,AO489/$AV489*$Z489))</f>
      </c>
      <c r="BF489" s="18">
        <f>IF(S489&lt;&gt;0,S489,IF($AV489=0,0,AP489/$AV489*$Z489))</f>
      </c>
      <c r="BG489" s="18">
        <f>IF(T489&lt;&gt;0,T489,IF($AV489=0,0,AQ489/$AV489*$Z489))</f>
      </c>
      <c r="BH489" s="18">
        <f>IF(U489&lt;&gt;0,U489,IF($AV489=0,0,AR489/$AV489*$Z489))</f>
      </c>
      <c r="BI489" s="18">
        <f>IF(V489&lt;&gt;0,V489,IF($AV489=0,0,AS489/$AV489*$Z489))</f>
      </c>
      <c r="BJ489" s="18">
        <f>IF(W489&lt;&gt;0,W489,IF($AV489=0,0,AT489/$AV489*$Z489))</f>
      </c>
      <c r="BK489" s="18">
        <f>IF(X489&lt;&gt;0,X489,IF($AV489=0,0,AU489/$AV489*$Z489))</f>
      </c>
      <c r="BL489" s="18">
        <f>SUM(AW489:BK489)</f>
      </c>
      <c r="BM489" s="17" t="str">
        <v/>
      </c>
    </row>
    <row r="490" outlineLevel="4">
      <c r="A490" s="5" t="str">
        <v>14.13.2.5</v>
      </c>
      <c r="B490" s="5" t="str">
        <v/>
      </c>
      <c r="C490" s="5" t="str">
        <v>BSKDGNGENGR03</v>
      </c>
      <c r="D490" s="5" t="str">
        <v>BSKDGNGENGR03</v>
      </c>
      <c r="E490" s="19">
        <f>IFERROR(_xlfn.XLOOKUP(F490,Assumptions!B:B,Assumptions!C:C),0)</f>
      </c>
      <c r="F490" s="5" t="str">
        <v>Advanced Payment</v>
      </c>
      <c r="G490" s="5" t="str">
        <v/>
      </c>
      <c r="H490" s="18">
        <f>G489*E490</f>
      </c>
      <c r="I490" s="18">
        <f>H490*(1-0)</f>
      </c>
      <c r="J490" s="18">
        <v>0</v>
      </c>
      <c r="K490" s="18">
        <v>0</v>
      </c>
      <c r="L490" s="18">
        <v>0</v>
      </c>
      <c r="M490" s="18">
        <v>0</v>
      </c>
      <c r="N490" s="18">
        <v>0</v>
      </c>
      <c r="O490" s="18">
        <v>0</v>
      </c>
      <c r="P490" s="18">
        <v>0</v>
      </c>
      <c r="Q490" s="18">
        <v>0</v>
      </c>
      <c r="R490" s="18">
        <v>0</v>
      </c>
      <c r="S490" s="18">
        <v>0</v>
      </c>
      <c r="T490" s="18">
        <v>0</v>
      </c>
      <c r="U490" s="18">
        <v>0</v>
      </c>
      <c r="V490" s="18">
        <v>0</v>
      </c>
      <c r="W490" s="18">
        <v>0</v>
      </c>
      <c r="X490" s="18">
        <v>0</v>
      </c>
      <c r="Y490" s="18">
        <f>SUM(J490:X490)</f>
      </c>
      <c r="Z490" s="18">
        <f>I490-Y490</f>
      </c>
      <c r="AA490" s="20">
        <v>46026</v>
      </c>
      <c r="AB490" s="20">
        <v>46026</v>
      </c>
      <c r="AC490" s="18">
        <f>IFERROR(_xlfn.XLOOKUP(F490,Assumptions!B:B,Assumptions!D:D),0)</f>
      </c>
      <c r="AD490" s="20">
        <f>AA490+AC490</f>
      </c>
      <c r="AE490" s="20">
        <f>AC490+AB490</f>
      </c>
      <c r="AF490" s="5" t="str">
        <v/>
      </c>
      <c r="AG490" s="18">
        <f>IFERROR(_xlfn.BETA.DIST(DATE(YEAR(AG$2),MONTH(AG$2),15),$AD$2,$AE$2,FALSE,DATE(YEAR($AD490),MONTH($AD490),1),DATE(YEAR($AE490),MONTH($AE490),28)),0)</f>
      </c>
      <c r="AH490" s="18">
        <f>IFERROR(_xlfn.BETA.DIST(DATE(YEAR(AH$2),MONTH(AH$2),15),$AD$2,$AE$2,FALSE,DATE(YEAR($AD490),MONTH($AD490),1),DATE(YEAR($AE490),MONTH($AE490),28)),0)</f>
      </c>
      <c r="AI490" s="18">
        <f>IFERROR(_xlfn.BETA.DIST(DATE(YEAR(AI$2),MONTH(AI$2),15),$AD$2,$AE$2,FALSE,DATE(YEAR($AD490),MONTH($AD490),1),DATE(YEAR($AE490),MONTH($AE490),28)),0)</f>
      </c>
      <c r="AJ490" s="18">
        <f>IFERROR(_xlfn.BETA.DIST(DATE(YEAR(AJ$2),MONTH(AJ$2),15),$AD$2,$AE$2,FALSE,DATE(YEAR($AD490),MONTH($AD490),1),DATE(YEAR($AE490),MONTH($AE490),28)),0)</f>
      </c>
      <c r="AK490" s="18">
        <f>IFERROR(_xlfn.BETA.DIST(DATE(YEAR(AK$2),MONTH(AK$2),15),$AD$2,$AE$2,FALSE,DATE(YEAR($AD490),MONTH($AD490),1),DATE(YEAR($AE490),MONTH($AE490),28)),0)</f>
      </c>
      <c r="AL490" s="18">
        <f>IFERROR(_xlfn.BETA.DIST(DATE(YEAR(AL$2),MONTH(AL$2),15),$AD$2,$AE$2,FALSE,DATE(YEAR($AD490),MONTH($AD490),1),DATE(YEAR($AE490),MONTH($AE490),28)),0)</f>
      </c>
      <c r="AM490" s="18">
        <f>IFERROR(_xlfn.BETA.DIST(DATE(YEAR(AM$2),MONTH(AM$2),15),$AD$2,$AE$2,FALSE,DATE(YEAR($AD490),MONTH($AD490),1),DATE(YEAR($AE490),MONTH($AE490),28)),0)</f>
      </c>
      <c r="AN490" s="18">
        <f>IFERROR(_xlfn.BETA.DIST(DATE(YEAR(AN$2),MONTH(AN$2),15),$AD$2,$AE$2,FALSE,DATE(YEAR($AD490),MONTH($AD490),1),DATE(YEAR($AE490),MONTH($AE490),28)),0)</f>
      </c>
      <c r="AO490" s="18">
        <f>IFERROR(_xlfn.BETA.DIST(DATE(YEAR(AO$2),MONTH(AO$2),15),$AD$2,$AE$2,FALSE,DATE(YEAR($AD490),MONTH($AD490),1),DATE(YEAR($AE490),MONTH($AE490),28)),0)</f>
      </c>
      <c r="AP490" s="18">
        <f>IFERROR(_xlfn.BETA.DIST(DATE(YEAR(AP$2),MONTH(AP$2),15),$AD$2,$AE$2,FALSE,DATE(YEAR($AD490),MONTH($AD490),1),DATE(YEAR($AE490),MONTH($AE490),28)),0)</f>
      </c>
      <c r="AQ490" s="18">
        <f>IFERROR(_xlfn.BETA.DIST(DATE(YEAR(AQ$2),MONTH(AQ$2),15),$AD$2,$AE$2,FALSE,DATE(YEAR($AD490),MONTH($AD490),1),DATE(YEAR($AE490),MONTH($AE490),28)),0)</f>
      </c>
      <c r="AR490" s="18">
        <f>IFERROR(_xlfn.BETA.DIST(DATE(YEAR(AR$2),MONTH(AR$2),15),$AD$2,$AE$2,FALSE,DATE(YEAR($AD490),MONTH($AD490),1),DATE(YEAR($AE490),MONTH($AE490),28)),0)</f>
      </c>
      <c r="AS490" s="18">
        <f>IFERROR(_xlfn.BETA.DIST(DATE(YEAR(AS$2),MONTH(AS$2),15),$AD$2,$AE$2,FALSE,DATE(YEAR($AD490),MONTH($AD490),1),DATE(YEAR($AE490),MONTH($AE490),28)),0)</f>
      </c>
      <c r="AT490" s="18">
        <f>IFERROR(_xlfn.BETA.DIST(DATE(YEAR(AT$2),MONTH(AT$2),15),$AD$2,$AE$2,FALSE,DATE(YEAR($AD490),MONTH($AD490),1),DATE(YEAR($AE490),MONTH($AE490),28)),0)</f>
      </c>
      <c r="AU490" s="18">
        <f>IFERROR(_xlfn.BETA.DIST(DATE(YEAR(AU$2),MONTH(AU$2),15),$AD$2,$AE$2,FALSE,DATE(YEAR($AD490),MONTH($AD490),1),DATE(YEAR($AE490),MONTH($AE490),28)),0)</f>
      </c>
      <c r="AV490" s="18">
        <f>SUM(AG490:AU490)</f>
      </c>
      <c r="AW490" s="18">
        <f>IF(J490&lt;&gt;0,J490,IF($AV490=0,0,AG490/$AV490*$Z490))</f>
      </c>
      <c r="AX490" s="18">
        <f>IF(K490&lt;&gt;0,K490,IF($AV490=0,0,AH490/$AV490*$Z490))</f>
      </c>
      <c r="AY490" s="18">
        <f>IF(L490&lt;&gt;0,L490,IF($AV490=0,0,AI490/$AV490*$Z490))</f>
      </c>
      <c r="AZ490" s="18">
        <f>IF(M490&lt;&gt;0,M490,IF($AV490=0,0,AJ490/$AV490*$Z490))</f>
      </c>
      <c r="BA490" s="18">
        <f>IF(N490&lt;&gt;0,N490,IF($AV490=0,0,AK490/$AV490*$Z490))</f>
      </c>
      <c r="BB490" s="18">
        <f>IF(O490&lt;&gt;0,O490,IF($AV490=0,0,AL490/$AV490*$Z490))</f>
      </c>
      <c r="BC490" s="18">
        <f>IF(P490&lt;&gt;0,P490,IF($AV490=0,0,AM490/$AV490*$Z490))</f>
      </c>
      <c r="BD490" s="18">
        <f>IF(Q490&lt;&gt;0,Q490,IF($AV490=0,0,AN490/$AV490*$Z490))</f>
      </c>
      <c r="BE490" s="18">
        <f>IF(R490&lt;&gt;0,R490,IF($AV490=0,0,AO490/$AV490*$Z490))</f>
      </c>
      <c r="BF490" s="18">
        <f>IF(S490&lt;&gt;0,S490,IF($AV490=0,0,AP490/$AV490*$Z490))</f>
      </c>
      <c r="BG490" s="18">
        <f>IF(T490&lt;&gt;0,T490,IF($AV490=0,0,AQ490/$AV490*$Z490))</f>
      </c>
      <c r="BH490" s="18">
        <f>IF(U490&lt;&gt;0,U490,IF($AV490=0,0,AR490/$AV490*$Z490))</f>
      </c>
      <c r="BI490" s="18">
        <f>IF(V490&lt;&gt;0,V490,IF($AV490=0,0,AS490/$AV490*$Z490))</f>
      </c>
      <c r="BJ490" s="18">
        <f>IF(W490&lt;&gt;0,W490,IF($AV490=0,0,AT490/$AV490*$Z490))</f>
      </c>
      <c r="BK490" s="18">
        <f>IF(X490&lt;&gt;0,X490,IF($AV490=0,0,AU490/$AV490*$Z490))</f>
      </c>
      <c r="BL490" s="18">
        <f>SUM(AW490:BK490)</f>
      </c>
      <c r="BM490" s="18">
        <f>I490-BL490</f>
      </c>
    </row>
    <row r="491" outlineLevel="4">
      <c r="A491" s="5" t="str">
        <v>14.13.2.5</v>
      </c>
      <c r="B491" s="5" t="str">
        <v/>
      </c>
      <c r="C491" s="5" t="str">
        <v>BSPRELGENTL07</v>
      </c>
      <c r="D491" s="5" t="str">
        <v>BSPRELGENTL07</v>
      </c>
      <c r="E491" s="19">
        <f>IFERROR(_xlfn.XLOOKUP(F491,Assumptions!B:B,Assumptions!C:C),0)</f>
      </c>
      <c r="F491" s="5" t="str">
        <v>Site Delivery EGP</v>
      </c>
      <c r="G491" s="5" t="str">
        <v/>
      </c>
      <c r="H491" s="18">
        <f>G489*E491</f>
      </c>
      <c r="I491" s="18">
        <f>H491*(1-0)</f>
      </c>
      <c r="J491" s="18">
        <v>0</v>
      </c>
      <c r="K491" s="18">
        <v>0</v>
      </c>
      <c r="L491" s="18">
        <v>0</v>
      </c>
      <c r="M491" s="18">
        <v>0</v>
      </c>
      <c r="N491" s="18">
        <v>0</v>
      </c>
      <c r="O491" s="18">
        <v>0</v>
      </c>
      <c r="P491" s="18">
        <v>0</v>
      </c>
      <c r="Q491" s="18">
        <v>0</v>
      </c>
      <c r="R491" s="18">
        <v>0</v>
      </c>
      <c r="S491" s="18">
        <v>0</v>
      </c>
      <c r="T491" s="18">
        <v>0</v>
      </c>
      <c r="U491" s="18">
        <v>0</v>
      </c>
      <c r="V491" s="18">
        <v>0</v>
      </c>
      <c r="W491" s="18">
        <v>0</v>
      </c>
      <c r="X491" s="18">
        <v>0</v>
      </c>
      <c r="Y491" s="18">
        <f>SUM(J491:X491)</f>
      </c>
      <c r="Z491" s="18">
        <f>I491-Y491</f>
      </c>
      <c r="AA491" s="20">
        <v>46347</v>
      </c>
      <c r="AB491" s="20">
        <v>46347</v>
      </c>
      <c r="AC491" s="18">
        <f>IFERROR(_xlfn.XLOOKUP(F491,Assumptions!B:B,Assumptions!D:D),0)</f>
      </c>
      <c r="AD491" s="20">
        <f>AA491+AC491</f>
      </c>
      <c r="AE491" s="20">
        <f>AC491+AB491</f>
      </c>
      <c r="AF491" s="5" t="str">
        <v/>
      </c>
      <c r="AG491" s="18">
        <f>IFERROR(_xlfn.BETA.DIST(DATE(YEAR(AG$2),MONTH(AG$2),15),$AD$2,$AE$2,FALSE,DATE(YEAR($AD491),MONTH($AD491),1),DATE(YEAR($AE491),MONTH($AE491),28)),0)</f>
      </c>
      <c r="AH491" s="18">
        <f>IFERROR(_xlfn.BETA.DIST(DATE(YEAR(AH$2),MONTH(AH$2),15),$AD$2,$AE$2,FALSE,DATE(YEAR($AD491),MONTH($AD491),1),DATE(YEAR($AE491),MONTH($AE491),28)),0)</f>
      </c>
      <c r="AI491" s="18">
        <f>IFERROR(_xlfn.BETA.DIST(DATE(YEAR(AI$2),MONTH(AI$2),15),$AD$2,$AE$2,FALSE,DATE(YEAR($AD491),MONTH($AD491),1),DATE(YEAR($AE491),MONTH($AE491),28)),0)</f>
      </c>
      <c r="AJ491" s="18">
        <f>IFERROR(_xlfn.BETA.DIST(DATE(YEAR(AJ$2),MONTH(AJ$2),15),$AD$2,$AE$2,FALSE,DATE(YEAR($AD491),MONTH($AD491),1),DATE(YEAR($AE491),MONTH($AE491),28)),0)</f>
      </c>
      <c r="AK491" s="18">
        <f>IFERROR(_xlfn.BETA.DIST(DATE(YEAR(AK$2),MONTH(AK$2),15),$AD$2,$AE$2,FALSE,DATE(YEAR($AD491),MONTH($AD491),1),DATE(YEAR($AE491),MONTH($AE491),28)),0)</f>
      </c>
      <c r="AL491" s="18">
        <f>IFERROR(_xlfn.BETA.DIST(DATE(YEAR(AL$2),MONTH(AL$2),15),$AD$2,$AE$2,FALSE,DATE(YEAR($AD491),MONTH($AD491),1),DATE(YEAR($AE491),MONTH($AE491),28)),0)</f>
      </c>
      <c r="AM491" s="18">
        <f>IFERROR(_xlfn.BETA.DIST(DATE(YEAR(AM$2),MONTH(AM$2),15),$AD$2,$AE$2,FALSE,DATE(YEAR($AD491),MONTH($AD491),1),DATE(YEAR($AE491),MONTH($AE491),28)),0)</f>
      </c>
      <c r="AN491" s="18">
        <f>IFERROR(_xlfn.BETA.DIST(DATE(YEAR(AN$2),MONTH(AN$2),15),$AD$2,$AE$2,FALSE,DATE(YEAR($AD491),MONTH($AD491),1),DATE(YEAR($AE491),MONTH($AE491),28)),0)</f>
      </c>
      <c r="AO491" s="18">
        <f>IFERROR(_xlfn.BETA.DIST(DATE(YEAR(AO$2),MONTH(AO$2),15),$AD$2,$AE$2,FALSE,DATE(YEAR($AD491),MONTH($AD491),1),DATE(YEAR($AE491),MONTH($AE491),28)),0)</f>
      </c>
      <c r="AP491" s="18">
        <f>IFERROR(_xlfn.BETA.DIST(DATE(YEAR(AP$2),MONTH(AP$2),15),$AD$2,$AE$2,FALSE,DATE(YEAR($AD491),MONTH($AD491),1),DATE(YEAR($AE491),MONTH($AE491),28)),0)</f>
      </c>
      <c r="AQ491" s="18">
        <f>IFERROR(_xlfn.BETA.DIST(DATE(YEAR(AQ$2),MONTH(AQ$2),15),$AD$2,$AE$2,FALSE,DATE(YEAR($AD491),MONTH($AD491),1),DATE(YEAR($AE491),MONTH($AE491),28)),0)</f>
      </c>
      <c r="AR491" s="18">
        <f>IFERROR(_xlfn.BETA.DIST(DATE(YEAR(AR$2),MONTH(AR$2),15),$AD$2,$AE$2,FALSE,DATE(YEAR($AD491),MONTH($AD491),1),DATE(YEAR($AE491),MONTH($AE491),28)),0)</f>
      </c>
      <c r="AS491" s="18">
        <f>IFERROR(_xlfn.BETA.DIST(DATE(YEAR(AS$2),MONTH(AS$2),15),$AD$2,$AE$2,FALSE,DATE(YEAR($AD491),MONTH($AD491),1),DATE(YEAR($AE491),MONTH($AE491),28)),0)</f>
      </c>
      <c r="AT491" s="18">
        <f>IFERROR(_xlfn.BETA.DIST(DATE(YEAR(AT$2),MONTH(AT$2),15),$AD$2,$AE$2,FALSE,DATE(YEAR($AD491),MONTH($AD491),1),DATE(YEAR($AE491),MONTH($AE491),28)),0)</f>
      </c>
      <c r="AU491" s="18">
        <f>IFERROR(_xlfn.BETA.DIST(DATE(YEAR(AU$2),MONTH(AU$2),15),$AD$2,$AE$2,FALSE,DATE(YEAR($AD491),MONTH($AD491),1),DATE(YEAR($AE491),MONTH($AE491),28)),0)</f>
      </c>
      <c r="AV491" s="18">
        <f>SUM(AG491:AU491)</f>
      </c>
      <c r="AW491" s="18">
        <f>IF(J491&lt;&gt;0,J491,IF($AV491=0,0,AG491/$AV491*$Z491))</f>
      </c>
      <c r="AX491" s="18">
        <f>IF(K491&lt;&gt;0,K491,IF($AV491=0,0,AH491/$AV491*$Z491))</f>
      </c>
      <c r="AY491" s="18">
        <f>IF(L491&lt;&gt;0,L491,IF($AV491=0,0,AI491/$AV491*$Z491))</f>
      </c>
      <c r="AZ491" s="18">
        <f>IF(M491&lt;&gt;0,M491,IF($AV491=0,0,AJ491/$AV491*$Z491))</f>
      </c>
      <c r="BA491" s="18">
        <f>IF(N491&lt;&gt;0,N491,IF($AV491=0,0,AK491/$AV491*$Z491))</f>
      </c>
      <c r="BB491" s="18">
        <f>IF(O491&lt;&gt;0,O491,IF($AV491=0,0,AL491/$AV491*$Z491))</f>
      </c>
      <c r="BC491" s="18">
        <f>IF(P491&lt;&gt;0,P491,IF($AV491=0,0,AM491/$AV491*$Z491))</f>
      </c>
      <c r="BD491" s="18">
        <f>IF(Q491&lt;&gt;0,Q491,IF($AV491=0,0,AN491/$AV491*$Z491))</f>
      </c>
      <c r="BE491" s="18">
        <f>IF(R491&lt;&gt;0,R491,IF($AV491=0,0,AO491/$AV491*$Z491))</f>
      </c>
      <c r="BF491" s="18">
        <f>IF(S491&lt;&gt;0,S491,IF($AV491=0,0,AP491/$AV491*$Z491))</f>
      </c>
      <c r="BG491" s="18">
        <f>IF(T491&lt;&gt;0,T491,IF($AV491=0,0,AQ491/$AV491*$Z491))</f>
      </c>
      <c r="BH491" s="18">
        <f>IF(U491&lt;&gt;0,U491,IF($AV491=0,0,AR491/$AV491*$Z491))</f>
      </c>
      <c r="BI491" s="18">
        <f>IF(V491&lt;&gt;0,V491,IF($AV491=0,0,AS491/$AV491*$Z491))</f>
      </c>
      <c r="BJ491" s="18">
        <f>IF(W491&lt;&gt;0,W491,IF($AV491=0,0,AT491/$AV491*$Z491))</f>
      </c>
      <c r="BK491" s="18">
        <f>IF(X491&lt;&gt;0,X491,IF($AV491=0,0,AU491/$AV491*$Z491))</f>
      </c>
      <c r="BL491" s="18">
        <f>SUM(AW491:BK491)</f>
      </c>
      <c r="BM491" s="18">
        <f>I491-BL491</f>
      </c>
    </row>
    <row r="492" outlineLevel="4">
      <c r="A492" s="5" t="str">
        <v>14.13.2.5</v>
      </c>
      <c r="B492" s="5" t="str">
        <v/>
      </c>
      <c r="C492" s="5" t="str">
        <v>BSKDGNGENGR07</v>
      </c>
      <c r="D492" s="5" t="str">
        <v>BSKDGNGENGR07</v>
      </c>
      <c r="E492" s="19">
        <f>IFERROR(_xlfn.XLOOKUP(F492,Assumptions!B:B,Assumptions!C:C),0)</f>
      </c>
      <c r="F492" s="5" t="str">
        <v>Retention</v>
      </c>
      <c r="G492" s="5" t="str">
        <v/>
      </c>
      <c r="H492" s="18">
        <f>G489*E492</f>
      </c>
      <c r="I492" s="18">
        <f>H492*(1-0)</f>
      </c>
      <c r="J492" s="18">
        <v>0</v>
      </c>
      <c r="K492" s="18">
        <v>0</v>
      </c>
      <c r="L492" s="18">
        <v>0</v>
      </c>
      <c r="M492" s="18">
        <v>0</v>
      </c>
      <c r="N492" s="18">
        <v>0</v>
      </c>
      <c r="O492" s="18">
        <v>0</v>
      </c>
      <c r="P492" s="18">
        <v>0</v>
      </c>
      <c r="Q492" s="18">
        <v>0</v>
      </c>
      <c r="R492" s="18">
        <v>0</v>
      </c>
      <c r="S492" s="18">
        <v>0</v>
      </c>
      <c r="T492" s="18">
        <v>0</v>
      </c>
      <c r="U492" s="18">
        <v>0</v>
      </c>
      <c r="V492" s="18">
        <v>0</v>
      </c>
      <c r="W492" s="18">
        <v>0</v>
      </c>
      <c r="X492" s="18">
        <v>0</v>
      </c>
      <c r="Y492" s="18">
        <f>SUM(J492:X492)</f>
      </c>
      <c r="Z492" s="18">
        <f>I492-Y492</f>
      </c>
      <c r="AA492" s="20">
        <v>46483</v>
      </c>
      <c r="AB492" s="20">
        <v>46483</v>
      </c>
      <c r="AC492" s="18">
        <f>IFERROR(_xlfn.XLOOKUP(F492,Assumptions!B:B,Assumptions!D:D),0)</f>
      </c>
      <c r="AD492" s="20">
        <f>AA492+AC492</f>
      </c>
      <c r="AE492" s="20">
        <f>AC492+AB492</f>
      </c>
      <c r="AF492" s="5" t="str">
        <v/>
      </c>
      <c r="AG492" s="18">
        <f>IFERROR(_xlfn.BETA.DIST(DATE(YEAR(AG$2),MONTH(AG$2),15),$AD$2,$AE$2,FALSE,DATE(YEAR($AD492),MONTH($AD492),1),DATE(YEAR($AE492),MONTH($AE492),28)),0)</f>
      </c>
      <c r="AH492" s="18">
        <f>IFERROR(_xlfn.BETA.DIST(DATE(YEAR(AH$2),MONTH(AH$2),15),$AD$2,$AE$2,FALSE,DATE(YEAR($AD492),MONTH($AD492),1),DATE(YEAR($AE492),MONTH($AE492),28)),0)</f>
      </c>
      <c r="AI492" s="18">
        <f>IFERROR(_xlfn.BETA.DIST(DATE(YEAR(AI$2),MONTH(AI$2),15),$AD$2,$AE$2,FALSE,DATE(YEAR($AD492),MONTH($AD492),1),DATE(YEAR($AE492),MONTH($AE492),28)),0)</f>
      </c>
      <c r="AJ492" s="18">
        <f>IFERROR(_xlfn.BETA.DIST(DATE(YEAR(AJ$2),MONTH(AJ$2),15),$AD$2,$AE$2,FALSE,DATE(YEAR($AD492),MONTH($AD492),1),DATE(YEAR($AE492),MONTH($AE492),28)),0)</f>
      </c>
      <c r="AK492" s="18">
        <f>IFERROR(_xlfn.BETA.DIST(DATE(YEAR(AK$2),MONTH(AK$2),15),$AD$2,$AE$2,FALSE,DATE(YEAR($AD492),MONTH($AD492),1),DATE(YEAR($AE492),MONTH($AE492),28)),0)</f>
      </c>
      <c r="AL492" s="18">
        <f>IFERROR(_xlfn.BETA.DIST(DATE(YEAR(AL$2),MONTH(AL$2),15),$AD$2,$AE$2,FALSE,DATE(YEAR($AD492),MONTH($AD492),1),DATE(YEAR($AE492),MONTH($AE492),28)),0)</f>
      </c>
      <c r="AM492" s="18">
        <f>IFERROR(_xlfn.BETA.DIST(DATE(YEAR(AM$2),MONTH(AM$2),15),$AD$2,$AE$2,FALSE,DATE(YEAR($AD492),MONTH($AD492),1),DATE(YEAR($AE492),MONTH($AE492),28)),0)</f>
      </c>
      <c r="AN492" s="18">
        <f>IFERROR(_xlfn.BETA.DIST(DATE(YEAR(AN$2),MONTH(AN$2),15),$AD$2,$AE$2,FALSE,DATE(YEAR($AD492),MONTH($AD492),1),DATE(YEAR($AE492),MONTH($AE492),28)),0)</f>
      </c>
      <c r="AO492" s="18">
        <f>IFERROR(_xlfn.BETA.DIST(DATE(YEAR(AO$2),MONTH(AO$2),15),$AD$2,$AE$2,FALSE,DATE(YEAR($AD492),MONTH($AD492),1),DATE(YEAR($AE492),MONTH($AE492),28)),0)</f>
      </c>
      <c r="AP492" s="18">
        <f>IFERROR(_xlfn.BETA.DIST(DATE(YEAR(AP$2),MONTH(AP$2),15),$AD$2,$AE$2,FALSE,DATE(YEAR($AD492),MONTH($AD492),1),DATE(YEAR($AE492),MONTH($AE492),28)),0)</f>
      </c>
      <c r="AQ492" s="18">
        <f>IFERROR(_xlfn.BETA.DIST(DATE(YEAR(AQ$2),MONTH(AQ$2),15),$AD$2,$AE$2,FALSE,DATE(YEAR($AD492),MONTH($AD492),1),DATE(YEAR($AE492),MONTH($AE492),28)),0)</f>
      </c>
      <c r="AR492" s="18">
        <f>IFERROR(_xlfn.BETA.DIST(DATE(YEAR(AR$2),MONTH(AR$2),15),$AD$2,$AE$2,FALSE,DATE(YEAR($AD492),MONTH($AD492),1),DATE(YEAR($AE492),MONTH($AE492),28)),0)</f>
      </c>
      <c r="AS492" s="18">
        <f>IFERROR(_xlfn.BETA.DIST(DATE(YEAR(AS$2),MONTH(AS$2),15),$AD$2,$AE$2,FALSE,DATE(YEAR($AD492),MONTH($AD492),1),DATE(YEAR($AE492),MONTH($AE492),28)),0)</f>
      </c>
      <c r="AT492" s="18">
        <f>IFERROR(_xlfn.BETA.DIST(DATE(YEAR(AT$2),MONTH(AT$2),15),$AD$2,$AE$2,FALSE,DATE(YEAR($AD492),MONTH($AD492),1),DATE(YEAR($AE492),MONTH($AE492),28)),0)</f>
      </c>
      <c r="AU492" s="18">
        <f>IFERROR(_xlfn.BETA.DIST(DATE(YEAR(AU$2),MONTH(AU$2),15),$AD$2,$AE$2,FALSE,DATE(YEAR($AD492),MONTH($AD492),1),DATE(YEAR($AE492),MONTH($AE492),28)),0)</f>
      </c>
      <c r="AV492" s="18">
        <f>SUM(AG492:AU492)</f>
      </c>
      <c r="AW492" s="18">
        <f>IF(J492&lt;&gt;0,J492,IF($AV492=0,0,AG492/$AV492*$Z492))</f>
      </c>
      <c r="AX492" s="18">
        <f>IF(K492&lt;&gt;0,K492,IF($AV492=0,0,AH492/$AV492*$Z492))</f>
      </c>
      <c r="AY492" s="18">
        <f>IF(L492&lt;&gt;0,L492,IF($AV492=0,0,AI492/$AV492*$Z492))</f>
      </c>
      <c r="AZ492" s="18">
        <f>IF(M492&lt;&gt;0,M492,IF($AV492=0,0,AJ492/$AV492*$Z492))</f>
      </c>
      <c r="BA492" s="18">
        <f>IF(N492&lt;&gt;0,N492,IF($AV492=0,0,AK492/$AV492*$Z492))</f>
      </c>
      <c r="BB492" s="18">
        <f>IF(O492&lt;&gt;0,O492,IF($AV492=0,0,AL492/$AV492*$Z492))</f>
      </c>
      <c r="BC492" s="18">
        <f>IF(P492&lt;&gt;0,P492,IF($AV492=0,0,AM492/$AV492*$Z492))</f>
      </c>
      <c r="BD492" s="18">
        <f>IF(Q492&lt;&gt;0,Q492,IF($AV492=0,0,AN492/$AV492*$Z492))</f>
      </c>
      <c r="BE492" s="18">
        <f>IF(R492&lt;&gt;0,R492,IF($AV492=0,0,AO492/$AV492*$Z492))</f>
      </c>
      <c r="BF492" s="18">
        <f>IF(S492&lt;&gt;0,S492,IF($AV492=0,0,AP492/$AV492*$Z492))</f>
      </c>
      <c r="BG492" s="18">
        <f>IF(T492&lt;&gt;0,T492,IF($AV492=0,0,AQ492/$AV492*$Z492))</f>
      </c>
      <c r="BH492" s="18">
        <f>IF(U492&lt;&gt;0,U492,IF($AV492=0,0,AR492/$AV492*$Z492))</f>
      </c>
      <c r="BI492" s="18">
        <f>IF(V492&lt;&gt;0,V492,IF($AV492=0,0,AS492/$AV492*$Z492))</f>
      </c>
      <c r="BJ492" s="18">
        <f>IF(W492&lt;&gt;0,W492,IF($AV492=0,0,AT492/$AV492*$Z492))</f>
      </c>
      <c r="BK492" s="18">
        <f>IF(X492&lt;&gt;0,X492,IF($AV492=0,0,AU492/$AV492*$Z492))</f>
      </c>
      <c r="BL492" s="18">
        <f>SUM(AW492:BK492)</f>
      </c>
      <c r="BM492" s="18">
        <f>I492-BL492</f>
      </c>
    </row>
    <row r="493" outlineLevel="3">
      <c r="A493" s="17" t="str">
        <v>14.13.2.6</v>
      </c>
      <c r="B493" s="17" t="str">
        <v/>
      </c>
      <c r="C493" s="17" t="str">
        <v/>
      </c>
      <c r="D493" s="17" t="str">
        <v/>
      </c>
      <c r="E493" s="17" t="str">
        <v>14.13.2.6</v>
      </c>
      <c r="F493" s="17" t="str">
        <v>Set of gaskets (one of each type &amp; size)</v>
      </c>
      <c r="G493" s="17">
        <v>11118.83</v>
      </c>
      <c r="H493" s="17" t="str">
        <v/>
      </c>
      <c r="I493" s="17" t="str">
        <v/>
      </c>
      <c r="J493" s="17" t="str">
        <v/>
      </c>
      <c r="K493" s="17" t="str">
        <v/>
      </c>
      <c r="L493" s="17" t="str">
        <v/>
      </c>
      <c r="M493" s="17" t="str">
        <v/>
      </c>
      <c r="N493" s="17" t="str">
        <v/>
      </c>
      <c r="O493" s="17" t="str">
        <v/>
      </c>
      <c r="P493" s="17" t="str">
        <v/>
      </c>
      <c r="Q493" s="17" t="str">
        <v/>
      </c>
      <c r="R493" s="17" t="str">
        <v/>
      </c>
      <c r="S493" s="17" t="str">
        <v/>
      </c>
      <c r="T493" s="17" t="str">
        <v/>
      </c>
      <c r="U493" s="17" t="str">
        <v/>
      </c>
      <c r="V493" s="17" t="str">
        <v/>
      </c>
      <c r="W493" s="17" t="str">
        <v/>
      </c>
      <c r="X493" s="17" t="str">
        <v/>
      </c>
      <c r="Y493" s="17" t="str">
        <v/>
      </c>
      <c r="Z493" s="17" t="str">
        <v/>
      </c>
      <c r="AA493" s="17" t="str">
        <v/>
      </c>
      <c r="AB493" s="17" t="str">
        <v/>
      </c>
      <c r="AC493" s="17" t="str">
        <v/>
      </c>
      <c r="AD493" s="17" t="str">
        <v/>
      </c>
      <c r="AE493" s="17" t="str">
        <v/>
      </c>
      <c r="AF493" s="5" t="str">
        <v/>
      </c>
      <c r="AG493" s="18">
        <f>IFERROR(_xlfn.BETA.DIST(DATE(YEAR(AG$2),MONTH(AG$2),15),$AD$2,$AE$2,FALSE,DATE(YEAR($AD493),MONTH($AD493),1),DATE(YEAR($AE493),MONTH($AE493),28)),0)</f>
      </c>
      <c r="AH493" s="18">
        <f>IFERROR(_xlfn.BETA.DIST(DATE(YEAR(AH$2),MONTH(AH$2),15),$AD$2,$AE$2,FALSE,DATE(YEAR($AD493),MONTH($AD493),1),DATE(YEAR($AE493),MONTH($AE493),28)),0)</f>
      </c>
      <c r="AI493" s="18">
        <f>IFERROR(_xlfn.BETA.DIST(DATE(YEAR(AI$2),MONTH(AI$2),15),$AD$2,$AE$2,FALSE,DATE(YEAR($AD493),MONTH($AD493),1),DATE(YEAR($AE493),MONTH($AE493),28)),0)</f>
      </c>
      <c r="AJ493" s="18">
        <f>IFERROR(_xlfn.BETA.DIST(DATE(YEAR(AJ$2),MONTH(AJ$2),15),$AD$2,$AE$2,FALSE,DATE(YEAR($AD493),MONTH($AD493),1),DATE(YEAR($AE493),MONTH($AE493),28)),0)</f>
      </c>
      <c r="AK493" s="18">
        <f>IFERROR(_xlfn.BETA.DIST(DATE(YEAR(AK$2),MONTH(AK$2),15),$AD$2,$AE$2,FALSE,DATE(YEAR($AD493),MONTH($AD493),1),DATE(YEAR($AE493),MONTH($AE493),28)),0)</f>
      </c>
      <c r="AL493" s="18">
        <f>IFERROR(_xlfn.BETA.DIST(DATE(YEAR(AL$2),MONTH(AL$2),15),$AD$2,$AE$2,FALSE,DATE(YEAR($AD493),MONTH($AD493),1),DATE(YEAR($AE493),MONTH($AE493),28)),0)</f>
      </c>
      <c r="AM493" s="18">
        <f>IFERROR(_xlfn.BETA.DIST(DATE(YEAR(AM$2),MONTH(AM$2),15),$AD$2,$AE$2,FALSE,DATE(YEAR($AD493),MONTH($AD493),1),DATE(YEAR($AE493),MONTH($AE493),28)),0)</f>
      </c>
      <c r="AN493" s="18">
        <f>IFERROR(_xlfn.BETA.DIST(DATE(YEAR(AN$2),MONTH(AN$2),15),$AD$2,$AE$2,FALSE,DATE(YEAR($AD493),MONTH($AD493),1),DATE(YEAR($AE493),MONTH($AE493),28)),0)</f>
      </c>
      <c r="AO493" s="18">
        <f>IFERROR(_xlfn.BETA.DIST(DATE(YEAR(AO$2),MONTH(AO$2),15),$AD$2,$AE$2,FALSE,DATE(YEAR($AD493),MONTH($AD493),1),DATE(YEAR($AE493),MONTH($AE493),28)),0)</f>
      </c>
      <c r="AP493" s="18">
        <f>IFERROR(_xlfn.BETA.DIST(DATE(YEAR(AP$2),MONTH(AP$2),15),$AD$2,$AE$2,FALSE,DATE(YEAR($AD493),MONTH($AD493),1),DATE(YEAR($AE493),MONTH($AE493),28)),0)</f>
      </c>
      <c r="AQ493" s="18">
        <f>IFERROR(_xlfn.BETA.DIST(DATE(YEAR(AQ$2),MONTH(AQ$2),15),$AD$2,$AE$2,FALSE,DATE(YEAR($AD493),MONTH($AD493),1),DATE(YEAR($AE493),MONTH($AE493),28)),0)</f>
      </c>
      <c r="AR493" s="18">
        <f>IFERROR(_xlfn.BETA.DIST(DATE(YEAR(AR$2),MONTH(AR$2),15),$AD$2,$AE$2,FALSE,DATE(YEAR($AD493),MONTH($AD493),1),DATE(YEAR($AE493),MONTH($AE493),28)),0)</f>
      </c>
      <c r="AS493" s="18">
        <f>IFERROR(_xlfn.BETA.DIST(DATE(YEAR(AS$2),MONTH(AS$2),15),$AD$2,$AE$2,FALSE,DATE(YEAR($AD493),MONTH($AD493),1),DATE(YEAR($AE493),MONTH($AE493),28)),0)</f>
      </c>
      <c r="AT493" s="18">
        <f>IFERROR(_xlfn.BETA.DIST(DATE(YEAR(AT$2),MONTH(AT$2),15),$AD$2,$AE$2,FALSE,DATE(YEAR($AD493),MONTH($AD493),1),DATE(YEAR($AE493),MONTH($AE493),28)),0)</f>
      </c>
      <c r="AU493" s="18">
        <f>IFERROR(_xlfn.BETA.DIST(DATE(YEAR(AU$2),MONTH(AU$2),15),$AD$2,$AE$2,FALSE,DATE(YEAR($AD493),MONTH($AD493),1),DATE(YEAR($AE493),MONTH($AE493),28)),0)</f>
      </c>
      <c r="AV493" s="18">
        <f>SUM(AG493:AU493)</f>
      </c>
      <c r="AW493" s="18">
        <f>IF(J493&lt;&gt;0,J493,IF($AV493=0,0,AG493/$AV493*$Z493))</f>
      </c>
      <c r="AX493" s="18">
        <f>IF(K493&lt;&gt;0,K493,IF($AV493=0,0,AH493/$AV493*$Z493))</f>
      </c>
      <c r="AY493" s="18">
        <f>IF(L493&lt;&gt;0,L493,IF($AV493=0,0,AI493/$AV493*$Z493))</f>
      </c>
      <c r="AZ493" s="18">
        <f>IF(M493&lt;&gt;0,M493,IF($AV493=0,0,AJ493/$AV493*$Z493))</f>
      </c>
      <c r="BA493" s="18">
        <f>IF(N493&lt;&gt;0,N493,IF($AV493=0,0,AK493/$AV493*$Z493))</f>
      </c>
      <c r="BB493" s="18">
        <f>IF(O493&lt;&gt;0,O493,IF($AV493=0,0,AL493/$AV493*$Z493))</f>
      </c>
      <c r="BC493" s="18">
        <f>IF(P493&lt;&gt;0,P493,IF($AV493=0,0,AM493/$AV493*$Z493))</f>
      </c>
      <c r="BD493" s="18">
        <f>IF(Q493&lt;&gt;0,Q493,IF($AV493=0,0,AN493/$AV493*$Z493))</f>
      </c>
      <c r="BE493" s="18">
        <f>IF(R493&lt;&gt;0,R493,IF($AV493=0,0,AO493/$AV493*$Z493))</f>
      </c>
      <c r="BF493" s="18">
        <f>IF(S493&lt;&gt;0,S493,IF($AV493=0,0,AP493/$AV493*$Z493))</f>
      </c>
      <c r="BG493" s="18">
        <f>IF(T493&lt;&gt;0,T493,IF($AV493=0,0,AQ493/$AV493*$Z493))</f>
      </c>
      <c r="BH493" s="18">
        <f>IF(U493&lt;&gt;0,U493,IF($AV493=0,0,AR493/$AV493*$Z493))</f>
      </c>
      <c r="BI493" s="18">
        <f>IF(V493&lt;&gt;0,V493,IF($AV493=0,0,AS493/$AV493*$Z493))</f>
      </c>
      <c r="BJ493" s="18">
        <f>IF(W493&lt;&gt;0,W493,IF($AV493=0,0,AT493/$AV493*$Z493))</f>
      </c>
      <c r="BK493" s="18">
        <f>IF(X493&lt;&gt;0,X493,IF($AV493=0,0,AU493/$AV493*$Z493))</f>
      </c>
      <c r="BL493" s="18">
        <f>SUM(AW493:BK493)</f>
      </c>
      <c r="BM493" s="17" t="str">
        <v/>
      </c>
    </row>
    <row r="494" outlineLevel="4">
      <c r="A494" s="5" t="str">
        <v>14.13.2.6</v>
      </c>
      <c r="B494" s="5" t="str">
        <v/>
      </c>
      <c r="C494" s="5" t="str">
        <v>BSKDGNGENGR03</v>
      </c>
      <c r="D494" s="5" t="str">
        <v>BSKDGNGENGR03</v>
      </c>
      <c r="E494" s="19">
        <f>IFERROR(_xlfn.XLOOKUP(F494,Assumptions!B:B,Assumptions!C:C),0)</f>
      </c>
      <c r="F494" s="5" t="str">
        <v>Advanced Payment</v>
      </c>
      <c r="G494" s="5" t="str">
        <v/>
      </c>
      <c r="H494" s="18">
        <f>G493*E494</f>
      </c>
      <c r="I494" s="18">
        <f>H494*(1-0)</f>
      </c>
      <c r="J494" s="18">
        <v>0</v>
      </c>
      <c r="K494" s="18">
        <v>0</v>
      </c>
      <c r="L494" s="18">
        <v>0</v>
      </c>
      <c r="M494" s="18">
        <v>0</v>
      </c>
      <c r="N494" s="18">
        <v>0</v>
      </c>
      <c r="O494" s="18">
        <v>0</v>
      </c>
      <c r="P494" s="18">
        <v>0</v>
      </c>
      <c r="Q494" s="18">
        <v>0</v>
      </c>
      <c r="R494" s="18">
        <v>0</v>
      </c>
      <c r="S494" s="18">
        <v>0</v>
      </c>
      <c r="T494" s="18">
        <v>0</v>
      </c>
      <c r="U494" s="18">
        <v>0</v>
      </c>
      <c r="V494" s="18">
        <v>0</v>
      </c>
      <c r="W494" s="18">
        <v>0</v>
      </c>
      <c r="X494" s="18">
        <v>0</v>
      </c>
      <c r="Y494" s="18">
        <f>SUM(J494:X494)</f>
      </c>
      <c r="Z494" s="18">
        <f>I494-Y494</f>
      </c>
      <c r="AA494" s="20">
        <v>46026</v>
      </c>
      <c r="AB494" s="20">
        <v>46026</v>
      </c>
      <c r="AC494" s="18">
        <f>IFERROR(_xlfn.XLOOKUP(F494,Assumptions!B:B,Assumptions!D:D),0)</f>
      </c>
      <c r="AD494" s="20">
        <f>AA494+AC494</f>
      </c>
      <c r="AE494" s="20">
        <f>AC494+AB494</f>
      </c>
      <c r="AF494" s="5" t="str">
        <v/>
      </c>
      <c r="AG494" s="18">
        <f>IFERROR(_xlfn.BETA.DIST(DATE(YEAR(AG$2),MONTH(AG$2),15),$AD$2,$AE$2,FALSE,DATE(YEAR($AD494),MONTH($AD494),1),DATE(YEAR($AE494),MONTH($AE494),28)),0)</f>
      </c>
      <c r="AH494" s="18">
        <f>IFERROR(_xlfn.BETA.DIST(DATE(YEAR(AH$2),MONTH(AH$2),15),$AD$2,$AE$2,FALSE,DATE(YEAR($AD494),MONTH($AD494),1),DATE(YEAR($AE494),MONTH($AE494),28)),0)</f>
      </c>
      <c r="AI494" s="18">
        <f>IFERROR(_xlfn.BETA.DIST(DATE(YEAR(AI$2),MONTH(AI$2),15),$AD$2,$AE$2,FALSE,DATE(YEAR($AD494),MONTH($AD494),1),DATE(YEAR($AE494),MONTH($AE494),28)),0)</f>
      </c>
      <c r="AJ494" s="18">
        <f>IFERROR(_xlfn.BETA.DIST(DATE(YEAR(AJ$2),MONTH(AJ$2),15),$AD$2,$AE$2,FALSE,DATE(YEAR($AD494),MONTH($AD494),1),DATE(YEAR($AE494),MONTH($AE494),28)),0)</f>
      </c>
      <c r="AK494" s="18">
        <f>IFERROR(_xlfn.BETA.DIST(DATE(YEAR(AK$2),MONTH(AK$2),15),$AD$2,$AE$2,FALSE,DATE(YEAR($AD494),MONTH($AD494),1),DATE(YEAR($AE494),MONTH($AE494),28)),0)</f>
      </c>
      <c r="AL494" s="18">
        <f>IFERROR(_xlfn.BETA.DIST(DATE(YEAR(AL$2),MONTH(AL$2),15),$AD$2,$AE$2,FALSE,DATE(YEAR($AD494),MONTH($AD494),1),DATE(YEAR($AE494),MONTH($AE494),28)),0)</f>
      </c>
      <c r="AM494" s="18">
        <f>IFERROR(_xlfn.BETA.DIST(DATE(YEAR(AM$2),MONTH(AM$2),15),$AD$2,$AE$2,FALSE,DATE(YEAR($AD494),MONTH($AD494),1),DATE(YEAR($AE494),MONTH($AE494),28)),0)</f>
      </c>
      <c r="AN494" s="18">
        <f>IFERROR(_xlfn.BETA.DIST(DATE(YEAR(AN$2),MONTH(AN$2),15),$AD$2,$AE$2,FALSE,DATE(YEAR($AD494),MONTH($AD494),1),DATE(YEAR($AE494),MONTH($AE494),28)),0)</f>
      </c>
      <c r="AO494" s="18">
        <f>IFERROR(_xlfn.BETA.DIST(DATE(YEAR(AO$2),MONTH(AO$2),15),$AD$2,$AE$2,FALSE,DATE(YEAR($AD494),MONTH($AD494),1),DATE(YEAR($AE494),MONTH($AE494),28)),0)</f>
      </c>
      <c r="AP494" s="18">
        <f>IFERROR(_xlfn.BETA.DIST(DATE(YEAR(AP$2),MONTH(AP$2),15),$AD$2,$AE$2,FALSE,DATE(YEAR($AD494),MONTH($AD494),1),DATE(YEAR($AE494),MONTH($AE494),28)),0)</f>
      </c>
      <c r="AQ494" s="18">
        <f>IFERROR(_xlfn.BETA.DIST(DATE(YEAR(AQ$2),MONTH(AQ$2),15),$AD$2,$AE$2,FALSE,DATE(YEAR($AD494),MONTH($AD494),1),DATE(YEAR($AE494),MONTH($AE494),28)),0)</f>
      </c>
      <c r="AR494" s="18">
        <f>IFERROR(_xlfn.BETA.DIST(DATE(YEAR(AR$2),MONTH(AR$2),15),$AD$2,$AE$2,FALSE,DATE(YEAR($AD494),MONTH($AD494),1),DATE(YEAR($AE494),MONTH($AE494),28)),0)</f>
      </c>
      <c r="AS494" s="18">
        <f>IFERROR(_xlfn.BETA.DIST(DATE(YEAR(AS$2),MONTH(AS$2),15),$AD$2,$AE$2,FALSE,DATE(YEAR($AD494),MONTH($AD494),1),DATE(YEAR($AE494),MONTH($AE494),28)),0)</f>
      </c>
      <c r="AT494" s="18">
        <f>IFERROR(_xlfn.BETA.DIST(DATE(YEAR(AT$2),MONTH(AT$2),15),$AD$2,$AE$2,FALSE,DATE(YEAR($AD494),MONTH($AD494),1),DATE(YEAR($AE494),MONTH($AE494),28)),0)</f>
      </c>
      <c r="AU494" s="18">
        <f>IFERROR(_xlfn.BETA.DIST(DATE(YEAR(AU$2),MONTH(AU$2),15),$AD$2,$AE$2,FALSE,DATE(YEAR($AD494),MONTH($AD494),1),DATE(YEAR($AE494),MONTH($AE494),28)),0)</f>
      </c>
      <c r="AV494" s="18">
        <f>SUM(AG494:AU494)</f>
      </c>
      <c r="AW494" s="18">
        <f>IF(J494&lt;&gt;0,J494,IF($AV494=0,0,AG494/$AV494*$Z494))</f>
      </c>
      <c r="AX494" s="18">
        <f>IF(K494&lt;&gt;0,K494,IF($AV494=0,0,AH494/$AV494*$Z494))</f>
      </c>
      <c r="AY494" s="18">
        <f>IF(L494&lt;&gt;0,L494,IF($AV494=0,0,AI494/$AV494*$Z494))</f>
      </c>
      <c r="AZ494" s="18">
        <f>IF(M494&lt;&gt;0,M494,IF($AV494=0,0,AJ494/$AV494*$Z494))</f>
      </c>
      <c r="BA494" s="18">
        <f>IF(N494&lt;&gt;0,N494,IF($AV494=0,0,AK494/$AV494*$Z494))</f>
      </c>
      <c r="BB494" s="18">
        <f>IF(O494&lt;&gt;0,O494,IF($AV494=0,0,AL494/$AV494*$Z494))</f>
      </c>
      <c r="BC494" s="18">
        <f>IF(P494&lt;&gt;0,P494,IF($AV494=0,0,AM494/$AV494*$Z494))</f>
      </c>
      <c r="BD494" s="18">
        <f>IF(Q494&lt;&gt;0,Q494,IF($AV494=0,0,AN494/$AV494*$Z494))</f>
      </c>
      <c r="BE494" s="18">
        <f>IF(R494&lt;&gt;0,R494,IF($AV494=0,0,AO494/$AV494*$Z494))</f>
      </c>
      <c r="BF494" s="18">
        <f>IF(S494&lt;&gt;0,S494,IF($AV494=0,0,AP494/$AV494*$Z494))</f>
      </c>
      <c r="BG494" s="18">
        <f>IF(T494&lt;&gt;0,T494,IF($AV494=0,0,AQ494/$AV494*$Z494))</f>
      </c>
      <c r="BH494" s="18">
        <f>IF(U494&lt;&gt;0,U494,IF($AV494=0,0,AR494/$AV494*$Z494))</f>
      </c>
      <c r="BI494" s="18">
        <f>IF(V494&lt;&gt;0,V494,IF($AV494=0,0,AS494/$AV494*$Z494))</f>
      </c>
      <c r="BJ494" s="18">
        <f>IF(W494&lt;&gt;0,W494,IF($AV494=0,0,AT494/$AV494*$Z494))</f>
      </c>
      <c r="BK494" s="18">
        <f>IF(X494&lt;&gt;0,X494,IF($AV494=0,0,AU494/$AV494*$Z494))</f>
      </c>
      <c r="BL494" s="18">
        <f>SUM(AW494:BK494)</f>
      </c>
      <c r="BM494" s="18">
        <f>I494-BL494</f>
      </c>
    </row>
    <row r="495" outlineLevel="4">
      <c r="A495" s="5" t="str">
        <v>14.13.2.6</v>
      </c>
      <c r="B495" s="5" t="str">
        <v/>
      </c>
      <c r="C495" s="5" t="str">
        <v>BSPRELGENTL07</v>
      </c>
      <c r="D495" s="5" t="str">
        <v>BSPRELGENTL07</v>
      </c>
      <c r="E495" s="19">
        <f>IFERROR(_xlfn.XLOOKUP(F495,Assumptions!B:B,Assumptions!C:C),0)</f>
      </c>
      <c r="F495" s="5" t="str">
        <v>Site Delivery EGP</v>
      </c>
      <c r="G495" s="5" t="str">
        <v/>
      </c>
      <c r="H495" s="18">
        <f>G493*E495</f>
      </c>
      <c r="I495" s="18">
        <f>H495*(1-0)</f>
      </c>
      <c r="J495" s="18">
        <v>0</v>
      </c>
      <c r="K495" s="18">
        <v>0</v>
      </c>
      <c r="L495" s="18">
        <v>0</v>
      </c>
      <c r="M495" s="18">
        <v>0</v>
      </c>
      <c r="N495" s="18">
        <v>0</v>
      </c>
      <c r="O495" s="18">
        <v>0</v>
      </c>
      <c r="P495" s="18">
        <v>0</v>
      </c>
      <c r="Q495" s="18">
        <v>0</v>
      </c>
      <c r="R495" s="18">
        <v>0</v>
      </c>
      <c r="S495" s="18">
        <v>0</v>
      </c>
      <c r="T495" s="18">
        <v>0</v>
      </c>
      <c r="U495" s="18">
        <v>0</v>
      </c>
      <c r="V495" s="18">
        <v>0</v>
      </c>
      <c r="W495" s="18">
        <v>0</v>
      </c>
      <c r="X495" s="18">
        <v>0</v>
      </c>
      <c r="Y495" s="18">
        <f>SUM(J495:X495)</f>
      </c>
      <c r="Z495" s="18">
        <f>I495-Y495</f>
      </c>
      <c r="AA495" s="20">
        <v>46347</v>
      </c>
      <c r="AB495" s="20">
        <v>46347</v>
      </c>
      <c r="AC495" s="18">
        <f>IFERROR(_xlfn.XLOOKUP(F495,Assumptions!B:B,Assumptions!D:D),0)</f>
      </c>
      <c r="AD495" s="20">
        <f>AA495+AC495</f>
      </c>
      <c r="AE495" s="20">
        <f>AC495+AB495</f>
      </c>
      <c r="AF495" s="5" t="str">
        <v/>
      </c>
      <c r="AG495" s="18">
        <f>IFERROR(_xlfn.BETA.DIST(DATE(YEAR(AG$2),MONTH(AG$2),15),$AD$2,$AE$2,FALSE,DATE(YEAR($AD495),MONTH($AD495),1),DATE(YEAR($AE495),MONTH($AE495),28)),0)</f>
      </c>
      <c r="AH495" s="18">
        <f>IFERROR(_xlfn.BETA.DIST(DATE(YEAR(AH$2),MONTH(AH$2),15),$AD$2,$AE$2,FALSE,DATE(YEAR($AD495),MONTH($AD495),1),DATE(YEAR($AE495),MONTH($AE495),28)),0)</f>
      </c>
      <c r="AI495" s="18">
        <f>IFERROR(_xlfn.BETA.DIST(DATE(YEAR(AI$2),MONTH(AI$2),15),$AD$2,$AE$2,FALSE,DATE(YEAR($AD495),MONTH($AD495),1),DATE(YEAR($AE495),MONTH($AE495),28)),0)</f>
      </c>
      <c r="AJ495" s="18">
        <f>IFERROR(_xlfn.BETA.DIST(DATE(YEAR(AJ$2),MONTH(AJ$2),15),$AD$2,$AE$2,FALSE,DATE(YEAR($AD495),MONTH($AD495),1),DATE(YEAR($AE495),MONTH($AE495),28)),0)</f>
      </c>
      <c r="AK495" s="18">
        <f>IFERROR(_xlfn.BETA.DIST(DATE(YEAR(AK$2),MONTH(AK$2),15),$AD$2,$AE$2,FALSE,DATE(YEAR($AD495),MONTH($AD495),1),DATE(YEAR($AE495),MONTH($AE495),28)),0)</f>
      </c>
      <c r="AL495" s="18">
        <f>IFERROR(_xlfn.BETA.DIST(DATE(YEAR(AL$2),MONTH(AL$2),15),$AD$2,$AE$2,FALSE,DATE(YEAR($AD495),MONTH($AD495),1),DATE(YEAR($AE495),MONTH($AE495),28)),0)</f>
      </c>
      <c r="AM495" s="18">
        <f>IFERROR(_xlfn.BETA.DIST(DATE(YEAR(AM$2),MONTH(AM$2),15),$AD$2,$AE$2,FALSE,DATE(YEAR($AD495),MONTH($AD495),1),DATE(YEAR($AE495),MONTH($AE495),28)),0)</f>
      </c>
      <c r="AN495" s="18">
        <f>IFERROR(_xlfn.BETA.DIST(DATE(YEAR(AN$2),MONTH(AN$2),15),$AD$2,$AE$2,FALSE,DATE(YEAR($AD495),MONTH($AD495),1),DATE(YEAR($AE495),MONTH($AE495),28)),0)</f>
      </c>
      <c r="AO495" s="18">
        <f>IFERROR(_xlfn.BETA.DIST(DATE(YEAR(AO$2),MONTH(AO$2),15),$AD$2,$AE$2,FALSE,DATE(YEAR($AD495),MONTH($AD495),1),DATE(YEAR($AE495),MONTH($AE495),28)),0)</f>
      </c>
      <c r="AP495" s="18">
        <f>IFERROR(_xlfn.BETA.DIST(DATE(YEAR(AP$2),MONTH(AP$2),15),$AD$2,$AE$2,FALSE,DATE(YEAR($AD495),MONTH($AD495),1),DATE(YEAR($AE495),MONTH($AE495),28)),0)</f>
      </c>
      <c r="AQ495" s="18">
        <f>IFERROR(_xlfn.BETA.DIST(DATE(YEAR(AQ$2),MONTH(AQ$2),15),$AD$2,$AE$2,FALSE,DATE(YEAR($AD495),MONTH($AD495),1),DATE(YEAR($AE495),MONTH($AE495),28)),0)</f>
      </c>
      <c r="AR495" s="18">
        <f>IFERROR(_xlfn.BETA.DIST(DATE(YEAR(AR$2),MONTH(AR$2),15),$AD$2,$AE$2,FALSE,DATE(YEAR($AD495),MONTH($AD495),1),DATE(YEAR($AE495),MONTH($AE495),28)),0)</f>
      </c>
      <c r="AS495" s="18">
        <f>IFERROR(_xlfn.BETA.DIST(DATE(YEAR(AS$2),MONTH(AS$2),15),$AD$2,$AE$2,FALSE,DATE(YEAR($AD495),MONTH($AD495),1),DATE(YEAR($AE495),MONTH($AE495),28)),0)</f>
      </c>
      <c r="AT495" s="18">
        <f>IFERROR(_xlfn.BETA.DIST(DATE(YEAR(AT$2),MONTH(AT$2),15),$AD$2,$AE$2,FALSE,DATE(YEAR($AD495),MONTH($AD495),1),DATE(YEAR($AE495),MONTH($AE495),28)),0)</f>
      </c>
      <c r="AU495" s="18">
        <f>IFERROR(_xlfn.BETA.DIST(DATE(YEAR(AU$2),MONTH(AU$2),15),$AD$2,$AE$2,FALSE,DATE(YEAR($AD495),MONTH($AD495),1),DATE(YEAR($AE495),MONTH($AE495),28)),0)</f>
      </c>
      <c r="AV495" s="18">
        <f>SUM(AG495:AU495)</f>
      </c>
      <c r="AW495" s="18">
        <f>IF(J495&lt;&gt;0,J495,IF($AV495=0,0,AG495/$AV495*$Z495))</f>
      </c>
      <c r="AX495" s="18">
        <f>IF(K495&lt;&gt;0,K495,IF($AV495=0,0,AH495/$AV495*$Z495))</f>
      </c>
      <c r="AY495" s="18">
        <f>IF(L495&lt;&gt;0,L495,IF($AV495=0,0,AI495/$AV495*$Z495))</f>
      </c>
      <c r="AZ495" s="18">
        <f>IF(M495&lt;&gt;0,M495,IF($AV495=0,0,AJ495/$AV495*$Z495))</f>
      </c>
      <c r="BA495" s="18">
        <f>IF(N495&lt;&gt;0,N495,IF($AV495=0,0,AK495/$AV495*$Z495))</f>
      </c>
      <c r="BB495" s="18">
        <f>IF(O495&lt;&gt;0,O495,IF($AV495=0,0,AL495/$AV495*$Z495))</f>
      </c>
      <c r="BC495" s="18">
        <f>IF(P495&lt;&gt;0,P495,IF($AV495=0,0,AM495/$AV495*$Z495))</f>
      </c>
      <c r="BD495" s="18">
        <f>IF(Q495&lt;&gt;0,Q495,IF($AV495=0,0,AN495/$AV495*$Z495))</f>
      </c>
      <c r="BE495" s="18">
        <f>IF(R495&lt;&gt;0,R495,IF($AV495=0,0,AO495/$AV495*$Z495))</f>
      </c>
      <c r="BF495" s="18">
        <f>IF(S495&lt;&gt;0,S495,IF($AV495=0,0,AP495/$AV495*$Z495))</f>
      </c>
      <c r="BG495" s="18">
        <f>IF(T495&lt;&gt;0,T495,IF($AV495=0,0,AQ495/$AV495*$Z495))</f>
      </c>
      <c r="BH495" s="18">
        <f>IF(U495&lt;&gt;0,U495,IF($AV495=0,0,AR495/$AV495*$Z495))</f>
      </c>
      <c r="BI495" s="18">
        <f>IF(V495&lt;&gt;0,V495,IF($AV495=0,0,AS495/$AV495*$Z495))</f>
      </c>
      <c r="BJ495" s="18">
        <f>IF(W495&lt;&gt;0,W495,IF($AV495=0,0,AT495/$AV495*$Z495))</f>
      </c>
      <c r="BK495" s="18">
        <f>IF(X495&lt;&gt;0,X495,IF($AV495=0,0,AU495/$AV495*$Z495))</f>
      </c>
      <c r="BL495" s="18">
        <f>SUM(AW495:BK495)</f>
      </c>
      <c r="BM495" s="18">
        <f>I495-BL495</f>
      </c>
    </row>
    <row r="496" outlineLevel="4">
      <c r="A496" s="5" t="str">
        <v>14.13.2.6</v>
      </c>
      <c r="B496" s="5" t="str">
        <v/>
      </c>
      <c r="C496" s="5" t="str">
        <v>BSKDGNGENGR07</v>
      </c>
      <c r="D496" s="5" t="str">
        <v>BSKDGNGENGR07</v>
      </c>
      <c r="E496" s="19">
        <f>IFERROR(_xlfn.XLOOKUP(F496,Assumptions!B:B,Assumptions!C:C),0)</f>
      </c>
      <c r="F496" s="5" t="str">
        <v>Retention</v>
      </c>
      <c r="G496" s="5" t="str">
        <v/>
      </c>
      <c r="H496" s="18">
        <f>G493*E496</f>
      </c>
      <c r="I496" s="18">
        <f>H496*(1-0)</f>
      </c>
      <c r="J496" s="18">
        <v>0</v>
      </c>
      <c r="K496" s="18">
        <v>0</v>
      </c>
      <c r="L496" s="18">
        <v>0</v>
      </c>
      <c r="M496" s="18">
        <v>0</v>
      </c>
      <c r="N496" s="18">
        <v>0</v>
      </c>
      <c r="O496" s="18">
        <v>0</v>
      </c>
      <c r="P496" s="18">
        <v>0</v>
      </c>
      <c r="Q496" s="18">
        <v>0</v>
      </c>
      <c r="R496" s="18">
        <v>0</v>
      </c>
      <c r="S496" s="18">
        <v>0</v>
      </c>
      <c r="T496" s="18">
        <v>0</v>
      </c>
      <c r="U496" s="18">
        <v>0</v>
      </c>
      <c r="V496" s="18">
        <v>0</v>
      </c>
      <c r="W496" s="18">
        <v>0</v>
      </c>
      <c r="X496" s="18">
        <v>0</v>
      </c>
      <c r="Y496" s="18">
        <f>SUM(J496:X496)</f>
      </c>
      <c r="Z496" s="18">
        <f>I496-Y496</f>
      </c>
      <c r="AA496" s="20">
        <v>46483</v>
      </c>
      <c r="AB496" s="20">
        <v>46483</v>
      </c>
      <c r="AC496" s="18">
        <f>IFERROR(_xlfn.XLOOKUP(F496,Assumptions!B:B,Assumptions!D:D),0)</f>
      </c>
      <c r="AD496" s="20">
        <f>AA496+AC496</f>
      </c>
      <c r="AE496" s="20">
        <f>AC496+AB496</f>
      </c>
      <c r="AF496" s="5" t="str">
        <v/>
      </c>
      <c r="AG496" s="18">
        <f>IFERROR(_xlfn.BETA.DIST(DATE(YEAR(AG$2),MONTH(AG$2),15),$AD$2,$AE$2,FALSE,DATE(YEAR($AD496),MONTH($AD496),1),DATE(YEAR($AE496),MONTH($AE496),28)),0)</f>
      </c>
      <c r="AH496" s="18">
        <f>IFERROR(_xlfn.BETA.DIST(DATE(YEAR(AH$2),MONTH(AH$2),15),$AD$2,$AE$2,FALSE,DATE(YEAR($AD496),MONTH($AD496),1),DATE(YEAR($AE496),MONTH($AE496),28)),0)</f>
      </c>
      <c r="AI496" s="18">
        <f>IFERROR(_xlfn.BETA.DIST(DATE(YEAR(AI$2),MONTH(AI$2),15),$AD$2,$AE$2,FALSE,DATE(YEAR($AD496),MONTH($AD496),1),DATE(YEAR($AE496),MONTH($AE496),28)),0)</f>
      </c>
      <c r="AJ496" s="18">
        <f>IFERROR(_xlfn.BETA.DIST(DATE(YEAR(AJ$2),MONTH(AJ$2),15),$AD$2,$AE$2,FALSE,DATE(YEAR($AD496),MONTH($AD496),1),DATE(YEAR($AE496),MONTH($AE496),28)),0)</f>
      </c>
      <c r="AK496" s="18">
        <f>IFERROR(_xlfn.BETA.DIST(DATE(YEAR(AK$2),MONTH(AK$2),15),$AD$2,$AE$2,FALSE,DATE(YEAR($AD496),MONTH($AD496),1),DATE(YEAR($AE496),MONTH($AE496),28)),0)</f>
      </c>
      <c r="AL496" s="18">
        <f>IFERROR(_xlfn.BETA.DIST(DATE(YEAR(AL$2),MONTH(AL$2),15),$AD$2,$AE$2,FALSE,DATE(YEAR($AD496),MONTH($AD496),1),DATE(YEAR($AE496),MONTH($AE496),28)),0)</f>
      </c>
      <c r="AM496" s="18">
        <f>IFERROR(_xlfn.BETA.DIST(DATE(YEAR(AM$2),MONTH(AM$2),15),$AD$2,$AE$2,FALSE,DATE(YEAR($AD496),MONTH($AD496),1),DATE(YEAR($AE496),MONTH($AE496),28)),0)</f>
      </c>
      <c r="AN496" s="18">
        <f>IFERROR(_xlfn.BETA.DIST(DATE(YEAR(AN$2),MONTH(AN$2),15),$AD$2,$AE$2,FALSE,DATE(YEAR($AD496),MONTH($AD496),1),DATE(YEAR($AE496),MONTH($AE496),28)),0)</f>
      </c>
      <c r="AO496" s="18">
        <f>IFERROR(_xlfn.BETA.DIST(DATE(YEAR(AO$2),MONTH(AO$2),15),$AD$2,$AE$2,FALSE,DATE(YEAR($AD496),MONTH($AD496),1),DATE(YEAR($AE496),MONTH($AE496),28)),0)</f>
      </c>
      <c r="AP496" s="18">
        <f>IFERROR(_xlfn.BETA.DIST(DATE(YEAR(AP$2),MONTH(AP$2),15),$AD$2,$AE$2,FALSE,DATE(YEAR($AD496),MONTH($AD496),1),DATE(YEAR($AE496),MONTH($AE496),28)),0)</f>
      </c>
      <c r="AQ496" s="18">
        <f>IFERROR(_xlfn.BETA.DIST(DATE(YEAR(AQ$2),MONTH(AQ$2),15),$AD$2,$AE$2,FALSE,DATE(YEAR($AD496),MONTH($AD496),1),DATE(YEAR($AE496),MONTH($AE496),28)),0)</f>
      </c>
      <c r="AR496" s="18">
        <f>IFERROR(_xlfn.BETA.DIST(DATE(YEAR(AR$2),MONTH(AR$2),15),$AD$2,$AE$2,FALSE,DATE(YEAR($AD496),MONTH($AD496),1),DATE(YEAR($AE496),MONTH($AE496),28)),0)</f>
      </c>
      <c r="AS496" s="18">
        <f>IFERROR(_xlfn.BETA.DIST(DATE(YEAR(AS$2),MONTH(AS$2),15),$AD$2,$AE$2,FALSE,DATE(YEAR($AD496),MONTH($AD496),1),DATE(YEAR($AE496),MONTH($AE496),28)),0)</f>
      </c>
      <c r="AT496" s="18">
        <f>IFERROR(_xlfn.BETA.DIST(DATE(YEAR(AT$2),MONTH(AT$2),15),$AD$2,$AE$2,FALSE,DATE(YEAR($AD496),MONTH($AD496),1),DATE(YEAR($AE496),MONTH($AE496),28)),0)</f>
      </c>
      <c r="AU496" s="18">
        <f>IFERROR(_xlfn.BETA.DIST(DATE(YEAR(AU$2),MONTH(AU$2),15),$AD$2,$AE$2,FALSE,DATE(YEAR($AD496),MONTH($AD496),1),DATE(YEAR($AE496),MONTH($AE496),28)),0)</f>
      </c>
      <c r="AV496" s="18">
        <f>SUM(AG496:AU496)</f>
      </c>
      <c r="AW496" s="18">
        <f>IF(J496&lt;&gt;0,J496,IF($AV496=0,0,AG496/$AV496*$Z496))</f>
      </c>
      <c r="AX496" s="18">
        <f>IF(K496&lt;&gt;0,K496,IF($AV496=0,0,AH496/$AV496*$Z496))</f>
      </c>
      <c r="AY496" s="18">
        <f>IF(L496&lt;&gt;0,L496,IF($AV496=0,0,AI496/$AV496*$Z496))</f>
      </c>
      <c r="AZ496" s="18">
        <f>IF(M496&lt;&gt;0,M496,IF($AV496=0,0,AJ496/$AV496*$Z496))</f>
      </c>
      <c r="BA496" s="18">
        <f>IF(N496&lt;&gt;0,N496,IF($AV496=0,0,AK496/$AV496*$Z496))</f>
      </c>
      <c r="BB496" s="18">
        <f>IF(O496&lt;&gt;0,O496,IF($AV496=0,0,AL496/$AV496*$Z496))</f>
      </c>
      <c r="BC496" s="18">
        <f>IF(P496&lt;&gt;0,P496,IF($AV496=0,0,AM496/$AV496*$Z496))</f>
      </c>
      <c r="BD496" s="18">
        <f>IF(Q496&lt;&gt;0,Q496,IF($AV496=0,0,AN496/$AV496*$Z496))</f>
      </c>
      <c r="BE496" s="18">
        <f>IF(R496&lt;&gt;0,R496,IF($AV496=0,0,AO496/$AV496*$Z496))</f>
      </c>
      <c r="BF496" s="18">
        <f>IF(S496&lt;&gt;0,S496,IF($AV496=0,0,AP496/$AV496*$Z496))</f>
      </c>
      <c r="BG496" s="18">
        <f>IF(T496&lt;&gt;0,T496,IF($AV496=0,0,AQ496/$AV496*$Z496))</f>
      </c>
      <c r="BH496" s="18">
        <f>IF(U496&lt;&gt;0,U496,IF($AV496=0,0,AR496/$AV496*$Z496))</f>
      </c>
      <c r="BI496" s="18">
        <f>IF(V496&lt;&gt;0,V496,IF($AV496=0,0,AS496/$AV496*$Z496))</f>
      </c>
      <c r="BJ496" s="18">
        <f>IF(W496&lt;&gt;0,W496,IF($AV496=0,0,AT496/$AV496*$Z496))</f>
      </c>
      <c r="BK496" s="18">
        <f>IF(X496&lt;&gt;0,X496,IF($AV496=0,0,AU496/$AV496*$Z496))</f>
      </c>
      <c r="BL496" s="18">
        <f>SUM(AW496:BK496)</f>
      </c>
      <c r="BM496" s="18">
        <f>I496-BL496</f>
      </c>
    </row>
    <row r="497" outlineLevel="3">
      <c r="A497" s="17" t="str">
        <v>14.13.3.1</v>
      </c>
      <c r="B497" s="17" t="str">
        <v/>
      </c>
      <c r="C497" s="17" t="str">
        <v/>
      </c>
      <c r="D497" s="17" t="str">
        <v/>
      </c>
      <c r="E497" s="17" t="str">
        <v>14.13.3.1</v>
      </c>
      <c r="F497" s="17" t="str">
        <v>Detectors (melting nozzle)</v>
      </c>
      <c r="G497" s="17">
        <v>21348.33</v>
      </c>
      <c r="H497" s="17" t="str">
        <v/>
      </c>
      <c r="I497" s="17" t="str">
        <v/>
      </c>
      <c r="J497" s="17" t="str">
        <v/>
      </c>
      <c r="K497" s="17" t="str">
        <v/>
      </c>
      <c r="L497" s="17" t="str">
        <v/>
      </c>
      <c r="M497" s="17" t="str">
        <v/>
      </c>
      <c r="N497" s="17" t="str">
        <v/>
      </c>
      <c r="O497" s="17" t="str">
        <v/>
      </c>
      <c r="P497" s="17" t="str">
        <v/>
      </c>
      <c r="Q497" s="17" t="str">
        <v/>
      </c>
      <c r="R497" s="17" t="str">
        <v/>
      </c>
      <c r="S497" s="17" t="str">
        <v/>
      </c>
      <c r="T497" s="17" t="str">
        <v/>
      </c>
      <c r="U497" s="17" t="str">
        <v/>
      </c>
      <c r="V497" s="17" t="str">
        <v/>
      </c>
      <c r="W497" s="17" t="str">
        <v/>
      </c>
      <c r="X497" s="17" t="str">
        <v/>
      </c>
      <c r="Y497" s="17" t="str">
        <v/>
      </c>
      <c r="Z497" s="17" t="str">
        <v/>
      </c>
      <c r="AA497" s="17" t="str">
        <v/>
      </c>
      <c r="AB497" s="17" t="str">
        <v/>
      </c>
      <c r="AC497" s="17" t="str">
        <v/>
      </c>
      <c r="AD497" s="17" t="str">
        <v/>
      </c>
      <c r="AE497" s="17" t="str">
        <v/>
      </c>
      <c r="AF497" s="5" t="str">
        <v/>
      </c>
      <c r="AG497" s="18">
        <f>IFERROR(_xlfn.BETA.DIST(DATE(YEAR(AG$2),MONTH(AG$2),15),$AD$2,$AE$2,FALSE,DATE(YEAR($AD497),MONTH($AD497),1),DATE(YEAR($AE497),MONTH($AE497),28)),0)</f>
      </c>
      <c r="AH497" s="18">
        <f>IFERROR(_xlfn.BETA.DIST(DATE(YEAR(AH$2),MONTH(AH$2),15),$AD$2,$AE$2,FALSE,DATE(YEAR($AD497),MONTH($AD497),1),DATE(YEAR($AE497),MONTH($AE497),28)),0)</f>
      </c>
      <c r="AI497" s="18">
        <f>IFERROR(_xlfn.BETA.DIST(DATE(YEAR(AI$2),MONTH(AI$2),15),$AD$2,$AE$2,FALSE,DATE(YEAR($AD497),MONTH($AD497),1),DATE(YEAR($AE497),MONTH($AE497),28)),0)</f>
      </c>
      <c r="AJ497" s="18">
        <f>IFERROR(_xlfn.BETA.DIST(DATE(YEAR(AJ$2),MONTH(AJ$2),15),$AD$2,$AE$2,FALSE,DATE(YEAR($AD497),MONTH($AD497),1),DATE(YEAR($AE497),MONTH($AE497),28)),0)</f>
      </c>
      <c r="AK497" s="18">
        <f>IFERROR(_xlfn.BETA.DIST(DATE(YEAR(AK$2),MONTH(AK$2),15),$AD$2,$AE$2,FALSE,DATE(YEAR($AD497),MONTH($AD497),1),DATE(YEAR($AE497),MONTH($AE497),28)),0)</f>
      </c>
      <c r="AL497" s="18">
        <f>IFERROR(_xlfn.BETA.DIST(DATE(YEAR(AL$2),MONTH(AL$2),15),$AD$2,$AE$2,FALSE,DATE(YEAR($AD497),MONTH($AD497),1),DATE(YEAR($AE497),MONTH($AE497),28)),0)</f>
      </c>
      <c r="AM497" s="18">
        <f>IFERROR(_xlfn.BETA.DIST(DATE(YEAR(AM$2),MONTH(AM$2),15),$AD$2,$AE$2,FALSE,DATE(YEAR($AD497),MONTH($AD497),1),DATE(YEAR($AE497),MONTH($AE497),28)),0)</f>
      </c>
      <c r="AN497" s="18">
        <f>IFERROR(_xlfn.BETA.DIST(DATE(YEAR(AN$2),MONTH(AN$2),15),$AD$2,$AE$2,FALSE,DATE(YEAR($AD497),MONTH($AD497),1),DATE(YEAR($AE497),MONTH($AE497),28)),0)</f>
      </c>
      <c r="AO497" s="18">
        <f>IFERROR(_xlfn.BETA.DIST(DATE(YEAR(AO$2),MONTH(AO$2),15),$AD$2,$AE$2,FALSE,DATE(YEAR($AD497),MONTH($AD497),1),DATE(YEAR($AE497),MONTH($AE497),28)),0)</f>
      </c>
      <c r="AP497" s="18">
        <f>IFERROR(_xlfn.BETA.DIST(DATE(YEAR(AP$2),MONTH(AP$2),15),$AD$2,$AE$2,FALSE,DATE(YEAR($AD497),MONTH($AD497),1),DATE(YEAR($AE497),MONTH($AE497),28)),0)</f>
      </c>
      <c r="AQ497" s="18">
        <f>IFERROR(_xlfn.BETA.DIST(DATE(YEAR(AQ$2),MONTH(AQ$2),15),$AD$2,$AE$2,FALSE,DATE(YEAR($AD497),MONTH($AD497),1),DATE(YEAR($AE497),MONTH($AE497),28)),0)</f>
      </c>
      <c r="AR497" s="18">
        <f>IFERROR(_xlfn.BETA.DIST(DATE(YEAR(AR$2),MONTH(AR$2),15),$AD$2,$AE$2,FALSE,DATE(YEAR($AD497),MONTH($AD497),1),DATE(YEAR($AE497),MONTH($AE497),28)),0)</f>
      </c>
      <c r="AS497" s="18">
        <f>IFERROR(_xlfn.BETA.DIST(DATE(YEAR(AS$2),MONTH(AS$2),15),$AD$2,$AE$2,FALSE,DATE(YEAR($AD497),MONTH($AD497),1),DATE(YEAR($AE497),MONTH($AE497),28)),0)</f>
      </c>
      <c r="AT497" s="18">
        <f>IFERROR(_xlfn.BETA.DIST(DATE(YEAR(AT$2),MONTH(AT$2),15),$AD$2,$AE$2,FALSE,DATE(YEAR($AD497),MONTH($AD497),1),DATE(YEAR($AE497),MONTH($AE497),28)),0)</f>
      </c>
      <c r="AU497" s="18">
        <f>IFERROR(_xlfn.BETA.DIST(DATE(YEAR(AU$2),MONTH(AU$2),15),$AD$2,$AE$2,FALSE,DATE(YEAR($AD497),MONTH($AD497),1),DATE(YEAR($AE497),MONTH($AE497),28)),0)</f>
      </c>
      <c r="AV497" s="18">
        <f>SUM(AG497:AU497)</f>
      </c>
      <c r="AW497" s="18">
        <f>IF(J497&lt;&gt;0,J497,IF($AV497=0,0,AG497/$AV497*$Z497))</f>
      </c>
      <c r="AX497" s="18">
        <f>IF(K497&lt;&gt;0,K497,IF($AV497=0,0,AH497/$AV497*$Z497))</f>
      </c>
      <c r="AY497" s="18">
        <f>IF(L497&lt;&gt;0,L497,IF($AV497=0,0,AI497/$AV497*$Z497))</f>
      </c>
      <c r="AZ497" s="18">
        <f>IF(M497&lt;&gt;0,M497,IF($AV497=0,0,AJ497/$AV497*$Z497))</f>
      </c>
      <c r="BA497" s="18">
        <f>IF(N497&lt;&gt;0,N497,IF($AV497=0,0,AK497/$AV497*$Z497))</f>
      </c>
      <c r="BB497" s="18">
        <f>IF(O497&lt;&gt;0,O497,IF($AV497=0,0,AL497/$AV497*$Z497))</f>
      </c>
      <c r="BC497" s="18">
        <f>IF(P497&lt;&gt;0,P497,IF($AV497=0,0,AM497/$AV497*$Z497))</f>
      </c>
      <c r="BD497" s="18">
        <f>IF(Q497&lt;&gt;0,Q497,IF($AV497=0,0,AN497/$AV497*$Z497))</f>
      </c>
      <c r="BE497" s="18">
        <f>IF(R497&lt;&gt;0,R497,IF($AV497=0,0,AO497/$AV497*$Z497))</f>
      </c>
      <c r="BF497" s="18">
        <f>IF(S497&lt;&gt;0,S497,IF($AV497=0,0,AP497/$AV497*$Z497))</f>
      </c>
      <c r="BG497" s="18">
        <f>IF(T497&lt;&gt;0,T497,IF($AV497=0,0,AQ497/$AV497*$Z497))</f>
      </c>
      <c r="BH497" s="18">
        <f>IF(U497&lt;&gt;0,U497,IF($AV497=0,0,AR497/$AV497*$Z497))</f>
      </c>
      <c r="BI497" s="18">
        <f>IF(V497&lt;&gt;0,V497,IF($AV497=0,0,AS497/$AV497*$Z497))</f>
      </c>
      <c r="BJ497" s="18">
        <f>IF(W497&lt;&gt;0,W497,IF($AV497=0,0,AT497/$AV497*$Z497))</f>
      </c>
      <c r="BK497" s="18">
        <f>IF(X497&lt;&gt;0,X497,IF($AV497=0,0,AU497/$AV497*$Z497))</f>
      </c>
      <c r="BL497" s="18">
        <f>SUM(AW497:BK497)</f>
      </c>
      <c r="BM497" s="17" t="str">
        <v/>
      </c>
    </row>
    <row r="498" outlineLevel="4">
      <c r="A498" s="5" t="str">
        <v>14.13.3.1</v>
      </c>
      <c r="B498" s="5" t="str">
        <v/>
      </c>
      <c r="C498" s="5" t="str">
        <v>BSKDGNGENGR03</v>
      </c>
      <c r="D498" s="5" t="str">
        <v>BSKDGNGENGR03</v>
      </c>
      <c r="E498" s="19">
        <f>IFERROR(_xlfn.XLOOKUP(F498,Assumptions!B:B,Assumptions!C:C),0)</f>
      </c>
      <c r="F498" s="5" t="str">
        <v>Advanced Payment</v>
      </c>
      <c r="G498" s="5" t="str">
        <v/>
      </c>
      <c r="H498" s="18">
        <f>G497*E498</f>
      </c>
      <c r="I498" s="18">
        <f>H498*(1-0)</f>
      </c>
      <c r="J498" s="18">
        <v>0</v>
      </c>
      <c r="K498" s="18">
        <v>0</v>
      </c>
      <c r="L498" s="18">
        <v>0</v>
      </c>
      <c r="M498" s="18">
        <v>0</v>
      </c>
      <c r="N498" s="18">
        <v>0</v>
      </c>
      <c r="O498" s="18">
        <v>0</v>
      </c>
      <c r="P498" s="18">
        <v>0</v>
      </c>
      <c r="Q498" s="18">
        <v>0</v>
      </c>
      <c r="R498" s="18">
        <v>0</v>
      </c>
      <c r="S498" s="18">
        <v>0</v>
      </c>
      <c r="T498" s="18">
        <v>0</v>
      </c>
      <c r="U498" s="18">
        <v>0</v>
      </c>
      <c r="V498" s="18">
        <v>0</v>
      </c>
      <c r="W498" s="18">
        <v>0</v>
      </c>
      <c r="X498" s="18">
        <v>0</v>
      </c>
      <c r="Y498" s="18">
        <f>SUM(J498:X498)</f>
      </c>
      <c r="Z498" s="18">
        <f>I498-Y498</f>
      </c>
      <c r="AA498" s="20">
        <v>46026</v>
      </c>
      <c r="AB498" s="20">
        <v>46026</v>
      </c>
      <c r="AC498" s="18">
        <f>IFERROR(_xlfn.XLOOKUP(F498,Assumptions!B:B,Assumptions!D:D),0)</f>
      </c>
      <c r="AD498" s="20">
        <f>AA498+AC498</f>
      </c>
      <c r="AE498" s="20">
        <f>AC498+AB498</f>
      </c>
      <c r="AF498" s="5" t="str">
        <v/>
      </c>
      <c r="AG498" s="18">
        <f>IFERROR(_xlfn.BETA.DIST(DATE(YEAR(AG$2),MONTH(AG$2),15),$AD$2,$AE$2,FALSE,DATE(YEAR($AD498),MONTH($AD498),1),DATE(YEAR($AE498),MONTH($AE498),28)),0)</f>
      </c>
      <c r="AH498" s="18">
        <f>IFERROR(_xlfn.BETA.DIST(DATE(YEAR(AH$2),MONTH(AH$2),15),$AD$2,$AE$2,FALSE,DATE(YEAR($AD498),MONTH($AD498),1),DATE(YEAR($AE498),MONTH($AE498),28)),0)</f>
      </c>
      <c r="AI498" s="18">
        <f>IFERROR(_xlfn.BETA.DIST(DATE(YEAR(AI$2),MONTH(AI$2),15),$AD$2,$AE$2,FALSE,DATE(YEAR($AD498),MONTH($AD498),1),DATE(YEAR($AE498),MONTH($AE498),28)),0)</f>
      </c>
      <c r="AJ498" s="18">
        <f>IFERROR(_xlfn.BETA.DIST(DATE(YEAR(AJ$2),MONTH(AJ$2),15),$AD$2,$AE$2,FALSE,DATE(YEAR($AD498),MONTH($AD498),1),DATE(YEAR($AE498),MONTH($AE498),28)),0)</f>
      </c>
      <c r="AK498" s="18">
        <f>IFERROR(_xlfn.BETA.DIST(DATE(YEAR(AK$2),MONTH(AK$2),15),$AD$2,$AE$2,FALSE,DATE(YEAR($AD498),MONTH($AD498),1),DATE(YEAR($AE498),MONTH($AE498),28)),0)</f>
      </c>
      <c r="AL498" s="18">
        <f>IFERROR(_xlfn.BETA.DIST(DATE(YEAR(AL$2),MONTH(AL$2),15),$AD$2,$AE$2,FALSE,DATE(YEAR($AD498),MONTH($AD498),1),DATE(YEAR($AE498),MONTH($AE498),28)),0)</f>
      </c>
      <c r="AM498" s="18">
        <f>IFERROR(_xlfn.BETA.DIST(DATE(YEAR(AM$2),MONTH(AM$2),15),$AD$2,$AE$2,FALSE,DATE(YEAR($AD498),MONTH($AD498),1),DATE(YEAR($AE498),MONTH($AE498),28)),0)</f>
      </c>
      <c r="AN498" s="18">
        <f>IFERROR(_xlfn.BETA.DIST(DATE(YEAR(AN$2),MONTH(AN$2),15),$AD$2,$AE$2,FALSE,DATE(YEAR($AD498),MONTH($AD498),1),DATE(YEAR($AE498),MONTH($AE498),28)),0)</f>
      </c>
      <c r="AO498" s="18">
        <f>IFERROR(_xlfn.BETA.DIST(DATE(YEAR(AO$2),MONTH(AO$2),15),$AD$2,$AE$2,FALSE,DATE(YEAR($AD498),MONTH($AD498),1),DATE(YEAR($AE498),MONTH($AE498),28)),0)</f>
      </c>
      <c r="AP498" s="18">
        <f>IFERROR(_xlfn.BETA.DIST(DATE(YEAR(AP$2),MONTH(AP$2),15),$AD$2,$AE$2,FALSE,DATE(YEAR($AD498),MONTH($AD498),1),DATE(YEAR($AE498),MONTH($AE498),28)),0)</f>
      </c>
      <c r="AQ498" s="18">
        <f>IFERROR(_xlfn.BETA.DIST(DATE(YEAR(AQ$2),MONTH(AQ$2),15),$AD$2,$AE$2,FALSE,DATE(YEAR($AD498),MONTH($AD498),1),DATE(YEAR($AE498),MONTH($AE498),28)),0)</f>
      </c>
      <c r="AR498" s="18">
        <f>IFERROR(_xlfn.BETA.DIST(DATE(YEAR(AR$2),MONTH(AR$2),15),$AD$2,$AE$2,FALSE,DATE(YEAR($AD498),MONTH($AD498),1),DATE(YEAR($AE498),MONTH($AE498),28)),0)</f>
      </c>
      <c r="AS498" s="18">
        <f>IFERROR(_xlfn.BETA.DIST(DATE(YEAR(AS$2),MONTH(AS$2),15),$AD$2,$AE$2,FALSE,DATE(YEAR($AD498),MONTH($AD498),1),DATE(YEAR($AE498),MONTH($AE498),28)),0)</f>
      </c>
      <c r="AT498" s="18">
        <f>IFERROR(_xlfn.BETA.DIST(DATE(YEAR(AT$2),MONTH(AT$2),15),$AD$2,$AE$2,FALSE,DATE(YEAR($AD498),MONTH($AD498),1),DATE(YEAR($AE498),MONTH($AE498),28)),0)</f>
      </c>
      <c r="AU498" s="18">
        <f>IFERROR(_xlfn.BETA.DIST(DATE(YEAR(AU$2),MONTH(AU$2),15),$AD$2,$AE$2,FALSE,DATE(YEAR($AD498),MONTH($AD498),1),DATE(YEAR($AE498),MONTH($AE498),28)),0)</f>
      </c>
      <c r="AV498" s="18">
        <f>SUM(AG498:AU498)</f>
      </c>
      <c r="AW498" s="18">
        <f>IF(J498&lt;&gt;0,J498,IF($AV498=0,0,AG498/$AV498*$Z498))</f>
      </c>
      <c r="AX498" s="18">
        <f>IF(K498&lt;&gt;0,K498,IF($AV498=0,0,AH498/$AV498*$Z498))</f>
      </c>
      <c r="AY498" s="18">
        <f>IF(L498&lt;&gt;0,L498,IF($AV498=0,0,AI498/$AV498*$Z498))</f>
      </c>
      <c r="AZ498" s="18">
        <f>IF(M498&lt;&gt;0,M498,IF($AV498=0,0,AJ498/$AV498*$Z498))</f>
      </c>
      <c r="BA498" s="18">
        <f>IF(N498&lt;&gt;0,N498,IF($AV498=0,0,AK498/$AV498*$Z498))</f>
      </c>
      <c r="BB498" s="18">
        <f>IF(O498&lt;&gt;0,O498,IF($AV498=0,0,AL498/$AV498*$Z498))</f>
      </c>
      <c r="BC498" s="18">
        <f>IF(P498&lt;&gt;0,P498,IF($AV498=0,0,AM498/$AV498*$Z498))</f>
      </c>
      <c r="BD498" s="18">
        <f>IF(Q498&lt;&gt;0,Q498,IF($AV498=0,0,AN498/$AV498*$Z498))</f>
      </c>
      <c r="BE498" s="18">
        <f>IF(R498&lt;&gt;0,R498,IF($AV498=0,0,AO498/$AV498*$Z498))</f>
      </c>
      <c r="BF498" s="18">
        <f>IF(S498&lt;&gt;0,S498,IF($AV498=0,0,AP498/$AV498*$Z498))</f>
      </c>
      <c r="BG498" s="18">
        <f>IF(T498&lt;&gt;0,T498,IF($AV498=0,0,AQ498/$AV498*$Z498))</f>
      </c>
      <c r="BH498" s="18">
        <f>IF(U498&lt;&gt;0,U498,IF($AV498=0,0,AR498/$AV498*$Z498))</f>
      </c>
      <c r="BI498" s="18">
        <f>IF(V498&lt;&gt;0,V498,IF($AV498=0,0,AS498/$AV498*$Z498))</f>
      </c>
      <c r="BJ498" s="18">
        <f>IF(W498&lt;&gt;0,W498,IF($AV498=0,0,AT498/$AV498*$Z498))</f>
      </c>
      <c r="BK498" s="18">
        <f>IF(X498&lt;&gt;0,X498,IF($AV498=0,0,AU498/$AV498*$Z498))</f>
      </c>
      <c r="BL498" s="18">
        <f>SUM(AW498:BK498)</f>
      </c>
      <c r="BM498" s="18">
        <f>I498-BL498</f>
      </c>
    </row>
    <row r="499" outlineLevel="4">
      <c r="A499" s="5" t="str">
        <v>14.13.3.1</v>
      </c>
      <c r="B499" s="5" t="str">
        <v/>
      </c>
      <c r="C499" s="5" t="str">
        <v>BSPRELGENTL07</v>
      </c>
      <c r="D499" s="5" t="str">
        <v>BSPRELGENTL07</v>
      </c>
      <c r="E499" s="19">
        <f>IFERROR(_xlfn.XLOOKUP(F499,Assumptions!B:B,Assumptions!C:C),0)</f>
      </c>
      <c r="F499" s="5" t="str">
        <v>Site Delivery EGP</v>
      </c>
      <c r="G499" s="5" t="str">
        <v/>
      </c>
      <c r="H499" s="18">
        <f>G497*E499</f>
      </c>
      <c r="I499" s="18">
        <f>H499*(1-0)</f>
      </c>
      <c r="J499" s="18">
        <v>0</v>
      </c>
      <c r="K499" s="18">
        <v>0</v>
      </c>
      <c r="L499" s="18">
        <v>0</v>
      </c>
      <c r="M499" s="18">
        <v>0</v>
      </c>
      <c r="N499" s="18">
        <v>0</v>
      </c>
      <c r="O499" s="18">
        <v>0</v>
      </c>
      <c r="P499" s="18">
        <v>0</v>
      </c>
      <c r="Q499" s="18">
        <v>0</v>
      </c>
      <c r="R499" s="18">
        <v>0</v>
      </c>
      <c r="S499" s="18">
        <v>0</v>
      </c>
      <c r="T499" s="18">
        <v>0</v>
      </c>
      <c r="U499" s="18">
        <v>0</v>
      </c>
      <c r="V499" s="18">
        <v>0</v>
      </c>
      <c r="W499" s="18">
        <v>0</v>
      </c>
      <c r="X499" s="18">
        <v>0</v>
      </c>
      <c r="Y499" s="18">
        <f>SUM(J499:X499)</f>
      </c>
      <c r="Z499" s="18">
        <f>I499-Y499</f>
      </c>
      <c r="AA499" s="20">
        <v>46347</v>
      </c>
      <c r="AB499" s="20">
        <v>46347</v>
      </c>
      <c r="AC499" s="18">
        <f>IFERROR(_xlfn.XLOOKUP(F499,Assumptions!B:B,Assumptions!D:D),0)</f>
      </c>
      <c r="AD499" s="20">
        <f>AA499+AC499</f>
      </c>
      <c r="AE499" s="20">
        <f>AC499+AB499</f>
      </c>
      <c r="AF499" s="5" t="str">
        <v/>
      </c>
      <c r="AG499" s="18">
        <f>IFERROR(_xlfn.BETA.DIST(DATE(YEAR(AG$2),MONTH(AG$2),15),$AD$2,$AE$2,FALSE,DATE(YEAR($AD499),MONTH($AD499),1),DATE(YEAR($AE499),MONTH($AE499),28)),0)</f>
      </c>
      <c r="AH499" s="18">
        <f>IFERROR(_xlfn.BETA.DIST(DATE(YEAR(AH$2),MONTH(AH$2),15),$AD$2,$AE$2,FALSE,DATE(YEAR($AD499),MONTH($AD499),1),DATE(YEAR($AE499),MONTH($AE499),28)),0)</f>
      </c>
      <c r="AI499" s="18">
        <f>IFERROR(_xlfn.BETA.DIST(DATE(YEAR(AI$2),MONTH(AI$2),15),$AD$2,$AE$2,FALSE,DATE(YEAR($AD499),MONTH($AD499),1),DATE(YEAR($AE499),MONTH($AE499),28)),0)</f>
      </c>
      <c r="AJ499" s="18">
        <f>IFERROR(_xlfn.BETA.DIST(DATE(YEAR(AJ$2),MONTH(AJ$2),15),$AD$2,$AE$2,FALSE,DATE(YEAR($AD499),MONTH($AD499),1),DATE(YEAR($AE499),MONTH($AE499),28)),0)</f>
      </c>
      <c r="AK499" s="18">
        <f>IFERROR(_xlfn.BETA.DIST(DATE(YEAR(AK$2),MONTH(AK$2),15),$AD$2,$AE$2,FALSE,DATE(YEAR($AD499),MONTH($AD499),1),DATE(YEAR($AE499),MONTH($AE499),28)),0)</f>
      </c>
      <c r="AL499" s="18">
        <f>IFERROR(_xlfn.BETA.DIST(DATE(YEAR(AL$2),MONTH(AL$2),15),$AD$2,$AE$2,FALSE,DATE(YEAR($AD499),MONTH($AD499),1),DATE(YEAR($AE499),MONTH($AE499),28)),0)</f>
      </c>
      <c r="AM499" s="18">
        <f>IFERROR(_xlfn.BETA.DIST(DATE(YEAR(AM$2),MONTH(AM$2),15),$AD$2,$AE$2,FALSE,DATE(YEAR($AD499),MONTH($AD499),1),DATE(YEAR($AE499),MONTH($AE499),28)),0)</f>
      </c>
      <c r="AN499" s="18">
        <f>IFERROR(_xlfn.BETA.DIST(DATE(YEAR(AN$2),MONTH(AN$2),15),$AD$2,$AE$2,FALSE,DATE(YEAR($AD499),MONTH($AD499),1),DATE(YEAR($AE499),MONTH($AE499),28)),0)</f>
      </c>
      <c r="AO499" s="18">
        <f>IFERROR(_xlfn.BETA.DIST(DATE(YEAR(AO$2),MONTH(AO$2),15),$AD$2,$AE$2,FALSE,DATE(YEAR($AD499),MONTH($AD499),1),DATE(YEAR($AE499),MONTH($AE499),28)),0)</f>
      </c>
      <c r="AP499" s="18">
        <f>IFERROR(_xlfn.BETA.DIST(DATE(YEAR(AP$2),MONTH(AP$2),15),$AD$2,$AE$2,FALSE,DATE(YEAR($AD499),MONTH($AD499),1),DATE(YEAR($AE499),MONTH($AE499),28)),0)</f>
      </c>
      <c r="AQ499" s="18">
        <f>IFERROR(_xlfn.BETA.DIST(DATE(YEAR(AQ$2),MONTH(AQ$2),15),$AD$2,$AE$2,FALSE,DATE(YEAR($AD499),MONTH($AD499),1),DATE(YEAR($AE499),MONTH($AE499),28)),0)</f>
      </c>
      <c r="AR499" s="18">
        <f>IFERROR(_xlfn.BETA.DIST(DATE(YEAR(AR$2),MONTH(AR$2),15),$AD$2,$AE$2,FALSE,DATE(YEAR($AD499),MONTH($AD499),1),DATE(YEAR($AE499),MONTH($AE499),28)),0)</f>
      </c>
      <c r="AS499" s="18">
        <f>IFERROR(_xlfn.BETA.DIST(DATE(YEAR(AS$2),MONTH(AS$2),15),$AD$2,$AE$2,FALSE,DATE(YEAR($AD499),MONTH($AD499),1),DATE(YEAR($AE499),MONTH($AE499),28)),0)</f>
      </c>
      <c r="AT499" s="18">
        <f>IFERROR(_xlfn.BETA.DIST(DATE(YEAR(AT$2),MONTH(AT$2),15),$AD$2,$AE$2,FALSE,DATE(YEAR($AD499),MONTH($AD499),1),DATE(YEAR($AE499),MONTH($AE499),28)),0)</f>
      </c>
      <c r="AU499" s="18">
        <f>IFERROR(_xlfn.BETA.DIST(DATE(YEAR(AU$2),MONTH(AU$2),15),$AD$2,$AE$2,FALSE,DATE(YEAR($AD499),MONTH($AD499),1),DATE(YEAR($AE499),MONTH($AE499),28)),0)</f>
      </c>
      <c r="AV499" s="18">
        <f>SUM(AG499:AU499)</f>
      </c>
      <c r="AW499" s="18">
        <f>IF(J499&lt;&gt;0,J499,IF($AV499=0,0,AG499/$AV499*$Z499))</f>
      </c>
      <c r="AX499" s="18">
        <f>IF(K499&lt;&gt;0,K499,IF($AV499=0,0,AH499/$AV499*$Z499))</f>
      </c>
      <c r="AY499" s="18">
        <f>IF(L499&lt;&gt;0,L499,IF($AV499=0,0,AI499/$AV499*$Z499))</f>
      </c>
      <c r="AZ499" s="18">
        <f>IF(M499&lt;&gt;0,M499,IF($AV499=0,0,AJ499/$AV499*$Z499))</f>
      </c>
      <c r="BA499" s="18">
        <f>IF(N499&lt;&gt;0,N499,IF($AV499=0,0,AK499/$AV499*$Z499))</f>
      </c>
      <c r="BB499" s="18">
        <f>IF(O499&lt;&gt;0,O499,IF($AV499=0,0,AL499/$AV499*$Z499))</f>
      </c>
      <c r="BC499" s="18">
        <f>IF(P499&lt;&gt;0,P499,IF($AV499=0,0,AM499/$AV499*$Z499))</f>
      </c>
      <c r="BD499" s="18">
        <f>IF(Q499&lt;&gt;0,Q499,IF($AV499=0,0,AN499/$AV499*$Z499))</f>
      </c>
      <c r="BE499" s="18">
        <f>IF(R499&lt;&gt;0,R499,IF($AV499=0,0,AO499/$AV499*$Z499))</f>
      </c>
      <c r="BF499" s="18">
        <f>IF(S499&lt;&gt;0,S499,IF($AV499=0,0,AP499/$AV499*$Z499))</f>
      </c>
      <c r="BG499" s="18">
        <f>IF(T499&lt;&gt;0,T499,IF($AV499=0,0,AQ499/$AV499*$Z499))</f>
      </c>
      <c r="BH499" s="18">
        <f>IF(U499&lt;&gt;0,U499,IF($AV499=0,0,AR499/$AV499*$Z499))</f>
      </c>
      <c r="BI499" s="18">
        <f>IF(V499&lt;&gt;0,V499,IF($AV499=0,0,AS499/$AV499*$Z499))</f>
      </c>
      <c r="BJ499" s="18">
        <f>IF(W499&lt;&gt;0,W499,IF($AV499=0,0,AT499/$AV499*$Z499))</f>
      </c>
      <c r="BK499" s="18">
        <f>IF(X499&lt;&gt;0,X499,IF($AV499=0,0,AU499/$AV499*$Z499))</f>
      </c>
      <c r="BL499" s="18">
        <f>SUM(AW499:BK499)</f>
      </c>
      <c r="BM499" s="18">
        <f>I499-BL499</f>
      </c>
    </row>
    <row r="500" outlineLevel="4">
      <c r="A500" s="5" t="str">
        <v>14.13.3.1</v>
      </c>
      <c r="B500" s="5" t="str">
        <v/>
      </c>
      <c r="C500" s="5" t="str">
        <v>BSKDGNGENGR07</v>
      </c>
      <c r="D500" s="5" t="str">
        <v>BSKDGNGENGR07</v>
      </c>
      <c r="E500" s="19">
        <f>IFERROR(_xlfn.XLOOKUP(F500,Assumptions!B:B,Assumptions!C:C),0)</f>
      </c>
      <c r="F500" s="5" t="str">
        <v>Retention</v>
      </c>
      <c r="G500" s="5" t="str">
        <v/>
      </c>
      <c r="H500" s="18">
        <f>G497*E500</f>
      </c>
      <c r="I500" s="18">
        <f>H500*(1-0)</f>
      </c>
      <c r="J500" s="18">
        <v>0</v>
      </c>
      <c r="K500" s="18">
        <v>0</v>
      </c>
      <c r="L500" s="18">
        <v>0</v>
      </c>
      <c r="M500" s="18">
        <v>0</v>
      </c>
      <c r="N500" s="18">
        <v>0</v>
      </c>
      <c r="O500" s="18">
        <v>0</v>
      </c>
      <c r="P500" s="18">
        <v>0</v>
      </c>
      <c r="Q500" s="18">
        <v>0</v>
      </c>
      <c r="R500" s="18">
        <v>0</v>
      </c>
      <c r="S500" s="18">
        <v>0</v>
      </c>
      <c r="T500" s="18">
        <v>0</v>
      </c>
      <c r="U500" s="18">
        <v>0</v>
      </c>
      <c r="V500" s="18">
        <v>0</v>
      </c>
      <c r="W500" s="18">
        <v>0</v>
      </c>
      <c r="X500" s="18">
        <v>0</v>
      </c>
      <c r="Y500" s="18">
        <f>SUM(J500:X500)</f>
      </c>
      <c r="Z500" s="18">
        <f>I500-Y500</f>
      </c>
      <c r="AA500" s="20">
        <v>46483</v>
      </c>
      <c r="AB500" s="20">
        <v>46483</v>
      </c>
      <c r="AC500" s="18">
        <f>IFERROR(_xlfn.XLOOKUP(F500,Assumptions!B:B,Assumptions!D:D),0)</f>
      </c>
      <c r="AD500" s="20">
        <f>AA500+AC500</f>
      </c>
      <c r="AE500" s="20">
        <f>AC500+AB500</f>
      </c>
      <c r="AF500" s="5" t="str">
        <v/>
      </c>
      <c r="AG500" s="18">
        <f>IFERROR(_xlfn.BETA.DIST(DATE(YEAR(AG$2),MONTH(AG$2),15),$AD$2,$AE$2,FALSE,DATE(YEAR($AD500),MONTH($AD500),1),DATE(YEAR($AE500),MONTH($AE500),28)),0)</f>
      </c>
      <c r="AH500" s="18">
        <f>IFERROR(_xlfn.BETA.DIST(DATE(YEAR(AH$2),MONTH(AH$2),15),$AD$2,$AE$2,FALSE,DATE(YEAR($AD500),MONTH($AD500),1),DATE(YEAR($AE500),MONTH($AE500),28)),0)</f>
      </c>
      <c r="AI500" s="18">
        <f>IFERROR(_xlfn.BETA.DIST(DATE(YEAR(AI$2),MONTH(AI$2),15),$AD$2,$AE$2,FALSE,DATE(YEAR($AD500),MONTH($AD500),1),DATE(YEAR($AE500),MONTH($AE500),28)),0)</f>
      </c>
      <c r="AJ500" s="18">
        <f>IFERROR(_xlfn.BETA.DIST(DATE(YEAR(AJ$2),MONTH(AJ$2),15),$AD$2,$AE$2,FALSE,DATE(YEAR($AD500),MONTH($AD500),1),DATE(YEAR($AE500),MONTH($AE500),28)),0)</f>
      </c>
      <c r="AK500" s="18">
        <f>IFERROR(_xlfn.BETA.DIST(DATE(YEAR(AK$2),MONTH(AK$2),15),$AD$2,$AE$2,FALSE,DATE(YEAR($AD500),MONTH($AD500),1),DATE(YEAR($AE500),MONTH($AE500),28)),0)</f>
      </c>
      <c r="AL500" s="18">
        <f>IFERROR(_xlfn.BETA.DIST(DATE(YEAR(AL$2),MONTH(AL$2),15),$AD$2,$AE$2,FALSE,DATE(YEAR($AD500),MONTH($AD500),1),DATE(YEAR($AE500),MONTH($AE500),28)),0)</f>
      </c>
      <c r="AM500" s="18">
        <f>IFERROR(_xlfn.BETA.DIST(DATE(YEAR(AM$2),MONTH(AM$2),15),$AD$2,$AE$2,FALSE,DATE(YEAR($AD500),MONTH($AD500),1),DATE(YEAR($AE500),MONTH($AE500),28)),0)</f>
      </c>
      <c r="AN500" s="18">
        <f>IFERROR(_xlfn.BETA.DIST(DATE(YEAR(AN$2),MONTH(AN$2),15),$AD$2,$AE$2,FALSE,DATE(YEAR($AD500),MONTH($AD500),1),DATE(YEAR($AE500),MONTH($AE500),28)),0)</f>
      </c>
      <c r="AO500" s="18">
        <f>IFERROR(_xlfn.BETA.DIST(DATE(YEAR(AO$2),MONTH(AO$2),15),$AD$2,$AE$2,FALSE,DATE(YEAR($AD500),MONTH($AD500),1),DATE(YEAR($AE500),MONTH($AE500),28)),0)</f>
      </c>
      <c r="AP500" s="18">
        <f>IFERROR(_xlfn.BETA.DIST(DATE(YEAR(AP$2),MONTH(AP$2),15),$AD$2,$AE$2,FALSE,DATE(YEAR($AD500),MONTH($AD500),1),DATE(YEAR($AE500),MONTH($AE500),28)),0)</f>
      </c>
      <c r="AQ500" s="18">
        <f>IFERROR(_xlfn.BETA.DIST(DATE(YEAR(AQ$2),MONTH(AQ$2),15),$AD$2,$AE$2,FALSE,DATE(YEAR($AD500),MONTH($AD500),1),DATE(YEAR($AE500),MONTH($AE500),28)),0)</f>
      </c>
      <c r="AR500" s="18">
        <f>IFERROR(_xlfn.BETA.DIST(DATE(YEAR(AR$2),MONTH(AR$2),15),$AD$2,$AE$2,FALSE,DATE(YEAR($AD500),MONTH($AD500),1),DATE(YEAR($AE500),MONTH($AE500),28)),0)</f>
      </c>
      <c r="AS500" s="18">
        <f>IFERROR(_xlfn.BETA.DIST(DATE(YEAR(AS$2),MONTH(AS$2),15),$AD$2,$AE$2,FALSE,DATE(YEAR($AD500),MONTH($AD500),1),DATE(YEAR($AE500),MONTH($AE500),28)),0)</f>
      </c>
      <c r="AT500" s="18">
        <f>IFERROR(_xlfn.BETA.DIST(DATE(YEAR(AT$2),MONTH(AT$2),15),$AD$2,$AE$2,FALSE,DATE(YEAR($AD500),MONTH($AD500),1),DATE(YEAR($AE500),MONTH($AE500),28)),0)</f>
      </c>
      <c r="AU500" s="18">
        <f>IFERROR(_xlfn.BETA.DIST(DATE(YEAR(AU$2),MONTH(AU$2),15),$AD$2,$AE$2,FALSE,DATE(YEAR($AD500),MONTH($AD500),1),DATE(YEAR($AE500),MONTH($AE500),28)),0)</f>
      </c>
      <c r="AV500" s="18">
        <f>SUM(AG500:AU500)</f>
      </c>
      <c r="AW500" s="18">
        <f>IF(J500&lt;&gt;0,J500,IF($AV500=0,0,AG500/$AV500*$Z500))</f>
      </c>
      <c r="AX500" s="18">
        <f>IF(K500&lt;&gt;0,K500,IF($AV500=0,0,AH500/$AV500*$Z500))</f>
      </c>
      <c r="AY500" s="18">
        <f>IF(L500&lt;&gt;0,L500,IF($AV500=0,0,AI500/$AV500*$Z500))</f>
      </c>
      <c r="AZ500" s="18">
        <f>IF(M500&lt;&gt;0,M500,IF($AV500=0,0,AJ500/$AV500*$Z500))</f>
      </c>
      <c r="BA500" s="18">
        <f>IF(N500&lt;&gt;0,N500,IF($AV500=0,0,AK500/$AV500*$Z500))</f>
      </c>
      <c r="BB500" s="18">
        <f>IF(O500&lt;&gt;0,O500,IF($AV500=0,0,AL500/$AV500*$Z500))</f>
      </c>
      <c r="BC500" s="18">
        <f>IF(P500&lt;&gt;0,P500,IF($AV500=0,0,AM500/$AV500*$Z500))</f>
      </c>
      <c r="BD500" s="18">
        <f>IF(Q500&lt;&gt;0,Q500,IF($AV500=0,0,AN500/$AV500*$Z500))</f>
      </c>
      <c r="BE500" s="18">
        <f>IF(R500&lt;&gt;0,R500,IF($AV500=0,0,AO500/$AV500*$Z500))</f>
      </c>
      <c r="BF500" s="18">
        <f>IF(S500&lt;&gt;0,S500,IF($AV500=0,0,AP500/$AV500*$Z500))</f>
      </c>
      <c r="BG500" s="18">
        <f>IF(T500&lt;&gt;0,T500,IF($AV500=0,0,AQ500/$AV500*$Z500))</f>
      </c>
      <c r="BH500" s="18">
        <f>IF(U500&lt;&gt;0,U500,IF($AV500=0,0,AR500/$AV500*$Z500))</f>
      </c>
      <c r="BI500" s="18">
        <f>IF(V500&lt;&gt;0,V500,IF($AV500=0,0,AS500/$AV500*$Z500))</f>
      </c>
      <c r="BJ500" s="18">
        <f>IF(W500&lt;&gt;0,W500,IF($AV500=0,0,AT500/$AV500*$Z500))</f>
      </c>
      <c r="BK500" s="18">
        <f>IF(X500&lt;&gt;0,X500,IF($AV500=0,0,AU500/$AV500*$Z500))</f>
      </c>
      <c r="BL500" s="18">
        <f>SUM(AW500:BK500)</f>
      </c>
      <c r="BM500" s="18">
        <f>I500-BL500</f>
      </c>
    </row>
    <row r="501" outlineLevel="3">
      <c r="A501" s="17" t="str">
        <v>14.13.3.2</v>
      </c>
      <c r="B501" s="17" t="str">
        <v/>
      </c>
      <c r="C501" s="17" t="str">
        <v/>
      </c>
      <c r="D501" s="17" t="str">
        <v/>
      </c>
      <c r="E501" s="17" t="str">
        <v>14.13.3.2</v>
      </c>
      <c r="F501" s="17" t="str">
        <v>Detectors (electric)</v>
      </c>
      <c r="G501" s="17">
        <v>16010.14</v>
      </c>
      <c r="H501" s="17" t="str">
        <v/>
      </c>
      <c r="I501" s="17" t="str">
        <v/>
      </c>
      <c r="J501" s="17" t="str">
        <v/>
      </c>
      <c r="K501" s="17" t="str">
        <v/>
      </c>
      <c r="L501" s="17" t="str">
        <v/>
      </c>
      <c r="M501" s="17" t="str">
        <v/>
      </c>
      <c r="N501" s="17" t="str">
        <v/>
      </c>
      <c r="O501" s="17" t="str">
        <v/>
      </c>
      <c r="P501" s="17" t="str">
        <v/>
      </c>
      <c r="Q501" s="17" t="str">
        <v/>
      </c>
      <c r="R501" s="17" t="str">
        <v/>
      </c>
      <c r="S501" s="17" t="str">
        <v/>
      </c>
      <c r="T501" s="17" t="str">
        <v/>
      </c>
      <c r="U501" s="17" t="str">
        <v/>
      </c>
      <c r="V501" s="17" t="str">
        <v/>
      </c>
      <c r="W501" s="17" t="str">
        <v/>
      </c>
      <c r="X501" s="17" t="str">
        <v/>
      </c>
      <c r="Y501" s="17" t="str">
        <v/>
      </c>
      <c r="Z501" s="17" t="str">
        <v/>
      </c>
      <c r="AA501" s="17" t="str">
        <v/>
      </c>
      <c r="AB501" s="17" t="str">
        <v/>
      </c>
      <c r="AC501" s="17" t="str">
        <v/>
      </c>
      <c r="AD501" s="17" t="str">
        <v/>
      </c>
      <c r="AE501" s="17" t="str">
        <v/>
      </c>
      <c r="AF501" s="5" t="str">
        <v/>
      </c>
      <c r="AG501" s="18">
        <f>IFERROR(_xlfn.BETA.DIST(DATE(YEAR(AG$2),MONTH(AG$2),15),$AD$2,$AE$2,FALSE,DATE(YEAR($AD501),MONTH($AD501),1),DATE(YEAR($AE501),MONTH($AE501),28)),0)</f>
      </c>
      <c r="AH501" s="18">
        <f>IFERROR(_xlfn.BETA.DIST(DATE(YEAR(AH$2),MONTH(AH$2),15),$AD$2,$AE$2,FALSE,DATE(YEAR($AD501),MONTH($AD501),1),DATE(YEAR($AE501),MONTH($AE501),28)),0)</f>
      </c>
      <c r="AI501" s="18">
        <f>IFERROR(_xlfn.BETA.DIST(DATE(YEAR(AI$2),MONTH(AI$2),15),$AD$2,$AE$2,FALSE,DATE(YEAR($AD501),MONTH($AD501),1),DATE(YEAR($AE501),MONTH($AE501),28)),0)</f>
      </c>
      <c r="AJ501" s="18">
        <f>IFERROR(_xlfn.BETA.DIST(DATE(YEAR(AJ$2),MONTH(AJ$2),15),$AD$2,$AE$2,FALSE,DATE(YEAR($AD501),MONTH($AD501),1),DATE(YEAR($AE501),MONTH($AE501),28)),0)</f>
      </c>
      <c r="AK501" s="18">
        <f>IFERROR(_xlfn.BETA.DIST(DATE(YEAR(AK$2),MONTH(AK$2),15),$AD$2,$AE$2,FALSE,DATE(YEAR($AD501),MONTH($AD501),1),DATE(YEAR($AE501),MONTH($AE501),28)),0)</f>
      </c>
      <c r="AL501" s="18">
        <f>IFERROR(_xlfn.BETA.DIST(DATE(YEAR(AL$2),MONTH(AL$2),15),$AD$2,$AE$2,FALSE,DATE(YEAR($AD501),MONTH($AD501),1),DATE(YEAR($AE501),MONTH($AE501),28)),0)</f>
      </c>
      <c r="AM501" s="18">
        <f>IFERROR(_xlfn.BETA.DIST(DATE(YEAR(AM$2),MONTH(AM$2),15),$AD$2,$AE$2,FALSE,DATE(YEAR($AD501),MONTH($AD501),1),DATE(YEAR($AE501),MONTH($AE501),28)),0)</f>
      </c>
      <c r="AN501" s="18">
        <f>IFERROR(_xlfn.BETA.DIST(DATE(YEAR(AN$2),MONTH(AN$2),15),$AD$2,$AE$2,FALSE,DATE(YEAR($AD501),MONTH($AD501),1),DATE(YEAR($AE501),MONTH($AE501),28)),0)</f>
      </c>
      <c r="AO501" s="18">
        <f>IFERROR(_xlfn.BETA.DIST(DATE(YEAR(AO$2),MONTH(AO$2),15),$AD$2,$AE$2,FALSE,DATE(YEAR($AD501),MONTH($AD501),1),DATE(YEAR($AE501),MONTH($AE501),28)),0)</f>
      </c>
      <c r="AP501" s="18">
        <f>IFERROR(_xlfn.BETA.DIST(DATE(YEAR(AP$2),MONTH(AP$2),15),$AD$2,$AE$2,FALSE,DATE(YEAR($AD501),MONTH($AD501),1),DATE(YEAR($AE501),MONTH($AE501),28)),0)</f>
      </c>
      <c r="AQ501" s="18">
        <f>IFERROR(_xlfn.BETA.DIST(DATE(YEAR(AQ$2),MONTH(AQ$2),15),$AD$2,$AE$2,FALSE,DATE(YEAR($AD501),MONTH($AD501),1),DATE(YEAR($AE501),MONTH($AE501),28)),0)</f>
      </c>
      <c r="AR501" s="18">
        <f>IFERROR(_xlfn.BETA.DIST(DATE(YEAR(AR$2),MONTH(AR$2),15),$AD$2,$AE$2,FALSE,DATE(YEAR($AD501),MONTH($AD501),1),DATE(YEAR($AE501),MONTH($AE501),28)),0)</f>
      </c>
      <c r="AS501" s="18">
        <f>IFERROR(_xlfn.BETA.DIST(DATE(YEAR(AS$2),MONTH(AS$2),15),$AD$2,$AE$2,FALSE,DATE(YEAR($AD501),MONTH($AD501),1),DATE(YEAR($AE501),MONTH($AE501),28)),0)</f>
      </c>
      <c r="AT501" s="18">
        <f>IFERROR(_xlfn.BETA.DIST(DATE(YEAR(AT$2),MONTH(AT$2),15),$AD$2,$AE$2,FALSE,DATE(YEAR($AD501),MONTH($AD501),1),DATE(YEAR($AE501),MONTH($AE501),28)),0)</f>
      </c>
      <c r="AU501" s="18">
        <f>IFERROR(_xlfn.BETA.DIST(DATE(YEAR(AU$2),MONTH(AU$2),15),$AD$2,$AE$2,FALSE,DATE(YEAR($AD501),MONTH($AD501),1),DATE(YEAR($AE501),MONTH($AE501),28)),0)</f>
      </c>
      <c r="AV501" s="18">
        <f>SUM(AG501:AU501)</f>
      </c>
      <c r="AW501" s="18">
        <f>IF(J501&lt;&gt;0,J501,IF($AV501=0,0,AG501/$AV501*$Z501))</f>
      </c>
      <c r="AX501" s="18">
        <f>IF(K501&lt;&gt;0,K501,IF($AV501=0,0,AH501/$AV501*$Z501))</f>
      </c>
      <c r="AY501" s="18">
        <f>IF(L501&lt;&gt;0,L501,IF($AV501=0,0,AI501/$AV501*$Z501))</f>
      </c>
      <c r="AZ501" s="18">
        <f>IF(M501&lt;&gt;0,M501,IF($AV501=0,0,AJ501/$AV501*$Z501))</f>
      </c>
      <c r="BA501" s="18">
        <f>IF(N501&lt;&gt;0,N501,IF($AV501=0,0,AK501/$AV501*$Z501))</f>
      </c>
      <c r="BB501" s="18">
        <f>IF(O501&lt;&gt;0,O501,IF($AV501=0,0,AL501/$AV501*$Z501))</f>
      </c>
      <c r="BC501" s="18">
        <f>IF(P501&lt;&gt;0,P501,IF($AV501=0,0,AM501/$AV501*$Z501))</f>
      </c>
      <c r="BD501" s="18">
        <f>IF(Q501&lt;&gt;0,Q501,IF($AV501=0,0,AN501/$AV501*$Z501))</f>
      </c>
      <c r="BE501" s="18">
        <f>IF(R501&lt;&gt;0,R501,IF($AV501=0,0,AO501/$AV501*$Z501))</f>
      </c>
      <c r="BF501" s="18">
        <f>IF(S501&lt;&gt;0,S501,IF($AV501=0,0,AP501/$AV501*$Z501))</f>
      </c>
      <c r="BG501" s="18">
        <f>IF(T501&lt;&gt;0,T501,IF($AV501=0,0,AQ501/$AV501*$Z501))</f>
      </c>
      <c r="BH501" s="18">
        <f>IF(U501&lt;&gt;0,U501,IF($AV501=0,0,AR501/$AV501*$Z501))</f>
      </c>
      <c r="BI501" s="18">
        <f>IF(V501&lt;&gt;0,V501,IF($AV501=0,0,AS501/$AV501*$Z501))</f>
      </c>
      <c r="BJ501" s="18">
        <f>IF(W501&lt;&gt;0,W501,IF($AV501=0,0,AT501/$AV501*$Z501))</f>
      </c>
      <c r="BK501" s="18">
        <f>IF(X501&lt;&gt;0,X501,IF($AV501=0,0,AU501/$AV501*$Z501))</f>
      </c>
      <c r="BL501" s="18">
        <f>SUM(AW501:BK501)</f>
      </c>
      <c r="BM501" s="17" t="str">
        <v/>
      </c>
    </row>
    <row r="502" outlineLevel="4">
      <c r="A502" s="5" t="str">
        <v>14.13.3.2</v>
      </c>
      <c r="B502" s="5" t="str">
        <v/>
      </c>
      <c r="C502" s="5" t="str">
        <v>BSKDGNGENGR03</v>
      </c>
      <c r="D502" s="5" t="str">
        <v>BSKDGNGENGR03</v>
      </c>
      <c r="E502" s="19">
        <f>IFERROR(_xlfn.XLOOKUP(F502,Assumptions!B:B,Assumptions!C:C),0)</f>
      </c>
      <c r="F502" s="5" t="str">
        <v>Advanced Payment</v>
      </c>
      <c r="G502" s="5" t="str">
        <v/>
      </c>
      <c r="H502" s="18">
        <f>G501*E502</f>
      </c>
      <c r="I502" s="18">
        <f>H502*(1-0)</f>
      </c>
      <c r="J502" s="18">
        <v>0</v>
      </c>
      <c r="K502" s="18">
        <v>0</v>
      </c>
      <c r="L502" s="18">
        <v>0</v>
      </c>
      <c r="M502" s="18">
        <v>0</v>
      </c>
      <c r="N502" s="18">
        <v>0</v>
      </c>
      <c r="O502" s="18">
        <v>0</v>
      </c>
      <c r="P502" s="18">
        <v>0</v>
      </c>
      <c r="Q502" s="18">
        <v>0</v>
      </c>
      <c r="R502" s="18">
        <v>0</v>
      </c>
      <c r="S502" s="18">
        <v>0</v>
      </c>
      <c r="T502" s="18">
        <v>0</v>
      </c>
      <c r="U502" s="18">
        <v>0</v>
      </c>
      <c r="V502" s="18">
        <v>0</v>
      </c>
      <c r="W502" s="18">
        <v>0</v>
      </c>
      <c r="X502" s="18">
        <v>0</v>
      </c>
      <c r="Y502" s="18">
        <f>SUM(J502:X502)</f>
      </c>
      <c r="Z502" s="18">
        <f>I502-Y502</f>
      </c>
      <c r="AA502" s="20">
        <v>46026</v>
      </c>
      <c r="AB502" s="20">
        <v>46026</v>
      </c>
      <c r="AC502" s="18">
        <f>IFERROR(_xlfn.XLOOKUP(F502,Assumptions!B:B,Assumptions!D:D),0)</f>
      </c>
      <c r="AD502" s="20">
        <f>AA502+AC502</f>
      </c>
      <c r="AE502" s="20">
        <f>AC502+AB502</f>
      </c>
      <c r="AF502" s="5" t="str">
        <v/>
      </c>
      <c r="AG502" s="18">
        <f>IFERROR(_xlfn.BETA.DIST(DATE(YEAR(AG$2),MONTH(AG$2),15),$AD$2,$AE$2,FALSE,DATE(YEAR($AD502),MONTH($AD502),1),DATE(YEAR($AE502),MONTH($AE502),28)),0)</f>
      </c>
      <c r="AH502" s="18">
        <f>IFERROR(_xlfn.BETA.DIST(DATE(YEAR(AH$2),MONTH(AH$2),15),$AD$2,$AE$2,FALSE,DATE(YEAR($AD502),MONTH($AD502),1),DATE(YEAR($AE502),MONTH($AE502),28)),0)</f>
      </c>
      <c r="AI502" s="18">
        <f>IFERROR(_xlfn.BETA.DIST(DATE(YEAR(AI$2),MONTH(AI$2),15),$AD$2,$AE$2,FALSE,DATE(YEAR($AD502),MONTH($AD502),1),DATE(YEAR($AE502),MONTH($AE502),28)),0)</f>
      </c>
      <c r="AJ502" s="18">
        <f>IFERROR(_xlfn.BETA.DIST(DATE(YEAR(AJ$2),MONTH(AJ$2),15),$AD$2,$AE$2,FALSE,DATE(YEAR($AD502),MONTH($AD502),1),DATE(YEAR($AE502),MONTH($AE502),28)),0)</f>
      </c>
      <c r="AK502" s="18">
        <f>IFERROR(_xlfn.BETA.DIST(DATE(YEAR(AK$2),MONTH(AK$2),15),$AD$2,$AE$2,FALSE,DATE(YEAR($AD502),MONTH($AD502),1),DATE(YEAR($AE502),MONTH($AE502),28)),0)</f>
      </c>
      <c r="AL502" s="18">
        <f>IFERROR(_xlfn.BETA.DIST(DATE(YEAR(AL$2),MONTH(AL$2),15),$AD$2,$AE$2,FALSE,DATE(YEAR($AD502),MONTH($AD502),1),DATE(YEAR($AE502),MONTH($AE502),28)),0)</f>
      </c>
      <c r="AM502" s="18">
        <f>IFERROR(_xlfn.BETA.DIST(DATE(YEAR(AM$2),MONTH(AM$2),15),$AD$2,$AE$2,FALSE,DATE(YEAR($AD502),MONTH($AD502),1),DATE(YEAR($AE502),MONTH($AE502),28)),0)</f>
      </c>
      <c r="AN502" s="18">
        <f>IFERROR(_xlfn.BETA.DIST(DATE(YEAR(AN$2),MONTH(AN$2),15),$AD$2,$AE$2,FALSE,DATE(YEAR($AD502),MONTH($AD502),1),DATE(YEAR($AE502),MONTH($AE502),28)),0)</f>
      </c>
      <c r="AO502" s="18">
        <f>IFERROR(_xlfn.BETA.DIST(DATE(YEAR(AO$2),MONTH(AO$2),15),$AD$2,$AE$2,FALSE,DATE(YEAR($AD502),MONTH($AD502),1),DATE(YEAR($AE502),MONTH($AE502),28)),0)</f>
      </c>
      <c r="AP502" s="18">
        <f>IFERROR(_xlfn.BETA.DIST(DATE(YEAR(AP$2),MONTH(AP$2),15),$AD$2,$AE$2,FALSE,DATE(YEAR($AD502),MONTH($AD502),1),DATE(YEAR($AE502),MONTH($AE502),28)),0)</f>
      </c>
      <c r="AQ502" s="18">
        <f>IFERROR(_xlfn.BETA.DIST(DATE(YEAR(AQ$2),MONTH(AQ$2),15),$AD$2,$AE$2,FALSE,DATE(YEAR($AD502),MONTH($AD502),1),DATE(YEAR($AE502),MONTH($AE502),28)),0)</f>
      </c>
      <c r="AR502" s="18">
        <f>IFERROR(_xlfn.BETA.DIST(DATE(YEAR(AR$2),MONTH(AR$2),15),$AD$2,$AE$2,FALSE,DATE(YEAR($AD502),MONTH($AD502),1),DATE(YEAR($AE502),MONTH($AE502),28)),0)</f>
      </c>
      <c r="AS502" s="18">
        <f>IFERROR(_xlfn.BETA.DIST(DATE(YEAR(AS$2),MONTH(AS$2),15),$AD$2,$AE$2,FALSE,DATE(YEAR($AD502),MONTH($AD502),1),DATE(YEAR($AE502),MONTH($AE502),28)),0)</f>
      </c>
      <c r="AT502" s="18">
        <f>IFERROR(_xlfn.BETA.DIST(DATE(YEAR(AT$2),MONTH(AT$2),15),$AD$2,$AE$2,FALSE,DATE(YEAR($AD502),MONTH($AD502),1),DATE(YEAR($AE502),MONTH($AE502),28)),0)</f>
      </c>
      <c r="AU502" s="18">
        <f>IFERROR(_xlfn.BETA.DIST(DATE(YEAR(AU$2),MONTH(AU$2),15),$AD$2,$AE$2,FALSE,DATE(YEAR($AD502),MONTH($AD502),1),DATE(YEAR($AE502),MONTH($AE502),28)),0)</f>
      </c>
      <c r="AV502" s="18">
        <f>SUM(AG502:AU502)</f>
      </c>
      <c r="AW502" s="18">
        <f>IF(J502&lt;&gt;0,J502,IF($AV502=0,0,AG502/$AV502*$Z502))</f>
      </c>
      <c r="AX502" s="18">
        <f>IF(K502&lt;&gt;0,K502,IF($AV502=0,0,AH502/$AV502*$Z502))</f>
      </c>
      <c r="AY502" s="18">
        <f>IF(L502&lt;&gt;0,L502,IF($AV502=0,0,AI502/$AV502*$Z502))</f>
      </c>
      <c r="AZ502" s="18">
        <f>IF(M502&lt;&gt;0,M502,IF($AV502=0,0,AJ502/$AV502*$Z502))</f>
      </c>
      <c r="BA502" s="18">
        <f>IF(N502&lt;&gt;0,N502,IF($AV502=0,0,AK502/$AV502*$Z502))</f>
      </c>
      <c r="BB502" s="18">
        <f>IF(O502&lt;&gt;0,O502,IF($AV502=0,0,AL502/$AV502*$Z502))</f>
      </c>
      <c r="BC502" s="18">
        <f>IF(P502&lt;&gt;0,P502,IF($AV502=0,0,AM502/$AV502*$Z502))</f>
      </c>
      <c r="BD502" s="18">
        <f>IF(Q502&lt;&gt;0,Q502,IF($AV502=0,0,AN502/$AV502*$Z502))</f>
      </c>
      <c r="BE502" s="18">
        <f>IF(R502&lt;&gt;0,R502,IF($AV502=0,0,AO502/$AV502*$Z502))</f>
      </c>
      <c r="BF502" s="18">
        <f>IF(S502&lt;&gt;0,S502,IF($AV502=0,0,AP502/$AV502*$Z502))</f>
      </c>
      <c r="BG502" s="18">
        <f>IF(T502&lt;&gt;0,T502,IF($AV502=0,0,AQ502/$AV502*$Z502))</f>
      </c>
      <c r="BH502" s="18">
        <f>IF(U502&lt;&gt;0,U502,IF($AV502=0,0,AR502/$AV502*$Z502))</f>
      </c>
      <c r="BI502" s="18">
        <f>IF(V502&lt;&gt;0,V502,IF($AV502=0,0,AS502/$AV502*$Z502))</f>
      </c>
      <c r="BJ502" s="18">
        <f>IF(W502&lt;&gt;0,W502,IF($AV502=0,0,AT502/$AV502*$Z502))</f>
      </c>
      <c r="BK502" s="18">
        <f>IF(X502&lt;&gt;0,X502,IF($AV502=0,0,AU502/$AV502*$Z502))</f>
      </c>
      <c r="BL502" s="18">
        <f>SUM(AW502:BK502)</f>
      </c>
      <c r="BM502" s="18">
        <f>I502-BL502</f>
      </c>
    </row>
    <row r="503" outlineLevel="4">
      <c r="A503" s="5" t="str">
        <v>14.13.3.2</v>
      </c>
      <c r="B503" s="5" t="str">
        <v/>
      </c>
      <c r="C503" s="5" t="str">
        <v/>
      </c>
      <c r="D503" s="5" t="str">
        <v/>
      </c>
      <c r="E503" s="19">
        <f>IFERROR(_xlfn.XLOOKUP(F503,Assumptions!B:B,Assumptions!C:C),0)</f>
      </c>
      <c r="F503" s="5" t="str">
        <v>Site Delivery EGP</v>
      </c>
      <c r="G503" s="5" t="str">
        <v/>
      </c>
      <c r="H503" s="18">
        <f>G501*E503</f>
      </c>
      <c r="I503" s="18">
        <f>H503*(1-0)</f>
      </c>
      <c r="J503" s="18">
        <v>0</v>
      </c>
      <c r="K503" s="18">
        <v>0</v>
      </c>
      <c r="L503" s="18">
        <v>0</v>
      </c>
      <c r="M503" s="18">
        <v>0</v>
      </c>
      <c r="N503" s="18">
        <v>0</v>
      </c>
      <c r="O503" s="18">
        <v>0</v>
      </c>
      <c r="P503" s="18">
        <v>0</v>
      </c>
      <c r="Q503" s="18">
        <v>0</v>
      </c>
      <c r="R503" s="18">
        <v>0</v>
      </c>
      <c r="S503" s="18">
        <v>0</v>
      </c>
      <c r="T503" s="18">
        <v>0</v>
      </c>
      <c r="U503" s="18">
        <v>0</v>
      </c>
      <c r="V503" s="18">
        <v>0</v>
      </c>
      <c r="W503" s="18">
        <v>0</v>
      </c>
      <c r="X503" s="18">
        <v>0</v>
      </c>
      <c r="Y503" s="18">
        <f>SUM(J503:X503)</f>
      </c>
      <c r="Z503" s="18">
        <f>I503-Y503</f>
      </c>
      <c r="AA503" s="5" t="str">
        <v/>
      </c>
      <c r="AB503" s="5" t="str">
        <v/>
      </c>
      <c r="AC503" s="18">
        <f>IFERROR(_xlfn.XLOOKUP(F503,Assumptions!B:B,Assumptions!D:D),0)</f>
      </c>
      <c r="AD503" s="20">
        <f>AA503+AC503</f>
      </c>
      <c r="AE503" s="20">
        <f>AC503+AB503</f>
      </c>
      <c r="AF503" s="5" t="str">
        <v/>
      </c>
      <c r="AG503" s="18">
        <f>IFERROR(_xlfn.BETA.DIST(DATE(YEAR(AG$2),MONTH(AG$2),15),$AD$2,$AE$2,FALSE,DATE(YEAR($AD503),MONTH($AD503),1),DATE(YEAR($AE503),MONTH($AE503),28)),0)</f>
      </c>
      <c r="AH503" s="18">
        <f>IFERROR(_xlfn.BETA.DIST(DATE(YEAR(AH$2),MONTH(AH$2),15),$AD$2,$AE$2,FALSE,DATE(YEAR($AD503),MONTH($AD503),1),DATE(YEAR($AE503),MONTH($AE503),28)),0)</f>
      </c>
      <c r="AI503" s="18">
        <f>IFERROR(_xlfn.BETA.DIST(DATE(YEAR(AI$2),MONTH(AI$2),15),$AD$2,$AE$2,FALSE,DATE(YEAR($AD503),MONTH($AD503),1),DATE(YEAR($AE503),MONTH($AE503),28)),0)</f>
      </c>
      <c r="AJ503" s="18">
        <f>IFERROR(_xlfn.BETA.DIST(DATE(YEAR(AJ$2),MONTH(AJ$2),15),$AD$2,$AE$2,FALSE,DATE(YEAR($AD503),MONTH($AD503),1),DATE(YEAR($AE503),MONTH($AE503),28)),0)</f>
      </c>
      <c r="AK503" s="18">
        <f>IFERROR(_xlfn.BETA.DIST(DATE(YEAR(AK$2),MONTH(AK$2),15),$AD$2,$AE$2,FALSE,DATE(YEAR($AD503),MONTH($AD503),1),DATE(YEAR($AE503),MONTH($AE503),28)),0)</f>
      </c>
      <c r="AL503" s="18">
        <f>IFERROR(_xlfn.BETA.DIST(DATE(YEAR(AL$2),MONTH(AL$2),15),$AD$2,$AE$2,FALSE,DATE(YEAR($AD503),MONTH($AD503),1),DATE(YEAR($AE503),MONTH($AE503),28)),0)</f>
      </c>
      <c r="AM503" s="18">
        <f>IFERROR(_xlfn.BETA.DIST(DATE(YEAR(AM$2),MONTH(AM$2),15),$AD$2,$AE$2,FALSE,DATE(YEAR($AD503),MONTH($AD503),1),DATE(YEAR($AE503),MONTH($AE503),28)),0)</f>
      </c>
      <c r="AN503" s="18">
        <f>IFERROR(_xlfn.BETA.DIST(DATE(YEAR(AN$2),MONTH(AN$2),15),$AD$2,$AE$2,FALSE,DATE(YEAR($AD503),MONTH($AD503),1),DATE(YEAR($AE503),MONTH($AE503),28)),0)</f>
      </c>
      <c r="AO503" s="18">
        <f>IFERROR(_xlfn.BETA.DIST(DATE(YEAR(AO$2),MONTH(AO$2),15),$AD$2,$AE$2,FALSE,DATE(YEAR($AD503),MONTH($AD503),1),DATE(YEAR($AE503),MONTH($AE503),28)),0)</f>
      </c>
      <c r="AP503" s="18">
        <f>IFERROR(_xlfn.BETA.DIST(DATE(YEAR(AP$2),MONTH(AP$2),15),$AD$2,$AE$2,FALSE,DATE(YEAR($AD503),MONTH($AD503),1),DATE(YEAR($AE503),MONTH($AE503),28)),0)</f>
      </c>
      <c r="AQ503" s="18">
        <f>IFERROR(_xlfn.BETA.DIST(DATE(YEAR(AQ$2),MONTH(AQ$2),15),$AD$2,$AE$2,FALSE,DATE(YEAR($AD503),MONTH($AD503),1),DATE(YEAR($AE503),MONTH($AE503),28)),0)</f>
      </c>
      <c r="AR503" s="18">
        <f>IFERROR(_xlfn.BETA.DIST(DATE(YEAR(AR$2),MONTH(AR$2),15),$AD$2,$AE$2,FALSE,DATE(YEAR($AD503),MONTH($AD503),1),DATE(YEAR($AE503),MONTH($AE503),28)),0)</f>
      </c>
      <c r="AS503" s="18">
        <f>IFERROR(_xlfn.BETA.DIST(DATE(YEAR(AS$2),MONTH(AS$2),15),$AD$2,$AE$2,FALSE,DATE(YEAR($AD503),MONTH($AD503),1),DATE(YEAR($AE503),MONTH($AE503),28)),0)</f>
      </c>
      <c r="AT503" s="18">
        <f>IFERROR(_xlfn.BETA.DIST(DATE(YEAR(AT$2),MONTH(AT$2),15),$AD$2,$AE$2,FALSE,DATE(YEAR($AD503),MONTH($AD503),1),DATE(YEAR($AE503),MONTH($AE503),28)),0)</f>
      </c>
      <c r="AU503" s="18">
        <f>IFERROR(_xlfn.BETA.DIST(DATE(YEAR(AU$2),MONTH(AU$2),15),$AD$2,$AE$2,FALSE,DATE(YEAR($AD503),MONTH($AD503),1),DATE(YEAR($AE503),MONTH($AE503),28)),0)</f>
      </c>
      <c r="AV503" s="18">
        <f>SUM(AG503:AU503)</f>
      </c>
      <c r="AW503" s="18">
        <f>IF(J503&lt;&gt;0,J503,IF($AV503=0,0,AG503/$AV503*$Z503))</f>
      </c>
      <c r="AX503" s="18">
        <f>IF(K503&lt;&gt;0,K503,IF($AV503=0,0,AH503/$AV503*$Z503))</f>
      </c>
      <c r="AY503" s="18">
        <f>IF(L503&lt;&gt;0,L503,IF($AV503=0,0,AI503/$AV503*$Z503))</f>
      </c>
      <c r="AZ503" s="18">
        <f>IF(M503&lt;&gt;0,M503,IF($AV503=0,0,AJ503/$AV503*$Z503))</f>
      </c>
      <c r="BA503" s="18">
        <f>IF(N503&lt;&gt;0,N503,IF($AV503=0,0,AK503/$AV503*$Z503))</f>
      </c>
      <c r="BB503" s="18">
        <f>IF(O503&lt;&gt;0,O503,IF($AV503=0,0,AL503/$AV503*$Z503))</f>
      </c>
      <c r="BC503" s="18">
        <f>IF(P503&lt;&gt;0,P503,IF($AV503=0,0,AM503/$AV503*$Z503))</f>
      </c>
      <c r="BD503" s="18">
        <f>IF(Q503&lt;&gt;0,Q503,IF($AV503=0,0,AN503/$AV503*$Z503))</f>
      </c>
      <c r="BE503" s="18">
        <f>IF(R503&lt;&gt;0,R503,IF($AV503=0,0,AO503/$AV503*$Z503))</f>
      </c>
      <c r="BF503" s="18">
        <f>IF(S503&lt;&gt;0,S503,IF($AV503=0,0,AP503/$AV503*$Z503))</f>
      </c>
      <c r="BG503" s="18">
        <f>IF(T503&lt;&gt;0,T503,IF($AV503=0,0,AQ503/$AV503*$Z503))</f>
      </c>
      <c r="BH503" s="18">
        <f>IF(U503&lt;&gt;0,U503,IF($AV503=0,0,AR503/$AV503*$Z503))</f>
      </c>
      <c r="BI503" s="18">
        <f>IF(V503&lt;&gt;0,V503,IF($AV503=0,0,AS503/$AV503*$Z503))</f>
      </c>
      <c r="BJ503" s="18">
        <f>IF(W503&lt;&gt;0,W503,IF($AV503=0,0,AT503/$AV503*$Z503))</f>
      </c>
      <c r="BK503" s="18">
        <f>IF(X503&lt;&gt;0,X503,IF($AV503=0,0,AU503/$AV503*$Z503))</f>
      </c>
      <c r="BL503" s="18">
        <f>SUM(AW503:BK503)</f>
      </c>
      <c r="BM503" s="18">
        <f>I503-BL503</f>
      </c>
    </row>
    <row r="504" outlineLevel="4">
      <c r="A504" s="5" t="str">
        <v>14.13.3.2</v>
      </c>
      <c r="B504" s="5" t="str">
        <v/>
      </c>
      <c r="C504" s="5" t="str">
        <v>BSKDGNGENGR07</v>
      </c>
      <c r="D504" s="5" t="str">
        <v>BSKDGNGENGR07</v>
      </c>
      <c r="E504" s="19">
        <f>IFERROR(_xlfn.XLOOKUP(F504,Assumptions!B:B,Assumptions!C:C),0)</f>
      </c>
      <c r="F504" s="5" t="str">
        <v>Retention</v>
      </c>
      <c r="G504" s="5" t="str">
        <v/>
      </c>
      <c r="H504" s="18">
        <f>G501*E504</f>
      </c>
      <c r="I504" s="18">
        <f>H504*(1-0)</f>
      </c>
      <c r="J504" s="18">
        <v>0</v>
      </c>
      <c r="K504" s="18">
        <v>0</v>
      </c>
      <c r="L504" s="18">
        <v>0</v>
      </c>
      <c r="M504" s="18">
        <v>0</v>
      </c>
      <c r="N504" s="18">
        <v>0</v>
      </c>
      <c r="O504" s="18">
        <v>0</v>
      </c>
      <c r="P504" s="18">
        <v>0</v>
      </c>
      <c r="Q504" s="18">
        <v>0</v>
      </c>
      <c r="R504" s="18">
        <v>0</v>
      </c>
      <c r="S504" s="18">
        <v>0</v>
      </c>
      <c r="T504" s="18">
        <v>0</v>
      </c>
      <c r="U504" s="18">
        <v>0</v>
      </c>
      <c r="V504" s="18">
        <v>0</v>
      </c>
      <c r="W504" s="18">
        <v>0</v>
      </c>
      <c r="X504" s="18">
        <v>0</v>
      </c>
      <c r="Y504" s="18">
        <f>SUM(J504:X504)</f>
      </c>
      <c r="Z504" s="18">
        <f>I504-Y504</f>
      </c>
      <c r="AA504" s="20">
        <v>46483</v>
      </c>
      <c r="AB504" s="20">
        <v>46483</v>
      </c>
      <c r="AC504" s="18">
        <f>IFERROR(_xlfn.XLOOKUP(F504,Assumptions!B:B,Assumptions!D:D),0)</f>
      </c>
      <c r="AD504" s="20">
        <f>AA504+AC504</f>
      </c>
      <c r="AE504" s="20">
        <f>AC504+AB504</f>
      </c>
      <c r="AF504" s="5" t="str">
        <v/>
      </c>
      <c r="AG504" s="18">
        <f>IFERROR(_xlfn.BETA.DIST(DATE(YEAR(AG$2),MONTH(AG$2),15),$AD$2,$AE$2,FALSE,DATE(YEAR($AD504),MONTH($AD504),1),DATE(YEAR($AE504),MONTH($AE504),28)),0)</f>
      </c>
      <c r="AH504" s="18">
        <f>IFERROR(_xlfn.BETA.DIST(DATE(YEAR(AH$2),MONTH(AH$2),15),$AD$2,$AE$2,FALSE,DATE(YEAR($AD504),MONTH($AD504),1),DATE(YEAR($AE504),MONTH($AE504),28)),0)</f>
      </c>
      <c r="AI504" s="18">
        <f>IFERROR(_xlfn.BETA.DIST(DATE(YEAR(AI$2),MONTH(AI$2),15),$AD$2,$AE$2,FALSE,DATE(YEAR($AD504),MONTH($AD504),1),DATE(YEAR($AE504),MONTH($AE504),28)),0)</f>
      </c>
      <c r="AJ504" s="18">
        <f>IFERROR(_xlfn.BETA.DIST(DATE(YEAR(AJ$2),MONTH(AJ$2),15),$AD$2,$AE$2,FALSE,DATE(YEAR($AD504),MONTH($AD504),1),DATE(YEAR($AE504),MONTH($AE504),28)),0)</f>
      </c>
      <c r="AK504" s="18">
        <f>IFERROR(_xlfn.BETA.DIST(DATE(YEAR(AK$2),MONTH(AK$2),15),$AD$2,$AE$2,FALSE,DATE(YEAR($AD504),MONTH($AD504),1),DATE(YEAR($AE504),MONTH($AE504),28)),0)</f>
      </c>
      <c r="AL504" s="18">
        <f>IFERROR(_xlfn.BETA.DIST(DATE(YEAR(AL$2),MONTH(AL$2),15),$AD$2,$AE$2,FALSE,DATE(YEAR($AD504),MONTH($AD504),1),DATE(YEAR($AE504),MONTH($AE504),28)),0)</f>
      </c>
      <c r="AM504" s="18">
        <f>IFERROR(_xlfn.BETA.DIST(DATE(YEAR(AM$2),MONTH(AM$2),15),$AD$2,$AE$2,FALSE,DATE(YEAR($AD504),MONTH($AD504),1),DATE(YEAR($AE504),MONTH($AE504),28)),0)</f>
      </c>
      <c r="AN504" s="18">
        <f>IFERROR(_xlfn.BETA.DIST(DATE(YEAR(AN$2),MONTH(AN$2),15),$AD$2,$AE$2,FALSE,DATE(YEAR($AD504),MONTH($AD504),1),DATE(YEAR($AE504),MONTH($AE504),28)),0)</f>
      </c>
      <c r="AO504" s="18">
        <f>IFERROR(_xlfn.BETA.DIST(DATE(YEAR(AO$2),MONTH(AO$2),15),$AD$2,$AE$2,FALSE,DATE(YEAR($AD504),MONTH($AD504),1),DATE(YEAR($AE504),MONTH($AE504),28)),0)</f>
      </c>
      <c r="AP504" s="18">
        <f>IFERROR(_xlfn.BETA.DIST(DATE(YEAR(AP$2),MONTH(AP$2),15),$AD$2,$AE$2,FALSE,DATE(YEAR($AD504),MONTH($AD504),1),DATE(YEAR($AE504),MONTH($AE504),28)),0)</f>
      </c>
      <c r="AQ504" s="18">
        <f>IFERROR(_xlfn.BETA.DIST(DATE(YEAR(AQ$2),MONTH(AQ$2),15),$AD$2,$AE$2,FALSE,DATE(YEAR($AD504),MONTH($AD504),1),DATE(YEAR($AE504),MONTH($AE504),28)),0)</f>
      </c>
      <c r="AR504" s="18">
        <f>IFERROR(_xlfn.BETA.DIST(DATE(YEAR(AR$2),MONTH(AR$2),15),$AD$2,$AE$2,FALSE,DATE(YEAR($AD504),MONTH($AD504),1),DATE(YEAR($AE504),MONTH($AE504),28)),0)</f>
      </c>
      <c r="AS504" s="18">
        <f>IFERROR(_xlfn.BETA.DIST(DATE(YEAR(AS$2),MONTH(AS$2),15),$AD$2,$AE$2,FALSE,DATE(YEAR($AD504),MONTH($AD504),1),DATE(YEAR($AE504),MONTH($AE504),28)),0)</f>
      </c>
      <c r="AT504" s="18">
        <f>IFERROR(_xlfn.BETA.DIST(DATE(YEAR(AT$2),MONTH(AT$2),15),$AD$2,$AE$2,FALSE,DATE(YEAR($AD504),MONTH($AD504),1),DATE(YEAR($AE504),MONTH($AE504),28)),0)</f>
      </c>
      <c r="AU504" s="18">
        <f>IFERROR(_xlfn.BETA.DIST(DATE(YEAR(AU$2),MONTH(AU$2),15),$AD$2,$AE$2,FALSE,DATE(YEAR($AD504),MONTH($AD504),1),DATE(YEAR($AE504),MONTH($AE504),28)),0)</f>
      </c>
      <c r="AV504" s="18">
        <f>SUM(AG504:AU504)</f>
      </c>
      <c r="AW504" s="18">
        <f>IF(J504&lt;&gt;0,J504,IF($AV504=0,0,AG504/$AV504*$Z504))</f>
      </c>
      <c r="AX504" s="18">
        <f>IF(K504&lt;&gt;0,K504,IF($AV504=0,0,AH504/$AV504*$Z504))</f>
      </c>
      <c r="AY504" s="18">
        <f>IF(L504&lt;&gt;0,L504,IF($AV504=0,0,AI504/$AV504*$Z504))</f>
      </c>
      <c r="AZ504" s="18">
        <f>IF(M504&lt;&gt;0,M504,IF($AV504=0,0,AJ504/$AV504*$Z504))</f>
      </c>
      <c r="BA504" s="18">
        <f>IF(N504&lt;&gt;0,N504,IF($AV504=0,0,AK504/$AV504*$Z504))</f>
      </c>
      <c r="BB504" s="18">
        <f>IF(O504&lt;&gt;0,O504,IF($AV504=0,0,AL504/$AV504*$Z504))</f>
      </c>
      <c r="BC504" s="18">
        <f>IF(P504&lt;&gt;0,P504,IF($AV504=0,0,AM504/$AV504*$Z504))</f>
      </c>
      <c r="BD504" s="18">
        <f>IF(Q504&lt;&gt;0,Q504,IF($AV504=0,0,AN504/$AV504*$Z504))</f>
      </c>
      <c r="BE504" s="18">
        <f>IF(R504&lt;&gt;0,R504,IF($AV504=0,0,AO504/$AV504*$Z504))</f>
      </c>
      <c r="BF504" s="18">
        <f>IF(S504&lt;&gt;0,S504,IF($AV504=0,0,AP504/$AV504*$Z504))</f>
      </c>
      <c r="BG504" s="18">
        <f>IF(T504&lt;&gt;0,T504,IF($AV504=0,0,AQ504/$AV504*$Z504))</f>
      </c>
      <c r="BH504" s="18">
        <f>IF(U504&lt;&gt;0,U504,IF($AV504=0,0,AR504/$AV504*$Z504))</f>
      </c>
      <c r="BI504" s="18">
        <f>IF(V504&lt;&gt;0,V504,IF($AV504=0,0,AS504/$AV504*$Z504))</f>
      </c>
      <c r="BJ504" s="18">
        <f>IF(W504&lt;&gt;0,W504,IF($AV504=0,0,AT504/$AV504*$Z504))</f>
      </c>
      <c r="BK504" s="18">
        <f>IF(X504&lt;&gt;0,X504,IF($AV504=0,0,AU504/$AV504*$Z504))</f>
      </c>
      <c r="BL504" s="18">
        <f>SUM(AW504:BK504)</f>
      </c>
      <c r="BM504" s="18">
        <f>I504-BL504</f>
      </c>
    </row>
    <row r="505" outlineLevel="3">
      <c r="A505" s="17" t="str">
        <v>14.13.3.3</v>
      </c>
      <c r="B505" s="17" t="str">
        <v/>
      </c>
      <c r="C505" s="17" t="str">
        <v/>
      </c>
      <c r="D505" s="17" t="str">
        <v/>
      </c>
      <c r="E505" s="17" t="str">
        <v>14.13.3.3</v>
      </c>
      <c r="F505" s="17" t="str">
        <v>Nozzles of each type</v>
      </c>
      <c r="G505" s="17">
        <v>16010.88</v>
      </c>
      <c r="H505" s="17" t="str">
        <v/>
      </c>
      <c r="I505" s="17" t="str">
        <v/>
      </c>
      <c r="J505" s="17" t="str">
        <v/>
      </c>
      <c r="K505" s="17" t="str">
        <v/>
      </c>
      <c r="L505" s="17" t="str">
        <v/>
      </c>
      <c r="M505" s="17" t="str">
        <v/>
      </c>
      <c r="N505" s="17" t="str">
        <v/>
      </c>
      <c r="O505" s="17" t="str">
        <v/>
      </c>
      <c r="P505" s="17" t="str">
        <v/>
      </c>
      <c r="Q505" s="17" t="str">
        <v/>
      </c>
      <c r="R505" s="17" t="str">
        <v/>
      </c>
      <c r="S505" s="17" t="str">
        <v/>
      </c>
      <c r="T505" s="17" t="str">
        <v/>
      </c>
      <c r="U505" s="17" t="str">
        <v/>
      </c>
      <c r="V505" s="17" t="str">
        <v/>
      </c>
      <c r="W505" s="17" t="str">
        <v/>
      </c>
      <c r="X505" s="17" t="str">
        <v/>
      </c>
      <c r="Y505" s="17" t="str">
        <v/>
      </c>
      <c r="Z505" s="17" t="str">
        <v/>
      </c>
      <c r="AA505" s="17" t="str">
        <v/>
      </c>
      <c r="AB505" s="17" t="str">
        <v/>
      </c>
      <c r="AC505" s="17" t="str">
        <v/>
      </c>
      <c r="AD505" s="17" t="str">
        <v/>
      </c>
      <c r="AE505" s="17" t="str">
        <v/>
      </c>
      <c r="AF505" s="5" t="str">
        <v/>
      </c>
      <c r="AG505" s="18">
        <f>IFERROR(_xlfn.BETA.DIST(DATE(YEAR(AG$2),MONTH(AG$2),15),$AD$2,$AE$2,FALSE,DATE(YEAR($AD505),MONTH($AD505),1),DATE(YEAR($AE505),MONTH($AE505),28)),0)</f>
      </c>
      <c r="AH505" s="18">
        <f>IFERROR(_xlfn.BETA.DIST(DATE(YEAR(AH$2),MONTH(AH$2),15),$AD$2,$AE$2,FALSE,DATE(YEAR($AD505),MONTH($AD505),1),DATE(YEAR($AE505),MONTH($AE505),28)),0)</f>
      </c>
      <c r="AI505" s="18">
        <f>IFERROR(_xlfn.BETA.DIST(DATE(YEAR(AI$2),MONTH(AI$2),15),$AD$2,$AE$2,FALSE,DATE(YEAR($AD505),MONTH($AD505),1),DATE(YEAR($AE505),MONTH($AE505),28)),0)</f>
      </c>
      <c r="AJ505" s="18">
        <f>IFERROR(_xlfn.BETA.DIST(DATE(YEAR(AJ$2),MONTH(AJ$2),15),$AD$2,$AE$2,FALSE,DATE(YEAR($AD505),MONTH($AD505),1),DATE(YEAR($AE505),MONTH($AE505),28)),0)</f>
      </c>
      <c r="AK505" s="18">
        <f>IFERROR(_xlfn.BETA.DIST(DATE(YEAR(AK$2),MONTH(AK$2),15),$AD$2,$AE$2,FALSE,DATE(YEAR($AD505),MONTH($AD505),1),DATE(YEAR($AE505),MONTH($AE505),28)),0)</f>
      </c>
      <c r="AL505" s="18">
        <f>IFERROR(_xlfn.BETA.DIST(DATE(YEAR(AL$2),MONTH(AL$2),15),$AD$2,$AE$2,FALSE,DATE(YEAR($AD505),MONTH($AD505),1),DATE(YEAR($AE505),MONTH($AE505),28)),0)</f>
      </c>
      <c r="AM505" s="18">
        <f>IFERROR(_xlfn.BETA.DIST(DATE(YEAR(AM$2),MONTH(AM$2),15),$AD$2,$AE$2,FALSE,DATE(YEAR($AD505),MONTH($AD505),1),DATE(YEAR($AE505),MONTH($AE505),28)),0)</f>
      </c>
      <c r="AN505" s="18">
        <f>IFERROR(_xlfn.BETA.DIST(DATE(YEAR(AN$2),MONTH(AN$2),15),$AD$2,$AE$2,FALSE,DATE(YEAR($AD505),MONTH($AD505),1),DATE(YEAR($AE505),MONTH($AE505),28)),0)</f>
      </c>
      <c r="AO505" s="18">
        <f>IFERROR(_xlfn.BETA.DIST(DATE(YEAR(AO$2),MONTH(AO$2),15),$AD$2,$AE$2,FALSE,DATE(YEAR($AD505),MONTH($AD505),1),DATE(YEAR($AE505),MONTH($AE505),28)),0)</f>
      </c>
      <c r="AP505" s="18">
        <f>IFERROR(_xlfn.BETA.DIST(DATE(YEAR(AP$2),MONTH(AP$2),15),$AD$2,$AE$2,FALSE,DATE(YEAR($AD505),MONTH($AD505),1),DATE(YEAR($AE505),MONTH($AE505),28)),0)</f>
      </c>
      <c r="AQ505" s="18">
        <f>IFERROR(_xlfn.BETA.DIST(DATE(YEAR(AQ$2),MONTH(AQ$2),15),$AD$2,$AE$2,FALSE,DATE(YEAR($AD505),MONTH($AD505),1),DATE(YEAR($AE505),MONTH($AE505),28)),0)</f>
      </c>
      <c r="AR505" s="18">
        <f>IFERROR(_xlfn.BETA.DIST(DATE(YEAR(AR$2),MONTH(AR$2),15),$AD$2,$AE$2,FALSE,DATE(YEAR($AD505),MONTH($AD505),1),DATE(YEAR($AE505),MONTH($AE505),28)),0)</f>
      </c>
      <c r="AS505" s="18">
        <f>IFERROR(_xlfn.BETA.DIST(DATE(YEAR(AS$2),MONTH(AS$2),15),$AD$2,$AE$2,FALSE,DATE(YEAR($AD505),MONTH($AD505),1),DATE(YEAR($AE505),MONTH($AE505),28)),0)</f>
      </c>
      <c r="AT505" s="18">
        <f>IFERROR(_xlfn.BETA.DIST(DATE(YEAR(AT$2),MONTH(AT$2),15),$AD$2,$AE$2,FALSE,DATE(YEAR($AD505),MONTH($AD505),1),DATE(YEAR($AE505),MONTH($AE505),28)),0)</f>
      </c>
      <c r="AU505" s="18">
        <f>IFERROR(_xlfn.BETA.DIST(DATE(YEAR(AU$2),MONTH(AU$2),15),$AD$2,$AE$2,FALSE,DATE(YEAR($AD505),MONTH($AD505),1),DATE(YEAR($AE505),MONTH($AE505),28)),0)</f>
      </c>
      <c r="AV505" s="18">
        <f>SUM(AG505:AU505)</f>
      </c>
      <c r="AW505" s="18">
        <f>IF(J505&lt;&gt;0,J505,IF($AV505=0,0,AG505/$AV505*$Z505))</f>
      </c>
      <c r="AX505" s="18">
        <f>IF(K505&lt;&gt;0,K505,IF($AV505=0,0,AH505/$AV505*$Z505))</f>
      </c>
      <c r="AY505" s="18">
        <f>IF(L505&lt;&gt;0,L505,IF($AV505=0,0,AI505/$AV505*$Z505))</f>
      </c>
      <c r="AZ505" s="18">
        <f>IF(M505&lt;&gt;0,M505,IF($AV505=0,0,AJ505/$AV505*$Z505))</f>
      </c>
      <c r="BA505" s="18">
        <f>IF(N505&lt;&gt;0,N505,IF($AV505=0,0,AK505/$AV505*$Z505))</f>
      </c>
      <c r="BB505" s="18">
        <f>IF(O505&lt;&gt;0,O505,IF($AV505=0,0,AL505/$AV505*$Z505))</f>
      </c>
      <c r="BC505" s="18">
        <f>IF(P505&lt;&gt;0,P505,IF($AV505=0,0,AM505/$AV505*$Z505))</f>
      </c>
      <c r="BD505" s="18">
        <f>IF(Q505&lt;&gt;0,Q505,IF($AV505=0,0,AN505/$AV505*$Z505))</f>
      </c>
      <c r="BE505" s="18">
        <f>IF(R505&lt;&gt;0,R505,IF($AV505=0,0,AO505/$AV505*$Z505))</f>
      </c>
      <c r="BF505" s="18">
        <f>IF(S505&lt;&gt;0,S505,IF($AV505=0,0,AP505/$AV505*$Z505))</f>
      </c>
      <c r="BG505" s="18">
        <f>IF(T505&lt;&gt;0,T505,IF($AV505=0,0,AQ505/$AV505*$Z505))</f>
      </c>
      <c r="BH505" s="18">
        <f>IF(U505&lt;&gt;0,U505,IF($AV505=0,0,AR505/$AV505*$Z505))</f>
      </c>
      <c r="BI505" s="18">
        <f>IF(V505&lt;&gt;0,V505,IF($AV505=0,0,AS505/$AV505*$Z505))</f>
      </c>
      <c r="BJ505" s="18">
        <f>IF(W505&lt;&gt;0,W505,IF($AV505=0,0,AT505/$AV505*$Z505))</f>
      </c>
      <c r="BK505" s="18">
        <f>IF(X505&lt;&gt;0,X505,IF($AV505=0,0,AU505/$AV505*$Z505))</f>
      </c>
      <c r="BL505" s="18">
        <f>SUM(AW505:BK505)</f>
      </c>
      <c r="BM505" s="17" t="str">
        <v/>
      </c>
    </row>
    <row r="506" outlineLevel="4">
      <c r="A506" s="5" t="str">
        <v>14.13.3.3</v>
      </c>
      <c r="B506" s="5" t="str">
        <v/>
      </c>
      <c r="C506" s="5" t="str">
        <v>BSKDGNGENGR03</v>
      </c>
      <c r="D506" s="5" t="str">
        <v>BSKDGNGENGR03</v>
      </c>
      <c r="E506" s="19">
        <f>IFERROR(_xlfn.XLOOKUP(F506,Assumptions!B:B,Assumptions!C:C),0)</f>
      </c>
      <c r="F506" s="5" t="str">
        <v>Advanced Payment</v>
      </c>
      <c r="G506" s="5" t="str">
        <v/>
      </c>
      <c r="H506" s="18">
        <f>G505*E506</f>
      </c>
      <c r="I506" s="18">
        <f>H506*(1-0)</f>
      </c>
      <c r="J506" s="18">
        <v>0</v>
      </c>
      <c r="K506" s="18">
        <v>0</v>
      </c>
      <c r="L506" s="18">
        <v>0</v>
      </c>
      <c r="M506" s="18">
        <v>0</v>
      </c>
      <c r="N506" s="18">
        <v>0</v>
      </c>
      <c r="O506" s="18">
        <v>0</v>
      </c>
      <c r="P506" s="18">
        <v>0</v>
      </c>
      <c r="Q506" s="18">
        <v>0</v>
      </c>
      <c r="R506" s="18">
        <v>0</v>
      </c>
      <c r="S506" s="18">
        <v>0</v>
      </c>
      <c r="T506" s="18">
        <v>0</v>
      </c>
      <c r="U506" s="18">
        <v>0</v>
      </c>
      <c r="V506" s="18">
        <v>0</v>
      </c>
      <c r="W506" s="18">
        <v>0</v>
      </c>
      <c r="X506" s="18">
        <v>0</v>
      </c>
      <c r="Y506" s="18">
        <f>SUM(J506:X506)</f>
      </c>
      <c r="Z506" s="18">
        <f>I506-Y506</f>
      </c>
      <c r="AA506" s="20">
        <v>46026</v>
      </c>
      <c r="AB506" s="20">
        <v>46026</v>
      </c>
      <c r="AC506" s="18">
        <f>IFERROR(_xlfn.XLOOKUP(F506,Assumptions!B:B,Assumptions!D:D),0)</f>
      </c>
      <c r="AD506" s="20">
        <f>AA506+AC506</f>
      </c>
      <c r="AE506" s="20">
        <f>AC506+AB506</f>
      </c>
      <c r="AF506" s="5" t="str">
        <v/>
      </c>
      <c r="AG506" s="18">
        <f>IFERROR(_xlfn.BETA.DIST(DATE(YEAR(AG$2),MONTH(AG$2),15),$AD$2,$AE$2,FALSE,DATE(YEAR($AD506),MONTH($AD506),1),DATE(YEAR($AE506),MONTH($AE506),28)),0)</f>
      </c>
      <c r="AH506" s="18">
        <f>IFERROR(_xlfn.BETA.DIST(DATE(YEAR(AH$2),MONTH(AH$2),15),$AD$2,$AE$2,FALSE,DATE(YEAR($AD506),MONTH($AD506),1),DATE(YEAR($AE506),MONTH($AE506),28)),0)</f>
      </c>
      <c r="AI506" s="18">
        <f>IFERROR(_xlfn.BETA.DIST(DATE(YEAR(AI$2),MONTH(AI$2),15),$AD$2,$AE$2,FALSE,DATE(YEAR($AD506),MONTH($AD506),1),DATE(YEAR($AE506),MONTH($AE506),28)),0)</f>
      </c>
      <c r="AJ506" s="18">
        <f>IFERROR(_xlfn.BETA.DIST(DATE(YEAR(AJ$2),MONTH(AJ$2),15),$AD$2,$AE$2,FALSE,DATE(YEAR($AD506),MONTH($AD506),1),DATE(YEAR($AE506),MONTH($AE506),28)),0)</f>
      </c>
      <c r="AK506" s="18">
        <f>IFERROR(_xlfn.BETA.DIST(DATE(YEAR(AK$2),MONTH(AK$2),15),$AD$2,$AE$2,FALSE,DATE(YEAR($AD506),MONTH($AD506),1),DATE(YEAR($AE506),MONTH($AE506),28)),0)</f>
      </c>
      <c r="AL506" s="18">
        <f>IFERROR(_xlfn.BETA.DIST(DATE(YEAR(AL$2),MONTH(AL$2),15),$AD$2,$AE$2,FALSE,DATE(YEAR($AD506),MONTH($AD506),1),DATE(YEAR($AE506),MONTH($AE506),28)),0)</f>
      </c>
      <c r="AM506" s="18">
        <f>IFERROR(_xlfn.BETA.DIST(DATE(YEAR(AM$2),MONTH(AM$2),15),$AD$2,$AE$2,FALSE,DATE(YEAR($AD506),MONTH($AD506),1),DATE(YEAR($AE506),MONTH($AE506),28)),0)</f>
      </c>
      <c r="AN506" s="18">
        <f>IFERROR(_xlfn.BETA.DIST(DATE(YEAR(AN$2),MONTH(AN$2),15),$AD$2,$AE$2,FALSE,DATE(YEAR($AD506),MONTH($AD506),1),DATE(YEAR($AE506),MONTH($AE506),28)),0)</f>
      </c>
      <c r="AO506" s="18">
        <f>IFERROR(_xlfn.BETA.DIST(DATE(YEAR(AO$2),MONTH(AO$2),15),$AD$2,$AE$2,FALSE,DATE(YEAR($AD506),MONTH($AD506),1),DATE(YEAR($AE506),MONTH($AE506),28)),0)</f>
      </c>
      <c r="AP506" s="18">
        <f>IFERROR(_xlfn.BETA.DIST(DATE(YEAR(AP$2),MONTH(AP$2),15),$AD$2,$AE$2,FALSE,DATE(YEAR($AD506),MONTH($AD506),1),DATE(YEAR($AE506),MONTH($AE506),28)),0)</f>
      </c>
      <c r="AQ506" s="18">
        <f>IFERROR(_xlfn.BETA.DIST(DATE(YEAR(AQ$2),MONTH(AQ$2),15),$AD$2,$AE$2,FALSE,DATE(YEAR($AD506),MONTH($AD506),1),DATE(YEAR($AE506),MONTH($AE506),28)),0)</f>
      </c>
      <c r="AR506" s="18">
        <f>IFERROR(_xlfn.BETA.DIST(DATE(YEAR(AR$2),MONTH(AR$2),15),$AD$2,$AE$2,FALSE,DATE(YEAR($AD506),MONTH($AD506),1),DATE(YEAR($AE506),MONTH($AE506),28)),0)</f>
      </c>
      <c r="AS506" s="18">
        <f>IFERROR(_xlfn.BETA.DIST(DATE(YEAR(AS$2),MONTH(AS$2),15),$AD$2,$AE$2,FALSE,DATE(YEAR($AD506),MONTH($AD506),1),DATE(YEAR($AE506),MONTH($AE506),28)),0)</f>
      </c>
      <c r="AT506" s="18">
        <f>IFERROR(_xlfn.BETA.DIST(DATE(YEAR(AT$2),MONTH(AT$2),15),$AD$2,$AE$2,FALSE,DATE(YEAR($AD506),MONTH($AD506),1),DATE(YEAR($AE506),MONTH($AE506),28)),0)</f>
      </c>
      <c r="AU506" s="18">
        <f>IFERROR(_xlfn.BETA.DIST(DATE(YEAR(AU$2),MONTH(AU$2),15),$AD$2,$AE$2,FALSE,DATE(YEAR($AD506),MONTH($AD506),1),DATE(YEAR($AE506),MONTH($AE506),28)),0)</f>
      </c>
      <c r="AV506" s="18">
        <f>SUM(AG506:AU506)</f>
      </c>
      <c r="AW506" s="18">
        <f>IF(J506&lt;&gt;0,J506,IF($AV506=0,0,AG506/$AV506*$Z506))</f>
      </c>
      <c r="AX506" s="18">
        <f>IF(K506&lt;&gt;0,K506,IF($AV506=0,0,AH506/$AV506*$Z506))</f>
      </c>
      <c r="AY506" s="18">
        <f>IF(L506&lt;&gt;0,L506,IF($AV506=0,0,AI506/$AV506*$Z506))</f>
      </c>
      <c r="AZ506" s="18">
        <f>IF(M506&lt;&gt;0,M506,IF($AV506=0,0,AJ506/$AV506*$Z506))</f>
      </c>
      <c r="BA506" s="18">
        <f>IF(N506&lt;&gt;0,N506,IF($AV506=0,0,AK506/$AV506*$Z506))</f>
      </c>
      <c r="BB506" s="18">
        <f>IF(O506&lt;&gt;0,O506,IF($AV506=0,0,AL506/$AV506*$Z506))</f>
      </c>
      <c r="BC506" s="18">
        <f>IF(P506&lt;&gt;0,P506,IF($AV506=0,0,AM506/$AV506*$Z506))</f>
      </c>
      <c r="BD506" s="18">
        <f>IF(Q506&lt;&gt;0,Q506,IF($AV506=0,0,AN506/$AV506*$Z506))</f>
      </c>
      <c r="BE506" s="18">
        <f>IF(R506&lt;&gt;0,R506,IF($AV506=0,0,AO506/$AV506*$Z506))</f>
      </c>
      <c r="BF506" s="18">
        <f>IF(S506&lt;&gt;0,S506,IF($AV506=0,0,AP506/$AV506*$Z506))</f>
      </c>
      <c r="BG506" s="18">
        <f>IF(T506&lt;&gt;0,T506,IF($AV506=0,0,AQ506/$AV506*$Z506))</f>
      </c>
      <c r="BH506" s="18">
        <f>IF(U506&lt;&gt;0,U506,IF($AV506=0,0,AR506/$AV506*$Z506))</f>
      </c>
      <c r="BI506" s="18">
        <f>IF(V506&lt;&gt;0,V506,IF($AV506=0,0,AS506/$AV506*$Z506))</f>
      </c>
      <c r="BJ506" s="18">
        <f>IF(W506&lt;&gt;0,W506,IF($AV506=0,0,AT506/$AV506*$Z506))</f>
      </c>
      <c r="BK506" s="18">
        <f>IF(X506&lt;&gt;0,X506,IF($AV506=0,0,AU506/$AV506*$Z506))</f>
      </c>
      <c r="BL506" s="18">
        <f>SUM(AW506:BK506)</f>
      </c>
      <c r="BM506" s="18">
        <f>I506-BL506</f>
      </c>
    </row>
    <row r="507" outlineLevel="4">
      <c r="A507" s="5" t="str">
        <v>14.13.3.3</v>
      </c>
      <c r="B507" s="5" t="str">
        <v/>
      </c>
      <c r="C507" s="5" t="str">
        <v>BSPRELGENTL07</v>
      </c>
      <c r="D507" s="5" t="str">
        <v>BSPRELGENTL07</v>
      </c>
      <c r="E507" s="19">
        <f>IFERROR(_xlfn.XLOOKUP(F507,Assumptions!B:B,Assumptions!C:C),0)</f>
      </c>
      <c r="F507" s="5" t="str">
        <v>Site Delivery EGP</v>
      </c>
      <c r="G507" s="5" t="str">
        <v/>
      </c>
      <c r="H507" s="18">
        <f>G505*E507</f>
      </c>
      <c r="I507" s="18">
        <f>H507*(1-0)</f>
      </c>
      <c r="J507" s="18">
        <v>0</v>
      </c>
      <c r="K507" s="18">
        <v>0</v>
      </c>
      <c r="L507" s="18">
        <v>0</v>
      </c>
      <c r="M507" s="18">
        <v>0</v>
      </c>
      <c r="N507" s="18">
        <v>0</v>
      </c>
      <c r="O507" s="18">
        <v>0</v>
      </c>
      <c r="P507" s="18">
        <v>0</v>
      </c>
      <c r="Q507" s="18">
        <v>0</v>
      </c>
      <c r="R507" s="18">
        <v>0</v>
      </c>
      <c r="S507" s="18">
        <v>0</v>
      </c>
      <c r="T507" s="18">
        <v>0</v>
      </c>
      <c r="U507" s="18">
        <v>0</v>
      </c>
      <c r="V507" s="18">
        <v>0</v>
      </c>
      <c r="W507" s="18">
        <v>0</v>
      </c>
      <c r="X507" s="18">
        <v>0</v>
      </c>
      <c r="Y507" s="18">
        <f>SUM(J507:X507)</f>
      </c>
      <c r="Z507" s="18">
        <f>I507-Y507</f>
      </c>
      <c r="AA507" s="20">
        <v>46347</v>
      </c>
      <c r="AB507" s="20">
        <v>46347</v>
      </c>
      <c r="AC507" s="18">
        <f>IFERROR(_xlfn.XLOOKUP(F507,Assumptions!B:B,Assumptions!D:D),0)</f>
      </c>
      <c r="AD507" s="20">
        <f>AA507+AC507</f>
      </c>
      <c r="AE507" s="20">
        <f>AC507+AB507</f>
      </c>
      <c r="AF507" s="5" t="str">
        <v/>
      </c>
      <c r="AG507" s="18">
        <f>IFERROR(_xlfn.BETA.DIST(DATE(YEAR(AG$2),MONTH(AG$2),15),$AD$2,$AE$2,FALSE,DATE(YEAR($AD507),MONTH($AD507),1),DATE(YEAR($AE507),MONTH($AE507),28)),0)</f>
      </c>
      <c r="AH507" s="18">
        <f>IFERROR(_xlfn.BETA.DIST(DATE(YEAR(AH$2),MONTH(AH$2),15),$AD$2,$AE$2,FALSE,DATE(YEAR($AD507),MONTH($AD507),1),DATE(YEAR($AE507),MONTH($AE507),28)),0)</f>
      </c>
      <c r="AI507" s="18">
        <f>IFERROR(_xlfn.BETA.DIST(DATE(YEAR(AI$2),MONTH(AI$2),15),$AD$2,$AE$2,FALSE,DATE(YEAR($AD507),MONTH($AD507),1),DATE(YEAR($AE507),MONTH($AE507),28)),0)</f>
      </c>
      <c r="AJ507" s="18">
        <f>IFERROR(_xlfn.BETA.DIST(DATE(YEAR(AJ$2),MONTH(AJ$2),15),$AD$2,$AE$2,FALSE,DATE(YEAR($AD507),MONTH($AD507),1),DATE(YEAR($AE507),MONTH($AE507),28)),0)</f>
      </c>
      <c r="AK507" s="18">
        <f>IFERROR(_xlfn.BETA.DIST(DATE(YEAR(AK$2),MONTH(AK$2),15),$AD$2,$AE$2,FALSE,DATE(YEAR($AD507),MONTH($AD507),1),DATE(YEAR($AE507),MONTH($AE507),28)),0)</f>
      </c>
      <c r="AL507" s="18">
        <f>IFERROR(_xlfn.BETA.DIST(DATE(YEAR(AL$2),MONTH(AL$2),15),$AD$2,$AE$2,FALSE,DATE(YEAR($AD507),MONTH($AD507),1),DATE(YEAR($AE507),MONTH($AE507),28)),0)</f>
      </c>
      <c r="AM507" s="18">
        <f>IFERROR(_xlfn.BETA.DIST(DATE(YEAR(AM$2),MONTH(AM$2),15),$AD$2,$AE$2,FALSE,DATE(YEAR($AD507),MONTH($AD507),1),DATE(YEAR($AE507),MONTH($AE507),28)),0)</f>
      </c>
      <c r="AN507" s="18">
        <f>IFERROR(_xlfn.BETA.DIST(DATE(YEAR(AN$2),MONTH(AN$2),15),$AD$2,$AE$2,FALSE,DATE(YEAR($AD507),MONTH($AD507),1),DATE(YEAR($AE507),MONTH($AE507),28)),0)</f>
      </c>
      <c r="AO507" s="18">
        <f>IFERROR(_xlfn.BETA.DIST(DATE(YEAR(AO$2),MONTH(AO$2),15),$AD$2,$AE$2,FALSE,DATE(YEAR($AD507),MONTH($AD507),1),DATE(YEAR($AE507),MONTH($AE507),28)),0)</f>
      </c>
      <c r="AP507" s="18">
        <f>IFERROR(_xlfn.BETA.DIST(DATE(YEAR(AP$2),MONTH(AP$2),15),$AD$2,$AE$2,FALSE,DATE(YEAR($AD507),MONTH($AD507),1),DATE(YEAR($AE507),MONTH($AE507),28)),0)</f>
      </c>
      <c r="AQ507" s="18">
        <f>IFERROR(_xlfn.BETA.DIST(DATE(YEAR(AQ$2),MONTH(AQ$2),15),$AD$2,$AE$2,FALSE,DATE(YEAR($AD507),MONTH($AD507),1),DATE(YEAR($AE507),MONTH($AE507),28)),0)</f>
      </c>
      <c r="AR507" s="18">
        <f>IFERROR(_xlfn.BETA.DIST(DATE(YEAR(AR$2),MONTH(AR$2),15),$AD$2,$AE$2,FALSE,DATE(YEAR($AD507),MONTH($AD507),1),DATE(YEAR($AE507),MONTH($AE507),28)),0)</f>
      </c>
      <c r="AS507" s="18">
        <f>IFERROR(_xlfn.BETA.DIST(DATE(YEAR(AS$2),MONTH(AS$2),15),$AD$2,$AE$2,FALSE,DATE(YEAR($AD507),MONTH($AD507),1),DATE(YEAR($AE507),MONTH($AE507),28)),0)</f>
      </c>
      <c r="AT507" s="18">
        <f>IFERROR(_xlfn.BETA.DIST(DATE(YEAR(AT$2),MONTH(AT$2),15),$AD$2,$AE$2,FALSE,DATE(YEAR($AD507),MONTH($AD507),1),DATE(YEAR($AE507),MONTH($AE507),28)),0)</f>
      </c>
      <c r="AU507" s="18">
        <f>IFERROR(_xlfn.BETA.DIST(DATE(YEAR(AU$2),MONTH(AU$2),15),$AD$2,$AE$2,FALSE,DATE(YEAR($AD507),MONTH($AD507),1),DATE(YEAR($AE507),MONTH($AE507),28)),0)</f>
      </c>
      <c r="AV507" s="18">
        <f>SUM(AG507:AU507)</f>
      </c>
      <c r="AW507" s="18">
        <f>IF(J507&lt;&gt;0,J507,IF($AV507=0,0,AG507/$AV507*$Z507))</f>
      </c>
      <c r="AX507" s="18">
        <f>IF(K507&lt;&gt;0,K507,IF($AV507=0,0,AH507/$AV507*$Z507))</f>
      </c>
      <c r="AY507" s="18">
        <f>IF(L507&lt;&gt;0,L507,IF($AV507=0,0,AI507/$AV507*$Z507))</f>
      </c>
      <c r="AZ507" s="18">
        <f>IF(M507&lt;&gt;0,M507,IF($AV507=0,0,AJ507/$AV507*$Z507))</f>
      </c>
      <c r="BA507" s="18">
        <f>IF(N507&lt;&gt;0,N507,IF($AV507=0,0,AK507/$AV507*$Z507))</f>
      </c>
      <c r="BB507" s="18">
        <f>IF(O507&lt;&gt;0,O507,IF($AV507=0,0,AL507/$AV507*$Z507))</f>
      </c>
      <c r="BC507" s="18">
        <f>IF(P507&lt;&gt;0,P507,IF($AV507=0,0,AM507/$AV507*$Z507))</f>
      </c>
      <c r="BD507" s="18">
        <f>IF(Q507&lt;&gt;0,Q507,IF($AV507=0,0,AN507/$AV507*$Z507))</f>
      </c>
      <c r="BE507" s="18">
        <f>IF(R507&lt;&gt;0,R507,IF($AV507=0,0,AO507/$AV507*$Z507))</f>
      </c>
      <c r="BF507" s="18">
        <f>IF(S507&lt;&gt;0,S507,IF($AV507=0,0,AP507/$AV507*$Z507))</f>
      </c>
      <c r="BG507" s="18">
        <f>IF(T507&lt;&gt;0,T507,IF($AV507=0,0,AQ507/$AV507*$Z507))</f>
      </c>
      <c r="BH507" s="18">
        <f>IF(U507&lt;&gt;0,U507,IF($AV507=0,0,AR507/$AV507*$Z507))</f>
      </c>
      <c r="BI507" s="18">
        <f>IF(V507&lt;&gt;0,V507,IF($AV507=0,0,AS507/$AV507*$Z507))</f>
      </c>
      <c r="BJ507" s="18">
        <f>IF(W507&lt;&gt;0,W507,IF($AV507=0,0,AT507/$AV507*$Z507))</f>
      </c>
      <c r="BK507" s="18">
        <f>IF(X507&lt;&gt;0,X507,IF($AV507=0,0,AU507/$AV507*$Z507))</f>
      </c>
      <c r="BL507" s="18">
        <f>SUM(AW507:BK507)</f>
      </c>
      <c r="BM507" s="18">
        <f>I507-BL507</f>
      </c>
    </row>
    <row r="508" outlineLevel="4">
      <c r="A508" s="5" t="str">
        <v>14.13.3.3</v>
      </c>
      <c r="B508" s="5" t="str">
        <v/>
      </c>
      <c r="C508" s="5" t="str">
        <v>BSKDGNGENGR07</v>
      </c>
      <c r="D508" s="5" t="str">
        <v>BSKDGNGENGR07</v>
      </c>
      <c r="E508" s="19">
        <f>IFERROR(_xlfn.XLOOKUP(F508,Assumptions!B:B,Assumptions!C:C),0)</f>
      </c>
      <c r="F508" s="5" t="str">
        <v>Retention</v>
      </c>
      <c r="G508" s="5" t="str">
        <v/>
      </c>
      <c r="H508" s="18">
        <f>G505*E508</f>
      </c>
      <c r="I508" s="18">
        <f>H508*(1-0)</f>
      </c>
      <c r="J508" s="18">
        <v>0</v>
      </c>
      <c r="K508" s="18">
        <v>0</v>
      </c>
      <c r="L508" s="18">
        <v>0</v>
      </c>
      <c r="M508" s="18">
        <v>0</v>
      </c>
      <c r="N508" s="18">
        <v>0</v>
      </c>
      <c r="O508" s="18">
        <v>0</v>
      </c>
      <c r="P508" s="18">
        <v>0</v>
      </c>
      <c r="Q508" s="18">
        <v>0</v>
      </c>
      <c r="R508" s="18">
        <v>0</v>
      </c>
      <c r="S508" s="18">
        <v>0</v>
      </c>
      <c r="T508" s="18">
        <v>0</v>
      </c>
      <c r="U508" s="18">
        <v>0</v>
      </c>
      <c r="V508" s="18">
        <v>0</v>
      </c>
      <c r="W508" s="18">
        <v>0</v>
      </c>
      <c r="X508" s="18">
        <v>0</v>
      </c>
      <c r="Y508" s="18">
        <f>SUM(J508:X508)</f>
      </c>
      <c r="Z508" s="18">
        <f>I508-Y508</f>
      </c>
      <c r="AA508" s="20">
        <v>46483</v>
      </c>
      <c r="AB508" s="20">
        <v>46483</v>
      </c>
      <c r="AC508" s="18">
        <f>IFERROR(_xlfn.XLOOKUP(F508,Assumptions!B:B,Assumptions!D:D),0)</f>
      </c>
      <c r="AD508" s="20">
        <f>AA508+AC508</f>
      </c>
      <c r="AE508" s="20">
        <f>AC508+AB508</f>
      </c>
      <c r="AF508" s="5" t="str">
        <v/>
      </c>
      <c r="AG508" s="18">
        <f>IFERROR(_xlfn.BETA.DIST(DATE(YEAR(AG$2),MONTH(AG$2),15),$AD$2,$AE$2,FALSE,DATE(YEAR($AD508),MONTH($AD508),1),DATE(YEAR($AE508),MONTH($AE508),28)),0)</f>
      </c>
      <c r="AH508" s="18">
        <f>IFERROR(_xlfn.BETA.DIST(DATE(YEAR(AH$2),MONTH(AH$2),15),$AD$2,$AE$2,FALSE,DATE(YEAR($AD508),MONTH($AD508),1),DATE(YEAR($AE508),MONTH($AE508),28)),0)</f>
      </c>
      <c r="AI508" s="18">
        <f>IFERROR(_xlfn.BETA.DIST(DATE(YEAR(AI$2),MONTH(AI$2),15),$AD$2,$AE$2,FALSE,DATE(YEAR($AD508),MONTH($AD508),1),DATE(YEAR($AE508),MONTH($AE508),28)),0)</f>
      </c>
      <c r="AJ508" s="18">
        <f>IFERROR(_xlfn.BETA.DIST(DATE(YEAR(AJ$2),MONTH(AJ$2),15),$AD$2,$AE$2,FALSE,DATE(YEAR($AD508),MONTH($AD508),1),DATE(YEAR($AE508),MONTH($AE508),28)),0)</f>
      </c>
      <c r="AK508" s="18">
        <f>IFERROR(_xlfn.BETA.DIST(DATE(YEAR(AK$2),MONTH(AK$2),15),$AD$2,$AE$2,FALSE,DATE(YEAR($AD508),MONTH($AD508),1),DATE(YEAR($AE508),MONTH($AE508),28)),0)</f>
      </c>
      <c r="AL508" s="18">
        <f>IFERROR(_xlfn.BETA.DIST(DATE(YEAR(AL$2),MONTH(AL$2),15),$AD$2,$AE$2,FALSE,DATE(YEAR($AD508),MONTH($AD508),1),DATE(YEAR($AE508),MONTH($AE508),28)),0)</f>
      </c>
      <c r="AM508" s="18">
        <f>IFERROR(_xlfn.BETA.DIST(DATE(YEAR(AM$2),MONTH(AM$2),15),$AD$2,$AE$2,FALSE,DATE(YEAR($AD508),MONTH($AD508),1),DATE(YEAR($AE508),MONTH($AE508),28)),0)</f>
      </c>
      <c r="AN508" s="18">
        <f>IFERROR(_xlfn.BETA.DIST(DATE(YEAR(AN$2),MONTH(AN$2),15),$AD$2,$AE$2,FALSE,DATE(YEAR($AD508),MONTH($AD508),1),DATE(YEAR($AE508),MONTH($AE508),28)),0)</f>
      </c>
      <c r="AO508" s="18">
        <f>IFERROR(_xlfn.BETA.DIST(DATE(YEAR(AO$2),MONTH(AO$2),15),$AD$2,$AE$2,FALSE,DATE(YEAR($AD508),MONTH($AD508),1),DATE(YEAR($AE508),MONTH($AE508),28)),0)</f>
      </c>
      <c r="AP508" s="18">
        <f>IFERROR(_xlfn.BETA.DIST(DATE(YEAR(AP$2),MONTH(AP$2),15),$AD$2,$AE$2,FALSE,DATE(YEAR($AD508),MONTH($AD508),1),DATE(YEAR($AE508),MONTH($AE508),28)),0)</f>
      </c>
      <c r="AQ508" s="18">
        <f>IFERROR(_xlfn.BETA.DIST(DATE(YEAR(AQ$2),MONTH(AQ$2),15),$AD$2,$AE$2,FALSE,DATE(YEAR($AD508),MONTH($AD508),1),DATE(YEAR($AE508),MONTH($AE508),28)),0)</f>
      </c>
      <c r="AR508" s="18">
        <f>IFERROR(_xlfn.BETA.DIST(DATE(YEAR(AR$2),MONTH(AR$2),15),$AD$2,$AE$2,FALSE,DATE(YEAR($AD508),MONTH($AD508),1),DATE(YEAR($AE508),MONTH($AE508),28)),0)</f>
      </c>
      <c r="AS508" s="18">
        <f>IFERROR(_xlfn.BETA.DIST(DATE(YEAR(AS$2),MONTH(AS$2),15),$AD$2,$AE$2,FALSE,DATE(YEAR($AD508),MONTH($AD508),1),DATE(YEAR($AE508),MONTH($AE508),28)),0)</f>
      </c>
      <c r="AT508" s="18">
        <f>IFERROR(_xlfn.BETA.DIST(DATE(YEAR(AT$2),MONTH(AT$2),15),$AD$2,$AE$2,FALSE,DATE(YEAR($AD508),MONTH($AD508),1),DATE(YEAR($AE508),MONTH($AE508),28)),0)</f>
      </c>
      <c r="AU508" s="18">
        <f>IFERROR(_xlfn.BETA.DIST(DATE(YEAR(AU$2),MONTH(AU$2),15),$AD$2,$AE$2,FALSE,DATE(YEAR($AD508),MONTH($AD508),1),DATE(YEAR($AE508),MONTH($AE508),28)),0)</f>
      </c>
      <c r="AV508" s="18">
        <f>SUM(AG508:AU508)</f>
      </c>
      <c r="AW508" s="18">
        <f>IF(J508&lt;&gt;0,J508,IF($AV508=0,0,AG508/$AV508*$Z508))</f>
      </c>
      <c r="AX508" s="18">
        <f>IF(K508&lt;&gt;0,K508,IF($AV508=0,0,AH508/$AV508*$Z508))</f>
      </c>
      <c r="AY508" s="18">
        <f>IF(L508&lt;&gt;0,L508,IF($AV508=0,0,AI508/$AV508*$Z508))</f>
      </c>
      <c r="AZ508" s="18">
        <f>IF(M508&lt;&gt;0,M508,IF($AV508=0,0,AJ508/$AV508*$Z508))</f>
      </c>
      <c r="BA508" s="18">
        <f>IF(N508&lt;&gt;0,N508,IF($AV508=0,0,AK508/$AV508*$Z508))</f>
      </c>
      <c r="BB508" s="18">
        <f>IF(O508&lt;&gt;0,O508,IF($AV508=0,0,AL508/$AV508*$Z508))</f>
      </c>
      <c r="BC508" s="18">
        <f>IF(P508&lt;&gt;0,P508,IF($AV508=0,0,AM508/$AV508*$Z508))</f>
      </c>
      <c r="BD508" s="18">
        <f>IF(Q508&lt;&gt;0,Q508,IF($AV508=0,0,AN508/$AV508*$Z508))</f>
      </c>
      <c r="BE508" s="18">
        <f>IF(R508&lt;&gt;0,R508,IF($AV508=0,0,AO508/$AV508*$Z508))</f>
      </c>
      <c r="BF508" s="18">
        <f>IF(S508&lt;&gt;0,S508,IF($AV508=0,0,AP508/$AV508*$Z508))</f>
      </c>
      <c r="BG508" s="18">
        <f>IF(T508&lt;&gt;0,T508,IF($AV508=0,0,AQ508/$AV508*$Z508))</f>
      </c>
      <c r="BH508" s="18">
        <f>IF(U508&lt;&gt;0,U508,IF($AV508=0,0,AR508/$AV508*$Z508))</f>
      </c>
      <c r="BI508" s="18">
        <f>IF(V508&lt;&gt;0,V508,IF($AV508=0,0,AS508/$AV508*$Z508))</f>
      </c>
      <c r="BJ508" s="18">
        <f>IF(W508&lt;&gt;0,W508,IF($AV508=0,0,AT508/$AV508*$Z508))</f>
      </c>
      <c r="BK508" s="18">
        <f>IF(X508&lt;&gt;0,X508,IF($AV508=0,0,AU508/$AV508*$Z508))</f>
      </c>
      <c r="BL508" s="18">
        <f>SUM(AW508:BK508)</f>
      </c>
      <c r="BM508" s="18">
        <f>I508-BL508</f>
      </c>
    </row>
    <row r="509" outlineLevel="3">
      <c r="A509" s="17" t="str">
        <v>14.14.1.1</v>
      </c>
      <c r="B509" s="17" t="str">
        <v/>
      </c>
      <c r="C509" s="17" t="str">
        <v/>
      </c>
      <c r="D509" s="17" t="str">
        <v/>
      </c>
      <c r="E509" s="17" t="str">
        <v>14.14.1.1</v>
      </c>
      <c r="F509" s="17" t="str">
        <v>Pressure gauge</v>
      </c>
      <c r="G509" s="17">
        <v>44474.58</v>
      </c>
      <c r="H509" s="17" t="str">
        <v/>
      </c>
      <c r="I509" s="17" t="str">
        <v/>
      </c>
      <c r="J509" s="17" t="str">
        <v/>
      </c>
      <c r="K509" s="17" t="str">
        <v/>
      </c>
      <c r="L509" s="17" t="str">
        <v/>
      </c>
      <c r="M509" s="17" t="str">
        <v/>
      </c>
      <c r="N509" s="17" t="str">
        <v/>
      </c>
      <c r="O509" s="17" t="str">
        <v/>
      </c>
      <c r="P509" s="17" t="str">
        <v/>
      </c>
      <c r="Q509" s="17" t="str">
        <v/>
      </c>
      <c r="R509" s="17" t="str">
        <v/>
      </c>
      <c r="S509" s="17" t="str">
        <v/>
      </c>
      <c r="T509" s="17" t="str">
        <v/>
      </c>
      <c r="U509" s="17" t="str">
        <v/>
      </c>
      <c r="V509" s="17" t="str">
        <v/>
      </c>
      <c r="W509" s="17" t="str">
        <v/>
      </c>
      <c r="X509" s="17" t="str">
        <v/>
      </c>
      <c r="Y509" s="17" t="str">
        <v/>
      </c>
      <c r="Z509" s="17" t="str">
        <v/>
      </c>
      <c r="AA509" s="17" t="str">
        <v/>
      </c>
      <c r="AB509" s="17" t="str">
        <v/>
      </c>
      <c r="AC509" s="17" t="str">
        <v/>
      </c>
      <c r="AD509" s="17" t="str">
        <v/>
      </c>
      <c r="AE509" s="17" t="str">
        <v/>
      </c>
      <c r="AF509" s="5" t="str">
        <v/>
      </c>
      <c r="AG509" s="18">
        <f>IFERROR(_xlfn.BETA.DIST(DATE(YEAR(AG$2),MONTH(AG$2),15),$AD$2,$AE$2,FALSE,DATE(YEAR($AD509),MONTH($AD509),1),DATE(YEAR($AE509),MONTH($AE509),28)),0)</f>
      </c>
      <c r="AH509" s="18">
        <f>IFERROR(_xlfn.BETA.DIST(DATE(YEAR(AH$2),MONTH(AH$2),15),$AD$2,$AE$2,FALSE,DATE(YEAR($AD509),MONTH($AD509),1),DATE(YEAR($AE509),MONTH($AE509),28)),0)</f>
      </c>
      <c r="AI509" s="18">
        <f>IFERROR(_xlfn.BETA.DIST(DATE(YEAR(AI$2),MONTH(AI$2),15),$AD$2,$AE$2,FALSE,DATE(YEAR($AD509),MONTH($AD509),1),DATE(YEAR($AE509),MONTH($AE509),28)),0)</f>
      </c>
      <c r="AJ509" s="18">
        <f>IFERROR(_xlfn.BETA.DIST(DATE(YEAR(AJ$2),MONTH(AJ$2),15),$AD$2,$AE$2,FALSE,DATE(YEAR($AD509),MONTH($AD509),1),DATE(YEAR($AE509),MONTH($AE509),28)),0)</f>
      </c>
      <c r="AK509" s="18">
        <f>IFERROR(_xlfn.BETA.DIST(DATE(YEAR(AK$2),MONTH(AK$2),15),$AD$2,$AE$2,FALSE,DATE(YEAR($AD509),MONTH($AD509),1),DATE(YEAR($AE509),MONTH($AE509),28)),0)</f>
      </c>
      <c r="AL509" s="18">
        <f>IFERROR(_xlfn.BETA.DIST(DATE(YEAR(AL$2),MONTH(AL$2),15),$AD$2,$AE$2,FALSE,DATE(YEAR($AD509),MONTH($AD509),1),DATE(YEAR($AE509),MONTH($AE509),28)),0)</f>
      </c>
      <c r="AM509" s="18">
        <f>IFERROR(_xlfn.BETA.DIST(DATE(YEAR(AM$2),MONTH(AM$2),15),$AD$2,$AE$2,FALSE,DATE(YEAR($AD509),MONTH($AD509),1),DATE(YEAR($AE509),MONTH($AE509),28)),0)</f>
      </c>
      <c r="AN509" s="18">
        <f>IFERROR(_xlfn.BETA.DIST(DATE(YEAR(AN$2),MONTH(AN$2),15),$AD$2,$AE$2,FALSE,DATE(YEAR($AD509),MONTH($AD509),1),DATE(YEAR($AE509),MONTH($AE509),28)),0)</f>
      </c>
      <c r="AO509" s="18">
        <f>IFERROR(_xlfn.BETA.DIST(DATE(YEAR(AO$2),MONTH(AO$2),15),$AD$2,$AE$2,FALSE,DATE(YEAR($AD509),MONTH($AD509),1),DATE(YEAR($AE509),MONTH($AE509),28)),0)</f>
      </c>
      <c r="AP509" s="18">
        <f>IFERROR(_xlfn.BETA.DIST(DATE(YEAR(AP$2),MONTH(AP$2),15),$AD$2,$AE$2,FALSE,DATE(YEAR($AD509),MONTH($AD509),1),DATE(YEAR($AE509),MONTH($AE509),28)),0)</f>
      </c>
      <c r="AQ509" s="18">
        <f>IFERROR(_xlfn.BETA.DIST(DATE(YEAR(AQ$2),MONTH(AQ$2),15),$AD$2,$AE$2,FALSE,DATE(YEAR($AD509),MONTH($AD509),1),DATE(YEAR($AE509),MONTH($AE509),28)),0)</f>
      </c>
      <c r="AR509" s="18">
        <f>IFERROR(_xlfn.BETA.DIST(DATE(YEAR(AR$2),MONTH(AR$2),15),$AD$2,$AE$2,FALSE,DATE(YEAR($AD509),MONTH($AD509),1),DATE(YEAR($AE509),MONTH($AE509),28)),0)</f>
      </c>
      <c r="AS509" s="18">
        <f>IFERROR(_xlfn.BETA.DIST(DATE(YEAR(AS$2),MONTH(AS$2),15),$AD$2,$AE$2,FALSE,DATE(YEAR($AD509),MONTH($AD509),1),DATE(YEAR($AE509),MONTH($AE509),28)),0)</f>
      </c>
      <c r="AT509" s="18">
        <f>IFERROR(_xlfn.BETA.DIST(DATE(YEAR(AT$2),MONTH(AT$2),15),$AD$2,$AE$2,FALSE,DATE(YEAR($AD509),MONTH($AD509),1),DATE(YEAR($AE509),MONTH($AE509),28)),0)</f>
      </c>
      <c r="AU509" s="18">
        <f>IFERROR(_xlfn.BETA.DIST(DATE(YEAR(AU$2),MONTH(AU$2),15),$AD$2,$AE$2,FALSE,DATE(YEAR($AD509),MONTH($AD509),1),DATE(YEAR($AE509),MONTH($AE509),28)),0)</f>
      </c>
      <c r="AV509" s="18">
        <f>SUM(AG509:AU509)</f>
      </c>
      <c r="AW509" s="18">
        <f>IF(J509&lt;&gt;0,J509,IF($AV509=0,0,AG509/$AV509*$Z509))</f>
      </c>
      <c r="AX509" s="18">
        <f>IF(K509&lt;&gt;0,K509,IF($AV509=0,0,AH509/$AV509*$Z509))</f>
      </c>
      <c r="AY509" s="18">
        <f>IF(L509&lt;&gt;0,L509,IF($AV509=0,0,AI509/$AV509*$Z509))</f>
      </c>
      <c r="AZ509" s="18">
        <f>IF(M509&lt;&gt;0,M509,IF($AV509=0,0,AJ509/$AV509*$Z509))</f>
      </c>
      <c r="BA509" s="18">
        <f>IF(N509&lt;&gt;0,N509,IF($AV509=0,0,AK509/$AV509*$Z509))</f>
      </c>
      <c r="BB509" s="18">
        <f>IF(O509&lt;&gt;0,O509,IF($AV509=0,0,AL509/$AV509*$Z509))</f>
      </c>
      <c r="BC509" s="18">
        <f>IF(P509&lt;&gt;0,P509,IF($AV509=0,0,AM509/$AV509*$Z509))</f>
      </c>
      <c r="BD509" s="18">
        <f>IF(Q509&lt;&gt;0,Q509,IF($AV509=0,0,AN509/$AV509*$Z509))</f>
      </c>
      <c r="BE509" s="18">
        <f>IF(R509&lt;&gt;0,R509,IF($AV509=0,0,AO509/$AV509*$Z509))</f>
      </c>
      <c r="BF509" s="18">
        <f>IF(S509&lt;&gt;0,S509,IF($AV509=0,0,AP509/$AV509*$Z509))</f>
      </c>
      <c r="BG509" s="18">
        <f>IF(T509&lt;&gt;0,T509,IF($AV509=0,0,AQ509/$AV509*$Z509))</f>
      </c>
      <c r="BH509" s="18">
        <f>IF(U509&lt;&gt;0,U509,IF($AV509=0,0,AR509/$AV509*$Z509))</f>
      </c>
      <c r="BI509" s="18">
        <f>IF(V509&lt;&gt;0,V509,IF($AV509=0,0,AS509/$AV509*$Z509))</f>
      </c>
      <c r="BJ509" s="18">
        <f>IF(W509&lt;&gt;0,W509,IF($AV509=0,0,AT509/$AV509*$Z509))</f>
      </c>
      <c r="BK509" s="18">
        <f>IF(X509&lt;&gt;0,X509,IF($AV509=0,0,AU509/$AV509*$Z509))</f>
      </c>
      <c r="BL509" s="18">
        <f>SUM(AW509:BK509)</f>
      </c>
      <c r="BM509" s="17" t="str">
        <v/>
      </c>
    </row>
    <row r="510" outlineLevel="4">
      <c r="A510" s="5" t="str">
        <v>14.14.1.1</v>
      </c>
      <c r="B510" s="5" t="str">
        <v/>
      </c>
      <c r="C510" s="5" t="str">
        <v>BSKDGNGENGR03</v>
      </c>
      <c r="D510" s="5" t="str">
        <v>BSKDGNGENGR03</v>
      </c>
      <c r="E510" s="19">
        <f>IFERROR(_xlfn.XLOOKUP(F510,Assumptions!B:B,Assumptions!C:C),0)</f>
      </c>
      <c r="F510" s="5" t="str">
        <v>Advanced Payment</v>
      </c>
      <c r="G510" s="5" t="str">
        <v/>
      </c>
      <c r="H510" s="18">
        <f>G509*E510</f>
      </c>
      <c r="I510" s="18">
        <f>H510*(1-0)</f>
      </c>
      <c r="J510" s="18">
        <v>0</v>
      </c>
      <c r="K510" s="18">
        <v>0</v>
      </c>
      <c r="L510" s="18">
        <v>0</v>
      </c>
      <c r="M510" s="18">
        <v>0</v>
      </c>
      <c r="N510" s="18">
        <v>0</v>
      </c>
      <c r="O510" s="18">
        <v>0</v>
      </c>
      <c r="P510" s="18">
        <v>0</v>
      </c>
      <c r="Q510" s="18">
        <v>0</v>
      </c>
      <c r="R510" s="18">
        <v>0</v>
      </c>
      <c r="S510" s="18">
        <v>0</v>
      </c>
      <c r="T510" s="18">
        <v>0</v>
      </c>
      <c r="U510" s="18">
        <v>0</v>
      </c>
      <c r="V510" s="18">
        <v>0</v>
      </c>
      <c r="W510" s="18">
        <v>0</v>
      </c>
      <c r="X510" s="18">
        <v>0</v>
      </c>
      <c r="Y510" s="18">
        <f>SUM(J510:X510)</f>
      </c>
      <c r="Z510" s="18">
        <f>I510-Y510</f>
      </c>
      <c r="AA510" s="20">
        <v>46026</v>
      </c>
      <c r="AB510" s="20">
        <v>46026</v>
      </c>
      <c r="AC510" s="18">
        <f>IFERROR(_xlfn.XLOOKUP(F510,Assumptions!B:B,Assumptions!D:D),0)</f>
      </c>
      <c r="AD510" s="20">
        <f>AA510+AC510</f>
      </c>
      <c r="AE510" s="20">
        <f>AC510+AB510</f>
      </c>
      <c r="AF510" s="5" t="str">
        <v/>
      </c>
      <c r="AG510" s="18">
        <f>IFERROR(_xlfn.BETA.DIST(DATE(YEAR(AG$2),MONTH(AG$2),15),$AD$2,$AE$2,FALSE,DATE(YEAR($AD510),MONTH($AD510),1),DATE(YEAR($AE510),MONTH($AE510),28)),0)</f>
      </c>
      <c r="AH510" s="18">
        <f>IFERROR(_xlfn.BETA.DIST(DATE(YEAR(AH$2),MONTH(AH$2),15),$AD$2,$AE$2,FALSE,DATE(YEAR($AD510),MONTH($AD510),1),DATE(YEAR($AE510),MONTH($AE510),28)),0)</f>
      </c>
      <c r="AI510" s="18">
        <f>IFERROR(_xlfn.BETA.DIST(DATE(YEAR(AI$2),MONTH(AI$2),15),$AD$2,$AE$2,FALSE,DATE(YEAR($AD510),MONTH($AD510),1),DATE(YEAR($AE510),MONTH($AE510),28)),0)</f>
      </c>
      <c r="AJ510" s="18">
        <f>IFERROR(_xlfn.BETA.DIST(DATE(YEAR(AJ$2),MONTH(AJ$2),15),$AD$2,$AE$2,FALSE,DATE(YEAR($AD510),MONTH($AD510),1),DATE(YEAR($AE510),MONTH($AE510),28)),0)</f>
      </c>
      <c r="AK510" s="18">
        <f>IFERROR(_xlfn.BETA.DIST(DATE(YEAR(AK$2),MONTH(AK$2),15),$AD$2,$AE$2,FALSE,DATE(YEAR($AD510),MONTH($AD510),1),DATE(YEAR($AE510),MONTH($AE510),28)),0)</f>
      </c>
      <c r="AL510" s="18">
        <f>IFERROR(_xlfn.BETA.DIST(DATE(YEAR(AL$2),MONTH(AL$2),15),$AD$2,$AE$2,FALSE,DATE(YEAR($AD510),MONTH($AD510),1),DATE(YEAR($AE510),MONTH($AE510),28)),0)</f>
      </c>
      <c r="AM510" s="18">
        <f>IFERROR(_xlfn.BETA.DIST(DATE(YEAR(AM$2),MONTH(AM$2),15),$AD$2,$AE$2,FALSE,DATE(YEAR($AD510),MONTH($AD510),1),DATE(YEAR($AE510),MONTH($AE510),28)),0)</f>
      </c>
      <c r="AN510" s="18">
        <f>IFERROR(_xlfn.BETA.DIST(DATE(YEAR(AN$2),MONTH(AN$2),15),$AD$2,$AE$2,FALSE,DATE(YEAR($AD510),MONTH($AD510),1),DATE(YEAR($AE510),MONTH($AE510),28)),0)</f>
      </c>
      <c r="AO510" s="18">
        <f>IFERROR(_xlfn.BETA.DIST(DATE(YEAR(AO$2),MONTH(AO$2),15),$AD$2,$AE$2,FALSE,DATE(YEAR($AD510),MONTH($AD510),1),DATE(YEAR($AE510),MONTH($AE510),28)),0)</f>
      </c>
      <c r="AP510" s="18">
        <f>IFERROR(_xlfn.BETA.DIST(DATE(YEAR(AP$2),MONTH(AP$2),15),$AD$2,$AE$2,FALSE,DATE(YEAR($AD510),MONTH($AD510),1),DATE(YEAR($AE510),MONTH($AE510),28)),0)</f>
      </c>
      <c r="AQ510" s="18">
        <f>IFERROR(_xlfn.BETA.DIST(DATE(YEAR(AQ$2),MONTH(AQ$2),15),$AD$2,$AE$2,FALSE,DATE(YEAR($AD510),MONTH($AD510),1),DATE(YEAR($AE510),MONTH($AE510),28)),0)</f>
      </c>
      <c r="AR510" s="18">
        <f>IFERROR(_xlfn.BETA.DIST(DATE(YEAR(AR$2),MONTH(AR$2),15),$AD$2,$AE$2,FALSE,DATE(YEAR($AD510),MONTH($AD510),1),DATE(YEAR($AE510),MONTH($AE510),28)),0)</f>
      </c>
      <c r="AS510" s="18">
        <f>IFERROR(_xlfn.BETA.DIST(DATE(YEAR(AS$2),MONTH(AS$2),15),$AD$2,$AE$2,FALSE,DATE(YEAR($AD510),MONTH($AD510),1),DATE(YEAR($AE510),MONTH($AE510),28)),0)</f>
      </c>
      <c r="AT510" s="18">
        <f>IFERROR(_xlfn.BETA.DIST(DATE(YEAR(AT$2),MONTH(AT$2),15),$AD$2,$AE$2,FALSE,DATE(YEAR($AD510),MONTH($AD510),1),DATE(YEAR($AE510),MONTH($AE510),28)),0)</f>
      </c>
      <c r="AU510" s="18">
        <f>IFERROR(_xlfn.BETA.DIST(DATE(YEAR(AU$2),MONTH(AU$2),15),$AD$2,$AE$2,FALSE,DATE(YEAR($AD510),MONTH($AD510),1),DATE(YEAR($AE510),MONTH($AE510),28)),0)</f>
      </c>
      <c r="AV510" s="18">
        <f>SUM(AG510:AU510)</f>
      </c>
      <c r="AW510" s="18">
        <f>IF(J510&lt;&gt;0,J510,IF($AV510=0,0,AG510/$AV510*$Z510))</f>
      </c>
      <c r="AX510" s="18">
        <f>IF(K510&lt;&gt;0,K510,IF($AV510=0,0,AH510/$AV510*$Z510))</f>
      </c>
      <c r="AY510" s="18">
        <f>IF(L510&lt;&gt;0,L510,IF($AV510=0,0,AI510/$AV510*$Z510))</f>
      </c>
      <c r="AZ510" s="18">
        <f>IF(M510&lt;&gt;0,M510,IF($AV510=0,0,AJ510/$AV510*$Z510))</f>
      </c>
      <c r="BA510" s="18">
        <f>IF(N510&lt;&gt;0,N510,IF($AV510=0,0,AK510/$AV510*$Z510))</f>
      </c>
      <c r="BB510" s="18">
        <f>IF(O510&lt;&gt;0,O510,IF($AV510=0,0,AL510/$AV510*$Z510))</f>
      </c>
      <c r="BC510" s="18">
        <f>IF(P510&lt;&gt;0,P510,IF($AV510=0,0,AM510/$AV510*$Z510))</f>
      </c>
      <c r="BD510" s="18">
        <f>IF(Q510&lt;&gt;0,Q510,IF($AV510=0,0,AN510/$AV510*$Z510))</f>
      </c>
      <c r="BE510" s="18">
        <f>IF(R510&lt;&gt;0,R510,IF($AV510=0,0,AO510/$AV510*$Z510))</f>
      </c>
      <c r="BF510" s="18">
        <f>IF(S510&lt;&gt;0,S510,IF($AV510=0,0,AP510/$AV510*$Z510))</f>
      </c>
      <c r="BG510" s="18">
        <f>IF(T510&lt;&gt;0,T510,IF($AV510=0,0,AQ510/$AV510*$Z510))</f>
      </c>
      <c r="BH510" s="18">
        <f>IF(U510&lt;&gt;0,U510,IF($AV510=0,0,AR510/$AV510*$Z510))</f>
      </c>
      <c r="BI510" s="18">
        <f>IF(V510&lt;&gt;0,V510,IF($AV510=0,0,AS510/$AV510*$Z510))</f>
      </c>
      <c r="BJ510" s="18">
        <f>IF(W510&lt;&gt;0,W510,IF($AV510=0,0,AT510/$AV510*$Z510))</f>
      </c>
      <c r="BK510" s="18">
        <f>IF(X510&lt;&gt;0,X510,IF($AV510=0,0,AU510/$AV510*$Z510))</f>
      </c>
      <c r="BL510" s="18">
        <f>SUM(AW510:BK510)</f>
      </c>
      <c r="BM510" s="18">
        <f>I510-BL510</f>
      </c>
    </row>
    <row r="511" outlineLevel="4">
      <c r="A511" s="5" t="str">
        <v>14.14.1.1</v>
      </c>
      <c r="B511" s="5" t="str">
        <v/>
      </c>
      <c r="C511" s="5" t="str">
        <v>BSPRELGENTL07</v>
      </c>
      <c r="D511" s="5" t="str">
        <v>BSPRELGENTL07</v>
      </c>
      <c r="E511" s="19">
        <f>IFERROR(_xlfn.XLOOKUP(F511,Assumptions!B:B,Assumptions!C:C),0)</f>
      </c>
      <c r="F511" s="5" t="str">
        <v>Site Delivery EGP</v>
      </c>
      <c r="G511" s="5" t="str">
        <v/>
      </c>
      <c r="H511" s="18">
        <f>G509*E511</f>
      </c>
      <c r="I511" s="18">
        <f>H511*(1-0)</f>
      </c>
      <c r="J511" s="18">
        <v>0</v>
      </c>
      <c r="K511" s="18">
        <v>0</v>
      </c>
      <c r="L511" s="18">
        <v>0</v>
      </c>
      <c r="M511" s="18">
        <v>0</v>
      </c>
      <c r="N511" s="18">
        <v>0</v>
      </c>
      <c r="O511" s="18">
        <v>0</v>
      </c>
      <c r="P511" s="18">
        <v>0</v>
      </c>
      <c r="Q511" s="18">
        <v>0</v>
      </c>
      <c r="R511" s="18">
        <v>0</v>
      </c>
      <c r="S511" s="18">
        <v>0</v>
      </c>
      <c r="T511" s="18">
        <v>0</v>
      </c>
      <c r="U511" s="18">
        <v>0</v>
      </c>
      <c r="V511" s="18">
        <v>0</v>
      </c>
      <c r="W511" s="18">
        <v>0</v>
      </c>
      <c r="X511" s="18">
        <v>0</v>
      </c>
      <c r="Y511" s="18">
        <f>SUM(J511:X511)</f>
      </c>
      <c r="Z511" s="18">
        <f>I511-Y511</f>
      </c>
      <c r="AA511" s="20">
        <v>46347</v>
      </c>
      <c r="AB511" s="20">
        <v>46347</v>
      </c>
      <c r="AC511" s="18">
        <f>IFERROR(_xlfn.XLOOKUP(F511,Assumptions!B:B,Assumptions!D:D),0)</f>
      </c>
      <c r="AD511" s="20">
        <f>AA511+AC511</f>
      </c>
      <c r="AE511" s="20">
        <f>AC511+AB511</f>
      </c>
      <c r="AF511" s="5" t="str">
        <v/>
      </c>
      <c r="AG511" s="18">
        <f>IFERROR(_xlfn.BETA.DIST(DATE(YEAR(AG$2),MONTH(AG$2),15),$AD$2,$AE$2,FALSE,DATE(YEAR($AD511),MONTH($AD511),1),DATE(YEAR($AE511),MONTH($AE511),28)),0)</f>
      </c>
      <c r="AH511" s="18">
        <f>IFERROR(_xlfn.BETA.DIST(DATE(YEAR(AH$2),MONTH(AH$2),15),$AD$2,$AE$2,FALSE,DATE(YEAR($AD511),MONTH($AD511),1),DATE(YEAR($AE511),MONTH($AE511),28)),0)</f>
      </c>
      <c r="AI511" s="18">
        <f>IFERROR(_xlfn.BETA.DIST(DATE(YEAR(AI$2),MONTH(AI$2),15),$AD$2,$AE$2,FALSE,DATE(YEAR($AD511),MONTH($AD511),1),DATE(YEAR($AE511),MONTH($AE511),28)),0)</f>
      </c>
      <c r="AJ511" s="18">
        <f>IFERROR(_xlfn.BETA.DIST(DATE(YEAR(AJ$2),MONTH(AJ$2),15),$AD$2,$AE$2,FALSE,DATE(YEAR($AD511),MONTH($AD511),1),DATE(YEAR($AE511),MONTH($AE511),28)),0)</f>
      </c>
      <c r="AK511" s="18">
        <f>IFERROR(_xlfn.BETA.DIST(DATE(YEAR(AK$2),MONTH(AK$2),15),$AD$2,$AE$2,FALSE,DATE(YEAR($AD511),MONTH($AD511),1),DATE(YEAR($AE511),MONTH($AE511),28)),0)</f>
      </c>
      <c r="AL511" s="18">
        <f>IFERROR(_xlfn.BETA.DIST(DATE(YEAR(AL$2),MONTH(AL$2),15),$AD$2,$AE$2,FALSE,DATE(YEAR($AD511),MONTH($AD511),1),DATE(YEAR($AE511),MONTH($AE511),28)),0)</f>
      </c>
      <c r="AM511" s="18">
        <f>IFERROR(_xlfn.BETA.DIST(DATE(YEAR(AM$2),MONTH(AM$2),15),$AD$2,$AE$2,FALSE,DATE(YEAR($AD511),MONTH($AD511),1),DATE(YEAR($AE511),MONTH($AE511),28)),0)</f>
      </c>
      <c r="AN511" s="18">
        <f>IFERROR(_xlfn.BETA.DIST(DATE(YEAR(AN$2),MONTH(AN$2),15),$AD$2,$AE$2,FALSE,DATE(YEAR($AD511),MONTH($AD511),1),DATE(YEAR($AE511),MONTH($AE511),28)),0)</f>
      </c>
      <c r="AO511" s="18">
        <f>IFERROR(_xlfn.BETA.DIST(DATE(YEAR(AO$2),MONTH(AO$2),15),$AD$2,$AE$2,FALSE,DATE(YEAR($AD511),MONTH($AD511),1),DATE(YEAR($AE511),MONTH($AE511),28)),0)</f>
      </c>
      <c r="AP511" s="18">
        <f>IFERROR(_xlfn.BETA.DIST(DATE(YEAR(AP$2),MONTH(AP$2),15),$AD$2,$AE$2,FALSE,DATE(YEAR($AD511),MONTH($AD511),1),DATE(YEAR($AE511),MONTH($AE511),28)),0)</f>
      </c>
      <c r="AQ511" s="18">
        <f>IFERROR(_xlfn.BETA.DIST(DATE(YEAR(AQ$2),MONTH(AQ$2),15),$AD$2,$AE$2,FALSE,DATE(YEAR($AD511),MONTH($AD511),1),DATE(YEAR($AE511),MONTH($AE511),28)),0)</f>
      </c>
      <c r="AR511" s="18">
        <f>IFERROR(_xlfn.BETA.DIST(DATE(YEAR(AR$2),MONTH(AR$2),15),$AD$2,$AE$2,FALSE,DATE(YEAR($AD511),MONTH($AD511),1),DATE(YEAR($AE511),MONTH($AE511),28)),0)</f>
      </c>
      <c r="AS511" s="18">
        <f>IFERROR(_xlfn.BETA.DIST(DATE(YEAR(AS$2),MONTH(AS$2),15),$AD$2,$AE$2,FALSE,DATE(YEAR($AD511),MONTH($AD511),1),DATE(YEAR($AE511),MONTH($AE511),28)),0)</f>
      </c>
      <c r="AT511" s="18">
        <f>IFERROR(_xlfn.BETA.DIST(DATE(YEAR(AT$2),MONTH(AT$2),15),$AD$2,$AE$2,FALSE,DATE(YEAR($AD511),MONTH($AD511),1),DATE(YEAR($AE511),MONTH($AE511),28)),0)</f>
      </c>
      <c r="AU511" s="18">
        <f>IFERROR(_xlfn.BETA.DIST(DATE(YEAR(AU$2),MONTH(AU$2),15),$AD$2,$AE$2,FALSE,DATE(YEAR($AD511),MONTH($AD511),1),DATE(YEAR($AE511),MONTH($AE511),28)),0)</f>
      </c>
      <c r="AV511" s="18">
        <f>SUM(AG511:AU511)</f>
      </c>
      <c r="AW511" s="18">
        <f>IF(J511&lt;&gt;0,J511,IF($AV511=0,0,AG511/$AV511*$Z511))</f>
      </c>
      <c r="AX511" s="18">
        <f>IF(K511&lt;&gt;0,K511,IF($AV511=0,0,AH511/$AV511*$Z511))</f>
      </c>
      <c r="AY511" s="18">
        <f>IF(L511&lt;&gt;0,L511,IF($AV511=0,0,AI511/$AV511*$Z511))</f>
      </c>
      <c r="AZ511" s="18">
        <f>IF(M511&lt;&gt;0,M511,IF($AV511=0,0,AJ511/$AV511*$Z511))</f>
      </c>
      <c r="BA511" s="18">
        <f>IF(N511&lt;&gt;0,N511,IF($AV511=0,0,AK511/$AV511*$Z511))</f>
      </c>
      <c r="BB511" s="18">
        <f>IF(O511&lt;&gt;0,O511,IF($AV511=0,0,AL511/$AV511*$Z511))</f>
      </c>
      <c r="BC511" s="18">
        <f>IF(P511&lt;&gt;0,P511,IF($AV511=0,0,AM511/$AV511*$Z511))</f>
      </c>
      <c r="BD511" s="18">
        <f>IF(Q511&lt;&gt;0,Q511,IF($AV511=0,0,AN511/$AV511*$Z511))</f>
      </c>
      <c r="BE511" s="18">
        <f>IF(R511&lt;&gt;0,R511,IF($AV511=0,0,AO511/$AV511*$Z511))</f>
      </c>
      <c r="BF511" s="18">
        <f>IF(S511&lt;&gt;0,S511,IF($AV511=0,0,AP511/$AV511*$Z511))</f>
      </c>
      <c r="BG511" s="18">
        <f>IF(T511&lt;&gt;0,T511,IF($AV511=0,0,AQ511/$AV511*$Z511))</f>
      </c>
      <c r="BH511" s="18">
        <f>IF(U511&lt;&gt;0,U511,IF($AV511=0,0,AR511/$AV511*$Z511))</f>
      </c>
      <c r="BI511" s="18">
        <f>IF(V511&lt;&gt;0,V511,IF($AV511=0,0,AS511/$AV511*$Z511))</f>
      </c>
      <c r="BJ511" s="18">
        <f>IF(W511&lt;&gt;0,W511,IF($AV511=0,0,AT511/$AV511*$Z511))</f>
      </c>
      <c r="BK511" s="18">
        <f>IF(X511&lt;&gt;0,X511,IF($AV511=0,0,AU511/$AV511*$Z511))</f>
      </c>
      <c r="BL511" s="18">
        <f>SUM(AW511:BK511)</f>
      </c>
      <c r="BM511" s="18">
        <f>I511-BL511</f>
      </c>
    </row>
    <row r="512" outlineLevel="4">
      <c r="A512" s="5" t="str">
        <v>14.14.1.1</v>
      </c>
      <c r="B512" s="5" t="str">
        <v/>
      </c>
      <c r="C512" s="5" t="str">
        <v>BSKDGNGENGR07</v>
      </c>
      <c r="D512" s="5" t="str">
        <v>BSKDGNGENGR07</v>
      </c>
      <c r="E512" s="19">
        <f>IFERROR(_xlfn.XLOOKUP(F512,Assumptions!B:B,Assumptions!C:C),0)</f>
      </c>
      <c r="F512" s="5" t="str">
        <v>Retention</v>
      </c>
      <c r="G512" s="5" t="str">
        <v/>
      </c>
      <c r="H512" s="18">
        <f>G509*E512</f>
      </c>
      <c r="I512" s="18">
        <f>H512*(1-0)</f>
      </c>
      <c r="J512" s="18">
        <v>0</v>
      </c>
      <c r="K512" s="18">
        <v>0</v>
      </c>
      <c r="L512" s="18">
        <v>0</v>
      </c>
      <c r="M512" s="18">
        <v>0</v>
      </c>
      <c r="N512" s="18">
        <v>0</v>
      </c>
      <c r="O512" s="18">
        <v>0</v>
      </c>
      <c r="P512" s="18">
        <v>0</v>
      </c>
      <c r="Q512" s="18">
        <v>0</v>
      </c>
      <c r="R512" s="18">
        <v>0</v>
      </c>
      <c r="S512" s="18">
        <v>0</v>
      </c>
      <c r="T512" s="18">
        <v>0</v>
      </c>
      <c r="U512" s="18">
        <v>0</v>
      </c>
      <c r="V512" s="18">
        <v>0</v>
      </c>
      <c r="W512" s="18">
        <v>0</v>
      </c>
      <c r="X512" s="18">
        <v>0</v>
      </c>
      <c r="Y512" s="18">
        <f>SUM(J512:X512)</f>
      </c>
      <c r="Z512" s="18">
        <f>I512-Y512</f>
      </c>
      <c r="AA512" s="20">
        <v>46483</v>
      </c>
      <c r="AB512" s="20">
        <v>46483</v>
      </c>
      <c r="AC512" s="18">
        <f>IFERROR(_xlfn.XLOOKUP(F512,Assumptions!B:B,Assumptions!D:D),0)</f>
      </c>
      <c r="AD512" s="20">
        <f>AA512+AC512</f>
      </c>
      <c r="AE512" s="20">
        <f>AC512+AB512</f>
      </c>
      <c r="AF512" s="5" t="str">
        <v/>
      </c>
      <c r="AG512" s="18">
        <f>IFERROR(_xlfn.BETA.DIST(DATE(YEAR(AG$2),MONTH(AG$2),15),$AD$2,$AE$2,FALSE,DATE(YEAR($AD512),MONTH($AD512),1),DATE(YEAR($AE512),MONTH($AE512),28)),0)</f>
      </c>
      <c r="AH512" s="18">
        <f>IFERROR(_xlfn.BETA.DIST(DATE(YEAR(AH$2),MONTH(AH$2),15),$AD$2,$AE$2,FALSE,DATE(YEAR($AD512),MONTH($AD512),1),DATE(YEAR($AE512),MONTH($AE512),28)),0)</f>
      </c>
      <c r="AI512" s="18">
        <f>IFERROR(_xlfn.BETA.DIST(DATE(YEAR(AI$2),MONTH(AI$2),15),$AD$2,$AE$2,FALSE,DATE(YEAR($AD512),MONTH($AD512),1),DATE(YEAR($AE512),MONTH($AE512),28)),0)</f>
      </c>
      <c r="AJ512" s="18">
        <f>IFERROR(_xlfn.BETA.DIST(DATE(YEAR(AJ$2),MONTH(AJ$2),15),$AD$2,$AE$2,FALSE,DATE(YEAR($AD512),MONTH($AD512),1),DATE(YEAR($AE512),MONTH($AE512),28)),0)</f>
      </c>
      <c r="AK512" s="18">
        <f>IFERROR(_xlfn.BETA.DIST(DATE(YEAR(AK$2),MONTH(AK$2),15),$AD$2,$AE$2,FALSE,DATE(YEAR($AD512),MONTH($AD512),1),DATE(YEAR($AE512),MONTH($AE512),28)),0)</f>
      </c>
      <c r="AL512" s="18">
        <f>IFERROR(_xlfn.BETA.DIST(DATE(YEAR(AL$2),MONTH(AL$2),15),$AD$2,$AE$2,FALSE,DATE(YEAR($AD512),MONTH($AD512),1),DATE(YEAR($AE512),MONTH($AE512),28)),0)</f>
      </c>
      <c r="AM512" s="18">
        <f>IFERROR(_xlfn.BETA.DIST(DATE(YEAR(AM$2),MONTH(AM$2),15),$AD$2,$AE$2,FALSE,DATE(YEAR($AD512),MONTH($AD512),1),DATE(YEAR($AE512),MONTH($AE512),28)),0)</f>
      </c>
      <c r="AN512" s="18">
        <f>IFERROR(_xlfn.BETA.DIST(DATE(YEAR(AN$2),MONTH(AN$2),15),$AD$2,$AE$2,FALSE,DATE(YEAR($AD512),MONTH($AD512),1),DATE(YEAR($AE512),MONTH($AE512),28)),0)</f>
      </c>
      <c r="AO512" s="18">
        <f>IFERROR(_xlfn.BETA.DIST(DATE(YEAR(AO$2),MONTH(AO$2),15),$AD$2,$AE$2,FALSE,DATE(YEAR($AD512),MONTH($AD512),1),DATE(YEAR($AE512),MONTH($AE512),28)),0)</f>
      </c>
      <c r="AP512" s="18">
        <f>IFERROR(_xlfn.BETA.DIST(DATE(YEAR(AP$2),MONTH(AP$2),15),$AD$2,$AE$2,FALSE,DATE(YEAR($AD512),MONTH($AD512),1),DATE(YEAR($AE512),MONTH($AE512),28)),0)</f>
      </c>
      <c r="AQ512" s="18">
        <f>IFERROR(_xlfn.BETA.DIST(DATE(YEAR(AQ$2),MONTH(AQ$2),15),$AD$2,$AE$2,FALSE,DATE(YEAR($AD512),MONTH($AD512),1),DATE(YEAR($AE512),MONTH($AE512),28)),0)</f>
      </c>
      <c r="AR512" s="18">
        <f>IFERROR(_xlfn.BETA.DIST(DATE(YEAR(AR$2),MONTH(AR$2),15),$AD$2,$AE$2,FALSE,DATE(YEAR($AD512),MONTH($AD512),1),DATE(YEAR($AE512),MONTH($AE512),28)),0)</f>
      </c>
      <c r="AS512" s="18">
        <f>IFERROR(_xlfn.BETA.DIST(DATE(YEAR(AS$2),MONTH(AS$2),15),$AD$2,$AE$2,FALSE,DATE(YEAR($AD512),MONTH($AD512),1),DATE(YEAR($AE512),MONTH($AE512),28)),0)</f>
      </c>
      <c r="AT512" s="18">
        <f>IFERROR(_xlfn.BETA.DIST(DATE(YEAR(AT$2),MONTH(AT$2),15),$AD$2,$AE$2,FALSE,DATE(YEAR($AD512),MONTH($AD512),1),DATE(YEAR($AE512),MONTH($AE512),28)),0)</f>
      </c>
      <c r="AU512" s="18">
        <f>IFERROR(_xlfn.BETA.DIST(DATE(YEAR(AU$2),MONTH(AU$2),15),$AD$2,$AE$2,FALSE,DATE(YEAR($AD512),MONTH($AD512),1),DATE(YEAR($AE512),MONTH($AE512),28)),0)</f>
      </c>
      <c r="AV512" s="18">
        <f>SUM(AG512:AU512)</f>
      </c>
      <c r="AW512" s="18">
        <f>IF(J512&lt;&gt;0,J512,IF($AV512=0,0,AG512/$AV512*$Z512))</f>
      </c>
      <c r="AX512" s="18">
        <f>IF(K512&lt;&gt;0,K512,IF($AV512=0,0,AH512/$AV512*$Z512))</f>
      </c>
      <c r="AY512" s="18">
        <f>IF(L512&lt;&gt;0,L512,IF($AV512=0,0,AI512/$AV512*$Z512))</f>
      </c>
      <c r="AZ512" s="18">
        <f>IF(M512&lt;&gt;0,M512,IF($AV512=0,0,AJ512/$AV512*$Z512))</f>
      </c>
      <c r="BA512" s="18">
        <f>IF(N512&lt;&gt;0,N512,IF($AV512=0,0,AK512/$AV512*$Z512))</f>
      </c>
      <c r="BB512" s="18">
        <f>IF(O512&lt;&gt;0,O512,IF($AV512=0,0,AL512/$AV512*$Z512))</f>
      </c>
      <c r="BC512" s="18">
        <f>IF(P512&lt;&gt;0,P512,IF($AV512=0,0,AM512/$AV512*$Z512))</f>
      </c>
      <c r="BD512" s="18">
        <f>IF(Q512&lt;&gt;0,Q512,IF($AV512=0,0,AN512/$AV512*$Z512))</f>
      </c>
      <c r="BE512" s="18">
        <f>IF(R512&lt;&gt;0,R512,IF($AV512=0,0,AO512/$AV512*$Z512))</f>
      </c>
      <c r="BF512" s="18">
        <f>IF(S512&lt;&gt;0,S512,IF($AV512=0,0,AP512/$AV512*$Z512))</f>
      </c>
      <c r="BG512" s="18">
        <f>IF(T512&lt;&gt;0,T512,IF($AV512=0,0,AQ512/$AV512*$Z512))</f>
      </c>
      <c r="BH512" s="18">
        <f>IF(U512&lt;&gt;0,U512,IF($AV512=0,0,AR512/$AV512*$Z512))</f>
      </c>
      <c r="BI512" s="18">
        <f>IF(V512&lt;&gt;0,V512,IF($AV512=0,0,AS512/$AV512*$Z512))</f>
      </c>
      <c r="BJ512" s="18">
        <f>IF(W512&lt;&gt;0,W512,IF($AV512=0,0,AT512/$AV512*$Z512))</f>
      </c>
      <c r="BK512" s="18">
        <f>IF(X512&lt;&gt;0,X512,IF($AV512=0,0,AU512/$AV512*$Z512))</f>
      </c>
      <c r="BL512" s="18">
        <f>SUM(AW512:BK512)</f>
      </c>
      <c r="BM512" s="18">
        <f>I512-BL512</f>
      </c>
    </row>
    <row r="513" outlineLevel="3">
      <c r="A513" s="17" t="str">
        <v>14.14.1.2</v>
      </c>
      <c r="B513" s="17" t="str">
        <v/>
      </c>
      <c r="C513" s="17" t="str">
        <v/>
      </c>
      <c r="D513" s="17" t="str">
        <v/>
      </c>
      <c r="E513" s="17" t="str">
        <v>14.14.1.2</v>
      </c>
      <c r="F513" s="17" t="str">
        <v>Safety valve</v>
      </c>
      <c r="G513" s="17">
        <v>133424.47</v>
      </c>
      <c r="H513" s="17" t="str">
        <v/>
      </c>
      <c r="I513" s="17" t="str">
        <v/>
      </c>
      <c r="J513" s="17" t="str">
        <v/>
      </c>
      <c r="K513" s="17" t="str">
        <v/>
      </c>
      <c r="L513" s="17" t="str">
        <v/>
      </c>
      <c r="M513" s="17" t="str">
        <v/>
      </c>
      <c r="N513" s="17" t="str">
        <v/>
      </c>
      <c r="O513" s="17" t="str">
        <v/>
      </c>
      <c r="P513" s="17" t="str">
        <v/>
      </c>
      <c r="Q513" s="17" t="str">
        <v/>
      </c>
      <c r="R513" s="17" t="str">
        <v/>
      </c>
      <c r="S513" s="17" t="str">
        <v/>
      </c>
      <c r="T513" s="17" t="str">
        <v/>
      </c>
      <c r="U513" s="17" t="str">
        <v/>
      </c>
      <c r="V513" s="17" t="str">
        <v/>
      </c>
      <c r="W513" s="17" t="str">
        <v/>
      </c>
      <c r="X513" s="17" t="str">
        <v/>
      </c>
      <c r="Y513" s="17" t="str">
        <v/>
      </c>
      <c r="Z513" s="17" t="str">
        <v/>
      </c>
      <c r="AA513" s="17" t="str">
        <v/>
      </c>
      <c r="AB513" s="17" t="str">
        <v/>
      </c>
      <c r="AC513" s="17" t="str">
        <v/>
      </c>
      <c r="AD513" s="17" t="str">
        <v/>
      </c>
      <c r="AE513" s="17" t="str">
        <v/>
      </c>
      <c r="AF513" s="5" t="str">
        <v/>
      </c>
      <c r="AG513" s="18">
        <f>IFERROR(_xlfn.BETA.DIST(DATE(YEAR(AG$2),MONTH(AG$2),15),$AD$2,$AE$2,FALSE,DATE(YEAR($AD513),MONTH($AD513),1),DATE(YEAR($AE513),MONTH($AE513),28)),0)</f>
      </c>
      <c r="AH513" s="18">
        <f>IFERROR(_xlfn.BETA.DIST(DATE(YEAR(AH$2),MONTH(AH$2),15),$AD$2,$AE$2,FALSE,DATE(YEAR($AD513),MONTH($AD513),1),DATE(YEAR($AE513),MONTH($AE513),28)),0)</f>
      </c>
      <c r="AI513" s="18">
        <f>IFERROR(_xlfn.BETA.DIST(DATE(YEAR(AI$2),MONTH(AI$2),15),$AD$2,$AE$2,FALSE,DATE(YEAR($AD513),MONTH($AD513),1),DATE(YEAR($AE513),MONTH($AE513),28)),0)</f>
      </c>
      <c r="AJ513" s="18">
        <f>IFERROR(_xlfn.BETA.DIST(DATE(YEAR(AJ$2),MONTH(AJ$2),15),$AD$2,$AE$2,FALSE,DATE(YEAR($AD513),MONTH($AD513),1),DATE(YEAR($AE513),MONTH($AE513),28)),0)</f>
      </c>
      <c r="AK513" s="18">
        <f>IFERROR(_xlfn.BETA.DIST(DATE(YEAR(AK$2),MONTH(AK$2),15),$AD$2,$AE$2,FALSE,DATE(YEAR($AD513),MONTH($AD513),1),DATE(YEAR($AE513),MONTH($AE513),28)),0)</f>
      </c>
      <c r="AL513" s="18">
        <f>IFERROR(_xlfn.BETA.DIST(DATE(YEAR(AL$2),MONTH(AL$2),15),$AD$2,$AE$2,FALSE,DATE(YEAR($AD513),MONTH($AD513),1),DATE(YEAR($AE513),MONTH($AE513),28)),0)</f>
      </c>
      <c r="AM513" s="18">
        <f>IFERROR(_xlfn.BETA.DIST(DATE(YEAR(AM$2),MONTH(AM$2),15),$AD$2,$AE$2,FALSE,DATE(YEAR($AD513),MONTH($AD513),1),DATE(YEAR($AE513),MONTH($AE513),28)),0)</f>
      </c>
      <c r="AN513" s="18">
        <f>IFERROR(_xlfn.BETA.DIST(DATE(YEAR(AN$2),MONTH(AN$2),15),$AD$2,$AE$2,FALSE,DATE(YEAR($AD513),MONTH($AD513),1),DATE(YEAR($AE513),MONTH($AE513),28)),0)</f>
      </c>
      <c r="AO513" s="18">
        <f>IFERROR(_xlfn.BETA.DIST(DATE(YEAR(AO$2),MONTH(AO$2),15),$AD$2,$AE$2,FALSE,DATE(YEAR($AD513),MONTH($AD513),1),DATE(YEAR($AE513),MONTH($AE513),28)),0)</f>
      </c>
      <c r="AP513" s="18">
        <f>IFERROR(_xlfn.BETA.DIST(DATE(YEAR(AP$2),MONTH(AP$2),15),$AD$2,$AE$2,FALSE,DATE(YEAR($AD513),MONTH($AD513),1),DATE(YEAR($AE513),MONTH($AE513),28)),0)</f>
      </c>
      <c r="AQ513" s="18">
        <f>IFERROR(_xlfn.BETA.DIST(DATE(YEAR(AQ$2),MONTH(AQ$2),15),$AD$2,$AE$2,FALSE,DATE(YEAR($AD513),MONTH($AD513),1),DATE(YEAR($AE513),MONTH($AE513),28)),0)</f>
      </c>
      <c r="AR513" s="18">
        <f>IFERROR(_xlfn.BETA.DIST(DATE(YEAR(AR$2),MONTH(AR$2),15),$AD$2,$AE$2,FALSE,DATE(YEAR($AD513),MONTH($AD513),1),DATE(YEAR($AE513),MONTH($AE513),28)),0)</f>
      </c>
      <c r="AS513" s="18">
        <f>IFERROR(_xlfn.BETA.DIST(DATE(YEAR(AS$2),MONTH(AS$2),15),$AD$2,$AE$2,FALSE,DATE(YEAR($AD513),MONTH($AD513),1),DATE(YEAR($AE513),MONTH($AE513),28)),0)</f>
      </c>
      <c r="AT513" s="18">
        <f>IFERROR(_xlfn.BETA.DIST(DATE(YEAR(AT$2),MONTH(AT$2),15),$AD$2,$AE$2,FALSE,DATE(YEAR($AD513),MONTH($AD513),1),DATE(YEAR($AE513),MONTH($AE513),28)),0)</f>
      </c>
      <c r="AU513" s="18">
        <f>IFERROR(_xlfn.BETA.DIST(DATE(YEAR(AU$2),MONTH(AU$2),15),$AD$2,$AE$2,FALSE,DATE(YEAR($AD513),MONTH($AD513),1),DATE(YEAR($AE513),MONTH($AE513),28)),0)</f>
      </c>
      <c r="AV513" s="18">
        <f>SUM(AG513:AU513)</f>
      </c>
      <c r="AW513" s="18">
        <f>IF(J513&lt;&gt;0,J513,IF($AV513=0,0,AG513/$AV513*$Z513))</f>
      </c>
      <c r="AX513" s="18">
        <f>IF(K513&lt;&gt;0,K513,IF($AV513=0,0,AH513/$AV513*$Z513))</f>
      </c>
      <c r="AY513" s="18">
        <f>IF(L513&lt;&gt;0,L513,IF($AV513=0,0,AI513/$AV513*$Z513))</f>
      </c>
      <c r="AZ513" s="18">
        <f>IF(M513&lt;&gt;0,M513,IF($AV513=0,0,AJ513/$AV513*$Z513))</f>
      </c>
      <c r="BA513" s="18">
        <f>IF(N513&lt;&gt;0,N513,IF($AV513=0,0,AK513/$AV513*$Z513))</f>
      </c>
      <c r="BB513" s="18">
        <f>IF(O513&lt;&gt;0,O513,IF($AV513=0,0,AL513/$AV513*$Z513))</f>
      </c>
      <c r="BC513" s="18">
        <f>IF(P513&lt;&gt;0,P513,IF($AV513=0,0,AM513/$AV513*$Z513))</f>
      </c>
      <c r="BD513" s="18">
        <f>IF(Q513&lt;&gt;0,Q513,IF($AV513=0,0,AN513/$AV513*$Z513))</f>
      </c>
      <c r="BE513" s="18">
        <f>IF(R513&lt;&gt;0,R513,IF($AV513=0,0,AO513/$AV513*$Z513))</f>
      </c>
      <c r="BF513" s="18">
        <f>IF(S513&lt;&gt;0,S513,IF($AV513=0,0,AP513/$AV513*$Z513))</f>
      </c>
      <c r="BG513" s="18">
        <f>IF(T513&lt;&gt;0,T513,IF($AV513=0,0,AQ513/$AV513*$Z513))</f>
      </c>
      <c r="BH513" s="18">
        <f>IF(U513&lt;&gt;0,U513,IF($AV513=0,0,AR513/$AV513*$Z513))</f>
      </c>
      <c r="BI513" s="18">
        <f>IF(V513&lt;&gt;0,V513,IF($AV513=0,0,AS513/$AV513*$Z513))</f>
      </c>
      <c r="BJ513" s="18">
        <f>IF(W513&lt;&gt;0,W513,IF($AV513=0,0,AT513/$AV513*$Z513))</f>
      </c>
      <c r="BK513" s="18">
        <f>IF(X513&lt;&gt;0,X513,IF($AV513=0,0,AU513/$AV513*$Z513))</f>
      </c>
      <c r="BL513" s="18">
        <f>SUM(AW513:BK513)</f>
      </c>
      <c r="BM513" s="17" t="str">
        <v/>
      </c>
    </row>
    <row r="514" outlineLevel="4">
      <c r="A514" s="5" t="str">
        <v>14.14.1.2</v>
      </c>
      <c r="B514" s="5" t="str">
        <v/>
      </c>
      <c r="C514" s="5" t="str">
        <v>BSKDGNGENGR03</v>
      </c>
      <c r="D514" s="5" t="str">
        <v>BSKDGNGENGR03</v>
      </c>
      <c r="E514" s="19">
        <f>IFERROR(_xlfn.XLOOKUP(F514,Assumptions!B:B,Assumptions!C:C),0)</f>
      </c>
      <c r="F514" s="5" t="str">
        <v>Advanced Payment</v>
      </c>
      <c r="G514" s="5" t="str">
        <v/>
      </c>
      <c r="H514" s="18">
        <f>G513*E514</f>
      </c>
      <c r="I514" s="18">
        <f>H514*(1-0)</f>
      </c>
      <c r="J514" s="18">
        <v>0</v>
      </c>
      <c r="K514" s="18">
        <v>0</v>
      </c>
      <c r="L514" s="18">
        <v>0</v>
      </c>
      <c r="M514" s="18">
        <v>0</v>
      </c>
      <c r="N514" s="18">
        <v>0</v>
      </c>
      <c r="O514" s="18">
        <v>0</v>
      </c>
      <c r="P514" s="18">
        <v>0</v>
      </c>
      <c r="Q514" s="18">
        <v>0</v>
      </c>
      <c r="R514" s="18">
        <v>0</v>
      </c>
      <c r="S514" s="18">
        <v>0</v>
      </c>
      <c r="T514" s="18">
        <v>0</v>
      </c>
      <c r="U514" s="18">
        <v>0</v>
      </c>
      <c r="V514" s="18">
        <v>0</v>
      </c>
      <c r="W514" s="18">
        <v>0</v>
      </c>
      <c r="X514" s="18">
        <v>0</v>
      </c>
      <c r="Y514" s="18">
        <f>SUM(J514:X514)</f>
      </c>
      <c r="Z514" s="18">
        <f>I514-Y514</f>
      </c>
      <c r="AA514" s="20">
        <v>46026</v>
      </c>
      <c r="AB514" s="20">
        <v>46026</v>
      </c>
      <c r="AC514" s="18">
        <f>IFERROR(_xlfn.XLOOKUP(F514,Assumptions!B:B,Assumptions!D:D),0)</f>
      </c>
      <c r="AD514" s="20">
        <f>AA514+AC514</f>
      </c>
      <c r="AE514" s="20">
        <f>AC514+AB514</f>
      </c>
      <c r="AF514" s="5" t="str">
        <v/>
      </c>
      <c r="AG514" s="18">
        <f>IFERROR(_xlfn.BETA.DIST(DATE(YEAR(AG$2),MONTH(AG$2),15),$AD$2,$AE$2,FALSE,DATE(YEAR($AD514),MONTH($AD514),1),DATE(YEAR($AE514),MONTH($AE514),28)),0)</f>
      </c>
      <c r="AH514" s="18">
        <f>IFERROR(_xlfn.BETA.DIST(DATE(YEAR(AH$2),MONTH(AH$2),15),$AD$2,$AE$2,FALSE,DATE(YEAR($AD514),MONTH($AD514),1),DATE(YEAR($AE514),MONTH($AE514),28)),0)</f>
      </c>
      <c r="AI514" s="18">
        <f>IFERROR(_xlfn.BETA.DIST(DATE(YEAR(AI$2),MONTH(AI$2),15),$AD$2,$AE$2,FALSE,DATE(YEAR($AD514),MONTH($AD514),1),DATE(YEAR($AE514),MONTH($AE514),28)),0)</f>
      </c>
      <c r="AJ514" s="18">
        <f>IFERROR(_xlfn.BETA.DIST(DATE(YEAR(AJ$2),MONTH(AJ$2),15),$AD$2,$AE$2,FALSE,DATE(YEAR($AD514),MONTH($AD514),1),DATE(YEAR($AE514),MONTH($AE514),28)),0)</f>
      </c>
      <c r="AK514" s="18">
        <f>IFERROR(_xlfn.BETA.DIST(DATE(YEAR(AK$2),MONTH(AK$2),15),$AD$2,$AE$2,FALSE,DATE(YEAR($AD514),MONTH($AD514),1),DATE(YEAR($AE514),MONTH($AE514),28)),0)</f>
      </c>
      <c r="AL514" s="18">
        <f>IFERROR(_xlfn.BETA.DIST(DATE(YEAR(AL$2),MONTH(AL$2),15),$AD$2,$AE$2,FALSE,DATE(YEAR($AD514),MONTH($AD514),1),DATE(YEAR($AE514),MONTH($AE514),28)),0)</f>
      </c>
      <c r="AM514" s="18">
        <f>IFERROR(_xlfn.BETA.DIST(DATE(YEAR(AM$2),MONTH(AM$2),15),$AD$2,$AE$2,FALSE,DATE(YEAR($AD514),MONTH($AD514),1),DATE(YEAR($AE514),MONTH($AE514),28)),0)</f>
      </c>
      <c r="AN514" s="18">
        <f>IFERROR(_xlfn.BETA.DIST(DATE(YEAR(AN$2),MONTH(AN$2),15),$AD$2,$AE$2,FALSE,DATE(YEAR($AD514),MONTH($AD514),1),DATE(YEAR($AE514),MONTH($AE514),28)),0)</f>
      </c>
      <c r="AO514" s="18">
        <f>IFERROR(_xlfn.BETA.DIST(DATE(YEAR(AO$2),MONTH(AO$2),15),$AD$2,$AE$2,FALSE,DATE(YEAR($AD514),MONTH($AD514),1),DATE(YEAR($AE514),MONTH($AE514),28)),0)</f>
      </c>
      <c r="AP514" s="18">
        <f>IFERROR(_xlfn.BETA.DIST(DATE(YEAR(AP$2),MONTH(AP$2),15),$AD$2,$AE$2,FALSE,DATE(YEAR($AD514),MONTH($AD514),1),DATE(YEAR($AE514),MONTH($AE514),28)),0)</f>
      </c>
      <c r="AQ514" s="18">
        <f>IFERROR(_xlfn.BETA.DIST(DATE(YEAR(AQ$2),MONTH(AQ$2),15),$AD$2,$AE$2,FALSE,DATE(YEAR($AD514),MONTH($AD514),1),DATE(YEAR($AE514),MONTH($AE514),28)),0)</f>
      </c>
      <c r="AR514" s="18">
        <f>IFERROR(_xlfn.BETA.DIST(DATE(YEAR(AR$2),MONTH(AR$2),15),$AD$2,$AE$2,FALSE,DATE(YEAR($AD514),MONTH($AD514),1),DATE(YEAR($AE514),MONTH($AE514),28)),0)</f>
      </c>
      <c r="AS514" s="18">
        <f>IFERROR(_xlfn.BETA.DIST(DATE(YEAR(AS$2),MONTH(AS$2),15),$AD$2,$AE$2,FALSE,DATE(YEAR($AD514),MONTH($AD514),1),DATE(YEAR($AE514),MONTH($AE514),28)),0)</f>
      </c>
      <c r="AT514" s="18">
        <f>IFERROR(_xlfn.BETA.DIST(DATE(YEAR(AT$2),MONTH(AT$2),15),$AD$2,$AE$2,FALSE,DATE(YEAR($AD514),MONTH($AD514),1),DATE(YEAR($AE514),MONTH($AE514),28)),0)</f>
      </c>
      <c r="AU514" s="18">
        <f>IFERROR(_xlfn.BETA.DIST(DATE(YEAR(AU$2),MONTH(AU$2),15),$AD$2,$AE$2,FALSE,DATE(YEAR($AD514),MONTH($AD514),1),DATE(YEAR($AE514),MONTH($AE514),28)),0)</f>
      </c>
      <c r="AV514" s="18">
        <f>SUM(AG514:AU514)</f>
      </c>
      <c r="AW514" s="18">
        <f>IF(J514&lt;&gt;0,J514,IF($AV514=0,0,AG514/$AV514*$Z514))</f>
      </c>
      <c r="AX514" s="18">
        <f>IF(K514&lt;&gt;0,K514,IF($AV514=0,0,AH514/$AV514*$Z514))</f>
      </c>
      <c r="AY514" s="18">
        <f>IF(L514&lt;&gt;0,L514,IF($AV514=0,0,AI514/$AV514*$Z514))</f>
      </c>
      <c r="AZ514" s="18">
        <f>IF(M514&lt;&gt;0,M514,IF($AV514=0,0,AJ514/$AV514*$Z514))</f>
      </c>
      <c r="BA514" s="18">
        <f>IF(N514&lt;&gt;0,N514,IF($AV514=0,0,AK514/$AV514*$Z514))</f>
      </c>
      <c r="BB514" s="18">
        <f>IF(O514&lt;&gt;0,O514,IF($AV514=0,0,AL514/$AV514*$Z514))</f>
      </c>
      <c r="BC514" s="18">
        <f>IF(P514&lt;&gt;0,P514,IF($AV514=0,0,AM514/$AV514*$Z514))</f>
      </c>
      <c r="BD514" s="18">
        <f>IF(Q514&lt;&gt;0,Q514,IF($AV514=0,0,AN514/$AV514*$Z514))</f>
      </c>
      <c r="BE514" s="18">
        <f>IF(R514&lt;&gt;0,R514,IF($AV514=0,0,AO514/$AV514*$Z514))</f>
      </c>
      <c r="BF514" s="18">
        <f>IF(S514&lt;&gt;0,S514,IF($AV514=0,0,AP514/$AV514*$Z514))</f>
      </c>
      <c r="BG514" s="18">
        <f>IF(T514&lt;&gt;0,T514,IF($AV514=0,0,AQ514/$AV514*$Z514))</f>
      </c>
      <c r="BH514" s="18">
        <f>IF(U514&lt;&gt;0,U514,IF($AV514=0,0,AR514/$AV514*$Z514))</f>
      </c>
      <c r="BI514" s="18">
        <f>IF(V514&lt;&gt;0,V514,IF($AV514=0,0,AS514/$AV514*$Z514))</f>
      </c>
      <c r="BJ514" s="18">
        <f>IF(W514&lt;&gt;0,W514,IF($AV514=0,0,AT514/$AV514*$Z514))</f>
      </c>
      <c r="BK514" s="18">
        <f>IF(X514&lt;&gt;0,X514,IF($AV514=0,0,AU514/$AV514*$Z514))</f>
      </c>
      <c r="BL514" s="18">
        <f>SUM(AW514:BK514)</f>
      </c>
      <c r="BM514" s="18">
        <f>I514-BL514</f>
      </c>
    </row>
    <row r="515" outlineLevel="4">
      <c r="A515" s="5" t="str">
        <v>14.14.1.2</v>
      </c>
      <c r="B515" s="5" t="str">
        <v/>
      </c>
      <c r="C515" s="5" t="str">
        <v>BSPRELGENTL07</v>
      </c>
      <c r="D515" s="5" t="str">
        <v>BSPRELGENTL07</v>
      </c>
      <c r="E515" s="19">
        <f>IFERROR(_xlfn.XLOOKUP(F515,Assumptions!B:B,Assumptions!C:C),0)</f>
      </c>
      <c r="F515" s="5" t="str">
        <v>Site Delivery EGP</v>
      </c>
      <c r="G515" s="5" t="str">
        <v/>
      </c>
      <c r="H515" s="18">
        <f>G513*E515</f>
      </c>
      <c r="I515" s="18">
        <f>H515*(1-0)</f>
      </c>
      <c r="J515" s="18">
        <v>0</v>
      </c>
      <c r="K515" s="18">
        <v>0</v>
      </c>
      <c r="L515" s="18">
        <v>0</v>
      </c>
      <c r="M515" s="18">
        <v>0</v>
      </c>
      <c r="N515" s="18">
        <v>0</v>
      </c>
      <c r="O515" s="18">
        <v>0</v>
      </c>
      <c r="P515" s="18">
        <v>0</v>
      </c>
      <c r="Q515" s="18">
        <v>0</v>
      </c>
      <c r="R515" s="18">
        <v>0</v>
      </c>
      <c r="S515" s="18">
        <v>0</v>
      </c>
      <c r="T515" s="18">
        <v>0</v>
      </c>
      <c r="U515" s="18">
        <v>0</v>
      </c>
      <c r="V515" s="18">
        <v>0</v>
      </c>
      <c r="W515" s="18">
        <v>0</v>
      </c>
      <c r="X515" s="18">
        <v>0</v>
      </c>
      <c r="Y515" s="18">
        <f>SUM(J515:X515)</f>
      </c>
      <c r="Z515" s="18">
        <f>I515-Y515</f>
      </c>
      <c r="AA515" s="20">
        <v>46347</v>
      </c>
      <c r="AB515" s="20">
        <v>46347</v>
      </c>
      <c r="AC515" s="18">
        <f>IFERROR(_xlfn.XLOOKUP(F515,Assumptions!B:B,Assumptions!D:D),0)</f>
      </c>
      <c r="AD515" s="20">
        <f>AA515+AC515</f>
      </c>
      <c r="AE515" s="20">
        <f>AC515+AB515</f>
      </c>
      <c r="AF515" s="5" t="str">
        <v/>
      </c>
      <c r="AG515" s="18">
        <f>IFERROR(_xlfn.BETA.DIST(DATE(YEAR(AG$2),MONTH(AG$2),15),$AD$2,$AE$2,FALSE,DATE(YEAR($AD515),MONTH($AD515),1),DATE(YEAR($AE515),MONTH($AE515),28)),0)</f>
      </c>
      <c r="AH515" s="18">
        <f>IFERROR(_xlfn.BETA.DIST(DATE(YEAR(AH$2),MONTH(AH$2),15),$AD$2,$AE$2,FALSE,DATE(YEAR($AD515),MONTH($AD515),1),DATE(YEAR($AE515),MONTH($AE515),28)),0)</f>
      </c>
      <c r="AI515" s="18">
        <f>IFERROR(_xlfn.BETA.DIST(DATE(YEAR(AI$2),MONTH(AI$2),15),$AD$2,$AE$2,FALSE,DATE(YEAR($AD515),MONTH($AD515),1),DATE(YEAR($AE515),MONTH($AE515),28)),0)</f>
      </c>
      <c r="AJ515" s="18">
        <f>IFERROR(_xlfn.BETA.DIST(DATE(YEAR(AJ$2),MONTH(AJ$2),15),$AD$2,$AE$2,FALSE,DATE(YEAR($AD515),MONTH($AD515),1),DATE(YEAR($AE515),MONTH($AE515),28)),0)</f>
      </c>
      <c r="AK515" s="18">
        <f>IFERROR(_xlfn.BETA.DIST(DATE(YEAR(AK$2),MONTH(AK$2),15),$AD$2,$AE$2,FALSE,DATE(YEAR($AD515),MONTH($AD515),1),DATE(YEAR($AE515),MONTH($AE515),28)),0)</f>
      </c>
      <c r="AL515" s="18">
        <f>IFERROR(_xlfn.BETA.DIST(DATE(YEAR(AL$2),MONTH(AL$2),15),$AD$2,$AE$2,FALSE,DATE(YEAR($AD515),MONTH($AD515),1),DATE(YEAR($AE515),MONTH($AE515),28)),0)</f>
      </c>
      <c r="AM515" s="18">
        <f>IFERROR(_xlfn.BETA.DIST(DATE(YEAR(AM$2),MONTH(AM$2),15),$AD$2,$AE$2,FALSE,DATE(YEAR($AD515),MONTH($AD515),1),DATE(YEAR($AE515),MONTH($AE515),28)),0)</f>
      </c>
      <c r="AN515" s="18">
        <f>IFERROR(_xlfn.BETA.DIST(DATE(YEAR(AN$2),MONTH(AN$2),15),$AD$2,$AE$2,FALSE,DATE(YEAR($AD515),MONTH($AD515),1),DATE(YEAR($AE515),MONTH($AE515),28)),0)</f>
      </c>
      <c r="AO515" s="18">
        <f>IFERROR(_xlfn.BETA.DIST(DATE(YEAR(AO$2),MONTH(AO$2),15),$AD$2,$AE$2,FALSE,DATE(YEAR($AD515),MONTH($AD515),1),DATE(YEAR($AE515),MONTH($AE515),28)),0)</f>
      </c>
      <c r="AP515" s="18">
        <f>IFERROR(_xlfn.BETA.DIST(DATE(YEAR(AP$2),MONTH(AP$2),15),$AD$2,$AE$2,FALSE,DATE(YEAR($AD515),MONTH($AD515),1),DATE(YEAR($AE515),MONTH($AE515),28)),0)</f>
      </c>
      <c r="AQ515" s="18">
        <f>IFERROR(_xlfn.BETA.DIST(DATE(YEAR(AQ$2),MONTH(AQ$2),15),$AD$2,$AE$2,FALSE,DATE(YEAR($AD515),MONTH($AD515),1),DATE(YEAR($AE515),MONTH($AE515),28)),0)</f>
      </c>
      <c r="AR515" s="18">
        <f>IFERROR(_xlfn.BETA.DIST(DATE(YEAR(AR$2),MONTH(AR$2),15),$AD$2,$AE$2,FALSE,DATE(YEAR($AD515),MONTH($AD515),1),DATE(YEAR($AE515),MONTH($AE515),28)),0)</f>
      </c>
      <c r="AS515" s="18">
        <f>IFERROR(_xlfn.BETA.DIST(DATE(YEAR(AS$2),MONTH(AS$2),15),$AD$2,$AE$2,FALSE,DATE(YEAR($AD515),MONTH($AD515),1),DATE(YEAR($AE515),MONTH($AE515),28)),0)</f>
      </c>
      <c r="AT515" s="18">
        <f>IFERROR(_xlfn.BETA.DIST(DATE(YEAR(AT$2),MONTH(AT$2),15),$AD$2,$AE$2,FALSE,DATE(YEAR($AD515),MONTH($AD515),1),DATE(YEAR($AE515),MONTH($AE515),28)),0)</f>
      </c>
      <c r="AU515" s="18">
        <f>IFERROR(_xlfn.BETA.DIST(DATE(YEAR(AU$2),MONTH(AU$2),15),$AD$2,$AE$2,FALSE,DATE(YEAR($AD515),MONTH($AD515),1),DATE(YEAR($AE515),MONTH($AE515),28)),0)</f>
      </c>
      <c r="AV515" s="18">
        <f>SUM(AG515:AU515)</f>
      </c>
      <c r="AW515" s="18">
        <f>IF(J515&lt;&gt;0,J515,IF($AV515=0,0,AG515/$AV515*$Z515))</f>
      </c>
      <c r="AX515" s="18">
        <f>IF(K515&lt;&gt;0,K515,IF($AV515=0,0,AH515/$AV515*$Z515))</f>
      </c>
      <c r="AY515" s="18">
        <f>IF(L515&lt;&gt;0,L515,IF($AV515=0,0,AI515/$AV515*$Z515))</f>
      </c>
      <c r="AZ515" s="18">
        <f>IF(M515&lt;&gt;0,M515,IF($AV515=0,0,AJ515/$AV515*$Z515))</f>
      </c>
      <c r="BA515" s="18">
        <f>IF(N515&lt;&gt;0,N515,IF($AV515=0,0,AK515/$AV515*$Z515))</f>
      </c>
      <c r="BB515" s="18">
        <f>IF(O515&lt;&gt;0,O515,IF($AV515=0,0,AL515/$AV515*$Z515))</f>
      </c>
      <c r="BC515" s="18">
        <f>IF(P515&lt;&gt;0,P515,IF($AV515=0,0,AM515/$AV515*$Z515))</f>
      </c>
      <c r="BD515" s="18">
        <f>IF(Q515&lt;&gt;0,Q515,IF($AV515=0,0,AN515/$AV515*$Z515))</f>
      </c>
      <c r="BE515" s="18">
        <f>IF(R515&lt;&gt;0,R515,IF($AV515=0,0,AO515/$AV515*$Z515))</f>
      </c>
      <c r="BF515" s="18">
        <f>IF(S515&lt;&gt;0,S515,IF($AV515=0,0,AP515/$AV515*$Z515))</f>
      </c>
      <c r="BG515" s="18">
        <f>IF(T515&lt;&gt;0,T515,IF($AV515=0,0,AQ515/$AV515*$Z515))</f>
      </c>
      <c r="BH515" s="18">
        <f>IF(U515&lt;&gt;0,U515,IF($AV515=0,0,AR515/$AV515*$Z515))</f>
      </c>
      <c r="BI515" s="18">
        <f>IF(V515&lt;&gt;0,V515,IF($AV515=0,0,AS515/$AV515*$Z515))</f>
      </c>
      <c r="BJ515" s="18">
        <f>IF(W515&lt;&gt;0,W515,IF($AV515=0,0,AT515/$AV515*$Z515))</f>
      </c>
      <c r="BK515" s="18">
        <f>IF(X515&lt;&gt;0,X515,IF($AV515=0,0,AU515/$AV515*$Z515))</f>
      </c>
      <c r="BL515" s="18">
        <f>SUM(AW515:BK515)</f>
      </c>
      <c r="BM515" s="18">
        <f>I515-BL515</f>
      </c>
    </row>
    <row r="516" outlineLevel="4">
      <c r="A516" s="5" t="str">
        <v>14.14.1.2</v>
      </c>
      <c r="B516" s="5" t="str">
        <v/>
      </c>
      <c r="C516" s="5" t="str">
        <v>BSKDGNGENGR07</v>
      </c>
      <c r="D516" s="5" t="str">
        <v>BSKDGNGENGR07</v>
      </c>
      <c r="E516" s="19">
        <f>IFERROR(_xlfn.XLOOKUP(F516,Assumptions!B:B,Assumptions!C:C),0)</f>
      </c>
      <c r="F516" s="5" t="str">
        <v>Retention</v>
      </c>
      <c r="G516" s="5" t="str">
        <v/>
      </c>
      <c r="H516" s="18">
        <f>G513*E516</f>
      </c>
      <c r="I516" s="18">
        <f>H516*(1-0)</f>
      </c>
      <c r="J516" s="18">
        <v>0</v>
      </c>
      <c r="K516" s="18">
        <v>0</v>
      </c>
      <c r="L516" s="18">
        <v>0</v>
      </c>
      <c r="M516" s="18">
        <v>0</v>
      </c>
      <c r="N516" s="18">
        <v>0</v>
      </c>
      <c r="O516" s="18">
        <v>0</v>
      </c>
      <c r="P516" s="18">
        <v>0</v>
      </c>
      <c r="Q516" s="18">
        <v>0</v>
      </c>
      <c r="R516" s="18">
        <v>0</v>
      </c>
      <c r="S516" s="18">
        <v>0</v>
      </c>
      <c r="T516" s="18">
        <v>0</v>
      </c>
      <c r="U516" s="18">
        <v>0</v>
      </c>
      <c r="V516" s="18">
        <v>0</v>
      </c>
      <c r="W516" s="18">
        <v>0</v>
      </c>
      <c r="X516" s="18">
        <v>0</v>
      </c>
      <c r="Y516" s="18">
        <f>SUM(J516:X516)</f>
      </c>
      <c r="Z516" s="18">
        <f>I516-Y516</f>
      </c>
      <c r="AA516" s="20">
        <v>46483</v>
      </c>
      <c r="AB516" s="20">
        <v>46483</v>
      </c>
      <c r="AC516" s="18">
        <f>IFERROR(_xlfn.XLOOKUP(F516,Assumptions!B:B,Assumptions!D:D),0)</f>
      </c>
      <c r="AD516" s="20">
        <f>AA516+AC516</f>
      </c>
      <c r="AE516" s="20">
        <f>AC516+AB516</f>
      </c>
      <c r="AF516" s="5" t="str">
        <v/>
      </c>
      <c r="AG516" s="18">
        <f>IFERROR(_xlfn.BETA.DIST(DATE(YEAR(AG$2),MONTH(AG$2),15),$AD$2,$AE$2,FALSE,DATE(YEAR($AD516),MONTH($AD516),1),DATE(YEAR($AE516),MONTH($AE516),28)),0)</f>
      </c>
      <c r="AH516" s="18">
        <f>IFERROR(_xlfn.BETA.DIST(DATE(YEAR(AH$2),MONTH(AH$2),15),$AD$2,$AE$2,FALSE,DATE(YEAR($AD516),MONTH($AD516),1),DATE(YEAR($AE516),MONTH($AE516),28)),0)</f>
      </c>
      <c r="AI516" s="18">
        <f>IFERROR(_xlfn.BETA.DIST(DATE(YEAR(AI$2),MONTH(AI$2),15),$AD$2,$AE$2,FALSE,DATE(YEAR($AD516),MONTH($AD516),1),DATE(YEAR($AE516),MONTH($AE516),28)),0)</f>
      </c>
      <c r="AJ516" s="18">
        <f>IFERROR(_xlfn.BETA.DIST(DATE(YEAR(AJ$2),MONTH(AJ$2),15),$AD$2,$AE$2,FALSE,DATE(YEAR($AD516),MONTH($AD516),1),DATE(YEAR($AE516),MONTH($AE516),28)),0)</f>
      </c>
      <c r="AK516" s="18">
        <f>IFERROR(_xlfn.BETA.DIST(DATE(YEAR(AK$2),MONTH(AK$2),15),$AD$2,$AE$2,FALSE,DATE(YEAR($AD516),MONTH($AD516),1),DATE(YEAR($AE516),MONTH($AE516),28)),0)</f>
      </c>
      <c r="AL516" s="18">
        <f>IFERROR(_xlfn.BETA.DIST(DATE(YEAR(AL$2),MONTH(AL$2),15),$AD$2,$AE$2,FALSE,DATE(YEAR($AD516),MONTH($AD516),1),DATE(YEAR($AE516),MONTH($AE516),28)),0)</f>
      </c>
      <c r="AM516" s="18">
        <f>IFERROR(_xlfn.BETA.DIST(DATE(YEAR(AM$2),MONTH(AM$2),15),$AD$2,$AE$2,FALSE,DATE(YEAR($AD516),MONTH($AD516),1),DATE(YEAR($AE516),MONTH($AE516),28)),0)</f>
      </c>
      <c r="AN516" s="18">
        <f>IFERROR(_xlfn.BETA.DIST(DATE(YEAR(AN$2),MONTH(AN$2),15),$AD$2,$AE$2,FALSE,DATE(YEAR($AD516),MONTH($AD516),1),DATE(YEAR($AE516),MONTH($AE516),28)),0)</f>
      </c>
      <c r="AO516" s="18">
        <f>IFERROR(_xlfn.BETA.DIST(DATE(YEAR(AO$2),MONTH(AO$2),15),$AD$2,$AE$2,FALSE,DATE(YEAR($AD516),MONTH($AD516),1),DATE(YEAR($AE516),MONTH($AE516),28)),0)</f>
      </c>
      <c r="AP516" s="18">
        <f>IFERROR(_xlfn.BETA.DIST(DATE(YEAR(AP$2),MONTH(AP$2),15),$AD$2,$AE$2,FALSE,DATE(YEAR($AD516),MONTH($AD516),1),DATE(YEAR($AE516),MONTH($AE516),28)),0)</f>
      </c>
      <c r="AQ516" s="18">
        <f>IFERROR(_xlfn.BETA.DIST(DATE(YEAR(AQ$2),MONTH(AQ$2),15),$AD$2,$AE$2,FALSE,DATE(YEAR($AD516),MONTH($AD516),1),DATE(YEAR($AE516),MONTH($AE516),28)),0)</f>
      </c>
      <c r="AR516" s="18">
        <f>IFERROR(_xlfn.BETA.DIST(DATE(YEAR(AR$2),MONTH(AR$2),15),$AD$2,$AE$2,FALSE,DATE(YEAR($AD516),MONTH($AD516),1),DATE(YEAR($AE516),MONTH($AE516),28)),0)</f>
      </c>
      <c r="AS516" s="18">
        <f>IFERROR(_xlfn.BETA.DIST(DATE(YEAR(AS$2),MONTH(AS$2),15),$AD$2,$AE$2,FALSE,DATE(YEAR($AD516),MONTH($AD516),1),DATE(YEAR($AE516),MONTH($AE516),28)),0)</f>
      </c>
      <c r="AT516" s="18">
        <f>IFERROR(_xlfn.BETA.DIST(DATE(YEAR(AT$2),MONTH(AT$2),15),$AD$2,$AE$2,FALSE,DATE(YEAR($AD516),MONTH($AD516),1),DATE(YEAR($AE516),MONTH($AE516),28)),0)</f>
      </c>
      <c r="AU516" s="18">
        <f>IFERROR(_xlfn.BETA.DIST(DATE(YEAR(AU$2),MONTH(AU$2),15),$AD$2,$AE$2,FALSE,DATE(YEAR($AD516),MONTH($AD516),1),DATE(YEAR($AE516),MONTH($AE516),28)),0)</f>
      </c>
      <c r="AV516" s="18">
        <f>SUM(AG516:AU516)</f>
      </c>
      <c r="AW516" s="18">
        <f>IF(J516&lt;&gt;0,J516,IF($AV516=0,0,AG516/$AV516*$Z516))</f>
      </c>
      <c r="AX516" s="18">
        <f>IF(K516&lt;&gt;0,K516,IF($AV516=0,0,AH516/$AV516*$Z516))</f>
      </c>
      <c r="AY516" s="18">
        <f>IF(L516&lt;&gt;0,L516,IF($AV516=0,0,AI516/$AV516*$Z516))</f>
      </c>
      <c r="AZ516" s="18">
        <f>IF(M516&lt;&gt;0,M516,IF($AV516=0,0,AJ516/$AV516*$Z516))</f>
      </c>
      <c r="BA516" s="18">
        <f>IF(N516&lt;&gt;0,N516,IF($AV516=0,0,AK516/$AV516*$Z516))</f>
      </c>
      <c r="BB516" s="18">
        <f>IF(O516&lt;&gt;0,O516,IF($AV516=0,0,AL516/$AV516*$Z516))</f>
      </c>
      <c r="BC516" s="18">
        <f>IF(P516&lt;&gt;0,P516,IF($AV516=0,0,AM516/$AV516*$Z516))</f>
      </c>
      <c r="BD516" s="18">
        <f>IF(Q516&lt;&gt;0,Q516,IF($AV516=0,0,AN516/$AV516*$Z516))</f>
      </c>
      <c r="BE516" s="18">
        <f>IF(R516&lt;&gt;0,R516,IF($AV516=0,0,AO516/$AV516*$Z516))</f>
      </c>
      <c r="BF516" s="18">
        <f>IF(S516&lt;&gt;0,S516,IF($AV516=0,0,AP516/$AV516*$Z516))</f>
      </c>
      <c r="BG516" s="18">
        <f>IF(T516&lt;&gt;0,T516,IF($AV516=0,0,AQ516/$AV516*$Z516))</f>
      </c>
      <c r="BH516" s="18">
        <f>IF(U516&lt;&gt;0,U516,IF($AV516=0,0,AR516/$AV516*$Z516))</f>
      </c>
      <c r="BI516" s="18">
        <f>IF(V516&lt;&gt;0,V516,IF($AV516=0,0,AS516/$AV516*$Z516))</f>
      </c>
      <c r="BJ516" s="18">
        <f>IF(W516&lt;&gt;0,W516,IF($AV516=0,0,AT516/$AV516*$Z516))</f>
      </c>
      <c r="BK516" s="18">
        <f>IF(X516&lt;&gt;0,X516,IF($AV516=0,0,AU516/$AV516*$Z516))</f>
      </c>
      <c r="BL516" s="18">
        <f>SUM(AW516:BK516)</f>
      </c>
      <c r="BM516" s="18">
        <f>I516-BL516</f>
      </c>
    </row>
    <row r="517" outlineLevel="3">
      <c r="A517" s="17" t="str">
        <v>14.14.1.3</v>
      </c>
      <c r="B517" s="17" t="str">
        <v/>
      </c>
      <c r="C517" s="17" t="str">
        <v/>
      </c>
      <c r="D517" s="17" t="str">
        <v/>
      </c>
      <c r="E517" s="17" t="str">
        <v>14.14.1.3</v>
      </c>
      <c r="F517" s="17" t="str">
        <v>Water level indicator</v>
      </c>
      <c r="G517" s="17">
        <v>133424.47</v>
      </c>
      <c r="H517" s="17" t="str">
        <v/>
      </c>
      <c r="I517" s="17" t="str">
        <v/>
      </c>
      <c r="J517" s="17" t="str">
        <v/>
      </c>
      <c r="K517" s="17" t="str">
        <v/>
      </c>
      <c r="L517" s="17" t="str">
        <v/>
      </c>
      <c r="M517" s="17" t="str">
        <v/>
      </c>
      <c r="N517" s="17" t="str">
        <v/>
      </c>
      <c r="O517" s="17" t="str">
        <v/>
      </c>
      <c r="P517" s="17" t="str">
        <v/>
      </c>
      <c r="Q517" s="17" t="str">
        <v/>
      </c>
      <c r="R517" s="17" t="str">
        <v/>
      </c>
      <c r="S517" s="17" t="str">
        <v/>
      </c>
      <c r="T517" s="17" t="str">
        <v/>
      </c>
      <c r="U517" s="17" t="str">
        <v/>
      </c>
      <c r="V517" s="17" t="str">
        <v/>
      </c>
      <c r="W517" s="17" t="str">
        <v/>
      </c>
      <c r="X517" s="17" t="str">
        <v/>
      </c>
      <c r="Y517" s="17" t="str">
        <v/>
      </c>
      <c r="Z517" s="17" t="str">
        <v/>
      </c>
      <c r="AA517" s="17" t="str">
        <v/>
      </c>
      <c r="AB517" s="17" t="str">
        <v/>
      </c>
      <c r="AC517" s="17" t="str">
        <v/>
      </c>
      <c r="AD517" s="17" t="str">
        <v/>
      </c>
      <c r="AE517" s="17" t="str">
        <v/>
      </c>
      <c r="AF517" s="5" t="str">
        <v/>
      </c>
      <c r="AG517" s="18">
        <f>IFERROR(_xlfn.BETA.DIST(DATE(YEAR(AG$2),MONTH(AG$2),15),$AD$2,$AE$2,FALSE,DATE(YEAR($AD517),MONTH($AD517),1),DATE(YEAR($AE517),MONTH($AE517),28)),0)</f>
      </c>
      <c r="AH517" s="18">
        <f>IFERROR(_xlfn.BETA.DIST(DATE(YEAR(AH$2),MONTH(AH$2),15),$AD$2,$AE$2,FALSE,DATE(YEAR($AD517),MONTH($AD517),1),DATE(YEAR($AE517),MONTH($AE517),28)),0)</f>
      </c>
      <c r="AI517" s="18">
        <f>IFERROR(_xlfn.BETA.DIST(DATE(YEAR(AI$2),MONTH(AI$2),15),$AD$2,$AE$2,FALSE,DATE(YEAR($AD517),MONTH($AD517),1),DATE(YEAR($AE517),MONTH($AE517),28)),0)</f>
      </c>
      <c r="AJ517" s="18">
        <f>IFERROR(_xlfn.BETA.DIST(DATE(YEAR(AJ$2),MONTH(AJ$2),15),$AD$2,$AE$2,FALSE,DATE(YEAR($AD517),MONTH($AD517),1),DATE(YEAR($AE517),MONTH($AE517),28)),0)</f>
      </c>
      <c r="AK517" s="18">
        <f>IFERROR(_xlfn.BETA.DIST(DATE(YEAR(AK$2),MONTH(AK$2),15),$AD$2,$AE$2,FALSE,DATE(YEAR($AD517),MONTH($AD517),1),DATE(YEAR($AE517),MONTH($AE517),28)),0)</f>
      </c>
      <c r="AL517" s="18">
        <f>IFERROR(_xlfn.BETA.DIST(DATE(YEAR(AL$2),MONTH(AL$2),15),$AD$2,$AE$2,FALSE,DATE(YEAR($AD517),MONTH($AD517),1),DATE(YEAR($AE517),MONTH($AE517),28)),0)</f>
      </c>
      <c r="AM517" s="18">
        <f>IFERROR(_xlfn.BETA.DIST(DATE(YEAR(AM$2),MONTH(AM$2),15),$AD$2,$AE$2,FALSE,DATE(YEAR($AD517),MONTH($AD517),1),DATE(YEAR($AE517),MONTH($AE517),28)),0)</f>
      </c>
      <c r="AN517" s="18">
        <f>IFERROR(_xlfn.BETA.DIST(DATE(YEAR(AN$2),MONTH(AN$2),15),$AD$2,$AE$2,FALSE,DATE(YEAR($AD517),MONTH($AD517),1),DATE(YEAR($AE517),MONTH($AE517),28)),0)</f>
      </c>
      <c r="AO517" s="18">
        <f>IFERROR(_xlfn.BETA.DIST(DATE(YEAR(AO$2),MONTH(AO$2),15),$AD$2,$AE$2,FALSE,DATE(YEAR($AD517),MONTH($AD517),1),DATE(YEAR($AE517),MONTH($AE517),28)),0)</f>
      </c>
      <c r="AP517" s="18">
        <f>IFERROR(_xlfn.BETA.DIST(DATE(YEAR(AP$2),MONTH(AP$2),15),$AD$2,$AE$2,FALSE,DATE(YEAR($AD517),MONTH($AD517),1),DATE(YEAR($AE517),MONTH($AE517),28)),0)</f>
      </c>
      <c r="AQ517" s="18">
        <f>IFERROR(_xlfn.BETA.DIST(DATE(YEAR(AQ$2),MONTH(AQ$2),15),$AD$2,$AE$2,FALSE,DATE(YEAR($AD517),MONTH($AD517),1),DATE(YEAR($AE517),MONTH($AE517),28)),0)</f>
      </c>
      <c r="AR517" s="18">
        <f>IFERROR(_xlfn.BETA.DIST(DATE(YEAR(AR$2),MONTH(AR$2),15),$AD$2,$AE$2,FALSE,DATE(YEAR($AD517),MONTH($AD517),1),DATE(YEAR($AE517),MONTH($AE517),28)),0)</f>
      </c>
      <c r="AS517" s="18">
        <f>IFERROR(_xlfn.BETA.DIST(DATE(YEAR(AS$2),MONTH(AS$2),15),$AD$2,$AE$2,FALSE,DATE(YEAR($AD517),MONTH($AD517),1),DATE(YEAR($AE517),MONTH($AE517),28)),0)</f>
      </c>
      <c r="AT517" s="18">
        <f>IFERROR(_xlfn.BETA.DIST(DATE(YEAR(AT$2),MONTH(AT$2),15),$AD$2,$AE$2,FALSE,DATE(YEAR($AD517),MONTH($AD517),1),DATE(YEAR($AE517),MONTH($AE517),28)),0)</f>
      </c>
      <c r="AU517" s="18">
        <f>IFERROR(_xlfn.BETA.DIST(DATE(YEAR(AU$2),MONTH(AU$2),15),$AD$2,$AE$2,FALSE,DATE(YEAR($AD517),MONTH($AD517),1),DATE(YEAR($AE517),MONTH($AE517),28)),0)</f>
      </c>
      <c r="AV517" s="18">
        <f>SUM(AG517:AU517)</f>
      </c>
      <c r="AW517" s="18">
        <f>IF(J517&lt;&gt;0,J517,IF($AV517=0,0,AG517/$AV517*$Z517))</f>
      </c>
      <c r="AX517" s="18">
        <f>IF(K517&lt;&gt;0,K517,IF($AV517=0,0,AH517/$AV517*$Z517))</f>
      </c>
      <c r="AY517" s="18">
        <f>IF(L517&lt;&gt;0,L517,IF($AV517=0,0,AI517/$AV517*$Z517))</f>
      </c>
      <c r="AZ517" s="18">
        <f>IF(M517&lt;&gt;0,M517,IF($AV517=0,0,AJ517/$AV517*$Z517))</f>
      </c>
      <c r="BA517" s="18">
        <f>IF(N517&lt;&gt;0,N517,IF($AV517=0,0,AK517/$AV517*$Z517))</f>
      </c>
      <c r="BB517" s="18">
        <f>IF(O517&lt;&gt;0,O517,IF($AV517=0,0,AL517/$AV517*$Z517))</f>
      </c>
      <c r="BC517" s="18">
        <f>IF(P517&lt;&gt;0,P517,IF($AV517=0,0,AM517/$AV517*$Z517))</f>
      </c>
      <c r="BD517" s="18">
        <f>IF(Q517&lt;&gt;0,Q517,IF($AV517=0,0,AN517/$AV517*$Z517))</f>
      </c>
      <c r="BE517" s="18">
        <f>IF(R517&lt;&gt;0,R517,IF($AV517=0,0,AO517/$AV517*$Z517))</f>
      </c>
      <c r="BF517" s="18">
        <f>IF(S517&lt;&gt;0,S517,IF($AV517=0,0,AP517/$AV517*$Z517))</f>
      </c>
      <c r="BG517" s="18">
        <f>IF(T517&lt;&gt;0,T517,IF($AV517=0,0,AQ517/$AV517*$Z517))</f>
      </c>
      <c r="BH517" s="18">
        <f>IF(U517&lt;&gt;0,U517,IF($AV517=0,0,AR517/$AV517*$Z517))</f>
      </c>
      <c r="BI517" s="18">
        <f>IF(V517&lt;&gt;0,V517,IF($AV517=0,0,AS517/$AV517*$Z517))</f>
      </c>
      <c r="BJ517" s="18">
        <f>IF(W517&lt;&gt;0,W517,IF($AV517=0,0,AT517/$AV517*$Z517))</f>
      </c>
      <c r="BK517" s="18">
        <f>IF(X517&lt;&gt;0,X517,IF($AV517=0,0,AU517/$AV517*$Z517))</f>
      </c>
      <c r="BL517" s="18">
        <f>SUM(AW517:BK517)</f>
      </c>
      <c r="BM517" s="17" t="str">
        <v/>
      </c>
    </row>
    <row r="518" outlineLevel="4">
      <c r="A518" s="5" t="str">
        <v>14.14.1.3</v>
      </c>
      <c r="B518" s="5" t="str">
        <v/>
      </c>
      <c r="C518" s="5" t="str">
        <v>BSKDGNGENGR03</v>
      </c>
      <c r="D518" s="5" t="str">
        <v>BSKDGNGENGR03</v>
      </c>
      <c r="E518" s="19">
        <f>IFERROR(_xlfn.XLOOKUP(F518,Assumptions!B:B,Assumptions!C:C),0)</f>
      </c>
      <c r="F518" s="5" t="str">
        <v>Advanced Payment</v>
      </c>
      <c r="G518" s="5" t="str">
        <v/>
      </c>
      <c r="H518" s="18">
        <f>G517*E518</f>
      </c>
      <c r="I518" s="18">
        <f>H518*(1-0)</f>
      </c>
      <c r="J518" s="18">
        <v>0</v>
      </c>
      <c r="K518" s="18">
        <v>0</v>
      </c>
      <c r="L518" s="18">
        <v>0</v>
      </c>
      <c r="M518" s="18">
        <v>0</v>
      </c>
      <c r="N518" s="18">
        <v>0</v>
      </c>
      <c r="O518" s="18">
        <v>0</v>
      </c>
      <c r="P518" s="18">
        <v>0</v>
      </c>
      <c r="Q518" s="18">
        <v>0</v>
      </c>
      <c r="R518" s="18">
        <v>0</v>
      </c>
      <c r="S518" s="18">
        <v>0</v>
      </c>
      <c r="T518" s="18">
        <v>0</v>
      </c>
      <c r="U518" s="18">
        <v>0</v>
      </c>
      <c r="V518" s="18">
        <v>0</v>
      </c>
      <c r="W518" s="18">
        <v>0</v>
      </c>
      <c r="X518" s="18">
        <v>0</v>
      </c>
      <c r="Y518" s="18">
        <f>SUM(J518:X518)</f>
      </c>
      <c r="Z518" s="18">
        <f>I518-Y518</f>
      </c>
      <c r="AA518" s="20">
        <v>46026</v>
      </c>
      <c r="AB518" s="20">
        <v>46026</v>
      </c>
      <c r="AC518" s="18">
        <f>IFERROR(_xlfn.XLOOKUP(F518,Assumptions!B:B,Assumptions!D:D),0)</f>
      </c>
      <c r="AD518" s="20">
        <f>AA518+AC518</f>
      </c>
      <c r="AE518" s="20">
        <f>AC518+AB518</f>
      </c>
      <c r="AF518" s="5" t="str">
        <v/>
      </c>
      <c r="AG518" s="18">
        <f>IFERROR(_xlfn.BETA.DIST(DATE(YEAR(AG$2),MONTH(AG$2),15),$AD$2,$AE$2,FALSE,DATE(YEAR($AD518),MONTH($AD518),1),DATE(YEAR($AE518),MONTH($AE518),28)),0)</f>
      </c>
      <c r="AH518" s="18">
        <f>IFERROR(_xlfn.BETA.DIST(DATE(YEAR(AH$2),MONTH(AH$2),15),$AD$2,$AE$2,FALSE,DATE(YEAR($AD518),MONTH($AD518),1),DATE(YEAR($AE518),MONTH($AE518),28)),0)</f>
      </c>
      <c r="AI518" s="18">
        <f>IFERROR(_xlfn.BETA.DIST(DATE(YEAR(AI$2),MONTH(AI$2),15),$AD$2,$AE$2,FALSE,DATE(YEAR($AD518),MONTH($AD518),1),DATE(YEAR($AE518),MONTH($AE518),28)),0)</f>
      </c>
      <c r="AJ518" s="18">
        <f>IFERROR(_xlfn.BETA.DIST(DATE(YEAR(AJ$2),MONTH(AJ$2),15),$AD$2,$AE$2,FALSE,DATE(YEAR($AD518),MONTH($AD518),1),DATE(YEAR($AE518),MONTH($AE518),28)),0)</f>
      </c>
      <c r="AK518" s="18">
        <f>IFERROR(_xlfn.BETA.DIST(DATE(YEAR(AK$2),MONTH(AK$2),15),$AD$2,$AE$2,FALSE,DATE(YEAR($AD518),MONTH($AD518),1),DATE(YEAR($AE518),MONTH($AE518),28)),0)</f>
      </c>
      <c r="AL518" s="18">
        <f>IFERROR(_xlfn.BETA.DIST(DATE(YEAR(AL$2),MONTH(AL$2),15),$AD$2,$AE$2,FALSE,DATE(YEAR($AD518),MONTH($AD518),1),DATE(YEAR($AE518),MONTH($AE518),28)),0)</f>
      </c>
      <c r="AM518" s="18">
        <f>IFERROR(_xlfn.BETA.DIST(DATE(YEAR(AM$2),MONTH(AM$2),15),$AD$2,$AE$2,FALSE,DATE(YEAR($AD518),MONTH($AD518),1),DATE(YEAR($AE518),MONTH($AE518),28)),0)</f>
      </c>
      <c r="AN518" s="18">
        <f>IFERROR(_xlfn.BETA.DIST(DATE(YEAR(AN$2),MONTH(AN$2),15),$AD$2,$AE$2,FALSE,DATE(YEAR($AD518),MONTH($AD518),1),DATE(YEAR($AE518),MONTH($AE518),28)),0)</f>
      </c>
      <c r="AO518" s="18">
        <f>IFERROR(_xlfn.BETA.DIST(DATE(YEAR(AO$2),MONTH(AO$2),15),$AD$2,$AE$2,FALSE,DATE(YEAR($AD518),MONTH($AD518),1),DATE(YEAR($AE518),MONTH($AE518),28)),0)</f>
      </c>
      <c r="AP518" s="18">
        <f>IFERROR(_xlfn.BETA.DIST(DATE(YEAR(AP$2),MONTH(AP$2),15),$AD$2,$AE$2,FALSE,DATE(YEAR($AD518),MONTH($AD518),1),DATE(YEAR($AE518),MONTH($AE518),28)),0)</f>
      </c>
      <c r="AQ518" s="18">
        <f>IFERROR(_xlfn.BETA.DIST(DATE(YEAR(AQ$2),MONTH(AQ$2),15),$AD$2,$AE$2,FALSE,DATE(YEAR($AD518),MONTH($AD518),1),DATE(YEAR($AE518),MONTH($AE518),28)),0)</f>
      </c>
      <c r="AR518" s="18">
        <f>IFERROR(_xlfn.BETA.DIST(DATE(YEAR(AR$2),MONTH(AR$2),15),$AD$2,$AE$2,FALSE,DATE(YEAR($AD518),MONTH($AD518),1),DATE(YEAR($AE518),MONTH($AE518),28)),0)</f>
      </c>
      <c r="AS518" s="18">
        <f>IFERROR(_xlfn.BETA.DIST(DATE(YEAR(AS$2),MONTH(AS$2),15),$AD$2,$AE$2,FALSE,DATE(YEAR($AD518),MONTH($AD518),1),DATE(YEAR($AE518),MONTH($AE518),28)),0)</f>
      </c>
      <c r="AT518" s="18">
        <f>IFERROR(_xlfn.BETA.DIST(DATE(YEAR(AT$2),MONTH(AT$2),15),$AD$2,$AE$2,FALSE,DATE(YEAR($AD518),MONTH($AD518),1),DATE(YEAR($AE518),MONTH($AE518),28)),0)</f>
      </c>
      <c r="AU518" s="18">
        <f>IFERROR(_xlfn.BETA.DIST(DATE(YEAR(AU$2),MONTH(AU$2),15),$AD$2,$AE$2,FALSE,DATE(YEAR($AD518),MONTH($AD518),1),DATE(YEAR($AE518),MONTH($AE518),28)),0)</f>
      </c>
      <c r="AV518" s="18">
        <f>SUM(AG518:AU518)</f>
      </c>
      <c r="AW518" s="18">
        <f>IF(J518&lt;&gt;0,J518,IF($AV518=0,0,AG518/$AV518*$Z518))</f>
      </c>
      <c r="AX518" s="18">
        <f>IF(K518&lt;&gt;0,K518,IF($AV518=0,0,AH518/$AV518*$Z518))</f>
      </c>
      <c r="AY518" s="18">
        <f>IF(L518&lt;&gt;0,L518,IF($AV518=0,0,AI518/$AV518*$Z518))</f>
      </c>
      <c r="AZ518" s="18">
        <f>IF(M518&lt;&gt;0,M518,IF($AV518=0,0,AJ518/$AV518*$Z518))</f>
      </c>
      <c r="BA518" s="18">
        <f>IF(N518&lt;&gt;0,N518,IF($AV518=0,0,AK518/$AV518*$Z518))</f>
      </c>
      <c r="BB518" s="18">
        <f>IF(O518&lt;&gt;0,O518,IF($AV518=0,0,AL518/$AV518*$Z518))</f>
      </c>
      <c r="BC518" s="18">
        <f>IF(P518&lt;&gt;0,P518,IF($AV518=0,0,AM518/$AV518*$Z518))</f>
      </c>
      <c r="BD518" s="18">
        <f>IF(Q518&lt;&gt;0,Q518,IF($AV518=0,0,AN518/$AV518*$Z518))</f>
      </c>
      <c r="BE518" s="18">
        <f>IF(R518&lt;&gt;0,R518,IF($AV518=0,0,AO518/$AV518*$Z518))</f>
      </c>
      <c r="BF518" s="18">
        <f>IF(S518&lt;&gt;0,S518,IF($AV518=0,0,AP518/$AV518*$Z518))</f>
      </c>
      <c r="BG518" s="18">
        <f>IF(T518&lt;&gt;0,T518,IF($AV518=0,0,AQ518/$AV518*$Z518))</f>
      </c>
      <c r="BH518" s="18">
        <f>IF(U518&lt;&gt;0,U518,IF($AV518=0,0,AR518/$AV518*$Z518))</f>
      </c>
      <c r="BI518" s="18">
        <f>IF(V518&lt;&gt;0,V518,IF($AV518=0,0,AS518/$AV518*$Z518))</f>
      </c>
      <c r="BJ518" s="18">
        <f>IF(W518&lt;&gt;0,W518,IF($AV518=0,0,AT518/$AV518*$Z518))</f>
      </c>
      <c r="BK518" s="18">
        <f>IF(X518&lt;&gt;0,X518,IF($AV518=0,0,AU518/$AV518*$Z518))</f>
      </c>
      <c r="BL518" s="18">
        <f>SUM(AW518:BK518)</f>
      </c>
      <c r="BM518" s="18">
        <f>I518-BL518</f>
      </c>
    </row>
    <row r="519" outlineLevel="4">
      <c r="A519" s="5" t="str">
        <v>14.14.1.3</v>
      </c>
      <c r="B519" s="5" t="str">
        <v/>
      </c>
      <c r="C519" s="5" t="str">
        <v>BSPRELGENTL07</v>
      </c>
      <c r="D519" s="5" t="str">
        <v>BSPRELGENTL07</v>
      </c>
      <c r="E519" s="19">
        <f>IFERROR(_xlfn.XLOOKUP(F519,Assumptions!B:B,Assumptions!C:C),0)</f>
      </c>
      <c r="F519" s="5" t="str">
        <v>Site Delivery EGP</v>
      </c>
      <c r="G519" s="5" t="str">
        <v/>
      </c>
      <c r="H519" s="18">
        <f>G517*E519</f>
      </c>
      <c r="I519" s="18">
        <f>H519*(1-0)</f>
      </c>
      <c r="J519" s="18">
        <v>0</v>
      </c>
      <c r="K519" s="18">
        <v>0</v>
      </c>
      <c r="L519" s="18">
        <v>0</v>
      </c>
      <c r="M519" s="18">
        <v>0</v>
      </c>
      <c r="N519" s="18">
        <v>0</v>
      </c>
      <c r="O519" s="18">
        <v>0</v>
      </c>
      <c r="P519" s="18">
        <v>0</v>
      </c>
      <c r="Q519" s="18">
        <v>0</v>
      </c>
      <c r="R519" s="18">
        <v>0</v>
      </c>
      <c r="S519" s="18">
        <v>0</v>
      </c>
      <c r="T519" s="18">
        <v>0</v>
      </c>
      <c r="U519" s="18">
        <v>0</v>
      </c>
      <c r="V519" s="18">
        <v>0</v>
      </c>
      <c r="W519" s="18">
        <v>0</v>
      </c>
      <c r="X519" s="18">
        <v>0</v>
      </c>
      <c r="Y519" s="18">
        <f>SUM(J519:X519)</f>
      </c>
      <c r="Z519" s="18">
        <f>I519-Y519</f>
      </c>
      <c r="AA519" s="20">
        <v>46347</v>
      </c>
      <c r="AB519" s="20">
        <v>46347</v>
      </c>
      <c r="AC519" s="18">
        <f>IFERROR(_xlfn.XLOOKUP(F519,Assumptions!B:B,Assumptions!D:D),0)</f>
      </c>
      <c r="AD519" s="20">
        <f>AA519+AC519</f>
      </c>
      <c r="AE519" s="20">
        <f>AC519+AB519</f>
      </c>
      <c r="AF519" s="5" t="str">
        <v/>
      </c>
      <c r="AG519" s="18">
        <f>IFERROR(_xlfn.BETA.DIST(DATE(YEAR(AG$2),MONTH(AG$2),15),$AD$2,$AE$2,FALSE,DATE(YEAR($AD519),MONTH($AD519),1),DATE(YEAR($AE519),MONTH($AE519),28)),0)</f>
      </c>
      <c r="AH519" s="18">
        <f>IFERROR(_xlfn.BETA.DIST(DATE(YEAR(AH$2),MONTH(AH$2),15),$AD$2,$AE$2,FALSE,DATE(YEAR($AD519),MONTH($AD519),1),DATE(YEAR($AE519),MONTH($AE519),28)),0)</f>
      </c>
      <c r="AI519" s="18">
        <f>IFERROR(_xlfn.BETA.DIST(DATE(YEAR(AI$2),MONTH(AI$2),15),$AD$2,$AE$2,FALSE,DATE(YEAR($AD519),MONTH($AD519),1),DATE(YEAR($AE519),MONTH($AE519),28)),0)</f>
      </c>
      <c r="AJ519" s="18">
        <f>IFERROR(_xlfn.BETA.DIST(DATE(YEAR(AJ$2),MONTH(AJ$2),15),$AD$2,$AE$2,FALSE,DATE(YEAR($AD519),MONTH($AD519),1),DATE(YEAR($AE519),MONTH($AE519),28)),0)</f>
      </c>
      <c r="AK519" s="18">
        <f>IFERROR(_xlfn.BETA.DIST(DATE(YEAR(AK$2),MONTH(AK$2),15),$AD$2,$AE$2,FALSE,DATE(YEAR($AD519),MONTH($AD519),1),DATE(YEAR($AE519),MONTH($AE519),28)),0)</f>
      </c>
      <c r="AL519" s="18">
        <f>IFERROR(_xlfn.BETA.DIST(DATE(YEAR(AL$2),MONTH(AL$2),15),$AD$2,$AE$2,FALSE,DATE(YEAR($AD519),MONTH($AD519),1),DATE(YEAR($AE519),MONTH($AE519),28)),0)</f>
      </c>
      <c r="AM519" s="18">
        <f>IFERROR(_xlfn.BETA.DIST(DATE(YEAR(AM$2),MONTH(AM$2),15),$AD$2,$AE$2,FALSE,DATE(YEAR($AD519),MONTH($AD519),1),DATE(YEAR($AE519),MONTH($AE519),28)),0)</f>
      </c>
      <c r="AN519" s="18">
        <f>IFERROR(_xlfn.BETA.DIST(DATE(YEAR(AN$2),MONTH(AN$2),15),$AD$2,$AE$2,FALSE,DATE(YEAR($AD519),MONTH($AD519),1),DATE(YEAR($AE519),MONTH($AE519),28)),0)</f>
      </c>
      <c r="AO519" s="18">
        <f>IFERROR(_xlfn.BETA.DIST(DATE(YEAR(AO$2),MONTH(AO$2),15),$AD$2,$AE$2,FALSE,DATE(YEAR($AD519),MONTH($AD519),1),DATE(YEAR($AE519),MONTH($AE519),28)),0)</f>
      </c>
      <c r="AP519" s="18">
        <f>IFERROR(_xlfn.BETA.DIST(DATE(YEAR(AP$2),MONTH(AP$2),15),$AD$2,$AE$2,FALSE,DATE(YEAR($AD519),MONTH($AD519),1),DATE(YEAR($AE519),MONTH($AE519),28)),0)</f>
      </c>
      <c r="AQ519" s="18">
        <f>IFERROR(_xlfn.BETA.DIST(DATE(YEAR(AQ$2),MONTH(AQ$2),15),$AD$2,$AE$2,FALSE,DATE(YEAR($AD519),MONTH($AD519),1),DATE(YEAR($AE519),MONTH($AE519),28)),0)</f>
      </c>
      <c r="AR519" s="18">
        <f>IFERROR(_xlfn.BETA.DIST(DATE(YEAR(AR$2),MONTH(AR$2),15),$AD$2,$AE$2,FALSE,DATE(YEAR($AD519),MONTH($AD519),1),DATE(YEAR($AE519),MONTH($AE519),28)),0)</f>
      </c>
      <c r="AS519" s="18">
        <f>IFERROR(_xlfn.BETA.DIST(DATE(YEAR(AS$2),MONTH(AS$2),15),$AD$2,$AE$2,FALSE,DATE(YEAR($AD519),MONTH($AD519),1),DATE(YEAR($AE519),MONTH($AE519),28)),0)</f>
      </c>
      <c r="AT519" s="18">
        <f>IFERROR(_xlfn.BETA.DIST(DATE(YEAR(AT$2),MONTH(AT$2),15),$AD$2,$AE$2,FALSE,DATE(YEAR($AD519),MONTH($AD519),1),DATE(YEAR($AE519),MONTH($AE519),28)),0)</f>
      </c>
      <c r="AU519" s="18">
        <f>IFERROR(_xlfn.BETA.DIST(DATE(YEAR(AU$2),MONTH(AU$2),15),$AD$2,$AE$2,FALSE,DATE(YEAR($AD519),MONTH($AD519),1),DATE(YEAR($AE519),MONTH($AE519),28)),0)</f>
      </c>
      <c r="AV519" s="18">
        <f>SUM(AG519:AU519)</f>
      </c>
      <c r="AW519" s="18">
        <f>IF(J519&lt;&gt;0,J519,IF($AV519=0,0,AG519/$AV519*$Z519))</f>
      </c>
      <c r="AX519" s="18">
        <f>IF(K519&lt;&gt;0,K519,IF($AV519=0,0,AH519/$AV519*$Z519))</f>
      </c>
      <c r="AY519" s="18">
        <f>IF(L519&lt;&gt;0,L519,IF($AV519=0,0,AI519/$AV519*$Z519))</f>
      </c>
      <c r="AZ519" s="18">
        <f>IF(M519&lt;&gt;0,M519,IF($AV519=0,0,AJ519/$AV519*$Z519))</f>
      </c>
      <c r="BA519" s="18">
        <f>IF(N519&lt;&gt;0,N519,IF($AV519=0,0,AK519/$AV519*$Z519))</f>
      </c>
      <c r="BB519" s="18">
        <f>IF(O519&lt;&gt;0,O519,IF($AV519=0,0,AL519/$AV519*$Z519))</f>
      </c>
      <c r="BC519" s="18">
        <f>IF(P519&lt;&gt;0,P519,IF($AV519=0,0,AM519/$AV519*$Z519))</f>
      </c>
      <c r="BD519" s="18">
        <f>IF(Q519&lt;&gt;0,Q519,IF($AV519=0,0,AN519/$AV519*$Z519))</f>
      </c>
      <c r="BE519" s="18">
        <f>IF(R519&lt;&gt;0,R519,IF($AV519=0,0,AO519/$AV519*$Z519))</f>
      </c>
      <c r="BF519" s="18">
        <f>IF(S519&lt;&gt;0,S519,IF($AV519=0,0,AP519/$AV519*$Z519))</f>
      </c>
      <c r="BG519" s="18">
        <f>IF(T519&lt;&gt;0,T519,IF($AV519=0,0,AQ519/$AV519*$Z519))</f>
      </c>
      <c r="BH519" s="18">
        <f>IF(U519&lt;&gt;0,U519,IF($AV519=0,0,AR519/$AV519*$Z519))</f>
      </c>
      <c r="BI519" s="18">
        <f>IF(V519&lt;&gt;0,V519,IF($AV519=0,0,AS519/$AV519*$Z519))</f>
      </c>
      <c r="BJ519" s="18">
        <f>IF(W519&lt;&gt;0,W519,IF($AV519=0,0,AT519/$AV519*$Z519))</f>
      </c>
      <c r="BK519" s="18">
        <f>IF(X519&lt;&gt;0,X519,IF($AV519=0,0,AU519/$AV519*$Z519))</f>
      </c>
      <c r="BL519" s="18">
        <f>SUM(AW519:BK519)</f>
      </c>
      <c r="BM519" s="18">
        <f>I519-BL519</f>
      </c>
    </row>
    <row r="520" outlineLevel="4">
      <c r="A520" s="5" t="str">
        <v>14.14.1.3</v>
      </c>
      <c r="B520" s="5" t="str">
        <v/>
      </c>
      <c r="C520" s="5" t="str">
        <v>BSKDGNGENGR07</v>
      </c>
      <c r="D520" s="5" t="str">
        <v>BSKDGNGENGR07</v>
      </c>
      <c r="E520" s="19">
        <f>IFERROR(_xlfn.XLOOKUP(F520,Assumptions!B:B,Assumptions!C:C),0)</f>
      </c>
      <c r="F520" s="5" t="str">
        <v>Retention</v>
      </c>
      <c r="G520" s="5" t="str">
        <v/>
      </c>
      <c r="H520" s="18">
        <f>G517*E520</f>
      </c>
      <c r="I520" s="18">
        <f>H520*(1-0)</f>
      </c>
      <c r="J520" s="18">
        <v>0</v>
      </c>
      <c r="K520" s="18">
        <v>0</v>
      </c>
      <c r="L520" s="18">
        <v>0</v>
      </c>
      <c r="M520" s="18">
        <v>0</v>
      </c>
      <c r="N520" s="18">
        <v>0</v>
      </c>
      <c r="O520" s="18">
        <v>0</v>
      </c>
      <c r="P520" s="18">
        <v>0</v>
      </c>
      <c r="Q520" s="18">
        <v>0</v>
      </c>
      <c r="R520" s="18">
        <v>0</v>
      </c>
      <c r="S520" s="18">
        <v>0</v>
      </c>
      <c r="T520" s="18">
        <v>0</v>
      </c>
      <c r="U520" s="18">
        <v>0</v>
      </c>
      <c r="V520" s="18">
        <v>0</v>
      </c>
      <c r="W520" s="18">
        <v>0</v>
      </c>
      <c r="X520" s="18">
        <v>0</v>
      </c>
      <c r="Y520" s="18">
        <f>SUM(J520:X520)</f>
      </c>
      <c r="Z520" s="18">
        <f>I520-Y520</f>
      </c>
      <c r="AA520" s="20">
        <v>46483</v>
      </c>
      <c r="AB520" s="20">
        <v>46483</v>
      </c>
      <c r="AC520" s="18">
        <f>IFERROR(_xlfn.XLOOKUP(F520,Assumptions!B:B,Assumptions!D:D),0)</f>
      </c>
      <c r="AD520" s="20">
        <f>AA520+AC520</f>
      </c>
      <c r="AE520" s="20">
        <f>AC520+AB520</f>
      </c>
      <c r="AF520" s="5" t="str">
        <v/>
      </c>
      <c r="AG520" s="18">
        <f>IFERROR(_xlfn.BETA.DIST(DATE(YEAR(AG$2),MONTH(AG$2),15),$AD$2,$AE$2,FALSE,DATE(YEAR($AD520),MONTH($AD520),1),DATE(YEAR($AE520),MONTH($AE520),28)),0)</f>
      </c>
      <c r="AH520" s="18">
        <f>IFERROR(_xlfn.BETA.DIST(DATE(YEAR(AH$2),MONTH(AH$2),15),$AD$2,$AE$2,FALSE,DATE(YEAR($AD520),MONTH($AD520),1),DATE(YEAR($AE520),MONTH($AE520),28)),0)</f>
      </c>
      <c r="AI520" s="18">
        <f>IFERROR(_xlfn.BETA.DIST(DATE(YEAR(AI$2),MONTH(AI$2),15),$AD$2,$AE$2,FALSE,DATE(YEAR($AD520),MONTH($AD520),1),DATE(YEAR($AE520),MONTH($AE520),28)),0)</f>
      </c>
      <c r="AJ520" s="18">
        <f>IFERROR(_xlfn.BETA.DIST(DATE(YEAR(AJ$2),MONTH(AJ$2),15),$AD$2,$AE$2,FALSE,DATE(YEAR($AD520),MONTH($AD520),1),DATE(YEAR($AE520),MONTH($AE520),28)),0)</f>
      </c>
      <c r="AK520" s="18">
        <f>IFERROR(_xlfn.BETA.DIST(DATE(YEAR(AK$2),MONTH(AK$2),15),$AD$2,$AE$2,FALSE,DATE(YEAR($AD520),MONTH($AD520),1),DATE(YEAR($AE520),MONTH($AE520),28)),0)</f>
      </c>
      <c r="AL520" s="18">
        <f>IFERROR(_xlfn.BETA.DIST(DATE(YEAR(AL$2),MONTH(AL$2),15),$AD$2,$AE$2,FALSE,DATE(YEAR($AD520),MONTH($AD520),1),DATE(YEAR($AE520),MONTH($AE520),28)),0)</f>
      </c>
      <c r="AM520" s="18">
        <f>IFERROR(_xlfn.BETA.DIST(DATE(YEAR(AM$2),MONTH(AM$2),15),$AD$2,$AE$2,FALSE,DATE(YEAR($AD520),MONTH($AD520),1),DATE(YEAR($AE520),MONTH($AE520),28)),0)</f>
      </c>
      <c r="AN520" s="18">
        <f>IFERROR(_xlfn.BETA.DIST(DATE(YEAR(AN$2),MONTH(AN$2),15),$AD$2,$AE$2,FALSE,DATE(YEAR($AD520),MONTH($AD520),1),DATE(YEAR($AE520),MONTH($AE520),28)),0)</f>
      </c>
      <c r="AO520" s="18">
        <f>IFERROR(_xlfn.BETA.DIST(DATE(YEAR(AO$2),MONTH(AO$2),15),$AD$2,$AE$2,FALSE,DATE(YEAR($AD520),MONTH($AD520),1),DATE(YEAR($AE520),MONTH($AE520),28)),0)</f>
      </c>
      <c r="AP520" s="18">
        <f>IFERROR(_xlfn.BETA.DIST(DATE(YEAR(AP$2),MONTH(AP$2),15),$AD$2,$AE$2,FALSE,DATE(YEAR($AD520),MONTH($AD520),1),DATE(YEAR($AE520),MONTH($AE520),28)),0)</f>
      </c>
      <c r="AQ520" s="18">
        <f>IFERROR(_xlfn.BETA.DIST(DATE(YEAR(AQ$2),MONTH(AQ$2),15),$AD$2,$AE$2,FALSE,DATE(YEAR($AD520),MONTH($AD520),1),DATE(YEAR($AE520),MONTH($AE520),28)),0)</f>
      </c>
      <c r="AR520" s="18">
        <f>IFERROR(_xlfn.BETA.DIST(DATE(YEAR(AR$2),MONTH(AR$2),15),$AD$2,$AE$2,FALSE,DATE(YEAR($AD520),MONTH($AD520),1),DATE(YEAR($AE520),MONTH($AE520),28)),0)</f>
      </c>
      <c r="AS520" s="18">
        <f>IFERROR(_xlfn.BETA.DIST(DATE(YEAR(AS$2),MONTH(AS$2),15),$AD$2,$AE$2,FALSE,DATE(YEAR($AD520),MONTH($AD520),1),DATE(YEAR($AE520),MONTH($AE520),28)),0)</f>
      </c>
      <c r="AT520" s="18">
        <f>IFERROR(_xlfn.BETA.DIST(DATE(YEAR(AT$2),MONTH(AT$2),15),$AD$2,$AE$2,FALSE,DATE(YEAR($AD520),MONTH($AD520),1),DATE(YEAR($AE520),MONTH($AE520),28)),0)</f>
      </c>
      <c r="AU520" s="18">
        <f>IFERROR(_xlfn.BETA.DIST(DATE(YEAR(AU$2),MONTH(AU$2),15),$AD$2,$AE$2,FALSE,DATE(YEAR($AD520),MONTH($AD520),1),DATE(YEAR($AE520),MONTH($AE520),28)),0)</f>
      </c>
      <c r="AV520" s="18">
        <f>SUM(AG520:AU520)</f>
      </c>
      <c r="AW520" s="18">
        <f>IF(J520&lt;&gt;0,J520,IF($AV520=0,0,AG520/$AV520*$Z520))</f>
      </c>
      <c r="AX520" s="18">
        <f>IF(K520&lt;&gt;0,K520,IF($AV520=0,0,AH520/$AV520*$Z520))</f>
      </c>
      <c r="AY520" s="18">
        <f>IF(L520&lt;&gt;0,L520,IF($AV520=0,0,AI520/$AV520*$Z520))</f>
      </c>
      <c r="AZ520" s="18">
        <f>IF(M520&lt;&gt;0,M520,IF($AV520=0,0,AJ520/$AV520*$Z520))</f>
      </c>
      <c r="BA520" s="18">
        <f>IF(N520&lt;&gt;0,N520,IF($AV520=0,0,AK520/$AV520*$Z520))</f>
      </c>
      <c r="BB520" s="18">
        <f>IF(O520&lt;&gt;0,O520,IF($AV520=0,0,AL520/$AV520*$Z520))</f>
      </c>
      <c r="BC520" s="18">
        <f>IF(P520&lt;&gt;0,P520,IF($AV520=0,0,AM520/$AV520*$Z520))</f>
      </c>
      <c r="BD520" s="18">
        <f>IF(Q520&lt;&gt;0,Q520,IF($AV520=0,0,AN520/$AV520*$Z520))</f>
      </c>
      <c r="BE520" s="18">
        <f>IF(R520&lt;&gt;0,R520,IF($AV520=0,0,AO520/$AV520*$Z520))</f>
      </c>
      <c r="BF520" s="18">
        <f>IF(S520&lt;&gt;0,S520,IF($AV520=0,0,AP520/$AV520*$Z520))</f>
      </c>
      <c r="BG520" s="18">
        <f>IF(T520&lt;&gt;0,T520,IF($AV520=0,0,AQ520/$AV520*$Z520))</f>
      </c>
      <c r="BH520" s="18">
        <f>IF(U520&lt;&gt;0,U520,IF($AV520=0,0,AR520/$AV520*$Z520))</f>
      </c>
      <c r="BI520" s="18">
        <f>IF(V520&lt;&gt;0,V520,IF($AV520=0,0,AS520/$AV520*$Z520))</f>
      </c>
      <c r="BJ520" s="18">
        <f>IF(W520&lt;&gt;0,W520,IF($AV520=0,0,AT520/$AV520*$Z520))</f>
      </c>
      <c r="BK520" s="18">
        <f>IF(X520&lt;&gt;0,X520,IF($AV520=0,0,AU520/$AV520*$Z520))</f>
      </c>
      <c r="BL520" s="18">
        <f>SUM(AW520:BK520)</f>
      </c>
      <c r="BM520" s="18">
        <f>I520-BL520</f>
      </c>
    </row>
    <row r="521" outlineLevel="3">
      <c r="A521" s="17" t="str">
        <v>14.14.1.4</v>
      </c>
      <c r="B521" s="17" t="str">
        <v/>
      </c>
      <c r="C521" s="17" t="str">
        <v/>
      </c>
      <c r="D521" s="17" t="str">
        <v/>
      </c>
      <c r="E521" s="17" t="str">
        <v>14.14.1.4</v>
      </c>
      <c r="F521" s="17" t="str">
        <v>Set of gaskets, valves</v>
      </c>
      <c r="G521" s="17">
        <v>11118.83</v>
      </c>
      <c r="H521" s="17" t="str">
        <v/>
      </c>
      <c r="I521" s="17" t="str">
        <v/>
      </c>
      <c r="J521" s="17" t="str">
        <v/>
      </c>
      <c r="K521" s="17" t="str">
        <v/>
      </c>
      <c r="L521" s="17" t="str">
        <v/>
      </c>
      <c r="M521" s="17" t="str">
        <v/>
      </c>
      <c r="N521" s="17" t="str">
        <v/>
      </c>
      <c r="O521" s="17" t="str">
        <v/>
      </c>
      <c r="P521" s="17" t="str">
        <v/>
      </c>
      <c r="Q521" s="17" t="str">
        <v/>
      </c>
      <c r="R521" s="17" t="str">
        <v/>
      </c>
      <c r="S521" s="17" t="str">
        <v/>
      </c>
      <c r="T521" s="17" t="str">
        <v/>
      </c>
      <c r="U521" s="17" t="str">
        <v/>
      </c>
      <c r="V521" s="17" t="str">
        <v/>
      </c>
      <c r="W521" s="17" t="str">
        <v/>
      </c>
      <c r="X521" s="17" t="str">
        <v/>
      </c>
      <c r="Y521" s="17" t="str">
        <v/>
      </c>
      <c r="Z521" s="17" t="str">
        <v/>
      </c>
      <c r="AA521" s="17" t="str">
        <v/>
      </c>
      <c r="AB521" s="17" t="str">
        <v/>
      </c>
      <c r="AC521" s="17" t="str">
        <v/>
      </c>
      <c r="AD521" s="17" t="str">
        <v/>
      </c>
      <c r="AE521" s="17" t="str">
        <v/>
      </c>
      <c r="AF521" s="5" t="str">
        <v/>
      </c>
      <c r="AG521" s="18">
        <f>IFERROR(_xlfn.BETA.DIST(DATE(YEAR(AG$2),MONTH(AG$2),15),$AD$2,$AE$2,FALSE,DATE(YEAR($AD521),MONTH($AD521),1),DATE(YEAR($AE521),MONTH($AE521),28)),0)</f>
      </c>
      <c r="AH521" s="18">
        <f>IFERROR(_xlfn.BETA.DIST(DATE(YEAR(AH$2),MONTH(AH$2),15),$AD$2,$AE$2,FALSE,DATE(YEAR($AD521),MONTH($AD521),1),DATE(YEAR($AE521),MONTH($AE521),28)),0)</f>
      </c>
      <c r="AI521" s="18">
        <f>IFERROR(_xlfn.BETA.DIST(DATE(YEAR(AI$2),MONTH(AI$2),15),$AD$2,$AE$2,FALSE,DATE(YEAR($AD521),MONTH($AD521),1),DATE(YEAR($AE521),MONTH($AE521),28)),0)</f>
      </c>
      <c r="AJ521" s="18">
        <f>IFERROR(_xlfn.BETA.DIST(DATE(YEAR(AJ$2),MONTH(AJ$2),15),$AD$2,$AE$2,FALSE,DATE(YEAR($AD521),MONTH($AD521),1),DATE(YEAR($AE521),MONTH($AE521),28)),0)</f>
      </c>
      <c r="AK521" s="18">
        <f>IFERROR(_xlfn.BETA.DIST(DATE(YEAR(AK$2),MONTH(AK$2),15),$AD$2,$AE$2,FALSE,DATE(YEAR($AD521),MONTH($AD521),1),DATE(YEAR($AE521),MONTH($AE521),28)),0)</f>
      </c>
      <c r="AL521" s="18">
        <f>IFERROR(_xlfn.BETA.DIST(DATE(YEAR(AL$2),MONTH(AL$2),15),$AD$2,$AE$2,FALSE,DATE(YEAR($AD521),MONTH($AD521),1),DATE(YEAR($AE521),MONTH($AE521),28)),0)</f>
      </c>
      <c r="AM521" s="18">
        <f>IFERROR(_xlfn.BETA.DIST(DATE(YEAR(AM$2),MONTH(AM$2),15),$AD$2,$AE$2,FALSE,DATE(YEAR($AD521),MONTH($AD521),1),DATE(YEAR($AE521),MONTH($AE521),28)),0)</f>
      </c>
      <c r="AN521" s="18">
        <f>IFERROR(_xlfn.BETA.DIST(DATE(YEAR(AN$2),MONTH(AN$2),15),$AD$2,$AE$2,FALSE,DATE(YEAR($AD521),MONTH($AD521),1),DATE(YEAR($AE521),MONTH($AE521),28)),0)</f>
      </c>
      <c r="AO521" s="18">
        <f>IFERROR(_xlfn.BETA.DIST(DATE(YEAR(AO$2),MONTH(AO$2),15),$AD$2,$AE$2,FALSE,DATE(YEAR($AD521),MONTH($AD521),1),DATE(YEAR($AE521),MONTH($AE521),28)),0)</f>
      </c>
      <c r="AP521" s="18">
        <f>IFERROR(_xlfn.BETA.DIST(DATE(YEAR(AP$2),MONTH(AP$2),15),$AD$2,$AE$2,FALSE,DATE(YEAR($AD521),MONTH($AD521),1),DATE(YEAR($AE521),MONTH($AE521),28)),0)</f>
      </c>
      <c r="AQ521" s="18">
        <f>IFERROR(_xlfn.BETA.DIST(DATE(YEAR(AQ$2),MONTH(AQ$2),15),$AD$2,$AE$2,FALSE,DATE(YEAR($AD521),MONTH($AD521),1),DATE(YEAR($AE521),MONTH($AE521),28)),0)</f>
      </c>
      <c r="AR521" s="18">
        <f>IFERROR(_xlfn.BETA.DIST(DATE(YEAR(AR$2),MONTH(AR$2),15),$AD$2,$AE$2,FALSE,DATE(YEAR($AD521),MONTH($AD521),1),DATE(YEAR($AE521),MONTH($AE521),28)),0)</f>
      </c>
      <c r="AS521" s="18">
        <f>IFERROR(_xlfn.BETA.DIST(DATE(YEAR(AS$2),MONTH(AS$2),15),$AD$2,$AE$2,FALSE,DATE(YEAR($AD521),MONTH($AD521),1),DATE(YEAR($AE521),MONTH($AE521),28)),0)</f>
      </c>
      <c r="AT521" s="18">
        <f>IFERROR(_xlfn.BETA.DIST(DATE(YEAR(AT$2),MONTH(AT$2),15),$AD$2,$AE$2,FALSE,DATE(YEAR($AD521),MONTH($AD521),1),DATE(YEAR($AE521),MONTH($AE521),28)),0)</f>
      </c>
      <c r="AU521" s="18">
        <f>IFERROR(_xlfn.BETA.DIST(DATE(YEAR(AU$2),MONTH(AU$2),15),$AD$2,$AE$2,FALSE,DATE(YEAR($AD521),MONTH($AD521),1),DATE(YEAR($AE521),MONTH($AE521),28)),0)</f>
      </c>
      <c r="AV521" s="18">
        <f>SUM(AG521:AU521)</f>
      </c>
      <c r="AW521" s="18">
        <f>IF(J521&lt;&gt;0,J521,IF($AV521=0,0,AG521/$AV521*$Z521))</f>
      </c>
      <c r="AX521" s="18">
        <f>IF(K521&lt;&gt;0,K521,IF($AV521=0,0,AH521/$AV521*$Z521))</f>
      </c>
      <c r="AY521" s="18">
        <f>IF(L521&lt;&gt;0,L521,IF($AV521=0,0,AI521/$AV521*$Z521))</f>
      </c>
      <c r="AZ521" s="18">
        <f>IF(M521&lt;&gt;0,M521,IF($AV521=0,0,AJ521/$AV521*$Z521))</f>
      </c>
      <c r="BA521" s="18">
        <f>IF(N521&lt;&gt;0,N521,IF($AV521=0,0,AK521/$AV521*$Z521))</f>
      </c>
      <c r="BB521" s="18">
        <f>IF(O521&lt;&gt;0,O521,IF($AV521=0,0,AL521/$AV521*$Z521))</f>
      </c>
      <c r="BC521" s="18">
        <f>IF(P521&lt;&gt;0,P521,IF($AV521=0,0,AM521/$AV521*$Z521))</f>
      </c>
      <c r="BD521" s="18">
        <f>IF(Q521&lt;&gt;0,Q521,IF($AV521=0,0,AN521/$AV521*$Z521))</f>
      </c>
      <c r="BE521" s="18">
        <f>IF(R521&lt;&gt;0,R521,IF($AV521=0,0,AO521/$AV521*$Z521))</f>
      </c>
      <c r="BF521" s="18">
        <f>IF(S521&lt;&gt;0,S521,IF($AV521=0,0,AP521/$AV521*$Z521))</f>
      </c>
      <c r="BG521" s="18">
        <f>IF(T521&lt;&gt;0,T521,IF($AV521=0,0,AQ521/$AV521*$Z521))</f>
      </c>
      <c r="BH521" s="18">
        <f>IF(U521&lt;&gt;0,U521,IF($AV521=0,0,AR521/$AV521*$Z521))</f>
      </c>
      <c r="BI521" s="18">
        <f>IF(V521&lt;&gt;0,V521,IF($AV521=0,0,AS521/$AV521*$Z521))</f>
      </c>
      <c r="BJ521" s="18">
        <f>IF(W521&lt;&gt;0,W521,IF($AV521=0,0,AT521/$AV521*$Z521))</f>
      </c>
      <c r="BK521" s="18">
        <f>IF(X521&lt;&gt;0,X521,IF($AV521=0,0,AU521/$AV521*$Z521))</f>
      </c>
      <c r="BL521" s="18">
        <f>SUM(AW521:BK521)</f>
      </c>
      <c r="BM521" s="17" t="str">
        <v/>
      </c>
    </row>
    <row r="522" outlineLevel="4">
      <c r="A522" s="5" t="str">
        <v>14.14.1.4</v>
      </c>
      <c r="B522" s="5" t="str">
        <v/>
      </c>
      <c r="C522" s="5" t="str">
        <v>BSKDGNGENGR03</v>
      </c>
      <c r="D522" s="5" t="str">
        <v>BSKDGNGENGR03</v>
      </c>
      <c r="E522" s="19">
        <f>IFERROR(_xlfn.XLOOKUP(F522,Assumptions!B:B,Assumptions!C:C),0)</f>
      </c>
      <c r="F522" s="5" t="str">
        <v>Advanced Payment</v>
      </c>
      <c r="G522" s="5" t="str">
        <v/>
      </c>
      <c r="H522" s="18">
        <f>G521*E522</f>
      </c>
      <c r="I522" s="18">
        <f>H522*(1-0)</f>
      </c>
      <c r="J522" s="18">
        <v>0</v>
      </c>
      <c r="K522" s="18">
        <v>0</v>
      </c>
      <c r="L522" s="18">
        <v>0</v>
      </c>
      <c r="M522" s="18">
        <v>0</v>
      </c>
      <c r="N522" s="18">
        <v>0</v>
      </c>
      <c r="O522" s="18">
        <v>0</v>
      </c>
      <c r="P522" s="18">
        <v>0</v>
      </c>
      <c r="Q522" s="18">
        <v>0</v>
      </c>
      <c r="R522" s="18">
        <v>0</v>
      </c>
      <c r="S522" s="18">
        <v>0</v>
      </c>
      <c r="T522" s="18">
        <v>0</v>
      </c>
      <c r="U522" s="18">
        <v>0</v>
      </c>
      <c r="V522" s="18">
        <v>0</v>
      </c>
      <c r="W522" s="18">
        <v>0</v>
      </c>
      <c r="X522" s="18">
        <v>0</v>
      </c>
      <c r="Y522" s="18">
        <f>SUM(J522:X522)</f>
      </c>
      <c r="Z522" s="18">
        <f>I522-Y522</f>
      </c>
      <c r="AA522" s="20">
        <v>46026</v>
      </c>
      <c r="AB522" s="20">
        <v>46026</v>
      </c>
      <c r="AC522" s="18">
        <f>IFERROR(_xlfn.XLOOKUP(F522,Assumptions!B:B,Assumptions!D:D),0)</f>
      </c>
      <c r="AD522" s="20">
        <f>AA522+AC522</f>
      </c>
      <c r="AE522" s="20">
        <f>AC522+AB522</f>
      </c>
      <c r="AF522" s="5" t="str">
        <v/>
      </c>
      <c r="AG522" s="18">
        <f>IFERROR(_xlfn.BETA.DIST(DATE(YEAR(AG$2),MONTH(AG$2),15),$AD$2,$AE$2,FALSE,DATE(YEAR($AD522),MONTH($AD522),1),DATE(YEAR($AE522),MONTH($AE522),28)),0)</f>
      </c>
      <c r="AH522" s="18">
        <f>IFERROR(_xlfn.BETA.DIST(DATE(YEAR(AH$2),MONTH(AH$2),15),$AD$2,$AE$2,FALSE,DATE(YEAR($AD522),MONTH($AD522),1),DATE(YEAR($AE522),MONTH($AE522),28)),0)</f>
      </c>
      <c r="AI522" s="18">
        <f>IFERROR(_xlfn.BETA.DIST(DATE(YEAR(AI$2),MONTH(AI$2),15),$AD$2,$AE$2,FALSE,DATE(YEAR($AD522),MONTH($AD522),1),DATE(YEAR($AE522),MONTH($AE522),28)),0)</f>
      </c>
      <c r="AJ522" s="18">
        <f>IFERROR(_xlfn.BETA.DIST(DATE(YEAR(AJ$2),MONTH(AJ$2),15),$AD$2,$AE$2,FALSE,DATE(YEAR($AD522),MONTH($AD522),1),DATE(YEAR($AE522),MONTH($AE522),28)),0)</f>
      </c>
      <c r="AK522" s="18">
        <f>IFERROR(_xlfn.BETA.DIST(DATE(YEAR(AK$2),MONTH(AK$2),15),$AD$2,$AE$2,FALSE,DATE(YEAR($AD522),MONTH($AD522),1),DATE(YEAR($AE522),MONTH($AE522),28)),0)</f>
      </c>
      <c r="AL522" s="18">
        <f>IFERROR(_xlfn.BETA.DIST(DATE(YEAR(AL$2),MONTH(AL$2),15),$AD$2,$AE$2,FALSE,DATE(YEAR($AD522),MONTH($AD522),1),DATE(YEAR($AE522),MONTH($AE522),28)),0)</f>
      </c>
      <c r="AM522" s="18">
        <f>IFERROR(_xlfn.BETA.DIST(DATE(YEAR(AM$2),MONTH(AM$2),15),$AD$2,$AE$2,FALSE,DATE(YEAR($AD522),MONTH($AD522),1),DATE(YEAR($AE522),MONTH($AE522),28)),0)</f>
      </c>
      <c r="AN522" s="18">
        <f>IFERROR(_xlfn.BETA.DIST(DATE(YEAR(AN$2),MONTH(AN$2),15),$AD$2,$AE$2,FALSE,DATE(YEAR($AD522),MONTH($AD522),1),DATE(YEAR($AE522),MONTH($AE522),28)),0)</f>
      </c>
      <c r="AO522" s="18">
        <f>IFERROR(_xlfn.BETA.DIST(DATE(YEAR(AO$2),MONTH(AO$2),15),$AD$2,$AE$2,FALSE,DATE(YEAR($AD522),MONTH($AD522),1),DATE(YEAR($AE522),MONTH($AE522),28)),0)</f>
      </c>
      <c r="AP522" s="18">
        <f>IFERROR(_xlfn.BETA.DIST(DATE(YEAR(AP$2),MONTH(AP$2),15),$AD$2,$AE$2,FALSE,DATE(YEAR($AD522),MONTH($AD522),1),DATE(YEAR($AE522),MONTH($AE522),28)),0)</f>
      </c>
      <c r="AQ522" s="18">
        <f>IFERROR(_xlfn.BETA.DIST(DATE(YEAR(AQ$2),MONTH(AQ$2),15),$AD$2,$AE$2,FALSE,DATE(YEAR($AD522),MONTH($AD522),1),DATE(YEAR($AE522),MONTH($AE522),28)),0)</f>
      </c>
      <c r="AR522" s="18">
        <f>IFERROR(_xlfn.BETA.DIST(DATE(YEAR(AR$2),MONTH(AR$2),15),$AD$2,$AE$2,FALSE,DATE(YEAR($AD522),MONTH($AD522),1),DATE(YEAR($AE522),MONTH($AE522),28)),0)</f>
      </c>
      <c r="AS522" s="18">
        <f>IFERROR(_xlfn.BETA.DIST(DATE(YEAR(AS$2),MONTH(AS$2),15),$AD$2,$AE$2,FALSE,DATE(YEAR($AD522),MONTH($AD522),1),DATE(YEAR($AE522),MONTH($AE522),28)),0)</f>
      </c>
      <c r="AT522" s="18">
        <f>IFERROR(_xlfn.BETA.DIST(DATE(YEAR(AT$2),MONTH(AT$2),15),$AD$2,$AE$2,FALSE,DATE(YEAR($AD522),MONTH($AD522),1),DATE(YEAR($AE522),MONTH($AE522),28)),0)</f>
      </c>
      <c r="AU522" s="18">
        <f>IFERROR(_xlfn.BETA.DIST(DATE(YEAR(AU$2),MONTH(AU$2),15),$AD$2,$AE$2,FALSE,DATE(YEAR($AD522),MONTH($AD522),1),DATE(YEAR($AE522),MONTH($AE522),28)),0)</f>
      </c>
      <c r="AV522" s="18">
        <f>SUM(AG522:AU522)</f>
      </c>
      <c r="AW522" s="18">
        <f>IF(J522&lt;&gt;0,J522,IF($AV522=0,0,AG522/$AV522*$Z522))</f>
      </c>
      <c r="AX522" s="18">
        <f>IF(K522&lt;&gt;0,K522,IF($AV522=0,0,AH522/$AV522*$Z522))</f>
      </c>
      <c r="AY522" s="18">
        <f>IF(L522&lt;&gt;0,L522,IF($AV522=0,0,AI522/$AV522*$Z522))</f>
      </c>
      <c r="AZ522" s="18">
        <f>IF(M522&lt;&gt;0,M522,IF($AV522=0,0,AJ522/$AV522*$Z522))</f>
      </c>
      <c r="BA522" s="18">
        <f>IF(N522&lt;&gt;0,N522,IF($AV522=0,0,AK522/$AV522*$Z522))</f>
      </c>
      <c r="BB522" s="18">
        <f>IF(O522&lt;&gt;0,O522,IF($AV522=0,0,AL522/$AV522*$Z522))</f>
      </c>
      <c r="BC522" s="18">
        <f>IF(P522&lt;&gt;0,P522,IF($AV522=0,0,AM522/$AV522*$Z522))</f>
      </c>
      <c r="BD522" s="18">
        <f>IF(Q522&lt;&gt;0,Q522,IF($AV522=0,0,AN522/$AV522*$Z522))</f>
      </c>
      <c r="BE522" s="18">
        <f>IF(R522&lt;&gt;0,R522,IF($AV522=0,0,AO522/$AV522*$Z522))</f>
      </c>
      <c r="BF522" s="18">
        <f>IF(S522&lt;&gt;0,S522,IF($AV522=0,0,AP522/$AV522*$Z522))</f>
      </c>
      <c r="BG522" s="18">
        <f>IF(T522&lt;&gt;0,T522,IF($AV522=0,0,AQ522/$AV522*$Z522))</f>
      </c>
      <c r="BH522" s="18">
        <f>IF(U522&lt;&gt;0,U522,IF($AV522=0,0,AR522/$AV522*$Z522))</f>
      </c>
      <c r="BI522" s="18">
        <f>IF(V522&lt;&gt;0,V522,IF($AV522=0,0,AS522/$AV522*$Z522))</f>
      </c>
      <c r="BJ522" s="18">
        <f>IF(W522&lt;&gt;0,W522,IF($AV522=0,0,AT522/$AV522*$Z522))</f>
      </c>
      <c r="BK522" s="18">
        <f>IF(X522&lt;&gt;0,X522,IF($AV522=0,0,AU522/$AV522*$Z522))</f>
      </c>
      <c r="BL522" s="18">
        <f>SUM(AW522:BK522)</f>
      </c>
      <c r="BM522" s="18">
        <f>I522-BL522</f>
      </c>
    </row>
    <row r="523" outlineLevel="4">
      <c r="A523" s="5" t="str">
        <v>14.14.1.4</v>
      </c>
      <c r="B523" s="5" t="str">
        <v/>
      </c>
      <c r="C523" s="5" t="str">
        <v>BSPRELGENTL07</v>
      </c>
      <c r="D523" s="5" t="str">
        <v>BSPRELGENTL07</v>
      </c>
      <c r="E523" s="19">
        <f>IFERROR(_xlfn.XLOOKUP(F523,Assumptions!B:B,Assumptions!C:C),0)</f>
      </c>
      <c r="F523" s="5" t="str">
        <v>Site Delivery EGP</v>
      </c>
      <c r="G523" s="5" t="str">
        <v/>
      </c>
      <c r="H523" s="18">
        <f>G521*E523</f>
      </c>
      <c r="I523" s="18">
        <f>H523*(1-0)</f>
      </c>
      <c r="J523" s="18">
        <v>0</v>
      </c>
      <c r="K523" s="18">
        <v>0</v>
      </c>
      <c r="L523" s="18">
        <v>0</v>
      </c>
      <c r="M523" s="18">
        <v>0</v>
      </c>
      <c r="N523" s="18">
        <v>0</v>
      </c>
      <c r="O523" s="18">
        <v>0</v>
      </c>
      <c r="P523" s="18">
        <v>0</v>
      </c>
      <c r="Q523" s="18">
        <v>0</v>
      </c>
      <c r="R523" s="18">
        <v>0</v>
      </c>
      <c r="S523" s="18">
        <v>0</v>
      </c>
      <c r="T523" s="18">
        <v>0</v>
      </c>
      <c r="U523" s="18">
        <v>0</v>
      </c>
      <c r="V523" s="18">
        <v>0</v>
      </c>
      <c r="W523" s="18">
        <v>0</v>
      </c>
      <c r="X523" s="18">
        <v>0</v>
      </c>
      <c r="Y523" s="18">
        <f>SUM(J523:X523)</f>
      </c>
      <c r="Z523" s="18">
        <f>I523-Y523</f>
      </c>
      <c r="AA523" s="20">
        <v>46347</v>
      </c>
      <c r="AB523" s="20">
        <v>46347</v>
      </c>
      <c r="AC523" s="18">
        <f>IFERROR(_xlfn.XLOOKUP(F523,Assumptions!B:B,Assumptions!D:D),0)</f>
      </c>
      <c r="AD523" s="20">
        <f>AA523+AC523</f>
      </c>
      <c r="AE523" s="20">
        <f>AC523+AB523</f>
      </c>
      <c r="AF523" s="5" t="str">
        <v/>
      </c>
      <c r="AG523" s="18">
        <f>IFERROR(_xlfn.BETA.DIST(DATE(YEAR(AG$2),MONTH(AG$2),15),$AD$2,$AE$2,FALSE,DATE(YEAR($AD523),MONTH($AD523),1),DATE(YEAR($AE523),MONTH($AE523),28)),0)</f>
      </c>
      <c r="AH523" s="18">
        <f>IFERROR(_xlfn.BETA.DIST(DATE(YEAR(AH$2),MONTH(AH$2),15),$AD$2,$AE$2,FALSE,DATE(YEAR($AD523),MONTH($AD523),1),DATE(YEAR($AE523),MONTH($AE523),28)),0)</f>
      </c>
      <c r="AI523" s="18">
        <f>IFERROR(_xlfn.BETA.DIST(DATE(YEAR(AI$2),MONTH(AI$2),15),$AD$2,$AE$2,FALSE,DATE(YEAR($AD523),MONTH($AD523),1),DATE(YEAR($AE523),MONTH($AE523),28)),0)</f>
      </c>
      <c r="AJ523" s="18">
        <f>IFERROR(_xlfn.BETA.DIST(DATE(YEAR(AJ$2),MONTH(AJ$2),15),$AD$2,$AE$2,FALSE,DATE(YEAR($AD523),MONTH($AD523),1),DATE(YEAR($AE523),MONTH($AE523),28)),0)</f>
      </c>
      <c r="AK523" s="18">
        <f>IFERROR(_xlfn.BETA.DIST(DATE(YEAR(AK$2),MONTH(AK$2),15),$AD$2,$AE$2,FALSE,DATE(YEAR($AD523),MONTH($AD523),1),DATE(YEAR($AE523),MONTH($AE523),28)),0)</f>
      </c>
      <c r="AL523" s="18">
        <f>IFERROR(_xlfn.BETA.DIST(DATE(YEAR(AL$2),MONTH(AL$2),15),$AD$2,$AE$2,FALSE,DATE(YEAR($AD523),MONTH($AD523),1),DATE(YEAR($AE523),MONTH($AE523),28)),0)</f>
      </c>
      <c r="AM523" s="18">
        <f>IFERROR(_xlfn.BETA.DIST(DATE(YEAR(AM$2),MONTH(AM$2),15),$AD$2,$AE$2,FALSE,DATE(YEAR($AD523),MONTH($AD523),1),DATE(YEAR($AE523),MONTH($AE523),28)),0)</f>
      </c>
      <c r="AN523" s="18">
        <f>IFERROR(_xlfn.BETA.DIST(DATE(YEAR(AN$2),MONTH(AN$2),15),$AD$2,$AE$2,FALSE,DATE(YEAR($AD523),MONTH($AD523),1),DATE(YEAR($AE523),MONTH($AE523),28)),0)</f>
      </c>
      <c r="AO523" s="18">
        <f>IFERROR(_xlfn.BETA.DIST(DATE(YEAR(AO$2),MONTH(AO$2),15),$AD$2,$AE$2,FALSE,DATE(YEAR($AD523),MONTH($AD523),1),DATE(YEAR($AE523),MONTH($AE523),28)),0)</f>
      </c>
      <c r="AP523" s="18">
        <f>IFERROR(_xlfn.BETA.DIST(DATE(YEAR(AP$2),MONTH(AP$2),15),$AD$2,$AE$2,FALSE,DATE(YEAR($AD523),MONTH($AD523),1),DATE(YEAR($AE523),MONTH($AE523),28)),0)</f>
      </c>
      <c r="AQ523" s="18">
        <f>IFERROR(_xlfn.BETA.DIST(DATE(YEAR(AQ$2),MONTH(AQ$2),15),$AD$2,$AE$2,FALSE,DATE(YEAR($AD523),MONTH($AD523),1),DATE(YEAR($AE523),MONTH($AE523),28)),0)</f>
      </c>
      <c r="AR523" s="18">
        <f>IFERROR(_xlfn.BETA.DIST(DATE(YEAR(AR$2),MONTH(AR$2),15),$AD$2,$AE$2,FALSE,DATE(YEAR($AD523),MONTH($AD523),1),DATE(YEAR($AE523),MONTH($AE523),28)),0)</f>
      </c>
      <c r="AS523" s="18">
        <f>IFERROR(_xlfn.BETA.DIST(DATE(YEAR(AS$2),MONTH(AS$2),15),$AD$2,$AE$2,FALSE,DATE(YEAR($AD523),MONTH($AD523),1),DATE(YEAR($AE523),MONTH($AE523),28)),0)</f>
      </c>
      <c r="AT523" s="18">
        <f>IFERROR(_xlfn.BETA.DIST(DATE(YEAR(AT$2),MONTH(AT$2),15),$AD$2,$AE$2,FALSE,DATE(YEAR($AD523),MONTH($AD523),1),DATE(YEAR($AE523),MONTH($AE523),28)),0)</f>
      </c>
      <c r="AU523" s="18">
        <f>IFERROR(_xlfn.BETA.DIST(DATE(YEAR(AU$2),MONTH(AU$2),15),$AD$2,$AE$2,FALSE,DATE(YEAR($AD523),MONTH($AD523),1),DATE(YEAR($AE523),MONTH($AE523),28)),0)</f>
      </c>
      <c r="AV523" s="18">
        <f>SUM(AG523:AU523)</f>
      </c>
      <c r="AW523" s="18">
        <f>IF(J523&lt;&gt;0,J523,IF($AV523=0,0,AG523/$AV523*$Z523))</f>
      </c>
      <c r="AX523" s="18">
        <f>IF(K523&lt;&gt;0,K523,IF($AV523=0,0,AH523/$AV523*$Z523))</f>
      </c>
      <c r="AY523" s="18">
        <f>IF(L523&lt;&gt;0,L523,IF($AV523=0,0,AI523/$AV523*$Z523))</f>
      </c>
      <c r="AZ523" s="18">
        <f>IF(M523&lt;&gt;0,M523,IF($AV523=0,0,AJ523/$AV523*$Z523))</f>
      </c>
      <c r="BA523" s="18">
        <f>IF(N523&lt;&gt;0,N523,IF($AV523=0,0,AK523/$AV523*$Z523))</f>
      </c>
      <c r="BB523" s="18">
        <f>IF(O523&lt;&gt;0,O523,IF($AV523=0,0,AL523/$AV523*$Z523))</f>
      </c>
      <c r="BC523" s="18">
        <f>IF(P523&lt;&gt;0,P523,IF($AV523=0,0,AM523/$AV523*$Z523))</f>
      </c>
      <c r="BD523" s="18">
        <f>IF(Q523&lt;&gt;0,Q523,IF($AV523=0,0,AN523/$AV523*$Z523))</f>
      </c>
      <c r="BE523" s="18">
        <f>IF(R523&lt;&gt;0,R523,IF($AV523=0,0,AO523/$AV523*$Z523))</f>
      </c>
      <c r="BF523" s="18">
        <f>IF(S523&lt;&gt;0,S523,IF($AV523=0,0,AP523/$AV523*$Z523))</f>
      </c>
      <c r="BG523" s="18">
        <f>IF(T523&lt;&gt;0,T523,IF($AV523=0,0,AQ523/$AV523*$Z523))</f>
      </c>
      <c r="BH523" s="18">
        <f>IF(U523&lt;&gt;0,U523,IF($AV523=0,0,AR523/$AV523*$Z523))</f>
      </c>
      <c r="BI523" s="18">
        <f>IF(V523&lt;&gt;0,V523,IF($AV523=0,0,AS523/$AV523*$Z523))</f>
      </c>
      <c r="BJ523" s="18">
        <f>IF(W523&lt;&gt;0,W523,IF($AV523=0,0,AT523/$AV523*$Z523))</f>
      </c>
      <c r="BK523" s="18">
        <f>IF(X523&lt;&gt;0,X523,IF($AV523=0,0,AU523/$AV523*$Z523))</f>
      </c>
      <c r="BL523" s="18">
        <f>SUM(AW523:BK523)</f>
      </c>
      <c r="BM523" s="18">
        <f>I523-BL523</f>
      </c>
    </row>
    <row r="524" outlineLevel="4">
      <c r="A524" s="5" t="str">
        <v>14.14.1.4</v>
      </c>
      <c r="B524" s="5" t="str">
        <v/>
      </c>
      <c r="C524" s="5" t="str">
        <v>BSKDGNGENGR07</v>
      </c>
      <c r="D524" s="5" t="str">
        <v>BSKDGNGENGR07</v>
      </c>
      <c r="E524" s="19">
        <f>IFERROR(_xlfn.XLOOKUP(F524,Assumptions!B:B,Assumptions!C:C),0)</f>
      </c>
      <c r="F524" s="5" t="str">
        <v>Retention</v>
      </c>
      <c r="G524" s="5" t="str">
        <v/>
      </c>
      <c r="H524" s="18">
        <f>G521*E524</f>
      </c>
      <c r="I524" s="18">
        <f>H524*(1-0)</f>
      </c>
      <c r="J524" s="18">
        <v>0</v>
      </c>
      <c r="K524" s="18">
        <v>0</v>
      </c>
      <c r="L524" s="18">
        <v>0</v>
      </c>
      <c r="M524" s="18">
        <v>0</v>
      </c>
      <c r="N524" s="18">
        <v>0</v>
      </c>
      <c r="O524" s="18">
        <v>0</v>
      </c>
      <c r="P524" s="18">
        <v>0</v>
      </c>
      <c r="Q524" s="18">
        <v>0</v>
      </c>
      <c r="R524" s="18">
        <v>0</v>
      </c>
      <c r="S524" s="18">
        <v>0</v>
      </c>
      <c r="T524" s="18">
        <v>0</v>
      </c>
      <c r="U524" s="18">
        <v>0</v>
      </c>
      <c r="V524" s="18">
        <v>0</v>
      </c>
      <c r="W524" s="18">
        <v>0</v>
      </c>
      <c r="X524" s="18">
        <v>0</v>
      </c>
      <c r="Y524" s="18">
        <f>SUM(J524:X524)</f>
      </c>
      <c r="Z524" s="18">
        <f>I524-Y524</f>
      </c>
      <c r="AA524" s="20">
        <v>46483</v>
      </c>
      <c r="AB524" s="20">
        <v>46483</v>
      </c>
      <c r="AC524" s="18">
        <f>IFERROR(_xlfn.XLOOKUP(F524,Assumptions!B:B,Assumptions!D:D),0)</f>
      </c>
      <c r="AD524" s="20">
        <f>AA524+AC524</f>
      </c>
      <c r="AE524" s="20">
        <f>AC524+AB524</f>
      </c>
      <c r="AF524" s="5" t="str">
        <v/>
      </c>
      <c r="AG524" s="18">
        <f>IFERROR(_xlfn.BETA.DIST(DATE(YEAR(AG$2),MONTH(AG$2),15),$AD$2,$AE$2,FALSE,DATE(YEAR($AD524),MONTH($AD524),1),DATE(YEAR($AE524),MONTH($AE524),28)),0)</f>
      </c>
      <c r="AH524" s="18">
        <f>IFERROR(_xlfn.BETA.DIST(DATE(YEAR(AH$2),MONTH(AH$2),15),$AD$2,$AE$2,FALSE,DATE(YEAR($AD524),MONTH($AD524),1),DATE(YEAR($AE524),MONTH($AE524),28)),0)</f>
      </c>
      <c r="AI524" s="18">
        <f>IFERROR(_xlfn.BETA.DIST(DATE(YEAR(AI$2),MONTH(AI$2),15),$AD$2,$AE$2,FALSE,DATE(YEAR($AD524),MONTH($AD524),1),DATE(YEAR($AE524),MONTH($AE524),28)),0)</f>
      </c>
      <c r="AJ524" s="18">
        <f>IFERROR(_xlfn.BETA.DIST(DATE(YEAR(AJ$2),MONTH(AJ$2),15),$AD$2,$AE$2,FALSE,DATE(YEAR($AD524),MONTH($AD524),1),DATE(YEAR($AE524),MONTH($AE524),28)),0)</f>
      </c>
      <c r="AK524" s="18">
        <f>IFERROR(_xlfn.BETA.DIST(DATE(YEAR(AK$2),MONTH(AK$2),15),$AD$2,$AE$2,FALSE,DATE(YEAR($AD524),MONTH($AD524),1),DATE(YEAR($AE524),MONTH($AE524),28)),0)</f>
      </c>
      <c r="AL524" s="18">
        <f>IFERROR(_xlfn.BETA.DIST(DATE(YEAR(AL$2),MONTH(AL$2),15),$AD$2,$AE$2,FALSE,DATE(YEAR($AD524),MONTH($AD524),1),DATE(YEAR($AE524),MONTH($AE524),28)),0)</f>
      </c>
      <c r="AM524" s="18">
        <f>IFERROR(_xlfn.BETA.DIST(DATE(YEAR(AM$2),MONTH(AM$2),15),$AD$2,$AE$2,FALSE,DATE(YEAR($AD524),MONTH($AD524),1),DATE(YEAR($AE524),MONTH($AE524),28)),0)</f>
      </c>
      <c r="AN524" s="18">
        <f>IFERROR(_xlfn.BETA.DIST(DATE(YEAR(AN$2),MONTH(AN$2),15),$AD$2,$AE$2,FALSE,DATE(YEAR($AD524),MONTH($AD524),1),DATE(YEAR($AE524),MONTH($AE524),28)),0)</f>
      </c>
      <c r="AO524" s="18">
        <f>IFERROR(_xlfn.BETA.DIST(DATE(YEAR(AO$2),MONTH(AO$2),15),$AD$2,$AE$2,FALSE,DATE(YEAR($AD524),MONTH($AD524),1),DATE(YEAR($AE524),MONTH($AE524),28)),0)</f>
      </c>
      <c r="AP524" s="18">
        <f>IFERROR(_xlfn.BETA.DIST(DATE(YEAR(AP$2),MONTH(AP$2),15),$AD$2,$AE$2,FALSE,DATE(YEAR($AD524),MONTH($AD524),1),DATE(YEAR($AE524),MONTH($AE524),28)),0)</f>
      </c>
      <c r="AQ524" s="18">
        <f>IFERROR(_xlfn.BETA.DIST(DATE(YEAR(AQ$2),MONTH(AQ$2),15),$AD$2,$AE$2,FALSE,DATE(YEAR($AD524),MONTH($AD524),1),DATE(YEAR($AE524),MONTH($AE524),28)),0)</f>
      </c>
      <c r="AR524" s="18">
        <f>IFERROR(_xlfn.BETA.DIST(DATE(YEAR(AR$2),MONTH(AR$2),15),$AD$2,$AE$2,FALSE,DATE(YEAR($AD524),MONTH($AD524),1),DATE(YEAR($AE524),MONTH($AE524),28)),0)</f>
      </c>
      <c r="AS524" s="18">
        <f>IFERROR(_xlfn.BETA.DIST(DATE(YEAR(AS$2),MONTH(AS$2),15),$AD$2,$AE$2,FALSE,DATE(YEAR($AD524),MONTH($AD524),1),DATE(YEAR($AE524),MONTH($AE524),28)),0)</f>
      </c>
      <c r="AT524" s="18">
        <f>IFERROR(_xlfn.BETA.DIST(DATE(YEAR(AT$2),MONTH(AT$2),15),$AD$2,$AE$2,FALSE,DATE(YEAR($AD524),MONTH($AD524),1),DATE(YEAR($AE524),MONTH($AE524),28)),0)</f>
      </c>
      <c r="AU524" s="18">
        <f>IFERROR(_xlfn.BETA.DIST(DATE(YEAR(AU$2),MONTH(AU$2),15),$AD$2,$AE$2,FALSE,DATE(YEAR($AD524),MONTH($AD524),1),DATE(YEAR($AE524),MONTH($AE524),28)),0)</f>
      </c>
      <c r="AV524" s="18">
        <f>SUM(AG524:AU524)</f>
      </c>
      <c r="AW524" s="18">
        <f>IF(J524&lt;&gt;0,J524,IF($AV524=0,0,AG524/$AV524*$Z524))</f>
      </c>
      <c r="AX524" s="18">
        <f>IF(K524&lt;&gt;0,K524,IF($AV524=0,0,AH524/$AV524*$Z524))</f>
      </c>
      <c r="AY524" s="18">
        <f>IF(L524&lt;&gt;0,L524,IF($AV524=0,0,AI524/$AV524*$Z524))</f>
      </c>
      <c r="AZ524" s="18">
        <f>IF(M524&lt;&gt;0,M524,IF($AV524=0,0,AJ524/$AV524*$Z524))</f>
      </c>
      <c r="BA524" s="18">
        <f>IF(N524&lt;&gt;0,N524,IF($AV524=0,0,AK524/$AV524*$Z524))</f>
      </c>
      <c r="BB524" s="18">
        <f>IF(O524&lt;&gt;0,O524,IF($AV524=0,0,AL524/$AV524*$Z524))</f>
      </c>
      <c r="BC524" s="18">
        <f>IF(P524&lt;&gt;0,P524,IF($AV524=0,0,AM524/$AV524*$Z524))</f>
      </c>
      <c r="BD524" s="18">
        <f>IF(Q524&lt;&gt;0,Q524,IF($AV524=0,0,AN524/$AV524*$Z524))</f>
      </c>
      <c r="BE524" s="18">
        <f>IF(R524&lt;&gt;0,R524,IF($AV524=0,0,AO524/$AV524*$Z524))</f>
      </c>
      <c r="BF524" s="18">
        <f>IF(S524&lt;&gt;0,S524,IF($AV524=0,0,AP524/$AV524*$Z524))</f>
      </c>
      <c r="BG524" s="18">
        <f>IF(T524&lt;&gt;0,T524,IF($AV524=0,0,AQ524/$AV524*$Z524))</f>
      </c>
      <c r="BH524" s="18">
        <f>IF(U524&lt;&gt;0,U524,IF($AV524=0,0,AR524/$AV524*$Z524))</f>
      </c>
      <c r="BI524" s="18">
        <f>IF(V524&lt;&gt;0,V524,IF($AV524=0,0,AS524/$AV524*$Z524))</f>
      </c>
      <c r="BJ524" s="18">
        <f>IF(W524&lt;&gt;0,W524,IF($AV524=0,0,AT524/$AV524*$Z524))</f>
      </c>
      <c r="BK524" s="18">
        <f>IF(X524&lt;&gt;0,X524,IF($AV524=0,0,AU524/$AV524*$Z524))</f>
      </c>
      <c r="BL524" s="18">
        <f>SUM(AW524:BK524)</f>
      </c>
      <c r="BM524" s="18">
        <f>I524-BL524</f>
      </c>
    </row>
    <row r="525" outlineLevel="3">
      <c r="A525" s="17" t="str">
        <v>14.14.2.1</v>
      </c>
      <c r="B525" s="17" t="str">
        <v/>
      </c>
      <c r="C525" s="17" t="str">
        <v/>
      </c>
      <c r="D525" s="17" t="str">
        <v/>
      </c>
      <c r="E525" s="17" t="str">
        <v>14.14.2.1</v>
      </c>
      <c r="F525" s="17" t="str">
        <v>Complete Compressor with motor</v>
      </c>
      <c r="G525" s="17">
        <v>222374.36</v>
      </c>
      <c r="H525" s="17" t="str">
        <v/>
      </c>
      <c r="I525" s="17" t="str">
        <v/>
      </c>
      <c r="J525" s="17" t="str">
        <v/>
      </c>
      <c r="K525" s="17" t="str">
        <v/>
      </c>
      <c r="L525" s="17" t="str">
        <v/>
      </c>
      <c r="M525" s="17" t="str">
        <v/>
      </c>
      <c r="N525" s="17" t="str">
        <v/>
      </c>
      <c r="O525" s="17" t="str">
        <v/>
      </c>
      <c r="P525" s="17" t="str">
        <v/>
      </c>
      <c r="Q525" s="17" t="str">
        <v/>
      </c>
      <c r="R525" s="17" t="str">
        <v/>
      </c>
      <c r="S525" s="17" t="str">
        <v/>
      </c>
      <c r="T525" s="17" t="str">
        <v/>
      </c>
      <c r="U525" s="17" t="str">
        <v/>
      </c>
      <c r="V525" s="17" t="str">
        <v/>
      </c>
      <c r="W525" s="17" t="str">
        <v/>
      </c>
      <c r="X525" s="17" t="str">
        <v/>
      </c>
      <c r="Y525" s="17" t="str">
        <v/>
      </c>
      <c r="Z525" s="17" t="str">
        <v/>
      </c>
      <c r="AA525" s="17" t="str">
        <v/>
      </c>
      <c r="AB525" s="17" t="str">
        <v/>
      </c>
      <c r="AC525" s="17" t="str">
        <v/>
      </c>
      <c r="AD525" s="17" t="str">
        <v/>
      </c>
      <c r="AE525" s="17" t="str">
        <v/>
      </c>
      <c r="AF525" s="5" t="str">
        <v/>
      </c>
      <c r="AG525" s="18">
        <f>IFERROR(_xlfn.BETA.DIST(DATE(YEAR(AG$2),MONTH(AG$2),15),$AD$2,$AE$2,FALSE,DATE(YEAR($AD525),MONTH($AD525),1),DATE(YEAR($AE525),MONTH($AE525),28)),0)</f>
      </c>
      <c r="AH525" s="18">
        <f>IFERROR(_xlfn.BETA.DIST(DATE(YEAR(AH$2),MONTH(AH$2),15),$AD$2,$AE$2,FALSE,DATE(YEAR($AD525),MONTH($AD525),1),DATE(YEAR($AE525),MONTH($AE525),28)),0)</f>
      </c>
      <c r="AI525" s="18">
        <f>IFERROR(_xlfn.BETA.DIST(DATE(YEAR(AI$2),MONTH(AI$2),15),$AD$2,$AE$2,FALSE,DATE(YEAR($AD525),MONTH($AD525),1),DATE(YEAR($AE525),MONTH($AE525),28)),0)</f>
      </c>
      <c r="AJ525" s="18">
        <f>IFERROR(_xlfn.BETA.DIST(DATE(YEAR(AJ$2),MONTH(AJ$2),15),$AD$2,$AE$2,FALSE,DATE(YEAR($AD525),MONTH($AD525),1),DATE(YEAR($AE525),MONTH($AE525),28)),0)</f>
      </c>
      <c r="AK525" s="18">
        <f>IFERROR(_xlfn.BETA.DIST(DATE(YEAR(AK$2),MONTH(AK$2),15),$AD$2,$AE$2,FALSE,DATE(YEAR($AD525),MONTH($AD525),1),DATE(YEAR($AE525),MONTH($AE525),28)),0)</f>
      </c>
      <c r="AL525" s="18">
        <f>IFERROR(_xlfn.BETA.DIST(DATE(YEAR(AL$2),MONTH(AL$2),15),$AD$2,$AE$2,FALSE,DATE(YEAR($AD525),MONTH($AD525),1),DATE(YEAR($AE525),MONTH($AE525),28)),0)</f>
      </c>
      <c r="AM525" s="18">
        <f>IFERROR(_xlfn.BETA.DIST(DATE(YEAR(AM$2),MONTH(AM$2),15),$AD$2,$AE$2,FALSE,DATE(YEAR($AD525),MONTH($AD525),1),DATE(YEAR($AE525),MONTH($AE525),28)),0)</f>
      </c>
      <c r="AN525" s="18">
        <f>IFERROR(_xlfn.BETA.DIST(DATE(YEAR(AN$2),MONTH(AN$2),15),$AD$2,$AE$2,FALSE,DATE(YEAR($AD525),MONTH($AD525),1),DATE(YEAR($AE525),MONTH($AE525),28)),0)</f>
      </c>
      <c r="AO525" s="18">
        <f>IFERROR(_xlfn.BETA.DIST(DATE(YEAR(AO$2),MONTH(AO$2),15),$AD$2,$AE$2,FALSE,DATE(YEAR($AD525),MONTH($AD525),1),DATE(YEAR($AE525),MONTH($AE525),28)),0)</f>
      </c>
      <c r="AP525" s="18">
        <f>IFERROR(_xlfn.BETA.DIST(DATE(YEAR(AP$2),MONTH(AP$2),15),$AD$2,$AE$2,FALSE,DATE(YEAR($AD525),MONTH($AD525),1),DATE(YEAR($AE525),MONTH($AE525),28)),0)</f>
      </c>
      <c r="AQ525" s="18">
        <f>IFERROR(_xlfn.BETA.DIST(DATE(YEAR(AQ$2),MONTH(AQ$2),15),$AD$2,$AE$2,FALSE,DATE(YEAR($AD525),MONTH($AD525),1),DATE(YEAR($AE525),MONTH($AE525),28)),0)</f>
      </c>
      <c r="AR525" s="18">
        <f>IFERROR(_xlfn.BETA.DIST(DATE(YEAR(AR$2),MONTH(AR$2),15),$AD$2,$AE$2,FALSE,DATE(YEAR($AD525),MONTH($AD525),1),DATE(YEAR($AE525),MONTH($AE525),28)),0)</f>
      </c>
      <c r="AS525" s="18">
        <f>IFERROR(_xlfn.BETA.DIST(DATE(YEAR(AS$2),MONTH(AS$2),15),$AD$2,$AE$2,FALSE,DATE(YEAR($AD525),MONTH($AD525),1),DATE(YEAR($AE525),MONTH($AE525),28)),0)</f>
      </c>
      <c r="AT525" s="18">
        <f>IFERROR(_xlfn.BETA.DIST(DATE(YEAR(AT$2),MONTH(AT$2),15),$AD$2,$AE$2,FALSE,DATE(YEAR($AD525),MONTH($AD525),1),DATE(YEAR($AE525),MONTH($AE525),28)),0)</f>
      </c>
      <c r="AU525" s="18">
        <f>IFERROR(_xlfn.BETA.DIST(DATE(YEAR(AU$2),MONTH(AU$2),15),$AD$2,$AE$2,FALSE,DATE(YEAR($AD525),MONTH($AD525),1),DATE(YEAR($AE525),MONTH($AE525),28)),0)</f>
      </c>
      <c r="AV525" s="18">
        <f>SUM(AG525:AU525)</f>
      </c>
      <c r="AW525" s="18">
        <f>IF(J525&lt;&gt;0,J525,IF($AV525=0,0,AG525/$AV525*$Z525))</f>
      </c>
      <c r="AX525" s="18">
        <f>IF(K525&lt;&gt;0,K525,IF($AV525=0,0,AH525/$AV525*$Z525))</f>
      </c>
      <c r="AY525" s="18">
        <f>IF(L525&lt;&gt;0,L525,IF($AV525=0,0,AI525/$AV525*$Z525))</f>
      </c>
      <c r="AZ525" s="18">
        <f>IF(M525&lt;&gt;0,M525,IF($AV525=0,0,AJ525/$AV525*$Z525))</f>
      </c>
      <c r="BA525" s="18">
        <f>IF(N525&lt;&gt;0,N525,IF($AV525=0,0,AK525/$AV525*$Z525))</f>
      </c>
      <c r="BB525" s="18">
        <f>IF(O525&lt;&gt;0,O525,IF($AV525=0,0,AL525/$AV525*$Z525))</f>
      </c>
      <c r="BC525" s="18">
        <f>IF(P525&lt;&gt;0,P525,IF($AV525=0,0,AM525/$AV525*$Z525))</f>
      </c>
      <c r="BD525" s="18">
        <f>IF(Q525&lt;&gt;0,Q525,IF($AV525=0,0,AN525/$AV525*$Z525))</f>
      </c>
      <c r="BE525" s="18">
        <f>IF(R525&lt;&gt;0,R525,IF($AV525=0,0,AO525/$AV525*$Z525))</f>
      </c>
      <c r="BF525" s="18">
        <f>IF(S525&lt;&gt;0,S525,IF($AV525=0,0,AP525/$AV525*$Z525))</f>
      </c>
      <c r="BG525" s="18">
        <f>IF(T525&lt;&gt;0,T525,IF($AV525=0,0,AQ525/$AV525*$Z525))</f>
      </c>
      <c r="BH525" s="18">
        <f>IF(U525&lt;&gt;0,U525,IF($AV525=0,0,AR525/$AV525*$Z525))</f>
      </c>
      <c r="BI525" s="18">
        <f>IF(V525&lt;&gt;0,V525,IF($AV525=0,0,AS525/$AV525*$Z525))</f>
      </c>
      <c r="BJ525" s="18">
        <f>IF(W525&lt;&gt;0,W525,IF($AV525=0,0,AT525/$AV525*$Z525))</f>
      </c>
      <c r="BK525" s="18">
        <f>IF(X525&lt;&gt;0,X525,IF($AV525=0,0,AU525/$AV525*$Z525))</f>
      </c>
      <c r="BL525" s="18">
        <f>SUM(AW525:BK525)</f>
      </c>
      <c r="BM525" s="17" t="str">
        <v/>
      </c>
    </row>
    <row r="526" outlineLevel="4">
      <c r="A526" s="5" t="str">
        <v>14.14.2.1</v>
      </c>
      <c r="B526" s="5" t="str">
        <v/>
      </c>
      <c r="C526" s="5" t="str">
        <v>BSKDGNGENGR03</v>
      </c>
      <c r="D526" s="5" t="str">
        <v>BSKDGNGENGR03</v>
      </c>
      <c r="E526" s="19">
        <f>IFERROR(_xlfn.XLOOKUP(F526,Assumptions!B:B,Assumptions!C:C),0)</f>
      </c>
      <c r="F526" s="5" t="str">
        <v>Advanced Payment</v>
      </c>
      <c r="G526" s="5" t="str">
        <v/>
      </c>
      <c r="H526" s="18">
        <f>G525*E526</f>
      </c>
      <c r="I526" s="18">
        <f>H526*(1-0)</f>
      </c>
      <c r="J526" s="18">
        <v>0</v>
      </c>
      <c r="K526" s="18">
        <v>0</v>
      </c>
      <c r="L526" s="18">
        <v>0</v>
      </c>
      <c r="M526" s="18">
        <v>0</v>
      </c>
      <c r="N526" s="18">
        <v>0</v>
      </c>
      <c r="O526" s="18">
        <v>0</v>
      </c>
      <c r="P526" s="18">
        <v>0</v>
      </c>
      <c r="Q526" s="18">
        <v>0</v>
      </c>
      <c r="R526" s="18">
        <v>0</v>
      </c>
      <c r="S526" s="18">
        <v>0</v>
      </c>
      <c r="T526" s="18">
        <v>0</v>
      </c>
      <c r="U526" s="18">
        <v>0</v>
      </c>
      <c r="V526" s="18">
        <v>0</v>
      </c>
      <c r="W526" s="18">
        <v>0</v>
      </c>
      <c r="X526" s="18">
        <v>0</v>
      </c>
      <c r="Y526" s="18">
        <f>SUM(J526:X526)</f>
      </c>
      <c r="Z526" s="18">
        <f>I526-Y526</f>
      </c>
      <c r="AA526" s="20">
        <v>46026</v>
      </c>
      <c r="AB526" s="20">
        <v>46026</v>
      </c>
      <c r="AC526" s="18">
        <f>IFERROR(_xlfn.XLOOKUP(F526,Assumptions!B:B,Assumptions!D:D),0)</f>
      </c>
      <c r="AD526" s="20">
        <f>AA526+AC526</f>
      </c>
      <c r="AE526" s="20">
        <f>AC526+AB526</f>
      </c>
      <c r="AF526" s="5" t="str">
        <v/>
      </c>
      <c r="AG526" s="18">
        <f>IFERROR(_xlfn.BETA.DIST(DATE(YEAR(AG$2),MONTH(AG$2),15),$AD$2,$AE$2,FALSE,DATE(YEAR($AD526),MONTH($AD526),1),DATE(YEAR($AE526),MONTH($AE526),28)),0)</f>
      </c>
      <c r="AH526" s="18">
        <f>IFERROR(_xlfn.BETA.DIST(DATE(YEAR(AH$2),MONTH(AH$2),15),$AD$2,$AE$2,FALSE,DATE(YEAR($AD526),MONTH($AD526),1),DATE(YEAR($AE526),MONTH($AE526),28)),0)</f>
      </c>
      <c r="AI526" s="18">
        <f>IFERROR(_xlfn.BETA.DIST(DATE(YEAR(AI$2),MONTH(AI$2),15),$AD$2,$AE$2,FALSE,DATE(YEAR($AD526),MONTH($AD526),1),DATE(YEAR($AE526),MONTH($AE526),28)),0)</f>
      </c>
      <c r="AJ526" s="18">
        <f>IFERROR(_xlfn.BETA.DIST(DATE(YEAR(AJ$2),MONTH(AJ$2),15),$AD$2,$AE$2,FALSE,DATE(YEAR($AD526),MONTH($AD526),1),DATE(YEAR($AE526),MONTH($AE526),28)),0)</f>
      </c>
      <c r="AK526" s="18">
        <f>IFERROR(_xlfn.BETA.DIST(DATE(YEAR(AK$2),MONTH(AK$2),15),$AD$2,$AE$2,FALSE,DATE(YEAR($AD526),MONTH($AD526),1),DATE(YEAR($AE526),MONTH($AE526),28)),0)</f>
      </c>
      <c r="AL526" s="18">
        <f>IFERROR(_xlfn.BETA.DIST(DATE(YEAR(AL$2),MONTH(AL$2),15),$AD$2,$AE$2,FALSE,DATE(YEAR($AD526),MONTH($AD526),1),DATE(YEAR($AE526),MONTH($AE526),28)),0)</f>
      </c>
      <c r="AM526" s="18">
        <f>IFERROR(_xlfn.BETA.DIST(DATE(YEAR(AM$2),MONTH(AM$2),15),$AD$2,$AE$2,FALSE,DATE(YEAR($AD526),MONTH($AD526),1),DATE(YEAR($AE526),MONTH($AE526),28)),0)</f>
      </c>
      <c r="AN526" s="18">
        <f>IFERROR(_xlfn.BETA.DIST(DATE(YEAR(AN$2),MONTH(AN$2),15),$AD$2,$AE$2,FALSE,DATE(YEAR($AD526),MONTH($AD526),1),DATE(YEAR($AE526),MONTH($AE526),28)),0)</f>
      </c>
      <c r="AO526" s="18">
        <f>IFERROR(_xlfn.BETA.DIST(DATE(YEAR(AO$2),MONTH(AO$2),15),$AD$2,$AE$2,FALSE,DATE(YEAR($AD526),MONTH($AD526),1),DATE(YEAR($AE526),MONTH($AE526),28)),0)</f>
      </c>
      <c r="AP526" s="18">
        <f>IFERROR(_xlfn.BETA.DIST(DATE(YEAR(AP$2),MONTH(AP$2),15),$AD$2,$AE$2,FALSE,DATE(YEAR($AD526),MONTH($AD526),1),DATE(YEAR($AE526),MONTH($AE526),28)),0)</f>
      </c>
      <c r="AQ526" s="18">
        <f>IFERROR(_xlfn.BETA.DIST(DATE(YEAR(AQ$2),MONTH(AQ$2),15),$AD$2,$AE$2,FALSE,DATE(YEAR($AD526),MONTH($AD526),1),DATE(YEAR($AE526),MONTH($AE526),28)),0)</f>
      </c>
      <c r="AR526" s="18">
        <f>IFERROR(_xlfn.BETA.DIST(DATE(YEAR(AR$2),MONTH(AR$2),15),$AD$2,$AE$2,FALSE,DATE(YEAR($AD526),MONTH($AD526),1),DATE(YEAR($AE526),MONTH($AE526),28)),0)</f>
      </c>
      <c r="AS526" s="18">
        <f>IFERROR(_xlfn.BETA.DIST(DATE(YEAR(AS$2),MONTH(AS$2),15),$AD$2,$AE$2,FALSE,DATE(YEAR($AD526),MONTH($AD526),1),DATE(YEAR($AE526),MONTH($AE526),28)),0)</f>
      </c>
      <c r="AT526" s="18">
        <f>IFERROR(_xlfn.BETA.DIST(DATE(YEAR(AT$2),MONTH(AT$2),15),$AD$2,$AE$2,FALSE,DATE(YEAR($AD526),MONTH($AD526),1),DATE(YEAR($AE526),MONTH($AE526),28)),0)</f>
      </c>
      <c r="AU526" s="18">
        <f>IFERROR(_xlfn.BETA.DIST(DATE(YEAR(AU$2),MONTH(AU$2),15),$AD$2,$AE$2,FALSE,DATE(YEAR($AD526),MONTH($AD526),1),DATE(YEAR($AE526),MONTH($AE526),28)),0)</f>
      </c>
      <c r="AV526" s="18">
        <f>SUM(AG526:AU526)</f>
      </c>
      <c r="AW526" s="18">
        <f>IF(J526&lt;&gt;0,J526,IF($AV526=0,0,AG526/$AV526*$Z526))</f>
      </c>
      <c r="AX526" s="18">
        <f>IF(K526&lt;&gt;0,K526,IF($AV526=0,0,AH526/$AV526*$Z526))</f>
      </c>
      <c r="AY526" s="18">
        <f>IF(L526&lt;&gt;0,L526,IF($AV526=0,0,AI526/$AV526*$Z526))</f>
      </c>
      <c r="AZ526" s="18">
        <f>IF(M526&lt;&gt;0,M526,IF($AV526=0,0,AJ526/$AV526*$Z526))</f>
      </c>
      <c r="BA526" s="18">
        <f>IF(N526&lt;&gt;0,N526,IF($AV526=0,0,AK526/$AV526*$Z526))</f>
      </c>
      <c r="BB526" s="18">
        <f>IF(O526&lt;&gt;0,O526,IF($AV526=0,0,AL526/$AV526*$Z526))</f>
      </c>
      <c r="BC526" s="18">
        <f>IF(P526&lt;&gt;0,P526,IF($AV526=0,0,AM526/$AV526*$Z526))</f>
      </c>
      <c r="BD526" s="18">
        <f>IF(Q526&lt;&gt;0,Q526,IF($AV526=0,0,AN526/$AV526*$Z526))</f>
      </c>
      <c r="BE526" s="18">
        <f>IF(R526&lt;&gt;0,R526,IF($AV526=0,0,AO526/$AV526*$Z526))</f>
      </c>
      <c r="BF526" s="18">
        <f>IF(S526&lt;&gt;0,S526,IF($AV526=0,0,AP526/$AV526*$Z526))</f>
      </c>
      <c r="BG526" s="18">
        <f>IF(T526&lt;&gt;0,T526,IF($AV526=0,0,AQ526/$AV526*$Z526))</f>
      </c>
      <c r="BH526" s="18">
        <f>IF(U526&lt;&gt;0,U526,IF($AV526=0,0,AR526/$AV526*$Z526))</f>
      </c>
      <c r="BI526" s="18">
        <f>IF(V526&lt;&gt;0,V526,IF($AV526=0,0,AS526/$AV526*$Z526))</f>
      </c>
      <c r="BJ526" s="18">
        <f>IF(W526&lt;&gt;0,W526,IF($AV526=0,0,AT526/$AV526*$Z526))</f>
      </c>
      <c r="BK526" s="18">
        <f>IF(X526&lt;&gt;0,X526,IF($AV526=0,0,AU526/$AV526*$Z526))</f>
      </c>
      <c r="BL526" s="18">
        <f>SUM(AW526:BK526)</f>
      </c>
      <c r="BM526" s="18">
        <f>I526-BL526</f>
      </c>
    </row>
    <row r="527" outlineLevel="4">
      <c r="A527" s="5" t="str">
        <v>14.14.2.1</v>
      </c>
      <c r="B527" s="5" t="str">
        <v/>
      </c>
      <c r="C527" s="5" t="str">
        <v>BSPRELGENTL07</v>
      </c>
      <c r="D527" s="5" t="str">
        <v>BSPRELGENTL07</v>
      </c>
      <c r="E527" s="19">
        <f>IFERROR(_xlfn.XLOOKUP(F527,Assumptions!B:B,Assumptions!C:C),0)</f>
      </c>
      <c r="F527" s="5" t="str">
        <v>Site Delivery EGP</v>
      </c>
      <c r="G527" s="5" t="str">
        <v/>
      </c>
      <c r="H527" s="18">
        <f>G525*E527</f>
      </c>
      <c r="I527" s="18">
        <f>H527*(1-0)</f>
      </c>
      <c r="J527" s="18">
        <v>0</v>
      </c>
      <c r="K527" s="18">
        <v>0</v>
      </c>
      <c r="L527" s="18">
        <v>0</v>
      </c>
      <c r="M527" s="18">
        <v>0</v>
      </c>
      <c r="N527" s="18">
        <v>0</v>
      </c>
      <c r="O527" s="18">
        <v>0</v>
      </c>
      <c r="P527" s="18">
        <v>0</v>
      </c>
      <c r="Q527" s="18">
        <v>0</v>
      </c>
      <c r="R527" s="18">
        <v>0</v>
      </c>
      <c r="S527" s="18">
        <v>0</v>
      </c>
      <c r="T527" s="18">
        <v>0</v>
      </c>
      <c r="U527" s="18">
        <v>0</v>
      </c>
      <c r="V527" s="18">
        <v>0</v>
      </c>
      <c r="W527" s="18">
        <v>0</v>
      </c>
      <c r="X527" s="18">
        <v>0</v>
      </c>
      <c r="Y527" s="18">
        <f>SUM(J527:X527)</f>
      </c>
      <c r="Z527" s="18">
        <f>I527-Y527</f>
      </c>
      <c r="AA527" s="20">
        <v>46347</v>
      </c>
      <c r="AB527" s="20">
        <v>46347</v>
      </c>
      <c r="AC527" s="18">
        <f>IFERROR(_xlfn.XLOOKUP(F527,Assumptions!B:B,Assumptions!D:D),0)</f>
      </c>
      <c r="AD527" s="20">
        <f>AA527+AC527</f>
      </c>
      <c r="AE527" s="20">
        <f>AC527+AB527</f>
      </c>
      <c r="AF527" s="5" t="str">
        <v/>
      </c>
      <c r="AG527" s="18">
        <f>IFERROR(_xlfn.BETA.DIST(DATE(YEAR(AG$2),MONTH(AG$2),15),$AD$2,$AE$2,FALSE,DATE(YEAR($AD527),MONTH($AD527),1),DATE(YEAR($AE527),MONTH($AE527),28)),0)</f>
      </c>
      <c r="AH527" s="18">
        <f>IFERROR(_xlfn.BETA.DIST(DATE(YEAR(AH$2),MONTH(AH$2),15),$AD$2,$AE$2,FALSE,DATE(YEAR($AD527),MONTH($AD527),1),DATE(YEAR($AE527),MONTH($AE527),28)),0)</f>
      </c>
      <c r="AI527" s="18">
        <f>IFERROR(_xlfn.BETA.DIST(DATE(YEAR(AI$2),MONTH(AI$2),15),$AD$2,$AE$2,FALSE,DATE(YEAR($AD527),MONTH($AD527),1),DATE(YEAR($AE527),MONTH($AE527),28)),0)</f>
      </c>
      <c r="AJ527" s="18">
        <f>IFERROR(_xlfn.BETA.DIST(DATE(YEAR(AJ$2),MONTH(AJ$2),15),$AD$2,$AE$2,FALSE,DATE(YEAR($AD527),MONTH($AD527),1),DATE(YEAR($AE527),MONTH($AE527),28)),0)</f>
      </c>
      <c r="AK527" s="18">
        <f>IFERROR(_xlfn.BETA.DIST(DATE(YEAR(AK$2),MONTH(AK$2),15),$AD$2,$AE$2,FALSE,DATE(YEAR($AD527),MONTH($AD527),1),DATE(YEAR($AE527),MONTH($AE527),28)),0)</f>
      </c>
      <c r="AL527" s="18">
        <f>IFERROR(_xlfn.BETA.DIST(DATE(YEAR(AL$2),MONTH(AL$2),15),$AD$2,$AE$2,FALSE,DATE(YEAR($AD527),MONTH($AD527),1),DATE(YEAR($AE527),MONTH($AE527),28)),0)</f>
      </c>
      <c r="AM527" s="18">
        <f>IFERROR(_xlfn.BETA.DIST(DATE(YEAR(AM$2),MONTH(AM$2),15),$AD$2,$AE$2,FALSE,DATE(YEAR($AD527),MONTH($AD527),1),DATE(YEAR($AE527),MONTH($AE527),28)),0)</f>
      </c>
      <c r="AN527" s="18">
        <f>IFERROR(_xlfn.BETA.DIST(DATE(YEAR(AN$2),MONTH(AN$2),15),$AD$2,$AE$2,FALSE,DATE(YEAR($AD527),MONTH($AD527),1),DATE(YEAR($AE527),MONTH($AE527),28)),0)</f>
      </c>
      <c r="AO527" s="18">
        <f>IFERROR(_xlfn.BETA.DIST(DATE(YEAR(AO$2),MONTH(AO$2),15),$AD$2,$AE$2,FALSE,DATE(YEAR($AD527),MONTH($AD527),1),DATE(YEAR($AE527),MONTH($AE527),28)),0)</f>
      </c>
      <c r="AP527" s="18">
        <f>IFERROR(_xlfn.BETA.DIST(DATE(YEAR(AP$2),MONTH(AP$2),15),$AD$2,$AE$2,FALSE,DATE(YEAR($AD527),MONTH($AD527),1),DATE(YEAR($AE527),MONTH($AE527),28)),0)</f>
      </c>
      <c r="AQ527" s="18">
        <f>IFERROR(_xlfn.BETA.DIST(DATE(YEAR(AQ$2),MONTH(AQ$2),15),$AD$2,$AE$2,FALSE,DATE(YEAR($AD527),MONTH($AD527),1),DATE(YEAR($AE527),MONTH($AE527),28)),0)</f>
      </c>
      <c r="AR527" s="18">
        <f>IFERROR(_xlfn.BETA.DIST(DATE(YEAR(AR$2),MONTH(AR$2),15),$AD$2,$AE$2,FALSE,DATE(YEAR($AD527),MONTH($AD527),1),DATE(YEAR($AE527),MONTH($AE527),28)),0)</f>
      </c>
      <c r="AS527" s="18">
        <f>IFERROR(_xlfn.BETA.DIST(DATE(YEAR(AS$2),MONTH(AS$2),15),$AD$2,$AE$2,FALSE,DATE(YEAR($AD527),MONTH($AD527),1),DATE(YEAR($AE527),MONTH($AE527),28)),0)</f>
      </c>
      <c r="AT527" s="18">
        <f>IFERROR(_xlfn.BETA.DIST(DATE(YEAR(AT$2),MONTH(AT$2),15),$AD$2,$AE$2,FALSE,DATE(YEAR($AD527),MONTH($AD527),1),DATE(YEAR($AE527),MONTH($AE527),28)),0)</f>
      </c>
      <c r="AU527" s="18">
        <f>IFERROR(_xlfn.BETA.DIST(DATE(YEAR(AU$2),MONTH(AU$2),15),$AD$2,$AE$2,FALSE,DATE(YEAR($AD527),MONTH($AD527),1),DATE(YEAR($AE527),MONTH($AE527),28)),0)</f>
      </c>
      <c r="AV527" s="18">
        <f>SUM(AG527:AU527)</f>
      </c>
      <c r="AW527" s="18">
        <f>IF(J527&lt;&gt;0,J527,IF($AV527=0,0,AG527/$AV527*$Z527))</f>
      </c>
      <c r="AX527" s="18">
        <f>IF(K527&lt;&gt;0,K527,IF($AV527=0,0,AH527/$AV527*$Z527))</f>
      </c>
      <c r="AY527" s="18">
        <f>IF(L527&lt;&gt;0,L527,IF($AV527=0,0,AI527/$AV527*$Z527))</f>
      </c>
      <c r="AZ527" s="18">
        <f>IF(M527&lt;&gt;0,M527,IF($AV527=0,0,AJ527/$AV527*$Z527))</f>
      </c>
      <c r="BA527" s="18">
        <f>IF(N527&lt;&gt;0,N527,IF($AV527=0,0,AK527/$AV527*$Z527))</f>
      </c>
      <c r="BB527" s="18">
        <f>IF(O527&lt;&gt;0,O527,IF($AV527=0,0,AL527/$AV527*$Z527))</f>
      </c>
      <c r="BC527" s="18">
        <f>IF(P527&lt;&gt;0,P527,IF($AV527=0,0,AM527/$AV527*$Z527))</f>
      </c>
      <c r="BD527" s="18">
        <f>IF(Q527&lt;&gt;0,Q527,IF($AV527=0,0,AN527/$AV527*$Z527))</f>
      </c>
      <c r="BE527" s="18">
        <f>IF(R527&lt;&gt;0,R527,IF($AV527=0,0,AO527/$AV527*$Z527))</f>
      </c>
      <c r="BF527" s="18">
        <f>IF(S527&lt;&gt;0,S527,IF($AV527=0,0,AP527/$AV527*$Z527))</f>
      </c>
      <c r="BG527" s="18">
        <f>IF(T527&lt;&gt;0,T527,IF($AV527=0,0,AQ527/$AV527*$Z527))</f>
      </c>
      <c r="BH527" s="18">
        <f>IF(U527&lt;&gt;0,U527,IF($AV527=0,0,AR527/$AV527*$Z527))</f>
      </c>
      <c r="BI527" s="18">
        <f>IF(V527&lt;&gt;0,V527,IF($AV527=0,0,AS527/$AV527*$Z527))</f>
      </c>
      <c r="BJ527" s="18">
        <f>IF(W527&lt;&gt;0,W527,IF($AV527=0,0,AT527/$AV527*$Z527))</f>
      </c>
      <c r="BK527" s="18">
        <f>IF(X527&lt;&gt;0,X527,IF($AV527=0,0,AU527/$AV527*$Z527))</f>
      </c>
      <c r="BL527" s="18">
        <f>SUM(AW527:BK527)</f>
      </c>
      <c r="BM527" s="18">
        <f>I527-BL527</f>
      </c>
    </row>
    <row r="528" outlineLevel="4">
      <c r="A528" s="5" t="str">
        <v>14.14.2.1</v>
      </c>
      <c r="B528" s="5" t="str">
        <v/>
      </c>
      <c r="C528" s="5" t="str">
        <v>BSKDGNGENGR07</v>
      </c>
      <c r="D528" s="5" t="str">
        <v>BSKDGNGENGR07</v>
      </c>
      <c r="E528" s="19">
        <f>IFERROR(_xlfn.XLOOKUP(F528,Assumptions!B:B,Assumptions!C:C),0)</f>
      </c>
      <c r="F528" s="5" t="str">
        <v>Retention</v>
      </c>
      <c r="G528" s="5" t="str">
        <v/>
      </c>
      <c r="H528" s="18">
        <f>G525*E528</f>
      </c>
      <c r="I528" s="18">
        <f>H528*(1-0)</f>
      </c>
      <c r="J528" s="18">
        <v>0</v>
      </c>
      <c r="K528" s="18">
        <v>0</v>
      </c>
      <c r="L528" s="18">
        <v>0</v>
      </c>
      <c r="M528" s="18">
        <v>0</v>
      </c>
      <c r="N528" s="18">
        <v>0</v>
      </c>
      <c r="O528" s="18">
        <v>0</v>
      </c>
      <c r="P528" s="18">
        <v>0</v>
      </c>
      <c r="Q528" s="18">
        <v>0</v>
      </c>
      <c r="R528" s="18">
        <v>0</v>
      </c>
      <c r="S528" s="18">
        <v>0</v>
      </c>
      <c r="T528" s="18">
        <v>0</v>
      </c>
      <c r="U528" s="18">
        <v>0</v>
      </c>
      <c r="V528" s="18">
        <v>0</v>
      </c>
      <c r="W528" s="18">
        <v>0</v>
      </c>
      <c r="X528" s="18">
        <v>0</v>
      </c>
      <c r="Y528" s="18">
        <f>SUM(J528:X528)</f>
      </c>
      <c r="Z528" s="18">
        <f>I528-Y528</f>
      </c>
      <c r="AA528" s="20">
        <v>46483</v>
      </c>
      <c r="AB528" s="20">
        <v>46483</v>
      </c>
      <c r="AC528" s="18">
        <f>IFERROR(_xlfn.XLOOKUP(F528,Assumptions!B:B,Assumptions!D:D),0)</f>
      </c>
      <c r="AD528" s="20">
        <f>AA528+AC528</f>
      </c>
      <c r="AE528" s="20">
        <f>AC528+AB528</f>
      </c>
      <c r="AF528" s="5" t="str">
        <v/>
      </c>
      <c r="AG528" s="18">
        <f>IFERROR(_xlfn.BETA.DIST(DATE(YEAR(AG$2),MONTH(AG$2),15),$AD$2,$AE$2,FALSE,DATE(YEAR($AD528),MONTH($AD528),1),DATE(YEAR($AE528),MONTH($AE528),28)),0)</f>
      </c>
      <c r="AH528" s="18">
        <f>IFERROR(_xlfn.BETA.DIST(DATE(YEAR(AH$2),MONTH(AH$2),15),$AD$2,$AE$2,FALSE,DATE(YEAR($AD528),MONTH($AD528),1),DATE(YEAR($AE528),MONTH($AE528),28)),0)</f>
      </c>
      <c r="AI528" s="18">
        <f>IFERROR(_xlfn.BETA.DIST(DATE(YEAR(AI$2),MONTH(AI$2),15),$AD$2,$AE$2,FALSE,DATE(YEAR($AD528),MONTH($AD528),1),DATE(YEAR($AE528),MONTH($AE528),28)),0)</f>
      </c>
      <c r="AJ528" s="18">
        <f>IFERROR(_xlfn.BETA.DIST(DATE(YEAR(AJ$2),MONTH(AJ$2),15),$AD$2,$AE$2,FALSE,DATE(YEAR($AD528),MONTH($AD528),1),DATE(YEAR($AE528),MONTH($AE528),28)),0)</f>
      </c>
      <c r="AK528" s="18">
        <f>IFERROR(_xlfn.BETA.DIST(DATE(YEAR(AK$2),MONTH(AK$2),15),$AD$2,$AE$2,FALSE,DATE(YEAR($AD528),MONTH($AD528),1),DATE(YEAR($AE528),MONTH($AE528),28)),0)</f>
      </c>
      <c r="AL528" s="18">
        <f>IFERROR(_xlfn.BETA.DIST(DATE(YEAR(AL$2),MONTH(AL$2),15),$AD$2,$AE$2,FALSE,DATE(YEAR($AD528),MONTH($AD528),1),DATE(YEAR($AE528),MONTH($AE528),28)),0)</f>
      </c>
      <c r="AM528" s="18">
        <f>IFERROR(_xlfn.BETA.DIST(DATE(YEAR(AM$2),MONTH(AM$2),15),$AD$2,$AE$2,FALSE,DATE(YEAR($AD528),MONTH($AD528),1),DATE(YEAR($AE528),MONTH($AE528),28)),0)</f>
      </c>
      <c r="AN528" s="18">
        <f>IFERROR(_xlfn.BETA.DIST(DATE(YEAR(AN$2),MONTH(AN$2),15),$AD$2,$AE$2,FALSE,DATE(YEAR($AD528),MONTH($AD528),1),DATE(YEAR($AE528),MONTH($AE528),28)),0)</f>
      </c>
      <c r="AO528" s="18">
        <f>IFERROR(_xlfn.BETA.DIST(DATE(YEAR(AO$2),MONTH(AO$2),15),$AD$2,$AE$2,FALSE,DATE(YEAR($AD528),MONTH($AD528),1),DATE(YEAR($AE528),MONTH($AE528),28)),0)</f>
      </c>
      <c r="AP528" s="18">
        <f>IFERROR(_xlfn.BETA.DIST(DATE(YEAR(AP$2),MONTH(AP$2),15),$AD$2,$AE$2,FALSE,DATE(YEAR($AD528),MONTH($AD528),1),DATE(YEAR($AE528),MONTH($AE528),28)),0)</f>
      </c>
      <c r="AQ528" s="18">
        <f>IFERROR(_xlfn.BETA.DIST(DATE(YEAR(AQ$2),MONTH(AQ$2),15),$AD$2,$AE$2,FALSE,DATE(YEAR($AD528),MONTH($AD528),1),DATE(YEAR($AE528),MONTH($AE528),28)),0)</f>
      </c>
      <c r="AR528" s="18">
        <f>IFERROR(_xlfn.BETA.DIST(DATE(YEAR(AR$2),MONTH(AR$2),15),$AD$2,$AE$2,FALSE,DATE(YEAR($AD528),MONTH($AD528),1),DATE(YEAR($AE528),MONTH($AE528),28)),0)</f>
      </c>
      <c r="AS528" s="18">
        <f>IFERROR(_xlfn.BETA.DIST(DATE(YEAR(AS$2),MONTH(AS$2),15),$AD$2,$AE$2,FALSE,DATE(YEAR($AD528),MONTH($AD528),1),DATE(YEAR($AE528),MONTH($AE528),28)),0)</f>
      </c>
      <c r="AT528" s="18">
        <f>IFERROR(_xlfn.BETA.DIST(DATE(YEAR(AT$2),MONTH(AT$2),15),$AD$2,$AE$2,FALSE,DATE(YEAR($AD528),MONTH($AD528),1),DATE(YEAR($AE528),MONTH($AE528),28)),0)</f>
      </c>
      <c r="AU528" s="18">
        <f>IFERROR(_xlfn.BETA.DIST(DATE(YEAR(AU$2),MONTH(AU$2),15),$AD$2,$AE$2,FALSE,DATE(YEAR($AD528),MONTH($AD528),1),DATE(YEAR($AE528),MONTH($AE528),28)),0)</f>
      </c>
      <c r="AV528" s="18">
        <f>SUM(AG528:AU528)</f>
      </c>
      <c r="AW528" s="18">
        <f>IF(J528&lt;&gt;0,J528,IF($AV528=0,0,AG528/$AV528*$Z528))</f>
      </c>
      <c r="AX528" s="18">
        <f>IF(K528&lt;&gt;0,K528,IF($AV528=0,0,AH528/$AV528*$Z528))</f>
      </c>
      <c r="AY528" s="18">
        <f>IF(L528&lt;&gt;0,L528,IF($AV528=0,0,AI528/$AV528*$Z528))</f>
      </c>
      <c r="AZ528" s="18">
        <f>IF(M528&lt;&gt;0,M528,IF($AV528=0,0,AJ528/$AV528*$Z528))</f>
      </c>
      <c r="BA528" s="18">
        <f>IF(N528&lt;&gt;0,N528,IF($AV528=0,0,AK528/$AV528*$Z528))</f>
      </c>
      <c r="BB528" s="18">
        <f>IF(O528&lt;&gt;0,O528,IF($AV528=0,0,AL528/$AV528*$Z528))</f>
      </c>
      <c r="BC528" s="18">
        <f>IF(P528&lt;&gt;0,P528,IF($AV528=0,0,AM528/$AV528*$Z528))</f>
      </c>
      <c r="BD528" s="18">
        <f>IF(Q528&lt;&gt;0,Q528,IF($AV528=0,0,AN528/$AV528*$Z528))</f>
      </c>
      <c r="BE528" s="18">
        <f>IF(R528&lt;&gt;0,R528,IF($AV528=0,0,AO528/$AV528*$Z528))</f>
      </c>
      <c r="BF528" s="18">
        <f>IF(S528&lt;&gt;0,S528,IF($AV528=0,0,AP528/$AV528*$Z528))</f>
      </c>
      <c r="BG528" s="18">
        <f>IF(T528&lt;&gt;0,T528,IF($AV528=0,0,AQ528/$AV528*$Z528))</f>
      </c>
      <c r="BH528" s="18">
        <f>IF(U528&lt;&gt;0,U528,IF($AV528=0,0,AR528/$AV528*$Z528))</f>
      </c>
      <c r="BI528" s="18">
        <f>IF(V528&lt;&gt;0,V528,IF($AV528=0,0,AS528/$AV528*$Z528))</f>
      </c>
      <c r="BJ528" s="18">
        <f>IF(W528&lt;&gt;0,W528,IF($AV528=0,0,AT528/$AV528*$Z528))</f>
      </c>
      <c r="BK528" s="18">
        <f>IF(X528&lt;&gt;0,X528,IF($AV528=0,0,AU528/$AV528*$Z528))</f>
      </c>
      <c r="BL528" s="18">
        <f>SUM(AW528:BK528)</f>
      </c>
      <c r="BM528" s="18">
        <f>I528-BL528</f>
      </c>
    </row>
    <row r="529" outlineLevel="3">
      <c r="A529" s="17" t="str">
        <v>14.14.2.2</v>
      </c>
      <c r="B529" s="17" t="str">
        <v/>
      </c>
      <c r="C529" s="17" t="str">
        <v/>
      </c>
      <c r="D529" s="17" t="str">
        <v/>
      </c>
      <c r="E529" s="17" t="str">
        <v>14.14.2.2</v>
      </c>
      <c r="F529" s="17" t="str">
        <v>Complete Pump station with motor</v>
      </c>
      <c r="G529" s="17">
        <v>2219016.49</v>
      </c>
      <c r="H529" s="17" t="str">
        <v/>
      </c>
      <c r="I529" s="17" t="str">
        <v/>
      </c>
      <c r="J529" s="17" t="str">
        <v/>
      </c>
      <c r="K529" s="17" t="str">
        <v/>
      </c>
      <c r="L529" s="17" t="str">
        <v/>
      </c>
      <c r="M529" s="17" t="str">
        <v/>
      </c>
      <c r="N529" s="17" t="str">
        <v/>
      </c>
      <c r="O529" s="17" t="str">
        <v/>
      </c>
      <c r="P529" s="17" t="str">
        <v/>
      </c>
      <c r="Q529" s="17" t="str">
        <v/>
      </c>
      <c r="R529" s="17" t="str">
        <v/>
      </c>
      <c r="S529" s="17" t="str">
        <v/>
      </c>
      <c r="T529" s="17" t="str">
        <v/>
      </c>
      <c r="U529" s="17" t="str">
        <v/>
      </c>
      <c r="V529" s="17" t="str">
        <v/>
      </c>
      <c r="W529" s="17" t="str">
        <v/>
      </c>
      <c r="X529" s="17" t="str">
        <v/>
      </c>
      <c r="Y529" s="17" t="str">
        <v/>
      </c>
      <c r="Z529" s="17" t="str">
        <v/>
      </c>
      <c r="AA529" s="17" t="str">
        <v/>
      </c>
      <c r="AB529" s="17" t="str">
        <v/>
      </c>
      <c r="AC529" s="17" t="str">
        <v/>
      </c>
      <c r="AD529" s="17" t="str">
        <v/>
      </c>
      <c r="AE529" s="17" t="str">
        <v/>
      </c>
      <c r="AF529" s="5" t="str">
        <v/>
      </c>
      <c r="AG529" s="18">
        <f>IFERROR(_xlfn.BETA.DIST(DATE(YEAR(AG$2),MONTH(AG$2),15),$AD$2,$AE$2,FALSE,DATE(YEAR($AD529),MONTH($AD529),1),DATE(YEAR($AE529),MONTH($AE529),28)),0)</f>
      </c>
      <c r="AH529" s="18">
        <f>IFERROR(_xlfn.BETA.DIST(DATE(YEAR(AH$2),MONTH(AH$2),15),$AD$2,$AE$2,FALSE,DATE(YEAR($AD529),MONTH($AD529),1),DATE(YEAR($AE529),MONTH($AE529),28)),0)</f>
      </c>
      <c r="AI529" s="18">
        <f>IFERROR(_xlfn.BETA.DIST(DATE(YEAR(AI$2),MONTH(AI$2),15),$AD$2,$AE$2,FALSE,DATE(YEAR($AD529),MONTH($AD529),1),DATE(YEAR($AE529),MONTH($AE529),28)),0)</f>
      </c>
      <c r="AJ529" s="18">
        <f>IFERROR(_xlfn.BETA.DIST(DATE(YEAR(AJ$2),MONTH(AJ$2),15),$AD$2,$AE$2,FALSE,DATE(YEAR($AD529),MONTH($AD529),1),DATE(YEAR($AE529),MONTH($AE529),28)),0)</f>
      </c>
      <c r="AK529" s="18">
        <f>IFERROR(_xlfn.BETA.DIST(DATE(YEAR(AK$2),MONTH(AK$2),15),$AD$2,$AE$2,FALSE,DATE(YEAR($AD529),MONTH($AD529),1),DATE(YEAR($AE529),MONTH($AE529),28)),0)</f>
      </c>
      <c r="AL529" s="18">
        <f>IFERROR(_xlfn.BETA.DIST(DATE(YEAR(AL$2),MONTH(AL$2),15),$AD$2,$AE$2,FALSE,DATE(YEAR($AD529),MONTH($AD529),1),DATE(YEAR($AE529),MONTH($AE529),28)),0)</f>
      </c>
      <c r="AM529" s="18">
        <f>IFERROR(_xlfn.BETA.DIST(DATE(YEAR(AM$2),MONTH(AM$2),15),$AD$2,$AE$2,FALSE,DATE(YEAR($AD529),MONTH($AD529),1),DATE(YEAR($AE529),MONTH($AE529),28)),0)</f>
      </c>
      <c r="AN529" s="18">
        <f>IFERROR(_xlfn.BETA.DIST(DATE(YEAR(AN$2),MONTH(AN$2),15),$AD$2,$AE$2,FALSE,DATE(YEAR($AD529),MONTH($AD529),1),DATE(YEAR($AE529),MONTH($AE529),28)),0)</f>
      </c>
      <c r="AO529" s="18">
        <f>IFERROR(_xlfn.BETA.DIST(DATE(YEAR(AO$2),MONTH(AO$2),15),$AD$2,$AE$2,FALSE,DATE(YEAR($AD529),MONTH($AD529),1),DATE(YEAR($AE529),MONTH($AE529),28)),0)</f>
      </c>
      <c r="AP529" s="18">
        <f>IFERROR(_xlfn.BETA.DIST(DATE(YEAR(AP$2),MONTH(AP$2),15),$AD$2,$AE$2,FALSE,DATE(YEAR($AD529),MONTH($AD529),1),DATE(YEAR($AE529),MONTH($AE529),28)),0)</f>
      </c>
      <c r="AQ529" s="18">
        <f>IFERROR(_xlfn.BETA.DIST(DATE(YEAR(AQ$2),MONTH(AQ$2),15),$AD$2,$AE$2,FALSE,DATE(YEAR($AD529),MONTH($AD529),1),DATE(YEAR($AE529),MONTH($AE529),28)),0)</f>
      </c>
      <c r="AR529" s="18">
        <f>IFERROR(_xlfn.BETA.DIST(DATE(YEAR(AR$2),MONTH(AR$2),15),$AD$2,$AE$2,FALSE,DATE(YEAR($AD529),MONTH($AD529),1),DATE(YEAR($AE529),MONTH($AE529),28)),0)</f>
      </c>
      <c r="AS529" s="18">
        <f>IFERROR(_xlfn.BETA.DIST(DATE(YEAR(AS$2),MONTH(AS$2),15),$AD$2,$AE$2,FALSE,DATE(YEAR($AD529),MONTH($AD529),1),DATE(YEAR($AE529),MONTH($AE529),28)),0)</f>
      </c>
      <c r="AT529" s="18">
        <f>IFERROR(_xlfn.BETA.DIST(DATE(YEAR(AT$2),MONTH(AT$2),15),$AD$2,$AE$2,FALSE,DATE(YEAR($AD529),MONTH($AD529),1),DATE(YEAR($AE529),MONTH($AE529),28)),0)</f>
      </c>
      <c r="AU529" s="18">
        <f>IFERROR(_xlfn.BETA.DIST(DATE(YEAR(AU$2),MONTH(AU$2),15),$AD$2,$AE$2,FALSE,DATE(YEAR($AD529),MONTH($AD529),1),DATE(YEAR($AE529),MONTH($AE529),28)),0)</f>
      </c>
      <c r="AV529" s="18">
        <f>SUM(AG529:AU529)</f>
      </c>
      <c r="AW529" s="18">
        <f>IF(J529&lt;&gt;0,J529,IF($AV529=0,0,AG529/$AV529*$Z529))</f>
      </c>
      <c r="AX529" s="18">
        <f>IF(K529&lt;&gt;0,K529,IF($AV529=0,0,AH529/$AV529*$Z529))</f>
      </c>
      <c r="AY529" s="18">
        <f>IF(L529&lt;&gt;0,L529,IF($AV529=0,0,AI529/$AV529*$Z529))</f>
      </c>
      <c r="AZ529" s="18">
        <f>IF(M529&lt;&gt;0,M529,IF($AV529=0,0,AJ529/$AV529*$Z529))</f>
      </c>
      <c r="BA529" s="18">
        <f>IF(N529&lt;&gt;0,N529,IF($AV529=0,0,AK529/$AV529*$Z529))</f>
      </c>
      <c r="BB529" s="18">
        <f>IF(O529&lt;&gt;0,O529,IF($AV529=0,0,AL529/$AV529*$Z529))</f>
      </c>
      <c r="BC529" s="18">
        <f>IF(P529&lt;&gt;0,P529,IF($AV529=0,0,AM529/$AV529*$Z529))</f>
      </c>
      <c r="BD529" s="18">
        <f>IF(Q529&lt;&gt;0,Q529,IF($AV529=0,0,AN529/$AV529*$Z529))</f>
      </c>
      <c r="BE529" s="18">
        <f>IF(R529&lt;&gt;0,R529,IF($AV529=0,0,AO529/$AV529*$Z529))</f>
      </c>
      <c r="BF529" s="18">
        <f>IF(S529&lt;&gt;0,S529,IF($AV529=0,0,AP529/$AV529*$Z529))</f>
      </c>
      <c r="BG529" s="18">
        <f>IF(T529&lt;&gt;0,T529,IF($AV529=0,0,AQ529/$AV529*$Z529))</f>
      </c>
      <c r="BH529" s="18">
        <f>IF(U529&lt;&gt;0,U529,IF($AV529=0,0,AR529/$AV529*$Z529))</f>
      </c>
      <c r="BI529" s="18">
        <f>IF(V529&lt;&gt;0,V529,IF($AV529=0,0,AS529/$AV529*$Z529))</f>
      </c>
      <c r="BJ529" s="18">
        <f>IF(W529&lt;&gt;0,W529,IF($AV529=0,0,AT529/$AV529*$Z529))</f>
      </c>
      <c r="BK529" s="18">
        <f>IF(X529&lt;&gt;0,X529,IF($AV529=0,0,AU529/$AV529*$Z529))</f>
      </c>
      <c r="BL529" s="18">
        <f>SUM(AW529:BK529)</f>
      </c>
      <c r="BM529" s="17" t="str">
        <v/>
      </c>
    </row>
    <row r="530" outlineLevel="4">
      <c r="A530" s="5" t="str">
        <v>14.14.2.2</v>
      </c>
      <c r="B530" s="5" t="str">
        <v/>
      </c>
      <c r="C530" s="5" t="str">
        <v>BSKDGNGENGR03</v>
      </c>
      <c r="D530" s="5" t="str">
        <v>BSKDGNGENGR03</v>
      </c>
      <c r="E530" s="19">
        <f>IFERROR(_xlfn.XLOOKUP(F530,Assumptions!B:B,Assumptions!C:C),0)</f>
      </c>
      <c r="F530" s="5" t="str">
        <v>Advanced Payment</v>
      </c>
      <c r="G530" s="5" t="str">
        <v/>
      </c>
      <c r="H530" s="18">
        <f>G529*E530</f>
      </c>
      <c r="I530" s="18">
        <f>H530*(1-0)</f>
      </c>
      <c r="J530" s="18">
        <v>0</v>
      </c>
      <c r="K530" s="18">
        <v>0</v>
      </c>
      <c r="L530" s="18">
        <v>0</v>
      </c>
      <c r="M530" s="18">
        <v>0</v>
      </c>
      <c r="N530" s="18">
        <v>0</v>
      </c>
      <c r="O530" s="18">
        <v>0</v>
      </c>
      <c r="P530" s="18">
        <v>0</v>
      </c>
      <c r="Q530" s="18">
        <v>0</v>
      </c>
      <c r="R530" s="18">
        <v>0</v>
      </c>
      <c r="S530" s="18">
        <v>0</v>
      </c>
      <c r="T530" s="18">
        <v>0</v>
      </c>
      <c r="U530" s="18">
        <v>0</v>
      </c>
      <c r="V530" s="18">
        <v>0</v>
      </c>
      <c r="W530" s="18">
        <v>0</v>
      </c>
      <c r="X530" s="18">
        <v>0</v>
      </c>
      <c r="Y530" s="18">
        <f>SUM(J530:X530)</f>
      </c>
      <c r="Z530" s="18">
        <f>I530-Y530</f>
      </c>
      <c r="AA530" s="20">
        <v>46026</v>
      </c>
      <c r="AB530" s="20">
        <v>46026</v>
      </c>
      <c r="AC530" s="18">
        <f>IFERROR(_xlfn.XLOOKUP(F530,Assumptions!B:B,Assumptions!D:D),0)</f>
      </c>
      <c r="AD530" s="20">
        <f>AA530+AC530</f>
      </c>
      <c r="AE530" s="20">
        <f>AC530+AB530</f>
      </c>
      <c r="AF530" s="5" t="str">
        <v/>
      </c>
      <c r="AG530" s="18">
        <f>IFERROR(_xlfn.BETA.DIST(DATE(YEAR(AG$2),MONTH(AG$2),15),$AD$2,$AE$2,FALSE,DATE(YEAR($AD530),MONTH($AD530),1),DATE(YEAR($AE530),MONTH($AE530),28)),0)</f>
      </c>
      <c r="AH530" s="18">
        <f>IFERROR(_xlfn.BETA.DIST(DATE(YEAR(AH$2),MONTH(AH$2),15),$AD$2,$AE$2,FALSE,DATE(YEAR($AD530),MONTH($AD530),1),DATE(YEAR($AE530),MONTH($AE530),28)),0)</f>
      </c>
      <c r="AI530" s="18">
        <f>IFERROR(_xlfn.BETA.DIST(DATE(YEAR(AI$2),MONTH(AI$2),15),$AD$2,$AE$2,FALSE,DATE(YEAR($AD530),MONTH($AD530),1),DATE(YEAR($AE530),MONTH($AE530),28)),0)</f>
      </c>
      <c r="AJ530" s="18">
        <f>IFERROR(_xlfn.BETA.DIST(DATE(YEAR(AJ$2),MONTH(AJ$2),15),$AD$2,$AE$2,FALSE,DATE(YEAR($AD530),MONTH($AD530),1),DATE(YEAR($AE530),MONTH($AE530),28)),0)</f>
      </c>
      <c r="AK530" s="18">
        <f>IFERROR(_xlfn.BETA.DIST(DATE(YEAR(AK$2),MONTH(AK$2),15),$AD$2,$AE$2,FALSE,DATE(YEAR($AD530),MONTH($AD530),1),DATE(YEAR($AE530),MONTH($AE530),28)),0)</f>
      </c>
      <c r="AL530" s="18">
        <f>IFERROR(_xlfn.BETA.DIST(DATE(YEAR(AL$2),MONTH(AL$2),15),$AD$2,$AE$2,FALSE,DATE(YEAR($AD530),MONTH($AD530),1),DATE(YEAR($AE530),MONTH($AE530),28)),0)</f>
      </c>
      <c r="AM530" s="18">
        <f>IFERROR(_xlfn.BETA.DIST(DATE(YEAR(AM$2),MONTH(AM$2),15),$AD$2,$AE$2,FALSE,DATE(YEAR($AD530),MONTH($AD530),1),DATE(YEAR($AE530),MONTH($AE530),28)),0)</f>
      </c>
      <c r="AN530" s="18">
        <f>IFERROR(_xlfn.BETA.DIST(DATE(YEAR(AN$2),MONTH(AN$2),15),$AD$2,$AE$2,FALSE,DATE(YEAR($AD530),MONTH($AD530),1),DATE(YEAR($AE530),MONTH($AE530),28)),0)</f>
      </c>
      <c r="AO530" s="18">
        <f>IFERROR(_xlfn.BETA.DIST(DATE(YEAR(AO$2),MONTH(AO$2),15),$AD$2,$AE$2,FALSE,DATE(YEAR($AD530),MONTH($AD530),1),DATE(YEAR($AE530),MONTH($AE530),28)),0)</f>
      </c>
      <c r="AP530" s="18">
        <f>IFERROR(_xlfn.BETA.DIST(DATE(YEAR(AP$2),MONTH(AP$2),15),$AD$2,$AE$2,FALSE,DATE(YEAR($AD530),MONTH($AD530),1),DATE(YEAR($AE530),MONTH($AE530),28)),0)</f>
      </c>
      <c r="AQ530" s="18">
        <f>IFERROR(_xlfn.BETA.DIST(DATE(YEAR(AQ$2),MONTH(AQ$2),15),$AD$2,$AE$2,FALSE,DATE(YEAR($AD530),MONTH($AD530),1),DATE(YEAR($AE530),MONTH($AE530),28)),0)</f>
      </c>
      <c r="AR530" s="18">
        <f>IFERROR(_xlfn.BETA.DIST(DATE(YEAR(AR$2),MONTH(AR$2),15),$AD$2,$AE$2,FALSE,DATE(YEAR($AD530),MONTH($AD530),1),DATE(YEAR($AE530),MONTH($AE530),28)),0)</f>
      </c>
      <c r="AS530" s="18">
        <f>IFERROR(_xlfn.BETA.DIST(DATE(YEAR(AS$2),MONTH(AS$2),15),$AD$2,$AE$2,FALSE,DATE(YEAR($AD530),MONTH($AD530),1),DATE(YEAR($AE530),MONTH($AE530),28)),0)</f>
      </c>
      <c r="AT530" s="18">
        <f>IFERROR(_xlfn.BETA.DIST(DATE(YEAR(AT$2),MONTH(AT$2),15),$AD$2,$AE$2,FALSE,DATE(YEAR($AD530),MONTH($AD530),1),DATE(YEAR($AE530),MONTH($AE530),28)),0)</f>
      </c>
      <c r="AU530" s="18">
        <f>IFERROR(_xlfn.BETA.DIST(DATE(YEAR(AU$2),MONTH(AU$2),15),$AD$2,$AE$2,FALSE,DATE(YEAR($AD530),MONTH($AD530),1),DATE(YEAR($AE530),MONTH($AE530),28)),0)</f>
      </c>
      <c r="AV530" s="18">
        <f>SUM(AG530:AU530)</f>
      </c>
      <c r="AW530" s="18">
        <f>IF(J530&lt;&gt;0,J530,IF($AV530=0,0,AG530/$AV530*$Z530))</f>
      </c>
      <c r="AX530" s="18">
        <f>IF(K530&lt;&gt;0,K530,IF($AV530=0,0,AH530/$AV530*$Z530))</f>
      </c>
      <c r="AY530" s="18">
        <f>IF(L530&lt;&gt;0,L530,IF($AV530=0,0,AI530/$AV530*$Z530))</f>
      </c>
      <c r="AZ530" s="18">
        <f>IF(M530&lt;&gt;0,M530,IF($AV530=0,0,AJ530/$AV530*$Z530))</f>
      </c>
      <c r="BA530" s="18">
        <f>IF(N530&lt;&gt;0,N530,IF($AV530=0,0,AK530/$AV530*$Z530))</f>
      </c>
      <c r="BB530" s="18">
        <f>IF(O530&lt;&gt;0,O530,IF($AV530=0,0,AL530/$AV530*$Z530))</f>
      </c>
      <c r="BC530" s="18">
        <f>IF(P530&lt;&gt;0,P530,IF($AV530=0,0,AM530/$AV530*$Z530))</f>
      </c>
      <c r="BD530" s="18">
        <f>IF(Q530&lt;&gt;0,Q530,IF($AV530=0,0,AN530/$AV530*$Z530))</f>
      </c>
      <c r="BE530" s="18">
        <f>IF(R530&lt;&gt;0,R530,IF($AV530=0,0,AO530/$AV530*$Z530))</f>
      </c>
      <c r="BF530" s="18">
        <f>IF(S530&lt;&gt;0,S530,IF($AV530=0,0,AP530/$AV530*$Z530))</f>
      </c>
      <c r="BG530" s="18">
        <f>IF(T530&lt;&gt;0,T530,IF($AV530=0,0,AQ530/$AV530*$Z530))</f>
      </c>
      <c r="BH530" s="18">
        <f>IF(U530&lt;&gt;0,U530,IF($AV530=0,0,AR530/$AV530*$Z530))</f>
      </c>
      <c r="BI530" s="18">
        <f>IF(V530&lt;&gt;0,V530,IF($AV530=0,0,AS530/$AV530*$Z530))</f>
      </c>
      <c r="BJ530" s="18">
        <f>IF(W530&lt;&gt;0,W530,IF($AV530=0,0,AT530/$AV530*$Z530))</f>
      </c>
      <c r="BK530" s="18">
        <f>IF(X530&lt;&gt;0,X530,IF($AV530=0,0,AU530/$AV530*$Z530))</f>
      </c>
      <c r="BL530" s="18">
        <f>SUM(AW530:BK530)</f>
      </c>
      <c r="BM530" s="18">
        <f>I530-BL530</f>
      </c>
    </row>
    <row r="531" outlineLevel="4">
      <c r="A531" s="5" t="str">
        <v>14.14.2.2</v>
      </c>
      <c r="B531" s="5" t="str">
        <v/>
      </c>
      <c r="C531" s="5" t="str">
        <v>BSPRELGENTL07</v>
      </c>
      <c r="D531" s="5" t="str">
        <v>BSPRELGENTL07</v>
      </c>
      <c r="E531" s="19">
        <f>IFERROR(_xlfn.XLOOKUP(F531,Assumptions!B:B,Assumptions!C:C),0)</f>
      </c>
      <c r="F531" s="5" t="str">
        <v>Site Delivery EGP</v>
      </c>
      <c r="G531" s="5" t="str">
        <v/>
      </c>
      <c r="H531" s="18">
        <f>G529*E531</f>
      </c>
      <c r="I531" s="18">
        <f>H531*(1-0)</f>
      </c>
      <c r="J531" s="18">
        <v>0</v>
      </c>
      <c r="K531" s="18">
        <v>0</v>
      </c>
      <c r="L531" s="18">
        <v>0</v>
      </c>
      <c r="M531" s="18">
        <v>0</v>
      </c>
      <c r="N531" s="18">
        <v>0</v>
      </c>
      <c r="O531" s="18">
        <v>0</v>
      </c>
      <c r="P531" s="18">
        <v>0</v>
      </c>
      <c r="Q531" s="18">
        <v>0</v>
      </c>
      <c r="R531" s="18">
        <v>0</v>
      </c>
      <c r="S531" s="18">
        <v>0</v>
      </c>
      <c r="T531" s="18">
        <v>0</v>
      </c>
      <c r="U531" s="18">
        <v>0</v>
      </c>
      <c r="V531" s="18">
        <v>0</v>
      </c>
      <c r="W531" s="18">
        <v>0</v>
      </c>
      <c r="X531" s="18">
        <v>0</v>
      </c>
      <c r="Y531" s="18">
        <f>SUM(J531:X531)</f>
      </c>
      <c r="Z531" s="18">
        <f>I531-Y531</f>
      </c>
      <c r="AA531" s="20">
        <v>46347</v>
      </c>
      <c r="AB531" s="20">
        <v>46347</v>
      </c>
      <c r="AC531" s="18">
        <f>IFERROR(_xlfn.XLOOKUP(F531,Assumptions!B:B,Assumptions!D:D),0)</f>
      </c>
      <c r="AD531" s="20">
        <f>AA531+AC531</f>
      </c>
      <c r="AE531" s="20">
        <f>AC531+AB531</f>
      </c>
      <c r="AF531" s="5" t="str">
        <v/>
      </c>
      <c r="AG531" s="18">
        <f>IFERROR(_xlfn.BETA.DIST(DATE(YEAR(AG$2),MONTH(AG$2),15),$AD$2,$AE$2,FALSE,DATE(YEAR($AD531),MONTH($AD531),1),DATE(YEAR($AE531),MONTH($AE531),28)),0)</f>
      </c>
      <c r="AH531" s="18">
        <f>IFERROR(_xlfn.BETA.DIST(DATE(YEAR(AH$2),MONTH(AH$2),15),$AD$2,$AE$2,FALSE,DATE(YEAR($AD531),MONTH($AD531),1),DATE(YEAR($AE531),MONTH($AE531),28)),0)</f>
      </c>
      <c r="AI531" s="18">
        <f>IFERROR(_xlfn.BETA.DIST(DATE(YEAR(AI$2),MONTH(AI$2),15),$AD$2,$AE$2,FALSE,DATE(YEAR($AD531),MONTH($AD531),1),DATE(YEAR($AE531),MONTH($AE531),28)),0)</f>
      </c>
      <c r="AJ531" s="18">
        <f>IFERROR(_xlfn.BETA.DIST(DATE(YEAR(AJ$2),MONTH(AJ$2),15),$AD$2,$AE$2,FALSE,DATE(YEAR($AD531),MONTH($AD531),1),DATE(YEAR($AE531),MONTH($AE531),28)),0)</f>
      </c>
      <c r="AK531" s="18">
        <f>IFERROR(_xlfn.BETA.DIST(DATE(YEAR(AK$2),MONTH(AK$2),15),$AD$2,$AE$2,FALSE,DATE(YEAR($AD531),MONTH($AD531),1),DATE(YEAR($AE531),MONTH($AE531),28)),0)</f>
      </c>
      <c r="AL531" s="18">
        <f>IFERROR(_xlfn.BETA.DIST(DATE(YEAR(AL$2),MONTH(AL$2),15),$AD$2,$AE$2,FALSE,DATE(YEAR($AD531),MONTH($AD531),1),DATE(YEAR($AE531),MONTH($AE531),28)),0)</f>
      </c>
      <c r="AM531" s="18">
        <f>IFERROR(_xlfn.BETA.DIST(DATE(YEAR(AM$2),MONTH(AM$2),15),$AD$2,$AE$2,FALSE,DATE(YEAR($AD531),MONTH($AD531),1),DATE(YEAR($AE531),MONTH($AE531),28)),0)</f>
      </c>
      <c r="AN531" s="18">
        <f>IFERROR(_xlfn.BETA.DIST(DATE(YEAR(AN$2),MONTH(AN$2),15),$AD$2,$AE$2,FALSE,DATE(YEAR($AD531),MONTH($AD531),1),DATE(YEAR($AE531),MONTH($AE531),28)),0)</f>
      </c>
      <c r="AO531" s="18">
        <f>IFERROR(_xlfn.BETA.DIST(DATE(YEAR(AO$2),MONTH(AO$2),15),$AD$2,$AE$2,FALSE,DATE(YEAR($AD531),MONTH($AD531),1),DATE(YEAR($AE531),MONTH($AE531),28)),0)</f>
      </c>
      <c r="AP531" s="18">
        <f>IFERROR(_xlfn.BETA.DIST(DATE(YEAR(AP$2),MONTH(AP$2),15),$AD$2,$AE$2,FALSE,DATE(YEAR($AD531),MONTH($AD531),1),DATE(YEAR($AE531),MONTH($AE531),28)),0)</f>
      </c>
      <c r="AQ531" s="18">
        <f>IFERROR(_xlfn.BETA.DIST(DATE(YEAR(AQ$2),MONTH(AQ$2),15),$AD$2,$AE$2,FALSE,DATE(YEAR($AD531),MONTH($AD531),1),DATE(YEAR($AE531),MONTH($AE531),28)),0)</f>
      </c>
      <c r="AR531" s="18">
        <f>IFERROR(_xlfn.BETA.DIST(DATE(YEAR(AR$2),MONTH(AR$2),15),$AD$2,$AE$2,FALSE,DATE(YEAR($AD531),MONTH($AD531),1),DATE(YEAR($AE531),MONTH($AE531),28)),0)</f>
      </c>
      <c r="AS531" s="18">
        <f>IFERROR(_xlfn.BETA.DIST(DATE(YEAR(AS$2),MONTH(AS$2),15),$AD$2,$AE$2,FALSE,DATE(YEAR($AD531),MONTH($AD531),1),DATE(YEAR($AE531),MONTH($AE531),28)),0)</f>
      </c>
      <c r="AT531" s="18">
        <f>IFERROR(_xlfn.BETA.DIST(DATE(YEAR(AT$2),MONTH(AT$2),15),$AD$2,$AE$2,FALSE,DATE(YEAR($AD531),MONTH($AD531),1),DATE(YEAR($AE531),MONTH($AE531),28)),0)</f>
      </c>
      <c r="AU531" s="18">
        <f>IFERROR(_xlfn.BETA.DIST(DATE(YEAR(AU$2),MONTH(AU$2),15),$AD$2,$AE$2,FALSE,DATE(YEAR($AD531),MONTH($AD531),1),DATE(YEAR($AE531),MONTH($AE531),28)),0)</f>
      </c>
      <c r="AV531" s="18">
        <f>SUM(AG531:AU531)</f>
      </c>
      <c r="AW531" s="18">
        <f>IF(J531&lt;&gt;0,J531,IF($AV531=0,0,AG531/$AV531*$Z531))</f>
      </c>
      <c r="AX531" s="18">
        <f>IF(K531&lt;&gt;0,K531,IF($AV531=0,0,AH531/$AV531*$Z531))</f>
      </c>
      <c r="AY531" s="18">
        <f>IF(L531&lt;&gt;0,L531,IF($AV531=0,0,AI531/$AV531*$Z531))</f>
      </c>
      <c r="AZ531" s="18">
        <f>IF(M531&lt;&gt;0,M531,IF($AV531=0,0,AJ531/$AV531*$Z531))</f>
      </c>
      <c r="BA531" s="18">
        <f>IF(N531&lt;&gt;0,N531,IF($AV531=0,0,AK531/$AV531*$Z531))</f>
      </c>
      <c r="BB531" s="18">
        <f>IF(O531&lt;&gt;0,O531,IF($AV531=0,0,AL531/$AV531*$Z531))</f>
      </c>
      <c r="BC531" s="18">
        <f>IF(P531&lt;&gt;0,P531,IF($AV531=0,0,AM531/$AV531*$Z531))</f>
      </c>
      <c r="BD531" s="18">
        <f>IF(Q531&lt;&gt;0,Q531,IF($AV531=0,0,AN531/$AV531*$Z531))</f>
      </c>
      <c r="BE531" s="18">
        <f>IF(R531&lt;&gt;0,R531,IF($AV531=0,0,AO531/$AV531*$Z531))</f>
      </c>
      <c r="BF531" s="18">
        <f>IF(S531&lt;&gt;0,S531,IF($AV531=0,0,AP531/$AV531*$Z531))</f>
      </c>
      <c r="BG531" s="18">
        <f>IF(T531&lt;&gt;0,T531,IF($AV531=0,0,AQ531/$AV531*$Z531))</f>
      </c>
      <c r="BH531" s="18">
        <f>IF(U531&lt;&gt;0,U531,IF($AV531=0,0,AR531/$AV531*$Z531))</f>
      </c>
      <c r="BI531" s="18">
        <f>IF(V531&lt;&gt;0,V531,IF($AV531=0,0,AS531/$AV531*$Z531))</f>
      </c>
      <c r="BJ531" s="18">
        <f>IF(W531&lt;&gt;0,W531,IF($AV531=0,0,AT531/$AV531*$Z531))</f>
      </c>
      <c r="BK531" s="18">
        <f>IF(X531&lt;&gt;0,X531,IF($AV531=0,0,AU531/$AV531*$Z531))</f>
      </c>
      <c r="BL531" s="18">
        <f>SUM(AW531:BK531)</f>
      </c>
      <c r="BM531" s="18">
        <f>I531-BL531</f>
      </c>
    </row>
    <row r="532" outlineLevel="4">
      <c r="A532" s="5" t="str">
        <v>14.14.2.2</v>
      </c>
      <c r="B532" s="5" t="str">
        <v/>
      </c>
      <c r="C532" s="5" t="str">
        <v>BSKDGNGENGR07</v>
      </c>
      <c r="D532" s="5" t="str">
        <v>BSKDGNGENGR07</v>
      </c>
      <c r="E532" s="19">
        <f>IFERROR(_xlfn.XLOOKUP(F532,Assumptions!B:B,Assumptions!C:C),0)</f>
      </c>
      <c r="F532" s="5" t="str">
        <v>Retention</v>
      </c>
      <c r="G532" s="5" t="str">
        <v/>
      </c>
      <c r="H532" s="18">
        <f>G529*E532</f>
      </c>
      <c r="I532" s="18">
        <f>H532*(1-0)</f>
      </c>
      <c r="J532" s="18">
        <v>0</v>
      </c>
      <c r="K532" s="18">
        <v>0</v>
      </c>
      <c r="L532" s="18">
        <v>0</v>
      </c>
      <c r="M532" s="18">
        <v>0</v>
      </c>
      <c r="N532" s="18">
        <v>0</v>
      </c>
      <c r="O532" s="18">
        <v>0</v>
      </c>
      <c r="P532" s="18">
        <v>0</v>
      </c>
      <c r="Q532" s="18">
        <v>0</v>
      </c>
      <c r="R532" s="18">
        <v>0</v>
      </c>
      <c r="S532" s="18">
        <v>0</v>
      </c>
      <c r="T532" s="18">
        <v>0</v>
      </c>
      <c r="U532" s="18">
        <v>0</v>
      </c>
      <c r="V532" s="18">
        <v>0</v>
      </c>
      <c r="W532" s="18">
        <v>0</v>
      </c>
      <c r="X532" s="18">
        <v>0</v>
      </c>
      <c r="Y532" s="18">
        <f>SUM(J532:X532)</f>
      </c>
      <c r="Z532" s="18">
        <f>I532-Y532</f>
      </c>
      <c r="AA532" s="20">
        <v>46483</v>
      </c>
      <c r="AB532" s="20">
        <v>46483</v>
      </c>
      <c r="AC532" s="18">
        <f>IFERROR(_xlfn.XLOOKUP(F532,Assumptions!B:B,Assumptions!D:D),0)</f>
      </c>
      <c r="AD532" s="20">
        <f>AA532+AC532</f>
      </c>
      <c r="AE532" s="20">
        <f>AC532+AB532</f>
      </c>
      <c r="AF532" s="5" t="str">
        <v/>
      </c>
      <c r="AG532" s="18">
        <f>IFERROR(_xlfn.BETA.DIST(DATE(YEAR(AG$2),MONTH(AG$2),15),$AD$2,$AE$2,FALSE,DATE(YEAR($AD532),MONTH($AD532),1),DATE(YEAR($AE532),MONTH($AE532),28)),0)</f>
      </c>
      <c r="AH532" s="18">
        <f>IFERROR(_xlfn.BETA.DIST(DATE(YEAR(AH$2),MONTH(AH$2),15),$AD$2,$AE$2,FALSE,DATE(YEAR($AD532),MONTH($AD532),1),DATE(YEAR($AE532),MONTH($AE532),28)),0)</f>
      </c>
      <c r="AI532" s="18">
        <f>IFERROR(_xlfn.BETA.DIST(DATE(YEAR(AI$2),MONTH(AI$2),15),$AD$2,$AE$2,FALSE,DATE(YEAR($AD532),MONTH($AD532),1),DATE(YEAR($AE532),MONTH($AE532),28)),0)</f>
      </c>
      <c r="AJ532" s="18">
        <f>IFERROR(_xlfn.BETA.DIST(DATE(YEAR(AJ$2),MONTH(AJ$2),15),$AD$2,$AE$2,FALSE,DATE(YEAR($AD532),MONTH($AD532),1),DATE(YEAR($AE532),MONTH($AE532),28)),0)</f>
      </c>
      <c r="AK532" s="18">
        <f>IFERROR(_xlfn.BETA.DIST(DATE(YEAR(AK$2),MONTH(AK$2),15),$AD$2,$AE$2,FALSE,DATE(YEAR($AD532),MONTH($AD532),1),DATE(YEAR($AE532),MONTH($AE532),28)),0)</f>
      </c>
      <c r="AL532" s="18">
        <f>IFERROR(_xlfn.BETA.DIST(DATE(YEAR(AL$2),MONTH(AL$2),15),$AD$2,$AE$2,FALSE,DATE(YEAR($AD532),MONTH($AD532),1),DATE(YEAR($AE532),MONTH($AE532),28)),0)</f>
      </c>
      <c r="AM532" s="18">
        <f>IFERROR(_xlfn.BETA.DIST(DATE(YEAR(AM$2),MONTH(AM$2),15),$AD$2,$AE$2,FALSE,DATE(YEAR($AD532),MONTH($AD532),1),DATE(YEAR($AE532),MONTH($AE532),28)),0)</f>
      </c>
      <c r="AN532" s="18">
        <f>IFERROR(_xlfn.BETA.DIST(DATE(YEAR(AN$2),MONTH(AN$2),15),$AD$2,$AE$2,FALSE,DATE(YEAR($AD532),MONTH($AD532),1),DATE(YEAR($AE532),MONTH($AE532),28)),0)</f>
      </c>
      <c r="AO532" s="18">
        <f>IFERROR(_xlfn.BETA.DIST(DATE(YEAR(AO$2),MONTH(AO$2),15),$AD$2,$AE$2,FALSE,DATE(YEAR($AD532),MONTH($AD532),1),DATE(YEAR($AE532),MONTH($AE532),28)),0)</f>
      </c>
      <c r="AP532" s="18">
        <f>IFERROR(_xlfn.BETA.DIST(DATE(YEAR(AP$2),MONTH(AP$2),15),$AD$2,$AE$2,FALSE,DATE(YEAR($AD532),MONTH($AD532),1),DATE(YEAR($AE532),MONTH($AE532),28)),0)</f>
      </c>
      <c r="AQ532" s="18">
        <f>IFERROR(_xlfn.BETA.DIST(DATE(YEAR(AQ$2),MONTH(AQ$2),15),$AD$2,$AE$2,FALSE,DATE(YEAR($AD532),MONTH($AD532),1),DATE(YEAR($AE532),MONTH($AE532),28)),0)</f>
      </c>
      <c r="AR532" s="18">
        <f>IFERROR(_xlfn.BETA.DIST(DATE(YEAR(AR$2),MONTH(AR$2),15),$AD$2,$AE$2,FALSE,DATE(YEAR($AD532),MONTH($AD532),1),DATE(YEAR($AE532),MONTH($AE532),28)),0)</f>
      </c>
      <c r="AS532" s="18">
        <f>IFERROR(_xlfn.BETA.DIST(DATE(YEAR(AS$2),MONTH(AS$2),15),$AD$2,$AE$2,FALSE,DATE(YEAR($AD532),MONTH($AD532),1),DATE(YEAR($AE532),MONTH($AE532),28)),0)</f>
      </c>
      <c r="AT532" s="18">
        <f>IFERROR(_xlfn.BETA.DIST(DATE(YEAR(AT$2),MONTH(AT$2),15),$AD$2,$AE$2,FALSE,DATE(YEAR($AD532),MONTH($AD532),1),DATE(YEAR($AE532),MONTH($AE532),28)),0)</f>
      </c>
      <c r="AU532" s="18">
        <f>IFERROR(_xlfn.BETA.DIST(DATE(YEAR(AU$2),MONTH(AU$2),15),$AD$2,$AE$2,FALSE,DATE(YEAR($AD532),MONTH($AD532),1),DATE(YEAR($AE532),MONTH($AE532),28)),0)</f>
      </c>
      <c r="AV532" s="18">
        <f>SUM(AG532:AU532)</f>
      </c>
      <c r="AW532" s="18">
        <f>IF(J532&lt;&gt;0,J532,IF($AV532=0,0,AG532/$AV532*$Z532))</f>
      </c>
      <c r="AX532" s="18">
        <f>IF(K532&lt;&gt;0,K532,IF($AV532=0,0,AH532/$AV532*$Z532))</f>
      </c>
      <c r="AY532" s="18">
        <f>IF(L532&lt;&gt;0,L532,IF($AV532=0,0,AI532/$AV532*$Z532))</f>
      </c>
      <c r="AZ532" s="18">
        <f>IF(M532&lt;&gt;0,M532,IF($AV532=0,0,AJ532/$AV532*$Z532))</f>
      </c>
      <c r="BA532" s="18">
        <f>IF(N532&lt;&gt;0,N532,IF($AV532=0,0,AK532/$AV532*$Z532))</f>
      </c>
      <c r="BB532" s="18">
        <f>IF(O532&lt;&gt;0,O532,IF($AV532=0,0,AL532/$AV532*$Z532))</f>
      </c>
      <c r="BC532" s="18">
        <f>IF(P532&lt;&gt;0,P532,IF($AV532=0,0,AM532/$AV532*$Z532))</f>
      </c>
      <c r="BD532" s="18">
        <f>IF(Q532&lt;&gt;0,Q532,IF($AV532=0,0,AN532/$AV532*$Z532))</f>
      </c>
      <c r="BE532" s="18">
        <f>IF(R532&lt;&gt;0,R532,IF($AV532=0,0,AO532/$AV532*$Z532))</f>
      </c>
      <c r="BF532" s="18">
        <f>IF(S532&lt;&gt;0,S532,IF($AV532=0,0,AP532/$AV532*$Z532))</f>
      </c>
      <c r="BG532" s="18">
        <f>IF(T532&lt;&gt;0,T532,IF($AV532=0,0,AQ532/$AV532*$Z532))</f>
      </c>
      <c r="BH532" s="18">
        <f>IF(U532&lt;&gt;0,U532,IF($AV532=0,0,AR532/$AV532*$Z532))</f>
      </c>
      <c r="BI532" s="18">
        <f>IF(V532&lt;&gt;0,V532,IF($AV532=0,0,AS532/$AV532*$Z532))</f>
      </c>
      <c r="BJ532" s="18">
        <f>IF(W532&lt;&gt;0,W532,IF($AV532=0,0,AT532/$AV532*$Z532))</f>
      </c>
      <c r="BK532" s="18">
        <f>IF(X532&lt;&gt;0,X532,IF($AV532=0,0,AU532/$AV532*$Z532))</f>
      </c>
      <c r="BL532" s="18">
        <f>SUM(AW532:BK532)</f>
      </c>
      <c r="BM532" s="18">
        <f>I532-BL532</f>
      </c>
    </row>
    <row r="533" outlineLevel="3">
      <c r="A533" s="17" t="str">
        <v>14.14.2.3</v>
      </c>
      <c r="B533" s="17" t="str">
        <v/>
      </c>
      <c r="C533" s="17" t="str">
        <v/>
      </c>
      <c r="D533" s="17" t="str">
        <v/>
      </c>
      <c r="E533" s="17" t="str">
        <v>14.14.2.3</v>
      </c>
      <c r="F533" s="17" t="str">
        <v>Deluge valve</v>
      </c>
      <c r="G533" s="17">
        <v>88949.89</v>
      </c>
      <c r="H533" s="17" t="str">
        <v/>
      </c>
      <c r="I533" s="17" t="str">
        <v/>
      </c>
      <c r="J533" s="17" t="str">
        <v/>
      </c>
      <c r="K533" s="17" t="str">
        <v/>
      </c>
      <c r="L533" s="17" t="str">
        <v/>
      </c>
      <c r="M533" s="17" t="str">
        <v/>
      </c>
      <c r="N533" s="17" t="str">
        <v/>
      </c>
      <c r="O533" s="17" t="str">
        <v/>
      </c>
      <c r="P533" s="17" t="str">
        <v/>
      </c>
      <c r="Q533" s="17" t="str">
        <v/>
      </c>
      <c r="R533" s="17" t="str">
        <v/>
      </c>
      <c r="S533" s="17" t="str">
        <v/>
      </c>
      <c r="T533" s="17" t="str">
        <v/>
      </c>
      <c r="U533" s="17" t="str">
        <v/>
      </c>
      <c r="V533" s="17" t="str">
        <v/>
      </c>
      <c r="W533" s="17" t="str">
        <v/>
      </c>
      <c r="X533" s="17" t="str">
        <v/>
      </c>
      <c r="Y533" s="17" t="str">
        <v/>
      </c>
      <c r="Z533" s="17" t="str">
        <v/>
      </c>
      <c r="AA533" s="17" t="str">
        <v/>
      </c>
      <c r="AB533" s="17" t="str">
        <v/>
      </c>
      <c r="AC533" s="17" t="str">
        <v/>
      </c>
      <c r="AD533" s="17" t="str">
        <v/>
      </c>
      <c r="AE533" s="17" t="str">
        <v/>
      </c>
      <c r="AF533" s="5" t="str">
        <v/>
      </c>
      <c r="AG533" s="18">
        <f>IFERROR(_xlfn.BETA.DIST(DATE(YEAR(AG$2),MONTH(AG$2),15),$AD$2,$AE$2,FALSE,DATE(YEAR($AD533),MONTH($AD533),1),DATE(YEAR($AE533),MONTH($AE533),28)),0)</f>
      </c>
      <c r="AH533" s="18">
        <f>IFERROR(_xlfn.BETA.DIST(DATE(YEAR(AH$2),MONTH(AH$2),15),$AD$2,$AE$2,FALSE,DATE(YEAR($AD533),MONTH($AD533),1),DATE(YEAR($AE533),MONTH($AE533),28)),0)</f>
      </c>
      <c r="AI533" s="18">
        <f>IFERROR(_xlfn.BETA.DIST(DATE(YEAR(AI$2),MONTH(AI$2),15),$AD$2,$AE$2,FALSE,DATE(YEAR($AD533),MONTH($AD533),1),DATE(YEAR($AE533),MONTH($AE533),28)),0)</f>
      </c>
      <c r="AJ533" s="18">
        <f>IFERROR(_xlfn.BETA.DIST(DATE(YEAR(AJ$2),MONTH(AJ$2),15),$AD$2,$AE$2,FALSE,DATE(YEAR($AD533),MONTH($AD533),1),DATE(YEAR($AE533),MONTH($AE533),28)),0)</f>
      </c>
      <c r="AK533" s="18">
        <f>IFERROR(_xlfn.BETA.DIST(DATE(YEAR(AK$2),MONTH(AK$2),15),$AD$2,$AE$2,FALSE,DATE(YEAR($AD533),MONTH($AD533),1),DATE(YEAR($AE533),MONTH($AE533),28)),0)</f>
      </c>
      <c r="AL533" s="18">
        <f>IFERROR(_xlfn.BETA.DIST(DATE(YEAR(AL$2),MONTH(AL$2),15),$AD$2,$AE$2,FALSE,DATE(YEAR($AD533),MONTH($AD533),1),DATE(YEAR($AE533),MONTH($AE533),28)),0)</f>
      </c>
      <c r="AM533" s="18">
        <f>IFERROR(_xlfn.BETA.DIST(DATE(YEAR(AM$2),MONTH(AM$2),15),$AD$2,$AE$2,FALSE,DATE(YEAR($AD533),MONTH($AD533),1),DATE(YEAR($AE533),MONTH($AE533),28)),0)</f>
      </c>
      <c r="AN533" s="18">
        <f>IFERROR(_xlfn.BETA.DIST(DATE(YEAR(AN$2),MONTH(AN$2),15),$AD$2,$AE$2,FALSE,DATE(YEAR($AD533),MONTH($AD533),1),DATE(YEAR($AE533),MONTH($AE533),28)),0)</f>
      </c>
      <c r="AO533" s="18">
        <f>IFERROR(_xlfn.BETA.DIST(DATE(YEAR(AO$2),MONTH(AO$2),15),$AD$2,$AE$2,FALSE,DATE(YEAR($AD533),MONTH($AD533),1),DATE(YEAR($AE533),MONTH($AE533),28)),0)</f>
      </c>
      <c r="AP533" s="18">
        <f>IFERROR(_xlfn.BETA.DIST(DATE(YEAR(AP$2),MONTH(AP$2),15),$AD$2,$AE$2,FALSE,DATE(YEAR($AD533),MONTH($AD533),1),DATE(YEAR($AE533),MONTH($AE533),28)),0)</f>
      </c>
      <c r="AQ533" s="18">
        <f>IFERROR(_xlfn.BETA.DIST(DATE(YEAR(AQ$2),MONTH(AQ$2),15),$AD$2,$AE$2,FALSE,DATE(YEAR($AD533),MONTH($AD533),1),DATE(YEAR($AE533),MONTH($AE533),28)),0)</f>
      </c>
      <c r="AR533" s="18">
        <f>IFERROR(_xlfn.BETA.DIST(DATE(YEAR(AR$2),MONTH(AR$2),15),$AD$2,$AE$2,FALSE,DATE(YEAR($AD533),MONTH($AD533),1),DATE(YEAR($AE533),MONTH($AE533),28)),0)</f>
      </c>
      <c r="AS533" s="18">
        <f>IFERROR(_xlfn.BETA.DIST(DATE(YEAR(AS$2),MONTH(AS$2),15),$AD$2,$AE$2,FALSE,DATE(YEAR($AD533),MONTH($AD533),1),DATE(YEAR($AE533),MONTH($AE533),28)),0)</f>
      </c>
      <c r="AT533" s="18">
        <f>IFERROR(_xlfn.BETA.DIST(DATE(YEAR(AT$2),MONTH(AT$2),15),$AD$2,$AE$2,FALSE,DATE(YEAR($AD533),MONTH($AD533),1),DATE(YEAR($AE533),MONTH($AE533),28)),0)</f>
      </c>
      <c r="AU533" s="18">
        <f>IFERROR(_xlfn.BETA.DIST(DATE(YEAR(AU$2),MONTH(AU$2),15),$AD$2,$AE$2,FALSE,DATE(YEAR($AD533),MONTH($AD533),1),DATE(YEAR($AE533),MONTH($AE533),28)),0)</f>
      </c>
      <c r="AV533" s="18">
        <f>SUM(AG533:AU533)</f>
      </c>
      <c r="AW533" s="18">
        <f>IF(J533&lt;&gt;0,J533,IF($AV533=0,0,AG533/$AV533*$Z533))</f>
      </c>
      <c r="AX533" s="18">
        <f>IF(K533&lt;&gt;0,K533,IF($AV533=0,0,AH533/$AV533*$Z533))</f>
      </c>
      <c r="AY533" s="18">
        <f>IF(L533&lt;&gt;0,L533,IF($AV533=0,0,AI533/$AV533*$Z533))</f>
      </c>
      <c r="AZ533" s="18">
        <f>IF(M533&lt;&gt;0,M533,IF($AV533=0,0,AJ533/$AV533*$Z533))</f>
      </c>
      <c r="BA533" s="18">
        <f>IF(N533&lt;&gt;0,N533,IF($AV533=0,0,AK533/$AV533*$Z533))</f>
      </c>
      <c r="BB533" s="18">
        <f>IF(O533&lt;&gt;0,O533,IF($AV533=0,0,AL533/$AV533*$Z533))</f>
      </c>
      <c r="BC533" s="18">
        <f>IF(P533&lt;&gt;0,P533,IF($AV533=0,0,AM533/$AV533*$Z533))</f>
      </c>
      <c r="BD533" s="18">
        <f>IF(Q533&lt;&gt;0,Q533,IF($AV533=0,0,AN533/$AV533*$Z533))</f>
      </c>
      <c r="BE533" s="18">
        <f>IF(R533&lt;&gt;0,R533,IF($AV533=0,0,AO533/$AV533*$Z533))</f>
      </c>
      <c r="BF533" s="18">
        <f>IF(S533&lt;&gt;0,S533,IF($AV533=0,0,AP533/$AV533*$Z533))</f>
      </c>
      <c r="BG533" s="18">
        <f>IF(T533&lt;&gt;0,T533,IF($AV533=0,0,AQ533/$AV533*$Z533))</f>
      </c>
      <c r="BH533" s="18">
        <f>IF(U533&lt;&gt;0,U533,IF($AV533=0,0,AR533/$AV533*$Z533))</f>
      </c>
      <c r="BI533" s="18">
        <f>IF(V533&lt;&gt;0,V533,IF($AV533=0,0,AS533/$AV533*$Z533))</f>
      </c>
      <c r="BJ533" s="18">
        <f>IF(W533&lt;&gt;0,W533,IF($AV533=0,0,AT533/$AV533*$Z533))</f>
      </c>
      <c r="BK533" s="18">
        <f>IF(X533&lt;&gt;0,X533,IF($AV533=0,0,AU533/$AV533*$Z533))</f>
      </c>
      <c r="BL533" s="18">
        <f>SUM(AW533:BK533)</f>
      </c>
      <c r="BM533" s="17" t="str">
        <v/>
      </c>
    </row>
    <row r="534" outlineLevel="4">
      <c r="A534" s="5" t="str">
        <v>14.14.2.3</v>
      </c>
      <c r="B534" s="5" t="str">
        <v/>
      </c>
      <c r="C534" s="5" t="str">
        <v>BSKDGNGENGR03</v>
      </c>
      <c r="D534" s="5" t="str">
        <v>BSKDGNGENGR03</v>
      </c>
      <c r="E534" s="19">
        <f>IFERROR(_xlfn.XLOOKUP(F534,Assumptions!B:B,Assumptions!C:C),0)</f>
      </c>
      <c r="F534" s="5" t="str">
        <v>Advanced Payment</v>
      </c>
      <c r="G534" s="5" t="str">
        <v/>
      </c>
      <c r="H534" s="18">
        <f>G533*E534</f>
      </c>
      <c r="I534" s="18">
        <f>H534*(1-0)</f>
      </c>
      <c r="J534" s="18">
        <v>0</v>
      </c>
      <c r="K534" s="18">
        <v>0</v>
      </c>
      <c r="L534" s="18">
        <v>0</v>
      </c>
      <c r="M534" s="18">
        <v>0</v>
      </c>
      <c r="N534" s="18">
        <v>0</v>
      </c>
      <c r="O534" s="18">
        <v>0</v>
      </c>
      <c r="P534" s="18">
        <v>0</v>
      </c>
      <c r="Q534" s="18">
        <v>0</v>
      </c>
      <c r="R534" s="18">
        <v>0</v>
      </c>
      <c r="S534" s="18">
        <v>0</v>
      </c>
      <c r="T534" s="18">
        <v>0</v>
      </c>
      <c r="U534" s="18">
        <v>0</v>
      </c>
      <c r="V534" s="18">
        <v>0</v>
      </c>
      <c r="W534" s="18">
        <v>0</v>
      </c>
      <c r="X534" s="18">
        <v>0</v>
      </c>
      <c r="Y534" s="18">
        <f>SUM(J534:X534)</f>
      </c>
      <c r="Z534" s="18">
        <f>I534-Y534</f>
      </c>
      <c r="AA534" s="20">
        <v>46026</v>
      </c>
      <c r="AB534" s="20">
        <v>46026</v>
      </c>
      <c r="AC534" s="18">
        <f>IFERROR(_xlfn.XLOOKUP(F534,Assumptions!B:B,Assumptions!D:D),0)</f>
      </c>
      <c r="AD534" s="20">
        <f>AA534+AC534</f>
      </c>
      <c r="AE534" s="20">
        <f>AC534+AB534</f>
      </c>
      <c r="AF534" s="5" t="str">
        <v/>
      </c>
      <c r="AG534" s="18">
        <f>IFERROR(_xlfn.BETA.DIST(DATE(YEAR(AG$2),MONTH(AG$2),15),$AD$2,$AE$2,FALSE,DATE(YEAR($AD534),MONTH($AD534),1),DATE(YEAR($AE534),MONTH($AE534),28)),0)</f>
      </c>
      <c r="AH534" s="18">
        <f>IFERROR(_xlfn.BETA.DIST(DATE(YEAR(AH$2),MONTH(AH$2),15),$AD$2,$AE$2,FALSE,DATE(YEAR($AD534),MONTH($AD534),1),DATE(YEAR($AE534),MONTH($AE534),28)),0)</f>
      </c>
      <c r="AI534" s="18">
        <f>IFERROR(_xlfn.BETA.DIST(DATE(YEAR(AI$2),MONTH(AI$2),15),$AD$2,$AE$2,FALSE,DATE(YEAR($AD534),MONTH($AD534),1),DATE(YEAR($AE534),MONTH($AE534),28)),0)</f>
      </c>
      <c r="AJ534" s="18">
        <f>IFERROR(_xlfn.BETA.DIST(DATE(YEAR(AJ$2),MONTH(AJ$2),15),$AD$2,$AE$2,FALSE,DATE(YEAR($AD534),MONTH($AD534),1),DATE(YEAR($AE534),MONTH($AE534),28)),0)</f>
      </c>
      <c r="AK534" s="18">
        <f>IFERROR(_xlfn.BETA.DIST(DATE(YEAR(AK$2),MONTH(AK$2),15),$AD$2,$AE$2,FALSE,DATE(YEAR($AD534),MONTH($AD534),1),DATE(YEAR($AE534),MONTH($AE534),28)),0)</f>
      </c>
      <c r="AL534" s="18">
        <f>IFERROR(_xlfn.BETA.DIST(DATE(YEAR(AL$2),MONTH(AL$2),15),$AD$2,$AE$2,FALSE,DATE(YEAR($AD534),MONTH($AD534),1),DATE(YEAR($AE534),MONTH($AE534),28)),0)</f>
      </c>
      <c r="AM534" s="18">
        <f>IFERROR(_xlfn.BETA.DIST(DATE(YEAR(AM$2),MONTH(AM$2),15),$AD$2,$AE$2,FALSE,DATE(YEAR($AD534),MONTH($AD534),1),DATE(YEAR($AE534),MONTH($AE534),28)),0)</f>
      </c>
      <c r="AN534" s="18">
        <f>IFERROR(_xlfn.BETA.DIST(DATE(YEAR(AN$2),MONTH(AN$2),15),$AD$2,$AE$2,FALSE,DATE(YEAR($AD534),MONTH($AD534),1),DATE(YEAR($AE534),MONTH($AE534),28)),0)</f>
      </c>
      <c r="AO534" s="18">
        <f>IFERROR(_xlfn.BETA.DIST(DATE(YEAR(AO$2),MONTH(AO$2),15),$AD$2,$AE$2,FALSE,DATE(YEAR($AD534),MONTH($AD534),1),DATE(YEAR($AE534),MONTH($AE534),28)),0)</f>
      </c>
      <c r="AP534" s="18">
        <f>IFERROR(_xlfn.BETA.DIST(DATE(YEAR(AP$2),MONTH(AP$2),15),$AD$2,$AE$2,FALSE,DATE(YEAR($AD534),MONTH($AD534),1),DATE(YEAR($AE534),MONTH($AE534),28)),0)</f>
      </c>
      <c r="AQ534" s="18">
        <f>IFERROR(_xlfn.BETA.DIST(DATE(YEAR(AQ$2),MONTH(AQ$2),15),$AD$2,$AE$2,FALSE,DATE(YEAR($AD534),MONTH($AD534),1),DATE(YEAR($AE534),MONTH($AE534),28)),0)</f>
      </c>
      <c r="AR534" s="18">
        <f>IFERROR(_xlfn.BETA.DIST(DATE(YEAR(AR$2),MONTH(AR$2),15),$AD$2,$AE$2,FALSE,DATE(YEAR($AD534),MONTH($AD534),1),DATE(YEAR($AE534),MONTH($AE534),28)),0)</f>
      </c>
      <c r="AS534" s="18">
        <f>IFERROR(_xlfn.BETA.DIST(DATE(YEAR(AS$2),MONTH(AS$2),15),$AD$2,$AE$2,FALSE,DATE(YEAR($AD534),MONTH($AD534),1),DATE(YEAR($AE534),MONTH($AE534),28)),0)</f>
      </c>
      <c r="AT534" s="18">
        <f>IFERROR(_xlfn.BETA.DIST(DATE(YEAR(AT$2),MONTH(AT$2),15),$AD$2,$AE$2,FALSE,DATE(YEAR($AD534),MONTH($AD534),1),DATE(YEAR($AE534),MONTH($AE534),28)),0)</f>
      </c>
      <c r="AU534" s="18">
        <f>IFERROR(_xlfn.BETA.DIST(DATE(YEAR(AU$2),MONTH(AU$2),15),$AD$2,$AE$2,FALSE,DATE(YEAR($AD534),MONTH($AD534),1),DATE(YEAR($AE534),MONTH($AE534),28)),0)</f>
      </c>
      <c r="AV534" s="18">
        <f>SUM(AG534:AU534)</f>
      </c>
      <c r="AW534" s="18">
        <f>IF(J534&lt;&gt;0,J534,IF($AV534=0,0,AG534/$AV534*$Z534))</f>
      </c>
      <c r="AX534" s="18">
        <f>IF(K534&lt;&gt;0,K534,IF($AV534=0,0,AH534/$AV534*$Z534))</f>
      </c>
      <c r="AY534" s="18">
        <f>IF(L534&lt;&gt;0,L534,IF($AV534=0,0,AI534/$AV534*$Z534))</f>
      </c>
      <c r="AZ534" s="18">
        <f>IF(M534&lt;&gt;0,M534,IF($AV534=0,0,AJ534/$AV534*$Z534))</f>
      </c>
      <c r="BA534" s="18">
        <f>IF(N534&lt;&gt;0,N534,IF($AV534=0,0,AK534/$AV534*$Z534))</f>
      </c>
      <c r="BB534" s="18">
        <f>IF(O534&lt;&gt;0,O534,IF($AV534=0,0,AL534/$AV534*$Z534))</f>
      </c>
      <c r="BC534" s="18">
        <f>IF(P534&lt;&gt;0,P534,IF($AV534=0,0,AM534/$AV534*$Z534))</f>
      </c>
      <c r="BD534" s="18">
        <f>IF(Q534&lt;&gt;0,Q534,IF($AV534=0,0,AN534/$AV534*$Z534))</f>
      </c>
      <c r="BE534" s="18">
        <f>IF(R534&lt;&gt;0,R534,IF($AV534=0,0,AO534/$AV534*$Z534))</f>
      </c>
      <c r="BF534" s="18">
        <f>IF(S534&lt;&gt;0,S534,IF($AV534=0,0,AP534/$AV534*$Z534))</f>
      </c>
      <c r="BG534" s="18">
        <f>IF(T534&lt;&gt;0,T534,IF($AV534=0,0,AQ534/$AV534*$Z534))</f>
      </c>
      <c r="BH534" s="18">
        <f>IF(U534&lt;&gt;0,U534,IF($AV534=0,0,AR534/$AV534*$Z534))</f>
      </c>
      <c r="BI534" s="18">
        <f>IF(V534&lt;&gt;0,V534,IF($AV534=0,0,AS534/$AV534*$Z534))</f>
      </c>
      <c r="BJ534" s="18">
        <f>IF(W534&lt;&gt;0,W534,IF($AV534=0,0,AT534/$AV534*$Z534))</f>
      </c>
      <c r="BK534" s="18">
        <f>IF(X534&lt;&gt;0,X534,IF($AV534=0,0,AU534/$AV534*$Z534))</f>
      </c>
      <c r="BL534" s="18">
        <f>SUM(AW534:BK534)</f>
      </c>
      <c r="BM534" s="18">
        <f>I534-BL534</f>
      </c>
    </row>
    <row r="535" outlineLevel="4">
      <c r="A535" s="5" t="str">
        <v>14.14.2.3</v>
      </c>
      <c r="B535" s="5" t="str">
        <v/>
      </c>
      <c r="C535" s="5" t="str">
        <v>BSPRELGENTL07</v>
      </c>
      <c r="D535" s="5" t="str">
        <v>BSPRELGENTL07</v>
      </c>
      <c r="E535" s="19">
        <f>IFERROR(_xlfn.XLOOKUP(F535,Assumptions!B:B,Assumptions!C:C),0)</f>
      </c>
      <c r="F535" s="5" t="str">
        <v>Site Delivery EGP</v>
      </c>
      <c r="G535" s="5" t="str">
        <v/>
      </c>
      <c r="H535" s="18">
        <f>G533*E535</f>
      </c>
      <c r="I535" s="18">
        <f>H535*(1-0)</f>
      </c>
      <c r="J535" s="18">
        <v>0</v>
      </c>
      <c r="K535" s="18">
        <v>0</v>
      </c>
      <c r="L535" s="18">
        <v>0</v>
      </c>
      <c r="M535" s="18">
        <v>0</v>
      </c>
      <c r="N535" s="18">
        <v>0</v>
      </c>
      <c r="O535" s="18">
        <v>0</v>
      </c>
      <c r="P535" s="18">
        <v>0</v>
      </c>
      <c r="Q535" s="18">
        <v>0</v>
      </c>
      <c r="R535" s="18">
        <v>0</v>
      </c>
      <c r="S535" s="18">
        <v>0</v>
      </c>
      <c r="T535" s="18">
        <v>0</v>
      </c>
      <c r="U535" s="18">
        <v>0</v>
      </c>
      <c r="V535" s="18">
        <v>0</v>
      </c>
      <c r="W535" s="18">
        <v>0</v>
      </c>
      <c r="X535" s="18">
        <v>0</v>
      </c>
      <c r="Y535" s="18">
        <f>SUM(J535:X535)</f>
      </c>
      <c r="Z535" s="18">
        <f>I535-Y535</f>
      </c>
      <c r="AA535" s="20">
        <v>46347</v>
      </c>
      <c r="AB535" s="20">
        <v>46347</v>
      </c>
      <c r="AC535" s="18">
        <f>IFERROR(_xlfn.XLOOKUP(F535,Assumptions!B:B,Assumptions!D:D),0)</f>
      </c>
      <c r="AD535" s="20">
        <f>AA535+AC535</f>
      </c>
      <c r="AE535" s="20">
        <f>AC535+AB535</f>
      </c>
      <c r="AF535" s="5" t="str">
        <v/>
      </c>
      <c r="AG535" s="18">
        <f>IFERROR(_xlfn.BETA.DIST(DATE(YEAR(AG$2),MONTH(AG$2),15),$AD$2,$AE$2,FALSE,DATE(YEAR($AD535),MONTH($AD535),1),DATE(YEAR($AE535),MONTH($AE535),28)),0)</f>
      </c>
      <c r="AH535" s="18">
        <f>IFERROR(_xlfn.BETA.DIST(DATE(YEAR(AH$2),MONTH(AH$2),15),$AD$2,$AE$2,FALSE,DATE(YEAR($AD535),MONTH($AD535),1),DATE(YEAR($AE535),MONTH($AE535),28)),0)</f>
      </c>
      <c r="AI535" s="18">
        <f>IFERROR(_xlfn.BETA.DIST(DATE(YEAR(AI$2),MONTH(AI$2),15),$AD$2,$AE$2,FALSE,DATE(YEAR($AD535),MONTH($AD535),1),DATE(YEAR($AE535),MONTH($AE535),28)),0)</f>
      </c>
      <c r="AJ535" s="18">
        <f>IFERROR(_xlfn.BETA.DIST(DATE(YEAR(AJ$2),MONTH(AJ$2),15),$AD$2,$AE$2,FALSE,DATE(YEAR($AD535),MONTH($AD535),1),DATE(YEAR($AE535),MONTH($AE535),28)),0)</f>
      </c>
      <c r="AK535" s="18">
        <f>IFERROR(_xlfn.BETA.DIST(DATE(YEAR(AK$2),MONTH(AK$2),15),$AD$2,$AE$2,FALSE,DATE(YEAR($AD535),MONTH($AD535),1),DATE(YEAR($AE535),MONTH($AE535),28)),0)</f>
      </c>
      <c r="AL535" s="18">
        <f>IFERROR(_xlfn.BETA.DIST(DATE(YEAR(AL$2),MONTH(AL$2),15),$AD$2,$AE$2,FALSE,DATE(YEAR($AD535),MONTH($AD535),1),DATE(YEAR($AE535),MONTH($AE535),28)),0)</f>
      </c>
      <c r="AM535" s="18">
        <f>IFERROR(_xlfn.BETA.DIST(DATE(YEAR(AM$2),MONTH(AM$2),15),$AD$2,$AE$2,FALSE,DATE(YEAR($AD535),MONTH($AD535),1),DATE(YEAR($AE535),MONTH($AE535),28)),0)</f>
      </c>
      <c r="AN535" s="18">
        <f>IFERROR(_xlfn.BETA.DIST(DATE(YEAR(AN$2),MONTH(AN$2),15),$AD$2,$AE$2,FALSE,DATE(YEAR($AD535),MONTH($AD535),1),DATE(YEAR($AE535),MONTH($AE535),28)),0)</f>
      </c>
      <c r="AO535" s="18">
        <f>IFERROR(_xlfn.BETA.DIST(DATE(YEAR(AO$2),MONTH(AO$2),15),$AD$2,$AE$2,FALSE,DATE(YEAR($AD535),MONTH($AD535),1),DATE(YEAR($AE535),MONTH($AE535),28)),0)</f>
      </c>
      <c r="AP535" s="18">
        <f>IFERROR(_xlfn.BETA.DIST(DATE(YEAR(AP$2),MONTH(AP$2),15),$AD$2,$AE$2,FALSE,DATE(YEAR($AD535),MONTH($AD535),1),DATE(YEAR($AE535),MONTH($AE535),28)),0)</f>
      </c>
      <c r="AQ535" s="18">
        <f>IFERROR(_xlfn.BETA.DIST(DATE(YEAR(AQ$2),MONTH(AQ$2),15),$AD$2,$AE$2,FALSE,DATE(YEAR($AD535),MONTH($AD535),1),DATE(YEAR($AE535),MONTH($AE535),28)),0)</f>
      </c>
      <c r="AR535" s="18">
        <f>IFERROR(_xlfn.BETA.DIST(DATE(YEAR(AR$2),MONTH(AR$2),15),$AD$2,$AE$2,FALSE,DATE(YEAR($AD535),MONTH($AD535),1),DATE(YEAR($AE535),MONTH($AE535),28)),0)</f>
      </c>
      <c r="AS535" s="18">
        <f>IFERROR(_xlfn.BETA.DIST(DATE(YEAR(AS$2),MONTH(AS$2),15),$AD$2,$AE$2,FALSE,DATE(YEAR($AD535),MONTH($AD535),1),DATE(YEAR($AE535),MONTH($AE535),28)),0)</f>
      </c>
      <c r="AT535" s="18">
        <f>IFERROR(_xlfn.BETA.DIST(DATE(YEAR(AT$2),MONTH(AT$2),15),$AD$2,$AE$2,FALSE,DATE(YEAR($AD535),MONTH($AD535),1),DATE(YEAR($AE535),MONTH($AE535),28)),0)</f>
      </c>
      <c r="AU535" s="18">
        <f>IFERROR(_xlfn.BETA.DIST(DATE(YEAR(AU$2),MONTH(AU$2),15),$AD$2,$AE$2,FALSE,DATE(YEAR($AD535),MONTH($AD535),1),DATE(YEAR($AE535),MONTH($AE535),28)),0)</f>
      </c>
      <c r="AV535" s="18">
        <f>SUM(AG535:AU535)</f>
      </c>
      <c r="AW535" s="18">
        <f>IF(J535&lt;&gt;0,J535,IF($AV535=0,0,AG535/$AV535*$Z535))</f>
      </c>
      <c r="AX535" s="18">
        <f>IF(K535&lt;&gt;0,K535,IF($AV535=0,0,AH535/$AV535*$Z535))</f>
      </c>
      <c r="AY535" s="18">
        <f>IF(L535&lt;&gt;0,L535,IF($AV535=0,0,AI535/$AV535*$Z535))</f>
      </c>
      <c r="AZ535" s="18">
        <f>IF(M535&lt;&gt;0,M535,IF($AV535=0,0,AJ535/$AV535*$Z535))</f>
      </c>
      <c r="BA535" s="18">
        <f>IF(N535&lt;&gt;0,N535,IF($AV535=0,0,AK535/$AV535*$Z535))</f>
      </c>
      <c r="BB535" s="18">
        <f>IF(O535&lt;&gt;0,O535,IF($AV535=0,0,AL535/$AV535*$Z535))</f>
      </c>
      <c r="BC535" s="18">
        <f>IF(P535&lt;&gt;0,P535,IF($AV535=0,0,AM535/$AV535*$Z535))</f>
      </c>
      <c r="BD535" s="18">
        <f>IF(Q535&lt;&gt;0,Q535,IF($AV535=0,0,AN535/$AV535*$Z535))</f>
      </c>
      <c r="BE535" s="18">
        <f>IF(R535&lt;&gt;0,R535,IF($AV535=0,0,AO535/$AV535*$Z535))</f>
      </c>
      <c r="BF535" s="18">
        <f>IF(S535&lt;&gt;0,S535,IF($AV535=0,0,AP535/$AV535*$Z535))</f>
      </c>
      <c r="BG535" s="18">
        <f>IF(T535&lt;&gt;0,T535,IF($AV535=0,0,AQ535/$AV535*$Z535))</f>
      </c>
      <c r="BH535" s="18">
        <f>IF(U535&lt;&gt;0,U535,IF($AV535=0,0,AR535/$AV535*$Z535))</f>
      </c>
      <c r="BI535" s="18">
        <f>IF(V535&lt;&gt;0,V535,IF($AV535=0,0,AS535/$AV535*$Z535))</f>
      </c>
      <c r="BJ535" s="18">
        <f>IF(W535&lt;&gt;0,W535,IF($AV535=0,0,AT535/$AV535*$Z535))</f>
      </c>
      <c r="BK535" s="18">
        <f>IF(X535&lt;&gt;0,X535,IF($AV535=0,0,AU535/$AV535*$Z535))</f>
      </c>
      <c r="BL535" s="18">
        <f>SUM(AW535:BK535)</f>
      </c>
      <c r="BM535" s="18">
        <f>I535-BL535</f>
      </c>
    </row>
    <row r="536" outlineLevel="4">
      <c r="A536" s="5" t="str">
        <v>14.14.2.3</v>
      </c>
      <c r="B536" s="5" t="str">
        <v/>
      </c>
      <c r="C536" s="5" t="str">
        <v>BSKDGNGENGR07</v>
      </c>
      <c r="D536" s="5" t="str">
        <v>BSKDGNGENGR07</v>
      </c>
      <c r="E536" s="19">
        <f>IFERROR(_xlfn.XLOOKUP(F536,Assumptions!B:B,Assumptions!C:C),0)</f>
      </c>
      <c r="F536" s="5" t="str">
        <v>Retention</v>
      </c>
      <c r="G536" s="5" t="str">
        <v/>
      </c>
      <c r="H536" s="18">
        <f>G533*E536</f>
      </c>
      <c r="I536" s="18">
        <f>H536*(1-0)</f>
      </c>
      <c r="J536" s="18">
        <v>0</v>
      </c>
      <c r="K536" s="18">
        <v>0</v>
      </c>
      <c r="L536" s="18">
        <v>0</v>
      </c>
      <c r="M536" s="18">
        <v>0</v>
      </c>
      <c r="N536" s="18">
        <v>0</v>
      </c>
      <c r="O536" s="18">
        <v>0</v>
      </c>
      <c r="P536" s="18">
        <v>0</v>
      </c>
      <c r="Q536" s="18">
        <v>0</v>
      </c>
      <c r="R536" s="18">
        <v>0</v>
      </c>
      <c r="S536" s="18">
        <v>0</v>
      </c>
      <c r="T536" s="18">
        <v>0</v>
      </c>
      <c r="U536" s="18">
        <v>0</v>
      </c>
      <c r="V536" s="18">
        <v>0</v>
      </c>
      <c r="W536" s="18">
        <v>0</v>
      </c>
      <c r="X536" s="18">
        <v>0</v>
      </c>
      <c r="Y536" s="18">
        <f>SUM(J536:X536)</f>
      </c>
      <c r="Z536" s="18">
        <f>I536-Y536</f>
      </c>
      <c r="AA536" s="20">
        <v>46483</v>
      </c>
      <c r="AB536" s="20">
        <v>46483</v>
      </c>
      <c r="AC536" s="18">
        <f>IFERROR(_xlfn.XLOOKUP(F536,Assumptions!B:B,Assumptions!D:D),0)</f>
      </c>
      <c r="AD536" s="20">
        <f>AA536+AC536</f>
      </c>
      <c r="AE536" s="20">
        <f>AC536+AB536</f>
      </c>
      <c r="AF536" s="5" t="str">
        <v/>
      </c>
      <c r="AG536" s="18">
        <f>IFERROR(_xlfn.BETA.DIST(DATE(YEAR(AG$2),MONTH(AG$2),15),$AD$2,$AE$2,FALSE,DATE(YEAR($AD536),MONTH($AD536),1),DATE(YEAR($AE536),MONTH($AE536),28)),0)</f>
      </c>
      <c r="AH536" s="18">
        <f>IFERROR(_xlfn.BETA.DIST(DATE(YEAR(AH$2),MONTH(AH$2),15),$AD$2,$AE$2,FALSE,DATE(YEAR($AD536),MONTH($AD536),1),DATE(YEAR($AE536),MONTH($AE536),28)),0)</f>
      </c>
      <c r="AI536" s="18">
        <f>IFERROR(_xlfn.BETA.DIST(DATE(YEAR(AI$2),MONTH(AI$2),15),$AD$2,$AE$2,FALSE,DATE(YEAR($AD536),MONTH($AD536),1),DATE(YEAR($AE536),MONTH($AE536),28)),0)</f>
      </c>
      <c r="AJ536" s="18">
        <f>IFERROR(_xlfn.BETA.DIST(DATE(YEAR(AJ$2),MONTH(AJ$2),15),$AD$2,$AE$2,FALSE,DATE(YEAR($AD536),MONTH($AD536),1),DATE(YEAR($AE536),MONTH($AE536),28)),0)</f>
      </c>
      <c r="AK536" s="18">
        <f>IFERROR(_xlfn.BETA.DIST(DATE(YEAR(AK$2),MONTH(AK$2),15),$AD$2,$AE$2,FALSE,DATE(YEAR($AD536),MONTH($AD536),1),DATE(YEAR($AE536),MONTH($AE536),28)),0)</f>
      </c>
      <c r="AL536" s="18">
        <f>IFERROR(_xlfn.BETA.DIST(DATE(YEAR(AL$2),MONTH(AL$2),15),$AD$2,$AE$2,FALSE,DATE(YEAR($AD536),MONTH($AD536),1),DATE(YEAR($AE536),MONTH($AE536),28)),0)</f>
      </c>
      <c r="AM536" s="18">
        <f>IFERROR(_xlfn.BETA.DIST(DATE(YEAR(AM$2),MONTH(AM$2),15),$AD$2,$AE$2,FALSE,DATE(YEAR($AD536),MONTH($AD536),1),DATE(YEAR($AE536),MONTH($AE536),28)),0)</f>
      </c>
      <c r="AN536" s="18">
        <f>IFERROR(_xlfn.BETA.DIST(DATE(YEAR(AN$2),MONTH(AN$2),15),$AD$2,$AE$2,FALSE,DATE(YEAR($AD536),MONTH($AD536),1),DATE(YEAR($AE536),MONTH($AE536),28)),0)</f>
      </c>
      <c r="AO536" s="18">
        <f>IFERROR(_xlfn.BETA.DIST(DATE(YEAR(AO$2),MONTH(AO$2),15),$AD$2,$AE$2,FALSE,DATE(YEAR($AD536),MONTH($AD536),1),DATE(YEAR($AE536),MONTH($AE536),28)),0)</f>
      </c>
      <c r="AP536" s="18">
        <f>IFERROR(_xlfn.BETA.DIST(DATE(YEAR(AP$2),MONTH(AP$2),15),$AD$2,$AE$2,FALSE,DATE(YEAR($AD536),MONTH($AD536),1),DATE(YEAR($AE536),MONTH($AE536),28)),0)</f>
      </c>
      <c r="AQ536" s="18">
        <f>IFERROR(_xlfn.BETA.DIST(DATE(YEAR(AQ$2),MONTH(AQ$2),15),$AD$2,$AE$2,FALSE,DATE(YEAR($AD536),MONTH($AD536),1),DATE(YEAR($AE536),MONTH($AE536),28)),0)</f>
      </c>
      <c r="AR536" s="18">
        <f>IFERROR(_xlfn.BETA.DIST(DATE(YEAR(AR$2),MONTH(AR$2),15),$AD$2,$AE$2,FALSE,DATE(YEAR($AD536),MONTH($AD536),1),DATE(YEAR($AE536),MONTH($AE536),28)),0)</f>
      </c>
      <c r="AS536" s="18">
        <f>IFERROR(_xlfn.BETA.DIST(DATE(YEAR(AS$2),MONTH(AS$2),15),$AD$2,$AE$2,FALSE,DATE(YEAR($AD536),MONTH($AD536),1),DATE(YEAR($AE536),MONTH($AE536),28)),0)</f>
      </c>
      <c r="AT536" s="18">
        <f>IFERROR(_xlfn.BETA.DIST(DATE(YEAR(AT$2),MONTH(AT$2),15),$AD$2,$AE$2,FALSE,DATE(YEAR($AD536),MONTH($AD536),1),DATE(YEAR($AE536),MONTH($AE536),28)),0)</f>
      </c>
      <c r="AU536" s="18">
        <f>IFERROR(_xlfn.BETA.DIST(DATE(YEAR(AU$2),MONTH(AU$2),15),$AD$2,$AE$2,FALSE,DATE(YEAR($AD536),MONTH($AD536),1),DATE(YEAR($AE536),MONTH($AE536),28)),0)</f>
      </c>
      <c r="AV536" s="18">
        <f>SUM(AG536:AU536)</f>
      </c>
      <c r="AW536" s="18">
        <f>IF(J536&lt;&gt;0,J536,IF($AV536=0,0,AG536/$AV536*$Z536))</f>
      </c>
      <c r="AX536" s="18">
        <f>IF(K536&lt;&gt;0,K536,IF($AV536=0,0,AH536/$AV536*$Z536))</f>
      </c>
      <c r="AY536" s="18">
        <f>IF(L536&lt;&gt;0,L536,IF($AV536=0,0,AI536/$AV536*$Z536))</f>
      </c>
      <c r="AZ536" s="18">
        <f>IF(M536&lt;&gt;0,M536,IF($AV536=0,0,AJ536/$AV536*$Z536))</f>
      </c>
      <c r="BA536" s="18">
        <f>IF(N536&lt;&gt;0,N536,IF($AV536=0,0,AK536/$AV536*$Z536))</f>
      </c>
      <c r="BB536" s="18">
        <f>IF(O536&lt;&gt;0,O536,IF($AV536=0,0,AL536/$AV536*$Z536))</f>
      </c>
      <c r="BC536" s="18">
        <f>IF(P536&lt;&gt;0,P536,IF($AV536=0,0,AM536/$AV536*$Z536))</f>
      </c>
      <c r="BD536" s="18">
        <f>IF(Q536&lt;&gt;0,Q536,IF($AV536=0,0,AN536/$AV536*$Z536))</f>
      </c>
      <c r="BE536" s="18">
        <f>IF(R536&lt;&gt;0,R536,IF($AV536=0,0,AO536/$AV536*$Z536))</f>
      </c>
      <c r="BF536" s="18">
        <f>IF(S536&lt;&gt;0,S536,IF($AV536=0,0,AP536/$AV536*$Z536))</f>
      </c>
      <c r="BG536" s="18">
        <f>IF(T536&lt;&gt;0,T536,IF($AV536=0,0,AQ536/$AV536*$Z536))</f>
      </c>
      <c r="BH536" s="18">
        <f>IF(U536&lt;&gt;0,U536,IF($AV536=0,0,AR536/$AV536*$Z536))</f>
      </c>
      <c r="BI536" s="18">
        <f>IF(V536&lt;&gt;0,V536,IF($AV536=0,0,AS536/$AV536*$Z536))</f>
      </c>
      <c r="BJ536" s="18">
        <f>IF(W536&lt;&gt;0,W536,IF($AV536=0,0,AT536/$AV536*$Z536))</f>
      </c>
      <c r="BK536" s="18">
        <f>IF(X536&lt;&gt;0,X536,IF($AV536=0,0,AU536/$AV536*$Z536))</f>
      </c>
      <c r="BL536" s="18">
        <f>SUM(AW536:BK536)</f>
      </c>
      <c r="BM536" s="18">
        <f>I536-BL536</f>
      </c>
    </row>
    <row r="537" outlineLevel="3">
      <c r="A537" s="17" t="str">
        <v>14.14.2.4</v>
      </c>
      <c r="B537" s="17" t="str">
        <v/>
      </c>
      <c r="C537" s="17" t="str">
        <v/>
      </c>
      <c r="D537" s="17" t="str">
        <v/>
      </c>
      <c r="E537" s="17" t="str">
        <v>14.14.2.4</v>
      </c>
      <c r="F537" s="17" t="str">
        <v>Set of valves (one of each type &amp; size)</v>
      </c>
      <c r="G537" s="17">
        <v>44474.58</v>
      </c>
      <c r="H537" s="17" t="str">
        <v/>
      </c>
      <c r="I537" s="17" t="str">
        <v/>
      </c>
      <c r="J537" s="17" t="str">
        <v/>
      </c>
      <c r="K537" s="17" t="str">
        <v/>
      </c>
      <c r="L537" s="17" t="str">
        <v/>
      </c>
      <c r="M537" s="17" t="str">
        <v/>
      </c>
      <c r="N537" s="17" t="str">
        <v/>
      </c>
      <c r="O537" s="17" t="str">
        <v/>
      </c>
      <c r="P537" s="17" t="str">
        <v/>
      </c>
      <c r="Q537" s="17" t="str">
        <v/>
      </c>
      <c r="R537" s="17" t="str">
        <v/>
      </c>
      <c r="S537" s="17" t="str">
        <v/>
      </c>
      <c r="T537" s="17" t="str">
        <v/>
      </c>
      <c r="U537" s="17" t="str">
        <v/>
      </c>
      <c r="V537" s="17" t="str">
        <v/>
      </c>
      <c r="W537" s="17" t="str">
        <v/>
      </c>
      <c r="X537" s="17" t="str">
        <v/>
      </c>
      <c r="Y537" s="17" t="str">
        <v/>
      </c>
      <c r="Z537" s="17" t="str">
        <v/>
      </c>
      <c r="AA537" s="17" t="str">
        <v/>
      </c>
      <c r="AB537" s="17" t="str">
        <v/>
      </c>
      <c r="AC537" s="17" t="str">
        <v/>
      </c>
      <c r="AD537" s="17" t="str">
        <v/>
      </c>
      <c r="AE537" s="17" t="str">
        <v/>
      </c>
      <c r="AF537" s="5" t="str">
        <v/>
      </c>
      <c r="AG537" s="18">
        <f>IFERROR(_xlfn.BETA.DIST(DATE(YEAR(AG$2),MONTH(AG$2),15),$AD$2,$AE$2,FALSE,DATE(YEAR($AD537),MONTH($AD537),1),DATE(YEAR($AE537),MONTH($AE537),28)),0)</f>
      </c>
      <c r="AH537" s="18">
        <f>IFERROR(_xlfn.BETA.DIST(DATE(YEAR(AH$2),MONTH(AH$2),15),$AD$2,$AE$2,FALSE,DATE(YEAR($AD537),MONTH($AD537),1),DATE(YEAR($AE537),MONTH($AE537),28)),0)</f>
      </c>
      <c r="AI537" s="18">
        <f>IFERROR(_xlfn.BETA.DIST(DATE(YEAR(AI$2),MONTH(AI$2),15),$AD$2,$AE$2,FALSE,DATE(YEAR($AD537),MONTH($AD537),1),DATE(YEAR($AE537),MONTH($AE537),28)),0)</f>
      </c>
      <c r="AJ537" s="18">
        <f>IFERROR(_xlfn.BETA.DIST(DATE(YEAR(AJ$2),MONTH(AJ$2),15),$AD$2,$AE$2,FALSE,DATE(YEAR($AD537),MONTH($AD537),1),DATE(YEAR($AE537),MONTH($AE537),28)),0)</f>
      </c>
      <c r="AK537" s="18">
        <f>IFERROR(_xlfn.BETA.DIST(DATE(YEAR(AK$2),MONTH(AK$2),15),$AD$2,$AE$2,FALSE,DATE(YEAR($AD537),MONTH($AD537),1),DATE(YEAR($AE537),MONTH($AE537),28)),0)</f>
      </c>
      <c r="AL537" s="18">
        <f>IFERROR(_xlfn.BETA.DIST(DATE(YEAR(AL$2),MONTH(AL$2),15),$AD$2,$AE$2,FALSE,DATE(YEAR($AD537),MONTH($AD537),1),DATE(YEAR($AE537),MONTH($AE537),28)),0)</f>
      </c>
      <c r="AM537" s="18">
        <f>IFERROR(_xlfn.BETA.DIST(DATE(YEAR(AM$2),MONTH(AM$2),15),$AD$2,$AE$2,FALSE,DATE(YEAR($AD537),MONTH($AD537),1),DATE(YEAR($AE537),MONTH($AE537),28)),0)</f>
      </c>
      <c r="AN537" s="18">
        <f>IFERROR(_xlfn.BETA.DIST(DATE(YEAR(AN$2),MONTH(AN$2),15),$AD$2,$AE$2,FALSE,DATE(YEAR($AD537),MONTH($AD537),1),DATE(YEAR($AE537),MONTH($AE537),28)),0)</f>
      </c>
      <c r="AO537" s="18">
        <f>IFERROR(_xlfn.BETA.DIST(DATE(YEAR(AO$2),MONTH(AO$2),15),$AD$2,$AE$2,FALSE,DATE(YEAR($AD537),MONTH($AD537),1),DATE(YEAR($AE537),MONTH($AE537),28)),0)</f>
      </c>
      <c r="AP537" s="18">
        <f>IFERROR(_xlfn.BETA.DIST(DATE(YEAR(AP$2),MONTH(AP$2),15),$AD$2,$AE$2,FALSE,DATE(YEAR($AD537),MONTH($AD537),1),DATE(YEAR($AE537),MONTH($AE537),28)),0)</f>
      </c>
      <c r="AQ537" s="18">
        <f>IFERROR(_xlfn.BETA.DIST(DATE(YEAR(AQ$2),MONTH(AQ$2),15),$AD$2,$AE$2,FALSE,DATE(YEAR($AD537),MONTH($AD537),1),DATE(YEAR($AE537),MONTH($AE537),28)),0)</f>
      </c>
      <c r="AR537" s="18">
        <f>IFERROR(_xlfn.BETA.DIST(DATE(YEAR(AR$2),MONTH(AR$2),15),$AD$2,$AE$2,FALSE,DATE(YEAR($AD537),MONTH($AD537),1),DATE(YEAR($AE537),MONTH($AE537),28)),0)</f>
      </c>
      <c r="AS537" s="18">
        <f>IFERROR(_xlfn.BETA.DIST(DATE(YEAR(AS$2),MONTH(AS$2),15),$AD$2,$AE$2,FALSE,DATE(YEAR($AD537),MONTH($AD537),1),DATE(YEAR($AE537),MONTH($AE537),28)),0)</f>
      </c>
      <c r="AT537" s="18">
        <f>IFERROR(_xlfn.BETA.DIST(DATE(YEAR(AT$2),MONTH(AT$2),15),$AD$2,$AE$2,FALSE,DATE(YEAR($AD537),MONTH($AD537),1),DATE(YEAR($AE537),MONTH($AE537),28)),0)</f>
      </c>
      <c r="AU537" s="18">
        <f>IFERROR(_xlfn.BETA.DIST(DATE(YEAR(AU$2),MONTH(AU$2),15),$AD$2,$AE$2,FALSE,DATE(YEAR($AD537),MONTH($AD537),1),DATE(YEAR($AE537),MONTH($AE537),28)),0)</f>
      </c>
      <c r="AV537" s="18">
        <f>SUM(AG537:AU537)</f>
      </c>
      <c r="AW537" s="18">
        <f>IF(J537&lt;&gt;0,J537,IF($AV537=0,0,AG537/$AV537*$Z537))</f>
      </c>
      <c r="AX537" s="18">
        <f>IF(K537&lt;&gt;0,K537,IF($AV537=0,0,AH537/$AV537*$Z537))</f>
      </c>
      <c r="AY537" s="18">
        <f>IF(L537&lt;&gt;0,L537,IF($AV537=0,0,AI537/$AV537*$Z537))</f>
      </c>
      <c r="AZ537" s="18">
        <f>IF(M537&lt;&gt;0,M537,IF($AV537=0,0,AJ537/$AV537*$Z537))</f>
      </c>
      <c r="BA537" s="18">
        <f>IF(N537&lt;&gt;0,N537,IF($AV537=0,0,AK537/$AV537*$Z537))</f>
      </c>
      <c r="BB537" s="18">
        <f>IF(O537&lt;&gt;0,O537,IF($AV537=0,0,AL537/$AV537*$Z537))</f>
      </c>
      <c r="BC537" s="18">
        <f>IF(P537&lt;&gt;0,P537,IF($AV537=0,0,AM537/$AV537*$Z537))</f>
      </c>
      <c r="BD537" s="18">
        <f>IF(Q537&lt;&gt;0,Q537,IF($AV537=0,0,AN537/$AV537*$Z537))</f>
      </c>
      <c r="BE537" s="18">
        <f>IF(R537&lt;&gt;0,R537,IF($AV537=0,0,AO537/$AV537*$Z537))</f>
      </c>
      <c r="BF537" s="18">
        <f>IF(S537&lt;&gt;0,S537,IF($AV537=0,0,AP537/$AV537*$Z537))</f>
      </c>
      <c r="BG537" s="18">
        <f>IF(T537&lt;&gt;0,T537,IF($AV537=0,0,AQ537/$AV537*$Z537))</f>
      </c>
      <c r="BH537" s="18">
        <f>IF(U537&lt;&gt;0,U537,IF($AV537=0,0,AR537/$AV537*$Z537))</f>
      </c>
      <c r="BI537" s="18">
        <f>IF(V537&lt;&gt;0,V537,IF($AV537=0,0,AS537/$AV537*$Z537))</f>
      </c>
      <c r="BJ537" s="18">
        <f>IF(W537&lt;&gt;0,W537,IF($AV537=0,0,AT537/$AV537*$Z537))</f>
      </c>
      <c r="BK537" s="18">
        <f>IF(X537&lt;&gt;0,X537,IF($AV537=0,0,AU537/$AV537*$Z537))</f>
      </c>
      <c r="BL537" s="18">
        <f>SUM(AW537:BK537)</f>
      </c>
      <c r="BM537" s="17" t="str">
        <v/>
      </c>
    </row>
    <row r="538" outlineLevel="4">
      <c r="A538" s="5" t="str">
        <v>14.14.2.4</v>
      </c>
      <c r="B538" s="5" t="str">
        <v/>
      </c>
      <c r="C538" s="5" t="str">
        <v>BSKDGNGENGR03</v>
      </c>
      <c r="D538" s="5" t="str">
        <v>BSKDGNGENGR03</v>
      </c>
      <c r="E538" s="19">
        <f>IFERROR(_xlfn.XLOOKUP(F538,Assumptions!B:B,Assumptions!C:C),0)</f>
      </c>
      <c r="F538" s="5" t="str">
        <v>Advanced Payment</v>
      </c>
      <c r="G538" s="5" t="str">
        <v/>
      </c>
      <c r="H538" s="18">
        <f>G537*E538</f>
      </c>
      <c r="I538" s="18">
        <f>H538*(1-0)</f>
      </c>
      <c r="J538" s="18">
        <v>0</v>
      </c>
      <c r="K538" s="18">
        <v>0</v>
      </c>
      <c r="L538" s="18">
        <v>0</v>
      </c>
      <c r="M538" s="18">
        <v>0</v>
      </c>
      <c r="N538" s="18">
        <v>0</v>
      </c>
      <c r="O538" s="18">
        <v>0</v>
      </c>
      <c r="P538" s="18">
        <v>0</v>
      </c>
      <c r="Q538" s="18">
        <v>0</v>
      </c>
      <c r="R538" s="18">
        <v>0</v>
      </c>
      <c r="S538" s="18">
        <v>0</v>
      </c>
      <c r="T538" s="18">
        <v>0</v>
      </c>
      <c r="U538" s="18">
        <v>0</v>
      </c>
      <c r="V538" s="18">
        <v>0</v>
      </c>
      <c r="W538" s="18">
        <v>0</v>
      </c>
      <c r="X538" s="18">
        <v>0</v>
      </c>
      <c r="Y538" s="18">
        <f>SUM(J538:X538)</f>
      </c>
      <c r="Z538" s="18">
        <f>I538-Y538</f>
      </c>
      <c r="AA538" s="20">
        <v>46026</v>
      </c>
      <c r="AB538" s="20">
        <v>46026</v>
      </c>
      <c r="AC538" s="18">
        <f>IFERROR(_xlfn.XLOOKUP(F538,Assumptions!B:B,Assumptions!D:D),0)</f>
      </c>
      <c r="AD538" s="20">
        <f>AA538+AC538</f>
      </c>
      <c r="AE538" s="20">
        <f>AC538+AB538</f>
      </c>
      <c r="AF538" s="5" t="str">
        <v/>
      </c>
      <c r="AG538" s="18">
        <f>IFERROR(_xlfn.BETA.DIST(DATE(YEAR(AG$2),MONTH(AG$2),15),$AD$2,$AE$2,FALSE,DATE(YEAR($AD538),MONTH($AD538),1),DATE(YEAR($AE538),MONTH($AE538),28)),0)</f>
      </c>
      <c r="AH538" s="18">
        <f>IFERROR(_xlfn.BETA.DIST(DATE(YEAR(AH$2),MONTH(AH$2),15),$AD$2,$AE$2,FALSE,DATE(YEAR($AD538),MONTH($AD538),1),DATE(YEAR($AE538),MONTH($AE538),28)),0)</f>
      </c>
      <c r="AI538" s="18">
        <f>IFERROR(_xlfn.BETA.DIST(DATE(YEAR(AI$2),MONTH(AI$2),15),$AD$2,$AE$2,FALSE,DATE(YEAR($AD538),MONTH($AD538),1),DATE(YEAR($AE538),MONTH($AE538),28)),0)</f>
      </c>
      <c r="AJ538" s="18">
        <f>IFERROR(_xlfn.BETA.DIST(DATE(YEAR(AJ$2),MONTH(AJ$2),15),$AD$2,$AE$2,FALSE,DATE(YEAR($AD538),MONTH($AD538),1),DATE(YEAR($AE538),MONTH($AE538),28)),0)</f>
      </c>
      <c r="AK538" s="18">
        <f>IFERROR(_xlfn.BETA.DIST(DATE(YEAR(AK$2),MONTH(AK$2),15),$AD$2,$AE$2,FALSE,DATE(YEAR($AD538),MONTH($AD538),1),DATE(YEAR($AE538),MONTH($AE538),28)),0)</f>
      </c>
      <c r="AL538" s="18">
        <f>IFERROR(_xlfn.BETA.DIST(DATE(YEAR(AL$2),MONTH(AL$2),15),$AD$2,$AE$2,FALSE,DATE(YEAR($AD538),MONTH($AD538),1),DATE(YEAR($AE538),MONTH($AE538),28)),0)</f>
      </c>
      <c r="AM538" s="18">
        <f>IFERROR(_xlfn.BETA.DIST(DATE(YEAR(AM$2),MONTH(AM$2),15),$AD$2,$AE$2,FALSE,DATE(YEAR($AD538),MONTH($AD538),1),DATE(YEAR($AE538),MONTH($AE538),28)),0)</f>
      </c>
      <c r="AN538" s="18">
        <f>IFERROR(_xlfn.BETA.DIST(DATE(YEAR(AN$2),MONTH(AN$2),15),$AD$2,$AE$2,FALSE,DATE(YEAR($AD538),MONTH($AD538),1),DATE(YEAR($AE538),MONTH($AE538),28)),0)</f>
      </c>
      <c r="AO538" s="18">
        <f>IFERROR(_xlfn.BETA.DIST(DATE(YEAR(AO$2),MONTH(AO$2),15),$AD$2,$AE$2,FALSE,DATE(YEAR($AD538),MONTH($AD538),1),DATE(YEAR($AE538),MONTH($AE538),28)),0)</f>
      </c>
      <c r="AP538" s="18">
        <f>IFERROR(_xlfn.BETA.DIST(DATE(YEAR(AP$2),MONTH(AP$2),15),$AD$2,$AE$2,FALSE,DATE(YEAR($AD538),MONTH($AD538),1),DATE(YEAR($AE538),MONTH($AE538),28)),0)</f>
      </c>
      <c r="AQ538" s="18">
        <f>IFERROR(_xlfn.BETA.DIST(DATE(YEAR(AQ$2),MONTH(AQ$2),15),$AD$2,$AE$2,FALSE,DATE(YEAR($AD538),MONTH($AD538),1),DATE(YEAR($AE538),MONTH($AE538),28)),0)</f>
      </c>
      <c r="AR538" s="18">
        <f>IFERROR(_xlfn.BETA.DIST(DATE(YEAR(AR$2),MONTH(AR$2),15),$AD$2,$AE$2,FALSE,DATE(YEAR($AD538),MONTH($AD538),1),DATE(YEAR($AE538),MONTH($AE538),28)),0)</f>
      </c>
      <c r="AS538" s="18">
        <f>IFERROR(_xlfn.BETA.DIST(DATE(YEAR(AS$2),MONTH(AS$2),15),$AD$2,$AE$2,FALSE,DATE(YEAR($AD538),MONTH($AD538),1),DATE(YEAR($AE538),MONTH($AE538),28)),0)</f>
      </c>
      <c r="AT538" s="18">
        <f>IFERROR(_xlfn.BETA.DIST(DATE(YEAR(AT$2),MONTH(AT$2),15),$AD$2,$AE$2,FALSE,DATE(YEAR($AD538),MONTH($AD538),1),DATE(YEAR($AE538),MONTH($AE538),28)),0)</f>
      </c>
      <c r="AU538" s="18">
        <f>IFERROR(_xlfn.BETA.DIST(DATE(YEAR(AU$2),MONTH(AU$2),15),$AD$2,$AE$2,FALSE,DATE(YEAR($AD538),MONTH($AD538),1),DATE(YEAR($AE538),MONTH($AE538),28)),0)</f>
      </c>
      <c r="AV538" s="18">
        <f>SUM(AG538:AU538)</f>
      </c>
      <c r="AW538" s="18">
        <f>IF(J538&lt;&gt;0,J538,IF($AV538=0,0,AG538/$AV538*$Z538))</f>
      </c>
      <c r="AX538" s="18">
        <f>IF(K538&lt;&gt;0,K538,IF($AV538=0,0,AH538/$AV538*$Z538))</f>
      </c>
      <c r="AY538" s="18">
        <f>IF(L538&lt;&gt;0,L538,IF($AV538=0,0,AI538/$AV538*$Z538))</f>
      </c>
      <c r="AZ538" s="18">
        <f>IF(M538&lt;&gt;0,M538,IF($AV538=0,0,AJ538/$AV538*$Z538))</f>
      </c>
      <c r="BA538" s="18">
        <f>IF(N538&lt;&gt;0,N538,IF($AV538=0,0,AK538/$AV538*$Z538))</f>
      </c>
      <c r="BB538" s="18">
        <f>IF(O538&lt;&gt;0,O538,IF($AV538=0,0,AL538/$AV538*$Z538))</f>
      </c>
      <c r="BC538" s="18">
        <f>IF(P538&lt;&gt;0,P538,IF($AV538=0,0,AM538/$AV538*$Z538))</f>
      </c>
      <c r="BD538" s="18">
        <f>IF(Q538&lt;&gt;0,Q538,IF($AV538=0,0,AN538/$AV538*$Z538))</f>
      </c>
      <c r="BE538" s="18">
        <f>IF(R538&lt;&gt;0,R538,IF($AV538=0,0,AO538/$AV538*$Z538))</f>
      </c>
      <c r="BF538" s="18">
        <f>IF(S538&lt;&gt;0,S538,IF($AV538=0,0,AP538/$AV538*$Z538))</f>
      </c>
      <c r="BG538" s="18">
        <f>IF(T538&lt;&gt;0,T538,IF($AV538=0,0,AQ538/$AV538*$Z538))</f>
      </c>
      <c r="BH538" s="18">
        <f>IF(U538&lt;&gt;0,U538,IF($AV538=0,0,AR538/$AV538*$Z538))</f>
      </c>
      <c r="BI538" s="18">
        <f>IF(V538&lt;&gt;0,V538,IF($AV538=0,0,AS538/$AV538*$Z538))</f>
      </c>
      <c r="BJ538" s="18">
        <f>IF(W538&lt;&gt;0,W538,IF($AV538=0,0,AT538/$AV538*$Z538))</f>
      </c>
      <c r="BK538" s="18">
        <f>IF(X538&lt;&gt;0,X538,IF($AV538=0,0,AU538/$AV538*$Z538))</f>
      </c>
      <c r="BL538" s="18">
        <f>SUM(AW538:BK538)</f>
      </c>
      <c r="BM538" s="18">
        <f>I538-BL538</f>
      </c>
    </row>
    <row r="539" outlineLevel="4">
      <c r="A539" s="5" t="str">
        <v>14.14.2.4</v>
      </c>
      <c r="B539" s="5" t="str">
        <v/>
      </c>
      <c r="C539" s="5" t="str">
        <v>BSPRELGENTL07</v>
      </c>
      <c r="D539" s="5" t="str">
        <v>BSPRELGENTL07</v>
      </c>
      <c r="E539" s="19">
        <f>IFERROR(_xlfn.XLOOKUP(F539,Assumptions!B:B,Assumptions!C:C),0)</f>
      </c>
      <c r="F539" s="5" t="str">
        <v>Site Delivery EGP</v>
      </c>
      <c r="G539" s="5" t="str">
        <v/>
      </c>
      <c r="H539" s="18">
        <f>G537*E539</f>
      </c>
      <c r="I539" s="18">
        <f>H539*(1-0)</f>
      </c>
      <c r="J539" s="18">
        <v>0</v>
      </c>
      <c r="K539" s="18">
        <v>0</v>
      </c>
      <c r="L539" s="18">
        <v>0</v>
      </c>
      <c r="M539" s="18">
        <v>0</v>
      </c>
      <c r="N539" s="18">
        <v>0</v>
      </c>
      <c r="O539" s="18">
        <v>0</v>
      </c>
      <c r="P539" s="18">
        <v>0</v>
      </c>
      <c r="Q539" s="18">
        <v>0</v>
      </c>
      <c r="R539" s="18">
        <v>0</v>
      </c>
      <c r="S539" s="18">
        <v>0</v>
      </c>
      <c r="T539" s="18">
        <v>0</v>
      </c>
      <c r="U539" s="18">
        <v>0</v>
      </c>
      <c r="V539" s="18">
        <v>0</v>
      </c>
      <c r="W539" s="18">
        <v>0</v>
      </c>
      <c r="X539" s="18">
        <v>0</v>
      </c>
      <c r="Y539" s="18">
        <f>SUM(J539:X539)</f>
      </c>
      <c r="Z539" s="18">
        <f>I539-Y539</f>
      </c>
      <c r="AA539" s="20">
        <v>46347</v>
      </c>
      <c r="AB539" s="20">
        <v>46347</v>
      </c>
      <c r="AC539" s="18">
        <f>IFERROR(_xlfn.XLOOKUP(F539,Assumptions!B:B,Assumptions!D:D),0)</f>
      </c>
      <c r="AD539" s="20">
        <f>AA539+AC539</f>
      </c>
      <c r="AE539" s="20">
        <f>AC539+AB539</f>
      </c>
      <c r="AF539" s="5" t="str">
        <v/>
      </c>
      <c r="AG539" s="18">
        <f>IFERROR(_xlfn.BETA.DIST(DATE(YEAR(AG$2),MONTH(AG$2),15),$AD$2,$AE$2,FALSE,DATE(YEAR($AD539),MONTH($AD539),1),DATE(YEAR($AE539),MONTH($AE539),28)),0)</f>
      </c>
      <c r="AH539" s="18">
        <f>IFERROR(_xlfn.BETA.DIST(DATE(YEAR(AH$2),MONTH(AH$2),15),$AD$2,$AE$2,FALSE,DATE(YEAR($AD539),MONTH($AD539),1),DATE(YEAR($AE539),MONTH($AE539),28)),0)</f>
      </c>
      <c r="AI539" s="18">
        <f>IFERROR(_xlfn.BETA.DIST(DATE(YEAR(AI$2),MONTH(AI$2),15),$AD$2,$AE$2,FALSE,DATE(YEAR($AD539),MONTH($AD539),1),DATE(YEAR($AE539),MONTH($AE539),28)),0)</f>
      </c>
      <c r="AJ539" s="18">
        <f>IFERROR(_xlfn.BETA.DIST(DATE(YEAR(AJ$2),MONTH(AJ$2),15),$AD$2,$AE$2,FALSE,DATE(YEAR($AD539),MONTH($AD539),1),DATE(YEAR($AE539),MONTH($AE539),28)),0)</f>
      </c>
      <c r="AK539" s="18">
        <f>IFERROR(_xlfn.BETA.DIST(DATE(YEAR(AK$2),MONTH(AK$2),15),$AD$2,$AE$2,FALSE,DATE(YEAR($AD539),MONTH($AD539),1),DATE(YEAR($AE539),MONTH($AE539),28)),0)</f>
      </c>
      <c r="AL539" s="18">
        <f>IFERROR(_xlfn.BETA.DIST(DATE(YEAR(AL$2),MONTH(AL$2),15),$AD$2,$AE$2,FALSE,DATE(YEAR($AD539),MONTH($AD539),1),DATE(YEAR($AE539),MONTH($AE539),28)),0)</f>
      </c>
      <c r="AM539" s="18">
        <f>IFERROR(_xlfn.BETA.DIST(DATE(YEAR(AM$2),MONTH(AM$2),15),$AD$2,$AE$2,FALSE,DATE(YEAR($AD539),MONTH($AD539),1),DATE(YEAR($AE539),MONTH($AE539),28)),0)</f>
      </c>
      <c r="AN539" s="18">
        <f>IFERROR(_xlfn.BETA.DIST(DATE(YEAR(AN$2),MONTH(AN$2),15),$AD$2,$AE$2,FALSE,DATE(YEAR($AD539),MONTH($AD539),1),DATE(YEAR($AE539),MONTH($AE539),28)),0)</f>
      </c>
      <c r="AO539" s="18">
        <f>IFERROR(_xlfn.BETA.DIST(DATE(YEAR(AO$2),MONTH(AO$2),15),$AD$2,$AE$2,FALSE,DATE(YEAR($AD539),MONTH($AD539),1),DATE(YEAR($AE539),MONTH($AE539),28)),0)</f>
      </c>
      <c r="AP539" s="18">
        <f>IFERROR(_xlfn.BETA.DIST(DATE(YEAR(AP$2),MONTH(AP$2),15),$AD$2,$AE$2,FALSE,DATE(YEAR($AD539),MONTH($AD539),1),DATE(YEAR($AE539),MONTH($AE539),28)),0)</f>
      </c>
      <c r="AQ539" s="18">
        <f>IFERROR(_xlfn.BETA.DIST(DATE(YEAR(AQ$2),MONTH(AQ$2),15),$AD$2,$AE$2,FALSE,DATE(YEAR($AD539),MONTH($AD539),1),DATE(YEAR($AE539),MONTH($AE539),28)),0)</f>
      </c>
      <c r="AR539" s="18">
        <f>IFERROR(_xlfn.BETA.DIST(DATE(YEAR(AR$2),MONTH(AR$2),15),$AD$2,$AE$2,FALSE,DATE(YEAR($AD539),MONTH($AD539),1),DATE(YEAR($AE539),MONTH($AE539),28)),0)</f>
      </c>
      <c r="AS539" s="18">
        <f>IFERROR(_xlfn.BETA.DIST(DATE(YEAR(AS$2),MONTH(AS$2),15),$AD$2,$AE$2,FALSE,DATE(YEAR($AD539),MONTH($AD539),1),DATE(YEAR($AE539),MONTH($AE539),28)),0)</f>
      </c>
      <c r="AT539" s="18">
        <f>IFERROR(_xlfn.BETA.DIST(DATE(YEAR(AT$2),MONTH(AT$2),15),$AD$2,$AE$2,FALSE,DATE(YEAR($AD539),MONTH($AD539),1),DATE(YEAR($AE539),MONTH($AE539),28)),0)</f>
      </c>
      <c r="AU539" s="18">
        <f>IFERROR(_xlfn.BETA.DIST(DATE(YEAR(AU$2),MONTH(AU$2),15),$AD$2,$AE$2,FALSE,DATE(YEAR($AD539),MONTH($AD539),1),DATE(YEAR($AE539),MONTH($AE539),28)),0)</f>
      </c>
      <c r="AV539" s="18">
        <f>SUM(AG539:AU539)</f>
      </c>
      <c r="AW539" s="18">
        <f>IF(J539&lt;&gt;0,J539,IF($AV539=0,0,AG539/$AV539*$Z539))</f>
      </c>
      <c r="AX539" s="18">
        <f>IF(K539&lt;&gt;0,K539,IF($AV539=0,0,AH539/$AV539*$Z539))</f>
      </c>
      <c r="AY539" s="18">
        <f>IF(L539&lt;&gt;0,L539,IF($AV539=0,0,AI539/$AV539*$Z539))</f>
      </c>
      <c r="AZ539" s="18">
        <f>IF(M539&lt;&gt;0,M539,IF($AV539=0,0,AJ539/$AV539*$Z539))</f>
      </c>
      <c r="BA539" s="18">
        <f>IF(N539&lt;&gt;0,N539,IF($AV539=0,0,AK539/$AV539*$Z539))</f>
      </c>
      <c r="BB539" s="18">
        <f>IF(O539&lt;&gt;0,O539,IF($AV539=0,0,AL539/$AV539*$Z539))</f>
      </c>
      <c r="BC539" s="18">
        <f>IF(P539&lt;&gt;0,P539,IF($AV539=0,0,AM539/$AV539*$Z539))</f>
      </c>
      <c r="BD539" s="18">
        <f>IF(Q539&lt;&gt;0,Q539,IF($AV539=0,0,AN539/$AV539*$Z539))</f>
      </c>
      <c r="BE539" s="18">
        <f>IF(R539&lt;&gt;0,R539,IF($AV539=0,0,AO539/$AV539*$Z539))</f>
      </c>
      <c r="BF539" s="18">
        <f>IF(S539&lt;&gt;0,S539,IF($AV539=0,0,AP539/$AV539*$Z539))</f>
      </c>
      <c r="BG539" s="18">
        <f>IF(T539&lt;&gt;0,T539,IF($AV539=0,0,AQ539/$AV539*$Z539))</f>
      </c>
      <c r="BH539" s="18">
        <f>IF(U539&lt;&gt;0,U539,IF($AV539=0,0,AR539/$AV539*$Z539))</f>
      </c>
      <c r="BI539" s="18">
        <f>IF(V539&lt;&gt;0,V539,IF($AV539=0,0,AS539/$AV539*$Z539))</f>
      </c>
      <c r="BJ539" s="18">
        <f>IF(W539&lt;&gt;0,W539,IF($AV539=0,0,AT539/$AV539*$Z539))</f>
      </c>
      <c r="BK539" s="18">
        <f>IF(X539&lt;&gt;0,X539,IF($AV539=0,0,AU539/$AV539*$Z539))</f>
      </c>
      <c r="BL539" s="18">
        <f>SUM(AW539:BK539)</f>
      </c>
      <c r="BM539" s="18">
        <f>I539-BL539</f>
      </c>
    </row>
    <row r="540" outlineLevel="4">
      <c r="A540" s="5" t="str">
        <v>14.14.2.4</v>
      </c>
      <c r="B540" s="5" t="str">
        <v/>
      </c>
      <c r="C540" s="5" t="str">
        <v>BSKDGNGENGR07</v>
      </c>
      <c r="D540" s="5" t="str">
        <v>BSKDGNGENGR07</v>
      </c>
      <c r="E540" s="19">
        <f>IFERROR(_xlfn.XLOOKUP(F540,Assumptions!B:B,Assumptions!C:C),0)</f>
      </c>
      <c r="F540" s="5" t="str">
        <v>Retention</v>
      </c>
      <c r="G540" s="5" t="str">
        <v/>
      </c>
      <c r="H540" s="18">
        <f>G537*E540</f>
      </c>
      <c r="I540" s="18">
        <f>H540*(1-0)</f>
      </c>
      <c r="J540" s="18">
        <v>0</v>
      </c>
      <c r="K540" s="18">
        <v>0</v>
      </c>
      <c r="L540" s="18">
        <v>0</v>
      </c>
      <c r="M540" s="18">
        <v>0</v>
      </c>
      <c r="N540" s="18">
        <v>0</v>
      </c>
      <c r="O540" s="18">
        <v>0</v>
      </c>
      <c r="P540" s="18">
        <v>0</v>
      </c>
      <c r="Q540" s="18">
        <v>0</v>
      </c>
      <c r="R540" s="18">
        <v>0</v>
      </c>
      <c r="S540" s="18">
        <v>0</v>
      </c>
      <c r="T540" s="18">
        <v>0</v>
      </c>
      <c r="U540" s="18">
        <v>0</v>
      </c>
      <c r="V540" s="18">
        <v>0</v>
      </c>
      <c r="W540" s="18">
        <v>0</v>
      </c>
      <c r="X540" s="18">
        <v>0</v>
      </c>
      <c r="Y540" s="18">
        <f>SUM(J540:X540)</f>
      </c>
      <c r="Z540" s="18">
        <f>I540-Y540</f>
      </c>
      <c r="AA540" s="20">
        <v>46483</v>
      </c>
      <c r="AB540" s="20">
        <v>46483</v>
      </c>
      <c r="AC540" s="18">
        <f>IFERROR(_xlfn.XLOOKUP(F540,Assumptions!B:B,Assumptions!D:D),0)</f>
      </c>
      <c r="AD540" s="20">
        <f>AA540+AC540</f>
      </c>
      <c r="AE540" s="20">
        <f>AC540+AB540</f>
      </c>
      <c r="AF540" s="5" t="str">
        <v/>
      </c>
      <c r="AG540" s="18">
        <f>IFERROR(_xlfn.BETA.DIST(DATE(YEAR(AG$2),MONTH(AG$2),15),$AD$2,$AE$2,FALSE,DATE(YEAR($AD540),MONTH($AD540),1),DATE(YEAR($AE540),MONTH($AE540),28)),0)</f>
      </c>
      <c r="AH540" s="18">
        <f>IFERROR(_xlfn.BETA.DIST(DATE(YEAR(AH$2),MONTH(AH$2),15),$AD$2,$AE$2,FALSE,DATE(YEAR($AD540),MONTH($AD540),1),DATE(YEAR($AE540),MONTH($AE540),28)),0)</f>
      </c>
      <c r="AI540" s="18">
        <f>IFERROR(_xlfn.BETA.DIST(DATE(YEAR(AI$2),MONTH(AI$2),15),$AD$2,$AE$2,FALSE,DATE(YEAR($AD540),MONTH($AD540),1),DATE(YEAR($AE540),MONTH($AE540),28)),0)</f>
      </c>
      <c r="AJ540" s="18">
        <f>IFERROR(_xlfn.BETA.DIST(DATE(YEAR(AJ$2),MONTH(AJ$2),15),$AD$2,$AE$2,FALSE,DATE(YEAR($AD540),MONTH($AD540),1),DATE(YEAR($AE540),MONTH($AE540),28)),0)</f>
      </c>
      <c r="AK540" s="18">
        <f>IFERROR(_xlfn.BETA.DIST(DATE(YEAR(AK$2),MONTH(AK$2),15),$AD$2,$AE$2,FALSE,DATE(YEAR($AD540),MONTH($AD540),1),DATE(YEAR($AE540),MONTH($AE540),28)),0)</f>
      </c>
      <c r="AL540" s="18">
        <f>IFERROR(_xlfn.BETA.DIST(DATE(YEAR(AL$2),MONTH(AL$2),15),$AD$2,$AE$2,FALSE,DATE(YEAR($AD540),MONTH($AD540),1),DATE(YEAR($AE540),MONTH($AE540),28)),0)</f>
      </c>
      <c r="AM540" s="18">
        <f>IFERROR(_xlfn.BETA.DIST(DATE(YEAR(AM$2),MONTH(AM$2),15),$AD$2,$AE$2,FALSE,DATE(YEAR($AD540),MONTH($AD540),1),DATE(YEAR($AE540),MONTH($AE540),28)),0)</f>
      </c>
      <c r="AN540" s="18">
        <f>IFERROR(_xlfn.BETA.DIST(DATE(YEAR(AN$2),MONTH(AN$2),15),$AD$2,$AE$2,FALSE,DATE(YEAR($AD540),MONTH($AD540),1),DATE(YEAR($AE540),MONTH($AE540),28)),0)</f>
      </c>
      <c r="AO540" s="18">
        <f>IFERROR(_xlfn.BETA.DIST(DATE(YEAR(AO$2),MONTH(AO$2),15),$AD$2,$AE$2,FALSE,DATE(YEAR($AD540),MONTH($AD540),1),DATE(YEAR($AE540),MONTH($AE540),28)),0)</f>
      </c>
      <c r="AP540" s="18">
        <f>IFERROR(_xlfn.BETA.DIST(DATE(YEAR(AP$2),MONTH(AP$2),15),$AD$2,$AE$2,FALSE,DATE(YEAR($AD540),MONTH($AD540),1),DATE(YEAR($AE540),MONTH($AE540),28)),0)</f>
      </c>
      <c r="AQ540" s="18">
        <f>IFERROR(_xlfn.BETA.DIST(DATE(YEAR(AQ$2),MONTH(AQ$2),15),$AD$2,$AE$2,FALSE,DATE(YEAR($AD540),MONTH($AD540),1),DATE(YEAR($AE540),MONTH($AE540),28)),0)</f>
      </c>
      <c r="AR540" s="18">
        <f>IFERROR(_xlfn.BETA.DIST(DATE(YEAR(AR$2),MONTH(AR$2),15),$AD$2,$AE$2,FALSE,DATE(YEAR($AD540),MONTH($AD540),1),DATE(YEAR($AE540),MONTH($AE540),28)),0)</f>
      </c>
      <c r="AS540" s="18">
        <f>IFERROR(_xlfn.BETA.DIST(DATE(YEAR(AS$2),MONTH(AS$2),15),$AD$2,$AE$2,FALSE,DATE(YEAR($AD540),MONTH($AD540),1),DATE(YEAR($AE540),MONTH($AE540),28)),0)</f>
      </c>
      <c r="AT540" s="18">
        <f>IFERROR(_xlfn.BETA.DIST(DATE(YEAR(AT$2),MONTH(AT$2),15),$AD$2,$AE$2,FALSE,DATE(YEAR($AD540),MONTH($AD540),1),DATE(YEAR($AE540),MONTH($AE540),28)),0)</f>
      </c>
      <c r="AU540" s="18">
        <f>IFERROR(_xlfn.BETA.DIST(DATE(YEAR(AU$2),MONTH(AU$2),15),$AD$2,$AE$2,FALSE,DATE(YEAR($AD540),MONTH($AD540),1),DATE(YEAR($AE540),MONTH($AE540),28)),0)</f>
      </c>
      <c r="AV540" s="18">
        <f>SUM(AG540:AU540)</f>
      </c>
      <c r="AW540" s="18">
        <f>IF(J540&lt;&gt;0,J540,IF($AV540=0,0,AG540/$AV540*$Z540))</f>
      </c>
      <c r="AX540" s="18">
        <f>IF(K540&lt;&gt;0,K540,IF($AV540=0,0,AH540/$AV540*$Z540))</f>
      </c>
      <c r="AY540" s="18">
        <f>IF(L540&lt;&gt;0,L540,IF($AV540=0,0,AI540/$AV540*$Z540))</f>
      </c>
      <c r="AZ540" s="18">
        <f>IF(M540&lt;&gt;0,M540,IF($AV540=0,0,AJ540/$AV540*$Z540))</f>
      </c>
      <c r="BA540" s="18">
        <f>IF(N540&lt;&gt;0,N540,IF($AV540=0,0,AK540/$AV540*$Z540))</f>
      </c>
      <c r="BB540" s="18">
        <f>IF(O540&lt;&gt;0,O540,IF($AV540=0,0,AL540/$AV540*$Z540))</f>
      </c>
      <c r="BC540" s="18">
        <f>IF(P540&lt;&gt;0,P540,IF($AV540=0,0,AM540/$AV540*$Z540))</f>
      </c>
      <c r="BD540" s="18">
        <f>IF(Q540&lt;&gt;0,Q540,IF($AV540=0,0,AN540/$AV540*$Z540))</f>
      </c>
      <c r="BE540" s="18">
        <f>IF(R540&lt;&gt;0,R540,IF($AV540=0,0,AO540/$AV540*$Z540))</f>
      </c>
      <c r="BF540" s="18">
        <f>IF(S540&lt;&gt;0,S540,IF($AV540=0,0,AP540/$AV540*$Z540))</f>
      </c>
      <c r="BG540" s="18">
        <f>IF(T540&lt;&gt;0,T540,IF($AV540=0,0,AQ540/$AV540*$Z540))</f>
      </c>
      <c r="BH540" s="18">
        <f>IF(U540&lt;&gt;0,U540,IF($AV540=0,0,AR540/$AV540*$Z540))</f>
      </c>
      <c r="BI540" s="18">
        <f>IF(V540&lt;&gt;0,V540,IF($AV540=0,0,AS540/$AV540*$Z540))</f>
      </c>
      <c r="BJ540" s="18">
        <f>IF(W540&lt;&gt;0,W540,IF($AV540=0,0,AT540/$AV540*$Z540))</f>
      </c>
      <c r="BK540" s="18">
        <f>IF(X540&lt;&gt;0,X540,IF($AV540=0,0,AU540/$AV540*$Z540))</f>
      </c>
      <c r="BL540" s="18">
        <f>SUM(AW540:BK540)</f>
      </c>
      <c r="BM540" s="18">
        <f>I540-BL540</f>
      </c>
    </row>
    <row r="541" outlineLevel="3">
      <c r="A541" s="17" t="str">
        <v>14.14.2.5</v>
      </c>
      <c r="B541" s="17" t="str">
        <v/>
      </c>
      <c r="C541" s="17" t="str">
        <v/>
      </c>
      <c r="D541" s="17" t="str">
        <v/>
      </c>
      <c r="E541" s="17" t="str">
        <v>14.14.2.5</v>
      </c>
      <c r="F541" s="17" t="str">
        <v>Pressure switches (one of each type &amp; size)</v>
      </c>
      <c r="G541" s="17">
        <v>66712.24</v>
      </c>
      <c r="H541" s="17" t="str">
        <v/>
      </c>
      <c r="I541" s="17" t="str">
        <v/>
      </c>
      <c r="J541" s="17" t="str">
        <v/>
      </c>
      <c r="K541" s="17" t="str">
        <v/>
      </c>
      <c r="L541" s="17" t="str">
        <v/>
      </c>
      <c r="M541" s="17" t="str">
        <v/>
      </c>
      <c r="N541" s="17" t="str">
        <v/>
      </c>
      <c r="O541" s="17" t="str">
        <v/>
      </c>
      <c r="P541" s="17" t="str">
        <v/>
      </c>
      <c r="Q541" s="17" t="str">
        <v/>
      </c>
      <c r="R541" s="17" t="str">
        <v/>
      </c>
      <c r="S541" s="17" t="str">
        <v/>
      </c>
      <c r="T541" s="17" t="str">
        <v/>
      </c>
      <c r="U541" s="17" t="str">
        <v/>
      </c>
      <c r="V541" s="17" t="str">
        <v/>
      </c>
      <c r="W541" s="17" t="str">
        <v/>
      </c>
      <c r="X541" s="17" t="str">
        <v/>
      </c>
      <c r="Y541" s="17" t="str">
        <v/>
      </c>
      <c r="Z541" s="17" t="str">
        <v/>
      </c>
      <c r="AA541" s="17" t="str">
        <v/>
      </c>
      <c r="AB541" s="17" t="str">
        <v/>
      </c>
      <c r="AC541" s="17" t="str">
        <v/>
      </c>
      <c r="AD541" s="17" t="str">
        <v/>
      </c>
      <c r="AE541" s="17" t="str">
        <v/>
      </c>
      <c r="AF541" s="5" t="str">
        <v/>
      </c>
      <c r="AG541" s="18">
        <f>IFERROR(_xlfn.BETA.DIST(DATE(YEAR(AG$2),MONTH(AG$2),15),$AD$2,$AE$2,FALSE,DATE(YEAR($AD541),MONTH($AD541),1),DATE(YEAR($AE541),MONTH($AE541),28)),0)</f>
      </c>
      <c r="AH541" s="18">
        <f>IFERROR(_xlfn.BETA.DIST(DATE(YEAR(AH$2),MONTH(AH$2),15),$AD$2,$AE$2,FALSE,DATE(YEAR($AD541),MONTH($AD541),1),DATE(YEAR($AE541),MONTH($AE541),28)),0)</f>
      </c>
      <c r="AI541" s="18">
        <f>IFERROR(_xlfn.BETA.DIST(DATE(YEAR(AI$2),MONTH(AI$2),15),$AD$2,$AE$2,FALSE,DATE(YEAR($AD541),MONTH($AD541),1),DATE(YEAR($AE541),MONTH($AE541),28)),0)</f>
      </c>
      <c r="AJ541" s="18">
        <f>IFERROR(_xlfn.BETA.DIST(DATE(YEAR(AJ$2),MONTH(AJ$2),15),$AD$2,$AE$2,FALSE,DATE(YEAR($AD541),MONTH($AD541),1),DATE(YEAR($AE541),MONTH($AE541),28)),0)</f>
      </c>
      <c r="AK541" s="18">
        <f>IFERROR(_xlfn.BETA.DIST(DATE(YEAR(AK$2),MONTH(AK$2),15),$AD$2,$AE$2,FALSE,DATE(YEAR($AD541),MONTH($AD541),1),DATE(YEAR($AE541),MONTH($AE541),28)),0)</f>
      </c>
      <c r="AL541" s="18">
        <f>IFERROR(_xlfn.BETA.DIST(DATE(YEAR(AL$2),MONTH(AL$2),15),$AD$2,$AE$2,FALSE,DATE(YEAR($AD541),MONTH($AD541),1),DATE(YEAR($AE541),MONTH($AE541),28)),0)</f>
      </c>
      <c r="AM541" s="18">
        <f>IFERROR(_xlfn.BETA.DIST(DATE(YEAR(AM$2),MONTH(AM$2),15),$AD$2,$AE$2,FALSE,DATE(YEAR($AD541),MONTH($AD541),1),DATE(YEAR($AE541),MONTH($AE541),28)),0)</f>
      </c>
      <c r="AN541" s="18">
        <f>IFERROR(_xlfn.BETA.DIST(DATE(YEAR(AN$2),MONTH(AN$2),15),$AD$2,$AE$2,FALSE,DATE(YEAR($AD541),MONTH($AD541),1),DATE(YEAR($AE541),MONTH($AE541),28)),0)</f>
      </c>
      <c r="AO541" s="18">
        <f>IFERROR(_xlfn.BETA.DIST(DATE(YEAR(AO$2),MONTH(AO$2),15),$AD$2,$AE$2,FALSE,DATE(YEAR($AD541),MONTH($AD541),1),DATE(YEAR($AE541),MONTH($AE541),28)),0)</f>
      </c>
      <c r="AP541" s="18">
        <f>IFERROR(_xlfn.BETA.DIST(DATE(YEAR(AP$2),MONTH(AP$2),15),$AD$2,$AE$2,FALSE,DATE(YEAR($AD541),MONTH($AD541),1),DATE(YEAR($AE541),MONTH($AE541),28)),0)</f>
      </c>
      <c r="AQ541" s="18">
        <f>IFERROR(_xlfn.BETA.DIST(DATE(YEAR(AQ$2),MONTH(AQ$2),15),$AD$2,$AE$2,FALSE,DATE(YEAR($AD541),MONTH($AD541),1),DATE(YEAR($AE541),MONTH($AE541),28)),0)</f>
      </c>
      <c r="AR541" s="18">
        <f>IFERROR(_xlfn.BETA.DIST(DATE(YEAR(AR$2),MONTH(AR$2),15),$AD$2,$AE$2,FALSE,DATE(YEAR($AD541),MONTH($AD541),1),DATE(YEAR($AE541),MONTH($AE541),28)),0)</f>
      </c>
      <c r="AS541" s="18">
        <f>IFERROR(_xlfn.BETA.DIST(DATE(YEAR(AS$2),MONTH(AS$2),15),$AD$2,$AE$2,FALSE,DATE(YEAR($AD541),MONTH($AD541),1),DATE(YEAR($AE541),MONTH($AE541),28)),0)</f>
      </c>
      <c r="AT541" s="18">
        <f>IFERROR(_xlfn.BETA.DIST(DATE(YEAR(AT$2),MONTH(AT$2),15),$AD$2,$AE$2,FALSE,DATE(YEAR($AD541),MONTH($AD541),1),DATE(YEAR($AE541),MONTH($AE541),28)),0)</f>
      </c>
      <c r="AU541" s="18">
        <f>IFERROR(_xlfn.BETA.DIST(DATE(YEAR(AU$2),MONTH(AU$2),15),$AD$2,$AE$2,FALSE,DATE(YEAR($AD541),MONTH($AD541),1),DATE(YEAR($AE541),MONTH($AE541),28)),0)</f>
      </c>
      <c r="AV541" s="18">
        <f>SUM(AG541:AU541)</f>
      </c>
      <c r="AW541" s="18">
        <f>IF(J541&lt;&gt;0,J541,IF($AV541=0,0,AG541/$AV541*$Z541))</f>
      </c>
      <c r="AX541" s="18">
        <f>IF(K541&lt;&gt;0,K541,IF($AV541=0,0,AH541/$AV541*$Z541))</f>
      </c>
      <c r="AY541" s="18">
        <f>IF(L541&lt;&gt;0,L541,IF($AV541=0,0,AI541/$AV541*$Z541))</f>
      </c>
      <c r="AZ541" s="18">
        <f>IF(M541&lt;&gt;0,M541,IF($AV541=0,0,AJ541/$AV541*$Z541))</f>
      </c>
      <c r="BA541" s="18">
        <f>IF(N541&lt;&gt;0,N541,IF($AV541=0,0,AK541/$AV541*$Z541))</f>
      </c>
      <c r="BB541" s="18">
        <f>IF(O541&lt;&gt;0,O541,IF($AV541=0,0,AL541/$AV541*$Z541))</f>
      </c>
      <c r="BC541" s="18">
        <f>IF(P541&lt;&gt;0,P541,IF($AV541=0,0,AM541/$AV541*$Z541))</f>
      </c>
      <c r="BD541" s="18">
        <f>IF(Q541&lt;&gt;0,Q541,IF($AV541=0,0,AN541/$AV541*$Z541))</f>
      </c>
      <c r="BE541" s="18">
        <f>IF(R541&lt;&gt;0,R541,IF($AV541=0,0,AO541/$AV541*$Z541))</f>
      </c>
      <c r="BF541" s="18">
        <f>IF(S541&lt;&gt;0,S541,IF($AV541=0,0,AP541/$AV541*$Z541))</f>
      </c>
      <c r="BG541" s="18">
        <f>IF(T541&lt;&gt;0,T541,IF($AV541=0,0,AQ541/$AV541*$Z541))</f>
      </c>
      <c r="BH541" s="18">
        <f>IF(U541&lt;&gt;0,U541,IF($AV541=0,0,AR541/$AV541*$Z541))</f>
      </c>
      <c r="BI541" s="18">
        <f>IF(V541&lt;&gt;0,V541,IF($AV541=0,0,AS541/$AV541*$Z541))</f>
      </c>
      <c r="BJ541" s="18">
        <f>IF(W541&lt;&gt;0,W541,IF($AV541=0,0,AT541/$AV541*$Z541))</f>
      </c>
      <c r="BK541" s="18">
        <f>IF(X541&lt;&gt;0,X541,IF($AV541=0,0,AU541/$AV541*$Z541))</f>
      </c>
      <c r="BL541" s="18">
        <f>SUM(AW541:BK541)</f>
      </c>
      <c r="BM541" s="17" t="str">
        <v/>
      </c>
    </row>
    <row r="542" outlineLevel="4">
      <c r="A542" s="5" t="str">
        <v>14.14.2.5</v>
      </c>
      <c r="B542" s="5" t="str">
        <v/>
      </c>
      <c r="C542" s="5" t="str">
        <v>BSKDGNGENGR03</v>
      </c>
      <c r="D542" s="5" t="str">
        <v>BSKDGNGENGR03</v>
      </c>
      <c r="E542" s="19">
        <f>IFERROR(_xlfn.XLOOKUP(F542,Assumptions!B:B,Assumptions!C:C),0)</f>
      </c>
      <c r="F542" s="5" t="str">
        <v>Advanced Payment</v>
      </c>
      <c r="G542" s="5" t="str">
        <v/>
      </c>
      <c r="H542" s="18">
        <f>G541*E542</f>
      </c>
      <c r="I542" s="18">
        <f>H542*(1-0)</f>
      </c>
      <c r="J542" s="18">
        <v>0</v>
      </c>
      <c r="K542" s="18">
        <v>0</v>
      </c>
      <c r="L542" s="18">
        <v>0</v>
      </c>
      <c r="M542" s="18">
        <v>0</v>
      </c>
      <c r="N542" s="18">
        <v>0</v>
      </c>
      <c r="O542" s="18">
        <v>0</v>
      </c>
      <c r="P542" s="18">
        <v>0</v>
      </c>
      <c r="Q542" s="18">
        <v>0</v>
      </c>
      <c r="R542" s="18">
        <v>0</v>
      </c>
      <c r="S542" s="18">
        <v>0</v>
      </c>
      <c r="T542" s="18">
        <v>0</v>
      </c>
      <c r="U542" s="18">
        <v>0</v>
      </c>
      <c r="V542" s="18">
        <v>0</v>
      </c>
      <c r="W542" s="18">
        <v>0</v>
      </c>
      <c r="X542" s="18">
        <v>0</v>
      </c>
      <c r="Y542" s="18">
        <f>SUM(J542:X542)</f>
      </c>
      <c r="Z542" s="18">
        <f>I542-Y542</f>
      </c>
      <c r="AA542" s="20">
        <v>46026</v>
      </c>
      <c r="AB542" s="20">
        <v>46026</v>
      </c>
      <c r="AC542" s="18">
        <f>IFERROR(_xlfn.XLOOKUP(F542,Assumptions!B:B,Assumptions!D:D),0)</f>
      </c>
      <c r="AD542" s="20">
        <f>AA542+AC542</f>
      </c>
      <c r="AE542" s="20">
        <f>AC542+AB542</f>
      </c>
      <c r="AF542" s="5" t="str">
        <v/>
      </c>
      <c r="AG542" s="18">
        <f>IFERROR(_xlfn.BETA.DIST(DATE(YEAR(AG$2),MONTH(AG$2),15),$AD$2,$AE$2,FALSE,DATE(YEAR($AD542),MONTH($AD542),1),DATE(YEAR($AE542),MONTH($AE542),28)),0)</f>
      </c>
      <c r="AH542" s="18">
        <f>IFERROR(_xlfn.BETA.DIST(DATE(YEAR(AH$2),MONTH(AH$2),15),$AD$2,$AE$2,FALSE,DATE(YEAR($AD542),MONTH($AD542),1),DATE(YEAR($AE542),MONTH($AE542),28)),0)</f>
      </c>
      <c r="AI542" s="18">
        <f>IFERROR(_xlfn.BETA.DIST(DATE(YEAR(AI$2),MONTH(AI$2),15),$AD$2,$AE$2,FALSE,DATE(YEAR($AD542),MONTH($AD542),1),DATE(YEAR($AE542),MONTH($AE542),28)),0)</f>
      </c>
      <c r="AJ542" s="18">
        <f>IFERROR(_xlfn.BETA.DIST(DATE(YEAR(AJ$2),MONTH(AJ$2),15),$AD$2,$AE$2,FALSE,DATE(YEAR($AD542),MONTH($AD542),1),DATE(YEAR($AE542),MONTH($AE542),28)),0)</f>
      </c>
      <c r="AK542" s="18">
        <f>IFERROR(_xlfn.BETA.DIST(DATE(YEAR(AK$2),MONTH(AK$2),15),$AD$2,$AE$2,FALSE,DATE(YEAR($AD542),MONTH($AD542),1),DATE(YEAR($AE542),MONTH($AE542),28)),0)</f>
      </c>
      <c r="AL542" s="18">
        <f>IFERROR(_xlfn.BETA.DIST(DATE(YEAR(AL$2),MONTH(AL$2),15),$AD$2,$AE$2,FALSE,DATE(YEAR($AD542),MONTH($AD542),1),DATE(YEAR($AE542),MONTH($AE542),28)),0)</f>
      </c>
      <c r="AM542" s="18">
        <f>IFERROR(_xlfn.BETA.DIST(DATE(YEAR(AM$2),MONTH(AM$2),15),$AD$2,$AE$2,FALSE,DATE(YEAR($AD542),MONTH($AD542),1),DATE(YEAR($AE542),MONTH($AE542),28)),0)</f>
      </c>
      <c r="AN542" s="18">
        <f>IFERROR(_xlfn.BETA.DIST(DATE(YEAR(AN$2),MONTH(AN$2),15),$AD$2,$AE$2,FALSE,DATE(YEAR($AD542),MONTH($AD542),1),DATE(YEAR($AE542),MONTH($AE542),28)),0)</f>
      </c>
      <c r="AO542" s="18">
        <f>IFERROR(_xlfn.BETA.DIST(DATE(YEAR(AO$2),MONTH(AO$2),15),$AD$2,$AE$2,FALSE,DATE(YEAR($AD542),MONTH($AD542),1),DATE(YEAR($AE542),MONTH($AE542),28)),0)</f>
      </c>
      <c r="AP542" s="18">
        <f>IFERROR(_xlfn.BETA.DIST(DATE(YEAR(AP$2),MONTH(AP$2),15),$AD$2,$AE$2,FALSE,DATE(YEAR($AD542),MONTH($AD542),1),DATE(YEAR($AE542),MONTH($AE542),28)),0)</f>
      </c>
      <c r="AQ542" s="18">
        <f>IFERROR(_xlfn.BETA.DIST(DATE(YEAR(AQ$2),MONTH(AQ$2),15),$AD$2,$AE$2,FALSE,DATE(YEAR($AD542),MONTH($AD542),1),DATE(YEAR($AE542),MONTH($AE542),28)),0)</f>
      </c>
      <c r="AR542" s="18">
        <f>IFERROR(_xlfn.BETA.DIST(DATE(YEAR(AR$2),MONTH(AR$2),15),$AD$2,$AE$2,FALSE,DATE(YEAR($AD542),MONTH($AD542),1),DATE(YEAR($AE542),MONTH($AE542),28)),0)</f>
      </c>
      <c r="AS542" s="18">
        <f>IFERROR(_xlfn.BETA.DIST(DATE(YEAR(AS$2),MONTH(AS$2),15),$AD$2,$AE$2,FALSE,DATE(YEAR($AD542),MONTH($AD542),1),DATE(YEAR($AE542),MONTH($AE542),28)),0)</f>
      </c>
      <c r="AT542" s="18">
        <f>IFERROR(_xlfn.BETA.DIST(DATE(YEAR(AT$2),MONTH(AT$2),15),$AD$2,$AE$2,FALSE,DATE(YEAR($AD542),MONTH($AD542),1),DATE(YEAR($AE542),MONTH($AE542),28)),0)</f>
      </c>
      <c r="AU542" s="18">
        <f>IFERROR(_xlfn.BETA.DIST(DATE(YEAR(AU$2),MONTH(AU$2),15),$AD$2,$AE$2,FALSE,DATE(YEAR($AD542),MONTH($AD542),1),DATE(YEAR($AE542),MONTH($AE542),28)),0)</f>
      </c>
      <c r="AV542" s="18">
        <f>SUM(AG542:AU542)</f>
      </c>
      <c r="AW542" s="18">
        <f>IF(J542&lt;&gt;0,J542,IF($AV542=0,0,AG542/$AV542*$Z542))</f>
      </c>
      <c r="AX542" s="18">
        <f>IF(K542&lt;&gt;0,K542,IF($AV542=0,0,AH542/$AV542*$Z542))</f>
      </c>
      <c r="AY542" s="18">
        <f>IF(L542&lt;&gt;0,L542,IF($AV542=0,0,AI542/$AV542*$Z542))</f>
      </c>
      <c r="AZ542" s="18">
        <f>IF(M542&lt;&gt;0,M542,IF($AV542=0,0,AJ542/$AV542*$Z542))</f>
      </c>
      <c r="BA542" s="18">
        <f>IF(N542&lt;&gt;0,N542,IF($AV542=0,0,AK542/$AV542*$Z542))</f>
      </c>
      <c r="BB542" s="18">
        <f>IF(O542&lt;&gt;0,O542,IF($AV542=0,0,AL542/$AV542*$Z542))</f>
      </c>
      <c r="BC542" s="18">
        <f>IF(P542&lt;&gt;0,P542,IF($AV542=0,0,AM542/$AV542*$Z542))</f>
      </c>
      <c r="BD542" s="18">
        <f>IF(Q542&lt;&gt;0,Q542,IF($AV542=0,0,AN542/$AV542*$Z542))</f>
      </c>
      <c r="BE542" s="18">
        <f>IF(R542&lt;&gt;0,R542,IF($AV542=0,0,AO542/$AV542*$Z542))</f>
      </c>
      <c r="BF542" s="18">
        <f>IF(S542&lt;&gt;0,S542,IF($AV542=0,0,AP542/$AV542*$Z542))</f>
      </c>
      <c r="BG542" s="18">
        <f>IF(T542&lt;&gt;0,T542,IF($AV542=0,0,AQ542/$AV542*$Z542))</f>
      </c>
      <c r="BH542" s="18">
        <f>IF(U542&lt;&gt;0,U542,IF($AV542=0,0,AR542/$AV542*$Z542))</f>
      </c>
      <c r="BI542" s="18">
        <f>IF(V542&lt;&gt;0,V542,IF($AV542=0,0,AS542/$AV542*$Z542))</f>
      </c>
      <c r="BJ542" s="18">
        <f>IF(W542&lt;&gt;0,W542,IF($AV542=0,0,AT542/$AV542*$Z542))</f>
      </c>
      <c r="BK542" s="18">
        <f>IF(X542&lt;&gt;0,X542,IF($AV542=0,0,AU542/$AV542*$Z542))</f>
      </c>
      <c r="BL542" s="18">
        <f>SUM(AW542:BK542)</f>
      </c>
      <c r="BM542" s="18">
        <f>I542-BL542</f>
      </c>
    </row>
    <row r="543" outlineLevel="4">
      <c r="A543" s="5" t="str">
        <v>14.14.2.5</v>
      </c>
      <c r="B543" s="5" t="str">
        <v/>
      </c>
      <c r="C543" s="5" t="str">
        <v>BSPRELGENTL07</v>
      </c>
      <c r="D543" s="5" t="str">
        <v>BSPRELGENTL07</v>
      </c>
      <c r="E543" s="19">
        <f>IFERROR(_xlfn.XLOOKUP(F543,Assumptions!B:B,Assumptions!C:C),0)</f>
      </c>
      <c r="F543" s="5" t="str">
        <v>Site Delivery EGP</v>
      </c>
      <c r="G543" s="5" t="str">
        <v/>
      </c>
      <c r="H543" s="18">
        <f>G541*E543</f>
      </c>
      <c r="I543" s="18">
        <f>H543*(1-0)</f>
      </c>
      <c r="J543" s="18">
        <v>0</v>
      </c>
      <c r="K543" s="18">
        <v>0</v>
      </c>
      <c r="L543" s="18">
        <v>0</v>
      </c>
      <c r="M543" s="18">
        <v>0</v>
      </c>
      <c r="N543" s="18">
        <v>0</v>
      </c>
      <c r="O543" s="18">
        <v>0</v>
      </c>
      <c r="P543" s="18">
        <v>0</v>
      </c>
      <c r="Q543" s="18">
        <v>0</v>
      </c>
      <c r="R543" s="18">
        <v>0</v>
      </c>
      <c r="S543" s="18">
        <v>0</v>
      </c>
      <c r="T543" s="18">
        <v>0</v>
      </c>
      <c r="U543" s="18">
        <v>0</v>
      </c>
      <c r="V543" s="18">
        <v>0</v>
      </c>
      <c r="W543" s="18">
        <v>0</v>
      </c>
      <c r="X543" s="18">
        <v>0</v>
      </c>
      <c r="Y543" s="18">
        <f>SUM(J543:X543)</f>
      </c>
      <c r="Z543" s="18">
        <f>I543-Y543</f>
      </c>
      <c r="AA543" s="20">
        <v>46347</v>
      </c>
      <c r="AB543" s="20">
        <v>46347</v>
      </c>
      <c r="AC543" s="18">
        <f>IFERROR(_xlfn.XLOOKUP(F543,Assumptions!B:B,Assumptions!D:D),0)</f>
      </c>
      <c r="AD543" s="20">
        <f>AA543+AC543</f>
      </c>
      <c r="AE543" s="20">
        <f>AC543+AB543</f>
      </c>
      <c r="AF543" s="5" t="str">
        <v/>
      </c>
      <c r="AG543" s="18">
        <f>IFERROR(_xlfn.BETA.DIST(DATE(YEAR(AG$2),MONTH(AG$2),15),$AD$2,$AE$2,FALSE,DATE(YEAR($AD543),MONTH($AD543),1),DATE(YEAR($AE543),MONTH($AE543),28)),0)</f>
      </c>
      <c r="AH543" s="18">
        <f>IFERROR(_xlfn.BETA.DIST(DATE(YEAR(AH$2),MONTH(AH$2),15),$AD$2,$AE$2,FALSE,DATE(YEAR($AD543),MONTH($AD543),1),DATE(YEAR($AE543),MONTH($AE543),28)),0)</f>
      </c>
      <c r="AI543" s="18">
        <f>IFERROR(_xlfn.BETA.DIST(DATE(YEAR(AI$2),MONTH(AI$2),15),$AD$2,$AE$2,FALSE,DATE(YEAR($AD543),MONTH($AD543),1),DATE(YEAR($AE543),MONTH($AE543),28)),0)</f>
      </c>
      <c r="AJ543" s="18">
        <f>IFERROR(_xlfn.BETA.DIST(DATE(YEAR(AJ$2),MONTH(AJ$2),15),$AD$2,$AE$2,FALSE,DATE(YEAR($AD543),MONTH($AD543),1),DATE(YEAR($AE543),MONTH($AE543),28)),0)</f>
      </c>
      <c r="AK543" s="18">
        <f>IFERROR(_xlfn.BETA.DIST(DATE(YEAR(AK$2),MONTH(AK$2),15),$AD$2,$AE$2,FALSE,DATE(YEAR($AD543),MONTH($AD543),1),DATE(YEAR($AE543),MONTH($AE543),28)),0)</f>
      </c>
      <c r="AL543" s="18">
        <f>IFERROR(_xlfn.BETA.DIST(DATE(YEAR(AL$2),MONTH(AL$2),15),$AD$2,$AE$2,FALSE,DATE(YEAR($AD543),MONTH($AD543),1),DATE(YEAR($AE543),MONTH($AE543),28)),0)</f>
      </c>
      <c r="AM543" s="18">
        <f>IFERROR(_xlfn.BETA.DIST(DATE(YEAR(AM$2),MONTH(AM$2),15),$AD$2,$AE$2,FALSE,DATE(YEAR($AD543),MONTH($AD543),1),DATE(YEAR($AE543),MONTH($AE543),28)),0)</f>
      </c>
      <c r="AN543" s="18">
        <f>IFERROR(_xlfn.BETA.DIST(DATE(YEAR(AN$2),MONTH(AN$2),15),$AD$2,$AE$2,FALSE,DATE(YEAR($AD543),MONTH($AD543),1),DATE(YEAR($AE543),MONTH($AE543),28)),0)</f>
      </c>
      <c r="AO543" s="18">
        <f>IFERROR(_xlfn.BETA.DIST(DATE(YEAR(AO$2),MONTH(AO$2),15),$AD$2,$AE$2,FALSE,DATE(YEAR($AD543),MONTH($AD543),1),DATE(YEAR($AE543),MONTH($AE543),28)),0)</f>
      </c>
      <c r="AP543" s="18">
        <f>IFERROR(_xlfn.BETA.DIST(DATE(YEAR(AP$2),MONTH(AP$2),15),$AD$2,$AE$2,FALSE,DATE(YEAR($AD543),MONTH($AD543),1),DATE(YEAR($AE543),MONTH($AE543),28)),0)</f>
      </c>
      <c r="AQ543" s="18">
        <f>IFERROR(_xlfn.BETA.DIST(DATE(YEAR(AQ$2),MONTH(AQ$2),15),$AD$2,$AE$2,FALSE,DATE(YEAR($AD543),MONTH($AD543),1),DATE(YEAR($AE543),MONTH($AE543),28)),0)</f>
      </c>
      <c r="AR543" s="18">
        <f>IFERROR(_xlfn.BETA.DIST(DATE(YEAR(AR$2),MONTH(AR$2),15),$AD$2,$AE$2,FALSE,DATE(YEAR($AD543),MONTH($AD543),1),DATE(YEAR($AE543),MONTH($AE543),28)),0)</f>
      </c>
      <c r="AS543" s="18">
        <f>IFERROR(_xlfn.BETA.DIST(DATE(YEAR(AS$2),MONTH(AS$2),15),$AD$2,$AE$2,FALSE,DATE(YEAR($AD543),MONTH($AD543),1),DATE(YEAR($AE543),MONTH($AE543),28)),0)</f>
      </c>
      <c r="AT543" s="18">
        <f>IFERROR(_xlfn.BETA.DIST(DATE(YEAR(AT$2),MONTH(AT$2),15),$AD$2,$AE$2,FALSE,DATE(YEAR($AD543),MONTH($AD543),1),DATE(YEAR($AE543),MONTH($AE543),28)),0)</f>
      </c>
      <c r="AU543" s="18">
        <f>IFERROR(_xlfn.BETA.DIST(DATE(YEAR(AU$2),MONTH(AU$2),15),$AD$2,$AE$2,FALSE,DATE(YEAR($AD543),MONTH($AD543),1),DATE(YEAR($AE543),MONTH($AE543),28)),0)</f>
      </c>
      <c r="AV543" s="18">
        <f>SUM(AG543:AU543)</f>
      </c>
      <c r="AW543" s="18">
        <f>IF(J543&lt;&gt;0,J543,IF($AV543=0,0,AG543/$AV543*$Z543))</f>
      </c>
      <c r="AX543" s="18">
        <f>IF(K543&lt;&gt;0,K543,IF($AV543=0,0,AH543/$AV543*$Z543))</f>
      </c>
      <c r="AY543" s="18">
        <f>IF(L543&lt;&gt;0,L543,IF($AV543=0,0,AI543/$AV543*$Z543))</f>
      </c>
      <c r="AZ543" s="18">
        <f>IF(M543&lt;&gt;0,M543,IF($AV543=0,0,AJ543/$AV543*$Z543))</f>
      </c>
      <c r="BA543" s="18">
        <f>IF(N543&lt;&gt;0,N543,IF($AV543=0,0,AK543/$AV543*$Z543))</f>
      </c>
      <c r="BB543" s="18">
        <f>IF(O543&lt;&gt;0,O543,IF($AV543=0,0,AL543/$AV543*$Z543))</f>
      </c>
      <c r="BC543" s="18">
        <f>IF(P543&lt;&gt;0,P543,IF($AV543=0,0,AM543/$AV543*$Z543))</f>
      </c>
      <c r="BD543" s="18">
        <f>IF(Q543&lt;&gt;0,Q543,IF($AV543=0,0,AN543/$AV543*$Z543))</f>
      </c>
      <c r="BE543" s="18">
        <f>IF(R543&lt;&gt;0,R543,IF($AV543=0,0,AO543/$AV543*$Z543))</f>
      </c>
      <c r="BF543" s="18">
        <f>IF(S543&lt;&gt;0,S543,IF($AV543=0,0,AP543/$AV543*$Z543))</f>
      </c>
      <c r="BG543" s="18">
        <f>IF(T543&lt;&gt;0,T543,IF($AV543=0,0,AQ543/$AV543*$Z543))</f>
      </c>
      <c r="BH543" s="18">
        <f>IF(U543&lt;&gt;0,U543,IF($AV543=0,0,AR543/$AV543*$Z543))</f>
      </c>
      <c r="BI543" s="18">
        <f>IF(V543&lt;&gt;0,V543,IF($AV543=0,0,AS543/$AV543*$Z543))</f>
      </c>
      <c r="BJ543" s="18">
        <f>IF(W543&lt;&gt;0,W543,IF($AV543=0,0,AT543/$AV543*$Z543))</f>
      </c>
      <c r="BK543" s="18">
        <f>IF(X543&lt;&gt;0,X543,IF($AV543=0,0,AU543/$AV543*$Z543))</f>
      </c>
      <c r="BL543" s="18">
        <f>SUM(AW543:BK543)</f>
      </c>
      <c r="BM543" s="18">
        <f>I543-BL543</f>
      </c>
    </row>
    <row r="544" outlineLevel="4">
      <c r="A544" s="5" t="str">
        <v>14.14.2.5</v>
      </c>
      <c r="B544" s="5" t="str">
        <v/>
      </c>
      <c r="C544" s="5" t="str">
        <v>BSKDGNGENGR07</v>
      </c>
      <c r="D544" s="5" t="str">
        <v>BSKDGNGENGR07</v>
      </c>
      <c r="E544" s="19">
        <f>IFERROR(_xlfn.XLOOKUP(F544,Assumptions!B:B,Assumptions!C:C),0)</f>
      </c>
      <c r="F544" s="5" t="str">
        <v>Retention</v>
      </c>
      <c r="G544" s="5" t="str">
        <v/>
      </c>
      <c r="H544" s="18">
        <f>G541*E544</f>
      </c>
      <c r="I544" s="18">
        <f>H544*(1-0)</f>
      </c>
      <c r="J544" s="18">
        <v>0</v>
      </c>
      <c r="K544" s="18">
        <v>0</v>
      </c>
      <c r="L544" s="18">
        <v>0</v>
      </c>
      <c r="M544" s="18">
        <v>0</v>
      </c>
      <c r="N544" s="18">
        <v>0</v>
      </c>
      <c r="O544" s="18">
        <v>0</v>
      </c>
      <c r="P544" s="18">
        <v>0</v>
      </c>
      <c r="Q544" s="18">
        <v>0</v>
      </c>
      <c r="R544" s="18">
        <v>0</v>
      </c>
      <c r="S544" s="18">
        <v>0</v>
      </c>
      <c r="T544" s="18">
        <v>0</v>
      </c>
      <c r="U544" s="18">
        <v>0</v>
      </c>
      <c r="V544" s="18">
        <v>0</v>
      </c>
      <c r="W544" s="18">
        <v>0</v>
      </c>
      <c r="X544" s="18">
        <v>0</v>
      </c>
      <c r="Y544" s="18">
        <f>SUM(J544:X544)</f>
      </c>
      <c r="Z544" s="18">
        <f>I544-Y544</f>
      </c>
      <c r="AA544" s="20">
        <v>46483</v>
      </c>
      <c r="AB544" s="20">
        <v>46483</v>
      </c>
      <c r="AC544" s="18">
        <f>IFERROR(_xlfn.XLOOKUP(F544,Assumptions!B:B,Assumptions!D:D),0)</f>
      </c>
      <c r="AD544" s="20">
        <f>AA544+AC544</f>
      </c>
      <c r="AE544" s="20">
        <f>AC544+AB544</f>
      </c>
      <c r="AF544" s="5" t="str">
        <v/>
      </c>
      <c r="AG544" s="18">
        <f>IFERROR(_xlfn.BETA.DIST(DATE(YEAR(AG$2),MONTH(AG$2),15),$AD$2,$AE$2,FALSE,DATE(YEAR($AD544),MONTH($AD544),1),DATE(YEAR($AE544),MONTH($AE544),28)),0)</f>
      </c>
      <c r="AH544" s="18">
        <f>IFERROR(_xlfn.BETA.DIST(DATE(YEAR(AH$2),MONTH(AH$2),15),$AD$2,$AE$2,FALSE,DATE(YEAR($AD544),MONTH($AD544),1),DATE(YEAR($AE544),MONTH($AE544),28)),0)</f>
      </c>
      <c r="AI544" s="18">
        <f>IFERROR(_xlfn.BETA.DIST(DATE(YEAR(AI$2),MONTH(AI$2),15),$AD$2,$AE$2,FALSE,DATE(YEAR($AD544),MONTH($AD544),1),DATE(YEAR($AE544),MONTH($AE544),28)),0)</f>
      </c>
      <c r="AJ544" s="18">
        <f>IFERROR(_xlfn.BETA.DIST(DATE(YEAR(AJ$2),MONTH(AJ$2),15),$AD$2,$AE$2,FALSE,DATE(YEAR($AD544),MONTH($AD544),1),DATE(YEAR($AE544),MONTH($AE544),28)),0)</f>
      </c>
      <c r="AK544" s="18">
        <f>IFERROR(_xlfn.BETA.DIST(DATE(YEAR(AK$2),MONTH(AK$2),15),$AD$2,$AE$2,FALSE,DATE(YEAR($AD544),MONTH($AD544),1),DATE(YEAR($AE544),MONTH($AE544),28)),0)</f>
      </c>
      <c r="AL544" s="18">
        <f>IFERROR(_xlfn.BETA.DIST(DATE(YEAR(AL$2),MONTH(AL$2),15),$AD$2,$AE$2,FALSE,DATE(YEAR($AD544),MONTH($AD544),1),DATE(YEAR($AE544),MONTH($AE544),28)),0)</f>
      </c>
      <c r="AM544" s="18">
        <f>IFERROR(_xlfn.BETA.DIST(DATE(YEAR(AM$2),MONTH(AM$2),15),$AD$2,$AE$2,FALSE,DATE(YEAR($AD544),MONTH($AD544),1),DATE(YEAR($AE544),MONTH($AE544),28)),0)</f>
      </c>
      <c r="AN544" s="18">
        <f>IFERROR(_xlfn.BETA.DIST(DATE(YEAR(AN$2),MONTH(AN$2),15),$AD$2,$AE$2,FALSE,DATE(YEAR($AD544),MONTH($AD544),1),DATE(YEAR($AE544),MONTH($AE544),28)),0)</f>
      </c>
      <c r="AO544" s="18">
        <f>IFERROR(_xlfn.BETA.DIST(DATE(YEAR(AO$2),MONTH(AO$2),15),$AD$2,$AE$2,FALSE,DATE(YEAR($AD544),MONTH($AD544),1),DATE(YEAR($AE544),MONTH($AE544),28)),0)</f>
      </c>
      <c r="AP544" s="18">
        <f>IFERROR(_xlfn.BETA.DIST(DATE(YEAR(AP$2),MONTH(AP$2),15),$AD$2,$AE$2,FALSE,DATE(YEAR($AD544),MONTH($AD544),1),DATE(YEAR($AE544),MONTH($AE544),28)),0)</f>
      </c>
      <c r="AQ544" s="18">
        <f>IFERROR(_xlfn.BETA.DIST(DATE(YEAR(AQ$2),MONTH(AQ$2),15),$AD$2,$AE$2,FALSE,DATE(YEAR($AD544),MONTH($AD544),1),DATE(YEAR($AE544),MONTH($AE544),28)),0)</f>
      </c>
      <c r="AR544" s="18">
        <f>IFERROR(_xlfn.BETA.DIST(DATE(YEAR(AR$2),MONTH(AR$2),15),$AD$2,$AE$2,FALSE,DATE(YEAR($AD544),MONTH($AD544),1),DATE(YEAR($AE544),MONTH($AE544),28)),0)</f>
      </c>
      <c r="AS544" s="18">
        <f>IFERROR(_xlfn.BETA.DIST(DATE(YEAR(AS$2),MONTH(AS$2),15),$AD$2,$AE$2,FALSE,DATE(YEAR($AD544),MONTH($AD544),1),DATE(YEAR($AE544),MONTH($AE544),28)),0)</f>
      </c>
      <c r="AT544" s="18">
        <f>IFERROR(_xlfn.BETA.DIST(DATE(YEAR(AT$2),MONTH(AT$2),15),$AD$2,$AE$2,FALSE,DATE(YEAR($AD544),MONTH($AD544),1),DATE(YEAR($AE544),MONTH($AE544),28)),0)</f>
      </c>
      <c r="AU544" s="18">
        <f>IFERROR(_xlfn.BETA.DIST(DATE(YEAR(AU$2),MONTH(AU$2),15),$AD$2,$AE$2,FALSE,DATE(YEAR($AD544),MONTH($AD544),1),DATE(YEAR($AE544),MONTH($AE544),28)),0)</f>
      </c>
      <c r="AV544" s="18">
        <f>SUM(AG544:AU544)</f>
      </c>
      <c r="AW544" s="18">
        <f>IF(J544&lt;&gt;0,J544,IF($AV544=0,0,AG544/$AV544*$Z544))</f>
      </c>
      <c r="AX544" s="18">
        <f>IF(K544&lt;&gt;0,K544,IF($AV544=0,0,AH544/$AV544*$Z544))</f>
      </c>
      <c r="AY544" s="18">
        <f>IF(L544&lt;&gt;0,L544,IF($AV544=0,0,AI544/$AV544*$Z544))</f>
      </c>
      <c r="AZ544" s="18">
        <f>IF(M544&lt;&gt;0,M544,IF($AV544=0,0,AJ544/$AV544*$Z544))</f>
      </c>
      <c r="BA544" s="18">
        <f>IF(N544&lt;&gt;0,N544,IF($AV544=0,0,AK544/$AV544*$Z544))</f>
      </c>
      <c r="BB544" s="18">
        <f>IF(O544&lt;&gt;0,O544,IF($AV544=0,0,AL544/$AV544*$Z544))</f>
      </c>
      <c r="BC544" s="18">
        <f>IF(P544&lt;&gt;0,P544,IF($AV544=0,0,AM544/$AV544*$Z544))</f>
      </c>
      <c r="BD544" s="18">
        <f>IF(Q544&lt;&gt;0,Q544,IF($AV544=0,0,AN544/$AV544*$Z544))</f>
      </c>
      <c r="BE544" s="18">
        <f>IF(R544&lt;&gt;0,R544,IF($AV544=0,0,AO544/$AV544*$Z544))</f>
      </c>
      <c r="BF544" s="18">
        <f>IF(S544&lt;&gt;0,S544,IF($AV544=0,0,AP544/$AV544*$Z544))</f>
      </c>
      <c r="BG544" s="18">
        <f>IF(T544&lt;&gt;0,T544,IF($AV544=0,0,AQ544/$AV544*$Z544))</f>
      </c>
      <c r="BH544" s="18">
        <f>IF(U544&lt;&gt;0,U544,IF($AV544=0,0,AR544/$AV544*$Z544))</f>
      </c>
      <c r="BI544" s="18">
        <f>IF(V544&lt;&gt;0,V544,IF($AV544=0,0,AS544/$AV544*$Z544))</f>
      </c>
      <c r="BJ544" s="18">
        <f>IF(W544&lt;&gt;0,W544,IF($AV544=0,0,AT544/$AV544*$Z544))</f>
      </c>
      <c r="BK544" s="18">
        <f>IF(X544&lt;&gt;0,X544,IF($AV544=0,0,AU544/$AV544*$Z544))</f>
      </c>
      <c r="BL544" s="18">
        <f>SUM(AW544:BK544)</f>
      </c>
      <c r="BM544" s="18">
        <f>I544-BL544</f>
      </c>
    </row>
    <row r="545" outlineLevel="3">
      <c r="A545" s="17" t="str">
        <v>14.14.2.6</v>
      </c>
      <c r="B545" s="17" t="str">
        <v/>
      </c>
      <c r="C545" s="17" t="str">
        <v/>
      </c>
      <c r="D545" s="17" t="str">
        <v/>
      </c>
      <c r="E545" s="17" t="str">
        <v>14.14.2.6</v>
      </c>
      <c r="F545" s="17" t="str">
        <v>Set of gaskets (one of each type &amp; size)</v>
      </c>
      <c r="G545" s="17">
        <v>11118.83</v>
      </c>
      <c r="H545" s="17" t="str">
        <v/>
      </c>
      <c r="I545" s="17" t="str">
        <v/>
      </c>
      <c r="J545" s="17" t="str">
        <v/>
      </c>
      <c r="K545" s="17" t="str">
        <v/>
      </c>
      <c r="L545" s="17" t="str">
        <v/>
      </c>
      <c r="M545" s="17" t="str">
        <v/>
      </c>
      <c r="N545" s="17" t="str">
        <v/>
      </c>
      <c r="O545" s="17" t="str">
        <v/>
      </c>
      <c r="P545" s="17" t="str">
        <v/>
      </c>
      <c r="Q545" s="17" t="str">
        <v/>
      </c>
      <c r="R545" s="17" t="str">
        <v/>
      </c>
      <c r="S545" s="17" t="str">
        <v/>
      </c>
      <c r="T545" s="17" t="str">
        <v/>
      </c>
      <c r="U545" s="17" t="str">
        <v/>
      </c>
      <c r="V545" s="17" t="str">
        <v/>
      </c>
      <c r="W545" s="17" t="str">
        <v/>
      </c>
      <c r="X545" s="17" t="str">
        <v/>
      </c>
      <c r="Y545" s="17" t="str">
        <v/>
      </c>
      <c r="Z545" s="17" t="str">
        <v/>
      </c>
      <c r="AA545" s="17" t="str">
        <v/>
      </c>
      <c r="AB545" s="17" t="str">
        <v/>
      </c>
      <c r="AC545" s="17" t="str">
        <v/>
      </c>
      <c r="AD545" s="17" t="str">
        <v/>
      </c>
      <c r="AE545" s="17" t="str">
        <v/>
      </c>
      <c r="AF545" s="5" t="str">
        <v/>
      </c>
      <c r="AG545" s="18">
        <f>IFERROR(_xlfn.BETA.DIST(DATE(YEAR(AG$2),MONTH(AG$2),15),$AD$2,$AE$2,FALSE,DATE(YEAR($AD545),MONTH($AD545),1),DATE(YEAR($AE545),MONTH($AE545),28)),0)</f>
      </c>
      <c r="AH545" s="18">
        <f>IFERROR(_xlfn.BETA.DIST(DATE(YEAR(AH$2),MONTH(AH$2),15),$AD$2,$AE$2,FALSE,DATE(YEAR($AD545),MONTH($AD545),1),DATE(YEAR($AE545),MONTH($AE545),28)),0)</f>
      </c>
      <c r="AI545" s="18">
        <f>IFERROR(_xlfn.BETA.DIST(DATE(YEAR(AI$2),MONTH(AI$2),15),$AD$2,$AE$2,FALSE,DATE(YEAR($AD545),MONTH($AD545),1),DATE(YEAR($AE545),MONTH($AE545),28)),0)</f>
      </c>
      <c r="AJ545" s="18">
        <f>IFERROR(_xlfn.BETA.DIST(DATE(YEAR(AJ$2),MONTH(AJ$2),15),$AD$2,$AE$2,FALSE,DATE(YEAR($AD545),MONTH($AD545),1),DATE(YEAR($AE545),MONTH($AE545),28)),0)</f>
      </c>
      <c r="AK545" s="18">
        <f>IFERROR(_xlfn.BETA.DIST(DATE(YEAR(AK$2),MONTH(AK$2),15),$AD$2,$AE$2,FALSE,DATE(YEAR($AD545),MONTH($AD545),1),DATE(YEAR($AE545),MONTH($AE545),28)),0)</f>
      </c>
      <c r="AL545" s="18">
        <f>IFERROR(_xlfn.BETA.DIST(DATE(YEAR(AL$2),MONTH(AL$2),15),$AD$2,$AE$2,FALSE,DATE(YEAR($AD545),MONTH($AD545),1),DATE(YEAR($AE545),MONTH($AE545),28)),0)</f>
      </c>
      <c r="AM545" s="18">
        <f>IFERROR(_xlfn.BETA.DIST(DATE(YEAR(AM$2),MONTH(AM$2),15),$AD$2,$AE$2,FALSE,DATE(YEAR($AD545),MONTH($AD545),1),DATE(YEAR($AE545),MONTH($AE545),28)),0)</f>
      </c>
      <c r="AN545" s="18">
        <f>IFERROR(_xlfn.BETA.DIST(DATE(YEAR(AN$2),MONTH(AN$2),15),$AD$2,$AE$2,FALSE,DATE(YEAR($AD545),MONTH($AD545),1),DATE(YEAR($AE545),MONTH($AE545),28)),0)</f>
      </c>
      <c r="AO545" s="18">
        <f>IFERROR(_xlfn.BETA.DIST(DATE(YEAR(AO$2),MONTH(AO$2),15),$AD$2,$AE$2,FALSE,DATE(YEAR($AD545),MONTH($AD545),1),DATE(YEAR($AE545),MONTH($AE545),28)),0)</f>
      </c>
      <c r="AP545" s="18">
        <f>IFERROR(_xlfn.BETA.DIST(DATE(YEAR(AP$2),MONTH(AP$2),15),$AD$2,$AE$2,FALSE,DATE(YEAR($AD545),MONTH($AD545),1),DATE(YEAR($AE545),MONTH($AE545),28)),0)</f>
      </c>
      <c r="AQ545" s="18">
        <f>IFERROR(_xlfn.BETA.DIST(DATE(YEAR(AQ$2),MONTH(AQ$2),15),$AD$2,$AE$2,FALSE,DATE(YEAR($AD545),MONTH($AD545),1),DATE(YEAR($AE545),MONTH($AE545),28)),0)</f>
      </c>
      <c r="AR545" s="18">
        <f>IFERROR(_xlfn.BETA.DIST(DATE(YEAR(AR$2),MONTH(AR$2),15),$AD$2,$AE$2,FALSE,DATE(YEAR($AD545),MONTH($AD545),1),DATE(YEAR($AE545),MONTH($AE545),28)),0)</f>
      </c>
      <c r="AS545" s="18">
        <f>IFERROR(_xlfn.BETA.DIST(DATE(YEAR(AS$2),MONTH(AS$2),15),$AD$2,$AE$2,FALSE,DATE(YEAR($AD545),MONTH($AD545),1),DATE(YEAR($AE545),MONTH($AE545),28)),0)</f>
      </c>
      <c r="AT545" s="18">
        <f>IFERROR(_xlfn.BETA.DIST(DATE(YEAR(AT$2),MONTH(AT$2),15),$AD$2,$AE$2,FALSE,DATE(YEAR($AD545),MONTH($AD545),1),DATE(YEAR($AE545),MONTH($AE545),28)),0)</f>
      </c>
      <c r="AU545" s="18">
        <f>IFERROR(_xlfn.BETA.DIST(DATE(YEAR(AU$2),MONTH(AU$2),15),$AD$2,$AE$2,FALSE,DATE(YEAR($AD545),MONTH($AD545),1),DATE(YEAR($AE545),MONTH($AE545),28)),0)</f>
      </c>
      <c r="AV545" s="18">
        <f>SUM(AG545:AU545)</f>
      </c>
      <c r="AW545" s="18">
        <f>IF(J545&lt;&gt;0,J545,IF($AV545=0,0,AG545/$AV545*$Z545))</f>
      </c>
      <c r="AX545" s="18">
        <f>IF(K545&lt;&gt;0,K545,IF($AV545=0,0,AH545/$AV545*$Z545))</f>
      </c>
      <c r="AY545" s="18">
        <f>IF(L545&lt;&gt;0,L545,IF($AV545=0,0,AI545/$AV545*$Z545))</f>
      </c>
      <c r="AZ545" s="18">
        <f>IF(M545&lt;&gt;0,M545,IF($AV545=0,0,AJ545/$AV545*$Z545))</f>
      </c>
      <c r="BA545" s="18">
        <f>IF(N545&lt;&gt;0,N545,IF($AV545=0,0,AK545/$AV545*$Z545))</f>
      </c>
      <c r="BB545" s="18">
        <f>IF(O545&lt;&gt;0,O545,IF($AV545=0,0,AL545/$AV545*$Z545))</f>
      </c>
      <c r="BC545" s="18">
        <f>IF(P545&lt;&gt;0,P545,IF($AV545=0,0,AM545/$AV545*$Z545))</f>
      </c>
      <c r="BD545" s="18">
        <f>IF(Q545&lt;&gt;0,Q545,IF($AV545=0,0,AN545/$AV545*$Z545))</f>
      </c>
      <c r="BE545" s="18">
        <f>IF(R545&lt;&gt;0,R545,IF($AV545=0,0,AO545/$AV545*$Z545))</f>
      </c>
      <c r="BF545" s="18">
        <f>IF(S545&lt;&gt;0,S545,IF($AV545=0,0,AP545/$AV545*$Z545))</f>
      </c>
      <c r="BG545" s="18">
        <f>IF(T545&lt;&gt;0,T545,IF($AV545=0,0,AQ545/$AV545*$Z545))</f>
      </c>
      <c r="BH545" s="18">
        <f>IF(U545&lt;&gt;0,U545,IF($AV545=0,0,AR545/$AV545*$Z545))</f>
      </c>
      <c r="BI545" s="18">
        <f>IF(V545&lt;&gt;0,V545,IF($AV545=0,0,AS545/$AV545*$Z545))</f>
      </c>
      <c r="BJ545" s="18">
        <f>IF(W545&lt;&gt;0,W545,IF($AV545=0,0,AT545/$AV545*$Z545))</f>
      </c>
      <c r="BK545" s="18">
        <f>IF(X545&lt;&gt;0,X545,IF($AV545=0,0,AU545/$AV545*$Z545))</f>
      </c>
      <c r="BL545" s="18">
        <f>SUM(AW545:BK545)</f>
      </c>
      <c r="BM545" s="17" t="str">
        <v/>
      </c>
    </row>
    <row r="546" outlineLevel="4">
      <c r="A546" s="5" t="str">
        <v>14.14.2.6</v>
      </c>
      <c r="B546" s="5" t="str">
        <v/>
      </c>
      <c r="C546" s="5" t="str">
        <v>BSKDGNGENGR03</v>
      </c>
      <c r="D546" s="5" t="str">
        <v>BSKDGNGENGR03</v>
      </c>
      <c r="E546" s="19">
        <f>IFERROR(_xlfn.XLOOKUP(F546,Assumptions!B:B,Assumptions!C:C),0)</f>
      </c>
      <c r="F546" s="5" t="str">
        <v>Advanced Payment</v>
      </c>
      <c r="G546" s="5" t="str">
        <v/>
      </c>
      <c r="H546" s="18">
        <f>G545*E546</f>
      </c>
      <c r="I546" s="18">
        <f>H546*(1-0)</f>
      </c>
      <c r="J546" s="18">
        <v>0</v>
      </c>
      <c r="K546" s="18">
        <v>0</v>
      </c>
      <c r="L546" s="18">
        <v>0</v>
      </c>
      <c r="M546" s="18">
        <v>0</v>
      </c>
      <c r="N546" s="18">
        <v>0</v>
      </c>
      <c r="O546" s="18">
        <v>0</v>
      </c>
      <c r="P546" s="18">
        <v>0</v>
      </c>
      <c r="Q546" s="18">
        <v>0</v>
      </c>
      <c r="R546" s="18">
        <v>0</v>
      </c>
      <c r="S546" s="18">
        <v>0</v>
      </c>
      <c r="T546" s="18">
        <v>0</v>
      </c>
      <c r="U546" s="18">
        <v>0</v>
      </c>
      <c r="V546" s="18">
        <v>0</v>
      </c>
      <c r="W546" s="18">
        <v>0</v>
      </c>
      <c r="X546" s="18">
        <v>0</v>
      </c>
      <c r="Y546" s="18">
        <f>SUM(J546:X546)</f>
      </c>
      <c r="Z546" s="18">
        <f>I546-Y546</f>
      </c>
      <c r="AA546" s="20">
        <v>46026</v>
      </c>
      <c r="AB546" s="20">
        <v>46026</v>
      </c>
      <c r="AC546" s="18">
        <f>IFERROR(_xlfn.XLOOKUP(F546,Assumptions!B:B,Assumptions!D:D),0)</f>
      </c>
      <c r="AD546" s="20">
        <f>AA546+AC546</f>
      </c>
      <c r="AE546" s="20">
        <f>AC546+AB546</f>
      </c>
      <c r="AF546" s="5" t="str">
        <v/>
      </c>
      <c r="AG546" s="18">
        <f>IFERROR(_xlfn.BETA.DIST(DATE(YEAR(AG$2),MONTH(AG$2),15),$AD$2,$AE$2,FALSE,DATE(YEAR($AD546),MONTH($AD546),1),DATE(YEAR($AE546),MONTH($AE546),28)),0)</f>
      </c>
      <c r="AH546" s="18">
        <f>IFERROR(_xlfn.BETA.DIST(DATE(YEAR(AH$2),MONTH(AH$2),15),$AD$2,$AE$2,FALSE,DATE(YEAR($AD546),MONTH($AD546),1),DATE(YEAR($AE546),MONTH($AE546),28)),0)</f>
      </c>
      <c r="AI546" s="18">
        <f>IFERROR(_xlfn.BETA.DIST(DATE(YEAR(AI$2),MONTH(AI$2),15),$AD$2,$AE$2,FALSE,DATE(YEAR($AD546),MONTH($AD546),1),DATE(YEAR($AE546),MONTH($AE546),28)),0)</f>
      </c>
      <c r="AJ546" s="18">
        <f>IFERROR(_xlfn.BETA.DIST(DATE(YEAR(AJ$2),MONTH(AJ$2),15),$AD$2,$AE$2,FALSE,DATE(YEAR($AD546),MONTH($AD546),1),DATE(YEAR($AE546),MONTH($AE546),28)),0)</f>
      </c>
      <c r="AK546" s="18">
        <f>IFERROR(_xlfn.BETA.DIST(DATE(YEAR(AK$2),MONTH(AK$2),15),$AD$2,$AE$2,FALSE,DATE(YEAR($AD546),MONTH($AD546),1),DATE(YEAR($AE546),MONTH($AE546),28)),0)</f>
      </c>
      <c r="AL546" s="18">
        <f>IFERROR(_xlfn.BETA.DIST(DATE(YEAR(AL$2),MONTH(AL$2),15),$AD$2,$AE$2,FALSE,DATE(YEAR($AD546),MONTH($AD546),1),DATE(YEAR($AE546),MONTH($AE546),28)),0)</f>
      </c>
      <c r="AM546" s="18">
        <f>IFERROR(_xlfn.BETA.DIST(DATE(YEAR(AM$2),MONTH(AM$2),15),$AD$2,$AE$2,FALSE,DATE(YEAR($AD546),MONTH($AD546),1),DATE(YEAR($AE546),MONTH($AE546),28)),0)</f>
      </c>
      <c r="AN546" s="18">
        <f>IFERROR(_xlfn.BETA.DIST(DATE(YEAR(AN$2),MONTH(AN$2),15),$AD$2,$AE$2,FALSE,DATE(YEAR($AD546),MONTH($AD546),1),DATE(YEAR($AE546),MONTH($AE546),28)),0)</f>
      </c>
      <c r="AO546" s="18">
        <f>IFERROR(_xlfn.BETA.DIST(DATE(YEAR(AO$2),MONTH(AO$2),15),$AD$2,$AE$2,FALSE,DATE(YEAR($AD546),MONTH($AD546),1),DATE(YEAR($AE546),MONTH($AE546),28)),0)</f>
      </c>
      <c r="AP546" s="18">
        <f>IFERROR(_xlfn.BETA.DIST(DATE(YEAR(AP$2),MONTH(AP$2),15),$AD$2,$AE$2,FALSE,DATE(YEAR($AD546),MONTH($AD546),1),DATE(YEAR($AE546),MONTH($AE546),28)),0)</f>
      </c>
      <c r="AQ546" s="18">
        <f>IFERROR(_xlfn.BETA.DIST(DATE(YEAR(AQ$2),MONTH(AQ$2),15),$AD$2,$AE$2,FALSE,DATE(YEAR($AD546),MONTH($AD546),1),DATE(YEAR($AE546),MONTH($AE546),28)),0)</f>
      </c>
      <c r="AR546" s="18">
        <f>IFERROR(_xlfn.BETA.DIST(DATE(YEAR(AR$2),MONTH(AR$2),15),$AD$2,$AE$2,FALSE,DATE(YEAR($AD546),MONTH($AD546),1),DATE(YEAR($AE546),MONTH($AE546),28)),0)</f>
      </c>
      <c r="AS546" s="18">
        <f>IFERROR(_xlfn.BETA.DIST(DATE(YEAR(AS$2),MONTH(AS$2),15),$AD$2,$AE$2,FALSE,DATE(YEAR($AD546),MONTH($AD546),1),DATE(YEAR($AE546),MONTH($AE546),28)),0)</f>
      </c>
      <c r="AT546" s="18">
        <f>IFERROR(_xlfn.BETA.DIST(DATE(YEAR(AT$2),MONTH(AT$2),15),$AD$2,$AE$2,FALSE,DATE(YEAR($AD546),MONTH($AD546),1),DATE(YEAR($AE546),MONTH($AE546),28)),0)</f>
      </c>
      <c r="AU546" s="18">
        <f>IFERROR(_xlfn.BETA.DIST(DATE(YEAR(AU$2),MONTH(AU$2),15),$AD$2,$AE$2,FALSE,DATE(YEAR($AD546),MONTH($AD546),1),DATE(YEAR($AE546),MONTH($AE546),28)),0)</f>
      </c>
      <c r="AV546" s="18">
        <f>SUM(AG546:AU546)</f>
      </c>
      <c r="AW546" s="18">
        <f>IF(J546&lt;&gt;0,J546,IF($AV546=0,0,AG546/$AV546*$Z546))</f>
      </c>
      <c r="AX546" s="18">
        <f>IF(K546&lt;&gt;0,K546,IF($AV546=0,0,AH546/$AV546*$Z546))</f>
      </c>
      <c r="AY546" s="18">
        <f>IF(L546&lt;&gt;0,L546,IF($AV546=0,0,AI546/$AV546*$Z546))</f>
      </c>
      <c r="AZ546" s="18">
        <f>IF(M546&lt;&gt;0,M546,IF($AV546=0,0,AJ546/$AV546*$Z546))</f>
      </c>
      <c r="BA546" s="18">
        <f>IF(N546&lt;&gt;0,N546,IF($AV546=0,0,AK546/$AV546*$Z546))</f>
      </c>
      <c r="BB546" s="18">
        <f>IF(O546&lt;&gt;0,O546,IF($AV546=0,0,AL546/$AV546*$Z546))</f>
      </c>
      <c r="BC546" s="18">
        <f>IF(P546&lt;&gt;0,P546,IF($AV546=0,0,AM546/$AV546*$Z546))</f>
      </c>
      <c r="BD546" s="18">
        <f>IF(Q546&lt;&gt;0,Q546,IF($AV546=0,0,AN546/$AV546*$Z546))</f>
      </c>
      <c r="BE546" s="18">
        <f>IF(R546&lt;&gt;0,R546,IF($AV546=0,0,AO546/$AV546*$Z546))</f>
      </c>
      <c r="BF546" s="18">
        <f>IF(S546&lt;&gt;0,S546,IF($AV546=0,0,AP546/$AV546*$Z546))</f>
      </c>
      <c r="BG546" s="18">
        <f>IF(T546&lt;&gt;0,T546,IF($AV546=0,0,AQ546/$AV546*$Z546))</f>
      </c>
      <c r="BH546" s="18">
        <f>IF(U546&lt;&gt;0,U546,IF($AV546=0,0,AR546/$AV546*$Z546))</f>
      </c>
      <c r="BI546" s="18">
        <f>IF(V546&lt;&gt;0,V546,IF($AV546=0,0,AS546/$AV546*$Z546))</f>
      </c>
      <c r="BJ546" s="18">
        <f>IF(W546&lt;&gt;0,W546,IF($AV546=0,0,AT546/$AV546*$Z546))</f>
      </c>
      <c r="BK546" s="18">
        <f>IF(X546&lt;&gt;0,X546,IF($AV546=0,0,AU546/$AV546*$Z546))</f>
      </c>
      <c r="BL546" s="18">
        <f>SUM(AW546:BK546)</f>
      </c>
      <c r="BM546" s="18">
        <f>I546-BL546</f>
      </c>
    </row>
    <row r="547" outlineLevel="4">
      <c r="A547" s="5" t="str">
        <v>14.14.2.6</v>
      </c>
      <c r="B547" s="5" t="str">
        <v/>
      </c>
      <c r="C547" s="5" t="str">
        <v>BSPRELGENTL07</v>
      </c>
      <c r="D547" s="5" t="str">
        <v>BSPRELGENTL07</v>
      </c>
      <c r="E547" s="19">
        <f>IFERROR(_xlfn.XLOOKUP(F547,Assumptions!B:B,Assumptions!C:C),0)</f>
      </c>
      <c r="F547" s="5" t="str">
        <v>Site Delivery EGP</v>
      </c>
      <c r="G547" s="5" t="str">
        <v/>
      </c>
      <c r="H547" s="18">
        <f>G545*E547</f>
      </c>
      <c r="I547" s="18">
        <f>H547*(1-0)</f>
      </c>
      <c r="J547" s="18">
        <v>0</v>
      </c>
      <c r="K547" s="18">
        <v>0</v>
      </c>
      <c r="L547" s="18">
        <v>0</v>
      </c>
      <c r="M547" s="18">
        <v>0</v>
      </c>
      <c r="N547" s="18">
        <v>0</v>
      </c>
      <c r="O547" s="18">
        <v>0</v>
      </c>
      <c r="P547" s="18">
        <v>0</v>
      </c>
      <c r="Q547" s="18">
        <v>0</v>
      </c>
      <c r="R547" s="18">
        <v>0</v>
      </c>
      <c r="S547" s="18">
        <v>0</v>
      </c>
      <c r="T547" s="18">
        <v>0</v>
      </c>
      <c r="U547" s="18">
        <v>0</v>
      </c>
      <c r="V547" s="18">
        <v>0</v>
      </c>
      <c r="W547" s="18">
        <v>0</v>
      </c>
      <c r="X547" s="18">
        <v>0</v>
      </c>
      <c r="Y547" s="18">
        <f>SUM(J547:X547)</f>
      </c>
      <c r="Z547" s="18">
        <f>I547-Y547</f>
      </c>
      <c r="AA547" s="20">
        <v>46347</v>
      </c>
      <c r="AB547" s="20">
        <v>46347</v>
      </c>
      <c r="AC547" s="18">
        <f>IFERROR(_xlfn.XLOOKUP(F547,Assumptions!B:B,Assumptions!D:D),0)</f>
      </c>
      <c r="AD547" s="20">
        <f>AA547+AC547</f>
      </c>
      <c r="AE547" s="20">
        <f>AC547+AB547</f>
      </c>
      <c r="AF547" s="5" t="str">
        <v/>
      </c>
      <c r="AG547" s="18">
        <f>IFERROR(_xlfn.BETA.DIST(DATE(YEAR(AG$2),MONTH(AG$2),15),$AD$2,$AE$2,FALSE,DATE(YEAR($AD547),MONTH($AD547),1),DATE(YEAR($AE547),MONTH($AE547),28)),0)</f>
      </c>
      <c r="AH547" s="18">
        <f>IFERROR(_xlfn.BETA.DIST(DATE(YEAR(AH$2),MONTH(AH$2),15),$AD$2,$AE$2,FALSE,DATE(YEAR($AD547),MONTH($AD547),1),DATE(YEAR($AE547),MONTH($AE547),28)),0)</f>
      </c>
      <c r="AI547" s="18">
        <f>IFERROR(_xlfn.BETA.DIST(DATE(YEAR(AI$2),MONTH(AI$2),15),$AD$2,$AE$2,FALSE,DATE(YEAR($AD547),MONTH($AD547),1),DATE(YEAR($AE547),MONTH($AE547),28)),0)</f>
      </c>
      <c r="AJ547" s="18">
        <f>IFERROR(_xlfn.BETA.DIST(DATE(YEAR(AJ$2),MONTH(AJ$2),15),$AD$2,$AE$2,FALSE,DATE(YEAR($AD547),MONTH($AD547),1),DATE(YEAR($AE547),MONTH($AE547),28)),0)</f>
      </c>
      <c r="AK547" s="18">
        <f>IFERROR(_xlfn.BETA.DIST(DATE(YEAR(AK$2),MONTH(AK$2),15),$AD$2,$AE$2,FALSE,DATE(YEAR($AD547),MONTH($AD547),1),DATE(YEAR($AE547),MONTH($AE547),28)),0)</f>
      </c>
      <c r="AL547" s="18">
        <f>IFERROR(_xlfn.BETA.DIST(DATE(YEAR(AL$2),MONTH(AL$2),15),$AD$2,$AE$2,FALSE,DATE(YEAR($AD547),MONTH($AD547),1),DATE(YEAR($AE547),MONTH($AE547),28)),0)</f>
      </c>
      <c r="AM547" s="18">
        <f>IFERROR(_xlfn.BETA.DIST(DATE(YEAR(AM$2),MONTH(AM$2),15),$AD$2,$AE$2,FALSE,DATE(YEAR($AD547),MONTH($AD547),1),DATE(YEAR($AE547),MONTH($AE547),28)),0)</f>
      </c>
      <c r="AN547" s="18">
        <f>IFERROR(_xlfn.BETA.DIST(DATE(YEAR(AN$2),MONTH(AN$2),15),$AD$2,$AE$2,FALSE,DATE(YEAR($AD547),MONTH($AD547),1),DATE(YEAR($AE547),MONTH($AE547),28)),0)</f>
      </c>
      <c r="AO547" s="18">
        <f>IFERROR(_xlfn.BETA.DIST(DATE(YEAR(AO$2),MONTH(AO$2),15),$AD$2,$AE$2,FALSE,DATE(YEAR($AD547),MONTH($AD547),1),DATE(YEAR($AE547),MONTH($AE547),28)),0)</f>
      </c>
      <c r="AP547" s="18">
        <f>IFERROR(_xlfn.BETA.DIST(DATE(YEAR(AP$2),MONTH(AP$2),15),$AD$2,$AE$2,FALSE,DATE(YEAR($AD547),MONTH($AD547),1),DATE(YEAR($AE547),MONTH($AE547),28)),0)</f>
      </c>
      <c r="AQ547" s="18">
        <f>IFERROR(_xlfn.BETA.DIST(DATE(YEAR(AQ$2),MONTH(AQ$2),15),$AD$2,$AE$2,FALSE,DATE(YEAR($AD547),MONTH($AD547),1),DATE(YEAR($AE547),MONTH($AE547),28)),0)</f>
      </c>
      <c r="AR547" s="18">
        <f>IFERROR(_xlfn.BETA.DIST(DATE(YEAR(AR$2),MONTH(AR$2),15),$AD$2,$AE$2,FALSE,DATE(YEAR($AD547),MONTH($AD547),1),DATE(YEAR($AE547),MONTH($AE547),28)),0)</f>
      </c>
      <c r="AS547" s="18">
        <f>IFERROR(_xlfn.BETA.DIST(DATE(YEAR(AS$2),MONTH(AS$2),15),$AD$2,$AE$2,FALSE,DATE(YEAR($AD547),MONTH($AD547),1),DATE(YEAR($AE547),MONTH($AE547),28)),0)</f>
      </c>
      <c r="AT547" s="18">
        <f>IFERROR(_xlfn.BETA.DIST(DATE(YEAR(AT$2),MONTH(AT$2),15),$AD$2,$AE$2,FALSE,DATE(YEAR($AD547),MONTH($AD547),1),DATE(YEAR($AE547),MONTH($AE547),28)),0)</f>
      </c>
      <c r="AU547" s="18">
        <f>IFERROR(_xlfn.BETA.DIST(DATE(YEAR(AU$2),MONTH(AU$2),15),$AD$2,$AE$2,FALSE,DATE(YEAR($AD547),MONTH($AD547),1),DATE(YEAR($AE547),MONTH($AE547),28)),0)</f>
      </c>
      <c r="AV547" s="18">
        <f>SUM(AG547:AU547)</f>
      </c>
      <c r="AW547" s="18">
        <f>IF(J547&lt;&gt;0,J547,IF($AV547=0,0,AG547/$AV547*$Z547))</f>
      </c>
      <c r="AX547" s="18">
        <f>IF(K547&lt;&gt;0,K547,IF($AV547=0,0,AH547/$AV547*$Z547))</f>
      </c>
      <c r="AY547" s="18">
        <f>IF(L547&lt;&gt;0,L547,IF($AV547=0,0,AI547/$AV547*$Z547))</f>
      </c>
      <c r="AZ547" s="18">
        <f>IF(M547&lt;&gt;0,M547,IF($AV547=0,0,AJ547/$AV547*$Z547))</f>
      </c>
      <c r="BA547" s="18">
        <f>IF(N547&lt;&gt;0,N547,IF($AV547=0,0,AK547/$AV547*$Z547))</f>
      </c>
      <c r="BB547" s="18">
        <f>IF(O547&lt;&gt;0,O547,IF($AV547=0,0,AL547/$AV547*$Z547))</f>
      </c>
      <c r="BC547" s="18">
        <f>IF(P547&lt;&gt;0,P547,IF($AV547=0,0,AM547/$AV547*$Z547))</f>
      </c>
      <c r="BD547" s="18">
        <f>IF(Q547&lt;&gt;0,Q547,IF($AV547=0,0,AN547/$AV547*$Z547))</f>
      </c>
      <c r="BE547" s="18">
        <f>IF(R547&lt;&gt;0,R547,IF($AV547=0,0,AO547/$AV547*$Z547))</f>
      </c>
      <c r="BF547" s="18">
        <f>IF(S547&lt;&gt;0,S547,IF($AV547=0,0,AP547/$AV547*$Z547))</f>
      </c>
      <c r="BG547" s="18">
        <f>IF(T547&lt;&gt;0,T547,IF($AV547=0,0,AQ547/$AV547*$Z547))</f>
      </c>
      <c r="BH547" s="18">
        <f>IF(U547&lt;&gt;0,U547,IF($AV547=0,0,AR547/$AV547*$Z547))</f>
      </c>
      <c r="BI547" s="18">
        <f>IF(V547&lt;&gt;0,V547,IF($AV547=0,0,AS547/$AV547*$Z547))</f>
      </c>
      <c r="BJ547" s="18">
        <f>IF(W547&lt;&gt;0,W547,IF($AV547=0,0,AT547/$AV547*$Z547))</f>
      </c>
      <c r="BK547" s="18">
        <f>IF(X547&lt;&gt;0,X547,IF($AV547=0,0,AU547/$AV547*$Z547))</f>
      </c>
      <c r="BL547" s="18">
        <f>SUM(AW547:BK547)</f>
      </c>
      <c r="BM547" s="18">
        <f>I547-BL547</f>
      </c>
    </row>
    <row r="548" outlineLevel="4">
      <c r="A548" s="5" t="str">
        <v>14.14.2.6</v>
      </c>
      <c r="B548" s="5" t="str">
        <v/>
      </c>
      <c r="C548" s="5" t="str">
        <v>BSKDGNGENGR07</v>
      </c>
      <c r="D548" s="5" t="str">
        <v>BSKDGNGENGR07</v>
      </c>
      <c r="E548" s="19">
        <f>IFERROR(_xlfn.XLOOKUP(F548,Assumptions!B:B,Assumptions!C:C),0)</f>
      </c>
      <c r="F548" s="5" t="str">
        <v>Retention</v>
      </c>
      <c r="G548" s="5" t="str">
        <v/>
      </c>
      <c r="H548" s="18">
        <f>G545*E548</f>
      </c>
      <c r="I548" s="18">
        <f>H548*(1-0)</f>
      </c>
      <c r="J548" s="18">
        <v>0</v>
      </c>
      <c r="K548" s="18">
        <v>0</v>
      </c>
      <c r="L548" s="18">
        <v>0</v>
      </c>
      <c r="M548" s="18">
        <v>0</v>
      </c>
      <c r="N548" s="18">
        <v>0</v>
      </c>
      <c r="O548" s="18">
        <v>0</v>
      </c>
      <c r="P548" s="18">
        <v>0</v>
      </c>
      <c r="Q548" s="18">
        <v>0</v>
      </c>
      <c r="R548" s="18">
        <v>0</v>
      </c>
      <c r="S548" s="18">
        <v>0</v>
      </c>
      <c r="T548" s="18">
        <v>0</v>
      </c>
      <c r="U548" s="18">
        <v>0</v>
      </c>
      <c r="V548" s="18">
        <v>0</v>
      </c>
      <c r="W548" s="18">
        <v>0</v>
      </c>
      <c r="X548" s="18">
        <v>0</v>
      </c>
      <c r="Y548" s="18">
        <f>SUM(J548:X548)</f>
      </c>
      <c r="Z548" s="18">
        <f>I548-Y548</f>
      </c>
      <c r="AA548" s="20">
        <v>46483</v>
      </c>
      <c r="AB548" s="20">
        <v>46483</v>
      </c>
      <c r="AC548" s="18">
        <f>IFERROR(_xlfn.XLOOKUP(F548,Assumptions!B:B,Assumptions!D:D),0)</f>
      </c>
      <c r="AD548" s="20">
        <f>AA548+AC548</f>
      </c>
      <c r="AE548" s="20">
        <f>AC548+AB548</f>
      </c>
      <c r="AF548" s="5" t="str">
        <v/>
      </c>
      <c r="AG548" s="18">
        <f>IFERROR(_xlfn.BETA.DIST(DATE(YEAR(AG$2),MONTH(AG$2),15),$AD$2,$AE$2,FALSE,DATE(YEAR($AD548),MONTH($AD548),1),DATE(YEAR($AE548),MONTH($AE548),28)),0)</f>
      </c>
      <c r="AH548" s="18">
        <f>IFERROR(_xlfn.BETA.DIST(DATE(YEAR(AH$2),MONTH(AH$2),15),$AD$2,$AE$2,FALSE,DATE(YEAR($AD548),MONTH($AD548),1),DATE(YEAR($AE548),MONTH($AE548),28)),0)</f>
      </c>
      <c r="AI548" s="18">
        <f>IFERROR(_xlfn.BETA.DIST(DATE(YEAR(AI$2),MONTH(AI$2),15),$AD$2,$AE$2,FALSE,DATE(YEAR($AD548),MONTH($AD548),1),DATE(YEAR($AE548),MONTH($AE548),28)),0)</f>
      </c>
      <c r="AJ548" s="18">
        <f>IFERROR(_xlfn.BETA.DIST(DATE(YEAR(AJ$2),MONTH(AJ$2),15),$AD$2,$AE$2,FALSE,DATE(YEAR($AD548),MONTH($AD548),1),DATE(YEAR($AE548),MONTH($AE548),28)),0)</f>
      </c>
      <c r="AK548" s="18">
        <f>IFERROR(_xlfn.BETA.DIST(DATE(YEAR(AK$2),MONTH(AK$2),15),$AD$2,$AE$2,FALSE,DATE(YEAR($AD548),MONTH($AD548),1),DATE(YEAR($AE548),MONTH($AE548),28)),0)</f>
      </c>
      <c r="AL548" s="18">
        <f>IFERROR(_xlfn.BETA.DIST(DATE(YEAR(AL$2),MONTH(AL$2),15),$AD$2,$AE$2,FALSE,DATE(YEAR($AD548),MONTH($AD548),1),DATE(YEAR($AE548),MONTH($AE548),28)),0)</f>
      </c>
      <c r="AM548" s="18">
        <f>IFERROR(_xlfn.BETA.DIST(DATE(YEAR(AM$2),MONTH(AM$2),15),$AD$2,$AE$2,FALSE,DATE(YEAR($AD548),MONTH($AD548),1),DATE(YEAR($AE548),MONTH($AE548),28)),0)</f>
      </c>
      <c r="AN548" s="18">
        <f>IFERROR(_xlfn.BETA.DIST(DATE(YEAR(AN$2),MONTH(AN$2),15),$AD$2,$AE$2,FALSE,DATE(YEAR($AD548),MONTH($AD548),1),DATE(YEAR($AE548),MONTH($AE548),28)),0)</f>
      </c>
      <c r="AO548" s="18">
        <f>IFERROR(_xlfn.BETA.DIST(DATE(YEAR(AO$2),MONTH(AO$2),15),$AD$2,$AE$2,FALSE,DATE(YEAR($AD548),MONTH($AD548),1),DATE(YEAR($AE548),MONTH($AE548),28)),0)</f>
      </c>
      <c r="AP548" s="18">
        <f>IFERROR(_xlfn.BETA.DIST(DATE(YEAR(AP$2),MONTH(AP$2),15),$AD$2,$AE$2,FALSE,DATE(YEAR($AD548),MONTH($AD548),1),DATE(YEAR($AE548),MONTH($AE548),28)),0)</f>
      </c>
      <c r="AQ548" s="18">
        <f>IFERROR(_xlfn.BETA.DIST(DATE(YEAR(AQ$2),MONTH(AQ$2),15),$AD$2,$AE$2,FALSE,DATE(YEAR($AD548),MONTH($AD548),1),DATE(YEAR($AE548),MONTH($AE548),28)),0)</f>
      </c>
      <c r="AR548" s="18">
        <f>IFERROR(_xlfn.BETA.DIST(DATE(YEAR(AR$2),MONTH(AR$2),15),$AD$2,$AE$2,FALSE,DATE(YEAR($AD548),MONTH($AD548),1),DATE(YEAR($AE548),MONTH($AE548),28)),0)</f>
      </c>
      <c r="AS548" s="18">
        <f>IFERROR(_xlfn.BETA.DIST(DATE(YEAR(AS$2),MONTH(AS$2),15),$AD$2,$AE$2,FALSE,DATE(YEAR($AD548),MONTH($AD548),1),DATE(YEAR($AE548),MONTH($AE548),28)),0)</f>
      </c>
      <c r="AT548" s="18">
        <f>IFERROR(_xlfn.BETA.DIST(DATE(YEAR(AT$2),MONTH(AT$2),15),$AD$2,$AE$2,FALSE,DATE(YEAR($AD548),MONTH($AD548),1),DATE(YEAR($AE548),MONTH($AE548),28)),0)</f>
      </c>
      <c r="AU548" s="18">
        <f>IFERROR(_xlfn.BETA.DIST(DATE(YEAR(AU$2),MONTH(AU$2),15),$AD$2,$AE$2,FALSE,DATE(YEAR($AD548),MONTH($AD548),1),DATE(YEAR($AE548),MONTH($AE548),28)),0)</f>
      </c>
      <c r="AV548" s="18">
        <f>SUM(AG548:AU548)</f>
      </c>
      <c r="AW548" s="18">
        <f>IF(J548&lt;&gt;0,J548,IF($AV548=0,0,AG548/$AV548*$Z548))</f>
      </c>
      <c r="AX548" s="18">
        <f>IF(K548&lt;&gt;0,K548,IF($AV548=0,0,AH548/$AV548*$Z548))</f>
      </c>
      <c r="AY548" s="18">
        <f>IF(L548&lt;&gt;0,L548,IF($AV548=0,0,AI548/$AV548*$Z548))</f>
      </c>
      <c r="AZ548" s="18">
        <f>IF(M548&lt;&gt;0,M548,IF($AV548=0,0,AJ548/$AV548*$Z548))</f>
      </c>
      <c r="BA548" s="18">
        <f>IF(N548&lt;&gt;0,N548,IF($AV548=0,0,AK548/$AV548*$Z548))</f>
      </c>
      <c r="BB548" s="18">
        <f>IF(O548&lt;&gt;0,O548,IF($AV548=0,0,AL548/$AV548*$Z548))</f>
      </c>
      <c r="BC548" s="18">
        <f>IF(P548&lt;&gt;0,P548,IF($AV548=0,0,AM548/$AV548*$Z548))</f>
      </c>
      <c r="BD548" s="18">
        <f>IF(Q548&lt;&gt;0,Q548,IF($AV548=0,0,AN548/$AV548*$Z548))</f>
      </c>
      <c r="BE548" s="18">
        <f>IF(R548&lt;&gt;0,R548,IF($AV548=0,0,AO548/$AV548*$Z548))</f>
      </c>
      <c r="BF548" s="18">
        <f>IF(S548&lt;&gt;0,S548,IF($AV548=0,0,AP548/$AV548*$Z548))</f>
      </c>
      <c r="BG548" s="18">
        <f>IF(T548&lt;&gt;0,T548,IF($AV548=0,0,AQ548/$AV548*$Z548))</f>
      </c>
      <c r="BH548" s="18">
        <f>IF(U548&lt;&gt;0,U548,IF($AV548=0,0,AR548/$AV548*$Z548))</f>
      </c>
      <c r="BI548" s="18">
        <f>IF(V548&lt;&gt;0,V548,IF($AV548=0,0,AS548/$AV548*$Z548))</f>
      </c>
      <c r="BJ548" s="18">
        <f>IF(W548&lt;&gt;0,W548,IF($AV548=0,0,AT548/$AV548*$Z548))</f>
      </c>
      <c r="BK548" s="18">
        <f>IF(X548&lt;&gt;0,X548,IF($AV548=0,0,AU548/$AV548*$Z548))</f>
      </c>
      <c r="BL548" s="18">
        <f>SUM(AW548:BK548)</f>
      </c>
      <c r="BM548" s="18">
        <f>I548-BL548</f>
      </c>
    </row>
    <row r="549" outlineLevel="3">
      <c r="A549" s="17" t="str">
        <v>14.14.3.1</v>
      </c>
      <c r="B549" s="17" t="str">
        <v/>
      </c>
      <c r="C549" s="17" t="str">
        <v/>
      </c>
      <c r="D549" s="17" t="str">
        <v/>
      </c>
      <c r="E549" s="17" t="str">
        <v>14.14.3.1</v>
      </c>
      <c r="F549" s="17" t="str">
        <v>Detectors (melting nozzle)</v>
      </c>
      <c r="G549" s="17">
        <v>21348.33</v>
      </c>
      <c r="H549" s="17" t="str">
        <v/>
      </c>
      <c r="I549" s="17" t="str">
        <v/>
      </c>
      <c r="J549" s="17" t="str">
        <v/>
      </c>
      <c r="K549" s="17" t="str">
        <v/>
      </c>
      <c r="L549" s="17" t="str">
        <v/>
      </c>
      <c r="M549" s="17" t="str">
        <v/>
      </c>
      <c r="N549" s="17" t="str">
        <v/>
      </c>
      <c r="O549" s="17" t="str">
        <v/>
      </c>
      <c r="P549" s="17" t="str">
        <v/>
      </c>
      <c r="Q549" s="17" t="str">
        <v/>
      </c>
      <c r="R549" s="17" t="str">
        <v/>
      </c>
      <c r="S549" s="17" t="str">
        <v/>
      </c>
      <c r="T549" s="17" t="str">
        <v/>
      </c>
      <c r="U549" s="17" t="str">
        <v/>
      </c>
      <c r="V549" s="17" t="str">
        <v/>
      </c>
      <c r="W549" s="17" t="str">
        <v/>
      </c>
      <c r="X549" s="17" t="str">
        <v/>
      </c>
      <c r="Y549" s="17" t="str">
        <v/>
      </c>
      <c r="Z549" s="17" t="str">
        <v/>
      </c>
      <c r="AA549" s="17" t="str">
        <v/>
      </c>
      <c r="AB549" s="17" t="str">
        <v/>
      </c>
      <c r="AC549" s="17" t="str">
        <v/>
      </c>
      <c r="AD549" s="17" t="str">
        <v/>
      </c>
      <c r="AE549" s="17" t="str">
        <v/>
      </c>
      <c r="AF549" s="5" t="str">
        <v/>
      </c>
      <c r="AG549" s="18">
        <f>IFERROR(_xlfn.BETA.DIST(DATE(YEAR(AG$2),MONTH(AG$2),15),$AD$2,$AE$2,FALSE,DATE(YEAR($AD549),MONTH($AD549),1),DATE(YEAR($AE549),MONTH($AE549),28)),0)</f>
      </c>
      <c r="AH549" s="18">
        <f>IFERROR(_xlfn.BETA.DIST(DATE(YEAR(AH$2),MONTH(AH$2),15),$AD$2,$AE$2,FALSE,DATE(YEAR($AD549),MONTH($AD549),1),DATE(YEAR($AE549),MONTH($AE549),28)),0)</f>
      </c>
      <c r="AI549" s="18">
        <f>IFERROR(_xlfn.BETA.DIST(DATE(YEAR(AI$2),MONTH(AI$2),15),$AD$2,$AE$2,FALSE,DATE(YEAR($AD549),MONTH($AD549),1),DATE(YEAR($AE549),MONTH($AE549),28)),0)</f>
      </c>
      <c r="AJ549" s="18">
        <f>IFERROR(_xlfn.BETA.DIST(DATE(YEAR(AJ$2),MONTH(AJ$2),15),$AD$2,$AE$2,FALSE,DATE(YEAR($AD549),MONTH($AD549),1),DATE(YEAR($AE549),MONTH($AE549),28)),0)</f>
      </c>
      <c r="AK549" s="18">
        <f>IFERROR(_xlfn.BETA.DIST(DATE(YEAR(AK$2),MONTH(AK$2),15),$AD$2,$AE$2,FALSE,DATE(YEAR($AD549),MONTH($AD549),1),DATE(YEAR($AE549),MONTH($AE549),28)),0)</f>
      </c>
      <c r="AL549" s="18">
        <f>IFERROR(_xlfn.BETA.DIST(DATE(YEAR(AL$2),MONTH(AL$2),15),$AD$2,$AE$2,FALSE,DATE(YEAR($AD549),MONTH($AD549),1),DATE(YEAR($AE549),MONTH($AE549),28)),0)</f>
      </c>
      <c r="AM549" s="18">
        <f>IFERROR(_xlfn.BETA.DIST(DATE(YEAR(AM$2),MONTH(AM$2),15),$AD$2,$AE$2,FALSE,DATE(YEAR($AD549),MONTH($AD549),1),DATE(YEAR($AE549),MONTH($AE549),28)),0)</f>
      </c>
      <c r="AN549" s="18">
        <f>IFERROR(_xlfn.BETA.DIST(DATE(YEAR(AN$2),MONTH(AN$2),15),$AD$2,$AE$2,FALSE,DATE(YEAR($AD549),MONTH($AD549),1),DATE(YEAR($AE549),MONTH($AE549),28)),0)</f>
      </c>
      <c r="AO549" s="18">
        <f>IFERROR(_xlfn.BETA.DIST(DATE(YEAR(AO$2),MONTH(AO$2),15),$AD$2,$AE$2,FALSE,DATE(YEAR($AD549),MONTH($AD549),1),DATE(YEAR($AE549),MONTH($AE549),28)),0)</f>
      </c>
      <c r="AP549" s="18">
        <f>IFERROR(_xlfn.BETA.DIST(DATE(YEAR(AP$2),MONTH(AP$2),15),$AD$2,$AE$2,FALSE,DATE(YEAR($AD549),MONTH($AD549),1),DATE(YEAR($AE549),MONTH($AE549),28)),0)</f>
      </c>
      <c r="AQ549" s="18">
        <f>IFERROR(_xlfn.BETA.DIST(DATE(YEAR(AQ$2),MONTH(AQ$2),15),$AD$2,$AE$2,FALSE,DATE(YEAR($AD549),MONTH($AD549),1),DATE(YEAR($AE549),MONTH($AE549),28)),0)</f>
      </c>
      <c r="AR549" s="18">
        <f>IFERROR(_xlfn.BETA.DIST(DATE(YEAR(AR$2),MONTH(AR$2),15),$AD$2,$AE$2,FALSE,DATE(YEAR($AD549),MONTH($AD549),1),DATE(YEAR($AE549),MONTH($AE549),28)),0)</f>
      </c>
      <c r="AS549" s="18">
        <f>IFERROR(_xlfn.BETA.DIST(DATE(YEAR(AS$2),MONTH(AS$2),15),$AD$2,$AE$2,FALSE,DATE(YEAR($AD549),MONTH($AD549),1),DATE(YEAR($AE549),MONTH($AE549),28)),0)</f>
      </c>
      <c r="AT549" s="18">
        <f>IFERROR(_xlfn.BETA.DIST(DATE(YEAR(AT$2),MONTH(AT$2),15),$AD$2,$AE$2,FALSE,DATE(YEAR($AD549),MONTH($AD549),1),DATE(YEAR($AE549),MONTH($AE549),28)),0)</f>
      </c>
      <c r="AU549" s="18">
        <f>IFERROR(_xlfn.BETA.DIST(DATE(YEAR(AU$2),MONTH(AU$2),15),$AD$2,$AE$2,FALSE,DATE(YEAR($AD549),MONTH($AD549),1),DATE(YEAR($AE549),MONTH($AE549),28)),0)</f>
      </c>
      <c r="AV549" s="18">
        <f>SUM(AG549:AU549)</f>
      </c>
      <c r="AW549" s="18">
        <f>IF(J549&lt;&gt;0,J549,IF($AV549=0,0,AG549/$AV549*$Z549))</f>
      </c>
      <c r="AX549" s="18">
        <f>IF(K549&lt;&gt;0,K549,IF($AV549=0,0,AH549/$AV549*$Z549))</f>
      </c>
      <c r="AY549" s="18">
        <f>IF(L549&lt;&gt;0,L549,IF($AV549=0,0,AI549/$AV549*$Z549))</f>
      </c>
      <c r="AZ549" s="18">
        <f>IF(M549&lt;&gt;0,M549,IF($AV549=0,0,AJ549/$AV549*$Z549))</f>
      </c>
      <c r="BA549" s="18">
        <f>IF(N549&lt;&gt;0,N549,IF($AV549=0,0,AK549/$AV549*$Z549))</f>
      </c>
      <c r="BB549" s="18">
        <f>IF(O549&lt;&gt;0,O549,IF($AV549=0,0,AL549/$AV549*$Z549))</f>
      </c>
      <c r="BC549" s="18">
        <f>IF(P549&lt;&gt;0,P549,IF($AV549=0,0,AM549/$AV549*$Z549))</f>
      </c>
      <c r="BD549" s="18">
        <f>IF(Q549&lt;&gt;0,Q549,IF($AV549=0,0,AN549/$AV549*$Z549))</f>
      </c>
      <c r="BE549" s="18">
        <f>IF(R549&lt;&gt;0,R549,IF($AV549=0,0,AO549/$AV549*$Z549))</f>
      </c>
      <c r="BF549" s="18">
        <f>IF(S549&lt;&gt;0,S549,IF($AV549=0,0,AP549/$AV549*$Z549))</f>
      </c>
      <c r="BG549" s="18">
        <f>IF(T549&lt;&gt;0,T549,IF($AV549=0,0,AQ549/$AV549*$Z549))</f>
      </c>
      <c r="BH549" s="18">
        <f>IF(U549&lt;&gt;0,U549,IF($AV549=0,0,AR549/$AV549*$Z549))</f>
      </c>
      <c r="BI549" s="18">
        <f>IF(V549&lt;&gt;0,V549,IF($AV549=0,0,AS549/$AV549*$Z549))</f>
      </c>
      <c r="BJ549" s="18">
        <f>IF(W549&lt;&gt;0,W549,IF($AV549=0,0,AT549/$AV549*$Z549))</f>
      </c>
      <c r="BK549" s="18">
        <f>IF(X549&lt;&gt;0,X549,IF($AV549=0,0,AU549/$AV549*$Z549))</f>
      </c>
      <c r="BL549" s="18">
        <f>SUM(AW549:BK549)</f>
      </c>
      <c r="BM549" s="17" t="str">
        <v/>
      </c>
    </row>
    <row r="550" outlineLevel="4">
      <c r="A550" s="5" t="str">
        <v>14.14.3.1</v>
      </c>
      <c r="B550" s="5" t="str">
        <v/>
      </c>
      <c r="C550" s="5" t="str">
        <v>BSKDGNGENGR03</v>
      </c>
      <c r="D550" s="5" t="str">
        <v>BSKDGNGENGR03</v>
      </c>
      <c r="E550" s="19">
        <f>IFERROR(_xlfn.XLOOKUP(F550,Assumptions!B:B,Assumptions!C:C),0)</f>
      </c>
      <c r="F550" s="5" t="str">
        <v>Advanced Payment</v>
      </c>
      <c r="G550" s="5" t="str">
        <v/>
      </c>
      <c r="H550" s="18">
        <f>G549*E550</f>
      </c>
      <c r="I550" s="18">
        <f>H550*(1-0)</f>
      </c>
      <c r="J550" s="18">
        <v>0</v>
      </c>
      <c r="K550" s="18">
        <v>0</v>
      </c>
      <c r="L550" s="18">
        <v>0</v>
      </c>
      <c r="M550" s="18">
        <v>0</v>
      </c>
      <c r="N550" s="18">
        <v>0</v>
      </c>
      <c r="O550" s="18">
        <v>0</v>
      </c>
      <c r="P550" s="18">
        <v>0</v>
      </c>
      <c r="Q550" s="18">
        <v>0</v>
      </c>
      <c r="R550" s="18">
        <v>0</v>
      </c>
      <c r="S550" s="18">
        <v>0</v>
      </c>
      <c r="T550" s="18">
        <v>0</v>
      </c>
      <c r="U550" s="18">
        <v>0</v>
      </c>
      <c r="V550" s="18">
        <v>0</v>
      </c>
      <c r="W550" s="18">
        <v>0</v>
      </c>
      <c r="X550" s="18">
        <v>0</v>
      </c>
      <c r="Y550" s="18">
        <f>SUM(J550:X550)</f>
      </c>
      <c r="Z550" s="18">
        <f>I550-Y550</f>
      </c>
      <c r="AA550" s="20">
        <v>46026</v>
      </c>
      <c r="AB550" s="20">
        <v>46026</v>
      </c>
      <c r="AC550" s="18">
        <f>IFERROR(_xlfn.XLOOKUP(F550,Assumptions!B:B,Assumptions!D:D),0)</f>
      </c>
      <c r="AD550" s="20">
        <f>AA550+AC550</f>
      </c>
      <c r="AE550" s="20">
        <f>AC550+AB550</f>
      </c>
      <c r="AF550" s="5" t="str">
        <v/>
      </c>
      <c r="AG550" s="18">
        <f>IFERROR(_xlfn.BETA.DIST(DATE(YEAR(AG$2),MONTH(AG$2),15),$AD$2,$AE$2,FALSE,DATE(YEAR($AD550),MONTH($AD550),1),DATE(YEAR($AE550),MONTH($AE550),28)),0)</f>
      </c>
      <c r="AH550" s="18">
        <f>IFERROR(_xlfn.BETA.DIST(DATE(YEAR(AH$2),MONTH(AH$2),15),$AD$2,$AE$2,FALSE,DATE(YEAR($AD550),MONTH($AD550),1),DATE(YEAR($AE550),MONTH($AE550),28)),0)</f>
      </c>
      <c r="AI550" s="18">
        <f>IFERROR(_xlfn.BETA.DIST(DATE(YEAR(AI$2),MONTH(AI$2),15),$AD$2,$AE$2,FALSE,DATE(YEAR($AD550),MONTH($AD550),1),DATE(YEAR($AE550),MONTH($AE550),28)),0)</f>
      </c>
      <c r="AJ550" s="18">
        <f>IFERROR(_xlfn.BETA.DIST(DATE(YEAR(AJ$2),MONTH(AJ$2),15),$AD$2,$AE$2,FALSE,DATE(YEAR($AD550),MONTH($AD550),1),DATE(YEAR($AE550),MONTH($AE550),28)),0)</f>
      </c>
      <c r="AK550" s="18">
        <f>IFERROR(_xlfn.BETA.DIST(DATE(YEAR(AK$2),MONTH(AK$2),15),$AD$2,$AE$2,FALSE,DATE(YEAR($AD550),MONTH($AD550),1),DATE(YEAR($AE550),MONTH($AE550),28)),0)</f>
      </c>
      <c r="AL550" s="18">
        <f>IFERROR(_xlfn.BETA.DIST(DATE(YEAR(AL$2),MONTH(AL$2),15),$AD$2,$AE$2,FALSE,DATE(YEAR($AD550),MONTH($AD550),1),DATE(YEAR($AE550),MONTH($AE550),28)),0)</f>
      </c>
      <c r="AM550" s="18">
        <f>IFERROR(_xlfn.BETA.DIST(DATE(YEAR(AM$2),MONTH(AM$2),15),$AD$2,$AE$2,FALSE,DATE(YEAR($AD550),MONTH($AD550),1),DATE(YEAR($AE550),MONTH($AE550),28)),0)</f>
      </c>
      <c r="AN550" s="18">
        <f>IFERROR(_xlfn.BETA.DIST(DATE(YEAR(AN$2),MONTH(AN$2),15),$AD$2,$AE$2,FALSE,DATE(YEAR($AD550),MONTH($AD550),1),DATE(YEAR($AE550),MONTH($AE550),28)),0)</f>
      </c>
      <c r="AO550" s="18">
        <f>IFERROR(_xlfn.BETA.DIST(DATE(YEAR(AO$2),MONTH(AO$2),15),$AD$2,$AE$2,FALSE,DATE(YEAR($AD550),MONTH($AD550),1),DATE(YEAR($AE550),MONTH($AE550),28)),0)</f>
      </c>
      <c r="AP550" s="18">
        <f>IFERROR(_xlfn.BETA.DIST(DATE(YEAR(AP$2),MONTH(AP$2),15),$AD$2,$AE$2,FALSE,DATE(YEAR($AD550),MONTH($AD550),1),DATE(YEAR($AE550),MONTH($AE550),28)),0)</f>
      </c>
      <c r="AQ550" s="18">
        <f>IFERROR(_xlfn.BETA.DIST(DATE(YEAR(AQ$2),MONTH(AQ$2),15),$AD$2,$AE$2,FALSE,DATE(YEAR($AD550),MONTH($AD550),1),DATE(YEAR($AE550),MONTH($AE550),28)),0)</f>
      </c>
      <c r="AR550" s="18">
        <f>IFERROR(_xlfn.BETA.DIST(DATE(YEAR(AR$2),MONTH(AR$2),15),$AD$2,$AE$2,FALSE,DATE(YEAR($AD550),MONTH($AD550),1),DATE(YEAR($AE550),MONTH($AE550),28)),0)</f>
      </c>
      <c r="AS550" s="18">
        <f>IFERROR(_xlfn.BETA.DIST(DATE(YEAR(AS$2),MONTH(AS$2),15),$AD$2,$AE$2,FALSE,DATE(YEAR($AD550),MONTH($AD550),1),DATE(YEAR($AE550),MONTH($AE550),28)),0)</f>
      </c>
      <c r="AT550" s="18">
        <f>IFERROR(_xlfn.BETA.DIST(DATE(YEAR(AT$2),MONTH(AT$2),15),$AD$2,$AE$2,FALSE,DATE(YEAR($AD550),MONTH($AD550),1),DATE(YEAR($AE550),MONTH($AE550),28)),0)</f>
      </c>
      <c r="AU550" s="18">
        <f>IFERROR(_xlfn.BETA.DIST(DATE(YEAR(AU$2),MONTH(AU$2),15),$AD$2,$AE$2,FALSE,DATE(YEAR($AD550),MONTH($AD550),1),DATE(YEAR($AE550),MONTH($AE550),28)),0)</f>
      </c>
      <c r="AV550" s="18">
        <f>SUM(AG550:AU550)</f>
      </c>
      <c r="AW550" s="18">
        <f>IF(J550&lt;&gt;0,J550,IF($AV550=0,0,AG550/$AV550*$Z550))</f>
      </c>
      <c r="AX550" s="18">
        <f>IF(K550&lt;&gt;0,K550,IF($AV550=0,0,AH550/$AV550*$Z550))</f>
      </c>
      <c r="AY550" s="18">
        <f>IF(L550&lt;&gt;0,L550,IF($AV550=0,0,AI550/$AV550*$Z550))</f>
      </c>
      <c r="AZ550" s="18">
        <f>IF(M550&lt;&gt;0,M550,IF($AV550=0,0,AJ550/$AV550*$Z550))</f>
      </c>
      <c r="BA550" s="18">
        <f>IF(N550&lt;&gt;0,N550,IF($AV550=0,0,AK550/$AV550*$Z550))</f>
      </c>
      <c r="BB550" s="18">
        <f>IF(O550&lt;&gt;0,O550,IF($AV550=0,0,AL550/$AV550*$Z550))</f>
      </c>
      <c r="BC550" s="18">
        <f>IF(P550&lt;&gt;0,P550,IF($AV550=0,0,AM550/$AV550*$Z550))</f>
      </c>
      <c r="BD550" s="18">
        <f>IF(Q550&lt;&gt;0,Q550,IF($AV550=0,0,AN550/$AV550*$Z550))</f>
      </c>
      <c r="BE550" s="18">
        <f>IF(R550&lt;&gt;0,R550,IF($AV550=0,0,AO550/$AV550*$Z550))</f>
      </c>
      <c r="BF550" s="18">
        <f>IF(S550&lt;&gt;0,S550,IF($AV550=0,0,AP550/$AV550*$Z550))</f>
      </c>
      <c r="BG550" s="18">
        <f>IF(T550&lt;&gt;0,T550,IF($AV550=0,0,AQ550/$AV550*$Z550))</f>
      </c>
      <c r="BH550" s="18">
        <f>IF(U550&lt;&gt;0,U550,IF($AV550=0,0,AR550/$AV550*$Z550))</f>
      </c>
      <c r="BI550" s="18">
        <f>IF(V550&lt;&gt;0,V550,IF($AV550=0,0,AS550/$AV550*$Z550))</f>
      </c>
      <c r="BJ550" s="18">
        <f>IF(W550&lt;&gt;0,W550,IF($AV550=0,0,AT550/$AV550*$Z550))</f>
      </c>
      <c r="BK550" s="18">
        <f>IF(X550&lt;&gt;0,X550,IF($AV550=0,0,AU550/$AV550*$Z550))</f>
      </c>
      <c r="BL550" s="18">
        <f>SUM(AW550:BK550)</f>
      </c>
      <c r="BM550" s="18">
        <f>I550-BL550</f>
      </c>
    </row>
    <row r="551" outlineLevel="4">
      <c r="A551" s="5" t="str">
        <v>14.14.3.1</v>
      </c>
      <c r="B551" s="5" t="str">
        <v/>
      </c>
      <c r="C551" s="5" t="str">
        <v>BSPRELGENTL07</v>
      </c>
      <c r="D551" s="5" t="str">
        <v>BSPRELGENTL07</v>
      </c>
      <c r="E551" s="19">
        <f>IFERROR(_xlfn.XLOOKUP(F551,Assumptions!B:B,Assumptions!C:C),0)</f>
      </c>
      <c r="F551" s="5" t="str">
        <v>Site Delivery EGP</v>
      </c>
      <c r="G551" s="5" t="str">
        <v/>
      </c>
      <c r="H551" s="18">
        <f>G549*E551</f>
      </c>
      <c r="I551" s="18">
        <f>H551*(1-0)</f>
      </c>
      <c r="J551" s="18">
        <v>0</v>
      </c>
      <c r="K551" s="18">
        <v>0</v>
      </c>
      <c r="L551" s="18">
        <v>0</v>
      </c>
      <c r="M551" s="18">
        <v>0</v>
      </c>
      <c r="N551" s="18">
        <v>0</v>
      </c>
      <c r="O551" s="18">
        <v>0</v>
      </c>
      <c r="P551" s="18">
        <v>0</v>
      </c>
      <c r="Q551" s="18">
        <v>0</v>
      </c>
      <c r="R551" s="18">
        <v>0</v>
      </c>
      <c r="S551" s="18">
        <v>0</v>
      </c>
      <c r="T551" s="18">
        <v>0</v>
      </c>
      <c r="U551" s="18">
        <v>0</v>
      </c>
      <c r="V551" s="18">
        <v>0</v>
      </c>
      <c r="W551" s="18">
        <v>0</v>
      </c>
      <c r="X551" s="18">
        <v>0</v>
      </c>
      <c r="Y551" s="18">
        <f>SUM(J551:X551)</f>
      </c>
      <c r="Z551" s="18">
        <f>I551-Y551</f>
      </c>
      <c r="AA551" s="20">
        <v>46347</v>
      </c>
      <c r="AB551" s="20">
        <v>46347</v>
      </c>
      <c r="AC551" s="18">
        <f>IFERROR(_xlfn.XLOOKUP(F551,Assumptions!B:B,Assumptions!D:D),0)</f>
      </c>
      <c r="AD551" s="20">
        <f>AA551+AC551</f>
      </c>
      <c r="AE551" s="20">
        <f>AC551+AB551</f>
      </c>
      <c r="AF551" s="5" t="str">
        <v/>
      </c>
      <c r="AG551" s="18">
        <f>IFERROR(_xlfn.BETA.DIST(DATE(YEAR(AG$2),MONTH(AG$2),15),$AD$2,$AE$2,FALSE,DATE(YEAR($AD551),MONTH($AD551),1),DATE(YEAR($AE551),MONTH($AE551),28)),0)</f>
      </c>
      <c r="AH551" s="18">
        <f>IFERROR(_xlfn.BETA.DIST(DATE(YEAR(AH$2),MONTH(AH$2),15),$AD$2,$AE$2,FALSE,DATE(YEAR($AD551),MONTH($AD551),1),DATE(YEAR($AE551),MONTH($AE551),28)),0)</f>
      </c>
      <c r="AI551" s="18">
        <f>IFERROR(_xlfn.BETA.DIST(DATE(YEAR(AI$2),MONTH(AI$2),15),$AD$2,$AE$2,FALSE,DATE(YEAR($AD551),MONTH($AD551),1),DATE(YEAR($AE551),MONTH($AE551),28)),0)</f>
      </c>
      <c r="AJ551" s="18">
        <f>IFERROR(_xlfn.BETA.DIST(DATE(YEAR(AJ$2),MONTH(AJ$2),15),$AD$2,$AE$2,FALSE,DATE(YEAR($AD551),MONTH($AD551),1),DATE(YEAR($AE551),MONTH($AE551),28)),0)</f>
      </c>
      <c r="AK551" s="18">
        <f>IFERROR(_xlfn.BETA.DIST(DATE(YEAR(AK$2),MONTH(AK$2),15),$AD$2,$AE$2,FALSE,DATE(YEAR($AD551),MONTH($AD551),1),DATE(YEAR($AE551),MONTH($AE551),28)),0)</f>
      </c>
      <c r="AL551" s="18">
        <f>IFERROR(_xlfn.BETA.DIST(DATE(YEAR(AL$2),MONTH(AL$2),15),$AD$2,$AE$2,FALSE,DATE(YEAR($AD551),MONTH($AD551),1),DATE(YEAR($AE551),MONTH($AE551),28)),0)</f>
      </c>
      <c r="AM551" s="18">
        <f>IFERROR(_xlfn.BETA.DIST(DATE(YEAR(AM$2),MONTH(AM$2),15),$AD$2,$AE$2,FALSE,DATE(YEAR($AD551),MONTH($AD551),1),DATE(YEAR($AE551),MONTH($AE551),28)),0)</f>
      </c>
      <c r="AN551" s="18">
        <f>IFERROR(_xlfn.BETA.DIST(DATE(YEAR(AN$2),MONTH(AN$2),15),$AD$2,$AE$2,FALSE,DATE(YEAR($AD551),MONTH($AD551),1),DATE(YEAR($AE551),MONTH($AE551),28)),0)</f>
      </c>
      <c r="AO551" s="18">
        <f>IFERROR(_xlfn.BETA.DIST(DATE(YEAR(AO$2),MONTH(AO$2),15),$AD$2,$AE$2,FALSE,DATE(YEAR($AD551),MONTH($AD551),1),DATE(YEAR($AE551),MONTH($AE551),28)),0)</f>
      </c>
      <c r="AP551" s="18">
        <f>IFERROR(_xlfn.BETA.DIST(DATE(YEAR(AP$2),MONTH(AP$2),15),$AD$2,$AE$2,FALSE,DATE(YEAR($AD551),MONTH($AD551),1),DATE(YEAR($AE551),MONTH($AE551),28)),0)</f>
      </c>
      <c r="AQ551" s="18">
        <f>IFERROR(_xlfn.BETA.DIST(DATE(YEAR(AQ$2),MONTH(AQ$2),15),$AD$2,$AE$2,FALSE,DATE(YEAR($AD551),MONTH($AD551),1),DATE(YEAR($AE551),MONTH($AE551),28)),0)</f>
      </c>
      <c r="AR551" s="18">
        <f>IFERROR(_xlfn.BETA.DIST(DATE(YEAR(AR$2),MONTH(AR$2),15),$AD$2,$AE$2,FALSE,DATE(YEAR($AD551),MONTH($AD551),1),DATE(YEAR($AE551),MONTH($AE551),28)),0)</f>
      </c>
      <c r="AS551" s="18">
        <f>IFERROR(_xlfn.BETA.DIST(DATE(YEAR(AS$2),MONTH(AS$2),15),$AD$2,$AE$2,FALSE,DATE(YEAR($AD551),MONTH($AD551),1),DATE(YEAR($AE551),MONTH($AE551),28)),0)</f>
      </c>
      <c r="AT551" s="18">
        <f>IFERROR(_xlfn.BETA.DIST(DATE(YEAR(AT$2),MONTH(AT$2),15),$AD$2,$AE$2,FALSE,DATE(YEAR($AD551),MONTH($AD551),1),DATE(YEAR($AE551),MONTH($AE551),28)),0)</f>
      </c>
      <c r="AU551" s="18">
        <f>IFERROR(_xlfn.BETA.DIST(DATE(YEAR(AU$2),MONTH(AU$2),15),$AD$2,$AE$2,FALSE,DATE(YEAR($AD551),MONTH($AD551),1),DATE(YEAR($AE551),MONTH($AE551),28)),0)</f>
      </c>
      <c r="AV551" s="18">
        <f>SUM(AG551:AU551)</f>
      </c>
      <c r="AW551" s="18">
        <f>IF(J551&lt;&gt;0,J551,IF($AV551=0,0,AG551/$AV551*$Z551))</f>
      </c>
      <c r="AX551" s="18">
        <f>IF(K551&lt;&gt;0,K551,IF($AV551=0,0,AH551/$AV551*$Z551))</f>
      </c>
      <c r="AY551" s="18">
        <f>IF(L551&lt;&gt;0,L551,IF($AV551=0,0,AI551/$AV551*$Z551))</f>
      </c>
      <c r="AZ551" s="18">
        <f>IF(M551&lt;&gt;0,M551,IF($AV551=0,0,AJ551/$AV551*$Z551))</f>
      </c>
      <c r="BA551" s="18">
        <f>IF(N551&lt;&gt;0,N551,IF($AV551=0,0,AK551/$AV551*$Z551))</f>
      </c>
      <c r="BB551" s="18">
        <f>IF(O551&lt;&gt;0,O551,IF($AV551=0,0,AL551/$AV551*$Z551))</f>
      </c>
      <c r="BC551" s="18">
        <f>IF(P551&lt;&gt;0,P551,IF($AV551=0,0,AM551/$AV551*$Z551))</f>
      </c>
      <c r="BD551" s="18">
        <f>IF(Q551&lt;&gt;0,Q551,IF($AV551=0,0,AN551/$AV551*$Z551))</f>
      </c>
      <c r="BE551" s="18">
        <f>IF(R551&lt;&gt;0,R551,IF($AV551=0,0,AO551/$AV551*$Z551))</f>
      </c>
      <c r="BF551" s="18">
        <f>IF(S551&lt;&gt;0,S551,IF($AV551=0,0,AP551/$AV551*$Z551))</f>
      </c>
      <c r="BG551" s="18">
        <f>IF(T551&lt;&gt;0,T551,IF($AV551=0,0,AQ551/$AV551*$Z551))</f>
      </c>
      <c r="BH551" s="18">
        <f>IF(U551&lt;&gt;0,U551,IF($AV551=0,0,AR551/$AV551*$Z551))</f>
      </c>
      <c r="BI551" s="18">
        <f>IF(V551&lt;&gt;0,V551,IF($AV551=0,0,AS551/$AV551*$Z551))</f>
      </c>
      <c r="BJ551" s="18">
        <f>IF(W551&lt;&gt;0,W551,IF($AV551=0,0,AT551/$AV551*$Z551))</f>
      </c>
      <c r="BK551" s="18">
        <f>IF(X551&lt;&gt;0,X551,IF($AV551=0,0,AU551/$AV551*$Z551))</f>
      </c>
      <c r="BL551" s="18">
        <f>SUM(AW551:BK551)</f>
      </c>
      <c r="BM551" s="18">
        <f>I551-BL551</f>
      </c>
    </row>
    <row r="552" outlineLevel="4">
      <c r="A552" s="5" t="str">
        <v>14.14.3.1</v>
      </c>
      <c r="B552" s="5" t="str">
        <v/>
      </c>
      <c r="C552" s="5" t="str">
        <v>BSKDGNGENGR07</v>
      </c>
      <c r="D552" s="5" t="str">
        <v>BSKDGNGENGR07</v>
      </c>
      <c r="E552" s="19">
        <f>IFERROR(_xlfn.XLOOKUP(F552,Assumptions!B:B,Assumptions!C:C),0)</f>
      </c>
      <c r="F552" s="5" t="str">
        <v>Retention</v>
      </c>
      <c r="G552" s="5" t="str">
        <v/>
      </c>
      <c r="H552" s="18">
        <f>G549*E552</f>
      </c>
      <c r="I552" s="18">
        <f>H552*(1-0)</f>
      </c>
      <c r="J552" s="18">
        <v>0</v>
      </c>
      <c r="K552" s="18">
        <v>0</v>
      </c>
      <c r="L552" s="18">
        <v>0</v>
      </c>
      <c r="M552" s="18">
        <v>0</v>
      </c>
      <c r="N552" s="18">
        <v>0</v>
      </c>
      <c r="O552" s="18">
        <v>0</v>
      </c>
      <c r="P552" s="18">
        <v>0</v>
      </c>
      <c r="Q552" s="18">
        <v>0</v>
      </c>
      <c r="R552" s="18">
        <v>0</v>
      </c>
      <c r="S552" s="18">
        <v>0</v>
      </c>
      <c r="T552" s="18">
        <v>0</v>
      </c>
      <c r="U552" s="18">
        <v>0</v>
      </c>
      <c r="V552" s="18">
        <v>0</v>
      </c>
      <c r="W552" s="18">
        <v>0</v>
      </c>
      <c r="X552" s="18">
        <v>0</v>
      </c>
      <c r="Y552" s="18">
        <f>SUM(J552:X552)</f>
      </c>
      <c r="Z552" s="18">
        <f>I552-Y552</f>
      </c>
      <c r="AA552" s="20">
        <v>46483</v>
      </c>
      <c r="AB552" s="20">
        <v>46483</v>
      </c>
      <c r="AC552" s="18">
        <f>IFERROR(_xlfn.XLOOKUP(F552,Assumptions!B:B,Assumptions!D:D),0)</f>
      </c>
      <c r="AD552" s="20">
        <f>AA552+AC552</f>
      </c>
      <c r="AE552" s="20">
        <f>AC552+AB552</f>
      </c>
      <c r="AF552" s="5" t="str">
        <v/>
      </c>
      <c r="AG552" s="18">
        <f>IFERROR(_xlfn.BETA.DIST(DATE(YEAR(AG$2),MONTH(AG$2),15),$AD$2,$AE$2,FALSE,DATE(YEAR($AD552),MONTH($AD552),1),DATE(YEAR($AE552),MONTH($AE552),28)),0)</f>
      </c>
      <c r="AH552" s="18">
        <f>IFERROR(_xlfn.BETA.DIST(DATE(YEAR(AH$2),MONTH(AH$2),15),$AD$2,$AE$2,FALSE,DATE(YEAR($AD552),MONTH($AD552),1),DATE(YEAR($AE552),MONTH($AE552),28)),0)</f>
      </c>
      <c r="AI552" s="18">
        <f>IFERROR(_xlfn.BETA.DIST(DATE(YEAR(AI$2),MONTH(AI$2),15),$AD$2,$AE$2,FALSE,DATE(YEAR($AD552),MONTH($AD552),1),DATE(YEAR($AE552),MONTH($AE552),28)),0)</f>
      </c>
      <c r="AJ552" s="18">
        <f>IFERROR(_xlfn.BETA.DIST(DATE(YEAR(AJ$2),MONTH(AJ$2),15),$AD$2,$AE$2,FALSE,DATE(YEAR($AD552),MONTH($AD552),1),DATE(YEAR($AE552),MONTH($AE552),28)),0)</f>
      </c>
      <c r="AK552" s="18">
        <f>IFERROR(_xlfn.BETA.DIST(DATE(YEAR(AK$2),MONTH(AK$2),15),$AD$2,$AE$2,FALSE,DATE(YEAR($AD552),MONTH($AD552),1),DATE(YEAR($AE552),MONTH($AE552),28)),0)</f>
      </c>
      <c r="AL552" s="18">
        <f>IFERROR(_xlfn.BETA.DIST(DATE(YEAR(AL$2),MONTH(AL$2),15),$AD$2,$AE$2,FALSE,DATE(YEAR($AD552),MONTH($AD552),1),DATE(YEAR($AE552),MONTH($AE552),28)),0)</f>
      </c>
      <c r="AM552" s="18">
        <f>IFERROR(_xlfn.BETA.DIST(DATE(YEAR(AM$2),MONTH(AM$2),15),$AD$2,$AE$2,FALSE,DATE(YEAR($AD552),MONTH($AD552),1),DATE(YEAR($AE552),MONTH($AE552),28)),0)</f>
      </c>
      <c r="AN552" s="18">
        <f>IFERROR(_xlfn.BETA.DIST(DATE(YEAR(AN$2),MONTH(AN$2),15),$AD$2,$AE$2,FALSE,DATE(YEAR($AD552),MONTH($AD552),1),DATE(YEAR($AE552),MONTH($AE552),28)),0)</f>
      </c>
      <c r="AO552" s="18">
        <f>IFERROR(_xlfn.BETA.DIST(DATE(YEAR(AO$2),MONTH(AO$2),15),$AD$2,$AE$2,FALSE,DATE(YEAR($AD552),MONTH($AD552),1),DATE(YEAR($AE552),MONTH($AE552),28)),0)</f>
      </c>
      <c r="AP552" s="18">
        <f>IFERROR(_xlfn.BETA.DIST(DATE(YEAR(AP$2),MONTH(AP$2),15),$AD$2,$AE$2,FALSE,DATE(YEAR($AD552),MONTH($AD552),1),DATE(YEAR($AE552),MONTH($AE552),28)),0)</f>
      </c>
      <c r="AQ552" s="18">
        <f>IFERROR(_xlfn.BETA.DIST(DATE(YEAR(AQ$2),MONTH(AQ$2),15),$AD$2,$AE$2,FALSE,DATE(YEAR($AD552),MONTH($AD552),1),DATE(YEAR($AE552),MONTH($AE552),28)),0)</f>
      </c>
      <c r="AR552" s="18">
        <f>IFERROR(_xlfn.BETA.DIST(DATE(YEAR(AR$2),MONTH(AR$2),15),$AD$2,$AE$2,FALSE,DATE(YEAR($AD552),MONTH($AD552),1),DATE(YEAR($AE552),MONTH($AE552),28)),0)</f>
      </c>
      <c r="AS552" s="18">
        <f>IFERROR(_xlfn.BETA.DIST(DATE(YEAR(AS$2),MONTH(AS$2),15),$AD$2,$AE$2,FALSE,DATE(YEAR($AD552),MONTH($AD552),1),DATE(YEAR($AE552),MONTH($AE552),28)),0)</f>
      </c>
      <c r="AT552" s="18">
        <f>IFERROR(_xlfn.BETA.DIST(DATE(YEAR(AT$2),MONTH(AT$2),15),$AD$2,$AE$2,FALSE,DATE(YEAR($AD552),MONTH($AD552),1),DATE(YEAR($AE552),MONTH($AE552),28)),0)</f>
      </c>
      <c r="AU552" s="18">
        <f>IFERROR(_xlfn.BETA.DIST(DATE(YEAR(AU$2),MONTH(AU$2),15),$AD$2,$AE$2,FALSE,DATE(YEAR($AD552),MONTH($AD552),1),DATE(YEAR($AE552),MONTH($AE552),28)),0)</f>
      </c>
      <c r="AV552" s="18">
        <f>SUM(AG552:AU552)</f>
      </c>
      <c r="AW552" s="18">
        <f>IF(J552&lt;&gt;0,J552,IF($AV552=0,0,AG552/$AV552*$Z552))</f>
      </c>
      <c r="AX552" s="18">
        <f>IF(K552&lt;&gt;0,K552,IF($AV552=0,0,AH552/$AV552*$Z552))</f>
      </c>
      <c r="AY552" s="18">
        <f>IF(L552&lt;&gt;0,L552,IF($AV552=0,0,AI552/$AV552*$Z552))</f>
      </c>
      <c r="AZ552" s="18">
        <f>IF(M552&lt;&gt;0,M552,IF($AV552=0,0,AJ552/$AV552*$Z552))</f>
      </c>
      <c r="BA552" s="18">
        <f>IF(N552&lt;&gt;0,N552,IF($AV552=0,0,AK552/$AV552*$Z552))</f>
      </c>
      <c r="BB552" s="18">
        <f>IF(O552&lt;&gt;0,O552,IF($AV552=0,0,AL552/$AV552*$Z552))</f>
      </c>
      <c r="BC552" s="18">
        <f>IF(P552&lt;&gt;0,P552,IF($AV552=0,0,AM552/$AV552*$Z552))</f>
      </c>
      <c r="BD552" s="18">
        <f>IF(Q552&lt;&gt;0,Q552,IF($AV552=0,0,AN552/$AV552*$Z552))</f>
      </c>
      <c r="BE552" s="18">
        <f>IF(R552&lt;&gt;0,R552,IF($AV552=0,0,AO552/$AV552*$Z552))</f>
      </c>
      <c r="BF552" s="18">
        <f>IF(S552&lt;&gt;0,S552,IF($AV552=0,0,AP552/$AV552*$Z552))</f>
      </c>
      <c r="BG552" s="18">
        <f>IF(T552&lt;&gt;0,T552,IF($AV552=0,0,AQ552/$AV552*$Z552))</f>
      </c>
      <c r="BH552" s="18">
        <f>IF(U552&lt;&gt;0,U552,IF($AV552=0,0,AR552/$AV552*$Z552))</f>
      </c>
      <c r="BI552" s="18">
        <f>IF(V552&lt;&gt;0,V552,IF($AV552=0,0,AS552/$AV552*$Z552))</f>
      </c>
      <c r="BJ552" s="18">
        <f>IF(W552&lt;&gt;0,W552,IF($AV552=0,0,AT552/$AV552*$Z552))</f>
      </c>
      <c r="BK552" s="18">
        <f>IF(X552&lt;&gt;0,X552,IF($AV552=0,0,AU552/$AV552*$Z552))</f>
      </c>
      <c r="BL552" s="18">
        <f>SUM(AW552:BK552)</f>
      </c>
      <c r="BM552" s="18">
        <f>I552-BL552</f>
      </c>
    </row>
    <row r="553" outlineLevel="3">
      <c r="A553" s="17" t="str">
        <v>14.14.3.2</v>
      </c>
      <c r="B553" s="17" t="str">
        <v/>
      </c>
      <c r="C553" s="17" t="str">
        <v/>
      </c>
      <c r="D553" s="17" t="str">
        <v/>
      </c>
      <c r="E553" s="17" t="str">
        <v>14.14.3.2</v>
      </c>
      <c r="F553" s="17" t="str">
        <v>Detectors (electric)</v>
      </c>
      <c r="G553" s="17">
        <v>16010.14</v>
      </c>
      <c r="H553" s="17" t="str">
        <v/>
      </c>
      <c r="I553" s="17" t="str">
        <v/>
      </c>
      <c r="J553" s="17" t="str">
        <v/>
      </c>
      <c r="K553" s="17" t="str">
        <v/>
      </c>
      <c r="L553" s="17" t="str">
        <v/>
      </c>
      <c r="M553" s="17" t="str">
        <v/>
      </c>
      <c r="N553" s="17" t="str">
        <v/>
      </c>
      <c r="O553" s="17" t="str">
        <v/>
      </c>
      <c r="P553" s="17" t="str">
        <v/>
      </c>
      <c r="Q553" s="17" t="str">
        <v/>
      </c>
      <c r="R553" s="17" t="str">
        <v/>
      </c>
      <c r="S553" s="17" t="str">
        <v/>
      </c>
      <c r="T553" s="17" t="str">
        <v/>
      </c>
      <c r="U553" s="17" t="str">
        <v/>
      </c>
      <c r="V553" s="17" t="str">
        <v/>
      </c>
      <c r="W553" s="17" t="str">
        <v/>
      </c>
      <c r="X553" s="17" t="str">
        <v/>
      </c>
      <c r="Y553" s="17" t="str">
        <v/>
      </c>
      <c r="Z553" s="17" t="str">
        <v/>
      </c>
      <c r="AA553" s="17" t="str">
        <v/>
      </c>
      <c r="AB553" s="17" t="str">
        <v/>
      </c>
      <c r="AC553" s="17" t="str">
        <v/>
      </c>
      <c r="AD553" s="17" t="str">
        <v/>
      </c>
      <c r="AE553" s="17" t="str">
        <v/>
      </c>
      <c r="AF553" s="5" t="str">
        <v/>
      </c>
      <c r="AG553" s="18">
        <f>IFERROR(_xlfn.BETA.DIST(DATE(YEAR(AG$2),MONTH(AG$2),15),$AD$2,$AE$2,FALSE,DATE(YEAR($AD553),MONTH($AD553),1),DATE(YEAR($AE553),MONTH($AE553),28)),0)</f>
      </c>
      <c r="AH553" s="18">
        <f>IFERROR(_xlfn.BETA.DIST(DATE(YEAR(AH$2),MONTH(AH$2),15),$AD$2,$AE$2,FALSE,DATE(YEAR($AD553),MONTH($AD553),1),DATE(YEAR($AE553),MONTH($AE553),28)),0)</f>
      </c>
      <c r="AI553" s="18">
        <f>IFERROR(_xlfn.BETA.DIST(DATE(YEAR(AI$2),MONTH(AI$2),15),$AD$2,$AE$2,FALSE,DATE(YEAR($AD553),MONTH($AD553),1),DATE(YEAR($AE553),MONTH($AE553),28)),0)</f>
      </c>
      <c r="AJ553" s="18">
        <f>IFERROR(_xlfn.BETA.DIST(DATE(YEAR(AJ$2),MONTH(AJ$2),15),$AD$2,$AE$2,FALSE,DATE(YEAR($AD553),MONTH($AD553),1),DATE(YEAR($AE553),MONTH($AE553),28)),0)</f>
      </c>
      <c r="AK553" s="18">
        <f>IFERROR(_xlfn.BETA.DIST(DATE(YEAR(AK$2),MONTH(AK$2),15),$AD$2,$AE$2,FALSE,DATE(YEAR($AD553),MONTH($AD553),1),DATE(YEAR($AE553),MONTH($AE553),28)),0)</f>
      </c>
      <c r="AL553" s="18">
        <f>IFERROR(_xlfn.BETA.DIST(DATE(YEAR(AL$2),MONTH(AL$2),15),$AD$2,$AE$2,FALSE,DATE(YEAR($AD553),MONTH($AD553),1),DATE(YEAR($AE553),MONTH($AE553),28)),0)</f>
      </c>
      <c r="AM553" s="18">
        <f>IFERROR(_xlfn.BETA.DIST(DATE(YEAR(AM$2),MONTH(AM$2),15),$AD$2,$AE$2,FALSE,DATE(YEAR($AD553),MONTH($AD553),1),DATE(YEAR($AE553),MONTH($AE553),28)),0)</f>
      </c>
      <c r="AN553" s="18">
        <f>IFERROR(_xlfn.BETA.DIST(DATE(YEAR(AN$2),MONTH(AN$2),15),$AD$2,$AE$2,FALSE,DATE(YEAR($AD553),MONTH($AD553),1),DATE(YEAR($AE553),MONTH($AE553),28)),0)</f>
      </c>
      <c r="AO553" s="18">
        <f>IFERROR(_xlfn.BETA.DIST(DATE(YEAR(AO$2),MONTH(AO$2),15),$AD$2,$AE$2,FALSE,DATE(YEAR($AD553),MONTH($AD553),1),DATE(YEAR($AE553),MONTH($AE553),28)),0)</f>
      </c>
      <c r="AP553" s="18">
        <f>IFERROR(_xlfn.BETA.DIST(DATE(YEAR(AP$2),MONTH(AP$2),15),$AD$2,$AE$2,FALSE,DATE(YEAR($AD553),MONTH($AD553),1),DATE(YEAR($AE553),MONTH($AE553),28)),0)</f>
      </c>
      <c r="AQ553" s="18">
        <f>IFERROR(_xlfn.BETA.DIST(DATE(YEAR(AQ$2),MONTH(AQ$2),15),$AD$2,$AE$2,FALSE,DATE(YEAR($AD553),MONTH($AD553),1),DATE(YEAR($AE553),MONTH($AE553),28)),0)</f>
      </c>
      <c r="AR553" s="18">
        <f>IFERROR(_xlfn.BETA.DIST(DATE(YEAR(AR$2),MONTH(AR$2),15),$AD$2,$AE$2,FALSE,DATE(YEAR($AD553),MONTH($AD553),1),DATE(YEAR($AE553),MONTH($AE553),28)),0)</f>
      </c>
      <c r="AS553" s="18">
        <f>IFERROR(_xlfn.BETA.DIST(DATE(YEAR(AS$2),MONTH(AS$2),15),$AD$2,$AE$2,FALSE,DATE(YEAR($AD553),MONTH($AD553),1),DATE(YEAR($AE553),MONTH($AE553),28)),0)</f>
      </c>
      <c r="AT553" s="18">
        <f>IFERROR(_xlfn.BETA.DIST(DATE(YEAR(AT$2),MONTH(AT$2),15),$AD$2,$AE$2,FALSE,DATE(YEAR($AD553),MONTH($AD553),1),DATE(YEAR($AE553),MONTH($AE553),28)),0)</f>
      </c>
      <c r="AU553" s="18">
        <f>IFERROR(_xlfn.BETA.DIST(DATE(YEAR(AU$2),MONTH(AU$2),15),$AD$2,$AE$2,FALSE,DATE(YEAR($AD553),MONTH($AD553),1),DATE(YEAR($AE553),MONTH($AE553),28)),0)</f>
      </c>
      <c r="AV553" s="18">
        <f>SUM(AG553:AU553)</f>
      </c>
      <c r="AW553" s="18">
        <f>IF(J553&lt;&gt;0,J553,IF($AV553=0,0,AG553/$AV553*$Z553))</f>
      </c>
      <c r="AX553" s="18">
        <f>IF(K553&lt;&gt;0,K553,IF($AV553=0,0,AH553/$AV553*$Z553))</f>
      </c>
      <c r="AY553" s="18">
        <f>IF(L553&lt;&gt;0,L553,IF($AV553=0,0,AI553/$AV553*$Z553))</f>
      </c>
      <c r="AZ553" s="18">
        <f>IF(M553&lt;&gt;0,M553,IF($AV553=0,0,AJ553/$AV553*$Z553))</f>
      </c>
      <c r="BA553" s="18">
        <f>IF(N553&lt;&gt;0,N553,IF($AV553=0,0,AK553/$AV553*$Z553))</f>
      </c>
      <c r="BB553" s="18">
        <f>IF(O553&lt;&gt;0,O553,IF($AV553=0,0,AL553/$AV553*$Z553))</f>
      </c>
      <c r="BC553" s="18">
        <f>IF(P553&lt;&gt;0,P553,IF($AV553=0,0,AM553/$AV553*$Z553))</f>
      </c>
      <c r="BD553" s="18">
        <f>IF(Q553&lt;&gt;0,Q553,IF($AV553=0,0,AN553/$AV553*$Z553))</f>
      </c>
      <c r="BE553" s="18">
        <f>IF(R553&lt;&gt;0,R553,IF($AV553=0,0,AO553/$AV553*$Z553))</f>
      </c>
      <c r="BF553" s="18">
        <f>IF(S553&lt;&gt;0,S553,IF($AV553=0,0,AP553/$AV553*$Z553))</f>
      </c>
      <c r="BG553" s="18">
        <f>IF(T553&lt;&gt;0,T553,IF($AV553=0,0,AQ553/$AV553*$Z553))</f>
      </c>
      <c r="BH553" s="18">
        <f>IF(U553&lt;&gt;0,U553,IF($AV553=0,0,AR553/$AV553*$Z553))</f>
      </c>
      <c r="BI553" s="18">
        <f>IF(V553&lt;&gt;0,V553,IF($AV553=0,0,AS553/$AV553*$Z553))</f>
      </c>
      <c r="BJ553" s="18">
        <f>IF(W553&lt;&gt;0,W553,IF($AV553=0,0,AT553/$AV553*$Z553))</f>
      </c>
      <c r="BK553" s="18">
        <f>IF(X553&lt;&gt;0,X553,IF($AV553=0,0,AU553/$AV553*$Z553))</f>
      </c>
      <c r="BL553" s="18">
        <f>SUM(AW553:BK553)</f>
      </c>
      <c r="BM553" s="17" t="str">
        <v/>
      </c>
    </row>
    <row r="554" outlineLevel="4">
      <c r="A554" s="5" t="str">
        <v>14.14.3.2</v>
      </c>
      <c r="B554" s="5" t="str">
        <v/>
      </c>
      <c r="C554" s="5" t="str">
        <v>BSKDGNGENGR03</v>
      </c>
      <c r="D554" s="5" t="str">
        <v>BSKDGNGENGR03</v>
      </c>
      <c r="E554" s="19">
        <f>IFERROR(_xlfn.XLOOKUP(F554,Assumptions!B:B,Assumptions!C:C),0)</f>
      </c>
      <c r="F554" s="5" t="str">
        <v>Advanced Payment</v>
      </c>
      <c r="G554" s="5" t="str">
        <v/>
      </c>
      <c r="H554" s="18">
        <f>G553*E554</f>
      </c>
      <c r="I554" s="18">
        <f>H554*(1-0)</f>
      </c>
      <c r="J554" s="18">
        <v>0</v>
      </c>
      <c r="K554" s="18">
        <v>0</v>
      </c>
      <c r="L554" s="18">
        <v>0</v>
      </c>
      <c r="M554" s="18">
        <v>0</v>
      </c>
      <c r="N554" s="18">
        <v>0</v>
      </c>
      <c r="O554" s="18">
        <v>0</v>
      </c>
      <c r="P554" s="18">
        <v>0</v>
      </c>
      <c r="Q554" s="18">
        <v>0</v>
      </c>
      <c r="R554" s="18">
        <v>0</v>
      </c>
      <c r="S554" s="18">
        <v>0</v>
      </c>
      <c r="T554" s="18">
        <v>0</v>
      </c>
      <c r="U554" s="18">
        <v>0</v>
      </c>
      <c r="V554" s="18">
        <v>0</v>
      </c>
      <c r="W554" s="18">
        <v>0</v>
      </c>
      <c r="X554" s="18">
        <v>0</v>
      </c>
      <c r="Y554" s="18">
        <f>SUM(J554:X554)</f>
      </c>
      <c r="Z554" s="18">
        <f>I554-Y554</f>
      </c>
      <c r="AA554" s="20">
        <v>46026</v>
      </c>
      <c r="AB554" s="20">
        <v>46026</v>
      </c>
      <c r="AC554" s="18">
        <f>IFERROR(_xlfn.XLOOKUP(F554,Assumptions!B:B,Assumptions!D:D),0)</f>
      </c>
      <c r="AD554" s="20">
        <f>AA554+AC554</f>
      </c>
      <c r="AE554" s="20">
        <f>AC554+AB554</f>
      </c>
      <c r="AF554" s="5" t="str">
        <v/>
      </c>
      <c r="AG554" s="18">
        <f>IFERROR(_xlfn.BETA.DIST(DATE(YEAR(AG$2),MONTH(AG$2),15),$AD$2,$AE$2,FALSE,DATE(YEAR($AD554),MONTH($AD554),1),DATE(YEAR($AE554),MONTH($AE554),28)),0)</f>
      </c>
      <c r="AH554" s="18">
        <f>IFERROR(_xlfn.BETA.DIST(DATE(YEAR(AH$2),MONTH(AH$2),15),$AD$2,$AE$2,FALSE,DATE(YEAR($AD554),MONTH($AD554),1),DATE(YEAR($AE554),MONTH($AE554),28)),0)</f>
      </c>
      <c r="AI554" s="18">
        <f>IFERROR(_xlfn.BETA.DIST(DATE(YEAR(AI$2),MONTH(AI$2),15),$AD$2,$AE$2,FALSE,DATE(YEAR($AD554),MONTH($AD554),1),DATE(YEAR($AE554),MONTH($AE554),28)),0)</f>
      </c>
      <c r="AJ554" s="18">
        <f>IFERROR(_xlfn.BETA.DIST(DATE(YEAR(AJ$2),MONTH(AJ$2),15),$AD$2,$AE$2,FALSE,DATE(YEAR($AD554),MONTH($AD554),1),DATE(YEAR($AE554),MONTH($AE554),28)),0)</f>
      </c>
      <c r="AK554" s="18">
        <f>IFERROR(_xlfn.BETA.DIST(DATE(YEAR(AK$2),MONTH(AK$2),15),$AD$2,$AE$2,FALSE,DATE(YEAR($AD554),MONTH($AD554),1),DATE(YEAR($AE554),MONTH($AE554),28)),0)</f>
      </c>
      <c r="AL554" s="18">
        <f>IFERROR(_xlfn.BETA.DIST(DATE(YEAR(AL$2),MONTH(AL$2),15),$AD$2,$AE$2,FALSE,DATE(YEAR($AD554),MONTH($AD554),1),DATE(YEAR($AE554),MONTH($AE554),28)),0)</f>
      </c>
      <c r="AM554" s="18">
        <f>IFERROR(_xlfn.BETA.DIST(DATE(YEAR(AM$2),MONTH(AM$2),15),$AD$2,$AE$2,FALSE,DATE(YEAR($AD554),MONTH($AD554),1),DATE(YEAR($AE554),MONTH($AE554),28)),0)</f>
      </c>
      <c r="AN554" s="18">
        <f>IFERROR(_xlfn.BETA.DIST(DATE(YEAR(AN$2),MONTH(AN$2),15),$AD$2,$AE$2,FALSE,DATE(YEAR($AD554),MONTH($AD554),1),DATE(YEAR($AE554),MONTH($AE554),28)),0)</f>
      </c>
      <c r="AO554" s="18">
        <f>IFERROR(_xlfn.BETA.DIST(DATE(YEAR(AO$2),MONTH(AO$2),15),$AD$2,$AE$2,FALSE,DATE(YEAR($AD554),MONTH($AD554),1),DATE(YEAR($AE554),MONTH($AE554),28)),0)</f>
      </c>
      <c r="AP554" s="18">
        <f>IFERROR(_xlfn.BETA.DIST(DATE(YEAR(AP$2),MONTH(AP$2),15),$AD$2,$AE$2,FALSE,DATE(YEAR($AD554),MONTH($AD554),1),DATE(YEAR($AE554),MONTH($AE554),28)),0)</f>
      </c>
      <c r="AQ554" s="18">
        <f>IFERROR(_xlfn.BETA.DIST(DATE(YEAR(AQ$2),MONTH(AQ$2),15),$AD$2,$AE$2,FALSE,DATE(YEAR($AD554),MONTH($AD554),1),DATE(YEAR($AE554),MONTH($AE554),28)),0)</f>
      </c>
      <c r="AR554" s="18">
        <f>IFERROR(_xlfn.BETA.DIST(DATE(YEAR(AR$2),MONTH(AR$2),15),$AD$2,$AE$2,FALSE,DATE(YEAR($AD554),MONTH($AD554),1),DATE(YEAR($AE554),MONTH($AE554),28)),0)</f>
      </c>
      <c r="AS554" s="18">
        <f>IFERROR(_xlfn.BETA.DIST(DATE(YEAR(AS$2),MONTH(AS$2),15),$AD$2,$AE$2,FALSE,DATE(YEAR($AD554),MONTH($AD554),1),DATE(YEAR($AE554),MONTH($AE554),28)),0)</f>
      </c>
      <c r="AT554" s="18">
        <f>IFERROR(_xlfn.BETA.DIST(DATE(YEAR(AT$2),MONTH(AT$2),15),$AD$2,$AE$2,FALSE,DATE(YEAR($AD554),MONTH($AD554),1),DATE(YEAR($AE554),MONTH($AE554),28)),0)</f>
      </c>
      <c r="AU554" s="18">
        <f>IFERROR(_xlfn.BETA.DIST(DATE(YEAR(AU$2),MONTH(AU$2),15),$AD$2,$AE$2,FALSE,DATE(YEAR($AD554),MONTH($AD554),1),DATE(YEAR($AE554),MONTH($AE554),28)),0)</f>
      </c>
      <c r="AV554" s="18">
        <f>SUM(AG554:AU554)</f>
      </c>
      <c r="AW554" s="18">
        <f>IF(J554&lt;&gt;0,J554,IF($AV554=0,0,AG554/$AV554*$Z554))</f>
      </c>
      <c r="AX554" s="18">
        <f>IF(K554&lt;&gt;0,K554,IF($AV554=0,0,AH554/$AV554*$Z554))</f>
      </c>
      <c r="AY554" s="18">
        <f>IF(L554&lt;&gt;0,L554,IF($AV554=0,0,AI554/$AV554*$Z554))</f>
      </c>
      <c r="AZ554" s="18">
        <f>IF(M554&lt;&gt;0,M554,IF($AV554=0,0,AJ554/$AV554*$Z554))</f>
      </c>
      <c r="BA554" s="18">
        <f>IF(N554&lt;&gt;0,N554,IF($AV554=0,0,AK554/$AV554*$Z554))</f>
      </c>
      <c r="BB554" s="18">
        <f>IF(O554&lt;&gt;0,O554,IF($AV554=0,0,AL554/$AV554*$Z554))</f>
      </c>
      <c r="BC554" s="18">
        <f>IF(P554&lt;&gt;0,P554,IF($AV554=0,0,AM554/$AV554*$Z554))</f>
      </c>
      <c r="BD554" s="18">
        <f>IF(Q554&lt;&gt;0,Q554,IF($AV554=0,0,AN554/$AV554*$Z554))</f>
      </c>
      <c r="BE554" s="18">
        <f>IF(R554&lt;&gt;0,R554,IF($AV554=0,0,AO554/$AV554*$Z554))</f>
      </c>
      <c r="BF554" s="18">
        <f>IF(S554&lt;&gt;0,S554,IF($AV554=0,0,AP554/$AV554*$Z554))</f>
      </c>
      <c r="BG554" s="18">
        <f>IF(T554&lt;&gt;0,T554,IF($AV554=0,0,AQ554/$AV554*$Z554))</f>
      </c>
      <c r="BH554" s="18">
        <f>IF(U554&lt;&gt;0,U554,IF($AV554=0,0,AR554/$AV554*$Z554))</f>
      </c>
      <c r="BI554" s="18">
        <f>IF(V554&lt;&gt;0,V554,IF($AV554=0,0,AS554/$AV554*$Z554))</f>
      </c>
      <c r="BJ554" s="18">
        <f>IF(W554&lt;&gt;0,W554,IF($AV554=0,0,AT554/$AV554*$Z554))</f>
      </c>
      <c r="BK554" s="18">
        <f>IF(X554&lt;&gt;0,X554,IF($AV554=0,0,AU554/$AV554*$Z554))</f>
      </c>
      <c r="BL554" s="18">
        <f>SUM(AW554:BK554)</f>
      </c>
      <c r="BM554" s="18">
        <f>I554-BL554</f>
      </c>
    </row>
    <row r="555" outlineLevel="4">
      <c r="A555" s="5" t="str">
        <v>14.14.3.2</v>
      </c>
      <c r="B555" s="5" t="str">
        <v/>
      </c>
      <c r="C555" s="5" t="str">
        <v/>
      </c>
      <c r="D555" s="5" t="str">
        <v/>
      </c>
      <c r="E555" s="19">
        <f>IFERROR(_xlfn.XLOOKUP(F555,Assumptions!B:B,Assumptions!C:C),0)</f>
      </c>
      <c r="F555" s="5" t="str">
        <v>Site Delivery EGP</v>
      </c>
      <c r="G555" s="5" t="str">
        <v/>
      </c>
      <c r="H555" s="18">
        <f>G553*E555</f>
      </c>
      <c r="I555" s="18">
        <f>H555*(1-0)</f>
      </c>
      <c r="J555" s="18">
        <v>0</v>
      </c>
      <c r="K555" s="18">
        <v>0</v>
      </c>
      <c r="L555" s="18">
        <v>0</v>
      </c>
      <c r="M555" s="18">
        <v>0</v>
      </c>
      <c r="N555" s="18">
        <v>0</v>
      </c>
      <c r="O555" s="18">
        <v>0</v>
      </c>
      <c r="P555" s="18">
        <v>0</v>
      </c>
      <c r="Q555" s="18">
        <v>0</v>
      </c>
      <c r="R555" s="18">
        <v>0</v>
      </c>
      <c r="S555" s="18">
        <v>0</v>
      </c>
      <c r="T555" s="18">
        <v>0</v>
      </c>
      <c r="U555" s="18">
        <v>0</v>
      </c>
      <c r="V555" s="18">
        <v>0</v>
      </c>
      <c r="W555" s="18">
        <v>0</v>
      </c>
      <c r="X555" s="18">
        <v>0</v>
      </c>
      <c r="Y555" s="18">
        <f>SUM(J555:X555)</f>
      </c>
      <c r="Z555" s="18">
        <f>I555-Y555</f>
      </c>
      <c r="AA555" s="5" t="str">
        <v/>
      </c>
      <c r="AB555" s="5" t="str">
        <v/>
      </c>
      <c r="AC555" s="18">
        <f>IFERROR(_xlfn.XLOOKUP(F555,Assumptions!B:B,Assumptions!D:D),0)</f>
      </c>
      <c r="AD555" s="20">
        <f>AA555+AC555</f>
      </c>
      <c r="AE555" s="20">
        <f>AC555+AB555</f>
      </c>
      <c r="AF555" s="5" t="str">
        <v/>
      </c>
      <c r="AG555" s="18">
        <f>IFERROR(_xlfn.BETA.DIST(DATE(YEAR(AG$2),MONTH(AG$2),15),$AD$2,$AE$2,FALSE,DATE(YEAR($AD555),MONTH($AD555),1),DATE(YEAR($AE555),MONTH($AE555),28)),0)</f>
      </c>
      <c r="AH555" s="18">
        <f>IFERROR(_xlfn.BETA.DIST(DATE(YEAR(AH$2),MONTH(AH$2),15),$AD$2,$AE$2,FALSE,DATE(YEAR($AD555),MONTH($AD555),1),DATE(YEAR($AE555),MONTH($AE555),28)),0)</f>
      </c>
      <c r="AI555" s="18">
        <f>IFERROR(_xlfn.BETA.DIST(DATE(YEAR(AI$2),MONTH(AI$2),15),$AD$2,$AE$2,FALSE,DATE(YEAR($AD555),MONTH($AD555),1),DATE(YEAR($AE555),MONTH($AE555),28)),0)</f>
      </c>
      <c r="AJ555" s="18">
        <f>IFERROR(_xlfn.BETA.DIST(DATE(YEAR(AJ$2),MONTH(AJ$2),15),$AD$2,$AE$2,FALSE,DATE(YEAR($AD555),MONTH($AD555),1),DATE(YEAR($AE555),MONTH($AE555),28)),0)</f>
      </c>
      <c r="AK555" s="18">
        <f>IFERROR(_xlfn.BETA.DIST(DATE(YEAR(AK$2),MONTH(AK$2),15),$AD$2,$AE$2,FALSE,DATE(YEAR($AD555),MONTH($AD555),1),DATE(YEAR($AE555),MONTH($AE555),28)),0)</f>
      </c>
      <c r="AL555" s="18">
        <f>IFERROR(_xlfn.BETA.DIST(DATE(YEAR(AL$2),MONTH(AL$2),15),$AD$2,$AE$2,FALSE,DATE(YEAR($AD555),MONTH($AD555),1),DATE(YEAR($AE555),MONTH($AE555),28)),0)</f>
      </c>
      <c r="AM555" s="18">
        <f>IFERROR(_xlfn.BETA.DIST(DATE(YEAR(AM$2),MONTH(AM$2),15),$AD$2,$AE$2,FALSE,DATE(YEAR($AD555),MONTH($AD555),1),DATE(YEAR($AE555),MONTH($AE555),28)),0)</f>
      </c>
      <c r="AN555" s="18">
        <f>IFERROR(_xlfn.BETA.DIST(DATE(YEAR(AN$2),MONTH(AN$2),15),$AD$2,$AE$2,FALSE,DATE(YEAR($AD555),MONTH($AD555),1),DATE(YEAR($AE555),MONTH($AE555),28)),0)</f>
      </c>
      <c r="AO555" s="18">
        <f>IFERROR(_xlfn.BETA.DIST(DATE(YEAR(AO$2),MONTH(AO$2),15),$AD$2,$AE$2,FALSE,DATE(YEAR($AD555),MONTH($AD555),1),DATE(YEAR($AE555),MONTH($AE555),28)),0)</f>
      </c>
      <c r="AP555" s="18">
        <f>IFERROR(_xlfn.BETA.DIST(DATE(YEAR(AP$2),MONTH(AP$2),15),$AD$2,$AE$2,FALSE,DATE(YEAR($AD555),MONTH($AD555),1),DATE(YEAR($AE555),MONTH($AE555),28)),0)</f>
      </c>
      <c r="AQ555" s="18">
        <f>IFERROR(_xlfn.BETA.DIST(DATE(YEAR(AQ$2),MONTH(AQ$2),15),$AD$2,$AE$2,FALSE,DATE(YEAR($AD555),MONTH($AD555),1),DATE(YEAR($AE555),MONTH($AE555),28)),0)</f>
      </c>
      <c r="AR555" s="18">
        <f>IFERROR(_xlfn.BETA.DIST(DATE(YEAR(AR$2),MONTH(AR$2),15),$AD$2,$AE$2,FALSE,DATE(YEAR($AD555),MONTH($AD555),1),DATE(YEAR($AE555),MONTH($AE555),28)),0)</f>
      </c>
      <c r="AS555" s="18">
        <f>IFERROR(_xlfn.BETA.DIST(DATE(YEAR(AS$2),MONTH(AS$2),15),$AD$2,$AE$2,FALSE,DATE(YEAR($AD555),MONTH($AD555),1),DATE(YEAR($AE555),MONTH($AE555),28)),0)</f>
      </c>
      <c r="AT555" s="18">
        <f>IFERROR(_xlfn.BETA.DIST(DATE(YEAR(AT$2),MONTH(AT$2),15),$AD$2,$AE$2,FALSE,DATE(YEAR($AD555),MONTH($AD555),1),DATE(YEAR($AE555),MONTH($AE555),28)),0)</f>
      </c>
      <c r="AU555" s="18">
        <f>IFERROR(_xlfn.BETA.DIST(DATE(YEAR(AU$2),MONTH(AU$2),15),$AD$2,$AE$2,FALSE,DATE(YEAR($AD555),MONTH($AD555),1),DATE(YEAR($AE555),MONTH($AE555),28)),0)</f>
      </c>
      <c r="AV555" s="18">
        <f>SUM(AG555:AU555)</f>
      </c>
      <c r="AW555" s="18">
        <f>IF(J555&lt;&gt;0,J555,IF($AV555=0,0,AG555/$AV555*$Z555))</f>
      </c>
      <c r="AX555" s="18">
        <f>IF(K555&lt;&gt;0,K555,IF($AV555=0,0,AH555/$AV555*$Z555))</f>
      </c>
      <c r="AY555" s="18">
        <f>IF(L555&lt;&gt;0,L555,IF($AV555=0,0,AI555/$AV555*$Z555))</f>
      </c>
      <c r="AZ555" s="18">
        <f>IF(M555&lt;&gt;0,M555,IF($AV555=0,0,AJ555/$AV555*$Z555))</f>
      </c>
      <c r="BA555" s="18">
        <f>IF(N555&lt;&gt;0,N555,IF($AV555=0,0,AK555/$AV555*$Z555))</f>
      </c>
      <c r="BB555" s="18">
        <f>IF(O555&lt;&gt;0,O555,IF($AV555=0,0,AL555/$AV555*$Z555))</f>
      </c>
      <c r="BC555" s="18">
        <f>IF(P555&lt;&gt;0,P555,IF($AV555=0,0,AM555/$AV555*$Z555))</f>
      </c>
      <c r="BD555" s="18">
        <f>IF(Q555&lt;&gt;0,Q555,IF($AV555=0,0,AN555/$AV555*$Z555))</f>
      </c>
      <c r="BE555" s="18">
        <f>IF(R555&lt;&gt;0,R555,IF($AV555=0,0,AO555/$AV555*$Z555))</f>
      </c>
      <c r="BF555" s="18">
        <f>IF(S555&lt;&gt;0,S555,IF($AV555=0,0,AP555/$AV555*$Z555))</f>
      </c>
      <c r="BG555" s="18">
        <f>IF(T555&lt;&gt;0,T555,IF($AV555=0,0,AQ555/$AV555*$Z555))</f>
      </c>
      <c r="BH555" s="18">
        <f>IF(U555&lt;&gt;0,U555,IF($AV555=0,0,AR555/$AV555*$Z555))</f>
      </c>
      <c r="BI555" s="18">
        <f>IF(V555&lt;&gt;0,V555,IF($AV555=0,0,AS555/$AV555*$Z555))</f>
      </c>
      <c r="BJ555" s="18">
        <f>IF(W555&lt;&gt;0,W555,IF($AV555=0,0,AT555/$AV555*$Z555))</f>
      </c>
      <c r="BK555" s="18">
        <f>IF(X555&lt;&gt;0,X555,IF($AV555=0,0,AU555/$AV555*$Z555))</f>
      </c>
      <c r="BL555" s="18">
        <f>SUM(AW555:BK555)</f>
      </c>
      <c r="BM555" s="18">
        <f>I555-BL555</f>
      </c>
    </row>
    <row r="556" outlineLevel="4">
      <c r="A556" s="5" t="str">
        <v>14.14.3.2</v>
      </c>
      <c r="B556" s="5" t="str">
        <v/>
      </c>
      <c r="C556" s="5" t="str">
        <v>BSKDGNGENGR07</v>
      </c>
      <c r="D556" s="5" t="str">
        <v>BSKDGNGENGR07</v>
      </c>
      <c r="E556" s="19">
        <f>IFERROR(_xlfn.XLOOKUP(F556,Assumptions!B:B,Assumptions!C:C),0)</f>
      </c>
      <c r="F556" s="5" t="str">
        <v>Retention</v>
      </c>
      <c r="G556" s="5" t="str">
        <v/>
      </c>
      <c r="H556" s="18">
        <f>G553*E556</f>
      </c>
      <c r="I556" s="18">
        <f>H556*(1-0)</f>
      </c>
      <c r="J556" s="18">
        <v>0</v>
      </c>
      <c r="K556" s="18">
        <v>0</v>
      </c>
      <c r="L556" s="18">
        <v>0</v>
      </c>
      <c r="M556" s="18">
        <v>0</v>
      </c>
      <c r="N556" s="18">
        <v>0</v>
      </c>
      <c r="O556" s="18">
        <v>0</v>
      </c>
      <c r="P556" s="18">
        <v>0</v>
      </c>
      <c r="Q556" s="18">
        <v>0</v>
      </c>
      <c r="R556" s="18">
        <v>0</v>
      </c>
      <c r="S556" s="18">
        <v>0</v>
      </c>
      <c r="T556" s="18">
        <v>0</v>
      </c>
      <c r="U556" s="18">
        <v>0</v>
      </c>
      <c r="V556" s="18">
        <v>0</v>
      </c>
      <c r="W556" s="18">
        <v>0</v>
      </c>
      <c r="X556" s="18">
        <v>0</v>
      </c>
      <c r="Y556" s="18">
        <f>SUM(J556:X556)</f>
      </c>
      <c r="Z556" s="18">
        <f>I556-Y556</f>
      </c>
      <c r="AA556" s="20">
        <v>46483</v>
      </c>
      <c r="AB556" s="20">
        <v>46483</v>
      </c>
      <c r="AC556" s="18">
        <f>IFERROR(_xlfn.XLOOKUP(F556,Assumptions!B:B,Assumptions!D:D),0)</f>
      </c>
      <c r="AD556" s="20">
        <f>AA556+AC556</f>
      </c>
      <c r="AE556" s="20">
        <f>AC556+AB556</f>
      </c>
      <c r="AF556" s="5" t="str">
        <v/>
      </c>
      <c r="AG556" s="18">
        <f>IFERROR(_xlfn.BETA.DIST(DATE(YEAR(AG$2),MONTH(AG$2),15),$AD$2,$AE$2,FALSE,DATE(YEAR($AD556),MONTH($AD556),1),DATE(YEAR($AE556),MONTH($AE556),28)),0)</f>
      </c>
      <c r="AH556" s="18">
        <f>IFERROR(_xlfn.BETA.DIST(DATE(YEAR(AH$2),MONTH(AH$2),15),$AD$2,$AE$2,FALSE,DATE(YEAR($AD556),MONTH($AD556),1),DATE(YEAR($AE556),MONTH($AE556),28)),0)</f>
      </c>
      <c r="AI556" s="18">
        <f>IFERROR(_xlfn.BETA.DIST(DATE(YEAR(AI$2),MONTH(AI$2),15),$AD$2,$AE$2,FALSE,DATE(YEAR($AD556),MONTH($AD556),1),DATE(YEAR($AE556),MONTH($AE556),28)),0)</f>
      </c>
      <c r="AJ556" s="18">
        <f>IFERROR(_xlfn.BETA.DIST(DATE(YEAR(AJ$2),MONTH(AJ$2),15),$AD$2,$AE$2,FALSE,DATE(YEAR($AD556),MONTH($AD556),1),DATE(YEAR($AE556),MONTH($AE556),28)),0)</f>
      </c>
      <c r="AK556" s="18">
        <f>IFERROR(_xlfn.BETA.DIST(DATE(YEAR(AK$2),MONTH(AK$2),15),$AD$2,$AE$2,FALSE,DATE(YEAR($AD556),MONTH($AD556),1),DATE(YEAR($AE556),MONTH($AE556),28)),0)</f>
      </c>
      <c r="AL556" s="18">
        <f>IFERROR(_xlfn.BETA.DIST(DATE(YEAR(AL$2),MONTH(AL$2),15),$AD$2,$AE$2,FALSE,DATE(YEAR($AD556),MONTH($AD556),1),DATE(YEAR($AE556),MONTH($AE556),28)),0)</f>
      </c>
      <c r="AM556" s="18">
        <f>IFERROR(_xlfn.BETA.DIST(DATE(YEAR(AM$2),MONTH(AM$2),15),$AD$2,$AE$2,FALSE,DATE(YEAR($AD556),MONTH($AD556),1),DATE(YEAR($AE556),MONTH($AE556),28)),0)</f>
      </c>
      <c r="AN556" s="18">
        <f>IFERROR(_xlfn.BETA.DIST(DATE(YEAR(AN$2),MONTH(AN$2),15),$AD$2,$AE$2,FALSE,DATE(YEAR($AD556),MONTH($AD556),1),DATE(YEAR($AE556),MONTH($AE556),28)),0)</f>
      </c>
      <c r="AO556" s="18">
        <f>IFERROR(_xlfn.BETA.DIST(DATE(YEAR(AO$2),MONTH(AO$2),15),$AD$2,$AE$2,FALSE,DATE(YEAR($AD556),MONTH($AD556),1),DATE(YEAR($AE556),MONTH($AE556),28)),0)</f>
      </c>
      <c r="AP556" s="18">
        <f>IFERROR(_xlfn.BETA.DIST(DATE(YEAR(AP$2),MONTH(AP$2),15),$AD$2,$AE$2,FALSE,DATE(YEAR($AD556),MONTH($AD556),1),DATE(YEAR($AE556),MONTH($AE556),28)),0)</f>
      </c>
      <c r="AQ556" s="18">
        <f>IFERROR(_xlfn.BETA.DIST(DATE(YEAR(AQ$2),MONTH(AQ$2),15),$AD$2,$AE$2,FALSE,DATE(YEAR($AD556),MONTH($AD556),1),DATE(YEAR($AE556),MONTH($AE556),28)),0)</f>
      </c>
      <c r="AR556" s="18">
        <f>IFERROR(_xlfn.BETA.DIST(DATE(YEAR(AR$2),MONTH(AR$2),15),$AD$2,$AE$2,FALSE,DATE(YEAR($AD556),MONTH($AD556),1),DATE(YEAR($AE556),MONTH($AE556),28)),0)</f>
      </c>
      <c r="AS556" s="18">
        <f>IFERROR(_xlfn.BETA.DIST(DATE(YEAR(AS$2),MONTH(AS$2),15),$AD$2,$AE$2,FALSE,DATE(YEAR($AD556),MONTH($AD556),1),DATE(YEAR($AE556),MONTH($AE556),28)),0)</f>
      </c>
      <c r="AT556" s="18">
        <f>IFERROR(_xlfn.BETA.DIST(DATE(YEAR(AT$2),MONTH(AT$2),15),$AD$2,$AE$2,FALSE,DATE(YEAR($AD556),MONTH($AD556),1),DATE(YEAR($AE556),MONTH($AE556),28)),0)</f>
      </c>
      <c r="AU556" s="18">
        <f>IFERROR(_xlfn.BETA.DIST(DATE(YEAR(AU$2),MONTH(AU$2),15),$AD$2,$AE$2,FALSE,DATE(YEAR($AD556),MONTH($AD556),1),DATE(YEAR($AE556),MONTH($AE556),28)),0)</f>
      </c>
      <c r="AV556" s="18">
        <f>SUM(AG556:AU556)</f>
      </c>
      <c r="AW556" s="18">
        <f>IF(J556&lt;&gt;0,J556,IF($AV556=0,0,AG556/$AV556*$Z556))</f>
      </c>
      <c r="AX556" s="18">
        <f>IF(K556&lt;&gt;0,K556,IF($AV556=0,0,AH556/$AV556*$Z556))</f>
      </c>
      <c r="AY556" s="18">
        <f>IF(L556&lt;&gt;0,L556,IF($AV556=0,0,AI556/$AV556*$Z556))</f>
      </c>
      <c r="AZ556" s="18">
        <f>IF(M556&lt;&gt;0,M556,IF($AV556=0,0,AJ556/$AV556*$Z556))</f>
      </c>
      <c r="BA556" s="18">
        <f>IF(N556&lt;&gt;0,N556,IF($AV556=0,0,AK556/$AV556*$Z556))</f>
      </c>
      <c r="BB556" s="18">
        <f>IF(O556&lt;&gt;0,O556,IF($AV556=0,0,AL556/$AV556*$Z556))</f>
      </c>
      <c r="BC556" s="18">
        <f>IF(P556&lt;&gt;0,P556,IF($AV556=0,0,AM556/$AV556*$Z556))</f>
      </c>
      <c r="BD556" s="18">
        <f>IF(Q556&lt;&gt;0,Q556,IF($AV556=0,0,AN556/$AV556*$Z556))</f>
      </c>
      <c r="BE556" s="18">
        <f>IF(R556&lt;&gt;0,R556,IF($AV556=0,0,AO556/$AV556*$Z556))</f>
      </c>
      <c r="BF556" s="18">
        <f>IF(S556&lt;&gt;0,S556,IF($AV556=0,0,AP556/$AV556*$Z556))</f>
      </c>
      <c r="BG556" s="18">
        <f>IF(T556&lt;&gt;0,T556,IF($AV556=0,0,AQ556/$AV556*$Z556))</f>
      </c>
      <c r="BH556" s="18">
        <f>IF(U556&lt;&gt;0,U556,IF($AV556=0,0,AR556/$AV556*$Z556))</f>
      </c>
      <c r="BI556" s="18">
        <f>IF(V556&lt;&gt;0,V556,IF($AV556=0,0,AS556/$AV556*$Z556))</f>
      </c>
      <c r="BJ556" s="18">
        <f>IF(W556&lt;&gt;0,W556,IF($AV556=0,0,AT556/$AV556*$Z556))</f>
      </c>
      <c r="BK556" s="18">
        <f>IF(X556&lt;&gt;0,X556,IF($AV556=0,0,AU556/$AV556*$Z556))</f>
      </c>
      <c r="BL556" s="18">
        <f>SUM(AW556:BK556)</f>
      </c>
      <c r="BM556" s="18">
        <f>I556-BL556</f>
      </c>
    </row>
    <row r="557" outlineLevel="3">
      <c r="A557" s="17" t="str">
        <v>14.14.3.3</v>
      </c>
      <c r="B557" s="17" t="str">
        <v/>
      </c>
      <c r="C557" s="17" t="str">
        <v/>
      </c>
      <c r="D557" s="17" t="str">
        <v/>
      </c>
      <c r="E557" s="17" t="str">
        <v>14.14.3.3</v>
      </c>
      <c r="F557" s="17" t="str">
        <v>Nozzles of each type</v>
      </c>
      <c r="G557" s="17">
        <v>16010.88</v>
      </c>
      <c r="H557" s="17" t="str">
        <v/>
      </c>
      <c r="I557" s="17" t="str">
        <v/>
      </c>
      <c r="J557" s="17" t="str">
        <v/>
      </c>
      <c r="K557" s="17" t="str">
        <v/>
      </c>
      <c r="L557" s="17" t="str">
        <v/>
      </c>
      <c r="M557" s="17" t="str">
        <v/>
      </c>
      <c r="N557" s="17" t="str">
        <v/>
      </c>
      <c r="O557" s="17" t="str">
        <v/>
      </c>
      <c r="P557" s="17" t="str">
        <v/>
      </c>
      <c r="Q557" s="17" t="str">
        <v/>
      </c>
      <c r="R557" s="17" t="str">
        <v/>
      </c>
      <c r="S557" s="17" t="str">
        <v/>
      </c>
      <c r="T557" s="17" t="str">
        <v/>
      </c>
      <c r="U557" s="17" t="str">
        <v/>
      </c>
      <c r="V557" s="17" t="str">
        <v/>
      </c>
      <c r="W557" s="17" t="str">
        <v/>
      </c>
      <c r="X557" s="17" t="str">
        <v/>
      </c>
      <c r="Y557" s="17" t="str">
        <v/>
      </c>
      <c r="Z557" s="17" t="str">
        <v/>
      </c>
      <c r="AA557" s="17" t="str">
        <v/>
      </c>
      <c r="AB557" s="17" t="str">
        <v/>
      </c>
      <c r="AC557" s="17" t="str">
        <v/>
      </c>
      <c r="AD557" s="17" t="str">
        <v/>
      </c>
      <c r="AE557" s="17" t="str">
        <v/>
      </c>
      <c r="AF557" s="5" t="str">
        <v/>
      </c>
      <c r="AG557" s="18">
        <f>IFERROR(_xlfn.BETA.DIST(DATE(YEAR(AG$2),MONTH(AG$2),15),$AD$2,$AE$2,FALSE,DATE(YEAR($AD557),MONTH($AD557),1),DATE(YEAR($AE557),MONTH($AE557),28)),0)</f>
      </c>
      <c r="AH557" s="18">
        <f>IFERROR(_xlfn.BETA.DIST(DATE(YEAR(AH$2),MONTH(AH$2),15),$AD$2,$AE$2,FALSE,DATE(YEAR($AD557),MONTH($AD557),1),DATE(YEAR($AE557),MONTH($AE557),28)),0)</f>
      </c>
      <c r="AI557" s="18">
        <f>IFERROR(_xlfn.BETA.DIST(DATE(YEAR(AI$2),MONTH(AI$2),15),$AD$2,$AE$2,FALSE,DATE(YEAR($AD557),MONTH($AD557),1),DATE(YEAR($AE557),MONTH($AE557),28)),0)</f>
      </c>
      <c r="AJ557" s="18">
        <f>IFERROR(_xlfn.BETA.DIST(DATE(YEAR(AJ$2),MONTH(AJ$2),15),$AD$2,$AE$2,FALSE,DATE(YEAR($AD557),MONTH($AD557),1),DATE(YEAR($AE557),MONTH($AE557),28)),0)</f>
      </c>
      <c r="AK557" s="18">
        <f>IFERROR(_xlfn.BETA.DIST(DATE(YEAR(AK$2),MONTH(AK$2),15),$AD$2,$AE$2,FALSE,DATE(YEAR($AD557),MONTH($AD557),1),DATE(YEAR($AE557),MONTH($AE557),28)),0)</f>
      </c>
      <c r="AL557" s="18">
        <f>IFERROR(_xlfn.BETA.DIST(DATE(YEAR(AL$2),MONTH(AL$2),15),$AD$2,$AE$2,FALSE,DATE(YEAR($AD557),MONTH($AD557),1),DATE(YEAR($AE557),MONTH($AE557),28)),0)</f>
      </c>
      <c r="AM557" s="18">
        <f>IFERROR(_xlfn.BETA.DIST(DATE(YEAR(AM$2),MONTH(AM$2),15),$AD$2,$AE$2,FALSE,DATE(YEAR($AD557),MONTH($AD557),1),DATE(YEAR($AE557),MONTH($AE557),28)),0)</f>
      </c>
      <c r="AN557" s="18">
        <f>IFERROR(_xlfn.BETA.DIST(DATE(YEAR(AN$2),MONTH(AN$2),15),$AD$2,$AE$2,FALSE,DATE(YEAR($AD557),MONTH($AD557),1),DATE(YEAR($AE557),MONTH($AE557),28)),0)</f>
      </c>
      <c r="AO557" s="18">
        <f>IFERROR(_xlfn.BETA.DIST(DATE(YEAR(AO$2),MONTH(AO$2),15),$AD$2,$AE$2,FALSE,DATE(YEAR($AD557),MONTH($AD557),1),DATE(YEAR($AE557),MONTH($AE557),28)),0)</f>
      </c>
      <c r="AP557" s="18">
        <f>IFERROR(_xlfn.BETA.DIST(DATE(YEAR(AP$2),MONTH(AP$2),15),$AD$2,$AE$2,FALSE,DATE(YEAR($AD557),MONTH($AD557),1),DATE(YEAR($AE557),MONTH($AE557),28)),0)</f>
      </c>
      <c r="AQ557" s="18">
        <f>IFERROR(_xlfn.BETA.DIST(DATE(YEAR(AQ$2),MONTH(AQ$2),15),$AD$2,$AE$2,FALSE,DATE(YEAR($AD557),MONTH($AD557),1),DATE(YEAR($AE557),MONTH($AE557),28)),0)</f>
      </c>
      <c r="AR557" s="18">
        <f>IFERROR(_xlfn.BETA.DIST(DATE(YEAR(AR$2),MONTH(AR$2),15),$AD$2,$AE$2,FALSE,DATE(YEAR($AD557),MONTH($AD557),1),DATE(YEAR($AE557),MONTH($AE557),28)),0)</f>
      </c>
      <c r="AS557" s="18">
        <f>IFERROR(_xlfn.BETA.DIST(DATE(YEAR(AS$2),MONTH(AS$2),15),$AD$2,$AE$2,FALSE,DATE(YEAR($AD557),MONTH($AD557),1),DATE(YEAR($AE557),MONTH($AE557),28)),0)</f>
      </c>
      <c r="AT557" s="18">
        <f>IFERROR(_xlfn.BETA.DIST(DATE(YEAR(AT$2),MONTH(AT$2),15),$AD$2,$AE$2,FALSE,DATE(YEAR($AD557),MONTH($AD557),1),DATE(YEAR($AE557),MONTH($AE557),28)),0)</f>
      </c>
      <c r="AU557" s="18">
        <f>IFERROR(_xlfn.BETA.DIST(DATE(YEAR(AU$2),MONTH(AU$2),15),$AD$2,$AE$2,FALSE,DATE(YEAR($AD557),MONTH($AD557),1),DATE(YEAR($AE557),MONTH($AE557),28)),0)</f>
      </c>
      <c r="AV557" s="18">
        <f>SUM(AG557:AU557)</f>
      </c>
      <c r="AW557" s="18">
        <f>IF(J557&lt;&gt;0,J557,IF($AV557=0,0,AG557/$AV557*$Z557))</f>
      </c>
      <c r="AX557" s="18">
        <f>IF(K557&lt;&gt;0,K557,IF($AV557=0,0,AH557/$AV557*$Z557))</f>
      </c>
      <c r="AY557" s="18">
        <f>IF(L557&lt;&gt;0,L557,IF($AV557=0,0,AI557/$AV557*$Z557))</f>
      </c>
      <c r="AZ557" s="18">
        <f>IF(M557&lt;&gt;0,M557,IF($AV557=0,0,AJ557/$AV557*$Z557))</f>
      </c>
      <c r="BA557" s="18">
        <f>IF(N557&lt;&gt;0,N557,IF($AV557=0,0,AK557/$AV557*$Z557))</f>
      </c>
      <c r="BB557" s="18">
        <f>IF(O557&lt;&gt;0,O557,IF($AV557=0,0,AL557/$AV557*$Z557))</f>
      </c>
      <c r="BC557" s="18">
        <f>IF(P557&lt;&gt;0,P557,IF($AV557=0,0,AM557/$AV557*$Z557))</f>
      </c>
      <c r="BD557" s="18">
        <f>IF(Q557&lt;&gt;0,Q557,IF($AV557=0,0,AN557/$AV557*$Z557))</f>
      </c>
      <c r="BE557" s="18">
        <f>IF(R557&lt;&gt;0,R557,IF($AV557=0,0,AO557/$AV557*$Z557))</f>
      </c>
      <c r="BF557" s="18">
        <f>IF(S557&lt;&gt;0,S557,IF($AV557=0,0,AP557/$AV557*$Z557))</f>
      </c>
      <c r="BG557" s="18">
        <f>IF(T557&lt;&gt;0,T557,IF($AV557=0,0,AQ557/$AV557*$Z557))</f>
      </c>
      <c r="BH557" s="18">
        <f>IF(U557&lt;&gt;0,U557,IF($AV557=0,0,AR557/$AV557*$Z557))</f>
      </c>
      <c r="BI557" s="18">
        <f>IF(V557&lt;&gt;0,V557,IF($AV557=0,0,AS557/$AV557*$Z557))</f>
      </c>
      <c r="BJ557" s="18">
        <f>IF(W557&lt;&gt;0,W557,IF($AV557=0,0,AT557/$AV557*$Z557))</f>
      </c>
      <c r="BK557" s="18">
        <f>IF(X557&lt;&gt;0,X557,IF($AV557=0,0,AU557/$AV557*$Z557))</f>
      </c>
      <c r="BL557" s="18">
        <f>SUM(AW557:BK557)</f>
      </c>
      <c r="BM557" s="17" t="str">
        <v/>
      </c>
    </row>
    <row r="558" outlineLevel="4">
      <c r="A558" s="5" t="str">
        <v>14.14.3.3</v>
      </c>
      <c r="B558" s="5" t="str">
        <v/>
      </c>
      <c r="C558" s="5" t="str">
        <v>BSKDGNGENGR03</v>
      </c>
      <c r="D558" s="5" t="str">
        <v>BSKDGNGENGR03</v>
      </c>
      <c r="E558" s="19">
        <f>IFERROR(_xlfn.XLOOKUP(F558,Assumptions!B:B,Assumptions!C:C),0)</f>
      </c>
      <c r="F558" s="5" t="str">
        <v>Advanced Payment</v>
      </c>
      <c r="G558" s="5" t="str">
        <v/>
      </c>
      <c r="H558" s="18">
        <f>G557*E558</f>
      </c>
      <c r="I558" s="18">
        <f>H558*(1-0)</f>
      </c>
      <c r="J558" s="18">
        <v>0</v>
      </c>
      <c r="K558" s="18">
        <v>0</v>
      </c>
      <c r="L558" s="18">
        <v>0</v>
      </c>
      <c r="M558" s="18">
        <v>0</v>
      </c>
      <c r="N558" s="18">
        <v>0</v>
      </c>
      <c r="O558" s="18">
        <v>0</v>
      </c>
      <c r="P558" s="18">
        <v>0</v>
      </c>
      <c r="Q558" s="18">
        <v>0</v>
      </c>
      <c r="R558" s="18">
        <v>0</v>
      </c>
      <c r="S558" s="18">
        <v>0</v>
      </c>
      <c r="T558" s="18">
        <v>0</v>
      </c>
      <c r="U558" s="18">
        <v>0</v>
      </c>
      <c r="V558" s="18">
        <v>0</v>
      </c>
      <c r="W558" s="18">
        <v>0</v>
      </c>
      <c r="X558" s="18">
        <v>0</v>
      </c>
      <c r="Y558" s="18">
        <f>SUM(J558:X558)</f>
      </c>
      <c r="Z558" s="18">
        <f>I558-Y558</f>
      </c>
      <c r="AA558" s="20">
        <v>46026</v>
      </c>
      <c r="AB558" s="20">
        <v>46026</v>
      </c>
      <c r="AC558" s="18">
        <f>IFERROR(_xlfn.XLOOKUP(F558,Assumptions!B:B,Assumptions!D:D),0)</f>
      </c>
      <c r="AD558" s="20">
        <f>AA558+AC558</f>
      </c>
      <c r="AE558" s="20">
        <f>AC558+AB558</f>
      </c>
      <c r="AF558" s="5" t="str">
        <v/>
      </c>
      <c r="AG558" s="18">
        <f>IFERROR(_xlfn.BETA.DIST(DATE(YEAR(AG$2),MONTH(AG$2),15),$AD$2,$AE$2,FALSE,DATE(YEAR($AD558),MONTH($AD558),1),DATE(YEAR($AE558),MONTH($AE558),28)),0)</f>
      </c>
      <c r="AH558" s="18">
        <f>IFERROR(_xlfn.BETA.DIST(DATE(YEAR(AH$2),MONTH(AH$2),15),$AD$2,$AE$2,FALSE,DATE(YEAR($AD558),MONTH($AD558),1),DATE(YEAR($AE558),MONTH($AE558),28)),0)</f>
      </c>
      <c r="AI558" s="18">
        <f>IFERROR(_xlfn.BETA.DIST(DATE(YEAR(AI$2),MONTH(AI$2),15),$AD$2,$AE$2,FALSE,DATE(YEAR($AD558),MONTH($AD558),1),DATE(YEAR($AE558),MONTH($AE558),28)),0)</f>
      </c>
      <c r="AJ558" s="18">
        <f>IFERROR(_xlfn.BETA.DIST(DATE(YEAR(AJ$2),MONTH(AJ$2),15),$AD$2,$AE$2,FALSE,DATE(YEAR($AD558),MONTH($AD558),1),DATE(YEAR($AE558),MONTH($AE558),28)),0)</f>
      </c>
      <c r="AK558" s="18">
        <f>IFERROR(_xlfn.BETA.DIST(DATE(YEAR(AK$2),MONTH(AK$2),15),$AD$2,$AE$2,FALSE,DATE(YEAR($AD558),MONTH($AD558),1),DATE(YEAR($AE558),MONTH($AE558),28)),0)</f>
      </c>
      <c r="AL558" s="18">
        <f>IFERROR(_xlfn.BETA.DIST(DATE(YEAR(AL$2),MONTH(AL$2),15),$AD$2,$AE$2,FALSE,DATE(YEAR($AD558),MONTH($AD558),1),DATE(YEAR($AE558),MONTH($AE558),28)),0)</f>
      </c>
      <c r="AM558" s="18">
        <f>IFERROR(_xlfn.BETA.DIST(DATE(YEAR(AM$2),MONTH(AM$2),15),$AD$2,$AE$2,FALSE,DATE(YEAR($AD558),MONTH($AD558),1),DATE(YEAR($AE558),MONTH($AE558),28)),0)</f>
      </c>
      <c r="AN558" s="18">
        <f>IFERROR(_xlfn.BETA.DIST(DATE(YEAR(AN$2),MONTH(AN$2),15),$AD$2,$AE$2,FALSE,DATE(YEAR($AD558),MONTH($AD558),1),DATE(YEAR($AE558),MONTH($AE558),28)),0)</f>
      </c>
      <c r="AO558" s="18">
        <f>IFERROR(_xlfn.BETA.DIST(DATE(YEAR(AO$2),MONTH(AO$2),15),$AD$2,$AE$2,FALSE,DATE(YEAR($AD558),MONTH($AD558),1),DATE(YEAR($AE558),MONTH($AE558),28)),0)</f>
      </c>
      <c r="AP558" s="18">
        <f>IFERROR(_xlfn.BETA.DIST(DATE(YEAR(AP$2),MONTH(AP$2),15),$AD$2,$AE$2,FALSE,DATE(YEAR($AD558),MONTH($AD558),1),DATE(YEAR($AE558),MONTH($AE558),28)),0)</f>
      </c>
      <c r="AQ558" s="18">
        <f>IFERROR(_xlfn.BETA.DIST(DATE(YEAR(AQ$2),MONTH(AQ$2),15),$AD$2,$AE$2,FALSE,DATE(YEAR($AD558),MONTH($AD558),1),DATE(YEAR($AE558),MONTH($AE558),28)),0)</f>
      </c>
      <c r="AR558" s="18">
        <f>IFERROR(_xlfn.BETA.DIST(DATE(YEAR(AR$2),MONTH(AR$2),15),$AD$2,$AE$2,FALSE,DATE(YEAR($AD558),MONTH($AD558),1),DATE(YEAR($AE558),MONTH($AE558),28)),0)</f>
      </c>
      <c r="AS558" s="18">
        <f>IFERROR(_xlfn.BETA.DIST(DATE(YEAR(AS$2),MONTH(AS$2),15),$AD$2,$AE$2,FALSE,DATE(YEAR($AD558),MONTH($AD558),1),DATE(YEAR($AE558),MONTH($AE558),28)),0)</f>
      </c>
      <c r="AT558" s="18">
        <f>IFERROR(_xlfn.BETA.DIST(DATE(YEAR(AT$2),MONTH(AT$2),15),$AD$2,$AE$2,FALSE,DATE(YEAR($AD558),MONTH($AD558),1),DATE(YEAR($AE558),MONTH($AE558),28)),0)</f>
      </c>
      <c r="AU558" s="18">
        <f>IFERROR(_xlfn.BETA.DIST(DATE(YEAR(AU$2),MONTH(AU$2),15),$AD$2,$AE$2,FALSE,DATE(YEAR($AD558),MONTH($AD558),1),DATE(YEAR($AE558),MONTH($AE558),28)),0)</f>
      </c>
      <c r="AV558" s="18">
        <f>SUM(AG558:AU558)</f>
      </c>
      <c r="AW558" s="18">
        <f>IF(J558&lt;&gt;0,J558,IF($AV558=0,0,AG558/$AV558*$Z558))</f>
      </c>
      <c r="AX558" s="18">
        <f>IF(K558&lt;&gt;0,K558,IF($AV558=0,0,AH558/$AV558*$Z558))</f>
      </c>
      <c r="AY558" s="18">
        <f>IF(L558&lt;&gt;0,L558,IF($AV558=0,0,AI558/$AV558*$Z558))</f>
      </c>
      <c r="AZ558" s="18">
        <f>IF(M558&lt;&gt;0,M558,IF($AV558=0,0,AJ558/$AV558*$Z558))</f>
      </c>
      <c r="BA558" s="18">
        <f>IF(N558&lt;&gt;0,N558,IF($AV558=0,0,AK558/$AV558*$Z558))</f>
      </c>
      <c r="BB558" s="18">
        <f>IF(O558&lt;&gt;0,O558,IF($AV558=0,0,AL558/$AV558*$Z558))</f>
      </c>
      <c r="BC558" s="18">
        <f>IF(P558&lt;&gt;0,P558,IF($AV558=0,0,AM558/$AV558*$Z558))</f>
      </c>
      <c r="BD558" s="18">
        <f>IF(Q558&lt;&gt;0,Q558,IF($AV558=0,0,AN558/$AV558*$Z558))</f>
      </c>
      <c r="BE558" s="18">
        <f>IF(R558&lt;&gt;0,R558,IF($AV558=0,0,AO558/$AV558*$Z558))</f>
      </c>
      <c r="BF558" s="18">
        <f>IF(S558&lt;&gt;0,S558,IF($AV558=0,0,AP558/$AV558*$Z558))</f>
      </c>
      <c r="BG558" s="18">
        <f>IF(T558&lt;&gt;0,T558,IF($AV558=0,0,AQ558/$AV558*$Z558))</f>
      </c>
      <c r="BH558" s="18">
        <f>IF(U558&lt;&gt;0,U558,IF($AV558=0,0,AR558/$AV558*$Z558))</f>
      </c>
      <c r="BI558" s="18">
        <f>IF(V558&lt;&gt;0,V558,IF($AV558=0,0,AS558/$AV558*$Z558))</f>
      </c>
      <c r="BJ558" s="18">
        <f>IF(W558&lt;&gt;0,W558,IF($AV558=0,0,AT558/$AV558*$Z558))</f>
      </c>
      <c r="BK558" s="18">
        <f>IF(X558&lt;&gt;0,X558,IF($AV558=0,0,AU558/$AV558*$Z558))</f>
      </c>
      <c r="BL558" s="18">
        <f>SUM(AW558:BK558)</f>
      </c>
      <c r="BM558" s="18">
        <f>I558-BL558</f>
      </c>
    </row>
    <row r="559" outlineLevel="4">
      <c r="A559" s="5" t="str">
        <v>14.14.3.3</v>
      </c>
      <c r="B559" s="5" t="str">
        <v/>
      </c>
      <c r="C559" s="5" t="str">
        <v>BSPRELGENTL07</v>
      </c>
      <c r="D559" s="5" t="str">
        <v>BSPRELGENTL07</v>
      </c>
      <c r="E559" s="19">
        <f>IFERROR(_xlfn.XLOOKUP(F559,Assumptions!B:B,Assumptions!C:C),0)</f>
      </c>
      <c r="F559" s="5" t="str">
        <v>Site Delivery EGP</v>
      </c>
      <c r="G559" s="5" t="str">
        <v/>
      </c>
      <c r="H559" s="18">
        <f>G557*E559</f>
      </c>
      <c r="I559" s="18">
        <f>H559*(1-0)</f>
      </c>
      <c r="J559" s="18">
        <v>0</v>
      </c>
      <c r="K559" s="18">
        <v>0</v>
      </c>
      <c r="L559" s="18">
        <v>0</v>
      </c>
      <c r="M559" s="18">
        <v>0</v>
      </c>
      <c r="N559" s="18">
        <v>0</v>
      </c>
      <c r="O559" s="18">
        <v>0</v>
      </c>
      <c r="P559" s="18">
        <v>0</v>
      </c>
      <c r="Q559" s="18">
        <v>0</v>
      </c>
      <c r="R559" s="18">
        <v>0</v>
      </c>
      <c r="S559" s="18">
        <v>0</v>
      </c>
      <c r="T559" s="18">
        <v>0</v>
      </c>
      <c r="U559" s="18">
        <v>0</v>
      </c>
      <c r="V559" s="18">
        <v>0</v>
      </c>
      <c r="W559" s="18">
        <v>0</v>
      </c>
      <c r="X559" s="18">
        <v>0</v>
      </c>
      <c r="Y559" s="18">
        <f>SUM(J559:X559)</f>
      </c>
      <c r="Z559" s="18">
        <f>I559-Y559</f>
      </c>
      <c r="AA559" s="20">
        <v>46347</v>
      </c>
      <c r="AB559" s="20">
        <v>46347</v>
      </c>
      <c r="AC559" s="18">
        <f>IFERROR(_xlfn.XLOOKUP(F559,Assumptions!B:B,Assumptions!D:D),0)</f>
      </c>
      <c r="AD559" s="20">
        <f>AA559+AC559</f>
      </c>
      <c r="AE559" s="20">
        <f>AC559+AB559</f>
      </c>
      <c r="AF559" s="5" t="str">
        <v/>
      </c>
      <c r="AG559" s="18">
        <f>IFERROR(_xlfn.BETA.DIST(DATE(YEAR(AG$2),MONTH(AG$2),15),$AD$2,$AE$2,FALSE,DATE(YEAR($AD559),MONTH($AD559),1),DATE(YEAR($AE559),MONTH($AE559),28)),0)</f>
      </c>
      <c r="AH559" s="18">
        <f>IFERROR(_xlfn.BETA.DIST(DATE(YEAR(AH$2),MONTH(AH$2),15),$AD$2,$AE$2,FALSE,DATE(YEAR($AD559),MONTH($AD559),1),DATE(YEAR($AE559),MONTH($AE559),28)),0)</f>
      </c>
      <c r="AI559" s="18">
        <f>IFERROR(_xlfn.BETA.DIST(DATE(YEAR(AI$2),MONTH(AI$2),15),$AD$2,$AE$2,FALSE,DATE(YEAR($AD559),MONTH($AD559),1),DATE(YEAR($AE559),MONTH($AE559),28)),0)</f>
      </c>
      <c r="AJ559" s="18">
        <f>IFERROR(_xlfn.BETA.DIST(DATE(YEAR(AJ$2),MONTH(AJ$2),15),$AD$2,$AE$2,FALSE,DATE(YEAR($AD559),MONTH($AD559),1),DATE(YEAR($AE559),MONTH($AE559),28)),0)</f>
      </c>
      <c r="AK559" s="18">
        <f>IFERROR(_xlfn.BETA.DIST(DATE(YEAR(AK$2),MONTH(AK$2),15),$AD$2,$AE$2,FALSE,DATE(YEAR($AD559),MONTH($AD559),1),DATE(YEAR($AE559),MONTH($AE559),28)),0)</f>
      </c>
      <c r="AL559" s="18">
        <f>IFERROR(_xlfn.BETA.DIST(DATE(YEAR(AL$2),MONTH(AL$2),15),$AD$2,$AE$2,FALSE,DATE(YEAR($AD559),MONTH($AD559),1),DATE(YEAR($AE559),MONTH($AE559),28)),0)</f>
      </c>
      <c r="AM559" s="18">
        <f>IFERROR(_xlfn.BETA.DIST(DATE(YEAR(AM$2),MONTH(AM$2),15),$AD$2,$AE$2,FALSE,DATE(YEAR($AD559),MONTH($AD559),1),DATE(YEAR($AE559),MONTH($AE559),28)),0)</f>
      </c>
      <c r="AN559" s="18">
        <f>IFERROR(_xlfn.BETA.DIST(DATE(YEAR(AN$2),MONTH(AN$2),15),$AD$2,$AE$2,FALSE,DATE(YEAR($AD559),MONTH($AD559),1),DATE(YEAR($AE559),MONTH($AE559),28)),0)</f>
      </c>
      <c r="AO559" s="18">
        <f>IFERROR(_xlfn.BETA.DIST(DATE(YEAR(AO$2),MONTH(AO$2),15),$AD$2,$AE$2,FALSE,DATE(YEAR($AD559),MONTH($AD559),1),DATE(YEAR($AE559),MONTH($AE559),28)),0)</f>
      </c>
      <c r="AP559" s="18">
        <f>IFERROR(_xlfn.BETA.DIST(DATE(YEAR(AP$2),MONTH(AP$2),15),$AD$2,$AE$2,FALSE,DATE(YEAR($AD559),MONTH($AD559),1),DATE(YEAR($AE559),MONTH($AE559),28)),0)</f>
      </c>
      <c r="AQ559" s="18">
        <f>IFERROR(_xlfn.BETA.DIST(DATE(YEAR(AQ$2),MONTH(AQ$2),15),$AD$2,$AE$2,FALSE,DATE(YEAR($AD559),MONTH($AD559),1),DATE(YEAR($AE559),MONTH($AE559),28)),0)</f>
      </c>
      <c r="AR559" s="18">
        <f>IFERROR(_xlfn.BETA.DIST(DATE(YEAR(AR$2),MONTH(AR$2),15),$AD$2,$AE$2,FALSE,DATE(YEAR($AD559),MONTH($AD559),1),DATE(YEAR($AE559),MONTH($AE559),28)),0)</f>
      </c>
      <c r="AS559" s="18">
        <f>IFERROR(_xlfn.BETA.DIST(DATE(YEAR(AS$2),MONTH(AS$2),15),$AD$2,$AE$2,FALSE,DATE(YEAR($AD559),MONTH($AD559),1),DATE(YEAR($AE559),MONTH($AE559),28)),0)</f>
      </c>
      <c r="AT559" s="18">
        <f>IFERROR(_xlfn.BETA.DIST(DATE(YEAR(AT$2),MONTH(AT$2),15),$AD$2,$AE$2,FALSE,DATE(YEAR($AD559),MONTH($AD559),1),DATE(YEAR($AE559),MONTH($AE559),28)),0)</f>
      </c>
      <c r="AU559" s="18">
        <f>IFERROR(_xlfn.BETA.DIST(DATE(YEAR(AU$2),MONTH(AU$2),15),$AD$2,$AE$2,FALSE,DATE(YEAR($AD559),MONTH($AD559),1),DATE(YEAR($AE559),MONTH($AE559),28)),0)</f>
      </c>
      <c r="AV559" s="18">
        <f>SUM(AG559:AU559)</f>
      </c>
      <c r="AW559" s="18">
        <f>IF(J559&lt;&gt;0,J559,IF($AV559=0,0,AG559/$AV559*$Z559))</f>
      </c>
      <c r="AX559" s="18">
        <f>IF(K559&lt;&gt;0,K559,IF($AV559=0,0,AH559/$AV559*$Z559))</f>
      </c>
      <c r="AY559" s="18">
        <f>IF(L559&lt;&gt;0,L559,IF($AV559=0,0,AI559/$AV559*$Z559))</f>
      </c>
      <c r="AZ559" s="18">
        <f>IF(M559&lt;&gt;0,M559,IF($AV559=0,0,AJ559/$AV559*$Z559))</f>
      </c>
      <c r="BA559" s="18">
        <f>IF(N559&lt;&gt;0,N559,IF($AV559=0,0,AK559/$AV559*$Z559))</f>
      </c>
      <c r="BB559" s="18">
        <f>IF(O559&lt;&gt;0,O559,IF($AV559=0,0,AL559/$AV559*$Z559))</f>
      </c>
      <c r="BC559" s="18">
        <f>IF(P559&lt;&gt;0,P559,IF($AV559=0,0,AM559/$AV559*$Z559))</f>
      </c>
      <c r="BD559" s="18">
        <f>IF(Q559&lt;&gt;0,Q559,IF($AV559=0,0,AN559/$AV559*$Z559))</f>
      </c>
      <c r="BE559" s="18">
        <f>IF(R559&lt;&gt;0,R559,IF($AV559=0,0,AO559/$AV559*$Z559))</f>
      </c>
      <c r="BF559" s="18">
        <f>IF(S559&lt;&gt;0,S559,IF($AV559=0,0,AP559/$AV559*$Z559))</f>
      </c>
      <c r="BG559" s="18">
        <f>IF(T559&lt;&gt;0,T559,IF($AV559=0,0,AQ559/$AV559*$Z559))</f>
      </c>
      <c r="BH559" s="18">
        <f>IF(U559&lt;&gt;0,U559,IF($AV559=0,0,AR559/$AV559*$Z559))</f>
      </c>
      <c r="BI559" s="18">
        <f>IF(V559&lt;&gt;0,V559,IF($AV559=0,0,AS559/$AV559*$Z559))</f>
      </c>
      <c r="BJ559" s="18">
        <f>IF(W559&lt;&gt;0,W559,IF($AV559=0,0,AT559/$AV559*$Z559))</f>
      </c>
      <c r="BK559" s="18">
        <f>IF(X559&lt;&gt;0,X559,IF($AV559=0,0,AU559/$AV559*$Z559))</f>
      </c>
      <c r="BL559" s="18">
        <f>SUM(AW559:BK559)</f>
      </c>
      <c r="BM559" s="18">
        <f>I559-BL559</f>
      </c>
    </row>
    <row r="560" outlineLevel="4">
      <c r="A560" s="5" t="str">
        <v>14.14.3.3</v>
      </c>
      <c r="B560" s="5" t="str">
        <v/>
      </c>
      <c r="C560" s="5" t="str">
        <v>BSKDGNGENGR07</v>
      </c>
      <c r="D560" s="5" t="str">
        <v>BSKDGNGENGR07</v>
      </c>
      <c r="E560" s="19">
        <f>IFERROR(_xlfn.XLOOKUP(F560,Assumptions!B:B,Assumptions!C:C),0)</f>
      </c>
      <c r="F560" s="5" t="str">
        <v>Retention</v>
      </c>
      <c r="G560" s="5" t="str">
        <v/>
      </c>
      <c r="H560" s="18">
        <f>G557*E560</f>
      </c>
      <c r="I560" s="18">
        <f>H560*(1-0)</f>
      </c>
      <c r="J560" s="18">
        <v>0</v>
      </c>
      <c r="K560" s="18">
        <v>0</v>
      </c>
      <c r="L560" s="18">
        <v>0</v>
      </c>
      <c r="M560" s="18">
        <v>0</v>
      </c>
      <c r="N560" s="18">
        <v>0</v>
      </c>
      <c r="O560" s="18">
        <v>0</v>
      </c>
      <c r="P560" s="18">
        <v>0</v>
      </c>
      <c r="Q560" s="18">
        <v>0</v>
      </c>
      <c r="R560" s="18">
        <v>0</v>
      </c>
      <c r="S560" s="18">
        <v>0</v>
      </c>
      <c r="T560" s="18">
        <v>0</v>
      </c>
      <c r="U560" s="18">
        <v>0</v>
      </c>
      <c r="V560" s="18">
        <v>0</v>
      </c>
      <c r="W560" s="18">
        <v>0</v>
      </c>
      <c r="X560" s="18">
        <v>0</v>
      </c>
      <c r="Y560" s="18">
        <f>SUM(J560:X560)</f>
      </c>
      <c r="Z560" s="18">
        <f>I560-Y560</f>
      </c>
      <c r="AA560" s="20">
        <v>46483</v>
      </c>
      <c r="AB560" s="20">
        <v>46483</v>
      </c>
      <c r="AC560" s="18">
        <f>IFERROR(_xlfn.XLOOKUP(F560,Assumptions!B:B,Assumptions!D:D),0)</f>
      </c>
      <c r="AD560" s="20">
        <f>AA560+AC560</f>
      </c>
      <c r="AE560" s="20">
        <f>AC560+AB560</f>
      </c>
      <c r="AF560" s="5" t="str">
        <v/>
      </c>
      <c r="AG560" s="18">
        <f>IFERROR(_xlfn.BETA.DIST(DATE(YEAR(AG$2),MONTH(AG$2),15),$AD$2,$AE$2,FALSE,DATE(YEAR($AD560),MONTH($AD560),1),DATE(YEAR($AE560),MONTH($AE560),28)),0)</f>
      </c>
      <c r="AH560" s="18">
        <f>IFERROR(_xlfn.BETA.DIST(DATE(YEAR(AH$2),MONTH(AH$2),15),$AD$2,$AE$2,FALSE,DATE(YEAR($AD560),MONTH($AD560),1),DATE(YEAR($AE560),MONTH($AE560),28)),0)</f>
      </c>
      <c r="AI560" s="18">
        <f>IFERROR(_xlfn.BETA.DIST(DATE(YEAR(AI$2),MONTH(AI$2),15),$AD$2,$AE$2,FALSE,DATE(YEAR($AD560),MONTH($AD560),1),DATE(YEAR($AE560),MONTH($AE560),28)),0)</f>
      </c>
      <c r="AJ560" s="18">
        <f>IFERROR(_xlfn.BETA.DIST(DATE(YEAR(AJ$2),MONTH(AJ$2),15),$AD$2,$AE$2,FALSE,DATE(YEAR($AD560),MONTH($AD560),1),DATE(YEAR($AE560),MONTH($AE560),28)),0)</f>
      </c>
      <c r="AK560" s="18">
        <f>IFERROR(_xlfn.BETA.DIST(DATE(YEAR(AK$2),MONTH(AK$2),15),$AD$2,$AE$2,FALSE,DATE(YEAR($AD560),MONTH($AD560),1),DATE(YEAR($AE560),MONTH($AE560),28)),0)</f>
      </c>
      <c r="AL560" s="18">
        <f>IFERROR(_xlfn.BETA.DIST(DATE(YEAR(AL$2),MONTH(AL$2),15),$AD$2,$AE$2,FALSE,DATE(YEAR($AD560),MONTH($AD560),1),DATE(YEAR($AE560),MONTH($AE560),28)),0)</f>
      </c>
      <c r="AM560" s="18">
        <f>IFERROR(_xlfn.BETA.DIST(DATE(YEAR(AM$2),MONTH(AM$2),15),$AD$2,$AE$2,FALSE,DATE(YEAR($AD560),MONTH($AD560),1),DATE(YEAR($AE560),MONTH($AE560),28)),0)</f>
      </c>
      <c r="AN560" s="18">
        <f>IFERROR(_xlfn.BETA.DIST(DATE(YEAR(AN$2),MONTH(AN$2),15),$AD$2,$AE$2,FALSE,DATE(YEAR($AD560),MONTH($AD560),1),DATE(YEAR($AE560),MONTH($AE560),28)),0)</f>
      </c>
      <c r="AO560" s="18">
        <f>IFERROR(_xlfn.BETA.DIST(DATE(YEAR(AO$2),MONTH(AO$2),15),$AD$2,$AE$2,FALSE,DATE(YEAR($AD560),MONTH($AD560),1),DATE(YEAR($AE560),MONTH($AE560),28)),0)</f>
      </c>
      <c r="AP560" s="18">
        <f>IFERROR(_xlfn.BETA.DIST(DATE(YEAR(AP$2),MONTH(AP$2),15),$AD$2,$AE$2,FALSE,DATE(YEAR($AD560),MONTH($AD560),1),DATE(YEAR($AE560),MONTH($AE560),28)),0)</f>
      </c>
      <c r="AQ560" s="18">
        <f>IFERROR(_xlfn.BETA.DIST(DATE(YEAR(AQ$2),MONTH(AQ$2),15),$AD$2,$AE$2,FALSE,DATE(YEAR($AD560),MONTH($AD560),1),DATE(YEAR($AE560),MONTH($AE560),28)),0)</f>
      </c>
      <c r="AR560" s="18">
        <f>IFERROR(_xlfn.BETA.DIST(DATE(YEAR(AR$2),MONTH(AR$2),15),$AD$2,$AE$2,FALSE,DATE(YEAR($AD560),MONTH($AD560),1),DATE(YEAR($AE560),MONTH($AE560),28)),0)</f>
      </c>
      <c r="AS560" s="18">
        <f>IFERROR(_xlfn.BETA.DIST(DATE(YEAR(AS$2),MONTH(AS$2),15),$AD$2,$AE$2,FALSE,DATE(YEAR($AD560),MONTH($AD560),1),DATE(YEAR($AE560),MONTH($AE560),28)),0)</f>
      </c>
      <c r="AT560" s="18">
        <f>IFERROR(_xlfn.BETA.DIST(DATE(YEAR(AT$2),MONTH(AT$2),15),$AD$2,$AE$2,FALSE,DATE(YEAR($AD560),MONTH($AD560),1),DATE(YEAR($AE560),MONTH($AE560),28)),0)</f>
      </c>
      <c r="AU560" s="18">
        <f>IFERROR(_xlfn.BETA.DIST(DATE(YEAR(AU$2),MONTH(AU$2),15),$AD$2,$AE$2,FALSE,DATE(YEAR($AD560),MONTH($AD560),1),DATE(YEAR($AE560),MONTH($AE560),28)),0)</f>
      </c>
      <c r="AV560" s="18">
        <f>SUM(AG560:AU560)</f>
      </c>
      <c r="AW560" s="18">
        <f>IF(J560&lt;&gt;0,J560,IF($AV560=0,0,AG560/$AV560*$Z560))</f>
      </c>
      <c r="AX560" s="18">
        <f>IF(K560&lt;&gt;0,K560,IF($AV560=0,0,AH560/$AV560*$Z560))</f>
      </c>
      <c r="AY560" s="18">
        <f>IF(L560&lt;&gt;0,L560,IF($AV560=0,0,AI560/$AV560*$Z560))</f>
      </c>
      <c r="AZ560" s="18">
        <f>IF(M560&lt;&gt;0,M560,IF($AV560=0,0,AJ560/$AV560*$Z560))</f>
      </c>
      <c r="BA560" s="18">
        <f>IF(N560&lt;&gt;0,N560,IF($AV560=0,0,AK560/$AV560*$Z560))</f>
      </c>
      <c r="BB560" s="18">
        <f>IF(O560&lt;&gt;0,O560,IF($AV560=0,0,AL560/$AV560*$Z560))</f>
      </c>
      <c r="BC560" s="18">
        <f>IF(P560&lt;&gt;0,P560,IF($AV560=0,0,AM560/$AV560*$Z560))</f>
      </c>
      <c r="BD560" s="18">
        <f>IF(Q560&lt;&gt;0,Q560,IF($AV560=0,0,AN560/$AV560*$Z560))</f>
      </c>
      <c r="BE560" s="18">
        <f>IF(R560&lt;&gt;0,R560,IF($AV560=0,0,AO560/$AV560*$Z560))</f>
      </c>
      <c r="BF560" s="18">
        <f>IF(S560&lt;&gt;0,S560,IF($AV560=0,0,AP560/$AV560*$Z560))</f>
      </c>
      <c r="BG560" s="18">
        <f>IF(T560&lt;&gt;0,T560,IF($AV560=0,0,AQ560/$AV560*$Z560))</f>
      </c>
      <c r="BH560" s="18">
        <f>IF(U560&lt;&gt;0,U560,IF($AV560=0,0,AR560/$AV560*$Z560))</f>
      </c>
      <c r="BI560" s="18">
        <f>IF(V560&lt;&gt;0,V560,IF($AV560=0,0,AS560/$AV560*$Z560))</f>
      </c>
      <c r="BJ560" s="18">
        <f>IF(W560&lt;&gt;0,W560,IF($AV560=0,0,AT560/$AV560*$Z560))</f>
      </c>
      <c r="BK560" s="18">
        <f>IF(X560&lt;&gt;0,X560,IF($AV560=0,0,AU560/$AV560*$Z560))</f>
      </c>
      <c r="BL560" s="18">
        <f>SUM(AW560:BK560)</f>
      </c>
      <c r="BM560" s="18">
        <f>I560-BL560</f>
      </c>
    </row>
    <row r="561" outlineLevel="1">
      <c r="A561" s="13" t="str">
        <v/>
      </c>
      <c r="B561" s="13" t="str">
        <v/>
      </c>
      <c r="C561" s="13" t="str">
        <v/>
      </c>
      <c r="D561" s="13" t="str">
        <v/>
      </c>
      <c r="E561" s="13" t="str">
        <v>Special Tools</v>
      </c>
      <c r="F561" s="13" t="str">
        <v/>
      </c>
      <c r="G561" s="13">
        <f>SUM(G562)</f>
      </c>
      <c r="H561" s="13" t="str">
        <v/>
      </c>
      <c r="I561" s="13" t="str">
        <v/>
      </c>
      <c r="J561" s="13" t="str">
        <v/>
      </c>
      <c r="K561" s="13" t="str">
        <v/>
      </c>
      <c r="L561" s="13" t="str">
        <v/>
      </c>
      <c r="M561" s="13" t="str">
        <v/>
      </c>
      <c r="N561" s="13" t="str">
        <v/>
      </c>
      <c r="O561" s="13" t="str">
        <v/>
      </c>
      <c r="P561" s="13" t="str">
        <v/>
      </c>
      <c r="Q561" s="13" t="str">
        <v/>
      </c>
      <c r="R561" s="13" t="str">
        <v/>
      </c>
      <c r="S561" s="13" t="str">
        <v/>
      </c>
      <c r="T561" s="13" t="str">
        <v/>
      </c>
      <c r="U561" s="13" t="str">
        <v/>
      </c>
      <c r="V561" s="13" t="str">
        <v/>
      </c>
      <c r="W561" s="13" t="str">
        <v/>
      </c>
      <c r="X561" s="13" t="str">
        <v/>
      </c>
      <c r="Y561" s="13" t="str">
        <v/>
      </c>
      <c r="Z561" s="13" t="str">
        <v/>
      </c>
      <c r="AA561" s="13" t="str">
        <v/>
      </c>
      <c r="AB561" s="13" t="str">
        <v/>
      </c>
      <c r="AC561" s="13" t="str">
        <v/>
      </c>
      <c r="AD561" s="13" t="str">
        <v/>
      </c>
      <c r="AE561" s="13" t="str">
        <v/>
      </c>
      <c r="AF561" s="5" t="str">
        <v/>
      </c>
      <c r="AG561" s="13" t="str">
        <v/>
      </c>
      <c r="AH561" s="13" t="str">
        <v/>
      </c>
      <c r="AI561" s="13" t="str">
        <v/>
      </c>
      <c r="AJ561" s="13" t="str">
        <v/>
      </c>
      <c r="AK561" s="13" t="str">
        <v/>
      </c>
      <c r="AL561" s="13" t="str">
        <v/>
      </c>
      <c r="AM561" s="13" t="str">
        <v/>
      </c>
      <c r="AN561" s="13" t="str">
        <v/>
      </c>
      <c r="AO561" s="13" t="str">
        <v/>
      </c>
      <c r="AP561" s="13" t="str">
        <v/>
      </c>
      <c r="AQ561" s="13" t="str">
        <v/>
      </c>
      <c r="AR561" s="13" t="str">
        <v/>
      </c>
      <c r="AS561" s="13" t="str">
        <v/>
      </c>
      <c r="AT561" s="13" t="str">
        <v/>
      </c>
      <c r="AU561" s="13" t="str">
        <v/>
      </c>
      <c r="AV561" s="13" t="str">
        <v/>
      </c>
      <c r="AW561" s="13" t="str">
        <v/>
      </c>
      <c r="AX561" s="13" t="str">
        <v/>
      </c>
      <c r="AY561" s="13" t="str">
        <v/>
      </c>
      <c r="AZ561" s="13" t="str">
        <v/>
      </c>
      <c r="BA561" s="13" t="str">
        <v/>
      </c>
      <c r="BB561" s="13" t="str">
        <v/>
      </c>
      <c r="BC561" s="13" t="str">
        <v/>
      </c>
      <c r="BD561" s="13" t="str">
        <v/>
      </c>
      <c r="BE561" s="13" t="str">
        <v/>
      </c>
      <c r="BF561" s="13" t="str">
        <v/>
      </c>
      <c r="BG561" s="13" t="str">
        <v/>
      </c>
      <c r="BH561" s="13" t="str">
        <v/>
      </c>
      <c r="BI561" s="13" t="str">
        <v/>
      </c>
      <c r="BJ561" s="13" t="str">
        <v/>
      </c>
      <c r="BK561" s="13" t="str">
        <v/>
      </c>
      <c r="BL561" s="13" t="str">
        <v/>
      </c>
      <c r="BM561" s="13" t="str">
        <v/>
      </c>
    </row>
    <row r="562" outlineLevel="2">
      <c r="A562" s="15" t="str">
        <v/>
      </c>
      <c r="B562" s="15" t="str">
        <v/>
      </c>
      <c r="C562" s="15" t="str">
        <v/>
      </c>
      <c r="D562" s="15" t="str">
        <v/>
      </c>
      <c r="E562" s="15" t="str">
        <v/>
      </c>
      <c r="F562" s="15" t="str">
        <v>Special Tools</v>
      </c>
      <c r="G562" s="15">
        <v>423667.64</v>
      </c>
      <c r="H562" s="15" t="str">
        <v/>
      </c>
      <c r="I562" s="15" t="str">
        <v/>
      </c>
      <c r="J562" s="15" t="str">
        <v/>
      </c>
      <c r="K562" s="15" t="str">
        <v/>
      </c>
      <c r="L562" s="15" t="str">
        <v/>
      </c>
      <c r="M562" s="15" t="str">
        <v/>
      </c>
      <c r="N562" s="15" t="str">
        <v/>
      </c>
      <c r="O562" s="15" t="str">
        <v/>
      </c>
      <c r="P562" s="15" t="str">
        <v/>
      </c>
      <c r="Q562" s="15" t="str">
        <v/>
      </c>
      <c r="R562" s="15" t="str">
        <v/>
      </c>
      <c r="S562" s="15" t="str">
        <v/>
      </c>
      <c r="T562" s="15" t="str">
        <v/>
      </c>
      <c r="U562" s="15" t="str">
        <v/>
      </c>
      <c r="V562" s="15" t="str">
        <v/>
      </c>
      <c r="W562" s="15" t="str">
        <v/>
      </c>
      <c r="X562" s="15" t="str">
        <v/>
      </c>
      <c r="Y562" s="15" t="str">
        <v/>
      </c>
      <c r="Z562" s="15" t="str">
        <v/>
      </c>
      <c r="AA562" s="15" t="str">
        <v/>
      </c>
      <c r="AB562" s="15" t="str">
        <v/>
      </c>
      <c r="AC562" s="15" t="str">
        <v/>
      </c>
      <c r="AD562" s="15" t="str">
        <v/>
      </c>
      <c r="AE562" s="15" t="str">
        <v/>
      </c>
      <c r="AF562" s="5" t="str">
        <v/>
      </c>
      <c r="AG562" s="15" t="str">
        <v/>
      </c>
      <c r="AH562" s="15" t="str">
        <v/>
      </c>
      <c r="AI562" s="15" t="str">
        <v/>
      </c>
      <c r="AJ562" s="15" t="str">
        <v/>
      </c>
      <c r="AK562" s="15" t="str">
        <v/>
      </c>
      <c r="AL562" s="15" t="str">
        <v/>
      </c>
      <c r="AM562" s="15" t="str">
        <v/>
      </c>
      <c r="AN562" s="15" t="str">
        <v/>
      </c>
      <c r="AO562" s="15" t="str">
        <v/>
      </c>
      <c r="AP562" s="15" t="str">
        <v/>
      </c>
      <c r="AQ562" s="15" t="str">
        <v/>
      </c>
      <c r="AR562" s="15" t="str">
        <v/>
      </c>
      <c r="AS562" s="15" t="str">
        <v/>
      </c>
      <c r="AT562" s="15" t="str">
        <v/>
      </c>
      <c r="AU562" s="15" t="str">
        <v/>
      </c>
      <c r="AV562" s="15" t="str">
        <v/>
      </c>
      <c r="AW562" s="15" t="str">
        <v/>
      </c>
      <c r="AX562" s="15" t="str">
        <v/>
      </c>
      <c r="AY562" s="15" t="str">
        <v/>
      </c>
      <c r="AZ562" s="15" t="str">
        <v/>
      </c>
      <c r="BA562" s="15" t="str">
        <v/>
      </c>
      <c r="BB562" s="15" t="str">
        <v/>
      </c>
      <c r="BC562" s="15" t="str">
        <v/>
      </c>
      <c r="BD562" s="15" t="str">
        <v/>
      </c>
      <c r="BE562" s="15" t="str">
        <v/>
      </c>
      <c r="BF562" s="15" t="str">
        <v/>
      </c>
      <c r="BG562" s="15" t="str">
        <v/>
      </c>
      <c r="BH562" s="15" t="str">
        <v/>
      </c>
      <c r="BI562" s="15" t="str">
        <v/>
      </c>
      <c r="BJ562" s="15" t="str">
        <v/>
      </c>
      <c r="BK562" s="15" t="str">
        <v/>
      </c>
      <c r="BL562" s="15" t="str">
        <v/>
      </c>
      <c r="BM562" s="15" t="str">
        <v/>
      </c>
    </row>
    <row r="563" outlineLevel="3">
      <c r="A563" s="17" t="str">
        <v>15.4</v>
      </c>
      <c r="B563" s="17" t="str">
        <v/>
      </c>
      <c r="C563" s="17" t="str">
        <v/>
      </c>
      <c r="D563" s="17" t="str">
        <v/>
      </c>
      <c r="E563" s="17" t="str">
        <v>15.4</v>
      </c>
      <c r="F563" s="17" t="str">
        <v>Complete set of special tools for transformer maintenance, disassemble/assemble and overhauling of OLTC</v>
      </c>
      <c r="G563" s="17">
        <v>211833.45</v>
      </c>
      <c r="H563" s="17" t="str">
        <v/>
      </c>
      <c r="I563" s="17" t="str">
        <v/>
      </c>
      <c r="J563" s="17" t="str">
        <v/>
      </c>
      <c r="K563" s="17" t="str">
        <v/>
      </c>
      <c r="L563" s="17" t="str">
        <v/>
      </c>
      <c r="M563" s="17" t="str">
        <v/>
      </c>
      <c r="N563" s="17" t="str">
        <v/>
      </c>
      <c r="O563" s="17" t="str">
        <v/>
      </c>
      <c r="P563" s="17" t="str">
        <v/>
      </c>
      <c r="Q563" s="17" t="str">
        <v/>
      </c>
      <c r="R563" s="17" t="str">
        <v/>
      </c>
      <c r="S563" s="17" t="str">
        <v/>
      </c>
      <c r="T563" s="17" t="str">
        <v/>
      </c>
      <c r="U563" s="17" t="str">
        <v/>
      </c>
      <c r="V563" s="17" t="str">
        <v/>
      </c>
      <c r="W563" s="17" t="str">
        <v/>
      </c>
      <c r="X563" s="17" t="str">
        <v/>
      </c>
      <c r="Y563" s="17" t="str">
        <v/>
      </c>
      <c r="Z563" s="17" t="str">
        <v/>
      </c>
      <c r="AA563" s="17" t="str">
        <v/>
      </c>
      <c r="AB563" s="17" t="str">
        <v/>
      </c>
      <c r="AC563" s="17" t="str">
        <v/>
      </c>
      <c r="AD563" s="17" t="str">
        <v/>
      </c>
      <c r="AE563" s="17" t="str">
        <v/>
      </c>
      <c r="AF563" s="5" t="str">
        <v/>
      </c>
      <c r="AG563" s="18">
        <f>IFERROR(_xlfn.BETA.DIST(DATE(YEAR(AG$2),MONTH(AG$2),15),$AD$2,$AE$2,FALSE,DATE(YEAR($AD563),MONTH($AD563),1),DATE(YEAR($AE563),MONTH($AE563),28)),0)</f>
      </c>
      <c r="AH563" s="18">
        <f>IFERROR(_xlfn.BETA.DIST(DATE(YEAR(AH$2),MONTH(AH$2),15),$AD$2,$AE$2,FALSE,DATE(YEAR($AD563),MONTH($AD563),1),DATE(YEAR($AE563),MONTH($AE563),28)),0)</f>
      </c>
      <c r="AI563" s="18">
        <f>IFERROR(_xlfn.BETA.DIST(DATE(YEAR(AI$2),MONTH(AI$2),15),$AD$2,$AE$2,FALSE,DATE(YEAR($AD563),MONTH($AD563),1),DATE(YEAR($AE563),MONTH($AE563),28)),0)</f>
      </c>
      <c r="AJ563" s="18">
        <f>IFERROR(_xlfn.BETA.DIST(DATE(YEAR(AJ$2),MONTH(AJ$2),15),$AD$2,$AE$2,FALSE,DATE(YEAR($AD563),MONTH($AD563),1),DATE(YEAR($AE563),MONTH($AE563),28)),0)</f>
      </c>
      <c r="AK563" s="18">
        <f>IFERROR(_xlfn.BETA.DIST(DATE(YEAR(AK$2),MONTH(AK$2),15),$AD$2,$AE$2,FALSE,DATE(YEAR($AD563),MONTH($AD563),1),DATE(YEAR($AE563),MONTH($AE563),28)),0)</f>
      </c>
      <c r="AL563" s="18">
        <f>IFERROR(_xlfn.BETA.DIST(DATE(YEAR(AL$2),MONTH(AL$2),15),$AD$2,$AE$2,FALSE,DATE(YEAR($AD563),MONTH($AD563),1),DATE(YEAR($AE563),MONTH($AE563),28)),0)</f>
      </c>
      <c r="AM563" s="18">
        <f>IFERROR(_xlfn.BETA.DIST(DATE(YEAR(AM$2),MONTH(AM$2),15),$AD$2,$AE$2,FALSE,DATE(YEAR($AD563),MONTH($AD563),1),DATE(YEAR($AE563),MONTH($AE563),28)),0)</f>
      </c>
      <c r="AN563" s="18">
        <f>IFERROR(_xlfn.BETA.DIST(DATE(YEAR(AN$2),MONTH(AN$2),15),$AD$2,$AE$2,FALSE,DATE(YEAR($AD563),MONTH($AD563),1),DATE(YEAR($AE563),MONTH($AE563),28)),0)</f>
      </c>
      <c r="AO563" s="18">
        <f>IFERROR(_xlfn.BETA.DIST(DATE(YEAR(AO$2),MONTH(AO$2),15),$AD$2,$AE$2,FALSE,DATE(YEAR($AD563),MONTH($AD563),1),DATE(YEAR($AE563),MONTH($AE563),28)),0)</f>
      </c>
      <c r="AP563" s="18">
        <f>IFERROR(_xlfn.BETA.DIST(DATE(YEAR(AP$2),MONTH(AP$2),15),$AD$2,$AE$2,FALSE,DATE(YEAR($AD563),MONTH($AD563),1),DATE(YEAR($AE563),MONTH($AE563),28)),0)</f>
      </c>
      <c r="AQ563" s="18">
        <f>IFERROR(_xlfn.BETA.DIST(DATE(YEAR(AQ$2),MONTH(AQ$2),15),$AD$2,$AE$2,FALSE,DATE(YEAR($AD563),MONTH($AD563),1),DATE(YEAR($AE563),MONTH($AE563),28)),0)</f>
      </c>
      <c r="AR563" s="18">
        <f>IFERROR(_xlfn.BETA.DIST(DATE(YEAR(AR$2),MONTH(AR$2),15),$AD$2,$AE$2,FALSE,DATE(YEAR($AD563),MONTH($AD563),1),DATE(YEAR($AE563),MONTH($AE563),28)),0)</f>
      </c>
      <c r="AS563" s="18">
        <f>IFERROR(_xlfn.BETA.DIST(DATE(YEAR(AS$2),MONTH(AS$2),15),$AD$2,$AE$2,FALSE,DATE(YEAR($AD563),MONTH($AD563),1),DATE(YEAR($AE563),MONTH($AE563),28)),0)</f>
      </c>
      <c r="AT563" s="18">
        <f>IFERROR(_xlfn.BETA.DIST(DATE(YEAR(AT$2),MONTH(AT$2),15),$AD$2,$AE$2,FALSE,DATE(YEAR($AD563),MONTH($AD563),1),DATE(YEAR($AE563),MONTH($AE563),28)),0)</f>
      </c>
      <c r="AU563" s="18">
        <f>IFERROR(_xlfn.BETA.DIST(DATE(YEAR(AU$2),MONTH(AU$2),15),$AD$2,$AE$2,FALSE,DATE(YEAR($AD563),MONTH($AD563),1),DATE(YEAR($AE563),MONTH($AE563),28)),0)</f>
      </c>
      <c r="AV563" s="18">
        <f>SUM(AG563:AU563)</f>
      </c>
      <c r="AW563" s="18">
        <f>IF(J563&lt;&gt;0,J563,IF($AV563=0,0,AG563/$AV563*$Z563))</f>
      </c>
      <c r="AX563" s="18">
        <f>IF(K563&lt;&gt;0,K563,IF($AV563=0,0,AH563/$AV563*$Z563))</f>
      </c>
      <c r="AY563" s="18">
        <f>IF(L563&lt;&gt;0,L563,IF($AV563=0,0,AI563/$AV563*$Z563))</f>
      </c>
      <c r="AZ563" s="18">
        <f>IF(M563&lt;&gt;0,M563,IF($AV563=0,0,AJ563/$AV563*$Z563))</f>
      </c>
      <c r="BA563" s="18">
        <f>IF(N563&lt;&gt;0,N563,IF($AV563=0,0,AK563/$AV563*$Z563))</f>
      </c>
      <c r="BB563" s="18">
        <f>IF(O563&lt;&gt;0,O563,IF($AV563=0,0,AL563/$AV563*$Z563))</f>
      </c>
      <c r="BC563" s="18">
        <f>IF(P563&lt;&gt;0,P563,IF($AV563=0,0,AM563/$AV563*$Z563))</f>
      </c>
      <c r="BD563" s="18">
        <f>IF(Q563&lt;&gt;0,Q563,IF($AV563=0,0,AN563/$AV563*$Z563))</f>
      </c>
      <c r="BE563" s="18">
        <f>IF(R563&lt;&gt;0,R563,IF($AV563=0,0,AO563/$AV563*$Z563))</f>
      </c>
      <c r="BF563" s="18">
        <f>IF(S563&lt;&gt;0,S563,IF($AV563=0,0,AP563/$AV563*$Z563))</f>
      </c>
      <c r="BG563" s="18">
        <f>IF(T563&lt;&gt;0,T563,IF($AV563=0,0,AQ563/$AV563*$Z563))</f>
      </c>
      <c r="BH563" s="18">
        <f>IF(U563&lt;&gt;0,U563,IF($AV563=0,0,AR563/$AV563*$Z563))</f>
      </c>
      <c r="BI563" s="18">
        <f>IF(V563&lt;&gt;0,V563,IF($AV563=0,0,AS563/$AV563*$Z563))</f>
      </c>
      <c r="BJ563" s="18">
        <f>IF(W563&lt;&gt;0,W563,IF($AV563=0,0,AT563/$AV563*$Z563))</f>
      </c>
      <c r="BK563" s="18">
        <f>IF(X563&lt;&gt;0,X563,IF($AV563=0,0,AU563/$AV563*$Z563))</f>
      </c>
      <c r="BL563" s="18">
        <f>SUM(AW563:BK563)</f>
      </c>
      <c r="BM563" s="17" t="str">
        <v/>
      </c>
    </row>
    <row r="564" outlineLevel="4">
      <c r="A564" s="5" t="str">
        <v>15.4</v>
      </c>
      <c r="B564" s="5" t="str">
        <v/>
      </c>
      <c r="C564" s="5" t="str">
        <v>BSKDGNGENGR03</v>
      </c>
      <c r="D564" s="5" t="str">
        <v>BSKDGNGENGR03</v>
      </c>
      <c r="E564" s="19">
        <f>IFERROR(_xlfn.XLOOKUP(F564,Assumptions!B:B,Assumptions!C:C),0)</f>
      </c>
      <c r="F564" s="5" t="str">
        <v>Advanced Payment</v>
      </c>
      <c r="G564" s="5" t="str">
        <v/>
      </c>
      <c r="H564" s="18">
        <f>G563*E564</f>
      </c>
      <c r="I564" s="18">
        <f>H564*(1-0)</f>
      </c>
      <c r="J564" s="18">
        <v>0</v>
      </c>
      <c r="K564" s="18">
        <v>0</v>
      </c>
      <c r="L564" s="18">
        <v>0</v>
      </c>
      <c r="M564" s="18">
        <v>0</v>
      </c>
      <c r="N564" s="18">
        <v>0</v>
      </c>
      <c r="O564" s="18">
        <v>0</v>
      </c>
      <c r="P564" s="18">
        <v>0</v>
      </c>
      <c r="Q564" s="18">
        <v>0</v>
      </c>
      <c r="R564" s="18">
        <v>0</v>
      </c>
      <c r="S564" s="18">
        <v>0</v>
      </c>
      <c r="T564" s="18">
        <v>0</v>
      </c>
      <c r="U564" s="18">
        <v>0</v>
      </c>
      <c r="V564" s="18">
        <v>0</v>
      </c>
      <c r="W564" s="18">
        <v>0</v>
      </c>
      <c r="X564" s="18">
        <v>0</v>
      </c>
      <c r="Y564" s="18">
        <f>SUM(J564:X564)</f>
      </c>
      <c r="Z564" s="18">
        <f>I564-Y564</f>
      </c>
      <c r="AA564" s="20">
        <v>46026</v>
      </c>
      <c r="AB564" s="20">
        <v>46026</v>
      </c>
      <c r="AC564" s="18">
        <f>IFERROR(_xlfn.XLOOKUP(F564,Assumptions!B:B,Assumptions!D:D),0)</f>
      </c>
      <c r="AD564" s="20">
        <f>AA564+AC564</f>
      </c>
      <c r="AE564" s="20">
        <f>AC564+AB564</f>
      </c>
      <c r="AF564" s="5" t="str">
        <v/>
      </c>
      <c r="AG564" s="18">
        <f>IFERROR(_xlfn.BETA.DIST(DATE(YEAR(AG$2),MONTH(AG$2),15),$AD$2,$AE$2,FALSE,DATE(YEAR($AD564),MONTH($AD564),1),DATE(YEAR($AE564),MONTH($AE564),28)),0)</f>
      </c>
      <c r="AH564" s="18">
        <f>IFERROR(_xlfn.BETA.DIST(DATE(YEAR(AH$2),MONTH(AH$2),15),$AD$2,$AE$2,FALSE,DATE(YEAR($AD564),MONTH($AD564),1),DATE(YEAR($AE564),MONTH($AE564),28)),0)</f>
      </c>
      <c r="AI564" s="18">
        <f>IFERROR(_xlfn.BETA.DIST(DATE(YEAR(AI$2),MONTH(AI$2),15),$AD$2,$AE$2,FALSE,DATE(YEAR($AD564),MONTH($AD564),1),DATE(YEAR($AE564),MONTH($AE564),28)),0)</f>
      </c>
      <c r="AJ564" s="18">
        <f>IFERROR(_xlfn.BETA.DIST(DATE(YEAR(AJ$2),MONTH(AJ$2),15),$AD$2,$AE$2,FALSE,DATE(YEAR($AD564),MONTH($AD564),1),DATE(YEAR($AE564),MONTH($AE564),28)),0)</f>
      </c>
      <c r="AK564" s="18">
        <f>IFERROR(_xlfn.BETA.DIST(DATE(YEAR(AK$2),MONTH(AK$2),15),$AD$2,$AE$2,FALSE,DATE(YEAR($AD564),MONTH($AD564),1),DATE(YEAR($AE564),MONTH($AE564),28)),0)</f>
      </c>
      <c r="AL564" s="18">
        <f>IFERROR(_xlfn.BETA.DIST(DATE(YEAR(AL$2),MONTH(AL$2),15),$AD$2,$AE$2,FALSE,DATE(YEAR($AD564),MONTH($AD564),1),DATE(YEAR($AE564),MONTH($AE564),28)),0)</f>
      </c>
      <c r="AM564" s="18">
        <f>IFERROR(_xlfn.BETA.DIST(DATE(YEAR(AM$2),MONTH(AM$2),15),$AD$2,$AE$2,FALSE,DATE(YEAR($AD564),MONTH($AD564),1),DATE(YEAR($AE564),MONTH($AE564),28)),0)</f>
      </c>
      <c r="AN564" s="18">
        <f>IFERROR(_xlfn.BETA.DIST(DATE(YEAR(AN$2),MONTH(AN$2),15),$AD$2,$AE$2,FALSE,DATE(YEAR($AD564),MONTH($AD564),1),DATE(YEAR($AE564),MONTH($AE564),28)),0)</f>
      </c>
      <c r="AO564" s="18">
        <f>IFERROR(_xlfn.BETA.DIST(DATE(YEAR(AO$2),MONTH(AO$2),15),$AD$2,$AE$2,FALSE,DATE(YEAR($AD564),MONTH($AD564),1),DATE(YEAR($AE564),MONTH($AE564),28)),0)</f>
      </c>
      <c r="AP564" s="18">
        <f>IFERROR(_xlfn.BETA.DIST(DATE(YEAR(AP$2),MONTH(AP$2),15),$AD$2,$AE$2,FALSE,DATE(YEAR($AD564),MONTH($AD564),1),DATE(YEAR($AE564),MONTH($AE564),28)),0)</f>
      </c>
      <c r="AQ564" s="18">
        <f>IFERROR(_xlfn.BETA.DIST(DATE(YEAR(AQ$2),MONTH(AQ$2),15),$AD$2,$AE$2,FALSE,DATE(YEAR($AD564),MONTH($AD564),1),DATE(YEAR($AE564),MONTH($AE564),28)),0)</f>
      </c>
      <c r="AR564" s="18">
        <f>IFERROR(_xlfn.BETA.DIST(DATE(YEAR(AR$2),MONTH(AR$2),15),$AD$2,$AE$2,FALSE,DATE(YEAR($AD564),MONTH($AD564),1),DATE(YEAR($AE564),MONTH($AE564),28)),0)</f>
      </c>
      <c r="AS564" s="18">
        <f>IFERROR(_xlfn.BETA.DIST(DATE(YEAR(AS$2),MONTH(AS$2),15),$AD$2,$AE$2,FALSE,DATE(YEAR($AD564),MONTH($AD564),1),DATE(YEAR($AE564),MONTH($AE564),28)),0)</f>
      </c>
      <c r="AT564" s="18">
        <f>IFERROR(_xlfn.BETA.DIST(DATE(YEAR(AT$2),MONTH(AT$2),15),$AD$2,$AE$2,FALSE,DATE(YEAR($AD564),MONTH($AD564),1),DATE(YEAR($AE564),MONTH($AE564),28)),0)</f>
      </c>
      <c r="AU564" s="18">
        <f>IFERROR(_xlfn.BETA.DIST(DATE(YEAR(AU$2),MONTH(AU$2),15),$AD$2,$AE$2,FALSE,DATE(YEAR($AD564),MONTH($AD564),1),DATE(YEAR($AE564),MONTH($AE564),28)),0)</f>
      </c>
      <c r="AV564" s="18">
        <f>SUM(AG564:AU564)</f>
      </c>
      <c r="AW564" s="18">
        <f>IF(J564&lt;&gt;0,J564,IF($AV564=0,0,AG564/$AV564*$Z564))</f>
      </c>
      <c r="AX564" s="18">
        <f>IF(K564&lt;&gt;0,K564,IF($AV564=0,0,AH564/$AV564*$Z564))</f>
      </c>
      <c r="AY564" s="18">
        <f>IF(L564&lt;&gt;0,L564,IF($AV564=0,0,AI564/$AV564*$Z564))</f>
      </c>
      <c r="AZ564" s="18">
        <f>IF(M564&lt;&gt;0,M564,IF($AV564=0,0,AJ564/$AV564*$Z564))</f>
      </c>
      <c r="BA564" s="18">
        <f>IF(N564&lt;&gt;0,N564,IF($AV564=0,0,AK564/$AV564*$Z564))</f>
      </c>
      <c r="BB564" s="18">
        <f>IF(O564&lt;&gt;0,O564,IF($AV564=0,0,AL564/$AV564*$Z564))</f>
      </c>
      <c r="BC564" s="18">
        <f>IF(P564&lt;&gt;0,P564,IF($AV564=0,0,AM564/$AV564*$Z564))</f>
      </c>
      <c r="BD564" s="18">
        <f>IF(Q564&lt;&gt;0,Q564,IF($AV564=0,0,AN564/$AV564*$Z564))</f>
      </c>
      <c r="BE564" s="18">
        <f>IF(R564&lt;&gt;0,R564,IF($AV564=0,0,AO564/$AV564*$Z564))</f>
      </c>
      <c r="BF564" s="18">
        <f>IF(S564&lt;&gt;0,S564,IF($AV564=0,0,AP564/$AV564*$Z564))</f>
      </c>
      <c r="BG564" s="18">
        <f>IF(T564&lt;&gt;0,T564,IF($AV564=0,0,AQ564/$AV564*$Z564))</f>
      </c>
      <c r="BH564" s="18">
        <f>IF(U564&lt;&gt;0,U564,IF($AV564=0,0,AR564/$AV564*$Z564))</f>
      </c>
      <c r="BI564" s="18">
        <f>IF(V564&lt;&gt;0,V564,IF($AV564=0,0,AS564/$AV564*$Z564))</f>
      </c>
      <c r="BJ564" s="18">
        <f>IF(W564&lt;&gt;0,W564,IF($AV564=0,0,AT564/$AV564*$Z564))</f>
      </c>
      <c r="BK564" s="18">
        <f>IF(X564&lt;&gt;0,X564,IF($AV564=0,0,AU564/$AV564*$Z564))</f>
      </c>
      <c r="BL564" s="18">
        <f>SUM(AW564:BK564)</f>
      </c>
      <c r="BM564" s="18">
        <f>I564-BL564</f>
      </c>
    </row>
    <row r="565" outlineLevel="4">
      <c r="A565" s="5" t="str">
        <v>15.4</v>
      </c>
      <c r="B565" s="5" t="str">
        <v/>
      </c>
      <c r="C565" s="5" t="str">
        <v/>
      </c>
      <c r="D565" s="5" t="str">
        <v/>
      </c>
      <c r="E565" s="19">
        <f>IFERROR(_xlfn.XLOOKUP(F565,Assumptions!B:B,Assumptions!C:C),0)</f>
      </c>
      <c r="F565" s="5" t="str">
        <v>Site Delivery EGP</v>
      </c>
      <c r="G565" s="5" t="str">
        <v/>
      </c>
      <c r="H565" s="18">
        <f>G563*E565</f>
      </c>
      <c r="I565" s="18">
        <f>H565*(1-0)</f>
      </c>
      <c r="J565" s="18">
        <v>0</v>
      </c>
      <c r="K565" s="18">
        <v>0</v>
      </c>
      <c r="L565" s="18">
        <v>0</v>
      </c>
      <c r="M565" s="18">
        <v>0</v>
      </c>
      <c r="N565" s="18">
        <v>0</v>
      </c>
      <c r="O565" s="18">
        <v>0</v>
      </c>
      <c r="P565" s="18">
        <v>0</v>
      </c>
      <c r="Q565" s="18">
        <v>0</v>
      </c>
      <c r="R565" s="18">
        <v>0</v>
      </c>
      <c r="S565" s="18">
        <v>0</v>
      </c>
      <c r="T565" s="18">
        <v>0</v>
      </c>
      <c r="U565" s="18">
        <v>0</v>
      </c>
      <c r="V565" s="18">
        <v>0</v>
      </c>
      <c r="W565" s="18">
        <v>0</v>
      </c>
      <c r="X565" s="18">
        <v>0</v>
      </c>
      <c r="Y565" s="18">
        <f>SUM(J565:X565)</f>
      </c>
      <c r="Z565" s="18">
        <f>I565-Y565</f>
      </c>
      <c r="AA565" s="5" t="str">
        <v/>
      </c>
      <c r="AB565" s="5" t="str">
        <v/>
      </c>
      <c r="AC565" s="18">
        <f>IFERROR(_xlfn.XLOOKUP(F565,Assumptions!B:B,Assumptions!D:D),0)</f>
      </c>
      <c r="AD565" s="20">
        <f>AA565+AC565</f>
      </c>
      <c r="AE565" s="20">
        <f>AC565+AB565</f>
      </c>
      <c r="AF565" s="5" t="str">
        <v/>
      </c>
      <c r="AG565" s="18">
        <f>IFERROR(_xlfn.BETA.DIST(DATE(YEAR(AG$2),MONTH(AG$2),15),$AD$2,$AE$2,FALSE,DATE(YEAR($AD565),MONTH($AD565),1),DATE(YEAR($AE565),MONTH($AE565),28)),0)</f>
      </c>
      <c r="AH565" s="18">
        <f>IFERROR(_xlfn.BETA.DIST(DATE(YEAR(AH$2),MONTH(AH$2),15),$AD$2,$AE$2,FALSE,DATE(YEAR($AD565),MONTH($AD565),1),DATE(YEAR($AE565),MONTH($AE565),28)),0)</f>
      </c>
      <c r="AI565" s="18">
        <f>IFERROR(_xlfn.BETA.DIST(DATE(YEAR(AI$2),MONTH(AI$2),15),$AD$2,$AE$2,FALSE,DATE(YEAR($AD565),MONTH($AD565),1),DATE(YEAR($AE565),MONTH($AE565),28)),0)</f>
      </c>
      <c r="AJ565" s="18">
        <f>IFERROR(_xlfn.BETA.DIST(DATE(YEAR(AJ$2),MONTH(AJ$2),15),$AD$2,$AE$2,FALSE,DATE(YEAR($AD565),MONTH($AD565),1),DATE(YEAR($AE565),MONTH($AE565),28)),0)</f>
      </c>
      <c r="AK565" s="18">
        <f>IFERROR(_xlfn.BETA.DIST(DATE(YEAR(AK$2),MONTH(AK$2),15),$AD$2,$AE$2,FALSE,DATE(YEAR($AD565),MONTH($AD565),1),DATE(YEAR($AE565),MONTH($AE565),28)),0)</f>
      </c>
      <c r="AL565" s="18">
        <f>IFERROR(_xlfn.BETA.DIST(DATE(YEAR(AL$2),MONTH(AL$2),15),$AD$2,$AE$2,FALSE,DATE(YEAR($AD565),MONTH($AD565),1),DATE(YEAR($AE565),MONTH($AE565),28)),0)</f>
      </c>
      <c r="AM565" s="18">
        <f>IFERROR(_xlfn.BETA.DIST(DATE(YEAR(AM$2),MONTH(AM$2),15),$AD$2,$AE$2,FALSE,DATE(YEAR($AD565),MONTH($AD565),1),DATE(YEAR($AE565),MONTH($AE565),28)),0)</f>
      </c>
      <c r="AN565" s="18">
        <f>IFERROR(_xlfn.BETA.DIST(DATE(YEAR(AN$2),MONTH(AN$2),15),$AD$2,$AE$2,FALSE,DATE(YEAR($AD565),MONTH($AD565),1),DATE(YEAR($AE565),MONTH($AE565),28)),0)</f>
      </c>
      <c r="AO565" s="18">
        <f>IFERROR(_xlfn.BETA.DIST(DATE(YEAR(AO$2),MONTH(AO$2),15),$AD$2,$AE$2,FALSE,DATE(YEAR($AD565),MONTH($AD565),1),DATE(YEAR($AE565),MONTH($AE565),28)),0)</f>
      </c>
      <c r="AP565" s="18">
        <f>IFERROR(_xlfn.BETA.DIST(DATE(YEAR(AP$2),MONTH(AP$2),15),$AD$2,$AE$2,FALSE,DATE(YEAR($AD565),MONTH($AD565),1),DATE(YEAR($AE565),MONTH($AE565),28)),0)</f>
      </c>
      <c r="AQ565" s="18">
        <f>IFERROR(_xlfn.BETA.DIST(DATE(YEAR(AQ$2),MONTH(AQ$2),15),$AD$2,$AE$2,FALSE,DATE(YEAR($AD565),MONTH($AD565),1),DATE(YEAR($AE565),MONTH($AE565),28)),0)</f>
      </c>
      <c r="AR565" s="18">
        <f>IFERROR(_xlfn.BETA.DIST(DATE(YEAR(AR$2),MONTH(AR$2),15),$AD$2,$AE$2,FALSE,DATE(YEAR($AD565),MONTH($AD565),1),DATE(YEAR($AE565),MONTH($AE565),28)),0)</f>
      </c>
      <c r="AS565" s="18">
        <f>IFERROR(_xlfn.BETA.DIST(DATE(YEAR(AS$2),MONTH(AS$2),15),$AD$2,$AE$2,FALSE,DATE(YEAR($AD565),MONTH($AD565),1),DATE(YEAR($AE565),MONTH($AE565),28)),0)</f>
      </c>
      <c r="AT565" s="18">
        <f>IFERROR(_xlfn.BETA.DIST(DATE(YEAR(AT$2),MONTH(AT$2),15),$AD$2,$AE$2,FALSE,DATE(YEAR($AD565),MONTH($AD565),1),DATE(YEAR($AE565),MONTH($AE565),28)),0)</f>
      </c>
      <c r="AU565" s="18">
        <f>IFERROR(_xlfn.BETA.DIST(DATE(YEAR(AU$2),MONTH(AU$2),15),$AD$2,$AE$2,FALSE,DATE(YEAR($AD565),MONTH($AD565),1),DATE(YEAR($AE565),MONTH($AE565),28)),0)</f>
      </c>
      <c r="AV565" s="18">
        <f>SUM(AG565:AU565)</f>
      </c>
      <c r="AW565" s="18">
        <f>IF(J565&lt;&gt;0,J565,IF($AV565=0,0,AG565/$AV565*$Z565))</f>
      </c>
      <c r="AX565" s="18">
        <f>IF(K565&lt;&gt;0,K565,IF($AV565=0,0,AH565/$AV565*$Z565))</f>
      </c>
      <c r="AY565" s="18">
        <f>IF(L565&lt;&gt;0,L565,IF($AV565=0,0,AI565/$AV565*$Z565))</f>
      </c>
      <c r="AZ565" s="18">
        <f>IF(M565&lt;&gt;0,M565,IF($AV565=0,0,AJ565/$AV565*$Z565))</f>
      </c>
      <c r="BA565" s="18">
        <f>IF(N565&lt;&gt;0,N565,IF($AV565=0,0,AK565/$AV565*$Z565))</f>
      </c>
      <c r="BB565" s="18">
        <f>IF(O565&lt;&gt;0,O565,IF($AV565=0,0,AL565/$AV565*$Z565))</f>
      </c>
      <c r="BC565" s="18">
        <f>IF(P565&lt;&gt;0,P565,IF($AV565=0,0,AM565/$AV565*$Z565))</f>
      </c>
      <c r="BD565" s="18">
        <f>IF(Q565&lt;&gt;0,Q565,IF($AV565=0,0,AN565/$AV565*$Z565))</f>
      </c>
      <c r="BE565" s="18">
        <f>IF(R565&lt;&gt;0,R565,IF($AV565=0,0,AO565/$AV565*$Z565))</f>
      </c>
      <c r="BF565" s="18">
        <f>IF(S565&lt;&gt;0,S565,IF($AV565=0,0,AP565/$AV565*$Z565))</f>
      </c>
      <c r="BG565" s="18">
        <f>IF(T565&lt;&gt;0,T565,IF($AV565=0,0,AQ565/$AV565*$Z565))</f>
      </c>
      <c r="BH565" s="18">
        <f>IF(U565&lt;&gt;0,U565,IF($AV565=0,0,AR565/$AV565*$Z565))</f>
      </c>
      <c r="BI565" s="18">
        <f>IF(V565&lt;&gt;0,V565,IF($AV565=0,0,AS565/$AV565*$Z565))</f>
      </c>
      <c r="BJ565" s="18">
        <f>IF(W565&lt;&gt;0,W565,IF($AV565=0,0,AT565/$AV565*$Z565))</f>
      </c>
      <c r="BK565" s="18">
        <f>IF(X565&lt;&gt;0,X565,IF($AV565=0,0,AU565/$AV565*$Z565))</f>
      </c>
      <c r="BL565" s="18">
        <f>SUM(AW565:BK565)</f>
      </c>
      <c r="BM565" s="18">
        <f>I565-BL565</f>
      </c>
    </row>
    <row r="566" outlineLevel="4">
      <c r="A566" s="5" t="str">
        <v>15.4</v>
      </c>
      <c r="B566" s="5" t="str">
        <v/>
      </c>
      <c r="C566" s="5" t="str">
        <v>BSKDGNGENGR07</v>
      </c>
      <c r="D566" s="5" t="str">
        <v>BSKDGNGENGR07</v>
      </c>
      <c r="E566" s="19">
        <f>IFERROR(_xlfn.XLOOKUP(F566,Assumptions!B:B,Assumptions!C:C),0)</f>
      </c>
      <c r="F566" s="5" t="str">
        <v>Retention</v>
      </c>
      <c r="G566" s="5" t="str">
        <v/>
      </c>
      <c r="H566" s="18">
        <f>G563*E566</f>
      </c>
      <c r="I566" s="18">
        <f>H566*(1-0)</f>
      </c>
      <c r="J566" s="18">
        <v>0</v>
      </c>
      <c r="K566" s="18">
        <v>0</v>
      </c>
      <c r="L566" s="18">
        <v>0</v>
      </c>
      <c r="M566" s="18">
        <v>0</v>
      </c>
      <c r="N566" s="18">
        <v>0</v>
      </c>
      <c r="O566" s="18">
        <v>0</v>
      </c>
      <c r="P566" s="18">
        <v>0</v>
      </c>
      <c r="Q566" s="18">
        <v>0</v>
      </c>
      <c r="R566" s="18">
        <v>0</v>
      </c>
      <c r="S566" s="18">
        <v>0</v>
      </c>
      <c r="T566" s="18">
        <v>0</v>
      </c>
      <c r="U566" s="18">
        <v>0</v>
      </c>
      <c r="V566" s="18">
        <v>0</v>
      </c>
      <c r="W566" s="18">
        <v>0</v>
      </c>
      <c r="X566" s="18">
        <v>0</v>
      </c>
      <c r="Y566" s="18">
        <f>SUM(J566:X566)</f>
      </c>
      <c r="Z566" s="18">
        <f>I566-Y566</f>
      </c>
      <c r="AA566" s="20">
        <v>46483</v>
      </c>
      <c r="AB566" s="20">
        <v>46483</v>
      </c>
      <c r="AC566" s="18">
        <f>IFERROR(_xlfn.XLOOKUP(F566,Assumptions!B:B,Assumptions!D:D),0)</f>
      </c>
      <c r="AD566" s="20">
        <f>AA566+AC566</f>
      </c>
      <c r="AE566" s="20">
        <f>AC566+AB566</f>
      </c>
      <c r="AF566" s="5" t="str">
        <v/>
      </c>
      <c r="AG566" s="18">
        <f>IFERROR(_xlfn.BETA.DIST(DATE(YEAR(AG$2),MONTH(AG$2),15),$AD$2,$AE$2,FALSE,DATE(YEAR($AD566),MONTH($AD566),1),DATE(YEAR($AE566),MONTH($AE566),28)),0)</f>
      </c>
      <c r="AH566" s="18">
        <f>IFERROR(_xlfn.BETA.DIST(DATE(YEAR(AH$2),MONTH(AH$2),15),$AD$2,$AE$2,FALSE,DATE(YEAR($AD566),MONTH($AD566),1),DATE(YEAR($AE566),MONTH($AE566),28)),0)</f>
      </c>
      <c r="AI566" s="18">
        <f>IFERROR(_xlfn.BETA.DIST(DATE(YEAR(AI$2),MONTH(AI$2),15),$AD$2,$AE$2,FALSE,DATE(YEAR($AD566),MONTH($AD566),1),DATE(YEAR($AE566),MONTH($AE566),28)),0)</f>
      </c>
      <c r="AJ566" s="18">
        <f>IFERROR(_xlfn.BETA.DIST(DATE(YEAR(AJ$2),MONTH(AJ$2),15),$AD$2,$AE$2,FALSE,DATE(YEAR($AD566),MONTH($AD566),1),DATE(YEAR($AE566),MONTH($AE566),28)),0)</f>
      </c>
      <c r="AK566" s="18">
        <f>IFERROR(_xlfn.BETA.DIST(DATE(YEAR(AK$2),MONTH(AK$2),15),$AD$2,$AE$2,FALSE,DATE(YEAR($AD566),MONTH($AD566),1),DATE(YEAR($AE566),MONTH($AE566),28)),0)</f>
      </c>
      <c r="AL566" s="18">
        <f>IFERROR(_xlfn.BETA.DIST(DATE(YEAR(AL$2),MONTH(AL$2),15),$AD$2,$AE$2,FALSE,DATE(YEAR($AD566),MONTH($AD566),1),DATE(YEAR($AE566),MONTH($AE566),28)),0)</f>
      </c>
      <c r="AM566" s="18">
        <f>IFERROR(_xlfn.BETA.DIST(DATE(YEAR(AM$2),MONTH(AM$2),15),$AD$2,$AE$2,FALSE,DATE(YEAR($AD566),MONTH($AD566),1),DATE(YEAR($AE566),MONTH($AE566),28)),0)</f>
      </c>
      <c r="AN566" s="18">
        <f>IFERROR(_xlfn.BETA.DIST(DATE(YEAR(AN$2),MONTH(AN$2),15),$AD$2,$AE$2,FALSE,DATE(YEAR($AD566),MONTH($AD566),1),DATE(YEAR($AE566),MONTH($AE566),28)),0)</f>
      </c>
      <c r="AO566" s="18">
        <f>IFERROR(_xlfn.BETA.DIST(DATE(YEAR(AO$2),MONTH(AO$2),15),$AD$2,$AE$2,FALSE,DATE(YEAR($AD566),MONTH($AD566),1),DATE(YEAR($AE566),MONTH($AE566),28)),0)</f>
      </c>
      <c r="AP566" s="18">
        <f>IFERROR(_xlfn.BETA.DIST(DATE(YEAR(AP$2),MONTH(AP$2),15),$AD$2,$AE$2,FALSE,DATE(YEAR($AD566),MONTH($AD566),1),DATE(YEAR($AE566),MONTH($AE566),28)),0)</f>
      </c>
      <c r="AQ566" s="18">
        <f>IFERROR(_xlfn.BETA.DIST(DATE(YEAR(AQ$2),MONTH(AQ$2),15),$AD$2,$AE$2,FALSE,DATE(YEAR($AD566),MONTH($AD566),1),DATE(YEAR($AE566),MONTH($AE566),28)),0)</f>
      </c>
      <c r="AR566" s="18">
        <f>IFERROR(_xlfn.BETA.DIST(DATE(YEAR(AR$2),MONTH(AR$2),15),$AD$2,$AE$2,FALSE,DATE(YEAR($AD566),MONTH($AD566),1),DATE(YEAR($AE566),MONTH($AE566),28)),0)</f>
      </c>
      <c r="AS566" s="18">
        <f>IFERROR(_xlfn.BETA.DIST(DATE(YEAR(AS$2),MONTH(AS$2),15),$AD$2,$AE$2,FALSE,DATE(YEAR($AD566),MONTH($AD566),1),DATE(YEAR($AE566),MONTH($AE566),28)),0)</f>
      </c>
      <c r="AT566" s="18">
        <f>IFERROR(_xlfn.BETA.DIST(DATE(YEAR(AT$2),MONTH(AT$2),15),$AD$2,$AE$2,FALSE,DATE(YEAR($AD566),MONTH($AD566),1),DATE(YEAR($AE566),MONTH($AE566),28)),0)</f>
      </c>
      <c r="AU566" s="18">
        <f>IFERROR(_xlfn.BETA.DIST(DATE(YEAR(AU$2),MONTH(AU$2),15),$AD$2,$AE$2,FALSE,DATE(YEAR($AD566),MONTH($AD566),1),DATE(YEAR($AE566),MONTH($AE566),28)),0)</f>
      </c>
      <c r="AV566" s="18">
        <f>SUM(AG566:AU566)</f>
      </c>
      <c r="AW566" s="18">
        <f>IF(J566&lt;&gt;0,J566,IF($AV566=0,0,AG566/$AV566*$Z566))</f>
      </c>
      <c r="AX566" s="18">
        <f>IF(K566&lt;&gt;0,K566,IF($AV566=0,0,AH566/$AV566*$Z566))</f>
      </c>
      <c r="AY566" s="18">
        <f>IF(L566&lt;&gt;0,L566,IF($AV566=0,0,AI566/$AV566*$Z566))</f>
      </c>
      <c r="AZ566" s="18">
        <f>IF(M566&lt;&gt;0,M566,IF($AV566=0,0,AJ566/$AV566*$Z566))</f>
      </c>
      <c r="BA566" s="18">
        <f>IF(N566&lt;&gt;0,N566,IF($AV566=0,0,AK566/$AV566*$Z566))</f>
      </c>
      <c r="BB566" s="18">
        <f>IF(O566&lt;&gt;0,O566,IF($AV566=0,0,AL566/$AV566*$Z566))</f>
      </c>
      <c r="BC566" s="18">
        <f>IF(P566&lt;&gt;0,P566,IF($AV566=0,0,AM566/$AV566*$Z566))</f>
      </c>
      <c r="BD566" s="18">
        <f>IF(Q566&lt;&gt;0,Q566,IF($AV566=0,0,AN566/$AV566*$Z566))</f>
      </c>
      <c r="BE566" s="18">
        <f>IF(R566&lt;&gt;0,R566,IF($AV566=0,0,AO566/$AV566*$Z566))</f>
      </c>
      <c r="BF566" s="18">
        <f>IF(S566&lt;&gt;0,S566,IF($AV566=0,0,AP566/$AV566*$Z566))</f>
      </c>
      <c r="BG566" s="18">
        <f>IF(T566&lt;&gt;0,T566,IF($AV566=0,0,AQ566/$AV566*$Z566))</f>
      </c>
      <c r="BH566" s="18">
        <f>IF(U566&lt;&gt;0,U566,IF($AV566=0,0,AR566/$AV566*$Z566))</f>
      </c>
      <c r="BI566" s="18">
        <f>IF(V566&lt;&gt;0,V566,IF($AV566=0,0,AS566/$AV566*$Z566))</f>
      </c>
      <c r="BJ566" s="18">
        <f>IF(W566&lt;&gt;0,W566,IF($AV566=0,0,AT566/$AV566*$Z566))</f>
      </c>
      <c r="BK566" s="18">
        <f>IF(X566&lt;&gt;0,X566,IF($AV566=0,0,AU566/$AV566*$Z566))</f>
      </c>
      <c r="BL566" s="18">
        <f>SUM(AW566:BK566)</f>
      </c>
      <c r="BM566" s="18">
        <f>I566-BL566</f>
      </c>
    </row>
    <row r="567" outlineLevel="3">
      <c r="A567" s="17" t="str">
        <v>15.9</v>
      </c>
      <c r="B567" s="17" t="str">
        <v/>
      </c>
      <c r="C567" s="17" t="str">
        <v/>
      </c>
      <c r="D567" s="17" t="str">
        <v/>
      </c>
      <c r="E567" s="17" t="str">
        <v>15.9</v>
      </c>
      <c r="F567" s="17" t="str">
        <v>Temporary grounding equipment set shall be comprised of:</v>
      </c>
      <c r="G567" s="17">
        <v>211834.19</v>
      </c>
      <c r="H567" s="17" t="str">
        <v/>
      </c>
      <c r="I567" s="17" t="str">
        <v/>
      </c>
      <c r="J567" s="17" t="str">
        <v/>
      </c>
      <c r="K567" s="17" t="str">
        <v/>
      </c>
      <c r="L567" s="17" t="str">
        <v/>
      </c>
      <c r="M567" s="17" t="str">
        <v/>
      </c>
      <c r="N567" s="17" t="str">
        <v/>
      </c>
      <c r="O567" s="17" t="str">
        <v/>
      </c>
      <c r="P567" s="17" t="str">
        <v/>
      </c>
      <c r="Q567" s="17" t="str">
        <v/>
      </c>
      <c r="R567" s="17" t="str">
        <v/>
      </c>
      <c r="S567" s="17" t="str">
        <v/>
      </c>
      <c r="T567" s="17" t="str">
        <v/>
      </c>
      <c r="U567" s="17" t="str">
        <v/>
      </c>
      <c r="V567" s="17" t="str">
        <v/>
      </c>
      <c r="W567" s="17" t="str">
        <v/>
      </c>
      <c r="X567" s="17" t="str">
        <v/>
      </c>
      <c r="Y567" s="17" t="str">
        <v/>
      </c>
      <c r="Z567" s="17" t="str">
        <v/>
      </c>
      <c r="AA567" s="17" t="str">
        <v/>
      </c>
      <c r="AB567" s="17" t="str">
        <v/>
      </c>
      <c r="AC567" s="17" t="str">
        <v/>
      </c>
      <c r="AD567" s="17" t="str">
        <v/>
      </c>
      <c r="AE567" s="17" t="str">
        <v/>
      </c>
      <c r="AF567" s="5" t="str">
        <v/>
      </c>
      <c r="AG567" s="18">
        <f>IFERROR(_xlfn.BETA.DIST(DATE(YEAR(AG$2),MONTH(AG$2),15),$AD$2,$AE$2,FALSE,DATE(YEAR($AD567),MONTH($AD567),1),DATE(YEAR($AE567),MONTH($AE567),28)),0)</f>
      </c>
      <c r="AH567" s="18">
        <f>IFERROR(_xlfn.BETA.DIST(DATE(YEAR(AH$2),MONTH(AH$2),15),$AD$2,$AE$2,FALSE,DATE(YEAR($AD567),MONTH($AD567),1),DATE(YEAR($AE567),MONTH($AE567),28)),0)</f>
      </c>
      <c r="AI567" s="18">
        <f>IFERROR(_xlfn.BETA.DIST(DATE(YEAR(AI$2),MONTH(AI$2),15),$AD$2,$AE$2,FALSE,DATE(YEAR($AD567),MONTH($AD567),1),DATE(YEAR($AE567),MONTH($AE567),28)),0)</f>
      </c>
      <c r="AJ567" s="18">
        <f>IFERROR(_xlfn.BETA.DIST(DATE(YEAR(AJ$2),MONTH(AJ$2),15),$AD$2,$AE$2,FALSE,DATE(YEAR($AD567),MONTH($AD567),1),DATE(YEAR($AE567),MONTH($AE567),28)),0)</f>
      </c>
      <c r="AK567" s="18">
        <f>IFERROR(_xlfn.BETA.DIST(DATE(YEAR(AK$2),MONTH(AK$2),15),$AD$2,$AE$2,FALSE,DATE(YEAR($AD567),MONTH($AD567),1),DATE(YEAR($AE567),MONTH($AE567),28)),0)</f>
      </c>
      <c r="AL567" s="18">
        <f>IFERROR(_xlfn.BETA.DIST(DATE(YEAR(AL$2),MONTH(AL$2),15),$AD$2,$AE$2,FALSE,DATE(YEAR($AD567),MONTH($AD567),1),DATE(YEAR($AE567),MONTH($AE567),28)),0)</f>
      </c>
      <c r="AM567" s="18">
        <f>IFERROR(_xlfn.BETA.DIST(DATE(YEAR(AM$2),MONTH(AM$2),15),$AD$2,$AE$2,FALSE,DATE(YEAR($AD567),MONTH($AD567),1),DATE(YEAR($AE567),MONTH($AE567),28)),0)</f>
      </c>
      <c r="AN567" s="18">
        <f>IFERROR(_xlfn.BETA.DIST(DATE(YEAR(AN$2),MONTH(AN$2),15),$AD$2,$AE$2,FALSE,DATE(YEAR($AD567),MONTH($AD567),1),DATE(YEAR($AE567),MONTH($AE567),28)),0)</f>
      </c>
      <c r="AO567" s="18">
        <f>IFERROR(_xlfn.BETA.DIST(DATE(YEAR(AO$2),MONTH(AO$2),15),$AD$2,$AE$2,FALSE,DATE(YEAR($AD567),MONTH($AD567),1),DATE(YEAR($AE567),MONTH($AE567),28)),0)</f>
      </c>
      <c r="AP567" s="18">
        <f>IFERROR(_xlfn.BETA.DIST(DATE(YEAR(AP$2),MONTH(AP$2),15),$AD$2,$AE$2,FALSE,DATE(YEAR($AD567),MONTH($AD567),1),DATE(YEAR($AE567),MONTH($AE567),28)),0)</f>
      </c>
      <c r="AQ567" s="18">
        <f>IFERROR(_xlfn.BETA.DIST(DATE(YEAR(AQ$2),MONTH(AQ$2),15),$AD$2,$AE$2,FALSE,DATE(YEAR($AD567),MONTH($AD567),1),DATE(YEAR($AE567),MONTH($AE567),28)),0)</f>
      </c>
      <c r="AR567" s="18">
        <f>IFERROR(_xlfn.BETA.DIST(DATE(YEAR(AR$2),MONTH(AR$2),15),$AD$2,$AE$2,FALSE,DATE(YEAR($AD567),MONTH($AD567),1),DATE(YEAR($AE567),MONTH($AE567),28)),0)</f>
      </c>
      <c r="AS567" s="18">
        <f>IFERROR(_xlfn.BETA.DIST(DATE(YEAR(AS$2),MONTH(AS$2),15),$AD$2,$AE$2,FALSE,DATE(YEAR($AD567),MONTH($AD567),1),DATE(YEAR($AE567),MONTH($AE567),28)),0)</f>
      </c>
      <c r="AT567" s="18">
        <f>IFERROR(_xlfn.BETA.DIST(DATE(YEAR(AT$2),MONTH(AT$2),15),$AD$2,$AE$2,FALSE,DATE(YEAR($AD567),MONTH($AD567),1),DATE(YEAR($AE567),MONTH($AE567),28)),0)</f>
      </c>
      <c r="AU567" s="18">
        <f>IFERROR(_xlfn.BETA.DIST(DATE(YEAR(AU$2),MONTH(AU$2),15),$AD$2,$AE$2,FALSE,DATE(YEAR($AD567),MONTH($AD567),1),DATE(YEAR($AE567),MONTH($AE567),28)),0)</f>
      </c>
      <c r="AV567" s="18">
        <f>SUM(AG567:AU567)</f>
      </c>
      <c r="AW567" s="18">
        <f>IF(J567&lt;&gt;0,J567,IF($AV567=0,0,AG567/$AV567*$Z567))</f>
      </c>
      <c r="AX567" s="18">
        <f>IF(K567&lt;&gt;0,K567,IF($AV567=0,0,AH567/$AV567*$Z567))</f>
      </c>
      <c r="AY567" s="18">
        <f>IF(L567&lt;&gt;0,L567,IF($AV567=0,0,AI567/$AV567*$Z567))</f>
      </c>
      <c r="AZ567" s="18">
        <f>IF(M567&lt;&gt;0,M567,IF($AV567=0,0,AJ567/$AV567*$Z567))</f>
      </c>
      <c r="BA567" s="18">
        <f>IF(N567&lt;&gt;0,N567,IF($AV567=0,0,AK567/$AV567*$Z567))</f>
      </c>
      <c r="BB567" s="18">
        <f>IF(O567&lt;&gt;0,O567,IF($AV567=0,0,AL567/$AV567*$Z567))</f>
      </c>
      <c r="BC567" s="18">
        <f>IF(P567&lt;&gt;0,P567,IF($AV567=0,0,AM567/$AV567*$Z567))</f>
      </c>
      <c r="BD567" s="18">
        <f>IF(Q567&lt;&gt;0,Q567,IF($AV567=0,0,AN567/$AV567*$Z567))</f>
      </c>
      <c r="BE567" s="18">
        <f>IF(R567&lt;&gt;0,R567,IF($AV567=0,0,AO567/$AV567*$Z567))</f>
      </c>
      <c r="BF567" s="18">
        <f>IF(S567&lt;&gt;0,S567,IF($AV567=0,0,AP567/$AV567*$Z567))</f>
      </c>
      <c r="BG567" s="18">
        <f>IF(T567&lt;&gt;0,T567,IF($AV567=0,0,AQ567/$AV567*$Z567))</f>
      </c>
      <c r="BH567" s="18">
        <f>IF(U567&lt;&gt;0,U567,IF($AV567=0,0,AR567/$AV567*$Z567))</f>
      </c>
      <c r="BI567" s="18">
        <f>IF(V567&lt;&gt;0,V567,IF($AV567=0,0,AS567/$AV567*$Z567))</f>
      </c>
      <c r="BJ567" s="18">
        <f>IF(W567&lt;&gt;0,W567,IF($AV567=0,0,AT567/$AV567*$Z567))</f>
      </c>
      <c r="BK567" s="18">
        <f>IF(X567&lt;&gt;0,X567,IF($AV567=0,0,AU567/$AV567*$Z567))</f>
      </c>
      <c r="BL567" s="18">
        <f>SUM(AW567:BK567)</f>
      </c>
      <c r="BM567" s="17" t="str">
        <v/>
      </c>
    </row>
    <row r="568" outlineLevel="4">
      <c r="A568" s="5" t="str">
        <v>15.9</v>
      </c>
      <c r="B568" s="5" t="str">
        <v/>
      </c>
      <c r="C568" s="5" t="str">
        <v>BSKDGNGENGR03</v>
      </c>
      <c r="D568" s="5" t="str">
        <v>BSKDGNGENGR03</v>
      </c>
      <c r="E568" s="19">
        <f>IFERROR(_xlfn.XLOOKUP(F568,Assumptions!B:B,Assumptions!C:C),0)</f>
      </c>
      <c r="F568" s="5" t="str">
        <v>Advanced Payment</v>
      </c>
      <c r="G568" s="5" t="str">
        <v/>
      </c>
      <c r="H568" s="18">
        <f>G567*E568</f>
      </c>
      <c r="I568" s="18">
        <f>H568*(1-0)</f>
      </c>
      <c r="J568" s="18">
        <v>0</v>
      </c>
      <c r="K568" s="18">
        <v>0</v>
      </c>
      <c r="L568" s="18">
        <v>0</v>
      </c>
      <c r="M568" s="18">
        <v>0</v>
      </c>
      <c r="N568" s="18">
        <v>0</v>
      </c>
      <c r="O568" s="18">
        <v>0</v>
      </c>
      <c r="P568" s="18">
        <v>0</v>
      </c>
      <c r="Q568" s="18">
        <v>0</v>
      </c>
      <c r="R568" s="18">
        <v>0</v>
      </c>
      <c r="S568" s="18">
        <v>0</v>
      </c>
      <c r="T568" s="18">
        <v>0</v>
      </c>
      <c r="U568" s="18">
        <v>0</v>
      </c>
      <c r="V568" s="18">
        <v>0</v>
      </c>
      <c r="W568" s="18">
        <v>0</v>
      </c>
      <c r="X568" s="18">
        <v>0</v>
      </c>
      <c r="Y568" s="18">
        <f>SUM(J568:X568)</f>
      </c>
      <c r="Z568" s="18">
        <f>I568-Y568</f>
      </c>
      <c r="AA568" s="20">
        <v>46026</v>
      </c>
      <c r="AB568" s="20">
        <v>46026</v>
      </c>
      <c r="AC568" s="18">
        <f>IFERROR(_xlfn.XLOOKUP(F568,Assumptions!B:B,Assumptions!D:D),0)</f>
      </c>
      <c r="AD568" s="20">
        <f>AA568+AC568</f>
      </c>
      <c r="AE568" s="20">
        <f>AC568+AB568</f>
      </c>
      <c r="AF568" s="5" t="str">
        <v/>
      </c>
      <c r="AG568" s="18">
        <f>IFERROR(_xlfn.BETA.DIST(DATE(YEAR(AG$2),MONTH(AG$2),15),$AD$2,$AE$2,FALSE,DATE(YEAR($AD568),MONTH($AD568),1),DATE(YEAR($AE568),MONTH($AE568),28)),0)</f>
      </c>
      <c r="AH568" s="18">
        <f>IFERROR(_xlfn.BETA.DIST(DATE(YEAR(AH$2),MONTH(AH$2),15),$AD$2,$AE$2,FALSE,DATE(YEAR($AD568),MONTH($AD568),1),DATE(YEAR($AE568),MONTH($AE568),28)),0)</f>
      </c>
      <c r="AI568" s="18">
        <f>IFERROR(_xlfn.BETA.DIST(DATE(YEAR(AI$2),MONTH(AI$2),15),$AD$2,$AE$2,FALSE,DATE(YEAR($AD568),MONTH($AD568),1),DATE(YEAR($AE568),MONTH($AE568),28)),0)</f>
      </c>
      <c r="AJ568" s="18">
        <f>IFERROR(_xlfn.BETA.DIST(DATE(YEAR(AJ$2),MONTH(AJ$2),15),$AD$2,$AE$2,FALSE,DATE(YEAR($AD568),MONTH($AD568),1),DATE(YEAR($AE568),MONTH($AE568),28)),0)</f>
      </c>
      <c r="AK568" s="18">
        <f>IFERROR(_xlfn.BETA.DIST(DATE(YEAR(AK$2),MONTH(AK$2),15),$AD$2,$AE$2,FALSE,DATE(YEAR($AD568),MONTH($AD568),1),DATE(YEAR($AE568),MONTH($AE568),28)),0)</f>
      </c>
      <c r="AL568" s="18">
        <f>IFERROR(_xlfn.BETA.DIST(DATE(YEAR(AL$2),MONTH(AL$2),15),$AD$2,$AE$2,FALSE,DATE(YEAR($AD568),MONTH($AD568),1),DATE(YEAR($AE568),MONTH($AE568),28)),0)</f>
      </c>
      <c r="AM568" s="18">
        <f>IFERROR(_xlfn.BETA.DIST(DATE(YEAR(AM$2),MONTH(AM$2),15),$AD$2,$AE$2,FALSE,DATE(YEAR($AD568),MONTH($AD568),1),DATE(YEAR($AE568),MONTH($AE568),28)),0)</f>
      </c>
      <c r="AN568" s="18">
        <f>IFERROR(_xlfn.BETA.DIST(DATE(YEAR(AN$2),MONTH(AN$2),15),$AD$2,$AE$2,FALSE,DATE(YEAR($AD568),MONTH($AD568),1),DATE(YEAR($AE568),MONTH($AE568),28)),0)</f>
      </c>
      <c r="AO568" s="18">
        <f>IFERROR(_xlfn.BETA.DIST(DATE(YEAR(AO$2),MONTH(AO$2),15),$AD$2,$AE$2,FALSE,DATE(YEAR($AD568),MONTH($AD568),1),DATE(YEAR($AE568),MONTH($AE568),28)),0)</f>
      </c>
      <c r="AP568" s="18">
        <f>IFERROR(_xlfn.BETA.DIST(DATE(YEAR(AP$2),MONTH(AP$2),15),$AD$2,$AE$2,FALSE,DATE(YEAR($AD568),MONTH($AD568),1),DATE(YEAR($AE568),MONTH($AE568),28)),0)</f>
      </c>
      <c r="AQ568" s="18">
        <f>IFERROR(_xlfn.BETA.DIST(DATE(YEAR(AQ$2),MONTH(AQ$2),15),$AD$2,$AE$2,FALSE,DATE(YEAR($AD568),MONTH($AD568),1),DATE(YEAR($AE568),MONTH($AE568),28)),0)</f>
      </c>
      <c r="AR568" s="18">
        <f>IFERROR(_xlfn.BETA.DIST(DATE(YEAR(AR$2),MONTH(AR$2),15),$AD$2,$AE$2,FALSE,DATE(YEAR($AD568),MONTH($AD568),1),DATE(YEAR($AE568),MONTH($AE568),28)),0)</f>
      </c>
      <c r="AS568" s="18">
        <f>IFERROR(_xlfn.BETA.DIST(DATE(YEAR(AS$2),MONTH(AS$2),15),$AD$2,$AE$2,FALSE,DATE(YEAR($AD568),MONTH($AD568),1),DATE(YEAR($AE568),MONTH($AE568),28)),0)</f>
      </c>
      <c r="AT568" s="18">
        <f>IFERROR(_xlfn.BETA.DIST(DATE(YEAR(AT$2),MONTH(AT$2),15),$AD$2,$AE$2,FALSE,DATE(YEAR($AD568),MONTH($AD568),1),DATE(YEAR($AE568),MONTH($AE568),28)),0)</f>
      </c>
      <c r="AU568" s="18">
        <f>IFERROR(_xlfn.BETA.DIST(DATE(YEAR(AU$2),MONTH(AU$2),15),$AD$2,$AE$2,FALSE,DATE(YEAR($AD568),MONTH($AD568),1),DATE(YEAR($AE568),MONTH($AE568),28)),0)</f>
      </c>
      <c r="AV568" s="18">
        <f>SUM(AG568:AU568)</f>
      </c>
      <c r="AW568" s="18">
        <f>IF(J568&lt;&gt;0,J568,IF($AV568=0,0,AG568/$AV568*$Z568))</f>
      </c>
      <c r="AX568" s="18">
        <f>IF(K568&lt;&gt;0,K568,IF($AV568=0,0,AH568/$AV568*$Z568))</f>
      </c>
      <c r="AY568" s="18">
        <f>IF(L568&lt;&gt;0,L568,IF($AV568=0,0,AI568/$AV568*$Z568))</f>
      </c>
      <c r="AZ568" s="18">
        <f>IF(M568&lt;&gt;0,M568,IF($AV568=0,0,AJ568/$AV568*$Z568))</f>
      </c>
      <c r="BA568" s="18">
        <f>IF(N568&lt;&gt;0,N568,IF($AV568=0,0,AK568/$AV568*$Z568))</f>
      </c>
      <c r="BB568" s="18">
        <f>IF(O568&lt;&gt;0,O568,IF($AV568=0,0,AL568/$AV568*$Z568))</f>
      </c>
      <c r="BC568" s="18">
        <f>IF(P568&lt;&gt;0,P568,IF($AV568=0,0,AM568/$AV568*$Z568))</f>
      </c>
      <c r="BD568" s="18">
        <f>IF(Q568&lt;&gt;0,Q568,IF($AV568=0,0,AN568/$AV568*$Z568))</f>
      </c>
      <c r="BE568" s="18">
        <f>IF(R568&lt;&gt;0,R568,IF($AV568=0,0,AO568/$AV568*$Z568))</f>
      </c>
      <c r="BF568" s="18">
        <f>IF(S568&lt;&gt;0,S568,IF($AV568=0,0,AP568/$AV568*$Z568))</f>
      </c>
      <c r="BG568" s="18">
        <f>IF(T568&lt;&gt;0,T568,IF($AV568=0,0,AQ568/$AV568*$Z568))</f>
      </c>
      <c r="BH568" s="18">
        <f>IF(U568&lt;&gt;0,U568,IF($AV568=0,0,AR568/$AV568*$Z568))</f>
      </c>
      <c r="BI568" s="18">
        <f>IF(V568&lt;&gt;0,V568,IF($AV568=0,0,AS568/$AV568*$Z568))</f>
      </c>
      <c r="BJ568" s="18">
        <f>IF(W568&lt;&gt;0,W568,IF($AV568=0,0,AT568/$AV568*$Z568))</f>
      </c>
      <c r="BK568" s="18">
        <f>IF(X568&lt;&gt;0,X568,IF($AV568=0,0,AU568/$AV568*$Z568))</f>
      </c>
      <c r="BL568" s="18">
        <f>SUM(AW568:BK568)</f>
      </c>
      <c r="BM568" s="18">
        <f>I568-BL568</f>
      </c>
    </row>
    <row r="569" outlineLevel="4">
      <c r="A569" s="5" t="str">
        <v>15.9</v>
      </c>
      <c r="B569" s="5" t="str">
        <v/>
      </c>
      <c r="C569" s="5" t="str">
        <v/>
      </c>
      <c r="D569" s="5" t="str">
        <v/>
      </c>
      <c r="E569" s="19">
        <f>IFERROR(_xlfn.XLOOKUP(F569,Assumptions!B:B,Assumptions!C:C),0)</f>
      </c>
      <c r="F569" s="5" t="str">
        <v>Site Delivery EGP</v>
      </c>
      <c r="G569" s="5" t="str">
        <v/>
      </c>
      <c r="H569" s="18">
        <f>G567*E569</f>
      </c>
      <c r="I569" s="18">
        <f>H569*(1-0)</f>
      </c>
      <c r="J569" s="18">
        <v>0</v>
      </c>
      <c r="K569" s="18">
        <v>0</v>
      </c>
      <c r="L569" s="18">
        <v>0</v>
      </c>
      <c r="M569" s="18">
        <v>0</v>
      </c>
      <c r="N569" s="18">
        <v>0</v>
      </c>
      <c r="O569" s="18">
        <v>0</v>
      </c>
      <c r="P569" s="18">
        <v>0</v>
      </c>
      <c r="Q569" s="18">
        <v>0</v>
      </c>
      <c r="R569" s="18">
        <v>0</v>
      </c>
      <c r="S569" s="18">
        <v>0</v>
      </c>
      <c r="T569" s="18">
        <v>0</v>
      </c>
      <c r="U569" s="18">
        <v>0</v>
      </c>
      <c r="V569" s="18">
        <v>0</v>
      </c>
      <c r="W569" s="18">
        <v>0</v>
      </c>
      <c r="X569" s="18">
        <v>0</v>
      </c>
      <c r="Y569" s="18">
        <f>SUM(J569:X569)</f>
      </c>
      <c r="Z569" s="18">
        <f>I569-Y569</f>
      </c>
      <c r="AA569" s="5" t="str">
        <v/>
      </c>
      <c r="AB569" s="5" t="str">
        <v/>
      </c>
      <c r="AC569" s="18">
        <f>IFERROR(_xlfn.XLOOKUP(F569,Assumptions!B:B,Assumptions!D:D),0)</f>
      </c>
      <c r="AD569" s="20">
        <f>AA569+AC569</f>
      </c>
      <c r="AE569" s="20">
        <f>AC569+AB569</f>
      </c>
      <c r="AF569" s="5" t="str">
        <v/>
      </c>
      <c r="AG569" s="18">
        <f>IFERROR(_xlfn.BETA.DIST(DATE(YEAR(AG$2),MONTH(AG$2),15),$AD$2,$AE$2,FALSE,DATE(YEAR($AD569),MONTH($AD569),1),DATE(YEAR($AE569),MONTH($AE569),28)),0)</f>
      </c>
      <c r="AH569" s="18">
        <f>IFERROR(_xlfn.BETA.DIST(DATE(YEAR(AH$2),MONTH(AH$2),15),$AD$2,$AE$2,FALSE,DATE(YEAR($AD569),MONTH($AD569),1),DATE(YEAR($AE569),MONTH($AE569),28)),0)</f>
      </c>
      <c r="AI569" s="18">
        <f>IFERROR(_xlfn.BETA.DIST(DATE(YEAR(AI$2),MONTH(AI$2),15),$AD$2,$AE$2,FALSE,DATE(YEAR($AD569),MONTH($AD569),1),DATE(YEAR($AE569),MONTH($AE569),28)),0)</f>
      </c>
      <c r="AJ569" s="18">
        <f>IFERROR(_xlfn.BETA.DIST(DATE(YEAR(AJ$2),MONTH(AJ$2),15),$AD$2,$AE$2,FALSE,DATE(YEAR($AD569),MONTH($AD569),1),DATE(YEAR($AE569),MONTH($AE569),28)),0)</f>
      </c>
      <c r="AK569" s="18">
        <f>IFERROR(_xlfn.BETA.DIST(DATE(YEAR(AK$2),MONTH(AK$2),15),$AD$2,$AE$2,FALSE,DATE(YEAR($AD569),MONTH($AD569),1),DATE(YEAR($AE569),MONTH($AE569),28)),0)</f>
      </c>
      <c r="AL569" s="18">
        <f>IFERROR(_xlfn.BETA.DIST(DATE(YEAR(AL$2),MONTH(AL$2),15),$AD$2,$AE$2,FALSE,DATE(YEAR($AD569),MONTH($AD569),1),DATE(YEAR($AE569),MONTH($AE569),28)),0)</f>
      </c>
      <c r="AM569" s="18">
        <f>IFERROR(_xlfn.BETA.DIST(DATE(YEAR(AM$2),MONTH(AM$2),15),$AD$2,$AE$2,FALSE,DATE(YEAR($AD569),MONTH($AD569),1),DATE(YEAR($AE569),MONTH($AE569),28)),0)</f>
      </c>
      <c r="AN569" s="18">
        <f>IFERROR(_xlfn.BETA.DIST(DATE(YEAR(AN$2),MONTH(AN$2),15),$AD$2,$AE$2,FALSE,DATE(YEAR($AD569),MONTH($AD569),1),DATE(YEAR($AE569),MONTH($AE569),28)),0)</f>
      </c>
      <c r="AO569" s="18">
        <f>IFERROR(_xlfn.BETA.DIST(DATE(YEAR(AO$2),MONTH(AO$2),15),$AD$2,$AE$2,FALSE,DATE(YEAR($AD569),MONTH($AD569),1),DATE(YEAR($AE569),MONTH($AE569),28)),0)</f>
      </c>
      <c r="AP569" s="18">
        <f>IFERROR(_xlfn.BETA.DIST(DATE(YEAR(AP$2),MONTH(AP$2),15),$AD$2,$AE$2,FALSE,DATE(YEAR($AD569),MONTH($AD569),1),DATE(YEAR($AE569),MONTH($AE569),28)),0)</f>
      </c>
      <c r="AQ569" s="18">
        <f>IFERROR(_xlfn.BETA.DIST(DATE(YEAR(AQ$2),MONTH(AQ$2),15),$AD$2,$AE$2,FALSE,DATE(YEAR($AD569),MONTH($AD569),1),DATE(YEAR($AE569),MONTH($AE569),28)),0)</f>
      </c>
      <c r="AR569" s="18">
        <f>IFERROR(_xlfn.BETA.DIST(DATE(YEAR(AR$2),MONTH(AR$2),15),$AD$2,$AE$2,FALSE,DATE(YEAR($AD569),MONTH($AD569),1),DATE(YEAR($AE569),MONTH($AE569),28)),0)</f>
      </c>
      <c r="AS569" s="18">
        <f>IFERROR(_xlfn.BETA.DIST(DATE(YEAR(AS$2),MONTH(AS$2),15),$AD$2,$AE$2,FALSE,DATE(YEAR($AD569),MONTH($AD569),1),DATE(YEAR($AE569),MONTH($AE569),28)),0)</f>
      </c>
      <c r="AT569" s="18">
        <f>IFERROR(_xlfn.BETA.DIST(DATE(YEAR(AT$2),MONTH(AT$2),15),$AD$2,$AE$2,FALSE,DATE(YEAR($AD569),MONTH($AD569),1),DATE(YEAR($AE569),MONTH($AE569),28)),0)</f>
      </c>
      <c r="AU569" s="18">
        <f>IFERROR(_xlfn.BETA.DIST(DATE(YEAR(AU$2),MONTH(AU$2),15),$AD$2,$AE$2,FALSE,DATE(YEAR($AD569),MONTH($AD569),1),DATE(YEAR($AE569),MONTH($AE569),28)),0)</f>
      </c>
      <c r="AV569" s="18">
        <f>SUM(AG569:AU569)</f>
      </c>
      <c r="AW569" s="18">
        <f>IF(J569&lt;&gt;0,J569,IF($AV569=0,0,AG569/$AV569*$Z569))</f>
      </c>
      <c r="AX569" s="18">
        <f>IF(K569&lt;&gt;0,K569,IF($AV569=0,0,AH569/$AV569*$Z569))</f>
      </c>
      <c r="AY569" s="18">
        <f>IF(L569&lt;&gt;0,L569,IF($AV569=0,0,AI569/$AV569*$Z569))</f>
      </c>
      <c r="AZ569" s="18">
        <f>IF(M569&lt;&gt;0,M569,IF($AV569=0,0,AJ569/$AV569*$Z569))</f>
      </c>
      <c r="BA569" s="18">
        <f>IF(N569&lt;&gt;0,N569,IF($AV569=0,0,AK569/$AV569*$Z569))</f>
      </c>
      <c r="BB569" s="18">
        <f>IF(O569&lt;&gt;0,O569,IF($AV569=0,0,AL569/$AV569*$Z569))</f>
      </c>
      <c r="BC569" s="18">
        <f>IF(P569&lt;&gt;0,P569,IF($AV569=0,0,AM569/$AV569*$Z569))</f>
      </c>
      <c r="BD569" s="18">
        <f>IF(Q569&lt;&gt;0,Q569,IF($AV569=0,0,AN569/$AV569*$Z569))</f>
      </c>
      <c r="BE569" s="18">
        <f>IF(R569&lt;&gt;0,R569,IF($AV569=0,0,AO569/$AV569*$Z569))</f>
      </c>
      <c r="BF569" s="18">
        <f>IF(S569&lt;&gt;0,S569,IF($AV569=0,0,AP569/$AV569*$Z569))</f>
      </c>
      <c r="BG569" s="18">
        <f>IF(T569&lt;&gt;0,T569,IF($AV569=0,0,AQ569/$AV569*$Z569))</f>
      </c>
      <c r="BH569" s="18">
        <f>IF(U569&lt;&gt;0,U569,IF($AV569=0,0,AR569/$AV569*$Z569))</f>
      </c>
      <c r="BI569" s="18">
        <f>IF(V569&lt;&gt;0,V569,IF($AV569=0,0,AS569/$AV569*$Z569))</f>
      </c>
      <c r="BJ569" s="18">
        <f>IF(W569&lt;&gt;0,W569,IF($AV569=0,0,AT569/$AV569*$Z569))</f>
      </c>
      <c r="BK569" s="18">
        <f>IF(X569&lt;&gt;0,X569,IF($AV569=0,0,AU569/$AV569*$Z569))</f>
      </c>
      <c r="BL569" s="18">
        <f>SUM(AW569:BK569)</f>
      </c>
      <c r="BM569" s="18">
        <f>I569-BL569</f>
      </c>
    </row>
    <row r="570" outlineLevel="4">
      <c r="A570" s="5" t="str">
        <v>15.9</v>
      </c>
      <c r="B570" s="5" t="str">
        <v/>
      </c>
      <c r="C570" s="5" t="str">
        <v>BSKDGNGENGR07</v>
      </c>
      <c r="D570" s="5" t="str">
        <v>BSKDGNGENGR07</v>
      </c>
      <c r="E570" s="19">
        <f>IFERROR(_xlfn.XLOOKUP(F570,Assumptions!B:B,Assumptions!C:C),0)</f>
      </c>
      <c r="F570" s="5" t="str">
        <v>Retention</v>
      </c>
      <c r="G570" s="5" t="str">
        <v/>
      </c>
      <c r="H570" s="18">
        <f>G567*E570</f>
      </c>
      <c r="I570" s="18">
        <f>H570*(1-0)</f>
      </c>
      <c r="J570" s="18">
        <v>0</v>
      </c>
      <c r="K570" s="18">
        <v>0</v>
      </c>
      <c r="L570" s="18">
        <v>0</v>
      </c>
      <c r="M570" s="18">
        <v>0</v>
      </c>
      <c r="N570" s="18">
        <v>0</v>
      </c>
      <c r="O570" s="18">
        <v>0</v>
      </c>
      <c r="P570" s="18">
        <v>0</v>
      </c>
      <c r="Q570" s="18">
        <v>0</v>
      </c>
      <c r="R570" s="18">
        <v>0</v>
      </c>
      <c r="S570" s="18">
        <v>0</v>
      </c>
      <c r="T570" s="18">
        <v>0</v>
      </c>
      <c r="U570" s="18">
        <v>0</v>
      </c>
      <c r="V570" s="18">
        <v>0</v>
      </c>
      <c r="W570" s="18">
        <v>0</v>
      </c>
      <c r="X570" s="18">
        <v>0</v>
      </c>
      <c r="Y570" s="18">
        <f>SUM(J570:X570)</f>
      </c>
      <c r="Z570" s="18">
        <f>I570-Y570</f>
      </c>
      <c r="AA570" s="20">
        <v>46483</v>
      </c>
      <c r="AB570" s="20">
        <v>46483</v>
      </c>
      <c r="AC570" s="18">
        <f>IFERROR(_xlfn.XLOOKUP(F570,Assumptions!B:B,Assumptions!D:D),0)</f>
      </c>
      <c r="AD570" s="20">
        <f>AA570+AC570</f>
      </c>
      <c r="AE570" s="20">
        <f>AC570+AB570</f>
      </c>
      <c r="AF570" s="5" t="str">
        <v/>
      </c>
      <c r="AG570" s="18">
        <f>IFERROR(_xlfn.BETA.DIST(DATE(YEAR(AG$2),MONTH(AG$2),15),$AD$2,$AE$2,FALSE,DATE(YEAR($AD570),MONTH($AD570),1),DATE(YEAR($AE570),MONTH($AE570),28)),0)</f>
      </c>
      <c r="AH570" s="18">
        <f>IFERROR(_xlfn.BETA.DIST(DATE(YEAR(AH$2),MONTH(AH$2),15),$AD$2,$AE$2,FALSE,DATE(YEAR($AD570),MONTH($AD570),1),DATE(YEAR($AE570),MONTH($AE570),28)),0)</f>
      </c>
      <c r="AI570" s="18">
        <f>IFERROR(_xlfn.BETA.DIST(DATE(YEAR(AI$2),MONTH(AI$2),15),$AD$2,$AE$2,FALSE,DATE(YEAR($AD570),MONTH($AD570),1),DATE(YEAR($AE570),MONTH($AE570),28)),0)</f>
      </c>
      <c r="AJ570" s="18">
        <f>IFERROR(_xlfn.BETA.DIST(DATE(YEAR(AJ$2),MONTH(AJ$2),15),$AD$2,$AE$2,FALSE,DATE(YEAR($AD570),MONTH($AD570),1),DATE(YEAR($AE570),MONTH($AE570),28)),0)</f>
      </c>
      <c r="AK570" s="18">
        <f>IFERROR(_xlfn.BETA.DIST(DATE(YEAR(AK$2),MONTH(AK$2),15),$AD$2,$AE$2,FALSE,DATE(YEAR($AD570),MONTH($AD570),1),DATE(YEAR($AE570),MONTH($AE570),28)),0)</f>
      </c>
      <c r="AL570" s="18">
        <f>IFERROR(_xlfn.BETA.DIST(DATE(YEAR(AL$2),MONTH(AL$2),15),$AD$2,$AE$2,FALSE,DATE(YEAR($AD570),MONTH($AD570),1),DATE(YEAR($AE570),MONTH($AE570),28)),0)</f>
      </c>
      <c r="AM570" s="18">
        <f>IFERROR(_xlfn.BETA.DIST(DATE(YEAR(AM$2),MONTH(AM$2),15),$AD$2,$AE$2,FALSE,DATE(YEAR($AD570),MONTH($AD570),1),DATE(YEAR($AE570),MONTH($AE570),28)),0)</f>
      </c>
      <c r="AN570" s="18">
        <f>IFERROR(_xlfn.BETA.DIST(DATE(YEAR(AN$2),MONTH(AN$2),15),$AD$2,$AE$2,FALSE,DATE(YEAR($AD570),MONTH($AD570),1),DATE(YEAR($AE570),MONTH($AE570),28)),0)</f>
      </c>
      <c r="AO570" s="18">
        <f>IFERROR(_xlfn.BETA.DIST(DATE(YEAR(AO$2),MONTH(AO$2),15),$AD$2,$AE$2,FALSE,DATE(YEAR($AD570),MONTH($AD570),1),DATE(YEAR($AE570),MONTH($AE570),28)),0)</f>
      </c>
      <c r="AP570" s="18">
        <f>IFERROR(_xlfn.BETA.DIST(DATE(YEAR(AP$2),MONTH(AP$2),15),$AD$2,$AE$2,FALSE,DATE(YEAR($AD570),MONTH($AD570),1),DATE(YEAR($AE570),MONTH($AE570),28)),0)</f>
      </c>
      <c r="AQ570" s="18">
        <f>IFERROR(_xlfn.BETA.DIST(DATE(YEAR(AQ$2),MONTH(AQ$2),15),$AD$2,$AE$2,FALSE,DATE(YEAR($AD570),MONTH($AD570),1),DATE(YEAR($AE570),MONTH($AE570),28)),0)</f>
      </c>
      <c r="AR570" s="18">
        <f>IFERROR(_xlfn.BETA.DIST(DATE(YEAR(AR$2),MONTH(AR$2),15),$AD$2,$AE$2,FALSE,DATE(YEAR($AD570),MONTH($AD570),1),DATE(YEAR($AE570),MONTH($AE570),28)),0)</f>
      </c>
      <c r="AS570" s="18">
        <f>IFERROR(_xlfn.BETA.DIST(DATE(YEAR(AS$2),MONTH(AS$2),15),$AD$2,$AE$2,FALSE,DATE(YEAR($AD570),MONTH($AD570),1),DATE(YEAR($AE570),MONTH($AE570),28)),0)</f>
      </c>
      <c r="AT570" s="18">
        <f>IFERROR(_xlfn.BETA.DIST(DATE(YEAR(AT$2),MONTH(AT$2),15),$AD$2,$AE$2,FALSE,DATE(YEAR($AD570),MONTH($AD570),1),DATE(YEAR($AE570),MONTH($AE570),28)),0)</f>
      </c>
      <c r="AU570" s="18">
        <f>IFERROR(_xlfn.BETA.DIST(DATE(YEAR(AU$2),MONTH(AU$2),15),$AD$2,$AE$2,FALSE,DATE(YEAR($AD570),MONTH($AD570),1),DATE(YEAR($AE570),MONTH($AE570),28)),0)</f>
      </c>
      <c r="AV570" s="18">
        <f>SUM(AG570:AU570)</f>
      </c>
      <c r="AW570" s="18">
        <f>IF(J570&lt;&gt;0,J570,IF($AV570=0,0,AG570/$AV570*$Z570))</f>
      </c>
      <c r="AX570" s="18">
        <f>IF(K570&lt;&gt;0,K570,IF($AV570=0,0,AH570/$AV570*$Z570))</f>
      </c>
      <c r="AY570" s="18">
        <f>IF(L570&lt;&gt;0,L570,IF($AV570=0,0,AI570/$AV570*$Z570))</f>
      </c>
      <c r="AZ570" s="18">
        <f>IF(M570&lt;&gt;0,M570,IF($AV570=0,0,AJ570/$AV570*$Z570))</f>
      </c>
      <c r="BA570" s="18">
        <f>IF(N570&lt;&gt;0,N570,IF($AV570=0,0,AK570/$AV570*$Z570))</f>
      </c>
      <c r="BB570" s="18">
        <f>IF(O570&lt;&gt;0,O570,IF($AV570=0,0,AL570/$AV570*$Z570))</f>
      </c>
      <c r="BC570" s="18">
        <f>IF(P570&lt;&gt;0,P570,IF($AV570=0,0,AM570/$AV570*$Z570))</f>
      </c>
      <c r="BD570" s="18">
        <f>IF(Q570&lt;&gt;0,Q570,IF($AV570=0,0,AN570/$AV570*$Z570))</f>
      </c>
      <c r="BE570" s="18">
        <f>IF(R570&lt;&gt;0,R570,IF($AV570=0,0,AO570/$AV570*$Z570))</f>
      </c>
      <c r="BF570" s="18">
        <f>IF(S570&lt;&gt;0,S570,IF($AV570=0,0,AP570/$AV570*$Z570))</f>
      </c>
      <c r="BG570" s="18">
        <f>IF(T570&lt;&gt;0,T570,IF($AV570=0,0,AQ570/$AV570*$Z570))</f>
      </c>
      <c r="BH570" s="18">
        <f>IF(U570&lt;&gt;0,U570,IF($AV570=0,0,AR570/$AV570*$Z570))</f>
      </c>
      <c r="BI570" s="18">
        <f>IF(V570&lt;&gt;0,V570,IF($AV570=0,0,AS570/$AV570*$Z570))</f>
      </c>
      <c r="BJ570" s="18">
        <f>IF(W570&lt;&gt;0,W570,IF($AV570=0,0,AT570/$AV570*$Z570))</f>
      </c>
      <c r="BK570" s="18">
        <f>IF(X570&lt;&gt;0,X570,IF($AV570=0,0,AU570/$AV570*$Z570))</f>
      </c>
      <c r="BL570" s="18">
        <f>SUM(AW570:BK570)</f>
      </c>
      <c r="BM570" s="18">
        <f>I570-BL570</f>
      </c>
    </row>
    <row r="571">
      <c r="A571" s="11" t="str">
        <v>CIVIL WORKS</v>
      </c>
      <c r="B571" s="11" t="str">
        <v/>
      </c>
      <c r="C571" s="11" t="str">
        <v/>
      </c>
      <c r="D571" s="11" t="str">
        <v/>
      </c>
      <c r="E571" s="11" t="str">
        <v/>
      </c>
      <c r="F571" s="11" t="str">
        <v/>
      </c>
      <c r="G571" s="11">
        <f>SUM(G572)</f>
      </c>
      <c r="H571" s="11">
        <f>SUBTOTAL(9,H572:H668)</f>
      </c>
      <c r="I571" s="11">
        <f>SUBTOTAL(9,I572:I668)</f>
      </c>
      <c r="J571" s="11" t="str">
        <v/>
      </c>
      <c r="K571" s="11" t="str">
        <v/>
      </c>
      <c r="L571" s="11" t="str">
        <v/>
      </c>
      <c r="M571" s="11" t="str">
        <v/>
      </c>
      <c r="N571" s="11" t="str">
        <v/>
      </c>
      <c r="O571" s="11" t="str">
        <v/>
      </c>
      <c r="P571" s="11" t="str">
        <v/>
      </c>
      <c r="Q571" s="11" t="str">
        <v/>
      </c>
      <c r="R571" s="11" t="str">
        <v/>
      </c>
      <c r="S571" s="11" t="str">
        <v/>
      </c>
      <c r="T571" s="11" t="str">
        <v/>
      </c>
      <c r="U571" s="11" t="str">
        <v/>
      </c>
      <c r="V571" s="11" t="str">
        <v/>
      </c>
      <c r="W571" s="11" t="str">
        <v/>
      </c>
      <c r="X571" s="11" t="str">
        <v/>
      </c>
      <c r="Y571" s="11" t="str">
        <v/>
      </c>
      <c r="Z571" s="11" t="str">
        <v/>
      </c>
      <c r="AA571" s="11" t="str">
        <v/>
      </c>
      <c r="AB571" s="11" t="str">
        <v/>
      </c>
      <c r="AC571" s="11" t="str">
        <v/>
      </c>
      <c r="AD571" s="11" t="str">
        <v/>
      </c>
      <c r="AE571" s="11" t="str">
        <v/>
      </c>
      <c r="AF571" s="5" t="str">
        <v/>
      </c>
      <c r="AG571" s="11" t="str">
        <v/>
      </c>
      <c r="AH571" s="11" t="str">
        <v/>
      </c>
      <c r="AI571" s="11" t="str">
        <v/>
      </c>
      <c r="AJ571" s="11" t="str">
        <v/>
      </c>
      <c r="AK571" s="11" t="str">
        <v/>
      </c>
      <c r="AL571" s="11" t="str">
        <v/>
      </c>
      <c r="AM571" s="11" t="str">
        <v/>
      </c>
      <c r="AN571" s="11" t="str">
        <v/>
      </c>
      <c r="AO571" s="11" t="str">
        <v/>
      </c>
      <c r="AP571" s="11" t="str">
        <v/>
      </c>
      <c r="AQ571" s="11" t="str">
        <v/>
      </c>
      <c r="AR571" s="11" t="str">
        <v/>
      </c>
      <c r="AS571" s="11" t="str">
        <v/>
      </c>
      <c r="AT571" s="11" t="str">
        <v/>
      </c>
      <c r="AU571" s="11" t="str">
        <v/>
      </c>
      <c r="AV571" s="11" t="str">
        <v/>
      </c>
      <c r="AW571" s="11">
        <f>SUBTOTAL(9,AW572:AW668)</f>
      </c>
      <c r="AX571" s="11">
        <f>SUBTOTAL(9,AX572:AX668)</f>
      </c>
      <c r="AY571" s="11">
        <f>SUBTOTAL(9,AY572:AY668)</f>
      </c>
      <c r="AZ571" s="11">
        <f>SUBTOTAL(9,AZ572:AZ668)</f>
      </c>
      <c r="BA571" s="11">
        <f>SUBTOTAL(9,BA572:BA668)</f>
      </c>
      <c r="BB571" s="11">
        <f>SUBTOTAL(9,BB572:BB668)</f>
      </c>
      <c r="BC571" s="11">
        <f>SUBTOTAL(9,BC572:BC668)</f>
      </c>
      <c r="BD571" s="11">
        <f>SUBTOTAL(9,BD572:BD668)</f>
      </c>
      <c r="BE571" s="11">
        <f>SUBTOTAL(9,BE572:BE668)</f>
      </c>
      <c r="BF571" s="11">
        <f>SUBTOTAL(9,BF572:BF668)</f>
      </c>
      <c r="BG571" s="11">
        <f>SUBTOTAL(9,BG572:BG668)</f>
      </c>
      <c r="BH571" s="11">
        <f>SUBTOTAL(9,BH572:BH668)</f>
      </c>
      <c r="BI571" s="11">
        <f>SUBTOTAL(9,BI572:BI668)</f>
      </c>
      <c r="BJ571" s="11">
        <f>SUBTOTAL(9,BJ572:BJ668)</f>
      </c>
      <c r="BK571" s="11">
        <f>SUBTOTAL(9,BK572:BK668)</f>
      </c>
      <c r="BL571" s="11">
        <f>SUBTOTAL(9,BL572:BL668)</f>
      </c>
      <c r="BM571" s="11" t="str">
        <v/>
      </c>
    </row>
    <row r="572" outlineLevel="1">
      <c r="A572" s="13" t="str">
        <v/>
      </c>
      <c r="B572" s="13" t="str">
        <v/>
      </c>
      <c r="C572" s="13" t="str">
        <v/>
      </c>
      <c r="D572" s="13" t="str">
        <v/>
      </c>
      <c r="E572" s="13" t="str">
        <v>Main BOQ</v>
      </c>
      <c r="F572" s="13" t="str">
        <v/>
      </c>
      <c r="G572" s="13">
        <f>SUM(G573,G654,G659,G664)</f>
      </c>
      <c r="H572" s="13" t="str">
        <v/>
      </c>
      <c r="I572" s="13" t="str">
        <v/>
      </c>
      <c r="J572" s="13" t="str">
        <v/>
      </c>
      <c r="K572" s="13" t="str">
        <v/>
      </c>
      <c r="L572" s="13" t="str">
        <v/>
      </c>
      <c r="M572" s="13" t="str">
        <v/>
      </c>
      <c r="N572" s="13" t="str">
        <v/>
      </c>
      <c r="O572" s="13" t="str">
        <v/>
      </c>
      <c r="P572" s="13" t="str">
        <v/>
      </c>
      <c r="Q572" s="13" t="str">
        <v/>
      </c>
      <c r="R572" s="13" t="str">
        <v/>
      </c>
      <c r="S572" s="13" t="str">
        <v/>
      </c>
      <c r="T572" s="13" t="str">
        <v/>
      </c>
      <c r="U572" s="13" t="str">
        <v/>
      </c>
      <c r="V572" s="13" t="str">
        <v/>
      </c>
      <c r="W572" s="13" t="str">
        <v/>
      </c>
      <c r="X572" s="13" t="str">
        <v/>
      </c>
      <c r="Y572" s="13" t="str">
        <v/>
      </c>
      <c r="Z572" s="13" t="str">
        <v/>
      </c>
      <c r="AA572" s="13" t="str">
        <v/>
      </c>
      <c r="AB572" s="13" t="str">
        <v/>
      </c>
      <c r="AC572" s="13" t="str">
        <v/>
      </c>
      <c r="AD572" s="13" t="str">
        <v/>
      </c>
      <c r="AE572" s="13" t="str">
        <v/>
      </c>
      <c r="AF572" s="5" t="str">
        <v/>
      </c>
      <c r="AG572" s="13" t="str">
        <v/>
      </c>
      <c r="AH572" s="13" t="str">
        <v/>
      </c>
      <c r="AI572" s="13" t="str">
        <v/>
      </c>
      <c r="AJ572" s="13" t="str">
        <v/>
      </c>
      <c r="AK572" s="13" t="str">
        <v/>
      </c>
      <c r="AL572" s="13" t="str">
        <v/>
      </c>
      <c r="AM572" s="13" t="str">
        <v/>
      </c>
      <c r="AN572" s="13" t="str">
        <v/>
      </c>
      <c r="AO572" s="13" t="str">
        <v/>
      </c>
      <c r="AP572" s="13" t="str">
        <v/>
      </c>
      <c r="AQ572" s="13" t="str">
        <v/>
      </c>
      <c r="AR572" s="13" t="str">
        <v/>
      </c>
      <c r="AS572" s="13" t="str">
        <v/>
      </c>
      <c r="AT572" s="13" t="str">
        <v/>
      </c>
      <c r="AU572" s="13" t="str">
        <v/>
      </c>
      <c r="AV572" s="13" t="str">
        <v/>
      </c>
      <c r="AW572" s="13" t="str">
        <v/>
      </c>
      <c r="AX572" s="13" t="str">
        <v/>
      </c>
      <c r="AY572" s="13" t="str">
        <v/>
      </c>
      <c r="AZ572" s="13" t="str">
        <v/>
      </c>
      <c r="BA572" s="13" t="str">
        <v/>
      </c>
      <c r="BB572" s="13" t="str">
        <v/>
      </c>
      <c r="BC572" s="13" t="str">
        <v/>
      </c>
      <c r="BD572" s="13" t="str">
        <v/>
      </c>
      <c r="BE572" s="13" t="str">
        <v/>
      </c>
      <c r="BF572" s="13" t="str">
        <v/>
      </c>
      <c r="BG572" s="13" t="str">
        <v/>
      </c>
      <c r="BH572" s="13" t="str">
        <v/>
      </c>
      <c r="BI572" s="13" t="str">
        <v/>
      </c>
      <c r="BJ572" s="13" t="str">
        <v/>
      </c>
      <c r="BK572" s="13" t="str">
        <v/>
      </c>
      <c r="BL572" s="13" t="str">
        <v/>
      </c>
      <c r="BM572" s="13" t="str">
        <v/>
      </c>
    </row>
    <row r="573" outlineLevel="2">
      <c r="A573" s="15" t="str">
        <v/>
      </c>
      <c r="B573" s="15" t="str">
        <v/>
      </c>
      <c r="C573" s="15" t="str">
        <v/>
      </c>
      <c r="D573" s="15" t="str">
        <v/>
      </c>
      <c r="E573" s="15" t="str">
        <v/>
      </c>
      <c r="F573" s="15" t="str">
        <v>Civil Works</v>
      </c>
      <c r="G573" s="15">
        <v>184081552.05999994</v>
      </c>
      <c r="H573" s="15" t="str">
        <v/>
      </c>
      <c r="I573" s="15" t="str">
        <v/>
      </c>
      <c r="J573" s="15" t="str">
        <v/>
      </c>
      <c r="K573" s="15" t="str">
        <v/>
      </c>
      <c r="L573" s="15" t="str">
        <v/>
      </c>
      <c r="M573" s="15" t="str">
        <v/>
      </c>
      <c r="N573" s="15" t="str">
        <v/>
      </c>
      <c r="O573" s="15" t="str">
        <v/>
      </c>
      <c r="P573" s="15" t="str">
        <v/>
      </c>
      <c r="Q573" s="15" t="str">
        <v/>
      </c>
      <c r="R573" s="15" t="str">
        <v/>
      </c>
      <c r="S573" s="15" t="str">
        <v/>
      </c>
      <c r="T573" s="15" t="str">
        <v/>
      </c>
      <c r="U573" s="15" t="str">
        <v/>
      </c>
      <c r="V573" s="15" t="str">
        <v/>
      </c>
      <c r="W573" s="15" t="str">
        <v/>
      </c>
      <c r="X573" s="15" t="str">
        <v/>
      </c>
      <c r="Y573" s="15" t="str">
        <v/>
      </c>
      <c r="Z573" s="15" t="str">
        <v/>
      </c>
      <c r="AA573" s="15" t="str">
        <v/>
      </c>
      <c r="AB573" s="15" t="str">
        <v/>
      </c>
      <c r="AC573" s="15" t="str">
        <v/>
      </c>
      <c r="AD573" s="15" t="str">
        <v/>
      </c>
      <c r="AE573" s="15" t="str">
        <v/>
      </c>
      <c r="AF573" s="5" t="str">
        <v/>
      </c>
      <c r="AG573" s="15" t="str">
        <v/>
      </c>
      <c r="AH573" s="15" t="str">
        <v/>
      </c>
      <c r="AI573" s="15" t="str">
        <v/>
      </c>
      <c r="AJ573" s="15" t="str">
        <v/>
      </c>
      <c r="AK573" s="15" t="str">
        <v/>
      </c>
      <c r="AL573" s="15" t="str">
        <v/>
      </c>
      <c r="AM573" s="15" t="str">
        <v/>
      </c>
      <c r="AN573" s="15" t="str">
        <v/>
      </c>
      <c r="AO573" s="15" t="str">
        <v/>
      </c>
      <c r="AP573" s="15" t="str">
        <v/>
      </c>
      <c r="AQ573" s="15" t="str">
        <v/>
      </c>
      <c r="AR573" s="15" t="str">
        <v/>
      </c>
      <c r="AS573" s="15" t="str">
        <v/>
      </c>
      <c r="AT573" s="15" t="str">
        <v/>
      </c>
      <c r="AU573" s="15" t="str">
        <v/>
      </c>
      <c r="AV573" s="15" t="str">
        <v/>
      </c>
      <c r="AW573" s="15" t="str">
        <v/>
      </c>
      <c r="AX573" s="15" t="str">
        <v/>
      </c>
      <c r="AY573" s="15" t="str">
        <v/>
      </c>
      <c r="AZ573" s="15" t="str">
        <v/>
      </c>
      <c r="BA573" s="15" t="str">
        <v/>
      </c>
      <c r="BB573" s="15" t="str">
        <v/>
      </c>
      <c r="BC573" s="15" t="str">
        <v/>
      </c>
      <c r="BD573" s="15" t="str">
        <v/>
      </c>
      <c r="BE573" s="15" t="str">
        <v/>
      </c>
      <c r="BF573" s="15" t="str">
        <v/>
      </c>
      <c r="BG573" s="15" t="str">
        <v/>
      </c>
      <c r="BH573" s="15" t="str">
        <v/>
      </c>
      <c r="BI573" s="15" t="str">
        <v/>
      </c>
      <c r="BJ573" s="15" t="str">
        <v/>
      </c>
      <c r="BK573" s="15" t="str">
        <v/>
      </c>
      <c r="BL573" s="15" t="str">
        <v/>
      </c>
      <c r="BM573" s="15" t="str">
        <v/>
      </c>
    </row>
    <row r="574" outlineLevel="3">
      <c r="A574" s="17" t="str">
        <v>11.1</v>
      </c>
      <c r="B574" s="17" t="str">
        <v/>
      </c>
      <c r="C574" s="17" t="str">
        <v/>
      </c>
      <c r="D574" s="17" t="str">
        <v/>
      </c>
      <c r="E574" s="17" t="str">
        <v>11.1</v>
      </c>
      <c r="F574" s="17" t="str">
        <v>Site leveling and final zero level of the substation</v>
      </c>
      <c r="G574" s="17">
        <v>13166362.76</v>
      </c>
      <c r="H574" s="17" t="str">
        <v/>
      </c>
      <c r="I574" s="17" t="str">
        <v/>
      </c>
      <c r="J574" s="17" t="str">
        <v/>
      </c>
      <c r="K574" s="17" t="str">
        <v/>
      </c>
      <c r="L574" s="17" t="str">
        <v/>
      </c>
      <c r="M574" s="17" t="str">
        <v/>
      </c>
      <c r="N574" s="17" t="str">
        <v/>
      </c>
      <c r="O574" s="17" t="str">
        <v/>
      </c>
      <c r="P574" s="17" t="str">
        <v/>
      </c>
      <c r="Q574" s="17" t="str">
        <v/>
      </c>
      <c r="R574" s="17" t="str">
        <v/>
      </c>
      <c r="S574" s="17" t="str">
        <v/>
      </c>
      <c r="T574" s="17" t="str">
        <v/>
      </c>
      <c r="U574" s="17" t="str">
        <v/>
      </c>
      <c r="V574" s="17" t="str">
        <v/>
      </c>
      <c r="W574" s="17" t="str">
        <v/>
      </c>
      <c r="X574" s="17" t="str">
        <v/>
      </c>
      <c r="Y574" s="17" t="str">
        <v/>
      </c>
      <c r="Z574" s="17" t="str">
        <v/>
      </c>
      <c r="AA574" s="17" t="str">
        <v/>
      </c>
      <c r="AB574" s="17" t="str">
        <v/>
      </c>
      <c r="AC574" s="17" t="str">
        <v/>
      </c>
      <c r="AD574" s="17" t="str">
        <v/>
      </c>
      <c r="AE574" s="17" t="str">
        <v/>
      </c>
      <c r="AF574" s="5" t="str">
        <v/>
      </c>
      <c r="AG574" s="18">
        <f>IFERROR(_xlfn.BETA.DIST(DATE(YEAR(AG$2),MONTH(AG$2),15),$AD$2,$AE$2,FALSE,DATE(YEAR($AD574),MONTH($AD574),1),DATE(YEAR($AE574),MONTH($AE574),28)),0)</f>
      </c>
      <c r="AH574" s="18">
        <f>IFERROR(_xlfn.BETA.DIST(DATE(YEAR(AH$2),MONTH(AH$2),15),$AD$2,$AE$2,FALSE,DATE(YEAR($AD574),MONTH($AD574),1),DATE(YEAR($AE574),MONTH($AE574),28)),0)</f>
      </c>
      <c r="AI574" s="18">
        <f>IFERROR(_xlfn.BETA.DIST(DATE(YEAR(AI$2),MONTH(AI$2),15),$AD$2,$AE$2,FALSE,DATE(YEAR($AD574),MONTH($AD574),1),DATE(YEAR($AE574),MONTH($AE574),28)),0)</f>
      </c>
      <c r="AJ574" s="18">
        <f>IFERROR(_xlfn.BETA.DIST(DATE(YEAR(AJ$2),MONTH(AJ$2),15),$AD$2,$AE$2,FALSE,DATE(YEAR($AD574),MONTH($AD574),1),DATE(YEAR($AE574),MONTH($AE574),28)),0)</f>
      </c>
      <c r="AK574" s="18">
        <f>IFERROR(_xlfn.BETA.DIST(DATE(YEAR(AK$2),MONTH(AK$2),15),$AD$2,$AE$2,FALSE,DATE(YEAR($AD574),MONTH($AD574),1),DATE(YEAR($AE574),MONTH($AE574),28)),0)</f>
      </c>
      <c r="AL574" s="18">
        <f>IFERROR(_xlfn.BETA.DIST(DATE(YEAR(AL$2),MONTH(AL$2),15),$AD$2,$AE$2,FALSE,DATE(YEAR($AD574),MONTH($AD574),1),DATE(YEAR($AE574),MONTH($AE574),28)),0)</f>
      </c>
      <c r="AM574" s="18">
        <f>IFERROR(_xlfn.BETA.DIST(DATE(YEAR(AM$2),MONTH(AM$2),15),$AD$2,$AE$2,FALSE,DATE(YEAR($AD574),MONTH($AD574),1),DATE(YEAR($AE574),MONTH($AE574),28)),0)</f>
      </c>
      <c r="AN574" s="18">
        <f>IFERROR(_xlfn.BETA.DIST(DATE(YEAR(AN$2),MONTH(AN$2),15),$AD$2,$AE$2,FALSE,DATE(YEAR($AD574),MONTH($AD574),1),DATE(YEAR($AE574),MONTH($AE574),28)),0)</f>
      </c>
      <c r="AO574" s="18">
        <f>IFERROR(_xlfn.BETA.DIST(DATE(YEAR(AO$2),MONTH(AO$2),15),$AD$2,$AE$2,FALSE,DATE(YEAR($AD574),MONTH($AD574),1),DATE(YEAR($AE574),MONTH($AE574),28)),0)</f>
      </c>
      <c r="AP574" s="18">
        <f>IFERROR(_xlfn.BETA.DIST(DATE(YEAR(AP$2),MONTH(AP$2),15),$AD$2,$AE$2,FALSE,DATE(YEAR($AD574),MONTH($AD574),1),DATE(YEAR($AE574),MONTH($AE574),28)),0)</f>
      </c>
      <c r="AQ574" s="18">
        <f>IFERROR(_xlfn.BETA.DIST(DATE(YEAR(AQ$2),MONTH(AQ$2),15),$AD$2,$AE$2,FALSE,DATE(YEAR($AD574),MONTH($AD574),1),DATE(YEAR($AE574),MONTH($AE574),28)),0)</f>
      </c>
      <c r="AR574" s="18">
        <f>IFERROR(_xlfn.BETA.DIST(DATE(YEAR(AR$2),MONTH(AR$2),15),$AD$2,$AE$2,FALSE,DATE(YEAR($AD574),MONTH($AD574),1),DATE(YEAR($AE574),MONTH($AE574),28)),0)</f>
      </c>
      <c r="AS574" s="18">
        <f>IFERROR(_xlfn.BETA.DIST(DATE(YEAR(AS$2),MONTH(AS$2),15),$AD$2,$AE$2,FALSE,DATE(YEAR($AD574),MONTH($AD574),1),DATE(YEAR($AE574),MONTH($AE574),28)),0)</f>
      </c>
      <c r="AT574" s="18">
        <f>IFERROR(_xlfn.BETA.DIST(DATE(YEAR(AT$2),MONTH(AT$2),15),$AD$2,$AE$2,FALSE,DATE(YEAR($AD574),MONTH($AD574),1),DATE(YEAR($AE574),MONTH($AE574),28)),0)</f>
      </c>
      <c r="AU574" s="18">
        <f>IFERROR(_xlfn.BETA.DIST(DATE(YEAR(AU$2),MONTH(AU$2),15),$AD$2,$AE$2,FALSE,DATE(YEAR($AD574),MONTH($AD574),1),DATE(YEAR($AE574),MONTH($AE574),28)),0)</f>
      </c>
      <c r="AV574" s="18">
        <f>SUM(AG574:AU574)</f>
      </c>
      <c r="AW574" s="18">
        <f>IF(J574&lt;&gt;0,J574,IF($AV574=0,0,AG574/$AV574*$Z574))</f>
      </c>
      <c r="AX574" s="18">
        <f>IF(K574&lt;&gt;0,K574,IF($AV574=0,0,AH574/$AV574*$Z574))</f>
      </c>
      <c r="AY574" s="18">
        <f>IF(L574&lt;&gt;0,L574,IF($AV574=0,0,AI574/$AV574*$Z574))</f>
      </c>
      <c r="AZ574" s="18">
        <f>IF(M574&lt;&gt;0,M574,IF($AV574=0,0,AJ574/$AV574*$Z574))</f>
      </c>
      <c r="BA574" s="18">
        <f>IF(N574&lt;&gt;0,N574,IF($AV574=0,0,AK574/$AV574*$Z574))</f>
      </c>
      <c r="BB574" s="18">
        <f>IF(O574&lt;&gt;0,O574,IF($AV574=0,0,AL574/$AV574*$Z574))</f>
      </c>
      <c r="BC574" s="18">
        <f>IF(P574&lt;&gt;0,P574,IF($AV574=0,0,AM574/$AV574*$Z574))</f>
      </c>
      <c r="BD574" s="18">
        <f>IF(Q574&lt;&gt;0,Q574,IF($AV574=0,0,AN574/$AV574*$Z574))</f>
      </c>
      <c r="BE574" s="18">
        <f>IF(R574&lt;&gt;0,R574,IF($AV574=0,0,AO574/$AV574*$Z574))</f>
      </c>
      <c r="BF574" s="18">
        <f>IF(S574&lt;&gt;0,S574,IF($AV574=0,0,AP574/$AV574*$Z574))</f>
      </c>
      <c r="BG574" s="18">
        <f>IF(T574&lt;&gt;0,T574,IF($AV574=0,0,AQ574/$AV574*$Z574))</f>
      </c>
      <c r="BH574" s="18">
        <f>IF(U574&lt;&gt;0,U574,IF($AV574=0,0,AR574/$AV574*$Z574))</f>
      </c>
      <c r="BI574" s="18">
        <f>IF(V574&lt;&gt;0,V574,IF($AV574=0,0,AS574/$AV574*$Z574))</f>
      </c>
      <c r="BJ574" s="18">
        <f>IF(W574&lt;&gt;0,W574,IF($AV574=0,0,AT574/$AV574*$Z574))</f>
      </c>
      <c r="BK574" s="18">
        <f>IF(X574&lt;&gt;0,X574,IF($AV574=0,0,AU574/$AV574*$Z574))</f>
      </c>
      <c r="BL574" s="18">
        <f>SUM(AW574:BK574)</f>
      </c>
      <c r="BM574" s="17" t="str">
        <v/>
      </c>
    </row>
    <row r="575" outlineLevel="4">
      <c r="A575" s="5" t="str">
        <v>11.1</v>
      </c>
      <c r="B575" s="5" t="str">
        <v/>
      </c>
      <c r="C575" s="5" t="str">
        <v>BSKDGNGENGR03</v>
      </c>
      <c r="D575" s="5" t="str">
        <v>BSKDGNGENGR03</v>
      </c>
      <c r="E575" s="19">
        <f>IFERROR(_xlfn.XLOOKUP(F575,Assumptions!B:B,Assumptions!C:C),0)</f>
      </c>
      <c r="F575" s="5" t="str">
        <v>Advanced Payment</v>
      </c>
      <c r="G575" s="5" t="str">
        <v/>
      </c>
      <c r="H575" s="18">
        <f>G574*E575</f>
      </c>
      <c r="I575" s="18">
        <f>H575*(1-0)</f>
      </c>
      <c r="J575" s="18">
        <v>0</v>
      </c>
      <c r="K575" s="18">
        <v>0</v>
      </c>
      <c r="L575" s="18">
        <v>0</v>
      </c>
      <c r="M575" s="18">
        <v>0</v>
      </c>
      <c r="N575" s="18">
        <v>0</v>
      </c>
      <c r="O575" s="18">
        <v>0</v>
      </c>
      <c r="P575" s="18">
        <v>0</v>
      </c>
      <c r="Q575" s="18">
        <v>0</v>
      </c>
      <c r="R575" s="18">
        <v>0</v>
      </c>
      <c r="S575" s="18">
        <v>0</v>
      </c>
      <c r="T575" s="18">
        <v>0</v>
      </c>
      <c r="U575" s="18">
        <v>0</v>
      </c>
      <c r="V575" s="18">
        <v>0</v>
      </c>
      <c r="W575" s="18">
        <v>0</v>
      </c>
      <c r="X575" s="18">
        <v>0</v>
      </c>
      <c r="Y575" s="18">
        <f>SUM(J575:X575)</f>
      </c>
      <c r="Z575" s="18">
        <f>I575-Y575</f>
      </c>
      <c r="AA575" s="20">
        <v>46026</v>
      </c>
      <c r="AB575" s="20">
        <v>46026</v>
      </c>
      <c r="AC575" s="18">
        <f>IFERROR(_xlfn.XLOOKUP(F575,Assumptions!B:B,Assumptions!D:D),0)</f>
      </c>
      <c r="AD575" s="20">
        <f>AA575+AC575</f>
      </c>
      <c r="AE575" s="20">
        <f>AC575+AB575</f>
      </c>
      <c r="AF575" s="5" t="str">
        <v/>
      </c>
      <c r="AG575" s="18">
        <f>IFERROR(_xlfn.BETA.DIST(DATE(YEAR(AG$2),MONTH(AG$2),15),$AD$2,$AE$2,FALSE,DATE(YEAR($AD575),MONTH($AD575),1),DATE(YEAR($AE575),MONTH($AE575),28)),0)</f>
      </c>
      <c r="AH575" s="18">
        <f>IFERROR(_xlfn.BETA.DIST(DATE(YEAR(AH$2),MONTH(AH$2),15),$AD$2,$AE$2,FALSE,DATE(YEAR($AD575),MONTH($AD575),1),DATE(YEAR($AE575),MONTH($AE575),28)),0)</f>
      </c>
      <c r="AI575" s="18">
        <f>IFERROR(_xlfn.BETA.DIST(DATE(YEAR(AI$2),MONTH(AI$2),15),$AD$2,$AE$2,FALSE,DATE(YEAR($AD575),MONTH($AD575),1),DATE(YEAR($AE575),MONTH($AE575),28)),0)</f>
      </c>
      <c r="AJ575" s="18">
        <f>IFERROR(_xlfn.BETA.DIST(DATE(YEAR(AJ$2),MONTH(AJ$2),15),$AD$2,$AE$2,FALSE,DATE(YEAR($AD575),MONTH($AD575),1),DATE(YEAR($AE575),MONTH($AE575),28)),0)</f>
      </c>
      <c r="AK575" s="18">
        <f>IFERROR(_xlfn.BETA.DIST(DATE(YEAR(AK$2),MONTH(AK$2),15),$AD$2,$AE$2,FALSE,DATE(YEAR($AD575),MONTH($AD575),1),DATE(YEAR($AE575),MONTH($AE575),28)),0)</f>
      </c>
      <c r="AL575" s="18">
        <f>IFERROR(_xlfn.BETA.DIST(DATE(YEAR(AL$2),MONTH(AL$2),15),$AD$2,$AE$2,FALSE,DATE(YEAR($AD575),MONTH($AD575),1),DATE(YEAR($AE575),MONTH($AE575),28)),0)</f>
      </c>
      <c r="AM575" s="18">
        <f>IFERROR(_xlfn.BETA.DIST(DATE(YEAR(AM$2),MONTH(AM$2),15),$AD$2,$AE$2,FALSE,DATE(YEAR($AD575),MONTH($AD575),1),DATE(YEAR($AE575),MONTH($AE575),28)),0)</f>
      </c>
      <c r="AN575" s="18">
        <f>IFERROR(_xlfn.BETA.DIST(DATE(YEAR(AN$2),MONTH(AN$2),15),$AD$2,$AE$2,FALSE,DATE(YEAR($AD575),MONTH($AD575),1),DATE(YEAR($AE575),MONTH($AE575),28)),0)</f>
      </c>
      <c r="AO575" s="18">
        <f>IFERROR(_xlfn.BETA.DIST(DATE(YEAR(AO$2),MONTH(AO$2),15),$AD$2,$AE$2,FALSE,DATE(YEAR($AD575),MONTH($AD575),1),DATE(YEAR($AE575),MONTH($AE575),28)),0)</f>
      </c>
      <c r="AP575" s="18">
        <f>IFERROR(_xlfn.BETA.DIST(DATE(YEAR(AP$2),MONTH(AP$2),15),$AD$2,$AE$2,FALSE,DATE(YEAR($AD575),MONTH($AD575),1),DATE(YEAR($AE575),MONTH($AE575),28)),0)</f>
      </c>
      <c r="AQ575" s="18">
        <f>IFERROR(_xlfn.BETA.DIST(DATE(YEAR(AQ$2),MONTH(AQ$2),15),$AD$2,$AE$2,FALSE,DATE(YEAR($AD575),MONTH($AD575),1),DATE(YEAR($AE575),MONTH($AE575),28)),0)</f>
      </c>
      <c r="AR575" s="18">
        <f>IFERROR(_xlfn.BETA.DIST(DATE(YEAR(AR$2),MONTH(AR$2),15),$AD$2,$AE$2,FALSE,DATE(YEAR($AD575),MONTH($AD575),1),DATE(YEAR($AE575),MONTH($AE575),28)),0)</f>
      </c>
      <c r="AS575" s="18">
        <f>IFERROR(_xlfn.BETA.DIST(DATE(YEAR(AS$2),MONTH(AS$2),15),$AD$2,$AE$2,FALSE,DATE(YEAR($AD575),MONTH($AD575),1),DATE(YEAR($AE575),MONTH($AE575),28)),0)</f>
      </c>
      <c r="AT575" s="18">
        <f>IFERROR(_xlfn.BETA.DIST(DATE(YEAR(AT$2),MONTH(AT$2),15),$AD$2,$AE$2,FALSE,DATE(YEAR($AD575),MONTH($AD575),1),DATE(YEAR($AE575),MONTH($AE575),28)),0)</f>
      </c>
      <c r="AU575" s="18">
        <f>IFERROR(_xlfn.BETA.DIST(DATE(YEAR(AU$2),MONTH(AU$2),15),$AD$2,$AE$2,FALSE,DATE(YEAR($AD575),MONTH($AD575),1),DATE(YEAR($AE575),MONTH($AE575),28)),0)</f>
      </c>
      <c r="AV575" s="18">
        <f>SUM(AG575:AU575)</f>
      </c>
      <c r="AW575" s="18">
        <f>IF(J575&lt;&gt;0,J575,IF($AV575=0,0,AG575/$AV575*$Z575))</f>
      </c>
      <c r="AX575" s="18">
        <f>IF(K575&lt;&gt;0,K575,IF($AV575=0,0,AH575/$AV575*$Z575))</f>
      </c>
      <c r="AY575" s="18">
        <f>IF(L575&lt;&gt;0,L575,IF($AV575=0,0,AI575/$AV575*$Z575))</f>
      </c>
      <c r="AZ575" s="18">
        <f>IF(M575&lt;&gt;0,M575,IF($AV575=0,0,AJ575/$AV575*$Z575))</f>
      </c>
      <c r="BA575" s="18">
        <f>IF(N575&lt;&gt;0,N575,IF($AV575=0,0,AK575/$AV575*$Z575))</f>
      </c>
      <c r="BB575" s="18">
        <f>IF(O575&lt;&gt;0,O575,IF($AV575=0,0,AL575/$AV575*$Z575))</f>
      </c>
      <c r="BC575" s="18">
        <f>IF(P575&lt;&gt;0,P575,IF($AV575=0,0,AM575/$AV575*$Z575))</f>
      </c>
      <c r="BD575" s="18">
        <f>IF(Q575&lt;&gt;0,Q575,IF($AV575=0,0,AN575/$AV575*$Z575))</f>
      </c>
      <c r="BE575" s="18">
        <f>IF(R575&lt;&gt;0,R575,IF($AV575=0,0,AO575/$AV575*$Z575))</f>
      </c>
      <c r="BF575" s="18">
        <f>IF(S575&lt;&gt;0,S575,IF($AV575=0,0,AP575/$AV575*$Z575))</f>
      </c>
      <c r="BG575" s="18">
        <f>IF(T575&lt;&gt;0,T575,IF($AV575=0,0,AQ575/$AV575*$Z575))</f>
      </c>
      <c r="BH575" s="18">
        <f>IF(U575&lt;&gt;0,U575,IF($AV575=0,0,AR575/$AV575*$Z575))</f>
      </c>
      <c r="BI575" s="18">
        <f>IF(V575&lt;&gt;0,V575,IF($AV575=0,0,AS575/$AV575*$Z575))</f>
      </c>
      <c r="BJ575" s="18">
        <f>IF(W575&lt;&gt;0,W575,IF($AV575=0,0,AT575/$AV575*$Z575))</f>
      </c>
      <c r="BK575" s="18">
        <f>IF(X575&lt;&gt;0,X575,IF($AV575=0,0,AU575/$AV575*$Z575))</f>
      </c>
      <c r="BL575" s="18">
        <f>SUM(AW575:BK575)</f>
      </c>
      <c r="BM575" s="18">
        <f>I575-BL575</f>
      </c>
    </row>
    <row r="576" outlineLevel="4">
      <c r="A576" s="5" t="str">
        <v>11.1</v>
      </c>
      <c r="B576" s="5" t="str">
        <v/>
      </c>
      <c r="C576" s="5" t="str">
        <v/>
      </c>
      <c r="D576" s="5" t="str">
        <v/>
      </c>
      <c r="E576" s="19">
        <f>IFERROR(_xlfn.XLOOKUP(F576,Assumptions!B:B,Assumptions!C:C),0)</f>
      </c>
      <c r="F576" s="5" t="str">
        <v>Site Delivery EGP</v>
      </c>
      <c r="G576" s="5" t="str">
        <v/>
      </c>
      <c r="H576" s="18">
        <f>G574*E576</f>
      </c>
      <c r="I576" s="18">
        <f>H576*(1-0)</f>
      </c>
      <c r="J576" s="18">
        <v>0</v>
      </c>
      <c r="K576" s="18">
        <v>0</v>
      </c>
      <c r="L576" s="18">
        <v>0</v>
      </c>
      <c r="M576" s="18">
        <v>0</v>
      </c>
      <c r="N576" s="18">
        <v>0</v>
      </c>
      <c r="O576" s="18">
        <v>0</v>
      </c>
      <c r="P576" s="18">
        <v>0</v>
      </c>
      <c r="Q576" s="18">
        <v>0</v>
      </c>
      <c r="R576" s="18">
        <v>0</v>
      </c>
      <c r="S576" s="18">
        <v>0</v>
      </c>
      <c r="T576" s="18">
        <v>0</v>
      </c>
      <c r="U576" s="18">
        <v>0</v>
      </c>
      <c r="V576" s="18">
        <v>0</v>
      </c>
      <c r="W576" s="18">
        <v>0</v>
      </c>
      <c r="X576" s="18">
        <v>0</v>
      </c>
      <c r="Y576" s="18">
        <f>SUM(J576:X576)</f>
      </c>
      <c r="Z576" s="18">
        <f>I576-Y576</f>
      </c>
      <c r="AA576" s="5" t="str">
        <v/>
      </c>
      <c r="AB576" s="5" t="str">
        <v/>
      </c>
      <c r="AC576" s="18">
        <f>IFERROR(_xlfn.XLOOKUP(F576,Assumptions!B:B,Assumptions!D:D),0)</f>
      </c>
      <c r="AD576" s="20">
        <f>AA576+AC576</f>
      </c>
      <c r="AE576" s="20">
        <f>AC576+AB576</f>
      </c>
      <c r="AF576" s="5" t="str">
        <v/>
      </c>
      <c r="AG576" s="18">
        <f>IFERROR(_xlfn.BETA.DIST(DATE(YEAR(AG$2),MONTH(AG$2),15),$AD$2,$AE$2,FALSE,DATE(YEAR($AD576),MONTH($AD576),1),DATE(YEAR($AE576),MONTH($AE576),28)),0)</f>
      </c>
      <c r="AH576" s="18">
        <f>IFERROR(_xlfn.BETA.DIST(DATE(YEAR(AH$2),MONTH(AH$2),15),$AD$2,$AE$2,FALSE,DATE(YEAR($AD576),MONTH($AD576),1),DATE(YEAR($AE576),MONTH($AE576),28)),0)</f>
      </c>
      <c r="AI576" s="18">
        <f>IFERROR(_xlfn.BETA.DIST(DATE(YEAR(AI$2),MONTH(AI$2),15),$AD$2,$AE$2,FALSE,DATE(YEAR($AD576),MONTH($AD576),1),DATE(YEAR($AE576),MONTH($AE576),28)),0)</f>
      </c>
      <c r="AJ576" s="18">
        <f>IFERROR(_xlfn.BETA.DIST(DATE(YEAR(AJ$2),MONTH(AJ$2),15),$AD$2,$AE$2,FALSE,DATE(YEAR($AD576),MONTH($AD576),1),DATE(YEAR($AE576),MONTH($AE576),28)),0)</f>
      </c>
      <c r="AK576" s="18">
        <f>IFERROR(_xlfn.BETA.DIST(DATE(YEAR(AK$2),MONTH(AK$2),15),$AD$2,$AE$2,FALSE,DATE(YEAR($AD576),MONTH($AD576),1),DATE(YEAR($AE576),MONTH($AE576),28)),0)</f>
      </c>
      <c r="AL576" s="18">
        <f>IFERROR(_xlfn.BETA.DIST(DATE(YEAR(AL$2),MONTH(AL$2),15),$AD$2,$AE$2,FALSE,DATE(YEAR($AD576),MONTH($AD576),1),DATE(YEAR($AE576),MONTH($AE576),28)),0)</f>
      </c>
      <c r="AM576" s="18">
        <f>IFERROR(_xlfn.BETA.DIST(DATE(YEAR(AM$2),MONTH(AM$2),15),$AD$2,$AE$2,FALSE,DATE(YEAR($AD576),MONTH($AD576),1),DATE(YEAR($AE576),MONTH($AE576),28)),0)</f>
      </c>
      <c r="AN576" s="18">
        <f>IFERROR(_xlfn.BETA.DIST(DATE(YEAR(AN$2),MONTH(AN$2),15),$AD$2,$AE$2,FALSE,DATE(YEAR($AD576),MONTH($AD576),1),DATE(YEAR($AE576),MONTH($AE576),28)),0)</f>
      </c>
      <c r="AO576" s="18">
        <f>IFERROR(_xlfn.BETA.DIST(DATE(YEAR(AO$2),MONTH(AO$2),15),$AD$2,$AE$2,FALSE,DATE(YEAR($AD576),MONTH($AD576),1),DATE(YEAR($AE576),MONTH($AE576),28)),0)</f>
      </c>
      <c r="AP576" s="18">
        <f>IFERROR(_xlfn.BETA.DIST(DATE(YEAR(AP$2),MONTH(AP$2),15),$AD$2,$AE$2,FALSE,DATE(YEAR($AD576),MONTH($AD576),1),DATE(YEAR($AE576),MONTH($AE576),28)),0)</f>
      </c>
      <c r="AQ576" s="18">
        <f>IFERROR(_xlfn.BETA.DIST(DATE(YEAR(AQ$2),MONTH(AQ$2),15),$AD$2,$AE$2,FALSE,DATE(YEAR($AD576),MONTH($AD576),1),DATE(YEAR($AE576),MONTH($AE576),28)),0)</f>
      </c>
      <c r="AR576" s="18">
        <f>IFERROR(_xlfn.BETA.DIST(DATE(YEAR(AR$2),MONTH(AR$2),15),$AD$2,$AE$2,FALSE,DATE(YEAR($AD576),MONTH($AD576),1),DATE(YEAR($AE576),MONTH($AE576),28)),0)</f>
      </c>
      <c r="AS576" s="18">
        <f>IFERROR(_xlfn.BETA.DIST(DATE(YEAR(AS$2),MONTH(AS$2),15),$AD$2,$AE$2,FALSE,DATE(YEAR($AD576),MONTH($AD576),1),DATE(YEAR($AE576),MONTH($AE576),28)),0)</f>
      </c>
      <c r="AT576" s="18">
        <f>IFERROR(_xlfn.BETA.DIST(DATE(YEAR(AT$2),MONTH(AT$2),15),$AD$2,$AE$2,FALSE,DATE(YEAR($AD576),MONTH($AD576),1),DATE(YEAR($AE576),MONTH($AE576),28)),0)</f>
      </c>
      <c r="AU576" s="18">
        <f>IFERROR(_xlfn.BETA.DIST(DATE(YEAR(AU$2),MONTH(AU$2),15),$AD$2,$AE$2,FALSE,DATE(YEAR($AD576),MONTH($AD576),1),DATE(YEAR($AE576),MONTH($AE576),28)),0)</f>
      </c>
      <c r="AV576" s="18">
        <f>SUM(AG576:AU576)</f>
      </c>
      <c r="AW576" s="18">
        <f>IF(J576&lt;&gt;0,J576,IF($AV576=0,0,AG576/$AV576*$Z576))</f>
      </c>
      <c r="AX576" s="18">
        <f>IF(K576&lt;&gt;0,K576,IF($AV576=0,0,AH576/$AV576*$Z576))</f>
      </c>
      <c r="AY576" s="18">
        <f>IF(L576&lt;&gt;0,L576,IF($AV576=0,0,AI576/$AV576*$Z576))</f>
      </c>
      <c r="AZ576" s="18">
        <f>IF(M576&lt;&gt;0,M576,IF($AV576=0,0,AJ576/$AV576*$Z576))</f>
      </c>
      <c r="BA576" s="18">
        <f>IF(N576&lt;&gt;0,N576,IF($AV576=0,0,AK576/$AV576*$Z576))</f>
      </c>
      <c r="BB576" s="18">
        <f>IF(O576&lt;&gt;0,O576,IF($AV576=0,0,AL576/$AV576*$Z576))</f>
      </c>
      <c r="BC576" s="18">
        <f>IF(P576&lt;&gt;0,P576,IF($AV576=0,0,AM576/$AV576*$Z576))</f>
      </c>
      <c r="BD576" s="18">
        <f>IF(Q576&lt;&gt;0,Q576,IF($AV576=0,0,AN576/$AV576*$Z576))</f>
      </c>
      <c r="BE576" s="18">
        <f>IF(R576&lt;&gt;0,R576,IF($AV576=0,0,AO576/$AV576*$Z576))</f>
      </c>
      <c r="BF576" s="18">
        <f>IF(S576&lt;&gt;0,S576,IF($AV576=0,0,AP576/$AV576*$Z576))</f>
      </c>
      <c r="BG576" s="18">
        <f>IF(T576&lt;&gt;0,T576,IF($AV576=0,0,AQ576/$AV576*$Z576))</f>
      </c>
      <c r="BH576" s="18">
        <f>IF(U576&lt;&gt;0,U576,IF($AV576=0,0,AR576/$AV576*$Z576))</f>
      </c>
      <c r="BI576" s="18">
        <f>IF(V576&lt;&gt;0,V576,IF($AV576=0,0,AS576/$AV576*$Z576))</f>
      </c>
      <c r="BJ576" s="18">
        <f>IF(W576&lt;&gt;0,W576,IF($AV576=0,0,AT576/$AV576*$Z576))</f>
      </c>
      <c r="BK576" s="18">
        <f>IF(X576&lt;&gt;0,X576,IF($AV576=0,0,AU576/$AV576*$Z576))</f>
      </c>
      <c r="BL576" s="18">
        <f>SUM(AW576:BK576)</f>
      </c>
      <c r="BM576" s="18">
        <f>I576-BL576</f>
      </c>
    </row>
    <row r="577" outlineLevel="4">
      <c r="A577" s="5" t="str">
        <v>11.1</v>
      </c>
      <c r="B577" s="5" t="str">
        <v/>
      </c>
      <c r="C577" s="5" t="str">
        <v>BSKDGNGENGR07</v>
      </c>
      <c r="D577" s="5" t="str">
        <v>BSKDGNGENGR07</v>
      </c>
      <c r="E577" s="19">
        <f>IFERROR(_xlfn.XLOOKUP(F577,Assumptions!B:B,Assumptions!C:C),0)</f>
      </c>
      <c r="F577" s="5" t="str">
        <v>Retention</v>
      </c>
      <c r="G577" s="5" t="str">
        <v/>
      </c>
      <c r="H577" s="18">
        <f>G574*E577</f>
      </c>
      <c r="I577" s="18">
        <f>H577*(1-0)</f>
      </c>
      <c r="J577" s="18">
        <v>0</v>
      </c>
      <c r="K577" s="18">
        <v>0</v>
      </c>
      <c r="L577" s="18">
        <v>0</v>
      </c>
      <c r="M577" s="18">
        <v>0</v>
      </c>
      <c r="N577" s="18">
        <v>0</v>
      </c>
      <c r="O577" s="18">
        <v>0</v>
      </c>
      <c r="P577" s="18">
        <v>0</v>
      </c>
      <c r="Q577" s="18">
        <v>0</v>
      </c>
      <c r="R577" s="18">
        <v>0</v>
      </c>
      <c r="S577" s="18">
        <v>0</v>
      </c>
      <c r="T577" s="18">
        <v>0</v>
      </c>
      <c r="U577" s="18">
        <v>0</v>
      </c>
      <c r="V577" s="18">
        <v>0</v>
      </c>
      <c r="W577" s="18">
        <v>0</v>
      </c>
      <c r="X577" s="18">
        <v>0</v>
      </c>
      <c r="Y577" s="18">
        <f>SUM(J577:X577)</f>
      </c>
      <c r="Z577" s="18">
        <f>I577-Y577</f>
      </c>
      <c r="AA577" s="20">
        <v>46483</v>
      </c>
      <c r="AB577" s="20">
        <v>46483</v>
      </c>
      <c r="AC577" s="18">
        <f>IFERROR(_xlfn.XLOOKUP(F577,Assumptions!B:B,Assumptions!D:D),0)</f>
      </c>
      <c r="AD577" s="20">
        <f>AA577+AC577</f>
      </c>
      <c r="AE577" s="20">
        <f>AC577+AB577</f>
      </c>
      <c r="AF577" s="5" t="str">
        <v/>
      </c>
      <c r="AG577" s="18">
        <f>IFERROR(_xlfn.BETA.DIST(DATE(YEAR(AG$2),MONTH(AG$2),15),$AD$2,$AE$2,FALSE,DATE(YEAR($AD577),MONTH($AD577),1),DATE(YEAR($AE577),MONTH($AE577),28)),0)</f>
      </c>
      <c r="AH577" s="18">
        <f>IFERROR(_xlfn.BETA.DIST(DATE(YEAR(AH$2),MONTH(AH$2),15),$AD$2,$AE$2,FALSE,DATE(YEAR($AD577),MONTH($AD577),1),DATE(YEAR($AE577),MONTH($AE577),28)),0)</f>
      </c>
      <c r="AI577" s="18">
        <f>IFERROR(_xlfn.BETA.DIST(DATE(YEAR(AI$2),MONTH(AI$2),15),$AD$2,$AE$2,FALSE,DATE(YEAR($AD577),MONTH($AD577),1),DATE(YEAR($AE577),MONTH($AE577),28)),0)</f>
      </c>
      <c r="AJ577" s="18">
        <f>IFERROR(_xlfn.BETA.DIST(DATE(YEAR(AJ$2),MONTH(AJ$2),15),$AD$2,$AE$2,FALSE,DATE(YEAR($AD577),MONTH($AD577),1),DATE(YEAR($AE577),MONTH($AE577),28)),0)</f>
      </c>
      <c r="AK577" s="18">
        <f>IFERROR(_xlfn.BETA.DIST(DATE(YEAR(AK$2),MONTH(AK$2),15),$AD$2,$AE$2,FALSE,DATE(YEAR($AD577),MONTH($AD577),1),DATE(YEAR($AE577),MONTH($AE577),28)),0)</f>
      </c>
      <c r="AL577" s="18">
        <f>IFERROR(_xlfn.BETA.DIST(DATE(YEAR(AL$2),MONTH(AL$2),15),$AD$2,$AE$2,FALSE,DATE(YEAR($AD577),MONTH($AD577),1),DATE(YEAR($AE577),MONTH($AE577),28)),0)</f>
      </c>
      <c r="AM577" s="18">
        <f>IFERROR(_xlfn.BETA.DIST(DATE(YEAR(AM$2),MONTH(AM$2),15),$AD$2,$AE$2,FALSE,DATE(YEAR($AD577),MONTH($AD577),1),DATE(YEAR($AE577),MONTH($AE577),28)),0)</f>
      </c>
      <c r="AN577" s="18">
        <f>IFERROR(_xlfn.BETA.DIST(DATE(YEAR(AN$2),MONTH(AN$2),15),$AD$2,$AE$2,FALSE,DATE(YEAR($AD577),MONTH($AD577),1),DATE(YEAR($AE577),MONTH($AE577),28)),0)</f>
      </c>
      <c r="AO577" s="18">
        <f>IFERROR(_xlfn.BETA.DIST(DATE(YEAR(AO$2),MONTH(AO$2),15),$AD$2,$AE$2,FALSE,DATE(YEAR($AD577),MONTH($AD577),1),DATE(YEAR($AE577),MONTH($AE577),28)),0)</f>
      </c>
      <c r="AP577" s="18">
        <f>IFERROR(_xlfn.BETA.DIST(DATE(YEAR(AP$2),MONTH(AP$2),15),$AD$2,$AE$2,FALSE,DATE(YEAR($AD577),MONTH($AD577),1),DATE(YEAR($AE577),MONTH($AE577),28)),0)</f>
      </c>
      <c r="AQ577" s="18">
        <f>IFERROR(_xlfn.BETA.DIST(DATE(YEAR(AQ$2),MONTH(AQ$2),15),$AD$2,$AE$2,FALSE,DATE(YEAR($AD577),MONTH($AD577),1),DATE(YEAR($AE577),MONTH($AE577),28)),0)</f>
      </c>
      <c r="AR577" s="18">
        <f>IFERROR(_xlfn.BETA.DIST(DATE(YEAR(AR$2),MONTH(AR$2),15),$AD$2,$AE$2,FALSE,DATE(YEAR($AD577),MONTH($AD577),1),DATE(YEAR($AE577),MONTH($AE577),28)),0)</f>
      </c>
      <c r="AS577" s="18">
        <f>IFERROR(_xlfn.BETA.DIST(DATE(YEAR(AS$2),MONTH(AS$2),15),$AD$2,$AE$2,FALSE,DATE(YEAR($AD577),MONTH($AD577),1),DATE(YEAR($AE577),MONTH($AE577),28)),0)</f>
      </c>
      <c r="AT577" s="18">
        <f>IFERROR(_xlfn.BETA.DIST(DATE(YEAR(AT$2),MONTH(AT$2),15),$AD$2,$AE$2,FALSE,DATE(YEAR($AD577),MONTH($AD577),1),DATE(YEAR($AE577),MONTH($AE577),28)),0)</f>
      </c>
      <c r="AU577" s="18">
        <f>IFERROR(_xlfn.BETA.DIST(DATE(YEAR(AU$2),MONTH(AU$2),15),$AD$2,$AE$2,FALSE,DATE(YEAR($AD577),MONTH($AD577),1),DATE(YEAR($AE577),MONTH($AE577),28)),0)</f>
      </c>
      <c r="AV577" s="18">
        <f>SUM(AG577:AU577)</f>
      </c>
      <c r="AW577" s="18">
        <f>IF(J577&lt;&gt;0,J577,IF($AV577=0,0,AG577/$AV577*$Z577))</f>
      </c>
      <c r="AX577" s="18">
        <f>IF(K577&lt;&gt;0,K577,IF($AV577=0,0,AH577/$AV577*$Z577))</f>
      </c>
      <c r="AY577" s="18">
        <f>IF(L577&lt;&gt;0,L577,IF($AV577=0,0,AI577/$AV577*$Z577))</f>
      </c>
      <c r="AZ577" s="18">
        <f>IF(M577&lt;&gt;0,M577,IF($AV577=0,0,AJ577/$AV577*$Z577))</f>
      </c>
      <c r="BA577" s="18">
        <f>IF(N577&lt;&gt;0,N577,IF($AV577=0,0,AK577/$AV577*$Z577))</f>
      </c>
      <c r="BB577" s="18">
        <f>IF(O577&lt;&gt;0,O577,IF($AV577=0,0,AL577/$AV577*$Z577))</f>
      </c>
      <c r="BC577" s="18">
        <f>IF(P577&lt;&gt;0,P577,IF($AV577=0,0,AM577/$AV577*$Z577))</f>
      </c>
      <c r="BD577" s="18">
        <f>IF(Q577&lt;&gt;0,Q577,IF($AV577=0,0,AN577/$AV577*$Z577))</f>
      </c>
      <c r="BE577" s="18">
        <f>IF(R577&lt;&gt;0,R577,IF($AV577=0,0,AO577/$AV577*$Z577))</f>
      </c>
      <c r="BF577" s="18">
        <f>IF(S577&lt;&gt;0,S577,IF($AV577=0,0,AP577/$AV577*$Z577))</f>
      </c>
      <c r="BG577" s="18">
        <f>IF(T577&lt;&gt;0,T577,IF($AV577=0,0,AQ577/$AV577*$Z577))</f>
      </c>
      <c r="BH577" s="18">
        <f>IF(U577&lt;&gt;0,U577,IF($AV577=0,0,AR577/$AV577*$Z577))</f>
      </c>
      <c r="BI577" s="18">
        <f>IF(V577&lt;&gt;0,V577,IF($AV577=0,0,AS577/$AV577*$Z577))</f>
      </c>
      <c r="BJ577" s="18">
        <f>IF(W577&lt;&gt;0,W577,IF($AV577=0,0,AT577/$AV577*$Z577))</f>
      </c>
      <c r="BK577" s="18">
        <f>IF(X577&lt;&gt;0,X577,IF($AV577=0,0,AU577/$AV577*$Z577))</f>
      </c>
      <c r="BL577" s="18">
        <f>SUM(AW577:BK577)</f>
      </c>
      <c r="BM577" s="18">
        <f>I577-BL577</f>
      </c>
    </row>
    <row r="578" outlineLevel="3">
      <c r="A578" s="17" t="str">
        <v>11.3</v>
      </c>
      <c r="B578" s="17" t="str">
        <v/>
      </c>
      <c r="C578" s="17" t="str">
        <v/>
      </c>
      <c r="D578" s="17" t="str">
        <v/>
      </c>
      <c r="E578" s="17" t="str">
        <v>11.3</v>
      </c>
      <c r="F578" s="17" t="str">
        <v>Concrete works for 220 kV GIS building</v>
      </c>
      <c r="G578" s="17">
        <v>15710524.93</v>
      </c>
      <c r="H578" s="17" t="str">
        <v/>
      </c>
      <c r="I578" s="17" t="str">
        <v/>
      </c>
      <c r="J578" s="17" t="str">
        <v/>
      </c>
      <c r="K578" s="17" t="str">
        <v/>
      </c>
      <c r="L578" s="17" t="str">
        <v/>
      </c>
      <c r="M578" s="17" t="str">
        <v/>
      </c>
      <c r="N578" s="17" t="str">
        <v/>
      </c>
      <c r="O578" s="17" t="str">
        <v/>
      </c>
      <c r="P578" s="17" t="str">
        <v/>
      </c>
      <c r="Q578" s="17" t="str">
        <v/>
      </c>
      <c r="R578" s="17" t="str">
        <v/>
      </c>
      <c r="S578" s="17" t="str">
        <v/>
      </c>
      <c r="T578" s="17" t="str">
        <v/>
      </c>
      <c r="U578" s="17" t="str">
        <v/>
      </c>
      <c r="V578" s="17" t="str">
        <v/>
      </c>
      <c r="W578" s="17" t="str">
        <v/>
      </c>
      <c r="X578" s="17" t="str">
        <v/>
      </c>
      <c r="Y578" s="17" t="str">
        <v/>
      </c>
      <c r="Z578" s="17" t="str">
        <v/>
      </c>
      <c r="AA578" s="17" t="str">
        <v/>
      </c>
      <c r="AB578" s="17" t="str">
        <v/>
      </c>
      <c r="AC578" s="17" t="str">
        <v/>
      </c>
      <c r="AD578" s="17" t="str">
        <v/>
      </c>
      <c r="AE578" s="17" t="str">
        <v/>
      </c>
      <c r="AF578" s="5" t="str">
        <v/>
      </c>
      <c r="AG578" s="18">
        <f>IFERROR(_xlfn.BETA.DIST(DATE(YEAR(AG$2),MONTH(AG$2),15),$AD$2,$AE$2,FALSE,DATE(YEAR($AD578),MONTH($AD578),1),DATE(YEAR($AE578),MONTH($AE578),28)),0)</f>
      </c>
      <c r="AH578" s="18">
        <f>IFERROR(_xlfn.BETA.DIST(DATE(YEAR(AH$2),MONTH(AH$2),15),$AD$2,$AE$2,FALSE,DATE(YEAR($AD578),MONTH($AD578),1),DATE(YEAR($AE578),MONTH($AE578),28)),0)</f>
      </c>
      <c r="AI578" s="18">
        <f>IFERROR(_xlfn.BETA.DIST(DATE(YEAR(AI$2),MONTH(AI$2),15),$AD$2,$AE$2,FALSE,DATE(YEAR($AD578),MONTH($AD578),1),DATE(YEAR($AE578),MONTH($AE578),28)),0)</f>
      </c>
      <c r="AJ578" s="18">
        <f>IFERROR(_xlfn.BETA.DIST(DATE(YEAR(AJ$2),MONTH(AJ$2),15),$AD$2,$AE$2,FALSE,DATE(YEAR($AD578),MONTH($AD578),1),DATE(YEAR($AE578),MONTH($AE578),28)),0)</f>
      </c>
      <c r="AK578" s="18">
        <f>IFERROR(_xlfn.BETA.DIST(DATE(YEAR(AK$2),MONTH(AK$2),15),$AD$2,$AE$2,FALSE,DATE(YEAR($AD578),MONTH($AD578),1),DATE(YEAR($AE578),MONTH($AE578),28)),0)</f>
      </c>
      <c r="AL578" s="18">
        <f>IFERROR(_xlfn.BETA.DIST(DATE(YEAR(AL$2),MONTH(AL$2),15),$AD$2,$AE$2,FALSE,DATE(YEAR($AD578),MONTH($AD578),1),DATE(YEAR($AE578),MONTH($AE578),28)),0)</f>
      </c>
      <c r="AM578" s="18">
        <f>IFERROR(_xlfn.BETA.DIST(DATE(YEAR(AM$2),MONTH(AM$2),15),$AD$2,$AE$2,FALSE,DATE(YEAR($AD578),MONTH($AD578),1),DATE(YEAR($AE578),MONTH($AE578),28)),0)</f>
      </c>
      <c r="AN578" s="18">
        <f>IFERROR(_xlfn.BETA.DIST(DATE(YEAR(AN$2),MONTH(AN$2),15),$AD$2,$AE$2,FALSE,DATE(YEAR($AD578),MONTH($AD578),1),DATE(YEAR($AE578),MONTH($AE578),28)),0)</f>
      </c>
      <c r="AO578" s="18">
        <f>IFERROR(_xlfn.BETA.DIST(DATE(YEAR(AO$2),MONTH(AO$2),15),$AD$2,$AE$2,FALSE,DATE(YEAR($AD578),MONTH($AD578),1),DATE(YEAR($AE578),MONTH($AE578),28)),0)</f>
      </c>
      <c r="AP578" s="18">
        <f>IFERROR(_xlfn.BETA.DIST(DATE(YEAR(AP$2),MONTH(AP$2),15),$AD$2,$AE$2,FALSE,DATE(YEAR($AD578),MONTH($AD578),1),DATE(YEAR($AE578),MONTH($AE578),28)),0)</f>
      </c>
      <c r="AQ578" s="18">
        <f>IFERROR(_xlfn.BETA.DIST(DATE(YEAR(AQ$2),MONTH(AQ$2),15),$AD$2,$AE$2,FALSE,DATE(YEAR($AD578),MONTH($AD578),1),DATE(YEAR($AE578),MONTH($AE578),28)),0)</f>
      </c>
      <c r="AR578" s="18">
        <f>IFERROR(_xlfn.BETA.DIST(DATE(YEAR(AR$2),MONTH(AR$2),15),$AD$2,$AE$2,FALSE,DATE(YEAR($AD578),MONTH($AD578),1),DATE(YEAR($AE578),MONTH($AE578),28)),0)</f>
      </c>
      <c r="AS578" s="18">
        <f>IFERROR(_xlfn.BETA.DIST(DATE(YEAR(AS$2),MONTH(AS$2),15),$AD$2,$AE$2,FALSE,DATE(YEAR($AD578),MONTH($AD578),1),DATE(YEAR($AE578),MONTH($AE578),28)),0)</f>
      </c>
      <c r="AT578" s="18">
        <f>IFERROR(_xlfn.BETA.DIST(DATE(YEAR(AT$2),MONTH(AT$2),15),$AD$2,$AE$2,FALSE,DATE(YEAR($AD578),MONTH($AD578),1),DATE(YEAR($AE578),MONTH($AE578),28)),0)</f>
      </c>
      <c r="AU578" s="18">
        <f>IFERROR(_xlfn.BETA.DIST(DATE(YEAR(AU$2),MONTH(AU$2),15),$AD$2,$AE$2,FALSE,DATE(YEAR($AD578),MONTH($AD578),1),DATE(YEAR($AE578),MONTH($AE578),28)),0)</f>
      </c>
      <c r="AV578" s="18">
        <f>SUM(AG578:AU578)</f>
      </c>
      <c r="AW578" s="18">
        <f>IF(J578&lt;&gt;0,J578,IF($AV578=0,0,AG578/$AV578*$Z578))</f>
      </c>
      <c r="AX578" s="18">
        <f>IF(K578&lt;&gt;0,K578,IF($AV578=0,0,AH578/$AV578*$Z578))</f>
      </c>
      <c r="AY578" s="18">
        <f>IF(L578&lt;&gt;0,L578,IF($AV578=0,0,AI578/$AV578*$Z578))</f>
      </c>
      <c r="AZ578" s="18">
        <f>IF(M578&lt;&gt;0,M578,IF($AV578=0,0,AJ578/$AV578*$Z578))</f>
      </c>
      <c r="BA578" s="18">
        <f>IF(N578&lt;&gt;0,N578,IF($AV578=0,0,AK578/$AV578*$Z578))</f>
      </c>
      <c r="BB578" s="18">
        <f>IF(O578&lt;&gt;0,O578,IF($AV578=0,0,AL578/$AV578*$Z578))</f>
      </c>
      <c r="BC578" s="18">
        <f>IF(P578&lt;&gt;0,P578,IF($AV578=0,0,AM578/$AV578*$Z578))</f>
      </c>
      <c r="BD578" s="18">
        <f>IF(Q578&lt;&gt;0,Q578,IF($AV578=0,0,AN578/$AV578*$Z578))</f>
      </c>
      <c r="BE578" s="18">
        <f>IF(R578&lt;&gt;0,R578,IF($AV578=0,0,AO578/$AV578*$Z578))</f>
      </c>
      <c r="BF578" s="18">
        <f>IF(S578&lt;&gt;0,S578,IF($AV578=0,0,AP578/$AV578*$Z578))</f>
      </c>
      <c r="BG578" s="18">
        <f>IF(T578&lt;&gt;0,T578,IF($AV578=0,0,AQ578/$AV578*$Z578))</f>
      </c>
      <c r="BH578" s="18">
        <f>IF(U578&lt;&gt;0,U578,IF($AV578=0,0,AR578/$AV578*$Z578))</f>
      </c>
      <c r="BI578" s="18">
        <f>IF(V578&lt;&gt;0,V578,IF($AV578=0,0,AS578/$AV578*$Z578))</f>
      </c>
      <c r="BJ578" s="18">
        <f>IF(W578&lt;&gt;0,W578,IF($AV578=0,0,AT578/$AV578*$Z578))</f>
      </c>
      <c r="BK578" s="18">
        <f>IF(X578&lt;&gt;0,X578,IF($AV578=0,0,AU578/$AV578*$Z578))</f>
      </c>
      <c r="BL578" s="18">
        <f>SUM(AW578:BK578)</f>
      </c>
      <c r="BM578" s="17" t="str">
        <v/>
      </c>
    </row>
    <row r="579" outlineLevel="4">
      <c r="A579" s="5" t="str">
        <v>11.3</v>
      </c>
      <c r="B579" s="5" t="str">
        <v/>
      </c>
      <c r="C579" s="5" t="str">
        <v>BSKDGNGENGR03</v>
      </c>
      <c r="D579" s="5" t="str">
        <v>BSKDGNGENGR03</v>
      </c>
      <c r="E579" s="19">
        <f>IFERROR(_xlfn.XLOOKUP(F579,Assumptions!B:B,Assumptions!C:C),0)</f>
      </c>
      <c r="F579" s="5" t="str">
        <v>Advanced Payment</v>
      </c>
      <c r="G579" s="5" t="str">
        <v/>
      </c>
      <c r="H579" s="18">
        <f>G578*E579</f>
      </c>
      <c r="I579" s="18">
        <f>H579*(1-0)</f>
      </c>
      <c r="J579" s="18">
        <v>0</v>
      </c>
      <c r="K579" s="18">
        <v>0</v>
      </c>
      <c r="L579" s="18">
        <v>0</v>
      </c>
      <c r="M579" s="18">
        <v>0</v>
      </c>
      <c r="N579" s="18">
        <v>0</v>
      </c>
      <c r="O579" s="18">
        <v>0</v>
      </c>
      <c r="P579" s="18">
        <v>0</v>
      </c>
      <c r="Q579" s="18">
        <v>0</v>
      </c>
      <c r="R579" s="18">
        <v>0</v>
      </c>
      <c r="S579" s="18">
        <v>0</v>
      </c>
      <c r="T579" s="18">
        <v>0</v>
      </c>
      <c r="U579" s="18">
        <v>0</v>
      </c>
      <c r="V579" s="18">
        <v>0</v>
      </c>
      <c r="W579" s="18">
        <v>0</v>
      </c>
      <c r="X579" s="18">
        <v>0</v>
      </c>
      <c r="Y579" s="18">
        <f>SUM(J579:X579)</f>
      </c>
      <c r="Z579" s="18">
        <f>I579-Y579</f>
      </c>
      <c r="AA579" s="20">
        <v>46026</v>
      </c>
      <c r="AB579" s="20">
        <v>46026</v>
      </c>
      <c r="AC579" s="18">
        <f>IFERROR(_xlfn.XLOOKUP(F579,Assumptions!B:B,Assumptions!D:D),0)</f>
      </c>
      <c r="AD579" s="20">
        <f>AA579+AC579</f>
      </c>
      <c r="AE579" s="20">
        <f>AC579+AB579</f>
      </c>
      <c r="AF579" s="5" t="str">
        <v/>
      </c>
      <c r="AG579" s="18">
        <f>IFERROR(_xlfn.BETA.DIST(DATE(YEAR(AG$2),MONTH(AG$2),15),$AD$2,$AE$2,FALSE,DATE(YEAR($AD579),MONTH($AD579),1),DATE(YEAR($AE579),MONTH($AE579),28)),0)</f>
      </c>
      <c r="AH579" s="18">
        <f>IFERROR(_xlfn.BETA.DIST(DATE(YEAR(AH$2),MONTH(AH$2),15),$AD$2,$AE$2,FALSE,DATE(YEAR($AD579),MONTH($AD579),1),DATE(YEAR($AE579),MONTH($AE579),28)),0)</f>
      </c>
      <c r="AI579" s="18">
        <f>IFERROR(_xlfn.BETA.DIST(DATE(YEAR(AI$2),MONTH(AI$2),15),$AD$2,$AE$2,FALSE,DATE(YEAR($AD579),MONTH($AD579),1),DATE(YEAR($AE579),MONTH($AE579),28)),0)</f>
      </c>
      <c r="AJ579" s="18">
        <f>IFERROR(_xlfn.BETA.DIST(DATE(YEAR(AJ$2),MONTH(AJ$2),15),$AD$2,$AE$2,FALSE,DATE(YEAR($AD579),MONTH($AD579),1),DATE(YEAR($AE579),MONTH($AE579),28)),0)</f>
      </c>
      <c r="AK579" s="18">
        <f>IFERROR(_xlfn.BETA.DIST(DATE(YEAR(AK$2),MONTH(AK$2),15),$AD$2,$AE$2,FALSE,DATE(YEAR($AD579),MONTH($AD579),1),DATE(YEAR($AE579),MONTH($AE579),28)),0)</f>
      </c>
      <c r="AL579" s="18">
        <f>IFERROR(_xlfn.BETA.DIST(DATE(YEAR(AL$2),MONTH(AL$2),15),$AD$2,$AE$2,FALSE,DATE(YEAR($AD579),MONTH($AD579),1),DATE(YEAR($AE579),MONTH($AE579),28)),0)</f>
      </c>
      <c r="AM579" s="18">
        <f>IFERROR(_xlfn.BETA.DIST(DATE(YEAR(AM$2),MONTH(AM$2),15),$AD$2,$AE$2,FALSE,DATE(YEAR($AD579),MONTH($AD579),1),DATE(YEAR($AE579),MONTH($AE579),28)),0)</f>
      </c>
      <c r="AN579" s="18">
        <f>IFERROR(_xlfn.BETA.DIST(DATE(YEAR(AN$2),MONTH(AN$2),15),$AD$2,$AE$2,FALSE,DATE(YEAR($AD579),MONTH($AD579),1),DATE(YEAR($AE579),MONTH($AE579),28)),0)</f>
      </c>
      <c r="AO579" s="18">
        <f>IFERROR(_xlfn.BETA.DIST(DATE(YEAR(AO$2),MONTH(AO$2),15),$AD$2,$AE$2,FALSE,DATE(YEAR($AD579),MONTH($AD579),1),DATE(YEAR($AE579),MONTH($AE579),28)),0)</f>
      </c>
      <c r="AP579" s="18">
        <f>IFERROR(_xlfn.BETA.DIST(DATE(YEAR(AP$2),MONTH(AP$2),15),$AD$2,$AE$2,FALSE,DATE(YEAR($AD579),MONTH($AD579),1),DATE(YEAR($AE579),MONTH($AE579),28)),0)</f>
      </c>
      <c r="AQ579" s="18">
        <f>IFERROR(_xlfn.BETA.DIST(DATE(YEAR(AQ$2),MONTH(AQ$2),15),$AD$2,$AE$2,FALSE,DATE(YEAR($AD579),MONTH($AD579),1),DATE(YEAR($AE579),MONTH($AE579),28)),0)</f>
      </c>
      <c r="AR579" s="18">
        <f>IFERROR(_xlfn.BETA.DIST(DATE(YEAR(AR$2),MONTH(AR$2),15),$AD$2,$AE$2,FALSE,DATE(YEAR($AD579),MONTH($AD579),1),DATE(YEAR($AE579),MONTH($AE579),28)),0)</f>
      </c>
      <c r="AS579" s="18">
        <f>IFERROR(_xlfn.BETA.DIST(DATE(YEAR(AS$2),MONTH(AS$2),15),$AD$2,$AE$2,FALSE,DATE(YEAR($AD579),MONTH($AD579),1),DATE(YEAR($AE579),MONTH($AE579),28)),0)</f>
      </c>
      <c r="AT579" s="18">
        <f>IFERROR(_xlfn.BETA.DIST(DATE(YEAR(AT$2),MONTH(AT$2),15),$AD$2,$AE$2,FALSE,DATE(YEAR($AD579),MONTH($AD579),1),DATE(YEAR($AE579),MONTH($AE579),28)),0)</f>
      </c>
      <c r="AU579" s="18">
        <f>IFERROR(_xlfn.BETA.DIST(DATE(YEAR(AU$2),MONTH(AU$2),15),$AD$2,$AE$2,FALSE,DATE(YEAR($AD579),MONTH($AD579),1),DATE(YEAR($AE579),MONTH($AE579),28)),0)</f>
      </c>
      <c r="AV579" s="18">
        <f>SUM(AG579:AU579)</f>
      </c>
      <c r="AW579" s="18">
        <f>IF(J579&lt;&gt;0,J579,IF($AV579=0,0,AG579/$AV579*$Z579))</f>
      </c>
      <c r="AX579" s="18">
        <f>IF(K579&lt;&gt;0,K579,IF($AV579=0,0,AH579/$AV579*$Z579))</f>
      </c>
      <c r="AY579" s="18">
        <f>IF(L579&lt;&gt;0,L579,IF($AV579=0,0,AI579/$AV579*$Z579))</f>
      </c>
      <c r="AZ579" s="18">
        <f>IF(M579&lt;&gt;0,M579,IF($AV579=0,0,AJ579/$AV579*$Z579))</f>
      </c>
      <c r="BA579" s="18">
        <f>IF(N579&lt;&gt;0,N579,IF($AV579=0,0,AK579/$AV579*$Z579))</f>
      </c>
      <c r="BB579" s="18">
        <f>IF(O579&lt;&gt;0,O579,IF($AV579=0,0,AL579/$AV579*$Z579))</f>
      </c>
      <c r="BC579" s="18">
        <f>IF(P579&lt;&gt;0,P579,IF($AV579=0,0,AM579/$AV579*$Z579))</f>
      </c>
      <c r="BD579" s="18">
        <f>IF(Q579&lt;&gt;0,Q579,IF($AV579=0,0,AN579/$AV579*$Z579))</f>
      </c>
      <c r="BE579" s="18">
        <f>IF(R579&lt;&gt;0,R579,IF($AV579=0,0,AO579/$AV579*$Z579))</f>
      </c>
      <c r="BF579" s="18">
        <f>IF(S579&lt;&gt;0,S579,IF($AV579=0,0,AP579/$AV579*$Z579))</f>
      </c>
      <c r="BG579" s="18">
        <f>IF(T579&lt;&gt;0,T579,IF($AV579=0,0,AQ579/$AV579*$Z579))</f>
      </c>
      <c r="BH579" s="18">
        <f>IF(U579&lt;&gt;0,U579,IF($AV579=0,0,AR579/$AV579*$Z579))</f>
      </c>
      <c r="BI579" s="18">
        <f>IF(V579&lt;&gt;0,V579,IF($AV579=0,0,AS579/$AV579*$Z579))</f>
      </c>
      <c r="BJ579" s="18">
        <f>IF(W579&lt;&gt;0,W579,IF($AV579=0,0,AT579/$AV579*$Z579))</f>
      </c>
      <c r="BK579" s="18">
        <f>IF(X579&lt;&gt;0,X579,IF($AV579=0,0,AU579/$AV579*$Z579))</f>
      </c>
      <c r="BL579" s="18">
        <f>SUM(AW579:BK579)</f>
      </c>
      <c r="BM579" s="18">
        <f>I579-BL579</f>
      </c>
    </row>
    <row r="580" outlineLevel="4">
      <c r="A580" s="5" t="str">
        <v>11.3</v>
      </c>
      <c r="B580" s="5" t="str">
        <v/>
      </c>
      <c r="C580" s="5" t="str">
        <v/>
      </c>
      <c r="D580" s="5" t="str">
        <v/>
      </c>
      <c r="E580" s="19">
        <f>IFERROR(_xlfn.XLOOKUP(F580,Assumptions!B:B,Assumptions!C:C),0)</f>
      </c>
      <c r="F580" s="5" t="str">
        <v>Site Delivery EGP</v>
      </c>
      <c r="G580" s="5" t="str">
        <v/>
      </c>
      <c r="H580" s="18">
        <f>G578*E580</f>
      </c>
      <c r="I580" s="18">
        <f>H580*(1-0)</f>
      </c>
      <c r="J580" s="18">
        <v>0</v>
      </c>
      <c r="K580" s="18">
        <v>0</v>
      </c>
      <c r="L580" s="18">
        <v>0</v>
      </c>
      <c r="M580" s="18">
        <v>0</v>
      </c>
      <c r="N580" s="18">
        <v>0</v>
      </c>
      <c r="O580" s="18">
        <v>0</v>
      </c>
      <c r="P580" s="18">
        <v>0</v>
      </c>
      <c r="Q580" s="18">
        <v>0</v>
      </c>
      <c r="R580" s="18">
        <v>0</v>
      </c>
      <c r="S580" s="18">
        <v>0</v>
      </c>
      <c r="T580" s="18">
        <v>0</v>
      </c>
      <c r="U580" s="18">
        <v>0</v>
      </c>
      <c r="V580" s="18">
        <v>0</v>
      </c>
      <c r="W580" s="18">
        <v>0</v>
      </c>
      <c r="X580" s="18">
        <v>0</v>
      </c>
      <c r="Y580" s="18">
        <f>SUM(J580:X580)</f>
      </c>
      <c r="Z580" s="18">
        <f>I580-Y580</f>
      </c>
      <c r="AA580" s="5" t="str">
        <v/>
      </c>
      <c r="AB580" s="5" t="str">
        <v/>
      </c>
      <c r="AC580" s="18">
        <f>IFERROR(_xlfn.XLOOKUP(F580,Assumptions!B:B,Assumptions!D:D),0)</f>
      </c>
      <c r="AD580" s="20">
        <f>AA580+AC580</f>
      </c>
      <c r="AE580" s="20">
        <f>AC580+AB580</f>
      </c>
      <c r="AF580" s="5" t="str">
        <v/>
      </c>
      <c r="AG580" s="18">
        <f>IFERROR(_xlfn.BETA.DIST(DATE(YEAR(AG$2),MONTH(AG$2),15),$AD$2,$AE$2,FALSE,DATE(YEAR($AD580),MONTH($AD580),1),DATE(YEAR($AE580),MONTH($AE580),28)),0)</f>
      </c>
      <c r="AH580" s="18">
        <f>IFERROR(_xlfn.BETA.DIST(DATE(YEAR(AH$2),MONTH(AH$2),15),$AD$2,$AE$2,FALSE,DATE(YEAR($AD580),MONTH($AD580),1),DATE(YEAR($AE580),MONTH($AE580),28)),0)</f>
      </c>
      <c r="AI580" s="18">
        <f>IFERROR(_xlfn.BETA.DIST(DATE(YEAR(AI$2),MONTH(AI$2),15),$AD$2,$AE$2,FALSE,DATE(YEAR($AD580),MONTH($AD580),1),DATE(YEAR($AE580),MONTH($AE580),28)),0)</f>
      </c>
      <c r="AJ580" s="18">
        <f>IFERROR(_xlfn.BETA.DIST(DATE(YEAR(AJ$2),MONTH(AJ$2),15),$AD$2,$AE$2,FALSE,DATE(YEAR($AD580),MONTH($AD580),1),DATE(YEAR($AE580),MONTH($AE580),28)),0)</f>
      </c>
      <c r="AK580" s="18">
        <f>IFERROR(_xlfn.BETA.DIST(DATE(YEAR(AK$2),MONTH(AK$2),15),$AD$2,$AE$2,FALSE,DATE(YEAR($AD580),MONTH($AD580),1),DATE(YEAR($AE580),MONTH($AE580),28)),0)</f>
      </c>
      <c r="AL580" s="18">
        <f>IFERROR(_xlfn.BETA.DIST(DATE(YEAR(AL$2),MONTH(AL$2),15),$AD$2,$AE$2,FALSE,DATE(YEAR($AD580),MONTH($AD580),1),DATE(YEAR($AE580),MONTH($AE580),28)),0)</f>
      </c>
      <c r="AM580" s="18">
        <f>IFERROR(_xlfn.BETA.DIST(DATE(YEAR(AM$2),MONTH(AM$2),15),$AD$2,$AE$2,FALSE,DATE(YEAR($AD580),MONTH($AD580),1),DATE(YEAR($AE580),MONTH($AE580),28)),0)</f>
      </c>
      <c r="AN580" s="18">
        <f>IFERROR(_xlfn.BETA.DIST(DATE(YEAR(AN$2),MONTH(AN$2),15),$AD$2,$AE$2,FALSE,DATE(YEAR($AD580),MONTH($AD580),1),DATE(YEAR($AE580),MONTH($AE580),28)),0)</f>
      </c>
      <c r="AO580" s="18">
        <f>IFERROR(_xlfn.BETA.DIST(DATE(YEAR(AO$2),MONTH(AO$2),15),$AD$2,$AE$2,FALSE,DATE(YEAR($AD580),MONTH($AD580),1),DATE(YEAR($AE580),MONTH($AE580),28)),0)</f>
      </c>
      <c r="AP580" s="18">
        <f>IFERROR(_xlfn.BETA.DIST(DATE(YEAR(AP$2),MONTH(AP$2),15),$AD$2,$AE$2,FALSE,DATE(YEAR($AD580),MONTH($AD580),1),DATE(YEAR($AE580),MONTH($AE580),28)),0)</f>
      </c>
      <c r="AQ580" s="18">
        <f>IFERROR(_xlfn.BETA.DIST(DATE(YEAR(AQ$2),MONTH(AQ$2),15),$AD$2,$AE$2,FALSE,DATE(YEAR($AD580),MONTH($AD580),1),DATE(YEAR($AE580),MONTH($AE580),28)),0)</f>
      </c>
      <c r="AR580" s="18">
        <f>IFERROR(_xlfn.BETA.DIST(DATE(YEAR(AR$2),MONTH(AR$2),15),$AD$2,$AE$2,FALSE,DATE(YEAR($AD580),MONTH($AD580),1),DATE(YEAR($AE580),MONTH($AE580),28)),0)</f>
      </c>
      <c r="AS580" s="18">
        <f>IFERROR(_xlfn.BETA.DIST(DATE(YEAR(AS$2),MONTH(AS$2),15),$AD$2,$AE$2,FALSE,DATE(YEAR($AD580),MONTH($AD580),1),DATE(YEAR($AE580),MONTH($AE580),28)),0)</f>
      </c>
      <c r="AT580" s="18">
        <f>IFERROR(_xlfn.BETA.DIST(DATE(YEAR(AT$2),MONTH(AT$2),15),$AD$2,$AE$2,FALSE,DATE(YEAR($AD580),MONTH($AD580),1),DATE(YEAR($AE580),MONTH($AE580),28)),0)</f>
      </c>
      <c r="AU580" s="18">
        <f>IFERROR(_xlfn.BETA.DIST(DATE(YEAR(AU$2),MONTH(AU$2),15),$AD$2,$AE$2,FALSE,DATE(YEAR($AD580),MONTH($AD580),1),DATE(YEAR($AE580),MONTH($AE580),28)),0)</f>
      </c>
      <c r="AV580" s="18">
        <f>SUM(AG580:AU580)</f>
      </c>
      <c r="AW580" s="18">
        <f>IF(J580&lt;&gt;0,J580,IF($AV580=0,0,AG580/$AV580*$Z580))</f>
      </c>
      <c r="AX580" s="18">
        <f>IF(K580&lt;&gt;0,K580,IF($AV580=0,0,AH580/$AV580*$Z580))</f>
      </c>
      <c r="AY580" s="18">
        <f>IF(L580&lt;&gt;0,L580,IF($AV580=0,0,AI580/$AV580*$Z580))</f>
      </c>
      <c r="AZ580" s="18">
        <f>IF(M580&lt;&gt;0,M580,IF($AV580=0,0,AJ580/$AV580*$Z580))</f>
      </c>
      <c r="BA580" s="18">
        <f>IF(N580&lt;&gt;0,N580,IF($AV580=0,0,AK580/$AV580*$Z580))</f>
      </c>
      <c r="BB580" s="18">
        <f>IF(O580&lt;&gt;0,O580,IF($AV580=0,0,AL580/$AV580*$Z580))</f>
      </c>
      <c r="BC580" s="18">
        <f>IF(P580&lt;&gt;0,P580,IF($AV580=0,0,AM580/$AV580*$Z580))</f>
      </c>
      <c r="BD580" s="18">
        <f>IF(Q580&lt;&gt;0,Q580,IF($AV580=0,0,AN580/$AV580*$Z580))</f>
      </c>
      <c r="BE580" s="18">
        <f>IF(R580&lt;&gt;0,R580,IF($AV580=0,0,AO580/$AV580*$Z580))</f>
      </c>
      <c r="BF580" s="18">
        <f>IF(S580&lt;&gt;0,S580,IF($AV580=0,0,AP580/$AV580*$Z580))</f>
      </c>
      <c r="BG580" s="18">
        <f>IF(T580&lt;&gt;0,T580,IF($AV580=0,0,AQ580/$AV580*$Z580))</f>
      </c>
      <c r="BH580" s="18">
        <f>IF(U580&lt;&gt;0,U580,IF($AV580=0,0,AR580/$AV580*$Z580))</f>
      </c>
      <c r="BI580" s="18">
        <f>IF(V580&lt;&gt;0,V580,IF($AV580=0,0,AS580/$AV580*$Z580))</f>
      </c>
      <c r="BJ580" s="18">
        <f>IF(W580&lt;&gt;0,W580,IF($AV580=0,0,AT580/$AV580*$Z580))</f>
      </c>
      <c r="BK580" s="18">
        <f>IF(X580&lt;&gt;0,X580,IF($AV580=0,0,AU580/$AV580*$Z580))</f>
      </c>
      <c r="BL580" s="18">
        <f>SUM(AW580:BK580)</f>
      </c>
      <c r="BM580" s="18">
        <f>I580-BL580</f>
      </c>
    </row>
    <row r="581" outlineLevel="4">
      <c r="A581" s="5" t="str">
        <v>11.3</v>
      </c>
      <c r="B581" s="5" t="str">
        <v/>
      </c>
      <c r="C581" s="5" t="str">
        <v>BSKDGNGENGR07</v>
      </c>
      <c r="D581" s="5" t="str">
        <v>BSKDGNGENGR07</v>
      </c>
      <c r="E581" s="19">
        <f>IFERROR(_xlfn.XLOOKUP(F581,Assumptions!B:B,Assumptions!C:C),0)</f>
      </c>
      <c r="F581" s="5" t="str">
        <v>Retention</v>
      </c>
      <c r="G581" s="5" t="str">
        <v/>
      </c>
      <c r="H581" s="18">
        <f>G578*E581</f>
      </c>
      <c r="I581" s="18">
        <f>H581*(1-0)</f>
      </c>
      <c r="J581" s="18">
        <v>0</v>
      </c>
      <c r="K581" s="18">
        <v>0</v>
      </c>
      <c r="L581" s="18">
        <v>0</v>
      </c>
      <c r="M581" s="18">
        <v>0</v>
      </c>
      <c r="N581" s="18">
        <v>0</v>
      </c>
      <c r="O581" s="18">
        <v>0</v>
      </c>
      <c r="P581" s="18">
        <v>0</v>
      </c>
      <c r="Q581" s="18">
        <v>0</v>
      </c>
      <c r="R581" s="18">
        <v>0</v>
      </c>
      <c r="S581" s="18">
        <v>0</v>
      </c>
      <c r="T581" s="18">
        <v>0</v>
      </c>
      <c r="U581" s="18">
        <v>0</v>
      </c>
      <c r="V581" s="18">
        <v>0</v>
      </c>
      <c r="W581" s="18">
        <v>0</v>
      </c>
      <c r="X581" s="18">
        <v>0</v>
      </c>
      <c r="Y581" s="18">
        <f>SUM(J581:X581)</f>
      </c>
      <c r="Z581" s="18">
        <f>I581-Y581</f>
      </c>
      <c r="AA581" s="20">
        <v>46483</v>
      </c>
      <c r="AB581" s="20">
        <v>46483</v>
      </c>
      <c r="AC581" s="18">
        <f>IFERROR(_xlfn.XLOOKUP(F581,Assumptions!B:B,Assumptions!D:D),0)</f>
      </c>
      <c r="AD581" s="20">
        <f>AA581+AC581</f>
      </c>
      <c r="AE581" s="20">
        <f>AC581+AB581</f>
      </c>
      <c r="AF581" s="5" t="str">
        <v/>
      </c>
      <c r="AG581" s="18">
        <f>IFERROR(_xlfn.BETA.DIST(DATE(YEAR(AG$2),MONTH(AG$2),15),$AD$2,$AE$2,FALSE,DATE(YEAR($AD581),MONTH($AD581),1),DATE(YEAR($AE581),MONTH($AE581),28)),0)</f>
      </c>
      <c r="AH581" s="18">
        <f>IFERROR(_xlfn.BETA.DIST(DATE(YEAR(AH$2),MONTH(AH$2),15),$AD$2,$AE$2,FALSE,DATE(YEAR($AD581),MONTH($AD581),1),DATE(YEAR($AE581),MONTH($AE581),28)),0)</f>
      </c>
      <c r="AI581" s="18">
        <f>IFERROR(_xlfn.BETA.DIST(DATE(YEAR(AI$2),MONTH(AI$2),15),$AD$2,$AE$2,FALSE,DATE(YEAR($AD581),MONTH($AD581),1),DATE(YEAR($AE581),MONTH($AE581),28)),0)</f>
      </c>
      <c r="AJ581" s="18">
        <f>IFERROR(_xlfn.BETA.DIST(DATE(YEAR(AJ$2),MONTH(AJ$2),15),$AD$2,$AE$2,FALSE,DATE(YEAR($AD581),MONTH($AD581),1),DATE(YEAR($AE581),MONTH($AE581),28)),0)</f>
      </c>
      <c r="AK581" s="18">
        <f>IFERROR(_xlfn.BETA.DIST(DATE(YEAR(AK$2),MONTH(AK$2),15),$AD$2,$AE$2,FALSE,DATE(YEAR($AD581),MONTH($AD581),1),DATE(YEAR($AE581),MONTH($AE581),28)),0)</f>
      </c>
      <c r="AL581" s="18">
        <f>IFERROR(_xlfn.BETA.DIST(DATE(YEAR(AL$2),MONTH(AL$2),15),$AD$2,$AE$2,FALSE,DATE(YEAR($AD581),MONTH($AD581),1),DATE(YEAR($AE581),MONTH($AE581),28)),0)</f>
      </c>
      <c r="AM581" s="18">
        <f>IFERROR(_xlfn.BETA.DIST(DATE(YEAR(AM$2),MONTH(AM$2),15),$AD$2,$AE$2,FALSE,DATE(YEAR($AD581),MONTH($AD581),1),DATE(YEAR($AE581),MONTH($AE581),28)),0)</f>
      </c>
      <c r="AN581" s="18">
        <f>IFERROR(_xlfn.BETA.DIST(DATE(YEAR(AN$2),MONTH(AN$2),15),$AD$2,$AE$2,FALSE,DATE(YEAR($AD581),MONTH($AD581),1),DATE(YEAR($AE581),MONTH($AE581),28)),0)</f>
      </c>
      <c r="AO581" s="18">
        <f>IFERROR(_xlfn.BETA.DIST(DATE(YEAR(AO$2),MONTH(AO$2),15),$AD$2,$AE$2,FALSE,DATE(YEAR($AD581),MONTH($AD581),1),DATE(YEAR($AE581),MONTH($AE581),28)),0)</f>
      </c>
      <c r="AP581" s="18">
        <f>IFERROR(_xlfn.BETA.DIST(DATE(YEAR(AP$2),MONTH(AP$2),15),$AD$2,$AE$2,FALSE,DATE(YEAR($AD581),MONTH($AD581),1),DATE(YEAR($AE581),MONTH($AE581),28)),0)</f>
      </c>
      <c r="AQ581" s="18">
        <f>IFERROR(_xlfn.BETA.DIST(DATE(YEAR(AQ$2),MONTH(AQ$2),15),$AD$2,$AE$2,FALSE,DATE(YEAR($AD581),MONTH($AD581),1),DATE(YEAR($AE581),MONTH($AE581),28)),0)</f>
      </c>
      <c r="AR581" s="18">
        <f>IFERROR(_xlfn.BETA.DIST(DATE(YEAR(AR$2),MONTH(AR$2),15),$AD$2,$AE$2,FALSE,DATE(YEAR($AD581),MONTH($AD581),1),DATE(YEAR($AE581),MONTH($AE581),28)),0)</f>
      </c>
      <c r="AS581" s="18">
        <f>IFERROR(_xlfn.BETA.DIST(DATE(YEAR(AS$2),MONTH(AS$2),15),$AD$2,$AE$2,FALSE,DATE(YEAR($AD581),MONTH($AD581),1),DATE(YEAR($AE581),MONTH($AE581),28)),0)</f>
      </c>
      <c r="AT581" s="18">
        <f>IFERROR(_xlfn.BETA.DIST(DATE(YEAR(AT$2),MONTH(AT$2),15),$AD$2,$AE$2,FALSE,DATE(YEAR($AD581),MONTH($AD581),1),DATE(YEAR($AE581),MONTH($AE581),28)),0)</f>
      </c>
      <c r="AU581" s="18">
        <f>IFERROR(_xlfn.BETA.DIST(DATE(YEAR(AU$2),MONTH(AU$2),15),$AD$2,$AE$2,FALSE,DATE(YEAR($AD581),MONTH($AD581),1),DATE(YEAR($AE581),MONTH($AE581),28)),0)</f>
      </c>
      <c r="AV581" s="18">
        <f>SUM(AG581:AU581)</f>
      </c>
      <c r="AW581" s="18">
        <f>IF(J581&lt;&gt;0,J581,IF($AV581=0,0,AG581/$AV581*$Z581))</f>
      </c>
      <c r="AX581" s="18">
        <f>IF(K581&lt;&gt;0,K581,IF($AV581=0,0,AH581/$AV581*$Z581))</f>
      </c>
      <c r="AY581" s="18">
        <f>IF(L581&lt;&gt;0,L581,IF($AV581=0,0,AI581/$AV581*$Z581))</f>
      </c>
      <c r="AZ581" s="18">
        <f>IF(M581&lt;&gt;0,M581,IF($AV581=0,0,AJ581/$AV581*$Z581))</f>
      </c>
      <c r="BA581" s="18">
        <f>IF(N581&lt;&gt;0,N581,IF($AV581=0,0,AK581/$AV581*$Z581))</f>
      </c>
      <c r="BB581" s="18">
        <f>IF(O581&lt;&gt;0,O581,IF($AV581=0,0,AL581/$AV581*$Z581))</f>
      </c>
      <c r="BC581" s="18">
        <f>IF(P581&lt;&gt;0,P581,IF($AV581=0,0,AM581/$AV581*$Z581))</f>
      </c>
      <c r="BD581" s="18">
        <f>IF(Q581&lt;&gt;0,Q581,IF($AV581=0,0,AN581/$AV581*$Z581))</f>
      </c>
      <c r="BE581" s="18">
        <f>IF(R581&lt;&gt;0,R581,IF($AV581=0,0,AO581/$AV581*$Z581))</f>
      </c>
      <c r="BF581" s="18">
        <f>IF(S581&lt;&gt;0,S581,IF($AV581=0,0,AP581/$AV581*$Z581))</f>
      </c>
      <c r="BG581" s="18">
        <f>IF(T581&lt;&gt;0,T581,IF($AV581=0,0,AQ581/$AV581*$Z581))</f>
      </c>
      <c r="BH581" s="18">
        <f>IF(U581&lt;&gt;0,U581,IF($AV581=0,0,AR581/$AV581*$Z581))</f>
      </c>
      <c r="BI581" s="18">
        <f>IF(V581&lt;&gt;0,V581,IF($AV581=0,0,AS581/$AV581*$Z581))</f>
      </c>
      <c r="BJ581" s="18">
        <f>IF(W581&lt;&gt;0,W581,IF($AV581=0,0,AT581/$AV581*$Z581))</f>
      </c>
      <c r="BK581" s="18">
        <f>IF(X581&lt;&gt;0,X581,IF($AV581=0,0,AU581/$AV581*$Z581))</f>
      </c>
      <c r="BL581" s="18">
        <f>SUM(AW581:BK581)</f>
      </c>
      <c r="BM581" s="18">
        <f>I581-BL581</f>
      </c>
    </row>
    <row r="582" outlineLevel="3">
      <c r="A582" s="17" t="str">
        <v>11.4</v>
      </c>
      <c r="B582" s="17" t="str">
        <v/>
      </c>
      <c r="C582" s="17" t="str">
        <v/>
      </c>
      <c r="D582" s="17" t="str">
        <v/>
      </c>
      <c r="E582" s="17" t="str">
        <v>11.4</v>
      </c>
      <c r="F582" s="17" t="str">
        <v>Architectural works for 220 kV GIS building</v>
      </c>
      <c r="G582" s="17">
        <v>8354812.82</v>
      </c>
      <c r="H582" s="17" t="str">
        <v/>
      </c>
      <c r="I582" s="17" t="str">
        <v/>
      </c>
      <c r="J582" s="17" t="str">
        <v/>
      </c>
      <c r="K582" s="17" t="str">
        <v/>
      </c>
      <c r="L582" s="17" t="str">
        <v/>
      </c>
      <c r="M582" s="17" t="str">
        <v/>
      </c>
      <c r="N582" s="17" t="str">
        <v/>
      </c>
      <c r="O582" s="17" t="str">
        <v/>
      </c>
      <c r="P582" s="17" t="str">
        <v/>
      </c>
      <c r="Q582" s="17" t="str">
        <v/>
      </c>
      <c r="R582" s="17" t="str">
        <v/>
      </c>
      <c r="S582" s="17" t="str">
        <v/>
      </c>
      <c r="T582" s="17" t="str">
        <v/>
      </c>
      <c r="U582" s="17" t="str">
        <v/>
      </c>
      <c r="V582" s="17" t="str">
        <v/>
      </c>
      <c r="W582" s="17" t="str">
        <v/>
      </c>
      <c r="X582" s="17" t="str">
        <v/>
      </c>
      <c r="Y582" s="17" t="str">
        <v/>
      </c>
      <c r="Z582" s="17" t="str">
        <v/>
      </c>
      <c r="AA582" s="17" t="str">
        <v/>
      </c>
      <c r="AB582" s="17" t="str">
        <v/>
      </c>
      <c r="AC582" s="17" t="str">
        <v/>
      </c>
      <c r="AD582" s="17" t="str">
        <v/>
      </c>
      <c r="AE582" s="17" t="str">
        <v/>
      </c>
      <c r="AF582" s="5" t="str">
        <v/>
      </c>
      <c r="AG582" s="18">
        <f>IFERROR(_xlfn.BETA.DIST(DATE(YEAR(AG$2),MONTH(AG$2),15),$AD$2,$AE$2,FALSE,DATE(YEAR($AD582),MONTH($AD582),1),DATE(YEAR($AE582),MONTH($AE582),28)),0)</f>
      </c>
      <c r="AH582" s="18">
        <f>IFERROR(_xlfn.BETA.DIST(DATE(YEAR(AH$2),MONTH(AH$2),15),$AD$2,$AE$2,FALSE,DATE(YEAR($AD582),MONTH($AD582),1),DATE(YEAR($AE582),MONTH($AE582),28)),0)</f>
      </c>
      <c r="AI582" s="18">
        <f>IFERROR(_xlfn.BETA.DIST(DATE(YEAR(AI$2),MONTH(AI$2),15),$AD$2,$AE$2,FALSE,DATE(YEAR($AD582),MONTH($AD582),1),DATE(YEAR($AE582),MONTH($AE582),28)),0)</f>
      </c>
      <c r="AJ582" s="18">
        <f>IFERROR(_xlfn.BETA.DIST(DATE(YEAR(AJ$2),MONTH(AJ$2),15),$AD$2,$AE$2,FALSE,DATE(YEAR($AD582),MONTH($AD582),1),DATE(YEAR($AE582),MONTH($AE582),28)),0)</f>
      </c>
      <c r="AK582" s="18">
        <f>IFERROR(_xlfn.BETA.DIST(DATE(YEAR(AK$2),MONTH(AK$2),15),$AD$2,$AE$2,FALSE,DATE(YEAR($AD582),MONTH($AD582),1),DATE(YEAR($AE582),MONTH($AE582),28)),0)</f>
      </c>
      <c r="AL582" s="18">
        <f>IFERROR(_xlfn.BETA.DIST(DATE(YEAR(AL$2),MONTH(AL$2),15),$AD$2,$AE$2,FALSE,DATE(YEAR($AD582),MONTH($AD582),1),DATE(YEAR($AE582),MONTH($AE582),28)),0)</f>
      </c>
      <c r="AM582" s="18">
        <f>IFERROR(_xlfn.BETA.DIST(DATE(YEAR(AM$2),MONTH(AM$2),15),$AD$2,$AE$2,FALSE,DATE(YEAR($AD582),MONTH($AD582),1),DATE(YEAR($AE582),MONTH($AE582),28)),0)</f>
      </c>
      <c r="AN582" s="18">
        <f>IFERROR(_xlfn.BETA.DIST(DATE(YEAR(AN$2),MONTH(AN$2),15),$AD$2,$AE$2,FALSE,DATE(YEAR($AD582),MONTH($AD582),1),DATE(YEAR($AE582),MONTH($AE582),28)),0)</f>
      </c>
      <c r="AO582" s="18">
        <f>IFERROR(_xlfn.BETA.DIST(DATE(YEAR(AO$2),MONTH(AO$2),15),$AD$2,$AE$2,FALSE,DATE(YEAR($AD582),MONTH($AD582),1),DATE(YEAR($AE582),MONTH($AE582),28)),0)</f>
      </c>
      <c r="AP582" s="18">
        <f>IFERROR(_xlfn.BETA.DIST(DATE(YEAR(AP$2),MONTH(AP$2),15),$AD$2,$AE$2,FALSE,DATE(YEAR($AD582),MONTH($AD582),1),DATE(YEAR($AE582),MONTH($AE582),28)),0)</f>
      </c>
      <c r="AQ582" s="18">
        <f>IFERROR(_xlfn.BETA.DIST(DATE(YEAR(AQ$2),MONTH(AQ$2),15),$AD$2,$AE$2,FALSE,DATE(YEAR($AD582),MONTH($AD582),1),DATE(YEAR($AE582),MONTH($AE582),28)),0)</f>
      </c>
      <c r="AR582" s="18">
        <f>IFERROR(_xlfn.BETA.DIST(DATE(YEAR(AR$2),MONTH(AR$2),15),$AD$2,$AE$2,FALSE,DATE(YEAR($AD582),MONTH($AD582),1),DATE(YEAR($AE582),MONTH($AE582),28)),0)</f>
      </c>
      <c r="AS582" s="18">
        <f>IFERROR(_xlfn.BETA.DIST(DATE(YEAR(AS$2),MONTH(AS$2),15),$AD$2,$AE$2,FALSE,DATE(YEAR($AD582),MONTH($AD582),1),DATE(YEAR($AE582),MONTH($AE582),28)),0)</f>
      </c>
      <c r="AT582" s="18">
        <f>IFERROR(_xlfn.BETA.DIST(DATE(YEAR(AT$2),MONTH(AT$2),15),$AD$2,$AE$2,FALSE,DATE(YEAR($AD582),MONTH($AD582),1),DATE(YEAR($AE582),MONTH($AE582),28)),0)</f>
      </c>
      <c r="AU582" s="18">
        <f>IFERROR(_xlfn.BETA.DIST(DATE(YEAR(AU$2),MONTH(AU$2),15),$AD$2,$AE$2,FALSE,DATE(YEAR($AD582),MONTH($AD582),1),DATE(YEAR($AE582),MONTH($AE582),28)),0)</f>
      </c>
      <c r="AV582" s="18">
        <f>SUM(AG582:AU582)</f>
      </c>
      <c r="AW582" s="18">
        <f>IF(J582&lt;&gt;0,J582,IF($AV582=0,0,AG582/$AV582*$Z582))</f>
      </c>
      <c r="AX582" s="18">
        <f>IF(K582&lt;&gt;0,K582,IF($AV582=0,0,AH582/$AV582*$Z582))</f>
      </c>
      <c r="AY582" s="18">
        <f>IF(L582&lt;&gt;0,L582,IF($AV582=0,0,AI582/$AV582*$Z582))</f>
      </c>
      <c r="AZ582" s="18">
        <f>IF(M582&lt;&gt;0,M582,IF($AV582=0,0,AJ582/$AV582*$Z582))</f>
      </c>
      <c r="BA582" s="18">
        <f>IF(N582&lt;&gt;0,N582,IF($AV582=0,0,AK582/$AV582*$Z582))</f>
      </c>
      <c r="BB582" s="18">
        <f>IF(O582&lt;&gt;0,O582,IF($AV582=0,0,AL582/$AV582*$Z582))</f>
      </c>
      <c r="BC582" s="18">
        <f>IF(P582&lt;&gt;0,P582,IF($AV582=0,0,AM582/$AV582*$Z582))</f>
      </c>
      <c r="BD582" s="18">
        <f>IF(Q582&lt;&gt;0,Q582,IF($AV582=0,0,AN582/$AV582*$Z582))</f>
      </c>
      <c r="BE582" s="18">
        <f>IF(R582&lt;&gt;0,R582,IF($AV582=0,0,AO582/$AV582*$Z582))</f>
      </c>
      <c r="BF582" s="18">
        <f>IF(S582&lt;&gt;0,S582,IF($AV582=0,0,AP582/$AV582*$Z582))</f>
      </c>
      <c r="BG582" s="18">
        <f>IF(T582&lt;&gt;0,T582,IF($AV582=0,0,AQ582/$AV582*$Z582))</f>
      </c>
      <c r="BH582" s="18">
        <f>IF(U582&lt;&gt;0,U582,IF($AV582=0,0,AR582/$AV582*$Z582))</f>
      </c>
      <c r="BI582" s="18">
        <f>IF(V582&lt;&gt;0,V582,IF($AV582=0,0,AS582/$AV582*$Z582))</f>
      </c>
      <c r="BJ582" s="18">
        <f>IF(W582&lt;&gt;0,W582,IF($AV582=0,0,AT582/$AV582*$Z582))</f>
      </c>
      <c r="BK582" s="18">
        <f>IF(X582&lt;&gt;0,X582,IF($AV582=0,0,AU582/$AV582*$Z582))</f>
      </c>
      <c r="BL582" s="18">
        <f>SUM(AW582:BK582)</f>
      </c>
      <c r="BM582" s="17" t="str">
        <v/>
      </c>
    </row>
    <row r="583" outlineLevel="4">
      <c r="A583" s="5" t="str">
        <v>11.4</v>
      </c>
      <c r="B583" s="5" t="str">
        <v/>
      </c>
      <c r="C583" s="5" t="str">
        <v>BSKDGNGENGR03</v>
      </c>
      <c r="D583" s="5" t="str">
        <v>BSKDGNGENGR03</v>
      </c>
      <c r="E583" s="19">
        <f>IFERROR(_xlfn.XLOOKUP(F583,Assumptions!B:B,Assumptions!C:C),0)</f>
      </c>
      <c r="F583" s="5" t="str">
        <v>Advanced Payment</v>
      </c>
      <c r="G583" s="5" t="str">
        <v/>
      </c>
      <c r="H583" s="18">
        <f>G582*E583</f>
      </c>
      <c r="I583" s="18">
        <f>H583*(1-0)</f>
      </c>
      <c r="J583" s="18">
        <v>0</v>
      </c>
      <c r="K583" s="18">
        <v>0</v>
      </c>
      <c r="L583" s="18">
        <v>0</v>
      </c>
      <c r="M583" s="18">
        <v>0</v>
      </c>
      <c r="N583" s="18">
        <v>0</v>
      </c>
      <c r="O583" s="18">
        <v>0</v>
      </c>
      <c r="P583" s="18">
        <v>0</v>
      </c>
      <c r="Q583" s="18">
        <v>0</v>
      </c>
      <c r="R583" s="18">
        <v>0</v>
      </c>
      <c r="S583" s="18">
        <v>0</v>
      </c>
      <c r="T583" s="18">
        <v>0</v>
      </c>
      <c r="U583" s="18">
        <v>0</v>
      </c>
      <c r="V583" s="18">
        <v>0</v>
      </c>
      <c r="W583" s="18">
        <v>0</v>
      </c>
      <c r="X583" s="18">
        <v>0</v>
      </c>
      <c r="Y583" s="18">
        <f>SUM(J583:X583)</f>
      </c>
      <c r="Z583" s="18">
        <f>I583-Y583</f>
      </c>
      <c r="AA583" s="20">
        <v>46026</v>
      </c>
      <c r="AB583" s="20">
        <v>46026</v>
      </c>
      <c r="AC583" s="18">
        <f>IFERROR(_xlfn.XLOOKUP(F583,Assumptions!B:B,Assumptions!D:D),0)</f>
      </c>
      <c r="AD583" s="20">
        <f>AA583+AC583</f>
      </c>
      <c r="AE583" s="20">
        <f>AC583+AB583</f>
      </c>
      <c r="AF583" s="5" t="str">
        <v/>
      </c>
      <c r="AG583" s="18">
        <f>IFERROR(_xlfn.BETA.DIST(DATE(YEAR(AG$2),MONTH(AG$2),15),$AD$2,$AE$2,FALSE,DATE(YEAR($AD583),MONTH($AD583),1),DATE(YEAR($AE583),MONTH($AE583),28)),0)</f>
      </c>
      <c r="AH583" s="18">
        <f>IFERROR(_xlfn.BETA.DIST(DATE(YEAR(AH$2),MONTH(AH$2),15),$AD$2,$AE$2,FALSE,DATE(YEAR($AD583),MONTH($AD583),1),DATE(YEAR($AE583),MONTH($AE583),28)),0)</f>
      </c>
      <c r="AI583" s="18">
        <f>IFERROR(_xlfn.BETA.DIST(DATE(YEAR(AI$2),MONTH(AI$2),15),$AD$2,$AE$2,FALSE,DATE(YEAR($AD583),MONTH($AD583),1),DATE(YEAR($AE583),MONTH($AE583),28)),0)</f>
      </c>
      <c r="AJ583" s="18">
        <f>IFERROR(_xlfn.BETA.DIST(DATE(YEAR(AJ$2),MONTH(AJ$2),15),$AD$2,$AE$2,FALSE,DATE(YEAR($AD583),MONTH($AD583),1),DATE(YEAR($AE583),MONTH($AE583),28)),0)</f>
      </c>
      <c r="AK583" s="18">
        <f>IFERROR(_xlfn.BETA.DIST(DATE(YEAR(AK$2),MONTH(AK$2),15),$AD$2,$AE$2,FALSE,DATE(YEAR($AD583),MONTH($AD583),1),DATE(YEAR($AE583),MONTH($AE583),28)),0)</f>
      </c>
      <c r="AL583" s="18">
        <f>IFERROR(_xlfn.BETA.DIST(DATE(YEAR(AL$2),MONTH(AL$2),15),$AD$2,$AE$2,FALSE,DATE(YEAR($AD583),MONTH($AD583),1),DATE(YEAR($AE583),MONTH($AE583),28)),0)</f>
      </c>
      <c r="AM583" s="18">
        <f>IFERROR(_xlfn.BETA.DIST(DATE(YEAR(AM$2),MONTH(AM$2),15),$AD$2,$AE$2,FALSE,DATE(YEAR($AD583),MONTH($AD583),1),DATE(YEAR($AE583),MONTH($AE583),28)),0)</f>
      </c>
      <c r="AN583" s="18">
        <f>IFERROR(_xlfn.BETA.DIST(DATE(YEAR(AN$2),MONTH(AN$2),15),$AD$2,$AE$2,FALSE,DATE(YEAR($AD583),MONTH($AD583),1),DATE(YEAR($AE583),MONTH($AE583),28)),0)</f>
      </c>
      <c r="AO583" s="18">
        <f>IFERROR(_xlfn.BETA.DIST(DATE(YEAR(AO$2),MONTH(AO$2),15),$AD$2,$AE$2,FALSE,DATE(YEAR($AD583),MONTH($AD583),1),DATE(YEAR($AE583),MONTH($AE583),28)),0)</f>
      </c>
      <c r="AP583" s="18">
        <f>IFERROR(_xlfn.BETA.DIST(DATE(YEAR(AP$2),MONTH(AP$2),15),$AD$2,$AE$2,FALSE,DATE(YEAR($AD583),MONTH($AD583),1),DATE(YEAR($AE583),MONTH($AE583),28)),0)</f>
      </c>
      <c r="AQ583" s="18">
        <f>IFERROR(_xlfn.BETA.DIST(DATE(YEAR(AQ$2),MONTH(AQ$2),15),$AD$2,$AE$2,FALSE,DATE(YEAR($AD583),MONTH($AD583),1),DATE(YEAR($AE583),MONTH($AE583),28)),0)</f>
      </c>
      <c r="AR583" s="18">
        <f>IFERROR(_xlfn.BETA.DIST(DATE(YEAR(AR$2),MONTH(AR$2),15),$AD$2,$AE$2,FALSE,DATE(YEAR($AD583),MONTH($AD583),1),DATE(YEAR($AE583),MONTH($AE583),28)),0)</f>
      </c>
      <c r="AS583" s="18">
        <f>IFERROR(_xlfn.BETA.DIST(DATE(YEAR(AS$2),MONTH(AS$2),15),$AD$2,$AE$2,FALSE,DATE(YEAR($AD583),MONTH($AD583),1),DATE(YEAR($AE583),MONTH($AE583),28)),0)</f>
      </c>
      <c r="AT583" s="18">
        <f>IFERROR(_xlfn.BETA.DIST(DATE(YEAR(AT$2),MONTH(AT$2),15),$AD$2,$AE$2,FALSE,DATE(YEAR($AD583),MONTH($AD583),1),DATE(YEAR($AE583),MONTH($AE583),28)),0)</f>
      </c>
      <c r="AU583" s="18">
        <f>IFERROR(_xlfn.BETA.DIST(DATE(YEAR(AU$2),MONTH(AU$2),15),$AD$2,$AE$2,FALSE,DATE(YEAR($AD583),MONTH($AD583),1),DATE(YEAR($AE583),MONTH($AE583),28)),0)</f>
      </c>
      <c r="AV583" s="18">
        <f>SUM(AG583:AU583)</f>
      </c>
      <c r="AW583" s="18">
        <f>IF(J583&lt;&gt;0,J583,IF($AV583=0,0,AG583/$AV583*$Z583))</f>
      </c>
      <c r="AX583" s="18">
        <f>IF(K583&lt;&gt;0,K583,IF($AV583=0,0,AH583/$AV583*$Z583))</f>
      </c>
      <c r="AY583" s="18">
        <f>IF(L583&lt;&gt;0,L583,IF($AV583=0,0,AI583/$AV583*$Z583))</f>
      </c>
      <c r="AZ583" s="18">
        <f>IF(M583&lt;&gt;0,M583,IF($AV583=0,0,AJ583/$AV583*$Z583))</f>
      </c>
      <c r="BA583" s="18">
        <f>IF(N583&lt;&gt;0,N583,IF($AV583=0,0,AK583/$AV583*$Z583))</f>
      </c>
      <c r="BB583" s="18">
        <f>IF(O583&lt;&gt;0,O583,IF($AV583=0,0,AL583/$AV583*$Z583))</f>
      </c>
      <c r="BC583" s="18">
        <f>IF(P583&lt;&gt;0,P583,IF($AV583=0,0,AM583/$AV583*$Z583))</f>
      </c>
      <c r="BD583" s="18">
        <f>IF(Q583&lt;&gt;0,Q583,IF($AV583=0,0,AN583/$AV583*$Z583))</f>
      </c>
      <c r="BE583" s="18">
        <f>IF(R583&lt;&gt;0,R583,IF($AV583=0,0,AO583/$AV583*$Z583))</f>
      </c>
      <c r="BF583" s="18">
        <f>IF(S583&lt;&gt;0,S583,IF($AV583=0,0,AP583/$AV583*$Z583))</f>
      </c>
      <c r="BG583" s="18">
        <f>IF(T583&lt;&gt;0,T583,IF($AV583=0,0,AQ583/$AV583*$Z583))</f>
      </c>
      <c r="BH583" s="18">
        <f>IF(U583&lt;&gt;0,U583,IF($AV583=0,0,AR583/$AV583*$Z583))</f>
      </c>
      <c r="BI583" s="18">
        <f>IF(V583&lt;&gt;0,V583,IF($AV583=0,0,AS583/$AV583*$Z583))</f>
      </c>
      <c r="BJ583" s="18">
        <f>IF(W583&lt;&gt;0,W583,IF($AV583=0,0,AT583/$AV583*$Z583))</f>
      </c>
      <c r="BK583" s="18">
        <f>IF(X583&lt;&gt;0,X583,IF($AV583=0,0,AU583/$AV583*$Z583))</f>
      </c>
      <c r="BL583" s="18">
        <f>SUM(AW583:BK583)</f>
      </c>
      <c r="BM583" s="18">
        <f>I583-BL583</f>
      </c>
    </row>
    <row r="584" outlineLevel="4">
      <c r="A584" s="5" t="str">
        <v>11.4</v>
      </c>
      <c r="B584" s="5" t="str">
        <v/>
      </c>
      <c r="C584" s="5" t="str">
        <v/>
      </c>
      <c r="D584" s="5" t="str">
        <v/>
      </c>
      <c r="E584" s="19">
        <f>IFERROR(_xlfn.XLOOKUP(F584,Assumptions!B:B,Assumptions!C:C),0)</f>
      </c>
      <c r="F584" s="5" t="str">
        <v>Site Delivery EGP</v>
      </c>
      <c r="G584" s="5" t="str">
        <v/>
      </c>
      <c r="H584" s="18">
        <f>G582*E584</f>
      </c>
      <c r="I584" s="18">
        <f>H584*(1-0)</f>
      </c>
      <c r="J584" s="18">
        <v>0</v>
      </c>
      <c r="K584" s="18">
        <v>0</v>
      </c>
      <c r="L584" s="18">
        <v>0</v>
      </c>
      <c r="M584" s="18">
        <v>0</v>
      </c>
      <c r="N584" s="18">
        <v>0</v>
      </c>
      <c r="O584" s="18">
        <v>0</v>
      </c>
      <c r="P584" s="18">
        <v>0</v>
      </c>
      <c r="Q584" s="18">
        <v>0</v>
      </c>
      <c r="R584" s="18">
        <v>0</v>
      </c>
      <c r="S584" s="18">
        <v>0</v>
      </c>
      <c r="T584" s="18">
        <v>0</v>
      </c>
      <c r="U584" s="18">
        <v>0</v>
      </c>
      <c r="V584" s="18">
        <v>0</v>
      </c>
      <c r="W584" s="18">
        <v>0</v>
      </c>
      <c r="X584" s="18">
        <v>0</v>
      </c>
      <c r="Y584" s="18">
        <f>SUM(J584:X584)</f>
      </c>
      <c r="Z584" s="18">
        <f>I584-Y584</f>
      </c>
      <c r="AA584" s="5" t="str">
        <v/>
      </c>
      <c r="AB584" s="5" t="str">
        <v/>
      </c>
      <c r="AC584" s="18">
        <f>IFERROR(_xlfn.XLOOKUP(F584,Assumptions!B:B,Assumptions!D:D),0)</f>
      </c>
      <c r="AD584" s="20">
        <f>AA584+AC584</f>
      </c>
      <c r="AE584" s="20">
        <f>AC584+AB584</f>
      </c>
      <c r="AF584" s="5" t="str">
        <v/>
      </c>
      <c r="AG584" s="18">
        <f>IFERROR(_xlfn.BETA.DIST(DATE(YEAR(AG$2),MONTH(AG$2),15),$AD$2,$AE$2,FALSE,DATE(YEAR($AD584),MONTH($AD584),1),DATE(YEAR($AE584),MONTH($AE584),28)),0)</f>
      </c>
      <c r="AH584" s="18">
        <f>IFERROR(_xlfn.BETA.DIST(DATE(YEAR(AH$2),MONTH(AH$2),15),$AD$2,$AE$2,FALSE,DATE(YEAR($AD584),MONTH($AD584),1),DATE(YEAR($AE584),MONTH($AE584),28)),0)</f>
      </c>
      <c r="AI584" s="18">
        <f>IFERROR(_xlfn.BETA.DIST(DATE(YEAR(AI$2),MONTH(AI$2),15),$AD$2,$AE$2,FALSE,DATE(YEAR($AD584),MONTH($AD584),1),DATE(YEAR($AE584),MONTH($AE584),28)),0)</f>
      </c>
      <c r="AJ584" s="18">
        <f>IFERROR(_xlfn.BETA.DIST(DATE(YEAR(AJ$2),MONTH(AJ$2),15),$AD$2,$AE$2,FALSE,DATE(YEAR($AD584),MONTH($AD584),1),DATE(YEAR($AE584),MONTH($AE584),28)),0)</f>
      </c>
      <c r="AK584" s="18">
        <f>IFERROR(_xlfn.BETA.DIST(DATE(YEAR(AK$2),MONTH(AK$2),15),$AD$2,$AE$2,FALSE,DATE(YEAR($AD584),MONTH($AD584),1),DATE(YEAR($AE584),MONTH($AE584),28)),0)</f>
      </c>
      <c r="AL584" s="18">
        <f>IFERROR(_xlfn.BETA.DIST(DATE(YEAR(AL$2),MONTH(AL$2),15),$AD$2,$AE$2,FALSE,DATE(YEAR($AD584),MONTH($AD584),1),DATE(YEAR($AE584),MONTH($AE584),28)),0)</f>
      </c>
      <c r="AM584" s="18">
        <f>IFERROR(_xlfn.BETA.DIST(DATE(YEAR(AM$2),MONTH(AM$2),15),$AD$2,$AE$2,FALSE,DATE(YEAR($AD584),MONTH($AD584),1),DATE(YEAR($AE584),MONTH($AE584),28)),0)</f>
      </c>
      <c r="AN584" s="18">
        <f>IFERROR(_xlfn.BETA.DIST(DATE(YEAR(AN$2),MONTH(AN$2),15),$AD$2,$AE$2,FALSE,DATE(YEAR($AD584),MONTH($AD584),1),DATE(YEAR($AE584),MONTH($AE584),28)),0)</f>
      </c>
      <c r="AO584" s="18">
        <f>IFERROR(_xlfn.BETA.DIST(DATE(YEAR(AO$2),MONTH(AO$2),15),$AD$2,$AE$2,FALSE,DATE(YEAR($AD584),MONTH($AD584),1),DATE(YEAR($AE584),MONTH($AE584),28)),0)</f>
      </c>
      <c r="AP584" s="18">
        <f>IFERROR(_xlfn.BETA.DIST(DATE(YEAR(AP$2),MONTH(AP$2),15),$AD$2,$AE$2,FALSE,DATE(YEAR($AD584),MONTH($AD584),1),DATE(YEAR($AE584),MONTH($AE584),28)),0)</f>
      </c>
      <c r="AQ584" s="18">
        <f>IFERROR(_xlfn.BETA.DIST(DATE(YEAR(AQ$2),MONTH(AQ$2),15),$AD$2,$AE$2,FALSE,DATE(YEAR($AD584),MONTH($AD584),1),DATE(YEAR($AE584),MONTH($AE584),28)),0)</f>
      </c>
      <c r="AR584" s="18">
        <f>IFERROR(_xlfn.BETA.DIST(DATE(YEAR(AR$2),MONTH(AR$2),15),$AD$2,$AE$2,FALSE,DATE(YEAR($AD584),MONTH($AD584),1),DATE(YEAR($AE584),MONTH($AE584),28)),0)</f>
      </c>
      <c r="AS584" s="18">
        <f>IFERROR(_xlfn.BETA.DIST(DATE(YEAR(AS$2),MONTH(AS$2),15),$AD$2,$AE$2,FALSE,DATE(YEAR($AD584),MONTH($AD584),1),DATE(YEAR($AE584),MONTH($AE584),28)),0)</f>
      </c>
      <c r="AT584" s="18">
        <f>IFERROR(_xlfn.BETA.DIST(DATE(YEAR(AT$2),MONTH(AT$2),15),$AD$2,$AE$2,FALSE,DATE(YEAR($AD584),MONTH($AD584),1),DATE(YEAR($AE584),MONTH($AE584),28)),0)</f>
      </c>
      <c r="AU584" s="18">
        <f>IFERROR(_xlfn.BETA.DIST(DATE(YEAR(AU$2),MONTH(AU$2),15),$AD$2,$AE$2,FALSE,DATE(YEAR($AD584),MONTH($AD584),1),DATE(YEAR($AE584),MONTH($AE584),28)),0)</f>
      </c>
      <c r="AV584" s="18">
        <f>SUM(AG584:AU584)</f>
      </c>
      <c r="AW584" s="18">
        <f>IF(J584&lt;&gt;0,J584,IF($AV584=0,0,AG584/$AV584*$Z584))</f>
      </c>
      <c r="AX584" s="18">
        <f>IF(K584&lt;&gt;0,K584,IF($AV584=0,0,AH584/$AV584*$Z584))</f>
      </c>
      <c r="AY584" s="18">
        <f>IF(L584&lt;&gt;0,L584,IF($AV584=0,0,AI584/$AV584*$Z584))</f>
      </c>
      <c r="AZ584" s="18">
        <f>IF(M584&lt;&gt;0,M584,IF($AV584=0,0,AJ584/$AV584*$Z584))</f>
      </c>
      <c r="BA584" s="18">
        <f>IF(N584&lt;&gt;0,N584,IF($AV584=0,0,AK584/$AV584*$Z584))</f>
      </c>
      <c r="BB584" s="18">
        <f>IF(O584&lt;&gt;0,O584,IF($AV584=0,0,AL584/$AV584*$Z584))</f>
      </c>
      <c r="BC584" s="18">
        <f>IF(P584&lt;&gt;0,P584,IF($AV584=0,0,AM584/$AV584*$Z584))</f>
      </c>
      <c r="BD584" s="18">
        <f>IF(Q584&lt;&gt;0,Q584,IF($AV584=0,0,AN584/$AV584*$Z584))</f>
      </c>
      <c r="BE584" s="18">
        <f>IF(R584&lt;&gt;0,R584,IF($AV584=0,0,AO584/$AV584*$Z584))</f>
      </c>
      <c r="BF584" s="18">
        <f>IF(S584&lt;&gt;0,S584,IF($AV584=0,0,AP584/$AV584*$Z584))</f>
      </c>
      <c r="BG584" s="18">
        <f>IF(T584&lt;&gt;0,T584,IF($AV584=0,0,AQ584/$AV584*$Z584))</f>
      </c>
      <c r="BH584" s="18">
        <f>IF(U584&lt;&gt;0,U584,IF($AV584=0,0,AR584/$AV584*$Z584))</f>
      </c>
      <c r="BI584" s="18">
        <f>IF(V584&lt;&gt;0,V584,IF($AV584=0,0,AS584/$AV584*$Z584))</f>
      </c>
      <c r="BJ584" s="18">
        <f>IF(W584&lt;&gt;0,W584,IF($AV584=0,0,AT584/$AV584*$Z584))</f>
      </c>
      <c r="BK584" s="18">
        <f>IF(X584&lt;&gt;0,X584,IF($AV584=0,0,AU584/$AV584*$Z584))</f>
      </c>
      <c r="BL584" s="18">
        <f>SUM(AW584:BK584)</f>
      </c>
      <c r="BM584" s="18">
        <f>I584-BL584</f>
      </c>
    </row>
    <row r="585" outlineLevel="4">
      <c r="A585" s="5" t="str">
        <v>11.4</v>
      </c>
      <c r="B585" s="5" t="str">
        <v/>
      </c>
      <c r="C585" s="5" t="str">
        <v>BSKDGNGENGR07</v>
      </c>
      <c r="D585" s="5" t="str">
        <v>BSKDGNGENGR07</v>
      </c>
      <c r="E585" s="19">
        <f>IFERROR(_xlfn.XLOOKUP(F585,Assumptions!B:B,Assumptions!C:C),0)</f>
      </c>
      <c r="F585" s="5" t="str">
        <v>Retention</v>
      </c>
      <c r="G585" s="5" t="str">
        <v/>
      </c>
      <c r="H585" s="18">
        <f>G582*E585</f>
      </c>
      <c r="I585" s="18">
        <f>H585*(1-0)</f>
      </c>
      <c r="J585" s="18">
        <v>0</v>
      </c>
      <c r="K585" s="18">
        <v>0</v>
      </c>
      <c r="L585" s="18">
        <v>0</v>
      </c>
      <c r="M585" s="18">
        <v>0</v>
      </c>
      <c r="N585" s="18">
        <v>0</v>
      </c>
      <c r="O585" s="18">
        <v>0</v>
      </c>
      <c r="P585" s="18">
        <v>0</v>
      </c>
      <c r="Q585" s="18">
        <v>0</v>
      </c>
      <c r="R585" s="18">
        <v>0</v>
      </c>
      <c r="S585" s="18">
        <v>0</v>
      </c>
      <c r="T585" s="18">
        <v>0</v>
      </c>
      <c r="U585" s="18">
        <v>0</v>
      </c>
      <c r="V585" s="18">
        <v>0</v>
      </c>
      <c r="W585" s="18">
        <v>0</v>
      </c>
      <c r="X585" s="18">
        <v>0</v>
      </c>
      <c r="Y585" s="18">
        <f>SUM(J585:X585)</f>
      </c>
      <c r="Z585" s="18">
        <f>I585-Y585</f>
      </c>
      <c r="AA585" s="20">
        <v>46483</v>
      </c>
      <c r="AB585" s="20">
        <v>46483</v>
      </c>
      <c r="AC585" s="18">
        <f>IFERROR(_xlfn.XLOOKUP(F585,Assumptions!B:B,Assumptions!D:D),0)</f>
      </c>
      <c r="AD585" s="20">
        <f>AA585+AC585</f>
      </c>
      <c r="AE585" s="20">
        <f>AC585+AB585</f>
      </c>
      <c r="AF585" s="5" t="str">
        <v/>
      </c>
      <c r="AG585" s="18">
        <f>IFERROR(_xlfn.BETA.DIST(DATE(YEAR(AG$2),MONTH(AG$2),15),$AD$2,$AE$2,FALSE,DATE(YEAR($AD585),MONTH($AD585),1),DATE(YEAR($AE585),MONTH($AE585),28)),0)</f>
      </c>
      <c r="AH585" s="18">
        <f>IFERROR(_xlfn.BETA.DIST(DATE(YEAR(AH$2),MONTH(AH$2),15),$AD$2,$AE$2,FALSE,DATE(YEAR($AD585),MONTH($AD585),1),DATE(YEAR($AE585),MONTH($AE585),28)),0)</f>
      </c>
      <c r="AI585" s="18">
        <f>IFERROR(_xlfn.BETA.DIST(DATE(YEAR(AI$2),MONTH(AI$2),15),$AD$2,$AE$2,FALSE,DATE(YEAR($AD585),MONTH($AD585),1),DATE(YEAR($AE585),MONTH($AE585),28)),0)</f>
      </c>
      <c r="AJ585" s="18">
        <f>IFERROR(_xlfn.BETA.DIST(DATE(YEAR(AJ$2),MONTH(AJ$2),15),$AD$2,$AE$2,FALSE,DATE(YEAR($AD585),MONTH($AD585),1),DATE(YEAR($AE585),MONTH($AE585),28)),0)</f>
      </c>
      <c r="AK585" s="18">
        <f>IFERROR(_xlfn.BETA.DIST(DATE(YEAR(AK$2),MONTH(AK$2),15),$AD$2,$AE$2,FALSE,DATE(YEAR($AD585),MONTH($AD585),1),DATE(YEAR($AE585),MONTH($AE585),28)),0)</f>
      </c>
      <c r="AL585" s="18">
        <f>IFERROR(_xlfn.BETA.DIST(DATE(YEAR(AL$2),MONTH(AL$2),15),$AD$2,$AE$2,FALSE,DATE(YEAR($AD585),MONTH($AD585),1),DATE(YEAR($AE585),MONTH($AE585),28)),0)</f>
      </c>
      <c r="AM585" s="18">
        <f>IFERROR(_xlfn.BETA.DIST(DATE(YEAR(AM$2),MONTH(AM$2),15),$AD$2,$AE$2,FALSE,DATE(YEAR($AD585),MONTH($AD585),1),DATE(YEAR($AE585),MONTH($AE585),28)),0)</f>
      </c>
      <c r="AN585" s="18">
        <f>IFERROR(_xlfn.BETA.DIST(DATE(YEAR(AN$2),MONTH(AN$2),15),$AD$2,$AE$2,FALSE,DATE(YEAR($AD585),MONTH($AD585),1),DATE(YEAR($AE585),MONTH($AE585),28)),0)</f>
      </c>
      <c r="AO585" s="18">
        <f>IFERROR(_xlfn.BETA.DIST(DATE(YEAR(AO$2),MONTH(AO$2),15),$AD$2,$AE$2,FALSE,DATE(YEAR($AD585),MONTH($AD585),1),DATE(YEAR($AE585),MONTH($AE585),28)),0)</f>
      </c>
      <c r="AP585" s="18">
        <f>IFERROR(_xlfn.BETA.DIST(DATE(YEAR(AP$2),MONTH(AP$2),15),$AD$2,$AE$2,FALSE,DATE(YEAR($AD585),MONTH($AD585),1),DATE(YEAR($AE585),MONTH($AE585),28)),0)</f>
      </c>
      <c r="AQ585" s="18">
        <f>IFERROR(_xlfn.BETA.DIST(DATE(YEAR(AQ$2),MONTH(AQ$2),15),$AD$2,$AE$2,FALSE,DATE(YEAR($AD585),MONTH($AD585),1),DATE(YEAR($AE585),MONTH($AE585),28)),0)</f>
      </c>
      <c r="AR585" s="18">
        <f>IFERROR(_xlfn.BETA.DIST(DATE(YEAR(AR$2),MONTH(AR$2),15),$AD$2,$AE$2,FALSE,DATE(YEAR($AD585),MONTH($AD585),1),DATE(YEAR($AE585),MONTH($AE585),28)),0)</f>
      </c>
      <c r="AS585" s="18">
        <f>IFERROR(_xlfn.BETA.DIST(DATE(YEAR(AS$2),MONTH(AS$2),15),$AD$2,$AE$2,FALSE,DATE(YEAR($AD585),MONTH($AD585),1),DATE(YEAR($AE585),MONTH($AE585),28)),0)</f>
      </c>
      <c r="AT585" s="18">
        <f>IFERROR(_xlfn.BETA.DIST(DATE(YEAR(AT$2),MONTH(AT$2),15),$AD$2,$AE$2,FALSE,DATE(YEAR($AD585),MONTH($AD585),1),DATE(YEAR($AE585),MONTH($AE585),28)),0)</f>
      </c>
      <c r="AU585" s="18">
        <f>IFERROR(_xlfn.BETA.DIST(DATE(YEAR(AU$2),MONTH(AU$2),15),$AD$2,$AE$2,FALSE,DATE(YEAR($AD585),MONTH($AD585),1),DATE(YEAR($AE585),MONTH($AE585),28)),0)</f>
      </c>
      <c r="AV585" s="18">
        <f>SUM(AG585:AU585)</f>
      </c>
      <c r="AW585" s="18">
        <f>IF(J585&lt;&gt;0,J585,IF($AV585=0,0,AG585/$AV585*$Z585))</f>
      </c>
      <c r="AX585" s="18">
        <f>IF(K585&lt;&gt;0,K585,IF($AV585=0,0,AH585/$AV585*$Z585))</f>
      </c>
      <c r="AY585" s="18">
        <f>IF(L585&lt;&gt;0,L585,IF($AV585=0,0,AI585/$AV585*$Z585))</f>
      </c>
      <c r="AZ585" s="18">
        <f>IF(M585&lt;&gt;0,M585,IF($AV585=0,0,AJ585/$AV585*$Z585))</f>
      </c>
      <c r="BA585" s="18">
        <f>IF(N585&lt;&gt;0,N585,IF($AV585=0,0,AK585/$AV585*$Z585))</f>
      </c>
      <c r="BB585" s="18">
        <f>IF(O585&lt;&gt;0,O585,IF($AV585=0,0,AL585/$AV585*$Z585))</f>
      </c>
      <c r="BC585" s="18">
        <f>IF(P585&lt;&gt;0,P585,IF($AV585=0,0,AM585/$AV585*$Z585))</f>
      </c>
      <c r="BD585" s="18">
        <f>IF(Q585&lt;&gt;0,Q585,IF($AV585=0,0,AN585/$AV585*$Z585))</f>
      </c>
      <c r="BE585" s="18">
        <f>IF(R585&lt;&gt;0,R585,IF($AV585=0,0,AO585/$AV585*$Z585))</f>
      </c>
      <c r="BF585" s="18">
        <f>IF(S585&lt;&gt;0,S585,IF($AV585=0,0,AP585/$AV585*$Z585))</f>
      </c>
      <c r="BG585" s="18">
        <f>IF(T585&lt;&gt;0,T585,IF($AV585=0,0,AQ585/$AV585*$Z585))</f>
      </c>
      <c r="BH585" s="18">
        <f>IF(U585&lt;&gt;0,U585,IF($AV585=0,0,AR585/$AV585*$Z585))</f>
      </c>
      <c r="BI585" s="18">
        <f>IF(V585&lt;&gt;0,V585,IF($AV585=0,0,AS585/$AV585*$Z585))</f>
      </c>
      <c r="BJ585" s="18">
        <f>IF(W585&lt;&gt;0,W585,IF($AV585=0,0,AT585/$AV585*$Z585))</f>
      </c>
      <c r="BK585" s="18">
        <f>IF(X585&lt;&gt;0,X585,IF($AV585=0,0,AU585/$AV585*$Z585))</f>
      </c>
      <c r="BL585" s="18">
        <f>SUM(AW585:BK585)</f>
      </c>
      <c r="BM585" s="18">
        <f>I585-BL585</f>
      </c>
    </row>
    <row r="586" outlineLevel="3">
      <c r="A586" s="17" t="str">
        <v>11.6</v>
      </c>
      <c r="B586" s="17" t="str">
        <v/>
      </c>
      <c r="C586" s="17" t="str">
        <v/>
      </c>
      <c r="D586" s="17" t="str">
        <v/>
      </c>
      <c r="E586" s="17" t="str">
        <v>11.6</v>
      </c>
      <c r="F586" s="17" t="str">
        <v>Concrete Works for 66 kV GIS Building</v>
      </c>
      <c r="G586" s="17">
        <v>9311492.94</v>
      </c>
      <c r="H586" s="17" t="str">
        <v/>
      </c>
      <c r="I586" s="17" t="str">
        <v/>
      </c>
      <c r="J586" s="17" t="str">
        <v/>
      </c>
      <c r="K586" s="17" t="str">
        <v/>
      </c>
      <c r="L586" s="17" t="str">
        <v/>
      </c>
      <c r="M586" s="17" t="str">
        <v/>
      </c>
      <c r="N586" s="17" t="str">
        <v/>
      </c>
      <c r="O586" s="17" t="str">
        <v/>
      </c>
      <c r="P586" s="17" t="str">
        <v/>
      </c>
      <c r="Q586" s="17" t="str">
        <v/>
      </c>
      <c r="R586" s="17" t="str">
        <v/>
      </c>
      <c r="S586" s="17" t="str">
        <v/>
      </c>
      <c r="T586" s="17" t="str">
        <v/>
      </c>
      <c r="U586" s="17" t="str">
        <v/>
      </c>
      <c r="V586" s="17" t="str">
        <v/>
      </c>
      <c r="W586" s="17" t="str">
        <v/>
      </c>
      <c r="X586" s="17" t="str">
        <v/>
      </c>
      <c r="Y586" s="17" t="str">
        <v/>
      </c>
      <c r="Z586" s="17" t="str">
        <v/>
      </c>
      <c r="AA586" s="17" t="str">
        <v/>
      </c>
      <c r="AB586" s="17" t="str">
        <v/>
      </c>
      <c r="AC586" s="17" t="str">
        <v/>
      </c>
      <c r="AD586" s="17" t="str">
        <v/>
      </c>
      <c r="AE586" s="17" t="str">
        <v/>
      </c>
      <c r="AF586" s="5" t="str">
        <v/>
      </c>
      <c r="AG586" s="18">
        <f>IFERROR(_xlfn.BETA.DIST(DATE(YEAR(AG$2),MONTH(AG$2),15),$AD$2,$AE$2,FALSE,DATE(YEAR($AD586),MONTH($AD586),1),DATE(YEAR($AE586),MONTH($AE586),28)),0)</f>
      </c>
      <c r="AH586" s="18">
        <f>IFERROR(_xlfn.BETA.DIST(DATE(YEAR(AH$2),MONTH(AH$2),15),$AD$2,$AE$2,FALSE,DATE(YEAR($AD586),MONTH($AD586),1),DATE(YEAR($AE586),MONTH($AE586),28)),0)</f>
      </c>
      <c r="AI586" s="18">
        <f>IFERROR(_xlfn.BETA.DIST(DATE(YEAR(AI$2),MONTH(AI$2),15),$AD$2,$AE$2,FALSE,DATE(YEAR($AD586),MONTH($AD586),1),DATE(YEAR($AE586),MONTH($AE586),28)),0)</f>
      </c>
      <c r="AJ586" s="18">
        <f>IFERROR(_xlfn.BETA.DIST(DATE(YEAR(AJ$2),MONTH(AJ$2),15),$AD$2,$AE$2,FALSE,DATE(YEAR($AD586),MONTH($AD586),1),DATE(YEAR($AE586),MONTH($AE586),28)),0)</f>
      </c>
      <c r="AK586" s="18">
        <f>IFERROR(_xlfn.BETA.DIST(DATE(YEAR(AK$2),MONTH(AK$2),15),$AD$2,$AE$2,FALSE,DATE(YEAR($AD586),MONTH($AD586),1),DATE(YEAR($AE586),MONTH($AE586),28)),0)</f>
      </c>
      <c r="AL586" s="18">
        <f>IFERROR(_xlfn.BETA.DIST(DATE(YEAR(AL$2),MONTH(AL$2),15),$AD$2,$AE$2,FALSE,DATE(YEAR($AD586),MONTH($AD586),1),DATE(YEAR($AE586),MONTH($AE586),28)),0)</f>
      </c>
      <c r="AM586" s="18">
        <f>IFERROR(_xlfn.BETA.DIST(DATE(YEAR(AM$2),MONTH(AM$2),15),$AD$2,$AE$2,FALSE,DATE(YEAR($AD586),MONTH($AD586),1),DATE(YEAR($AE586),MONTH($AE586),28)),0)</f>
      </c>
      <c r="AN586" s="18">
        <f>IFERROR(_xlfn.BETA.DIST(DATE(YEAR(AN$2),MONTH(AN$2),15),$AD$2,$AE$2,FALSE,DATE(YEAR($AD586),MONTH($AD586),1),DATE(YEAR($AE586),MONTH($AE586),28)),0)</f>
      </c>
      <c r="AO586" s="18">
        <f>IFERROR(_xlfn.BETA.DIST(DATE(YEAR(AO$2),MONTH(AO$2),15),$AD$2,$AE$2,FALSE,DATE(YEAR($AD586),MONTH($AD586),1),DATE(YEAR($AE586),MONTH($AE586),28)),0)</f>
      </c>
      <c r="AP586" s="18">
        <f>IFERROR(_xlfn.BETA.DIST(DATE(YEAR(AP$2),MONTH(AP$2),15),$AD$2,$AE$2,FALSE,DATE(YEAR($AD586),MONTH($AD586),1),DATE(YEAR($AE586),MONTH($AE586),28)),0)</f>
      </c>
      <c r="AQ586" s="18">
        <f>IFERROR(_xlfn.BETA.DIST(DATE(YEAR(AQ$2),MONTH(AQ$2),15),$AD$2,$AE$2,FALSE,DATE(YEAR($AD586),MONTH($AD586),1),DATE(YEAR($AE586),MONTH($AE586),28)),0)</f>
      </c>
      <c r="AR586" s="18">
        <f>IFERROR(_xlfn.BETA.DIST(DATE(YEAR(AR$2),MONTH(AR$2),15),$AD$2,$AE$2,FALSE,DATE(YEAR($AD586),MONTH($AD586),1),DATE(YEAR($AE586),MONTH($AE586),28)),0)</f>
      </c>
      <c r="AS586" s="18">
        <f>IFERROR(_xlfn.BETA.DIST(DATE(YEAR(AS$2),MONTH(AS$2),15),$AD$2,$AE$2,FALSE,DATE(YEAR($AD586),MONTH($AD586),1),DATE(YEAR($AE586),MONTH($AE586),28)),0)</f>
      </c>
      <c r="AT586" s="18">
        <f>IFERROR(_xlfn.BETA.DIST(DATE(YEAR(AT$2),MONTH(AT$2),15),$AD$2,$AE$2,FALSE,DATE(YEAR($AD586),MONTH($AD586),1),DATE(YEAR($AE586),MONTH($AE586),28)),0)</f>
      </c>
      <c r="AU586" s="18">
        <f>IFERROR(_xlfn.BETA.DIST(DATE(YEAR(AU$2),MONTH(AU$2),15),$AD$2,$AE$2,FALSE,DATE(YEAR($AD586),MONTH($AD586),1),DATE(YEAR($AE586),MONTH($AE586),28)),0)</f>
      </c>
      <c r="AV586" s="18">
        <f>SUM(AG586:AU586)</f>
      </c>
      <c r="AW586" s="18">
        <f>IF(J586&lt;&gt;0,J586,IF($AV586=0,0,AG586/$AV586*$Z586))</f>
      </c>
      <c r="AX586" s="18">
        <f>IF(K586&lt;&gt;0,K586,IF($AV586=0,0,AH586/$AV586*$Z586))</f>
      </c>
      <c r="AY586" s="18">
        <f>IF(L586&lt;&gt;0,L586,IF($AV586=0,0,AI586/$AV586*$Z586))</f>
      </c>
      <c r="AZ586" s="18">
        <f>IF(M586&lt;&gt;0,M586,IF($AV586=0,0,AJ586/$AV586*$Z586))</f>
      </c>
      <c r="BA586" s="18">
        <f>IF(N586&lt;&gt;0,N586,IF($AV586=0,0,AK586/$AV586*$Z586))</f>
      </c>
      <c r="BB586" s="18">
        <f>IF(O586&lt;&gt;0,O586,IF($AV586=0,0,AL586/$AV586*$Z586))</f>
      </c>
      <c r="BC586" s="18">
        <f>IF(P586&lt;&gt;0,P586,IF($AV586=0,0,AM586/$AV586*$Z586))</f>
      </c>
      <c r="BD586" s="18">
        <f>IF(Q586&lt;&gt;0,Q586,IF($AV586=0,0,AN586/$AV586*$Z586))</f>
      </c>
      <c r="BE586" s="18">
        <f>IF(R586&lt;&gt;0,R586,IF($AV586=0,0,AO586/$AV586*$Z586))</f>
      </c>
      <c r="BF586" s="18">
        <f>IF(S586&lt;&gt;0,S586,IF($AV586=0,0,AP586/$AV586*$Z586))</f>
      </c>
      <c r="BG586" s="18">
        <f>IF(T586&lt;&gt;0,T586,IF($AV586=0,0,AQ586/$AV586*$Z586))</f>
      </c>
      <c r="BH586" s="18">
        <f>IF(U586&lt;&gt;0,U586,IF($AV586=0,0,AR586/$AV586*$Z586))</f>
      </c>
      <c r="BI586" s="18">
        <f>IF(V586&lt;&gt;0,V586,IF($AV586=0,0,AS586/$AV586*$Z586))</f>
      </c>
      <c r="BJ586" s="18">
        <f>IF(W586&lt;&gt;0,W586,IF($AV586=0,0,AT586/$AV586*$Z586))</f>
      </c>
      <c r="BK586" s="18">
        <f>IF(X586&lt;&gt;0,X586,IF($AV586=0,0,AU586/$AV586*$Z586))</f>
      </c>
      <c r="BL586" s="18">
        <f>SUM(AW586:BK586)</f>
      </c>
      <c r="BM586" s="17" t="str">
        <v/>
      </c>
    </row>
    <row r="587" outlineLevel="4">
      <c r="A587" s="5" t="str">
        <v>11.6</v>
      </c>
      <c r="B587" s="5" t="str">
        <v/>
      </c>
      <c r="C587" s="5" t="str">
        <v>BSKDGNGENGR03</v>
      </c>
      <c r="D587" s="5" t="str">
        <v>BSKDGNGENGR03</v>
      </c>
      <c r="E587" s="19">
        <f>IFERROR(_xlfn.XLOOKUP(F587,Assumptions!B:B,Assumptions!C:C),0)</f>
      </c>
      <c r="F587" s="5" t="str">
        <v>Advanced Payment</v>
      </c>
      <c r="G587" s="5" t="str">
        <v/>
      </c>
      <c r="H587" s="18">
        <f>G586*E587</f>
      </c>
      <c r="I587" s="18">
        <f>H587*(1-0)</f>
      </c>
      <c r="J587" s="18">
        <v>0</v>
      </c>
      <c r="K587" s="18">
        <v>0</v>
      </c>
      <c r="L587" s="18">
        <v>0</v>
      </c>
      <c r="M587" s="18">
        <v>0</v>
      </c>
      <c r="N587" s="18">
        <v>0</v>
      </c>
      <c r="O587" s="18">
        <v>0</v>
      </c>
      <c r="P587" s="18">
        <v>0</v>
      </c>
      <c r="Q587" s="18">
        <v>0</v>
      </c>
      <c r="R587" s="18">
        <v>0</v>
      </c>
      <c r="S587" s="18">
        <v>0</v>
      </c>
      <c r="T587" s="18">
        <v>0</v>
      </c>
      <c r="U587" s="18">
        <v>0</v>
      </c>
      <c r="V587" s="18">
        <v>0</v>
      </c>
      <c r="W587" s="18">
        <v>0</v>
      </c>
      <c r="X587" s="18">
        <v>0</v>
      </c>
      <c r="Y587" s="18">
        <f>SUM(J587:X587)</f>
      </c>
      <c r="Z587" s="18">
        <f>I587-Y587</f>
      </c>
      <c r="AA587" s="20">
        <v>46026</v>
      </c>
      <c r="AB587" s="20">
        <v>46026</v>
      </c>
      <c r="AC587" s="18">
        <f>IFERROR(_xlfn.XLOOKUP(F587,Assumptions!B:B,Assumptions!D:D),0)</f>
      </c>
      <c r="AD587" s="20">
        <f>AA587+AC587</f>
      </c>
      <c r="AE587" s="20">
        <f>AC587+AB587</f>
      </c>
      <c r="AF587" s="5" t="str">
        <v/>
      </c>
      <c r="AG587" s="18">
        <f>IFERROR(_xlfn.BETA.DIST(DATE(YEAR(AG$2),MONTH(AG$2),15),$AD$2,$AE$2,FALSE,DATE(YEAR($AD587),MONTH($AD587),1),DATE(YEAR($AE587),MONTH($AE587),28)),0)</f>
      </c>
      <c r="AH587" s="18">
        <f>IFERROR(_xlfn.BETA.DIST(DATE(YEAR(AH$2),MONTH(AH$2),15),$AD$2,$AE$2,FALSE,DATE(YEAR($AD587),MONTH($AD587),1),DATE(YEAR($AE587),MONTH($AE587),28)),0)</f>
      </c>
      <c r="AI587" s="18">
        <f>IFERROR(_xlfn.BETA.DIST(DATE(YEAR(AI$2),MONTH(AI$2),15),$AD$2,$AE$2,FALSE,DATE(YEAR($AD587),MONTH($AD587),1),DATE(YEAR($AE587),MONTH($AE587),28)),0)</f>
      </c>
      <c r="AJ587" s="18">
        <f>IFERROR(_xlfn.BETA.DIST(DATE(YEAR(AJ$2),MONTH(AJ$2),15),$AD$2,$AE$2,FALSE,DATE(YEAR($AD587),MONTH($AD587),1),DATE(YEAR($AE587),MONTH($AE587),28)),0)</f>
      </c>
      <c r="AK587" s="18">
        <f>IFERROR(_xlfn.BETA.DIST(DATE(YEAR(AK$2),MONTH(AK$2),15),$AD$2,$AE$2,FALSE,DATE(YEAR($AD587),MONTH($AD587),1),DATE(YEAR($AE587),MONTH($AE587),28)),0)</f>
      </c>
      <c r="AL587" s="18">
        <f>IFERROR(_xlfn.BETA.DIST(DATE(YEAR(AL$2),MONTH(AL$2),15),$AD$2,$AE$2,FALSE,DATE(YEAR($AD587),MONTH($AD587),1),DATE(YEAR($AE587),MONTH($AE587),28)),0)</f>
      </c>
      <c r="AM587" s="18">
        <f>IFERROR(_xlfn.BETA.DIST(DATE(YEAR(AM$2),MONTH(AM$2),15),$AD$2,$AE$2,FALSE,DATE(YEAR($AD587),MONTH($AD587),1),DATE(YEAR($AE587),MONTH($AE587),28)),0)</f>
      </c>
      <c r="AN587" s="18">
        <f>IFERROR(_xlfn.BETA.DIST(DATE(YEAR(AN$2),MONTH(AN$2),15),$AD$2,$AE$2,FALSE,DATE(YEAR($AD587),MONTH($AD587),1),DATE(YEAR($AE587),MONTH($AE587),28)),0)</f>
      </c>
      <c r="AO587" s="18">
        <f>IFERROR(_xlfn.BETA.DIST(DATE(YEAR(AO$2),MONTH(AO$2),15),$AD$2,$AE$2,FALSE,DATE(YEAR($AD587),MONTH($AD587),1),DATE(YEAR($AE587),MONTH($AE587),28)),0)</f>
      </c>
      <c r="AP587" s="18">
        <f>IFERROR(_xlfn.BETA.DIST(DATE(YEAR(AP$2),MONTH(AP$2),15),$AD$2,$AE$2,FALSE,DATE(YEAR($AD587),MONTH($AD587),1),DATE(YEAR($AE587),MONTH($AE587),28)),0)</f>
      </c>
      <c r="AQ587" s="18">
        <f>IFERROR(_xlfn.BETA.DIST(DATE(YEAR(AQ$2),MONTH(AQ$2),15),$AD$2,$AE$2,FALSE,DATE(YEAR($AD587),MONTH($AD587),1),DATE(YEAR($AE587),MONTH($AE587),28)),0)</f>
      </c>
      <c r="AR587" s="18">
        <f>IFERROR(_xlfn.BETA.DIST(DATE(YEAR(AR$2),MONTH(AR$2),15),$AD$2,$AE$2,FALSE,DATE(YEAR($AD587),MONTH($AD587),1),DATE(YEAR($AE587),MONTH($AE587),28)),0)</f>
      </c>
      <c r="AS587" s="18">
        <f>IFERROR(_xlfn.BETA.DIST(DATE(YEAR(AS$2),MONTH(AS$2),15),$AD$2,$AE$2,FALSE,DATE(YEAR($AD587),MONTH($AD587),1),DATE(YEAR($AE587),MONTH($AE587),28)),0)</f>
      </c>
      <c r="AT587" s="18">
        <f>IFERROR(_xlfn.BETA.DIST(DATE(YEAR(AT$2),MONTH(AT$2),15),$AD$2,$AE$2,FALSE,DATE(YEAR($AD587),MONTH($AD587),1),DATE(YEAR($AE587),MONTH($AE587),28)),0)</f>
      </c>
      <c r="AU587" s="18">
        <f>IFERROR(_xlfn.BETA.DIST(DATE(YEAR(AU$2),MONTH(AU$2),15),$AD$2,$AE$2,FALSE,DATE(YEAR($AD587),MONTH($AD587),1),DATE(YEAR($AE587),MONTH($AE587),28)),0)</f>
      </c>
      <c r="AV587" s="18">
        <f>SUM(AG587:AU587)</f>
      </c>
      <c r="AW587" s="18">
        <f>IF(J587&lt;&gt;0,J587,IF($AV587=0,0,AG587/$AV587*$Z587))</f>
      </c>
      <c r="AX587" s="18">
        <f>IF(K587&lt;&gt;0,K587,IF($AV587=0,0,AH587/$AV587*$Z587))</f>
      </c>
      <c r="AY587" s="18">
        <f>IF(L587&lt;&gt;0,L587,IF($AV587=0,0,AI587/$AV587*$Z587))</f>
      </c>
      <c r="AZ587" s="18">
        <f>IF(M587&lt;&gt;0,M587,IF($AV587=0,0,AJ587/$AV587*$Z587))</f>
      </c>
      <c r="BA587" s="18">
        <f>IF(N587&lt;&gt;0,N587,IF($AV587=0,0,AK587/$AV587*$Z587))</f>
      </c>
      <c r="BB587" s="18">
        <f>IF(O587&lt;&gt;0,O587,IF($AV587=0,0,AL587/$AV587*$Z587))</f>
      </c>
      <c r="BC587" s="18">
        <f>IF(P587&lt;&gt;0,P587,IF($AV587=0,0,AM587/$AV587*$Z587))</f>
      </c>
      <c r="BD587" s="18">
        <f>IF(Q587&lt;&gt;0,Q587,IF($AV587=0,0,AN587/$AV587*$Z587))</f>
      </c>
      <c r="BE587" s="18">
        <f>IF(R587&lt;&gt;0,R587,IF($AV587=0,0,AO587/$AV587*$Z587))</f>
      </c>
      <c r="BF587" s="18">
        <f>IF(S587&lt;&gt;0,S587,IF($AV587=0,0,AP587/$AV587*$Z587))</f>
      </c>
      <c r="BG587" s="18">
        <f>IF(T587&lt;&gt;0,T587,IF($AV587=0,0,AQ587/$AV587*$Z587))</f>
      </c>
      <c r="BH587" s="18">
        <f>IF(U587&lt;&gt;0,U587,IF($AV587=0,0,AR587/$AV587*$Z587))</f>
      </c>
      <c r="BI587" s="18">
        <f>IF(V587&lt;&gt;0,V587,IF($AV587=0,0,AS587/$AV587*$Z587))</f>
      </c>
      <c r="BJ587" s="18">
        <f>IF(W587&lt;&gt;0,W587,IF($AV587=0,0,AT587/$AV587*$Z587))</f>
      </c>
      <c r="BK587" s="18">
        <f>IF(X587&lt;&gt;0,X587,IF($AV587=0,0,AU587/$AV587*$Z587))</f>
      </c>
      <c r="BL587" s="18">
        <f>SUM(AW587:BK587)</f>
      </c>
      <c r="BM587" s="18">
        <f>I587-BL587</f>
      </c>
    </row>
    <row r="588" outlineLevel="4">
      <c r="A588" s="5" t="str">
        <v>11.6</v>
      </c>
      <c r="B588" s="5" t="str">
        <v/>
      </c>
      <c r="C588" s="5" t="str">
        <v/>
      </c>
      <c r="D588" s="5" t="str">
        <v/>
      </c>
      <c r="E588" s="19">
        <f>IFERROR(_xlfn.XLOOKUP(F588,Assumptions!B:B,Assumptions!C:C),0)</f>
      </c>
      <c r="F588" s="5" t="str">
        <v>Site Delivery EGP</v>
      </c>
      <c r="G588" s="5" t="str">
        <v/>
      </c>
      <c r="H588" s="18">
        <f>G586*E588</f>
      </c>
      <c r="I588" s="18">
        <f>H588*(1-0)</f>
      </c>
      <c r="J588" s="18">
        <v>0</v>
      </c>
      <c r="K588" s="18">
        <v>0</v>
      </c>
      <c r="L588" s="18">
        <v>0</v>
      </c>
      <c r="M588" s="18">
        <v>0</v>
      </c>
      <c r="N588" s="18">
        <v>0</v>
      </c>
      <c r="O588" s="18">
        <v>0</v>
      </c>
      <c r="P588" s="18">
        <v>0</v>
      </c>
      <c r="Q588" s="18">
        <v>0</v>
      </c>
      <c r="R588" s="18">
        <v>0</v>
      </c>
      <c r="S588" s="18">
        <v>0</v>
      </c>
      <c r="T588" s="18">
        <v>0</v>
      </c>
      <c r="U588" s="18">
        <v>0</v>
      </c>
      <c r="V588" s="18">
        <v>0</v>
      </c>
      <c r="W588" s="18">
        <v>0</v>
      </c>
      <c r="X588" s="18">
        <v>0</v>
      </c>
      <c r="Y588" s="18">
        <f>SUM(J588:X588)</f>
      </c>
      <c r="Z588" s="18">
        <f>I588-Y588</f>
      </c>
      <c r="AA588" s="5" t="str">
        <v/>
      </c>
      <c r="AB588" s="5" t="str">
        <v/>
      </c>
      <c r="AC588" s="18">
        <f>IFERROR(_xlfn.XLOOKUP(F588,Assumptions!B:B,Assumptions!D:D),0)</f>
      </c>
      <c r="AD588" s="20">
        <f>AA588+AC588</f>
      </c>
      <c r="AE588" s="20">
        <f>AC588+AB588</f>
      </c>
      <c r="AF588" s="5" t="str">
        <v/>
      </c>
      <c r="AG588" s="18">
        <f>IFERROR(_xlfn.BETA.DIST(DATE(YEAR(AG$2),MONTH(AG$2),15),$AD$2,$AE$2,FALSE,DATE(YEAR($AD588),MONTH($AD588),1),DATE(YEAR($AE588),MONTH($AE588),28)),0)</f>
      </c>
      <c r="AH588" s="18">
        <f>IFERROR(_xlfn.BETA.DIST(DATE(YEAR(AH$2),MONTH(AH$2),15),$AD$2,$AE$2,FALSE,DATE(YEAR($AD588),MONTH($AD588),1),DATE(YEAR($AE588),MONTH($AE588),28)),0)</f>
      </c>
      <c r="AI588" s="18">
        <f>IFERROR(_xlfn.BETA.DIST(DATE(YEAR(AI$2),MONTH(AI$2),15),$AD$2,$AE$2,FALSE,DATE(YEAR($AD588),MONTH($AD588),1),DATE(YEAR($AE588),MONTH($AE588),28)),0)</f>
      </c>
      <c r="AJ588" s="18">
        <f>IFERROR(_xlfn.BETA.DIST(DATE(YEAR(AJ$2),MONTH(AJ$2),15),$AD$2,$AE$2,FALSE,DATE(YEAR($AD588),MONTH($AD588),1),DATE(YEAR($AE588),MONTH($AE588),28)),0)</f>
      </c>
      <c r="AK588" s="18">
        <f>IFERROR(_xlfn.BETA.DIST(DATE(YEAR(AK$2),MONTH(AK$2),15),$AD$2,$AE$2,FALSE,DATE(YEAR($AD588),MONTH($AD588),1),DATE(YEAR($AE588),MONTH($AE588),28)),0)</f>
      </c>
      <c r="AL588" s="18">
        <f>IFERROR(_xlfn.BETA.DIST(DATE(YEAR(AL$2),MONTH(AL$2),15),$AD$2,$AE$2,FALSE,DATE(YEAR($AD588),MONTH($AD588),1),DATE(YEAR($AE588),MONTH($AE588),28)),0)</f>
      </c>
      <c r="AM588" s="18">
        <f>IFERROR(_xlfn.BETA.DIST(DATE(YEAR(AM$2),MONTH(AM$2),15),$AD$2,$AE$2,FALSE,DATE(YEAR($AD588),MONTH($AD588),1),DATE(YEAR($AE588),MONTH($AE588),28)),0)</f>
      </c>
      <c r="AN588" s="18">
        <f>IFERROR(_xlfn.BETA.DIST(DATE(YEAR(AN$2),MONTH(AN$2),15),$AD$2,$AE$2,FALSE,DATE(YEAR($AD588),MONTH($AD588),1),DATE(YEAR($AE588),MONTH($AE588),28)),0)</f>
      </c>
      <c r="AO588" s="18">
        <f>IFERROR(_xlfn.BETA.DIST(DATE(YEAR(AO$2),MONTH(AO$2),15),$AD$2,$AE$2,FALSE,DATE(YEAR($AD588),MONTH($AD588),1),DATE(YEAR($AE588),MONTH($AE588),28)),0)</f>
      </c>
      <c r="AP588" s="18">
        <f>IFERROR(_xlfn.BETA.DIST(DATE(YEAR(AP$2),MONTH(AP$2),15),$AD$2,$AE$2,FALSE,DATE(YEAR($AD588),MONTH($AD588),1),DATE(YEAR($AE588),MONTH($AE588),28)),0)</f>
      </c>
      <c r="AQ588" s="18">
        <f>IFERROR(_xlfn.BETA.DIST(DATE(YEAR(AQ$2),MONTH(AQ$2),15),$AD$2,$AE$2,FALSE,DATE(YEAR($AD588),MONTH($AD588),1),DATE(YEAR($AE588),MONTH($AE588),28)),0)</f>
      </c>
      <c r="AR588" s="18">
        <f>IFERROR(_xlfn.BETA.DIST(DATE(YEAR(AR$2),MONTH(AR$2),15),$AD$2,$AE$2,FALSE,DATE(YEAR($AD588),MONTH($AD588),1),DATE(YEAR($AE588),MONTH($AE588),28)),0)</f>
      </c>
      <c r="AS588" s="18">
        <f>IFERROR(_xlfn.BETA.DIST(DATE(YEAR(AS$2),MONTH(AS$2),15),$AD$2,$AE$2,FALSE,DATE(YEAR($AD588),MONTH($AD588),1),DATE(YEAR($AE588),MONTH($AE588),28)),0)</f>
      </c>
      <c r="AT588" s="18">
        <f>IFERROR(_xlfn.BETA.DIST(DATE(YEAR(AT$2),MONTH(AT$2),15),$AD$2,$AE$2,FALSE,DATE(YEAR($AD588),MONTH($AD588),1),DATE(YEAR($AE588),MONTH($AE588),28)),0)</f>
      </c>
      <c r="AU588" s="18">
        <f>IFERROR(_xlfn.BETA.DIST(DATE(YEAR(AU$2),MONTH(AU$2),15),$AD$2,$AE$2,FALSE,DATE(YEAR($AD588),MONTH($AD588),1),DATE(YEAR($AE588),MONTH($AE588),28)),0)</f>
      </c>
      <c r="AV588" s="18">
        <f>SUM(AG588:AU588)</f>
      </c>
      <c r="AW588" s="18">
        <f>IF(J588&lt;&gt;0,J588,IF($AV588=0,0,AG588/$AV588*$Z588))</f>
      </c>
      <c r="AX588" s="18">
        <f>IF(K588&lt;&gt;0,K588,IF($AV588=0,0,AH588/$AV588*$Z588))</f>
      </c>
      <c r="AY588" s="18">
        <f>IF(L588&lt;&gt;0,L588,IF($AV588=0,0,AI588/$AV588*$Z588))</f>
      </c>
      <c r="AZ588" s="18">
        <f>IF(M588&lt;&gt;0,M588,IF($AV588=0,0,AJ588/$AV588*$Z588))</f>
      </c>
      <c r="BA588" s="18">
        <f>IF(N588&lt;&gt;0,N588,IF($AV588=0,0,AK588/$AV588*$Z588))</f>
      </c>
      <c r="BB588" s="18">
        <f>IF(O588&lt;&gt;0,O588,IF($AV588=0,0,AL588/$AV588*$Z588))</f>
      </c>
      <c r="BC588" s="18">
        <f>IF(P588&lt;&gt;0,P588,IF($AV588=0,0,AM588/$AV588*$Z588))</f>
      </c>
      <c r="BD588" s="18">
        <f>IF(Q588&lt;&gt;0,Q588,IF($AV588=0,0,AN588/$AV588*$Z588))</f>
      </c>
      <c r="BE588" s="18">
        <f>IF(R588&lt;&gt;0,R588,IF($AV588=0,0,AO588/$AV588*$Z588))</f>
      </c>
      <c r="BF588" s="18">
        <f>IF(S588&lt;&gt;0,S588,IF($AV588=0,0,AP588/$AV588*$Z588))</f>
      </c>
      <c r="BG588" s="18">
        <f>IF(T588&lt;&gt;0,T588,IF($AV588=0,0,AQ588/$AV588*$Z588))</f>
      </c>
      <c r="BH588" s="18">
        <f>IF(U588&lt;&gt;0,U588,IF($AV588=0,0,AR588/$AV588*$Z588))</f>
      </c>
      <c r="BI588" s="18">
        <f>IF(V588&lt;&gt;0,V588,IF($AV588=0,0,AS588/$AV588*$Z588))</f>
      </c>
      <c r="BJ588" s="18">
        <f>IF(W588&lt;&gt;0,W588,IF($AV588=0,0,AT588/$AV588*$Z588))</f>
      </c>
      <c r="BK588" s="18">
        <f>IF(X588&lt;&gt;0,X588,IF($AV588=0,0,AU588/$AV588*$Z588))</f>
      </c>
      <c r="BL588" s="18">
        <f>SUM(AW588:BK588)</f>
      </c>
      <c r="BM588" s="18">
        <f>I588-BL588</f>
      </c>
    </row>
    <row r="589" outlineLevel="4">
      <c r="A589" s="5" t="str">
        <v>11.6</v>
      </c>
      <c r="B589" s="5" t="str">
        <v/>
      </c>
      <c r="C589" s="5" t="str">
        <v>BSKDGNGENGR07</v>
      </c>
      <c r="D589" s="5" t="str">
        <v>BSKDGNGENGR07</v>
      </c>
      <c r="E589" s="19">
        <f>IFERROR(_xlfn.XLOOKUP(F589,Assumptions!B:B,Assumptions!C:C),0)</f>
      </c>
      <c r="F589" s="5" t="str">
        <v>Retention</v>
      </c>
      <c r="G589" s="5" t="str">
        <v/>
      </c>
      <c r="H589" s="18">
        <f>G586*E589</f>
      </c>
      <c r="I589" s="18">
        <f>H589*(1-0)</f>
      </c>
      <c r="J589" s="18">
        <v>0</v>
      </c>
      <c r="K589" s="18">
        <v>0</v>
      </c>
      <c r="L589" s="18">
        <v>0</v>
      </c>
      <c r="M589" s="18">
        <v>0</v>
      </c>
      <c r="N589" s="18">
        <v>0</v>
      </c>
      <c r="O589" s="18">
        <v>0</v>
      </c>
      <c r="P589" s="18">
        <v>0</v>
      </c>
      <c r="Q589" s="18">
        <v>0</v>
      </c>
      <c r="R589" s="18">
        <v>0</v>
      </c>
      <c r="S589" s="18">
        <v>0</v>
      </c>
      <c r="T589" s="18">
        <v>0</v>
      </c>
      <c r="U589" s="18">
        <v>0</v>
      </c>
      <c r="V589" s="18">
        <v>0</v>
      </c>
      <c r="W589" s="18">
        <v>0</v>
      </c>
      <c r="X589" s="18">
        <v>0</v>
      </c>
      <c r="Y589" s="18">
        <f>SUM(J589:X589)</f>
      </c>
      <c r="Z589" s="18">
        <f>I589-Y589</f>
      </c>
      <c r="AA589" s="20">
        <v>46483</v>
      </c>
      <c r="AB589" s="20">
        <v>46483</v>
      </c>
      <c r="AC589" s="18">
        <f>IFERROR(_xlfn.XLOOKUP(F589,Assumptions!B:B,Assumptions!D:D),0)</f>
      </c>
      <c r="AD589" s="20">
        <f>AA589+AC589</f>
      </c>
      <c r="AE589" s="20">
        <f>AC589+AB589</f>
      </c>
      <c r="AF589" s="5" t="str">
        <v/>
      </c>
      <c r="AG589" s="18">
        <f>IFERROR(_xlfn.BETA.DIST(DATE(YEAR(AG$2),MONTH(AG$2),15),$AD$2,$AE$2,FALSE,DATE(YEAR($AD589),MONTH($AD589),1),DATE(YEAR($AE589),MONTH($AE589),28)),0)</f>
      </c>
      <c r="AH589" s="18">
        <f>IFERROR(_xlfn.BETA.DIST(DATE(YEAR(AH$2),MONTH(AH$2),15),$AD$2,$AE$2,FALSE,DATE(YEAR($AD589),MONTH($AD589),1),DATE(YEAR($AE589),MONTH($AE589),28)),0)</f>
      </c>
      <c r="AI589" s="18">
        <f>IFERROR(_xlfn.BETA.DIST(DATE(YEAR(AI$2),MONTH(AI$2),15),$AD$2,$AE$2,FALSE,DATE(YEAR($AD589),MONTH($AD589),1),DATE(YEAR($AE589),MONTH($AE589),28)),0)</f>
      </c>
      <c r="AJ589" s="18">
        <f>IFERROR(_xlfn.BETA.DIST(DATE(YEAR(AJ$2),MONTH(AJ$2),15),$AD$2,$AE$2,FALSE,DATE(YEAR($AD589),MONTH($AD589),1),DATE(YEAR($AE589),MONTH($AE589),28)),0)</f>
      </c>
      <c r="AK589" s="18">
        <f>IFERROR(_xlfn.BETA.DIST(DATE(YEAR(AK$2),MONTH(AK$2),15),$AD$2,$AE$2,FALSE,DATE(YEAR($AD589),MONTH($AD589),1),DATE(YEAR($AE589),MONTH($AE589),28)),0)</f>
      </c>
      <c r="AL589" s="18">
        <f>IFERROR(_xlfn.BETA.DIST(DATE(YEAR(AL$2),MONTH(AL$2),15),$AD$2,$AE$2,FALSE,DATE(YEAR($AD589),MONTH($AD589),1),DATE(YEAR($AE589),MONTH($AE589),28)),0)</f>
      </c>
      <c r="AM589" s="18">
        <f>IFERROR(_xlfn.BETA.DIST(DATE(YEAR(AM$2),MONTH(AM$2),15),$AD$2,$AE$2,FALSE,DATE(YEAR($AD589),MONTH($AD589),1),DATE(YEAR($AE589),MONTH($AE589),28)),0)</f>
      </c>
      <c r="AN589" s="18">
        <f>IFERROR(_xlfn.BETA.DIST(DATE(YEAR(AN$2),MONTH(AN$2),15),$AD$2,$AE$2,FALSE,DATE(YEAR($AD589),MONTH($AD589),1),DATE(YEAR($AE589),MONTH($AE589),28)),0)</f>
      </c>
      <c r="AO589" s="18">
        <f>IFERROR(_xlfn.BETA.DIST(DATE(YEAR(AO$2),MONTH(AO$2),15),$AD$2,$AE$2,FALSE,DATE(YEAR($AD589),MONTH($AD589),1),DATE(YEAR($AE589),MONTH($AE589),28)),0)</f>
      </c>
      <c r="AP589" s="18">
        <f>IFERROR(_xlfn.BETA.DIST(DATE(YEAR(AP$2),MONTH(AP$2),15),$AD$2,$AE$2,FALSE,DATE(YEAR($AD589),MONTH($AD589),1),DATE(YEAR($AE589),MONTH($AE589),28)),0)</f>
      </c>
      <c r="AQ589" s="18">
        <f>IFERROR(_xlfn.BETA.DIST(DATE(YEAR(AQ$2),MONTH(AQ$2),15),$AD$2,$AE$2,FALSE,DATE(YEAR($AD589),MONTH($AD589),1),DATE(YEAR($AE589),MONTH($AE589),28)),0)</f>
      </c>
      <c r="AR589" s="18">
        <f>IFERROR(_xlfn.BETA.DIST(DATE(YEAR(AR$2),MONTH(AR$2),15),$AD$2,$AE$2,FALSE,DATE(YEAR($AD589),MONTH($AD589),1),DATE(YEAR($AE589),MONTH($AE589),28)),0)</f>
      </c>
      <c r="AS589" s="18">
        <f>IFERROR(_xlfn.BETA.DIST(DATE(YEAR(AS$2),MONTH(AS$2),15),$AD$2,$AE$2,FALSE,DATE(YEAR($AD589),MONTH($AD589),1),DATE(YEAR($AE589),MONTH($AE589),28)),0)</f>
      </c>
      <c r="AT589" s="18">
        <f>IFERROR(_xlfn.BETA.DIST(DATE(YEAR(AT$2),MONTH(AT$2),15),$AD$2,$AE$2,FALSE,DATE(YEAR($AD589),MONTH($AD589),1),DATE(YEAR($AE589),MONTH($AE589),28)),0)</f>
      </c>
      <c r="AU589" s="18">
        <f>IFERROR(_xlfn.BETA.DIST(DATE(YEAR(AU$2),MONTH(AU$2),15),$AD$2,$AE$2,FALSE,DATE(YEAR($AD589),MONTH($AD589),1),DATE(YEAR($AE589),MONTH($AE589),28)),0)</f>
      </c>
      <c r="AV589" s="18">
        <f>SUM(AG589:AU589)</f>
      </c>
      <c r="AW589" s="18">
        <f>IF(J589&lt;&gt;0,J589,IF($AV589=0,0,AG589/$AV589*$Z589))</f>
      </c>
      <c r="AX589" s="18">
        <f>IF(K589&lt;&gt;0,K589,IF($AV589=0,0,AH589/$AV589*$Z589))</f>
      </c>
      <c r="AY589" s="18">
        <f>IF(L589&lt;&gt;0,L589,IF($AV589=0,0,AI589/$AV589*$Z589))</f>
      </c>
      <c r="AZ589" s="18">
        <f>IF(M589&lt;&gt;0,M589,IF($AV589=0,0,AJ589/$AV589*$Z589))</f>
      </c>
      <c r="BA589" s="18">
        <f>IF(N589&lt;&gt;0,N589,IF($AV589=0,0,AK589/$AV589*$Z589))</f>
      </c>
      <c r="BB589" s="18">
        <f>IF(O589&lt;&gt;0,O589,IF($AV589=0,0,AL589/$AV589*$Z589))</f>
      </c>
      <c r="BC589" s="18">
        <f>IF(P589&lt;&gt;0,P589,IF($AV589=0,0,AM589/$AV589*$Z589))</f>
      </c>
      <c r="BD589" s="18">
        <f>IF(Q589&lt;&gt;0,Q589,IF($AV589=0,0,AN589/$AV589*$Z589))</f>
      </c>
      <c r="BE589" s="18">
        <f>IF(R589&lt;&gt;0,R589,IF($AV589=0,0,AO589/$AV589*$Z589))</f>
      </c>
      <c r="BF589" s="18">
        <f>IF(S589&lt;&gt;0,S589,IF($AV589=0,0,AP589/$AV589*$Z589))</f>
      </c>
      <c r="BG589" s="18">
        <f>IF(T589&lt;&gt;0,T589,IF($AV589=0,0,AQ589/$AV589*$Z589))</f>
      </c>
      <c r="BH589" s="18">
        <f>IF(U589&lt;&gt;0,U589,IF($AV589=0,0,AR589/$AV589*$Z589))</f>
      </c>
      <c r="BI589" s="18">
        <f>IF(V589&lt;&gt;0,V589,IF($AV589=0,0,AS589/$AV589*$Z589))</f>
      </c>
      <c r="BJ589" s="18">
        <f>IF(W589&lt;&gt;0,W589,IF($AV589=0,0,AT589/$AV589*$Z589))</f>
      </c>
      <c r="BK589" s="18">
        <f>IF(X589&lt;&gt;0,X589,IF($AV589=0,0,AU589/$AV589*$Z589))</f>
      </c>
      <c r="BL589" s="18">
        <f>SUM(AW589:BK589)</f>
      </c>
      <c r="BM589" s="18">
        <f>I589-BL589</f>
      </c>
    </row>
    <row r="590" outlineLevel="3">
      <c r="A590" s="17" t="str">
        <v>11.7</v>
      </c>
      <c r="B590" s="17" t="str">
        <v/>
      </c>
      <c r="C590" s="17" t="str">
        <v/>
      </c>
      <c r="D590" s="17" t="str">
        <v/>
      </c>
      <c r="E590" s="17" t="str">
        <v>11.7</v>
      </c>
      <c r="F590" s="17" t="str">
        <v>Architectural Works for 66 kV GIS Building</v>
      </c>
      <c r="G590" s="17">
        <v>5462712.22</v>
      </c>
      <c r="H590" s="17" t="str">
        <v/>
      </c>
      <c r="I590" s="17" t="str">
        <v/>
      </c>
      <c r="J590" s="17" t="str">
        <v/>
      </c>
      <c r="K590" s="17" t="str">
        <v/>
      </c>
      <c r="L590" s="17" t="str">
        <v/>
      </c>
      <c r="M590" s="17" t="str">
        <v/>
      </c>
      <c r="N590" s="17" t="str">
        <v/>
      </c>
      <c r="O590" s="17" t="str">
        <v/>
      </c>
      <c r="P590" s="17" t="str">
        <v/>
      </c>
      <c r="Q590" s="17" t="str">
        <v/>
      </c>
      <c r="R590" s="17" t="str">
        <v/>
      </c>
      <c r="S590" s="17" t="str">
        <v/>
      </c>
      <c r="T590" s="17" t="str">
        <v/>
      </c>
      <c r="U590" s="17" t="str">
        <v/>
      </c>
      <c r="V590" s="17" t="str">
        <v/>
      </c>
      <c r="W590" s="17" t="str">
        <v/>
      </c>
      <c r="X590" s="17" t="str">
        <v/>
      </c>
      <c r="Y590" s="17" t="str">
        <v/>
      </c>
      <c r="Z590" s="17" t="str">
        <v/>
      </c>
      <c r="AA590" s="17" t="str">
        <v/>
      </c>
      <c r="AB590" s="17" t="str">
        <v/>
      </c>
      <c r="AC590" s="17" t="str">
        <v/>
      </c>
      <c r="AD590" s="17" t="str">
        <v/>
      </c>
      <c r="AE590" s="17" t="str">
        <v/>
      </c>
      <c r="AF590" s="5" t="str">
        <v/>
      </c>
      <c r="AG590" s="18">
        <f>IFERROR(_xlfn.BETA.DIST(DATE(YEAR(AG$2),MONTH(AG$2),15),$AD$2,$AE$2,FALSE,DATE(YEAR($AD590),MONTH($AD590),1),DATE(YEAR($AE590),MONTH($AE590),28)),0)</f>
      </c>
      <c r="AH590" s="18">
        <f>IFERROR(_xlfn.BETA.DIST(DATE(YEAR(AH$2),MONTH(AH$2),15),$AD$2,$AE$2,FALSE,DATE(YEAR($AD590),MONTH($AD590),1),DATE(YEAR($AE590),MONTH($AE590),28)),0)</f>
      </c>
      <c r="AI590" s="18">
        <f>IFERROR(_xlfn.BETA.DIST(DATE(YEAR(AI$2),MONTH(AI$2),15),$AD$2,$AE$2,FALSE,DATE(YEAR($AD590),MONTH($AD590),1),DATE(YEAR($AE590),MONTH($AE590),28)),0)</f>
      </c>
      <c r="AJ590" s="18">
        <f>IFERROR(_xlfn.BETA.DIST(DATE(YEAR(AJ$2),MONTH(AJ$2),15),$AD$2,$AE$2,FALSE,DATE(YEAR($AD590),MONTH($AD590),1),DATE(YEAR($AE590),MONTH($AE590),28)),0)</f>
      </c>
      <c r="AK590" s="18">
        <f>IFERROR(_xlfn.BETA.DIST(DATE(YEAR(AK$2),MONTH(AK$2),15),$AD$2,$AE$2,FALSE,DATE(YEAR($AD590),MONTH($AD590),1),DATE(YEAR($AE590),MONTH($AE590),28)),0)</f>
      </c>
      <c r="AL590" s="18">
        <f>IFERROR(_xlfn.BETA.DIST(DATE(YEAR(AL$2),MONTH(AL$2),15),$AD$2,$AE$2,FALSE,DATE(YEAR($AD590),MONTH($AD590),1),DATE(YEAR($AE590),MONTH($AE590),28)),0)</f>
      </c>
      <c r="AM590" s="18">
        <f>IFERROR(_xlfn.BETA.DIST(DATE(YEAR(AM$2),MONTH(AM$2),15),$AD$2,$AE$2,FALSE,DATE(YEAR($AD590),MONTH($AD590),1),DATE(YEAR($AE590),MONTH($AE590),28)),0)</f>
      </c>
      <c r="AN590" s="18">
        <f>IFERROR(_xlfn.BETA.DIST(DATE(YEAR(AN$2),MONTH(AN$2),15),$AD$2,$AE$2,FALSE,DATE(YEAR($AD590),MONTH($AD590),1),DATE(YEAR($AE590),MONTH($AE590),28)),0)</f>
      </c>
      <c r="AO590" s="18">
        <f>IFERROR(_xlfn.BETA.DIST(DATE(YEAR(AO$2),MONTH(AO$2),15),$AD$2,$AE$2,FALSE,DATE(YEAR($AD590),MONTH($AD590),1),DATE(YEAR($AE590),MONTH($AE590),28)),0)</f>
      </c>
      <c r="AP590" s="18">
        <f>IFERROR(_xlfn.BETA.DIST(DATE(YEAR(AP$2),MONTH(AP$2),15),$AD$2,$AE$2,FALSE,DATE(YEAR($AD590),MONTH($AD590),1),DATE(YEAR($AE590),MONTH($AE590),28)),0)</f>
      </c>
      <c r="AQ590" s="18">
        <f>IFERROR(_xlfn.BETA.DIST(DATE(YEAR(AQ$2),MONTH(AQ$2),15),$AD$2,$AE$2,FALSE,DATE(YEAR($AD590),MONTH($AD590),1),DATE(YEAR($AE590),MONTH($AE590),28)),0)</f>
      </c>
      <c r="AR590" s="18">
        <f>IFERROR(_xlfn.BETA.DIST(DATE(YEAR(AR$2),MONTH(AR$2),15),$AD$2,$AE$2,FALSE,DATE(YEAR($AD590),MONTH($AD590),1),DATE(YEAR($AE590),MONTH($AE590),28)),0)</f>
      </c>
      <c r="AS590" s="18">
        <f>IFERROR(_xlfn.BETA.DIST(DATE(YEAR(AS$2),MONTH(AS$2),15),$AD$2,$AE$2,FALSE,DATE(YEAR($AD590),MONTH($AD590),1),DATE(YEAR($AE590),MONTH($AE590),28)),0)</f>
      </c>
      <c r="AT590" s="18">
        <f>IFERROR(_xlfn.BETA.DIST(DATE(YEAR(AT$2),MONTH(AT$2),15),$AD$2,$AE$2,FALSE,DATE(YEAR($AD590),MONTH($AD590),1),DATE(YEAR($AE590),MONTH($AE590),28)),0)</f>
      </c>
      <c r="AU590" s="18">
        <f>IFERROR(_xlfn.BETA.DIST(DATE(YEAR(AU$2),MONTH(AU$2),15),$AD$2,$AE$2,FALSE,DATE(YEAR($AD590),MONTH($AD590),1),DATE(YEAR($AE590),MONTH($AE590),28)),0)</f>
      </c>
      <c r="AV590" s="18">
        <f>SUM(AG590:AU590)</f>
      </c>
      <c r="AW590" s="18">
        <f>IF(J590&lt;&gt;0,J590,IF($AV590=0,0,AG590/$AV590*$Z590))</f>
      </c>
      <c r="AX590" s="18">
        <f>IF(K590&lt;&gt;0,K590,IF($AV590=0,0,AH590/$AV590*$Z590))</f>
      </c>
      <c r="AY590" s="18">
        <f>IF(L590&lt;&gt;0,L590,IF($AV590=0,0,AI590/$AV590*$Z590))</f>
      </c>
      <c r="AZ590" s="18">
        <f>IF(M590&lt;&gt;0,M590,IF($AV590=0,0,AJ590/$AV590*$Z590))</f>
      </c>
      <c r="BA590" s="18">
        <f>IF(N590&lt;&gt;0,N590,IF($AV590=0,0,AK590/$AV590*$Z590))</f>
      </c>
      <c r="BB590" s="18">
        <f>IF(O590&lt;&gt;0,O590,IF($AV590=0,0,AL590/$AV590*$Z590))</f>
      </c>
      <c r="BC590" s="18">
        <f>IF(P590&lt;&gt;0,P590,IF($AV590=0,0,AM590/$AV590*$Z590))</f>
      </c>
      <c r="BD590" s="18">
        <f>IF(Q590&lt;&gt;0,Q590,IF($AV590=0,0,AN590/$AV590*$Z590))</f>
      </c>
      <c r="BE590" s="18">
        <f>IF(R590&lt;&gt;0,R590,IF($AV590=0,0,AO590/$AV590*$Z590))</f>
      </c>
      <c r="BF590" s="18">
        <f>IF(S590&lt;&gt;0,S590,IF($AV590=0,0,AP590/$AV590*$Z590))</f>
      </c>
      <c r="BG590" s="18">
        <f>IF(T590&lt;&gt;0,T590,IF($AV590=0,0,AQ590/$AV590*$Z590))</f>
      </c>
      <c r="BH590" s="18">
        <f>IF(U590&lt;&gt;0,U590,IF($AV590=0,0,AR590/$AV590*$Z590))</f>
      </c>
      <c r="BI590" s="18">
        <f>IF(V590&lt;&gt;0,V590,IF($AV590=0,0,AS590/$AV590*$Z590))</f>
      </c>
      <c r="BJ590" s="18">
        <f>IF(W590&lt;&gt;0,W590,IF($AV590=0,0,AT590/$AV590*$Z590))</f>
      </c>
      <c r="BK590" s="18">
        <f>IF(X590&lt;&gt;0,X590,IF($AV590=0,0,AU590/$AV590*$Z590))</f>
      </c>
      <c r="BL590" s="18">
        <f>SUM(AW590:BK590)</f>
      </c>
      <c r="BM590" s="17" t="str">
        <v/>
      </c>
    </row>
    <row r="591" outlineLevel="4">
      <c r="A591" s="5" t="str">
        <v>11.7</v>
      </c>
      <c r="B591" s="5" t="str">
        <v/>
      </c>
      <c r="C591" s="5" t="str">
        <v>BSKDGNGENGR03</v>
      </c>
      <c r="D591" s="5" t="str">
        <v>BSKDGNGENGR03</v>
      </c>
      <c r="E591" s="19">
        <f>IFERROR(_xlfn.XLOOKUP(F591,Assumptions!B:B,Assumptions!C:C),0)</f>
      </c>
      <c r="F591" s="5" t="str">
        <v>Advanced Payment</v>
      </c>
      <c r="G591" s="5" t="str">
        <v/>
      </c>
      <c r="H591" s="18">
        <f>G590*E591</f>
      </c>
      <c r="I591" s="18">
        <f>H591*(1-0)</f>
      </c>
      <c r="J591" s="18">
        <v>0</v>
      </c>
      <c r="K591" s="18">
        <v>0</v>
      </c>
      <c r="L591" s="18">
        <v>0</v>
      </c>
      <c r="M591" s="18">
        <v>0</v>
      </c>
      <c r="N591" s="18">
        <v>0</v>
      </c>
      <c r="O591" s="18">
        <v>0</v>
      </c>
      <c r="P591" s="18">
        <v>0</v>
      </c>
      <c r="Q591" s="18">
        <v>0</v>
      </c>
      <c r="R591" s="18">
        <v>0</v>
      </c>
      <c r="S591" s="18">
        <v>0</v>
      </c>
      <c r="T591" s="18">
        <v>0</v>
      </c>
      <c r="U591" s="18">
        <v>0</v>
      </c>
      <c r="V591" s="18">
        <v>0</v>
      </c>
      <c r="W591" s="18">
        <v>0</v>
      </c>
      <c r="X591" s="18">
        <v>0</v>
      </c>
      <c r="Y591" s="18">
        <f>SUM(J591:X591)</f>
      </c>
      <c r="Z591" s="18">
        <f>I591-Y591</f>
      </c>
      <c r="AA591" s="20">
        <v>46026</v>
      </c>
      <c r="AB591" s="20">
        <v>46026</v>
      </c>
      <c r="AC591" s="18">
        <f>IFERROR(_xlfn.XLOOKUP(F591,Assumptions!B:B,Assumptions!D:D),0)</f>
      </c>
      <c r="AD591" s="20">
        <f>AA591+AC591</f>
      </c>
      <c r="AE591" s="20">
        <f>AC591+AB591</f>
      </c>
      <c r="AF591" s="5" t="str">
        <v/>
      </c>
      <c r="AG591" s="18">
        <f>IFERROR(_xlfn.BETA.DIST(DATE(YEAR(AG$2),MONTH(AG$2),15),$AD$2,$AE$2,FALSE,DATE(YEAR($AD591),MONTH($AD591),1),DATE(YEAR($AE591),MONTH($AE591),28)),0)</f>
      </c>
      <c r="AH591" s="18">
        <f>IFERROR(_xlfn.BETA.DIST(DATE(YEAR(AH$2),MONTH(AH$2),15),$AD$2,$AE$2,FALSE,DATE(YEAR($AD591),MONTH($AD591),1),DATE(YEAR($AE591),MONTH($AE591),28)),0)</f>
      </c>
      <c r="AI591" s="18">
        <f>IFERROR(_xlfn.BETA.DIST(DATE(YEAR(AI$2),MONTH(AI$2),15),$AD$2,$AE$2,FALSE,DATE(YEAR($AD591),MONTH($AD591),1),DATE(YEAR($AE591),MONTH($AE591),28)),0)</f>
      </c>
      <c r="AJ591" s="18">
        <f>IFERROR(_xlfn.BETA.DIST(DATE(YEAR(AJ$2),MONTH(AJ$2),15),$AD$2,$AE$2,FALSE,DATE(YEAR($AD591),MONTH($AD591),1),DATE(YEAR($AE591),MONTH($AE591),28)),0)</f>
      </c>
      <c r="AK591" s="18">
        <f>IFERROR(_xlfn.BETA.DIST(DATE(YEAR(AK$2),MONTH(AK$2),15),$AD$2,$AE$2,FALSE,DATE(YEAR($AD591),MONTH($AD591),1),DATE(YEAR($AE591),MONTH($AE591),28)),0)</f>
      </c>
      <c r="AL591" s="18">
        <f>IFERROR(_xlfn.BETA.DIST(DATE(YEAR(AL$2),MONTH(AL$2),15),$AD$2,$AE$2,FALSE,DATE(YEAR($AD591),MONTH($AD591),1),DATE(YEAR($AE591),MONTH($AE591),28)),0)</f>
      </c>
      <c r="AM591" s="18">
        <f>IFERROR(_xlfn.BETA.DIST(DATE(YEAR(AM$2),MONTH(AM$2),15),$AD$2,$AE$2,FALSE,DATE(YEAR($AD591),MONTH($AD591),1),DATE(YEAR($AE591),MONTH($AE591),28)),0)</f>
      </c>
      <c r="AN591" s="18">
        <f>IFERROR(_xlfn.BETA.DIST(DATE(YEAR(AN$2),MONTH(AN$2),15),$AD$2,$AE$2,FALSE,DATE(YEAR($AD591),MONTH($AD591),1),DATE(YEAR($AE591),MONTH($AE591),28)),0)</f>
      </c>
      <c r="AO591" s="18">
        <f>IFERROR(_xlfn.BETA.DIST(DATE(YEAR(AO$2),MONTH(AO$2),15),$AD$2,$AE$2,FALSE,DATE(YEAR($AD591),MONTH($AD591),1),DATE(YEAR($AE591),MONTH($AE591),28)),0)</f>
      </c>
      <c r="AP591" s="18">
        <f>IFERROR(_xlfn.BETA.DIST(DATE(YEAR(AP$2),MONTH(AP$2),15),$AD$2,$AE$2,FALSE,DATE(YEAR($AD591),MONTH($AD591),1),DATE(YEAR($AE591),MONTH($AE591),28)),0)</f>
      </c>
      <c r="AQ591" s="18">
        <f>IFERROR(_xlfn.BETA.DIST(DATE(YEAR(AQ$2),MONTH(AQ$2),15),$AD$2,$AE$2,FALSE,DATE(YEAR($AD591),MONTH($AD591),1),DATE(YEAR($AE591),MONTH($AE591),28)),0)</f>
      </c>
      <c r="AR591" s="18">
        <f>IFERROR(_xlfn.BETA.DIST(DATE(YEAR(AR$2),MONTH(AR$2),15),$AD$2,$AE$2,FALSE,DATE(YEAR($AD591),MONTH($AD591),1),DATE(YEAR($AE591),MONTH($AE591),28)),0)</f>
      </c>
      <c r="AS591" s="18">
        <f>IFERROR(_xlfn.BETA.DIST(DATE(YEAR(AS$2),MONTH(AS$2),15),$AD$2,$AE$2,FALSE,DATE(YEAR($AD591),MONTH($AD591),1),DATE(YEAR($AE591),MONTH($AE591),28)),0)</f>
      </c>
      <c r="AT591" s="18">
        <f>IFERROR(_xlfn.BETA.DIST(DATE(YEAR(AT$2),MONTH(AT$2),15),$AD$2,$AE$2,FALSE,DATE(YEAR($AD591),MONTH($AD591),1),DATE(YEAR($AE591),MONTH($AE591),28)),0)</f>
      </c>
      <c r="AU591" s="18">
        <f>IFERROR(_xlfn.BETA.DIST(DATE(YEAR(AU$2),MONTH(AU$2),15),$AD$2,$AE$2,FALSE,DATE(YEAR($AD591),MONTH($AD591),1),DATE(YEAR($AE591),MONTH($AE591),28)),0)</f>
      </c>
      <c r="AV591" s="18">
        <f>SUM(AG591:AU591)</f>
      </c>
      <c r="AW591" s="18">
        <f>IF(J591&lt;&gt;0,J591,IF($AV591=0,0,AG591/$AV591*$Z591))</f>
      </c>
      <c r="AX591" s="18">
        <f>IF(K591&lt;&gt;0,K591,IF($AV591=0,0,AH591/$AV591*$Z591))</f>
      </c>
      <c r="AY591" s="18">
        <f>IF(L591&lt;&gt;0,L591,IF($AV591=0,0,AI591/$AV591*$Z591))</f>
      </c>
      <c r="AZ591" s="18">
        <f>IF(M591&lt;&gt;0,M591,IF($AV591=0,0,AJ591/$AV591*$Z591))</f>
      </c>
      <c r="BA591" s="18">
        <f>IF(N591&lt;&gt;0,N591,IF($AV591=0,0,AK591/$AV591*$Z591))</f>
      </c>
      <c r="BB591" s="18">
        <f>IF(O591&lt;&gt;0,O591,IF($AV591=0,0,AL591/$AV591*$Z591))</f>
      </c>
      <c r="BC591" s="18">
        <f>IF(P591&lt;&gt;0,P591,IF($AV591=0,0,AM591/$AV591*$Z591))</f>
      </c>
      <c r="BD591" s="18">
        <f>IF(Q591&lt;&gt;0,Q591,IF($AV591=0,0,AN591/$AV591*$Z591))</f>
      </c>
      <c r="BE591" s="18">
        <f>IF(R591&lt;&gt;0,R591,IF($AV591=0,0,AO591/$AV591*$Z591))</f>
      </c>
      <c r="BF591" s="18">
        <f>IF(S591&lt;&gt;0,S591,IF($AV591=0,0,AP591/$AV591*$Z591))</f>
      </c>
      <c r="BG591" s="18">
        <f>IF(T591&lt;&gt;0,T591,IF($AV591=0,0,AQ591/$AV591*$Z591))</f>
      </c>
      <c r="BH591" s="18">
        <f>IF(U591&lt;&gt;0,U591,IF($AV591=0,0,AR591/$AV591*$Z591))</f>
      </c>
      <c r="BI591" s="18">
        <f>IF(V591&lt;&gt;0,V591,IF($AV591=0,0,AS591/$AV591*$Z591))</f>
      </c>
      <c r="BJ591" s="18">
        <f>IF(W591&lt;&gt;0,W591,IF($AV591=0,0,AT591/$AV591*$Z591))</f>
      </c>
      <c r="BK591" s="18">
        <f>IF(X591&lt;&gt;0,X591,IF($AV591=0,0,AU591/$AV591*$Z591))</f>
      </c>
      <c r="BL591" s="18">
        <f>SUM(AW591:BK591)</f>
      </c>
      <c r="BM591" s="18">
        <f>I591-BL591</f>
      </c>
    </row>
    <row r="592" outlineLevel="4">
      <c r="A592" s="5" t="str">
        <v>11.7</v>
      </c>
      <c r="B592" s="5" t="str">
        <v/>
      </c>
      <c r="C592" s="5" t="str">
        <v/>
      </c>
      <c r="D592" s="5" t="str">
        <v/>
      </c>
      <c r="E592" s="19">
        <f>IFERROR(_xlfn.XLOOKUP(F592,Assumptions!B:B,Assumptions!C:C),0)</f>
      </c>
      <c r="F592" s="5" t="str">
        <v>Site Delivery EGP</v>
      </c>
      <c r="G592" s="5" t="str">
        <v/>
      </c>
      <c r="H592" s="18">
        <f>G590*E592</f>
      </c>
      <c r="I592" s="18">
        <f>H592*(1-0)</f>
      </c>
      <c r="J592" s="18">
        <v>0</v>
      </c>
      <c r="K592" s="18">
        <v>0</v>
      </c>
      <c r="L592" s="18">
        <v>0</v>
      </c>
      <c r="M592" s="18">
        <v>0</v>
      </c>
      <c r="N592" s="18">
        <v>0</v>
      </c>
      <c r="O592" s="18">
        <v>0</v>
      </c>
      <c r="P592" s="18">
        <v>0</v>
      </c>
      <c r="Q592" s="18">
        <v>0</v>
      </c>
      <c r="R592" s="18">
        <v>0</v>
      </c>
      <c r="S592" s="18">
        <v>0</v>
      </c>
      <c r="T592" s="18">
        <v>0</v>
      </c>
      <c r="U592" s="18">
        <v>0</v>
      </c>
      <c r="V592" s="18">
        <v>0</v>
      </c>
      <c r="W592" s="18">
        <v>0</v>
      </c>
      <c r="X592" s="18">
        <v>0</v>
      </c>
      <c r="Y592" s="18">
        <f>SUM(J592:X592)</f>
      </c>
      <c r="Z592" s="18">
        <f>I592-Y592</f>
      </c>
      <c r="AA592" s="5" t="str">
        <v/>
      </c>
      <c r="AB592" s="5" t="str">
        <v/>
      </c>
      <c r="AC592" s="18">
        <f>IFERROR(_xlfn.XLOOKUP(F592,Assumptions!B:B,Assumptions!D:D),0)</f>
      </c>
      <c r="AD592" s="20">
        <f>AA592+AC592</f>
      </c>
      <c r="AE592" s="20">
        <f>AC592+AB592</f>
      </c>
      <c r="AF592" s="5" t="str">
        <v/>
      </c>
      <c r="AG592" s="18">
        <f>IFERROR(_xlfn.BETA.DIST(DATE(YEAR(AG$2),MONTH(AG$2),15),$AD$2,$AE$2,FALSE,DATE(YEAR($AD592),MONTH($AD592),1),DATE(YEAR($AE592),MONTH($AE592),28)),0)</f>
      </c>
      <c r="AH592" s="18">
        <f>IFERROR(_xlfn.BETA.DIST(DATE(YEAR(AH$2),MONTH(AH$2),15),$AD$2,$AE$2,FALSE,DATE(YEAR($AD592),MONTH($AD592),1),DATE(YEAR($AE592),MONTH($AE592),28)),0)</f>
      </c>
      <c r="AI592" s="18">
        <f>IFERROR(_xlfn.BETA.DIST(DATE(YEAR(AI$2),MONTH(AI$2),15),$AD$2,$AE$2,FALSE,DATE(YEAR($AD592),MONTH($AD592),1),DATE(YEAR($AE592),MONTH($AE592),28)),0)</f>
      </c>
      <c r="AJ592" s="18">
        <f>IFERROR(_xlfn.BETA.DIST(DATE(YEAR(AJ$2),MONTH(AJ$2),15),$AD$2,$AE$2,FALSE,DATE(YEAR($AD592),MONTH($AD592),1),DATE(YEAR($AE592),MONTH($AE592),28)),0)</f>
      </c>
      <c r="AK592" s="18">
        <f>IFERROR(_xlfn.BETA.DIST(DATE(YEAR(AK$2),MONTH(AK$2),15),$AD$2,$AE$2,FALSE,DATE(YEAR($AD592),MONTH($AD592),1),DATE(YEAR($AE592),MONTH($AE592),28)),0)</f>
      </c>
      <c r="AL592" s="18">
        <f>IFERROR(_xlfn.BETA.DIST(DATE(YEAR(AL$2),MONTH(AL$2),15),$AD$2,$AE$2,FALSE,DATE(YEAR($AD592),MONTH($AD592),1),DATE(YEAR($AE592),MONTH($AE592),28)),0)</f>
      </c>
      <c r="AM592" s="18">
        <f>IFERROR(_xlfn.BETA.DIST(DATE(YEAR(AM$2),MONTH(AM$2),15),$AD$2,$AE$2,FALSE,DATE(YEAR($AD592),MONTH($AD592),1),DATE(YEAR($AE592),MONTH($AE592),28)),0)</f>
      </c>
      <c r="AN592" s="18">
        <f>IFERROR(_xlfn.BETA.DIST(DATE(YEAR(AN$2),MONTH(AN$2),15),$AD$2,$AE$2,FALSE,DATE(YEAR($AD592),MONTH($AD592),1),DATE(YEAR($AE592),MONTH($AE592),28)),0)</f>
      </c>
      <c r="AO592" s="18">
        <f>IFERROR(_xlfn.BETA.DIST(DATE(YEAR(AO$2),MONTH(AO$2),15),$AD$2,$AE$2,FALSE,DATE(YEAR($AD592),MONTH($AD592),1),DATE(YEAR($AE592),MONTH($AE592),28)),0)</f>
      </c>
      <c r="AP592" s="18">
        <f>IFERROR(_xlfn.BETA.DIST(DATE(YEAR(AP$2),MONTH(AP$2),15),$AD$2,$AE$2,FALSE,DATE(YEAR($AD592),MONTH($AD592),1),DATE(YEAR($AE592),MONTH($AE592),28)),0)</f>
      </c>
      <c r="AQ592" s="18">
        <f>IFERROR(_xlfn.BETA.DIST(DATE(YEAR(AQ$2),MONTH(AQ$2),15),$AD$2,$AE$2,FALSE,DATE(YEAR($AD592),MONTH($AD592),1),DATE(YEAR($AE592),MONTH($AE592),28)),0)</f>
      </c>
      <c r="AR592" s="18">
        <f>IFERROR(_xlfn.BETA.DIST(DATE(YEAR(AR$2),MONTH(AR$2),15),$AD$2,$AE$2,FALSE,DATE(YEAR($AD592),MONTH($AD592),1),DATE(YEAR($AE592),MONTH($AE592),28)),0)</f>
      </c>
      <c r="AS592" s="18">
        <f>IFERROR(_xlfn.BETA.DIST(DATE(YEAR(AS$2),MONTH(AS$2),15),$AD$2,$AE$2,FALSE,DATE(YEAR($AD592),MONTH($AD592),1),DATE(YEAR($AE592),MONTH($AE592),28)),0)</f>
      </c>
      <c r="AT592" s="18">
        <f>IFERROR(_xlfn.BETA.DIST(DATE(YEAR(AT$2),MONTH(AT$2),15),$AD$2,$AE$2,FALSE,DATE(YEAR($AD592),MONTH($AD592),1),DATE(YEAR($AE592),MONTH($AE592),28)),0)</f>
      </c>
      <c r="AU592" s="18">
        <f>IFERROR(_xlfn.BETA.DIST(DATE(YEAR(AU$2),MONTH(AU$2),15),$AD$2,$AE$2,FALSE,DATE(YEAR($AD592),MONTH($AD592),1),DATE(YEAR($AE592),MONTH($AE592),28)),0)</f>
      </c>
      <c r="AV592" s="18">
        <f>SUM(AG592:AU592)</f>
      </c>
      <c r="AW592" s="18">
        <f>IF(J592&lt;&gt;0,J592,IF($AV592=0,0,AG592/$AV592*$Z592))</f>
      </c>
      <c r="AX592" s="18">
        <f>IF(K592&lt;&gt;0,K592,IF($AV592=0,0,AH592/$AV592*$Z592))</f>
      </c>
      <c r="AY592" s="18">
        <f>IF(L592&lt;&gt;0,L592,IF($AV592=0,0,AI592/$AV592*$Z592))</f>
      </c>
      <c r="AZ592" s="18">
        <f>IF(M592&lt;&gt;0,M592,IF($AV592=0,0,AJ592/$AV592*$Z592))</f>
      </c>
      <c r="BA592" s="18">
        <f>IF(N592&lt;&gt;0,N592,IF($AV592=0,0,AK592/$AV592*$Z592))</f>
      </c>
      <c r="BB592" s="18">
        <f>IF(O592&lt;&gt;0,O592,IF($AV592=0,0,AL592/$AV592*$Z592))</f>
      </c>
      <c r="BC592" s="18">
        <f>IF(P592&lt;&gt;0,P592,IF($AV592=0,0,AM592/$AV592*$Z592))</f>
      </c>
      <c r="BD592" s="18">
        <f>IF(Q592&lt;&gt;0,Q592,IF($AV592=0,0,AN592/$AV592*$Z592))</f>
      </c>
      <c r="BE592" s="18">
        <f>IF(R592&lt;&gt;0,R592,IF($AV592=0,0,AO592/$AV592*$Z592))</f>
      </c>
      <c r="BF592" s="18">
        <f>IF(S592&lt;&gt;0,S592,IF($AV592=0,0,AP592/$AV592*$Z592))</f>
      </c>
      <c r="BG592" s="18">
        <f>IF(T592&lt;&gt;0,T592,IF($AV592=0,0,AQ592/$AV592*$Z592))</f>
      </c>
      <c r="BH592" s="18">
        <f>IF(U592&lt;&gt;0,U592,IF($AV592=0,0,AR592/$AV592*$Z592))</f>
      </c>
      <c r="BI592" s="18">
        <f>IF(V592&lt;&gt;0,V592,IF($AV592=0,0,AS592/$AV592*$Z592))</f>
      </c>
      <c r="BJ592" s="18">
        <f>IF(W592&lt;&gt;0,W592,IF($AV592=0,0,AT592/$AV592*$Z592))</f>
      </c>
      <c r="BK592" s="18">
        <f>IF(X592&lt;&gt;0,X592,IF($AV592=0,0,AU592/$AV592*$Z592))</f>
      </c>
      <c r="BL592" s="18">
        <f>SUM(AW592:BK592)</f>
      </c>
      <c r="BM592" s="18">
        <f>I592-BL592</f>
      </c>
    </row>
    <row r="593" outlineLevel="4">
      <c r="A593" s="5" t="str">
        <v>11.7</v>
      </c>
      <c r="B593" s="5" t="str">
        <v/>
      </c>
      <c r="C593" s="5" t="str">
        <v>BSKDGNGENGR07</v>
      </c>
      <c r="D593" s="5" t="str">
        <v>BSKDGNGENGR07</v>
      </c>
      <c r="E593" s="19">
        <f>IFERROR(_xlfn.XLOOKUP(F593,Assumptions!B:B,Assumptions!C:C),0)</f>
      </c>
      <c r="F593" s="5" t="str">
        <v>Retention</v>
      </c>
      <c r="G593" s="5" t="str">
        <v/>
      </c>
      <c r="H593" s="18">
        <f>G590*E593</f>
      </c>
      <c r="I593" s="18">
        <f>H593*(1-0)</f>
      </c>
      <c r="J593" s="18">
        <v>0</v>
      </c>
      <c r="K593" s="18">
        <v>0</v>
      </c>
      <c r="L593" s="18">
        <v>0</v>
      </c>
      <c r="M593" s="18">
        <v>0</v>
      </c>
      <c r="N593" s="18">
        <v>0</v>
      </c>
      <c r="O593" s="18">
        <v>0</v>
      </c>
      <c r="P593" s="18">
        <v>0</v>
      </c>
      <c r="Q593" s="18">
        <v>0</v>
      </c>
      <c r="R593" s="18">
        <v>0</v>
      </c>
      <c r="S593" s="18">
        <v>0</v>
      </c>
      <c r="T593" s="18">
        <v>0</v>
      </c>
      <c r="U593" s="18">
        <v>0</v>
      </c>
      <c r="V593" s="18">
        <v>0</v>
      </c>
      <c r="W593" s="18">
        <v>0</v>
      </c>
      <c r="X593" s="18">
        <v>0</v>
      </c>
      <c r="Y593" s="18">
        <f>SUM(J593:X593)</f>
      </c>
      <c r="Z593" s="18">
        <f>I593-Y593</f>
      </c>
      <c r="AA593" s="20">
        <v>46483</v>
      </c>
      <c r="AB593" s="20">
        <v>46483</v>
      </c>
      <c r="AC593" s="18">
        <f>IFERROR(_xlfn.XLOOKUP(F593,Assumptions!B:B,Assumptions!D:D),0)</f>
      </c>
      <c r="AD593" s="20">
        <f>AA593+AC593</f>
      </c>
      <c r="AE593" s="20">
        <f>AC593+AB593</f>
      </c>
      <c r="AF593" s="5" t="str">
        <v/>
      </c>
      <c r="AG593" s="18">
        <f>IFERROR(_xlfn.BETA.DIST(DATE(YEAR(AG$2),MONTH(AG$2),15),$AD$2,$AE$2,FALSE,DATE(YEAR($AD593),MONTH($AD593),1),DATE(YEAR($AE593),MONTH($AE593),28)),0)</f>
      </c>
      <c r="AH593" s="18">
        <f>IFERROR(_xlfn.BETA.DIST(DATE(YEAR(AH$2),MONTH(AH$2),15),$AD$2,$AE$2,FALSE,DATE(YEAR($AD593),MONTH($AD593),1),DATE(YEAR($AE593),MONTH($AE593),28)),0)</f>
      </c>
      <c r="AI593" s="18">
        <f>IFERROR(_xlfn.BETA.DIST(DATE(YEAR(AI$2),MONTH(AI$2),15),$AD$2,$AE$2,FALSE,DATE(YEAR($AD593),MONTH($AD593),1),DATE(YEAR($AE593),MONTH($AE593),28)),0)</f>
      </c>
      <c r="AJ593" s="18">
        <f>IFERROR(_xlfn.BETA.DIST(DATE(YEAR(AJ$2),MONTH(AJ$2),15),$AD$2,$AE$2,FALSE,DATE(YEAR($AD593),MONTH($AD593),1),DATE(YEAR($AE593),MONTH($AE593),28)),0)</f>
      </c>
      <c r="AK593" s="18">
        <f>IFERROR(_xlfn.BETA.DIST(DATE(YEAR(AK$2),MONTH(AK$2),15),$AD$2,$AE$2,FALSE,DATE(YEAR($AD593),MONTH($AD593),1),DATE(YEAR($AE593),MONTH($AE593),28)),0)</f>
      </c>
      <c r="AL593" s="18">
        <f>IFERROR(_xlfn.BETA.DIST(DATE(YEAR(AL$2),MONTH(AL$2),15),$AD$2,$AE$2,FALSE,DATE(YEAR($AD593),MONTH($AD593),1),DATE(YEAR($AE593),MONTH($AE593),28)),0)</f>
      </c>
      <c r="AM593" s="18">
        <f>IFERROR(_xlfn.BETA.DIST(DATE(YEAR(AM$2),MONTH(AM$2),15),$AD$2,$AE$2,FALSE,DATE(YEAR($AD593),MONTH($AD593),1),DATE(YEAR($AE593),MONTH($AE593),28)),0)</f>
      </c>
      <c r="AN593" s="18">
        <f>IFERROR(_xlfn.BETA.DIST(DATE(YEAR(AN$2),MONTH(AN$2),15),$AD$2,$AE$2,FALSE,DATE(YEAR($AD593),MONTH($AD593),1),DATE(YEAR($AE593),MONTH($AE593),28)),0)</f>
      </c>
      <c r="AO593" s="18">
        <f>IFERROR(_xlfn.BETA.DIST(DATE(YEAR(AO$2),MONTH(AO$2),15),$AD$2,$AE$2,FALSE,DATE(YEAR($AD593),MONTH($AD593),1),DATE(YEAR($AE593),MONTH($AE593),28)),0)</f>
      </c>
      <c r="AP593" s="18">
        <f>IFERROR(_xlfn.BETA.DIST(DATE(YEAR(AP$2),MONTH(AP$2),15),$AD$2,$AE$2,FALSE,DATE(YEAR($AD593),MONTH($AD593),1),DATE(YEAR($AE593),MONTH($AE593),28)),0)</f>
      </c>
      <c r="AQ593" s="18">
        <f>IFERROR(_xlfn.BETA.DIST(DATE(YEAR(AQ$2),MONTH(AQ$2),15),$AD$2,$AE$2,FALSE,DATE(YEAR($AD593),MONTH($AD593),1),DATE(YEAR($AE593),MONTH($AE593),28)),0)</f>
      </c>
      <c r="AR593" s="18">
        <f>IFERROR(_xlfn.BETA.DIST(DATE(YEAR(AR$2),MONTH(AR$2),15),$AD$2,$AE$2,FALSE,DATE(YEAR($AD593),MONTH($AD593),1),DATE(YEAR($AE593),MONTH($AE593),28)),0)</f>
      </c>
      <c r="AS593" s="18">
        <f>IFERROR(_xlfn.BETA.DIST(DATE(YEAR(AS$2),MONTH(AS$2),15),$AD$2,$AE$2,FALSE,DATE(YEAR($AD593),MONTH($AD593),1),DATE(YEAR($AE593),MONTH($AE593),28)),0)</f>
      </c>
      <c r="AT593" s="18">
        <f>IFERROR(_xlfn.BETA.DIST(DATE(YEAR(AT$2),MONTH(AT$2),15),$AD$2,$AE$2,FALSE,DATE(YEAR($AD593),MONTH($AD593),1),DATE(YEAR($AE593),MONTH($AE593),28)),0)</f>
      </c>
      <c r="AU593" s="18">
        <f>IFERROR(_xlfn.BETA.DIST(DATE(YEAR(AU$2),MONTH(AU$2),15),$AD$2,$AE$2,FALSE,DATE(YEAR($AD593),MONTH($AD593),1),DATE(YEAR($AE593),MONTH($AE593),28)),0)</f>
      </c>
      <c r="AV593" s="18">
        <f>SUM(AG593:AU593)</f>
      </c>
      <c r="AW593" s="18">
        <f>IF(J593&lt;&gt;0,J593,IF($AV593=0,0,AG593/$AV593*$Z593))</f>
      </c>
      <c r="AX593" s="18">
        <f>IF(K593&lt;&gt;0,K593,IF($AV593=0,0,AH593/$AV593*$Z593))</f>
      </c>
      <c r="AY593" s="18">
        <f>IF(L593&lt;&gt;0,L593,IF($AV593=0,0,AI593/$AV593*$Z593))</f>
      </c>
      <c r="AZ593" s="18">
        <f>IF(M593&lt;&gt;0,M593,IF($AV593=0,0,AJ593/$AV593*$Z593))</f>
      </c>
      <c r="BA593" s="18">
        <f>IF(N593&lt;&gt;0,N593,IF($AV593=0,0,AK593/$AV593*$Z593))</f>
      </c>
      <c r="BB593" s="18">
        <f>IF(O593&lt;&gt;0,O593,IF($AV593=0,0,AL593/$AV593*$Z593))</f>
      </c>
      <c r="BC593" s="18">
        <f>IF(P593&lt;&gt;0,P593,IF($AV593=0,0,AM593/$AV593*$Z593))</f>
      </c>
      <c r="BD593" s="18">
        <f>IF(Q593&lt;&gt;0,Q593,IF($AV593=0,0,AN593/$AV593*$Z593))</f>
      </c>
      <c r="BE593" s="18">
        <f>IF(R593&lt;&gt;0,R593,IF($AV593=0,0,AO593/$AV593*$Z593))</f>
      </c>
      <c r="BF593" s="18">
        <f>IF(S593&lt;&gt;0,S593,IF($AV593=0,0,AP593/$AV593*$Z593))</f>
      </c>
      <c r="BG593" s="18">
        <f>IF(T593&lt;&gt;0,T593,IF($AV593=0,0,AQ593/$AV593*$Z593))</f>
      </c>
      <c r="BH593" s="18">
        <f>IF(U593&lt;&gt;0,U593,IF($AV593=0,0,AR593/$AV593*$Z593))</f>
      </c>
      <c r="BI593" s="18">
        <f>IF(V593&lt;&gt;0,V593,IF($AV593=0,0,AS593/$AV593*$Z593))</f>
      </c>
      <c r="BJ593" s="18">
        <f>IF(W593&lt;&gt;0,W593,IF($AV593=0,0,AT593/$AV593*$Z593))</f>
      </c>
      <c r="BK593" s="18">
        <f>IF(X593&lt;&gt;0,X593,IF($AV593=0,0,AU593/$AV593*$Z593))</f>
      </c>
      <c r="BL593" s="18">
        <f>SUM(AW593:BK593)</f>
      </c>
      <c r="BM593" s="18">
        <f>I593-BL593</f>
      </c>
    </row>
    <row r="594" outlineLevel="3">
      <c r="A594" s="17" t="str">
        <v>11.9</v>
      </c>
      <c r="B594" s="17" t="str">
        <v/>
      </c>
      <c r="C594" s="17" t="str">
        <v/>
      </c>
      <c r="D594" s="17" t="str">
        <v/>
      </c>
      <c r="E594" s="17" t="str">
        <v>11.9</v>
      </c>
      <c r="F594" s="17" t="str">
        <v>Transformer's Foundations For Two Nos of 220-66-11 kV Transformers and Three Nos of 66-11 kV transformers with fire protective walls considering spaces for the future 220-66 kV one</v>
      </c>
      <c r="G594" s="17">
        <v>27778676.07</v>
      </c>
      <c r="H594" s="17" t="str">
        <v/>
      </c>
      <c r="I594" s="17" t="str">
        <v/>
      </c>
      <c r="J594" s="17" t="str">
        <v/>
      </c>
      <c r="K594" s="17" t="str">
        <v/>
      </c>
      <c r="L594" s="17" t="str">
        <v/>
      </c>
      <c r="M594" s="17" t="str">
        <v/>
      </c>
      <c r="N594" s="17" t="str">
        <v/>
      </c>
      <c r="O594" s="17" t="str">
        <v/>
      </c>
      <c r="P594" s="17" t="str">
        <v/>
      </c>
      <c r="Q594" s="17" t="str">
        <v/>
      </c>
      <c r="R594" s="17" t="str">
        <v/>
      </c>
      <c r="S594" s="17" t="str">
        <v/>
      </c>
      <c r="T594" s="17" t="str">
        <v/>
      </c>
      <c r="U594" s="17" t="str">
        <v/>
      </c>
      <c r="V594" s="17" t="str">
        <v/>
      </c>
      <c r="W594" s="17" t="str">
        <v/>
      </c>
      <c r="X594" s="17" t="str">
        <v/>
      </c>
      <c r="Y594" s="17" t="str">
        <v/>
      </c>
      <c r="Z594" s="17" t="str">
        <v/>
      </c>
      <c r="AA594" s="17" t="str">
        <v/>
      </c>
      <c r="AB594" s="17" t="str">
        <v/>
      </c>
      <c r="AC594" s="17" t="str">
        <v/>
      </c>
      <c r="AD594" s="17" t="str">
        <v/>
      </c>
      <c r="AE594" s="17" t="str">
        <v/>
      </c>
      <c r="AF594" s="5" t="str">
        <v/>
      </c>
      <c r="AG594" s="18">
        <f>IFERROR(_xlfn.BETA.DIST(DATE(YEAR(AG$2),MONTH(AG$2),15),$AD$2,$AE$2,FALSE,DATE(YEAR($AD594),MONTH($AD594),1),DATE(YEAR($AE594),MONTH($AE594),28)),0)</f>
      </c>
      <c r="AH594" s="18">
        <f>IFERROR(_xlfn.BETA.DIST(DATE(YEAR(AH$2),MONTH(AH$2),15),$AD$2,$AE$2,FALSE,DATE(YEAR($AD594),MONTH($AD594),1),DATE(YEAR($AE594),MONTH($AE594),28)),0)</f>
      </c>
      <c r="AI594" s="18">
        <f>IFERROR(_xlfn.BETA.DIST(DATE(YEAR(AI$2),MONTH(AI$2),15),$AD$2,$AE$2,FALSE,DATE(YEAR($AD594),MONTH($AD594),1),DATE(YEAR($AE594),MONTH($AE594),28)),0)</f>
      </c>
      <c r="AJ594" s="18">
        <f>IFERROR(_xlfn.BETA.DIST(DATE(YEAR(AJ$2),MONTH(AJ$2),15),$AD$2,$AE$2,FALSE,DATE(YEAR($AD594),MONTH($AD594),1),DATE(YEAR($AE594),MONTH($AE594),28)),0)</f>
      </c>
      <c r="AK594" s="18">
        <f>IFERROR(_xlfn.BETA.DIST(DATE(YEAR(AK$2),MONTH(AK$2),15),$AD$2,$AE$2,FALSE,DATE(YEAR($AD594),MONTH($AD594),1),DATE(YEAR($AE594),MONTH($AE594),28)),0)</f>
      </c>
      <c r="AL594" s="18">
        <f>IFERROR(_xlfn.BETA.DIST(DATE(YEAR(AL$2),MONTH(AL$2),15),$AD$2,$AE$2,FALSE,DATE(YEAR($AD594),MONTH($AD594),1),DATE(YEAR($AE594),MONTH($AE594),28)),0)</f>
      </c>
      <c r="AM594" s="18">
        <f>IFERROR(_xlfn.BETA.DIST(DATE(YEAR(AM$2),MONTH(AM$2),15),$AD$2,$AE$2,FALSE,DATE(YEAR($AD594),MONTH($AD594),1),DATE(YEAR($AE594),MONTH($AE594),28)),0)</f>
      </c>
      <c r="AN594" s="18">
        <f>IFERROR(_xlfn.BETA.DIST(DATE(YEAR(AN$2),MONTH(AN$2),15),$AD$2,$AE$2,FALSE,DATE(YEAR($AD594),MONTH($AD594),1),DATE(YEAR($AE594),MONTH($AE594),28)),0)</f>
      </c>
      <c r="AO594" s="18">
        <f>IFERROR(_xlfn.BETA.DIST(DATE(YEAR(AO$2),MONTH(AO$2),15),$AD$2,$AE$2,FALSE,DATE(YEAR($AD594),MONTH($AD594),1),DATE(YEAR($AE594),MONTH($AE594),28)),0)</f>
      </c>
      <c r="AP594" s="18">
        <f>IFERROR(_xlfn.BETA.DIST(DATE(YEAR(AP$2),MONTH(AP$2),15),$AD$2,$AE$2,FALSE,DATE(YEAR($AD594),MONTH($AD594),1),DATE(YEAR($AE594),MONTH($AE594),28)),0)</f>
      </c>
      <c r="AQ594" s="18">
        <f>IFERROR(_xlfn.BETA.DIST(DATE(YEAR(AQ$2),MONTH(AQ$2),15),$AD$2,$AE$2,FALSE,DATE(YEAR($AD594),MONTH($AD594),1),DATE(YEAR($AE594),MONTH($AE594),28)),0)</f>
      </c>
      <c r="AR594" s="18">
        <f>IFERROR(_xlfn.BETA.DIST(DATE(YEAR(AR$2),MONTH(AR$2),15),$AD$2,$AE$2,FALSE,DATE(YEAR($AD594),MONTH($AD594),1),DATE(YEAR($AE594),MONTH($AE594),28)),0)</f>
      </c>
      <c r="AS594" s="18">
        <f>IFERROR(_xlfn.BETA.DIST(DATE(YEAR(AS$2),MONTH(AS$2),15),$AD$2,$AE$2,FALSE,DATE(YEAR($AD594),MONTH($AD594),1),DATE(YEAR($AE594),MONTH($AE594),28)),0)</f>
      </c>
      <c r="AT594" s="18">
        <f>IFERROR(_xlfn.BETA.DIST(DATE(YEAR(AT$2),MONTH(AT$2),15),$AD$2,$AE$2,FALSE,DATE(YEAR($AD594),MONTH($AD594),1),DATE(YEAR($AE594),MONTH($AE594),28)),0)</f>
      </c>
      <c r="AU594" s="18">
        <f>IFERROR(_xlfn.BETA.DIST(DATE(YEAR(AU$2),MONTH(AU$2),15),$AD$2,$AE$2,FALSE,DATE(YEAR($AD594),MONTH($AD594),1),DATE(YEAR($AE594),MONTH($AE594),28)),0)</f>
      </c>
      <c r="AV594" s="18">
        <f>SUM(AG594:AU594)</f>
      </c>
      <c r="AW594" s="18">
        <f>IF(J594&lt;&gt;0,J594,IF($AV594=0,0,AG594/$AV594*$Z594))</f>
      </c>
      <c r="AX594" s="18">
        <f>IF(K594&lt;&gt;0,K594,IF($AV594=0,0,AH594/$AV594*$Z594))</f>
      </c>
      <c r="AY594" s="18">
        <f>IF(L594&lt;&gt;0,L594,IF($AV594=0,0,AI594/$AV594*$Z594))</f>
      </c>
      <c r="AZ594" s="18">
        <f>IF(M594&lt;&gt;0,M594,IF($AV594=0,0,AJ594/$AV594*$Z594))</f>
      </c>
      <c r="BA594" s="18">
        <f>IF(N594&lt;&gt;0,N594,IF($AV594=0,0,AK594/$AV594*$Z594))</f>
      </c>
      <c r="BB594" s="18">
        <f>IF(O594&lt;&gt;0,O594,IF($AV594=0,0,AL594/$AV594*$Z594))</f>
      </c>
      <c r="BC594" s="18">
        <f>IF(P594&lt;&gt;0,P594,IF($AV594=0,0,AM594/$AV594*$Z594))</f>
      </c>
      <c r="BD594" s="18">
        <f>IF(Q594&lt;&gt;0,Q594,IF($AV594=0,0,AN594/$AV594*$Z594))</f>
      </c>
      <c r="BE594" s="18">
        <f>IF(R594&lt;&gt;0,R594,IF($AV594=0,0,AO594/$AV594*$Z594))</f>
      </c>
      <c r="BF594" s="18">
        <f>IF(S594&lt;&gt;0,S594,IF($AV594=0,0,AP594/$AV594*$Z594))</f>
      </c>
      <c r="BG594" s="18">
        <f>IF(T594&lt;&gt;0,T594,IF($AV594=0,0,AQ594/$AV594*$Z594))</f>
      </c>
      <c r="BH594" s="18">
        <f>IF(U594&lt;&gt;0,U594,IF($AV594=0,0,AR594/$AV594*$Z594))</f>
      </c>
      <c r="BI594" s="18">
        <f>IF(V594&lt;&gt;0,V594,IF($AV594=0,0,AS594/$AV594*$Z594))</f>
      </c>
      <c r="BJ594" s="18">
        <f>IF(W594&lt;&gt;0,W594,IF($AV594=0,0,AT594/$AV594*$Z594))</f>
      </c>
      <c r="BK594" s="18">
        <f>IF(X594&lt;&gt;0,X594,IF($AV594=0,0,AU594/$AV594*$Z594))</f>
      </c>
      <c r="BL594" s="18">
        <f>SUM(AW594:BK594)</f>
      </c>
      <c r="BM594" s="17" t="str">
        <v/>
      </c>
    </row>
    <row r="595" outlineLevel="4">
      <c r="A595" s="5" t="str">
        <v>11.9</v>
      </c>
      <c r="B595" s="5" t="str">
        <v/>
      </c>
      <c r="C595" s="5" t="str">
        <v>BSKDGNGENGR03</v>
      </c>
      <c r="D595" s="5" t="str">
        <v>BSKDGNGENGR03</v>
      </c>
      <c r="E595" s="19">
        <f>IFERROR(_xlfn.XLOOKUP(F595,Assumptions!B:B,Assumptions!C:C),0)</f>
      </c>
      <c r="F595" s="5" t="str">
        <v>Advanced Payment</v>
      </c>
      <c r="G595" s="5" t="str">
        <v/>
      </c>
      <c r="H595" s="18">
        <f>G594*E595</f>
      </c>
      <c r="I595" s="18">
        <f>H595*(1-0)</f>
      </c>
      <c r="J595" s="18">
        <v>0</v>
      </c>
      <c r="K595" s="18">
        <v>0</v>
      </c>
      <c r="L595" s="18">
        <v>0</v>
      </c>
      <c r="M595" s="18">
        <v>0</v>
      </c>
      <c r="N595" s="18">
        <v>0</v>
      </c>
      <c r="O595" s="18">
        <v>0</v>
      </c>
      <c r="P595" s="18">
        <v>0</v>
      </c>
      <c r="Q595" s="18">
        <v>0</v>
      </c>
      <c r="R595" s="18">
        <v>0</v>
      </c>
      <c r="S595" s="18">
        <v>0</v>
      </c>
      <c r="T595" s="18">
        <v>0</v>
      </c>
      <c r="U595" s="18">
        <v>0</v>
      </c>
      <c r="V595" s="18">
        <v>0</v>
      </c>
      <c r="W595" s="18">
        <v>0</v>
      </c>
      <c r="X595" s="18">
        <v>0</v>
      </c>
      <c r="Y595" s="18">
        <f>SUM(J595:X595)</f>
      </c>
      <c r="Z595" s="18">
        <f>I595-Y595</f>
      </c>
      <c r="AA595" s="20">
        <v>46026</v>
      </c>
      <c r="AB595" s="20">
        <v>46026</v>
      </c>
      <c r="AC595" s="18">
        <f>IFERROR(_xlfn.XLOOKUP(F595,Assumptions!B:B,Assumptions!D:D),0)</f>
      </c>
      <c r="AD595" s="20">
        <f>AA595+AC595</f>
      </c>
      <c r="AE595" s="20">
        <f>AC595+AB595</f>
      </c>
      <c r="AF595" s="5" t="str">
        <v/>
      </c>
      <c r="AG595" s="18">
        <f>IFERROR(_xlfn.BETA.DIST(DATE(YEAR(AG$2),MONTH(AG$2),15),$AD$2,$AE$2,FALSE,DATE(YEAR($AD595),MONTH($AD595),1),DATE(YEAR($AE595),MONTH($AE595),28)),0)</f>
      </c>
      <c r="AH595" s="18">
        <f>IFERROR(_xlfn.BETA.DIST(DATE(YEAR(AH$2),MONTH(AH$2),15),$AD$2,$AE$2,FALSE,DATE(YEAR($AD595),MONTH($AD595),1),DATE(YEAR($AE595),MONTH($AE595),28)),0)</f>
      </c>
      <c r="AI595" s="18">
        <f>IFERROR(_xlfn.BETA.DIST(DATE(YEAR(AI$2),MONTH(AI$2),15),$AD$2,$AE$2,FALSE,DATE(YEAR($AD595),MONTH($AD595),1),DATE(YEAR($AE595),MONTH($AE595),28)),0)</f>
      </c>
      <c r="AJ595" s="18">
        <f>IFERROR(_xlfn.BETA.DIST(DATE(YEAR(AJ$2),MONTH(AJ$2),15),$AD$2,$AE$2,FALSE,DATE(YEAR($AD595),MONTH($AD595),1),DATE(YEAR($AE595),MONTH($AE595),28)),0)</f>
      </c>
      <c r="AK595" s="18">
        <f>IFERROR(_xlfn.BETA.DIST(DATE(YEAR(AK$2),MONTH(AK$2),15),$AD$2,$AE$2,FALSE,DATE(YEAR($AD595),MONTH($AD595),1),DATE(YEAR($AE595),MONTH($AE595),28)),0)</f>
      </c>
      <c r="AL595" s="18">
        <f>IFERROR(_xlfn.BETA.DIST(DATE(YEAR(AL$2),MONTH(AL$2),15),$AD$2,$AE$2,FALSE,DATE(YEAR($AD595),MONTH($AD595),1),DATE(YEAR($AE595),MONTH($AE595),28)),0)</f>
      </c>
      <c r="AM595" s="18">
        <f>IFERROR(_xlfn.BETA.DIST(DATE(YEAR(AM$2),MONTH(AM$2),15),$AD$2,$AE$2,FALSE,DATE(YEAR($AD595),MONTH($AD595),1),DATE(YEAR($AE595),MONTH($AE595),28)),0)</f>
      </c>
      <c r="AN595" s="18">
        <f>IFERROR(_xlfn.BETA.DIST(DATE(YEAR(AN$2),MONTH(AN$2),15),$AD$2,$AE$2,FALSE,DATE(YEAR($AD595),MONTH($AD595),1),DATE(YEAR($AE595),MONTH($AE595),28)),0)</f>
      </c>
      <c r="AO595" s="18">
        <f>IFERROR(_xlfn.BETA.DIST(DATE(YEAR(AO$2),MONTH(AO$2),15),$AD$2,$AE$2,FALSE,DATE(YEAR($AD595),MONTH($AD595),1),DATE(YEAR($AE595),MONTH($AE595),28)),0)</f>
      </c>
      <c r="AP595" s="18">
        <f>IFERROR(_xlfn.BETA.DIST(DATE(YEAR(AP$2),MONTH(AP$2),15),$AD$2,$AE$2,FALSE,DATE(YEAR($AD595),MONTH($AD595),1),DATE(YEAR($AE595),MONTH($AE595),28)),0)</f>
      </c>
      <c r="AQ595" s="18">
        <f>IFERROR(_xlfn.BETA.DIST(DATE(YEAR(AQ$2),MONTH(AQ$2),15),$AD$2,$AE$2,FALSE,DATE(YEAR($AD595),MONTH($AD595),1),DATE(YEAR($AE595),MONTH($AE595),28)),0)</f>
      </c>
      <c r="AR595" s="18">
        <f>IFERROR(_xlfn.BETA.DIST(DATE(YEAR(AR$2),MONTH(AR$2),15),$AD$2,$AE$2,FALSE,DATE(YEAR($AD595),MONTH($AD595),1),DATE(YEAR($AE595),MONTH($AE595),28)),0)</f>
      </c>
      <c r="AS595" s="18">
        <f>IFERROR(_xlfn.BETA.DIST(DATE(YEAR(AS$2),MONTH(AS$2),15),$AD$2,$AE$2,FALSE,DATE(YEAR($AD595),MONTH($AD595),1),DATE(YEAR($AE595),MONTH($AE595),28)),0)</f>
      </c>
      <c r="AT595" s="18">
        <f>IFERROR(_xlfn.BETA.DIST(DATE(YEAR(AT$2),MONTH(AT$2),15),$AD$2,$AE$2,FALSE,DATE(YEAR($AD595),MONTH($AD595),1),DATE(YEAR($AE595),MONTH($AE595),28)),0)</f>
      </c>
      <c r="AU595" s="18">
        <f>IFERROR(_xlfn.BETA.DIST(DATE(YEAR(AU$2),MONTH(AU$2),15),$AD$2,$AE$2,FALSE,DATE(YEAR($AD595),MONTH($AD595),1),DATE(YEAR($AE595),MONTH($AE595),28)),0)</f>
      </c>
      <c r="AV595" s="18">
        <f>SUM(AG595:AU595)</f>
      </c>
      <c r="AW595" s="18">
        <f>IF(J595&lt;&gt;0,J595,IF($AV595=0,0,AG595/$AV595*$Z595))</f>
      </c>
      <c r="AX595" s="18">
        <f>IF(K595&lt;&gt;0,K595,IF($AV595=0,0,AH595/$AV595*$Z595))</f>
      </c>
      <c r="AY595" s="18">
        <f>IF(L595&lt;&gt;0,L595,IF($AV595=0,0,AI595/$AV595*$Z595))</f>
      </c>
      <c r="AZ595" s="18">
        <f>IF(M595&lt;&gt;0,M595,IF($AV595=0,0,AJ595/$AV595*$Z595))</f>
      </c>
      <c r="BA595" s="18">
        <f>IF(N595&lt;&gt;0,N595,IF($AV595=0,0,AK595/$AV595*$Z595))</f>
      </c>
      <c r="BB595" s="18">
        <f>IF(O595&lt;&gt;0,O595,IF($AV595=0,0,AL595/$AV595*$Z595))</f>
      </c>
      <c r="BC595" s="18">
        <f>IF(P595&lt;&gt;0,P595,IF($AV595=0,0,AM595/$AV595*$Z595))</f>
      </c>
      <c r="BD595" s="18">
        <f>IF(Q595&lt;&gt;0,Q595,IF($AV595=0,0,AN595/$AV595*$Z595))</f>
      </c>
      <c r="BE595" s="18">
        <f>IF(R595&lt;&gt;0,R595,IF($AV595=0,0,AO595/$AV595*$Z595))</f>
      </c>
      <c r="BF595" s="18">
        <f>IF(S595&lt;&gt;0,S595,IF($AV595=0,0,AP595/$AV595*$Z595))</f>
      </c>
      <c r="BG595" s="18">
        <f>IF(T595&lt;&gt;0,T595,IF($AV595=0,0,AQ595/$AV595*$Z595))</f>
      </c>
      <c r="BH595" s="18">
        <f>IF(U595&lt;&gt;0,U595,IF($AV595=0,0,AR595/$AV595*$Z595))</f>
      </c>
      <c r="BI595" s="18">
        <f>IF(V595&lt;&gt;0,V595,IF($AV595=0,0,AS595/$AV595*$Z595))</f>
      </c>
      <c r="BJ595" s="18">
        <f>IF(W595&lt;&gt;0,W595,IF($AV595=0,0,AT595/$AV595*$Z595))</f>
      </c>
      <c r="BK595" s="18">
        <f>IF(X595&lt;&gt;0,X595,IF($AV595=0,0,AU595/$AV595*$Z595))</f>
      </c>
      <c r="BL595" s="18">
        <f>SUM(AW595:BK595)</f>
      </c>
      <c r="BM595" s="18">
        <f>I595-BL595</f>
      </c>
    </row>
    <row r="596" outlineLevel="4">
      <c r="A596" s="5" t="str">
        <v>11.9</v>
      </c>
      <c r="B596" s="5" t="str">
        <v/>
      </c>
      <c r="C596" s="5" t="str">
        <v/>
      </c>
      <c r="D596" s="5" t="str">
        <v/>
      </c>
      <c r="E596" s="19">
        <f>IFERROR(_xlfn.XLOOKUP(F596,Assumptions!B:B,Assumptions!C:C),0)</f>
      </c>
      <c r="F596" s="5" t="str">
        <v>Site Delivery EGP</v>
      </c>
      <c r="G596" s="5" t="str">
        <v/>
      </c>
      <c r="H596" s="18">
        <f>G594*E596</f>
      </c>
      <c r="I596" s="18">
        <f>H596*(1-0)</f>
      </c>
      <c r="J596" s="18">
        <v>0</v>
      </c>
      <c r="K596" s="18">
        <v>0</v>
      </c>
      <c r="L596" s="18">
        <v>0</v>
      </c>
      <c r="M596" s="18">
        <v>0</v>
      </c>
      <c r="N596" s="18">
        <v>0</v>
      </c>
      <c r="O596" s="18">
        <v>0</v>
      </c>
      <c r="P596" s="18">
        <v>0</v>
      </c>
      <c r="Q596" s="18">
        <v>0</v>
      </c>
      <c r="R596" s="18">
        <v>0</v>
      </c>
      <c r="S596" s="18">
        <v>0</v>
      </c>
      <c r="T596" s="18">
        <v>0</v>
      </c>
      <c r="U596" s="18">
        <v>0</v>
      </c>
      <c r="V596" s="18">
        <v>0</v>
      </c>
      <c r="W596" s="18">
        <v>0</v>
      </c>
      <c r="X596" s="18">
        <v>0</v>
      </c>
      <c r="Y596" s="18">
        <f>SUM(J596:X596)</f>
      </c>
      <c r="Z596" s="18">
        <f>I596-Y596</f>
      </c>
      <c r="AA596" s="5" t="str">
        <v/>
      </c>
      <c r="AB596" s="5" t="str">
        <v/>
      </c>
      <c r="AC596" s="18">
        <f>IFERROR(_xlfn.XLOOKUP(F596,Assumptions!B:B,Assumptions!D:D),0)</f>
      </c>
      <c r="AD596" s="20">
        <f>AA596+AC596</f>
      </c>
      <c r="AE596" s="20">
        <f>AC596+AB596</f>
      </c>
      <c r="AF596" s="5" t="str">
        <v/>
      </c>
      <c r="AG596" s="18">
        <f>IFERROR(_xlfn.BETA.DIST(DATE(YEAR(AG$2),MONTH(AG$2),15),$AD$2,$AE$2,FALSE,DATE(YEAR($AD596),MONTH($AD596),1),DATE(YEAR($AE596),MONTH($AE596),28)),0)</f>
      </c>
      <c r="AH596" s="18">
        <f>IFERROR(_xlfn.BETA.DIST(DATE(YEAR(AH$2),MONTH(AH$2),15),$AD$2,$AE$2,FALSE,DATE(YEAR($AD596),MONTH($AD596),1),DATE(YEAR($AE596),MONTH($AE596),28)),0)</f>
      </c>
      <c r="AI596" s="18">
        <f>IFERROR(_xlfn.BETA.DIST(DATE(YEAR(AI$2),MONTH(AI$2),15),$AD$2,$AE$2,FALSE,DATE(YEAR($AD596),MONTH($AD596),1),DATE(YEAR($AE596),MONTH($AE596),28)),0)</f>
      </c>
      <c r="AJ596" s="18">
        <f>IFERROR(_xlfn.BETA.DIST(DATE(YEAR(AJ$2),MONTH(AJ$2),15),$AD$2,$AE$2,FALSE,DATE(YEAR($AD596),MONTH($AD596),1),DATE(YEAR($AE596),MONTH($AE596),28)),0)</f>
      </c>
      <c r="AK596" s="18">
        <f>IFERROR(_xlfn.BETA.DIST(DATE(YEAR(AK$2),MONTH(AK$2),15),$AD$2,$AE$2,FALSE,DATE(YEAR($AD596),MONTH($AD596),1),DATE(YEAR($AE596),MONTH($AE596),28)),0)</f>
      </c>
      <c r="AL596" s="18">
        <f>IFERROR(_xlfn.BETA.DIST(DATE(YEAR(AL$2),MONTH(AL$2),15),$AD$2,$AE$2,FALSE,DATE(YEAR($AD596),MONTH($AD596),1),DATE(YEAR($AE596),MONTH($AE596),28)),0)</f>
      </c>
      <c r="AM596" s="18">
        <f>IFERROR(_xlfn.BETA.DIST(DATE(YEAR(AM$2),MONTH(AM$2),15),$AD$2,$AE$2,FALSE,DATE(YEAR($AD596),MONTH($AD596),1),DATE(YEAR($AE596),MONTH($AE596),28)),0)</f>
      </c>
      <c r="AN596" s="18">
        <f>IFERROR(_xlfn.BETA.DIST(DATE(YEAR(AN$2),MONTH(AN$2),15),$AD$2,$AE$2,FALSE,DATE(YEAR($AD596),MONTH($AD596),1),DATE(YEAR($AE596),MONTH($AE596),28)),0)</f>
      </c>
      <c r="AO596" s="18">
        <f>IFERROR(_xlfn.BETA.DIST(DATE(YEAR(AO$2),MONTH(AO$2),15),$AD$2,$AE$2,FALSE,DATE(YEAR($AD596),MONTH($AD596),1),DATE(YEAR($AE596),MONTH($AE596),28)),0)</f>
      </c>
      <c r="AP596" s="18">
        <f>IFERROR(_xlfn.BETA.DIST(DATE(YEAR(AP$2),MONTH(AP$2),15),$AD$2,$AE$2,FALSE,DATE(YEAR($AD596),MONTH($AD596),1),DATE(YEAR($AE596),MONTH($AE596),28)),0)</f>
      </c>
      <c r="AQ596" s="18">
        <f>IFERROR(_xlfn.BETA.DIST(DATE(YEAR(AQ$2),MONTH(AQ$2),15),$AD$2,$AE$2,FALSE,DATE(YEAR($AD596),MONTH($AD596),1),DATE(YEAR($AE596),MONTH($AE596),28)),0)</f>
      </c>
      <c r="AR596" s="18">
        <f>IFERROR(_xlfn.BETA.DIST(DATE(YEAR(AR$2),MONTH(AR$2),15),$AD$2,$AE$2,FALSE,DATE(YEAR($AD596),MONTH($AD596),1),DATE(YEAR($AE596),MONTH($AE596),28)),0)</f>
      </c>
      <c r="AS596" s="18">
        <f>IFERROR(_xlfn.BETA.DIST(DATE(YEAR(AS$2),MONTH(AS$2),15),$AD$2,$AE$2,FALSE,DATE(YEAR($AD596),MONTH($AD596),1),DATE(YEAR($AE596),MONTH($AE596),28)),0)</f>
      </c>
      <c r="AT596" s="18">
        <f>IFERROR(_xlfn.BETA.DIST(DATE(YEAR(AT$2),MONTH(AT$2),15),$AD$2,$AE$2,FALSE,DATE(YEAR($AD596),MONTH($AD596),1),DATE(YEAR($AE596),MONTH($AE596),28)),0)</f>
      </c>
      <c r="AU596" s="18">
        <f>IFERROR(_xlfn.BETA.DIST(DATE(YEAR(AU$2),MONTH(AU$2),15),$AD$2,$AE$2,FALSE,DATE(YEAR($AD596),MONTH($AD596),1),DATE(YEAR($AE596),MONTH($AE596),28)),0)</f>
      </c>
      <c r="AV596" s="18">
        <f>SUM(AG596:AU596)</f>
      </c>
      <c r="AW596" s="18">
        <f>IF(J596&lt;&gt;0,J596,IF($AV596=0,0,AG596/$AV596*$Z596))</f>
      </c>
      <c r="AX596" s="18">
        <f>IF(K596&lt;&gt;0,K596,IF($AV596=0,0,AH596/$AV596*$Z596))</f>
      </c>
      <c r="AY596" s="18">
        <f>IF(L596&lt;&gt;0,L596,IF($AV596=0,0,AI596/$AV596*$Z596))</f>
      </c>
      <c r="AZ596" s="18">
        <f>IF(M596&lt;&gt;0,M596,IF($AV596=0,0,AJ596/$AV596*$Z596))</f>
      </c>
      <c r="BA596" s="18">
        <f>IF(N596&lt;&gt;0,N596,IF($AV596=0,0,AK596/$AV596*$Z596))</f>
      </c>
      <c r="BB596" s="18">
        <f>IF(O596&lt;&gt;0,O596,IF($AV596=0,0,AL596/$AV596*$Z596))</f>
      </c>
      <c r="BC596" s="18">
        <f>IF(P596&lt;&gt;0,P596,IF($AV596=0,0,AM596/$AV596*$Z596))</f>
      </c>
      <c r="BD596" s="18">
        <f>IF(Q596&lt;&gt;0,Q596,IF($AV596=0,0,AN596/$AV596*$Z596))</f>
      </c>
      <c r="BE596" s="18">
        <f>IF(R596&lt;&gt;0,R596,IF($AV596=0,0,AO596/$AV596*$Z596))</f>
      </c>
      <c r="BF596" s="18">
        <f>IF(S596&lt;&gt;0,S596,IF($AV596=0,0,AP596/$AV596*$Z596))</f>
      </c>
      <c r="BG596" s="18">
        <f>IF(T596&lt;&gt;0,T596,IF($AV596=0,0,AQ596/$AV596*$Z596))</f>
      </c>
      <c r="BH596" s="18">
        <f>IF(U596&lt;&gt;0,U596,IF($AV596=0,0,AR596/$AV596*$Z596))</f>
      </c>
      <c r="BI596" s="18">
        <f>IF(V596&lt;&gt;0,V596,IF($AV596=0,0,AS596/$AV596*$Z596))</f>
      </c>
      <c r="BJ596" s="18">
        <f>IF(W596&lt;&gt;0,W596,IF($AV596=0,0,AT596/$AV596*$Z596))</f>
      </c>
      <c r="BK596" s="18">
        <f>IF(X596&lt;&gt;0,X596,IF($AV596=0,0,AU596/$AV596*$Z596))</f>
      </c>
      <c r="BL596" s="18">
        <f>SUM(AW596:BK596)</f>
      </c>
      <c r="BM596" s="18">
        <f>I596-BL596</f>
      </c>
    </row>
    <row r="597" outlineLevel="4">
      <c r="A597" s="5" t="str">
        <v>11.9</v>
      </c>
      <c r="B597" s="5" t="str">
        <v/>
      </c>
      <c r="C597" s="5" t="str">
        <v>BSKDGNGENGR07</v>
      </c>
      <c r="D597" s="5" t="str">
        <v>BSKDGNGENGR07</v>
      </c>
      <c r="E597" s="19">
        <f>IFERROR(_xlfn.XLOOKUP(F597,Assumptions!B:B,Assumptions!C:C),0)</f>
      </c>
      <c r="F597" s="5" t="str">
        <v>Retention</v>
      </c>
      <c r="G597" s="5" t="str">
        <v/>
      </c>
      <c r="H597" s="18">
        <f>G594*E597</f>
      </c>
      <c r="I597" s="18">
        <f>H597*(1-0)</f>
      </c>
      <c r="J597" s="18">
        <v>0</v>
      </c>
      <c r="K597" s="18">
        <v>0</v>
      </c>
      <c r="L597" s="18">
        <v>0</v>
      </c>
      <c r="M597" s="18">
        <v>0</v>
      </c>
      <c r="N597" s="18">
        <v>0</v>
      </c>
      <c r="O597" s="18">
        <v>0</v>
      </c>
      <c r="P597" s="18">
        <v>0</v>
      </c>
      <c r="Q597" s="18">
        <v>0</v>
      </c>
      <c r="R597" s="18">
        <v>0</v>
      </c>
      <c r="S597" s="18">
        <v>0</v>
      </c>
      <c r="T597" s="18">
        <v>0</v>
      </c>
      <c r="U597" s="18">
        <v>0</v>
      </c>
      <c r="V597" s="18">
        <v>0</v>
      </c>
      <c r="W597" s="18">
        <v>0</v>
      </c>
      <c r="X597" s="18">
        <v>0</v>
      </c>
      <c r="Y597" s="18">
        <f>SUM(J597:X597)</f>
      </c>
      <c r="Z597" s="18">
        <f>I597-Y597</f>
      </c>
      <c r="AA597" s="20">
        <v>46483</v>
      </c>
      <c r="AB597" s="20">
        <v>46483</v>
      </c>
      <c r="AC597" s="18">
        <f>IFERROR(_xlfn.XLOOKUP(F597,Assumptions!B:B,Assumptions!D:D),0)</f>
      </c>
      <c r="AD597" s="20">
        <f>AA597+AC597</f>
      </c>
      <c r="AE597" s="20">
        <f>AC597+AB597</f>
      </c>
      <c r="AF597" s="5" t="str">
        <v/>
      </c>
      <c r="AG597" s="18">
        <f>IFERROR(_xlfn.BETA.DIST(DATE(YEAR(AG$2),MONTH(AG$2),15),$AD$2,$AE$2,FALSE,DATE(YEAR($AD597),MONTH($AD597),1),DATE(YEAR($AE597),MONTH($AE597),28)),0)</f>
      </c>
      <c r="AH597" s="18">
        <f>IFERROR(_xlfn.BETA.DIST(DATE(YEAR(AH$2),MONTH(AH$2),15),$AD$2,$AE$2,FALSE,DATE(YEAR($AD597),MONTH($AD597),1),DATE(YEAR($AE597),MONTH($AE597),28)),0)</f>
      </c>
      <c r="AI597" s="18">
        <f>IFERROR(_xlfn.BETA.DIST(DATE(YEAR(AI$2),MONTH(AI$2),15),$AD$2,$AE$2,FALSE,DATE(YEAR($AD597),MONTH($AD597),1),DATE(YEAR($AE597),MONTH($AE597),28)),0)</f>
      </c>
      <c r="AJ597" s="18">
        <f>IFERROR(_xlfn.BETA.DIST(DATE(YEAR(AJ$2),MONTH(AJ$2),15),$AD$2,$AE$2,FALSE,DATE(YEAR($AD597),MONTH($AD597),1),DATE(YEAR($AE597),MONTH($AE597),28)),0)</f>
      </c>
      <c r="AK597" s="18">
        <f>IFERROR(_xlfn.BETA.DIST(DATE(YEAR(AK$2),MONTH(AK$2),15),$AD$2,$AE$2,FALSE,DATE(YEAR($AD597),MONTH($AD597),1),DATE(YEAR($AE597),MONTH($AE597),28)),0)</f>
      </c>
      <c r="AL597" s="18">
        <f>IFERROR(_xlfn.BETA.DIST(DATE(YEAR(AL$2),MONTH(AL$2),15),$AD$2,$AE$2,FALSE,DATE(YEAR($AD597),MONTH($AD597),1),DATE(YEAR($AE597),MONTH($AE597),28)),0)</f>
      </c>
      <c r="AM597" s="18">
        <f>IFERROR(_xlfn.BETA.DIST(DATE(YEAR(AM$2),MONTH(AM$2),15),$AD$2,$AE$2,FALSE,DATE(YEAR($AD597),MONTH($AD597),1),DATE(YEAR($AE597),MONTH($AE597),28)),0)</f>
      </c>
      <c r="AN597" s="18">
        <f>IFERROR(_xlfn.BETA.DIST(DATE(YEAR(AN$2),MONTH(AN$2),15),$AD$2,$AE$2,FALSE,DATE(YEAR($AD597),MONTH($AD597),1),DATE(YEAR($AE597),MONTH($AE597),28)),0)</f>
      </c>
      <c r="AO597" s="18">
        <f>IFERROR(_xlfn.BETA.DIST(DATE(YEAR(AO$2),MONTH(AO$2),15),$AD$2,$AE$2,FALSE,DATE(YEAR($AD597),MONTH($AD597),1),DATE(YEAR($AE597),MONTH($AE597),28)),0)</f>
      </c>
      <c r="AP597" s="18">
        <f>IFERROR(_xlfn.BETA.DIST(DATE(YEAR(AP$2),MONTH(AP$2),15),$AD$2,$AE$2,FALSE,DATE(YEAR($AD597),MONTH($AD597),1),DATE(YEAR($AE597),MONTH($AE597),28)),0)</f>
      </c>
      <c r="AQ597" s="18">
        <f>IFERROR(_xlfn.BETA.DIST(DATE(YEAR(AQ$2),MONTH(AQ$2),15),$AD$2,$AE$2,FALSE,DATE(YEAR($AD597),MONTH($AD597),1),DATE(YEAR($AE597),MONTH($AE597),28)),0)</f>
      </c>
      <c r="AR597" s="18">
        <f>IFERROR(_xlfn.BETA.DIST(DATE(YEAR(AR$2),MONTH(AR$2),15),$AD$2,$AE$2,FALSE,DATE(YEAR($AD597),MONTH($AD597),1),DATE(YEAR($AE597),MONTH($AE597),28)),0)</f>
      </c>
      <c r="AS597" s="18">
        <f>IFERROR(_xlfn.BETA.DIST(DATE(YEAR(AS$2),MONTH(AS$2),15),$AD$2,$AE$2,FALSE,DATE(YEAR($AD597),MONTH($AD597),1),DATE(YEAR($AE597),MONTH($AE597),28)),0)</f>
      </c>
      <c r="AT597" s="18">
        <f>IFERROR(_xlfn.BETA.DIST(DATE(YEAR(AT$2),MONTH(AT$2),15),$AD$2,$AE$2,FALSE,DATE(YEAR($AD597),MONTH($AD597),1),DATE(YEAR($AE597),MONTH($AE597),28)),0)</f>
      </c>
      <c r="AU597" s="18">
        <f>IFERROR(_xlfn.BETA.DIST(DATE(YEAR(AU$2),MONTH(AU$2),15),$AD$2,$AE$2,FALSE,DATE(YEAR($AD597),MONTH($AD597),1),DATE(YEAR($AE597),MONTH($AE597),28)),0)</f>
      </c>
      <c r="AV597" s="18">
        <f>SUM(AG597:AU597)</f>
      </c>
      <c r="AW597" s="18">
        <f>IF(J597&lt;&gt;0,J597,IF($AV597=0,0,AG597/$AV597*$Z597))</f>
      </c>
      <c r="AX597" s="18">
        <f>IF(K597&lt;&gt;0,K597,IF($AV597=0,0,AH597/$AV597*$Z597))</f>
      </c>
      <c r="AY597" s="18">
        <f>IF(L597&lt;&gt;0,L597,IF($AV597=0,0,AI597/$AV597*$Z597))</f>
      </c>
      <c r="AZ597" s="18">
        <f>IF(M597&lt;&gt;0,M597,IF($AV597=0,0,AJ597/$AV597*$Z597))</f>
      </c>
      <c r="BA597" s="18">
        <f>IF(N597&lt;&gt;0,N597,IF($AV597=0,0,AK597/$AV597*$Z597))</f>
      </c>
      <c r="BB597" s="18">
        <f>IF(O597&lt;&gt;0,O597,IF($AV597=0,0,AL597/$AV597*$Z597))</f>
      </c>
      <c r="BC597" s="18">
        <f>IF(P597&lt;&gt;0,P597,IF($AV597=0,0,AM597/$AV597*$Z597))</f>
      </c>
      <c r="BD597" s="18">
        <f>IF(Q597&lt;&gt;0,Q597,IF($AV597=0,0,AN597/$AV597*$Z597))</f>
      </c>
      <c r="BE597" s="18">
        <f>IF(R597&lt;&gt;0,R597,IF($AV597=0,0,AO597/$AV597*$Z597))</f>
      </c>
      <c r="BF597" s="18">
        <f>IF(S597&lt;&gt;0,S597,IF($AV597=0,0,AP597/$AV597*$Z597))</f>
      </c>
      <c r="BG597" s="18">
        <f>IF(T597&lt;&gt;0,T597,IF($AV597=0,0,AQ597/$AV597*$Z597))</f>
      </c>
      <c r="BH597" s="18">
        <f>IF(U597&lt;&gt;0,U597,IF($AV597=0,0,AR597/$AV597*$Z597))</f>
      </c>
      <c r="BI597" s="18">
        <f>IF(V597&lt;&gt;0,V597,IF($AV597=0,0,AS597/$AV597*$Z597))</f>
      </c>
      <c r="BJ597" s="18">
        <f>IF(W597&lt;&gt;0,W597,IF($AV597=0,0,AT597/$AV597*$Z597))</f>
      </c>
      <c r="BK597" s="18">
        <f>IF(X597&lt;&gt;0,X597,IF($AV597=0,0,AU597/$AV597*$Z597))</f>
      </c>
      <c r="BL597" s="18">
        <f>SUM(AW597:BK597)</f>
      </c>
      <c r="BM597" s="18">
        <f>I597-BL597</f>
      </c>
    </row>
    <row r="598" outlineLevel="3">
      <c r="A598" s="17" t="str">
        <v>11.01</v>
      </c>
      <c r="B598" s="17" t="str">
        <v/>
      </c>
      <c r="C598" s="17" t="str">
        <v/>
      </c>
      <c r="D598" s="17" t="str">
        <v/>
      </c>
      <c r="E598" s="17" t="str">
        <v>11.01</v>
      </c>
      <c r="F598" s="17" t="str">
        <v>OIL PITS- one for 220-66-11 kV Power Tr.s and other one for 66-11 kV Power Trs.</v>
      </c>
      <c r="G598" s="17">
        <v>4841793.04</v>
      </c>
      <c r="H598" s="17" t="str">
        <v/>
      </c>
      <c r="I598" s="17" t="str">
        <v/>
      </c>
      <c r="J598" s="17" t="str">
        <v/>
      </c>
      <c r="K598" s="17" t="str">
        <v/>
      </c>
      <c r="L598" s="17" t="str">
        <v/>
      </c>
      <c r="M598" s="17" t="str">
        <v/>
      </c>
      <c r="N598" s="17" t="str">
        <v/>
      </c>
      <c r="O598" s="17" t="str">
        <v/>
      </c>
      <c r="P598" s="17" t="str">
        <v/>
      </c>
      <c r="Q598" s="17" t="str">
        <v/>
      </c>
      <c r="R598" s="17" t="str">
        <v/>
      </c>
      <c r="S598" s="17" t="str">
        <v/>
      </c>
      <c r="T598" s="17" t="str">
        <v/>
      </c>
      <c r="U598" s="17" t="str">
        <v/>
      </c>
      <c r="V598" s="17" t="str">
        <v/>
      </c>
      <c r="W598" s="17" t="str">
        <v/>
      </c>
      <c r="X598" s="17" t="str">
        <v/>
      </c>
      <c r="Y598" s="17" t="str">
        <v/>
      </c>
      <c r="Z598" s="17" t="str">
        <v/>
      </c>
      <c r="AA598" s="17" t="str">
        <v/>
      </c>
      <c r="AB598" s="17" t="str">
        <v/>
      </c>
      <c r="AC598" s="17" t="str">
        <v/>
      </c>
      <c r="AD598" s="17" t="str">
        <v/>
      </c>
      <c r="AE598" s="17" t="str">
        <v/>
      </c>
      <c r="AF598" s="5" t="str">
        <v/>
      </c>
      <c r="AG598" s="18">
        <f>IFERROR(_xlfn.BETA.DIST(DATE(YEAR(AG$2),MONTH(AG$2),15),$AD$2,$AE$2,FALSE,DATE(YEAR($AD598),MONTH($AD598),1),DATE(YEAR($AE598),MONTH($AE598),28)),0)</f>
      </c>
      <c r="AH598" s="18">
        <f>IFERROR(_xlfn.BETA.DIST(DATE(YEAR(AH$2),MONTH(AH$2),15),$AD$2,$AE$2,FALSE,DATE(YEAR($AD598),MONTH($AD598),1),DATE(YEAR($AE598),MONTH($AE598),28)),0)</f>
      </c>
      <c r="AI598" s="18">
        <f>IFERROR(_xlfn.BETA.DIST(DATE(YEAR(AI$2),MONTH(AI$2),15),$AD$2,$AE$2,FALSE,DATE(YEAR($AD598),MONTH($AD598),1),DATE(YEAR($AE598),MONTH($AE598),28)),0)</f>
      </c>
      <c r="AJ598" s="18">
        <f>IFERROR(_xlfn.BETA.DIST(DATE(YEAR(AJ$2),MONTH(AJ$2),15),$AD$2,$AE$2,FALSE,DATE(YEAR($AD598),MONTH($AD598),1),DATE(YEAR($AE598),MONTH($AE598),28)),0)</f>
      </c>
      <c r="AK598" s="18">
        <f>IFERROR(_xlfn.BETA.DIST(DATE(YEAR(AK$2),MONTH(AK$2),15),$AD$2,$AE$2,FALSE,DATE(YEAR($AD598),MONTH($AD598),1),DATE(YEAR($AE598),MONTH($AE598),28)),0)</f>
      </c>
      <c r="AL598" s="18">
        <f>IFERROR(_xlfn.BETA.DIST(DATE(YEAR(AL$2),MONTH(AL$2),15),$AD$2,$AE$2,FALSE,DATE(YEAR($AD598),MONTH($AD598),1),DATE(YEAR($AE598),MONTH($AE598),28)),0)</f>
      </c>
      <c r="AM598" s="18">
        <f>IFERROR(_xlfn.BETA.DIST(DATE(YEAR(AM$2),MONTH(AM$2),15),$AD$2,$AE$2,FALSE,DATE(YEAR($AD598),MONTH($AD598),1),DATE(YEAR($AE598),MONTH($AE598),28)),0)</f>
      </c>
      <c r="AN598" s="18">
        <f>IFERROR(_xlfn.BETA.DIST(DATE(YEAR(AN$2),MONTH(AN$2),15),$AD$2,$AE$2,FALSE,DATE(YEAR($AD598),MONTH($AD598),1),DATE(YEAR($AE598),MONTH($AE598),28)),0)</f>
      </c>
      <c r="AO598" s="18">
        <f>IFERROR(_xlfn.BETA.DIST(DATE(YEAR(AO$2),MONTH(AO$2),15),$AD$2,$AE$2,FALSE,DATE(YEAR($AD598),MONTH($AD598),1),DATE(YEAR($AE598),MONTH($AE598),28)),0)</f>
      </c>
      <c r="AP598" s="18">
        <f>IFERROR(_xlfn.BETA.DIST(DATE(YEAR(AP$2),MONTH(AP$2),15),$AD$2,$AE$2,FALSE,DATE(YEAR($AD598),MONTH($AD598),1),DATE(YEAR($AE598),MONTH($AE598),28)),0)</f>
      </c>
      <c r="AQ598" s="18">
        <f>IFERROR(_xlfn.BETA.DIST(DATE(YEAR(AQ$2),MONTH(AQ$2),15),$AD$2,$AE$2,FALSE,DATE(YEAR($AD598),MONTH($AD598),1),DATE(YEAR($AE598),MONTH($AE598),28)),0)</f>
      </c>
      <c r="AR598" s="18">
        <f>IFERROR(_xlfn.BETA.DIST(DATE(YEAR(AR$2),MONTH(AR$2),15),$AD$2,$AE$2,FALSE,DATE(YEAR($AD598),MONTH($AD598),1),DATE(YEAR($AE598),MONTH($AE598),28)),0)</f>
      </c>
      <c r="AS598" s="18">
        <f>IFERROR(_xlfn.BETA.DIST(DATE(YEAR(AS$2),MONTH(AS$2),15),$AD$2,$AE$2,FALSE,DATE(YEAR($AD598),MONTH($AD598),1),DATE(YEAR($AE598),MONTH($AE598),28)),0)</f>
      </c>
      <c r="AT598" s="18">
        <f>IFERROR(_xlfn.BETA.DIST(DATE(YEAR(AT$2),MONTH(AT$2),15),$AD$2,$AE$2,FALSE,DATE(YEAR($AD598),MONTH($AD598),1),DATE(YEAR($AE598),MONTH($AE598),28)),0)</f>
      </c>
      <c r="AU598" s="18">
        <f>IFERROR(_xlfn.BETA.DIST(DATE(YEAR(AU$2),MONTH(AU$2),15),$AD$2,$AE$2,FALSE,DATE(YEAR($AD598),MONTH($AD598),1),DATE(YEAR($AE598),MONTH($AE598),28)),0)</f>
      </c>
      <c r="AV598" s="18">
        <f>SUM(AG598:AU598)</f>
      </c>
      <c r="AW598" s="18">
        <f>IF(J598&lt;&gt;0,J598,IF($AV598=0,0,AG598/$AV598*$Z598))</f>
      </c>
      <c r="AX598" s="18">
        <f>IF(K598&lt;&gt;0,K598,IF($AV598=0,0,AH598/$AV598*$Z598))</f>
      </c>
      <c r="AY598" s="18">
        <f>IF(L598&lt;&gt;0,L598,IF($AV598=0,0,AI598/$AV598*$Z598))</f>
      </c>
      <c r="AZ598" s="18">
        <f>IF(M598&lt;&gt;0,M598,IF($AV598=0,0,AJ598/$AV598*$Z598))</f>
      </c>
      <c r="BA598" s="18">
        <f>IF(N598&lt;&gt;0,N598,IF($AV598=0,0,AK598/$AV598*$Z598))</f>
      </c>
      <c r="BB598" s="18">
        <f>IF(O598&lt;&gt;0,O598,IF($AV598=0,0,AL598/$AV598*$Z598))</f>
      </c>
      <c r="BC598" s="18">
        <f>IF(P598&lt;&gt;0,P598,IF($AV598=0,0,AM598/$AV598*$Z598))</f>
      </c>
      <c r="BD598" s="18">
        <f>IF(Q598&lt;&gt;0,Q598,IF($AV598=0,0,AN598/$AV598*$Z598))</f>
      </c>
      <c r="BE598" s="18">
        <f>IF(R598&lt;&gt;0,R598,IF($AV598=0,0,AO598/$AV598*$Z598))</f>
      </c>
      <c r="BF598" s="18">
        <f>IF(S598&lt;&gt;0,S598,IF($AV598=0,0,AP598/$AV598*$Z598))</f>
      </c>
      <c r="BG598" s="18">
        <f>IF(T598&lt;&gt;0,T598,IF($AV598=0,0,AQ598/$AV598*$Z598))</f>
      </c>
      <c r="BH598" s="18">
        <f>IF(U598&lt;&gt;0,U598,IF($AV598=0,0,AR598/$AV598*$Z598))</f>
      </c>
      <c r="BI598" s="18">
        <f>IF(V598&lt;&gt;0,V598,IF($AV598=0,0,AS598/$AV598*$Z598))</f>
      </c>
      <c r="BJ598" s="18">
        <f>IF(W598&lt;&gt;0,W598,IF($AV598=0,0,AT598/$AV598*$Z598))</f>
      </c>
      <c r="BK598" s="18">
        <f>IF(X598&lt;&gt;0,X598,IF($AV598=0,0,AU598/$AV598*$Z598))</f>
      </c>
      <c r="BL598" s="18">
        <f>SUM(AW598:BK598)</f>
      </c>
      <c r="BM598" s="17" t="str">
        <v/>
      </c>
    </row>
    <row r="599" outlineLevel="4">
      <c r="A599" s="5" t="str">
        <v>11.01</v>
      </c>
      <c r="B599" s="5" t="str">
        <v/>
      </c>
      <c r="C599" s="5" t="str">
        <v>BSKDGNGENGR03</v>
      </c>
      <c r="D599" s="5" t="str">
        <v>BSKDGNGENGR03</v>
      </c>
      <c r="E599" s="19">
        <f>IFERROR(_xlfn.XLOOKUP(F599,Assumptions!B:B,Assumptions!C:C),0)</f>
      </c>
      <c r="F599" s="5" t="str">
        <v>Advanced Payment</v>
      </c>
      <c r="G599" s="5" t="str">
        <v/>
      </c>
      <c r="H599" s="18">
        <f>G598*E599</f>
      </c>
      <c r="I599" s="18">
        <f>H599*(1-0)</f>
      </c>
      <c r="J599" s="18">
        <v>0</v>
      </c>
      <c r="K599" s="18">
        <v>0</v>
      </c>
      <c r="L599" s="18">
        <v>0</v>
      </c>
      <c r="M599" s="18">
        <v>0</v>
      </c>
      <c r="N599" s="18">
        <v>0</v>
      </c>
      <c r="O599" s="18">
        <v>0</v>
      </c>
      <c r="P599" s="18">
        <v>0</v>
      </c>
      <c r="Q599" s="18">
        <v>0</v>
      </c>
      <c r="R599" s="18">
        <v>0</v>
      </c>
      <c r="S599" s="18">
        <v>0</v>
      </c>
      <c r="T599" s="18">
        <v>0</v>
      </c>
      <c r="U599" s="18">
        <v>0</v>
      </c>
      <c r="V599" s="18">
        <v>0</v>
      </c>
      <c r="W599" s="18">
        <v>0</v>
      </c>
      <c r="X599" s="18">
        <v>0</v>
      </c>
      <c r="Y599" s="18">
        <f>SUM(J599:X599)</f>
      </c>
      <c r="Z599" s="18">
        <f>I599-Y599</f>
      </c>
      <c r="AA599" s="20">
        <v>46026</v>
      </c>
      <c r="AB599" s="20">
        <v>46026</v>
      </c>
      <c r="AC599" s="18">
        <f>IFERROR(_xlfn.XLOOKUP(F599,Assumptions!B:B,Assumptions!D:D),0)</f>
      </c>
      <c r="AD599" s="20">
        <f>AA599+AC599</f>
      </c>
      <c r="AE599" s="20">
        <f>AC599+AB599</f>
      </c>
      <c r="AF599" s="5" t="str">
        <v/>
      </c>
      <c r="AG599" s="18">
        <f>IFERROR(_xlfn.BETA.DIST(DATE(YEAR(AG$2),MONTH(AG$2),15),$AD$2,$AE$2,FALSE,DATE(YEAR($AD599),MONTH($AD599),1),DATE(YEAR($AE599),MONTH($AE599),28)),0)</f>
      </c>
      <c r="AH599" s="18">
        <f>IFERROR(_xlfn.BETA.DIST(DATE(YEAR(AH$2),MONTH(AH$2),15),$AD$2,$AE$2,FALSE,DATE(YEAR($AD599),MONTH($AD599),1),DATE(YEAR($AE599),MONTH($AE599),28)),0)</f>
      </c>
      <c r="AI599" s="18">
        <f>IFERROR(_xlfn.BETA.DIST(DATE(YEAR(AI$2),MONTH(AI$2),15),$AD$2,$AE$2,FALSE,DATE(YEAR($AD599),MONTH($AD599),1),DATE(YEAR($AE599),MONTH($AE599),28)),0)</f>
      </c>
      <c r="AJ599" s="18">
        <f>IFERROR(_xlfn.BETA.DIST(DATE(YEAR(AJ$2),MONTH(AJ$2),15),$AD$2,$AE$2,FALSE,DATE(YEAR($AD599),MONTH($AD599),1),DATE(YEAR($AE599),MONTH($AE599),28)),0)</f>
      </c>
      <c r="AK599" s="18">
        <f>IFERROR(_xlfn.BETA.DIST(DATE(YEAR(AK$2),MONTH(AK$2),15),$AD$2,$AE$2,FALSE,DATE(YEAR($AD599),MONTH($AD599),1),DATE(YEAR($AE599),MONTH($AE599),28)),0)</f>
      </c>
      <c r="AL599" s="18">
        <f>IFERROR(_xlfn.BETA.DIST(DATE(YEAR(AL$2),MONTH(AL$2),15),$AD$2,$AE$2,FALSE,DATE(YEAR($AD599),MONTH($AD599),1),DATE(YEAR($AE599),MONTH($AE599),28)),0)</f>
      </c>
      <c r="AM599" s="18">
        <f>IFERROR(_xlfn.BETA.DIST(DATE(YEAR(AM$2),MONTH(AM$2),15),$AD$2,$AE$2,FALSE,DATE(YEAR($AD599),MONTH($AD599),1),DATE(YEAR($AE599),MONTH($AE599),28)),0)</f>
      </c>
      <c r="AN599" s="18">
        <f>IFERROR(_xlfn.BETA.DIST(DATE(YEAR(AN$2),MONTH(AN$2),15),$AD$2,$AE$2,FALSE,DATE(YEAR($AD599),MONTH($AD599),1),DATE(YEAR($AE599),MONTH($AE599),28)),0)</f>
      </c>
      <c r="AO599" s="18">
        <f>IFERROR(_xlfn.BETA.DIST(DATE(YEAR(AO$2),MONTH(AO$2),15),$AD$2,$AE$2,FALSE,DATE(YEAR($AD599),MONTH($AD599),1),DATE(YEAR($AE599),MONTH($AE599),28)),0)</f>
      </c>
      <c r="AP599" s="18">
        <f>IFERROR(_xlfn.BETA.DIST(DATE(YEAR(AP$2),MONTH(AP$2),15),$AD$2,$AE$2,FALSE,DATE(YEAR($AD599),MONTH($AD599),1),DATE(YEAR($AE599),MONTH($AE599),28)),0)</f>
      </c>
      <c r="AQ599" s="18">
        <f>IFERROR(_xlfn.BETA.DIST(DATE(YEAR(AQ$2),MONTH(AQ$2),15),$AD$2,$AE$2,FALSE,DATE(YEAR($AD599),MONTH($AD599),1),DATE(YEAR($AE599),MONTH($AE599),28)),0)</f>
      </c>
      <c r="AR599" s="18">
        <f>IFERROR(_xlfn.BETA.DIST(DATE(YEAR(AR$2),MONTH(AR$2),15),$AD$2,$AE$2,FALSE,DATE(YEAR($AD599),MONTH($AD599),1),DATE(YEAR($AE599),MONTH($AE599),28)),0)</f>
      </c>
      <c r="AS599" s="18">
        <f>IFERROR(_xlfn.BETA.DIST(DATE(YEAR(AS$2),MONTH(AS$2),15),$AD$2,$AE$2,FALSE,DATE(YEAR($AD599),MONTH($AD599),1),DATE(YEAR($AE599),MONTH($AE599),28)),0)</f>
      </c>
      <c r="AT599" s="18">
        <f>IFERROR(_xlfn.BETA.DIST(DATE(YEAR(AT$2),MONTH(AT$2),15),$AD$2,$AE$2,FALSE,DATE(YEAR($AD599),MONTH($AD599),1),DATE(YEAR($AE599),MONTH($AE599),28)),0)</f>
      </c>
      <c r="AU599" s="18">
        <f>IFERROR(_xlfn.BETA.DIST(DATE(YEAR(AU$2),MONTH(AU$2),15),$AD$2,$AE$2,FALSE,DATE(YEAR($AD599),MONTH($AD599),1),DATE(YEAR($AE599),MONTH($AE599),28)),0)</f>
      </c>
      <c r="AV599" s="18">
        <f>SUM(AG599:AU599)</f>
      </c>
      <c r="AW599" s="18">
        <f>IF(J599&lt;&gt;0,J599,IF($AV599=0,0,AG599/$AV599*$Z599))</f>
      </c>
      <c r="AX599" s="18">
        <f>IF(K599&lt;&gt;0,K599,IF($AV599=0,0,AH599/$AV599*$Z599))</f>
      </c>
      <c r="AY599" s="18">
        <f>IF(L599&lt;&gt;0,L599,IF($AV599=0,0,AI599/$AV599*$Z599))</f>
      </c>
      <c r="AZ599" s="18">
        <f>IF(M599&lt;&gt;0,M599,IF($AV599=0,0,AJ599/$AV599*$Z599))</f>
      </c>
      <c r="BA599" s="18">
        <f>IF(N599&lt;&gt;0,N599,IF($AV599=0,0,AK599/$AV599*$Z599))</f>
      </c>
      <c r="BB599" s="18">
        <f>IF(O599&lt;&gt;0,O599,IF($AV599=0,0,AL599/$AV599*$Z599))</f>
      </c>
      <c r="BC599" s="18">
        <f>IF(P599&lt;&gt;0,P599,IF($AV599=0,0,AM599/$AV599*$Z599))</f>
      </c>
      <c r="BD599" s="18">
        <f>IF(Q599&lt;&gt;0,Q599,IF($AV599=0,0,AN599/$AV599*$Z599))</f>
      </c>
      <c r="BE599" s="18">
        <f>IF(R599&lt;&gt;0,R599,IF($AV599=0,0,AO599/$AV599*$Z599))</f>
      </c>
      <c r="BF599" s="18">
        <f>IF(S599&lt;&gt;0,S599,IF($AV599=0,0,AP599/$AV599*$Z599))</f>
      </c>
      <c r="BG599" s="18">
        <f>IF(T599&lt;&gt;0,T599,IF($AV599=0,0,AQ599/$AV599*$Z599))</f>
      </c>
      <c r="BH599" s="18">
        <f>IF(U599&lt;&gt;0,U599,IF($AV599=0,0,AR599/$AV599*$Z599))</f>
      </c>
      <c r="BI599" s="18">
        <f>IF(V599&lt;&gt;0,V599,IF($AV599=0,0,AS599/$AV599*$Z599))</f>
      </c>
      <c r="BJ599" s="18">
        <f>IF(W599&lt;&gt;0,W599,IF($AV599=0,0,AT599/$AV599*$Z599))</f>
      </c>
      <c r="BK599" s="18">
        <f>IF(X599&lt;&gt;0,X599,IF($AV599=0,0,AU599/$AV599*$Z599))</f>
      </c>
      <c r="BL599" s="18">
        <f>SUM(AW599:BK599)</f>
      </c>
      <c r="BM599" s="18">
        <f>I599-BL599</f>
      </c>
    </row>
    <row r="600" outlineLevel="4">
      <c r="A600" s="5" t="str">
        <v>11.01</v>
      </c>
      <c r="B600" s="5" t="str">
        <v/>
      </c>
      <c r="C600" s="5" t="str">
        <v/>
      </c>
      <c r="D600" s="5" t="str">
        <v/>
      </c>
      <c r="E600" s="19">
        <f>IFERROR(_xlfn.XLOOKUP(F600,Assumptions!B:B,Assumptions!C:C),0)</f>
      </c>
      <c r="F600" s="5" t="str">
        <v>Site Delivery EGP</v>
      </c>
      <c r="G600" s="5" t="str">
        <v/>
      </c>
      <c r="H600" s="18">
        <f>G598*E600</f>
      </c>
      <c r="I600" s="18">
        <f>H600*(1-0)</f>
      </c>
      <c r="J600" s="18">
        <v>0</v>
      </c>
      <c r="K600" s="18">
        <v>0</v>
      </c>
      <c r="L600" s="18">
        <v>0</v>
      </c>
      <c r="M600" s="18">
        <v>0</v>
      </c>
      <c r="N600" s="18">
        <v>0</v>
      </c>
      <c r="O600" s="18">
        <v>0</v>
      </c>
      <c r="P600" s="18">
        <v>0</v>
      </c>
      <c r="Q600" s="18">
        <v>0</v>
      </c>
      <c r="R600" s="18">
        <v>0</v>
      </c>
      <c r="S600" s="18">
        <v>0</v>
      </c>
      <c r="T600" s="18">
        <v>0</v>
      </c>
      <c r="U600" s="18">
        <v>0</v>
      </c>
      <c r="V600" s="18">
        <v>0</v>
      </c>
      <c r="W600" s="18">
        <v>0</v>
      </c>
      <c r="X600" s="18">
        <v>0</v>
      </c>
      <c r="Y600" s="18">
        <f>SUM(J600:X600)</f>
      </c>
      <c r="Z600" s="18">
        <f>I600-Y600</f>
      </c>
      <c r="AA600" s="5" t="str">
        <v/>
      </c>
      <c r="AB600" s="5" t="str">
        <v/>
      </c>
      <c r="AC600" s="18">
        <f>IFERROR(_xlfn.XLOOKUP(F600,Assumptions!B:B,Assumptions!D:D),0)</f>
      </c>
      <c r="AD600" s="20">
        <f>AA600+AC600</f>
      </c>
      <c r="AE600" s="20">
        <f>AC600+AB600</f>
      </c>
      <c r="AF600" s="5" t="str">
        <v/>
      </c>
      <c r="AG600" s="18">
        <f>IFERROR(_xlfn.BETA.DIST(DATE(YEAR(AG$2),MONTH(AG$2),15),$AD$2,$AE$2,FALSE,DATE(YEAR($AD600),MONTH($AD600),1),DATE(YEAR($AE600),MONTH($AE600),28)),0)</f>
      </c>
      <c r="AH600" s="18">
        <f>IFERROR(_xlfn.BETA.DIST(DATE(YEAR(AH$2),MONTH(AH$2),15),$AD$2,$AE$2,FALSE,DATE(YEAR($AD600),MONTH($AD600),1),DATE(YEAR($AE600),MONTH($AE600),28)),0)</f>
      </c>
      <c r="AI600" s="18">
        <f>IFERROR(_xlfn.BETA.DIST(DATE(YEAR(AI$2),MONTH(AI$2),15),$AD$2,$AE$2,FALSE,DATE(YEAR($AD600),MONTH($AD600),1),DATE(YEAR($AE600),MONTH($AE600),28)),0)</f>
      </c>
      <c r="AJ600" s="18">
        <f>IFERROR(_xlfn.BETA.DIST(DATE(YEAR(AJ$2),MONTH(AJ$2),15),$AD$2,$AE$2,FALSE,DATE(YEAR($AD600),MONTH($AD600),1),DATE(YEAR($AE600),MONTH($AE600),28)),0)</f>
      </c>
      <c r="AK600" s="18">
        <f>IFERROR(_xlfn.BETA.DIST(DATE(YEAR(AK$2),MONTH(AK$2),15),$AD$2,$AE$2,FALSE,DATE(YEAR($AD600),MONTH($AD600),1),DATE(YEAR($AE600),MONTH($AE600),28)),0)</f>
      </c>
      <c r="AL600" s="18">
        <f>IFERROR(_xlfn.BETA.DIST(DATE(YEAR(AL$2),MONTH(AL$2),15),$AD$2,$AE$2,FALSE,DATE(YEAR($AD600),MONTH($AD600),1),DATE(YEAR($AE600),MONTH($AE600),28)),0)</f>
      </c>
      <c r="AM600" s="18">
        <f>IFERROR(_xlfn.BETA.DIST(DATE(YEAR(AM$2),MONTH(AM$2),15),$AD$2,$AE$2,FALSE,DATE(YEAR($AD600),MONTH($AD600),1),DATE(YEAR($AE600),MONTH($AE600),28)),0)</f>
      </c>
      <c r="AN600" s="18">
        <f>IFERROR(_xlfn.BETA.DIST(DATE(YEAR(AN$2),MONTH(AN$2),15),$AD$2,$AE$2,FALSE,DATE(YEAR($AD600),MONTH($AD600),1),DATE(YEAR($AE600),MONTH($AE600),28)),0)</f>
      </c>
      <c r="AO600" s="18">
        <f>IFERROR(_xlfn.BETA.DIST(DATE(YEAR(AO$2),MONTH(AO$2),15),$AD$2,$AE$2,FALSE,DATE(YEAR($AD600),MONTH($AD600),1),DATE(YEAR($AE600),MONTH($AE600),28)),0)</f>
      </c>
      <c r="AP600" s="18">
        <f>IFERROR(_xlfn.BETA.DIST(DATE(YEAR(AP$2),MONTH(AP$2),15),$AD$2,$AE$2,FALSE,DATE(YEAR($AD600),MONTH($AD600),1),DATE(YEAR($AE600),MONTH($AE600),28)),0)</f>
      </c>
      <c r="AQ600" s="18">
        <f>IFERROR(_xlfn.BETA.DIST(DATE(YEAR(AQ$2),MONTH(AQ$2),15),$AD$2,$AE$2,FALSE,DATE(YEAR($AD600),MONTH($AD600),1),DATE(YEAR($AE600),MONTH($AE600),28)),0)</f>
      </c>
      <c r="AR600" s="18">
        <f>IFERROR(_xlfn.BETA.DIST(DATE(YEAR(AR$2),MONTH(AR$2),15),$AD$2,$AE$2,FALSE,DATE(YEAR($AD600),MONTH($AD600),1),DATE(YEAR($AE600),MONTH($AE600),28)),0)</f>
      </c>
      <c r="AS600" s="18">
        <f>IFERROR(_xlfn.BETA.DIST(DATE(YEAR(AS$2),MONTH(AS$2),15),$AD$2,$AE$2,FALSE,DATE(YEAR($AD600),MONTH($AD600),1),DATE(YEAR($AE600),MONTH($AE600),28)),0)</f>
      </c>
      <c r="AT600" s="18">
        <f>IFERROR(_xlfn.BETA.DIST(DATE(YEAR(AT$2),MONTH(AT$2),15),$AD$2,$AE$2,FALSE,DATE(YEAR($AD600),MONTH($AD600),1),DATE(YEAR($AE600),MONTH($AE600),28)),0)</f>
      </c>
      <c r="AU600" s="18">
        <f>IFERROR(_xlfn.BETA.DIST(DATE(YEAR(AU$2),MONTH(AU$2),15),$AD$2,$AE$2,FALSE,DATE(YEAR($AD600),MONTH($AD600),1),DATE(YEAR($AE600),MONTH($AE600),28)),0)</f>
      </c>
      <c r="AV600" s="18">
        <f>SUM(AG600:AU600)</f>
      </c>
      <c r="AW600" s="18">
        <f>IF(J600&lt;&gt;0,J600,IF($AV600=0,0,AG600/$AV600*$Z600))</f>
      </c>
      <c r="AX600" s="18">
        <f>IF(K600&lt;&gt;0,K600,IF($AV600=0,0,AH600/$AV600*$Z600))</f>
      </c>
      <c r="AY600" s="18">
        <f>IF(L600&lt;&gt;0,L600,IF($AV600=0,0,AI600/$AV600*$Z600))</f>
      </c>
      <c r="AZ600" s="18">
        <f>IF(M600&lt;&gt;0,M600,IF($AV600=0,0,AJ600/$AV600*$Z600))</f>
      </c>
      <c r="BA600" s="18">
        <f>IF(N600&lt;&gt;0,N600,IF($AV600=0,0,AK600/$AV600*$Z600))</f>
      </c>
      <c r="BB600" s="18">
        <f>IF(O600&lt;&gt;0,O600,IF($AV600=0,0,AL600/$AV600*$Z600))</f>
      </c>
      <c r="BC600" s="18">
        <f>IF(P600&lt;&gt;0,P600,IF($AV600=0,0,AM600/$AV600*$Z600))</f>
      </c>
      <c r="BD600" s="18">
        <f>IF(Q600&lt;&gt;0,Q600,IF($AV600=0,0,AN600/$AV600*$Z600))</f>
      </c>
      <c r="BE600" s="18">
        <f>IF(R600&lt;&gt;0,R600,IF($AV600=0,0,AO600/$AV600*$Z600))</f>
      </c>
      <c r="BF600" s="18">
        <f>IF(S600&lt;&gt;0,S600,IF($AV600=0,0,AP600/$AV600*$Z600))</f>
      </c>
      <c r="BG600" s="18">
        <f>IF(T600&lt;&gt;0,T600,IF($AV600=0,0,AQ600/$AV600*$Z600))</f>
      </c>
      <c r="BH600" s="18">
        <f>IF(U600&lt;&gt;0,U600,IF($AV600=0,0,AR600/$AV600*$Z600))</f>
      </c>
      <c r="BI600" s="18">
        <f>IF(V600&lt;&gt;0,V600,IF($AV600=0,0,AS600/$AV600*$Z600))</f>
      </c>
      <c r="BJ600" s="18">
        <f>IF(W600&lt;&gt;0,W600,IF($AV600=0,0,AT600/$AV600*$Z600))</f>
      </c>
      <c r="BK600" s="18">
        <f>IF(X600&lt;&gt;0,X600,IF($AV600=0,0,AU600/$AV600*$Z600))</f>
      </c>
      <c r="BL600" s="18">
        <f>SUM(AW600:BK600)</f>
      </c>
      <c r="BM600" s="18">
        <f>I600-BL600</f>
      </c>
    </row>
    <row r="601" outlineLevel="4">
      <c r="A601" s="5" t="str">
        <v>11.01</v>
      </c>
      <c r="B601" s="5" t="str">
        <v/>
      </c>
      <c r="C601" s="5" t="str">
        <v>BSKDGNGENGR07</v>
      </c>
      <c r="D601" s="5" t="str">
        <v>BSKDGNGENGR07</v>
      </c>
      <c r="E601" s="19">
        <f>IFERROR(_xlfn.XLOOKUP(F601,Assumptions!B:B,Assumptions!C:C),0)</f>
      </c>
      <c r="F601" s="5" t="str">
        <v>Retention</v>
      </c>
      <c r="G601" s="5" t="str">
        <v/>
      </c>
      <c r="H601" s="18">
        <f>G598*E601</f>
      </c>
      <c r="I601" s="18">
        <f>H601*(1-0)</f>
      </c>
      <c r="J601" s="18">
        <v>0</v>
      </c>
      <c r="K601" s="18">
        <v>0</v>
      </c>
      <c r="L601" s="18">
        <v>0</v>
      </c>
      <c r="M601" s="18">
        <v>0</v>
      </c>
      <c r="N601" s="18">
        <v>0</v>
      </c>
      <c r="O601" s="18">
        <v>0</v>
      </c>
      <c r="P601" s="18">
        <v>0</v>
      </c>
      <c r="Q601" s="18">
        <v>0</v>
      </c>
      <c r="R601" s="18">
        <v>0</v>
      </c>
      <c r="S601" s="18">
        <v>0</v>
      </c>
      <c r="T601" s="18">
        <v>0</v>
      </c>
      <c r="U601" s="18">
        <v>0</v>
      </c>
      <c r="V601" s="18">
        <v>0</v>
      </c>
      <c r="W601" s="18">
        <v>0</v>
      </c>
      <c r="X601" s="18">
        <v>0</v>
      </c>
      <c r="Y601" s="18">
        <f>SUM(J601:X601)</f>
      </c>
      <c r="Z601" s="18">
        <f>I601-Y601</f>
      </c>
      <c r="AA601" s="20">
        <v>46483</v>
      </c>
      <c r="AB601" s="20">
        <v>46483</v>
      </c>
      <c r="AC601" s="18">
        <f>IFERROR(_xlfn.XLOOKUP(F601,Assumptions!B:B,Assumptions!D:D),0)</f>
      </c>
      <c r="AD601" s="20">
        <f>AA601+AC601</f>
      </c>
      <c r="AE601" s="20">
        <f>AC601+AB601</f>
      </c>
      <c r="AF601" s="5" t="str">
        <v/>
      </c>
      <c r="AG601" s="18">
        <f>IFERROR(_xlfn.BETA.DIST(DATE(YEAR(AG$2),MONTH(AG$2),15),$AD$2,$AE$2,FALSE,DATE(YEAR($AD601),MONTH($AD601),1),DATE(YEAR($AE601),MONTH($AE601),28)),0)</f>
      </c>
      <c r="AH601" s="18">
        <f>IFERROR(_xlfn.BETA.DIST(DATE(YEAR(AH$2),MONTH(AH$2),15),$AD$2,$AE$2,FALSE,DATE(YEAR($AD601),MONTH($AD601),1),DATE(YEAR($AE601),MONTH($AE601),28)),0)</f>
      </c>
      <c r="AI601" s="18">
        <f>IFERROR(_xlfn.BETA.DIST(DATE(YEAR(AI$2),MONTH(AI$2),15),$AD$2,$AE$2,FALSE,DATE(YEAR($AD601),MONTH($AD601),1),DATE(YEAR($AE601),MONTH($AE601),28)),0)</f>
      </c>
      <c r="AJ601" s="18">
        <f>IFERROR(_xlfn.BETA.DIST(DATE(YEAR(AJ$2),MONTH(AJ$2),15),$AD$2,$AE$2,FALSE,DATE(YEAR($AD601),MONTH($AD601),1),DATE(YEAR($AE601),MONTH($AE601),28)),0)</f>
      </c>
      <c r="AK601" s="18">
        <f>IFERROR(_xlfn.BETA.DIST(DATE(YEAR(AK$2),MONTH(AK$2),15),$AD$2,$AE$2,FALSE,DATE(YEAR($AD601),MONTH($AD601),1),DATE(YEAR($AE601),MONTH($AE601),28)),0)</f>
      </c>
      <c r="AL601" s="18">
        <f>IFERROR(_xlfn.BETA.DIST(DATE(YEAR(AL$2),MONTH(AL$2),15),$AD$2,$AE$2,FALSE,DATE(YEAR($AD601),MONTH($AD601),1),DATE(YEAR($AE601),MONTH($AE601),28)),0)</f>
      </c>
      <c r="AM601" s="18">
        <f>IFERROR(_xlfn.BETA.DIST(DATE(YEAR(AM$2),MONTH(AM$2),15),$AD$2,$AE$2,FALSE,DATE(YEAR($AD601),MONTH($AD601),1),DATE(YEAR($AE601),MONTH($AE601),28)),0)</f>
      </c>
      <c r="AN601" s="18">
        <f>IFERROR(_xlfn.BETA.DIST(DATE(YEAR(AN$2),MONTH(AN$2),15),$AD$2,$AE$2,FALSE,DATE(YEAR($AD601),MONTH($AD601),1),DATE(YEAR($AE601),MONTH($AE601),28)),0)</f>
      </c>
      <c r="AO601" s="18">
        <f>IFERROR(_xlfn.BETA.DIST(DATE(YEAR(AO$2),MONTH(AO$2),15),$AD$2,$AE$2,FALSE,DATE(YEAR($AD601),MONTH($AD601),1),DATE(YEAR($AE601),MONTH($AE601),28)),0)</f>
      </c>
      <c r="AP601" s="18">
        <f>IFERROR(_xlfn.BETA.DIST(DATE(YEAR(AP$2),MONTH(AP$2),15),$AD$2,$AE$2,FALSE,DATE(YEAR($AD601),MONTH($AD601),1),DATE(YEAR($AE601),MONTH($AE601),28)),0)</f>
      </c>
      <c r="AQ601" s="18">
        <f>IFERROR(_xlfn.BETA.DIST(DATE(YEAR(AQ$2),MONTH(AQ$2),15),$AD$2,$AE$2,FALSE,DATE(YEAR($AD601),MONTH($AD601),1),DATE(YEAR($AE601),MONTH($AE601),28)),0)</f>
      </c>
      <c r="AR601" s="18">
        <f>IFERROR(_xlfn.BETA.DIST(DATE(YEAR(AR$2),MONTH(AR$2),15),$AD$2,$AE$2,FALSE,DATE(YEAR($AD601),MONTH($AD601),1),DATE(YEAR($AE601),MONTH($AE601),28)),0)</f>
      </c>
      <c r="AS601" s="18">
        <f>IFERROR(_xlfn.BETA.DIST(DATE(YEAR(AS$2),MONTH(AS$2),15),$AD$2,$AE$2,FALSE,DATE(YEAR($AD601),MONTH($AD601),1),DATE(YEAR($AE601),MONTH($AE601),28)),0)</f>
      </c>
      <c r="AT601" s="18">
        <f>IFERROR(_xlfn.BETA.DIST(DATE(YEAR(AT$2),MONTH(AT$2),15),$AD$2,$AE$2,FALSE,DATE(YEAR($AD601),MONTH($AD601),1),DATE(YEAR($AE601),MONTH($AE601),28)),0)</f>
      </c>
      <c r="AU601" s="18">
        <f>IFERROR(_xlfn.BETA.DIST(DATE(YEAR(AU$2),MONTH(AU$2),15),$AD$2,$AE$2,FALSE,DATE(YEAR($AD601),MONTH($AD601),1),DATE(YEAR($AE601),MONTH($AE601),28)),0)</f>
      </c>
      <c r="AV601" s="18">
        <f>SUM(AG601:AU601)</f>
      </c>
      <c r="AW601" s="18">
        <f>IF(J601&lt;&gt;0,J601,IF($AV601=0,0,AG601/$AV601*$Z601))</f>
      </c>
      <c r="AX601" s="18">
        <f>IF(K601&lt;&gt;0,K601,IF($AV601=0,0,AH601/$AV601*$Z601))</f>
      </c>
      <c r="AY601" s="18">
        <f>IF(L601&lt;&gt;0,L601,IF($AV601=0,0,AI601/$AV601*$Z601))</f>
      </c>
      <c r="AZ601" s="18">
        <f>IF(M601&lt;&gt;0,M601,IF($AV601=0,0,AJ601/$AV601*$Z601))</f>
      </c>
      <c r="BA601" s="18">
        <f>IF(N601&lt;&gt;0,N601,IF($AV601=0,0,AK601/$AV601*$Z601))</f>
      </c>
      <c r="BB601" s="18">
        <f>IF(O601&lt;&gt;0,O601,IF($AV601=0,0,AL601/$AV601*$Z601))</f>
      </c>
      <c r="BC601" s="18">
        <f>IF(P601&lt;&gt;0,P601,IF($AV601=0,0,AM601/$AV601*$Z601))</f>
      </c>
      <c r="BD601" s="18">
        <f>IF(Q601&lt;&gt;0,Q601,IF($AV601=0,0,AN601/$AV601*$Z601))</f>
      </c>
      <c r="BE601" s="18">
        <f>IF(R601&lt;&gt;0,R601,IF($AV601=0,0,AO601/$AV601*$Z601))</f>
      </c>
      <c r="BF601" s="18">
        <f>IF(S601&lt;&gt;0,S601,IF($AV601=0,0,AP601/$AV601*$Z601))</f>
      </c>
      <c r="BG601" s="18">
        <f>IF(T601&lt;&gt;0,T601,IF($AV601=0,0,AQ601/$AV601*$Z601))</f>
      </c>
      <c r="BH601" s="18">
        <f>IF(U601&lt;&gt;0,U601,IF($AV601=0,0,AR601/$AV601*$Z601))</f>
      </c>
      <c r="BI601" s="18">
        <f>IF(V601&lt;&gt;0,V601,IF($AV601=0,0,AS601/$AV601*$Z601))</f>
      </c>
      <c r="BJ601" s="18">
        <f>IF(W601&lt;&gt;0,W601,IF($AV601=0,0,AT601/$AV601*$Z601))</f>
      </c>
      <c r="BK601" s="18">
        <f>IF(X601&lt;&gt;0,X601,IF($AV601=0,0,AU601/$AV601*$Z601))</f>
      </c>
      <c r="BL601" s="18">
        <f>SUM(AW601:BK601)</f>
      </c>
      <c r="BM601" s="18">
        <f>I601-BL601</f>
      </c>
    </row>
    <row r="602" outlineLevel="3">
      <c r="A602" s="17" t="str">
        <v>11.11</v>
      </c>
      <c r="B602" s="17" t="str">
        <v/>
      </c>
      <c r="C602" s="17" t="str">
        <v/>
      </c>
      <c r="D602" s="17" t="str">
        <v/>
      </c>
      <c r="E602" s="17" t="str">
        <v>11.11</v>
      </c>
      <c r="F602" s="17" t="str">
        <v>Concrete Works for Control Building including M.V room with basement</v>
      </c>
      <c r="G602" s="17">
        <v>28402639.44</v>
      </c>
      <c r="H602" s="17" t="str">
        <v/>
      </c>
      <c r="I602" s="17" t="str">
        <v/>
      </c>
      <c r="J602" s="17" t="str">
        <v/>
      </c>
      <c r="K602" s="17" t="str">
        <v/>
      </c>
      <c r="L602" s="17" t="str">
        <v/>
      </c>
      <c r="M602" s="17" t="str">
        <v/>
      </c>
      <c r="N602" s="17" t="str">
        <v/>
      </c>
      <c r="O602" s="17" t="str">
        <v/>
      </c>
      <c r="P602" s="17" t="str">
        <v/>
      </c>
      <c r="Q602" s="17" t="str">
        <v/>
      </c>
      <c r="R602" s="17" t="str">
        <v/>
      </c>
      <c r="S602" s="17" t="str">
        <v/>
      </c>
      <c r="T602" s="17" t="str">
        <v/>
      </c>
      <c r="U602" s="17" t="str">
        <v/>
      </c>
      <c r="V602" s="17" t="str">
        <v/>
      </c>
      <c r="W602" s="17" t="str">
        <v/>
      </c>
      <c r="X602" s="17" t="str">
        <v/>
      </c>
      <c r="Y602" s="17" t="str">
        <v/>
      </c>
      <c r="Z602" s="17" t="str">
        <v/>
      </c>
      <c r="AA602" s="17" t="str">
        <v/>
      </c>
      <c r="AB602" s="17" t="str">
        <v/>
      </c>
      <c r="AC602" s="17" t="str">
        <v/>
      </c>
      <c r="AD602" s="17" t="str">
        <v/>
      </c>
      <c r="AE602" s="17" t="str">
        <v/>
      </c>
      <c r="AF602" s="5" t="str">
        <v/>
      </c>
      <c r="AG602" s="18">
        <f>IFERROR(_xlfn.BETA.DIST(DATE(YEAR(AG$2),MONTH(AG$2),15),$AD$2,$AE$2,FALSE,DATE(YEAR($AD602),MONTH($AD602),1),DATE(YEAR($AE602),MONTH($AE602),28)),0)</f>
      </c>
      <c r="AH602" s="18">
        <f>IFERROR(_xlfn.BETA.DIST(DATE(YEAR(AH$2),MONTH(AH$2),15),$AD$2,$AE$2,FALSE,DATE(YEAR($AD602),MONTH($AD602),1),DATE(YEAR($AE602),MONTH($AE602),28)),0)</f>
      </c>
      <c r="AI602" s="18">
        <f>IFERROR(_xlfn.BETA.DIST(DATE(YEAR(AI$2),MONTH(AI$2),15),$AD$2,$AE$2,FALSE,DATE(YEAR($AD602),MONTH($AD602),1),DATE(YEAR($AE602),MONTH($AE602),28)),0)</f>
      </c>
      <c r="AJ602" s="18">
        <f>IFERROR(_xlfn.BETA.DIST(DATE(YEAR(AJ$2),MONTH(AJ$2),15),$AD$2,$AE$2,FALSE,DATE(YEAR($AD602),MONTH($AD602),1),DATE(YEAR($AE602),MONTH($AE602),28)),0)</f>
      </c>
      <c r="AK602" s="18">
        <f>IFERROR(_xlfn.BETA.DIST(DATE(YEAR(AK$2),MONTH(AK$2),15),$AD$2,$AE$2,FALSE,DATE(YEAR($AD602),MONTH($AD602),1),DATE(YEAR($AE602),MONTH($AE602),28)),0)</f>
      </c>
      <c r="AL602" s="18">
        <f>IFERROR(_xlfn.BETA.DIST(DATE(YEAR(AL$2),MONTH(AL$2),15),$AD$2,$AE$2,FALSE,DATE(YEAR($AD602),MONTH($AD602),1),DATE(YEAR($AE602),MONTH($AE602),28)),0)</f>
      </c>
      <c r="AM602" s="18">
        <f>IFERROR(_xlfn.BETA.DIST(DATE(YEAR(AM$2),MONTH(AM$2),15),$AD$2,$AE$2,FALSE,DATE(YEAR($AD602),MONTH($AD602),1),DATE(YEAR($AE602),MONTH($AE602),28)),0)</f>
      </c>
      <c r="AN602" s="18">
        <f>IFERROR(_xlfn.BETA.DIST(DATE(YEAR(AN$2),MONTH(AN$2),15),$AD$2,$AE$2,FALSE,DATE(YEAR($AD602),MONTH($AD602),1),DATE(YEAR($AE602),MONTH($AE602),28)),0)</f>
      </c>
      <c r="AO602" s="18">
        <f>IFERROR(_xlfn.BETA.DIST(DATE(YEAR(AO$2),MONTH(AO$2),15),$AD$2,$AE$2,FALSE,DATE(YEAR($AD602),MONTH($AD602),1),DATE(YEAR($AE602),MONTH($AE602),28)),0)</f>
      </c>
      <c r="AP602" s="18">
        <f>IFERROR(_xlfn.BETA.DIST(DATE(YEAR(AP$2),MONTH(AP$2),15),$AD$2,$AE$2,FALSE,DATE(YEAR($AD602),MONTH($AD602),1),DATE(YEAR($AE602),MONTH($AE602),28)),0)</f>
      </c>
      <c r="AQ602" s="18">
        <f>IFERROR(_xlfn.BETA.DIST(DATE(YEAR(AQ$2),MONTH(AQ$2),15),$AD$2,$AE$2,FALSE,DATE(YEAR($AD602),MONTH($AD602),1),DATE(YEAR($AE602),MONTH($AE602),28)),0)</f>
      </c>
      <c r="AR602" s="18">
        <f>IFERROR(_xlfn.BETA.DIST(DATE(YEAR(AR$2),MONTH(AR$2),15),$AD$2,$AE$2,FALSE,DATE(YEAR($AD602),MONTH($AD602),1),DATE(YEAR($AE602),MONTH($AE602),28)),0)</f>
      </c>
      <c r="AS602" s="18">
        <f>IFERROR(_xlfn.BETA.DIST(DATE(YEAR(AS$2),MONTH(AS$2),15),$AD$2,$AE$2,FALSE,DATE(YEAR($AD602),MONTH($AD602),1),DATE(YEAR($AE602),MONTH($AE602),28)),0)</f>
      </c>
      <c r="AT602" s="18">
        <f>IFERROR(_xlfn.BETA.DIST(DATE(YEAR(AT$2),MONTH(AT$2),15),$AD$2,$AE$2,FALSE,DATE(YEAR($AD602),MONTH($AD602),1),DATE(YEAR($AE602),MONTH($AE602),28)),0)</f>
      </c>
      <c r="AU602" s="18">
        <f>IFERROR(_xlfn.BETA.DIST(DATE(YEAR(AU$2),MONTH(AU$2),15),$AD$2,$AE$2,FALSE,DATE(YEAR($AD602),MONTH($AD602),1),DATE(YEAR($AE602),MONTH($AE602),28)),0)</f>
      </c>
      <c r="AV602" s="18">
        <f>SUM(AG602:AU602)</f>
      </c>
      <c r="AW602" s="18">
        <f>IF(J602&lt;&gt;0,J602,IF($AV602=0,0,AG602/$AV602*$Z602))</f>
      </c>
      <c r="AX602" s="18">
        <f>IF(K602&lt;&gt;0,K602,IF($AV602=0,0,AH602/$AV602*$Z602))</f>
      </c>
      <c r="AY602" s="18">
        <f>IF(L602&lt;&gt;0,L602,IF($AV602=0,0,AI602/$AV602*$Z602))</f>
      </c>
      <c r="AZ602" s="18">
        <f>IF(M602&lt;&gt;0,M602,IF($AV602=0,0,AJ602/$AV602*$Z602))</f>
      </c>
      <c r="BA602" s="18">
        <f>IF(N602&lt;&gt;0,N602,IF($AV602=0,0,AK602/$AV602*$Z602))</f>
      </c>
      <c r="BB602" s="18">
        <f>IF(O602&lt;&gt;0,O602,IF($AV602=0,0,AL602/$AV602*$Z602))</f>
      </c>
      <c r="BC602" s="18">
        <f>IF(P602&lt;&gt;0,P602,IF($AV602=0,0,AM602/$AV602*$Z602))</f>
      </c>
      <c r="BD602" s="18">
        <f>IF(Q602&lt;&gt;0,Q602,IF($AV602=0,0,AN602/$AV602*$Z602))</f>
      </c>
      <c r="BE602" s="18">
        <f>IF(R602&lt;&gt;0,R602,IF($AV602=0,0,AO602/$AV602*$Z602))</f>
      </c>
      <c r="BF602" s="18">
        <f>IF(S602&lt;&gt;0,S602,IF($AV602=0,0,AP602/$AV602*$Z602))</f>
      </c>
      <c r="BG602" s="18">
        <f>IF(T602&lt;&gt;0,T602,IF($AV602=0,0,AQ602/$AV602*$Z602))</f>
      </c>
      <c r="BH602" s="18">
        <f>IF(U602&lt;&gt;0,U602,IF($AV602=0,0,AR602/$AV602*$Z602))</f>
      </c>
      <c r="BI602" s="18">
        <f>IF(V602&lt;&gt;0,V602,IF($AV602=0,0,AS602/$AV602*$Z602))</f>
      </c>
      <c r="BJ602" s="18">
        <f>IF(W602&lt;&gt;0,W602,IF($AV602=0,0,AT602/$AV602*$Z602))</f>
      </c>
      <c r="BK602" s="18">
        <f>IF(X602&lt;&gt;0,X602,IF($AV602=0,0,AU602/$AV602*$Z602))</f>
      </c>
      <c r="BL602" s="18">
        <f>SUM(AW602:BK602)</f>
      </c>
      <c r="BM602" s="17" t="str">
        <v/>
      </c>
    </row>
    <row r="603" outlineLevel="4">
      <c r="A603" s="5" t="str">
        <v>11.11</v>
      </c>
      <c r="B603" s="5" t="str">
        <v/>
      </c>
      <c r="C603" s="5" t="str">
        <v>BSKDGNGENGR03</v>
      </c>
      <c r="D603" s="5" t="str">
        <v>BSKDGNGENGR03</v>
      </c>
      <c r="E603" s="19">
        <f>IFERROR(_xlfn.XLOOKUP(F603,Assumptions!B:B,Assumptions!C:C),0)</f>
      </c>
      <c r="F603" s="5" t="str">
        <v>Advanced Payment</v>
      </c>
      <c r="G603" s="5" t="str">
        <v/>
      </c>
      <c r="H603" s="18">
        <f>G602*E603</f>
      </c>
      <c r="I603" s="18">
        <f>H603*(1-0)</f>
      </c>
      <c r="J603" s="18">
        <v>0</v>
      </c>
      <c r="K603" s="18">
        <v>0</v>
      </c>
      <c r="L603" s="18">
        <v>0</v>
      </c>
      <c r="M603" s="18">
        <v>0</v>
      </c>
      <c r="N603" s="18">
        <v>0</v>
      </c>
      <c r="O603" s="18">
        <v>0</v>
      </c>
      <c r="P603" s="18">
        <v>0</v>
      </c>
      <c r="Q603" s="18">
        <v>0</v>
      </c>
      <c r="R603" s="18">
        <v>0</v>
      </c>
      <c r="S603" s="18">
        <v>0</v>
      </c>
      <c r="T603" s="18">
        <v>0</v>
      </c>
      <c r="U603" s="18">
        <v>0</v>
      </c>
      <c r="V603" s="18">
        <v>0</v>
      </c>
      <c r="W603" s="18">
        <v>0</v>
      </c>
      <c r="X603" s="18">
        <v>0</v>
      </c>
      <c r="Y603" s="18">
        <f>SUM(J603:X603)</f>
      </c>
      <c r="Z603" s="18">
        <f>I603-Y603</f>
      </c>
      <c r="AA603" s="20">
        <v>46026</v>
      </c>
      <c r="AB603" s="20">
        <v>46026</v>
      </c>
      <c r="AC603" s="18">
        <f>IFERROR(_xlfn.XLOOKUP(F603,Assumptions!B:B,Assumptions!D:D),0)</f>
      </c>
      <c r="AD603" s="20">
        <f>AA603+AC603</f>
      </c>
      <c r="AE603" s="20">
        <f>AC603+AB603</f>
      </c>
      <c r="AF603" s="5" t="str">
        <v/>
      </c>
      <c r="AG603" s="18">
        <f>IFERROR(_xlfn.BETA.DIST(DATE(YEAR(AG$2),MONTH(AG$2),15),$AD$2,$AE$2,FALSE,DATE(YEAR($AD603),MONTH($AD603),1),DATE(YEAR($AE603),MONTH($AE603),28)),0)</f>
      </c>
      <c r="AH603" s="18">
        <f>IFERROR(_xlfn.BETA.DIST(DATE(YEAR(AH$2),MONTH(AH$2),15),$AD$2,$AE$2,FALSE,DATE(YEAR($AD603),MONTH($AD603),1),DATE(YEAR($AE603),MONTH($AE603),28)),0)</f>
      </c>
      <c r="AI603" s="18">
        <f>IFERROR(_xlfn.BETA.DIST(DATE(YEAR(AI$2),MONTH(AI$2),15),$AD$2,$AE$2,FALSE,DATE(YEAR($AD603),MONTH($AD603),1),DATE(YEAR($AE603),MONTH($AE603),28)),0)</f>
      </c>
      <c r="AJ603" s="18">
        <f>IFERROR(_xlfn.BETA.DIST(DATE(YEAR(AJ$2),MONTH(AJ$2),15),$AD$2,$AE$2,FALSE,DATE(YEAR($AD603),MONTH($AD603),1),DATE(YEAR($AE603),MONTH($AE603),28)),0)</f>
      </c>
      <c r="AK603" s="18">
        <f>IFERROR(_xlfn.BETA.DIST(DATE(YEAR(AK$2),MONTH(AK$2),15),$AD$2,$AE$2,FALSE,DATE(YEAR($AD603),MONTH($AD603),1),DATE(YEAR($AE603),MONTH($AE603),28)),0)</f>
      </c>
      <c r="AL603" s="18">
        <f>IFERROR(_xlfn.BETA.DIST(DATE(YEAR(AL$2),MONTH(AL$2),15),$AD$2,$AE$2,FALSE,DATE(YEAR($AD603),MONTH($AD603),1),DATE(YEAR($AE603),MONTH($AE603),28)),0)</f>
      </c>
      <c r="AM603" s="18">
        <f>IFERROR(_xlfn.BETA.DIST(DATE(YEAR(AM$2),MONTH(AM$2),15),$AD$2,$AE$2,FALSE,DATE(YEAR($AD603),MONTH($AD603),1),DATE(YEAR($AE603),MONTH($AE603),28)),0)</f>
      </c>
      <c r="AN603" s="18">
        <f>IFERROR(_xlfn.BETA.DIST(DATE(YEAR(AN$2),MONTH(AN$2),15),$AD$2,$AE$2,FALSE,DATE(YEAR($AD603),MONTH($AD603),1),DATE(YEAR($AE603),MONTH($AE603),28)),0)</f>
      </c>
      <c r="AO603" s="18">
        <f>IFERROR(_xlfn.BETA.DIST(DATE(YEAR(AO$2),MONTH(AO$2),15),$AD$2,$AE$2,FALSE,DATE(YEAR($AD603),MONTH($AD603),1),DATE(YEAR($AE603),MONTH($AE603),28)),0)</f>
      </c>
      <c r="AP603" s="18">
        <f>IFERROR(_xlfn.BETA.DIST(DATE(YEAR(AP$2),MONTH(AP$2),15),$AD$2,$AE$2,FALSE,DATE(YEAR($AD603),MONTH($AD603),1),DATE(YEAR($AE603),MONTH($AE603),28)),0)</f>
      </c>
      <c r="AQ603" s="18">
        <f>IFERROR(_xlfn.BETA.DIST(DATE(YEAR(AQ$2),MONTH(AQ$2),15),$AD$2,$AE$2,FALSE,DATE(YEAR($AD603),MONTH($AD603),1),DATE(YEAR($AE603),MONTH($AE603),28)),0)</f>
      </c>
      <c r="AR603" s="18">
        <f>IFERROR(_xlfn.BETA.DIST(DATE(YEAR(AR$2),MONTH(AR$2),15),$AD$2,$AE$2,FALSE,DATE(YEAR($AD603),MONTH($AD603),1),DATE(YEAR($AE603),MONTH($AE603),28)),0)</f>
      </c>
      <c r="AS603" s="18">
        <f>IFERROR(_xlfn.BETA.DIST(DATE(YEAR(AS$2),MONTH(AS$2),15),$AD$2,$AE$2,FALSE,DATE(YEAR($AD603),MONTH($AD603),1),DATE(YEAR($AE603),MONTH($AE603),28)),0)</f>
      </c>
      <c r="AT603" s="18">
        <f>IFERROR(_xlfn.BETA.DIST(DATE(YEAR(AT$2),MONTH(AT$2),15),$AD$2,$AE$2,FALSE,DATE(YEAR($AD603),MONTH($AD603),1),DATE(YEAR($AE603),MONTH($AE603),28)),0)</f>
      </c>
      <c r="AU603" s="18">
        <f>IFERROR(_xlfn.BETA.DIST(DATE(YEAR(AU$2),MONTH(AU$2),15),$AD$2,$AE$2,FALSE,DATE(YEAR($AD603),MONTH($AD603),1),DATE(YEAR($AE603),MONTH($AE603),28)),0)</f>
      </c>
      <c r="AV603" s="18">
        <f>SUM(AG603:AU603)</f>
      </c>
      <c r="AW603" s="18">
        <f>IF(J603&lt;&gt;0,J603,IF($AV603=0,0,AG603/$AV603*$Z603))</f>
      </c>
      <c r="AX603" s="18">
        <f>IF(K603&lt;&gt;0,K603,IF($AV603=0,0,AH603/$AV603*$Z603))</f>
      </c>
      <c r="AY603" s="18">
        <f>IF(L603&lt;&gt;0,L603,IF($AV603=0,0,AI603/$AV603*$Z603))</f>
      </c>
      <c r="AZ603" s="18">
        <f>IF(M603&lt;&gt;0,M603,IF($AV603=0,0,AJ603/$AV603*$Z603))</f>
      </c>
      <c r="BA603" s="18">
        <f>IF(N603&lt;&gt;0,N603,IF($AV603=0,0,AK603/$AV603*$Z603))</f>
      </c>
      <c r="BB603" s="18">
        <f>IF(O603&lt;&gt;0,O603,IF($AV603=0,0,AL603/$AV603*$Z603))</f>
      </c>
      <c r="BC603" s="18">
        <f>IF(P603&lt;&gt;0,P603,IF($AV603=0,0,AM603/$AV603*$Z603))</f>
      </c>
      <c r="BD603" s="18">
        <f>IF(Q603&lt;&gt;0,Q603,IF($AV603=0,0,AN603/$AV603*$Z603))</f>
      </c>
      <c r="BE603" s="18">
        <f>IF(R603&lt;&gt;0,R603,IF($AV603=0,0,AO603/$AV603*$Z603))</f>
      </c>
      <c r="BF603" s="18">
        <f>IF(S603&lt;&gt;0,S603,IF($AV603=0,0,AP603/$AV603*$Z603))</f>
      </c>
      <c r="BG603" s="18">
        <f>IF(T603&lt;&gt;0,T603,IF($AV603=0,0,AQ603/$AV603*$Z603))</f>
      </c>
      <c r="BH603" s="18">
        <f>IF(U603&lt;&gt;0,U603,IF($AV603=0,0,AR603/$AV603*$Z603))</f>
      </c>
      <c r="BI603" s="18">
        <f>IF(V603&lt;&gt;0,V603,IF($AV603=0,0,AS603/$AV603*$Z603))</f>
      </c>
      <c r="BJ603" s="18">
        <f>IF(W603&lt;&gt;0,W603,IF($AV603=0,0,AT603/$AV603*$Z603))</f>
      </c>
      <c r="BK603" s="18">
        <f>IF(X603&lt;&gt;0,X603,IF($AV603=0,0,AU603/$AV603*$Z603))</f>
      </c>
      <c r="BL603" s="18">
        <f>SUM(AW603:BK603)</f>
      </c>
      <c r="BM603" s="18">
        <f>I603-BL603</f>
      </c>
    </row>
    <row r="604" outlineLevel="4">
      <c r="A604" s="5" t="str">
        <v>11.11</v>
      </c>
      <c r="B604" s="5" t="str">
        <v/>
      </c>
      <c r="C604" s="5" t="str">
        <v/>
      </c>
      <c r="D604" s="5" t="str">
        <v/>
      </c>
      <c r="E604" s="19">
        <f>IFERROR(_xlfn.XLOOKUP(F604,Assumptions!B:B,Assumptions!C:C),0)</f>
      </c>
      <c r="F604" s="5" t="str">
        <v>Site Delivery EGP</v>
      </c>
      <c r="G604" s="5" t="str">
        <v/>
      </c>
      <c r="H604" s="18">
        <f>G602*E604</f>
      </c>
      <c r="I604" s="18">
        <f>H604*(1-0)</f>
      </c>
      <c r="J604" s="18">
        <v>0</v>
      </c>
      <c r="K604" s="18">
        <v>0</v>
      </c>
      <c r="L604" s="18">
        <v>0</v>
      </c>
      <c r="M604" s="18">
        <v>0</v>
      </c>
      <c r="N604" s="18">
        <v>0</v>
      </c>
      <c r="O604" s="18">
        <v>0</v>
      </c>
      <c r="P604" s="18">
        <v>0</v>
      </c>
      <c r="Q604" s="18">
        <v>0</v>
      </c>
      <c r="R604" s="18">
        <v>0</v>
      </c>
      <c r="S604" s="18">
        <v>0</v>
      </c>
      <c r="T604" s="18">
        <v>0</v>
      </c>
      <c r="U604" s="18">
        <v>0</v>
      </c>
      <c r="V604" s="18">
        <v>0</v>
      </c>
      <c r="W604" s="18">
        <v>0</v>
      </c>
      <c r="X604" s="18">
        <v>0</v>
      </c>
      <c r="Y604" s="18">
        <f>SUM(J604:X604)</f>
      </c>
      <c r="Z604" s="18">
        <f>I604-Y604</f>
      </c>
      <c r="AA604" s="5" t="str">
        <v/>
      </c>
      <c r="AB604" s="5" t="str">
        <v/>
      </c>
      <c r="AC604" s="18">
        <f>IFERROR(_xlfn.XLOOKUP(F604,Assumptions!B:B,Assumptions!D:D),0)</f>
      </c>
      <c r="AD604" s="20">
        <f>AA604+AC604</f>
      </c>
      <c r="AE604" s="20">
        <f>AC604+AB604</f>
      </c>
      <c r="AF604" s="5" t="str">
        <v/>
      </c>
      <c r="AG604" s="18">
        <f>IFERROR(_xlfn.BETA.DIST(DATE(YEAR(AG$2),MONTH(AG$2),15),$AD$2,$AE$2,FALSE,DATE(YEAR($AD604),MONTH($AD604),1),DATE(YEAR($AE604),MONTH($AE604),28)),0)</f>
      </c>
      <c r="AH604" s="18">
        <f>IFERROR(_xlfn.BETA.DIST(DATE(YEAR(AH$2),MONTH(AH$2),15),$AD$2,$AE$2,FALSE,DATE(YEAR($AD604),MONTH($AD604),1),DATE(YEAR($AE604),MONTH($AE604),28)),0)</f>
      </c>
      <c r="AI604" s="18">
        <f>IFERROR(_xlfn.BETA.DIST(DATE(YEAR(AI$2),MONTH(AI$2),15),$AD$2,$AE$2,FALSE,DATE(YEAR($AD604),MONTH($AD604),1),DATE(YEAR($AE604),MONTH($AE604),28)),0)</f>
      </c>
      <c r="AJ604" s="18">
        <f>IFERROR(_xlfn.BETA.DIST(DATE(YEAR(AJ$2),MONTH(AJ$2),15),$AD$2,$AE$2,FALSE,DATE(YEAR($AD604),MONTH($AD604),1),DATE(YEAR($AE604),MONTH($AE604),28)),0)</f>
      </c>
      <c r="AK604" s="18">
        <f>IFERROR(_xlfn.BETA.DIST(DATE(YEAR(AK$2),MONTH(AK$2),15),$AD$2,$AE$2,FALSE,DATE(YEAR($AD604),MONTH($AD604),1),DATE(YEAR($AE604),MONTH($AE604),28)),0)</f>
      </c>
      <c r="AL604" s="18">
        <f>IFERROR(_xlfn.BETA.DIST(DATE(YEAR(AL$2),MONTH(AL$2),15),$AD$2,$AE$2,FALSE,DATE(YEAR($AD604),MONTH($AD604),1),DATE(YEAR($AE604),MONTH($AE604),28)),0)</f>
      </c>
      <c r="AM604" s="18">
        <f>IFERROR(_xlfn.BETA.DIST(DATE(YEAR(AM$2),MONTH(AM$2),15),$AD$2,$AE$2,FALSE,DATE(YEAR($AD604),MONTH($AD604),1),DATE(YEAR($AE604),MONTH($AE604),28)),0)</f>
      </c>
      <c r="AN604" s="18">
        <f>IFERROR(_xlfn.BETA.DIST(DATE(YEAR(AN$2),MONTH(AN$2),15),$AD$2,$AE$2,FALSE,DATE(YEAR($AD604),MONTH($AD604),1),DATE(YEAR($AE604),MONTH($AE604),28)),0)</f>
      </c>
      <c r="AO604" s="18">
        <f>IFERROR(_xlfn.BETA.DIST(DATE(YEAR(AO$2),MONTH(AO$2),15),$AD$2,$AE$2,FALSE,DATE(YEAR($AD604),MONTH($AD604),1),DATE(YEAR($AE604),MONTH($AE604),28)),0)</f>
      </c>
      <c r="AP604" s="18">
        <f>IFERROR(_xlfn.BETA.DIST(DATE(YEAR(AP$2),MONTH(AP$2),15),$AD$2,$AE$2,FALSE,DATE(YEAR($AD604),MONTH($AD604),1),DATE(YEAR($AE604),MONTH($AE604),28)),0)</f>
      </c>
      <c r="AQ604" s="18">
        <f>IFERROR(_xlfn.BETA.DIST(DATE(YEAR(AQ$2),MONTH(AQ$2),15),$AD$2,$AE$2,FALSE,DATE(YEAR($AD604),MONTH($AD604),1),DATE(YEAR($AE604),MONTH($AE604),28)),0)</f>
      </c>
      <c r="AR604" s="18">
        <f>IFERROR(_xlfn.BETA.DIST(DATE(YEAR(AR$2),MONTH(AR$2),15),$AD$2,$AE$2,FALSE,DATE(YEAR($AD604),MONTH($AD604),1),DATE(YEAR($AE604),MONTH($AE604),28)),0)</f>
      </c>
      <c r="AS604" s="18">
        <f>IFERROR(_xlfn.BETA.DIST(DATE(YEAR(AS$2),MONTH(AS$2),15),$AD$2,$AE$2,FALSE,DATE(YEAR($AD604),MONTH($AD604),1),DATE(YEAR($AE604),MONTH($AE604),28)),0)</f>
      </c>
      <c r="AT604" s="18">
        <f>IFERROR(_xlfn.BETA.DIST(DATE(YEAR(AT$2),MONTH(AT$2),15),$AD$2,$AE$2,FALSE,DATE(YEAR($AD604),MONTH($AD604),1),DATE(YEAR($AE604),MONTH($AE604),28)),0)</f>
      </c>
      <c r="AU604" s="18">
        <f>IFERROR(_xlfn.BETA.DIST(DATE(YEAR(AU$2),MONTH(AU$2),15),$AD$2,$AE$2,FALSE,DATE(YEAR($AD604),MONTH($AD604),1),DATE(YEAR($AE604),MONTH($AE604),28)),0)</f>
      </c>
      <c r="AV604" s="18">
        <f>SUM(AG604:AU604)</f>
      </c>
      <c r="AW604" s="18">
        <f>IF(J604&lt;&gt;0,J604,IF($AV604=0,0,AG604/$AV604*$Z604))</f>
      </c>
      <c r="AX604" s="18">
        <f>IF(K604&lt;&gt;0,K604,IF($AV604=0,0,AH604/$AV604*$Z604))</f>
      </c>
      <c r="AY604" s="18">
        <f>IF(L604&lt;&gt;0,L604,IF($AV604=0,0,AI604/$AV604*$Z604))</f>
      </c>
      <c r="AZ604" s="18">
        <f>IF(M604&lt;&gt;0,M604,IF($AV604=0,0,AJ604/$AV604*$Z604))</f>
      </c>
      <c r="BA604" s="18">
        <f>IF(N604&lt;&gt;0,N604,IF($AV604=0,0,AK604/$AV604*$Z604))</f>
      </c>
      <c r="BB604" s="18">
        <f>IF(O604&lt;&gt;0,O604,IF($AV604=0,0,AL604/$AV604*$Z604))</f>
      </c>
      <c r="BC604" s="18">
        <f>IF(P604&lt;&gt;0,P604,IF($AV604=0,0,AM604/$AV604*$Z604))</f>
      </c>
      <c r="BD604" s="18">
        <f>IF(Q604&lt;&gt;0,Q604,IF($AV604=0,0,AN604/$AV604*$Z604))</f>
      </c>
      <c r="BE604" s="18">
        <f>IF(R604&lt;&gt;0,R604,IF($AV604=0,0,AO604/$AV604*$Z604))</f>
      </c>
      <c r="BF604" s="18">
        <f>IF(S604&lt;&gt;0,S604,IF($AV604=0,0,AP604/$AV604*$Z604))</f>
      </c>
      <c r="BG604" s="18">
        <f>IF(T604&lt;&gt;0,T604,IF($AV604=0,0,AQ604/$AV604*$Z604))</f>
      </c>
      <c r="BH604" s="18">
        <f>IF(U604&lt;&gt;0,U604,IF($AV604=0,0,AR604/$AV604*$Z604))</f>
      </c>
      <c r="BI604" s="18">
        <f>IF(V604&lt;&gt;0,V604,IF($AV604=0,0,AS604/$AV604*$Z604))</f>
      </c>
      <c r="BJ604" s="18">
        <f>IF(W604&lt;&gt;0,W604,IF($AV604=0,0,AT604/$AV604*$Z604))</f>
      </c>
      <c r="BK604" s="18">
        <f>IF(X604&lt;&gt;0,X604,IF($AV604=0,0,AU604/$AV604*$Z604))</f>
      </c>
      <c r="BL604" s="18">
        <f>SUM(AW604:BK604)</f>
      </c>
      <c r="BM604" s="18">
        <f>I604-BL604</f>
      </c>
    </row>
    <row r="605" outlineLevel="4">
      <c r="A605" s="5" t="str">
        <v>11.11</v>
      </c>
      <c r="B605" s="5" t="str">
        <v/>
      </c>
      <c r="C605" s="5" t="str">
        <v>BSKDGNGENGR07</v>
      </c>
      <c r="D605" s="5" t="str">
        <v>BSKDGNGENGR07</v>
      </c>
      <c r="E605" s="19">
        <f>IFERROR(_xlfn.XLOOKUP(F605,Assumptions!B:B,Assumptions!C:C),0)</f>
      </c>
      <c r="F605" s="5" t="str">
        <v>Retention</v>
      </c>
      <c r="G605" s="5" t="str">
        <v/>
      </c>
      <c r="H605" s="18">
        <f>G602*E605</f>
      </c>
      <c r="I605" s="18">
        <f>H605*(1-0)</f>
      </c>
      <c r="J605" s="18">
        <v>0</v>
      </c>
      <c r="K605" s="18">
        <v>0</v>
      </c>
      <c r="L605" s="18">
        <v>0</v>
      </c>
      <c r="M605" s="18">
        <v>0</v>
      </c>
      <c r="N605" s="18">
        <v>0</v>
      </c>
      <c r="O605" s="18">
        <v>0</v>
      </c>
      <c r="P605" s="18">
        <v>0</v>
      </c>
      <c r="Q605" s="18">
        <v>0</v>
      </c>
      <c r="R605" s="18">
        <v>0</v>
      </c>
      <c r="S605" s="18">
        <v>0</v>
      </c>
      <c r="T605" s="18">
        <v>0</v>
      </c>
      <c r="U605" s="18">
        <v>0</v>
      </c>
      <c r="V605" s="18">
        <v>0</v>
      </c>
      <c r="W605" s="18">
        <v>0</v>
      </c>
      <c r="X605" s="18">
        <v>0</v>
      </c>
      <c r="Y605" s="18">
        <f>SUM(J605:X605)</f>
      </c>
      <c r="Z605" s="18">
        <f>I605-Y605</f>
      </c>
      <c r="AA605" s="20">
        <v>46483</v>
      </c>
      <c r="AB605" s="20">
        <v>46483</v>
      </c>
      <c r="AC605" s="18">
        <f>IFERROR(_xlfn.XLOOKUP(F605,Assumptions!B:B,Assumptions!D:D),0)</f>
      </c>
      <c r="AD605" s="20">
        <f>AA605+AC605</f>
      </c>
      <c r="AE605" s="20">
        <f>AC605+AB605</f>
      </c>
      <c r="AF605" s="5" t="str">
        <v/>
      </c>
      <c r="AG605" s="18">
        <f>IFERROR(_xlfn.BETA.DIST(DATE(YEAR(AG$2),MONTH(AG$2),15),$AD$2,$AE$2,FALSE,DATE(YEAR($AD605),MONTH($AD605),1),DATE(YEAR($AE605),MONTH($AE605),28)),0)</f>
      </c>
      <c r="AH605" s="18">
        <f>IFERROR(_xlfn.BETA.DIST(DATE(YEAR(AH$2),MONTH(AH$2),15),$AD$2,$AE$2,FALSE,DATE(YEAR($AD605),MONTH($AD605),1),DATE(YEAR($AE605),MONTH($AE605),28)),0)</f>
      </c>
      <c r="AI605" s="18">
        <f>IFERROR(_xlfn.BETA.DIST(DATE(YEAR(AI$2),MONTH(AI$2),15),$AD$2,$AE$2,FALSE,DATE(YEAR($AD605),MONTH($AD605),1),DATE(YEAR($AE605),MONTH($AE605),28)),0)</f>
      </c>
      <c r="AJ605" s="18">
        <f>IFERROR(_xlfn.BETA.DIST(DATE(YEAR(AJ$2),MONTH(AJ$2),15),$AD$2,$AE$2,FALSE,DATE(YEAR($AD605),MONTH($AD605),1),DATE(YEAR($AE605),MONTH($AE605),28)),0)</f>
      </c>
      <c r="AK605" s="18">
        <f>IFERROR(_xlfn.BETA.DIST(DATE(YEAR(AK$2),MONTH(AK$2),15),$AD$2,$AE$2,FALSE,DATE(YEAR($AD605),MONTH($AD605),1),DATE(YEAR($AE605),MONTH($AE605),28)),0)</f>
      </c>
      <c r="AL605" s="18">
        <f>IFERROR(_xlfn.BETA.DIST(DATE(YEAR(AL$2),MONTH(AL$2),15),$AD$2,$AE$2,FALSE,DATE(YEAR($AD605),MONTH($AD605),1),DATE(YEAR($AE605),MONTH($AE605),28)),0)</f>
      </c>
      <c r="AM605" s="18">
        <f>IFERROR(_xlfn.BETA.DIST(DATE(YEAR(AM$2),MONTH(AM$2),15),$AD$2,$AE$2,FALSE,DATE(YEAR($AD605),MONTH($AD605),1),DATE(YEAR($AE605),MONTH($AE605),28)),0)</f>
      </c>
      <c r="AN605" s="18">
        <f>IFERROR(_xlfn.BETA.DIST(DATE(YEAR(AN$2),MONTH(AN$2),15),$AD$2,$AE$2,FALSE,DATE(YEAR($AD605),MONTH($AD605),1),DATE(YEAR($AE605),MONTH($AE605),28)),0)</f>
      </c>
      <c r="AO605" s="18">
        <f>IFERROR(_xlfn.BETA.DIST(DATE(YEAR(AO$2),MONTH(AO$2),15),$AD$2,$AE$2,FALSE,DATE(YEAR($AD605),MONTH($AD605),1),DATE(YEAR($AE605),MONTH($AE605),28)),0)</f>
      </c>
      <c r="AP605" s="18">
        <f>IFERROR(_xlfn.BETA.DIST(DATE(YEAR(AP$2),MONTH(AP$2),15),$AD$2,$AE$2,FALSE,DATE(YEAR($AD605),MONTH($AD605),1),DATE(YEAR($AE605),MONTH($AE605),28)),0)</f>
      </c>
      <c r="AQ605" s="18">
        <f>IFERROR(_xlfn.BETA.DIST(DATE(YEAR(AQ$2),MONTH(AQ$2),15),$AD$2,$AE$2,FALSE,DATE(YEAR($AD605),MONTH($AD605),1),DATE(YEAR($AE605),MONTH($AE605),28)),0)</f>
      </c>
      <c r="AR605" s="18">
        <f>IFERROR(_xlfn.BETA.DIST(DATE(YEAR(AR$2),MONTH(AR$2),15),$AD$2,$AE$2,FALSE,DATE(YEAR($AD605),MONTH($AD605),1),DATE(YEAR($AE605),MONTH($AE605),28)),0)</f>
      </c>
      <c r="AS605" s="18">
        <f>IFERROR(_xlfn.BETA.DIST(DATE(YEAR(AS$2),MONTH(AS$2),15),$AD$2,$AE$2,FALSE,DATE(YEAR($AD605),MONTH($AD605),1),DATE(YEAR($AE605),MONTH($AE605),28)),0)</f>
      </c>
      <c r="AT605" s="18">
        <f>IFERROR(_xlfn.BETA.DIST(DATE(YEAR(AT$2),MONTH(AT$2),15),$AD$2,$AE$2,FALSE,DATE(YEAR($AD605),MONTH($AD605),1),DATE(YEAR($AE605),MONTH($AE605),28)),0)</f>
      </c>
      <c r="AU605" s="18">
        <f>IFERROR(_xlfn.BETA.DIST(DATE(YEAR(AU$2),MONTH(AU$2),15),$AD$2,$AE$2,FALSE,DATE(YEAR($AD605),MONTH($AD605),1),DATE(YEAR($AE605),MONTH($AE605),28)),0)</f>
      </c>
      <c r="AV605" s="18">
        <f>SUM(AG605:AU605)</f>
      </c>
      <c r="AW605" s="18">
        <f>IF(J605&lt;&gt;0,J605,IF($AV605=0,0,AG605/$AV605*$Z605))</f>
      </c>
      <c r="AX605" s="18">
        <f>IF(K605&lt;&gt;0,K605,IF($AV605=0,0,AH605/$AV605*$Z605))</f>
      </c>
      <c r="AY605" s="18">
        <f>IF(L605&lt;&gt;0,L605,IF($AV605=0,0,AI605/$AV605*$Z605))</f>
      </c>
      <c r="AZ605" s="18">
        <f>IF(M605&lt;&gt;0,M605,IF($AV605=0,0,AJ605/$AV605*$Z605))</f>
      </c>
      <c r="BA605" s="18">
        <f>IF(N605&lt;&gt;0,N605,IF($AV605=0,0,AK605/$AV605*$Z605))</f>
      </c>
      <c r="BB605" s="18">
        <f>IF(O605&lt;&gt;0,O605,IF($AV605=0,0,AL605/$AV605*$Z605))</f>
      </c>
      <c r="BC605" s="18">
        <f>IF(P605&lt;&gt;0,P605,IF($AV605=0,0,AM605/$AV605*$Z605))</f>
      </c>
      <c r="BD605" s="18">
        <f>IF(Q605&lt;&gt;0,Q605,IF($AV605=0,0,AN605/$AV605*$Z605))</f>
      </c>
      <c r="BE605" s="18">
        <f>IF(R605&lt;&gt;0,R605,IF($AV605=0,0,AO605/$AV605*$Z605))</f>
      </c>
      <c r="BF605" s="18">
        <f>IF(S605&lt;&gt;0,S605,IF($AV605=0,0,AP605/$AV605*$Z605))</f>
      </c>
      <c r="BG605" s="18">
        <f>IF(T605&lt;&gt;0,T605,IF($AV605=0,0,AQ605/$AV605*$Z605))</f>
      </c>
      <c r="BH605" s="18">
        <f>IF(U605&lt;&gt;0,U605,IF($AV605=0,0,AR605/$AV605*$Z605))</f>
      </c>
      <c r="BI605" s="18">
        <f>IF(V605&lt;&gt;0,V605,IF($AV605=0,0,AS605/$AV605*$Z605))</f>
      </c>
      <c r="BJ605" s="18">
        <f>IF(W605&lt;&gt;0,W605,IF($AV605=0,0,AT605/$AV605*$Z605))</f>
      </c>
      <c r="BK605" s="18">
        <f>IF(X605&lt;&gt;0,X605,IF($AV605=0,0,AU605/$AV605*$Z605))</f>
      </c>
      <c r="BL605" s="18">
        <f>SUM(AW605:BK605)</f>
      </c>
      <c r="BM605" s="18">
        <f>I605-BL605</f>
      </c>
    </row>
    <row r="606" outlineLevel="3">
      <c r="A606" s="17" t="str">
        <v>11.12</v>
      </c>
      <c r="B606" s="17" t="str">
        <v/>
      </c>
      <c r="C606" s="17" t="str">
        <v/>
      </c>
      <c r="D606" s="17" t="str">
        <v/>
      </c>
      <c r="E606" s="17" t="str">
        <v>11.12</v>
      </c>
      <c r="F606" s="17" t="str">
        <v>Architectural Works for Control Building</v>
      </c>
      <c r="G606" s="17">
        <v>29571616.81</v>
      </c>
      <c r="H606" s="17" t="str">
        <v/>
      </c>
      <c r="I606" s="17" t="str">
        <v/>
      </c>
      <c r="J606" s="17" t="str">
        <v/>
      </c>
      <c r="K606" s="17" t="str">
        <v/>
      </c>
      <c r="L606" s="17" t="str">
        <v/>
      </c>
      <c r="M606" s="17" t="str">
        <v/>
      </c>
      <c r="N606" s="17" t="str">
        <v/>
      </c>
      <c r="O606" s="17" t="str">
        <v/>
      </c>
      <c r="P606" s="17" t="str">
        <v/>
      </c>
      <c r="Q606" s="17" t="str">
        <v/>
      </c>
      <c r="R606" s="17" t="str">
        <v/>
      </c>
      <c r="S606" s="17" t="str">
        <v/>
      </c>
      <c r="T606" s="17" t="str">
        <v/>
      </c>
      <c r="U606" s="17" t="str">
        <v/>
      </c>
      <c r="V606" s="17" t="str">
        <v/>
      </c>
      <c r="W606" s="17" t="str">
        <v/>
      </c>
      <c r="X606" s="17" t="str">
        <v/>
      </c>
      <c r="Y606" s="17" t="str">
        <v/>
      </c>
      <c r="Z606" s="17" t="str">
        <v/>
      </c>
      <c r="AA606" s="17" t="str">
        <v/>
      </c>
      <c r="AB606" s="17" t="str">
        <v/>
      </c>
      <c r="AC606" s="17" t="str">
        <v/>
      </c>
      <c r="AD606" s="17" t="str">
        <v/>
      </c>
      <c r="AE606" s="17" t="str">
        <v/>
      </c>
      <c r="AF606" s="5" t="str">
        <v/>
      </c>
      <c r="AG606" s="18">
        <f>IFERROR(_xlfn.BETA.DIST(DATE(YEAR(AG$2),MONTH(AG$2),15),$AD$2,$AE$2,FALSE,DATE(YEAR($AD606),MONTH($AD606),1),DATE(YEAR($AE606),MONTH($AE606),28)),0)</f>
      </c>
      <c r="AH606" s="18">
        <f>IFERROR(_xlfn.BETA.DIST(DATE(YEAR(AH$2),MONTH(AH$2),15),$AD$2,$AE$2,FALSE,DATE(YEAR($AD606),MONTH($AD606),1),DATE(YEAR($AE606),MONTH($AE606),28)),0)</f>
      </c>
      <c r="AI606" s="18">
        <f>IFERROR(_xlfn.BETA.DIST(DATE(YEAR(AI$2),MONTH(AI$2),15),$AD$2,$AE$2,FALSE,DATE(YEAR($AD606),MONTH($AD606),1),DATE(YEAR($AE606),MONTH($AE606),28)),0)</f>
      </c>
      <c r="AJ606" s="18">
        <f>IFERROR(_xlfn.BETA.DIST(DATE(YEAR(AJ$2),MONTH(AJ$2),15),$AD$2,$AE$2,FALSE,DATE(YEAR($AD606),MONTH($AD606),1),DATE(YEAR($AE606),MONTH($AE606),28)),0)</f>
      </c>
      <c r="AK606" s="18">
        <f>IFERROR(_xlfn.BETA.DIST(DATE(YEAR(AK$2),MONTH(AK$2),15),$AD$2,$AE$2,FALSE,DATE(YEAR($AD606),MONTH($AD606),1),DATE(YEAR($AE606),MONTH($AE606),28)),0)</f>
      </c>
      <c r="AL606" s="18">
        <f>IFERROR(_xlfn.BETA.DIST(DATE(YEAR(AL$2),MONTH(AL$2),15),$AD$2,$AE$2,FALSE,DATE(YEAR($AD606),MONTH($AD606),1),DATE(YEAR($AE606),MONTH($AE606),28)),0)</f>
      </c>
      <c r="AM606" s="18">
        <f>IFERROR(_xlfn.BETA.DIST(DATE(YEAR(AM$2),MONTH(AM$2),15),$AD$2,$AE$2,FALSE,DATE(YEAR($AD606),MONTH($AD606),1),DATE(YEAR($AE606),MONTH($AE606),28)),0)</f>
      </c>
      <c r="AN606" s="18">
        <f>IFERROR(_xlfn.BETA.DIST(DATE(YEAR(AN$2),MONTH(AN$2),15),$AD$2,$AE$2,FALSE,DATE(YEAR($AD606),MONTH($AD606),1),DATE(YEAR($AE606),MONTH($AE606),28)),0)</f>
      </c>
      <c r="AO606" s="18">
        <f>IFERROR(_xlfn.BETA.DIST(DATE(YEAR(AO$2),MONTH(AO$2),15),$AD$2,$AE$2,FALSE,DATE(YEAR($AD606),MONTH($AD606),1),DATE(YEAR($AE606),MONTH($AE606),28)),0)</f>
      </c>
      <c r="AP606" s="18">
        <f>IFERROR(_xlfn.BETA.DIST(DATE(YEAR(AP$2),MONTH(AP$2),15),$AD$2,$AE$2,FALSE,DATE(YEAR($AD606),MONTH($AD606),1),DATE(YEAR($AE606),MONTH($AE606),28)),0)</f>
      </c>
      <c r="AQ606" s="18">
        <f>IFERROR(_xlfn.BETA.DIST(DATE(YEAR(AQ$2),MONTH(AQ$2),15),$AD$2,$AE$2,FALSE,DATE(YEAR($AD606),MONTH($AD606),1),DATE(YEAR($AE606),MONTH($AE606),28)),0)</f>
      </c>
      <c r="AR606" s="18">
        <f>IFERROR(_xlfn.BETA.DIST(DATE(YEAR(AR$2),MONTH(AR$2),15),$AD$2,$AE$2,FALSE,DATE(YEAR($AD606),MONTH($AD606),1),DATE(YEAR($AE606),MONTH($AE606),28)),0)</f>
      </c>
      <c r="AS606" s="18">
        <f>IFERROR(_xlfn.BETA.DIST(DATE(YEAR(AS$2),MONTH(AS$2),15),$AD$2,$AE$2,FALSE,DATE(YEAR($AD606),MONTH($AD606),1),DATE(YEAR($AE606),MONTH($AE606),28)),0)</f>
      </c>
      <c r="AT606" s="18">
        <f>IFERROR(_xlfn.BETA.DIST(DATE(YEAR(AT$2),MONTH(AT$2),15),$AD$2,$AE$2,FALSE,DATE(YEAR($AD606),MONTH($AD606),1),DATE(YEAR($AE606),MONTH($AE606),28)),0)</f>
      </c>
      <c r="AU606" s="18">
        <f>IFERROR(_xlfn.BETA.DIST(DATE(YEAR(AU$2),MONTH(AU$2),15),$AD$2,$AE$2,FALSE,DATE(YEAR($AD606),MONTH($AD606),1),DATE(YEAR($AE606),MONTH($AE606),28)),0)</f>
      </c>
      <c r="AV606" s="18">
        <f>SUM(AG606:AU606)</f>
      </c>
      <c r="AW606" s="18">
        <f>IF(J606&lt;&gt;0,J606,IF($AV606=0,0,AG606/$AV606*$Z606))</f>
      </c>
      <c r="AX606" s="18">
        <f>IF(K606&lt;&gt;0,K606,IF($AV606=0,0,AH606/$AV606*$Z606))</f>
      </c>
      <c r="AY606" s="18">
        <f>IF(L606&lt;&gt;0,L606,IF($AV606=0,0,AI606/$AV606*$Z606))</f>
      </c>
      <c r="AZ606" s="18">
        <f>IF(M606&lt;&gt;0,M606,IF($AV606=0,0,AJ606/$AV606*$Z606))</f>
      </c>
      <c r="BA606" s="18">
        <f>IF(N606&lt;&gt;0,N606,IF($AV606=0,0,AK606/$AV606*$Z606))</f>
      </c>
      <c r="BB606" s="18">
        <f>IF(O606&lt;&gt;0,O606,IF($AV606=0,0,AL606/$AV606*$Z606))</f>
      </c>
      <c r="BC606" s="18">
        <f>IF(P606&lt;&gt;0,P606,IF($AV606=0,0,AM606/$AV606*$Z606))</f>
      </c>
      <c r="BD606" s="18">
        <f>IF(Q606&lt;&gt;0,Q606,IF($AV606=0,0,AN606/$AV606*$Z606))</f>
      </c>
      <c r="BE606" s="18">
        <f>IF(R606&lt;&gt;0,R606,IF($AV606=0,0,AO606/$AV606*$Z606))</f>
      </c>
      <c r="BF606" s="18">
        <f>IF(S606&lt;&gt;0,S606,IF($AV606=0,0,AP606/$AV606*$Z606))</f>
      </c>
      <c r="BG606" s="18">
        <f>IF(T606&lt;&gt;0,T606,IF($AV606=0,0,AQ606/$AV606*$Z606))</f>
      </c>
      <c r="BH606" s="18">
        <f>IF(U606&lt;&gt;0,U606,IF($AV606=0,0,AR606/$AV606*$Z606))</f>
      </c>
      <c r="BI606" s="18">
        <f>IF(V606&lt;&gt;0,V606,IF($AV606=0,0,AS606/$AV606*$Z606))</f>
      </c>
      <c r="BJ606" s="18">
        <f>IF(W606&lt;&gt;0,W606,IF($AV606=0,0,AT606/$AV606*$Z606))</f>
      </c>
      <c r="BK606" s="18">
        <f>IF(X606&lt;&gt;0,X606,IF($AV606=0,0,AU606/$AV606*$Z606))</f>
      </c>
      <c r="BL606" s="18">
        <f>SUM(AW606:BK606)</f>
      </c>
      <c r="BM606" s="17" t="str">
        <v/>
      </c>
    </row>
    <row r="607" outlineLevel="4">
      <c r="A607" s="5" t="str">
        <v>11.12</v>
      </c>
      <c r="B607" s="5" t="str">
        <v/>
      </c>
      <c r="C607" s="5" t="str">
        <v>BSKDGNGENGR03</v>
      </c>
      <c r="D607" s="5" t="str">
        <v>BSKDGNGENGR03</v>
      </c>
      <c r="E607" s="19">
        <f>IFERROR(_xlfn.XLOOKUP(F607,Assumptions!B:B,Assumptions!C:C),0)</f>
      </c>
      <c r="F607" s="5" t="str">
        <v>Advanced Payment</v>
      </c>
      <c r="G607" s="5" t="str">
        <v/>
      </c>
      <c r="H607" s="18">
        <f>G606*E607</f>
      </c>
      <c r="I607" s="18">
        <f>H607*(1-0)</f>
      </c>
      <c r="J607" s="18">
        <v>0</v>
      </c>
      <c r="K607" s="18">
        <v>0</v>
      </c>
      <c r="L607" s="18">
        <v>0</v>
      </c>
      <c r="M607" s="18">
        <v>0</v>
      </c>
      <c r="N607" s="18">
        <v>0</v>
      </c>
      <c r="O607" s="18">
        <v>0</v>
      </c>
      <c r="P607" s="18">
        <v>0</v>
      </c>
      <c r="Q607" s="18">
        <v>0</v>
      </c>
      <c r="R607" s="18">
        <v>0</v>
      </c>
      <c r="S607" s="18">
        <v>0</v>
      </c>
      <c r="T607" s="18">
        <v>0</v>
      </c>
      <c r="U607" s="18">
        <v>0</v>
      </c>
      <c r="V607" s="18">
        <v>0</v>
      </c>
      <c r="W607" s="18">
        <v>0</v>
      </c>
      <c r="X607" s="18">
        <v>0</v>
      </c>
      <c r="Y607" s="18">
        <f>SUM(J607:X607)</f>
      </c>
      <c r="Z607" s="18">
        <f>I607-Y607</f>
      </c>
      <c r="AA607" s="20">
        <v>46026</v>
      </c>
      <c r="AB607" s="20">
        <v>46026</v>
      </c>
      <c r="AC607" s="18">
        <f>IFERROR(_xlfn.XLOOKUP(F607,Assumptions!B:B,Assumptions!D:D),0)</f>
      </c>
      <c r="AD607" s="20">
        <f>AA607+AC607</f>
      </c>
      <c r="AE607" s="20">
        <f>AC607+AB607</f>
      </c>
      <c r="AF607" s="5" t="str">
        <v/>
      </c>
      <c r="AG607" s="18">
        <f>IFERROR(_xlfn.BETA.DIST(DATE(YEAR(AG$2),MONTH(AG$2),15),$AD$2,$AE$2,FALSE,DATE(YEAR($AD607),MONTH($AD607),1),DATE(YEAR($AE607),MONTH($AE607),28)),0)</f>
      </c>
      <c r="AH607" s="18">
        <f>IFERROR(_xlfn.BETA.DIST(DATE(YEAR(AH$2),MONTH(AH$2),15),$AD$2,$AE$2,FALSE,DATE(YEAR($AD607),MONTH($AD607),1),DATE(YEAR($AE607),MONTH($AE607),28)),0)</f>
      </c>
      <c r="AI607" s="18">
        <f>IFERROR(_xlfn.BETA.DIST(DATE(YEAR(AI$2),MONTH(AI$2),15),$AD$2,$AE$2,FALSE,DATE(YEAR($AD607),MONTH($AD607),1),DATE(YEAR($AE607),MONTH($AE607),28)),0)</f>
      </c>
      <c r="AJ607" s="18">
        <f>IFERROR(_xlfn.BETA.DIST(DATE(YEAR(AJ$2),MONTH(AJ$2),15),$AD$2,$AE$2,FALSE,DATE(YEAR($AD607),MONTH($AD607),1),DATE(YEAR($AE607),MONTH($AE607),28)),0)</f>
      </c>
      <c r="AK607" s="18">
        <f>IFERROR(_xlfn.BETA.DIST(DATE(YEAR(AK$2),MONTH(AK$2),15),$AD$2,$AE$2,FALSE,DATE(YEAR($AD607),MONTH($AD607),1),DATE(YEAR($AE607),MONTH($AE607),28)),0)</f>
      </c>
      <c r="AL607" s="18">
        <f>IFERROR(_xlfn.BETA.DIST(DATE(YEAR(AL$2),MONTH(AL$2),15),$AD$2,$AE$2,FALSE,DATE(YEAR($AD607),MONTH($AD607),1),DATE(YEAR($AE607),MONTH($AE607),28)),0)</f>
      </c>
      <c r="AM607" s="18">
        <f>IFERROR(_xlfn.BETA.DIST(DATE(YEAR(AM$2),MONTH(AM$2),15),$AD$2,$AE$2,FALSE,DATE(YEAR($AD607),MONTH($AD607),1),DATE(YEAR($AE607),MONTH($AE607),28)),0)</f>
      </c>
      <c r="AN607" s="18">
        <f>IFERROR(_xlfn.BETA.DIST(DATE(YEAR(AN$2),MONTH(AN$2),15),$AD$2,$AE$2,FALSE,DATE(YEAR($AD607),MONTH($AD607),1),DATE(YEAR($AE607),MONTH($AE607),28)),0)</f>
      </c>
      <c r="AO607" s="18">
        <f>IFERROR(_xlfn.BETA.DIST(DATE(YEAR(AO$2),MONTH(AO$2),15),$AD$2,$AE$2,FALSE,DATE(YEAR($AD607),MONTH($AD607),1),DATE(YEAR($AE607),MONTH($AE607),28)),0)</f>
      </c>
      <c r="AP607" s="18">
        <f>IFERROR(_xlfn.BETA.DIST(DATE(YEAR(AP$2),MONTH(AP$2),15),$AD$2,$AE$2,FALSE,DATE(YEAR($AD607),MONTH($AD607),1),DATE(YEAR($AE607),MONTH($AE607),28)),0)</f>
      </c>
      <c r="AQ607" s="18">
        <f>IFERROR(_xlfn.BETA.DIST(DATE(YEAR(AQ$2),MONTH(AQ$2),15),$AD$2,$AE$2,FALSE,DATE(YEAR($AD607),MONTH($AD607),1),DATE(YEAR($AE607),MONTH($AE607),28)),0)</f>
      </c>
      <c r="AR607" s="18">
        <f>IFERROR(_xlfn.BETA.DIST(DATE(YEAR(AR$2),MONTH(AR$2),15),$AD$2,$AE$2,FALSE,DATE(YEAR($AD607),MONTH($AD607),1),DATE(YEAR($AE607),MONTH($AE607),28)),0)</f>
      </c>
      <c r="AS607" s="18">
        <f>IFERROR(_xlfn.BETA.DIST(DATE(YEAR(AS$2),MONTH(AS$2),15),$AD$2,$AE$2,FALSE,DATE(YEAR($AD607),MONTH($AD607),1),DATE(YEAR($AE607),MONTH($AE607),28)),0)</f>
      </c>
      <c r="AT607" s="18">
        <f>IFERROR(_xlfn.BETA.DIST(DATE(YEAR(AT$2),MONTH(AT$2),15),$AD$2,$AE$2,FALSE,DATE(YEAR($AD607),MONTH($AD607),1),DATE(YEAR($AE607),MONTH($AE607),28)),0)</f>
      </c>
      <c r="AU607" s="18">
        <f>IFERROR(_xlfn.BETA.DIST(DATE(YEAR(AU$2),MONTH(AU$2),15),$AD$2,$AE$2,FALSE,DATE(YEAR($AD607),MONTH($AD607),1),DATE(YEAR($AE607),MONTH($AE607),28)),0)</f>
      </c>
      <c r="AV607" s="18">
        <f>SUM(AG607:AU607)</f>
      </c>
      <c r="AW607" s="18">
        <f>IF(J607&lt;&gt;0,J607,IF($AV607=0,0,AG607/$AV607*$Z607))</f>
      </c>
      <c r="AX607" s="18">
        <f>IF(K607&lt;&gt;0,K607,IF($AV607=0,0,AH607/$AV607*$Z607))</f>
      </c>
      <c r="AY607" s="18">
        <f>IF(L607&lt;&gt;0,L607,IF($AV607=0,0,AI607/$AV607*$Z607))</f>
      </c>
      <c r="AZ607" s="18">
        <f>IF(M607&lt;&gt;0,M607,IF($AV607=0,0,AJ607/$AV607*$Z607))</f>
      </c>
      <c r="BA607" s="18">
        <f>IF(N607&lt;&gt;0,N607,IF($AV607=0,0,AK607/$AV607*$Z607))</f>
      </c>
      <c r="BB607" s="18">
        <f>IF(O607&lt;&gt;0,O607,IF($AV607=0,0,AL607/$AV607*$Z607))</f>
      </c>
      <c r="BC607" s="18">
        <f>IF(P607&lt;&gt;0,P607,IF($AV607=0,0,AM607/$AV607*$Z607))</f>
      </c>
      <c r="BD607" s="18">
        <f>IF(Q607&lt;&gt;0,Q607,IF($AV607=0,0,AN607/$AV607*$Z607))</f>
      </c>
      <c r="BE607" s="18">
        <f>IF(R607&lt;&gt;0,R607,IF($AV607=0,0,AO607/$AV607*$Z607))</f>
      </c>
      <c r="BF607" s="18">
        <f>IF(S607&lt;&gt;0,S607,IF($AV607=0,0,AP607/$AV607*$Z607))</f>
      </c>
      <c r="BG607" s="18">
        <f>IF(T607&lt;&gt;0,T607,IF($AV607=0,0,AQ607/$AV607*$Z607))</f>
      </c>
      <c r="BH607" s="18">
        <f>IF(U607&lt;&gt;0,U607,IF($AV607=0,0,AR607/$AV607*$Z607))</f>
      </c>
      <c r="BI607" s="18">
        <f>IF(V607&lt;&gt;0,V607,IF($AV607=0,0,AS607/$AV607*$Z607))</f>
      </c>
      <c r="BJ607" s="18">
        <f>IF(W607&lt;&gt;0,W607,IF($AV607=0,0,AT607/$AV607*$Z607))</f>
      </c>
      <c r="BK607" s="18">
        <f>IF(X607&lt;&gt;0,X607,IF($AV607=0,0,AU607/$AV607*$Z607))</f>
      </c>
      <c r="BL607" s="18">
        <f>SUM(AW607:BK607)</f>
      </c>
      <c r="BM607" s="18">
        <f>I607-BL607</f>
      </c>
    </row>
    <row r="608" outlineLevel="4">
      <c r="A608" s="5" t="str">
        <v>11.12</v>
      </c>
      <c r="B608" s="5" t="str">
        <v/>
      </c>
      <c r="C608" s="5" t="str">
        <v/>
      </c>
      <c r="D608" s="5" t="str">
        <v/>
      </c>
      <c r="E608" s="19">
        <f>IFERROR(_xlfn.XLOOKUP(F608,Assumptions!B:B,Assumptions!C:C),0)</f>
      </c>
      <c r="F608" s="5" t="str">
        <v>Site Delivery EGP</v>
      </c>
      <c r="G608" s="5" t="str">
        <v/>
      </c>
      <c r="H608" s="18">
        <f>G606*E608</f>
      </c>
      <c r="I608" s="18">
        <f>H608*(1-0)</f>
      </c>
      <c r="J608" s="18">
        <v>0</v>
      </c>
      <c r="K608" s="18">
        <v>0</v>
      </c>
      <c r="L608" s="18">
        <v>0</v>
      </c>
      <c r="M608" s="18">
        <v>0</v>
      </c>
      <c r="N608" s="18">
        <v>0</v>
      </c>
      <c r="O608" s="18">
        <v>0</v>
      </c>
      <c r="P608" s="18">
        <v>0</v>
      </c>
      <c r="Q608" s="18">
        <v>0</v>
      </c>
      <c r="R608" s="18">
        <v>0</v>
      </c>
      <c r="S608" s="18">
        <v>0</v>
      </c>
      <c r="T608" s="18">
        <v>0</v>
      </c>
      <c r="U608" s="18">
        <v>0</v>
      </c>
      <c r="V608" s="18">
        <v>0</v>
      </c>
      <c r="W608" s="18">
        <v>0</v>
      </c>
      <c r="X608" s="18">
        <v>0</v>
      </c>
      <c r="Y608" s="18">
        <f>SUM(J608:X608)</f>
      </c>
      <c r="Z608" s="18">
        <f>I608-Y608</f>
      </c>
      <c r="AA608" s="5" t="str">
        <v/>
      </c>
      <c r="AB608" s="5" t="str">
        <v/>
      </c>
      <c r="AC608" s="18">
        <f>IFERROR(_xlfn.XLOOKUP(F608,Assumptions!B:B,Assumptions!D:D),0)</f>
      </c>
      <c r="AD608" s="20">
        <f>AA608+AC608</f>
      </c>
      <c r="AE608" s="20">
        <f>AC608+AB608</f>
      </c>
      <c r="AF608" s="5" t="str">
        <v/>
      </c>
      <c r="AG608" s="18">
        <f>IFERROR(_xlfn.BETA.DIST(DATE(YEAR(AG$2),MONTH(AG$2),15),$AD$2,$AE$2,FALSE,DATE(YEAR($AD608),MONTH($AD608),1),DATE(YEAR($AE608),MONTH($AE608),28)),0)</f>
      </c>
      <c r="AH608" s="18">
        <f>IFERROR(_xlfn.BETA.DIST(DATE(YEAR(AH$2),MONTH(AH$2),15),$AD$2,$AE$2,FALSE,DATE(YEAR($AD608),MONTH($AD608),1),DATE(YEAR($AE608),MONTH($AE608),28)),0)</f>
      </c>
      <c r="AI608" s="18">
        <f>IFERROR(_xlfn.BETA.DIST(DATE(YEAR(AI$2),MONTH(AI$2),15),$AD$2,$AE$2,FALSE,DATE(YEAR($AD608),MONTH($AD608),1),DATE(YEAR($AE608),MONTH($AE608),28)),0)</f>
      </c>
      <c r="AJ608" s="18">
        <f>IFERROR(_xlfn.BETA.DIST(DATE(YEAR(AJ$2),MONTH(AJ$2),15),$AD$2,$AE$2,FALSE,DATE(YEAR($AD608),MONTH($AD608),1),DATE(YEAR($AE608),MONTH($AE608),28)),0)</f>
      </c>
      <c r="AK608" s="18">
        <f>IFERROR(_xlfn.BETA.DIST(DATE(YEAR(AK$2),MONTH(AK$2),15),$AD$2,$AE$2,FALSE,DATE(YEAR($AD608),MONTH($AD608),1),DATE(YEAR($AE608),MONTH($AE608),28)),0)</f>
      </c>
      <c r="AL608" s="18">
        <f>IFERROR(_xlfn.BETA.DIST(DATE(YEAR(AL$2),MONTH(AL$2),15),$AD$2,$AE$2,FALSE,DATE(YEAR($AD608),MONTH($AD608),1),DATE(YEAR($AE608),MONTH($AE608),28)),0)</f>
      </c>
      <c r="AM608" s="18">
        <f>IFERROR(_xlfn.BETA.DIST(DATE(YEAR(AM$2),MONTH(AM$2),15),$AD$2,$AE$2,FALSE,DATE(YEAR($AD608),MONTH($AD608),1),DATE(YEAR($AE608),MONTH($AE608),28)),0)</f>
      </c>
      <c r="AN608" s="18">
        <f>IFERROR(_xlfn.BETA.DIST(DATE(YEAR(AN$2),MONTH(AN$2),15),$AD$2,$AE$2,FALSE,DATE(YEAR($AD608),MONTH($AD608),1),DATE(YEAR($AE608),MONTH($AE608),28)),0)</f>
      </c>
      <c r="AO608" s="18">
        <f>IFERROR(_xlfn.BETA.DIST(DATE(YEAR(AO$2),MONTH(AO$2),15),$AD$2,$AE$2,FALSE,DATE(YEAR($AD608),MONTH($AD608),1),DATE(YEAR($AE608),MONTH($AE608),28)),0)</f>
      </c>
      <c r="AP608" s="18">
        <f>IFERROR(_xlfn.BETA.DIST(DATE(YEAR(AP$2),MONTH(AP$2),15),$AD$2,$AE$2,FALSE,DATE(YEAR($AD608),MONTH($AD608),1),DATE(YEAR($AE608),MONTH($AE608),28)),0)</f>
      </c>
      <c r="AQ608" s="18">
        <f>IFERROR(_xlfn.BETA.DIST(DATE(YEAR(AQ$2),MONTH(AQ$2),15),$AD$2,$AE$2,FALSE,DATE(YEAR($AD608),MONTH($AD608),1),DATE(YEAR($AE608),MONTH($AE608),28)),0)</f>
      </c>
      <c r="AR608" s="18">
        <f>IFERROR(_xlfn.BETA.DIST(DATE(YEAR(AR$2),MONTH(AR$2),15),$AD$2,$AE$2,FALSE,DATE(YEAR($AD608),MONTH($AD608),1),DATE(YEAR($AE608),MONTH($AE608),28)),0)</f>
      </c>
      <c r="AS608" s="18">
        <f>IFERROR(_xlfn.BETA.DIST(DATE(YEAR(AS$2),MONTH(AS$2),15),$AD$2,$AE$2,FALSE,DATE(YEAR($AD608),MONTH($AD608),1),DATE(YEAR($AE608),MONTH($AE608),28)),0)</f>
      </c>
      <c r="AT608" s="18">
        <f>IFERROR(_xlfn.BETA.DIST(DATE(YEAR(AT$2),MONTH(AT$2),15),$AD$2,$AE$2,FALSE,DATE(YEAR($AD608),MONTH($AD608),1),DATE(YEAR($AE608),MONTH($AE608),28)),0)</f>
      </c>
      <c r="AU608" s="18">
        <f>IFERROR(_xlfn.BETA.DIST(DATE(YEAR(AU$2),MONTH(AU$2),15),$AD$2,$AE$2,FALSE,DATE(YEAR($AD608),MONTH($AD608),1),DATE(YEAR($AE608),MONTH($AE608),28)),0)</f>
      </c>
      <c r="AV608" s="18">
        <f>SUM(AG608:AU608)</f>
      </c>
      <c r="AW608" s="18">
        <f>IF(J608&lt;&gt;0,J608,IF($AV608=0,0,AG608/$AV608*$Z608))</f>
      </c>
      <c r="AX608" s="18">
        <f>IF(K608&lt;&gt;0,K608,IF($AV608=0,0,AH608/$AV608*$Z608))</f>
      </c>
      <c r="AY608" s="18">
        <f>IF(L608&lt;&gt;0,L608,IF($AV608=0,0,AI608/$AV608*$Z608))</f>
      </c>
      <c r="AZ608" s="18">
        <f>IF(M608&lt;&gt;0,M608,IF($AV608=0,0,AJ608/$AV608*$Z608))</f>
      </c>
      <c r="BA608" s="18">
        <f>IF(N608&lt;&gt;0,N608,IF($AV608=0,0,AK608/$AV608*$Z608))</f>
      </c>
      <c r="BB608" s="18">
        <f>IF(O608&lt;&gt;0,O608,IF($AV608=0,0,AL608/$AV608*$Z608))</f>
      </c>
      <c r="BC608" s="18">
        <f>IF(P608&lt;&gt;0,P608,IF($AV608=0,0,AM608/$AV608*$Z608))</f>
      </c>
      <c r="BD608" s="18">
        <f>IF(Q608&lt;&gt;0,Q608,IF($AV608=0,0,AN608/$AV608*$Z608))</f>
      </c>
      <c r="BE608" s="18">
        <f>IF(R608&lt;&gt;0,R608,IF($AV608=0,0,AO608/$AV608*$Z608))</f>
      </c>
      <c r="BF608" s="18">
        <f>IF(S608&lt;&gt;0,S608,IF($AV608=0,0,AP608/$AV608*$Z608))</f>
      </c>
      <c r="BG608" s="18">
        <f>IF(T608&lt;&gt;0,T608,IF($AV608=0,0,AQ608/$AV608*$Z608))</f>
      </c>
      <c r="BH608" s="18">
        <f>IF(U608&lt;&gt;0,U608,IF($AV608=0,0,AR608/$AV608*$Z608))</f>
      </c>
      <c r="BI608" s="18">
        <f>IF(V608&lt;&gt;0,V608,IF($AV608=0,0,AS608/$AV608*$Z608))</f>
      </c>
      <c r="BJ608" s="18">
        <f>IF(W608&lt;&gt;0,W608,IF($AV608=0,0,AT608/$AV608*$Z608))</f>
      </c>
      <c r="BK608" s="18">
        <f>IF(X608&lt;&gt;0,X608,IF($AV608=0,0,AU608/$AV608*$Z608))</f>
      </c>
      <c r="BL608" s="18">
        <f>SUM(AW608:BK608)</f>
      </c>
      <c r="BM608" s="18">
        <f>I608-BL608</f>
      </c>
    </row>
    <row r="609" outlineLevel="4">
      <c r="A609" s="5" t="str">
        <v>11.12</v>
      </c>
      <c r="B609" s="5" t="str">
        <v/>
      </c>
      <c r="C609" s="5" t="str">
        <v>BSKDGNGENGR07</v>
      </c>
      <c r="D609" s="5" t="str">
        <v>BSKDGNGENGR07</v>
      </c>
      <c r="E609" s="19">
        <f>IFERROR(_xlfn.XLOOKUP(F609,Assumptions!B:B,Assumptions!C:C),0)</f>
      </c>
      <c r="F609" s="5" t="str">
        <v>Retention</v>
      </c>
      <c r="G609" s="5" t="str">
        <v/>
      </c>
      <c r="H609" s="18">
        <f>G606*E609</f>
      </c>
      <c r="I609" s="18">
        <f>H609*(1-0)</f>
      </c>
      <c r="J609" s="18">
        <v>0</v>
      </c>
      <c r="K609" s="18">
        <v>0</v>
      </c>
      <c r="L609" s="18">
        <v>0</v>
      </c>
      <c r="M609" s="18">
        <v>0</v>
      </c>
      <c r="N609" s="18">
        <v>0</v>
      </c>
      <c r="O609" s="18">
        <v>0</v>
      </c>
      <c r="P609" s="18">
        <v>0</v>
      </c>
      <c r="Q609" s="18">
        <v>0</v>
      </c>
      <c r="R609" s="18">
        <v>0</v>
      </c>
      <c r="S609" s="18">
        <v>0</v>
      </c>
      <c r="T609" s="18">
        <v>0</v>
      </c>
      <c r="U609" s="18">
        <v>0</v>
      </c>
      <c r="V609" s="18">
        <v>0</v>
      </c>
      <c r="W609" s="18">
        <v>0</v>
      </c>
      <c r="X609" s="18">
        <v>0</v>
      </c>
      <c r="Y609" s="18">
        <f>SUM(J609:X609)</f>
      </c>
      <c r="Z609" s="18">
        <f>I609-Y609</f>
      </c>
      <c r="AA609" s="20">
        <v>46483</v>
      </c>
      <c r="AB609" s="20">
        <v>46483</v>
      </c>
      <c r="AC609" s="18">
        <f>IFERROR(_xlfn.XLOOKUP(F609,Assumptions!B:B,Assumptions!D:D),0)</f>
      </c>
      <c r="AD609" s="20">
        <f>AA609+AC609</f>
      </c>
      <c r="AE609" s="20">
        <f>AC609+AB609</f>
      </c>
      <c r="AF609" s="5" t="str">
        <v/>
      </c>
      <c r="AG609" s="18">
        <f>IFERROR(_xlfn.BETA.DIST(DATE(YEAR(AG$2),MONTH(AG$2),15),$AD$2,$AE$2,FALSE,DATE(YEAR($AD609),MONTH($AD609),1),DATE(YEAR($AE609),MONTH($AE609),28)),0)</f>
      </c>
      <c r="AH609" s="18">
        <f>IFERROR(_xlfn.BETA.DIST(DATE(YEAR(AH$2),MONTH(AH$2),15),$AD$2,$AE$2,FALSE,DATE(YEAR($AD609),MONTH($AD609),1),DATE(YEAR($AE609),MONTH($AE609),28)),0)</f>
      </c>
      <c r="AI609" s="18">
        <f>IFERROR(_xlfn.BETA.DIST(DATE(YEAR(AI$2),MONTH(AI$2),15),$AD$2,$AE$2,FALSE,DATE(YEAR($AD609),MONTH($AD609),1),DATE(YEAR($AE609),MONTH($AE609),28)),0)</f>
      </c>
      <c r="AJ609" s="18">
        <f>IFERROR(_xlfn.BETA.DIST(DATE(YEAR(AJ$2),MONTH(AJ$2),15),$AD$2,$AE$2,FALSE,DATE(YEAR($AD609),MONTH($AD609),1),DATE(YEAR($AE609),MONTH($AE609),28)),0)</f>
      </c>
      <c r="AK609" s="18">
        <f>IFERROR(_xlfn.BETA.DIST(DATE(YEAR(AK$2),MONTH(AK$2),15),$AD$2,$AE$2,FALSE,DATE(YEAR($AD609),MONTH($AD609),1),DATE(YEAR($AE609),MONTH($AE609),28)),0)</f>
      </c>
      <c r="AL609" s="18">
        <f>IFERROR(_xlfn.BETA.DIST(DATE(YEAR(AL$2),MONTH(AL$2),15),$AD$2,$AE$2,FALSE,DATE(YEAR($AD609),MONTH($AD609),1),DATE(YEAR($AE609),MONTH($AE609),28)),0)</f>
      </c>
      <c r="AM609" s="18">
        <f>IFERROR(_xlfn.BETA.DIST(DATE(YEAR(AM$2),MONTH(AM$2),15),$AD$2,$AE$2,FALSE,DATE(YEAR($AD609),MONTH($AD609),1),DATE(YEAR($AE609),MONTH($AE609),28)),0)</f>
      </c>
      <c r="AN609" s="18">
        <f>IFERROR(_xlfn.BETA.DIST(DATE(YEAR(AN$2),MONTH(AN$2),15),$AD$2,$AE$2,FALSE,DATE(YEAR($AD609),MONTH($AD609),1),DATE(YEAR($AE609),MONTH($AE609),28)),0)</f>
      </c>
      <c r="AO609" s="18">
        <f>IFERROR(_xlfn.BETA.DIST(DATE(YEAR(AO$2),MONTH(AO$2),15),$AD$2,$AE$2,FALSE,DATE(YEAR($AD609),MONTH($AD609),1),DATE(YEAR($AE609),MONTH($AE609),28)),0)</f>
      </c>
      <c r="AP609" s="18">
        <f>IFERROR(_xlfn.BETA.DIST(DATE(YEAR(AP$2),MONTH(AP$2),15),$AD$2,$AE$2,FALSE,DATE(YEAR($AD609),MONTH($AD609),1),DATE(YEAR($AE609),MONTH($AE609),28)),0)</f>
      </c>
      <c r="AQ609" s="18">
        <f>IFERROR(_xlfn.BETA.DIST(DATE(YEAR(AQ$2),MONTH(AQ$2),15),$AD$2,$AE$2,FALSE,DATE(YEAR($AD609),MONTH($AD609),1),DATE(YEAR($AE609),MONTH($AE609),28)),0)</f>
      </c>
      <c r="AR609" s="18">
        <f>IFERROR(_xlfn.BETA.DIST(DATE(YEAR(AR$2),MONTH(AR$2),15),$AD$2,$AE$2,FALSE,DATE(YEAR($AD609),MONTH($AD609),1),DATE(YEAR($AE609),MONTH($AE609),28)),0)</f>
      </c>
      <c r="AS609" s="18">
        <f>IFERROR(_xlfn.BETA.DIST(DATE(YEAR(AS$2),MONTH(AS$2),15),$AD$2,$AE$2,FALSE,DATE(YEAR($AD609),MONTH($AD609),1),DATE(YEAR($AE609),MONTH($AE609),28)),0)</f>
      </c>
      <c r="AT609" s="18">
        <f>IFERROR(_xlfn.BETA.DIST(DATE(YEAR(AT$2),MONTH(AT$2),15),$AD$2,$AE$2,FALSE,DATE(YEAR($AD609),MONTH($AD609),1),DATE(YEAR($AE609),MONTH($AE609),28)),0)</f>
      </c>
      <c r="AU609" s="18">
        <f>IFERROR(_xlfn.BETA.DIST(DATE(YEAR(AU$2),MONTH(AU$2),15),$AD$2,$AE$2,FALSE,DATE(YEAR($AD609),MONTH($AD609),1),DATE(YEAR($AE609),MONTH($AE609),28)),0)</f>
      </c>
      <c r="AV609" s="18">
        <f>SUM(AG609:AU609)</f>
      </c>
      <c r="AW609" s="18">
        <f>IF(J609&lt;&gt;0,J609,IF($AV609=0,0,AG609/$AV609*$Z609))</f>
      </c>
      <c r="AX609" s="18">
        <f>IF(K609&lt;&gt;0,K609,IF($AV609=0,0,AH609/$AV609*$Z609))</f>
      </c>
      <c r="AY609" s="18">
        <f>IF(L609&lt;&gt;0,L609,IF($AV609=0,0,AI609/$AV609*$Z609))</f>
      </c>
      <c r="AZ609" s="18">
        <f>IF(M609&lt;&gt;0,M609,IF($AV609=0,0,AJ609/$AV609*$Z609))</f>
      </c>
      <c r="BA609" s="18">
        <f>IF(N609&lt;&gt;0,N609,IF($AV609=0,0,AK609/$AV609*$Z609))</f>
      </c>
      <c r="BB609" s="18">
        <f>IF(O609&lt;&gt;0,O609,IF($AV609=0,0,AL609/$AV609*$Z609))</f>
      </c>
      <c r="BC609" s="18">
        <f>IF(P609&lt;&gt;0,P609,IF($AV609=0,0,AM609/$AV609*$Z609))</f>
      </c>
      <c r="BD609" s="18">
        <f>IF(Q609&lt;&gt;0,Q609,IF($AV609=0,0,AN609/$AV609*$Z609))</f>
      </c>
      <c r="BE609" s="18">
        <f>IF(R609&lt;&gt;0,R609,IF($AV609=0,0,AO609/$AV609*$Z609))</f>
      </c>
      <c r="BF609" s="18">
        <f>IF(S609&lt;&gt;0,S609,IF($AV609=0,0,AP609/$AV609*$Z609))</f>
      </c>
      <c r="BG609" s="18">
        <f>IF(T609&lt;&gt;0,T609,IF($AV609=0,0,AQ609/$AV609*$Z609))</f>
      </c>
      <c r="BH609" s="18">
        <f>IF(U609&lt;&gt;0,U609,IF($AV609=0,0,AR609/$AV609*$Z609))</f>
      </c>
      <c r="BI609" s="18">
        <f>IF(V609&lt;&gt;0,V609,IF($AV609=0,0,AS609/$AV609*$Z609))</f>
      </c>
      <c r="BJ609" s="18">
        <f>IF(W609&lt;&gt;0,W609,IF($AV609=0,0,AT609/$AV609*$Z609))</f>
      </c>
      <c r="BK609" s="18">
        <f>IF(X609&lt;&gt;0,X609,IF($AV609=0,0,AU609/$AV609*$Z609))</f>
      </c>
      <c r="BL609" s="18">
        <f>SUM(AW609:BK609)</f>
      </c>
      <c r="BM609" s="18">
        <f>I609-BL609</f>
      </c>
    </row>
    <row r="610" outlineLevel="3">
      <c r="A610" s="17" t="str">
        <v>11.13</v>
      </c>
      <c r="B610" s="17" t="str">
        <v/>
      </c>
      <c r="C610" s="17" t="str">
        <v/>
      </c>
      <c r="D610" s="17" t="str">
        <v/>
      </c>
      <c r="E610" s="17" t="str">
        <v>11.13</v>
      </c>
      <c r="F610" s="17" t="str">
        <v>Firefighting Building and foundation for the pressurized Steel Water Tanks for 220-66-11 kV Tr.s and other fire fighting room and foundation for the pressurized steel tank for 66-11 kV Tr.s</v>
      </c>
      <c r="G610" s="17">
        <v>2939659.85</v>
      </c>
      <c r="H610" s="17" t="str">
        <v/>
      </c>
      <c r="I610" s="17" t="str">
        <v/>
      </c>
      <c r="J610" s="17" t="str">
        <v/>
      </c>
      <c r="K610" s="17" t="str">
        <v/>
      </c>
      <c r="L610" s="17" t="str">
        <v/>
      </c>
      <c r="M610" s="17" t="str">
        <v/>
      </c>
      <c r="N610" s="17" t="str">
        <v/>
      </c>
      <c r="O610" s="17" t="str">
        <v/>
      </c>
      <c r="P610" s="17" t="str">
        <v/>
      </c>
      <c r="Q610" s="17" t="str">
        <v/>
      </c>
      <c r="R610" s="17" t="str">
        <v/>
      </c>
      <c r="S610" s="17" t="str">
        <v/>
      </c>
      <c r="T610" s="17" t="str">
        <v/>
      </c>
      <c r="U610" s="17" t="str">
        <v/>
      </c>
      <c r="V610" s="17" t="str">
        <v/>
      </c>
      <c r="W610" s="17" t="str">
        <v/>
      </c>
      <c r="X610" s="17" t="str">
        <v/>
      </c>
      <c r="Y610" s="17" t="str">
        <v/>
      </c>
      <c r="Z610" s="17" t="str">
        <v/>
      </c>
      <c r="AA610" s="17" t="str">
        <v/>
      </c>
      <c r="AB610" s="17" t="str">
        <v/>
      </c>
      <c r="AC610" s="17" t="str">
        <v/>
      </c>
      <c r="AD610" s="17" t="str">
        <v/>
      </c>
      <c r="AE610" s="17" t="str">
        <v/>
      </c>
      <c r="AF610" s="5" t="str">
        <v/>
      </c>
      <c r="AG610" s="18">
        <f>IFERROR(_xlfn.BETA.DIST(DATE(YEAR(AG$2),MONTH(AG$2),15),$AD$2,$AE$2,FALSE,DATE(YEAR($AD610),MONTH($AD610),1),DATE(YEAR($AE610),MONTH($AE610),28)),0)</f>
      </c>
      <c r="AH610" s="18">
        <f>IFERROR(_xlfn.BETA.DIST(DATE(YEAR(AH$2),MONTH(AH$2),15),$AD$2,$AE$2,FALSE,DATE(YEAR($AD610),MONTH($AD610),1),DATE(YEAR($AE610),MONTH($AE610),28)),0)</f>
      </c>
      <c r="AI610" s="18">
        <f>IFERROR(_xlfn.BETA.DIST(DATE(YEAR(AI$2),MONTH(AI$2),15),$AD$2,$AE$2,FALSE,DATE(YEAR($AD610),MONTH($AD610),1),DATE(YEAR($AE610),MONTH($AE610),28)),0)</f>
      </c>
      <c r="AJ610" s="18">
        <f>IFERROR(_xlfn.BETA.DIST(DATE(YEAR(AJ$2),MONTH(AJ$2),15),$AD$2,$AE$2,FALSE,DATE(YEAR($AD610),MONTH($AD610),1),DATE(YEAR($AE610),MONTH($AE610),28)),0)</f>
      </c>
      <c r="AK610" s="18">
        <f>IFERROR(_xlfn.BETA.DIST(DATE(YEAR(AK$2),MONTH(AK$2),15),$AD$2,$AE$2,FALSE,DATE(YEAR($AD610),MONTH($AD610),1),DATE(YEAR($AE610),MONTH($AE610),28)),0)</f>
      </c>
      <c r="AL610" s="18">
        <f>IFERROR(_xlfn.BETA.DIST(DATE(YEAR(AL$2),MONTH(AL$2),15),$AD$2,$AE$2,FALSE,DATE(YEAR($AD610),MONTH($AD610),1),DATE(YEAR($AE610),MONTH($AE610),28)),0)</f>
      </c>
      <c r="AM610" s="18">
        <f>IFERROR(_xlfn.BETA.DIST(DATE(YEAR(AM$2),MONTH(AM$2),15),$AD$2,$AE$2,FALSE,DATE(YEAR($AD610),MONTH($AD610),1),DATE(YEAR($AE610),MONTH($AE610),28)),0)</f>
      </c>
      <c r="AN610" s="18">
        <f>IFERROR(_xlfn.BETA.DIST(DATE(YEAR(AN$2),MONTH(AN$2),15),$AD$2,$AE$2,FALSE,DATE(YEAR($AD610),MONTH($AD610),1),DATE(YEAR($AE610),MONTH($AE610),28)),0)</f>
      </c>
      <c r="AO610" s="18">
        <f>IFERROR(_xlfn.BETA.DIST(DATE(YEAR(AO$2),MONTH(AO$2),15),$AD$2,$AE$2,FALSE,DATE(YEAR($AD610),MONTH($AD610),1),DATE(YEAR($AE610),MONTH($AE610),28)),0)</f>
      </c>
      <c r="AP610" s="18">
        <f>IFERROR(_xlfn.BETA.DIST(DATE(YEAR(AP$2),MONTH(AP$2),15),$AD$2,$AE$2,FALSE,DATE(YEAR($AD610),MONTH($AD610),1),DATE(YEAR($AE610),MONTH($AE610),28)),0)</f>
      </c>
      <c r="AQ610" s="18">
        <f>IFERROR(_xlfn.BETA.DIST(DATE(YEAR(AQ$2),MONTH(AQ$2),15),$AD$2,$AE$2,FALSE,DATE(YEAR($AD610),MONTH($AD610),1),DATE(YEAR($AE610),MONTH($AE610),28)),0)</f>
      </c>
      <c r="AR610" s="18">
        <f>IFERROR(_xlfn.BETA.DIST(DATE(YEAR(AR$2),MONTH(AR$2),15),$AD$2,$AE$2,FALSE,DATE(YEAR($AD610),MONTH($AD610),1),DATE(YEAR($AE610),MONTH($AE610),28)),0)</f>
      </c>
      <c r="AS610" s="18">
        <f>IFERROR(_xlfn.BETA.DIST(DATE(YEAR(AS$2),MONTH(AS$2),15),$AD$2,$AE$2,FALSE,DATE(YEAR($AD610),MONTH($AD610),1),DATE(YEAR($AE610),MONTH($AE610),28)),0)</f>
      </c>
      <c r="AT610" s="18">
        <f>IFERROR(_xlfn.BETA.DIST(DATE(YEAR(AT$2),MONTH(AT$2),15),$AD$2,$AE$2,FALSE,DATE(YEAR($AD610),MONTH($AD610),1),DATE(YEAR($AE610),MONTH($AE610),28)),0)</f>
      </c>
      <c r="AU610" s="18">
        <f>IFERROR(_xlfn.BETA.DIST(DATE(YEAR(AU$2),MONTH(AU$2),15),$AD$2,$AE$2,FALSE,DATE(YEAR($AD610),MONTH($AD610),1),DATE(YEAR($AE610),MONTH($AE610),28)),0)</f>
      </c>
      <c r="AV610" s="18">
        <f>SUM(AG610:AU610)</f>
      </c>
      <c r="AW610" s="18">
        <f>IF(J610&lt;&gt;0,J610,IF($AV610=0,0,AG610/$AV610*$Z610))</f>
      </c>
      <c r="AX610" s="18">
        <f>IF(K610&lt;&gt;0,K610,IF($AV610=0,0,AH610/$AV610*$Z610))</f>
      </c>
      <c r="AY610" s="18">
        <f>IF(L610&lt;&gt;0,L610,IF($AV610=0,0,AI610/$AV610*$Z610))</f>
      </c>
      <c r="AZ610" s="18">
        <f>IF(M610&lt;&gt;0,M610,IF($AV610=0,0,AJ610/$AV610*$Z610))</f>
      </c>
      <c r="BA610" s="18">
        <f>IF(N610&lt;&gt;0,N610,IF($AV610=0,0,AK610/$AV610*$Z610))</f>
      </c>
      <c r="BB610" s="18">
        <f>IF(O610&lt;&gt;0,O610,IF($AV610=0,0,AL610/$AV610*$Z610))</f>
      </c>
      <c r="BC610" s="18">
        <f>IF(P610&lt;&gt;0,P610,IF($AV610=0,0,AM610/$AV610*$Z610))</f>
      </c>
      <c r="BD610" s="18">
        <f>IF(Q610&lt;&gt;0,Q610,IF($AV610=0,0,AN610/$AV610*$Z610))</f>
      </c>
      <c r="BE610" s="18">
        <f>IF(R610&lt;&gt;0,R610,IF($AV610=0,0,AO610/$AV610*$Z610))</f>
      </c>
      <c r="BF610" s="18">
        <f>IF(S610&lt;&gt;0,S610,IF($AV610=0,0,AP610/$AV610*$Z610))</f>
      </c>
      <c r="BG610" s="18">
        <f>IF(T610&lt;&gt;0,T610,IF($AV610=0,0,AQ610/$AV610*$Z610))</f>
      </c>
      <c r="BH610" s="18">
        <f>IF(U610&lt;&gt;0,U610,IF($AV610=0,0,AR610/$AV610*$Z610))</f>
      </c>
      <c r="BI610" s="18">
        <f>IF(V610&lt;&gt;0,V610,IF($AV610=0,0,AS610/$AV610*$Z610))</f>
      </c>
      <c r="BJ610" s="18">
        <f>IF(W610&lt;&gt;0,W610,IF($AV610=0,0,AT610/$AV610*$Z610))</f>
      </c>
      <c r="BK610" s="18">
        <f>IF(X610&lt;&gt;0,X610,IF($AV610=0,0,AU610/$AV610*$Z610))</f>
      </c>
      <c r="BL610" s="18">
        <f>SUM(AW610:BK610)</f>
      </c>
      <c r="BM610" s="17" t="str">
        <v/>
      </c>
    </row>
    <row r="611" outlineLevel="4">
      <c r="A611" s="5" t="str">
        <v>11.13</v>
      </c>
      <c r="B611" s="5" t="str">
        <v/>
      </c>
      <c r="C611" s="5" t="str">
        <v>BSKDGNGENGR03</v>
      </c>
      <c r="D611" s="5" t="str">
        <v>BSKDGNGENGR03</v>
      </c>
      <c r="E611" s="19">
        <f>IFERROR(_xlfn.XLOOKUP(F611,Assumptions!B:B,Assumptions!C:C),0)</f>
      </c>
      <c r="F611" s="5" t="str">
        <v>Advanced Payment</v>
      </c>
      <c r="G611" s="5" t="str">
        <v/>
      </c>
      <c r="H611" s="18">
        <f>G610*E611</f>
      </c>
      <c r="I611" s="18">
        <f>H611*(1-0)</f>
      </c>
      <c r="J611" s="18">
        <v>0</v>
      </c>
      <c r="K611" s="18">
        <v>0</v>
      </c>
      <c r="L611" s="18">
        <v>0</v>
      </c>
      <c r="M611" s="18">
        <v>0</v>
      </c>
      <c r="N611" s="18">
        <v>0</v>
      </c>
      <c r="O611" s="18">
        <v>0</v>
      </c>
      <c r="P611" s="18">
        <v>0</v>
      </c>
      <c r="Q611" s="18">
        <v>0</v>
      </c>
      <c r="R611" s="18">
        <v>0</v>
      </c>
      <c r="S611" s="18">
        <v>0</v>
      </c>
      <c r="T611" s="18">
        <v>0</v>
      </c>
      <c r="U611" s="18">
        <v>0</v>
      </c>
      <c r="V611" s="18">
        <v>0</v>
      </c>
      <c r="W611" s="18">
        <v>0</v>
      </c>
      <c r="X611" s="18">
        <v>0</v>
      </c>
      <c r="Y611" s="18">
        <f>SUM(J611:X611)</f>
      </c>
      <c r="Z611" s="18">
        <f>I611-Y611</f>
      </c>
      <c r="AA611" s="20">
        <v>46026</v>
      </c>
      <c r="AB611" s="20">
        <v>46026</v>
      </c>
      <c r="AC611" s="18">
        <f>IFERROR(_xlfn.XLOOKUP(F611,Assumptions!B:B,Assumptions!D:D),0)</f>
      </c>
      <c r="AD611" s="20">
        <f>AA611+AC611</f>
      </c>
      <c r="AE611" s="20">
        <f>AC611+AB611</f>
      </c>
      <c r="AF611" s="5" t="str">
        <v/>
      </c>
      <c r="AG611" s="18">
        <f>IFERROR(_xlfn.BETA.DIST(DATE(YEAR(AG$2),MONTH(AG$2),15),$AD$2,$AE$2,FALSE,DATE(YEAR($AD611),MONTH($AD611),1),DATE(YEAR($AE611),MONTH($AE611),28)),0)</f>
      </c>
      <c r="AH611" s="18">
        <f>IFERROR(_xlfn.BETA.DIST(DATE(YEAR(AH$2),MONTH(AH$2),15),$AD$2,$AE$2,FALSE,DATE(YEAR($AD611),MONTH($AD611),1),DATE(YEAR($AE611),MONTH($AE611),28)),0)</f>
      </c>
      <c r="AI611" s="18">
        <f>IFERROR(_xlfn.BETA.DIST(DATE(YEAR(AI$2),MONTH(AI$2),15),$AD$2,$AE$2,FALSE,DATE(YEAR($AD611),MONTH($AD611),1),DATE(YEAR($AE611),MONTH($AE611),28)),0)</f>
      </c>
      <c r="AJ611" s="18">
        <f>IFERROR(_xlfn.BETA.DIST(DATE(YEAR(AJ$2),MONTH(AJ$2),15),$AD$2,$AE$2,FALSE,DATE(YEAR($AD611),MONTH($AD611),1),DATE(YEAR($AE611),MONTH($AE611),28)),0)</f>
      </c>
      <c r="AK611" s="18">
        <f>IFERROR(_xlfn.BETA.DIST(DATE(YEAR(AK$2),MONTH(AK$2),15),$AD$2,$AE$2,FALSE,DATE(YEAR($AD611),MONTH($AD611),1),DATE(YEAR($AE611),MONTH($AE611),28)),0)</f>
      </c>
      <c r="AL611" s="18">
        <f>IFERROR(_xlfn.BETA.DIST(DATE(YEAR(AL$2),MONTH(AL$2),15),$AD$2,$AE$2,FALSE,DATE(YEAR($AD611),MONTH($AD611),1),DATE(YEAR($AE611),MONTH($AE611),28)),0)</f>
      </c>
      <c r="AM611" s="18">
        <f>IFERROR(_xlfn.BETA.DIST(DATE(YEAR(AM$2),MONTH(AM$2),15),$AD$2,$AE$2,FALSE,DATE(YEAR($AD611),MONTH($AD611),1),DATE(YEAR($AE611),MONTH($AE611),28)),0)</f>
      </c>
      <c r="AN611" s="18">
        <f>IFERROR(_xlfn.BETA.DIST(DATE(YEAR(AN$2),MONTH(AN$2),15),$AD$2,$AE$2,FALSE,DATE(YEAR($AD611),MONTH($AD611),1),DATE(YEAR($AE611),MONTH($AE611),28)),0)</f>
      </c>
      <c r="AO611" s="18">
        <f>IFERROR(_xlfn.BETA.DIST(DATE(YEAR(AO$2),MONTH(AO$2),15),$AD$2,$AE$2,FALSE,DATE(YEAR($AD611),MONTH($AD611),1),DATE(YEAR($AE611),MONTH($AE611),28)),0)</f>
      </c>
      <c r="AP611" s="18">
        <f>IFERROR(_xlfn.BETA.DIST(DATE(YEAR(AP$2),MONTH(AP$2),15),$AD$2,$AE$2,FALSE,DATE(YEAR($AD611),MONTH($AD611),1),DATE(YEAR($AE611),MONTH($AE611),28)),0)</f>
      </c>
      <c r="AQ611" s="18">
        <f>IFERROR(_xlfn.BETA.DIST(DATE(YEAR(AQ$2),MONTH(AQ$2),15),$AD$2,$AE$2,FALSE,DATE(YEAR($AD611),MONTH($AD611),1),DATE(YEAR($AE611),MONTH($AE611),28)),0)</f>
      </c>
      <c r="AR611" s="18">
        <f>IFERROR(_xlfn.BETA.DIST(DATE(YEAR(AR$2),MONTH(AR$2),15),$AD$2,$AE$2,FALSE,DATE(YEAR($AD611),MONTH($AD611),1),DATE(YEAR($AE611),MONTH($AE611),28)),0)</f>
      </c>
      <c r="AS611" s="18">
        <f>IFERROR(_xlfn.BETA.DIST(DATE(YEAR(AS$2),MONTH(AS$2),15),$AD$2,$AE$2,FALSE,DATE(YEAR($AD611),MONTH($AD611),1),DATE(YEAR($AE611),MONTH($AE611),28)),0)</f>
      </c>
      <c r="AT611" s="18">
        <f>IFERROR(_xlfn.BETA.DIST(DATE(YEAR(AT$2),MONTH(AT$2),15),$AD$2,$AE$2,FALSE,DATE(YEAR($AD611),MONTH($AD611),1),DATE(YEAR($AE611),MONTH($AE611),28)),0)</f>
      </c>
      <c r="AU611" s="18">
        <f>IFERROR(_xlfn.BETA.DIST(DATE(YEAR(AU$2),MONTH(AU$2),15),$AD$2,$AE$2,FALSE,DATE(YEAR($AD611),MONTH($AD611),1),DATE(YEAR($AE611),MONTH($AE611),28)),0)</f>
      </c>
      <c r="AV611" s="18">
        <f>SUM(AG611:AU611)</f>
      </c>
      <c r="AW611" s="18">
        <f>IF(J611&lt;&gt;0,J611,IF($AV611=0,0,AG611/$AV611*$Z611))</f>
      </c>
      <c r="AX611" s="18">
        <f>IF(K611&lt;&gt;0,K611,IF($AV611=0,0,AH611/$AV611*$Z611))</f>
      </c>
      <c r="AY611" s="18">
        <f>IF(L611&lt;&gt;0,L611,IF($AV611=0,0,AI611/$AV611*$Z611))</f>
      </c>
      <c r="AZ611" s="18">
        <f>IF(M611&lt;&gt;0,M611,IF($AV611=0,0,AJ611/$AV611*$Z611))</f>
      </c>
      <c r="BA611" s="18">
        <f>IF(N611&lt;&gt;0,N611,IF($AV611=0,0,AK611/$AV611*$Z611))</f>
      </c>
      <c r="BB611" s="18">
        <f>IF(O611&lt;&gt;0,O611,IF($AV611=0,0,AL611/$AV611*$Z611))</f>
      </c>
      <c r="BC611" s="18">
        <f>IF(P611&lt;&gt;0,P611,IF($AV611=0,0,AM611/$AV611*$Z611))</f>
      </c>
      <c r="BD611" s="18">
        <f>IF(Q611&lt;&gt;0,Q611,IF($AV611=0,0,AN611/$AV611*$Z611))</f>
      </c>
      <c r="BE611" s="18">
        <f>IF(R611&lt;&gt;0,R611,IF($AV611=0,0,AO611/$AV611*$Z611))</f>
      </c>
      <c r="BF611" s="18">
        <f>IF(S611&lt;&gt;0,S611,IF($AV611=0,0,AP611/$AV611*$Z611))</f>
      </c>
      <c r="BG611" s="18">
        <f>IF(T611&lt;&gt;0,T611,IF($AV611=0,0,AQ611/$AV611*$Z611))</f>
      </c>
      <c r="BH611" s="18">
        <f>IF(U611&lt;&gt;0,U611,IF($AV611=0,0,AR611/$AV611*$Z611))</f>
      </c>
      <c r="BI611" s="18">
        <f>IF(V611&lt;&gt;0,V611,IF($AV611=0,0,AS611/$AV611*$Z611))</f>
      </c>
      <c r="BJ611" s="18">
        <f>IF(W611&lt;&gt;0,W611,IF($AV611=0,0,AT611/$AV611*$Z611))</f>
      </c>
      <c r="BK611" s="18">
        <f>IF(X611&lt;&gt;0,X611,IF($AV611=0,0,AU611/$AV611*$Z611))</f>
      </c>
      <c r="BL611" s="18">
        <f>SUM(AW611:BK611)</f>
      </c>
      <c r="BM611" s="18">
        <f>I611-BL611</f>
      </c>
    </row>
    <row r="612" outlineLevel="4">
      <c r="A612" s="5" t="str">
        <v>11.13</v>
      </c>
      <c r="B612" s="5" t="str">
        <v/>
      </c>
      <c r="C612" s="5" t="str">
        <v/>
      </c>
      <c r="D612" s="5" t="str">
        <v/>
      </c>
      <c r="E612" s="19">
        <f>IFERROR(_xlfn.XLOOKUP(F612,Assumptions!B:B,Assumptions!C:C),0)</f>
      </c>
      <c r="F612" s="5" t="str">
        <v>Site Delivery EGP</v>
      </c>
      <c r="G612" s="5" t="str">
        <v/>
      </c>
      <c r="H612" s="18">
        <f>G610*E612</f>
      </c>
      <c r="I612" s="18">
        <f>H612*(1-0)</f>
      </c>
      <c r="J612" s="18">
        <v>0</v>
      </c>
      <c r="K612" s="18">
        <v>0</v>
      </c>
      <c r="L612" s="18">
        <v>0</v>
      </c>
      <c r="M612" s="18">
        <v>0</v>
      </c>
      <c r="N612" s="18">
        <v>0</v>
      </c>
      <c r="O612" s="18">
        <v>0</v>
      </c>
      <c r="P612" s="18">
        <v>0</v>
      </c>
      <c r="Q612" s="18">
        <v>0</v>
      </c>
      <c r="R612" s="18">
        <v>0</v>
      </c>
      <c r="S612" s="18">
        <v>0</v>
      </c>
      <c r="T612" s="18">
        <v>0</v>
      </c>
      <c r="U612" s="18">
        <v>0</v>
      </c>
      <c r="V612" s="18">
        <v>0</v>
      </c>
      <c r="W612" s="18">
        <v>0</v>
      </c>
      <c r="X612" s="18">
        <v>0</v>
      </c>
      <c r="Y612" s="18">
        <f>SUM(J612:X612)</f>
      </c>
      <c r="Z612" s="18">
        <f>I612-Y612</f>
      </c>
      <c r="AA612" s="5" t="str">
        <v/>
      </c>
      <c r="AB612" s="5" t="str">
        <v/>
      </c>
      <c r="AC612" s="18">
        <f>IFERROR(_xlfn.XLOOKUP(F612,Assumptions!B:B,Assumptions!D:D),0)</f>
      </c>
      <c r="AD612" s="20">
        <f>AA612+AC612</f>
      </c>
      <c r="AE612" s="20">
        <f>AC612+AB612</f>
      </c>
      <c r="AF612" s="5" t="str">
        <v/>
      </c>
      <c r="AG612" s="18">
        <f>IFERROR(_xlfn.BETA.DIST(DATE(YEAR(AG$2),MONTH(AG$2),15),$AD$2,$AE$2,FALSE,DATE(YEAR($AD612),MONTH($AD612),1),DATE(YEAR($AE612),MONTH($AE612),28)),0)</f>
      </c>
      <c r="AH612" s="18">
        <f>IFERROR(_xlfn.BETA.DIST(DATE(YEAR(AH$2),MONTH(AH$2),15),$AD$2,$AE$2,FALSE,DATE(YEAR($AD612),MONTH($AD612),1),DATE(YEAR($AE612),MONTH($AE612),28)),0)</f>
      </c>
      <c r="AI612" s="18">
        <f>IFERROR(_xlfn.BETA.DIST(DATE(YEAR(AI$2),MONTH(AI$2),15),$AD$2,$AE$2,FALSE,DATE(YEAR($AD612),MONTH($AD612),1),DATE(YEAR($AE612),MONTH($AE612),28)),0)</f>
      </c>
      <c r="AJ612" s="18">
        <f>IFERROR(_xlfn.BETA.DIST(DATE(YEAR(AJ$2),MONTH(AJ$2),15),$AD$2,$AE$2,FALSE,DATE(YEAR($AD612),MONTH($AD612),1),DATE(YEAR($AE612),MONTH($AE612),28)),0)</f>
      </c>
      <c r="AK612" s="18">
        <f>IFERROR(_xlfn.BETA.DIST(DATE(YEAR(AK$2),MONTH(AK$2),15),$AD$2,$AE$2,FALSE,DATE(YEAR($AD612),MONTH($AD612),1),DATE(YEAR($AE612),MONTH($AE612),28)),0)</f>
      </c>
      <c r="AL612" s="18">
        <f>IFERROR(_xlfn.BETA.DIST(DATE(YEAR(AL$2),MONTH(AL$2),15),$AD$2,$AE$2,FALSE,DATE(YEAR($AD612),MONTH($AD612),1),DATE(YEAR($AE612),MONTH($AE612),28)),0)</f>
      </c>
      <c r="AM612" s="18">
        <f>IFERROR(_xlfn.BETA.DIST(DATE(YEAR(AM$2),MONTH(AM$2),15),$AD$2,$AE$2,FALSE,DATE(YEAR($AD612),MONTH($AD612),1),DATE(YEAR($AE612),MONTH($AE612),28)),0)</f>
      </c>
      <c r="AN612" s="18">
        <f>IFERROR(_xlfn.BETA.DIST(DATE(YEAR(AN$2),MONTH(AN$2),15),$AD$2,$AE$2,FALSE,DATE(YEAR($AD612),MONTH($AD612),1),DATE(YEAR($AE612),MONTH($AE612),28)),0)</f>
      </c>
      <c r="AO612" s="18">
        <f>IFERROR(_xlfn.BETA.DIST(DATE(YEAR(AO$2),MONTH(AO$2),15),$AD$2,$AE$2,FALSE,DATE(YEAR($AD612),MONTH($AD612),1),DATE(YEAR($AE612),MONTH($AE612),28)),0)</f>
      </c>
      <c r="AP612" s="18">
        <f>IFERROR(_xlfn.BETA.DIST(DATE(YEAR(AP$2),MONTH(AP$2),15),$AD$2,$AE$2,FALSE,DATE(YEAR($AD612),MONTH($AD612),1),DATE(YEAR($AE612),MONTH($AE612),28)),0)</f>
      </c>
      <c r="AQ612" s="18">
        <f>IFERROR(_xlfn.BETA.DIST(DATE(YEAR(AQ$2),MONTH(AQ$2),15),$AD$2,$AE$2,FALSE,DATE(YEAR($AD612),MONTH($AD612),1),DATE(YEAR($AE612),MONTH($AE612),28)),0)</f>
      </c>
      <c r="AR612" s="18">
        <f>IFERROR(_xlfn.BETA.DIST(DATE(YEAR(AR$2),MONTH(AR$2),15),$AD$2,$AE$2,FALSE,DATE(YEAR($AD612),MONTH($AD612),1),DATE(YEAR($AE612),MONTH($AE612),28)),0)</f>
      </c>
      <c r="AS612" s="18">
        <f>IFERROR(_xlfn.BETA.DIST(DATE(YEAR(AS$2),MONTH(AS$2),15),$AD$2,$AE$2,FALSE,DATE(YEAR($AD612),MONTH($AD612),1),DATE(YEAR($AE612),MONTH($AE612),28)),0)</f>
      </c>
      <c r="AT612" s="18">
        <f>IFERROR(_xlfn.BETA.DIST(DATE(YEAR(AT$2),MONTH(AT$2),15),$AD$2,$AE$2,FALSE,DATE(YEAR($AD612),MONTH($AD612),1),DATE(YEAR($AE612),MONTH($AE612),28)),0)</f>
      </c>
      <c r="AU612" s="18">
        <f>IFERROR(_xlfn.BETA.DIST(DATE(YEAR(AU$2),MONTH(AU$2),15),$AD$2,$AE$2,FALSE,DATE(YEAR($AD612),MONTH($AD612),1),DATE(YEAR($AE612),MONTH($AE612),28)),0)</f>
      </c>
      <c r="AV612" s="18">
        <f>SUM(AG612:AU612)</f>
      </c>
      <c r="AW612" s="18">
        <f>IF(J612&lt;&gt;0,J612,IF($AV612=0,0,AG612/$AV612*$Z612))</f>
      </c>
      <c r="AX612" s="18">
        <f>IF(K612&lt;&gt;0,K612,IF($AV612=0,0,AH612/$AV612*$Z612))</f>
      </c>
      <c r="AY612" s="18">
        <f>IF(L612&lt;&gt;0,L612,IF($AV612=0,0,AI612/$AV612*$Z612))</f>
      </c>
      <c r="AZ612" s="18">
        <f>IF(M612&lt;&gt;0,M612,IF($AV612=0,0,AJ612/$AV612*$Z612))</f>
      </c>
      <c r="BA612" s="18">
        <f>IF(N612&lt;&gt;0,N612,IF($AV612=0,0,AK612/$AV612*$Z612))</f>
      </c>
      <c r="BB612" s="18">
        <f>IF(O612&lt;&gt;0,O612,IF($AV612=0,0,AL612/$AV612*$Z612))</f>
      </c>
      <c r="BC612" s="18">
        <f>IF(P612&lt;&gt;0,P612,IF($AV612=0,0,AM612/$AV612*$Z612))</f>
      </c>
      <c r="BD612" s="18">
        <f>IF(Q612&lt;&gt;0,Q612,IF($AV612=0,0,AN612/$AV612*$Z612))</f>
      </c>
      <c r="BE612" s="18">
        <f>IF(R612&lt;&gt;0,R612,IF($AV612=0,0,AO612/$AV612*$Z612))</f>
      </c>
      <c r="BF612" s="18">
        <f>IF(S612&lt;&gt;0,S612,IF($AV612=0,0,AP612/$AV612*$Z612))</f>
      </c>
      <c r="BG612" s="18">
        <f>IF(T612&lt;&gt;0,T612,IF($AV612=0,0,AQ612/$AV612*$Z612))</f>
      </c>
      <c r="BH612" s="18">
        <f>IF(U612&lt;&gt;0,U612,IF($AV612=0,0,AR612/$AV612*$Z612))</f>
      </c>
      <c r="BI612" s="18">
        <f>IF(V612&lt;&gt;0,V612,IF($AV612=0,0,AS612/$AV612*$Z612))</f>
      </c>
      <c r="BJ612" s="18">
        <f>IF(W612&lt;&gt;0,W612,IF($AV612=0,0,AT612/$AV612*$Z612))</f>
      </c>
      <c r="BK612" s="18">
        <f>IF(X612&lt;&gt;0,X612,IF($AV612=0,0,AU612/$AV612*$Z612))</f>
      </c>
      <c r="BL612" s="18">
        <f>SUM(AW612:BK612)</f>
      </c>
      <c r="BM612" s="18">
        <f>I612-BL612</f>
      </c>
    </row>
    <row r="613" outlineLevel="4">
      <c r="A613" s="5" t="str">
        <v>11.13</v>
      </c>
      <c r="B613" s="5" t="str">
        <v/>
      </c>
      <c r="C613" s="5" t="str">
        <v>BSKDGNGENGR07</v>
      </c>
      <c r="D613" s="5" t="str">
        <v>BSKDGNGENGR07</v>
      </c>
      <c r="E613" s="19">
        <f>IFERROR(_xlfn.XLOOKUP(F613,Assumptions!B:B,Assumptions!C:C),0)</f>
      </c>
      <c r="F613" s="5" t="str">
        <v>Retention</v>
      </c>
      <c r="G613" s="5" t="str">
        <v/>
      </c>
      <c r="H613" s="18">
        <f>G610*E613</f>
      </c>
      <c r="I613" s="18">
        <f>H613*(1-0)</f>
      </c>
      <c r="J613" s="18">
        <v>0</v>
      </c>
      <c r="K613" s="18">
        <v>0</v>
      </c>
      <c r="L613" s="18">
        <v>0</v>
      </c>
      <c r="M613" s="18">
        <v>0</v>
      </c>
      <c r="N613" s="18">
        <v>0</v>
      </c>
      <c r="O613" s="18">
        <v>0</v>
      </c>
      <c r="P613" s="18">
        <v>0</v>
      </c>
      <c r="Q613" s="18">
        <v>0</v>
      </c>
      <c r="R613" s="18">
        <v>0</v>
      </c>
      <c r="S613" s="18">
        <v>0</v>
      </c>
      <c r="T613" s="18">
        <v>0</v>
      </c>
      <c r="U613" s="18">
        <v>0</v>
      </c>
      <c r="V613" s="18">
        <v>0</v>
      </c>
      <c r="W613" s="18">
        <v>0</v>
      </c>
      <c r="X613" s="18">
        <v>0</v>
      </c>
      <c r="Y613" s="18">
        <f>SUM(J613:X613)</f>
      </c>
      <c r="Z613" s="18">
        <f>I613-Y613</f>
      </c>
      <c r="AA613" s="20">
        <v>46483</v>
      </c>
      <c r="AB613" s="20">
        <v>46483</v>
      </c>
      <c r="AC613" s="18">
        <f>IFERROR(_xlfn.XLOOKUP(F613,Assumptions!B:B,Assumptions!D:D),0)</f>
      </c>
      <c r="AD613" s="20">
        <f>AA613+AC613</f>
      </c>
      <c r="AE613" s="20">
        <f>AC613+AB613</f>
      </c>
      <c r="AF613" s="5" t="str">
        <v/>
      </c>
      <c r="AG613" s="18">
        <f>IFERROR(_xlfn.BETA.DIST(DATE(YEAR(AG$2),MONTH(AG$2),15),$AD$2,$AE$2,FALSE,DATE(YEAR($AD613),MONTH($AD613),1),DATE(YEAR($AE613),MONTH($AE613),28)),0)</f>
      </c>
      <c r="AH613" s="18">
        <f>IFERROR(_xlfn.BETA.DIST(DATE(YEAR(AH$2),MONTH(AH$2),15),$AD$2,$AE$2,FALSE,DATE(YEAR($AD613),MONTH($AD613),1),DATE(YEAR($AE613),MONTH($AE613),28)),0)</f>
      </c>
      <c r="AI613" s="18">
        <f>IFERROR(_xlfn.BETA.DIST(DATE(YEAR(AI$2),MONTH(AI$2),15),$AD$2,$AE$2,FALSE,DATE(YEAR($AD613),MONTH($AD613),1),DATE(YEAR($AE613),MONTH($AE613),28)),0)</f>
      </c>
      <c r="AJ613" s="18">
        <f>IFERROR(_xlfn.BETA.DIST(DATE(YEAR(AJ$2),MONTH(AJ$2),15),$AD$2,$AE$2,FALSE,DATE(YEAR($AD613),MONTH($AD613),1),DATE(YEAR($AE613),MONTH($AE613),28)),0)</f>
      </c>
      <c r="AK613" s="18">
        <f>IFERROR(_xlfn.BETA.DIST(DATE(YEAR(AK$2),MONTH(AK$2),15),$AD$2,$AE$2,FALSE,DATE(YEAR($AD613),MONTH($AD613),1),DATE(YEAR($AE613),MONTH($AE613),28)),0)</f>
      </c>
      <c r="AL613" s="18">
        <f>IFERROR(_xlfn.BETA.DIST(DATE(YEAR(AL$2),MONTH(AL$2),15),$AD$2,$AE$2,FALSE,DATE(YEAR($AD613),MONTH($AD613),1),DATE(YEAR($AE613),MONTH($AE613),28)),0)</f>
      </c>
      <c r="AM613" s="18">
        <f>IFERROR(_xlfn.BETA.DIST(DATE(YEAR(AM$2),MONTH(AM$2),15),$AD$2,$AE$2,FALSE,DATE(YEAR($AD613),MONTH($AD613),1),DATE(YEAR($AE613),MONTH($AE613),28)),0)</f>
      </c>
      <c r="AN613" s="18">
        <f>IFERROR(_xlfn.BETA.DIST(DATE(YEAR(AN$2),MONTH(AN$2),15),$AD$2,$AE$2,FALSE,DATE(YEAR($AD613),MONTH($AD613),1),DATE(YEAR($AE613),MONTH($AE613),28)),0)</f>
      </c>
      <c r="AO613" s="18">
        <f>IFERROR(_xlfn.BETA.DIST(DATE(YEAR(AO$2),MONTH(AO$2),15),$AD$2,$AE$2,FALSE,DATE(YEAR($AD613),MONTH($AD613),1),DATE(YEAR($AE613),MONTH($AE613),28)),0)</f>
      </c>
      <c r="AP613" s="18">
        <f>IFERROR(_xlfn.BETA.DIST(DATE(YEAR(AP$2),MONTH(AP$2),15),$AD$2,$AE$2,FALSE,DATE(YEAR($AD613),MONTH($AD613),1),DATE(YEAR($AE613),MONTH($AE613),28)),0)</f>
      </c>
      <c r="AQ613" s="18">
        <f>IFERROR(_xlfn.BETA.DIST(DATE(YEAR(AQ$2),MONTH(AQ$2),15),$AD$2,$AE$2,FALSE,DATE(YEAR($AD613),MONTH($AD613),1),DATE(YEAR($AE613),MONTH($AE613),28)),0)</f>
      </c>
      <c r="AR613" s="18">
        <f>IFERROR(_xlfn.BETA.DIST(DATE(YEAR(AR$2),MONTH(AR$2),15),$AD$2,$AE$2,FALSE,DATE(YEAR($AD613),MONTH($AD613),1),DATE(YEAR($AE613),MONTH($AE613),28)),0)</f>
      </c>
      <c r="AS613" s="18">
        <f>IFERROR(_xlfn.BETA.DIST(DATE(YEAR(AS$2),MONTH(AS$2),15),$AD$2,$AE$2,FALSE,DATE(YEAR($AD613),MONTH($AD613),1),DATE(YEAR($AE613),MONTH($AE613),28)),0)</f>
      </c>
      <c r="AT613" s="18">
        <f>IFERROR(_xlfn.BETA.DIST(DATE(YEAR(AT$2),MONTH(AT$2),15),$AD$2,$AE$2,FALSE,DATE(YEAR($AD613),MONTH($AD613),1),DATE(YEAR($AE613),MONTH($AE613),28)),0)</f>
      </c>
      <c r="AU613" s="18">
        <f>IFERROR(_xlfn.BETA.DIST(DATE(YEAR(AU$2),MONTH(AU$2),15),$AD$2,$AE$2,FALSE,DATE(YEAR($AD613),MONTH($AD613),1),DATE(YEAR($AE613),MONTH($AE613),28)),0)</f>
      </c>
      <c r="AV613" s="18">
        <f>SUM(AG613:AU613)</f>
      </c>
      <c r="AW613" s="18">
        <f>IF(J613&lt;&gt;0,J613,IF($AV613=0,0,AG613/$AV613*$Z613))</f>
      </c>
      <c r="AX613" s="18">
        <f>IF(K613&lt;&gt;0,K613,IF($AV613=0,0,AH613/$AV613*$Z613))</f>
      </c>
      <c r="AY613" s="18">
        <f>IF(L613&lt;&gt;0,L613,IF($AV613=0,0,AI613/$AV613*$Z613))</f>
      </c>
      <c r="AZ613" s="18">
        <f>IF(M613&lt;&gt;0,M613,IF($AV613=0,0,AJ613/$AV613*$Z613))</f>
      </c>
      <c r="BA613" s="18">
        <f>IF(N613&lt;&gt;0,N613,IF($AV613=0,0,AK613/$AV613*$Z613))</f>
      </c>
      <c r="BB613" s="18">
        <f>IF(O613&lt;&gt;0,O613,IF($AV613=0,0,AL613/$AV613*$Z613))</f>
      </c>
      <c r="BC613" s="18">
        <f>IF(P613&lt;&gt;0,P613,IF($AV613=0,0,AM613/$AV613*$Z613))</f>
      </c>
      <c r="BD613" s="18">
        <f>IF(Q613&lt;&gt;0,Q613,IF($AV613=0,0,AN613/$AV613*$Z613))</f>
      </c>
      <c r="BE613" s="18">
        <f>IF(R613&lt;&gt;0,R613,IF($AV613=0,0,AO613/$AV613*$Z613))</f>
      </c>
      <c r="BF613" s="18">
        <f>IF(S613&lt;&gt;0,S613,IF($AV613=0,0,AP613/$AV613*$Z613))</f>
      </c>
      <c r="BG613" s="18">
        <f>IF(T613&lt;&gt;0,T613,IF($AV613=0,0,AQ613/$AV613*$Z613))</f>
      </c>
      <c r="BH613" s="18">
        <f>IF(U613&lt;&gt;0,U613,IF($AV613=0,0,AR613/$AV613*$Z613))</f>
      </c>
      <c r="BI613" s="18">
        <f>IF(V613&lt;&gt;0,V613,IF($AV613=0,0,AS613/$AV613*$Z613))</f>
      </c>
      <c r="BJ613" s="18">
        <f>IF(W613&lt;&gt;0,W613,IF($AV613=0,0,AT613/$AV613*$Z613))</f>
      </c>
      <c r="BK613" s="18">
        <f>IF(X613&lt;&gt;0,X613,IF($AV613=0,0,AU613/$AV613*$Z613))</f>
      </c>
      <c r="BL613" s="18">
        <f>SUM(AW613:BK613)</f>
      </c>
      <c r="BM613" s="18">
        <f>I613-BL613</f>
      </c>
    </row>
    <row r="614" outlineLevel="3">
      <c r="A614" s="17" t="str">
        <v>11.15</v>
      </c>
      <c r="B614" s="17" t="str">
        <v/>
      </c>
      <c r="C614" s="17" t="str">
        <v/>
      </c>
      <c r="D614" s="17" t="str">
        <v/>
      </c>
      <c r="E614" s="17" t="str">
        <v>11.15</v>
      </c>
      <c r="F614" s="17" t="str">
        <v>Galvanized Steel Fence Wire Mesh around the transformers, Capacitor banks and outdoor equipment</v>
      </c>
      <c r="G614" s="17">
        <v>1402583.21</v>
      </c>
      <c r="H614" s="17" t="str">
        <v/>
      </c>
      <c r="I614" s="17" t="str">
        <v/>
      </c>
      <c r="J614" s="17" t="str">
        <v/>
      </c>
      <c r="K614" s="17" t="str">
        <v/>
      </c>
      <c r="L614" s="17" t="str">
        <v/>
      </c>
      <c r="M614" s="17" t="str">
        <v/>
      </c>
      <c r="N614" s="17" t="str">
        <v/>
      </c>
      <c r="O614" s="17" t="str">
        <v/>
      </c>
      <c r="P614" s="17" t="str">
        <v/>
      </c>
      <c r="Q614" s="17" t="str">
        <v/>
      </c>
      <c r="R614" s="17" t="str">
        <v/>
      </c>
      <c r="S614" s="17" t="str">
        <v/>
      </c>
      <c r="T614" s="17" t="str">
        <v/>
      </c>
      <c r="U614" s="17" t="str">
        <v/>
      </c>
      <c r="V614" s="17" t="str">
        <v/>
      </c>
      <c r="W614" s="17" t="str">
        <v/>
      </c>
      <c r="X614" s="17" t="str">
        <v/>
      </c>
      <c r="Y614" s="17" t="str">
        <v/>
      </c>
      <c r="Z614" s="17" t="str">
        <v/>
      </c>
      <c r="AA614" s="17" t="str">
        <v/>
      </c>
      <c r="AB614" s="17" t="str">
        <v/>
      </c>
      <c r="AC614" s="17" t="str">
        <v/>
      </c>
      <c r="AD614" s="17" t="str">
        <v/>
      </c>
      <c r="AE614" s="17" t="str">
        <v/>
      </c>
      <c r="AF614" s="5" t="str">
        <v/>
      </c>
      <c r="AG614" s="18">
        <f>IFERROR(_xlfn.BETA.DIST(DATE(YEAR(AG$2),MONTH(AG$2),15),$AD$2,$AE$2,FALSE,DATE(YEAR($AD614),MONTH($AD614),1),DATE(YEAR($AE614),MONTH($AE614),28)),0)</f>
      </c>
      <c r="AH614" s="18">
        <f>IFERROR(_xlfn.BETA.DIST(DATE(YEAR(AH$2),MONTH(AH$2),15),$AD$2,$AE$2,FALSE,DATE(YEAR($AD614),MONTH($AD614),1),DATE(YEAR($AE614),MONTH($AE614),28)),0)</f>
      </c>
      <c r="AI614" s="18">
        <f>IFERROR(_xlfn.BETA.DIST(DATE(YEAR(AI$2),MONTH(AI$2),15),$AD$2,$AE$2,FALSE,DATE(YEAR($AD614),MONTH($AD614),1),DATE(YEAR($AE614),MONTH($AE614),28)),0)</f>
      </c>
      <c r="AJ614" s="18">
        <f>IFERROR(_xlfn.BETA.DIST(DATE(YEAR(AJ$2),MONTH(AJ$2),15),$AD$2,$AE$2,FALSE,DATE(YEAR($AD614),MONTH($AD614),1),DATE(YEAR($AE614),MONTH($AE614),28)),0)</f>
      </c>
      <c r="AK614" s="18">
        <f>IFERROR(_xlfn.BETA.DIST(DATE(YEAR(AK$2),MONTH(AK$2),15),$AD$2,$AE$2,FALSE,DATE(YEAR($AD614),MONTH($AD614),1),DATE(YEAR($AE614),MONTH($AE614),28)),0)</f>
      </c>
      <c r="AL614" s="18">
        <f>IFERROR(_xlfn.BETA.DIST(DATE(YEAR(AL$2),MONTH(AL$2),15),$AD$2,$AE$2,FALSE,DATE(YEAR($AD614),MONTH($AD614),1),DATE(YEAR($AE614),MONTH($AE614),28)),0)</f>
      </c>
      <c r="AM614" s="18">
        <f>IFERROR(_xlfn.BETA.DIST(DATE(YEAR(AM$2),MONTH(AM$2),15),$AD$2,$AE$2,FALSE,DATE(YEAR($AD614),MONTH($AD614),1),DATE(YEAR($AE614),MONTH($AE614),28)),0)</f>
      </c>
      <c r="AN614" s="18">
        <f>IFERROR(_xlfn.BETA.DIST(DATE(YEAR(AN$2),MONTH(AN$2),15),$AD$2,$AE$2,FALSE,DATE(YEAR($AD614),MONTH($AD614),1),DATE(YEAR($AE614),MONTH($AE614),28)),0)</f>
      </c>
      <c r="AO614" s="18">
        <f>IFERROR(_xlfn.BETA.DIST(DATE(YEAR(AO$2),MONTH(AO$2),15),$AD$2,$AE$2,FALSE,DATE(YEAR($AD614),MONTH($AD614),1),DATE(YEAR($AE614),MONTH($AE614),28)),0)</f>
      </c>
      <c r="AP614" s="18">
        <f>IFERROR(_xlfn.BETA.DIST(DATE(YEAR(AP$2),MONTH(AP$2),15),$AD$2,$AE$2,FALSE,DATE(YEAR($AD614),MONTH($AD614),1),DATE(YEAR($AE614),MONTH($AE614),28)),0)</f>
      </c>
      <c r="AQ614" s="18">
        <f>IFERROR(_xlfn.BETA.DIST(DATE(YEAR(AQ$2),MONTH(AQ$2),15),$AD$2,$AE$2,FALSE,DATE(YEAR($AD614),MONTH($AD614),1),DATE(YEAR($AE614),MONTH($AE614),28)),0)</f>
      </c>
      <c r="AR614" s="18">
        <f>IFERROR(_xlfn.BETA.DIST(DATE(YEAR(AR$2),MONTH(AR$2),15),$AD$2,$AE$2,FALSE,DATE(YEAR($AD614),MONTH($AD614),1),DATE(YEAR($AE614),MONTH($AE614),28)),0)</f>
      </c>
      <c r="AS614" s="18">
        <f>IFERROR(_xlfn.BETA.DIST(DATE(YEAR(AS$2),MONTH(AS$2),15),$AD$2,$AE$2,FALSE,DATE(YEAR($AD614),MONTH($AD614),1),DATE(YEAR($AE614),MONTH($AE614),28)),0)</f>
      </c>
      <c r="AT614" s="18">
        <f>IFERROR(_xlfn.BETA.DIST(DATE(YEAR(AT$2),MONTH(AT$2),15),$AD$2,$AE$2,FALSE,DATE(YEAR($AD614),MONTH($AD614),1),DATE(YEAR($AE614),MONTH($AE614),28)),0)</f>
      </c>
      <c r="AU614" s="18">
        <f>IFERROR(_xlfn.BETA.DIST(DATE(YEAR(AU$2),MONTH(AU$2),15),$AD$2,$AE$2,FALSE,DATE(YEAR($AD614),MONTH($AD614),1),DATE(YEAR($AE614),MONTH($AE614),28)),0)</f>
      </c>
      <c r="AV614" s="18">
        <f>SUM(AG614:AU614)</f>
      </c>
      <c r="AW614" s="18">
        <f>IF(J614&lt;&gt;0,J614,IF($AV614=0,0,AG614/$AV614*$Z614))</f>
      </c>
      <c r="AX614" s="18">
        <f>IF(K614&lt;&gt;0,K614,IF($AV614=0,0,AH614/$AV614*$Z614))</f>
      </c>
      <c r="AY614" s="18">
        <f>IF(L614&lt;&gt;0,L614,IF($AV614=0,0,AI614/$AV614*$Z614))</f>
      </c>
      <c r="AZ614" s="18">
        <f>IF(M614&lt;&gt;0,M614,IF($AV614=0,0,AJ614/$AV614*$Z614))</f>
      </c>
      <c r="BA614" s="18">
        <f>IF(N614&lt;&gt;0,N614,IF($AV614=0,0,AK614/$AV614*$Z614))</f>
      </c>
      <c r="BB614" s="18">
        <f>IF(O614&lt;&gt;0,O614,IF($AV614=0,0,AL614/$AV614*$Z614))</f>
      </c>
      <c r="BC614" s="18">
        <f>IF(P614&lt;&gt;0,P614,IF($AV614=0,0,AM614/$AV614*$Z614))</f>
      </c>
      <c r="BD614" s="18">
        <f>IF(Q614&lt;&gt;0,Q614,IF($AV614=0,0,AN614/$AV614*$Z614))</f>
      </c>
      <c r="BE614" s="18">
        <f>IF(R614&lt;&gt;0,R614,IF($AV614=0,0,AO614/$AV614*$Z614))</f>
      </c>
      <c r="BF614" s="18">
        <f>IF(S614&lt;&gt;0,S614,IF($AV614=0,0,AP614/$AV614*$Z614))</f>
      </c>
      <c r="BG614" s="18">
        <f>IF(T614&lt;&gt;0,T614,IF($AV614=0,0,AQ614/$AV614*$Z614))</f>
      </c>
      <c r="BH614" s="18">
        <f>IF(U614&lt;&gt;0,U614,IF($AV614=0,0,AR614/$AV614*$Z614))</f>
      </c>
      <c r="BI614" s="18">
        <f>IF(V614&lt;&gt;0,V614,IF($AV614=0,0,AS614/$AV614*$Z614))</f>
      </c>
      <c r="BJ614" s="18">
        <f>IF(W614&lt;&gt;0,W614,IF($AV614=0,0,AT614/$AV614*$Z614))</f>
      </c>
      <c r="BK614" s="18">
        <f>IF(X614&lt;&gt;0,X614,IF($AV614=0,0,AU614/$AV614*$Z614))</f>
      </c>
      <c r="BL614" s="18">
        <f>SUM(AW614:BK614)</f>
      </c>
      <c r="BM614" s="17" t="str">
        <v/>
      </c>
    </row>
    <row r="615" outlineLevel="4">
      <c r="A615" s="5" t="str">
        <v>11.15</v>
      </c>
      <c r="B615" s="5" t="str">
        <v/>
      </c>
      <c r="C615" s="5" t="str">
        <v>BSKDGNGENGR03</v>
      </c>
      <c r="D615" s="5" t="str">
        <v>BSKDGNGENGR03</v>
      </c>
      <c r="E615" s="19">
        <f>IFERROR(_xlfn.XLOOKUP(F615,Assumptions!B:B,Assumptions!C:C),0)</f>
      </c>
      <c r="F615" s="5" t="str">
        <v>Advanced Payment</v>
      </c>
      <c r="G615" s="5" t="str">
        <v/>
      </c>
      <c r="H615" s="18">
        <f>G614*E615</f>
      </c>
      <c r="I615" s="18">
        <f>H615*(1-0)</f>
      </c>
      <c r="J615" s="18">
        <v>0</v>
      </c>
      <c r="K615" s="18">
        <v>0</v>
      </c>
      <c r="L615" s="18">
        <v>0</v>
      </c>
      <c r="M615" s="18">
        <v>0</v>
      </c>
      <c r="N615" s="18">
        <v>0</v>
      </c>
      <c r="O615" s="18">
        <v>0</v>
      </c>
      <c r="P615" s="18">
        <v>0</v>
      </c>
      <c r="Q615" s="18">
        <v>0</v>
      </c>
      <c r="R615" s="18">
        <v>0</v>
      </c>
      <c r="S615" s="18">
        <v>0</v>
      </c>
      <c r="T615" s="18">
        <v>0</v>
      </c>
      <c r="U615" s="18">
        <v>0</v>
      </c>
      <c r="V615" s="18">
        <v>0</v>
      </c>
      <c r="W615" s="18">
        <v>0</v>
      </c>
      <c r="X615" s="18">
        <v>0</v>
      </c>
      <c r="Y615" s="18">
        <f>SUM(J615:X615)</f>
      </c>
      <c r="Z615" s="18">
        <f>I615-Y615</f>
      </c>
      <c r="AA615" s="20">
        <v>46026</v>
      </c>
      <c r="AB615" s="20">
        <v>46026</v>
      </c>
      <c r="AC615" s="18">
        <f>IFERROR(_xlfn.XLOOKUP(F615,Assumptions!B:B,Assumptions!D:D),0)</f>
      </c>
      <c r="AD615" s="20">
        <f>AA615+AC615</f>
      </c>
      <c r="AE615" s="20">
        <f>AC615+AB615</f>
      </c>
      <c r="AF615" s="5" t="str">
        <v/>
      </c>
      <c r="AG615" s="18">
        <f>IFERROR(_xlfn.BETA.DIST(DATE(YEAR(AG$2),MONTH(AG$2),15),$AD$2,$AE$2,FALSE,DATE(YEAR($AD615),MONTH($AD615),1),DATE(YEAR($AE615),MONTH($AE615),28)),0)</f>
      </c>
      <c r="AH615" s="18">
        <f>IFERROR(_xlfn.BETA.DIST(DATE(YEAR(AH$2),MONTH(AH$2),15),$AD$2,$AE$2,FALSE,DATE(YEAR($AD615),MONTH($AD615),1),DATE(YEAR($AE615),MONTH($AE615),28)),0)</f>
      </c>
      <c r="AI615" s="18">
        <f>IFERROR(_xlfn.BETA.DIST(DATE(YEAR(AI$2),MONTH(AI$2),15),$AD$2,$AE$2,FALSE,DATE(YEAR($AD615),MONTH($AD615),1),DATE(YEAR($AE615),MONTH($AE615),28)),0)</f>
      </c>
      <c r="AJ615" s="18">
        <f>IFERROR(_xlfn.BETA.DIST(DATE(YEAR(AJ$2),MONTH(AJ$2),15),$AD$2,$AE$2,FALSE,DATE(YEAR($AD615),MONTH($AD615),1),DATE(YEAR($AE615),MONTH($AE615),28)),0)</f>
      </c>
      <c r="AK615" s="18">
        <f>IFERROR(_xlfn.BETA.DIST(DATE(YEAR(AK$2),MONTH(AK$2),15),$AD$2,$AE$2,FALSE,DATE(YEAR($AD615),MONTH($AD615),1),DATE(YEAR($AE615),MONTH($AE615),28)),0)</f>
      </c>
      <c r="AL615" s="18">
        <f>IFERROR(_xlfn.BETA.DIST(DATE(YEAR(AL$2),MONTH(AL$2),15),$AD$2,$AE$2,FALSE,DATE(YEAR($AD615),MONTH($AD615),1),DATE(YEAR($AE615),MONTH($AE615),28)),0)</f>
      </c>
      <c r="AM615" s="18">
        <f>IFERROR(_xlfn.BETA.DIST(DATE(YEAR(AM$2),MONTH(AM$2),15),$AD$2,$AE$2,FALSE,DATE(YEAR($AD615),MONTH($AD615),1),DATE(YEAR($AE615),MONTH($AE615),28)),0)</f>
      </c>
      <c r="AN615" s="18">
        <f>IFERROR(_xlfn.BETA.DIST(DATE(YEAR(AN$2),MONTH(AN$2),15),$AD$2,$AE$2,FALSE,DATE(YEAR($AD615),MONTH($AD615),1),DATE(YEAR($AE615),MONTH($AE615),28)),0)</f>
      </c>
      <c r="AO615" s="18">
        <f>IFERROR(_xlfn.BETA.DIST(DATE(YEAR(AO$2),MONTH(AO$2),15),$AD$2,$AE$2,FALSE,DATE(YEAR($AD615),MONTH($AD615),1),DATE(YEAR($AE615),MONTH($AE615),28)),0)</f>
      </c>
      <c r="AP615" s="18">
        <f>IFERROR(_xlfn.BETA.DIST(DATE(YEAR(AP$2),MONTH(AP$2),15),$AD$2,$AE$2,FALSE,DATE(YEAR($AD615),MONTH($AD615),1),DATE(YEAR($AE615),MONTH($AE615),28)),0)</f>
      </c>
      <c r="AQ615" s="18">
        <f>IFERROR(_xlfn.BETA.DIST(DATE(YEAR(AQ$2),MONTH(AQ$2),15),$AD$2,$AE$2,FALSE,DATE(YEAR($AD615),MONTH($AD615),1),DATE(YEAR($AE615),MONTH($AE615),28)),0)</f>
      </c>
      <c r="AR615" s="18">
        <f>IFERROR(_xlfn.BETA.DIST(DATE(YEAR(AR$2),MONTH(AR$2),15),$AD$2,$AE$2,FALSE,DATE(YEAR($AD615),MONTH($AD615),1),DATE(YEAR($AE615),MONTH($AE615),28)),0)</f>
      </c>
      <c r="AS615" s="18">
        <f>IFERROR(_xlfn.BETA.DIST(DATE(YEAR(AS$2),MONTH(AS$2),15),$AD$2,$AE$2,FALSE,DATE(YEAR($AD615),MONTH($AD615),1),DATE(YEAR($AE615),MONTH($AE615),28)),0)</f>
      </c>
      <c r="AT615" s="18">
        <f>IFERROR(_xlfn.BETA.DIST(DATE(YEAR(AT$2),MONTH(AT$2),15),$AD$2,$AE$2,FALSE,DATE(YEAR($AD615),MONTH($AD615),1),DATE(YEAR($AE615),MONTH($AE615),28)),0)</f>
      </c>
      <c r="AU615" s="18">
        <f>IFERROR(_xlfn.BETA.DIST(DATE(YEAR(AU$2),MONTH(AU$2),15),$AD$2,$AE$2,FALSE,DATE(YEAR($AD615),MONTH($AD615),1),DATE(YEAR($AE615),MONTH($AE615),28)),0)</f>
      </c>
      <c r="AV615" s="18">
        <f>SUM(AG615:AU615)</f>
      </c>
      <c r="AW615" s="18">
        <f>IF(J615&lt;&gt;0,J615,IF($AV615=0,0,AG615/$AV615*$Z615))</f>
      </c>
      <c r="AX615" s="18">
        <f>IF(K615&lt;&gt;0,K615,IF($AV615=0,0,AH615/$AV615*$Z615))</f>
      </c>
      <c r="AY615" s="18">
        <f>IF(L615&lt;&gt;0,L615,IF($AV615=0,0,AI615/$AV615*$Z615))</f>
      </c>
      <c r="AZ615" s="18">
        <f>IF(M615&lt;&gt;0,M615,IF($AV615=0,0,AJ615/$AV615*$Z615))</f>
      </c>
      <c r="BA615" s="18">
        <f>IF(N615&lt;&gt;0,N615,IF($AV615=0,0,AK615/$AV615*$Z615))</f>
      </c>
      <c r="BB615" s="18">
        <f>IF(O615&lt;&gt;0,O615,IF($AV615=0,0,AL615/$AV615*$Z615))</f>
      </c>
      <c r="BC615" s="18">
        <f>IF(P615&lt;&gt;0,P615,IF($AV615=0,0,AM615/$AV615*$Z615))</f>
      </c>
      <c r="BD615" s="18">
        <f>IF(Q615&lt;&gt;0,Q615,IF($AV615=0,0,AN615/$AV615*$Z615))</f>
      </c>
      <c r="BE615" s="18">
        <f>IF(R615&lt;&gt;0,R615,IF($AV615=0,0,AO615/$AV615*$Z615))</f>
      </c>
      <c r="BF615" s="18">
        <f>IF(S615&lt;&gt;0,S615,IF($AV615=0,0,AP615/$AV615*$Z615))</f>
      </c>
      <c r="BG615" s="18">
        <f>IF(T615&lt;&gt;0,T615,IF($AV615=0,0,AQ615/$AV615*$Z615))</f>
      </c>
      <c r="BH615" s="18">
        <f>IF(U615&lt;&gt;0,U615,IF($AV615=0,0,AR615/$AV615*$Z615))</f>
      </c>
      <c r="BI615" s="18">
        <f>IF(V615&lt;&gt;0,V615,IF($AV615=0,0,AS615/$AV615*$Z615))</f>
      </c>
      <c r="BJ615" s="18">
        <f>IF(W615&lt;&gt;0,W615,IF($AV615=0,0,AT615/$AV615*$Z615))</f>
      </c>
      <c r="BK615" s="18">
        <f>IF(X615&lt;&gt;0,X615,IF($AV615=0,0,AU615/$AV615*$Z615))</f>
      </c>
      <c r="BL615" s="18">
        <f>SUM(AW615:BK615)</f>
      </c>
      <c r="BM615" s="18">
        <f>I615-BL615</f>
      </c>
    </row>
    <row r="616" outlineLevel="4">
      <c r="A616" s="5" t="str">
        <v>11.15</v>
      </c>
      <c r="B616" s="5" t="str">
        <v/>
      </c>
      <c r="C616" s="5" t="str">
        <v/>
      </c>
      <c r="D616" s="5" t="str">
        <v/>
      </c>
      <c r="E616" s="19">
        <f>IFERROR(_xlfn.XLOOKUP(F616,Assumptions!B:B,Assumptions!C:C),0)</f>
      </c>
      <c r="F616" s="5" t="str">
        <v>Site Delivery EGP</v>
      </c>
      <c r="G616" s="5" t="str">
        <v/>
      </c>
      <c r="H616" s="18">
        <f>G614*E616</f>
      </c>
      <c r="I616" s="18">
        <f>H616*(1-0)</f>
      </c>
      <c r="J616" s="18">
        <v>0</v>
      </c>
      <c r="K616" s="18">
        <v>0</v>
      </c>
      <c r="L616" s="18">
        <v>0</v>
      </c>
      <c r="M616" s="18">
        <v>0</v>
      </c>
      <c r="N616" s="18">
        <v>0</v>
      </c>
      <c r="O616" s="18">
        <v>0</v>
      </c>
      <c r="P616" s="18">
        <v>0</v>
      </c>
      <c r="Q616" s="18">
        <v>0</v>
      </c>
      <c r="R616" s="18">
        <v>0</v>
      </c>
      <c r="S616" s="18">
        <v>0</v>
      </c>
      <c r="T616" s="18">
        <v>0</v>
      </c>
      <c r="U616" s="18">
        <v>0</v>
      </c>
      <c r="V616" s="18">
        <v>0</v>
      </c>
      <c r="W616" s="18">
        <v>0</v>
      </c>
      <c r="X616" s="18">
        <v>0</v>
      </c>
      <c r="Y616" s="18">
        <f>SUM(J616:X616)</f>
      </c>
      <c r="Z616" s="18">
        <f>I616-Y616</f>
      </c>
      <c r="AA616" s="5" t="str">
        <v/>
      </c>
      <c r="AB616" s="5" t="str">
        <v/>
      </c>
      <c r="AC616" s="18">
        <f>IFERROR(_xlfn.XLOOKUP(F616,Assumptions!B:B,Assumptions!D:D),0)</f>
      </c>
      <c r="AD616" s="20">
        <f>AA616+AC616</f>
      </c>
      <c r="AE616" s="20">
        <f>AC616+AB616</f>
      </c>
      <c r="AF616" s="5" t="str">
        <v/>
      </c>
      <c r="AG616" s="18">
        <f>IFERROR(_xlfn.BETA.DIST(DATE(YEAR(AG$2),MONTH(AG$2),15),$AD$2,$AE$2,FALSE,DATE(YEAR($AD616),MONTH($AD616),1),DATE(YEAR($AE616),MONTH($AE616),28)),0)</f>
      </c>
      <c r="AH616" s="18">
        <f>IFERROR(_xlfn.BETA.DIST(DATE(YEAR(AH$2),MONTH(AH$2),15),$AD$2,$AE$2,FALSE,DATE(YEAR($AD616),MONTH($AD616),1),DATE(YEAR($AE616),MONTH($AE616),28)),0)</f>
      </c>
      <c r="AI616" s="18">
        <f>IFERROR(_xlfn.BETA.DIST(DATE(YEAR(AI$2),MONTH(AI$2),15),$AD$2,$AE$2,FALSE,DATE(YEAR($AD616),MONTH($AD616),1),DATE(YEAR($AE616),MONTH($AE616),28)),0)</f>
      </c>
      <c r="AJ616" s="18">
        <f>IFERROR(_xlfn.BETA.DIST(DATE(YEAR(AJ$2),MONTH(AJ$2),15),$AD$2,$AE$2,FALSE,DATE(YEAR($AD616),MONTH($AD616),1),DATE(YEAR($AE616),MONTH($AE616),28)),0)</f>
      </c>
      <c r="AK616" s="18">
        <f>IFERROR(_xlfn.BETA.DIST(DATE(YEAR(AK$2),MONTH(AK$2),15),$AD$2,$AE$2,FALSE,DATE(YEAR($AD616),MONTH($AD616),1),DATE(YEAR($AE616),MONTH($AE616),28)),0)</f>
      </c>
      <c r="AL616" s="18">
        <f>IFERROR(_xlfn.BETA.DIST(DATE(YEAR(AL$2),MONTH(AL$2),15),$AD$2,$AE$2,FALSE,DATE(YEAR($AD616),MONTH($AD616),1),DATE(YEAR($AE616),MONTH($AE616),28)),0)</f>
      </c>
      <c r="AM616" s="18">
        <f>IFERROR(_xlfn.BETA.DIST(DATE(YEAR(AM$2),MONTH(AM$2),15),$AD$2,$AE$2,FALSE,DATE(YEAR($AD616),MONTH($AD616),1),DATE(YEAR($AE616),MONTH($AE616),28)),0)</f>
      </c>
      <c r="AN616" s="18">
        <f>IFERROR(_xlfn.BETA.DIST(DATE(YEAR(AN$2),MONTH(AN$2),15),$AD$2,$AE$2,FALSE,DATE(YEAR($AD616),MONTH($AD616),1),DATE(YEAR($AE616),MONTH($AE616),28)),0)</f>
      </c>
      <c r="AO616" s="18">
        <f>IFERROR(_xlfn.BETA.DIST(DATE(YEAR(AO$2),MONTH(AO$2),15),$AD$2,$AE$2,FALSE,DATE(YEAR($AD616),MONTH($AD616),1),DATE(YEAR($AE616),MONTH($AE616),28)),0)</f>
      </c>
      <c r="AP616" s="18">
        <f>IFERROR(_xlfn.BETA.DIST(DATE(YEAR(AP$2),MONTH(AP$2),15),$AD$2,$AE$2,FALSE,DATE(YEAR($AD616),MONTH($AD616),1),DATE(YEAR($AE616),MONTH($AE616),28)),0)</f>
      </c>
      <c r="AQ616" s="18">
        <f>IFERROR(_xlfn.BETA.DIST(DATE(YEAR(AQ$2),MONTH(AQ$2),15),$AD$2,$AE$2,FALSE,DATE(YEAR($AD616),MONTH($AD616),1),DATE(YEAR($AE616),MONTH($AE616),28)),0)</f>
      </c>
      <c r="AR616" s="18">
        <f>IFERROR(_xlfn.BETA.DIST(DATE(YEAR(AR$2),MONTH(AR$2),15),$AD$2,$AE$2,FALSE,DATE(YEAR($AD616),MONTH($AD616),1),DATE(YEAR($AE616),MONTH($AE616),28)),0)</f>
      </c>
      <c r="AS616" s="18">
        <f>IFERROR(_xlfn.BETA.DIST(DATE(YEAR(AS$2),MONTH(AS$2),15),$AD$2,$AE$2,FALSE,DATE(YEAR($AD616),MONTH($AD616),1),DATE(YEAR($AE616),MONTH($AE616),28)),0)</f>
      </c>
      <c r="AT616" s="18">
        <f>IFERROR(_xlfn.BETA.DIST(DATE(YEAR(AT$2),MONTH(AT$2),15),$AD$2,$AE$2,FALSE,DATE(YEAR($AD616),MONTH($AD616),1),DATE(YEAR($AE616),MONTH($AE616),28)),0)</f>
      </c>
      <c r="AU616" s="18">
        <f>IFERROR(_xlfn.BETA.DIST(DATE(YEAR(AU$2),MONTH(AU$2),15),$AD$2,$AE$2,FALSE,DATE(YEAR($AD616),MONTH($AD616),1),DATE(YEAR($AE616),MONTH($AE616),28)),0)</f>
      </c>
      <c r="AV616" s="18">
        <f>SUM(AG616:AU616)</f>
      </c>
      <c r="AW616" s="18">
        <f>IF(J616&lt;&gt;0,J616,IF($AV616=0,0,AG616/$AV616*$Z616))</f>
      </c>
      <c r="AX616" s="18">
        <f>IF(K616&lt;&gt;0,K616,IF($AV616=0,0,AH616/$AV616*$Z616))</f>
      </c>
      <c r="AY616" s="18">
        <f>IF(L616&lt;&gt;0,L616,IF($AV616=0,0,AI616/$AV616*$Z616))</f>
      </c>
      <c r="AZ616" s="18">
        <f>IF(M616&lt;&gt;0,M616,IF($AV616=0,0,AJ616/$AV616*$Z616))</f>
      </c>
      <c r="BA616" s="18">
        <f>IF(N616&lt;&gt;0,N616,IF($AV616=0,0,AK616/$AV616*$Z616))</f>
      </c>
      <c r="BB616" s="18">
        <f>IF(O616&lt;&gt;0,O616,IF($AV616=0,0,AL616/$AV616*$Z616))</f>
      </c>
      <c r="BC616" s="18">
        <f>IF(P616&lt;&gt;0,P616,IF($AV616=0,0,AM616/$AV616*$Z616))</f>
      </c>
      <c r="BD616" s="18">
        <f>IF(Q616&lt;&gt;0,Q616,IF($AV616=0,0,AN616/$AV616*$Z616))</f>
      </c>
      <c r="BE616" s="18">
        <f>IF(R616&lt;&gt;0,R616,IF($AV616=0,0,AO616/$AV616*$Z616))</f>
      </c>
      <c r="BF616" s="18">
        <f>IF(S616&lt;&gt;0,S616,IF($AV616=0,0,AP616/$AV616*$Z616))</f>
      </c>
      <c r="BG616" s="18">
        <f>IF(T616&lt;&gt;0,T616,IF($AV616=0,0,AQ616/$AV616*$Z616))</f>
      </c>
      <c r="BH616" s="18">
        <f>IF(U616&lt;&gt;0,U616,IF($AV616=0,0,AR616/$AV616*$Z616))</f>
      </c>
      <c r="BI616" s="18">
        <f>IF(V616&lt;&gt;0,V616,IF($AV616=0,0,AS616/$AV616*$Z616))</f>
      </c>
      <c r="BJ616" s="18">
        <f>IF(W616&lt;&gt;0,W616,IF($AV616=0,0,AT616/$AV616*$Z616))</f>
      </c>
      <c r="BK616" s="18">
        <f>IF(X616&lt;&gt;0,X616,IF($AV616=0,0,AU616/$AV616*$Z616))</f>
      </c>
      <c r="BL616" s="18">
        <f>SUM(AW616:BK616)</f>
      </c>
      <c r="BM616" s="18">
        <f>I616-BL616</f>
      </c>
    </row>
    <row r="617" outlineLevel="4">
      <c r="A617" s="5" t="str">
        <v>11.15</v>
      </c>
      <c r="B617" s="5" t="str">
        <v/>
      </c>
      <c r="C617" s="5" t="str">
        <v>BSKDGNGENGR07</v>
      </c>
      <c r="D617" s="5" t="str">
        <v>BSKDGNGENGR07</v>
      </c>
      <c r="E617" s="19">
        <f>IFERROR(_xlfn.XLOOKUP(F617,Assumptions!B:B,Assumptions!C:C),0)</f>
      </c>
      <c r="F617" s="5" t="str">
        <v>Retention</v>
      </c>
      <c r="G617" s="5" t="str">
        <v/>
      </c>
      <c r="H617" s="18">
        <f>G614*E617</f>
      </c>
      <c r="I617" s="18">
        <f>H617*(1-0)</f>
      </c>
      <c r="J617" s="18">
        <v>0</v>
      </c>
      <c r="K617" s="18">
        <v>0</v>
      </c>
      <c r="L617" s="18">
        <v>0</v>
      </c>
      <c r="M617" s="18">
        <v>0</v>
      </c>
      <c r="N617" s="18">
        <v>0</v>
      </c>
      <c r="O617" s="18">
        <v>0</v>
      </c>
      <c r="P617" s="18">
        <v>0</v>
      </c>
      <c r="Q617" s="18">
        <v>0</v>
      </c>
      <c r="R617" s="18">
        <v>0</v>
      </c>
      <c r="S617" s="18">
        <v>0</v>
      </c>
      <c r="T617" s="18">
        <v>0</v>
      </c>
      <c r="U617" s="18">
        <v>0</v>
      </c>
      <c r="V617" s="18">
        <v>0</v>
      </c>
      <c r="W617" s="18">
        <v>0</v>
      </c>
      <c r="X617" s="18">
        <v>0</v>
      </c>
      <c r="Y617" s="18">
        <f>SUM(J617:X617)</f>
      </c>
      <c r="Z617" s="18">
        <f>I617-Y617</f>
      </c>
      <c r="AA617" s="20">
        <v>46483</v>
      </c>
      <c r="AB617" s="20">
        <v>46483</v>
      </c>
      <c r="AC617" s="18">
        <f>IFERROR(_xlfn.XLOOKUP(F617,Assumptions!B:B,Assumptions!D:D),0)</f>
      </c>
      <c r="AD617" s="20">
        <f>AA617+AC617</f>
      </c>
      <c r="AE617" s="20">
        <f>AC617+AB617</f>
      </c>
      <c r="AF617" s="5" t="str">
        <v/>
      </c>
      <c r="AG617" s="18">
        <f>IFERROR(_xlfn.BETA.DIST(DATE(YEAR(AG$2),MONTH(AG$2),15),$AD$2,$AE$2,FALSE,DATE(YEAR($AD617),MONTH($AD617),1),DATE(YEAR($AE617),MONTH($AE617),28)),0)</f>
      </c>
      <c r="AH617" s="18">
        <f>IFERROR(_xlfn.BETA.DIST(DATE(YEAR(AH$2),MONTH(AH$2),15),$AD$2,$AE$2,FALSE,DATE(YEAR($AD617),MONTH($AD617),1),DATE(YEAR($AE617),MONTH($AE617),28)),0)</f>
      </c>
      <c r="AI617" s="18">
        <f>IFERROR(_xlfn.BETA.DIST(DATE(YEAR(AI$2),MONTH(AI$2),15),$AD$2,$AE$2,FALSE,DATE(YEAR($AD617),MONTH($AD617),1),DATE(YEAR($AE617),MONTH($AE617),28)),0)</f>
      </c>
      <c r="AJ617" s="18">
        <f>IFERROR(_xlfn.BETA.DIST(DATE(YEAR(AJ$2),MONTH(AJ$2),15),$AD$2,$AE$2,FALSE,DATE(YEAR($AD617),MONTH($AD617),1),DATE(YEAR($AE617),MONTH($AE617),28)),0)</f>
      </c>
      <c r="AK617" s="18">
        <f>IFERROR(_xlfn.BETA.DIST(DATE(YEAR(AK$2),MONTH(AK$2),15),$AD$2,$AE$2,FALSE,DATE(YEAR($AD617),MONTH($AD617),1),DATE(YEAR($AE617),MONTH($AE617),28)),0)</f>
      </c>
      <c r="AL617" s="18">
        <f>IFERROR(_xlfn.BETA.DIST(DATE(YEAR(AL$2),MONTH(AL$2),15),$AD$2,$AE$2,FALSE,DATE(YEAR($AD617),MONTH($AD617),1),DATE(YEAR($AE617),MONTH($AE617),28)),0)</f>
      </c>
      <c r="AM617" s="18">
        <f>IFERROR(_xlfn.BETA.DIST(DATE(YEAR(AM$2),MONTH(AM$2),15),$AD$2,$AE$2,FALSE,DATE(YEAR($AD617),MONTH($AD617),1),DATE(YEAR($AE617),MONTH($AE617),28)),0)</f>
      </c>
      <c r="AN617" s="18">
        <f>IFERROR(_xlfn.BETA.DIST(DATE(YEAR(AN$2),MONTH(AN$2),15),$AD$2,$AE$2,FALSE,DATE(YEAR($AD617),MONTH($AD617),1),DATE(YEAR($AE617),MONTH($AE617),28)),0)</f>
      </c>
      <c r="AO617" s="18">
        <f>IFERROR(_xlfn.BETA.DIST(DATE(YEAR(AO$2),MONTH(AO$2),15),$AD$2,$AE$2,FALSE,DATE(YEAR($AD617),MONTH($AD617),1),DATE(YEAR($AE617),MONTH($AE617),28)),0)</f>
      </c>
      <c r="AP617" s="18">
        <f>IFERROR(_xlfn.BETA.DIST(DATE(YEAR(AP$2),MONTH(AP$2),15),$AD$2,$AE$2,FALSE,DATE(YEAR($AD617),MONTH($AD617),1),DATE(YEAR($AE617),MONTH($AE617),28)),0)</f>
      </c>
      <c r="AQ617" s="18">
        <f>IFERROR(_xlfn.BETA.DIST(DATE(YEAR(AQ$2),MONTH(AQ$2),15),$AD$2,$AE$2,FALSE,DATE(YEAR($AD617),MONTH($AD617),1),DATE(YEAR($AE617),MONTH($AE617),28)),0)</f>
      </c>
      <c r="AR617" s="18">
        <f>IFERROR(_xlfn.BETA.DIST(DATE(YEAR(AR$2),MONTH(AR$2),15),$AD$2,$AE$2,FALSE,DATE(YEAR($AD617),MONTH($AD617),1),DATE(YEAR($AE617),MONTH($AE617),28)),0)</f>
      </c>
      <c r="AS617" s="18">
        <f>IFERROR(_xlfn.BETA.DIST(DATE(YEAR(AS$2),MONTH(AS$2),15),$AD$2,$AE$2,FALSE,DATE(YEAR($AD617),MONTH($AD617),1),DATE(YEAR($AE617),MONTH($AE617),28)),0)</f>
      </c>
      <c r="AT617" s="18">
        <f>IFERROR(_xlfn.BETA.DIST(DATE(YEAR(AT$2),MONTH(AT$2),15),$AD$2,$AE$2,FALSE,DATE(YEAR($AD617),MONTH($AD617),1),DATE(YEAR($AE617),MONTH($AE617),28)),0)</f>
      </c>
      <c r="AU617" s="18">
        <f>IFERROR(_xlfn.BETA.DIST(DATE(YEAR(AU$2),MONTH(AU$2),15),$AD$2,$AE$2,FALSE,DATE(YEAR($AD617),MONTH($AD617),1),DATE(YEAR($AE617),MONTH($AE617),28)),0)</f>
      </c>
      <c r="AV617" s="18">
        <f>SUM(AG617:AU617)</f>
      </c>
      <c r="AW617" s="18">
        <f>IF(J617&lt;&gt;0,J617,IF($AV617=0,0,AG617/$AV617*$Z617))</f>
      </c>
      <c r="AX617" s="18">
        <f>IF(K617&lt;&gt;0,K617,IF($AV617=0,0,AH617/$AV617*$Z617))</f>
      </c>
      <c r="AY617" s="18">
        <f>IF(L617&lt;&gt;0,L617,IF($AV617=0,0,AI617/$AV617*$Z617))</f>
      </c>
      <c r="AZ617" s="18">
        <f>IF(M617&lt;&gt;0,M617,IF($AV617=0,0,AJ617/$AV617*$Z617))</f>
      </c>
      <c r="BA617" s="18">
        <f>IF(N617&lt;&gt;0,N617,IF($AV617=0,0,AK617/$AV617*$Z617))</f>
      </c>
      <c r="BB617" s="18">
        <f>IF(O617&lt;&gt;0,O617,IF($AV617=0,0,AL617/$AV617*$Z617))</f>
      </c>
      <c r="BC617" s="18">
        <f>IF(P617&lt;&gt;0,P617,IF($AV617=0,0,AM617/$AV617*$Z617))</f>
      </c>
      <c r="BD617" s="18">
        <f>IF(Q617&lt;&gt;0,Q617,IF($AV617=0,0,AN617/$AV617*$Z617))</f>
      </c>
      <c r="BE617" s="18">
        <f>IF(R617&lt;&gt;0,R617,IF($AV617=0,0,AO617/$AV617*$Z617))</f>
      </c>
      <c r="BF617" s="18">
        <f>IF(S617&lt;&gt;0,S617,IF($AV617=0,0,AP617/$AV617*$Z617))</f>
      </c>
      <c r="BG617" s="18">
        <f>IF(T617&lt;&gt;0,T617,IF($AV617=0,0,AQ617/$AV617*$Z617))</f>
      </c>
      <c r="BH617" s="18">
        <f>IF(U617&lt;&gt;0,U617,IF($AV617=0,0,AR617/$AV617*$Z617))</f>
      </c>
      <c r="BI617" s="18">
        <f>IF(V617&lt;&gt;0,V617,IF($AV617=0,0,AS617/$AV617*$Z617))</f>
      </c>
      <c r="BJ617" s="18">
        <f>IF(W617&lt;&gt;0,W617,IF($AV617=0,0,AT617/$AV617*$Z617))</f>
      </c>
      <c r="BK617" s="18">
        <f>IF(X617&lt;&gt;0,X617,IF($AV617=0,0,AU617/$AV617*$Z617))</f>
      </c>
      <c r="BL617" s="18">
        <f>SUM(AW617:BK617)</f>
      </c>
      <c r="BM617" s="18">
        <f>I617-BL617</f>
      </c>
    </row>
    <row r="618" outlineLevel="3">
      <c r="A618" s="17" t="str">
        <v>11.16</v>
      </c>
      <c r="B618" s="17" t="str">
        <v/>
      </c>
      <c r="C618" s="17" t="str">
        <v/>
      </c>
      <c r="D618" s="17" t="str">
        <v/>
      </c>
      <c r="E618" s="17" t="str">
        <v>11.16</v>
      </c>
      <c r="F618" s="17" t="str">
        <v>Roads main, secondary and access for the substation</v>
      </c>
      <c r="G618" s="17">
        <v>12776005.23</v>
      </c>
      <c r="H618" s="17" t="str">
        <v/>
      </c>
      <c r="I618" s="17" t="str">
        <v/>
      </c>
      <c r="J618" s="17" t="str">
        <v/>
      </c>
      <c r="K618" s="17" t="str">
        <v/>
      </c>
      <c r="L618" s="17" t="str">
        <v/>
      </c>
      <c r="M618" s="17" t="str">
        <v/>
      </c>
      <c r="N618" s="17" t="str">
        <v/>
      </c>
      <c r="O618" s="17" t="str">
        <v/>
      </c>
      <c r="P618" s="17" t="str">
        <v/>
      </c>
      <c r="Q618" s="17" t="str">
        <v/>
      </c>
      <c r="R618" s="17" t="str">
        <v/>
      </c>
      <c r="S618" s="17" t="str">
        <v/>
      </c>
      <c r="T618" s="17" t="str">
        <v/>
      </c>
      <c r="U618" s="17" t="str">
        <v/>
      </c>
      <c r="V618" s="17" t="str">
        <v/>
      </c>
      <c r="W618" s="17" t="str">
        <v/>
      </c>
      <c r="X618" s="17" t="str">
        <v/>
      </c>
      <c r="Y618" s="17" t="str">
        <v/>
      </c>
      <c r="Z618" s="17" t="str">
        <v/>
      </c>
      <c r="AA618" s="17" t="str">
        <v/>
      </c>
      <c r="AB618" s="17" t="str">
        <v/>
      </c>
      <c r="AC618" s="17" t="str">
        <v/>
      </c>
      <c r="AD618" s="17" t="str">
        <v/>
      </c>
      <c r="AE618" s="17" t="str">
        <v/>
      </c>
      <c r="AF618" s="5" t="str">
        <v/>
      </c>
      <c r="AG618" s="18">
        <f>IFERROR(_xlfn.BETA.DIST(DATE(YEAR(AG$2),MONTH(AG$2),15),$AD$2,$AE$2,FALSE,DATE(YEAR($AD618),MONTH($AD618),1),DATE(YEAR($AE618),MONTH($AE618),28)),0)</f>
      </c>
      <c r="AH618" s="18">
        <f>IFERROR(_xlfn.BETA.DIST(DATE(YEAR(AH$2),MONTH(AH$2),15),$AD$2,$AE$2,FALSE,DATE(YEAR($AD618),MONTH($AD618),1),DATE(YEAR($AE618),MONTH($AE618),28)),0)</f>
      </c>
      <c r="AI618" s="18">
        <f>IFERROR(_xlfn.BETA.DIST(DATE(YEAR(AI$2),MONTH(AI$2),15),$AD$2,$AE$2,FALSE,DATE(YEAR($AD618),MONTH($AD618),1),DATE(YEAR($AE618),MONTH($AE618),28)),0)</f>
      </c>
      <c r="AJ618" s="18">
        <f>IFERROR(_xlfn.BETA.DIST(DATE(YEAR(AJ$2),MONTH(AJ$2),15),$AD$2,$AE$2,FALSE,DATE(YEAR($AD618),MONTH($AD618),1),DATE(YEAR($AE618),MONTH($AE618),28)),0)</f>
      </c>
      <c r="AK618" s="18">
        <f>IFERROR(_xlfn.BETA.DIST(DATE(YEAR(AK$2),MONTH(AK$2),15),$AD$2,$AE$2,FALSE,DATE(YEAR($AD618),MONTH($AD618),1),DATE(YEAR($AE618),MONTH($AE618),28)),0)</f>
      </c>
      <c r="AL618" s="18">
        <f>IFERROR(_xlfn.BETA.DIST(DATE(YEAR(AL$2),MONTH(AL$2),15),$AD$2,$AE$2,FALSE,DATE(YEAR($AD618),MONTH($AD618),1),DATE(YEAR($AE618),MONTH($AE618),28)),0)</f>
      </c>
      <c r="AM618" s="18">
        <f>IFERROR(_xlfn.BETA.DIST(DATE(YEAR(AM$2),MONTH(AM$2),15),$AD$2,$AE$2,FALSE,DATE(YEAR($AD618),MONTH($AD618),1),DATE(YEAR($AE618),MONTH($AE618),28)),0)</f>
      </c>
      <c r="AN618" s="18">
        <f>IFERROR(_xlfn.BETA.DIST(DATE(YEAR(AN$2),MONTH(AN$2),15),$AD$2,$AE$2,FALSE,DATE(YEAR($AD618),MONTH($AD618),1),DATE(YEAR($AE618),MONTH($AE618),28)),0)</f>
      </c>
      <c r="AO618" s="18">
        <f>IFERROR(_xlfn.BETA.DIST(DATE(YEAR(AO$2),MONTH(AO$2),15),$AD$2,$AE$2,FALSE,DATE(YEAR($AD618),MONTH($AD618),1),DATE(YEAR($AE618),MONTH($AE618),28)),0)</f>
      </c>
      <c r="AP618" s="18">
        <f>IFERROR(_xlfn.BETA.DIST(DATE(YEAR(AP$2),MONTH(AP$2),15),$AD$2,$AE$2,FALSE,DATE(YEAR($AD618),MONTH($AD618),1),DATE(YEAR($AE618),MONTH($AE618),28)),0)</f>
      </c>
      <c r="AQ618" s="18">
        <f>IFERROR(_xlfn.BETA.DIST(DATE(YEAR(AQ$2),MONTH(AQ$2),15),$AD$2,$AE$2,FALSE,DATE(YEAR($AD618),MONTH($AD618),1),DATE(YEAR($AE618),MONTH($AE618),28)),0)</f>
      </c>
      <c r="AR618" s="18">
        <f>IFERROR(_xlfn.BETA.DIST(DATE(YEAR(AR$2),MONTH(AR$2),15),$AD$2,$AE$2,FALSE,DATE(YEAR($AD618),MONTH($AD618),1),DATE(YEAR($AE618),MONTH($AE618),28)),0)</f>
      </c>
      <c r="AS618" s="18">
        <f>IFERROR(_xlfn.BETA.DIST(DATE(YEAR(AS$2),MONTH(AS$2),15),$AD$2,$AE$2,FALSE,DATE(YEAR($AD618),MONTH($AD618),1),DATE(YEAR($AE618),MONTH($AE618),28)),0)</f>
      </c>
      <c r="AT618" s="18">
        <f>IFERROR(_xlfn.BETA.DIST(DATE(YEAR(AT$2),MONTH(AT$2),15),$AD$2,$AE$2,FALSE,DATE(YEAR($AD618),MONTH($AD618),1),DATE(YEAR($AE618),MONTH($AE618),28)),0)</f>
      </c>
      <c r="AU618" s="18">
        <f>IFERROR(_xlfn.BETA.DIST(DATE(YEAR(AU$2),MONTH(AU$2),15),$AD$2,$AE$2,FALSE,DATE(YEAR($AD618),MONTH($AD618),1),DATE(YEAR($AE618),MONTH($AE618),28)),0)</f>
      </c>
      <c r="AV618" s="18">
        <f>SUM(AG618:AU618)</f>
      </c>
      <c r="AW618" s="18">
        <f>IF(J618&lt;&gt;0,J618,IF($AV618=0,0,AG618/$AV618*$Z618))</f>
      </c>
      <c r="AX618" s="18">
        <f>IF(K618&lt;&gt;0,K618,IF($AV618=0,0,AH618/$AV618*$Z618))</f>
      </c>
      <c r="AY618" s="18">
        <f>IF(L618&lt;&gt;0,L618,IF($AV618=0,0,AI618/$AV618*$Z618))</f>
      </c>
      <c r="AZ618" s="18">
        <f>IF(M618&lt;&gt;0,M618,IF($AV618=0,0,AJ618/$AV618*$Z618))</f>
      </c>
      <c r="BA618" s="18">
        <f>IF(N618&lt;&gt;0,N618,IF($AV618=0,0,AK618/$AV618*$Z618))</f>
      </c>
      <c r="BB618" s="18">
        <f>IF(O618&lt;&gt;0,O618,IF($AV618=0,0,AL618/$AV618*$Z618))</f>
      </c>
      <c r="BC618" s="18">
        <f>IF(P618&lt;&gt;0,P618,IF($AV618=0,0,AM618/$AV618*$Z618))</f>
      </c>
      <c r="BD618" s="18">
        <f>IF(Q618&lt;&gt;0,Q618,IF($AV618=0,0,AN618/$AV618*$Z618))</f>
      </c>
      <c r="BE618" s="18">
        <f>IF(R618&lt;&gt;0,R618,IF($AV618=0,0,AO618/$AV618*$Z618))</f>
      </c>
      <c r="BF618" s="18">
        <f>IF(S618&lt;&gt;0,S618,IF($AV618=0,0,AP618/$AV618*$Z618))</f>
      </c>
      <c r="BG618" s="18">
        <f>IF(T618&lt;&gt;0,T618,IF($AV618=0,0,AQ618/$AV618*$Z618))</f>
      </c>
      <c r="BH618" s="18">
        <f>IF(U618&lt;&gt;0,U618,IF($AV618=0,0,AR618/$AV618*$Z618))</f>
      </c>
      <c r="BI618" s="18">
        <f>IF(V618&lt;&gt;0,V618,IF($AV618=0,0,AS618/$AV618*$Z618))</f>
      </c>
      <c r="BJ618" s="18">
        <f>IF(W618&lt;&gt;0,W618,IF($AV618=0,0,AT618/$AV618*$Z618))</f>
      </c>
      <c r="BK618" s="18">
        <f>IF(X618&lt;&gt;0,X618,IF($AV618=0,0,AU618/$AV618*$Z618))</f>
      </c>
      <c r="BL618" s="18">
        <f>SUM(AW618:BK618)</f>
      </c>
      <c r="BM618" s="17" t="str">
        <v/>
      </c>
    </row>
    <row r="619" outlineLevel="4">
      <c r="A619" s="5" t="str">
        <v>11.16</v>
      </c>
      <c r="B619" s="5" t="str">
        <v/>
      </c>
      <c r="C619" s="5" t="str">
        <v>BSKDGNGENGR03</v>
      </c>
      <c r="D619" s="5" t="str">
        <v>BSKDGNGENGR03</v>
      </c>
      <c r="E619" s="19">
        <f>IFERROR(_xlfn.XLOOKUP(F619,Assumptions!B:B,Assumptions!C:C),0)</f>
      </c>
      <c r="F619" s="5" t="str">
        <v>Advanced Payment</v>
      </c>
      <c r="G619" s="5" t="str">
        <v/>
      </c>
      <c r="H619" s="18">
        <f>G618*E619</f>
      </c>
      <c r="I619" s="18">
        <f>H619*(1-0)</f>
      </c>
      <c r="J619" s="18">
        <v>0</v>
      </c>
      <c r="K619" s="18">
        <v>0</v>
      </c>
      <c r="L619" s="18">
        <v>0</v>
      </c>
      <c r="M619" s="18">
        <v>0</v>
      </c>
      <c r="N619" s="18">
        <v>0</v>
      </c>
      <c r="O619" s="18">
        <v>0</v>
      </c>
      <c r="P619" s="18">
        <v>0</v>
      </c>
      <c r="Q619" s="18">
        <v>0</v>
      </c>
      <c r="R619" s="18">
        <v>0</v>
      </c>
      <c r="S619" s="18">
        <v>0</v>
      </c>
      <c r="T619" s="18">
        <v>0</v>
      </c>
      <c r="U619" s="18">
        <v>0</v>
      </c>
      <c r="V619" s="18">
        <v>0</v>
      </c>
      <c r="W619" s="18">
        <v>0</v>
      </c>
      <c r="X619" s="18">
        <v>0</v>
      </c>
      <c r="Y619" s="18">
        <f>SUM(J619:X619)</f>
      </c>
      <c r="Z619" s="18">
        <f>I619-Y619</f>
      </c>
      <c r="AA619" s="20">
        <v>46026</v>
      </c>
      <c r="AB619" s="20">
        <v>46026</v>
      </c>
      <c r="AC619" s="18">
        <f>IFERROR(_xlfn.XLOOKUP(F619,Assumptions!B:B,Assumptions!D:D),0)</f>
      </c>
      <c r="AD619" s="20">
        <f>AA619+AC619</f>
      </c>
      <c r="AE619" s="20">
        <f>AC619+AB619</f>
      </c>
      <c r="AF619" s="5" t="str">
        <v/>
      </c>
      <c r="AG619" s="18">
        <f>IFERROR(_xlfn.BETA.DIST(DATE(YEAR(AG$2),MONTH(AG$2),15),$AD$2,$AE$2,FALSE,DATE(YEAR($AD619),MONTH($AD619),1),DATE(YEAR($AE619),MONTH($AE619),28)),0)</f>
      </c>
      <c r="AH619" s="18">
        <f>IFERROR(_xlfn.BETA.DIST(DATE(YEAR(AH$2),MONTH(AH$2),15),$AD$2,$AE$2,FALSE,DATE(YEAR($AD619),MONTH($AD619),1),DATE(YEAR($AE619),MONTH($AE619),28)),0)</f>
      </c>
      <c r="AI619" s="18">
        <f>IFERROR(_xlfn.BETA.DIST(DATE(YEAR(AI$2),MONTH(AI$2),15),$AD$2,$AE$2,FALSE,DATE(YEAR($AD619),MONTH($AD619),1),DATE(YEAR($AE619),MONTH($AE619),28)),0)</f>
      </c>
      <c r="AJ619" s="18">
        <f>IFERROR(_xlfn.BETA.DIST(DATE(YEAR(AJ$2),MONTH(AJ$2),15),$AD$2,$AE$2,FALSE,DATE(YEAR($AD619),MONTH($AD619),1),DATE(YEAR($AE619),MONTH($AE619),28)),0)</f>
      </c>
      <c r="AK619" s="18">
        <f>IFERROR(_xlfn.BETA.DIST(DATE(YEAR(AK$2),MONTH(AK$2),15),$AD$2,$AE$2,FALSE,DATE(YEAR($AD619),MONTH($AD619),1),DATE(YEAR($AE619),MONTH($AE619),28)),0)</f>
      </c>
      <c r="AL619" s="18">
        <f>IFERROR(_xlfn.BETA.DIST(DATE(YEAR(AL$2),MONTH(AL$2),15),$AD$2,$AE$2,FALSE,DATE(YEAR($AD619),MONTH($AD619),1),DATE(YEAR($AE619),MONTH($AE619),28)),0)</f>
      </c>
      <c r="AM619" s="18">
        <f>IFERROR(_xlfn.BETA.DIST(DATE(YEAR(AM$2),MONTH(AM$2),15),$AD$2,$AE$2,FALSE,DATE(YEAR($AD619),MONTH($AD619),1),DATE(YEAR($AE619),MONTH($AE619),28)),0)</f>
      </c>
      <c r="AN619" s="18">
        <f>IFERROR(_xlfn.BETA.DIST(DATE(YEAR(AN$2),MONTH(AN$2),15),$AD$2,$AE$2,FALSE,DATE(YEAR($AD619),MONTH($AD619),1),DATE(YEAR($AE619),MONTH($AE619),28)),0)</f>
      </c>
      <c r="AO619" s="18">
        <f>IFERROR(_xlfn.BETA.DIST(DATE(YEAR(AO$2),MONTH(AO$2),15),$AD$2,$AE$2,FALSE,DATE(YEAR($AD619),MONTH($AD619),1),DATE(YEAR($AE619),MONTH($AE619),28)),0)</f>
      </c>
      <c r="AP619" s="18">
        <f>IFERROR(_xlfn.BETA.DIST(DATE(YEAR(AP$2),MONTH(AP$2),15),$AD$2,$AE$2,FALSE,DATE(YEAR($AD619),MONTH($AD619),1),DATE(YEAR($AE619),MONTH($AE619),28)),0)</f>
      </c>
      <c r="AQ619" s="18">
        <f>IFERROR(_xlfn.BETA.DIST(DATE(YEAR(AQ$2),MONTH(AQ$2),15),$AD$2,$AE$2,FALSE,DATE(YEAR($AD619),MONTH($AD619),1),DATE(YEAR($AE619),MONTH($AE619),28)),0)</f>
      </c>
      <c r="AR619" s="18">
        <f>IFERROR(_xlfn.BETA.DIST(DATE(YEAR(AR$2),MONTH(AR$2),15),$AD$2,$AE$2,FALSE,DATE(YEAR($AD619),MONTH($AD619),1),DATE(YEAR($AE619),MONTH($AE619),28)),0)</f>
      </c>
      <c r="AS619" s="18">
        <f>IFERROR(_xlfn.BETA.DIST(DATE(YEAR(AS$2),MONTH(AS$2),15),$AD$2,$AE$2,FALSE,DATE(YEAR($AD619),MONTH($AD619),1),DATE(YEAR($AE619),MONTH($AE619),28)),0)</f>
      </c>
      <c r="AT619" s="18">
        <f>IFERROR(_xlfn.BETA.DIST(DATE(YEAR(AT$2),MONTH(AT$2),15),$AD$2,$AE$2,FALSE,DATE(YEAR($AD619),MONTH($AD619),1),DATE(YEAR($AE619),MONTH($AE619),28)),0)</f>
      </c>
      <c r="AU619" s="18">
        <f>IFERROR(_xlfn.BETA.DIST(DATE(YEAR(AU$2),MONTH(AU$2),15),$AD$2,$AE$2,FALSE,DATE(YEAR($AD619),MONTH($AD619),1),DATE(YEAR($AE619),MONTH($AE619),28)),0)</f>
      </c>
      <c r="AV619" s="18">
        <f>SUM(AG619:AU619)</f>
      </c>
      <c r="AW619" s="18">
        <f>IF(J619&lt;&gt;0,J619,IF($AV619=0,0,AG619/$AV619*$Z619))</f>
      </c>
      <c r="AX619" s="18">
        <f>IF(K619&lt;&gt;0,K619,IF($AV619=0,0,AH619/$AV619*$Z619))</f>
      </c>
      <c r="AY619" s="18">
        <f>IF(L619&lt;&gt;0,L619,IF($AV619=0,0,AI619/$AV619*$Z619))</f>
      </c>
      <c r="AZ619" s="18">
        <f>IF(M619&lt;&gt;0,M619,IF($AV619=0,0,AJ619/$AV619*$Z619))</f>
      </c>
      <c r="BA619" s="18">
        <f>IF(N619&lt;&gt;0,N619,IF($AV619=0,0,AK619/$AV619*$Z619))</f>
      </c>
      <c r="BB619" s="18">
        <f>IF(O619&lt;&gt;0,O619,IF($AV619=0,0,AL619/$AV619*$Z619))</f>
      </c>
      <c r="BC619" s="18">
        <f>IF(P619&lt;&gt;0,P619,IF($AV619=0,0,AM619/$AV619*$Z619))</f>
      </c>
      <c r="BD619" s="18">
        <f>IF(Q619&lt;&gt;0,Q619,IF($AV619=0,0,AN619/$AV619*$Z619))</f>
      </c>
      <c r="BE619" s="18">
        <f>IF(R619&lt;&gt;0,R619,IF($AV619=0,0,AO619/$AV619*$Z619))</f>
      </c>
      <c r="BF619" s="18">
        <f>IF(S619&lt;&gt;0,S619,IF($AV619=0,0,AP619/$AV619*$Z619))</f>
      </c>
      <c r="BG619" s="18">
        <f>IF(T619&lt;&gt;0,T619,IF($AV619=0,0,AQ619/$AV619*$Z619))</f>
      </c>
      <c r="BH619" s="18">
        <f>IF(U619&lt;&gt;0,U619,IF($AV619=0,0,AR619/$AV619*$Z619))</f>
      </c>
      <c r="BI619" s="18">
        <f>IF(V619&lt;&gt;0,V619,IF($AV619=0,0,AS619/$AV619*$Z619))</f>
      </c>
      <c r="BJ619" s="18">
        <f>IF(W619&lt;&gt;0,W619,IF($AV619=0,0,AT619/$AV619*$Z619))</f>
      </c>
      <c r="BK619" s="18">
        <f>IF(X619&lt;&gt;0,X619,IF($AV619=0,0,AU619/$AV619*$Z619))</f>
      </c>
      <c r="BL619" s="18">
        <f>SUM(AW619:BK619)</f>
      </c>
      <c r="BM619" s="18">
        <f>I619-BL619</f>
      </c>
    </row>
    <row r="620" outlineLevel="4">
      <c r="A620" s="5" t="str">
        <v>11.16</v>
      </c>
      <c r="B620" s="5" t="str">
        <v/>
      </c>
      <c r="C620" s="5" t="str">
        <v/>
      </c>
      <c r="D620" s="5" t="str">
        <v/>
      </c>
      <c r="E620" s="19">
        <f>IFERROR(_xlfn.XLOOKUP(F620,Assumptions!B:B,Assumptions!C:C),0)</f>
      </c>
      <c r="F620" s="5" t="str">
        <v>Site Delivery EGP</v>
      </c>
      <c r="G620" s="5" t="str">
        <v/>
      </c>
      <c r="H620" s="18">
        <f>G618*E620</f>
      </c>
      <c r="I620" s="18">
        <f>H620*(1-0)</f>
      </c>
      <c r="J620" s="18">
        <v>0</v>
      </c>
      <c r="K620" s="18">
        <v>0</v>
      </c>
      <c r="L620" s="18">
        <v>0</v>
      </c>
      <c r="M620" s="18">
        <v>0</v>
      </c>
      <c r="N620" s="18">
        <v>0</v>
      </c>
      <c r="O620" s="18">
        <v>0</v>
      </c>
      <c r="P620" s="18">
        <v>0</v>
      </c>
      <c r="Q620" s="18">
        <v>0</v>
      </c>
      <c r="R620" s="18">
        <v>0</v>
      </c>
      <c r="S620" s="18">
        <v>0</v>
      </c>
      <c r="T620" s="18">
        <v>0</v>
      </c>
      <c r="U620" s="18">
        <v>0</v>
      </c>
      <c r="V620" s="18">
        <v>0</v>
      </c>
      <c r="W620" s="18">
        <v>0</v>
      </c>
      <c r="X620" s="18">
        <v>0</v>
      </c>
      <c r="Y620" s="18">
        <f>SUM(J620:X620)</f>
      </c>
      <c r="Z620" s="18">
        <f>I620-Y620</f>
      </c>
      <c r="AA620" s="5" t="str">
        <v/>
      </c>
      <c r="AB620" s="5" t="str">
        <v/>
      </c>
      <c r="AC620" s="18">
        <f>IFERROR(_xlfn.XLOOKUP(F620,Assumptions!B:B,Assumptions!D:D),0)</f>
      </c>
      <c r="AD620" s="20">
        <f>AA620+AC620</f>
      </c>
      <c r="AE620" s="20">
        <f>AC620+AB620</f>
      </c>
      <c r="AF620" s="5" t="str">
        <v/>
      </c>
      <c r="AG620" s="18">
        <f>IFERROR(_xlfn.BETA.DIST(DATE(YEAR(AG$2),MONTH(AG$2),15),$AD$2,$AE$2,FALSE,DATE(YEAR($AD620),MONTH($AD620),1),DATE(YEAR($AE620),MONTH($AE620),28)),0)</f>
      </c>
      <c r="AH620" s="18">
        <f>IFERROR(_xlfn.BETA.DIST(DATE(YEAR(AH$2),MONTH(AH$2),15),$AD$2,$AE$2,FALSE,DATE(YEAR($AD620),MONTH($AD620),1),DATE(YEAR($AE620),MONTH($AE620),28)),0)</f>
      </c>
      <c r="AI620" s="18">
        <f>IFERROR(_xlfn.BETA.DIST(DATE(YEAR(AI$2),MONTH(AI$2),15),$AD$2,$AE$2,FALSE,DATE(YEAR($AD620),MONTH($AD620),1),DATE(YEAR($AE620),MONTH($AE620),28)),0)</f>
      </c>
      <c r="AJ620" s="18">
        <f>IFERROR(_xlfn.BETA.DIST(DATE(YEAR(AJ$2),MONTH(AJ$2),15),$AD$2,$AE$2,FALSE,DATE(YEAR($AD620),MONTH($AD620),1),DATE(YEAR($AE620),MONTH($AE620),28)),0)</f>
      </c>
      <c r="AK620" s="18">
        <f>IFERROR(_xlfn.BETA.DIST(DATE(YEAR(AK$2),MONTH(AK$2),15),$AD$2,$AE$2,FALSE,DATE(YEAR($AD620),MONTH($AD620),1),DATE(YEAR($AE620),MONTH($AE620),28)),0)</f>
      </c>
      <c r="AL620" s="18">
        <f>IFERROR(_xlfn.BETA.DIST(DATE(YEAR(AL$2),MONTH(AL$2),15),$AD$2,$AE$2,FALSE,DATE(YEAR($AD620),MONTH($AD620),1),DATE(YEAR($AE620),MONTH($AE620),28)),0)</f>
      </c>
      <c r="AM620" s="18">
        <f>IFERROR(_xlfn.BETA.DIST(DATE(YEAR(AM$2),MONTH(AM$2),15),$AD$2,$AE$2,FALSE,DATE(YEAR($AD620),MONTH($AD620),1),DATE(YEAR($AE620),MONTH($AE620),28)),0)</f>
      </c>
      <c r="AN620" s="18">
        <f>IFERROR(_xlfn.BETA.DIST(DATE(YEAR(AN$2),MONTH(AN$2),15),$AD$2,$AE$2,FALSE,DATE(YEAR($AD620),MONTH($AD620),1),DATE(YEAR($AE620),MONTH($AE620),28)),0)</f>
      </c>
      <c r="AO620" s="18">
        <f>IFERROR(_xlfn.BETA.DIST(DATE(YEAR(AO$2),MONTH(AO$2),15),$AD$2,$AE$2,FALSE,DATE(YEAR($AD620),MONTH($AD620),1),DATE(YEAR($AE620),MONTH($AE620),28)),0)</f>
      </c>
      <c r="AP620" s="18">
        <f>IFERROR(_xlfn.BETA.DIST(DATE(YEAR(AP$2),MONTH(AP$2),15),$AD$2,$AE$2,FALSE,DATE(YEAR($AD620),MONTH($AD620),1),DATE(YEAR($AE620),MONTH($AE620),28)),0)</f>
      </c>
      <c r="AQ620" s="18">
        <f>IFERROR(_xlfn.BETA.DIST(DATE(YEAR(AQ$2),MONTH(AQ$2),15),$AD$2,$AE$2,FALSE,DATE(YEAR($AD620),MONTH($AD620),1),DATE(YEAR($AE620),MONTH($AE620),28)),0)</f>
      </c>
      <c r="AR620" s="18">
        <f>IFERROR(_xlfn.BETA.DIST(DATE(YEAR(AR$2),MONTH(AR$2),15),$AD$2,$AE$2,FALSE,DATE(YEAR($AD620),MONTH($AD620),1),DATE(YEAR($AE620),MONTH($AE620),28)),0)</f>
      </c>
      <c r="AS620" s="18">
        <f>IFERROR(_xlfn.BETA.DIST(DATE(YEAR(AS$2),MONTH(AS$2),15),$AD$2,$AE$2,FALSE,DATE(YEAR($AD620),MONTH($AD620),1),DATE(YEAR($AE620),MONTH($AE620),28)),0)</f>
      </c>
      <c r="AT620" s="18">
        <f>IFERROR(_xlfn.BETA.DIST(DATE(YEAR(AT$2),MONTH(AT$2),15),$AD$2,$AE$2,FALSE,DATE(YEAR($AD620),MONTH($AD620),1),DATE(YEAR($AE620),MONTH($AE620),28)),0)</f>
      </c>
      <c r="AU620" s="18">
        <f>IFERROR(_xlfn.BETA.DIST(DATE(YEAR(AU$2),MONTH(AU$2),15),$AD$2,$AE$2,FALSE,DATE(YEAR($AD620),MONTH($AD620),1),DATE(YEAR($AE620),MONTH($AE620),28)),0)</f>
      </c>
      <c r="AV620" s="18">
        <f>SUM(AG620:AU620)</f>
      </c>
      <c r="AW620" s="18">
        <f>IF(J620&lt;&gt;0,J620,IF($AV620=0,0,AG620/$AV620*$Z620))</f>
      </c>
      <c r="AX620" s="18">
        <f>IF(K620&lt;&gt;0,K620,IF($AV620=0,0,AH620/$AV620*$Z620))</f>
      </c>
      <c r="AY620" s="18">
        <f>IF(L620&lt;&gt;0,L620,IF($AV620=0,0,AI620/$AV620*$Z620))</f>
      </c>
      <c r="AZ620" s="18">
        <f>IF(M620&lt;&gt;0,M620,IF($AV620=0,0,AJ620/$AV620*$Z620))</f>
      </c>
      <c r="BA620" s="18">
        <f>IF(N620&lt;&gt;0,N620,IF($AV620=0,0,AK620/$AV620*$Z620))</f>
      </c>
      <c r="BB620" s="18">
        <f>IF(O620&lt;&gt;0,O620,IF($AV620=0,0,AL620/$AV620*$Z620))</f>
      </c>
      <c r="BC620" s="18">
        <f>IF(P620&lt;&gt;0,P620,IF($AV620=0,0,AM620/$AV620*$Z620))</f>
      </c>
      <c r="BD620" s="18">
        <f>IF(Q620&lt;&gt;0,Q620,IF($AV620=0,0,AN620/$AV620*$Z620))</f>
      </c>
      <c r="BE620" s="18">
        <f>IF(R620&lt;&gt;0,R620,IF($AV620=0,0,AO620/$AV620*$Z620))</f>
      </c>
      <c r="BF620" s="18">
        <f>IF(S620&lt;&gt;0,S620,IF($AV620=0,0,AP620/$AV620*$Z620))</f>
      </c>
      <c r="BG620" s="18">
        <f>IF(T620&lt;&gt;0,T620,IF($AV620=0,0,AQ620/$AV620*$Z620))</f>
      </c>
      <c r="BH620" s="18">
        <f>IF(U620&lt;&gt;0,U620,IF($AV620=0,0,AR620/$AV620*$Z620))</f>
      </c>
      <c r="BI620" s="18">
        <f>IF(V620&lt;&gt;0,V620,IF($AV620=0,0,AS620/$AV620*$Z620))</f>
      </c>
      <c r="BJ620" s="18">
        <f>IF(W620&lt;&gt;0,W620,IF($AV620=0,0,AT620/$AV620*$Z620))</f>
      </c>
      <c r="BK620" s="18">
        <f>IF(X620&lt;&gt;0,X620,IF($AV620=0,0,AU620/$AV620*$Z620))</f>
      </c>
      <c r="BL620" s="18">
        <f>SUM(AW620:BK620)</f>
      </c>
      <c r="BM620" s="18">
        <f>I620-BL620</f>
      </c>
    </row>
    <row r="621" outlineLevel="4">
      <c r="A621" s="5" t="str">
        <v>11.16</v>
      </c>
      <c r="B621" s="5" t="str">
        <v/>
      </c>
      <c r="C621" s="5" t="str">
        <v>BSKDGNGENGR07</v>
      </c>
      <c r="D621" s="5" t="str">
        <v>BSKDGNGENGR07</v>
      </c>
      <c r="E621" s="19">
        <f>IFERROR(_xlfn.XLOOKUP(F621,Assumptions!B:B,Assumptions!C:C),0)</f>
      </c>
      <c r="F621" s="5" t="str">
        <v>Retention</v>
      </c>
      <c r="G621" s="5" t="str">
        <v/>
      </c>
      <c r="H621" s="18">
        <f>G618*E621</f>
      </c>
      <c r="I621" s="18">
        <f>H621*(1-0)</f>
      </c>
      <c r="J621" s="18">
        <v>0</v>
      </c>
      <c r="K621" s="18">
        <v>0</v>
      </c>
      <c r="L621" s="18">
        <v>0</v>
      </c>
      <c r="M621" s="18">
        <v>0</v>
      </c>
      <c r="N621" s="18">
        <v>0</v>
      </c>
      <c r="O621" s="18">
        <v>0</v>
      </c>
      <c r="P621" s="18">
        <v>0</v>
      </c>
      <c r="Q621" s="18">
        <v>0</v>
      </c>
      <c r="R621" s="18">
        <v>0</v>
      </c>
      <c r="S621" s="18">
        <v>0</v>
      </c>
      <c r="T621" s="18">
        <v>0</v>
      </c>
      <c r="U621" s="18">
        <v>0</v>
      </c>
      <c r="V621" s="18">
        <v>0</v>
      </c>
      <c r="W621" s="18">
        <v>0</v>
      </c>
      <c r="X621" s="18">
        <v>0</v>
      </c>
      <c r="Y621" s="18">
        <f>SUM(J621:X621)</f>
      </c>
      <c r="Z621" s="18">
        <f>I621-Y621</f>
      </c>
      <c r="AA621" s="20">
        <v>46483</v>
      </c>
      <c r="AB621" s="20">
        <v>46483</v>
      </c>
      <c r="AC621" s="18">
        <f>IFERROR(_xlfn.XLOOKUP(F621,Assumptions!B:B,Assumptions!D:D),0)</f>
      </c>
      <c r="AD621" s="20">
        <f>AA621+AC621</f>
      </c>
      <c r="AE621" s="20">
        <f>AC621+AB621</f>
      </c>
      <c r="AF621" s="5" t="str">
        <v/>
      </c>
      <c r="AG621" s="18">
        <f>IFERROR(_xlfn.BETA.DIST(DATE(YEAR(AG$2),MONTH(AG$2),15),$AD$2,$AE$2,FALSE,DATE(YEAR($AD621),MONTH($AD621),1),DATE(YEAR($AE621),MONTH($AE621),28)),0)</f>
      </c>
      <c r="AH621" s="18">
        <f>IFERROR(_xlfn.BETA.DIST(DATE(YEAR(AH$2),MONTH(AH$2),15),$AD$2,$AE$2,FALSE,DATE(YEAR($AD621),MONTH($AD621),1),DATE(YEAR($AE621),MONTH($AE621),28)),0)</f>
      </c>
      <c r="AI621" s="18">
        <f>IFERROR(_xlfn.BETA.DIST(DATE(YEAR(AI$2),MONTH(AI$2),15),$AD$2,$AE$2,FALSE,DATE(YEAR($AD621),MONTH($AD621),1),DATE(YEAR($AE621),MONTH($AE621),28)),0)</f>
      </c>
      <c r="AJ621" s="18">
        <f>IFERROR(_xlfn.BETA.DIST(DATE(YEAR(AJ$2),MONTH(AJ$2),15),$AD$2,$AE$2,FALSE,DATE(YEAR($AD621),MONTH($AD621),1),DATE(YEAR($AE621),MONTH($AE621),28)),0)</f>
      </c>
      <c r="AK621" s="18">
        <f>IFERROR(_xlfn.BETA.DIST(DATE(YEAR(AK$2),MONTH(AK$2),15),$AD$2,$AE$2,FALSE,DATE(YEAR($AD621),MONTH($AD621),1),DATE(YEAR($AE621),MONTH($AE621),28)),0)</f>
      </c>
      <c r="AL621" s="18">
        <f>IFERROR(_xlfn.BETA.DIST(DATE(YEAR(AL$2),MONTH(AL$2),15),$AD$2,$AE$2,FALSE,DATE(YEAR($AD621),MONTH($AD621),1),DATE(YEAR($AE621),MONTH($AE621),28)),0)</f>
      </c>
      <c r="AM621" s="18">
        <f>IFERROR(_xlfn.BETA.DIST(DATE(YEAR(AM$2),MONTH(AM$2),15),$AD$2,$AE$2,FALSE,DATE(YEAR($AD621),MONTH($AD621),1),DATE(YEAR($AE621),MONTH($AE621),28)),0)</f>
      </c>
      <c r="AN621" s="18">
        <f>IFERROR(_xlfn.BETA.DIST(DATE(YEAR(AN$2),MONTH(AN$2),15),$AD$2,$AE$2,FALSE,DATE(YEAR($AD621),MONTH($AD621),1),DATE(YEAR($AE621),MONTH($AE621),28)),0)</f>
      </c>
      <c r="AO621" s="18">
        <f>IFERROR(_xlfn.BETA.DIST(DATE(YEAR(AO$2),MONTH(AO$2),15),$AD$2,$AE$2,FALSE,DATE(YEAR($AD621),MONTH($AD621),1),DATE(YEAR($AE621),MONTH($AE621),28)),0)</f>
      </c>
      <c r="AP621" s="18">
        <f>IFERROR(_xlfn.BETA.DIST(DATE(YEAR(AP$2),MONTH(AP$2),15),$AD$2,$AE$2,FALSE,DATE(YEAR($AD621),MONTH($AD621),1),DATE(YEAR($AE621),MONTH($AE621),28)),0)</f>
      </c>
      <c r="AQ621" s="18">
        <f>IFERROR(_xlfn.BETA.DIST(DATE(YEAR(AQ$2),MONTH(AQ$2),15),$AD$2,$AE$2,FALSE,DATE(YEAR($AD621),MONTH($AD621),1),DATE(YEAR($AE621),MONTH($AE621),28)),0)</f>
      </c>
      <c r="AR621" s="18">
        <f>IFERROR(_xlfn.BETA.DIST(DATE(YEAR(AR$2),MONTH(AR$2),15),$AD$2,$AE$2,FALSE,DATE(YEAR($AD621),MONTH($AD621),1),DATE(YEAR($AE621),MONTH($AE621),28)),0)</f>
      </c>
      <c r="AS621" s="18">
        <f>IFERROR(_xlfn.BETA.DIST(DATE(YEAR(AS$2),MONTH(AS$2),15),$AD$2,$AE$2,FALSE,DATE(YEAR($AD621),MONTH($AD621),1),DATE(YEAR($AE621),MONTH($AE621),28)),0)</f>
      </c>
      <c r="AT621" s="18">
        <f>IFERROR(_xlfn.BETA.DIST(DATE(YEAR(AT$2),MONTH(AT$2),15),$AD$2,$AE$2,FALSE,DATE(YEAR($AD621),MONTH($AD621),1),DATE(YEAR($AE621),MONTH($AE621),28)),0)</f>
      </c>
      <c r="AU621" s="18">
        <f>IFERROR(_xlfn.BETA.DIST(DATE(YEAR(AU$2),MONTH(AU$2),15),$AD$2,$AE$2,FALSE,DATE(YEAR($AD621),MONTH($AD621),1),DATE(YEAR($AE621),MONTH($AE621),28)),0)</f>
      </c>
      <c r="AV621" s="18">
        <f>SUM(AG621:AU621)</f>
      </c>
      <c r="AW621" s="18">
        <f>IF(J621&lt;&gt;0,J621,IF($AV621=0,0,AG621/$AV621*$Z621))</f>
      </c>
      <c r="AX621" s="18">
        <f>IF(K621&lt;&gt;0,K621,IF($AV621=0,0,AH621/$AV621*$Z621))</f>
      </c>
      <c r="AY621" s="18">
        <f>IF(L621&lt;&gt;0,L621,IF($AV621=0,0,AI621/$AV621*$Z621))</f>
      </c>
      <c r="AZ621" s="18">
        <f>IF(M621&lt;&gt;0,M621,IF($AV621=0,0,AJ621/$AV621*$Z621))</f>
      </c>
      <c r="BA621" s="18">
        <f>IF(N621&lt;&gt;0,N621,IF($AV621=0,0,AK621/$AV621*$Z621))</f>
      </c>
      <c r="BB621" s="18">
        <f>IF(O621&lt;&gt;0,O621,IF($AV621=0,0,AL621/$AV621*$Z621))</f>
      </c>
      <c r="BC621" s="18">
        <f>IF(P621&lt;&gt;0,P621,IF($AV621=0,0,AM621/$AV621*$Z621))</f>
      </c>
      <c r="BD621" s="18">
        <f>IF(Q621&lt;&gt;0,Q621,IF($AV621=0,0,AN621/$AV621*$Z621))</f>
      </c>
      <c r="BE621" s="18">
        <f>IF(R621&lt;&gt;0,R621,IF($AV621=0,0,AO621/$AV621*$Z621))</f>
      </c>
      <c r="BF621" s="18">
        <f>IF(S621&lt;&gt;0,S621,IF($AV621=0,0,AP621/$AV621*$Z621))</f>
      </c>
      <c r="BG621" s="18">
        <f>IF(T621&lt;&gt;0,T621,IF($AV621=0,0,AQ621/$AV621*$Z621))</f>
      </c>
      <c r="BH621" s="18">
        <f>IF(U621&lt;&gt;0,U621,IF($AV621=0,0,AR621/$AV621*$Z621))</f>
      </c>
      <c r="BI621" s="18">
        <f>IF(V621&lt;&gt;0,V621,IF($AV621=0,0,AS621/$AV621*$Z621))</f>
      </c>
      <c r="BJ621" s="18">
        <f>IF(W621&lt;&gt;0,W621,IF($AV621=0,0,AT621/$AV621*$Z621))</f>
      </c>
      <c r="BK621" s="18">
        <f>IF(X621&lt;&gt;0,X621,IF($AV621=0,0,AU621/$AV621*$Z621))</f>
      </c>
      <c r="BL621" s="18">
        <f>SUM(AW621:BK621)</f>
      </c>
      <c r="BM621" s="18">
        <f>I621-BL621</f>
      </c>
    </row>
    <row r="622" outlineLevel="3">
      <c r="A622" s="17" t="str">
        <v>11.17</v>
      </c>
      <c r="B622" s="17" t="str">
        <v/>
      </c>
      <c r="C622" s="17" t="str">
        <v/>
      </c>
      <c r="D622" s="17" t="str">
        <v/>
      </c>
      <c r="E622" s="17" t="str">
        <v>11.17</v>
      </c>
      <c r="F622" s="17" t="str">
        <v>Two new sides of boundary wall and rehabilitation works for the other two existing sides</v>
      </c>
      <c r="G622" s="17">
        <v>7685385.42</v>
      </c>
      <c r="H622" s="17" t="str">
        <v/>
      </c>
      <c r="I622" s="17" t="str">
        <v/>
      </c>
      <c r="J622" s="17" t="str">
        <v/>
      </c>
      <c r="K622" s="17" t="str">
        <v/>
      </c>
      <c r="L622" s="17" t="str">
        <v/>
      </c>
      <c r="M622" s="17" t="str">
        <v/>
      </c>
      <c r="N622" s="17" t="str">
        <v/>
      </c>
      <c r="O622" s="17" t="str">
        <v/>
      </c>
      <c r="P622" s="17" t="str">
        <v/>
      </c>
      <c r="Q622" s="17" t="str">
        <v/>
      </c>
      <c r="R622" s="17" t="str">
        <v/>
      </c>
      <c r="S622" s="17" t="str">
        <v/>
      </c>
      <c r="T622" s="17" t="str">
        <v/>
      </c>
      <c r="U622" s="17" t="str">
        <v/>
      </c>
      <c r="V622" s="17" t="str">
        <v/>
      </c>
      <c r="W622" s="17" t="str">
        <v/>
      </c>
      <c r="X622" s="17" t="str">
        <v/>
      </c>
      <c r="Y622" s="17" t="str">
        <v/>
      </c>
      <c r="Z622" s="17" t="str">
        <v/>
      </c>
      <c r="AA622" s="17" t="str">
        <v/>
      </c>
      <c r="AB622" s="17" t="str">
        <v/>
      </c>
      <c r="AC622" s="17" t="str">
        <v/>
      </c>
      <c r="AD622" s="17" t="str">
        <v/>
      </c>
      <c r="AE622" s="17" t="str">
        <v/>
      </c>
      <c r="AF622" s="5" t="str">
        <v/>
      </c>
      <c r="AG622" s="18">
        <f>IFERROR(_xlfn.BETA.DIST(DATE(YEAR(AG$2),MONTH(AG$2),15),$AD$2,$AE$2,FALSE,DATE(YEAR($AD622),MONTH($AD622),1),DATE(YEAR($AE622),MONTH($AE622),28)),0)</f>
      </c>
      <c r="AH622" s="18">
        <f>IFERROR(_xlfn.BETA.DIST(DATE(YEAR(AH$2),MONTH(AH$2),15),$AD$2,$AE$2,FALSE,DATE(YEAR($AD622),MONTH($AD622),1),DATE(YEAR($AE622),MONTH($AE622),28)),0)</f>
      </c>
      <c r="AI622" s="18">
        <f>IFERROR(_xlfn.BETA.DIST(DATE(YEAR(AI$2),MONTH(AI$2),15),$AD$2,$AE$2,FALSE,DATE(YEAR($AD622),MONTH($AD622),1),DATE(YEAR($AE622),MONTH($AE622),28)),0)</f>
      </c>
      <c r="AJ622" s="18">
        <f>IFERROR(_xlfn.BETA.DIST(DATE(YEAR(AJ$2),MONTH(AJ$2),15),$AD$2,$AE$2,FALSE,DATE(YEAR($AD622),MONTH($AD622),1),DATE(YEAR($AE622),MONTH($AE622),28)),0)</f>
      </c>
      <c r="AK622" s="18">
        <f>IFERROR(_xlfn.BETA.DIST(DATE(YEAR(AK$2),MONTH(AK$2),15),$AD$2,$AE$2,FALSE,DATE(YEAR($AD622),MONTH($AD622),1),DATE(YEAR($AE622),MONTH($AE622),28)),0)</f>
      </c>
      <c r="AL622" s="18">
        <f>IFERROR(_xlfn.BETA.DIST(DATE(YEAR(AL$2),MONTH(AL$2),15),$AD$2,$AE$2,FALSE,DATE(YEAR($AD622),MONTH($AD622),1),DATE(YEAR($AE622),MONTH($AE622),28)),0)</f>
      </c>
      <c r="AM622" s="18">
        <f>IFERROR(_xlfn.BETA.DIST(DATE(YEAR(AM$2),MONTH(AM$2),15),$AD$2,$AE$2,FALSE,DATE(YEAR($AD622),MONTH($AD622),1),DATE(YEAR($AE622),MONTH($AE622),28)),0)</f>
      </c>
      <c r="AN622" s="18">
        <f>IFERROR(_xlfn.BETA.DIST(DATE(YEAR(AN$2),MONTH(AN$2),15),$AD$2,$AE$2,FALSE,DATE(YEAR($AD622),MONTH($AD622),1),DATE(YEAR($AE622),MONTH($AE622),28)),0)</f>
      </c>
      <c r="AO622" s="18">
        <f>IFERROR(_xlfn.BETA.DIST(DATE(YEAR(AO$2),MONTH(AO$2),15),$AD$2,$AE$2,FALSE,DATE(YEAR($AD622),MONTH($AD622),1),DATE(YEAR($AE622),MONTH($AE622),28)),0)</f>
      </c>
      <c r="AP622" s="18">
        <f>IFERROR(_xlfn.BETA.DIST(DATE(YEAR(AP$2),MONTH(AP$2),15),$AD$2,$AE$2,FALSE,DATE(YEAR($AD622),MONTH($AD622),1),DATE(YEAR($AE622),MONTH($AE622),28)),0)</f>
      </c>
      <c r="AQ622" s="18">
        <f>IFERROR(_xlfn.BETA.DIST(DATE(YEAR(AQ$2),MONTH(AQ$2),15),$AD$2,$AE$2,FALSE,DATE(YEAR($AD622),MONTH($AD622),1),DATE(YEAR($AE622),MONTH($AE622),28)),0)</f>
      </c>
      <c r="AR622" s="18">
        <f>IFERROR(_xlfn.BETA.DIST(DATE(YEAR(AR$2),MONTH(AR$2),15),$AD$2,$AE$2,FALSE,DATE(YEAR($AD622),MONTH($AD622),1),DATE(YEAR($AE622),MONTH($AE622),28)),0)</f>
      </c>
      <c r="AS622" s="18">
        <f>IFERROR(_xlfn.BETA.DIST(DATE(YEAR(AS$2),MONTH(AS$2),15),$AD$2,$AE$2,FALSE,DATE(YEAR($AD622),MONTH($AD622),1),DATE(YEAR($AE622),MONTH($AE622),28)),0)</f>
      </c>
      <c r="AT622" s="18">
        <f>IFERROR(_xlfn.BETA.DIST(DATE(YEAR(AT$2),MONTH(AT$2),15),$AD$2,$AE$2,FALSE,DATE(YEAR($AD622),MONTH($AD622),1),DATE(YEAR($AE622),MONTH($AE622),28)),0)</f>
      </c>
      <c r="AU622" s="18">
        <f>IFERROR(_xlfn.BETA.DIST(DATE(YEAR(AU$2),MONTH(AU$2),15),$AD$2,$AE$2,FALSE,DATE(YEAR($AD622),MONTH($AD622),1),DATE(YEAR($AE622),MONTH($AE622),28)),0)</f>
      </c>
      <c r="AV622" s="18">
        <f>SUM(AG622:AU622)</f>
      </c>
      <c r="AW622" s="18">
        <f>IF(J622&lt;&gt;0,J622,IF($AV622=0,0,AG622/$AV622*$Z622))</f>
      </c>
      <c r="AX622" s="18">
        <f>IF(K622&lt;&gt;0,K622,IF($AV622=0,0,AH622/$AV622*$Z622))</f>
      </c>
      <c r="AY622" s="18">
        <f>IF(L622&lt;&gt;0,L622,IF($AV622=0,0,AI622/$AV622*$Z622))</f>
      </c>
      <c r="AZ622" s="18">
        <f>IF(M622&lt;&gt;0,M622,IF($AV622=0,0,AJ622/$AV622*$Z622))</f>
      </c>
      <c r="BA622" s="18">
        <f>IF(N622&lt;&gt;0,N622,IF($AV622=0,0,AK622/$AV622*$Z622))</f>
      </c>
      <c r="BB622" s="18">
        <f>IF(O622&lt;&gt;0,O622,IF($AV622=0,0,AL622/$AV622*$Z622))</f>
      </c>
      <c r="BC622" s="18">
        <f>IF(P622&lt;&gt;0,P622,IF($AV622=0,0,AM622/$AV622*$Z622))</f>
      </c>
      <c r="BD622" s="18">
        <f>IF(Q622&lt;&gt;0,Q622,IF($AV622=0,0,AN622/$AV622*$Z622))</f>
      </c>
      <c r="BE622" s="18">
        <f>IF(R622&lt;&gt;0,R622,IF($AV622=0,0,AO622/$AV622*$Z622))</f>
      </c>
      <c r="BF622" s="18">
        <f>IF(S622&lt;&gt;0,S622,IF($AV622=0,0,AP622/$AV622*$Z622))</f>
      </c>
      <c r="BG622" s="18">
        <f>IF(T622&lt;&gt;0,T622,IF($AV622=0,0,AQ622/$AV622*$Z622))</f>
      </c>
      <c r="BH622" s="18">
        <f>IF(U622&lt;&gt;0,U622,IF($AV622=0,0,AR622/$AV622*$Z622))</f>
      </c>
      <c r="BI622" s="18">
        <f>IF(V622&lt;&gt;0,V622,IF($AV622=0,0,AS622/$AV622*$Z622))</f>
      </c>
      <c r="BJ622" s="18">
        <f>IF(W622&lt;&gt;0,W622,IF($AV622=0,0,AT622/$AV622*$Z622))</f>
      </c>
      <c r="BK622" s="18">
        <f>IF(X622&lt;&gt;0,X622,IF($AV622=0,0,AU622/$AV622*$Z622))</f>
      </c>
      <c r="BL622" s="18">
        <f>SUM(AW622:BK622)</f>
      </c>
      <c r="BM622" s="17" t="str">
        <v/>
      </c>
    </row>
    <row r="623" outlineLevel="4">
      <c r="A623" s="5" t="str">
        <v>11.17</v>
      </c>
      <c r="B623" s="5" t="str">
        <v/>
      </c>
      <c r="C623" s="5" t="str">
        <v>BSKDGNGENGR03</v>
      </c>
      <c r="D623" s="5" t="str">
        <v>BSKDGNGENGR03</v>
      </c>
      <c r="E623" s="19">
        <f>IFERROR(_xlfn.XLOOKUP(F623,Assumptions!B:B,Assumptions!C:C),0)</f>
      </c>
      <c r="F623" s="5" t="str">
        <v>Advanced Payment</v>
      </c>
      <c r="G623" s="5" t="str">
        <v/>
      </c>
      <c r="H623" s="18">
        <f>G622*E623</f>
      </c>
      <c r="I623" s="18">
        <f>H623*(1-0)</f>
      </c>
      <c r="J623" s="18">
        <v>0</v>
      </c>
      <c r="K623" s="18">
        <v>0</v>
      </c>
      <c r="L623" s="18">
        <v>0</v>
      </c>
      <c r="M623" s="18">
        <v>0</v>
      </c>
      <c r="N623" s="18">
        <v>0</v>
      </c>
      <c r="O623" s="18">
        <v>0</v>
      </c>
      <c r="P623" s="18">
        <v>0</v>
      </c>
      <c r="Q623" s="18">
        <v>0</v>
      </c>
      <c r="R623" s="18">
        <v>0</v>
      </c>
      <c r="S623" s="18">
        <v>0</v>
      </c>
      <c r="T623" s="18">
        <v>0</v>
      </c>
      <c r="U623" s="18">
        <v>0</v>
      </c>
      <c r="V623" s="18">
        <v>0</v>
      </c>
      <c r="W623" s="18">
        <v>0</v>
      </c>
      <c r="X623" s="18">
        <v>0</v>
      </c>
      <c r="Y623" s="18">
        <f>SUM(J623:X623)</f>
      </c>
      <c r="Z623" s="18">
        <f>I623-Y623</f>
      </c>
      <c r="AA623" s="20">
        <v>46026</v>
      </c>
      <c r="AB623" s="20">
        <v>46026</v>
      </c>
      <c r="AC623" s="18">
        <f>IFERROR(_xlfn.XLOOKUP(F623,Assumptions!B:B,Assumptions!D:D),0)</f>
      </c>
      <c r="AD623" s="20">
        <f>AA623+AC623</f>
      </c>
      <c r="AE623" s="20">
        <f>AC623+AB623</f>
      </c>
      <c r="AF623" s="5" t="str">
        <v/>
      </c>
      <c r="AG623" s="18">
        <f>IFERROR(_xlfn.BETA.DIST(DATE(YEAR(AG$2),MONTH(AG$2),15),$AD$2,$AE$2,FALSE,DATE(YEAR($AD623),MONTH($AD623),1),DATE(YEAR($AE623),MONTH($AE623),28)),0)</f>
      </c>
      <c r="AH623" s="18">
        <f>IFERROR(_xlfn.BETA.DIST(DATE(YEAR(AH$2),MONTH(AH$2),15),$AD$2,$AE$2,FALSE,DATE(YEAR($AD623),MONTH($AD623),1),DATE(YEAR($AE623),MONTH($AE623),28)),0)</f>
      </c>
      <c r="AI623" s="18">
        <f>IFERROR(_xlfn.BETA.DIST(DATE(YEAR(AI$2),MONTH(AI$2),15),$AD$2,$AE$2,FALSE,DATE(YEAR($AD623),MONTH($AD623),1),DATE(YEAR($AE623),MONTH($AE623),28)),0)</f>
      </c>
      <c r="AJ623" s="18">
        <f>IFERROR(_xlfn.BETA.DIST(DATE(YEAR(AJ$2),MONTH(AJ$2),15),$AD$2,$AE$2,FALSE,DATE(YEAR($AD623),MONTH($AD623),1),DATE(YEAR($AE623),MONTH($AE623),28)),0)</f>
      </c>
      <c r="AK623" s="18">
        <f>IFERROR(_xlfn.BETA.DIST(DATE(YEAR(AK$2),MONTH(AK$2),15),$AD$2,$AE$2,FALSE,DATE(YEAR($AD623),MONTH($AD623),1),DATE(YEAR($AE623),MONTH($AE623),28)),0)</f>
      </c>
      <c r="AL623" s="18">
        <f>IFERROR(_xlfn.BETA.DIST(DATE(YEAR(AL$2),MONTH(AL$2),15),$AD$2,$AE$2,FALSE,DATE(YEAR($AD623),MONTH($AD623),1),DATE(YEAR($AE623),MONTH($AE623),28)),0)</f>
      </c>
      <c r="AM623" s="18">
        <f>IFERROR(_xlfn.BETA.DIST(DATE(YEAR(AM$2),MONTH(AM$2),15),$AD$2,$AE$2,FALSE,DATE(YEAR($AD623),MONTH($AD623),1),DATE(YEAR($AE623),MONTH($AE623),28)),0)</f>
      </c>
      <c r="AN623" s="18">
        <f>IFERROR(_xlfn.BETA.DIST(DATE(YEAR(AN$2),MONTH(AN$2),15),$AD$2,$AE$2,FALSE,DATE(YEAR($AD623),MONTH($AD623),1),DATE(YEAR($AE623),MONTH($AE623),28)),0)</f>
      </c>
      <c r="AO623" s="18">
        <f>IFERROR(_xlfn.BETA.DIST(DATE(YEAR(AO$2),MONTH(AO$2),15),$AD$2,$AE$2,FALSE,DATE(YEAR($AD623),MONTH($AD623),1),DATE(YEAR($AE623),MONTH($AE623),28)),0)</f>
      </c>
      <c r="AP623" s="18">
        <f>IFERROR(_xlfn.BETA.DIST(DATE(YEAR(AP$2),MONTH(AP$2),15),$AD$2,$AE$2,FALSE,DATE(YEAR($AD623),MONTH($AD623),1),DATE(YEAR($AE623),MONTH($AE623),28)),0)</f>
      </c>
      <c r="AQ623" s="18">
        <f>IFERROR(_xlfn.BETA.DIST(DATE(YEAR(AQ$2),MONTH(AQ$2),15),$AD$2,$AE$2,FALSE,DATE(YEAR($AD623),MONTH($AD623),1),DATE(YEAR($AE623),MONTH($AE623),28)),0)</f>
      </c>
      <c r="AR623" s="18">
        <f>IFERROR(_xlfn.BETA.DIST(DATE(YEAR(AR$2),MONTH(AR$2),15),$AD$2,$AE$2,FALSE,DATE(YEAR($AD623),MONTH($AD623),1),DATE(YEAR($AE623),MONTH($AE623),28)),0)</f>
      </c>
      <c r="AS623" s="18">
        <f>IFERROR(_xlfn.BETA.DIST(DATE(YEAR(AS$2),MONTH(AS$2),15),$AD$2,$AE$2,FALSE,DATE(YEAR($AD623),MONTH($AD623),1),DATE(YEAR($AE623),MONTH($AE623),28)),0)</f>
      </c>
      <c r="AT623" s="18">
        <f>IFERROR(_xlfn.BETA.DIST(DATE(YEAR(AT$2),MONTH(AT$2),15),$AD$2,$AE$2,FALSE,DATE(YEAR($AD623),MONTH($AD623),1),DATE(YEAR($AE623),MONTH($AE623),28)),0)</f>
      </c>
      <c r="AU623" s="18">
        <f>IFERROR(_xlfn.BETA.DIST(DATE(YEAR(AU$2),MONTH(AU$2),15),$AD$2,$AE$2,FALSE,DATE(YEAR($AD623),MONTH($AD623),1),DATE(YEAR($AE623),MONTH($AE623),28)),0)</f>
      </c>
      <c r="AV623" s="18">
        <f>SUM(AG623:AU623)</f>
      </c>
      <c r="AW623" s="18">
        <f>IF(J623&lt;&gt;0,J623,IF($AV623=0,0,AG623/$AV623*$Z623))</f>
      </c>
      <c r="AX623" s="18">
        <f>IF(K623&lt;&gt;0,K623,IF($AV623=0,0,AH623/$AV623*$Z623))</f>
      </c>
      <c r="AY623" s="18">
        <f>IF(L623&lt;&gt;0,L623,IF($AV623=0,0,AI623/$AV623*$Z623))</f>
      </c>
      <c r="AZ623" s="18">
        <f>IF(M623&lt;&gt;0,M623,IF($AV623=0,0,AJ623/$AV623*$Z623))</f>
      </c>
      <c r="BA623" s="18">
        <f>IF(N623&lt;&gt;0,N623,IF($AV623=0,0,AK623/$AV623*$Z623))</f>
      </c>
      <c r="BB623" s="18">
        <f>IF(O623&lt;&gt;0,O623,IF($AV623=0,0,AL623/$AV623*$Z623))</f>
      </c>
      <c r="BC623" s="18">
        <f>IF(P623&lt;&gt;0,P623,IF($AV623=0,0,AM623/$AV623*$Z623))</f>
      </c>
      <c r="BD623" s="18">
        <f>IF(Q623&lt;&gt;0,Q623,IF($AV623=0,0,AN623/$AV623*$Z623))</f>
      </c>
      <c r="BE623" s="18">
        <f>IF(R623&lt;&gt;0,R623,IF($AV623=0,0,AO623/$AV623*$Z623))</f>
      </c>
      <c r="BF623" s="18">
        <f>IF(S623&lt;&gt;0,S623,IF($AV623=0,0,AP623/$AV623*$Z623))</f>
      </c>
      <c r="BG623" s="18">
        <f>IF(T623&lt;&gt;0,T623,IF($AV623=0,0,AQ623/$AV623*$Z623))</f>
      </c>
      <c r="BH623" s="18">
        <f>IF(U623&lt;&gt;0,U623,IF($AV623=0,0,AR623/$AV623*$Z623))</f>
      </c>
      <c r="BI623" s="18">
        <f>IF(V623&lt;&gt;0,V623,IF($AV623=0,0,AS623/$AV623*$Z623))</f>
      </c>
      <c r="BJ623" s="18">
        <f>IF(W623&lt;&gt;0,W623,IF($AV623=0,0,AT623/$AV623*$Z623))</f>
      </c>
      <c r="BK623" s="18">
        <f>IF(X623&lt;&gt;0,X623,IF($AV623=0,0,AU623/$AV623*$Z623))</f>
      </c>
      <c r="BL623" s="18">
        <f>SUM(AW623:BK623)</f>
      </c>
      <c r="BM623" s="18">
        <f>I623-BL623</f>
      </c>
    </row>
    <row r="624" outlineLevel="4">
      <c r="A624" s="5" t="str">
        <v>11.17</v>
      </c>
      <c r="B624" s="5" t="str">
        <v/>
      </c>
      <c r="C624" s="5" t="str">
        <v/>
      </c>
      <c r="D624" s="5" t="str">
        <v/>
      </c>
      <c r="E624" s="19">
        <f>IFERROR(_xlfn.XLOOKUP(F624,Assumptions!B:B,Assumptions!C:C),0)</f>
      </c>
      <c r="F624" s="5" t="str">
        <v>Site Delivery EGP</v>
      </c>
      <c r="G624" s="5" t="str">
        <v/>
      </c>
      <c r="H624" s="18">
        <f>G622*E624</f>
      </c>
      <c r="I624" s="18">
        <f>H624*(1-0)</f>
      </c>
      <c r="J624" s="18">
        <v>0</v>
      </c>
      <c r="K624" s="18">
        <v>0</v>
      </c>
      <c r="L624" s="18">
        <v>0</v>
      </c>
      <c r="M624" s="18">
        <v>0</v>
      </c>
      <c r="N624" s="18">
        <v>0</v>
      </c>
      <c r="O624" s="18">
        <v>0</v>
      </c>
      <c r="P624" s="18">
        <v>0</v>
      </c>
      <c r="Q624" s="18">
        <v>0</v>
      </c>
      <c r="R624" s="18">
        <v>0</v>
      </c>
      <c r="S624" s="18">
        <v>0</v>
      </c>
      <c r="T624" s="18">
        <v>0</v>
      </c>
      <c r="U624" s="18">
        <v>0</v>
      </c>
      <c r="V624" s="18">
        <v>0</v>
      </c>
      <c r="W624" s="18">
        <v>0</v>
      </c>
      <c r="X624" s="18">
        <v>0</v>
      </c>
      <c r="Y624" s="18">
        <f>SUM(J624:X624)</f>
      </c>
      <c r="Z624" s="18">
        <f>I624-Y624</f>
      </c>
      <c r="AA624" s="5" t="str">
        <v/>
      </c>
      <c r="AB624" s="5" t="str">
        <v/>
      </c>
      <c r="AC624" s="18">
        <f>IFERROR(_xlfn.XLOOKUP(F624,Assumptions!B:B,Assumptions!D:D),0)</f>
      </c>
      <c r="AD624" s="20">
        <f>AA624+AC624</f>
      </c>
      <c r="AE624" s="20">
        <f>AC624+AB624</f>
      </c>
      <c r="AF624" s="5" t="str">
        <v/>
      </c>
      <c r="AG624" s="18">
        <f>IFERROR(_xlfn.BETA.DIST(DATE(YEAR(AG$2),MONTH(AG$2),15),$AD$2,$AE$2,FALSE,DATE(YEAR($AD624),MONTH($AD624),1),DATE(YEAR($AE624),MONTH($AE624),28)),0)</f>
      </c>
      <c r="AH624" s="18">
        <f>IFERROR(_xlfn.BETA.DIST(DATE(YEAR(AH$2),MONTH(AH$2),15),$AD$2,$AE$2,FALSE,DATE(YEAR($AD624),MONTH($AD624),1),DATE(YEAR($AE624),MONTH($AE624),28)),0)</f>
      </c>
      <c r="AI624" s="18">
        <f>IFERROR(_xlfn.BETA.DIST(DATE(YEAR(AI$2),MONTH(AI$2),15),$AD$2,$AE$2,FALSE,DATE(YEAR($AD624),MONTH($AD624),1),DATE(YEAR($AE624),MONTH($AE624),28)),0)</f>
      </c>
      <c r="AJ624" s="18">
        <f>IFERROR(_xlfn.BETA.DIST(DATE(YEAR(AJ$2),MONTH(AJ$2),15),$AD$2,$AE$2,FALSE,DATE(YEAR($AD624),MONTH($AD624),1),DATE(YEAR($AE624),MONTH($AE624),28)),0)</f>
      </c>
      <c r="AK624" s="18">
        <f>IFERROR(_xlfn.BETA.DIST(DATE(YEAR(AK$2),MONTH(AK$2),15),$AD$2,$AE$2,FALSE,DATE(YEAR($AD624),MONTH($AD624),1),DATE(YEAR($AE624),MONTH($AE624),28)),0)</f>
      </c>
      <c r="AL624" s="18">
        <f>IFERROR(_xlfn.BETA.DIST(DATE(YEAR(AL$2),MONTH(AL$2),15),$AD$2,$AE$2,FALSE,DATE(YEAR($AD624),MONTH($AD624),1),DATE(YEAR($AE624),MONTH($AE624),28)),0)</f>
      </c>
      <c r="AM624" s="18">
        <f>IFERROR(_xlfn.BETA.DIST(DATE(YEAR(AM$2),MONTH(AM$2),15),$AD$2,$AE$2,FALSE,DATE(YEAR($AD624),MONTH($AD624),1),DATE(YEAR($AE624),MONTH($AE624),28)),0)</f>
      </c>
      <c r="AN624" s="18">
        <f>IFERROR(_xlfn.BETA.DIST(DATE(YEAR(AN$2),MONTH(AN$2),15),$AD$2,$AE$2,FALSE,DATE(YEAR($AD624),MONTH($AD624),1),DATE(YEAR($AE624),MONTH($AE624),28)),0)</f>
      </c>
      <c r="AO624" s="18">
        <f>IFERROR(_xlfn.BETA.DIST(DATE(YEAR(AO$2),MONTH(AO$2),15),$AD$2,$AE$2,FALSE,DATE(YEAR($AD624),MONTH($AD624),1),DATE(YEAR($AE624),MONTH($AE624),28)),0)</f>
      </c>
      <c r="AP624" s="18">
        <f>IFERROR(_xlfn.BETA.DIST(DATE(YEAR(AP$2),MONTH(AP$2),15),$AD$2,$AE$2,FALSE,DATE(YEAR($AD624),MONTH($AD624),1),DATE(YEAR($AE624),MONTH($AE624),28)),0)</f>
      </c>
      <c r="AQ624" s="18">
        <f>IFERROR(_xlfn.BETA.DIST(DATE(YEAR(AQ$2),MONTH(AQ$2),15),$AD$2,$AE$2,FALSE,DATE(YEAR($AD624),MONTH($AD624),1),DATE(YEAR($AE624),MONTH($AE624),28)),0)</f>
      </c>
      <c r="AR624" s="18">
        <f>IFERROR(_xlfn.BETA.DIST(DATE(YEAR(AR$2),MONTH(AR$2),15),$AD$2,$AE$2,FALSE,DATE(YEAR($AD624),MONTH($AD624),1),DATE(YEAR($AE624),MONTH($AE624),28)),0)</f>
      </c>
      <c r="AS624" s="18">
        <f>IFERROR(_xlfn.BETA.DIST(DATE(YEAR(AS$2),MONTH(AS$2),15),$AD$2,$AE$2,FALSE,DATE(YEAR($AD624),MONTH($AD624),1),DATE(YEAR($AE624),MONTH($AE624),28)),0)</f>
      </c>
      <c r="AT624" s="18">
        <f>IFERROR(_xlfn.BETA.DIST(DATE(YEAR(AT$2),MONTH(AT$2),15),$AD$2,$AE$2,FALSE,DATE(YEAR($AD624),MONTH($AD624),1),DATE(YEAR($AE624),MONTH($AE624),28)),0)</f>
      </c>
      <c r="AU624" s="18">
        <f>IFERROR(_xlfn.BETA.DIST(DATE(YEAR(AU$2),MONTH(AU$2),15),$AD$2,$AE$2,FALSE,DATE(YEAR($AD624),MONTH($AD624),1),DATE(YEAR($AE624),MONTH($AE624),28)),0)</f>
      </c>
      <c r="AV624" s="18">
        <f>SUM(AG624:AU624)</f>
      </c>
      <c r="AW624" s="18">
        <f>IF(J624&lt;&gt;0,J624,IF($AV624=0,0,AG624/$AV624*$Z624))</f>
      </c>
      <c r="AX624" s="18">
        <f>IF(K624&lt;&gt;0,K624,IF($AV624=0,0,AH624/$AV624*$Z624))</f>
      </c>
      <c r="AY624" s="18">
        <f>IF(L624&lt;&gt;0,L624,IF($AV624=0,0,AI624/$AV624*$Z624))</f>
      </c>
      <c r="AZ624" s="18">
        <f>IF(M624&lt;&gt;0,M624,IF($AV624=0,0,AJ624/$AV624*$Z624))</f>
      </c>
      <c r="BA624" s="18">
        <f>IF(N624&lt;&gt;0,N624,IF($AV624=0,0,AK624/$AV624*$Z624))</f>
      </c>
      <c r="BB624" s="18">
        <f>IF(O624&lt;&gt;0,O624,IF($AV624=0,0,AL624/$AV624*$Z624))</f>
      </c>
      <c r="BC624" s="18">
        <f>IF(P624&lt;&gt;0,P624,IF($AV624=0,0,AM624/$AV624*$Z624))</f>
      </c>
      <c r="BD624" s="18">
        <f>IF(Q624&lt;&gt;0,Q624,IF($AV624=0,0,AN624/$AV624*$Z624))</f>
      </c>
      <c r="BE624" s="18">
        <f>IF(R624&lt;&gt;0,R624,IF($AV624=0,0,AO624/$AV624*$Z624))</f>
      </c>
      <c r="BF624" s="18">
        <f>IF(S624&lt;&gt;0,S624,IF($AV624=0,0,AP624/$AV624*$Z624))</f>
      </c>
      <c r="BG624" s="18">
        <f>IF(T624&lt;&gt;0,T624,IF($AV624=0,0,AQ624/$AV624*$Z624))</f>
      </c>
      <c r="BH624" s="18">
        <f>IF(U624&lt;&gt;0,U624,IF($AV624=0,0,AR624/$AV624*$Z624))</f>
      </c>
      <c r="BI624" s="18">
        <f>IF(V624&lt;&gt;0,V624,IF($AV624=0,0,AS624/$AV624*$Z624))</f>
      </c>
      <c r="BJ624" s="18">
        <f>IF(W624&lt;&gt;0,W624,IF($AV624=0,0,AT624/$AV624*$Z624))</f>
      </c>
      <c r="BK624" s="18">
        <f>IF(X624&lt;&gt;0,X624,IF($AV624=0,0,AU624/$AV624*$Z624))</f>
      </c>
      <c r="BL624" s="18">
        <f>SUM(AW624:BK624)</f>
      </c>
      <c r="BM624" s="18">
        <f>I624-BL624</f>
      </c>
    </row>
    <row r="625" outlineLevel="4">
      <c r="A625" s="5" t="str">
        <v>11.17</v>
      </c>
      <c r="B625" s="5" t="str">
        <v/>
      </c>
      <c r="C625" s="5" t="str">
        <v>BSKDGNGENGR07</v>
      </c>
      <c r="D625" s="5" t="str">
        <v>BSKDGNGENGR07</v>
      </c>
      <c r="E625" s="19">
        <f>IFERROR(_xlfn.XLOOKUP(F625,Assumptions!B:B,Assumptions!C:C),0)</f>
      </c>
      <c r="F625" s="5" t="str">
        <v>Retention</v>
      </c>
      <c r="G625" s="5" t="str">
        <v/>
      </c>
      <c r="H625" s="18">
        <f>G622*E625</f>
      </c>
      <c r="I625" s="18">
        <f>H625*(1-0)</f>
      </c>
      <c r="J625" s="18">
        <v>0</v>
      </c>
      <c r="K625" s="18">
        <v>0</v>
      </c>
      <c r="L625" s="18">
        <v>0</v>
      </c>
      <c r="M625" s="18">
        <v>0</v>
      </c>
      <c r="N625" s="18">
        <v>0</v>
      </c>
      <c r="O625" s="18">
        <v>0</v>
      </c>
      <c r="P625" s="18">
        <v>0</v>
      </c>
      <c r="Q625" s="18">
        <v>0</v>
      </c>
      <c r="R625" s="18">
        <v>0</v>
      </c>
      <c r="S625" s="18">
        <v>0</v>
      </c>
      <c r="T625" s="18">
        <v>0</v>
      </c>
      <c r="U625" s="18">
        <v>0</v>
      </c>
      <c r="V625" s="18">
        <v>0</v>
      </c>
      <c r="W625" s="18">
        <v>0</v>
      </c>
      <c r="X625" s="18">
        <v>0</v>
      </c>
      <c r="Y625" s="18">
        <f>SUM(J625:X625)</f>
      </c>
      <c r="Z625" s="18">
        <f>I625-Y625</f>
      </c>
      <c r="AA625" s="20">
        <v>46483</v>
      </c>
      <c r="AB625" s="20">
        <v>46483</v>
      </c>
      <c r="AC625" s="18">
        <f>IFERROR(_xlfn.XLOOKUP(F625,Assumptions!B:B,Assumptions!D:D),0)</f>
      </c>
      <c r="AD625" s="20">
        <f>AA625+AC625</f>
      </c>
      <c r="AE625" s="20">
        <f>AC625+AB625</f>
      </c>
      <c r="AF625" s="5" t="str">
        <v/>
      </c>
      <c r="AG625" s="18">
        <f>IFERROR(_xlfn.BETA.DIST(DATE(YEAR(AG$2),MONTH(AG$2),15),$AD$2,$AE$2,FALSE,DATE(YEAR($AD625),MONTH($AD625),1),DATE(YEAR($AE625),MONTH($AE625),28)),0)</f>
      </c>
      <c r="AH625" s="18">
        <f>IFERROR(_xlfn.BETA.DIST(DATE(YEAR(AH$2),MONTH(AH$2),15),$AD$2,$AE$2,FALSE,DATE(YEAR($AD625),MONTH($AD625),1),DATE(YEAR($AE625),MONTH($AE625),28)),0)</f>
      </c>
      <c r="AI625" s="18">
        <f>IFERROR(_xlfn.BETA.DIST(DATE(YEAR(AI$2),MONTH(AI$2),15),$AD$2,$AE$2,FALSE,DATE(YEAR($AD625),MONTH($AD625),1),DATE(YEAR($AE625),MONTH($AE625),28)),0)</f>
      </c>
      <c r="AJ625" s="18">
        <f>IFERROR(_xlfn.BETA.DIST(DATE(YEAR(AJ$2),MONTH(AJ$2),15),$AD$2,$AE$2,FALSE,DATE(YEAR($AD625),MONTH($AD625),1),DATE(YEAR($AE625),MONTH($AE625),28)),0)</f>
      </c>
      <c r="AK625" s="18">
        <f>IFERROR(_xlfn.BETA.DIST(DATE(YEAR(AK$2),MONTH(AK$2),15),$AD$2,$AE$2,FALSE,DATE(YEAR($AD625),MONTH($AD625),1),DATE(YEAR($AE625),MONTH($AE625),28)),0)</f>
      </c>
      <c r="AL625" s="18">
        <f>IFERROR(_xlfn.BETA.DIST(DATE(YEAR(AL$2),MONTH(AL$2),15),$AD$2,$AE$2,FALSE,DATE(YEAR($AD625),MONTH($AD625),1),DATE(YEAR($AE625),MONTH($AE625),28)),0)</f>
      </c>
      <c r="AM625" s="18">
        <f>IFERROR(_xlfn.BETA.DIST(DATE(YEAR(AM$2),MONTH(AM$2),15),$AD$2,$AE$2,FALSE,DATE(YEAR($AD625),MONTH($AD625),1),DATE(YEAR($AE625),MONTH($AE625),28)),0)</f>
      </c>
      <c r="AN625" s="18">
        <f>IFERROR(_xlfn.BETA.DIST(DATE(YEAR(AN$2),MONTH(AN$2),15),$AD$2,$AE$2,FALSE,DATE(YEAR($AD625),MONTH($AD625),1),DATE(YEAR($AE625),MONTH($AE625),28)),0)</f>
      </c>
      <c r="AO625" s="18">
        <f>IFERROR(_xlfn.BETA.DIST(DATE(YEAR(AO$2),MONTH(AO$2),15),$AD$2,$AE$2,FALSE,DATE(YEAR($AD625),MONTH($AD625),1),DATE(YEAR($AE625),MONTH($AE625),28)),0)</f>
      </c>
      <c r="AP625" s="18">
        <f>IFERROR(_xlfn.BETA.DIST(DATE(YEAR(AP$2),MONTH(AP$2),15),$AD$2,$AE$2,FALSE,DATE(YEAR($AD625),MONTH($AD625),1),DATE(YEAR($AE625),MONTH($AE625),28)),0)</f>
      </c>
      <c r="AQ625" s="18">
        <f>IFERROR(_xlfn.BETA.DIST(DATE(YEAR(AQ$2),MONTH(AQ$2),15),$AD$2,$AE$2,FALSE,DATE(YEAR($AD625),MONTH($AD625),1),DATE(YEAR($AE625),MONTH($AE625),28)),0)</f>
      </c>
      <c r="AR625" s="18">
        <f>IFERROR(_xlfn.BETA.DIST(DATE(YEAR(AR$2),MONTH(AR$2),15),$AD$2,$AE$2,FALSE,DATE(YEAR($AD625),MONTH($AD625),1),DATE(YEAR($AE625),MONTH($AE625),28)),0)</f>
      </c>
      <c r="AS625" s="18">
        <f>IFERROR(_xlfn.BETA.DIST(DATE(YEAR(AS$2),MONTH(AS$2),15),$AD$2,$AE$2,FALSE,DATE(YEAR($AD625),MONTH($AD625),1),DATE(YEAR($AE625),MONTH($AE625),28)),0)</f>
      </c>
      <c r="AT625" s="18">
        <f>IFERROR(_xlfn.BETA.DIST(DATE(YEAR(AT$2),MONTH(AT$2),15),$AD$2,$AE$2,FALSE,DATE(YEAR($AD625),MONTH($AD625),1),DATE(YEAR($AE625),MONTH($AE625),28)),0)</f>
      </c>
      <c r="AU625" s="18">
        <f>IFERROR(_xlfn.BETA.DIST(DATE(YEAR(AU$2),MONTH(AU$2),15),$AD$2,$AE$2,FALSE,DATE(YEAR($AD625),MONTH($AD625),1),DATE(YEAR($AE625),MONTH($AE625),28)),0)</f>
      </c>
      <c r="AV625" s="18">
        <f>SUM(AG625:AU625)</f>
      </c>
      <c r="AW625" s="18">
        <f>IF(J625&lt;&gt;0,J625,IF($AV625=0,0,AG625/$AV625*$Z625))</f>
      </c>
      <c r="AX625" s="18">
        <f>IF(K625&lt;&gt;0,K625,IF($AV625=0,0,AH625/$AV625*$Z625))</f>
      </c>
      <c r="AY625" s="18">
        <f>IF(L625&lt;&gt;0,L625,IF($AV625=0,0,AI625/$AV625*$Z625))</f>
      </c>
      <c r="AZ625" s="18">
        <f>IF(M625&lt;&gt;0,M625,IF($AV625=0,0,AJ625/$AV625*$Z625))</f>
      </c>
      <c r="BA625" s="18">
        <f>IF(N625&lt;&gt;0,N625,IF($AV625=0,0,AK625/$AV625*$Z625))</f>
      </c>
      <c r="BB625" s="18">
        <f>IF(O625&lt;&gt;0,O625,IF($AV625=0,0,AL625/$AV625*$Z625))</f>
      </c>
      <c r="BC625" s="18">
        <f>IF(P625&lt;&gt;0,P625,IF($AV625=0,0,AM625/$AV625*$Z625))</f>
      </c>
      <c r="BD625" s="18">
        <f>IF(Q625&lt;&gt;0,Q625,IF($AV625=0,0,AN625/$AV625*$Z625))</f>
      </c>
      <c r="BE625" s="18">
        <f>IF(R625&lt;&gt;0,R625,IF($AV625=0,0,AO625/$AV625*$Z625))</f>
      </c>
      <c r="BF625" s="18">
        <f>IF(S625&lt;&gt;0,S625,IF($AV625=0,0,AP625/$AV625*$Z625))</f>
      </c>
      <c r="BG625" s="18">
        <f>IF(T625&lt;&gt;0,T625,IF($AV625=0,0,AQ625/$AV625*$Z625))</f>
      </c>
      <c r="BH625" s="18">
        <f>IF(U625&lt;&gt;0,U625,IF($AV625=0,0,AR625/$AV625*$Z625))</f>
      </c>
      <c r="BI625" s="18">
        <f>IF(V625&lt;&gt;0,V625,IF($AV625=0,0,AS625/$AV625*$Z625))</f>
      </c>
      <c r="BJ625" s="18">
        <f>IF(W625&lt;&gt;0,W625,IF($AV625=0,0,AT625/$AV625*$Z625))</f>
      </c>
      <c r="BK625" s="18">
        <f>IF(X625&lt;&gt;0,X625,IF($AV625=0,0,AU625/$AV625*$Z625))</f>
      </c>
      <c r="BL625" s="18">
        <f>SUM(AW625:BK625)</f>
      </c>
      <c r="BM625" s="18">
        <f>I625-BL625</f>
      </c>
    </row>
    <row r="626" outlineLevel="3">
      <c r="A626" s="17" t="str">
        <v>11.18</v>
      </c>
      <c r="B626" s="17" t="str">
        <v/>
      </c>
      <c r="C626" s="17" t="str">
        <v/>
      </c>
      <c r="D626" s="17" t="str">
        <v/>
      </c>
      <c r="E626" s="17" t="str">
        <v>11.18</v>
      </c>
      <c r="F626" s="17" t="str">
        <v>Guard Room</v>
      </c>
      <c r="G626" s="17">
        <v>1921346.54</v>
      </c>
      <c r="H626" s="17" t="str">
        <v/>
      </c>
      <c r="I626" s="17" t="str">
        <v/>
      </c>
      <c r="J626" s="17" t="str">
        <v/>
      </c>
      <c r="K626" s="17" t="str">
        <v/>
      </c>
      <c r="L626" s="17" t="str">
        <v/>
      </c>
      <c r="M626" s="17" t="str">
        <v/>
      </c>
      <c r="N626" s="17" t="str">
        <v/>
      </c>
      <c r="O626" s="17" t="str">
        <v/>
      </c>
      <c r="P626" s="17" t="str">
        <v/>
      </c>
      <c r="Q626" s="17" t="str">
        <v/>
      </c>
      <c r="R626" s="17" t="str">
        <v/>
      </c>
      <c r="S626" s="17" t="str">
        <v/>
      </c>
      <c r="T626" s="17" t="str">
        <v/>
      </c>
      <c r="U626" s="17" t="str">
        <v/>
      </c>
      <c r="V626" s="17" t="str">
        <v/>
      </c>
      <c r="W626" s="17" t="str">
        <v/>
      </c>
      <c r="X626" s="17" t="str">
        <v/>
      </c>
      <c r="Y626" s="17" t="str">
        <v/>
      </c>
      <c r="Z626" s="17" t="str">
        <v/>
      </c>
      <c r="AA626" s="17" t="str">
        <v/>
      </c>
      <c r="AB626" s="17" t="str">
        <v/>
      </c>
      <c r="AC626" s="17" t="str">
        <v/>
      </c>
      <c r="AD626" s="17" t="str">
        <v/>
      </c>
      <c r="AE626" s="17" t="str">
        <v/>
      </c>
      <c r="AF626" s="5" t="str">
        <v/>
      </c>
      <c r="AG626" s="18">
        <f>IFERROR(_xlfn.BETA.DIST(DATE(YEAR(AG$2),MONTH(AG$2),15),$AD$2,$AE$2,FALSE,DATE(YEAR($AD626),MONTH($AD626),1),DATE(YEAR($AE626),MONTH($AE626),28)),0)</f>
      </c>
      <c r="AH626" s="18">
        <f>IFERROR(_xlfn.BETA.DIST(DATE(YEAR(AH$2),MONTH(AH$2),15),$AD$2,$AE$2,FALSE,DATE(YEAR($AD626),MONTH($AD626),1),DATE(YEAR($AE626),MONTH($AE626),28)),0)</f>
      </c>
      <c r="AI626" s="18">
        <f>IFERROR(_xlfn.BETA.DIST(DATE(YEAR(AI$2),MONTH(AI$2),15),$AD$2,$AE$2,FALSE,DATE(YEAR($AD626),MONTH($AD626),1),DATE(YEAR($AE626),MONTH($AE626),28)),0)</f>
      </c>
      <c r="AJ626" s="18">
        <f>IFERROR(_xlfn.BETA.DIST(DATE(YEAR(AJ$2),MONTH(AJ$2),15),$AD$2,$AE$2,FALSE,DATE(YEAR($AD626),MONTH($AD626),1),DATE(YEAR($AE626),MONTH($AE626),28)),0)</f>
      </c>
      <c r="AK626" s="18">
        <f>IFERROR(_xlfn.BETA.DIST(DATE(YEAR(AK$2),MONTH(AK$2),15),$AD$2,$AE$2,FALSE,DATE(YEAR($AD626),MONTH($AD626),1),DATE(YEAR($AE626),MONTH($AE626),28)),0)</f>
      </c>
      <c r="AL626" s="18">
        <f>IFERROR(_xlfn.BETA.DIST(DATE(YEAR(AL$2),MONTH(AL$2),15),$AD$2,$AE$2,FALSE,DATE(YEAR($AD626),MONTH($AD626),1),DATE(YEAR($AE626),MONTH($AE626),28)),0)</f>
      </c>
      <c r="AM626" s="18">
        <f>IFERROR(_xlfn.BETA.DIST(DATE(YEAR(AM$2),MONTH(AM$2),15),$AD$2,$AE$2,FALSE,DATE(YEAR($AD626),MONTH($AD626),1),DATE(YEAR($AE626),MONTH($AE626),28)),0)</f>
      </c>
      <c r="AN626" s="18">
        <f>IFERROR(_xlfn.BETA.DIST(DATE(YEAR(AN$2),MONTH(AN$2),15),$AD$2,$AE$2,FALSE,DATE(YEAR($AD626),MONTH($AD626),1),DATE(YEAR($AE626),MONTH($AE626),28)),0)</f>
      </c>
      <c r="AO626" s="18">
        <f>IFERROR(_xlfn.BETA.DIST(DATE(YEAR(AO$2),MONTH(AO$2),15),$AD$2,$AE$2,FALSE,DATE(YEAR($AD626),MONTH($AD626),1),DATE(YEAR($AE626),MONTH($AE626),28)),0)</f>
      </c>
      <c r="AP626" s="18">
        <f>IFERROR(_xlfn.BETA.DIST(DATE(YEAR(AP$2),MONTH(AP$2),15),$AD$2,$AE$2,FALSE,DATE(YEAR($AD626),MONTH($AD626),1),DATE(YEAR($AE626),MONTH($AE626),28)),0)</f>
      </c>
      <c r="AQ626" s="18">
        <f>IFERROR(_xlfn.BETA.DIST(DATE(YEAR(AQ$2),MONTH(AQ$2),15),$AD$2,$AE$2,FALSE,DATE(YEAR($AD626),MONTH($AD626),1),DATE(YEAR($AE626),MONTH($AE626),28)),0)</f>
      </c>
      <c r="AR626" s="18">
        <f>IFERROR(_xlfn.BETA.DIST(DATE(YEAR(AR$2),MONTH(AR$2),15),$AD$2,$AE$2,FALSE,DATE(YEAR($AD626),MONTH($AD626),1),DATE(YEAR($AE626),MONTH($AE626),28)),0)</f>
      </c>
      <c r="AS626" s="18">
        <f>IFERROR(_xlfn.BETA.DIST(DATE(YEAR(AS$2),MONTH(AS$2),15),$AD$2,$AE$2,FALSE,DATE(YEAR($AD626),MONTH($AD626),1),DATE(YEAR($AE626),MONTH($AE626),28)),0)</f>
      </c>
      <c r="AT626" s="18">
        <f>IFERROR(_xlfn.BETA.DIST(DATE(YEAR(AT$2),MONTH(AT$2),15),$AD$2,$AE$2,FALSE,DATE(YEAR($AD626),MONTH($AD626),1),DATE(YEAR($AE626),MONTH($AE626),28)),0)</f>
      </c>
      <c r="AU626" s="18">
        <f>IFERROR(_xlfn.BETA.DIST(DATE(YEAR(AU$2),MONTH(AU$2),15),$AD$2,$AE$2,FALSE,DATE(YEAR($AD626),MONTH($AD626),1),DATE(YEAR($AE626),MONTH($AE626),28)),0)</f>
      </c>
      <c r="AV626" s="18">
        <f>SUM(AG626:AU626)</f>
      </c>
      <c r="AW626" s="18">
        <f>IF(J626&lt;&gt;0,J626,IF($AV626=0,0,AG626/$AV626*$Z626))</f>
      </c>
      <c r="AX626" s="18">
        <f>IF(K626&lt;&gt;0,K626,IF($AV626=0,0,AH626/$AV626*$Z626))</f>
      </c>
      <c r="AY626" s="18">
        <f>IF(L626&lt;&gt;0,L626,IF($AV626=0,0,AI626/$AV626*$Z626))</f>
      </c>
      <c r="AZ626" s="18">
        <f>IF(M626&lt;&gt;0,M626,IF($AV626=0,0,AJ626/$AV626*$Z626))</f>
      </c>
      <c r="BA626" s="18">
        <f>IF(N626&lt;&gt;0,N626,IF($AV626=0,0,AK626/$AV626*$Z626))</f>
      </c>
      <c r="BB626" s="18">
        <f>IF(O626&lt;&gt;0,O626,IF($AV626=0,0,AL626/$AV626*$Z626))</f>
      </c>
      <c r="BC626" s="18">
        <f>IF(P626&lt;&gt;0,P626,IF($AV626=0,0,AM626/$AV626*$Z626))</f>
      </c>
      <c r="BD626" s="18">
        <f>IF(Q626&lt;&gt;0,Q626,IF($AV626=0,0,AN626/$AV626*$Z626))</f>
      </c>
      <c r="BE626" s="18">
        <f>IF(R626&lt;&gt;0,R626,IF($AV626=0,0,AO626/$AV626*$Z626))</f>
      </c>
      <c r="BF626" s="18">
        <f>IF(S626&lt;&gt;0,S626,IF($AV626=0,0,AP626/$AV626*$Z626))</f>
      </c>
      <c r="BG626" s="18">
        <f>IF(T626&lt;&gt;0,T626,IF($AV626=0,0,AQ626/$AV626*$Z626))</f>
      </c>
      <c r="BH626" s="18">
        <f>IF(U626&lt;&gt;0,U626,IF($AV626=0,0,AR626/$AV626*$Z626))</f>
      </c>
      <c r="BI626" s="18">
        <f>IF(V626&lt;&gt;0,V626,IF($AV626=0,0,AS626/$AV626*$Z626))</f>
      </c>
      <c r="BJ626" s="18">
        <f>IF(W626&lt;&gt;0,W626,IF($AV626=0,0,AT626/$AV626*$Z626))</f>
      </c>
      <c r="BK626" s="18">
        <f>IF(X626&lt;&gt;0,X626,IF($AV626=0,0,AU626/$AV626*$Z626))</f>
      </c>
      <c r="BL626" s="18">
        <f>SUM(AW626:BK626)</f>
      </c>
      <c r="BM626" s="17" t="str">
        <v/>
      </c>
    </row>
    <row r="627" outlineLevel="4">
      <c r="A627" s="5" t="str">
        <v>11.18</v>
      </c>
      <c r="B627" s="5" t="str">
        <v/>
      </c>
      <c r="C627" s="5" t="str">
        <v>BSKDGNGENGR03</v>
      </c>
      <c r="D627" s="5" t="str">
        <v>BSKDGNGENGR03</v>
      </c>
      <c r="E627" s="19">
        <f>IFERROR(_xlfn.XLOOKUP(F627,Assumptions!B:B,Assumptions!C:C),0)</f>
      </c>
      <c r="F627" s="5" t="str">
        <v>Advanced Payment</v>
      </c>
      <c r="G627" s="5" t="str">
        <v/>
      </c>
      <c r="H627" s="18">
        <f>G626*E627</f>
      </c>
      <c r="I627" s="18">
        <f>H627*(1-0)</f>
      </c>
      <c r="J627" s="18">
        <v>0</v>
      </c>
      <c r="K627" s="18">
        <v>0</v>
      </c>
      <c r="L627" s="18">
        <v>0</v>
      </c>
      <c r="M627" s="18">
        <v>0</v>
      </c>
      <c r="N627" s="18">
        <v>0</v>
      </c>
      <c r="O627" s="18">
        <v>0</v>
      </c>
      <c r="P627" s="18">
        <v>0</v>
      </c>
      <c r="Q627" s="18">
        <v>0</v>
      </c>
      <c r="R627" s="18">
        <v>0</v>
      </c>
      <c r="S627" s="18">
        <v>0</v>
      </c>
      <c r="T627" s="18">
        <v>0</v>
      </c>
      <c r="U627" s="18">
        <v>0</v>
      </c>
      <c r="V627" s="18">
        <v>0</v>
      </c>
      <c r="W627" s="18">
        <v>0</v>
      </c>
      <c r="X627" s="18">
        <v>0</v>
      </c>
      <c r="Y627" s="18">
        <f>SUM(J627:X627)</f>
      </c>
      <c r="Z627" s="18">
        <f>I627-Y627</f>
      </c>
      <c r="AA627" s="20">
        <v>46026</v>
      </c>
      <c r="AB627" s="20">
        <v>46026</v>
      </c>
      <c r="AC627" s="18">
        <f>IFERROR(_xlfn.XLOOKUP(F627,Assumptions!B:B,Assumptions!D:D),0)</f>
      </c>
      <c r="AD627" s="20">
        <f>AA627+AC627</f>
      </c>
      <c r="AE627" s="20">
        <f>AC627+AB627</f>
      </c>
      <c r="AF627" s="5" t="str">
        <v/>
      </c>
      <c r="AG627" s="18">
        <f>IFERROR(_xlfn.BETA.DIST(DATE(YEAR(AG$2),MONTH(AG$2),15),$AD$2,$AE$2,FALSE,DATE(YEAR($AD627),MONTH($AD627),1),DATE(YEAR($AE627),MONTH($AE627),28)),0)</f>
      </c>
      <c r="AH627" s="18">
        <f>IFERROR(_xlfn.BETA.DIST(DATE(YEAR(AH$2),MONTH(AH$2),15),$AD$2,$AE$2,FALSE,DATE(YEAR($AD627),MONTH($AD627),1),DATE(YEAR($AE627),MONTH($AE627),28)),0)</f>
      </c>
      <c r="AI627" s="18">
        <f>IFERROR(_xlfn.BETA.DIST(DATE(YEAR(AI$2),MONTH(AI$2),15),$AD$2,$AE$2,FALSE,DATE(YEAR($AD627),MONTH($AD627),1),DATE(YEAR($AE627),MONTH($AE627),28)),0)</f>
      </c>
      <c r="AJ627" s="18">
        <f>IFERROR(_xlfn.BETA.DIST(DATE(YEAR(AJ$2),MONTH(AJ$2),15),$AD$2,$AE$2,FALSE,DATE(YEAR($AD627),MONTH($AD627),1),DATE(YEAR($AE627),MONTH($AE627),28)),0)</f>
      </c>
      <c r="AK627" s="18">
        <f>IFERROR(_xlfn.BETA.DIST(DATE(YEAR(AK$2),MONTH(AK$2),15),$AD$2,$AE$2,FALSE,DATE(YEAR($AD627),MONTH($AD627),1),DATE(YEAR($AE627),MONTH($AE627),28)),0)</f>
      </c>
      <c r="AL627" s="18">
        <f>IFERROR(_xlfn.BETA.DIST(DATE(YEAR(AL$2),MONTH(AL$2),15),$AD$2,$AE$2,FALSE,DATE(YEAR($AD627),MONTH($AD627),1),DATE(YEAR($AE627),MONTH($AE627),28)),0)</f>
      </c>
      <c r="AM627" s="18">
        <f>IFERROR(_xlfn.BETA.DIST(DATE(YEAR(AM$2),MONTH(AM$2),15),$AD$2,$AE$2,FALSE,DATE(YEAR($AD627),MONTH($AD627),1),DATE(YEAR($AE627),MONTH($AE627),28)),0)</f>
      </c>
      <c r="AN627" s="18">
        <f>IFERROR(_xlfn.BETA.DIST(DATE(YEAR(AN$2),MONTH(AN$2),15),$AD$2,$AE$2,FALSE,DATE(YEAR($AD627),MONTH($AD627),1),DATE(YEAR($AE627),MONTH($AE627),28)),0)</f>
      </c>
      <c r="AO627" s="18">
        <f>IFERROR(_xlfn.BETA.DIST(DATE(YEAR(AO$2),MONTH(AO$2),15),$AD$2,$AE$2,FALSE,DATE(YEAR($AD627),MONTH($AD627),1),DATE(YEAR($AE627),MONTH($AE627),28)),0)</f>
      </c>
      <c r="AP627" s="18">
        <f>IFERROR(_xlfn.BETA.DIST(DATE(YEAR(AP$2),MONTH(AP$2),15),$AD$2,$AE$2,FALSE,DATE(YEAR($AD627),MONTH($AD627),1),DATE(YEAR($AE627),MONTH($AE627),28)),0)</f>
      </c>
      <c r="AQ627" s="18">
        <f>IFERROR(_xlfn.BETA.DIST(DATE(YEAR(AQ$2),MONTH(AQ$2),15),$AD$2,$AE$2,FALSE,DATE(YEAR($AD627),MONTH($AD627),1),DATE(YEAR($AE627),MONTH($AE627),28)),0)</f>
      </c>
      <c r="AR627" s="18">
        <f>IFERROR(_xlfn.BETA.DIST(DATE(YEAR(AR$2),MONTH(AR$2),15),$AD$2,$AE$2,FALSE,DATE(YEAR($AD627),MONTH($AD627),1),DATE(YEAR($AE627),MONTH($AE627),28)),0)</f>
      </c>
      <c r="AS627" s="18">
        <f>IFERROR(_xlfn.BETA.DIST(DATE(YEAR(AS$2),MONTH(AS$2),15),$AD$2,$AE$2,FALSE,DATE(YEAR($AD627),MONTH($AD627),1),DATE(YEAR($AE627),MONTH($AE627),28)),0)</f>
      </c>
      <c r="AT627" s="18">
        <f>IFERROR(_xlfn.BETA.DIST(DATE(YEAR(AT$2),MONTH(AT$2),15),$AD$2,$AE$2,FALSE,DATE(YEAR($AD627),MONTH($AD627),1),DATE(YEAR($AE627),MONTH($AE627),28)),0)</f>
      </c>
      <c r="AU627" s="18">
        <f>IFERROR(_xlfn.BETA.DIST(DATE(YEAR(AU$2),MONTH(AU$2),15),$AD$2,$AE$2,FALSE,DATE(YEAR($AD627),MONTH($AD627),1),DATE(YEAR($AE627),MONTH($AE627),28)),0)</f>
      </c>
      <c r="AV627" s="18">
        <f>SUM(AG627:AU627)</f>
      </c>
      <c r="AW627" s="18">
        <f>IF(J627&lt;&gt;0,J627,IF($AV627=0,0,AG627/$AV627*$Z627))</f>
      </c>
      <c r="AX627" s="18">
        <f>IF(K627&lt;&gt;0,K627,IF($AV627=0,0,AH627/$AV627*$Z627))</f>
      </c>
      <c r="AY627" s="18">
        <f>IF(L627&lt;&gt;0,L627,IF($AV627=0,0,AI627/$AV627*$Z627))</f>
      </c>
      <c r="AZ627" s="18">
        <f>IF(M627&lt;&gt;0,M627,IF($AV627=0,0,AJ627/$AV627*$Z627))</f>
      </c>
      <c r="BA627" s="18">
        <f>IF(N627&lt;&gt;0,N627,IF($AV627=0,0,AK627/$AV627*$Z627))</f>
      </c>
      <c r="BB627" s="18">
        <f>IF(O627&lt;&gt;0,O627,IF($AV627=0,0,AL627/$AV627*$Z627))</f>
      </c>
      <c r="BC627" s="18">
        <f>IF(P627&lt;&gt;0,P627,IF($AV627=0,0,AM627/$AV627*$Z627))</f>
      </c>
      <c r="BD627" s="18">
        <f>IF(Q627&lt;&gt;0,Q627,IF($AV627=0,0,AN627/$AV627*$Z627))</f>
      </c>
      <c r="BE627" s="18">
        <f>IF(R627&lt;&gt;0,R627,IF($AV627=0,0,AO627/$AV627*$Z627))</f>
      </c>
      <c r="BF627" s="18">
        <f>IF(S627&lt;&gt;0,S627,IF($AV627=0,0,AP627/$AV627*$Z627))</f>
      </c>
      <c r="BG627" s="18">
        <f>IF(T627&lt;&gt;0,T627,IF($AV627=0,0,AQ627/$AV627*$Z627))</f>
      </c>
      <c r="BH627" s="18">
        <f>IF(U627&lt;&gt;0,U627,IF($AV627=0,0,AR627/$AV627*$Z627))</f>
      </c>
      <c r="BI627" s="18">
        <f>IF(V627&lt;&gt;0,V627,IF($AV627=0,0,AS627/$AV627*$Z627))</f>
      </c>
      <c r="BJ627" s="18">
        <f>IF(W627&lt;&gt;0,W627,IF($AV627=0,0,AT627/$AV627*$Z627))</f>
      </c>
      <c r="BK627" s="18">
        <f>IF(X627&lt;&gt;0,X627,IF($AV627=0,0,AU627/$AV627*$Z627))</f>
      </c>
      <c r="BL627" s="18">
        <f>SUM(AW627:BK627)</f>
      </c>
      <c r="BM627" s="18">
        <f>I627-BL627</f>
      </c>
    </row>
    <row r="628" outlineLevel="4">
      <c r="A628" s="5" t="str">
        <v>11.18</v>
      </c>
      <c r="B628" s="5" t="str">
        <v/>
      </c>
      <c r="C628" s="5" t="str">
        <v/>
      </c>
      <c r="D628" s="5" t="str">
        <v/>
      </c>
      <c r="E628" s="19">
        <f>IFERROR(_xlfn.XLOOKUP(F628,Assumptions!B:B,Assumptions!C:C),0)</f>
      </c>
      <c r="F628" s="5" t="str">
        <v>Site Delivery EGP</v>
      </c>
      <c r="G628" s="5" t="str">
        <v/>
      </c>
      <c r="H628" s="18">
        <f>G626*E628</f>
      </c>
      <c r="I628" s="18">
        <f>H628*(1-0)</f>
      </c>
      <c r="J628" s="18">
        <v>0</v>
      </c>
      <c r="K628" s="18">
        <v>0</v>
      </c>
      <c r="L628" s="18">
        <v>0</v>
      </c>
      <c r="M628" s="18">
        <v>0</v>
      </c>
      <c r="N628" s="18">
        <v>0</v>
      </c>
      <c r="O628" s="18">
        <v>0</v>
      </c>
      <c r="P628" s="18">
        <v>0</v>
      </c>
      <c r="Q628" s="18">
        <v>0</v>
      </c>
      <c r="R628" s="18">
        <v>0</v>
      </c>
      <c r="S628" s="18">
        <v>0</v>
      </c>
      <c r="T628" s="18">
        <v>0</v>
      </c>
      <c r="U628" s="18">
        <v>0</v>
      </c>
      <c r="V628" s="18">
        <v>0</v>
      </c>
      <c r="W628" s="18">
        <v>0</v>
      </c>
      <c r="X628" s="18">
        <v>0</v>
      </c>
      <c r="Y628" s="18">
        <f>SUM(J628:X628)</f>
      </c>
      <c r="Z628" s="18">
        <f>I628-Y628</f>
      </c>
      <c r="AA628" s="5" t="str">
        <v/>
      </c>
      <c r="AB628" s="5" t="str">
        <v/>
      </c>
      <c r="AC628" s="18">
        <f>IFERROR(_xlfn.XLOOKUP(F628,Assumptions!B:B,Assumptions!D:D),0)</f>
      </c>
      <c r="AD628" s="20">
        <f>AA628+AC628</f>
      </c>
      <c r="AE628" s="20">
        <f>AC628+AB628</f>
      </c>
      <c r="AF628" s="5" t="str">
        <v/>
      </c>
      <c r="AG628" s="18">
        <f>IFERROR(_xlfn.BETA.DIST(DATE(YEAR(AG$2),MONTH(AG$2),15),$AD$2,$AE$2,FALSE,DATE(YEAR($AD628),MONTH($AD628),1),DATE(YEAR($AE628),MONTH($AE628),28)),0)</f>
      </c>
      <c r="AH628" s="18">
        <f>IFERROR(_xlfn.BETA.DIST(DATE(YEAR(AH$2),MONTH(AH$2),15),$AD$2,$AE$2,FALSE,DATE(YEAR($AD628),MONTH($AD628),1),DATE(YEAR($AE628),MONTH($AE628),28)),0)</f>
      </c>
      <c r="AI628" s="18">
        <f>IFERROR(_xlfn.BETA.DIST(DATE(YEAR(AI$2),MONTH(AI$2),15),$AD$2,$AE$2,FALSE,DATE(YEAR($AD628),MONTH($AD628),1),DATE(YEAR($AE628),MONTH($AE628),28)),0)</f>
      </c>
      <c r="AJ628" s="18">
        <f>IFERROR(_xlfn.BETA.DIST(DATE(YEAR(AJ$2),MONTH(AJ$2),15),$AD$2,$AE$2,FALSE,DATE(YEAR($AD628),MONTH($AD628),1),DATE(YEAR($AE628),MONTH($AE628),28)),0)</f>
      </c>
      <c r="AK628" s="18">
        <f>IFERROR(_xlfn.BETA.DIST(DATE(YEAR(AK$2),MONTH(AK$2),15),$AD$2,$AE$2,FALSE,DATE(YEAR($AD628),MONTH($AD628),1),DATE(YEAR($AE628),MONTH($AE628),28)),0)</f>
      </c>
      <c r="AL628" s="18">
        <f>IFERROR(_xlfn.BETA.DIST(DATE(YEAR(AL$2),MONTH(AL$2),15),$AD$2,$AE$2,FALSE,DATE(YEAR($AD628),MONTH($AD628),1),DATE(YEAR($AE628),MONTH($AE628),28)),0)</f>
      </c>
      <c r="AM628" s="18">
        <f>IFERROR(_xlfn.BETA.DIST(DATE(YEAR(AM$2),MONTH(AM$2),15),$AD$2,$AE$2,FALSE,DATE(YEAR($AD628),MONTH($AD628),1),DATE(YEAR($AE628),MONTH($AE628),28)),0)</f>
      </c>
      <c r="AN628" s="18">
        <f>IFERROR(_xlfn.BETA.DIST(DATE(YEAR(AN$2),MONTH(AN$2),15),$AD$2,$AE$2,FALSE,DATE(YEAR($AD628),MONTH($AD628),1),DATE(YEAR($AE628),MONTH($AE628),28)),0)</f>
      </c>
      <c r="AO628" s="18">
        <f>IFERROR(_xlfn.BETA.DIST(DATE(YEAR(AO$2),MONTH(AO$2),15),$AD$2,$AE$2,FALSE,DATE(YEAR($AD628),MONTH($AD628),1),DATE(YEAR($AE628),MONTH($AE628),28)),0)</f>
      </c>
      <c r="AP628" s="18">
        <f>IFERROR(_xlfn.BETA.DIST(DATE(YEAR(AP$2),MONTH(AP$2),15),$AD$2,$AE$2,FALSE,DATE(YEAR($AD628),MONTH($AD628),1),DATE(YEAR($AE628),MONTH($AE628),28)),0)</f>
      </c>
      <c r="AQ628" s="18">
        <f>IFERROR(_xlfn.BETA.DIST(DATE(YEAR(AQ$2),MONTH(AQ$2),15),$AD$2,$AE$2,FALSE,DATE(YEAR($AD628),MONTH($AD628),1),DATE(YEAR($AE628),MONTH($AE628),28)),0)</f>
      </c>
      <c r="AR628" s="18">
        <f>IFERROR(_xlfn.BETA.DIST(DATE(YEAR(AR$2),MONTH(AR$2),15),$AD$2,$AE$2,FALSE,DATE(YEAR($AD628),MONTH($AD628),1),DATE(YEAR($AE628),MONTH($AE628),28)),0)</f>
      </c>
      <c r="AS628" s="18">
        <f>IFERROR(_xlfn.BETA.DIST(DATE(YEAR(AS$2),MONTH(AS$2),15),$AD$2,$AE$2,FALSE,DATE(YEAR($AD628),MONTH($AD628),1),DATE(YEAR($AE628),MONTH($AE628),28)),0)</f>
      </c>
      <c r="AT628" s="18">
        <f>IFERROR(_xlfn.BETA.DIST(DATE(YEAR(AT$2),MONTH(AT$2),15),$AD$2,$AE$2,FALSE,DATE(YEAR($AD628),MONTH($AD628),1),DATE(YEAR($AE628),MONTH($AE628),28)),0)</f>
      </c>
      <c r="AU628" s="18">
        <f>IFERROR(_xlfn.BETA.DIST(DATE(YEAR(AU$2),MONTH(AU$2),15),$AD$2,$AE$2,FALSE,DATE(YEAR($AD628),MONTH($AD628),1),DATE(YEAR($AE628),MONTH($AE628),28)),0)</f>
      </c>
      <c r="AV628" s="18">
        <f>SUM(AG628:AU628)</f>
      </c>
      <c r="AW628" s="18">
        <f>IF(J628&lt;&gt;0,J628,IF($AV628=0,0,AG628/$AV628*$Z628))</f>
      </c>
      <c r="AX628" s="18">
        <f>IF(K628&lt;&gt;0,K628,IF($AV628=0,0,AH628/$AV628*$Z628))</f>
      </c>
      <c r="AY628" s="18">
        <f>IF(L628&lt;&gt;0,L628,IF($AV628=0,0,AI628/$AV628*$Z628))</f>
      </c>
      <c r="AZ628" s="18">
        <f>IF(M628&lt;&gt;0,M628,IF($AV628=0,0,AJ628/$AV628*$Z628))</f>
      </c>
      <c r="BA628" s="18">
        <f>IF(N628&lt;&gt;0,N628,IF($AV628=0,0,AK628/$AV628*$Z628))</f>
      </c>
      <c r="BB628" s="18">
        <f>IF(O628&lt;&gt;0,O628,IF($AV628=0,0,AL628/$AV628*$Z628))</f>
      </c>
      <c r="BC628" s="18">
        <f>IF(P628&lt;&gt;0,P628,IF($AV628=0,0,AM628/$AV628*$Z628))</f>
      </c>
      <c r="BD628" s="18">
        <f>IF(Q628&lt;&gt;0,Q628,IF($AV628=0,0,AN628/$AV628*$Z628))</f>
      </c>
      <c r="BE628" s="18">
        <f>IF(R628&lt;&gt;0,R628,IF($AV628=0,0,AO628/$AV628*$Z628))</f>
      </c>
      <c r="BF628" s="18">
        <f>IF(S628&lt;&gt;0,S628,IF($AV628=0,0,AP628/$AV628*$Z628))</f>
      </c>
      <c r="BG628" s="18">
        <f>IF(T628&lt;&gt;0,T628,IF($AV628=0,0,AQ628/$AV628*$Z628))</f>
      </c>
      <c r="BH628" s="18">
        <f>IF(U628&lt;&gt;0,U628,IF($AV628=0,0,AR628/$AV628*$Z628))</f>
      </c>
      <c r="BI628" s="18">
        <f>IF(V628&lt;&gt;0,V628,IF($AV628=0,0,AS628/$AV628*$Z628))</f>
      </c>
      <c r="BJ628" s="18">
        <f>IF(W628&lt;&gt;0,W628,IF($AV628=0,0,AT628/$AV628*$Z628))</f>
      </c>
      <c r="BK628" s="18">
        <f>IF(X628&lt;&gt;0,X628,IF($AV628=0,0,AU628/$AV628*$Z628))</f>
      </c>
      <c r="BL628" s="18">
        <f>SUM(AW628:BK628)</f>
      </c>
      <c r="BM628" s="18">
        <f>I628-BL628</f>
      </c>
    </row>
    <row r="629" outlineLevel="4">
      <c r="A629" s="5" t="str">
        <v>11.18</v>
      </c>
      <c r="B629" s="5" t="str">
        <v/>
      </c>
      <c r="C629" s="5" t="str">
        <v>BSKDGNGENGR07</v>
      </c>
      <c r="D629" s="5" t="str">
        <v>BSKDGNGENGR07</v>
      </c>
      <c r="E629" s="19">
        <f>IFERROR(_xlfn.XLOOKUP(F629,Assumptions!B:B,Assumptions!C:C),0)</f>
      </c>
      <c r="F629" s="5" t="str">
        <v>Retention</v>
      </c>
      <c r="G629" s="5" t="str">
        <v/>
      </c>
      <c r="H629" s="18">
        <f>G626*E629</f>
      </c>
      <c r="I629" s="18">
        <f>H629*(1-0)</f>
      </c>
      <c r="J629" s="18">
        <v>0</v>
      </c>
      <c r="K629" s="18">
        <v>0</v>
      </c>
      <c r="L629" s="18">
        <v>0</v>
      </c>
      <c r="M629" s="18">
        <v>0</v>
      </c>
      <c r="N629" s="18">
        <v>0</v>
      </c>
      <c r="O629" s="18">
        <v>0</v>
      </c>
      <c r="P629" s="18">
        <v>0</v>
      </c>
      <c r="Q629" s="18">
        <v>0</v>
      </c>
      <c r="R629" s="18">
        <v>0</v>
      </c>
      <c r="S629" s="18">
        <v>0</v>
      </c>
      <c r="T629" s="18">
        <v>0</v>
      </c>
      <c r="U629" s="18">
        <v>0</v>
      </c>
      <c r="V629" s="18">
        <v>0</v>
      </c>
      <c r="W629" s="18">
        <v>0</v>
      </c>
      <c r="X629" s="18">
        <v>0</v>
      </c>
      <c r="Y629" s="18">
        <f>SUM(J629:X629)</f>
      </c>
      <c r="Z629" s="18">
        <f>I629-Y629</f>
      </c>
      <c r="AA629" s="20">
        <v>46483</v>
      </c>
      <c r="AB629" s="20">
        <v>46483</v>
      </c>
      <c r="AC629" s="18">
        <f>IFERROR(_xlfn.XLOOKUP(F629,Assumptions!B:B,Assumptions!D:D),0)</f>
      </c>
      <c r="AD629" s="20">
        <f>AA629+AC629</f>
      </c>
      <c r="AE629" s="20">
        <f>AC629+AB629</f>
      </c>
      <c r="AF629" s="5" t="str">
        <v/>
      </c>
      <c r="AG629" s="18">
        <f>IFERROR(_xlfn.BETA.DIST(DATE(YEAR(AG$2),MONTH(AG$2),15),$AD$2,$AE$2,FALSE,DATE(YEAR($AD629),MONTH($AD629),1),DATE(YEAR($AE629),MONTH($AE629),28)),0)</f>
      </c>
      <c r="AH629" s="18">
        <f>IFERROR(_xlfn.BETA.DIST(DATE(YEAR(AH$2),MONTH(AH$2),15),$AD$2,$AE$2,FALSE,DATE(YEAR($AD629),MONTH($AD629),1),DATE(YEAR($AE629),MONTH($AE629),28)),0)</f>
      </c>
      <c r="AI629" s="18">
        <f>IFERROR(_xlfn.BETA.DIST(DATE(YEAR(AI$2),MONTH(AI$2),15),$AD$2,$AE$2,FALSE,DATE(YEAR($AD629),MONTH($AD629),1),DATE(YEAR($AE629),MONTH($AE629),28)),0)</f>
      </c>
      <c r="AJ629" s="18">
        <f>IFERROR(_xlfn.BETA.DIST(DATE(YEAR(AJ$2),MONTH(AJ$2),15),$AD$2,$AE$2,FALSE,DATE(YEAR($AD629),MONTH($AD629),1),DATE(YEAR($AE629),MONTH($AE629),28)),0)</f>
      </c>
      <c r="AK629" s="18">
        <f>IFERROR(_xlfn.BETA.DIST(DATE(YEAR(AK$2),MONTH(AK$2),15),$AD$2,$AE$2,FALSE,DATE(YEAR($AD629),MONTH($AD629),1),DATE(YEAR($AE629),MONTH($AE629),28)),0)</f>
      </c>
      <c r="AL629" s="18">
        <f>IFERROR(_xlfn.BETA.DIST(DATE(YEAR(AL$2),MONTH(AL$2),15),$AD$2,$AE$2,FALSE,DATE(YEAR($AD629),MONTH($AD629),1),DATE(YEAR($AE629),MONTH($AE629),28)),0)</f>
      </c>
      <c r="AM629" s="18">
        <f>IFERROR(_xlfn.BETA.DIST(DATE(YEAR(AM$2),MONTH(AM$2),15),$AD$2,$AE$2,FALSE,DATE(YEAR($AD629),MONTH($AD629),1),DATE(YEAR($AE629),MONTH($AE629),28)),0)</f>
      </c>
      <c r="AN629" s="18">
        <f>IFERROR(_xlfn.BETA.DIST(DATE(YEAR(AN$2),MONTH(AN$2),15),$AD$2,$AE$2,FALSE,DATE(YEAR($AD629),MONTH($AD629),1),DATE(YEAR($AE629),MONTH($AE629),28)),0)</f>
      </c>
      <c r="AO629" s="18">
        <f>IFERROR(_xlfn.BETA.DIST(DATE(YEAR(AO$2),MONTH(AO$2),15),$AD$2,$AE$2,FALSE,DATE(YEAR($AD629),MONTH($AD629),1),DATE(YEAR($AE629),MONTH($AE629),28)),0)</f>
      </c>
      <c r="AP629" s="18">
        <f>IFERROR(_xlfn.BETA.DIST(DATE(YEAR(AP$2),MONTH(AP$2),15),$AD$2,$AE$2,FALSE,DATE(YEAR($AD629),MONTH($AD629),1),DATE(YEAR($AE629),MONTH($AE629),28)),0)</f>
      </c>
      <c r="AQ629" s="18">
        <f>IFERROR(_xlfn.BETA.DIST(DATE(YEAR(AQ$2),MONTH(AQ$2),15),$AD$2,$AE$2,FALSE,DATE(YEAR($AD629),MONTH($AD629),1),DATE(YEAR($AE629),MONTH($AE629),28)),0)</f>
      </c>
      <c r="AR629" s="18">
        <f>IFERROR(_xlfn.BETA.DIST(DATE(YEAR(AR$2),MONTH(AR$2),15),$AD$2,$AE$2,FALSE,DATE(YEAR($AD629),MONTH($AD629),1),DATE(YEAR($AE629),MONTH($AE629),28)),0)</f>
      </c>
      <c r="AS629" s="18">
        <f>IFERROR(_xlfn.BETA.DIST(DATE(YEAR(AS$2),MONTH(AS$2),15),$AD$2,$AE$2,FALSE,DATE(YEAR($AD629),MONTH($AD629),1),DATE(YEAR($AE629),MONTH($AE629),28)),0)</f>
      </c>
      <c r="AT629" s="18">
        <f>IFERROR(_xlfn.BETA.DIST(DATE(YEAR(AT$2),MONTH(AT$2),15),$AD$2,$AE$2,FALSE,DATE(YEAR($AD629),MONTH($AD629),1),DATE(YEAR($AE629),MONTH($AE629),28)),0)</f>
      </c>
      <c r="AU629" s="18">
        <f>IFERROR(_xlfn.BETA.DIST(DATE(YEAR(AU$2),MONTH(AU$2),15),$AD$2,$AE$2,FALSE,DATE(YEAR($AD629),MONTH($AD629),1),DATE(YEAR($AE629),MONTH($AE629),28)),0)</f>
      </c>
      <c r="AV629" s="18">
        <f>SUM(AG629:AU629)</f>
      </c>
      <c r="AW629" s="18">
        <f>IF(J629&lt;&gt;0,J629,IF($AV629=0,0,AG629/$AV629*$Z629))</f>
      </c>
      <c r="AX629" s="18">
        <f>IF(K629&lt;&gt;0,K629,IF($AV629=0,0,AH629/$AV629*$Z629))</f>
      </c>
      <c r="AY629" s="18">
        <f>IF(L629&lt;&gt;0,L629,IF($AV629=0,0,AI629/$AV629*$Z629))</f>
      </c>
      <c r="AZ629" s="18">
        <f>IF(M629&lt;&gt;0,M629,IF($AV629=0,0,AJ629/$AV629*$Z629))</f>
      </c>
      <c r="BA629" s="18">
        <f>IF(N629&lt;&gt;0,N629,IF($AV629=0,0,AK629/$AV629*$Z629))</f>
      </c>
      <c r="BB629" s="18">
        <f>IF(O629&lt;&gt;0,O629,IF($AV629=0,0,AL629/$AV629*$Z629))</f>
      </c>
      <c r="BC629" s="18">
        <f>IF(P629&lt;&gt;0,P629,IF($AV629=0,0,AM629/$AV629*$Z629))</f>
      </c>
      <c r="BD629" s="18">
        <f>IF(Q629&lt;&gt;0,Q629,IF($AV629=0,0,AN629/$AV629*$Z629))</f>
      </c>
      <c r="BE629" s="18">
        <f>IF(R629&lt;&gt;0,R629,IF($AV629=0,0,AO629/$AV629*$Z629))</f>
      </c>
      <c r="BF629" s="18">
        <f>IF(S629&lt;&gt;0,S629,IF($AV629=0,0,AP629/$AV629*$Z629))</f>
      </c>
      <c r="BG629" s="18">
        <f>IF(T629&lt;&gt;0,T629,IF($AV629=0,0,AQ629/$AV629*$Z629))</f>
      </c>
      <c r="BH629" s="18">
        <f>IF(U629&lt;&gt;0,U629,IF($AV629=0,0,AR629/$AV629*$Z629))</f>
      </c>
      <c r="BI629" s="18">
        <f>IF(V629&lt;&gt;0,V629,IF($AV629=0,0,AS629/$AV629*$Z629))</f>
      </c>
      <c r="BJ629" s="18">
        <f>IF(W629&lt;&gt;0,W629,IF($AV629=0,0,AT629/$AV629*$Z629))</f>
      </c>
      <c r="BK629" s="18">
        <f>IF(X629&lt;&gt;0,X629,IF($AV629=0,0,AU629/$AV629*$Z629))</f>
      </c>
      <c r="BL629" s="18">
        <f>SUM(AW629:BK629)</f>
      </c>
      <c r="BM629" s="18">
        <f>I629-BL629</f>
      </c>
    </row>
    <row r="630" outlineLevel="3">
      <c r="A630" s="17" t="str">
        <v>11.19</v>
      </c>
      <c r="B630" s="17" t="str">
        <v/>
      </c>
      <c r="C630" s="17" t="str">
        <v/>
      </c>
      <c r="D630" s="17" t="str">
        <v/>
      </c>
      <c r="E630" s="17" t="str">
        <v>11.19</v>
      </c>
      <c r="F630" s="17" t="str">
        <v>Guard Towers</v>
      </c>
      <c r="G630" s="17">
        <v>2882019.81</v>
      </c>
      <c r="H630" s="17" t="str">
        <v/>
      </c>
      <c r="I630" s="17" t="str">
        <v/>
      </c>
      <c r="J630" s="17" t="str">
        <v/>
      </c>
      <c r="K630" s="17" t="str">
        <v/>
      </c>
      <c r="L630" s="17" t="str">
        <v/>
      </c>
      <c r="M630" s="17" t="str">
        <v/>
      </c>
      <c r="N630" s="17" t="str">
        <v/>
      </c>
      <c r="O630" s="17" t="str">
        <v/>
      </c>
      <c r="P630" s="17" t="str">
        <v/>
      </c>
      <c r="Q630" s="17" t="str">
        <v/>
      </c>
      <c r="R630" s="17" t="str">
        <v/>
      </c>
      <c r="S630" s="17" t="str">
        <v/>
      </c>
      <c r="T630" s="17" t="str">
        <v/>
      </c>
      <c r="U630" s="17" t="str">
        <v/>
      </c>
      <c r="V630" s="17" t="str">
        <v/>
      </c>
      <c r="W630" s="17" t="str">
        <v/>
      </c>
      <c r="X630" s="17" t="str">
        <v/>
      </c>
      <c r="Y630" s="17" t="str">
        <v/>
      </c>
      <c r="Z630" s="17" t="str">
        <v/>
      </c>
      <c r="AA630" s="17" t="str">
        <v/>
      </c>
      <c r="AB630" s="17" t="str">
        <v/>
      </c>
      <c r="AC630" s="17" t="str">
        <v/>
      </c>
      <c r="AD630" s="17" t="str">
        <v/>
      </c>
      <c r="AE630" s="17" t="str">
        <v/>
      </c>
      <c r="AF630" s="5" t="str">
        <v/>
      </c>
      <c r="AG630" s="18">
        <f>IFERROR(_xlfn.BETA.DIST(DATE(YEAR(AG$2),MONTH(AG$2),15),$AD$2,$AE$2,FALSE,DATE(YEAR($AD630),MONTH($AD630),1),DATE(YEAR($AE630),MONTH($AE630),28)),0)</f>
      </c>
      <c r="AH630" s="18">
        <f>IFERROR(_xlfn.BETA.DIST(DATE(YEAR(AH$2),MONTH(AH$2),15),$AD$2,$AE$2,FALSE,DATE(YEAR($AD630),MONTH($AD630),1),DATE(YEAR($AE630),MONTH($AE630),28)),0)</f>
      </c>
      <c r="AI630" s="18">
        <f>IFERROR(_xlfn.BETA.DIST(DATE(YEAR(AI$2),MONTH(AI$2),15),$AD$2,$AE$2,FALSE,DATE(YEAR($AD630),MONTH($AD630),1),DATE(YEAR($AE630),MONTH($AE630),28)),0)</f>
      </c>
      <c r="AJ630" s="18">
        <f>IFERROR(_xlfn.BETA.DIST(DATE(YEAR(AJ$2),MONTH(AJ$2),15),$AD$2,$AE$2,FALSE,DATE(YEAR($AD630),MONTH($AD630),1),DATE(YEAR($AE630),MONTH($AE630),28)),0)</f>
      </c>
      <c r="AK630" s="18">
        <f>IFERROR(_xlfn.BETA.DIST(DATE(YEAR(AK$2),MONTH(AK$2),15),$AD$2,$AE$2,FALSE,DATE(YEAR($AD630),MONTH($AD630),1),DATE(YEAR($AE630),MONTH($AE630),28)),0)</f>
      </c>
      <c r="AL630" s="18">
        <f>IFERROR(_xlfn.BETA.DIST(DATE(YEAR(AL$2),MONTH(AL$2),15),$AD$2,$AE$2,FALSE,DATE(YEAR($AD630),MONTH($AD630),1),DATE(YEAR($AE630),MONTH($AE630),28)),0)</f>
      </c>
      <c r="AM630" s="18">
        <f>IFERROR(_xlfn.BETA.DIST(DATE(YEAR(AM$2),MONTH(AM$2),15),$AD$2,$AE$2,FALSE,DATE(YEAR($AD630),MONTH($AD630),1),DATE(YEAR($AE630),MONTH($AE630),28)),0)</f>
      </c>
      <c r="AN630" s="18">
        <f>IFERROR(_xlfn.BETA.DIST(DATE(YEAR(AN$2),MONTH(AN$2),15),$AD$2,$AE$2,FALSE,DATE(YEAR($AD630),MONTH($AD630),1),DATE(YEAR($AE630),MONTH($AE630),28)),0)</f>
      </c>
      <c r="AO630" s="18">
        <f>IFERROR(_xlfn.BETA.DIST(DATE(YEAR(AO$2),MONTH(AO$2),15),$AD$2,$AE$2,FALSE,DATE(YEAR($AD630),MONTH($AD630),1),DATE(YEAR($AE630),MONTH($AE630),28)),0)</f>
      </c>
      <c r="AP630" s="18">
        <f>IFERROR(_xlfn.BETA.DIST(DATE(YEAR(AP$2),MONTH(AP$2),15),$AD$2,$AE$2,FALSE,DATE(YEAR($AD630),MONTH($AD630),1),DATE(YEAR($AE630),MONTH($AE630),28)),0)</f>
      </c>
      <c r="AQ630" s="18">
        <f>IFERROR(_xlfn.BETA.DIST(DATE(YEAR(AQ$2),MONTH(AQ$2),15),$AD$2,$AE$2,FALSE,DATE(YEAR($AD630),MONTH($AD630),1),DATE(YEAR($AE630),MONTH($AE630),28)),0)</f>
      </c>
      <c r="AR630" s="18">
        <f>IFERROR(_xlfn.BETA.DIST(DATE(YEAR(AR$2),MONTH(AR$2),15),$AD$2,$AE$2,FALSE,DATE(YEAR($AD630),MONTH($AD630),1),DATE(YEAR($AE630),MONTH($AE630),28)),0)</f>
      </c>
      <c r="AS630" s="18">
        <f>IFERROR(_xlfn.BETA.DIST(DATE(YEAR(AS$2),MONTH(AS$2),15),$AD$2,$AE$2,FALSE,DATE(YEAR($AD630),MONTH($AD630),1),DATE(YEAR($AE630),MONTH($AE630),28)),0)</f>
      </c>
      <c r="AT630" s="18">
        <f>IFERROR(_xlfn.BETA.DIST(DATE(YEAR(AT$2),MONTH(AT$2),15),$AD$2,$AE$2,FALSE,DATE(YEAR($AD630),MONTH($AD630),1),DATE(YEAR($AE630),MONTH($AE630),28)),0)</f>
      </c>
      <c r="AU630" s="18">
        <f>IFERROR(_xlfn.BETA.DIST(DATE(YEAR(AU$2),MONTH(AU$2),15),$AD$2,$AE$2,FALSE,DATE(YEAR($AD630),MONTH($AD630),1),DATE(YEAR($AE630),MONTH($AE630),28)),0)</f>
      </c>
      <c r="AV630" s="18">
        <f>SUM(AG630:AU630)</f>
      </c>
      <c r="AW630" s="18">
        <f>IF(J630&lt;&gt;0,J630,IF($AV630=0,0,AG630/$AV630*$Z630))</f>
      </c>
      <c r="AX630" s="18">
        <f>IF(K630&lt;&gt;0,K630,IF($AV630=0,0,AH630/$AV630*$Z630))</f>
      </c>
      <c r="AY630" s="18">
        <f>IF(L630&lt;&gt;0,L630,IF($AV630=0,0,AI630/$AV630*$Z630))</f>
      </c>
      <c r="AZ630" s="18">
        <f>IF(M630&lt;&gt;0,M630,IF($AV630=0,0,AJ630/$AV630*$Z630))</f>
      </c>
      <c r="BA630" s="18">
        <f>IF(N630&lt;&gt;0,N630,IF($AV630=0,0,AK630/$AV630*$Z630))</f>
      </c>
      <c r="BB630" s="18">
        <f>IF(O630&lt;&gt;0,O630,IF($AV630=0,0,AL630/$AV630*$Z630))</f>
      </c>
      <c r="BC630" s="18">
        <f>IF(P630&lt;&gt;0,P630,IF($AV630=0,0,AM630/$AV630*$Z630))</f>
      </c>
      <c r="BD630" s="18">
        <f>IF(Q630&lt;&gt;0,Q630,IF($AV630=0,0,AN630/$AV630*$Z630))</f>
      </c>
      <c r="BE630" s="18">
        <f>IF(R630&lt;&gt;0,R630,IF($AV630=0,0,AO630/$AV630*$Z630))</f>
      </c>
      <c r="BF630" s="18">
        <f>IF(S630&lt;&gt;0,S630,IF($AV630=0,0,AP630/$AV630*$Z630))</f>
      </c>
      <c r="BG630" s="18">
        <f>IF(T630&lt;&gt;0,T630,IF($AV630=0,0,AQ630/$AV630*$Z630))</f>
      </c>
      <c r="BH630" s="18">
        <f>IF(U630&lt;&gt;0,U630,IF($AV630=0,0,AR630/$AV630*$Z630))</f>
      </c>
      <c r="BI630" s="18">
        <f>IF(V630&lt;&gt;0,V630,IF($AV630=0,0,AS630/$AV630*$Z630))</f>
      </c>
      <c r="BJ630" s="18">
        <f>IF(W630&lt;&gt;0,W630,IF($AV630=0,0,AT630/$AV630*$Z630))</f>
      </c>
      <c r="BK630" s="18">
        <f>IF(X630&lt;&gt;0,X630,IF($AV630=0,0,AU630/$AV630*$Z630))</f>
      </c>
      <c r="BL630" s="18">
        <f>SUM(AW630:BK630)</f>
      </c>
      <c r="BM630" s="17" t="str">
        <v/>
      </c>
    </row>
    <row r="631" outlineLevel="4">
      <c r="A631" s="5" t="str">
        <v>11.19</v>
      </c>
      <c r="B631" s="5" t="str">
        <v/>
      </c>
      <c r="C631" s="5" t="str">
        <v>BSKDGNGENGR03</v>
      </c>
      <c r="D631" s="5" t="str">
        <v>BSKDGNGENGR03</v>
      </c>
      <c r="E631" s="19">
        <f>IFERROR(_xlfn.XLOOKUP(F631,Assumptions!B:B,Assumptions!C:C),0)</f>
      </c>
      <c r="F631" s="5" t="str">
        <v>Advanced Payment</v>
      </c>
      <c r="G631" s="5" t="str">
        <v/>
      </c>
      <c r="H631" s="18">
        <f>G630*E631</f>
      </c>
      <c r="I631" s="18">
        <f>H631*(1-0)</f>
      </c>
      <c r="J631" s="18">
        <v>0</v>
      </c>
      <c r="K631" s="18">
        <v>0</v>
      </c>
      <c r="L631" s="18">
        <v>0</v>
      </c>
      <c r="M631" s="18">
        <v>0</v>
      </c>
      <c r="N631" s="18">
        <v>0</v>
      </c>
      <c r="O631" s="18">
        <v>0</v>
      </c>
      <c r="P631" s="18">
        <v>0</v>
      </c>
      <c r="Q631" s="18">
        <v>0</v>
      </c>
      <c r="R631" s="18">
        <v>0</v>
      </c>
      <c r="S631" s="18">
        <v>0</v>
      </c>
      <c r="T631" s="18">
        <v>0</v>
      </c>
      <c r="U631" s="18">
        <v>0</v>
      </c>
      <c r="V631" s="18">
        <v>0</v>
      </c>
      <c r="W631" s="18">
        <v>0</v>
      </c>
      <c r="X631" s="18">
        <v>0</v>
      </c>
      <c r="Y631" s="18">
        <f>SUM(J631:X631)</f>
      </c>
      <c r="Z631" s="18">
        <f>I631-Y631</f>
      </c>
      <c r="AA631" s="20">
        <v>46026</v>
      </c>
      <c r="AB631" s="20">
        <v>46026</v>
      </c>
      <c r="AC631" s="18">
        <f>IFERROR(_xlfn.XLOOKUP(F631,Assumptions!B:B,Assumptions!D:D),0)</f>
      </c>
      <c r="AD631" s="20">
        <f>AA631+AC631</f>
      </c>
      <c r="AE631" s="20">
        <f>AC631+AB631</f>
      </c>
      <c r="AF631" s="5" t="str">
        <v/>
      </c>
      <c r="AG631" s="18">
        <f>IFERROR(_xlfn.BETA.DIST(DATE(YEAR(AG$2),MONTH(AG$2),15),$AD$2,$AE$2,FALSE,DATE(YEAR($AD631),MONTH($AD631),1),DATE(YEAR($AE631),MONTH($AE631),28)),0)</f>
      </c>
      <c r="AH631" s="18">
        <f>IFERROR(_xlfn.BETA.DIST(DATE(YEAR(AH$2),MONTH(AH$2),15),$AD$2,$AE$2,FALSE,DATE(YEAR($AD631),MONTH($AD631),1),DATE(YEAR($AE631),MONTH($AE631),28)),0)</f>
      </c>
      <c r="AI631" s="18">
        <f>IFERROR(_xlfn.BETA.DIST(DATE(YEAR(AI$2),MONTH(AI$2),15),$AD$2,$AE$2,FALSE,DATE(YEAR($AD631),MONTH($AD631),1),DATE(YEAR($AE631),MONTH($AE631),28)),0)</f>
      </c>
      <c r="AJ631" s="18">
        <f>IFERROR(_xlfn.BETA.DIST(DATE(YEAR(AJ$2),MONTH(AJ$2),15),$AD$2,$AE$2,FALSE,DATE(YEAR($AD631),MONTH($AD631),1),DATE(YEAR($AE631),MONTH($AE631),28)),0)</f>
      </c>
      <c r="AK631" s="18">
        <f>IFERROR(_xlfn.BETA.DIST(DATE(YEAR(AK$2),MONTH(AK$2),15),$AD$2,$AE$2,FALSE,DATE(YEAR($AD631),MONTH($AD631),1),DATE(YEAR($AE631),MONTH($AE631),28)),0)</f>
      </c>
      <c r="AL631" s="18">
        <f>IFERROR(_xlfn.BETA.DIST(DATE(YEAR(AL$2),MONTH(AL$2),15),$AD$2,$AE$2,FALSE,DATE(YEAR($AD631),MONTH($AD631),1),DATE(YEAR($AE631),MONTH($AE631),28)),0)</f>
      </c>
      <c r="AM631" s="18">
        <f>IFERROR(_xlfn.BETA.DIST(DATE(YEAR(AM$2),MONTH(AM$2),15),$AD$2,$AE$2,FALSE,DATE(YEAR($AD631),MONTH($AD631),1),DATE(YEAR($AE631),MONTH($AE631),28)),0)</f>
      </c>
      <c r="AN631" s="18">
        <f>IFERROR(_xlfn.BETA.DIST(DATE(YEAR(AN$2),MONTH(AN$2),15),$AD$2,$AE$2,FALSE,DATE(YEAR($AD631),MONTH($AD631),1),DATE(YEAR($AE631),MONTH($AE631),28)),0)</f>
      </c>
      <c r="AO631" s="18">
        <f>IFERROR(_xlfn.BETA.DIST(DATE(YEAR(AO$2),MONTH(AO$2),15),$AD$2,$AE$2,FALSE,DATE(YEAR($AD631),MONTH($AD631),1),DATE(YEAR($AE631),MONTH($AE631),28)),0)</f>
      </c>
      <c r="AP631" s="18">
        <f>IFERROR(_xlfn.BETA.DIST(DATE(YEAR(AP$2),MONTH(AP$2),15),$AD$2,$AE$2,FALSE,DATE(YEAR($AD631),MONTH($AD631),1),DATE(YEAR($AE631),MONTH($AE631),28)),0)</f>
      </c>
      <c r="AQ631" s="18">
        <f>IFERROR(_xlfn.BETA.DIST(DATE(YEAR(AQ$2),MONTH(AQ$2),15),$AD$2,$AE$2,FALSE,DATE(YEAR($AD631),MONTH($AD631),1),DATE(YEAR($AE631),MONTH($AE631),28)),0)</f>
      </c>
      <c r="AR631" s="18">
        <f>IFERROR(_xlfn.BETA.DIST(DATE(YEAR(AR$2),MONTH(AR$2),15),$AD$2,$AE$2,FALSE,DATE(YEAR($AD631),MONTH($AD631),1),DATE(YEAR($AE631),MONTH($AE631),28)),0)</f>
      </c>
      <c r="AS631" s="18">
        <f>IFERROR(_xlfn.BETA.DIST(DATE(YEAR(AS$2),MONTH(AS$2),15),$AD$2,$AE$2,FALSE,DATE(YEAR($AD631),MONTH($AD631),1),DATE(YEAR($AE631),MONTH($AE631),28)),0)</f>
      </c>
      <c r="AT631" s="18">
        <f>IFERROR(_xlfn.BETA.DIST(DATE(YEAR(AT$2),MONTH(AT$2),15),$AD$2,$AE$2,FALSE,DATE(YEAR($AD631),MONTH($AD631),1),DATE(YEAR($AE631),MONTH($AE631),28)),0)</f>
      </c>
      <c r="AU631" s="18">
        <f>IFERROR(_xlfn.BETA.DIST(DATE(YEAR(AU$2),MONTH(AU$2),15),$AD$2,$AE$2,FALSE,DATE(YEAR($AD631),MONTH($AD631),1),DATE(YEAR($AE631),MONTH($AE631),28)),0)</f>
      </c>
      <c r="AV631" s="18">
        <f>SUM(AG631:AU631)</f>
      </c>
      <c r="AW631" s="18">
        <f>IF(J631&lt;&gt;0,J631,IF($AV631=0,0,AG631/$AV631*$Z631))</f>
      </c>
      <c r="AX631" s="18">
        <f>IF(K631&lt;&gt;0,K631,IF($AV631=0,0,AH631/$AV631*$Z631))</f>
      </c>
      <c r="AY631" s="18">
        <f>IF(L631&lt;&gt;0,L631,IF($AV631=0,0,AI631/$AV631*$Z631))</f>
      </c>
      <c r="AZ631" s="18">
        <f>IF(M631&lt;&gt;0,M631,IF($AV631=0,0,AJ631/$AV631*$Z631))</f>
      </c>
      <c r="BA631" s="18">
        <f>IF(N631&lt;&gt;0,N631,IF($AV631=0,0,AK631/$AV631*$Z631))</f>
      </c>
      <c r="BB631" s="18">
        <f>IF(O631&lt;&gt;0,O631,IF($AV631=0,0,AL631/$AV631*$Z631))</f>
      </c>
      <c r="BC631" s="18">
        <f>IF(P631&lt;&gt;0,P631,IF($AV631=0,0,AM631/$AV631*$Z631))</f>
      </c>
      <c r="BD631" s="18">
        <f>IF(Q631&lt;&gt;0,Q631,IF($AV631=0,0,AN631/$AV631*$Z631))</f>
      </c>
      <c r="BE631" s="18">
        <f>IF(R631&lt;&gt;0,R631,IF($AV631=0,0,AO631/$AV631*$Z631))</f>
      </c>
      <c r="BF631" s="18">
        <f>IF(S631&lt;&gt;0,S631,IF($AV631=0,0,AP631/$AV631*$Z631))</f>
      </c>
      <c r="BG631" s="18">
        <f>IF(T631&lt;&gt;0,T631,IF($AV631=0,0,AQ631/$AV631*$Z631))</f>
      </c>
      <c r="BH631" s="18">
        <f>IF(U631&lt;&gt;0,U631,IF($AV631=0,0,AR631/$AV631*$Z631))</f>
      </c>
      <c r="BI631" s="18">
        <f>IF(V631&lt;&gt;0,V631,IF($AV631=0,0,AS631/$AV631*$Z631))</f>
      </c>
      <c r="BJ631" s="18">
        <f>IF(W631&lt;&gt;0,W631,IF($AV631=0,0,AT631/$AV631*$Z631))</f>
      </c>
      <c r="BK631" s="18">
        <f>IF(X631&lt;&gt;0,X631,IF($AV631=0,0,AU631/$AV631*$Z631))</f>
      </c>
      <c r="BL631" s="18">
        <f>SUM(AW631:BK631)</f>
      </c>
      <c r="BM631" s="18">
        <f>I631-BL631</f>
      </c>
    </row>
    <row r="632" outlineLevel="4">
      <c r="A632" s="5" t="str">
        <v>11.19</v>
      </c>
      <c r="B632" s="5" t="str">
        <v/>
      </c>
      <c r="C632" s="5" t="str">
        <v/>
      </c>
      <c r="D632" s="5" t="str">
        <v/>
      </c>
      <c r="E632" s="19">
        <f>IFERROR(_xlfn.XLOOKUP(F632,Assumptions!B:B,Assumptions!C:C),0)</f>
      </c>
      <c r="F632" s="5" t="str">
        <v>Site Delivery EGP</v>
      </c>
      <c r="G632" s="5" t="str">
        <v/>
      </c>
      <c r="H632" s="18">
        <f>G630*E632</f>
      </c>
      <c r="I632" s="18">
        <f>H632*(1-0)</f>
      </c>
      <c r="J632" s="18">
        <v>0</v>
      </c>
      <c r="K632" s="18">
        <v>0</v>
      </c>
      <c r="L632" s="18">
        <v>0</v>
      </c>
      <c r="M632" s="18">
        <v>0</v>
      </c>
      <c r="N632" s="18">
        <v>0</v>
      </c>
      <c r="O632" s="18">
        <v>0</v>
      </c>
      <c r="P632" s="18">
        <v>0</v>
      </c>
      <c r="Q632" s="18">
        <v>0</v>
      </c>
      <c r="R632" s="18">
        <v>0</v>
      </c>
      <c r="S632" s="18">
        <v>0</v>
      </c>
      <c r="T632" s="18">
        <v>0</v>
      </c>
      <c r="U632" s="18">
        <v>0</v>
      </c>
      <c r="V632" s="18">
        <v>0</v>
      </c>
      <c r="W632" s="18">
        <v>0</v>
      </c>
      <c r="X632" s="18">
        <v>0</v>
      </c>
      <c r="Y632" s="18">
        <f>SUM(J632:X632)</f>
      </c>
      <c r="Z632" s="18">
        <f>I632-Y632</f>
      </c>
      <c r="AA632" s="5" t="str">
        <v/>
      </c>
      <c r="AB632" s="5" t="str">
        <v/>
      </c>
      <c r="AC632" s="18">
        <f>IFERROR(_xlfn.XLOOKUP(F632,Assumptions!B:B,Assumptions!D:D),0)</f>
      </c>
      <c r="AD632" s="20">
        <f>AA632+AC632</f>
      </c>
      <c r="AE632" s="20">
        <f>AC632+AB632</f>
      </c>
      <c r="AF632" s="5" t="str">
        <v/>
      </c>
      <c r="AG632" s="18">
        <f>IFERROR(_xlfn.BETA.DIST(DATE(YEAR(AG$2),MONTH(AG$2),15),$AD$2,$AE$2,FALSE,DATE(YEAR($AD632),MONTH($AD632),1),DATE(YEAR($AE632),MONTH($AE632),28)),0)</f>
      </c>
      <c r="AH632" s="18">
        <f>IFERROR(_xlfn.BETA.DIST(DATE(YEAR(AH$2),MONTH(AH$2),15),$AD$2,$AE$2,FALSE,DATE(YEAR($AD632),MONTH($AD632),1),DATE(YEAR($AE632),MONTH($AE632),28)),0)</f>
      </c>
      <c r="AI632" s="18">
        <f>IFERROR(_xlfn.BETA.DIST(DATE(YEAR(AI$2),MONTH(AI$2),15),$AD$2,$AE$2,FALSE,DATE(YEAR($AD632),MONTH($AD632),1),DATE(YEAR($AE632),MONTH($AE632),28)),0)</f>
      </c>
      <c r="AJ632" s="18">
        <f>IFERROR(_xlfn.BETA.DIST(DATE(YEAR(AJ$2),MONTH(AJ$2),15),$AD$2,$AE$2,FALSE,DATE(YEAR($AD632),MONTH($AD632),1),DATE(YEAR($AE632),MONTH($AE632),28)),0)</f>
      </c>
      <c r="AK632" s="18">
        <f>IFERROR(_xlfn.BETA.DIST(DATE(YEAR(AK$2),MONTH(AK$2),15),$AD$2,$AE$2,FALSE,DATE(YEAR($AD632),MONTH($AD632),1),DATE(YEAR($AE632),MONTH($AE632),28)),0)</f>
      </c>
      <c r="AL632" s="18">
        <f>IFERROR(_xlfn.BETA.DIST(DATE(YEAR(AL$2),MONTH(AL$2),15),$AD$2,$AE$2,FALSE,DATE(YEAR($AD632),MONTH($AD632),1),DATE(YEAR($AE632),MONTH($AE632),28)),0)</f>
      </c>
      <c r="AM632" s="18">
        <f>IFERROR(_xlfn.BETA.DIST(DATE(YEAR(AM$2),MONTH(AM$2),15),$AD$2,$AE$2,FALSE,DATE(YEAR($AD632),MONTH($AD632),1),DATE(YEAR($AE632),MONTH($AE632),28)),0)</f>
      </c>
      <c r="AN632" s="18">
        <f>IFERROR(_xlfn.BETA.DIST(DATE(YEAR(AN$2),MONTH(AN$2),15),$AD$2,$AE$2,FALSE,DATE(YEAR($AD632),MONTH($AD632),1),DATE(YEAR($AE632),MONTH($AE632),28)),0)</f>
      </c>
      <c r="AO632" s="18">
        <f>IFERROR(_xlfn.BETA.DIST(DATE(YEAR(AO$2),MONTH(AO$2),15),$AD$2,$AE$2,FALSE,DATE(YEAR($AD632),MONTH($AD632),1),DATE(YEAR($AE632),MONTH($AE632),28)),0)</f>
      </c>
      <c r="AP632" s="18">
        <f>IFERROR(_xlfn.BETA.DIST(DATE(YEAR(AP$2),MONTH(AP$2),15),$AD$2,$AE$2,FALSE,DATE(YEAR($AD632),MONTH($AD632),1),DATE(YEAR($AE632),MONTH($AE632),28)),0)</f>
      </c>
      <c r="AQ632" s="18">
        <f>IFERROR(_xlfn.BETA.DIST(DATE(YEAR(AQ$2),MONTH(AQ$2),15),$AD$2,$AE$2,FALSE,DATE(YEAR($AD632),MONTH($AD632),1),DATE(YEAR($AE632),MONTH($AE632),28)),0)</f>
      </c>
      <c r="AR632" s="18">
        <f>IFERROR(_xlfn.BETA.DIST(DATE(YEAR(AR$2),MONTH(AR$2),15),$AD$2,$AE$2,FALSE,DATE(YEAR($AD632),MONTH($AD632),1),DATE(YEAR($AE632),MONTH($AE632),28)),0)</f>
      </c>
      <c r="AS632" s="18">
        <f>IFERROR(_xlfn.BETA.DIST(DATE(YEAR(AS$2),MONTH(AS$2),15),$AD$2,$AE$2,FALSE,DATE(YEAR($AD632),MONTH($AD632),1),DATE(YEAR($AE632),MONTH($AE632),28)),0)</f>
      </c>
      <c r="AT632" s="18">
        <f>IFERROR(_xlfn.BETA.DIST(DATE(YEAR(AT$2),MONTH(AT$2),15),$AD$2,$AE$2,FALSE,DATE(YEAR($AD632),MONTH($AD632),1),DATE(YEAR($AE632),MONTH($AE632),28)),0)</f>
      </c>
      <c r="AU632" s="18">
        <f>IFERROR(_xlfn.BETA.DIST(DATE(YEAR(AU$2),MONTH(AU$2),15),$AD$2,$AE$2,FALSE,DATE(YEAR($AD632),MONTH($AD632),1),DATE(YEAR($AE632),MONTH($AE632),28)),0)</f>
      </c>
      <c r="AV632" s="18">
        <f>SUM(AG632:AU632)</f>
      </c>
      <c r="AW632" s="18">
        <f>IF(J632&lt;&gt;0,J632,IF($AV632=0,0,AG632/$AV632*$Z632))</f>
      </c>
      <c r="AX632" s="18">
        <f>IF(K632&lt;&gt;0,K632,IF($AV632=0,0,AH632/$AV632*$Z632))</f>
      </c>
      <c r="AY632" s="18">
        <f>IF(L632&lt;&gt;0,L632,IF($AV632=0,0,AI632/$AV632*$Z632))</f>
      </c>
      <c r="AZ632" s="18">
        <f>IF(M632&lt;&gt;0,M632,IF($AV632=0,0,AJ632/$AV632*$Z632))</f>
      </c>
      <c r="BA632" s="18">
        <f>IF(N632&lt;&gt;0,N632,IF($AV632=0,0,AK632/$AV632*$Z632))</f>
      </c>
      <c r="BB632" s="18">
        <f>IF(O632&lt;&gt;0,O632,IF($AV632=0,0,AL632/$AV632*$Z632))</f>
      </c>
      <c r="BC632" s="18">
        <f>IF(P632&lt;&gt;0,P632,IF($AV632=0,0,AM632/$AV632*$Z632))</f>
      </c>
      <c r="BD632" s="18">
        <f>IF(Q632&lt;&gt;0,Q632,IF($AV632=0,0,AN632/$AV632*$Z632))</f>
      </c>
      <c r="BE632" s="18">
        <f>IF(R632&lt;&gt;0,R632,IF($AV632=0,0,AO632/$AV632*$Z632))</f>
      </c>
      <c r="BF632" s="18">
        <f>IF(S632&lt;&gt;0,S632,IF($AV632=0,0,AP632/$AV632*$Z632))</f>
      </c>
      <c r="BG632" s="18">
        <f>IF(T632&lt;&gt;0,T632,IF($AV632=0,0,AQ632/$AV632*$Z632))</f>
      </c>
      <c r="BH632" s="18">
        <f>IF(U632&lt;&gt;0,U632,IF($AV632=0,0,AR632/$AV632*$Z632))</f>
      </c>
      <c r="BI632" s="18">
        <f>IF(V632&lt;&gt;0,V632,IF($AV632=0,0,AS632/$AV632*$Z632))</f>
      </c>
      <c r="BJ632" s="18">
        <f>IF(W632&lt;&gt;0,W632,IF($AV632=0,0,AT632/$AV632*$Z632))</f>
      </c>
      <c r="BK632" s="18">
        <f>IF(X632&lt;&gt;0,X632,IF($AV632=0,0,AU632/$AV632*$Z632))</f>
      </c>
      <c r="BL632" s="18">
        <f>SUM(AW632:BK632)</f>
      </c>
      <c r="BM632" s="18">
        <f>I632-BL632</f>
      </c>
    </row>
    <row r="633" outlineLevel="4">
      <c r="A633" s="5" t="str">
        <v>11.19</v>
      </c>
      <c r="B633" s="5" t="str">
        <v/>
      </c>
      <c r="C633" s="5" t="str">
        <v>BSKDGNGENGR07</v>
      </c>
      <c r="D633" s="5" t="str">
        <v>BSKDGNGENGR07</v>
      </c>
      <c r="E633" s="19">
        <f>IFERROR(_xlfn.XLOOKUP(F633,Assumptions!B:B,Assumptions!C:C),0)</f>
      </c>
      <c r="F633" s="5" t="str">
        <v>Retention</v>
      </c>
      <c r="G633" s="5" t="str">
        <v/>
      </c>
      <c r="H633" s="18">
        <f>G630*E633</f>
      </c>
      <c r="I633" s="18">
        <f>H633*(1-0)</f>
      </c>
      <c r="J633" s="18">
        <v>0</v>
      </c>
      <c r="K633" s="18">
        <v>0</v>
      </c>
      <c r="L633" s="18">
        <v>0</v>
      </c>
      <c r="M633" s="18">
        <v>0</v>
      </c>
      <c r="N633" s="18">
        <v>0</v>
      </c>
      <c r="O633" s="18">
        <v>0</v>
      </c>
      <c r="P633" s="18">
        <v>0</v>
      </c>
      <c r="Q633" s="18">
        <v>0</v>
      </c>
      <c r="R633" s="18">
        <v>0</v>
      </c>
      <c r="S633" s="18">
        <v>0</v>
      </c>
      <c r="T633" s="18">
        <v>0</v>
      </c>
      <c r="U633" s="18">
        <v>0</v>
      </c>
      <c r="V633" s="18">
        <v>0</v>
      </c>
      <c r="W633" s="18">
        <v>0</v>
      </c>
      <c r="X633" s="18">
        <v>0</v>
      </c>
      <c r="Y633" s="18">
        <f>SUM(J633:X633)</f>
      </c>
      <c r="Z633" s="18">
        <f>I633-Y633</f>
      </c>
      <c r="AA633" s="20">
        <v>46483</v>
      </c>
      <c r="AB633" s="20">
        <v>46483</v>
      </c>
      <c r="AC633" s="18">
        <f>IFERROR(_xlfn.XLOOKUP(F633,Assumptions!B:B,Assumptions!D:D),0)</f>
      </c>
      <c r="AD633" s="20">
        <f>AA633+AC633</f>
      </c>
      <c r="AE633" s="20">
        <f>AC633+AB633</f>
      </c>
      <c r="AF633" s="5" t="str">
        <v/>
      </c>
      <c r="AG633" s="18">
        <f>IFERROR(_xlfn.BETA.DIST(DATE(YEAR(AG$2),MONTH(AG$2),15),$AD$2,$AE$2,FALSE,DATE(YEAR($AD633),MONTH($AD633),1),DATE(YEAR($AE633),MONTH($AE633),28)),0)</f>
      </c>
      <c r="AH633" s="18">
        <f>IFERROR(_xlfn.BETA.DIST(DATE(YEAR(AH$2),MONTH(AH$2),15),$AD$2,$AE$2,FALSE,DATE(YEAR($AD633),MONTH($AD633),1),DATE(YEAR($AE633),MONTH($AE633),28)),0)</f>
      </c>
      <c r="AI633" s="18">
        <f>IFERROR(_xlfn.BETA.DIST(DATE(YEAR(AI$2),MONTH(AI$2),15),$AD$2,$AE$2,FALSE,DATE(YEAR($AD633),MONTH($AD633),1),DATE(YEAR($AE633),MONTH($AE633),28)),0)</f>
      </c>
      <c r="AJ633" s="18">
        <f>IFERROR(_xlfn.BETA.DIST(DATE(YEAR(AJ$2),MONTH(AJ$2),15),$AD$2,$AE$2,FALSE,DATE(YEAR($AD633),MONTH($AD633),1),DATE(YEAR($AE633),MONTH($AE633),28)),0)</f>
      </c>
      <c r="AK633" s="18">
        <f>IFERROR(_xlfn.BETA.DIST(DATE(YEAR(AK$2),MONTH(AK$2),15),$AD$2,$AE$2,FALSE,DATE(YEAR($AD633),MONTH($AD633),1),DATE(YEAR($AE633),MONTH($AE633),28)),0)</f>
      </c>
      <c r="AL633" s="18">
        <f>IFERROR(_xlfn.BETA.DIST(DATE(YEAR(AL$2),MONTH(AL$2),15),$AD$2,$AE$2,FALSE,DATE(YEAR($AD633),MONTH($AD633),1),DATE(YEAR($AE633),MONTH($AE633),28)),0)</f>
      </c>
      <c r="AM633" s="18">
        <f>IFERROR(_xlfn.BETA.DIST(DATE(YEAR(AM$2),MONTH(AM$2),15),$AD$2,$AE$2,FALSE,DATE(YEAR($AD633),MONTH($AD633),1),DATE(YEAR($AE633),MONTH($AE633),28)),0)</f>
      </c>
      <c r="AN633" s="18">
        <f>IFERROR(_xlfn.BETA.DIST(DATE(YEAR(AN$2),MONTH(AN$2),15),$AD$2,$AE$2,FALSE,DATE(YEAR($AD633),MONTH($AD633),1),DATE(YEAR($AE633),MONTH($AE633),28)),0)</f>
      </c>
      <c r="AO633" s="18">
        <f>IFERROR(_xlfn.BETA.DIST(DATE(YEAR(AO$2),MONTH(AO$2),15),$AD$2,$AE$2,FALSE,DATE(YEAR($AD633),MONTH($AD633),1),DATE(YEAR($AE633),MONTH($AE633),28)),0)</f>
      </c>
      <c r="AP633" s="18">
        <f>IFERROR(_xlfn.BETA.DIST(DATE(YEAR(AP$2),MONTH(AP$2),15),$AD$2,$AE$2,FALSE,DATE(YEAR($AD633),MONTH($AD633),1),DATE(YEAR($AE633),MONTH($AE633),28)),0)</f>
      </c>
      <c r="AQ633" s="18">
        <f>IFERROR(_xlfn.BETA.DIST(DATE(YEAR(AQ$2),MONTH(AQ$2),15),$AD$2,$AE$2,FALSE,DATE(YEAR($AD633),MONTH($AD633),1),DATE(YEAR($AE633),MONTH($AE633),28)),0)</f>
      </c>
      <c r="AR633" s="18">
        <f>IFERROR(_xlfn.BETA.DIST(DATE(YEAR(AR$2),MONTH(AR$2),15),$AD$2,$AE$2,FALSE,DATE(YEAR($AD633),MONTH($AD633),1),DATE(YEAR($AE633),MONTH($AE633),28)),0)</f>
      </c>
      <c r="AS633" s="18">
        <f>IFERROR(_xlfn.BETA.DIST(DATE(YEAR(AS$2),MONTH(AS$2),15),$AD$2,$AE$2,FALSE,DATE(YEAR($AD633),MONTH($AD633),1),DATE(YEAR($AE633),MONTH($AE633),28)),0)</f>
      </c>
      <c r="AT633" s="18">
        <f>IFERROR(_xlfn.BETA.DIST(DATE(YEAR(AT$2),MONTH(AT$2),15),$AD$2,$AE$2,FALSE,DATE(YEAR($AD633),MONTH($AD633),1),DATE(YEAR($AE633),MONTH($AE633),28)),0)</f>
      </c>
      <c r="AU633" s="18">
        <f>IFERROR(_xlfn.BETA.DIST(DATE(YEAR(AU$2),MONTH(AU$2),15),$AD$2,$AE$2,FALSE,DATE(YEAR($AD633),MONTH($AD633),1),DATE(YEAR($AE633),MONTH($AE633),28)),0)</f>
      </c>
      <c r="AV633" s="18">
        <f>SUM(AG633:AU633)</f>
      </c>
      <c r="AW633" s="18">
        <f>IF(J633&lt;&gt;0,J633,IF($AV633=0,0,AG633/$AV633*$Z633))</f>
      </c>
      <c r="AX633" s="18">
        <f>IF(K633&lt;&gt;0,K633,IF($AV633=0,0,AH633/$AV633*$Z633))</f>
      </c>
      <c r="AY633" s="18">
        <f>IF(L633&lt;&gt;0,L633,IF($AV633=0,0,AI633/$AV633*$Z633))</f>
      </c>
      <c r="AZ633" s="18">
        <f>IF(M633&lt;&gt;0,M633,IF($AV633=0,0,AJ633/$AV633*$Z633))</f>
      </c>
      <c r="BA633" s="18">
        <f>IF(N633&lt;&gt;0,N633,IF($AV633=0,0,AK633/$AV633*$Z633))</f>
      </c>
      <c r="BB633" s="18">
        <f>IF(O633&lt;&gt;0,O633,IF($AV633=0,0,AL633/$AV633*$Z633))</f>
      </c>
      <c r="BC633" s="18">
        <f>IF(P633&lt;&gt;0,P633,IF($AV633=0,0,AM633/$AV633*$Z633))</f>
      </c>
      <c r="BD633" s="18">
        <f>IF(Q633&lt;&gt;0,Q633,IF($AV633=0,0,AN633/$AV633*$Z633))</f>
      </c>
      <c r="BE633" s="18">
        <f>IF(R633&lt;&gt;0,R633,IF($AV633=0,0,AO633/$AV633*$Z633))</f>
      </c>
      <c r="BF633" s="18">
        <f>IF(S633&lt;&gt;0,S633,IF($AV633=0,0,AP633/$AV633*$Z633))</f>
      </c>
      <c r="BG633" s="18">
        <f>IF(T633&lt;&gt;0,T633,IF($AV633=0,0,AQ633/$AV633*$Z633))</f>
      </c>
      <c r="BH633" s="18">
        <f>IF(U633&lt;&gt;0,U633,IF($AV633=0,0,AR633/$AV633*$Z633))</f>
      </c>
      <c r="BI633" s="18">
        <f>IF(V633&lt;&gt;0,V633,IF($AV633=0,0,AS633/$AV633*$Z633))</f>
      </c>
      <c r="BJ633" s="18">
        <f>IF(W633&lt;&gt;0,W633,IF($AV633=0,0,AT633/$AV633*$Z633))</f>
      </c>
      <c r="BK633" s="18">
        <f>IF(X633&lt;&gt;0,X633,IF($AV633=0,0,AU633/$AV633*$Z633))</f>
      </c>
      <c r="BL633" s="18">
        <f>SUM(AW633:BK633)</f>
      </c>
      <c r="BM633" s="18">
        <f>I633-BL633</f>
      </c>
    </row>
    <row r="634" outlineLevel="3">
      <c r="A634" s="17" t="str">
        <v>11.02</v>
      </c>
      <c r="B634" s="17" t="str">
        <v/>
      </c>
      <c r="C634" s="17" t="str">
        <v/>
      </c>
      <c r="D634" s="17" t="str">
        <v/>
      </c>
      <c r="E634" s="17" t="str">
        <v>11.02</v>
      </c>
      <c r="F634" s="17" t="str">
        <v>Shed Roof for Vehicles and capacitor banks</v>
      </c>
      <c r="G634" s="17">
        <v>5764038.88</v>
      </c>
      <c r="H634" s="17" t="str">
        <v/>
      </c>
      <c r="I634" s="17" t="str">
        <v/>
      </c>
      <c r="J634" s="17" t="str">
        <v/>
      </c>
      <c r="K634" s="17" t="str">
        <v/>
      </c>
      <c r="L634" s="17" t="str">
        <v/>
      </c>
      <c r="M634" s="17" t="str">
        <v/>
      </c>
      <c r="N634" s="17" t="str">
        <v/>
      </c>
      <c r="O634" s="17" t="str">
        <v/>
      </c>
      <c r="P634" s="17" t="str">
        <v/>
      </c>
      <c r="Q634" s="17" t="str">
        <v/>
      </c>
      <c r="R634" s="17" t="str">
        <v/>
      </c>
      <c r="S634" s="17" t="str">
        <v/>
      </c>
      <c r="T634" s="17" t="str">
        <v/>
      </c>
      <c r="U634" s="17" t="str">
        <v/>
      </c>
      <c r="V634" s="17" t="str">
        <v/>
      </c>
      <c r="W634" s="17" t="str">
        <v/>
      </c>
      <c r="X634" s="17" t="str">
        <v/>
      </c>
      <c r="Y634" s="17" t="str">
        <v/>
      </c>
      <c r="Z634" s="17" t="str">
        <v/>
      </c>
      <c r="AA634" s="17" t="str">
        <v/>
      </c>
      <c r="AB634" s="17" t="str">
        <v/>
      </c>
      <c r="AC634" s="17" t="str">
        <v/>
      </c>
      <c r="AD634" s="17" t="str">
        <v/>
      </c>
      <c r="AE634" s="17" t="str">
        <v/>
      </c>
      <c r="AF634" s="5" t="str">
        <v/>
      </c>
      <c r="AG634" s="18">
        <f>IFERROR(_xlfn.BETA.DIST(DATE(YEAR(AG$2),MONTH(AG$2),15),$AD$2,$AE$2,FALSE,DATE(YEAR($AD634),MONTH($AD634),1),DATE(YEAR($AE634),MONTH($AE634),28)),0)</f>
      </c>
      <c r="AH634" s="18">
        <f>IFERROR(_xlfn.BETA.DIST(DATE(YEAR(AH$2),MONTH(AH$2),15),$AD$2,$AE$2,FALSE,DATE(YEAR($AD634),MONTH($AD634),1),DATE(YEAR($AE634),MONTH($AE634),28)),0)</f>
      </c>
      <c r="AI634" s="18">
        <f>IFERROR(_xlfn.BETA.DIST(DATE(YEAR(AI$2),MONTH(AI$2),15),$AD$2,$AE$2,FALSE,DATE(YEAR($AD634),MONTH($AD634),1),DATE(YEAR($AE634),MONTH($AE634),28)),0)</f>
      </c>
      <c r="AJ634" s="18">
        <f>IFERROR(_xlfn.BETA.DIST(DATE(YEAR(AJ$2),MONTH(AJ$2),15),$AD$2,$AE$2,FALSE,DATE(YEAR($AD634),MONTH($AD634),1),DATE(YEAR($AE634),MONTH($AE634),28)),0)</f>
      </c>
      <c r="AK634" s="18">
        <f>IFERROR(_xlfn.BETA.DIST(DATE(YEAR(AK$2),MONTH(AK$2),15),$AD$2,$AE$2,FALSE,DATE(YEAR($AD634),MONTH($AD634),1),DATE(YEAR($AE634),MONTH($AE634),28)),0)</f>
      </c>
      <c r="AL634" s="18">
        <f>IFERROR(_xlfn.BETA.DIST(DATE(YEAR(AL$2),MONTH(AL$2),15),$AD$2,$AE$2,FALSE,DATE(YEAR($AD634),MONTH($AD634),1),DATE(YEAR($AE634),MONTH($AE634),28)),0)</f>
      </c>
      <c r="AM634" s="18">
        <f>IFERROR(_xlfn.BETA.DIST(DATE(YEAR(AM$2),MONTH(AM$2),15),$AD$2,$AE$2,FALSE,DATE(YEAR($AD634),MONTH($AD634),1),DATE(YEAR($AE634),MONTH($AE634),28)),0)</f>
      </c>
      <c r="AN634" s="18">
        <f>IFERROR(_xlfn.BETA.DIST(DATE(YEAR(AN$2),MONTH(AN$2),15),$AD$2,$AE$2,FALSE,DATE(YEAR($AD634),MONTH($AD634),1),DATE(YEAR($AE634),MONTH($AE634),28)),0)</f>
      </c>
      <c r="AO634" s="18">
        <f>IFERROR(_xlfn.BETA.DIST(DATE(YEAR(AO$2),MONTH(AO$2),15),$AD$2,$AE$2,FALSE,DATE(YEAR($AD634),MONTH($AD634),1),DATE(YEAR($AE634),MONTH($AE634),28)),0)</f>
      </c>
      <c r="AP634" s="18">
        <f>IFERROR(_xlfn.BETA.DIST(DATE(YEAR(AP$2),MONTH(AP$2),15),$AD$2,$AE$2,FALSE,DATE(YEAR($AD634),MONTH($AD634),1),DATE(YEAR($AE634),MONTH($AE634),28)),0)</f>
      </c>
      <c r="AQ634" s="18">
        <f>IFERROR(_xlfn.BETA.DIST(DATE(YEAR(AQ$2),MONTH(AQ$2),15),$AD$2,$AE$2,FALSE,DATE(YEAR($AD634),MONTH($AD634),1),DATE(YEAR($AE634),MONTH($AE634),28)),0)</f>
      </c>
      <c r="AR634" s="18">
        <f>IFERROR(_xlfn.BETA.DIST(DATE(YEAR(AR$2),MONTH(AR$2),15),$AD$2,$AE$2,FALSE,DATE(YEAR($AD634),MONTH($AD634),1),DATE(YEAR($AE634),MONTH($AE634),28)),0)</f>
      </c>
      <c r="AS634" s="18">
        <f>IFERROR(_xlfn.BETA.DIST(DATE(YEAR(AS$2),MONTH(AS$2),15),$AD$2,$AE$2,FALSE,DATE(YEAR($AD634),MONTH($AD634),1),DATE(YEAR($AE634),MONTH($AE634),28)),0)</f>
      </c>
      <c r="AT634" s="18">
        <f>IFERROR(_xlfn.BETA.DIST(DATE(YEAR(AT$2),MONTH(AT$2),15),$AD$2,$AE$2,FALSE,DATE(YEAR($AD634),MONTH($AD634),1),DATE(YEAR($AE634),MONTH($AE634),28)),0)</f>
      </c>
      <c r="AU634" s="18">
        <f>IFERROR(_xlfn.BETA.DIST(DATE(YEAR(AU$2),MONTH(AU$2),15),$AD$2,$AE$2,FALSE,DATE(YEAR($AD634),MONTH($AD634),1),DATE(YEAR($AE634),MONTH($AE634),28)),0)</f>
      </c>
      <c r="AV634" s="18">
        <f>SUM(AG634:AU634)</f>
      </c>
      <c r="AW634" s="18">
        <f>IF(J634&lt;&gt;0,J634,IF($AV634=0,0,AG634/$AV634*$Z634))</f>
      </c>
      <c r="AX634" s="18">
        <f>IF(K634&lt;&gt;0,K634,IF($AV634=0,0,AH634/$AV634*$Z634))</f>
      </c>
      <c r="AY634" s="18">
        <f>IF(L634&lt;&gt;0,L634,IF($AV634=0,0,AI634/$AV634*$Z634))</f>
      </c>
      <c r="AZ634" s="18">
        <f>IF(M634&lt;&gt;0,M634,IF($AV634=0,0,AJ634/$AV634*$Z634))</f>
      </c>
      <c r="BA634" s="18">
        <f>IF(N634&lt;&gt;0,N634,IF($AV634=0,0,AK634/$AV634*$Z634))</f>
      </c>
      <c r="BB634" s="18">
        <f>IF(O634&lt;&gt;0,O634,IF($AV634=0,0,AL634/$AV634*$Z634))</f>
      </c>
      <c r="BC634" s="18">
        <f>IF(P634&lt;&gt;0,P634,IF($AV634=0,0,AM634/$AV634*$Z634))</f>
      </c>
      <c r="BD634" s="18">
        <f>IF(Q634&lt;&gt;0,Q634,IF($AV634=0,0,AN634/$AV634*$Z634))</f>
      </c>
      <c r="BE634" s="18">
        <f>IF(R634&lt;&gt;0,R634,IF($AV634=0,0,AO634/$AV634*$Z634))</f>
      </c>
      <c r="BF634" s="18">
        <f>IF(S634&lt;&gt;0,S634,IF($AV634=0,0,AP634/$AV634*$Z634))</f>
      </c>
      <c r="BG634" s="18">
        <f>IF(T634&lt;&gt;0,T634,IF($AV634=0,0,AQ634/$AV634*$Z634))</f>
      </c>
      <c r="BH634" s="18">
        <f>IF(U634&lt;&gt;0,U634,IF($AV634=0,0,AR634/$AV634*$Z634))</f>
      </c>
      <c r="BI634" s="18">
        <f>IF(V634&lt;&gt;0,V634,IF($AV634=0,0,AS634/$AV634*$Z634))</f>
      </c>
      <c r="BJ634" s="18">
        <f>IF(W634&lt;&gt;0,W634,IF($AV634=0,0,AT634/$AV634*$Z634))</f>
      </c>
      <c r="BK634" s="18">
        <f>IF(X634&lt;&gt;0,X634,IF($AV634=0,0,AU634/$AV634*$Z634))</f>
      </c>
      <c r="BL634" s="18">
        <f>SUM(AW634:BK634)</f>
      </c>
      <c r="BM634" s="17" t="str">
        <v/>
      </c>
    </row>
    <row r="635" outlineLevel="4">
      <c r="A635" s="5" t="str">
        <v>11.02</v>
      </c>
      <c r="B635" s="5" t="str">
        <v/>
      </c>
      <c r="C635" s="5" t="str">
        <v>BSKDGNGENGR03</v>
      </c>
      <c r="D635" s="5" t="str">
        <v>BSKDGNGENGR03</v>
      </c>
      <c r="E635" s="19">
        <f>IFERROR(_xlfn.XLOOKUP(F635,Assumptions!B:B,Assumptions!C:C),0)</f>
      </c>
      <c r="F635" s="5" t="str">
        <v>Advanced Payment</v>
      </c>
      <c r="G635" s="5" t="str">
        <v/>
      </c>
      <c r="H635" s="18">
        <f>G634*E635</f>
      </c>
      <c r="I635" s="18">
        <f>H635*(1-0)</f>
      </c>
      <c r="J635" s="18">
        <v>0</v>
      </c>
      <c r="K635" s="18">
        <v>0</v>
      </c>
      <c r="L635" s="18">
        <v>0</v>
      </c>
      <c r="M635" s="18">
        <v>0</v>
      </c>
      <c r="N635" s="18">
        <v>0</v>
      </c>
      <c r="O635" s="18">
        <v>0</v>
      </c>
      <c r="P635" s="18">
        <v>0</v>
      </c>
      <c r="Q635" s="18">
        <v>0</v>
      </c>
      <c r="R635" s="18">
        <v>0</v>
      </c>
      <c r="S635" s="18">
        <v>0</v>
      </c>
      <c r="T635" s="18">
        <v>0</v>
      </c>
      <c r="U635" s="18">
        <v>0</v>
      </c>
      <c r="V635" s="18">
        <v>0</v>
      </c>
      <c r="W635" s="18">
        <v>0</v>
      </c>
      <c r="X635" s="18">
        <v>0</v>
      </c>
      <c r="Y635" s="18">
        <f>SUM(J635:X635)</f>
      </c>
      <c r="Z635" s="18">
        <f>I635-Y635</f>
      </c>
      <c r="AA635" s="20">
        <v>46026</v>
      </c>
      <c r="AB635" s="20">
        <v>46026</v>
      </c>
      <c r="AC635" s="18">
        <f>IFERROR(_xlfn.XLOOKUP(F635,Assumptions!B:B,Assumptions!D:D),0)</f>
      </c>
      <c r="AD635" s="20">
        <f>AA635+AC635</f>
      </c>
      <c r="AE635" s="20">
        <f>AC635+AB635</f>
      </c>
      <c r="AF635" s="5" t="str">
        <v/>
      </c>
      <c r="AG635" s="18">
        <f>IFERROR(_xlfn.BETA.DIST(DATE(YEAR(AG$2),MONTH(AG$2),15),$AD$2,$AE$2,FALSE,DATE(YEAR($AD635),MONTH($AD635),1),DATE(YEAR($AE635),MONTH($AE635),28)),0)</f>
      </c>
      <c r="AH635" s="18">
        <f>IFERROR(_xlfn.BETA.DIST(DATE(YEAR(AH$2),MONTH(AH$2),15),$AD$2,$AE$2,FALSE,DATE(YEAR($AD635),MONTH($AD635),1),DATE(YEAR($AE635),MONTH($AE635),28)),0)</f>
      </c>
      <c r="AI635" s="18">
        <f>IFERROR(_xlfn.BETA.DIST(DATE(YEAR(AI$2),MONTH(AI$2),15),$AD$2,$AE$2,FALSE,DATE(YEAR($AD635),MONTH($AD635),1),DATE(YEAR($AE635),MONTH($AE635),28)),0)</f>
      </c>
      <c r="AJ635" s="18">
        <f>IFERROR(_xlfn.BETA.DIST(DATE(YEAR(AJ$2),MONTH(AJ$2),15),$AD$2,$AE$2,FALSE,DATE(YEAR($AD635),MONTH($AD635),1),DATE(YEAR($AE635),MONTH($AE635),28)),0)</f>
      </c>
      <c r="AK635" s="18">
        <f>IFERROR(_xlfn.BETA.DIST(DATE(YEAR(AK$2),MONTH(AK$2),15),$AD$2,$AE$2,FALSE,DATE(YEAR($AD635),MONTH($AD635),1),DATE(YEAR($AE635),MONTH($AE635),28)),0)</f>
      </c>
      <c r="AL635" s="18">
        <f>IFERROR(_xlfn.BETA.DIST(DATE(YEAR(AL$2),MONTH(AL$2),15),$AD$2,$AE$2,FALSE,DATE(YEAR($AD635),MONTH($AD635),1),DATE(YEAR($AE635),MONTH($AE635),28)),0)</f>
      </c>
      <c r="AM635" s="18">
        <f>IFERROR(_xlfn.BETA.DIST(DATE(YEAR(AM$2),MONTH(AM$2),15),$AD$2,$AE$2,FALSE,DATE(YEAR($AD635),MONTH($AD635),1),DATE(YEAR($AE635),MONTH($AE635),28)),0)</f>
      </c>
      <c r="AN635" s="18">
        <f>IFERROR(_xlfn.BETA.DIST(DATE(YEAR(AN$2),MONTH(AN$2),15),$AD$2,$AE$2,FALSE,DATE(YEAR($AD635),MONTH($AD635),1),DATE(YEAR($AE635),MONTH($AE635),28)),0)</f>
      </c>
      <c r="AO635" s="18">
        <f>IFERROR(_xlfn.BETA.DIST(DATE(YEAR(AO$2),MONTH(AO$2),15),$AD$2,$AE$2,FALSE,DATE(YEAR($AD635),MONTH($AD635),1),DATE(YEAR($AE635),MONTH($AE635),28)),0)</f>
      </c>
      <c r="AP635" s="18">
        <f>IFERROR(_xlfn.BETA.DIST(DATE(YEAR(AP$2),MONTH(AP$2),15),$AD$2,$AE$2,FALSE,DATE(YEAR($AD635),MONTH($AD635),1),DATE(YEAR($AE635),MONTH($AE635),28)),0)</f>
      </c>
      <c r="AQ635" s="18">
        <f>IFERROR(_xlfn.BETA.DIST(DATE(YEAR(AQ$2),MONTH(AQ$2),15),$AD$2,$AE$2,FALSE,DATE(YEAR($AD635),MONTH($AD635),1),DATE(YEAR($AE635),MONTH($AE635),28)),0)</f>
      </c>
      <c r="AR635" s="18">
        <f>IFERROR(_xlfn.BETA.DIST(DATE(YEAR(AR$2),MONTH(AR$2),15),$AD$2,$AE$2,FALSE,DATE(YEAR($AD635),MONTH($AD635),1),DATE(YEAR($AE635),MONTH($AE635),28)),0)</f>
      </c>
      <c r="AS635" s="18">
        <f>IFERROR(_xlfn.BETA.DIST(DATE(YEAR(AS$2),MONTH(AS$2),15),$AD$2,$AE$2,FALSE,DATE(YEAR($AD635),MONTH($AD635),1),DATE(YEAR($AE635),MONTH($AE635),28)),0)</f>
      </c>
      <c r="AT635" s="18">
        <f>IFERROR(_xlfn.BETA.DIST(DATE(YEAR(AT$2),MONTH(AT$2),15),$AD$2,$AE$2,FALSE,DATE(YEAR($AD635),MONTH($AD635),1),DATE(YEAR($AE635),MONTH($AE635),28)),0)</f>
      </c>
      <c r="AU635" s="18">
        <f>IFERROR(_xlfn.BETA.DIST(DATE(YEAR(AU$2),MONTH(AU$2),15),$AD$2,$AE$2,FALSE,DATE(YEAR($AD635),MONTH($AD635),1),DATE(YEAR($AE635),MONTH($AE635),28)),0)</f>
      </c>
      <c r="AV635" s="18">
        <f>SUM(AG635:AU635)</f>
      </c>
      <c r="AW635" s="18">
        <f>IF(J635&lt;&gt;0,J635,IF($AV635=0,0,AG635/$AV635*$Z635))</f>
      </c>
      <c r="AX635" s="18">
        <f>IF(K635&lt;&gt;0,K635,IF($AV635=0,0,AH635/$AV635*$Z635))</f>
      </c>
      <c r="AY635" s="18">
        <f>IF(L635&lt;&gt;0,L635,IF($AV635=0,0,AI635/$AV635*$Z635))</f>
      </c>
      <c r="AZ635" s="18">
        <f>IF(M635&lt;&gt;0,M635,IF($AV635=0,0,AJ635/$AV635*$Z635))</f>
      </c>
      <c r="BA635" s="18">
        <f>IF(N635&lt;&gt;0,N635,IF($AV635=0,0,AK635/$AV635*$Z635))</f>
      </c>
      <c r="BB635" s="18">
        <f>IF(O635&lt;&gt;0,O635,IF($AV635=0,0,AL635/$AV635*$Z635))</f>
      </c>
      <c r="BC635" s="18">
        <f>IF(P635&lt;&gt;0,P635,IF($AV635=0,0,AM635/$AV635*$Z635))</f>
      </c>
      <c r="BD635" s="18">
        <f>IF(Q635&lt;&gt;0,Q635,IF($AV635=0,0,AN635/$AV635*$Z635))</f>
      </c>
      <c r="BE635" s="18">
        <f>IF(R635&lt;&gt;0,R635,IF($AV635=0,0,AO635/$AV635*$Z635))</f>
      </c>
      <c r="BF635" s="18">
        <f>IF(S635&lt;&gt;0,S635,IF($AV635=0,0,AP635/$AV635*$Z635))</f>
      </c>
      <c r="BG635" s="18">
        <f>IF(T635&lt;&gt;0,T635,IF($AV635=0,0,AQ635/$AV635*$Z635))</f>
      </c>
      <c r="BH635" s="18">
        <f>IF(U635&lt;&gt;0,U635,IF($AV635=0,0,AR635/$AV635*$Z635))</f>
      </c>
      <c r="BI635" s="18">
        <f>IF(V635&lt;&gt;0,V635,IF($AV635=0,0,AS635/$AV635*$Z635))</f>
      </c>
      <c r="BJ635" s="18">
        <f>IF(W635&lt;&gt;0,W635,IF($AV635=0,0,AT635/$AV635*$Z635))</f>
      </c>
      <c r="BK635" s="18">
        <f>IF(X635&lt;&gt;0,X635,IF($AV635=0,0,AU635/$AV635*$Z635))</f>
      </c>
      <c r="BL635" s="18">
        <f>SUM(AW635:BK635)</f>
      </c>
      <c r="BM635" s="18">
        <f>I635-BL635</f>
      </c>
    </row>
    <row r="636" outlineLevel="4">
      <c r="A636" s="5" t="str">
        <v>11.02</v>
      </c>
      <c r="B636" s="5" t="str">
        <v/>
      </c>
      <c r="C636" s="5" t="str">
        <v>BSPRELGENCB07</v>
      </c>
      <c r="D636" s="5" t="str">
        <v>BSPRELGENCB07</v>
      </c>
      <c r="E636" s="19">
        <f>IFERROR(_xlfn.XLOOKUP(F636,Assumptions!B:B,Assumptions!C:C),0)</f>
      </c>
      <c r="F636" s="5" t="str">
        <v>Site Delivery EGP</v>
      </c>
      <c r="G636" s="5" t="str">
        <v/>
      </c>
      <c r="H636" s="18">
        <f>G634*E636</f>
      </c>
      <c r="I636" s="18">
        <f>H636*(1-0)</f>
      </c>
      <c r="J636" s="18">
        <v>0</v>
      </c>
      <c r="K636" s="18">
        <v>0</v>
      </c>
      <c r="L636" s="18">
        <v>0</v>
      </c>
      <c r="M636" s="18">
        <v>0</v>
      </c>
      <c r="N636" s="18">
        <v>0</v>
      </c>
      <c r="O636" s="18">
        <v>0</v>
      </c>
      <c r="P636" s="18">
        <v>0</v>
      </c>
      <c r="Q636" s="18">
        <v>0</v>
      </c>
      <c r="R636" s="18">
        <v>0</v>
      </c>
      <c r="S636" s="18">
        <v>0</v>
      </c>
      <c r="T636" s="18">
        <v>0</v>
      </c>
      <c r="U636" s="18">
        <v>0</v>
      </c>
      <c r="V636" s="18">
        <v>0</v>
      </c>
      <c r="W636" s="18">
        <v>0</v>
      </c>
      <c r="X636" s="18">
        <v>0</v>
      </c>
      <c r="Y636" s="18">
        <f>SUM(J636:X636)</f>
      </c>
      <c r="Z636" s="18">
        <f>I636-Y636</f>
      </c>
      <c r="AA636" s="20">
        <v>46294</v>
      </c>
      <c r="AB636" s="20">
        <v>46294</v>
      </c>
      <c r="AC636" s="18">
        <f>IFERROR(_xlfn.XLOOKUP(F636,Assumptions!B:B,Assumptions!D:D),0)</f>
      </c>
      <c r="AD636" s="20">
        <f>AA636+AC636</f>
      </c>
      <c r="AE636" s="20">
        <f>AC636+AB636</f>
      </c>
      <c r="AF636" s="5" t="str">
        <v/>
      </c>
      <c r="AG636" s="18">
        <f>IFERROR(_xlfn.BETA.DIST(DATE(YEAR(AG$2),MONTH(AG$2),15),$AD$2,$AE$2,FALSE,DATE(YEAR($AD636),MONTH($AD636),1),DATE(YEAR($AE636),MONTH($AE636),28)),0)</f>
      </c>
      <c r="AH636" s="18">
        <f>IFERROR(_xlfn.BETA.DIST(DATE(YEAR(AH$2),MONTH(AH$2),15),$AD$2,$AE$2,FALSE,DATE(YEAR($AD636),MONTH($AD636),1),DATE(YEAR($AE636),MONTH($AE636),28)),0)</f>
      </c>
      <c r="AI636" s="18">
        <f>IFERROR(_xlfn.BETA.DIST(DATE(YEAR(AI$2),MONTH(AI$2),15),$AD$2,$AE$2,FALSE,DATE(YEAR($AD636),MONTH($AD636),1),DATE(YEAR($AE636),MONTH($AE636),28)),0)</f>
      </c>
      <c r="AJ636" s="18">
        <f>IFERROR(_xlfn.BETA.DIST(DATE(YEAR(AJ$2),MONTH(AJ$2),15),$AD$2,$AE$2,FALSE,DATE(YEAR($AD636),MONTH($AD636),1),DATE(YEAR($AE636),MONTH($AE636),28)),0)</f>
      </c>
      <c r="AK636" s="18">
        <f>IFERROR(_xlfn.BETA.DIST(DATE(YEAR(AK$2),MONTH(AK$2),15),$AD$2,$AE$2,FALSE,DATE(YEAR($AD636),MONTH($AD636),1),DATE(YEAR($AE636),MONTH($AE636),28)),0)</f>
      </c>
      <c r="AL636" s="18">
        <f>IFERROR(_xlfn.BETA.DIST(DATE(YEAR(AL$2),MONTH(AL$2),15),$AD$2,$AE$2,FALSE,DATE(YEAR($AD636),MONTH($AD636),1),DATE(YEAR($AE636),MONTH($AE636),28)),0)</f>
      </c>
      <c r="AM636" s="18">
        <f>IFERROR(_xlfn.BETA.DIST(DATE(YEAR(AM$2),MONTH(AM$2),15),$AD$2,$AE$2,FALSE,DATE(YEAR($AD636),MONTH($AD636),1),DATE(YEAR($AE636),MONTH($AE636),28)),0)</f>
      </c>
      <c r="AN636" s="18">
        <f>IFERROR(_xlfn.BETA.DIST(DATE(YEAR(AN$2),MONTH(AN$2),15),$AD$2,$AE$2,FALSE,DATE(YEAR($AD636),MONTH($AD636),1),DATE(YEAR($AE636),MONTH($AE636),28)),0)</f>
      </c>
      <c r="AO636" s="18">
        <f>IFERROR(_xlfn.BETA.DIST(DATE(YEAR(AO$2),MONTH(AO$2),15),$AD$2,$AE$2,FALSE,DATE(YEAR($AD636),MONTH($AD636),1),DATE(YEAR($AE636),MONTH($AE636),28)),0)</f>
      </c>
      <c r="AP636" s="18">
        <f>IFERROR(_xlfn.BETA.DIST(DATE(YEAR(AP$2),MONTH(AP$2),15),$AD$2,$AE$2,FALSE,DATE(YEAR($AD636),MONTH($AD636),1),DATE(YEAR($AE636),MONTH($AE636),28)),0)</f>
      </c>
      <c r="AQ636" s="18">
        <f>IFERROR(_xlfn.BETA.DIST(DATE(YEAR(AQ$2),MONTH(AQ$2),15),$AD$2,$AE$2,FALSE,DATE(YEAR($AD636),MONTH($AD636),1),DATE(YEAR($AE636),MONTH($AE636),28)),0)</f>
      </c>
      <c r="AR636" s="18">
        <f>IFERROR(_xlfn.BETA.DIST(DATE(YEAR(AR$2),MONTH(AR$2),15),$AD$2,$AE$2,FALSE,DATE(YEAR($AD636),MONTH($AD636),1),DATE(YEAR($AE636),MONTH($AE636),28)),0)</f>
      </c>
      <c r="AS636" s="18">
        <f>IFERROR(_xlfn.BETA.DIST(DATE(YEAR(AS$2),MONTH(AS$2),15),$AD$2,$AE$2,FALSE,DATE(YEAR($AD636),MONTH($AD636),1),DATE(YEAR($AE636),MONTH($AE636),28)),0)</f>
      </c>
      <c r="AT636" s="18">
        <f>IFERROR(_xlfn.BETA.DIST(DATE(YEAR(AT$2),MONTH(AT$2),15),$AD$2,$AE$2,FALSE,DATE(YEAR($AD636),MONTH($AD636),1),DATE(YEAR($AE636),MONTH($AE636),28)),0)</f>
      </c>
      <c r="AU636" s="18">
        <f>IFERROR(_xlfn.BETA.DIST(DATE(YEAR(AU$2),MONTH(AU$2),15),$AD$2,$AE$2,FALSE,DATE(YEAR($AD636),MONTH($AD636),1),DATE(YEAR($AE636),MONTH($AE636),28)),0)</f>
      </c>
      <c r="AV636" s="18">
        <f>SUM(AG636:AU636)</f>
      </c>
      <c r="AW636" s="18">
        <f>IF(J636&lt;&gt;0,J636,IF($AV636=0,0,AG636/$AV636*$Z636))</f>
      </c>
      <c r="AX636" s="18">
        <f>IF(K636&lt;&gt;0,K636,IF($AV636=0,0,AH636/$AV636*$Z636))</f>
      </c>
      <c r="AY636" s="18">
        <f>IF(L636&lt;&gt;0,L636,IF($AV636=0,0,AI636/$AV636*$Z636))</f>
      </c>
      <c r="AZ636" s="18">
        <f>IF(M636&lt;&gt;0,M636,IF($AV636=0,0,AJ636/$AV636*$Z636))</f>
      </c>
      <c r="BA636" s="18">
        <f>IF(N636&lt;&gt;0,N636,IF($AV636=0,0,AK636/$AV636*$Z636))</f>
      </c>
      <c r="BB636" s="18">
        <f>IF(O636&lt;&gt;0,O636,IF($AV636=0,0,AL636/$AV636*$Z636))</f>
      </c>
      <c r="BC636" s="18">
        <f>IF(P636&lt;&gt;0,P636,IF($AV636=0,0,AM636/$AV636*$Z636))</f>
      </c>
      <c r="BD636" s="18">
        <f>IF(Q636&lt;&gt;0,Q636,IF($AV636=0,0,AN636/$AV636*$Z636))</f>
      </c>
      <c r="BE636" s="18">
        <f>IF(R636&lt;&gt;0,R636,IF($AV636=0,0,AO636/$AV636*$Z636))</f>
      </c>
      <c r="BF636" s="18">
        <f>IF(S636&lt;&gt;0,S636,IF($AV636=0,0,AP636/$AV636*$Z636))</f>
      </c>
      <c r="BG636" s="18">
        <f>IF(T636&lt;&gt;0,T636,IF($AV636=0,0,AQ636/$AV636*$Z636))</f>
      </c>
      <c r="BH636" s="18">
        <f>IF(U636&lt;&gt;0,U636,IF($AV636=0,0,AR636/$AV636*$Z636))</f>
      </c>
      <c r="BI636" s="18">
        <f>IF(V636&lt;&gt;0,V636,IF($AV636=0,0,AS636/$AV636*$Z636))</f>
      </c>
      <c r="BJ636" s="18">
        <f>IF(W636&lt;&gt;0,W636,IF($AV636=0,0,AT636/$AV636*$Z636))</f>
      </c>
      <c r="BK636" s="18">
        <f>IF(X636&lt;&gt;0,X636,IF($AV636=0,0,AU636/$AV636*$Z636))</f>
      </c>
      <c r="BL636" s="18">
        <f>SUM(AW636:BK636)</f>
      </c>
      <c r="BM636" s="18">
        <f>I636-BL636</f>
      </c>
    </row>
    <row r="637" outlineLevel="4">
      <c r="A637" s="5" t="str">
        <v>11.02</v>
      </c>
      <c r="B637" s="5" t="str">
        <v/>
      </c>
      <c r="C637" s="5" t="str">
        <v>BSKDGNGENGR07</v>
      </c>
      <c r="D637" s="5" t="str">
        <v>BSKDGNGENGR07</v>
      </c>
      <c r="E637" s="19">
        <f>IFERROR(_xlfn.XLOOKUP(F637,Assumptions!B:B,Assumptions!C:C),0)</f>
      </c>
      <c r="F637" s="5" t="str">
        <v>Retention</v>
      </c>
      <c r="G637" s="5" t="str">
        <v/>
      </c>
      <c r="H637" s="18">
        <f>G634*E637</f>
      </c>
      <c r="I637" s="18">
        <f>H637*(1-0)</f>
      </c>
      <c r="J637" s="18">
        <v>0</v>
      </c>
      <c r="K637" s="18">
        <v>0</v>
      </c>
      <c r="L637" s="18">
        <v>0</v>
      </c>
      <c r="M637" s="18">
        <v>0</v>
      </c>
      <c r="N637" s="18">
        <v>0</v>
      </c>
      <c r="O637" s="18">
        <v>0</v>
      </c>
      <c r="P637" s="18">
        <v>0</v>
      </c>
      <c r="Q637" s="18">
        <v>0</v>
      </c>
      <c r="R637" s="18">
        <v>0</v>
      </c>
      <c r="S637" s="18">
        <v>0</v>
      </c>
      <c r="T637" s="18">
        <v>0</v>
      </c>
      <c r="U637" s="18">
        <v>0</v>
      </c>
      <c r="V637" s="18">
        <v>0</v>
      </c>
      <c r="W637" s="18">
        <v>0</v>
      </c>
      <c r="X637" s="18">
        <v>0</v>
      </c>
      <c r="Y637" s="18">
        <f>SUM(J637:X637)</f>
      </c>
      <c r="Z637" s="18">
        <f>I637-Y637</f>
      </c>
      <c r="AA637" s="20">
        <v>46483</v>
      </c>
      <c r="AB637" s="20">
        <v>46483</v>
      </c>
      <c r="AC637" s="18">
        <f>IFERROR(_xlfn.XLOOKUP(F637,Assumptions!B:B,Assumptions!D:D),0)</f>
      </c>
      <c r="AD637" s="20">
        <f>AA637+AC637</f>
      </c>
      <c r="AE637" s="20">
        <f>AC637+AB637</f>
      </c>
      <c r="AF637" s="5" t="str">
        <v/>
      </c>
      <c r="AG637" s="18">
        <f>IFERROR(_xlfn.BETA.DIST(DATE(YEAR(AG$2),MONTH(AG$2),15),$AD$2,$AE$2,FALSE,DATE(YEAR($AD637),MONTH($AD637),1),DATE(YEAR($AE637),MONTH($AE637),28)),0)</f>
      </c>
      <c r="AH637" s="18">
        <f>IFERROR(_xlfn.BETA.DIST(DATE(YEAR(AH$2),MONTH(AH$2),15),$AD$2,$AE$2,FALSE,DATE(YEAR($AD637),MONTH($AD637),1),DATE(YEAR($AE637),MONTH($AE637),28)),0)</f>
      </c>
      <c r="AI637" s="18">
        <f>IFERROR(_xlfn.BETA.DIST(DATE(YEAR(AI$2),MONTH(AI$2),15),$AD$2,$AE$2,FALSE,DATE(YEAR($AD637),MONTH($AD637),1),DATE(YEAR($AE637),MONTH($AE637),28)),0)</f>
      </c>
      <c r="AJ637" s="18">
        <f>IFERROR(_xlfn.BETA.DIST(DATE(YEAR(AJ$2),MONTH(AJ$2),15),$AD$2,$AE$2,FALSE,DATE(YEAR($AD637),MONTH($AD637),1),DATE(YEAR($AE637),MONTH($AE637),28)),0)</f>
      </c>
      <c r="AK637" s="18">
        <f>IFERROR(_xlfn.BETA.DIST(DATE(YEAR(AK$2),MONTH(AK$2),15),$AD$2,$AE$2,FALSE,DATE(YEAR($AD637),MONTH($AD637),1),DATE(YEAR($AE637),MONTH($AE637),28)),0)</f>
      </c>
      <c r="AL637" s="18">
        <f>IFERROR(_xlfn.BETA.DIST(DATE(YEAR(AL$2),MONTH(AL$2),15),$AD$2,$AE$2,FALSE,DATE(YEAR($AD637),MONTH($AD637),1),DATE(YEAR($AE637),MONTH($AE637),28)),0)</f>
      </c>
      <c r="AM637" s="18">
        <f>IFERROR(_xlfn.BETA.DIST(DATE(YEAR(AM$2),MONTH(AM$2),15),$AD$2,$AE$2,FALSE,DATE(YEAR($AD637),MONTH($AD637),1),DATE(YEAR($AE637),MONTH($AE637),28)),0)</f>
      </c>
      <c r="AN637" s="18">
        <f>IFERROR(_xlfn.BETA.DIST(DATE(YEAR(AN$2),MONTH(AN$2),15),$AD$2,$AE$2,FALSE,DATE(YEAR($AD637),MONTH($AD637),1),DATE(YEAR($AE637),MONTH($AE637),28)),0)</f>
      </c>
      <c r="AO637" s="18">
        <f>IFERROR(_xlfn.BETA.DIST(DATE(YEAR(AO$2),MONTH(AO$2),15),$AD$2,$AE$2,FALSE,DATE(YEAR($AD637),MONTH($AD637),1),DATE(YEAR($AE637),MONTH($AE637),28)),0)</f>
      </c>
      <c r="AP637" s="18">
        <f>IFERROR(_xlfn.BETA.DIST(DATE(YEAR(AP$2),MONTH(AP$2),15),$AD$2,$AE$2,FALSE,DATE(YEAR($AD637),MONTH($AD637),1),DATE(YEAR($AE637),MONTH($AE637),28)),0)</f>
      </c>
      <c r="AQ637" s="18">
        <f>IFERROR(_xlfn.BETA.DIST(DATE(YEAR(AQ$2),MONTH(AQ$2),15),$AD$2,$AE$2,FALSE,DATE(YEAR($AD637),MONTH($AD637),1),DATE(YEAR($AE637),MONTH($AE637),28)),0)</f>
      </c>
      <c r="AR637" s="18">
        <f>IFERROR(_xlfn.BETA.DIST(DATE(YEAR(AR$2),MONTH(AR$2),15),$AD$2,$AE$2,FALSE,DATE(YEAR($AD637),MONTH($AD637),1),DATE(YEAR($AE637),MONTH($AE637),28)),0)</f>
      </c>
      <c r="AS637" s="18">
        <f>IFERROR(_xlfn.BETA.DIST(DATE(YEAR(AS$2),MONTH(AS$2),15),$AD$2,$AE$2,FALSE,DATE(YEAR($AD637),MONTH($AD637),1),DATE(YEAR($AE637),MONTH($AE637),28)),0)</f>
      </c>
      <c r="AT637" s="18">
        <f>IFERROR(_xlfn.BETA.DIST(DATE(YEAR(AT$2),MONTH(AT$2),15),$AD$2,$AE$2,FALSE,DATE(YEAR($AD637),MONTH($AD637),1),DATE(YEAR($AE637),MONTH($AE637),28)),0)</f>
      </c>
      <c r="AU637" s="18">
        <f>IFERROR(_xlfn.BETA.DIST(DATE(YEAR(AU$2),MONTH(AU$2),15),$AD$2,$AE$2,FALSE,DATE(YEAR($AD637),MONTH($AD637),1),DATE(YEAR($AE637),MONTH($AE637),28)),0)</f>
      </c>
      <c r="AV637" s="18">
        <f>SUM(AG637:AU637)</f>
      </c>
      <c r="AW637" s="18">
        <f>IF(J637&lt;&gt;0,J637,IF($AV637=0,0,AG637/$AV637*$Z637))</f>
      </c>
      <c r="AX637" s="18">
        <f>IF(K637&lt;&gt;0,K637,IF($AV637=0,0,AH637/$AV637*$Z637))</f>
      </c>
      <c r="AY637" s="18">
        <f>IF(L637&lt;&gt;0,L637,IF($AV637=0,0,AI637/$AV637*$Z637))</f>
      </c>
      <c r="AZ637" s="18">
        <f>IF(M637&lt;&gt;0,M637,IF($AV637=0,0,AJ637/$AV637*$Z637))</f>
      </c>
      <c r="BA637" s="18">
        <f>IF(N637&lt;&gt;0,N637,IF($AV637=0,0,AK637/$AV637*$Z637))</f>
      </c>
      <c r="BB637" s="18">
        <f>IF(O637&lt;&gt;0,O637,IF($AV637=0,0,AL637/$AV637*$Z637))</f>
      </c>
      <c r="BC637" s="18">
        <f>IF(P637&lt;&gt;0,P637,IF($AV637=0,0,AM637/$AV637*$Z637))</f>
      </c>
      <c r="BD637" s="18">
        <f>IF(Q637&lt;&gt;0,Q637,IF($AV637=0,0,AN637/$AV637*$Z637))</f>
      </c>
      <c r="BE637" s="18">
        <f>IF(R637&lt;&gt;0,R637,IF($AV637=0,0,AO637/$AV637*$Z637))</f>
      </c>
      <c r="BF637" s="18">
        <f>IF(S637&lt;&gt;0,S637,IF($AV637=0,0,AP637/$AV637*$Z637))</f>
      </c>
      <c r="BG637" s="18">
        <f>IF(T637&lt;&gt;0,T637,IF($AV637=0,0,AQ637/$AV637*$Z637))</f>
      </c>
      <c r="BH637" s="18">
        <f>IF(U637&lt;&gt;0,U637,IF($AV637=0,0,AR637/$AV637*$Z637))</f>
      </c>
      <c r="BI637" s="18">
        <f>IF(V637&lt;&gt;0,V637,IF($AV637=0,0,AS637/$AV637*$Z637))</f>
      </c>
      <c r="BJ637" s="18">
        <f>IF(W637&lt;&gt;0,W637,IF($AV637=0,0,AT637/$AV637*$Z637))</f>
      </c>
      <c r="BK637" s="18">
        <f>IF(X637&lt;&gt;0,X637,IF($AV637=0,0,AU637/$AV637*$Z637))</f>
      </c>
      <c r="BL637" s="18">
        <f>SUM(AW637:BK637)</f>
      </c>
      <c r="BM637" s="18">
        <f>I637-BL637</f>
      </c>
    </row>
    <row r="638" outlineLevel="3">
      <c r="A638" s="17" t="str">
        <v>11.21</v>
      </c>
      <c r="B638" s="17" t="str">
        <v/>
      </c>
      <c r="C638" s="17" t="str">
        <v/>
      </c>
      <c r="D638" s="17" t="str">
        <v/>
      </c>
      <c r="E638" s="17" t="str">
        <v>11.21</v>
      </c>
      <c r="F638" s="17" t="str">
        <v>Foundations and wire mesh fence for the Capacitor Banks</v>
      </c>
      <c r="G638" s="17">
        <v>345842.47</v>
      </c>
      <c r="H638" s="17" t="str">
        <v/>
      </c>
      <c r="I638" s="17" t="str">
        <v/>
      </c>
      <c r="J638" s="17" t="str">
        <v/>
      </c>
      <c r="K638" s="17" t="str">
        <v/>
      </c>
      <c r="L638" s="17" t="str">
        <v/>
      </c>
      <c r="M638" s="17" t="str">
        <v/>
      </c>
      <c r="N638" s="17" t="str">
        <v/>
      </c>
      <c r="O638" s="17" t="str">
        <v/>
      </c>
      <c r="P638" s="17" t="str">
        <v/>
      </c>
      <c r="Q638" s="17" t="str">
        <v/>
      </c>
      <c r="R638" s="17" t="str">
        <v/>
      </c>
      <c r="S638" s="17" t="str">
        <v/>
      </c>
      <c r="T638" s="17" t="str">
        <v/>
      </c>
      <c r="U638" s="17" t="str">
        <v/>
      </c>
      <c r="V638" s="17" t="str">
        <v/>
      </c>
      <c r="W638" s="17" t="str">
        <v/>
      </c>
      <c r="X638" s="17" t="str">
        <v/>
      </c>
      <c r="Y638" s="17" t="str">
        <v/>
      </c>
      <c r="Z638" s="17" t="str">
        <v/>
      </c>
      <c r="AA638" s="17" t="str">
        <v/>
      </c>
      <c r="AB638" s="17" t="str">
        <v/>
      </c>
      <c r="AC638" s="17" t="str">
        <v/>
      </c>
      <c r="AD638" s="17" t="str">
        <v/>
      </c>
      <c r="AE638" s="17" t="str">
        <v/>
      </c>
      <c r="AF638" s="5" t="str">
        <v/>
      </c>
      <c r="AG638" s="18">
        <f>IFERROR(_xlfn.BETA.DIST(DATE(YEAR(AG$2),MONTH(AG$2),15),$AD$2,$AE$2,FALSE,DATE(YEAR($AD638),MONTH($AD638),1),DATE(YEAR($AE638),MONTH($AE638),28)),0)</f>
      </c>
      <c r="AH638" s="18">
        <f>IFERROR(_xlfn.BETA.DIST(DATE(YEAR(AH$2),MONTH(AH$2),15),$AD$2,$AE$2,FALSE,DATE(YEAR($AD638),MONTH($AD638),1),DATE(YEAR($AE638),MONTH($AE638),28)),0)</f>
      </c>
      <c r="AI638" s="18">
        <f>IFERROR(_xlfn.BETA.DIST(DATE(YEAR(AI$2),MONTH(AI$2),15),$AD$2,$AE$2,FALSE,DATE(YEAR($AD638),MONTH($AD638),1),DATE(YEAR($AE638),MONTH($AE638),28)),0)</f>
      </c>
      <c r="AJ638" s="18">
        <f>IFERROR(_xlfn.BETA.DIST(DATE(YEAR(AJ$2),MONTH(AJ$2),15),$AD$2,$AE$2,FALSE,DATE(YEAR($AD638),MONTH($AD638),1),DATE(YEAR($AE638),MONTH($AE638),28)),0)</f>
      </c>
      <c r="AK638" s="18">
        <f>IFERROR(_xlfn.BETA.DIST(DATE(YEAR(AK$2),MONTH(AK$2),15),$AD$2,$AE$2,FALSE,DATE(YEAR($AD638),MONTH($AD638),1),DATE(YEAR($AE638),MONTH($AE638),28)),0)</f>
      </c>
      <c r="AL638" s="18">
        <f>IFERROR(_xlfn.BETA.DIST(DATE(YEAR(AL$2),MONTH(AL$2),15),$AD$2,$AE$2,FALSE,DATE(YEAR($AD638),MONTH($AD638),1),DATE(YEAR($AE638),MONTH($AE638),28)),0)</f>
      </c>
      <c r="AM638" s="18">
        <f>IFERROR(_xlfn.BETA.DIST(DATE(YEAR(AM$2),MONTH(AM$2),15),$AD$2,$AE$2,FALSE,DATE(YEAR($AD638),MONTH($AD638),1),DATE(YEAR($AE638),MONTH($AE638),28)),0)</f>
      </c>
      <c r="AN638" s="18">
        <f>IFERROR(_xlfn.BETA.DIST(DATE(YEAR(AN$2),MONTH(AN$2),15),$AD$2,$AE$2,FALSE,DATE(YEAR($AD638),MONTH($AD638),1),DATE(YEAR($AE638),MONTH($AE638),28)),0)</f>
      </c>
      <c r="AO638" s="18">
        <f>IFERROR(_xlfn.BETA.DIST(DATE(YEAR(AO$2),MONTH(AO$2),15),$AD$2,$AE$2,FALSE,DATE(YEAR($AD638),MONTH($AD638),1),DATE(YEAR($AE638),MONTH($AE638),28)),0)</f>
      </c>
      <c r="AP638" s="18">
        <f>IFERROR(_xlfn.BETA.DIST(DATE(YEAR(AP$2),MONTH(AP$2),15),$AD$2,$AE$2,FALSE,DATE(YEAR($AD638),MONTH($AD638),1),DATE(YEAR($AE638),MONTH($AE638),28)),0)</f>
      </c>
      <c r="AQ638" s="18">
        <f>IFERROR(_xlfn.BETA.DIST(DATE(YEAR(AQ$2),MONTH(AQ$2),15),$AD$2,$AE$2,FALSE,DATE(YEAR($AD638),MONTH($AD638),1),DATE(YEAR($AE638),MONTH($AE638),28)),0)</f>
      </c>
      <c r="AR638" s="18">
        <f>IFERROR(_xlfn.BETA.DIST(DATE(YEAR(AR$2),MONTH(AR$2),15),$AD$2,$AE$2,FALSE,DATE(YEAR($AD638),MONTH($AD638),1),DATE(YEAR($AE638),MONTH($AE638),28)),0)</f>
      </c>
      <c r="AS638" s="18">
        <f>IFERROR(_xlfn.BETA.DIST(DATE(YEAR(AS$2),MONTH(AS$2),15),$AD$2,$AE$2,FALSE,DATE(YEAR($AD638),MONTH($AD638),1),DATE(YEAR($AE638),MONTH($AE638),28)),0)</f>
      </c>
      <c r="AT638" s="18">
        <f>IFERROR(_xlfn.BETA.DIST(DATE(YEAR(AT$2),MONTH(AT$2),15),$AD$2,$AE$2,FALSE,DATE(YEAR($AD638),MONTH($AD638),1),DATE(YEAR($AE638),MONTH($AE638),28)),0)</f>
      </c>
      <c r="AU638" s="18">
        <f>IFERROR(_xlfn.BETA.DIST(DATE(YEAR(AU$2),MONTH(AU$2),15),$AD$2,$AE$2,FALSE,DATE(YEAR($AD638),MONTH($AD638),1),DATE(YEAR($AE638),MONTH($AE638),28)),0)</f>
      </c>
      <c r="AV638" s="18">
        <f>SUM(AG638:AU638)</f>
      </c>
      <c r="AW638" s="18">
        <f>IF(J638&lt;&gt;0,J638,IF($AV638=0,0,AG638/$AV638*$Z638))</f>
      </c>
      <c r="AX638" s="18">
        <f>IF(K638&lt;&gt;0,K638,IF($AV638=0,0,AH638/$AV638*$Z638))</f>
      </c>
      <c r="AY638" s="18">
        <f>IF(L638&lt;&gt;0,L638,IF($AV638=0,0,AI638/$AV638*$Z638))</f>
      </c>
      <c r="AZ638" s="18">
        <f>IF(M638&lt;&gt;0,M638,IF($AV638=0,0,AJ638/$AV638*$Z638))</f>
      </c>
      <c r="BA638" s="18">
        <f>IF(N638&lt;&gt;0,N638,IF($AV638=0,0,AK638/$AV638*$Z638))</f>
      </c>
      <c r="BB638" s="18">
        <f>IF(O638&lt;&gt;0,O638,IF($AV638=0,0,AL638/$AV638*$Z638))</f>
      </c>
      <c r="BC638" s="18">
        <f>IF(P638&lt;&gt;0,P638,IF($AV638=0,0,AM638/$AV638*$Z638))</f>
      </c>
      <c r="BD638" s="18">
        <f>IF(Q638&lt;&gt;0,Q638,IF($AV638=0,0,AN638/$AV638*$Z638))</f>
      </c>
      <c r="BE638" s="18">
        <f>IF(R638&lt;&gt;0,R638,IF($AV638=0,0,AO638/$AV638*$Z638))</f>
      </c>
      <c r="BF638" s="18">
        <f>IF(S638&lt;&gt;0,S638,IF($AV638=0,0,AP638/$AV638*$Z638))</f>
      </c>
      <c r="BG638" s="18">
        <f>IF(T638&lt;&gt;0,T638,IF($AV638=0,0,AQ638/$AV638*$Z638))</f>
      </c>
      <c r="BH638" s="18">
        <f>IF(U638&lt;&gt;0,U638,IF($AV638=0,0,AR638/$AV638*$Z638))</f>
      </c>
      <c r="BI638" s="18">
        <f>IF(V638&lt;&gt;0,V638,IF($AV638=0,0,AS638/$AV638*$Z638))</f>
      </c>
      <c r="BJ638" s="18">
        <f>IF(W638&lt;&gt;0,W638,IF($AV638=0,0,AT638/$AV638*$Z638))</f>
      </c>
      <c r="BK638" s="18">
        <f>IF(X638&lt;&gt;0,X638,IF($AV638=0,0,AU638/$AV638*$Z638))</f>
      </c>
      <c r="BL638" s="18">
        <f>SUM(AW638:BK638)</f>
      </c>
      <c r="BM638" s="17" t="str">
        <v/>
      </c>
    </row>
    <row r="639" outlineLevel="4">
      <c r="A639" s="5" t="str">
        <v>11.21</v>
      </c>
      <c r="B639" s="5" t="str">
        <v/>
      </c>
      <c r="C639" s="5" t="str">
        <v>BSKDGNGENGR03</v>
      </c>
      <c r="D639" s="5" t="str">
        <v>BSKDGNGENGR03</v>
      </c>
      <c r="E639" s="19">
        <f>IFERROR(_xlfn.XLOOKUP(F639,Assumptions!B:B,Assumptions!C:C),0)</f>
      </c>
      <c r="F639" s="5" t="str">
        <v>Advanced Payment</v>
      </c>
      <c r="G639" s="5" t="str">
        <v/>
      </c>
      <c r="H639" s="18">
        <f>G638*E639</f>
      </c>
      <c r="I639" s="18">
        <f>H639*(1-0)</f>
      </c>
      <c r="J639" s="18">
        <v>0</v>
      </c>
      <c r="K639" s="18">
        <v>0</v>
      </c>
      <c r="L639" s="18">
        <v>0</v>
      </c>
      <c r="M639" s="18">
        <v>0</v>
      </c>
      <c r="N639" s="18">
        <v>0</v>
      </c>
      <c r="O639" s="18">
        <v>0</v>
      </c>
      <c r="P639" s="18">
        <v>0</v>
      </c>
      <c r="Q639" s="18">
        <v>0</v>
      </c>
      <c r="R639" s="18">
        <v>0</v>
      </c>
      <c r="S639" s="18">
        <v>0</v>
      </c>
      <c r="T639" s="18">
        <v>0</v>
      </c>
      <c r="U639" s="18">
        <v>0</v>
      </c>
      <c r="V639" s="18">
        <v>0</v>
      </c>
      <c r="W639" s="18">
        <v>0</v>
      </c>
      <c r="X639" s="18">
        <v>0</v>
      </c>
      <c r="Y639" s="18">
        <f>SUM(J639:X639)</f>
      </c>
      <c r="Z639" s="18">
        <f>I639-Y639</f>
      </c>
      <c r="AA639" s="20">
        <v>46026</v>
      </c>
      <c r="AB639" s="20">
        <v>46026</v>
      </c>
      <c r="AC639" s="18">
        <f>IFERROR(_xlfn.XLOOKUP(F639,Assumptions!B:B,Assumptions!D:D),0)</f>
      </c>
      <c r="AD639" s="20">
        <f>AA639+AC639</f>
      </c>
      <c r="AE639" s="20">
        <f>AC639+AB639</f>
      </c>
      <c r="AF639" s="5" t="str">
        <v/>
      </c>
      <c r="AG639" s="18">
        <f>IFERROR(_xlfn.BETA.DIST(DATE(YEAR(AG$2),MONTH(AG$2),15),$AD$2,$AE$2,FALSE,DATE(YEAR($AD639),MONTH($AD639),1),DATE(YEAR($AE639),MONTH($AE639),28)),0)</f>
      </c>
      <c r="AH639" s="18">
        <f>IFERROR(_xlfn.BETA.DIST(DATE(YEAR(AH$2),MONTH(AH$2),15),$AD$2,$AE$2,FALSE,DATE(YEAR($AD639),MONTH($AD639),1),DATE(YEAR($AE639),MONTH($AE639),28)),0)</f>
      </c>
      <c r="AI639" s="18">
        <f>IFERROR(_xlfn.BETA.DIST(DATE(YEAR(AI$2),MONTH(AI$2),15),$AD$2,$AE$2,FALSE,DATE(YEAR($AD639),MONTH($AD639),1),DATE(YEAR($AE639),MONTH($AE639),28)),0)</f>
      </c>
      <c r="AJ639" s="18">
        <f>IFERROR(_xlfn.BETA.DIST(DATE(YEAR(AJ$2),MONTH(AJ$2),15),$AD$2,$AE$2,FALSE,DATE(YEAR($AD639),MONTH($AD639),1),DATE(YEAR($AE639),MONTH($AE639),28)),0)</f>
      </c>
      <c r="AK639" s="18">
        <f>IFERROR(_xlfn.BETA.DIST(DATE(YEAR(AK$2),MONTH(AK$2),15),$AD$2,$AE$2,FALSE,DATE(YEAR($AD639),MONTH($AD639),1),DATE(YEAR($AE639),MONTH($AE639),28)),0)</f>
      </c>
      <c r="AL639" s="18">
        <f>IFERROR(_xlfn.BETA.DIST(DATE(YEAR(AL$2),MONTH(AL$2),15),$AD$2,$AE$2,FALSE,DATE(YEAR($AD639),MONTH($AD639),1),DATE(YEAR($AE639),MONTH($AE639),28)),0)</f>
      </c>
      <c r="AM639" s="18">
        <f>IFERROR(_xlfn.BETA.DIST(DATE(YEAR(AM$2),MONTH(AM$2),15),$AD$2,$AE$2,FALSE,DATE(YEAR($AD639),MONTH($AD639),1),DATE(YEAR($AE639),MONTH($AE639),28)),0)</f>
      </c>
      <c r="AN639" s="18">
        <f>IFERROR(_xlfn.BETA.DIST(DATE(YEAR(AN$2),MONTH(AN$2),15),$AD$2,$AE$2,FALSE,DATE(YEAR($AD639),MONTH($AD639),1),DATE(YEAR($AE639),MONTH($AE639),28)),0)</f>
      </c>
      <c r="AO639" s="18">
        <f>IFERROR(_xlfn.BETA.DIST(DATE(YEAR(AO$2),MONTH(AO$2),15),$AD$2,$AE$2,FALSE,DATE(YEAR($AD639),MONTH($AD639),1),DATE(YEAR($AE639),MONTH($AE639),28)),0)</f>
      </c>
      <c r="AP639" s="18">
        <f>IFERROR(_xlfn.BETA.DIST(DATE(YEAR(AP$2),MONTH(AP$2),15),$AD$2,$AE$2,FALSE,DATE(YEAR($AD639),MONTH($AD639),1),DATE(YEAR($AE639),MONTH($AE639),28)),0)</f>
      </c>
      <c r="AQ639" s="18">
        <f>IFERROR(_xlfn.BETA.DIST(DATE(YEAR(AQ$2),MONTH(AQ$2),15),$AD$2,$AE$2,FALSE,DATE(YEAR($AD639),MONTH($AD639),1),DATE(YEAR($AE639),MONTH($AE639),28)),0)</f>
      </c>
      <c r="AR639" s="18">
        <f>IFERROR(_xlfn.BETA.DIST(DATE(YEAR(AR$2),MONTH(AR$2),15),$AD$2,$AE$2,FALSE,DATE(YEAR($AD639),MONTH($AD639),1),DATE(YEAR($AE639),MONTH($AE639),28)),0)</f>
      </c>
      <c r="AS639" s="18">
        <f>IFERROR(_xlfn.BETA.DIST(DATE(YEAR(AS$2),MONTH(AS$2),15),$AD$2,$AE$2,FALSE,DATE(YEAR($AD639),MONTH($AD639),1),DATE(YEAR($AE639),MONTH($AE639),28)),0)</f>
      </c>
      <c r="AT639" s="18">
        <f>IFERROR(_xlfn.BETA.DIST(DATE(YEAR(AT$2),MONTH(AT$2),15),$AD$2,$AE$2,FALSE,DATE(YEAR($AD639),MONTH($AD639),1),DATE(YEAR($AE639),MONTH($AE639),28)),0)</f>
      </c>
      <c r="AU639" s="18">
        <f>IFERROR(_xlfn.BETA.DIST(DATE(YEAR(AU$2),MONTH(AU$2),15),$AD$2,$AE$2,FALSE,DATE(YEAR($AD639),MONTH($AD639),1),DATE(YEAR($AE639),MONTH($AE639),28)),0)</f>
      </c>
      <c r="AV639" s="18">
        <f>SUM(AG639:AU639)</f>
      </c>
      <c r="AW639" s="18">
        <f>IF(J639&lt;&gt;0,J639,IF($AV639=0,0,AG639/$AV639*$Z639))</f>
      </c>
      <c r="AX639" s="18">
        <f>IF(K639&lt;&gt;0,K639,IF($AV639=0,0,AH639/$AV639*$Z639))</f>
      </c>
      <c r="AY639" s="18">
        <f>IF(L639&lt;&gt;0,L639,IF($AV639=0,0,AI639/$AV639*$Z639))</f>
      </c>
      <c r="AZ639" s="18">
        <f>IF(M639&lt;&gt;0,M639,IF($AV639=0,0,AJ639/$AV639*$Z639))</f>
      </c>
      <c r="BA639" s="18">
        <f>IF(N639&lt;&gt;0,N639,IF($AV639=0,0,AK639/$AV639*$Z639))</f>
      </c>
      <c r="BB639" s="18">
        <f>IF(O639&lt;&gt;0,O639,IF($AV639=0,0,AL639/$AV639*$Z639))</f>
      </c>
      <c r="BC639" s="18">
        <f>IF(P639&lt;&gt;0,P639,IF($AV639=0,0,AM639/$AV639*$Z639))</f>
      </c>
      <c r="BD639" s="18">
        <f>IF(Q639&lt;&gt;0,Q639,IF($AV639=0,0,AN639/$AV639*$Z639))</f>
      </c>
      <c r="BE639" s="18">
        <f>IF(R639&lt;&gt;0,R639,IF($AV639=0,0,AO639/$AV639*$Z639))</f>
      </c>
      <c r="BF639" s="18">
        <f>IF(S639&lt;&gt;0,S639,IF($AV639=0,0,AP639/$AV639*$Z639))</f>
      </c>
      <c r="BG639" s="18">
        <f>IF(T639&lt;&gt;0,T639,IF($AV639=0,0,AQ639/$AV639*$Z639))</f>
      </c>
      <c r="BH639" s="18">
        <f>IF(U639&lt;&gt;0,U639,IF($AV639=0,0,AR639/$AV639*$Z639))</f>
      </c>
      <c r="BI639" s="18">
        <f>IF(V639&lt;&gt;0,V639,IF($AV639=0,0,AS639/$AV639*$Z639))</f>
      </c>
      <c r="BJ639" s="18">
        <f>IF(W639&lt;&gt;0,W639,IF($AV639=0,0,AT639/$AV639*$Z639))</f>
      </c>
      <c r="BK639" s="18">
        <f>IF(X639&lt;&gt;0,X639,IF($AV639=0,0,AU639/$AV639*$Z639))</f>
      </c>
      <c r="BL639" s="18">
        <f>SUM(AW639:BK639)</f>
      </c>
      <c r="BM639" s="18">
        <f>I639-BL639</f>
      </c>
    </row>
    <row r="640" outlineLevel="4">
      <c r="A640" s="5" t="str">
        <v>11.21</v>
      </c>
      <c r="B640" s="5" t="str">
        <v/>
      </c>
      <c r="C640" s="5" t="str">
        <v>BSPRELGENCB07</v>
      </c>
      <c r="D640" s="5" t="str">
        <v>BSPRELGENCB07</v>
      </c>
      <c r="E640" s="19">
        <f>IFERROR(_xlfn.XLOOKUP(F640,Assumptions!B:B,Assumptions!C:C),0)</f>
      </c>
      <c r="F640" s="5" t="str">
        <v>Site Delivery EGP</v>
      </c>
      <c r="G640" s="5" t="str">
        <v/>
      </c>
      <c r="H640" s="18">
        <f>G638*E640</f>
      </c>
      <c r="I640" s="18">
        <f>H640*(1-0)</f>
      </c>
      <c r="J640" s="18">
        <v>0</v>
      </c>
      <c r="K640" s="18">
        <v>0</v>
      </c>
      <c r="L640" s="18">
        <v>0</v>
      </c>
      <c r="M640" s="18">
        <v>0</v>
      </c>
      <c r="N640" s="18">
        <v>0</v>
      </c>
      <c r="O640" s="18">
        <v>0</v>
      </c>
      <c r="P640" s="18">
        <v>0</v>
      </c>
      <c r="Q640" s="18">
        <v>0</v>
      </c>
      <c r="R640" s="18">
        <v>0</v>
      </c>
      <c r="S640" s="18">
        <v>0</v>
      </c>
      <c r="T640" s="18">
        <v>0</v>
      </c>
      <c r="U640" s="18">
        <v>0</v>
      </c>
      <c r="V640" s="18">
        <v>0</v>
      </c>
      <c r="W640" s="18">
        <v>0</v>
      </c>
      <c r="X640" s="18">
        <v>0</v>
      </c>
      <c r="Y640" s="18">
        <f>SUM(J640:X640)</f>
      </c>
      <c r="Z640" s="18">
        <f>I640-Y640</f>
      </c>
      <c r="AA640" s="20">
        <v>46294</v>
      </c>
      <c r="AB640" s="20">
        <v>46294</v>
      </c>
      <c r="AC640" s="18">
        <f>IFERROR(_xlfn.XLOOKUP(F640,Assumptions!B:B,Assumptions!D:D),0)</f>
      </c>
      <c r="AD640" s="20">
        <f>AA640+AC640</f>
      </c>
      <c r="AE640" s="20">
        <f>AC640+AB640</f>
      </c>
      <c r="AF640" s="5" t="str">
        <v/>
      </c>
      <c r="AG640" s="18">
        <f>IFERROR(_xlfn.BETA.DIST(DATE(YEAR(AG$2),MONTH(AG$2),15),$AD$2,$AE$2,FALSE,DATE(YEAR($AD640),MONTH($AD640),1),DATE(YEAR($AE640),MONTH($AE640),28)),0)</f>
      </c>
      <c r="AH640" s="18">
        <f>IFERROR(_xlfn.BETA.DIST(DATE(YEAR(AH$2),MONTH(AH$2),15),$AD$2,$AE$2,FALSE,DATE(YEAR($AD640),MONTH($AD640),1),DATE(YEAR($AE640),MONTH($AE640),28)),0)</f>
      </c>
      <c r="AI640" s="18">
        <f>IFERROR(_xlfn.BETA.DIST(DATE(YEAR(AI$2),MONTH(AI$2),15),$AD$2,$AE$2,FALSE,DATE(YEAR($AD640),MONTH($AD640),1),DATE(YEAR($AE640),MONTH($AE640),28)),0)</f>
      </c>
      <c r="AJ640" s="18">
        <f>IFERROR(_xlfn.BETA.DIST(DATE(YEAR(AJ$2),MONTH(AJ$2),15),$AD$2,$AE$2,FALSE,DATE(YEAR($AD640),MONTH($AD640),1),DATE(YEAR($AE640),MONTH($AE640),28)),0)</f>
      </c>
      <c r="AK640" s="18">
        <f>IFERROR(_xlfn.BETA.DIST(DATE(YEAR(AK$2),MONTH(AK$2),15),$AD$2,$AE$2,FALSE,DATE(YEAR($AD640),MONTH($AD640),1),DATE(YEAR($AE640),MONTH($AE640),28)),0)</f>
      </c>
      <c r="AL640" s="18">
        <f>IFERROR(_xlfn.BETA.DIST(DATE(YEAR(AL$2),MONTH(AL$2),15),$AD$2,$AE$2,FALSE,DATE(YEAR($AD640),MONTH($AD640),1),DATE(YEAR($AE640),MONTH($AE640),28)),0)</f>
      </c>
      <c r="AM640" s="18">
        <f>IFERROR(_xlfn.BETA.DIST(DATE(YEAR(AM$2),MONTH(AM$2),15),$AD$2,$AE$2,FALSE,DATE(YEAR($AD640),MONTH($AD640),1),DATE(YEAR($AE640),MONTH($AE640),28)),0)</f>
      </c>
      <c r="AN640" s="18">
        <f>IFERROR(_xlfn.BETA.DIST(DATE(YEAR(AN$2),MONTH(AN$2),15),$AD$2,$AE$2,FALSE,DATE(YEAR($AD640),MONTH($AD640),1),DATE(YEAR($AE640),MONTH($AE640),28)),0)</f>
      </c>
      <c r="AO640" s="18">
        <f>IFERROR(_xlfn.BETA.DIST(DATE(YEAR(AO$2),MONTH(AO$2),15),$AD$2,$AE$2,FALSE,DATE(YEAR($AD640),MONTH($AD640),1),DATE(YEAR($AE640),MONTH($AE640),28)),0)</f>
      </c>
      <c r="AP640" s="18">
        <f>IFERROR(_xlfn.BETA.DIST(DATE(YEAR(AP$2),MONTH(AP$2),15),$AD$2,$AE$2,FALSE,DATE(YEAR($AD640),MONTH($AD640),1),DATE(YEAR($AE640),MONTH($AE640),28)),0)</f>
      </c>
      <c r="AQ640" s="18">
        <f>IFERROR(_xlfn.BETA.DIST(DATE(YEAR(AQ$2),MONTH(AQ$2),15),$AD$2,$AE$2,FALSE,DATE(YEAR($AD640),MONTH($AD640),1),DATE(YEAR($AE640),MONTH($AE640),28)),0)</f>
      </c>
      <c r="AR640" s="18">
        <f>IFERROR(_xlfn.BETA.DIST(DATE(YEAR(AR$2),MONTH(AR$2),15),$AD$2,$AE$2,FALSE,DATE(YEAR($AD640),MONTH($AD640),1),DATE(YEAR($AE640),MONTH($AE640),28)),0)</f>
      </c>
      <c r="AS640" s="18">
        <f>IFERROR(_xlfn.BETA.DIST(DATE(YEAR(AS$2),MONTH(AS$2),15),$AD$2,$AE$2,FALSE,DATE(YEAR($AD640),MONTH($AD640),1),DATE(YEAR($AE640),MONTH($AE640),28)),0)</f>
      </c>
      <c r="AT640" s="18">
        <f>IFERROR(_xlfn.BETA.DIST(DATE(YEAR(AT$2),MONTH(AT$2),15),$AD$2,$AE$2,FALSE,DATE(YEAR($AD640),MONTH($AD640),1),DATE(YEAR($AE640),MONTH($AE640),28)),0)</f>
      </c>
      <c r="AU640" s="18">
        <f>IFERROR(_xlfn.BETA.DIST(DATE(YEAR(AU$2),MONTH(AU$2),15),$AD$2,$AE$2,FALSE,DATE(YEAR($AD640),MONTH($AD640),1),DATE(YEAR($AE640),MONTH($AE640),28)),0)</f>
      </c>
      <c r="AV640" s="18">
        <f>SUM(AG640:AU640)</f>
      </c>
      <c r="AW640" s="18">
        <f>IF(J640&lt;&gt;0,J640,IF($AV640=0,0,AG640/$AV640*$Z640))</f>
      </c>
      <c r="AX640" s="18">
        <f>IF(K640&lt;&gt;0,K640,IF($AV640=0,0,AH640/$AV640*$Z640))</f>
      </c>
      <c r="AY640" s="18">
        <f>IF(L640&lt;&gt;0,L640,IF($AV640=0,0,AI640/$AV640*$Z640))</f>
      </c>
      <c r="AZ640" s="18">
        <f>IF(M640&lt;&gt;0,M640,IF($AV640=0,0,AJ640/$AV640*$Z640))</f>
      </c>
      <c r="BA640" s="18">
        <f>IF(N640&lt;&gt;0,N640,IF($AV640=0,0,AK640/$AV640*$Z640))</f>
      </c>
      <c r="BB640" s="18">
        <f>IF(O640&lt;&gt;0,O640,IF($AV640=0,0,AL640/$AV640*$Z640))</f>
      </c>
      <c r="BC640" s="18">
        <f>IF(P640&lt;&gt;0,P640,IF($AV640=0,0,AM640/$AV640*$Z640))</f>
      </c>
      <c r="BD640" s="18">
        <f>IF(Q640&lt;&gt;0,Q640,IF($AV640=0,0,AN640/$AV640*$Z640))</f>
      </c>
      <c r="BE640" s="18">
        <f>IF(R640&lt;&gt;0,R640,IF($AV640=0,0,AO640/$AV640*$Z640))</f>
      </c>
      <c r="BF640" s="18">
        <f>IF(S640&lt;&gt;0,S640,IF($AV640=0,0,AP640/$AV640*$Z640))</f>
      </c>
      <c r="BG640" s="18">
        <f>IF(T640&lt;&gt;0,T640,IF($AV640=0,0,AQ640/$AV640*$Z640))</f>
      </c>
      <c r="BH640" s="18">
        <f>IF(U640&lt;&gt;0,U640,IF($AV640=0,0,AR640/$AV640*$Z640))</f>
      </c>
      <c r="BI640" s="18">
        <f>IF(V640&lt;&gt;0,V640,IF($AV640=0,0,AS640/$AV640*$Z640))</f>
      </c>
      <c r="BJ640" s="18">
        <f>IF(W640&lt;&gt;0,W640,IF($AV640=0,0,AT640/$AV640*$Z640))</f>
      </c>
      <c r="BK640" s="18">
        <f>IF(X640&lt;&gt;0,X640,IF($AV640=0,0,AU640/$AV640*$Z640))</f>
      </c>
      <c r="BL640" s="18">
        <f>SUM(AW640:BK640)</f>
      </c>
      <c r="BM640" s="18">
        <f>I640-BL640</f>
      </c>
    </row>
    <row r="641" outlineLevel="4">
      <c r="A641" s="5" t="str">
        <v>11.21</v>
      </c>
      <c r="B641" s="5" t="str">
        <v/>
      </c>
      <c r="C641" s="5" t="str">
        <v>BSKDGNGENGR07</v>
      </c>
      <c r="D641" s="5" t="str">
        <v>BSKDGNGENGR07</v>
      </c>
      <c r="E641" s="19">
        <f>IFERROR(_xlfn.XLOOKUP(F641,Assumptions!B:B,Assumptions!C:C),0)</f>
      </c>
      <c r="F641" s="5" t="str">
        <v>Retention</v>
      </c>
      <c r="G641" s="5" t="str">
        <v/>
      </c>
      <c r="H641" s="18">
        <f>G638*E641</f>
      </c>
      <c r="I641" s="18">
        <f>H641*(1-0)</f>
      </c>
      <c r="J641" s="18">
        <v>0</v>
      </c>
      <c r="K641" s="18">
        <v>0</v>
      </c>
      <c r="L641" s="18">
        <v>0</v>
      </c>
      <c r="M641" s="18">
        <v>0</v>
      </c>
      <c r="N641" s="18">
        <v>0</v>
      </c>
      <c r="O641" s="18">
        <v>0</v>
      </c>
      <c r="P641" s="18">
        <v>0</v>
      </c>
      <c r="Q641" s="18">
        <v>0</v>
      </c>
      <c r="R641" s="18">
        <v>0</v>
      </c>
      <c r="S641" s="18">
        <v>0</v>
      </c>
      <c r="T641" s="18">
        <v>0</v>
      </c>
      <c r="U641" s="18">
        <v>0</v>
      </c>
      <c r="V641" s="18">
        <v>0</v>
      </c>
      <c r="W641" s="18">
        <v>0</v>
      </c>
      <c r="X641" s="18">
        <v>0</v>
      </c>
      <c r="Y641" s="18">
        <f>SUM(J641:X641)</f>
      </c>
      <c r="Z641" s="18">
        <f>I641-Y641</f>
      </c>
      <c r="AA641" s="20">
        <v>46483</v>
      </c>
      <c r="AB641" s="20">
        <v>46483</v>
      </c>
      <c r="AC641" s="18">
        <f>IFERROR(_xlfn.XLOOKUP(F641,Assumptions!B:B,Assumptions!D:D),0)</f>
      </c>
      <c r="AD641" s="20">
        <f>AA641+AC641</f>
      </c>
      <c r="AE641" s="20">
        <f>AC641+AB641</f>
      </c>
      <c r="AF641" s="5" t="str">
        <v/>
      </c>
      <c r="AG641" s="18">
        <f>IFERROR(_xlfn.BETA.DIST(DATE(YEAR(AG$2),MONTH(AG$2),15),$AD$2,$AE$2,FALSE,DATE(YEAR($AD641),MONTH($AD641),1),DATE(YEAR($AE641),MONTH($AE641),28)),0)</f>
      </c>
      <c r="AH641" s="18">
        <f>IFERROR(_xlfn.BETA.DIST(DATE(YEAR(AH$2),MONTH(AH$2),15),$AD$2,$AE$2,FALSE,DATE(YEAR($AD641),MONTH($AD641),1),DATE(YEAR($AE641),MONTH($AE641),28)),0)</f>
      </c>
      <c r="AI641" s="18">
        <f>IFERROR(_xlfn.BETA.DIST(DATE(YEAR(AI$2),MONTH(AI$2),15),$AD$2,$AE$2,FALSE,DATE(YEAR($AD641),MONTH($AD641),1),DATE(YEAR($AE641),MONTH($AE641),28)),0)</f>
      </c>
      <c r="AJ641" s="18">
        <f>IFERROR(_xlfn.BETA.DIST(DATE(YEAR(AJ$2),MONTH(AJ$2),15),$AD$2,$AE$2,FALSE,DATE(YEAR($AD641),MONTH($AD641),1),DATE(YEAR($AE641),MONTH($AE641),28)),0)</f>
      </c>
      <c r="AK641" s="18">
        <f>IFERROR(_xlfn.BETA.DIST(DATE(YEAR(AK$2),MONTH(AK$2),15),$AD$2,$AE$2,FALSE,DATE(YEAR($AD641),MONTH($AD641),1),DATE(YEAR($AE641),MONTH($AE641),28)),0)</f>
      </c>
      <c r="AL641" s="18">
        <f>IFERROR(_xlfn.BETA.DIST(DATE(YEAR(AL$2),MONTH(AL$2),15),$AD$2,$AE$2,FALSE,DATE(YEAR($AD641),MONTH($AD641),1),DATE(YEAR($AE641),MONTH($AE641),28)),0)</f>
      </c>
      <c r="AM641" s="18">
        <f>IFERROR(_xlfn.BETA.DIST(DATE(YEAR(AM$2),MONTH(AM$2),15),$AD$2,$AE$2,FALSE,DATE(YEAR($AD641),MONTH($AD641),1),DATE(YEAR($AE641),MONTH($AE641),28)),0)</f>
      </c>
      <c r="AN641" s="18">
        <f>IFERROR(_xlfn.BETA.DIST(DATE(YEAR(AN$2),MONTH(AN$2),15),$AD$2,$AE$2,FALSE,DATE(YEAR($AD641),MONTH($AD641),1),DATE(YEAR($AE641),MONTH($AE641),28)),0)</f>
      </c>
      <c r="AO641" s="18">
        <f>IFERROR(_xlfn.BETA.DIST(DATE(YEAR(AO$2),MONTH(AO$2),15),$AD$2,$AE$2,FALSE,DATE(YEAR($AD641),MONTH($AD641),1),DATE(YEAR($AE641),MONTH($AE641),28)),0)</f>
      </c>
      <c r="AP641" s="18">
        <f>IFERROR(_xlfn.BETA.DIST(DATE(YEAR(AP$2),MONTH(AP$2),15),$AD$2,$AE$2,FALSE,DATE(YEAR($AD641),MONTH($AD641),1),DATE(YEAR($AE641),MONTH($AE641),28)),0)</f>
      </c>
      <c r="AQ641" s="18">
        <f>IFERROR(_xlfn.BETA.DIST(DATE(YEAR(AQ$2),MONTH(AQ$2),15),$AD$2,$AE$2,FALSE,DATE(YEAR($AD641),MONTH($AD641),1),DATE(YEAR($AE641),MONTH($AE641),28)),0)</f>
      </c>
      <c r="AR641" s="18">
        <f>IFERROR(_xlfn.BETA.DIST(DATE(YEAR(AR$2),MONTH(AR$2),15),$AD$2,$AE$2,FALSE,DATE(YEAR($AD641),MONTH($AD641),1),DATE(YEAR($AE641),MONTH($AE641),28)),0)</f>
      </c>
      <c r="AS641" s="18">
        <f>IFERROR(_xlfn.BETA.DIST(DATE(YEAR(AS$2),MONTH(AS$2),15),$AD$2,$AE$2,FALSE,DATE(YEAR($AD641),MONTH($AD641),1),DATE(YEAR($AE641),MONTH($AE641),28)),0)</f>
      </c>
      <c r="AT641" s="18">
        <f>IFERROR(_xlfn.BETA.DIST(DATE(YEAR(AT$2),MONTH(AT$2),15),$AD$2,$AE$2,FALSE,DATE(YEAR($AD641),MONTH($AD641),1),DATE(YEAR($AE641),MONTH($AE641),28)),0)</f>
      </c>
      <c r="AU641" s="18">
        <f>IFERROR(_xlfn.BETA.DIST(DATE(YEAR(AU$2),MONTH(AU$2),15),$AD$2,$AE$2,FALSE,DATE(YEAR($AD641),MONTH($AD641),1),DATE(YEAR($AE641),MONTH($AE641),28)),0)</f>
      </c>
      <c r="AV641" s="18">
        <f>SUM(AG641:AU641)</f>
      </c>
      <c r="AW641" s="18">
        <f>IF(J641&lt;&gt;0,J641,IF($AV641=0,0,AG641/$AV641*$Z641))</f>
      </c>
      <c r="AX641" s="18">
        <f>IF(K641&lt;&gt;0,K641,IF($AV641=0,0,AH641/$AV641*$Z641))</f>
      </c>
      <c r="AY641" s="18">
        <f>IF(L641&lt;&gt;0,L641,IF($AV641=0,0,AI641/$AV641*$Z641))</f>
      </c>
      <c r="AZ641" s="18">
        <f>IF(M641&lt;&gt;0,M641,IF($AV641=0,0,AJ641/$AV641*$Z641))</f>
      </c>
      <c r="BA641" s="18">
        <f>IF(N641&lt;&gt;0,N641,IF($AV641=0,0,AK641/$AV641*$Z641))</f>
      </c>
      <c r="BB641" s="18">
        <f>IF(O641&lt;&gt;0,O641,IF($AV641=0,0,AL641/$AV641*$Z641))</f>
      </c>
      <c r="BC641" s="18">
        <f>IF(P641&lt;&gt;0,P641,IF($AV641=0,0,AM641/$AV641*$Z641))</f>
      </c>
      <c r="BD641" s="18">
        <f>IF(Q641&lt;&gt;0,Q641,IF($AV641=0,0,AN641/$AV641*$Z641))</f>
      </c>
      <c r="BE641" s="18">
        <f>IF(R641&lt;&gt;0,R641,IF($AV641=0,0,AO641/$AV641*$Z641))</f>
      </c>
      <c r="BF641" s="18">
        <f>IF(S641&lt;&gt;0,S641,IF($AV641=0,0,AP641/$AV641*$Z641))</f>
      </c>
      <c r="BG641" s="18">
        <f>IF(T641&lt;&gt;0,T641,IF($AV641=0,0,AQ641/$AV641*$Z641))</f>
      </c>
      <c r="BH641" s="18">
        <f>IF(U641&lt;&gt;0,U641,IF($AV641=0,0,AR641/$AV641*$Z641))</f>
      </c>
      <c r="BI641" s="18">
        <f>IF(V641&lt;&gt;0,V641,IF($AV641=0,0,AS641/$AV641*$Z641))</f>
      </c>
      <c r="BJ641" s="18">
        <f>IF(W641&lt;&gt;0,W641,IF($AV641=0,0,AT641/$AV641*$Z641))</f>
      </c>
      <c r="BK641" s="18">
        <f>IF(X641&lt;&gt;0,X641,IF($AV641=0,0,AU641/$AV641*$Z641))</f>
      </c>
      <c r="BL641" s="18">
        <f>SUM(AW641:BK641)</f>
      </c>
      <c r="BM641" s="18">
        <f>I641-BL641</f>
      </c>
    </row>
    <row r="642" outlineLevel="3">
      <c r="A642" s="17" t="str">
        <v>11.22</v>
      </c>
      <c r="B642" s="17" t="str">
        <v/>
      </c>
      <c r="C642" s="17" t="str">
        <v/>
      </c>
      <c r="D642" s="17" t="str">
        <v/>
      </c>
      <c r="E642" s="17" t="str">
        <v>11.22</v>
      </c>
      <c r="F642" s="17" t="str">
        <v>Water Supply System including the underground water tank</v>
      </c>
      <c r="G642" s="17">
        <v>1921346.54</v>
      </c>
      <c r="H642" s="17" t="str">
        <v/>
      </c>
      <c r="I642" s="17" t="str">
        <v/>
      </c>
      <c r="J642" s="17" t="str">
        <v/>
      </c>
      <c r="K642" s="17" t="str">
        <v/>
      </c>
      <c r="L642" s="17" t="str">
        <v/>
      </c>
      <c r="M642" s="17" t="str">
        <v/>
      </c>
      <c r="N642" s="17" t="str">
        <v/>
      </c>
      <c r="O642" s="17" t="str">
        <v/>
      </c>
      <c r="P642" s="17" t="str">
        <v/>
      </c>
      <c r="Q642" s="17" t="str">
        <v/>
      </c>
      <c r="R642" s="17" t="str">
        <v/>
      </c>
      <c r="S642" s="17" t="str">
        <v/>
      </c>
      <c r="T642" s="17" t="str">
        <v/>
      </c>
      <c r="U642" s="17" t="str">
        <v/>
      </c>
      <c r="V642" s="17" t="str">
        <v/>
      </c>
      <c r="W642" s="17" t="str">
        <v/>
      </c>
      <c r="X642" s="17" t="str">
        <v/>
      </c>
      <c r="Y642" s="17" t="str">
        <v/>
      </c>
      <c r="Z642" s="17" t="str">
        <v/>
      </c>
      <c r="AA642" s="17" t="str">
        <v/>
      </c>
      <c r="AB642" s="17" t="str">
        <v/>
      </c>
      <c r="AC642" s="17" t="str">
        <v/>
      </c>
      <c r="AD642" s="17" t="str">
        <v/>
      </c>
      <c r="AE642" s="17" t="str">
        <v/>
      </c>
      <c r="AF642" s="5" t="str">
        <v/>
      </c>
      <c r="AG642" s="18">
        <f>IFERROR(_xlfn.BETA.DIST(DATE(YEAR(AG$2),MONTH(AG$2),15),$AD$2,$AE$2,FALSE,DATE(YEAR($AD642),MONTH($AD642),1),DATE(YEAR($AE642),MONTH($AE642),28)),0)</f>
      </c>
      <c r="AH642" s="18">
        <f>IFERROR(_xlfn.BETA.DIST(DATE(YEAR(AH$2),MONTH(AH$2),15),$AD$2,$AE$2,FALSE,DATE(YEAR($AD642),MONTH($AD642),1),DATE(YEAR($AE642),MONTH($AE642),28)),0)</f>
      </c>
      <c r="AI642" s="18">
        <f>IFERROR(_xlfn.BETA.DIST(DATE(YEAR(AI$2),MONTH(AI$2),15),$AD$2,$AE$2,FALSE,DATE(YEAR($AD642),MONTH($AD642),1),DATE(YEAR($AE642),MONTH($AE642),28)),0)</f>
      </c>
      <c r="AJ642" s="18">
        <f>IFERROR(_xlfn.BETA.DIST(DATE(YEAR(AJ$2),MONTH(AJ$2),15),$AD$2,$AE$2,FALSE,DATE(YEAR($AD642),MONTH($AD642),1),DATE(YEAR($AE642),MONTH($AE642),28)),0)</f>
      </c>
      <c r="AK642" s="18">
        <f>IFERROR(_xlfn.BETA.DIST(DATE(YEAR(AK$2),MONTH(AK$2),15),$AD$2,$AE$2,FALSE,DATE(YEAR($AD642),MONTH($AD642),1),DATE(YEAR($AE642),MONTH($AE642),28)),0)</f>
      </c>
      <c r="AL642" s="18">
        <f>IFERROR(_xlfn.BETA.DIST(DATE(YEAR(AL$2),MONTH(AL$2),15),$AD$2,$AE$2,FALSE,DATE(YEAR($AD642),MONTH($AD642),1),DATE(YEAR($AE642),MONTH($AE642),28)),0)</f>
      </c>
      <c r="AM642" s="18">
        <f>IFERROR(_xlfn.BETA.DIST(DATE(YEAR(AM$2),MONTH(AM$2),15),$AD$2,$AE$2,FALSE,DATE(YEAR($AD642),MONTH($AD642),1),DATE(YEAR($AE642),MONTH($AE642),28)),0)</f>
      </c>
      <c r="AN642" s="18">
        <f>IFERROR(_xlfn.BETA.DIST(DATE(YEAR(AN$2),MONTH(AN$2),15),$AD$2,$AE$2,FALSE,DATE(YEAR($AD642),MONTH($AD642),1),DATE(YEAR($AE642),MONTH($AE642),28)),0)</f>
      </c>
      <c r="AO642" s="18">
        <f>IFERROR(_xlfn.BETA.DIST(DATE(YEAR(AO$2),MONTH(AO$2),15),$AD$2,$AE$2,FALSE,DATE(YEAR($AD642),MONTH($AD642),1),DATE(YEAR($AE642),MONTH($AE642),28)),0)</f>
      </c>
      <c r="AP642" s="18">
        <f>IFERROR(_xlfn.BETA.DIST(DATE(YEAR(AP$2),MONTH(AP$2),15),$AD$2,$AE$2,FALSE,DATE(YEAR($AD642),MONTH($AD642),1),DATE(YEAR($AE642),MONTH($AE642),28)),0)</f>
      </c>
      <c r="AQ642" s="18">
        <f>IFERROR(_xlfn.BETA.DIST(DATE(YEAR(AQ$2),MONTH(AQ$2),15),$AD$2,$AE$2,FALSE,DATE(YEAR($AD642),MONTH($AD642),1),DATE(YEAR($AE642),MONTH($AE642),28)),0)</f>
      </c>
      <c r="AR642" s="18">
        <f>IFERROR(_xlfn.BETA.DIST(DATE(YEAR(AR$2),MONTH(AR$2),15),$AD$2,$AE$2,FALSE,DATE(YEAR($AD642),MONTH($AD642),1),DATE(YEAR($AE642),MONTH($AE642),28)),0)</f>
      </c>
      <c r="AS642" s="18">
        <f>IFERROR(_xlfn.BETA.DIST(DATE(YEAR(AS$2),MONTH(AS$2),15),$AD$2,$AE$2,FALSE,DATE(YEAR($AD642),MONTH($AD642),1),DATE(YEAR($AE642),MONTH($AE642),28)),0)</f>
      </c>
      <c r="AT642" s="18">
        <f>IFERROR(_xlfn.BETA.DIST(DATE(YEAR(AT$2),MONTH(AT$2),15),$AD$2,$AE$2,FALSE,DATE(YEAR($AD642),MONTH($AD642),1),DATE(YEAR($AE642),MONTH($AE642),28)),0)</f>
      </c>
      <c r="AU642" s="18">
        <f>IFERROR(_xlfn.BETA.DIST(DATE(YEAR(AU$2),MONTH(AU$2),15),$AD$2,$AE$2,FALSE,DATE(YEAR($AD642),MONTH($AD642),1),DATE(YEAR($AE642),MONTH($AE642),28)),0)</f>
      </c>
      <c r="AV642" s="18">
        <f>SUM(AG642:AU642)</f>
      </c>
      <c r="AW642" s="18">
        <f>IF(J642&lt;&gt;0,J642,IF($AV642=0,0,AG642/$AV642*$Z642))</f>
      </c>
      <c r="AX642" s="18">
        <f>IF(K642&lt;&gt;0,K642,IF($AV642=0,0,AH642/$AV642*$Z642))</f>
      </c>
      <c r="AY642" s="18">
        <f>IF(L642&lt;&gt;0,L642,IF($AV642=0,0,AI642/$AV642*$Z642))</f>
      </c>
      <c r="AZ642" s="18">
        <f>IF(M642&lt;&gt;0,M642,IF($AV642=0,0,AJ642/$AV642*$Z642))</f>
      </c>
      <c r="BA642" s="18">
        <f>IF(N642&lt;&gt;0,N642,IF($AV642=0,0,AK642/$AV642*$Z642))</f>
      </c>
      <c r="BB642" s="18">
        <f>IF(O642&lt;&gt;0,O642,IF($AV642=0,0,AL642/$AV642*$Z642))</f>
      </c>
      <c r="BC642" s="18">
        <f>IF(P642&lt;&gt;0,P642,IF($AV642=0,0,AM642/$AV642*$Z642))</f>
      </c>
      <c r="BD642" s="18">
        <f>IF(Q642&lt;&gt;0,Q642,IF($AV642=0,0,AN642/$AV642*$Z642))</f>
      </c>
      <c r="BE642" s="18">
        <f>IF(R642&lt;&gt;0,R642,IF($AV642=0,0,AO642/$AV642*$Z642))</f>
      </c>
      <c r="BF642" s="18">
        <f>IF(S642&lt;&gt;0,S642,IF($AV642=0,0,AP642/$AV642*$Z642))</f>
      </c>
      <c r="BG642" s="18">
        <f>IF(T642&lt;&gt;0,T642,IF($AV642=0,0,AQ642/$AV642*$Z642))</f>
      </c>
      <c r="BH642" s="18">
        <f>IF(U642&lt;&gt;0,U642,IF($AV642=0,0,AR642/$AV642*$Z642))</f>
      </c>
      <c r="BI642" s="18">
        <f>IF(V642&lt;&gt;0,V642,IF($AV642=0,0,AS642/$AV642*$Z642))</f>
      </c>
      <c r="BJ642" s="18">
        <f>IF(W642&lt;&gt;0,W642,IF($AV642=0,0,AT642/$AV642*$Z642))</f>
      </c>
      <c r="BK642" s="18">
        <f>IF(X642&lt;&gt;0,X642,IF($AV642=0,0,AU642/$AV642*$Z642))</f>
      </c>
      <c r="BL642" s="18">
        <f>SUM(AW642:BK642)</f>
      </c>
      <c r="BM642" s="17" t="str">
        <v/>
      </c>
    </row>
    <row r="643" outlineLevel="4">
      <c r="A643" s="5" t="str">
        <v>11.22</v>
      </c>
      <c r="B643" s="5" t="str">
        <v/>
      </c>
      <c r="C643" s="5" t="str">
        <v>BSKDGNGENGR03</v>
      </c>
      <c r="D643" s="5" t="str">
        <v>BSKDGNGENGR03</v>
      </c>
      <c r="E643" s="19">
        <f>IFERROR(_xlfn.XLOOKUP(F643,Assumptions!B:B,Assumptions!C:C),0)</f>
      </c>
      <c r="F643" s="5" t="str">
        <v>Advanced Payment</v>
      </c>
      <c r="G643" s="5" t="str">
        <v/>
      </c>
      <c r="H643" s="18">
        <f>G642*E643</f>
      </c>
      <c r="I643" s="18">
        <f>H643*(1-0)</f>
      </c>
      <c r="J643" s="18">
        <v>0</v>
      </c>
      <c r="K643" s="18">
        <v>0</v>
      </c>
      <c r="L643" s="18">
        <v>0</v>
      </c>
      <c r="M643" s="18">
        <v>0</v>
      </c>
      <c r="N643" s="18">
        <v>0</v>
      </c>
      <c r="O643" s="18">
        <v>0</v>
      </c>
      <c r="P643" s="18">
        <v>0</v>
      </c>
      <c r="Q643" s="18">
        <v>0</v>
      </c>
      <c r="R643" s="18">
        <v>0</v>
      </c>
      <c r="S643" s="18">
        <v>0</v>
      </c>
      <c r="T643" s="18">
        <v>0</v>
      </c>
      <c r="U643" s="18">
        <v>0</v>
      </c>
      <c r="V643" s="18">
        <v>0</v>
      </c>
      <c r="W643" s="18">
        <v>0</v>
      </c>
      <c r="X643" s="18">
        <v>0</v>
      </c>
      <c r="Y643" s="18">
        <f>SUM(J643:X643)</f>
      </c>
      <c r="Z643" s="18">
        <f>I643-Y643</f>
      </c>
      <c r="AA643" s="20">
        <v>46026</v>
      </c>
      <c r="AB643" s="20">
        <v>46026</v>
      </c>
      <c r="AC643" s="18">
        <f>IFERROR(_xlfn.XLOOKUP(F643,Assumptions!B:B,Assumptions!D:D),0)</f>
      </c>
      <c r="AD643" s="20">
        <f>AA643+AC643</f>
      </c>
      <c r="AE643" s="20">
        <f>AC643+AB643</f>
      </c>
      <c r="AF643" s="5" t="str">
        <v/>
      </c>
      <c r="AG643" s="18">
        <f>IFERROR(_xlfn.BETA.DIST(DATE(YEAR(AG$2),MONTH(AG$2),15),$AD$2,$AE$2,FALSE,DATE(YEAR($AD643),MONTH($AD643),1),DATE(YEAR($AE643),MONTH($AE643),28)),0)</f>
      </c>
      <c r="AH643" s="18">
        <f>IFERROR(_xlfn.BETA.DIST(DATE(YEAR(AH$2),MONTH(AH$2),15),$AD$2,$AE$2,FALSE,DATE(YEAR($AD643),MONTH($AD643),1),DATE(YEAR($AE643),MONTH($AE643),28)),0)</f>
      </c>
      <c r="AI643" s="18">
        <f>IFERROR(_xlfn.BETA.DIST(DATE(YEAR(AI$2),MONTH(AI$2),15),$AD$2,$AE$2,FALSE,DATE(YEAR($AD643),MONTH($AD643),1),DATE(YEAR($AE643),MONTH($AE643),28)),0)</f>
      </c>
      <c r="AJ643" s="18">
        <f>IFERROR(_xlfn.BETA.DIST(DATE(YEAR(AJ$2),MONTH(AJ$2),15),$AD$2,$AE$2,FALSE,DATE(YEAR($AD643),MONTH($AD643),1),DATE(YEAR($AE643),MONTH($AE643),28)),0)</f>
      </c>
      <c r="AK643" s="18">
        <f>IFERROR(_xlfn.BETA.DIST(DATE(YEAR(AK$2),MONTH(AK$2),15),$AD$2,$AE$2,FALSE,DATE(YEAR($AD643),MONTH($AD643),1),DATE(YEAR($AE643),MONTH($AE643),28)),0)</f>
      </c>
      <c r="AL643" s="18">
        <f>IFERROR(_xlfn.BETA.DIST(DATE(YEAR(AL$2),MONTH(AL$2),15),$AD$2,$AE$2,FALSE,DATE(YEAR($AD643),MONTH($AD643),1),DATE(YEAR($AE643),MONTH($AE643),28)),0)</f>
      </c>
      <c r="AM643" s="18">
        <f>IFERROR(_xlfn.BETA.DIST(DATE(YEAR(AM$2),MONTH(AM$2),15),$AD$2,$AE$2,FALSE,DATE(YEAR($AD643),MONTH($AD643),1),DATE(YEAR($AE643),MONTH($AE643),28)),0)</f>
      </c>
      <c r="AN643" s="18">
        <f>IFERROR(_xlfn.BETA.DIST(DATE(YEAR(AN$2),MONTH(AN$2),15),$AD$2,$AE$2,FALSE,DATE(YEAR($AD643),MONTH($AD643),1),DATE(YEAR($AE643),MONTH($AE643),28)),0)</f>
      </c>
      <c r="AO643" s="18">
        <f>IFERROR(_xlfn.BETA.DIST(DATE(YEAR(AO$2),MONTH(AO$2),15),$AD$2,$AE$2,FALSE,DATE(YEAR($AD643),MONTH($AD643),1),DATE(YEAR($AE643),MONTH($AE643),28)),0)</f>
      </c>
      <c r="AP643" s="18">
        <f>IFERROR(_xlfn.BETA.DIST(DATE(YEAR(AP$2),MONTH(AP$2),15),$AD$2,$AE$2,FALSE,DATE(YEAR($AD643),MONTH($AD643),1),DATE(YEAR($AE643),MONTH($AE643),28)),0)</f>
      </c>
      <c r="AQ643" s="18">
        <f>IFERROR(_xlfn.BETA.DIST(DATE(YEAR(AQ$2),MONTH(AQ$2),15),$AD$2,$AE$2,FALSE,DATE(YEAR($AD643),MONTH($AD643),1),DATE(YEAR($AE643),MONTH($AE643),28)),0)</f>
      </c>
      <c r="AR643" s="18">
        <f>IFERROR(_xlfn.BETA.DIST(DATE(YEAR(AR$2),MONTH(AR$2),15),$AD$2,$AE$2,FALSE,DATE(YEAR($AD643),MONTH($AD643),1),DATE(YEAR($AE643),MONTH($AE643),28)),0)</f>
      </c>
      <c r="AS643" s="18">
        <f>IFERROR(_xlfn.BETA.DIST(DATE(YEAR(AS$2),MONTH(AS$2),15),$AD$2,$AE$2,FALSE,DATE(YEAR($AD643),MONTH($AD643),1),DATE(YEAR($AE643),MONTH($AE643),28)),0)</f>
      </c>
      <c r="AT643" s="18">
        <f>IFERROR(_xlfn.BETA.DIST(DATE(YEAR(AT$2),MONTH(AT$2),15),$AD$2,$AE$2,FALSE,DATE(YEAR($AD643),MONTH($AD643),1),DATE(YEAR($AE643),MONTH($AE643),28)),0)</f>
      </c>
      <c r="AU643" s="18">
        <f>IFERROR(_xlfn.BETA.DIST(DATE(YEAR(AU$2),MONTH(AU$2),15),$AD$2,$AE$2,FALSE,DATE(YEAR($AD643),MONTH($AD643),1),DATE(YEAR($AE643),MONTH($AE643),28)),0)</f>
      </c>
      <c r="AV643" s="18">
        <f>SUM(AG643:AU643)</f>
      </c>
      <c r="AW643" s="18">
        <f>IF(J643&lt;&gt;0,J643,IF($AV643=0,0,AG643/$AV643*$Z643))</f>
      </c>
      <c r="AX643" s="18">
        <f>IF(K643&lt;&gt;0,K643,IF($AV643=0,0,AH643/$AV643*$Z643))</f>
      </c>
      <c r="AY643" s="18">
        <f>IF(L643&lt;&gt;0,L643,IF($AV643=0,0,AI643/$AV643*$Z643))</f>
      </c>
      <c r="AZ643" s="18">
        <f>IF(M643&lt;&gt;0,M643,IF($AV643=0,0,AJ643/$AV643*$Z643))</f>
      </c>
      <c r="BA643" s="18">
        <f>IF(N643&lt;&gt;0,N643,IF($AV643=0,0,AK643/$AV643*$Z643))</f>
      </c>
      <c r="BB643" s="18">
        <f>IF(O643&lt;&gt;0,O643,IF($AV643=0,0,AL643/$AV643*$Z643))</f>
      </c>
      <c r="BC643" s="18">
        <f>IF(P643&lt;&gt;0,P643,IF($AV643=0,0,AM643/$AV643*$Z643))</f>
      </c>
      <c r="BD643" s="18">
        <f>IF(Q643&lt;&gt;0,Q643,IF($AV643=0,0,AN643/$AV643*$Z643))</f>
      </c>
      <c r="BE643" s="18">
        <f>IF(R643&lt;&gt;0,R643,IF($AV643=0,0,AO643/$AV643*$Z643))</f>
      </c>
      <c r="BF643" s="18">
        <f>IF(S643&lt;&gt;0,S643,IF($AV643=0,0,AP643/$AV643*$Z643))</f>
      </c>
      <c r="BG643" s="18">
        <f>IF(T643&lt;&gt;0,T643,IF($AV643=0,0,AQ643/$AV643*$Z643))</f>
      </c>
      <c r="BH643" s="18">
        <f>IF(U643&lt;&gt;0,U643,IF($AV643=0,0,AR643/$AV643*$Z643))</f>
      </c>
      <c r="BI643" s="18">
        <f>IF(V643&lt;&gt;0,V643,IF($AV643=0,0,AS643/$AV643*$Z643))</f>
      </c>
      <c r="BJ643" s="18">
        <f>IF(W643&lt;&gt;0,W643,IF($AV643=0,0,AT643/$AV643*$Z643))</f>
      </c>
      <c r="BK643" s="18">
        <f>IF(X643&lt;&gt;0,X643,IF($AV643=0,0,AU643/$AV643*$Z643))</f>
      </c>
      <c r="BL643" s="18">
        <f>SUM(AW643:BK643)</f>
      </c>
      <c r="BM643" s="18">
        <f>I643-BL643</f>
      </c>
    </row>
    <row r="644" outlineLevel="4">
      <c r="A644" s="5" t="str">
        <v>11.22</v>
      </c>
      <c r="B644" s="5" t="str">
        <v/>
      </c>
      <c r="C644" s="5" t="str">
        <v/>
      </c>
      <c r="D644" s="5" t="str">
        <v/>
      </c>
      <c r="E644" s="19">
        <f>IFERROR(_xlfn.XLOOKUP(F644,Assumptions!B:B,Assumptions!C:C),0)</f>
      </c>
      <c r="F644" s="5" t="str">
        <v>Site Delivery EGP</v>
      </c>
      <c r="G644" s="5" t="str">
        <v/>
      </c>
      <c r="H644" s="18">
        <f>G642*E644</f>
      </c>
      <c r="I644" s="18">
        <f>H644*(1-0)</f>
      </c>
      <c r="J644" s="18">
        <v>0</v>
      </c>
      <c r="K644" s="18">
        <v>0</v>
      </c>
      <c r="L644" s="18">
        <v>0</v>
      </c>
      <c r="M644" s="18">
        <v>0</v>
      </c>
      <c r="N644" s="18">
        <v>0</v>
      </c>
      <c r="O644" s="18">
        <v>0</v>
      </c>
      <c r="P644" s="18">
        <v>0</v>
      </c>
      <c r="Q644" s="18">
        <v>0</v>
      </c>
      <c r="R644" s="18">
        <v>0</v>
      </c>
      <c r="S644" s="18">
        <v>0</v>
      </c>
      <c r="T644" s="18">
        <v>0</v>
      </c>
      <c r="U644" s="18">
        <v>0</v>
      </c>
      <c r="V644" s="18">
        <v>0</v>
      </c>
      <c r="W644" s="18">
        <v>0</v>
      </c>
      <c r="X644" s="18">
        <v>0</v>
      </c>
      <c r="Y644" s="18">
        <f>SUM(J644:X644)</f>
      </c>
      <c r="Z644" s="18">
        <f>I644-Y644</f>
      </c>
      <c r="AA644" s="5" t="str">
        <v/>
      </c>
      <c r="AB644" s="5" t="str">
        <v/>
      </c>
      <c r="AC644" s="18">
        <f>IFERROR(_xlfn.XLOOKUP(F644,Assumptions!B:B,Assumptions!D:D),0)</f>
      </c>
      <c r="AD644" s="20">
        <f>AA644+AC644</f>
      </c>
      <c r="AE644" s="20">
        <f>AC644+AB644</f>
      </c>
      <c r="AF644" s="5" t="str">
        <v/>
      </c>
      <c r="AG644" s="18">
        <f>IFERROR(_xlfn.BETA.DIST(DATE(YEAR(AG$2),MONTH(AG$2),15),$AD$2,$AE$2,FALSE,DATE(YEAR($AD644),MONTH($AD644),1),DATE(YEAR($AE644),MONTH($AE644),28)),0)</f>
      </c>
      <c r="AH644" s="18">
        <f>IFERROR(_xlfn.BETA.DIST(DATE(YEAR(AH$2),MONTH(AH$2),15),$AD$2,$AE$2,FALSE,DATE(YEAR($AD644),MONTH($AD644),1),DATE(YEAR($AE644),MONTH($AE644),28)),0)</f>
      </c>
      <c r="AI644" s="18">
        <f>IFERROR(_xlfn.BETA.DIST(DATE(YEAR(AI$2),MONTH(AI$2),15),$AD$2,$AE$2,FALSE,DATE(YEAR($AD644),MONTH($AD644),1),DATE(YEAR($AE644),MONTH($AE644),28)),0)</f>
      </c>
      <c r="AJ644" s="18">
        <f>IFERROR(_xlfn.BETA.DIST(DATE(YEAR(AJ$2),MONTH(AJ$2),15),$AD$2,$AE$2,FALSE,DATE(YEAR($AD644),MONTH($AD644),1),DATE(YEAR($AE644),MONTH($AE644),28)),0)</f>
      </c>
      <c r="AK644" s="18">
        <f>IFERROR(_xlfn.BETA.DIST(DATE(YEAR(AK$2),MONTH(AK$2),15),$AD$2,$AE$2,FALSE,DATE(YEAR($AD644),MONTH($AD644),1),DATE(YEAR($AE644),MONTH($AE644),28)),0)</f>
      </c>
      <c r="AL644" s="18">
        <f>IFERROR(_xlfn.BETA.DIST(DATE(YEAR(AL$2),MONTH(AL$2),15),$AD$2,$AE$2,FALSE,DATE(YEAR($AD644),MONTH($AD644),1),DATE(YEAR($AE644),MONTH($AE644),28)),0)</f>
      </c>
      <c r="AM644" s="18">
        <f>IFERROR(_xlfn.BETA.DIST(DATE(YEAR(AM$2),MONTH(AM$2),15),$AD$2,$AE$2,FALSE,DATE(YEAR($AD644),MONTH($AD644),1),DATE(YEAR($AE644),MONTH($AE644),28)),0)</f>
      </c>
      <c r="AN644" s="18">
        <f>IFERROR(_xlfn.BETA.DIST(DATE(YEAR(AN$2),MONTH(AN$2),15),$AD$2,$AE$2,FALSE,DATE(YEAR($AD644),MONTH($AD644),1),DATE(YEAR($AE644),MONTH($AE644),28)),0)</f>
      </c>
      <c r="AO644" s="18">
        <f>IFERROR(_xlfn.BETA.DIST(DATE(YEAR(AO$2),MONTH(AO$2),15),$AD$2,$AE$2,FALSE,DATE(YEAR($AD644),MONTH($AD644),1),DATE(YEAR($AE644),MONTH($AE644),28)),0)</f>
      </c>
      <c r="AP644" s="18">
        <f>IFERROR(_xlfn.BETA.DIST(DATE(YEAR(AP$2),MONTH(AP$2),15),$AD$2,$AE$2,FALSE,DATE(YEAR($AD644),MONTH($AD644),1),DATE(YEAR($AE644),MONTH($AE644),28)),0)</f>
      </c>
      <c r="AQ644" s="18">
        <f>IFERROR(_xlfn.BETA.DIST(DATE(YEAR(AQ$2),MONTH(AQ$2),15),$AD$2,$AE$2,FALSE,DATE(YEAR($AD644),MONTH($AD644),1),DATE(YEAR($AE644),MONTH($AE644),28)),0)</f>
      </c>
      <c r="AR644" s="18">
        <f>IFERROR(_xlfn.BETA.DIST(DATE(YEAR(AR$2),MONTH(AR$2),15),$AD$2,$AE$2,FALSE,DATE(YEAR($AD644),MONTH($AD644),1),DATE(YEAR($AE644),MONTH($AE644),28)),0)</f>
      </c>
      <c r="AS644" s="18">
        <f>IFERROR(_xlfn.BETA.DIST(DATE(YEAR(AS$2),MONTH(AS$2),15),$AD$2,$AE$2,FALSE,DATE(YEAR($AD644),MONTH($AD644),1),DATE(YEAR($AE644),MONTH($AE644),28)),0)</f>
      </c>
      <c r="AT644" s="18">
        <f>IFERROR(_xlfn.BETA.DIST(DATE(YEAR(AT$2),MONTH(AT$2),15),$AD$2,$AE$2,FALSE,DATE(YEAR($AD644),MONTH($AD644),1),DATE(YEAR($AE644),MONTH($AE644),28)),0)</f>
      </c>
      <c r="AU644" s="18">
        <f>IFERROR(_xlfn.BETA.DIST(DATE(YEAR(AU$2),MONTH(AU$2),15),$AD$2,$AE$2,FALSE,DATE(YEAR($AD644),MONTH($AD644),1),DATE(YEAR($AE644),MONTH($AE644),28)),0)</f>
      </c>
      <c r="AV644" s="18">
        <f>SUM(AG644:AU644)</f>
      </c>
      <c r="AW644" s="18">
        <f>IF(J644&lt;&gt;0,J644,IF($AV644=0,0,AG644/$AV644*$Z644))</f>
      </c>
      <c r="AX644" s="18">
        <f>IF(K644&lt;&gt;0,K644,IF($AV644=0,0,AH644/$AV644*$Z644))</f>
      </c>
      <c r="AY644" s="18">
        <f>IF(L644&lt;&gt;0,L644,IF($AV644=0,0,AI644/$AV644*$Z644))</f>
      </c>
      <c r="AZ644" s="18">
        <f>IF(M644&lt;&gt;0,M644,IF($AV644=0,0,AJ644/$AV644*$Z644))</f>
      </c>
      <c r="BA644" s="18">
        <f>IF(N644&lt;&gt;0,N644,IF($AV644=0,0,AK644/$AV644*$Z644))</f>
      </c>
      <c r="BB644" s="18">
        <f>IF(O644&lt;&gt;0,O644,IF($AV644=0,0,AL644/$AV644*$Z644))</f>
      </c>
      <c r="BC644" s="18">
        <f>IF(P644&lt;&gt;0,P644,IF($AV644=0,0,AM644/$AV644*$Z644))</f>
      </c>
      <c r="BD644" s="18">
        <f>IF(Q644&lt;&gt;0,Q644,IF($AV644=0,0,AN644/$AV644*$Z644))</f>
      </c>
      <c r="BE644" s="18">
        <f>IF(R644&lt;&gt;0,R644,IF($AV644=0,0,AO644/$AV644*$Z644))</f>
      </c>
      <c r="BF644" s="18">
        <f>IF(S644&lt;&gt;0,S644,IF($AV644=0,0,AP644/$AV644*$Z644))</f>
      </c>
      <c r="BG644" s="18">
        <f>IF(T644&lt;&gt;0,T644,IF($AV644=0,0,AQ644/$AV644*$Z644))</f>
      </c>
      <c r="BH644" s="18">
        <f>IF(U644&lt;&gt;0,U644,IF($AV644=0,0,AR644/$AV644*$Z644))</f>
      </c>
      <c r="BI644" s="18">
        <f>IF(V644&lt;&gt;0,V644,IF($AV644=0,0,AS644/$AV644*$Z644))</f>
      </c>
      <c r="BJ644" s="18">
        <f>IF(W644&lt;&gt;0,W644,IF($AV644=0,0,AT644/$AV644*$Z644))</f>
      </c>
      <c r="BK644" s="18">
        <f>IF(X644&lt;&gt;0,X644,IF($AV644=0,0,AU644/$AV644*$Z644))</f>
      </c>
      <c r="BL644" s="18">
        <f>SUM(AW644:BK644)</f>
      </c>
      <c r="BM644" s="18">
        <f>I644-BL644</f>
      </c>
    </row>
    <row r="645" outlineLevel="4">
      <c r="A645" s="5" t="str">
        <v>11.22</v>
      </c>
      <c r="B645" s="5" t="str">
        <v/>
      </c>
      <c r="C645" s="5" t="str">
        <v>BSKDGNGENGR07</v>
      </c>
      <c r="D645" s="5" t="str">
        <v>BSKDGNGENGR07</v>
      </c>
      <c r="E645" s="19">
        <f>IFERROR(_xlfn.XLOOKUP(F645,Assumptions!B:B,Assumptions!C:C),0)</f>
      </c>
      <c r="F645" s="5" t="str">
        <v>Retention</v>
      </c>
      <c r="G645" s="5" t="str">
        <v/>
      </c>
      <c r="H645" s="18">
        <f>G642*E645</f>
      </c>
      <c r="I645" s="18">
        <f>H645*(1-0)</f>
      </c>
      <c r="J645" s="18">
        <v>0</v>
      </c>
      <c r="K645" s="18">
        <v>0</v>
      </c>
      <c r="L645" s="18">
        <v>0</v>
      </c>
      <c r="M645" s="18">
        <v>0</v>
      </c>
      <c r="N645" s="18">
        <v>0</v>
      </c>
      <c r="O645" s="18">
        <v>0</v>
      </c>
      <c r="P645" s="18">
        <v>0</v>
      </c>
      <c r="Q645" s="18">
        <v>0</v>
      </c>
      <c r="R645" s="18">
        <v>0</v>
      </c>
      <c r="S645" s="18">
        <v>0</v>
      </c>
      <c r="T645" s="18">
        <v>0</v>
      </c>
      <c r="U645" s="18">
        <v>0</v>
      </c>
      <c r="V645" s="18">
        <v>0</v>
      </c>
      <c r="W645" s="18">
        <v>0</v>
      </c>
      <c r="X645" s="18">
        <v>0</v>
      </c>
      <c r="Y645" s="18">
        <f>SUM(J645:X645)</f>
      </c>
      <c r="Z645" s="18">
        <f>I645-Y645</f>
      </c>
      <c r="AA645" s="20">
        <v>46483</v>
      </c>
      <c r="AB645" s="20">
        <v>46483</v>
      </c>
      <c r="AC645" s="18">
        <f>IFERROR(_xlfn.XLOOKUP(F645,Assumptions!B:B,Assumptions!D:D),0)</f>
      </c>
      <c r="AD645" s="20">
        <f>AA645+AC645</f>
      </c>
      <c r="AE645" s="20">
        <f>AC645+AB645</f>
      </c>
      <c r="AF645" s="5" t="str">
        <v/>
      </c>
      <c r="AG645" s="18">
        <f>IFERROR(_xlfn.BETA.DIST(DATE(YEAR(AG$2),MONTH(AG$2),15),$AD$2,$AE$2,FALSE,DATE(YEAR($AD645),MONTH($AD645),1),DATE(YEAR($AE645),MONTH($AE645),28)),0)</f>
      </c>
      <c r="AH645" s="18">
        <f>IFERROR(_xlfn.BETA.DIST(DATE(YEAR(AH$2),MONTH(AH$2),15),$AD$2,$AE$2,FALSE,DATE(YEAR($AD645),MONTH($AD645),1),DATE(YEAR($AE645),MONTH($AE645),28)),0)</f>
      </c>
      <c r="AI645" s="18">
        <f>IFERROR(_xlfn.BETA.DIST(DATE(YEAR(AI$2),MONTH(AI$2),15),$AD$2,$AE$2,FALSE,DATE(YEAR($AD645),MONTH($AD645),1),DATE(YEAR($AE645),MONTH($AE645),28)),0)</f>
      </c>
      <c r="AJ645" s="18">
        <f>IFERROR(_xlfn.BETA.DIST(DATE(YEAR(AJ$2),MONTH(AJ$2),15),$AD$2,$AE$2,FALSE,DATE(YEAR($AD645),MONTH($AD645),1),DATE(YEAR($AE645),MONTH($AE645),28)),0)</f>
      </c>
      <c r="AK645" s="18">
        <f>IFERROR(_xlfn.BETA.DIST(DATE(YEAR(AK$2),MONTH(AK$2),15),$AD$2,$AE$2,FALSE,DATE(YEAR($AD645),MONTH($AD645),1),DATE(YEAR($AE645),MONTH($AE645),28)),0)</f>
      </c>
      <c r="AL645" s="18">
        <f>IFERROR(_xlfn.BETA.DIST(DATE(YEAR(AL$2),MONTH(AL$2),15),$AD$2,$AE$2,FALSE,DATE(YEAR($AD645),MONTH($AD645),1),DATE(YEAR($AE645),MONTH($AE645),28)),0)</f>
      </c>
      <c r="AM645" s="18">
        <f>IFERROR(_xlfn.BETA.DIST(DATE(YEAR(AM$2),MONTH(AM$2),15),$AD$2,$AE$2,FALSE,DATE(YEAR($AD645),MONTH($AD645),1),DATE(YEAR($AE645),MONTH($AE645),28)),0)</f>
      </c>
      <c r="AN645" s="18">
        <f>IFERROR(_xlfn.BETA.DIST(DATE(YEAR(AN$2),MONTH(AN$2),15),$AD$2,$AE$2,FALSE,DATE(YEAR($AD645),MONTH($AD645),1),DATE(YEAR($AE645),MONTH($AE645),28)),0)</f>
      </c>
      <c r="AO645" s="18">
        <f>IFERROR(_xlfn.BETA.DIST(DATE(YEAR(AO$2),MONTH(AO$2),15),$AD$2,$AE$2,FALSE,DATE(YEAR($AD645),MONTH($AD645),1),DATE(YEAR($AE645),MONTH($AE645),28)),0)</f>
      </c>
      <c r="AP645" s="18">
        <f>IFERROR(_xlfn.BETA.DIST(DATE(YEAR(AP$2),MONTH(AP$2),15),$AD$2,$AE$2,FALSE,DATE(YEAR($AD645),MONTH($AD645),1),DATE(YEAR($AE645),MONTH($AE645),28)),0)</f>
      </c>
      <c r="AQ645" s="18">
        <f>IFERROR(_xlfn.BETA.DIST(DATE(YEAR(AQ$2),MONTH(AQ$2),15),$AD$2,$AE$2,FALSE,DATE(YEAR($AD645),MONTH($AD645),1),DATE(YEAR($AE645),MONTH($AE645),28)),0)</f>
      </c>
      <c r="AR645" s="18">
        <f>IFERROR(_xlfn.BETA.DIST(DATE(YEAR(AR$2),MONTH(AR$2),15),$AD$2,$AE$2,FALSE,DATE(YEAR($AD645),MONTH($AD645),1),DATE(YEAR($AE645),MONTH($AE645),28)),0)</f>
      </c>
      <c r="AS645" s="18">
        <f>IFERROR(_xlfn.BETA.DIST(DATE(YEAR(AS$2),MONTH(AS$2),15),$AD$2,$AE$2,FALSE,DATE(YEAR($AD645),MONTH($AD645),1),DATE(YEAR($AE645),MONTH($AE645),28)),0)</f>
      </c>
      <c r="AT645" s="18">
        <f>IFERROR(_xlfn.BETA.DIST(DATE(YEAR(AT$2),MONTH(AT$2),15),$AD$2,$AE$2,FALSE,DATE(YEAR($AD645),MONTH($AD645),1),DATE(YEAR($AE645),MONTH($AE645),28)),0)</f>
      </c>
      <c r="AU645" s="18">
        <f>IFERROR(_xlfn.BETA.DIST(DATE(YEAR(AU$2),MONTH(AU$2),15),$AD$2,$AE$2,FALSE,DATE(YEAR($AD645),MONTH($AD645),1),DATE(YEAR($AE645),MONTH($AE645),28)),0)</f>
      </c>
      <c r="AV645" s="18">
        <f>SUM(AG645:AU645)</f>
      </c>
      <c r="AW645" s="18">
        <f>IF(J645&lt;&gt;0,J645,IF($AV645=0,0,AG645/$AV645*$Z645))</f>
      </c>
      <c r="AX645" s="18">
        <f>IF(K645&lt;&gt;0,K645,IF($AV645=0,0,AH645/$AV645*$Z645))</f>
      </c>
      <c r="AY645" s="18">
        <f>IF(L645&lt;&gt;0,L645,IF($AV645=0,0,AI645/$AV645*$Z645))</f>
      </c>
      <c r="AZ645" s="18">
        <f>IF(M645&lt;&gt;0,M645,IF($AV645=0,0,AJ645/$AV645*$Z645))</f>
      </c>
      <c r="BA645" s="18">
        <f>IF(N645&lt;&gt;0,N645,IF($AV645=0,0,AK645/$AV645*$Z645))</f>
      </c>
      <c r="BB645" s="18">
        <f>IF(O645&lt;&gt;0,O645,IF($AV645=0,0,AL645/$AV645*$Z645))</f>
      </c>
      <c r="BC645" s="18">
        <f>IF(P645&lt;&gt;0,P645,IF($AV645=0,0,AM645/$AV645*$Z645))</f>
      </c>
      <c r="BD645" s="18">
        <f>IF(Q645&lt;&gt;0,Q645,IF($AV645=0,0,AN645/$AV645*$Z645))</f>
      </c>
      <c r="BE645" s="18">
        <f>IF(R645&lt;&gt;0,R645,IF($AV645=0,0,AO645/$AV645*$Z645))</f>
      </c>
      <c r="BF645" s="18">
        <f>IF(S645&lt;&gt;0,S645,IF($AV645=0,0,AP645/$AV645*$Z645))</f>
      </c>
      <c r="BG645" s="18">
        <f>IF(T645&lt;&gt;0,T645,IF($AV645=0,0,AQ645/$AV645*$Z645))</f>
      </c>
      <c r="BH645" s="18">
        <f>IF(U645&lt;&gt;0,U645,IF($AV645=0,0,AR645/$AV645*$Z645))</f>
      </c>
      <c r="BI645" s="18">
        <f>IF(V645&lt;&gt;0,V645,IF($AV645=0,0,AS645/$AV645*$Z645))</f>
      </c>
      <c r="BJ645" s="18">
        <f>IF(W645&lt;&gt;0,W645,IF($AV645=0,0,AT645/$AV645*$Z645))</f>
      </c>
      <c r="BK645" s="18">
        <f>IF(X645&lt;&gt;0,X645,IF($AV645=0,0,AU645/$AV645*$Z645))</f>
      </c>
      <c r="BL645" s="18">
        <f>SUM(AW645:BK645)</f>
      </c>
      <c r="BM645" s="18">
        <f>I645-BL645</f>
      </c>
    </row>
    <row r="646" outlineLevel="3">
      <c r="A646" s="17" t="str">
        <v>11.25</v>
      </c>
      <c r="B646" s="17" t="str">
        <v/>
      </c>
      <c r="C646" s="17" t="str">
        <v/>
      </c>
      <c r="D646" s="17" t="str">
        <v/>
      </c>
      <c r="E646" s="17" t="str">
        <v>11.25</v>
      </c>
      <c r="F646" s="17" t="str">
        <v>Sanitary Installations</v>
      </c>
      <c r="G646" s="17">
        <v>1921346.54</v>
      </c>
      <c r="H646" s="17" t="str">
        <v/>
      </c>
      <c r="I646" s="17" t="str">
        <v/>
      </c>
      <c r="J646" s="17" t="str">
        <v/>
      </c>
      <c r="K646" s="17" t="str">
        <v/>
      </c>
      <c r="L646" s="17" t="str">
        <v/>
      </c>
      <c r="M646" s="17" t="str">
        <v/>
      </c>
      <c r="N646" s="17" t="str">
        <v/>
      </c>
      <c r="O646" s="17" t="str">
        <v/>
      </c>
      <c r="P646" s="17" t="str">
        <v/>
      </c>
      <c r="Q646" s="17" t="str">
        <v/>
      </c>
      <c r="R646" s="17" t="str">
        <v/>
      </c>
      <c r="S646" s="17" t="str">
        <v/>
      </c>
      <c r="T646" s="17" t="str">
        <v/>
      </c>
      <c r="U646" s="17" t="str">
        <v/>
      </c>
      <c r="V646" s="17" t="str">
        <v/>
      </c>
      <c r="W646" s="17" t="str">
        <v/>
      </c>
      <c r="X646" s="17" t="str">
        <v/>
      </c>
      <c r="Y646" s="17" t="str">
        <v/>
      </c>
      <c r="Z646" s="17" t="str">
        <v/>
      </c>
      <c r="AA646" s="17" t="str">
        <v/>
      </c>
      <c r="AB646" s="17" t="str">
        <v/>
      </c>
      <c r="AC646" s="17" t="str">
        <v/>
      </c>
      <c r="AD646" s="17" t="str">
        <v/>
      </c>
      <c r="AE646" s="17" t="str">
        <v/>
      </c>
      <c r="AF646" s="5" t="str">
        <v/>
      </c>
      <c r="AG646" s="18">
        <f>IFERROR(_xlfn.BETA.DIST(DATE(YEAR(AG$2),MONTH(AG$2),15),$AD$2,$AE$2,FALSE,DATE(YEAR($AD646),MONTH($AD646),1),DATE(YEAR($AE646),MONTH($AE646),28)),0)</f>
      </c>
      <c r="AH646" s="18">
        <f>IFERROR(_xlfn.BETA.DIST(DATE(YEAR(AH$2),MONTH(AH$2),15),$AD$2,$AE$2,FALSE,DATE(YEAR($AD646),MONTH($AD646),1),DATE(YEAR($AE646),MONTH($AE646),28)),0)</f>
      </c>
      <c r="AI646" s="18">
        <f>IFERROR(_xlfn.BETA.DIST(DATE(YEAR(AI$2),MONTH(AI$2),15),$AD$2,$AE$2,FALSE,DATE(YEAR($AD646),MONTH($AD646),1),DATE(YEAR($AE646),MONTH($AE646),28)),0)</f>
      </c>
      <c r="AJ646" s="18">
        <f>IFERROR(_xlfn.BETA.DIST(DATE(YEAR(AJ$2),MONTH(AJ$2),15),$AD$2,$AE$2,FALSE,DATE(YEAR($AD646),MONTH($AD646),1),DATE(YEAR($AE646),MONTH($AE646),28)),0)</f>
      </c>
      <c r="AK646" s="18">
        <f>IFERROR(_xlfn.BETA.DIST(DATE(YEAR(AK$2),MONTH(AK$2),15),$AD$2,$AE$2,FALSE,DATE(YEAR($AD646),MONTH($AD646),1),DATE(YEAR($AE646),MONTH($AE646),28)),0)</f>
      </c>
      <c r="AL646" s="18">
        <f>IFERROR(_xlfn.BETA.DIST(DATE(YEAR(AL$2),MONTH(AL$2),15),$AD$2,$AE$2,FALSE,DATE(YEAR($AD646),MONTH($AD646),1),DATE(YEAR($AE646),MONTH($AE646),28)),0)</f>
      </c>
      <c r="AM646" s="18">
        <f>IFERROR(_xlfn.BETA.DIST(DATE(YEAR(AM$2),MONTH(AM$2),15),$AD$2,$AE$2,FALSE,DATE(YEAR($AD646),MONTH($AD646),1),DATE(YEAR($AE646),MONTH($AE646),28)),0)</f>
      </c>
      <c r="AN646" s="18">
        <f>IFERROR(_xlfn.BETA.DIST(DATE(YEAR(AN$2),MONTH(AN$2),15),$AD$2,$AE$2,FALSE,DATE(YEAR($AD646),MONTH($AD646),1),DATE(YEAR($AE646),MONTH($AE646),28)),0)</f>
      </c>
      <c r="AO646" s="18">
        <f>IFERROR(_xlfn.BETA.DIST(DATE(YEAR(AO$2),MONTH(AO$2),15),$AD$2,$AE$2,FALSE,DATE(YEAR($AD646),MONTH($AD646),1),DATE(YEAR($AE646),MONTH($AE646),28)),0)</f>
      </c>
      <c r="AP646" s="18">
        <f>IFERROR(_xlfn.BETA.DIST(DATE(YEAR(AP$2),MONTH(AP$2),15),$AD$2,$AE$2,FALSE,DATE(YEAR($AD646),MONTH($AD646),1),DATE(YEAR($AE646),MONTH($AE646),28)),0)</f>
      </c>
      <c r="AQ646" s="18">
        <f>IFERROR(_xlfn.BETA.DIST(DATE(YEAR(AQ$2),MONTH(AQ$2),15),$AD$2,$AE$2,FALSE,DATE(YEAR($AD646),MONTH($AD646),1),DATE(YEAR($AE646),MONTH($AE646),28)),0)</f>
      </c>
      <c r="AR646" s="18">
        <f>IFERROR(_xlfn.BETA.DIST(DATE(YEAR(AR$2),MONTH(AR$2),15),$AD$2,$AE$2,FALSE,DATE(YEAR($AD646),MONTH($AD646),1),DATE(YEAR($AE646),MONTH($AE646),28)),0)</f>
      </c>
      <c r="AS646" s="18">
        <f>IFERROR(_xlfn.BETA.DIST(DATE(YEAR(AS$2),MONTH(AS$2),15),$AD$2,$AE$2,FALSE,DATE(YEAR($AD646),MONTH($AD646),1),DATE(YEAR($AE646),MONTH($AE646),28)),0)</f>
      </c>
      <c r="AT646" s="18">
        <f>IFERROR(_xlfn.BETA.DIST(DATE(YEAR(AT$2),MONTH(AT$2),15),$AD$2,$AE$2,FALSE,DATE(YEAR($AD646),MONTH($AD646),1),DATE(YEAR($AE646),MONTH($AE646),28)),0)</f>
      </c>
      <c r="AU646" s="18">
        <f>IFERROR(_xlfn.BETA.DIST(DATE(YEAR(AU$2),MONTH(AU$2),15),$AD$2,$AE$2,FALSE,DATE(YEAR($AD646),MONTH($AD646),1),DATE(YEAR($AE646),MONTH($AE646),28)),0)</f>
      </c>
      <c r="AV646" s="18">
        <f>SUM(AG646:AU646)</f>
      </c>
      <c r="AW646" s="18">
        <f>IF(J646&lt;&gt;0,J646,IF($AV646=0,0,AG646/$AV646*$Z646))</f>
      </c>
      <c r="AX646" s="18">
        <f>IF(K646&lt;&gt;0,K646,IF($AV646=0,0,AH646/$AV646*$Z646))</f>
      </c>
      <c r="AY646" s="18">
        <f>IF(L646&lt;&gt;0,L646,IF($AV646=0,0,AI646/$AV646*$Z646))</f>
      </c>
      <c r="AZ646" s="18">
        <f>IF(M646&lt;&gt;0,M646,IF($AV646=0,0,AJ646/$AV646*$Z646))</f>
      </c>
      <c r="BA646" s="18">
        <f>IF(N646&lt;&gt;0,N646,IF($AV646=0,0,AK646/$AV646*$Z646))</f>
      </c>
      <c r="BB646" s="18">
        <f>IF(O646&lt;&gt;0,O646,IF($AV646=0,0,AL646/$AV646*$Z646))</f>
      </c>
      <c r="BC646" s="18">
        <f>IF(P646&lt;&gt;0,P646,IF($AV646=0,0,AM646/$AV646*$Z646))</f>
      </c>
      <c r="BD646" s="18">
        <f>IF(Q646&lt;&gt;0,Q646,IF($AV646=0,0,AN646/$AV646*$Z646))</f>
      </c>
      <c r="BE646" s="18">
        <f>IF(R646&lt;&gt;0,R646,IF($AV646=0,0,AO646/$AV646*$Z646))</f>
      </c>
      <c r="BF646" s="18">
        <f>IF(S646&lt;&gt;0,S646,IF($AV646=0,0,AP646/$AV646*$Z646))</f>
      </c>
      <c r="BG646" s="18">
        <f>IF(T646&lt;&gt;0,T646,IF($AV646=0,0,AQ646/$AV646*$Z646))</f>
      </c>
      <c r="BH646" s="18">
        <f>IF(U646&lt;&gt;0,U646,IF($AV646=0,0,AR646/$AV646*$Z646))</f>
      </c>
      <c r="BI646" s="18">
        <f>IF(V646&lt;&gt;0,V646,IF($AV646=0,0,AS646/$AV646*$Z646))</f>
      </c>
      <c r="BJ646" s="18">
        <f>IF(W646&lt;&gt;0,W646,IF($AV646=0,0,AT646/$AV646*$Z646))</f>
      </c>
      <c r="BK646" s="18">
        <f>IF(X646&lt;&gt;0,X646,IF($AV646=0,0,AU646/$AV646*$Z646))</f>
      </c>
      <c r="BL646" s="18">
        <f>SUM(AW646:BK646)</f>
      </c>
      <c r="BM646" s="17" t="str">
        <v/>
      </c>
    </row>
    <row r="647" outlineLevel="4">
      <c r="A647" s="5" t="str">
        <v>11.25</v>
      </c>
      <c r="B647" s="5" t="str">
        <v/>
      </c>
      <c r="C647" s="5" t="str">
        <v>BSKDGNGENGR03</v>
      </c>
      <c r="D647" s="5" t="str">
        <v>BSKDGNGENGR03</v>
      </c>
      <c r="E647" s="19">
        <f>IFERROR(_xlfn.XLOOKUP(F647,Assumptions!B:B,Assumptions!C:C),0)</f>
      </c>
      <c r="F647" s="5" t="str">
        <v>Advanced Payment</v>
      </c>
      <c r="G647" s="5" t="str">
        <v/>
      </c>
      <c r="H647" s="18">
        <f>G646*E647</f>
      </c>
      <c r="I647" s="18">
        <f>H647*(1-0)</f>
      </c>
      <c r="J647" s="18">
        <v>0</v>
      </c>
      <c r="K647" s="18">
        <v>0</v>
      </c>
      <c r="L647" s="18">
        <v>0</v>
      </c>
      <c r="M647" s="18">
        <v>0</v>
      </c>
      <c r="N647" s="18">
        <v>0</v>
      </c>
      <c r="O647" s="18">
        <v>0</v>
      </c>
      <c r="P647" s="18">
        <v>0</v>
      </c>
      <c r="Q647" s="18">
        <v>0</v>
      </c>
      <c r="R647" s="18">
        <v>0</v>
      </c>
      <c r="S647" s="18">
        <v>0</v>
      </c>
      <c r="T647" s="18">
        <v>0</v>
      </c>
      <c r="U647" s="18">
        <v>0</v>
      </c>
      <c r="V647" s="18">
        <v>0</v>
      </c>
      <c r="W647" s="18">
        <v>0</v>
      </c>
      <c r="X647" s="18">
        <v>0</v>
      </c>
      <c r="Y647" s="18">
        <f>SUM(J647:X647)</f>
      </c>
      <c r="Z647" s="18">
        <f>I647-Y647</f>
      </c>
      <c r="AA647" s="20">
        <v>46026</v>
      </c>
      <c r="AB647" s="20">
        <v>46026</v>
      </c>
      <c r="AC647" s="18">
        <f>IFERROR(_xlfn.XLOOKUP(F647,Assumptions!B:B,Assumptions!D:D),0)</f>
      </c>
      <c r="AD647" s="20">
        <f>AA647+AC647</f>
      </c>
      <c r="AE647" s="20">
        <f>AC647+AB647</f>
      </c>
      <c r="AF647" s="5" t="str">
        <v/>
      </c>
      <c r="AG647" s="18">
        <f>IFERROR(_xlfn.BETA.DIST(DATE(YEAR(AG$2),MONTH(AG$2),15),$AD$2,$AE$2,FALSE,DATE(YEAR($AD647),MONTH($AD647),1),DATE(YEAR($AE647),MONTH($AE647),28)),0)</f>
      </c>
      <c r="AH647" s="18">
        <f>IFERROR(_xlfn.BETA.DIST(DATE(YEAR(AH$2),MONTH(AH$2),15),$AD$2,$AE$2,FALSE,DATE(YEAR($AD647),MONTH($AD647),1),DATE(YEAR($AE647),MONTH($AE647),28)),0)</f>
      </c>
      <c r="AI647" s="18">
        <f>IFERROR(_xlfn.BETA.DIST(DATE(YEAR(AI$2),MONTH(AI$2),15),$AD$2,$AE$2,FALSE,DATE(YEAR($AD647),MONTH($AD647),1),DATE(YEAR($AE647),MONTH($AE647),28)),0)</f>
      </c>
      <c r="AJ647" s="18">
        <f>IFERROR(_xlfn.BETA.DIST(DATE(YEAR(AJ$2),MONTH(AJ$2),15),$AD$2,$AE$2,FALSE,DATE(YEAR($AD647),MONTH($AD647),1),DATE(YEAR($AE647),MONTH($AE647),28)),0)</f>
      </c>
      <c r="AK647" s="18">
        <f>IFERROR(_xlfn.BETA.DIST(DATE(YEAR(AK$2),MONTH(AK$2),15),$AD$2,$AE$2,FALSE,DATE(YEAR($AD647),MONTH($AD647),1),DATE(YEAR($AE647),MONTH($AE647),28)),0)</f>
      </c>
      <c r="AL647" s="18">
        <f>IFERROR(_xlfn.BETA.DIST(DATE(YEAR(AL$2),MONTH(AL$2),15),$AD$2,$AE$2,FALSE,DATE(YEAR($AD647),MONTH($AD647),1),DATE(YEAR($AE647),MONTH($AE647),28)),0)</f>
      </c>
      <c r="AM647" s="18">
        <f>IFERROR(_xlfn.BETA.DIST(DATE(YEAR(AM$2),MONTH(AM$2),15),$AD$2,$AE$2,FALSE,DATE(YEAR($AD647),MONTH($AD647),1),DATE(YEAR($AE647),MONTH($AE647),28)),0)</f>
      </c>
      <c r="AN647" s="18">
        <f>IFERROR(_xlfn.BETA.DIST(DATE(YEAR(AN$2),MONTH(AN$2),15),$AD$2,$AE$2,FALSE,DATE(YEAR($AD647),MONTH($AD647),1),DATE(YEAR($AE647),MONTH($AE647),28)),0)</f>
      </c>
      <c r="AO647" s="18">
        <f>IFERROR(_xlfn.BETA.DIST(DATE(YEAR(AO$2),MONTH(AO$2),15),$AD$2,$AE$2,FALSE,DATE(YEAR($AD647),MONTH($AD647),1),DATE(YEAR($AE647),MONTH($AE647),28)),0)</f>
      </c>
      <c r="AP647" s="18">
        <f>IFERROR(_xlfn.BETA.DIST(DATE(YEAR(AP$2),MONTH(AP$2),15),$AD$2,$AE$2,FALSE,DATE(YEAR($AD647),MONTH($AD647),1),DATE(YEAR($AE647),MONTH($AE647),28)),0)</f>
      </c>
      <c r="AQ647" s="18">
        <f>IFERROR(_xlfn.BETA.DIST(DATE(YEAR(AQ$2),MONTH(AQ$2),15),$AD$2,$AE$2,FALSE,DATE(YEAR($AD647),MONTH($AD647),1),DATE(YEAR($AE647),MONTH($AE647),28)),0)</f>
      </c>
      <c r="AR647" s="18">
        <f>IFERROR(_xlfn.BETA.DIST(DATE(YEAR(AR$2),MONTH(AR$2),15),$AD$2,$AE$2,FALSE,DATE(YEAR($AD647),MONTH($AD647),1),DATE(YEAR($AE647),MONTH($AE647),28)),0)</f>
      </c>
      <c r="AS647" s="18">
        <f>IFERROR(_xlfn.BETA.DIST(DATE(YEAR(AS$2),MONTH(AS$2),15),$AD$2,$AE$2,FALSE,DATE(YEAR($AD647),MONTH($AD647),1),DATE(YEAR($AE647),MONTH($AE647),28)),0)</f>
      </c>
      <c r="AT647" s="18">
        <f>IFERROR(_xlfn.BETA.DIST(DATE(YEAR(AT$2),MONTH(AT$2),15),$AD$2,$AE$2,FALSE,DATE(YEAR($AD647),MONTH($AD647),1),DATE(YEAR($AE647),MONTH($AE647),28)),0)</f>
      </c>
      <c r="AU647" s="18">
        <f>IFERROR(_xlfn.BETA.DIST(DATE(YEAR(AU$2),MONTH(AU$2),15),$AD$2,$AE$2,FALSE,DATE(YEAR($AD647),MONTH($AD647),1),DATE(YEAR($AE647),MONTH($AE647),28)),0)</f>
      </c>
      <c r="AV647" s="18">
        <f>SUM(AG647:AU647)</f>
      </c>
      <c r="AW647" s="18">
        <f>IF(J647&lt;&gt;0,J647,IF($AV647=0,0,AG647/$AV647*$Z647))</f>
      </c>
      <c r="AX647" s="18">
        <f>IF(K647&lt;&gt;0,K647,IF($AV647=0,0,AH647/$AV647*$Z647))</f>
      </c>
      <c r="AY647" s="18">
        <f>IF(L647&lt;&gt;0,L647,IF($AV647=0,0,AI647/$AV647*$Z647))</f>
      </c>
      <c r="AZ647" s="18">
        <f>IF(M647&lt;&gt;0,M647,IF($AV647=0,0,AJ647/$AV647*$Z647))</f>
      </c>
      <c r="BA647" s="18">
        <f>IF(N647&lt;&gt;0,N647,IF($AV647=0,0,AK647/$AV647*$Z647))</f>
      </c>
      <c r="BB647" s="18">
        <f>IF(O647&lt;&gt;0,O647,IF($AV647=0,0,AL647/$AV647*$Z647))</f>
      </c>
      <c r="BC647" s="18">
        <f>IF(P647&lt;&gt;0,P647,IF($AV647=0,0,AM647/$AV647*$Z647))</f>
      </c>
      <c r="BD647" s="18">
        <f>IF(Q647&lt;&gt;0,Q647,IF($AV647=0,0,AN647/$AV647*$Z647))</f>
      </c>
      <c r="BE647" s="18">
        <f>IF(R647&lt;&gt;0,R647,IF($AV647=0,0,AO647/$AV647*$Z647))</f>
      </c>
      <c r="BF647" s="18">
        <f>IF(S647&lt;&gt;0,S647,IF($AV647=0,0,AP647/$AV647*$Z647))</f>
      </c>
      <c r="BG647" s="18">
        <f>IF(T647&lt;&gt;0,T647,IF($AV647=0,0,AQ647/$AV647*$Z647))</f>
      </c>
      <c r="BH647" s="18">
        <f>IF(U647&lt;&gt;0,U647,IF($AV647=0,0,AR647/$AV647*$Z647))</f>
      </c>
      <c r="BI647" s="18">
        <f>IF(V647&lt;&gt;0,V647,IF($AV647=0,0,AS647/$AV647*$Z647))</f>
      </c>
      <c r="BJ647" s="18">
        <f>IF(W647&lt;&gt;0,W647,IF($AV647=0,0,AT647/$AV647*$Z647))</f>
      </c>
      <c r="BK647" s="18">
        <f>IF(X647&lt;&gt;0,X647,IF($AV647=0,0,AU647/$AV647*$Z647))</f>
      </c>
      <c r="BL647" s="18">
        <f>SUM(AW647:BK647)</f>
      </c>
      <c r="BM647" s="18">
        <f>I647-BL647</f>
      </c>
    </row>
    <row r="648" outlineLevel="4">
      <c r="A648" s="5" t="str">
        <v>11.25</v>
      </c>
      <c r="B648" s="5" t="str">
        <v/>
      </c>
      <c r="C648" s="5" t="str">
        <v/>
      </c>
      <c r="D648" s="5" t="str">
        <v/>
      </c>
      <c r="E648" s="19">
        <f>IFERROR(_xlfn.XLOOKUP(F648,Assumptions!B:B,Assumptions!C:C),0)</f>
      </c>
      <c r="F648" s="5" t="str">
        <v>Site Delivery EGP</v>
      </c>
      <c r="G648" s="5" t="str">
        <v/>
      </c>
      <c r="H648" s="18">
        <f>G646*E648</f>
      </c>
      <c r="I648" s="18">
        <f>H648*(1-0)</f>
      </c>
      <c r="J648" s="18">
        <v>0</v>
      </c>
      <c r="K648" s="18">
        <v>0</v>
      </c>
      <c r="L648" s="18">
        <v>0</v>
      </c>
      <c r="M648" s="18">
        <v>0</v>
      </c>
      <c r="N648" s="18">
        <v>0</v>
      </c>
      <c r="O648" s="18">
        <v>0</v>
      </c>
      <c r="P648" s="18">
        <v>0</v>
      </c>
      <c r="Q648" s="18">
        <v>0</v>
      </c>
      <c r="R648" s="18">
        <v>0</v>
      </c>
      <c r="S648" s="18">
        <v>0</v>
      </c>
      <c r="T648" s="18">
        <v>0</v>
      </c>
      <c r="U648" s="18">
        <v>0</v>
      </c>
      <c r="V648" s="18">
        <v>0</v>
      </c>
      <c r="W648" s="18">
        <v>0</v>
      </c>
      <c r="X648" s="18">
        <v>0</v>
      </c>
      <c r="Y648" s="18">
        <f>SUM(J648:X648)</f>
      </c>
      <c r="Z648" s="18">
        <f>I648-Y648</f>
      </c>
      <c r="AA648" s="5" t="str">
        <v/>
      </c>
      <c r="AB648" s="5" t="str">
        <v/>
      </c>
      <c r="AC648" s="18">
        <f>IFERROR(_xlfn.XLOOKUP(F648,Assumptions!B:B,Assumptions!D:D),0)</f>
      </c>
      <c r="AD648" s="20">
        <f>AA648+AC648</f>
      </c>
      <c r="AE648" s="20">
        <f>AC648+AB648</f>
      </c>
      <c r="AF648" s="5" t="str">
        <v/>
      </c>
      <c r="AG648" s="18">
        <f>IFERROR(_xlfn.BETA.DIST(DATE(YEAR(AG$2),MONTH(AG$2),15),$AD$2,$AE$2,FALSE,DATE(YEAR($AD648),MONTH($AD648),1),DATE(YEAR($AE648),MONTH($AE648),28)),0)</f>
      </c>
      <c r="AH648" s="18">
        <f>IFERROR(_xlfn.BETA.DIST(DATE(YEAR(AH$2),MONTH(AH$2),15),$AD$2,$AE$2,FALSE,DATE(YEAR($AD648),MONTH($AD648),1),DATE(YEAR($AE648),MONTH($AE648),28)),0)</f>
      </c>
      <c r="AI648" s="18">
        <f>IFERROR(_xlfn.BETA.DIST(DATE(YEAR(AI$2),MONTH(AI$2),15),$AD$2,$AE$2,FALSE,DATE(YEAR($AD648),MONTH($AD648),1),DATE(YEAR($AE648),MONTH($AE648),28)),0)</f>
      </c>
      <c r="AJ648" s="18">
        <f>IFERROR(_xlfn.BETA.DIST(DATE(YEAR(AJ$2),MONTH(AJ$2),15),$AD$2,$AE$2,FALSE,DATE(YEAR($AD648),MONTH($AD648),1),DATE(YEAR($AE648),MONTH($AE648),28)),0)</f>
      </c>
      <c r="AK648" s="18">
        <f>IFERROR(_xlfn.BETA.DIST(DATE(YEAR(AK$2),MONTH(AK$2),15),$AD$2,$AE$2,FALSE,DATE(YEAR($AD648),MONTH($AD648),1),DATE(YEAR($AE648),MONTH($AE648),28)),0)</f>
      </c>
      <c r="AL648" s="18">
        <f>IFERROR(_xlfn.BETA.DIST(DATE(YEAR(AL$2),MONTH(AL$2),15),$AD$2,$AE$2,FALSE,DATE(YEAR($AD648),MONTH($AD648),1),DATE(YEAR($AE648),MONTH($AE648),28)),0)</f>
      </c>
      <c r="AM648" s="18">
        <f>IFERROR(_xlfn.BETA.DIST(DATE(YEAR(AM$2),MONTH(AM$2),15),$AD$2,$AE$2,FALSE,DATE(YEAR($AD648),MONTH($AD648),1),DATE(YEAR($AE648),MONTH($AE648),28)),0)</f>
      </c>
      <c r="AN648" s="18">
        <f>IFERROR(_xlfn.BETA.DIST(DATE(YEAR(AN$2),MONTH(AN$2),15),$AD$2,$AE$2,FALSE,DATE(YEAR($AD648),MONTH($AD648),1),DATE(YEAR($AE648),MONTH($AE648),28)),0)</f>
      </c>
      <c r="AO648" s="18">
        <f>IFERROR(_xlfn.BETA.DIST(DATE(YEAR(AO$2),MONTH(AO$2),15),$AD$2,$AE$2,FALSE,DATE(YEAR($AD648),MONTH($AD648),1),DATE(YEAR($AE648),MONTH($AE648),28)),0)</f>
      </c>
      <c r="AP648" s="18">
        <f>IFERROR(_xlfn.BETA.DIST(DATE(YEAR(AP$2),MONTH(AP$2),15),$AD$2,$AE$2,FALSE,DATE(YEAR($AD648),MONTH($AD648),1),DATE(YEAR($AE648),MONTH($AE648),28)),0)</f>
      </c>
      <c r="AQ648" s="18">
        <f>IFERROR(_xlfn.BETA.DIST(DATE(YEAR(AQ$2),MONTH(AQ$2),15),$AD$2,$AE$2,FALSE,DATE(YEAR($AD648),MONTH($AD648),1),DATE(YEAR($AE648),MONTH($AE648),28)),0)</f>
      </c>
      <c r="AR648" s="18">
        <f>IFERROR(_xlfn.BETA.DIST(DATE(YEAR(AR$2),MONTH(AR$2),15),$AD$2,$AE$2,FALSE,DATE(YEAR($AD648),MONTH($AD648),1),DATE(YEAR($AE648),MONTH($AE648),28)),0)</f>
      </c>
      <c r="AS648" s="18">
        <f>IFERROR(_xlfn.BETA.DIST(DATE(YEAR(AS$2),MONTH(AS$2),15),$AD$2,$AE$2,FALSE,DATE(YEAR($AD648),MONTH($AD648),1),DATE(YEAR($AE648),MONTH($AE648),28)),0)</f>
      </c>
      <c r="AT648" s="18">
        <f>IFERROR(_xlfn.BETA.DIST(DATE(YEAR(AT$2),MONTH(AT$2),15),$AD$2,$AE$2,FALSE,DATE(YEAR($AD648),MONTH($AD648),1),DATE(YEAR($AE648),MONTH($AE648),28)),0)</f>
      </c>
      <c r="AU648" s="18">
        <f>IFERROR(_xlfn.BETA.DIST(DATE(YEAR(AU$2),MONTH(AU$2),15),$AD$2,$AE$2,FALSE,DATE(YEAR($AD648),MONTH($AD648),1),DATE(YEAR($AE648),MONTH($AE648),28)),0)</f>
      </c>
      <c r="AV648" s="18">
        <f>SUM(AG648:AU648)</f>
      </c>
      <c r="AW648" s="18">
        <f>IF(J648&lt;&gt;0,J648,IF($AV648=0,0,AG648/$AV648*$Z648))</f>
      </c>
      <c r="AX648" s="18">
        <f>IF(K648&lt;&gt;0,K648,IF($AV648=0,0,AH648/$AV648*$Z648))</f>
      </c>
      <c r="AY648" s="18">
        <f>IF(L648&lt;&gt;0,L648,IF($AV648=0,0,AI648/$AV648*$Z648))</f>
      </c>
      <c r="AZ648" s="18">
        <f>IF(M648&lt;&gt;0,M648,IF($AV648=0,0,AJ648/$AV648*$Z648))</f>
      </c>
      <c r="BA648" s="18">
        <f>IF(N648&lt;&gt;0,N648,IF($AV648=0,0,AK648/$AV648*$Z648))</f>
      </c>
      <c r="BB648" s="18">
        <f>IF(O648&lt;&gt;0,O648,IF($AV648=0,0,AL648/$AV648*$Z648))</f>
      </c>
      <c r="BC648" s="18">
        <f>IF(P648&lt;&gt;0,P648,IF($AV648=0,0,AM648/$AV648*$Z648))</f>
      </c>
      <c r="BD648" s="18">
        <f>IF(Q648&lt;&gt;0,Q648,IF($AV648=0,0,AN648/$AV648*$Z648))</f>
      </c>
      <c r="BE648" s="18">
        <f>IF(R648&lt;&gt;0,R648,IF($AV648=0,0,AO648/$AV648*$Z648))</f>
      </c>
      <c r="BF648" s="18">
        <f>IF(S648&lt;&gt;0,S648,IF($AV648=0,0,AP648/$AV648*$Z648))</f>
      </c>
      <c r="BG648" s="18">
        <f>IF(T648&lt;&gt;0,T648,IF($AV648=0,0,AQ648/$AV648*$Z648))</f>
      </c>
      <c r="BH648" s="18">
        <f>IF(U648&lt;&gt;0,U648,IF($AV648=0,0,AR648/$AV648*$Z648))</f>
      </c>
      <c r="BI648" s="18">
        <f>IF(V648&lt;&gt;0,V648,IF($AV648=0,0,AS648/$AV648*$Z648))</f>
      </c>
      <c r="BJ648" s="18">
        <f>IF(W648&lt;&gt;0,W648,IF($AV648=0,0,AT648/$AV648*$Z648))</f>
      </c>
      <c r="BK648" s="18">
        <f>IF(X648&lt;&gt;0,X648,IF($AV648=0,0,AU648/$AV648*$Z648))</f>
      </c>
      <c r="BL648" s="18">
        <f>SUM(AW648:BK648)</f>
      </c>
      <c r="BM648" s="18">
        <f>I648-BL648</f>
      </c>
    </row>
    <row r="649" outlineLevel="4">
      <c r="A649" s="5" t="str">
        <v>11.25</v>
      </c>
      <c r="B649" s="5" t="str">
        <v/>
      </c>
      <c r="C649" s="5" t="str">
        <v>BSKDGNGENGR07</v>
      </c>
      <c r="D649" s="5" t="str">
        <v>BSKDGNGENGR07</v>
      </c>
      <c r="E649" s="19">
        <f>IFERROR(_xlfn.XLOOKUP(F649,Assumptions!B:B,Assumptions!C:C),0)</f>
      </c>
      <c r="F649" s="5" t="str">
        <v>Retention</v>
      </c>
      <c r="G649" s="5" t="str">
        <v/>
      </c>
      <c r="H649" s="18">
        <f>G646*E649</f>
      </c>
      <c r="I649" s="18">
        <f>H649*(1-0)</f>
      </c>
      <c r="J649" s="18">
        <v>0</v>
      </c>
      <c r="K649" s="18">
        <v>0</v>
      </c>
      <c r="L649" s="18">
        <v>0</v>
      </c>
      <c r="M649" s="18">
        <v>0</v>
      </c>
      <c r="N649" s="18">
        <v>0</v>
      </c>
      <c r="O649" s="18">
        <v>0</v>
      </c>
      <c r="P649" s="18">
        <v>0</v>
      </c>
      <c r="Q649" s="18">
        <v>0</v>
      </c>
      <c r="R649" s="18">
        <v>0</v>
      </c>
      <c r="S649" s="18">
        <v>0</v>
      </c>
      <c r="T649" s="18">
        <v>0</v>
      </c>
      <c r="U649" s="18">
        <v>0</v>
      </c>
      <c r="V649" s="18">
        <v>0</v>
      </c>
      <c r="W649" s="18">
        <v>0</v>
      </c>
      <c r="X649" s="18">
        <v>0</v>
      </c>
      <c r="Y649" s="18">
        <f>SUM(J649:X649)</f>
      </c>
      <c r="Z649" s="18">
        <f>I649-Y649</f>
      </c>
      <c r="AA649" s="20">
        <v>46483</v>
      </c>
      <c r="AB649" s="20">
        <v>46483</v>
      </c>
      <c r="AC649" s="18">
        <f>IFERROR(_xlfn.XLOOKUP(F649,Assumptions!B:B,Assumptions!D:D),0)</f>
      </c>
      <c r="AD649" s="20">
        <f>AA649+AC649</f>
      </c>
      <c r="AE649" s="20">
        <f>AC649+AB649</f>
      </c>
      <c r="AF649" s="5" t="str">
        <v/>
      </c>
      <c r="AG649" s="18">
        <f>IFERROR(_xlfn.BETA.DIST(DATE(YEAR(AG$2),MONTH(AG$2),15),$AD$2,$AE$2,FALSE,DATE(YEAR($AD649),MONTH($AD649),1),DATE(YEAR($AE649),MONTH($AE649),28)),0)</f>
      </c>
      <c r="AH649" s="18">
        <f>IFERROR(_xlfn.BETA.DIST(DATE(YEAR(AH$2),MONTH(AH$2),15),$AD$2,$AE$2,FALSE,DATE(YEAR($AD649),MONTH($AD649),1),DATE(YEAR($AE649),MONTH($AE649),28)),0)</f>
      </c>
      <c r="AI649" s="18">
        <f>IFERROR(_xlfn.BETA.DIST(DATE(YEAR(AI$2),MONTH(AI$2),15),$AD$2,$AE$2,FALSE,DATE(YEAR($AD649),MONTH($AD649),1),DATE(YEAR($AE649),MONTH($AE649),28)),0)</f>
      </c>
      <c r="AJ649" s="18">
        <f>IFERROR(_xlfn.BETA.DIST(DATE(YEAR(AJ$2),MONTH(AJ$2),15),$AD$2,$AE$2,FALSE,DATE(YEAR($AD649),MONTH($AD649),1),DATE(YEAR($AE649),MONTH($AE649),28)),0)</f>
      </c>
      <c r="AK649" s="18">
        <f>IFERROR(_xlfn.BETA.DIST(DATE(YEAR(AK$2),MONTH(AK$2),15),$AD$2,$AE$2,FALSE,DATE(YEAR($AD649),MONTH($AD649),1),DATE(YEAR($AE649),MONTH($AE649),28)),0)</f>
      </c>
      <c r="AL649" s="18">
        <f>IFERROR(_xlfn.BETA.DIST(DATE(YEAR(AL$2),MONTH(AL$2),15),$AD$2,$AE$2,FALSE,DATE(YEAR($AD649),MONTH($AD649),1),DATE(YEAR($AE649),MONTH($AE649),28)),0)</f>
      </c>
      <c r="AM649" s="18">
        <f>IFERROR(_xlfn.BETA.DIST(DATE(YEAR(AM$2),MONTH(AM$2),15),$AD$2,$AE$2,FALSE,DATE(YEAR($AD649),MONTH($AD649),1),DATE(YEAR($AE649),MONTH($AE649),28)),0)</f>
      </c>
      <c r="AN649" s="18">
        <f>IFERROR(_xlfn.BETA.DIST(DATE(YEAR(AN$2),MONTH(AN$2),15),$AD$2,$AE$2,FALSE,DATE(YEAR($AD649),MONTH($AD649),1),DATE(YEAR($AE649),MONTH($AE649),28)),0)</f>
      </c>
      <c r="AO649" s="18">
        <f>IFERROR(_xlfn.BETA.DIST(DATE(YEAR(AO$2),MONTH(AO$2),15),$AD$2,$AE$2,FALSE,DATE(YEAR($AD649),MONTH($AD649),1),DATE(YEAR($AE649),MONTH($AE649),28)),0)</f>
      </c>
      <c r="AP649" s="18">
        <f>IFERROR(_xlfn.BETA.DIST(DATE(YEAR(AP$2),MONTH(AP$2),15),$AD$2,$AE$2,FALSE,DATE(YEAR($AD649),MONTH($AD649),1),DATE(YEAR($AE649),MONTH($AE649),28)),0)</f>
      </c>
      <c r="AQ649" s="18">
        <f>IFERROR(_xlfn.BETA.DIST(DATE(YEAR(AQ$2),MONTH(AQ$2),15),$AD$2,$AE$2,FALSE,DATE(YEAR($AD649),MONTH($AD649),1),DATE(YEAR($AE649),MONTH($AE649),28)),0)</f>
      </c>
      <c r="AR649" s="18">
        <f>IFERROR(_xlfn.BETA.DIST(DATE(YEAR(AR$2),MONTH(AR$2),15),$AD$2,$AE$2,FALSE,DATE(YEAR($AD649),MONTH($AD649),1),DATE(YEAR($AE649),MONTH($AE649),28)),0)</f>
      </c>
      <c r="AS649" s="18">
        <f>IFERROR(_xlfn.BETA.DIST(DATE(YEAR(AS$2),MONTH(AS$2),15),$AD$2,$AE$2,FALSE,DATE(YEAR($AD649),MONTH($AD649),1),DATE(YEAR($AE649),MONTH($AE649),28)),0)</f>
      </c>
      <c r="AT649" s="18">
        <f>IFERROR(_xlfn.BETA.DIST(DATE(YEAR(AT$2),MONTH(AT$2),15),$AD$2,$AE$2,FALSE,DATE(YEAR($AD649),MONTH($AD649),1),DATE(YEAR($AE649),MONTH($AE649),28)),0)</f>
      </c>
      <c r="AU649" s="18">
        <f>IFERROR(_xlfn.BETA.DIST(DATE(YEAR(AU$2),MONTH(AU$2),15),$AD$2,$AE$2,FALSE,DATE(YEAR($AD649),MONTH($AD649),1),DATE(YEAR($AE649),MONTH($AE649),28)),0)</f>
      </c>
      <c r="AV649" s="18">
        <f>SUM(AG649:AU649)</f>
      </c>
      <c r="AW649" s="18">
        <f>IF(J649&lt;&gt;0,J649,IF($AV649=0,0,AG649/$AV649*$Z649))</f>
      </c>
      <c r="AX649" s="18">
        <f>IF(K649&lt;&gt;0,K649,IF($AV649=0,0,AH649/$AV649*$Z649))</f>
      </c>
      <c r="AY649" s="18">
        <f>IF(L649&lt;&gt;0,L649,IF($AV649=0,0,AI649/$AV649*$Z649))</f>
      </c>
      <c r="AZ649" s="18">
        <f>IF(M649&lt;&gt;0,M649,IF($AV649=0,0,AJ649/$AV649*$Z649))</f>
      </c>
      <c r="BA649" s="18">
        <f>IF(N649&lt;&gt;0,N649,IF($AV649=0,0,AK649/$AV649*$Z649))</f>
      </c>
      <c r="BB649" s="18">
        <f>IF(O649&lt;&gt;0,O649,IF($AV649=0,0,AL649/$AV649*$Z649))</f>
      </c>
      <c r="BC649" s="18">
        <f>IF(P649&lt;&gt;0,P649,IF($AV649=0,0,AM649/$AV649*$Z649))</f>
      </c>
      <c r="BD649" s="18">
        <f>IF(Q649&lt;&gt;0,Q649,IF($AV649=0,0,AN649/$AV649*$Z649))</f>
      </c>
      <c r="BE649" s="18">
        <f>IF(R649&lt;&gt;0,R649,IF($AV649=0,0,AO649/$AV649*$Z649))</f>
      </c>
      <c r="BF649" s="18">
        <f>IF(S649&lt;&gt;0,S649,IF($AV649=0,0,AP649/$AV649*$Z649))</f>
      </c>
      <c r="BG649" s="18">
        <f>IF(T649&lt;&gt;0,T649,IF($AV649=0,0,AQ649/$AV649*$Z649))</f>
      </c>
      <c r="BH649" s="18">
        <f>IF(U649&lt;&gt;0,U649,IF($AV649=0,0,AR649/$AV649*$Z649))</f>
      </c>
      <c r="BI649" s="18">
        <f>IF(V649&lt;&gt;0,V649,IF($AV649=0,0,AS649/$AV649*$Z649))</f>
      </c>
      <c r="BJ649" s="18">
        <f>IF(W649&lt;&gt;0,W649,IF($AV649=0,0,AT649/$AV649*$Z649))</f>
      </c>
      <c r="BK649" s="18">
        <f>IF(X649&lt;&gt;0,X649,IF($AV649=0,0,AU649/$AV649*$Z649))</f>
      </c>
      <c r="BL649" s="18">
        <f>SUM(AW649:BK649)</f>
      </c>
      <c r="BM649" s="18">
        <f>I649-BL649</f>
      </c>
    </row>
    <row r="650" outlineLevel="3">
      <c r="A650" s="17" t="str">
        <v>11.31</v>
      </c>
      <c r="B650" s="17" t="str">
        <v/>
      </c>
      <c r="C650" s="17" t="str">
        <v/>
      </c>
      <c r="D650" s="17" t="str">
        <v/>
      </c>
      <c r="E650" s="17" t="str">
        <v>11.31</v>
      </c>
      <c r="F650" s="17" t="str">
        <v>Mobilization and De-mobilization</v>
      </c>
      <c r="G650" s="17">
        <v>1921346.54</v>
      </c>
      <c r="H650" s="17" t="str">
        <v/>
      </c>
      <c r="I650" s="17" t="str">
        <v/>
      </c>
      <c r="J650" s="17" t="str">
        <v/>
      </c>
      <c r="K650" s="17" t="str">
        <v/>
      </c>
      <c r="L650" s="17" t="str">
        <v/>
      </c>
      <c r="M650" s="17" t="str">
        <v/>
      </c>
      <c r="N650" s="17" t="str">
        <v/>
      </c>
      <c r="O650" s="17" t="str">
        <v/>
      </c>
      <c r="P650" s="17" t="str">
        <v/>
      </c>
      <c r="Q650" s="17" t="str">
        <v/>
      </c>
      <c r="R650" s="17" t="str">
        <v/>
      </c>
      <c r="S650" s="17" t="str">
        <v/>
      </c>
      <c r="T650" s="17" t="str">
        <v/>
      </c>
      <c r="U650" s="17" t="str">
        <v/>
      </c>
      <c r="V650" s="17" t="str">
        <v/>
      </c>
      <c r="W650" s="17" t="str">
        <v/>
      </c>
      <c r="X650" s="17" t="str">
        <v/>
      </c>
      <c r="Y650" s="17" t="str">
        <v/>
      </c>
      <c r="Z650" s="17" t="str">
        <v/>
      </c>
      <c r="AA650" s="17" t="str">
        <v/>
      </c>
      <c r="AB650" s="17" t="str">
        <v/>
      </c>
      <c r="AC650" s="17" t="str">
        <v/>
      </c>
      <c r="AD650" s="17" t="str">
        <v/>
      </c>
      <c r="AE650" s="17" t="str">
        <v/>
      </c>
      <c r="AF650" s="5" t="str">
        <v/>
      </c>
      <c r="AG650" s="18">
        <f>IFERROR(_xlfn.BETA.DIST(DATE(YEAR(AG$2),MONTH(AG$2),15),$AD$2,$AE$2,FALSE,DATE(YEAR($AD650),MONTH($AD650),1),DATE(YEAR($AE650),MONTH($AE650),28)),0)</f>
      </c>
      <c r="AH650" s="18">
        <f>IFERROR(_xlfn.BETA.DIST(DATE(YEAR(AH$2),MONTH(AH$2),15),$AD$2,$AE$2,FALSE,DATE(YEAR($AD650),MONTH($AD650),1),DATE(YEAR($AE650),MONTH($AE650),28)),0)</f>
      </c>
      <c r="AI650" s="18">
        <f>IFERROR(_xlfn.BETA.DIST(DATE(YEAR(AI$2),MONTH(AI$2),15),$AD$2,$AE$2,FALSE,DATE(YEAR($AD650),MONTH($AD650),1),DATE(YEAR($AE650),MONTH($AE650),28)),0)</f>
      </c>
      <c r="AJ650" s="18">
        <f>IFERROR(_xlfn.BETA.DIST(DATE(YEAR(AJ$2),MONTH(AJ$2),15),$AD$2,$AE$2,FALSE,DATE(YEAR($AD650),MONTH($AD650),1),DATE(YEAR($AE650),MONTH($AE650),28)),0)</f>
      </c>
      <c r="AK650" s="18">
        <f>IFERROR(_xlfn.BETA.DIST(DATE(YEAR(AK$2),MONTH(AK$2),15),$AD$2,$AE$2,FALSE,DATE(YEAR($AD650),MONTH($AD650),1),DATE(YEAR($AE650),MONTH($AE650),28)),0)</f>
      </c>
      <c r="AL650" s="18">
        <f>IFERROR(_xlfn.BETA.DIST(DATE(YEAR(AL$2),MONTH(AL$2),15),$AD$2,$AE$2,FALSE,DATE(YEAR($AD650),MONTH($AD650),1),DATE(YEAR($AE650),MONTH($AE650),28)),0)</f>
      </c>
      <c r="AM650" s="18">
        <f>IFERROR(_xlfn.BETA.DIST(DATE(YEAR(AM$2),MONTH(AM$2),15),$AD$2,$AE$2,FALSE,DATE(YEAR($AD650),MONTH($AD650),1),DATE(YEAR($AE650),MONTH($AE650),28)),0)</f>
      </c>
      <c r="AN650" s="18">
        <f>IFERROR(_xlfn.BETA.DIST(DATE(YEAR(AN$2),MONTH(AN$2),15),$AD$2,$AE$2,FALSE,DATE(YEAR($AD650),MONTH($AD650),1),DATE(YEAR($AE650),MONTH($AE650),28)),0)</f>
      </c>
      <c r="AO650" s="18">
        <f>IFERROR(_xlfn.BETA.DIST(DATE(YEAR(AO$2),MONTH(AO$2),15),$AD$2,$AE$2,FALSE,DATE(YEAR($AD650),MONTH($AD650),1),DATE(YEAR($AE650),MONTH($AE650),28)),0)</f>
      </c>
      <c r="AP650" s="18">
        <f>IFERROR(_xlfn.BETA.DIST(DATE(YEAR(AP$2),MONTH(AP$2),15),$AD$2,$AE$2,FALSE,DATE(YEAR($AD650),MONTH($AD650),1),DATE(YEAR($AE650),MONTH($AE650),28)),0)</f>
      </c>
      <c r="AQ650" s="18">
        <f>IFERROR(_xlfn.BETA.DIST(DATE(YEAR(AQ$2),MONTH(AQ$2),15),$AD$2,$AE$2,FALSE,DATE(YEAR($AD650),MONTH($AD650),1),DATE(YEAR($AE650),MONTH($AE650),28)),0)</f>
      </c>
      <c r="AR650" s="18">
        <f>IFERROR(_xlfn.BETA.DIST(DATE(YEAR(AR$2),MONTH(AR$2),15),$AD$2,$AE$2,FALSE,DATE(YEAR($AD650),MONTH($AD650),1),DATE(YEAR($AE650),MONTH($AE650),28)),0)</f>
      </c>
      <c r="AS650" s="18">
        <f>IFERROR(_xlfn.BETA.DIST(DATE(YEAR(AS$2),MONTH(AS$2),15),$AD$2,$AE$2,FALSE,DATE(YEAR($AD650),MONTH($AD650),1),DATE(YEAR($AE650),MONTH($AE650),28)),0)</f>
      </c>
      <c r="AT650" s="18">
        <f>IFERROR(_xlfn.BETA.DIST(DATE(YEAR(AT$2),MONTH(AT$2),15),$AD$2,$AE$2,FALSE,DATE(YEAR($AD650),MONTH($AD650),1),DATE(YEAR($AE650),MONTH($AE650),28)),0)</f>
      </c>
      <c r="AU650" s="18">
        <f>IFERROR(_xlfn.BETA.DIST(DATE(YEAR(AU$2),MONTH(AU$2),15),$AD$2,$AE$2,FALSE,DATE(YEAR($AD650),MONTH($AD650),1),DATE(YEAR($AE650),MONTH($AE650),28)),0)</f>
      </c>
      <c r="AV650" s="18">
        <f>SUM(AG650:AU650)</f>
      </c>
      <c r="AW650" s="18">
        <f>IF(J650&lt;&gt;0,J650,IF($AV650=0,0,AG650/$AV650*$Z650))</f>
      </c>
      <c r="AX650" s="18">
        <f>IF(K650&lt;&gt;0,K650,IF($AV650=0,0,AH650/$AV650*$Z650))</f>
      </c>
      <c r="AY650" s="18">
        <f>IF(L650&lt;&gt;0,L650,IF($AV650=0,0,AI650/$AV650*$Z650))</f>
      </c>
      <c r="AZ650" s="18">
        <f>IF(M650&lt;&gt;0,M650,IF($AV650=0,0,AJ650/$AV650*$Z650))</f>
      </c>
      <c r="BA650" s="18">
        <f>IF(N650&lt;&gt;0,N650,IF($AV650=0,0,AK650/$AV650*$Z650))</f>
      </c>
      <c r="BB650" s="18">
        <f>IF(O650&lt;&gt;0,O650,IF($AV650=0,0,AL650/$AV650*$Z650))</f>
      </c>
      <c r="BC650" s="18">
        <f>IF(P650&lt;&gt;0,P650,IF($AV650=0,0,AM650/$AV650*$Z650))</f>
      </c>
      <c r="BD650" s="18">
        <f>IF(Q650&lt;&gt;0,Q650,IF($AV650=0,0,AN650/$AV650*$Z650))</f>
      </c>
      <c r="BE650" s="18">
        <f>IF(R650&lt;&gt;0,R650,IF($AV650=0,0,AO650/$AV650*$Z650))</f>
      </c>
      <c r="BF650" s="18">
        <f>IF(S650&lt;&gt;0,S650,IF($AV650=0,0,AP650/$AV650*$Z650))</f>
      </c>
      <c r="BG650" s="18">
        <f>IF(T650&lt;&gt;0,T650,IF($AV650=0,0,AQ650/$AV650*$Z650))</f>
      </c>
      <c r="BH650" s="18">
        <f>IF(U650&lt;&gt;0,U650,IF($AV650=0,0,AR650/$AV650*$Z650))</f>
      </c>
      <c r="BI650" s="18">
        <f>IF(V650&lt;&gt;0,V650,IF($AV650=0,0,AS650/$AV650*$Z650))</f>
      </c>
      <c r="BJ650" s="18">
        <f>IF(W650&lt;&gt;0,W650,IF($AV650=0,0,AT650/$AV650*$Z650))</f>
      </c>
      <c r="BK650" s="18">
        <f>IF(X650&lt;&gt;0,X650,IF($AV650=0,0,AU650/$AV650*$Z650))</f>
      </c>
      <c r="BL650" s="18">
        <f>SUM(AW650:BK650)</f>
      </c>
      <c r="BM650" s="17" t="str">
        <v/>
      </c>
    </row>
    <row r="651" outlineLevel="4">
      <c r="A651" s="5" t="str">
        <v>11.31</v>
      </c>
      <c r="B651" s="5" t="str">
        <v/>
      </c>
      <c r="C651" s="5" t="str">
        <v>BSKDGNGENGR03</v>
      </c>
      <c r="D651" s="5" t="str">
        <v>BSKDGNGENGR03</v>
      </c>
      <c r="E651" s="19">
        <f>IFERROR(_xlfn.XLOOKUP(F651,Assumptions!B:B,Assumptions!C:C),0)</f>
      </c>
      <c r="F651" s="5" t="str">
        <v>Advanced Payment</v>
      </c>
      <c r="G651" s="5" t="str">
        <v/>
      </c>
      <c r="H651" s="18">
        <f>G650*E651</f>
      </c>
      <c r="I651" s="18">
        <f>H651*(1-0)</f>
      </c>
      <c r="J651" s="18">
        <v>0</v>
      </c>
      <c r="K651" s="18">
        <v>0</v>
      </c>
      <c r="L651" s="18">
        <v>0</v>
      </c>
      <c r="M651" s="18">
        <v>0</v>
      </c>
      <c r="N651" s="18">
        <v>0</v>
      </c>
      <c r="O651" s="18">
        <v>0</v>
      </c>
      <c r="P651" s="18">
        <v>0</v>
      </c>
      <c r="Q651" s="18">
        <v>0</v>
      </c>
      <c r="R651" s="18">
        <v>0</v>
      </c>
      <c r="S651" s="18">
        <v>0</v>
      </c>
      <c r="T651" s="18">
        <v>0</v>
      </c>
      <c r="U651" s="18">
        <v>0</v>
      </c>
      <c r="V651" s="18">
        <v>0</v>
      </c>
      <c r="W651" s="18">
        <v>0</v>
      </c>
      <c r="X651" s="18">
        <v>0</v>
      </c>
      <c r="Y651" s="18">
        <f>SUM(J651:X651)</f>
      </c>
      <c r="Z651" s="18">
        <f>I651-Y651</f>
      </c>
      <c r="AA651" s="20">
        <v>46026</v>
      </c>
      <c r="AB651" s="20">
        <v>46026</v>
      </c>
      <c r="AC651" s="18">
        <f>IFERROR(_xlfn.XLOOKUP(F651,Assumptions!B:B,Assumptions!D:D),0)</f>
      </c>
      <c r="AD651" s="20">
        <f>AA651+AC651</f>
      </c>
      <c r="AE651" s="20">
        <f>AC651+AB651</f>
      </c>
      <c r="AF651" s="5" t="str">
        <v/>
      </c>
      <c r="AG651" s="18">
        <f>IFERROR(_xlfn.BETA.DIST(DATE(YEAR(AG$2),MONTH(AG$2),15),$AD$2,$AE$2,FALSE,DATE(YEAR($AD651),MONTH($AD651),1),DATE(YEAR($AE651),MONTH($AE651),28)),0)</f>
      </c>
      <c r="AH651" s="18">
        <f>IFERROR(_xlfn.BETA.DIST(DATE(YEAR(AH$2),MONTH(AH$2),15),$AD$2,$AE$2,FALSE,DATE(YEAR($AD651),MONTH($AD651),1),DATE(YEAR($AE651),MONTH($AE651),28)),0)</f>
      </c>
      <c r="AI651" s="18">
        <f>IFERROR(_xlfn.BETA.DIST(DATE(YEAR(AI$2),MONTH(AI$2),15),$AD$2,$AE$2,FALSE,DATE(YEAR($AD651),MONTH($AD651),1),DATE(YEAR($AE651),MONTH($AE651),28)),0)</f>
      </c>
      <c r="AJ651" s="18">
        <f>IFERROR(_xlfn.BETA.DIST(DATE(YEAR(AJ$2),MONTH(AJ$2),15),$AD$2,$AE$2,FALSE,DATE(YEAR($AD651),MONTH($AD651),1),DATE(YEAR($AE651),MONTH($AE651),28)),0)</f>
      </c>
      <c r="AK651" s="18">
        <f>IFERROR(_xlfn.BETA.DIST(DATE(YEAR(AK$2),MONTH(AK$2),15),$AD$2,$AE$2,FALSE,DATE(YEAR($AD651),MONTH($AD651),1),DATE(YEAR($AE651),MONTH($AE651),28)),0)</f>
      </c>
      <c r="AL651" s="18">
        <f>IFERROR(_xlfn.BETA.DIST(DATE(YEAR(AL$2),MONTH(AL$2),15),$AD$2,$AE$2,FALSE,DATE(YEAR($AD651),MONTH($AD651),1),DATE(YEAR($AE651),MONTH($AE651),28)),0)</f>
      </c>
      <c r="AM651" s="18">
        <f>IFERROR(_xlfn.BETA.DIST(DATE(YEAR(AM$2),MONTH(AM$2),15),$AD$2,$AE$2,FALSE,DATE(YEAR($AD651),MONTH($AD651),1),DATE(YEAR($AE651),MONTH($AE651),28)),0)</f>
      </c>
      <c r="AN651" s="18">
        <f>IFERROR(_xlfn.BETA.DIST(DATE(YEAR(AN$2),MONTH(AN$2),15),$AD$2,$AE$2,FALSE,DATE(YEAR($AD651),MONTH($AD651),1),DATE(YEAR($AE651),MONTH($AE651),28)),0)</f>
      </c>
      <c r="AO651" s="18">
        <f>IFERROR(_xlfn.BETA.DIST(DATE(YEAR(AO$2),MONTH(AO$2),15),$AD$2,$AE$2,FALSE,DATE(YEAR($AD651),MONTH($AD651),1),DATE(YEAR($AE651),MONTH($AE651),28)),0)</f>
      </c>
      <c r="AP651" s="18">
        <f>IFERROR(_xlfn.BETA.DIST(DATE(YEAR(AP$2),MONTH(AP$2),15),$AD$2,$AE$2,FALSE,DATE(YEAR($AD651),MONTH($AD651),1),DATE(YEAR($AE651),MONTH($AE651),28)),0)</f>
      </c>
      <c r="AQ651" s="18">
        <f>IFERROR(_xlfn.BETA.DIST(DATE(YEAR(AQ$2),MONTH(AQ$2),15),$AD$2,$AE$2,FALSE,DATE(YEAR($AD651),MONTH($AD651),1),DATE(YEAR($AE651),MONTH($AE651),28)),0)</f>
      </c>
      <c r="AR651" s="18">
        <f>IFERROR(_xlfn.BETA.DIST(DATE(YEAR(AR$2),MONTH(AR$2),15),$AD$2,$AE$2,FALSE,DATE(YEAR($AD651),MONTH($AD651),1),DATE(YEAR($AE651),MONTH($AE651),28)),0)</f>
      </c>
      <c r="AS651" s="18">
        <f>IFERROR(_xlfn.BETA.DIST(DATE(YEAR(AS$2),MONTH(AS$2),15),$AD$2,$AE$2,FALSE,DATE(YEAR($AD651),MONTH($AD651),1),DATE(YEAR($AE651),MONTH($AE651),28)),0)</f>
      </c>
      <c r="AT651" s="18">
        <f>IFERROR(_xlfn.BETA.DIST(DATE(YEAR(AT$2),MONTH(AT$2),15),$AD$2,$AE$2,FALSE,DATE(YEAR($AD651),MONTH($AD651),1),DATE(YEAR($AE651),MONTH($AE651),28)),0)</f>
      </c>
      <c r="AU651" s="18">
        <f>IFERROR(_xlfn.BETA.DIST(DATE(YEAR(AU$2),MONTH(AU$2),15),$AD$2,$AE$2,FALSE,DATE(YEAR($AD651),MONTH($AD651),1),DATE(YEAR($AE651),MONTH($AE651),28)),0)</f>
      </c>
      <c r="AV651" s="18">
        <f>SUM(AG651:AU651)</f>
      </c>
      <c r="AW651" s="18">
        <f>IF(J651&lt;&gt;0,J651,IF($AV651=0,0,AG651/$AV651*$Z651))</f>
      </c>
      <c r="AX651" s="18">
        <f>IF(K651&lt;&gt;0,K651,IF($AV651=0,0,AH651/$AV651*$Z651))</f>
      </c>
      <c r="AY651" s="18">
        <f>IF(L651&lt;&gt;0,L651,IF($AV651=0,0,AI651/$AV651*$Z651))</f>
      </c>
      <c r="AZ651" s="18">
        <f>IF(M651&lt;&gt;0,M651,IF($AV651=0,0,AJ651/$AV651*$Z651))</f>
      </c>
      <c r="BA651" s="18">
        <f>IF(N651&lt;&gt;0,N651,IF($AV651=0,0,AK651/$AV651*$Z651))</f>
      </c>
      <c r="BB651" s="18">
        <f>IF(O651&lt;&gt;0,O651,IF($AV651=0,0,AL651/$AV651*$Z651))</f>
      </c>
      <c r="BC651" s="18">
        <f>IF(P651&lt;&gt;0,P651,IF($AV651=0,0,AM651/$AV651*$Z651))</f>
      </c>
      <c r="BD651" s="18">
        <f>IF(Q651&lt;&gt;0,Q651,IF($AV651=0,0,AN651/$AV651*$Z651))</f>
      </c>
      <c r="BE651" s="18">
        <f>IF(R651&lt;&gt;0,R651,IF($AV651=0,0,AO651/$AV651*$Z651))</f>
      </c>
      <c r="BF651" s="18">
        <f>IF(S651&lt;&gt;0,S651,IF($AV651=0,0,AP651/$AV651*$Z651))</f>
      </c>
      <c r="BG651" s="18">
        <f>IF(T651&lt;&gt;0,T651,IF($AV651=0,0,AQ651/$AV651*$Z651))</f>
      </c>
      <c r="BH651" s="18">
        <f>IF(U651&lt;&gt;0,U651,IF($AV651=0,0,AR651/$AV651*$Z651))</f>
      </c>
      <c r="BI651" s="18">
        <f>IF(V651&lt;&gt;0,V651,IF($AV651=0,0,AS651/$AV651*$Z651))</f>
      </c>
      <c r="BJ651" s="18">
        <f>IF(W651&lt;&gt;0,W651,IF($AV651=0,0,AT651/$AV651*$Z651))</f>
      </c>
      <c r="BK651" s="18">
        <f>IF(X651&lt;&gt;0,X651,IF($AV651=0,0,AU651/$AV651*$Z651))</f>
      </c>
      <c r="BL651" s="18">
        <f>SUM(AW651:BK651)</f>
      </c>
      <c r="BM651" s="18">
        <f>I651-BL651</f>
      </c>
    </row>
    <row r="652" outlineLevel="4">
      <c r="A652" s="5" t="str">
        <v>11.31</v>
      </c>
      <c r="B652" s="5" t="str">
        <v/>
      </c>
      <c r="C652" s="5" t="str">
        <v/>
      </c>
      <c r="D652" s="5" t="str">
        <v/>
      </c>
      <c r="E652" s="19">
        <f>IFERROR(_xlfn.XLOOKUP(F652,Assumptions!B:B,Assumptions!C:C),0)</f>
      </c>
      <c r="F652" s="5" t="str">
        <v>Site Delivery EGP</v>
      </c>
      <c r="G652" s="5" t="str">
        <v/>
      </c>
      <c r="H652" s="18">
        <f>G650*E652</f>
      </c>
      <c r="I652" s="18">
        <f>H652*(1-0)</f>
      </c>
      <c r="J652" s="18">
        <v>0</v>
      </c>
      <c r="K652" s="18">
        <v>0</v>
      </c>
      <c r="L652" s="18">
        <v>0</v>
      </c>
      <c r="M652" s="18">
        <v>0</v>
      </c>
      <c r="N652" s="18">
        <v>0</v>
      </c>
      <c r="O652" s="18">
        <v>0</v>
      </c>
      <c r="P652" s="18">
        <v>0</v>
      </c>
      <c r="Q652" s="18">
        <v>0</v>
      </c>
      <c r="R652" s="18">
        <v>0</v>
      </c>
      <c r="S652" s="18">
        <v>0</v>
      </c>
      <c r="T652" s="18">
        <v>0</v>
      </c>
      <c r="U652" s="18">
        <v>0</v>
      </c>
      <c r="V652" s="18">
        <v>0</v>
      </c>
      <c r="W652" s="18">
        <v>0</v>
      </c>
      <c r="X652" s="18">
        <v>0</v>
      </c>
      <c r="Y652" s="18">
        <f>SUM(J652:X652)</f>
      </c>
      <c r="Z652" s="18">
        <f>I652-Y652</f>
      </c>
      <c r="AA652" s="5" t="str">
        <v/>
      </c>
      <c r="AB652" s="5" t="str">
        <v/>
      </c>
      <c r="AC652" s="18">
        <f>IFERROR(_xlfn.XLOOKUP(F652,Assumptions!B:B,Assumptions!D:D),0)</f>
      </c>
      <c r="AD652" s="20">
        <f>AA652+AC652</f>
      </c>
      <c r="AE652" s="20">
        <f>AC652+AB652</f>
      </c>
      <c r="AF652" s="5" t="str">
        <v/>
      </c>
      <c r="AG652" s="18">
        <f>IFERROR(_xlfn.BETA.DIST(DATE(YEAR(AG$2),MONTH(AG$2),15),$AD$2,$AE$2,FALSE,DATE(YEAR($AD652),MONTH($AD652),1),DATE(YEAR($AE652),MONTH($AE652),28)),0)</f>
      </c>
      <c r="AH652" s="18">
        <f>IFERROR(_xlfn.BETA.DIST(DATE(YEAR(AH$2),MONTH(AH$2),15),$AD$2,$AE$2,FALSE,DATE(YEAR($AD652),MONTH($AD652),1),DATE(YEAR($AE652),MONTH($AE652),28)),0)</f>
      </c>
      <c r="AI652" s="18">
        <f>IFERROR(_xlfn.BETA.DIST(DATE(YEAR(AI$2),MONTH(AI$2),15),$AD$2,$AE$2,FALSE,DATE(YEAR($AD652),MONTH($AD652),1),DATE(YEAR($AE652),MONTH($AE652),28)),0)</f>
      </c>
      <c r="AJ652" s="18">
        <f>IFERROR(_xlfn.BETA.DIST(DATE(YEAR(AJ$2),MONTH(AJ$2),15),$AD$2,$AE$2,FALSE,DATE(YEAR($AD652),MONTH($AD652),1),DATE(YEAR($AE652),MONTH($AE652),28)),0)</f>
      </c>
      <c r="AK652" s="18">
        <f>IFERROR(_xlfn.BETA.DIST(DATE(YEAR(AK$2),MONTH(AK$2),15),$AD$2,$AE$2,FALSE,DATE(YEAR($AD652),MONTH($AD652),1),DATE(YEAR($AE652),MONTH($AE652),28)),0)</f>
      </c>
      <c r="AL652" s="18">
        <f>IFERROR(_xlfn.BETA.DIST(DATE(YEAR(AL$2),MONTH(AL$2),15),$AD$2,$AE$2,FALSE,DATE(YEAR($AD652),MONTH($AD652),1),DATE(YEAR($AE652),MONTH($AE652),28)),0)</f>
      </c>
      <c r="AM652" s="18">
        <f>IFERROR(_xlfn.BETA.DIST(DATE(YEAR(AM$2),MONTH(AM$2),15),$AD$2,$AE$2,FALSE,DATE(YEAR($AD652),MONTH($AD652),1),DATE(YEAR($AE652),MONTH($AE652),28)),0)</f>
      </c>
      <c r="AN652" s="18">
        <f>IFERROR(_xlfn.BETA.DIST(DATE(YEAR(AN$2),MONTH(AN$2),15),$AD$2,$AE$2,FALSE,DATE(YEAR($AD652),MONTH($AD652),1),DATE(YEAR($AE652),MONTH($AE652),28)),0)</f>
      </c>
      <c r="AO652" s="18">
        <f>IFERROR(_xlfn.BETA.DIST(DATE(YEAR(AO$2),MONTH(AO$2),15),$AD$2,$AE$2,FALSE,DATE(YEAR($AD652),MONTH($AD652),1),DATE(YEAR($AE652),MONTH($AE652),28)),0)</f>
      </c>
      <c r="AP652" s="18">
        <f>IFERROR(_xlfn.BETA.DIST(DATE(YEAR(AP$2),MONTH(AP$2),15),$AD$2,$AE$2,FALSE,DATE(YEAR($AD652),MONTH($AD652),1),DATE(YEAR($AE652),MONTH($AE652),28)),0)</f>
      </c>
      <c r="AQ652" s="18">
        <f>IFERROR(_xlfn.BETA.DIST(DATE(YEAR(AQ$2),MONTH(AQ$2),15),$AD$2,$AE$2,FALSE,DATE(YEAR($AD652),MONTH($AD652),1),DATE(YEAR($AE652),MONTH($AE652),28)),0)</f>
      </c>
      <c r="AR652" s="18">
        <f>IFERROR(_xlfn.BETA.DIST(DATE(YEAR(AR$2),MONTH(AR$2),15),$AD$2,$AE$2,FALSE,DATE(YEAR($AD652),MONTH($AD652),1),DATE(YEAR($AE652),MONTH($AE652),28)),0)</f>
      </c>
      <c r="AS652" s="18">
        <f>IFERROR(_xlfn.BETA.DIST(DATE(YEAR(AS$2),MONTH(AS$2),15),$AD$2,$AE$2,FALSE,DATE(YEAR($AD652),MONTH($AD652),1),DATE(YEAR($AE652),MONTH($AE652),28)),0)</f>
      </c>
      <c r="AT652" s="18">
        <f>IFERROR(_xlfn.BETA.DIST(DATE(YEAR(AT$2),MONTH(AT$2),15),$AD$2,$AE$2,FALSE,DATE(YEAR($AD652),MONTH($AD652),1),DATE(YEAR($AE652),MONTH($AE652),28)),0)</f>
      </c>
      <c r="AU652" s="18">
        <f>IFERROR(_xlfn.BETA.DIST(DATE(YEAR(AU$2),MONTH(AU$2),15),$AD$2,$AE$2,FALSE,DATE(YEAR($AD652),MONTH($AD652),1),DATE(YEAR($AE652),MONTH($AE652),28)),0)</f>
      </c>
      <c r="AV652" s="18">
        <f>SUM(AG652:AU652)</f>
      </c>
      <c r="AW652" s="18">
        <f>IF(J652&lt;&gt;0,J652,IF($AV652=0,0,AG652/$AV652*$Z652))</f>
      </c>
      <c r="AX652" s="18">
        <f>IF(K652&lt;&gt;0,K652,IF($AV652=0,0,AH652/$AV652*$Z652))</f>
      </c>
      <c r="AY652" s="18">
        <f>IF(L652&lt;&gt;0,L652,IF($AV652=0,0,AI652/$AV652*$Z652))</f>
      </c>
      <c r="AZ652" s="18">
        <f>IF(M652&lt;&gt;0,M652,IF($AV652=0,0,AJ652/$AV652*$Z652))</f>
      </c>
      <c r="BA652" s="18">
        <f>IF(N652&lt;&gt;0,N652,IF($AV652=0,0,AK652/$AV652*$Z652))</f>
      </c>
      <c r="BB652" s="18">
        <f>IF(O652&lt;&gt;0,O652,IF($AV652=0,0,AL652/$AV652*$Z652))</f>
      </c>
      <c r="BC652" s="18">
        <f>IF(P652&lt;&gt;0,P652,IF($AV652=0,0,AM652/$AV652*$Z652))</f>
      </c>
      <c r="BD652" s="18">
        <f>IF(Q652&lt;&gt;0,Q652,IF($AV652=0,0,AN652/$AV652*$Z652))</f>
      </c>
      <c r="BE652" s="18">
        <f>IF(R652&lt;&gt;0,R652,IF($AV652=0,0,AO652/$AV652*$Z652))</f>
      </c>
      <c r="BF652" s="18">
        <f>IF(S652&lt;&gt;0,S652,IF($AV652=0,0,AP652/$AV652*$Z652))</f>
      </c>
      <c r="BG652" s="18">
        <f>IF(T652&lt;&gt;0,T652,IF($AV652=0,0,AQ652/$AV652*$Z652))</f>
      </c>
      <c r="BH652" s="18">
        <f>IF(U652&lt;&gt;0,U652,IF($AV652=0,0,AR652/$AV652*$Z652))</f>
      </c>
      <c r="BI652" s="18">
        <f>IF(V652&lt;&gt;0,V652,IF($AV652=0,0,AS652/$AV652*$Z652))</f>
      </c>
      <c r="BJ652" s="18">
        <f>IF(W652&lt;&gt;0,W652,IF($AV652=0,0,AT652/$AV652*$Z652))</f>
      </c>
      <c r="BK652" s="18">
        <f>IF(X652&lt;&gt;0,X652,IF($AV652=0,0,AU652/$AV652*$Z652))</f>
      </c>
      <c r="BL652" s="18">
        <f>SUM(AW652:BK652)</f>
      </c>
      <c r="BM652" s="18">
        <f>I652-BL652</f>
      </c>
    </row>
    <row r="653" outlineLevel="4">
      <c r="A653" s="5" t="str">
        <v>11.31</v>
      </c>
      <c r="B653" s="5" t="str">
        <v/>
      </c>
      <c r="C653" s="5" t="str">
        <v>BSKDGNGENGR07</v>
      </c>
      <c r="D653" s="5" t="str">
        <v>BSKDGNGENGR07</v>
      </c>
      <c r="E653" s="19">
        <f>IFERROR(_xlfn.XLOOKUP(F653,Assumptions!B:B,Assumptions!C:C),0)</f>
      </c>
      <c r="F653" s="5" t="str">
        <v>Retention</v>
      </c>
      <c r="G653" s="5" t="str">
        <v/>
      </c>
      <c r="H653" s="18">
        <f>G650*E653</f>
      </c>
      <c r="I653" s="18">
        <f>H653*(1-0)</f>
      </c>
      <c r="J653" s="18">
        <v>0</v>
      </c>
      <c r="K653" s="18">
        <v>0</v>
      </c>
      <c r="L653" s="18">
        <v>0</v>
      </c>
      <c r="M653" s="18">
        <v>0</v>
      </c>
      <c r="N653" s="18">
        <v>0</v>
      </c>
      <c r="O653" s="18">
        <v>0</v>
      </c>
      <c r="P653" s="18">
        <v>0</v>
      </c>
      <c r="Q653" s="18">
        <v>0</v>
      </c>
      <c r="R653" s="18">
        <v>0</v>
      </c>
      <c r="S653" s="18">
        <v>0</v>
      </c>
      <c r="T653" s="18">
        <v>0</v>
      </c>
      <c r="U653" s="18">
        <v>0</v>
      </c>
      <c r="V653" s="18">
        <v>0</v>
      </c>
      <c r="W653" s="18">
        <v>0</v>
      </c>
      <c r="X653" s="18">
        <v>0</v>
      </c>
      <c r="Y653" s="18">
        <f>SUM(J653:X653)</f>
      </c>
      <c r="Z653" s="18">
        <f>I653-Y653</f>
      </c>
      <c r="AA653" s="20">
        <v>46483</v>
      </c>
      <c r="AB653" s="20">
        <v>46483</v>
      </c>
      <c r="AC653" s="18">
        <f>IFERROR(_xlfn.XLOOKUP(F653,Assumptions!B:B,Assumptions!D:D),0)</f>
      </c>
      <c r="AD653" s="20">
        <f>AA653+AC653</f>
      </c>
      <c r="AE653" s="20">
        <f>AC653+AB653</f>
      </c>
      <c r="AF653" s="5" t="str">
        <v/>
      </c>
      <c r="AG653" s="18">
        <f>IFERROR(_xlfn.BETA.DIST(DATE(YEAR(AG$2),MONTH(AG$2),15),$AD$2,$AE$2,FALSE,DATE(YEAR($AD653),MONTH($AD653),1),DATE(YEAR($AE653),MONTH($AE653),28)),0)</f>
      </c>
      <c r="AH653" s="18">
        <f>IFERROR(_xlfn.BETA.DIST(DATE(YEAR(AH$2),MONTH(AH$2),15),$AD$2,$AE$2,FALSE,DATE(YEAR($AD653),MONTH($AD653),1),DATE(YEAR($AE653),MONTH($AE653),28)),0)</f>
      </c>
      <c r="AI653" s="18">
        <f>IFERROR(_xlfn.BETA.DIST(DATE(YEAR(AI$2),MONTH(AI$2),15),$AD$2,$AE$2,FALSE,DATE(YEAR($AD653),MONTH($AD653),1),DATE(YEAR($AE653),MONTH($AE653),28)),0)</f>
      </c>
      <c r="AJ653" s="18">
        <f>IFERROR(_xlfn.BETA.DIST(DATE(YEAR(AJ$2),MONTH(AJ$2),15),$AD$2,$AE$2,FALSE,DATE(YEAR($AD653),MONTH($AD653),1),DATE(YEAR($AE653),MONTH($AE653),28)),0)</f>
      </c>
      <c r="AK653" s="18">
        <f>IFERROR(_xlfn.BETA.DIST(DATE(YEAR(AK$2),MONTH(AK$2),15),$AD$2,$AE$2,FALSE,DATE(YEAR($AD653),MONTH($AD653),1),DATE(YEAR($AE653),MONTH($AE653),28)),0)</f>
      </c>
      <c r="AL653" s="18">
        <f>IFERROR(_xlfn.BETA.DIST(DATE(YEAR(AL$2),MONTH(AL$2),15),$AD$2,$AE$2,FALSE,DATE(YEAR($AD653),MONTH($AD653),1),DATE(YEAR($AE653),MONTH($AE653),28)),0)</f>
      </c>
      <c r="AM653" s="18">
        <f>IFERROR(_xlfn.BETA.DIST(DATE(YEAR(AM$2),MONTH(AM$2),15),$AD$2,$AE$2,FALSE,DATE(YEAR($AD653),MONTH($AD653),1),DATE(YEAR($AE653),MONTH($AE653),28)),0)</f>
      </c>
      <c r="AN653" s="18">
        <f>IFERROR(_xlfn.BETA.DIST(DATE(YEAR(AN$2),MONTH(AN$2),15),$AD$2,$AE$2,FALSE,DATE(YEAR($AD653),MONTH($AD653),1),DATE(YEAR($AE653),MONTH($AE653),28)),0)</f>
      </c>
      <c r="AO653" s="18">
        <f>IFERROR(_xlfn.BETA.DIST(DATE(YEAR(AO$2),MONTH(AO$2),15),$AD$2,$AE$2,FALSE,DATE(YEAR($AD653),MONTH($AD653),1),DATE(YEAR($AE653),MONTH($AE653),28)),0)</f>
      </c>
      <c r="AP653" s="18">
        <f>IFERROR(_xlfn.BETA.DIST(DATE(YEAR(AP$2),MONTH(AP$2),15),$AD$2,$AE$2,FALSE,DATE(YEAR($AD653),MONTH($AD653),1),DATE(YEAR($AE653),MONTH($AE653),28)),0)</f>
      </c>
      <c r="AQ653" s="18">
        <f>IFERROR(_xlfn.BETA.DIST(DATE(YEAR(AQ$2),MONTH(AQ$2),15),$AD$2,$AE$2,FALSE,DATE(YEAR($AD653),MONTH($AD653),1),DATE(YEAR($AE653),MONTH($AE653),28)),0)</f>
      </c>
      <c r="AR653" s="18">
        <f>IFERROR(_xlfn.BETA.DIST(DATE(YEAR(AR$2),MONTH(AR$2),15),$AD$2,$AE$2,FALSE,DATE(YEAR($AD653),MONTH($AD653),1),DATE(YEAR($AE653),MONTH($AE653),28)),0)</f>
      </c>
      <c r="AS653" s="18">
        <f>IFERROR(_xlfn.BETA.DIST(DATE(YEAR(AS$2),MONTH(AS$2),15),$AD$2,$AE$2,FALSE,DATE(YEAR($AD653),MONTH($AD653),1),DATE(YEAR($AE653),MONTH($AE653),28)),0)</f>
      </c>
      <c r="AT653" s="18">
        <f>IFERROR(_xlfn.BETA.DIST(DATE(YEAR(AT$2),MONTH(AT$2),15),$AD$2,$AE$2,FALSE,DATE(YEAR($AD653),MONTH($AD653),1),DATE(YEAR($AE653),MONTH($AE653),28)),0)</f>
      </c>
      <c r="AU653" s="18">
        <f>IFERROR(_xlfn.BETA.DIST(DATE(YEAR(AU$2),MONTH(AU$2),15),$AD$2,$AE$2,FALSE,DATE(YEAR($AD653),MONTH($AD653),1),DATE(YEAR($AE653),MONTH($AE653),28)),0)</f>
      </c>
      <c r="AV653" s="18">
        <f>SUM(AG653:AU653)</f>
      </c>
      <c r="AW653" s="18">
        <f>IF(J653&lt;&gt;0,J653,IF($AV653=0,0,AG653/$AV653*$Z653))</f>
      </c>
      <c r="AX653" s="18">
        <f>IF(K653&lt;&gt;0,K653,IF($AV653=0,0,AH653/$AV653*$Z653))</f>
      </c>
      <c r="AY653" s="18">
        <f>IF(L653&lt;&gt;0,L653,IF($AV653=0,0,AI653/$AV653*$Z653))</f>
      </c>
      <c r="AZ653" s="18">
        <f>IF(M653&lt;&gt;0,M653,IF($AV653=0,0,AJ653/$AV653*$Z653))</f>
      </c>
      <c r="BA653" s="18">
        <f>IF(N653&lt;&gt;0,N653,IF($AV653=0,0,AK653/$AV653*$Z653))</f>
      </c>
      <c r="BB653" s="18">
        <f>IF(O653&lt;&gt;0,O653,IF($AV653=0,0,AL653/$AV653*$Z653))</f>
      </c>
      <c r="BC653" s="18">
        <f>IF(P653&lt;&gt;0,P653,IF($AV653=0,0,AM653/$AV653*$Z653))</f>
      </c>
      <c r="BD653" s="18">
        <f>IF(Q653&lt;&gt;0,Q653,IF($AV653=0,0,AN653/$AV653*$Z653))</f>
      </c>
      <c r="BE653" s="18">
        <f>IF(R653&lt;&gt;0,R653,IF($AV653=0,0,AO653/$AV653*$Z653))</f>
      </c>
      <c r="BF653" s="18">
        <f>IF(S653&lt;&gt;0,S653,IF($AV653=0,0,AP653/$AV653*$Z653))</f>
      </c>
      <c r="BG653" s="18">
        <f>IF(T653&lt;&gt;0,T653,IF($AV653=0,0,AQ653/$AV653*$Z653))</f>
      </c>
      <c r="BH653" s="18">
        <f>IF(U653&lt;&gt;0,U653,IF($AV653=0,0,AR653/$AV653*$Z653))</f>
      </c>
      <c r="BI653" s="18">
        <f>IF(V653&lt;&gt;0,V653,IF($AV653=0,0,AS653/$AV653*$Z653))</f>
      </c>
      <c r="BJ653" s="18">
        <f>IF(W653&lt;&gt;0,W653,IF($AV653=0,0,AT653/$AV653*$Z653))</f>
      </c>
      <c r="BK653" s="18">
        <f>IF(X653&lt;&gt;0,X653,IF($AV653=0,0,AU653/$AV653*$Z653))</f>
      </c>
      <c r="BL653" s="18">
        <f>SUM(AW653:BK653)</f>
      </c>
      <c r="BM653" s="18">
        <f>I653-BL653</f>
      </c>
    </row>
    <row r="654" outlineLevel="2">
      <c r="A654" s="15" t="str">
        <v/>
      </c>
      <c r="B654" s="15" t="str">
        <v/>
      </c>
      <c r="C654" s="15" t="str">
        <v/>
      </c>
      <c r="D654" s="15" t="str">
        <v/>
      </c>
      <c r="E654" s="15" t="str">
        <v/>
      </c>
      <c r="F654" s="15" t="str">
        <v>Structural steel works</v>
      </c>
      <c r="G654" s="15">
        <v>8877748.93</v>
      </c>
      <c r="H654" s="15" t="str">
        <v/>
      </c>
      <c r="I654" s="15" t="str">
        <v/>
      </c>
      <c r="J654" s="15" t="str">
        <v/>
      </c>
      <c r="K654" s="15" t="str">
        <v/>
      </c>
      <c r="L654" s="15" t="str">
        <v/>
      </c>
      <c r="M654" s="15" t="str">
        <v/>
      </c>
      <c r="N654" s="15" t="str">
        <v/>
      </c>
      <c r="O654" s="15" t="str">
        <v/>
      </c>
      <c r="P654" s="15" t="str">
        <v/>
      </c>
      <c r="Q654" s="15" t="str">
        <v/>
      </c>
      <c r="R654" s="15" t="str">
        <v/>
      </c>
      <c r="S654" s="15" t="str">
        <v/>
      </c>
      <c r="T654" s="15" t="str">
        <v/>
      </c>
      <c r="U654" s="15" t="str">
        <v/>
      </c>
      <c r="V654" s="15" t="str">
        <v/>
      </c>
      <c r="W654" s="15" t="str">
        <v/>
      </c>
      <c r="X654" s="15" t="str">
        <v/>
      </c>
      <c r="Y654" s="15" t="str">
        <v/>
      </c>
      <c r="Z654" s="15" t="str">
        <v/>
      </c>
      <c r="AA654" s="15" t="str">
        <v/>
      </c>
      <c r="AB654" s="15" t="str">
        <v/>
      </c>
      <c r="AC654" s="15" t="str">
        <v/>
      </c>
      <c r="AD654" s="15" t="str">
        <v/>
      </c>
      <c r="AE654" s="15" t="str">
        <v/>
      </c>
      <c r="AF654" s="5" t="str">
        <v/>
      </c>
      <c r="AG654" s="15" t="str">
        <v/>
      </c>
      <c r="AH654" s="15" t="str">
        <v/>
      </c>
      <c r="AI654" s="15" t="str">
        <v/>
      </c>
      <c r="AJ654" s="15" t="str">
        <v/>
      </c>
      <c r="AK654" s="15" t="str">
        <v/>
      </c>
      <c r="AL654" s="15" t="str">
        <v/>
      </c>
      <c r="AM654" s="15" t="str">
        <v/>
      </c>
      <c r="AN654" s="15" t="str">
        <v/>
      </c>
      <c r="AO654" s="15" t="str">
        <v/>
      </c>
      <c r="AP654" s="15" t="str">
        <v/>
      </c>
      <c r="AQ654" s="15" t="str">
        <v/>
      </c>
      <c r="AR654" s="15" t="str">
        <v/>
      </c>
      <c r="AS654" s="15" t="str">
        <v/>
      </c>
      <c r="AT654" s="15" t="str">
        <v/>
      </c>
      <c r="AU654" s="15" t="str">
        <v/>
      </c>
      <c r="AV654" s="15" t="str">
        <v/>
      </c>
      <c r="AW654" s="15" t="str">
        <v/>
      </c>
      <c r="AX654" s="15" t="str">
        <v/>
      </c>
      <c r="AY654" s="15" t="str">
        <v/>
      </c>
      <c r="AZ654" s="15" t="str">
        <v/>
      </c>
      <c r="BA654" s="15" t="str">
        <v/>
      </c>
      <c r="BB654" s="15" t="str">
        <v/>
      </c>
      <c r="BC654" s="15" t="str">
        <v/>
      </c>
      <c r="BD654" s="15" t="str">
        <v/>
      </c>
      <c r="BE654" s="15" t="str">
        <v/>
      </c>
      <c r="BF654" s="15" t="str">
        <v/>
      </c>
      <c r="BG654" s="15" t="str">
        <v/>
      </c>
      <c r="BH654" s="15" t="str">
        <v/>
      </c>
      <c r="BI654" s="15" t="str">
        <v/>
      </c>
      <c r="BJ654" s="15" t="str">
        <v/>
      </c>
      <c r="BK654" s="15" t="str">
        <v/>
      </c>
      <c r="BL654" s="15" t="str">
        <v/>
      </c>
      <c r="BM654" s="15" t="str">
        <v/>
      </c>
    </row>
    <row r="655" outlineLevel="3">
      <c r="A655" s="17" t="str">
        <v>11.2</v>
      </c>
      <c r="B655" s="17" t="str">
        <v/>
      </c>
      <c r="C655" s="17" t="str">
        <v/>
      </c>
      <c r="D655" s="17" t="str">
        <v/>
      </c>
      <c r="E655" s="17" t="str">
        <v>11.2</v>
      </c>
      <c r="F655" s="17" t="str">
        <v>Foundations and steel structure for the outdoor equipment and receiving gantries</v>
      </c>
      <c r="G655" s="17">
        <v>8877748.93</v>
      </c>
      <c r="H655" s="17" t="str">
        <v/>
      </c>
      <c r="I655" s="17" t="str">
        <v/>
      </c>
      <c r="J655" s="17" t="str">
        <v/>
      </c>
      <c r="K655" s="17" t="str">
        <v/>
      </c>
      <c r="L655" s="17" t="str">
        <v/>
      </c>
      <c r="M655" s="17" t="str">
        <v/>
      </c>
      <c r="N655" s="17" t="str">
        <v/>
      </c>
      <c r="O655" s="17" t="str">
        <v/>
      </c>
      <c r="P655" s="17" t="str">
        <v/>
      </c>
      <c r="Q655" s="17" t="str">
        <v/>
      </c>
      <c r="R655" s="17" t="str">
        <v/>
      </c>
      <c r="S655" s="17" t="str">
        <v/>
      </c>
      <c r="T655" s="17" t="str">
        <v/>
      </c>
      <c r="U655" s="17" t="str">
        <v/>
      </c>
      <c r="V655" s="17" t="str">
        <v/>
      </c>
      <c r="W655" s="17" t="str">
        <v/>
      </c>
      <c r="X655" s="17" t="str">
        <v/>
      </c>
      <c r="Y655" s="17" t="str">
        <v/>
      </c>
      <c r="Z655" s="17" t="str">
        <v/>
      </c>
      <c r="AA655" s="17" t="str">
        <v/>
      </c>
      <c r="AB655" s="17" t="str">
        <v/>
      </c>
      <c r="AC655" s="17" t="str">
        <v/>
      </c>
      <c r="AD655" s="17" t="str">
        <v/>
      </c>
      <c r="AE655" s="17" t="str">
        <v/>
      </c>
      <c r="AF655" s="5" t="str">
        <v/>
      </c>
      <c r="AG655" s="18">
        <f>IFERROR(_xlfn.BETA.DIST(DATE(YEAR(AG$2),MONTH(AG$2),15),$AD$2,$AE$2,FALSE,DATE(YEAR($AD655),MONTH($AD655),1),DATE(YEAR($AE655),MONTH($AE655),28)),0)</f>
      </c>
      <c r="AH655" s="18">
        <f>IFERROR(_xlfn.BETA.DIST(DATE(YEAR(AH$2),MONTH(AH$2),15),$AD$2,$AE$2,FALSE,DATE(YEAR($AD655),MONTH($AD655),1),DATE(YEAR($AE655),MONTH($AE655),28)),0)</f>
      </c>
      <c r="AI655" s="18">
        <f>IFERROR(_xlfn.BETA.DIST(DATE(YEAR(AI$2),MONTH(AI$2),15),$AD$2,$AE$2,FALSE,DATE(YEAR($AD655),MONTH($AD655),1),DATE(YEAR($AE655),MONTH($AE655),28)),0)</f>
      </c>
      <c r="AJ655" s="18">
        <f>IFERROR(_xlfn.BETA.DIST(DATE(YEAR(AJ$2),MONTH(AJ$2),15),$AD$2,$AE$2,FALSE,DATE(YEAR($AD655),MONTH($AD655),1),DATE(YEAR($AE655),MONTH($AE655),28)),0)</f>
      </c>
      <c r="AK655" s="18">
        <f>IFERROR(_xlfn.BETA.DIST(DATE(YEAR(AK$2),MONTH(AK$2),15),$AD$2,$AE$2,FALSE,DATE(YEAR($AD655),MONTH($AD655),1),DATE(YEAR($AE655),MONTH($AE655),28)),0)</f>
      </c>
      <c r="AL655" s="18">
        <f>IFERROR(_xlfn.BETA.DIST(DATE(YEAR(AL$2),MONTH(AL$2),15),$AD$2,$AE$2,FALSE,DATE(YEAR($AD655),MONTH($AD655),1),DATE(YEAR($AE655),MONTH($AE655),28)),0)</f>
      </c>
      <c r="AM655" s="18">
        <f>IFERROR(_xlfn.BETA.DIST(DATE(YEAR(AM$2),MONTH(AM$2),15),$AD$2,$AE$2,FALSE,DATE(YEAR($AD655),MONTH($AD655),1),DATE(YEAR($AE655),MONTH($AE655),28)),0)</f>
      </c>
      <c r="AN655" s="18">
        <f>IFERROR(_xlfn.BETA.DIST(DATE(YEAR(AN$2),MONTH(AN$2),15),$AD$2,$AE$2,FALSE,DATE(YEAR($AD655),MONTH($AD655),1),DATE(YEAR($AE655),MONTH($AE655),28)),0)</f>
      </c>
      <c r="AO655" s="18">
        <f>IFERROR(_xlfn.BETA.DIST(DATE(YEAR(AO$2),MONTH(AO$2),15),$AD$2,$AE$2,FALSE,DATE(YEAR($AD655),MONTH($AD655),1),DATE(YEAR($AE655),MONTH($AE655),28)),0)</f>
      </c>
      <c r="AP655" s="18">
        <f>IFERROR(_xlfn.BETA.DIST(DATE(YEAR(AP$2),MONTH(AP$2),15),$AD$2,$AE$2,FALSE,DATE(YEAR($AD655),MONTH($AD655),1),DATE(YEAR($AE655),MONTH($AE655),28)),0)</f>
      </c>
      <c r="AQ655" s="18">
        <f>IFERROR(_xlfn.BETA.DIST(DATE(YEAR(AQ$2),MONTH(AQ$2),15),$AD$2,$AE$2,FALSE,DATE(YEAR($AD655),MONTH($AD655),1),DATE(YEAR($AE655),MONTH($AE655),28)),0)</f>
      </c>
      <c r="AR655" s="18">
        <f>IFERROR(_xlfn.BETA.DIST(DATE(YEAR(AR$2),MONTH(AR$2),15),$AD$2,$AE$2,FALSE,DATE(YEAR($AD655),MONTH($AD655),1),DATE(YEAR($AE655),MONTH($AE655),28)),0)</f>
      </c>
      <c r="AS655" s="18">
        <f>IFERROR(_xlfn.BETA.DIST(DATE(YEAR(AS$2),MONTH(AS$2),15),$AD$2,$AE$2,FALSE,DATE(YEAR($AD655),MONTH($AD655),1),DATE(YEAR($AE655),MONTH($AE655),28)),0)</f>
      </c>
      <c r="AT655" s="18">
        <f>IFERROR(_xlfn.BETA.DIST(DATE(YEAR(AT$2),MONTH(AT$2),15),$AD$2,$AE$2,FALSE,DATE(YEAR($AD655),MONTH($AD655),1),DATE(YEAR($AE655),MONTH($AE655),28)),0)</f>
      </c>
      <c r="AU655" s="18">
        <f>IFERROR(_xlfn.BETA.DIST(DATE(YEAR(AU$2),MONTH(AU$2),15),$AD$2,$AE$2,FALSE,DATE(YEAR($AD655),MONTH($AD655),1),DATE(YEAR($AE655),MONTH($AE655),28)),0)</f>
      </c>
      <c r="AV655" s="18">
        <f>SUM(AG655:AU655)</f>
      </c>
      <c r="AW655" s="18">
        <f>IF(J655&lt;&gt;0,J655,IF($AV655=0,0,AG655/$AV655*$Z655))</f>
      </c>
      <c r="AX655" s="18">
        <f>IF(K655&lt;&gt;0,K655,IF($AV655=0,0,AH655/$AV655*$Z655))</f>
      </c>
      <c r="AY655" s="18">
        <f>IF(L655&lt;&gt;0,L655,IF($AV655=0,0,AI655/$AV655*$Z655))</f>
      </c>
      <c r="AZ655" s="18">
        <f>IF(M655&lt;&gt;0,M655,IF($AV655=0,0,AJ655/$AV655*$Z655))</f>
      </c>
      <c r="BA655" s="18">
        <f>IF(N655&lt;&gt;0,N655,IF($AV655=0,0,AK655/$AV655*$Z655))</f>
      </c>
      <c r="BB655" s="18">
        <f>IF(O655&lt;&gt;0,O655,IF($AV655=0,0,AL655/$AV655*$Z655))</f>
      </c>
      <c r="BC655" s="18">
        <f>IF(P655&lt;&gt;0,P655,IF($AV655=0,0,AM655/$AV655*$Z655))</f>
      </c>
      <c r="BD655" s="18">
        <f>IF(Q655&lt;&gt;0,Q655,IF($AV655=0,0,AN655/$AV655*$Z655))</f>
      </c>
      <c r="BE655" s="18">
        <f>IF(R655&lt;&gt;0,R655,IF($AV655=0,0,AO655/$AV655*$Z655))</f>
      </c>
      <c r="BF655" s="18">
        <f>IF(S655&lt;&gt;0,S655,IF($AV655=0,0,AP655/$AV655*$Z655))</f>
      </c>
      <c r="BG655" s="18">
        <f>IF(T655&lt;&gt;0,T655,IF($AV655=0,0,AQ655/$AV655*$Z655))</f>
      </c>
      <c r="BH655" s="18">
        <f>IF(U655&lt;&gt;0,U655,IF($AV655=0,0,AR655/$AV655*$Z655))</f>
      </c>
      <c r="BI655" s="18">
        <f>IF(V655&lt;&gt;0,V655,IF($AV655=0,0,AS655/$AV655*$Z655))</f>
      </c>
      <c r="BJ655" s="18">
        <f>IF(W655&lt;&gt;0,W655,IF($AV655=0,0,AT655/$AV655*$Z655))</f>
      </c>
      <c r="BK655" s="18">
        <f>IF(X655&lt;&gt;0,X655,IF($AV655=0,0,AU655/$AV655*$Z655))</f>
      </c>
      <c r="BL655" s="18">
        <f>SUM(AW655:BK655)</f>
      </c>
      <c r="BM655" s="17" t="str">
        <v/>
      </c>
    </row>
    <row r="656" outlineLevel="4">
      <c r="A656" s="5" t="str">
        <v>11.2</v>
      </c>
      <c r="B656" s="5" t="str">
        <v/>
      </c>
      <c r="C656" s="5" t="str">
        <v>BSKDGNGENGR03</v>
      </c>
      <c r="D656" s="5" t="str">
        <v>BSKDGNGENGR03</v>
      </c>
      <c r="E656" s="19">
        <f>IFERROR(_xlfn.XLOOKUP(F656,Assumptions!B:B,Assumptions!C:C),0)</f>
      </c>
      <c r="F656" s="5" t="str">
        <v>Advanced Payment</v>
      </c>
      <c r="G656" s="5" t="str">
        <v/>
      </c>
      <c r="H656" s="18">
        <f>G655*E656</f>
      </c>
      <c r="I656" s="18">
        <f>H656*(1-0)</f>
      </c>
      <c r="J656" s="18">
        <v>0</v>
      </c>
      <c r="K656" s="18">
        <v>0</v>
      </c>
      <c r="L656" s="18">
        <v>0</v>
      </c>
      <c r="M656" s="18">
        <v>0</v>
      </c>
      <c r="N656" s="18">
        <v>0</v>
      </c>
      <c r="O656" s="18">
        <v>0</v>
      </c>
      <c r="P656" s="18">
        <v>0</v>
      </c>
      <c r="Q656" s="18">
        <v>0</v>
      </c>
      <c r="R656" s="18">
        <v>0</v>
      </c>
      <c r="S656" s="18">
        <v>0</v>
      </c>
      <c r="T656" s="18">
        <v>0</v>
      </c>
      <c r="U656" s="18">
        <v>0</v>
      </c>
      <c r="V656" s="18">
        <v>0</v>
      </c>
      <c r="W656" s="18">
        <v>0</v>
      </c>
      <c r="X656" s="18">
        <v>0</v>
      </c>
      <c r="Y656" s="18">
        <f>SUM(J656:X656)</f>
      </c>
      <c r="Z656" s="18">
        <f>I656-Y656</f>
      </c>
      <c r="AA656" s="20">
        <v>46026</v>
      </c>
      <c r="AB656" s="20">
        <v>46026</v>
      </c>
      <c r="AC656" s="18">
        <f>IFERROR(_xlfn.XLOOKUP(F656,Assumptions!B:B,Assumptions!D:D),0)</f>
      </c>
      <c r="AD656" s="20">
        <f>AA656+AC656</f>
      </c>
      <c r="AE656" s="20">
        <f>AC656+AB656</f>
      </c>
      <c r="AF656" s="5" t="str">
        <v/>
      </c>
      <c r="AG656" s="18">
        <f>IFERROR(_xlfn.BETA.DIST(DATE(YEAR(AG$2),MONTH(AG$2),15),$AD$2,$AE$2,FALSE,DATE(YEAR($AD656),MONTH($AD656),1),DATE(YEAR($AE656),MONTH($AE656),28)),0)</f>
      </c>
      <c r="AH656" s="18">
        <f>IFERROR(_xlfn.BETA.DIST(DATE(YEAR(AH$2),MONTH(AH$2),15),$AD$2,$AE$2,FALSE,DATE(YEAR($AD656),MONTH($AD656),1),DATE(YEAR($AE656),MONTH($AE656),28)),0)</f>
      </c>
      <c r="AI656" s="18">
        <f>IFERROR(_xlfn.BETA.DIST(DATE(YEAR(AI$2),MONTH(AI$2),15),$AD$2,$AE$2,FALSE,DATE(YEAR($AD656),MONTH($AD656),1),DATE(YEAR($AE656),MONTH($AE656),28)),0)</f>
      </c>
      <c r="AJ656" s="18">
        <f>IFERROR(_xlfn.BETA.DIST(DATE(YEAR(AJ$2),MONTH(AJ$2),15),$AD$2,$AE$2,FALSE,DATE(YEAR($AD656),MONTH($AD656),1),DATE(YEAR($AE656),MONTH($AE656),28)),0)</f>
      </c>
      <c r="AK656" s="18">
        <f>IFERROR(_xlfn.BETA.DIST(DATE(YEAR(AK$2),MONTH(AK$2),15),$AD$2,$AE$2,FALSE,DATE(YEAR($AD656),MONTH($AD656),1),DATE(YEAR($AE656),MONTH($AE656),28)),0)</f>
      </c>
      <c r="AL656" s="18">
        <f>IFERROR(_xlfn.BETA.DIST(DATE(YEAR(AL$2),MONTH(AL$2),15),$AD$2,$AE$2,FALSE,DATE(YEAR($AD656),MONTH($AD656),1),DATE(YEAR($AE656),MONTH($AE656),28)),0)</f>
      </c>
      <c r="AM656" s="18">
        <f>IFERROR(_xlfn.BETA.DIST(DATE(YEAR(AM$2),MONTH(AM$2),15),$AD$2,$AE$2,FALSE,DATE(YEAR($AD656),MONTH($AD656),1),DATE(YEAR($AE656),MONTH($AE656),28)),0)</f>
      </c>
      <c r="AN656" s="18">
        <f>IFERROR(_xlfn.BETA.DIST(DATE(YEAR(AN$2),MONTH(AN$2),15),$AD$2,$AE$2,FALSE,DATE(YEAR($AD656),MONTH($AD656),1),DATE(YEAR($AE656),MONTH($AE656),28)),0)</f>
      </c>
      <c r="AO656" s="18">
        <f>IFERROR(_xlfn.BETA.DIST(DATE(YEAR(AO$2),MONTH(AO$2),15),$AD$2,$AE$2,FALSE,DATE(YEAR($AD656),MONTH($AD656),1),DATE(YEAR($AE656),MONTH($AE656),28)),0)</f>
      </c>
      <c r="AP656" s="18">
        <f>IFERROR(_xlfn.BETA.DIST(DATE(YEAR(AP$2),MONTH(AP$2),15),$AD$2,$AE$2,FALSE,DATE(YEAR($AD656),MONTH($AD656),1),DATE(YEAR($AE656),MONTH($AE656),28)),0)</f>
      </c>
      <c r="AQ656" s="18">
        <f>IFERROR(_xlfn.BETA.DIST(DATE(YEAR(AQ$2),MONTH(AQ$2),15),$AD$2,$AE$2,FALSE,DATE(YEAR($AD656),MONTH($AD656),1),DATE(YEAR($AE656),MONTH($AE656),28)),0)</f>
      </c>
      <c r="AR656" s="18">
        <f>IFERROR(_xlfn.BETA.DIST(DATE(YEAR(AR$2),MONTH(AR$2),15),$AD$2,$AE$2,FALSE,DATE(YEAR($AD656),MONTH($AD656),1),DATE(YEAR($AE656),MONTH($AE656),28)),0)</f>
      </c>
      <c r="AS656" s="18">
        <f>IFERROR(_xlfn.BETA.DIST(DATE(YEAR(AS$2),MONTH(AS$2),15),$AD$2,$AE$2,FALSE,DATE(YEAR($AD656),MONTH($AD656),1),DATE(YEAR($AE656),MONTH($AE656),28)),0)</f>
      </c>
      <c r="AT656" s="18">
        <f>IFERROR(_xlfn.BETA.DIST(DATE(YEAR(AT$2),MONTH(AT$2),15),$AD$2,$AE$2,FALSE,DATE(YEAR($AD656),MONTH($AD656),1),DATE(YEAR($AE656),MONTH($AE656),28)),0)</f>
      </c>
      <c r="AU656" s="18">
        <f>IFERROR(_xlfn.BETA.DIST(DATE(YEAR(AU$2),MONTH(AU$2),15),$AD$2,$AE$2,FALSE,DATE(YEAR($AD656),MONTH($AD656),1),DATE(YEAR($AE656),MONTH($AE656),28)),0)</f>
      </c>
      <c r="AV656" s="18">
        <f>SUM(AG656:AU656)</f>
      </c>
      <c r="AW656" s="18">
        <f>IF(J656&lt;&gt;0,J656,IF($AV656=0,0,AG656/$AV656*$Z656))</f>
      </c>
      <c r="AX656" s="18">
        <f>IF(K656&lt;&gt;0,K656,IF($AV656=0,0,AH656/$AV656*$Z656))</f>
      </c>
      <c r="AY656" s="18">
        <f>IF(L656&lt;&gt;0,L656,IF($AV656=0,0,AI656/$AV656*$Z656))</f>
      </c>
      <c r="AZ656" s="18">
        <f>IF(M656&lt;&gt;0,M656,IF($AV656=0,0,AJ656/$AV656*$Z656))</f>
      </c>
      <c r="BA656" s="18">
        <f>IF(N656&lt;&gt;0,N656,IF($AV656=0,0,AK656/$AV656*$Z656))</f>
      </c>
      <c r="BB656" s="18">
        <f>IF(O656&lt;&gt;0,O656,IF($AV656=0,0,AL656/$AV656*$Z656))</f>
      </c>
      <c r="BC656" s="18">
        <f>IF(P656&lt;&gt;0,P656,IF($AV656=0,0,AM656/$AV656*$Z656))</f>
      </c>
      <c r="BD656" s="18">
        <f>IF(Q656&lt;&gt;0,Q656,IF($AV656=0,0,AN656/$AV656*$Z656))</f>
      </c>
      <c r="BE656" s="18">
        <f>IF(R656&lt;&gt;0,R656,IF($AV656=0,0,AO656/$AV656*$Z656))</f>
      </c>
      <c r="BF656" s="18">
        <f>IF(S656&lt;&gt;0,S656,IF($AV656=0,0,AP656/$AV656*$Z656))</f>
      </c>
      <c r="BG656" s="18">
        <f>IF(T656&lt;&gt;0,T656,IF($AV656=0,0,AQ656/$AV656*$Z656))</f>
      </c>
      <c r="BH656" s="18">
        <f>IF(U656&lt;&gt;0,U656,IF($AV656=0,0,AR656/$AV656*$Z656))</f>
      </c>
      <c r="BI656" s="18">
        <f>IF(V656&lt;&gt;0,V656,IF($AV656=0,0,AS656/$AV656*$Z656))</f>
      </c>
      <c r="BJ656" s="18">
        <f>IF(W656&lt;&gt;0,W656,IF($AV656=0,0,AT656/$AV656*$Z656))</f>
      </c>
      <c r="BK656" s="18">
        <f>IF(X656&lt;&gt;0,X656,IF($AV656=0,0,AU656/$AV656*$Z656))</f>
      </c>
      <c r="BL656" s="18">
        <f>SUM(AW656:BK656)</f>
      </c>
      <c r="BM656" s="18">
        <f>I656-BL656</f>
      </c>
    </row>
    <row r="657" outlineLevel="4">
      <c r="A657" s="5" t="str">
        <v>11.2</v>
      </c>
      <c r="B657" s="5" t="str">
        <v/>
      </c>
      <c r="C657" s="5" t="str">
        <v>BSPRCVGENGR10</v>
      </c>
      <c r="D657" s="5" t="str">
        <v>BSPRCVGENGR10</v>
      </c>
      <c r="E657" s="19">
        <f>IFERROR(_xlfn.XLOOKUP(F657,Assumptions!B:B,Assumptions!C:C),0)</f>
      </c>
      <c r="F657" s="5" t="str">
        <v>Site Delivery EGP</v>
      </c>
      <c r="G657" s="5" t="str">
        <v/>
      </c>
      <c r="H657" s="18">
        <f>G655*E657</f>
      </c>
      <c r="I657" s="18">
        <f>H657*(1-0)</f>
      </c>
      <c r="J657" s="18">
        <v>0</v>
      </c>
      <c r="K657" s="18">
        <v>0</v>
      </c>
      <c r="L657" s="18">
        <v>0</v>
      </c>
      <c r="M657" s="18">
        <v>0</v>
      </c>
      <c r="N657" s="18">
        <v>0</v>
      </c>
      <c r="O657" s="18">
        <v>0</v>
      </c>
      <c r="P657" s="18">
        <v>0</v>
      </c>
      <c r="Q657" s="18">
        <v>0</v>
      </c>
      <c r="R657" s="18">
        <v>0</v>
      </c>
      <c r="S657" s="18">
        <v>0</v>
      </c>
      <c r="T657" s="18">
        <v>0</v>
      </c>
      <c r="U657" s="18">
        <v>0</v>
      </c>
      <c r="V657" s="18">
        <v>0</v>
      </c>
      <c r="W657" s="18">
        <v>0</v>
      </c>
      <c r="X657" s="18">
        <v>0</v>
      </c>
      <c r="Y657" s="18">
        <f>SUM(J657:X657)</f>
      </c>
      <c r="Z657" s="18">
        <f>I657-Y657</f>
      </c>
      <c r="AA657" s="20">
        <v>46319</v>
      </c>
      <c r="AB657" s="20">
        <v>46319</v>
      </c>
      <c r="AC657" s="18">
        <f>IFERROR(_xlfn.XLOOKUP(F657,Assumptions!B:B,Assumptions!D:D),0)</f>
      </c>
      <c r="AD657" s="20">
        <f>AA657+AC657</f>
      </c>
      <c r="AE657" s="20">
        <f>AC657+AB657</f>
      </c>
      <c r="AF657" s="5" t="str">
        <v/>
      </c>
      <c r="AG657" s="18">
        <f>IFERROR(_xlfn.BETA.DIST(DATE(YEAR(AG$2),MONTH(AG$2),15),$AD$2,$AE$2,FALSE,DATE(YEAR($AD657),MONTH($AD657),1),DATE(YEAR($AE657),MONTH($AE657),28)),0)</f>
      </c>
      <c r="AH657" s="18">
        <f>IFERROR(_xlfn.BETA.DIST(DATE(YEAR(AH$2),MONTH(AH$2),15),$AD$2,$AE$2,FALSE,DATE(YEAR($AD657),MONTH($AD657),1),DATE(YEAR($AE657),MONTH($AE657),28)),0)</f>
      </c>
      <c r="AI657" s="18">
        <f>IFERROR(_xlfn.BETA.DIST(DATE(YEAR(AI$2),MONTH(AI$2),15),$AD$2,$AE$2,FALSE,DATE(YEAR($AD657),MONTH($AD657),1),DATE(YEAR($AE657),MONTH($AE657),28)),0)</f>
      </c>
      <c r="AJ657" s="18">
        <f>IFERROR(_xlfn.BETA.DIST(DATE(YEAR(AJ$2),MONTH(AJ$2),15),$AD$2,$AE$2,FALSE,DATE(YEAR($AD657),MONTH($AD657),1),DATE(YEAR($AE657),MONTH($AE657),28)),0)</f>
      </c>
      <c r="AK657" s="18">
        <f>IFERROR(_xlfn.BETA.DIST(DATE(YEAR(AK$2),MONTH(AK$2),15),$AD$2,$AE$2,FALSE,DATE(YEAR($AD657),MONTH($AD657),1),DATE(YEAR($AE657),MONTH($AE657),28)),0)</f>
      </c>
      <c r="AL657" s="18">
        <f>IFERROR(_xlfn.BETA.DIST(DATE(YEAR(AL$2),MONTH(AL$2),15),$AD$2,$AE$2,FALSE,DATE(YEAR($AD657),MONTH($AD657),1),DATE(YEAR($AE657),MONTH($AE657),28)),0)</f>
      </c>
      <c r="AM657" s="18">
        <f>IFERROR(_xlfn.BETA.DIST(DATE(YEAR(AM$2),MONTH(AM$2),15),$AD$2,$AE$2,FALSE,DATE(YEAR($AD657),MONTH($AD657),1),DATE(YEAR($AE657),MONTH($AE657),28)),0)</f>
      </c>
      <c r="AN657" s="18">
        <f>IFERROR(_xlfn.BETA.DIST(DATE(YEAR(AN$2),MONTH(AN$2),15),$AD$2,$AE$2,FALSE,DATE(YEAR($AD657),MONTH($AD657),1),DATE(YEAR($AE657),MONTH($AE657),28)),0)</f>
      </c>
      <c r="AO657" s="18">
        <f>IFERROR(_xlfn.BETA.DIST(DATE(YEAR(AO$2),MONTH(AO$2),15),$AD$2,$AE$2,FALSE,DATE(YEAR($AD657),MONTH($AD657),1),DATE(YEAR($AE657),MONTH($AE657),28)),0)</f>
      </c>
      <c r="AP657" s="18">
        <f>IFERROR(_xlfn.BETA.DIST(DATE(YEAR(AP$2),MONTH(AP$2),15),$AD$2,$AE$2,FALSE,DATE(YEAR($AD657),MONTH($AD657),1),DATE(YEAR($AE657),MONTH($AE657),28)),0)</f>
      </c>
      <c r="AQ657" s="18">
        <f>IFERROR(_xlfn.BETA.DIST(DATE(YEAR(AQ$2),MONTH(AQ$2),15),$AD$2,$AE$2,FALSE,DATE(YEAR($AD657),MONTH($AD657),1),DATE(YEAR($AE657),MONTH($AE657),28)),0)</f>
      </c>
      <c r="AR657" s="18">
        <f>IFERROR(_xlfn.BETA.DIST(DATE(YEAR(AR$2),MONTH(AR$2),15),$AD$2,$AE$2,FALSE,DATE(YEAR($AD657),MONTH($AD657),1),DATE(YEAR($AE657),MONTH($AE657),28)),0)</f>
      </c>
      <c r="AS657" s="18">
        <f>IFERROR(_xlfn.BETA.DIST(DATE(YEAR(AS$2),MONTH(AS$2),15),$AD$2,$AE$2,FALSE,DATE(YEAR($AD657),MONTH($AD657),1),DATE(YEAR($AE657),MONTH($AE657),28)),0)</f>
      </c>
      <c r="AT657" s="18">
        <f>IFERROR(_xlfn.BETA.DIST(DATE(YEAR(AT$2),MONTH(AT$2),15),$AD$2,$AE$2,FALSE,DATE(YEAR($AD657),MONTH($AD657),1),DATE(YEAR($AE657),MONTH($AE657),28)),0)</f>
      </c>
      <c r="AU657" s="18">
        <f>IFERROR(_xlfn.BETA.DIST(DATE(YEAR(AU$2),MONTH(AU$2),15),$AD$2,$AE$2,FALSE,DATE(YEAR($AD657),MONTH($AD657),1),DATE(YEAR($AE657),MONTH($AE657),28)),0)</f>
      </c>
      <c r="AV657" s="18">
        <f>SUM(AG657:AU657)</f>
      </c>
      <c r="AW657" s="18">
        <f>IF(J657&lt;&gt;0,J657,IF($AV657=0,0,AG657/$AV657*$Z657))</f>
      </c>
      <c r="AX657" s="18">
        <f>IF(K657&lt;&gt;0,K657,IF($AV657=0,0,AH657/$AV657*$Z657))</f>
      </c>
      <c r="AY657" s="18">
        <f>IF(L657&lt;&gt;0,L657,IF($AV657=0,0,AI657/$AV657*$Z657))</f>
      </c>
      <c r="AZ657" s="18">
        <f>IF(M657&lt;&gt;0,M657,IF($AV657=0,0,AJ657/$AV657*$Z657))</f>
      </c>
      <c r="BA657" s="18">
        <f>IF(N657&lt;&gt;0,N657,IF($AV657=0,0,AK657/$AV657*$Z657))</f>
      </c>
      <c r="BB657" s="18">
        <f>IF(O657&lt;&gt;0,O657,IF($AV657=0,0,AL657/$AV657*$Z657))</f>
      </c>
      <c r="BC657" s="18">
        <f>IF(P657&lt;&gt;0,P657,IF($AV657=0,0,AM657/$AV657*$Z657))</f>
      </c>
      <c r="BD657" s="18">
        <f>IF(Q657&lt;&gt;0,Q657,IF($AV657=0,0,AN657/$AV657*$Z657))</f>
      </c>
      <c r="BE657" s="18">
        <f>IF(R657&lt;&gt;0,R657,IF($AV657=0,0,AO657/$AV657*$Z657))</f>
      </c>
      <c r="BF657" s="18">
        <f>IF(S657&lt;&gt;0,S657,IF($AV657=0,0,AP657/$AV657*$Z657))</f>
      </c>
      <c r="BG657" s="18">
        <f>IF(T657&lt;&gt;0,T657,IF($AV657=0,0,AQ657/$AV657*$Z657))</f>
      </c>
      <c r="BH657" s="18">
        <f>IF(U657&lt;&gt;0,U657,IF($AV657=0,0,AR657/$AV657*$Z657))</f>
      </c>
      <c r="BI657" s="18">
        <f>IF(V657&lt;&gt;0,V657,IF($AV657=0,0,AS657/$AV657*$Z657))</f>
      </c>
      <c r="BJ657" s="18">
        <f>IF(W657&lt;&gt;0,W657,IF($AV657=0,0,AT657/$AV657*$Z657))</f>
      </c>
      <c r="BK657" s="18">
        <f>IF(X657&lt;&gt;0,X657,IF($AV657=0,0,AU657/$AV657*$Z657))</f>
      </c>
      <c r="BL657" s="18">
        <f>SUM(AW657:BK657)</f>
      </c>
      <c r="BM657" s="18">
        <f>I657-BL657</f>
      </c>
    </row>
    <row r="658" outlineLevel="4">
      <c r="A658" s="5" t="str">
        <v>11.2</v>
      </c>
      <c r="B658" s="5" t="str">
        <v/>
      </c>
      <c r="C658" s="5" t="str">
        <v>BSKDGNGENGR07</v>
      </c>
      <c r="D658" s="5" t="str">
        <v>BSKDGNGENGR07</v>
      </c>
      <c r="E658" s="19">
        <f>IFERROR(_xlfn.XLOOKUP(F658,Assumptions!B:B,Assumptions!C:C),0)</f>
      </c>
      <c r="F658" s="5" t="str">
        <v>Retention</v>
      </c>
      <c r="G658" s="5" t="str">
        <v/>
      </c>
      <c r="H658" s="18">
        <f>G655*E658</f>
      </c>
      <c r="I658" s="18">
        <f>H658*(1-0)</f>
      </c>
      <c r="J658" s="18">
        <v>0</v>
      </c>
      <c r="K658" s="18">
        <v>0</v>
      </c>
      <c r="L658" s="18">
        <v>0</v>
      </c>
      <c r="M658" s="18">
        <v>0</v>
      </c>
      <c r="N658" s="18">
        <v>0</v>
      </c>
      <c r="O658" s="18">
        <v>0</v>
      </c>
      <c r="P658" s="18">
        <v>0</v>
      </c>
      <c r="Q658" s="18">
        <v>0</v>
      </c>
      <c r="R658" s="18">
        <v>0</v>
      </c>
      <c r="S658" s="18">
        <v>0</v>
      </c>
      <c r="T658" s="18">
        <v>0</v>
      </c>
      <c r="U658" s="18">
        <v>0</v>
      </c>
      <c r="V658" s="18">
        <v>0</v>
      </c>
      <c r="W658" s="18">
        <v>0</v>
      </c>
      <c r="X658" s="18">
        <v>0</v>
      </c>
      <c r="Y658" s="18">
        <f>SUM(J658:X658)</f>
      </c>
      <c r="Z658" s="18">
        <f>I658-Y658</f>
      </c>
      <c r="AA658" s="20">
        <v>46483</v>
      </c>
      <c r="AB658" s="20">
        <v>46483</v>
      </c>
      <c r="AC658" s="18">
        <f>IFERROR(_xlfn.XLOOKUP(F658,Assumptions!B:B,Assumptions!D:D),0)</f>
      </c>
      <c r="AD658" s="20">
        <f>AA658+AC658</f>
      </c>
      <c r="AE658" s="20">
        <f>AC658+AB658</f>
      </c>
      <c r="AF658" s="5" t="str">
        <v/>
      </c>
      <c r="AG658" s="18">
        <f>IFERROR(_xlfn.BETA.DIST(DATE(YEAR(AG$2),MONTH(AG$2),15),$AD$2,$AE$2,FALSE,DATE(YEAR($AD658),MONTH($AD658),1),DATE(YEAR($AE658),MONTH($AE658),28)),0)</f>
      </c>
      <c r="AH658" s="18">
        <f>IFERROR(_xlfn.BETA.DIST(DATE(YEAR(AH$2),MONTH(AH$2),15),$AD$2,$AE$2,FALSE,DATE(YEAR($AD658),MONTH($AD658),1),DATE(YEAR($AE658),MONTH($AE658),28)),0)</f>
      </c>
      <c r="AI658" s="18">
        <f>IFERROR(_xlfn.BETA.DIST(DATE(YEAR(AI$2),MONTH(AI$2),15),$AD$2,$AE$2,FALSE,DATE(YEAR($AD658),MONTH($AD658),1),DATE(YEAR($AE658),MONTH($AE658),28)),0)</f>
      </c>
      <c r="AJ658" s="18">
        <f>IFERROR(_xlfn.BETA.DIST(DATE(YEAR(AJ$2),MONTH(AJ$2),15),$AD$2,$AE$2,FALSE,DATE(YEAR($AD658),MONTH($AD658),1),DATE(YEAR($AE658),MONTH($AE658),28)),0)</f>
      </c>
      <c r="AK658" s="18">
        <f>IFERROR(_xlfn.BETA.DIST(DATE(YEAR(AK$2),MONTH(AK$2),15),$AD$2,$AE$2,FALSE,DATE(YEAR($AD658),MONTH($AD658),1),DATE(YEAR($AE658),MONTH($AE658),28)),0)</f>
      </c>
      <c r="AL658" s="18">
        <f>IFERROR(_xlfn.BETA.DIST(DATE(YEAR(AL$2),MONTH(AL$2),15),$AD$2,$AE$2,FALSE,DATE(YEAR($AD658),MONTH($AD658),1),DATE(YEAR($AE658),MONTH($AE658),28)),0)</f>
      </c>
      <c r="AM658" s="18">
        <f>IFERROR(_xlfn.BETA.DIST(DATE(YEAR(AM$2),MONTH(AM$2),15),$AD$2,$AE$2,FALSE,DATE(YEAR($AD658),MONTH($AD658),1),DATE(YEAR($AE658),MONTH($AE658),28)),0)</f>
      </c>
      <c r="AN658" s="18">
        <f>IFERROR(_xlfn.BETA.DIST(DATE(YEAR(AN$2),MONTH(AN$2),15),$AD$2,$AE$2,FALSE,DATE(YEAR($AD658),MONTH($AD658),1),DATE(YEAR($AE658),MONTH($AE658),28)),0)</f>
      </c>
      <c r="AO658" s="18">
        <f>IFERROR(_xlfn.BETA.DIST(DATE(YEAR(AO$2),MONTH(AO$2),15),$AD$2,$AE$2,FALSE,DATE(YEAR($AD658),MONTH($AD658),1),DATE(YEAR($AE658),MONTH($AE658),28)),0)</f>
      </c>
      <c r="AP658" s="18">
        <f>IFERROR(_xlfn.BETA.DIST(DATE(YEAR(AP$2),MONTH(AP$2),15),$AD$2,$AE$2,FALSE,DATE(YEAR($AD658),MONTH($AD658),1),DATE(YEAR($AE658),MONTH($AE658),28)),0)</f>
      </c>
      <c r="AQ658" s="18">
        <f>IFERROR(_xlfn.BETA.DIST(DATE(YEAR(AQ$2),MONTH(AQ$2),15),$AD$2,$AE$2,FALSE,DATE(YEAR($AD658),MONTH($AD658),1),DATE(YEAR($AE658),MONTH($AE658),28)),0)</f>
      </c>
      <c r="AR658" s="18">
        <f>IFERROR(_xlfn.BETA.DIST(DATE(YEAR(AR$2),MONTH(AR$2),15),$AD$2,$AE$2,FALSE,DATE(YEAR($AD658),MONTH($AD658),1),DATE(YEAR($AE658),MONTH($AE658),28)),0)</f>
      </c>
      <c r="AS658" s="18">
        <f>IFERROR(_xlfn.BETA.DIST(DATE(YEAR(AS$2),MONTH(AS$2),15),$AD$2,$AE$2,FALSE,DATE(YEAR($AD658),MONTH($AD658),1),DATE(YEAR($AE658),MONTH($AE658),28)),0)</f>
      </c>
      <c r="AT658" s="18">
        <f>IFERROR(_xlfn.BETA.DIST(DATE(YEAR(AT$2),MONTH(AT$2),15),$AD$2,$AE$2,FALSE,DATE(YEAR($AD658),MONTH($AD658),1),DATE(YEAR($AE658),MONTH($AE658),28)),0)</f>
      </c>
      <c r="AU658" s="18">
        <f>IFERROR(_xlfn.BETA.DIST(DATE(YEAR(AU$2),MONTH(AU$2),15),$AD$2,$AE$2,FALSE,DATE(YEAR($AD658),MONTH($AD658),1),DATE(YEAR($AE658),MONTH($AE658),28)),0)</f>
      </c>
      <c r="AV658" s="18">
        <f>SUM(AG658:AU658)</f>
      </c>
      <c r="AW658" s="18">
        <f>IF(J658&lt;&gt;0,J658,IF($AV658=0,0,AG658/$AV658*$Z658))</f>
      </c>
      <c r="AX658" s="18">
        <f>IF(K658&lt;&gt;0,K658,IF($AV658=0,0,AH658/$AV658*$Z658))</f>
      </c>
      <c r="AY658" s="18">
        <f>IF(L658&lt;&gt;0,L658,IF($AV658=0,0,AI658/$AV658*$Z658))</f>
      </c>
      <c r="AZ658" s="18">
        <f>IF(M658&lt;&gt;0,M658,IF($AV658=0,0,AJ658/$AV658*$Z658))</f>
      </c>
      <c r="BA658" s="18">
        <f>IF(N658&lt;&gt;0,N658,IF($AV658=0,0,AK658/$AV658*$Z658))</f>
      </c>
      <c r="BB658" s="18">
        <f>IF(O658&lt;&gt;0,O658,IF($AV658=0,0,AL658/$AV658*$Z658))</f>
      </c>
      <c r="BC658" s="18">
        <f>IF(P658&lt;&gt;0,P658,IF($AV658=0,0,AM658/$AV658*$Z658))</f>
      </c>
      <c r="BD658" s="18">
        <f>IF(Q658&lt;&gt;0,Q658,IF($AV658=0,0,AN658/$AV658*$Z658))</f>
      </c>
      <c r="BE658" s="18">
        <f>IF(R658&lt;&gt;0,R658,IF($AV658=0,0,AO658/$AV658*$Z658))</f>
      </c>
      <c r="BF658" s="18">
        <f>IF(S658&lt;&gt;0,S658,IF($AV658=0,0,AP658/$AV658*$Z658))</f>
      </c>
      <c r="BG658" s="18">
        <f>IF(T658&lt;&gt;0,T658,IF($AV658=0,0,AQ658/$AV658*$Z658))</f>
      </c>
      <c r="BH658" s="18">
        <f>IF(U658&lt;&gt;0,U658,IF($AV658=0,0,AR658/$AV658*$Z658))</f>
      </c>
      <c r="BI658" s="18">
        <f>IF(V658&lt;&gt;0,V658,IF($AV658=0,0,AS658/$AV658*$Z658))</f>
      </c>
      <c r="BJ658" s="18">
        <f>IF(W658&lt;&gt;0,W658,IF($AV658=0,0,AT658/$AV658*$Z658))</f>
      </c>
      <c r="BK658" s="18">
        <f>IF(X658&lt;&gt;0,X658,IF($AV658=0,0,AU658/$AV658*$Z658))</f>
      </c>
      <c r="BL658" s="18">
        <f>SUM(AW658:BK658)</f>
      </c>
      <c r="BM658" s="18">
        <f>I658-BL658</f>
      </c>
    </row>
    <row r="659" outlineLevel="2">
      <c r="A659" s="15" t="str">
        <v/>
      </c>
      <c r="B659" s="15" t="str">
        <v/>
      </c>
      <c r="C659" s="15" t="str">
        <v/>
      </c>
      <c r="D659" s="15" t="str">
        <v/>
      </c>
      <c r="E659" s="15" t="str">
        <v/>
      </c>
      <c r="F659" s="15" t="str">
        <v>Overhead crane</v>
      </c>
      <c r="G659" s="15">
        <v>2896205.65</v>
      </c>
      <c r="H659" s="15" t="str">
        <v/>
      </c>
      <c r="I659" s="15" t="str">
        <v/>
      </c>
      <c r="J659" s="15" t="str">
        <v/>
      </c>
      <c r="K659" s="15" t="str">
        <v/>
      </c>
      <c r="L659" s="15" t="str">
        <v/>
      </c>
      <c r="M659" s="15" t="str">
        <v/>
      </c>
      <c r="N659" s="15" t="str">
        <v/>
      </c>
      <c r="O659" s="15" t="str">
        <v/>
      </c>
      <c r="P659" s="15" t="str">
        <v/>
      </c>
      <c r="Q659" s="15" t="str">
        <v/>
      </c>
      <c r="R659" s="15" t="str">
        <v/>
      </c>
      <c r="S659" s="15" t="str">
        <v/>
      </c>
      <c r="T659" s="15" t="str">
        <v/>
      </c>
      <c r="U659" s="15" t="str">
        <v/>
      </c>
      <c r="V659" s="15" t="str">
        <v/>
      </c>
      <c r="W659" s="15" t="str">
        <v/>
      </c>
      <c r="X659" s="15" t="str">
        <v/>
      </c>
      <c r="Y659" s="15" t="str">
        <v/>
      </c>
      <c r="Z659" s="15" t="str">
        <v/>
      </c>
      <c r="AA659" s="15" t="str">
        <v/>
      </c>
      <c r="AB659" s="15" t="str">
        <v/>
      </c>
      <c r="AC659" s="15" t="str">
        <v/>
      </c>
      <c r="AD659" s="15" t="str">
        <v/>
      </c>
      <c r="AE659" s="15" t="str">
        <v/>
      </c>
      <c r="AF659" s="5" t="str">
        <v/>
      </c>
      <c r="AG659" s="15" t="str">
        <v/>
      </c>
      <c r="AH659" s="15" t="str">
        <v/>
      </c>
      <c r="AI659" s="15" t="str">
        <v/>
      </c>
      <c r="AJ659" s="15" t="str">
        <v/>
      </c>
      <c r="AK659" s="15" t="str">
        <v/>
      </c>
      <c r="AL659" s="15" t="str">
        <v/>
      </c>
      <c r="AM659" s="15" t="str">
        <v/>
      </c>
      <c r="AN659" s="15" t="str">
        <v/>
      </c>
      <c r="AO659" s="15" t="str">
        <v/>
      </c>
      <c r="AP659" s="15" t="str">
        <v/>
      </c>
      <c r="AQ659" s="15" t="str">
        <v/>
      </c>
      <c r="AR659" s="15" t="str">
        <v/>
      </c>
      <c r="AS659" s="15" t="str">
        <v/>
      </c>
      <c r="AT659" s="15" t="str">
        <v/>
      </c>
      <c r="AU659" s="15" t="str">
        <v/>
      </c>
      <c r="AV659" s="15" t="str">
        <v/>
      </c>
      <c r="AW659" s="15" t="str">
        <v/>
      </c>
      <c r="AX659" s="15" t="str">
        <v/>
      </c>
      <c r="AY659" s="15" t="str">
        <v/>
      </c>
      <c r="AZ659" s="15" t="str">
        <v/>
      </c>
      <c r="BA659" s="15" t="str">
        <v/>
      </c>
      <c r="BB659" s="15" t="str">
        <v/>
      </c>
      <c r="BC659" s="15" t="str">
        <v/>
      </c>
      <c r="BD659" s="15" t="str">
        <v/>
      </c>
      <c r="BE659" s="15" t="str">
        <v/>
      </c>
      <c r="BF659" s="15" t="str">
        <v/>
      </c>
      <c r="BG659" s="15" t="str">
        <v/>
      </c>
      <c r="BH659" s="15" t="str">
        <v/>
      </c>
      <c r="BI659" s="15" t="str">
        <v/>
      </c>
      <c r="BJ659" s="15" t="str">
        <v/>
      </c>
      <c r="BK659" s="15" t="str">
        <v/>
      </c>
      <c r="BL659" s="15" t="str">
        <v/>
      </c>
      <c r="BM659" s="15" t="str">
        <v/>
      </c>
    </row>
    <row r="660" outlineLevel="3">
      <c r="A660" s="17" t="str">
        <v>11.8</v>
      </c>
      <c r="B660" s="17" t="str">
        <v/>
      </c>
      <c r="C660" s="17" t="str">
        <v/>
      </c>
      <c r="D660" s="17" t="str">
        <v/>
      </c>
      <c r="E660" s="17" t="str">
        <v>11.8</v>
      </c>
      <c r="F660" s="17" t="str">
        <v>Overhead crane for 66 kV GIS building</v>
      </c>
      <c r="G660" s="17">
        <v>2896205.65</v>
      </c>
      <c r="H660" s="17" t="str">
        <v/>
      </c>
      <c r="I660" s="17" t="str">
        <v/>
      </c>
      <c r="J660" s="17" t="str">
        <v/>
      </c>
      <c r="K660" s="17" t="str">
        <v/>
      </c>
      <c r="L660" s="17" t="str">
        <v/>
      </c>
      <c r="M660" s="17" t="str">
        <v/>
      </c>
      <c r="N660" s="17" t="str">
        <v/>
      </c>
      <c r="O660" s="17" t="str">
        <v/>
      </c>
      <c r="P660" s="17" t="str">
        <v/>
      </c>
      <c r="Q660" s="17" t="str">
        <v/>
      </c>
      <c r="R660" s="17" t="str">
        <v/>
      </c>
      <c r="S660" s="17" t="str">
        <v/>
      </c>
      <c r="T660" s="17" t="str">
        <v/>
      </c>
      <c r="U660" s="17" t="str">
        <v/>
      </c>
      <c r="V660" s="17" t="str">
        <v/>
      </c>
      <c r="W660" s="17" t="str">
        <v/>
      </c>
      <c r="X660" s="17" t="str">
        <v/>
      </c>
      <c r="Y660" s="17" t="str">
        <v/>
      </c>
      <c r="Z660" s="17" t="str">
        <v/>
      </c>
      <c r="AA660" s="17" t="str">
        <v/>
      </c>
      <c r="AB660" s="17" t="str">
        <v/>
      </c>
      <c r="AC660" s="17" t="str">
        <v/>
      </c>
      <c r="AD660" s="17" t="str">
        <v/>
      </c>
      <c r="AE660" s="17" t="str">
        <v/>
      </c>
      <c r="AF660" s="5" t="str">
        <v/>
      </c>
      <c r="AG660" s="18">
        <f>IFERROR(_xlfn.BETA.DIST(DATE(YEAR(AG$2),MONTH(AG$2),15),$AD$2,$AE$2,FALSE,DATE(YEAR($AD660),MONTH($AD660),1),DATE(YEAR($AE660),MONTH($AE660),28)),0)</f>
      </c>
      <c r="AH660" s="18">
        <f>IFERROR(_xlfn.BETA.DIST(DATE(YEAR(AH$2),MONTH(AH$2),15),$AD$2,$AE$2,FALSE,DATE(YEAR($AD660),MONTH($AD660),1),DATE(YEAR($AE660),MONTH($AE660),28)),0)</f>
      </c>
      <c r="AI660" s="18">
        <f>IFERROR(_xlfn.BETA.DIST(DATE(YEAR(AI$2),MONTH(AI$2),15),$AD$2,$AE$2,FALSE,DATE(YEAR($AD660),MONTH($AD660),1),DATE(YEAR($AE660),MONTH($AE660),28)),0)</f>
      </c>
      <c r="AJ660" s="18">
        <f>IFERROR(_xlfn.BETA.DIST(DATE(YEAR(AJ$2),MONTH(AJ$2),15),$AD$2,$AE$2,FALSE,DATE(YEAR($AD660),MONTH($AD660),1),DATE(YEAR($AE660),MONTH($AE660),28)),0)</f>
      </c>
      <c r="AK660" s="18">
        <f>IFERROR(_xlfn.BETA.DIST(DATE(YEAR(AK$2),MONTH(AK$2),15),$AD$2,$AE$2,FALSE,DATE(YEAR($AD660),MONTH($AD660),1),DATE(YEAR($AE660),MONTH($AE660),28)),0)</f>
      </c>
      <c r="AL660" s="18">
        <f>IFERROR(_xlfn.BETA.DIST(DATE(YEAR(AL$2),MONTH(AL$2),15),$AD$2,$AE$2,FALSE,DATE(YEAR($AD660),MONTH($AD660),1),DATE(YEAR($AE660),MONTH($AE660),28)),0)</f>
      </c>
      <c r="AM660" s="18">
        <f>IFERROR(_xlfn.BETA.DIST(DATE(YEAR(AM$2),MONTH(AM$2),15),$AD$2,$AE$2,FALSE,DATE(YEAR($AD660),MONTH($AD660),1),DATE(YEAR($AE660),MONTH($AE660),28)),0)</f>
      </c>
      <c r="AN660" s="18">
        <f>IFERROR(_xlfn.BETA.DIST(DATE(YEAR(AN$2),MONTH(AN$2),15),$AD$2,$AE$2,FALSE,DATE(YEAR($AD660),MONTH($AD660),1),DATE(YEAR($AE660),MONTH($AE660),28)),0)</f>
      </c>
      <c r="AO660" s="18">
        <f>IFERROR(_xlfn.BETA.DIST(DATE(YEAR(AO$2),MONTH(AO$2),15),$AD$2,$AE$2,FALSE,DATE(YEAR($AD660),MONTH($AD660),1),DATE(YEAR($AE660),MONTH($AE660),28)),0)</f>
      </c>
      <c r="AP660" s="18">
        <f>IFERROR(_xlfn.BETA.DIST(DATE(YEAR(AP$2),MONTH(AP$2),15),$AD$2,$AE$2,FALSE,DATE(YEAR($AD660),MONTH($AD660),1),DATE(YEAR($AE660),MONTH($AE660),28)),0)</f>
      </c>
      <c r="AQ660" s="18">
        <f>IFERROR(_xlfn.BETA.DIST(DATE(YEAR(AQ$2),MONTH(AQ$2),15),$AD$2,$AE$2,FALSE,DATE(YEAR($AD660),MONTH($AD660),1),DATE(YEAR($AE660),MONTH($AE660),28)),0)</f>
      </c>
      <c r="AR660" s="18">
        <f>IFERROR(_xlfn.BETA.DIST(DATE(YEAR(AR$2),MONTH(AR$2),15),$AD$2,$AE$2,FALSE,DATE(YEAR($AD660),MONTH($AD660),1),DATE(YEAR($AE660),MONTH($AE660),28)),0)</f>
      </c>
      <c r="AS660" s="18">
        <f>IFERROR(_xlfn.BETA.DIST(DATE(YEAR(AS$2),MONTH(AS$2),15),$AD$2,$AE$2,FALSE,DATE(YEAR($AD660),MONTH($AD660),1),DATE(YEAR($AE660),MONTH($AE660),28)),0)</f>
      </c>
      <c r="AT660" s="18">
        <f>IFERROR(_xlfn.BETA.DIST(DATE(YEAR(AT$2),MONTH(AT$2),15),$AD$2,$AE$2,FALSE,DATE(YEAR($AD660),MONTH($AD660),1),DATE(YEAR($AE660),MONTH($AE660),28)),0)</f>
      </c>
      <c r="AU660" s="18">
        <f>IFERROR(_xlfn.BETA.DIST(DATE(YEAR(AU$2),MONTH(AU$2),15),$AD$2,$AE$2,FALSE,DATE(YEAR($AD660),MONTH($AD660),1),DATE(YEAR($AE660),MONTH($AE660),28)),0)</f>
      </c>
      <c r="AV660" s="18">
        <f>SUM(AG660:AU660)</f>
      </c>
      <c r="AW660" s="18">
        <f>IF(J660&lt;&gt;0,J660,IF($AV660=0,0,AG660/$AV660*$Z660))</f>
      </c>
      <c r="AX660" s="18">
        <f>IF(K660&lt;&gt;0,K660,IF($AV660=0,0,AH660/$AV660*$Z660))</f>
      </c>
      <c r="AY660" s="18">
        <f>IF(L660&lt;&gt;0,L660,IF($AV660=0,0,AI660/$AV660*$Z660))</f>
      </c>
      <c r="AZ660" s="18">
        <f>IF(M660&lt;&gt;0,M660,IF($AV660=0,0,AJ660/$AV660*$Z660))</f>
      </c>
      <c r="BA660" s="18">
        <f>IF(N660&lt;&gt;0,N660,IF($AV660=0,0,AK660/$AV660*$Z660))</f>
      </c>
      <c r="BB660" s="18">
        <f>IF(O660&lt;&gt;0,O660,IF($AV660=0,0,AL660/$AV660*$Z660))</f>
      </c>
      <c r="BC660" s="18">
        <f>IF(P660&lt;&gt;0,P660,IF($AV660=0,0,AM660/$AV660*$Z660))</f>
      </c>
      <c r="BD660" s="18">
        <f>IF(Q660&lt;&gt;0,Q660,IF($AV660=0,0,AN660/$AV660*$Z660))</f>
      </c>
      <c r="BE660" s="18">
        <f>IF(R660&lt;&gt;0,R660,IF($AV660=0,0,AO660/$AV660*$Z660))</f>
      </c>
      <c r="BF660" s="18">
        <f>IF(S660&lt;&gt;0,S660,IF($AV660=0,0,AP660/$AV660*$Z660))</f>
      </c>
      <c r="BG660" s="18">
        <f>IF(T660&lt;&gt;0,T660,IF($AV660=0,0,AQ660/$AV660*$Z660))</f>
      </c>
      <c r="BH660" s="18">
        <f>IF(U660&lt;&gt;0,U660,IF($AV660=0,0,AR660/$AV660*$Z660))</f>
      </c>
      <c r="BI660" s="18">
        <f>IF(V660&lt;&gt;0,V660,IF($AV660=0,0,AS660/$AV660*$Z660))</f>
      </c>
      <c r="BJ660" s="18">
        <f>IF(W660&lt;&gt;0,W660,IF($AV660=0,0,AT660/$AV660*$Z660))</f>
      </c>
      <c r="BK660" s="18">
        <f>IF(X660&lt;&gt;0,X660,IF($AV660=0,0,AU660/$AV660*$Z660))</f>
      </c>
      <c r="BL660" s="18">
        <f>SUM(AW660:BK660)</f>
      </c>
      <c r="BM660" s="17" t="str">
        <v/>
      </c>
    </row>
    <row r="661" outlineLevel="4">
      <c r="A661" s="5" t="str">
        <v>11.8</v>
      </c>
      <c r="B661" s="5" t="str">
        <v/>
      </c>
      <c r="C661" s="5" t="str">
        <v>BSKDGNGENGR03</v>
      </c>
      <c r="D661" s="5" t="str">
        <v>BSKDGNGENGR03</v>
      </c>
      <c r="E661" s="19">
        <f>IFERROR(_xlfn.XLOOKUP(F661,Assumptions!B:B,Assumptions!C:C),0)</f>
      </c>
      <c r="F661" s="5" t="str">
        <v>Advanced Payment</v>
      </c>
      <c r="G661" s="5" t="str">
        <v/>
      </c>
      <c r="H661" s="18">
        <f>G660*E661</f>
      </c>
      <c r="I661" s="18">
        <f>H661*(1-0)</f>
      </c>
      <c r="J661" s="18">
        <v>0</v>
      </c>
      <c r="K661" s="18">
        <v>0</v>
      </c>
      <c r="L661" s="18">
        <v>0</v>
      </c>
      <c r="M661" s="18">
        <v>0</v>
      </c>
      <c r="N661" s="18">
        <v>0</v>
      </c>
      <c r="O661" s="18">
        <v>0</v>
      </c>
      <c r="P661" s="18">
        <v>0</v>
      </c>
      <c r="Q661" s="18">
        <v>0</v>
      </c>
      <c r="R661" s="18">
        <v>0</v>
      </c>
      <c r="S661" s="18">
        <v>0</v>
      </c>
      <c r="T661" s="18">
        <v>0</v>
      </c>
      <c r="U661" s="18">
        <v>0</v>
      </c>
      <c r="V661" s="18">
        <v>0</v>
      </c>
      <c r="W661" s="18">
        <v>0</v>
      </c>
      <c r="X661" s="18">
        <v>0</v>
      </c>
      <c r="Y661" s="18">
        <f>SUM(J661:X661)</f>
      </c>
      <c r="Z661" s="18">
        <f>I661-Y661</f>
      </c>
      <c r="AA661" s="20">
        <v>46026</v>
      </c>
      <c r="AB661" s="20">
        <v>46026</v>
      </c>
      <c r="AC661" s="18">
        <f>IFERROR(_xlfn.XLOOKUP(F661,Assumptions!B:B,Assumptions!D:D),0)</f>
      </c>
      <c r="AD661" s="20">
        <f>AA661+AC661</f>
      </c>
      <c r="AE661" s="20">
        <f>AC661+AB661</f>
      </c>
      <c r="AF661" s="5" t="str">
        <v/>
      </c>
      <c r="AG661" s="18">
        <f>IFERROR(_xlfn.BETA.DIST(DATE(YEAR(AG$2),MONTH(AG$2),15),$AD$2,$AE$2,FALSE,DATE(YEAR($AD661),MONTH($AD661),1),DATE(YEAR($AE661),MONTH($AE661),28)),0)</f>
      </c>
      <c r="AH661" s="18">
        <f>IFERROR(_xlfn.BETA.DIST(DATE(YEAR(AH$2),MONTH(AH$2),15),$AD$2,$AE$2,FALSE,DATE(YEAR($AD661),MONTH($AD661),1),DATE(YEAR($AE661),MONTH($AE661),28)),0)</f>
      </c>
      <c r="AI661" s="18">
        <f>IFERROR(_xlfn.BETA.DIST(DATE(YEAR(AI$2),MONTH(AI$2),15),$AD$2,$AE$2,FALSE,DATE(YEAR($AD661),MONTH($AD661),1),DATE(YEAR($AE661),MONTH($AE661),28)),0)</f>
      </c>
      <c r="AJ661" s="18">
        <f>IFERROR(_xlfn.BETA.DIST(DATE(YEAR(AJ$2),MONTH(AJ$2),15),$AD$2,$AE$2,FALSE,DATE(YEAR($AD661),MONTH($AD661),1),DATE(YEAR($AE661),MONTH($AE661),28)),0)</f>
      </c>
      <c r="AK661" s="18">
        <f>IFERROR(_xlfn.BETA.DIST(DATE(YEAR(AK$2),MONTH(AK$2),15),$AD$2,$AE$2,FALSE,DATE(YEAR($AD661),MONTH($AD661),1),DATE(YEAR($AE661),MONTH($AE661),28)),0)</f>
      </c>
      <c r="AL661" s="18">
        <f>IFERROR(_xlfn.BETA.DIST(DATE(YEAR(AL$2),MONTH(AL$2),15),$AD$2,$AE$2,FALSE,DATE(YEAR($AD661),MONTH($AD661),1),DATE(YEAR($AE661),MONTH($AE661),28)),0)</f>
      </c>
      <c r="AM661" s="18">
        <f>IFERROR(_xlfn.BETA.DIST(DATE(YEAR(AM$2),MONTH(AM$2),15),$AD$2,$AE$2,FALSE,DATE(YEAR($AD661),MONTH($AD661),1),DATE(YEAR($AE661),MONTH($AE661),28)),0)</f>
      </c>
      <c r="AN661" s="18">
        <f>IFERROR(_xlfn.BETA.DIST(DATE(YEAR(AN$2),MONTH(AN$2),15),$AD$2,$AE$2,FALSE,DATE(YEAR($AD661),MONTH($AD661),1),DATE(YEAR($AE661),MONTH($AE661),28)),0)</f>
      </c>
      <c r="AO661" s="18">
        <f>IFERROR(_xlfn.BETA.DIST(DATE(YEAR(AO$2),MONTH(AO$2),15),$AD$2,$AE$2,FALSE,DATE(YEAR($AD661),MONTH($AD661),1),DATE(YEAR($AE661),MONTH($AE661),28)),0)</f>
      </c>
      <c r="AP661" s="18">
        <f>IFERROR(_xlfn.BETA.DIST(DATE(YEAR(AP$2),MONTH(AP$2),15),$AD$2,$AE$2,FALSE,DATE(YEAR($AD661),MONTH($AD661),1),DATE(YEAR($AE661),MONTH($AE661),28)),0)</f>
      </c>
      <c r="AQ661" s="18">
        <f>IFERROR(_xlfn.BETA.DIST(DATE(YEAR(AQ$2),MONTH(AQ$2),15),$AD$2,$AE$2,FALSE,DATE(YEAR($AD661),MONTH($AD661),1),DATE(YEAR($AE661),MONTH($AE661),28)),0)</f>
      </c>
      <c r="AR661" s="18">
        <f>IFERROR(_xlfn.BETA.DIST(DATE(YEAR(AR$2),MONTH(AR$2),15),$AD$2,$AE$2,FALSE,DATE(YEAR($AD661),MONTH($AD661),1),DATE(YEAR($AE661),MONTH($AE661),28)),0)</f>
      </c>
      <c r="AS661" s="18">
        <f>IFERROR(_xlfn.BETA.DIST(DATE(YEAR(AS$2),MONTH(AS$2),15),$AD$2,$AE$2,FALSE,DATE(YEAR($AD661),MONTH($AD661),1),DATE(YEAR($AE661),MONTH($AE661),28)),0)</f>
      </c>
      <c r="AT661" s="18">
        <f>IFERROR(_xlfn.BETA.DIST(DATE(YEAR(AT$2),MONTH(AT$2),15),$AD$2,$AE$2,FALSE,DATE(YEAR($AD661),MONTH($AD661),1),DATE(YEAR($AE661),MONTH($AE661),28)),0)</f>
      </c>
      <c r="AU661" s="18">
        <f>IFERROR(_xlfn.BETA.DIST(DATE(YEAR(AU$2),MONTH(AU$2),15),$AD$2,$AE$2,FALSE,DATE(YEAR($AD661),MONTH($AD661),1),DATE(YEAR($AE661),MONTH($AE661),28)),0)</f>
      </c>
      <c r="AV661" s="18">
        <f>SUM(AG661:AU661)</f>
      </c>
      <c r="AW661" s="18">
        <f>IF(J661&lt;&gt;0,J661,IF($AV661=0,0,AG661/$AV661*$Z661))</f>
      </c>
      <c r="AX661" s="18">
        <f>IF(K661&lt;&gt;0,K661,IF($AV661=0,0,AH661/$AV661*$Z661))</f>
      </c>
      <c r="AY661" s="18">
        <f>IF(L661&lt;&gt;0,L661,IF($AV661=0,0,AI661/$AV661*$Z661))</f>
      </c>
      <c r="AZ661" s="18">
        <f>IF(M661&lt;&gt;0,M661,IF($AV661=0,0,AJ661/$AV661*$Z661))</f>
      </c>
      <c r="BA661" s="18">
        <f>IF(N661&lt;&gt;0,N661,IF($AV661=0,0,AK661/$AV661*$Z661))</f>
      </c>
      <c r="BB661" s="18">
        <f>IF(O661&lt;&gt;0,O661,IF($AV661=0,0,AL661/$AV661*$Z661))</f>
      </c>
      <c r="BC661" s="18">
        <f>IF(P661&lt;&gt;0,P661,IF($AV661=0,0,AM661/$AV661*$Z661))</f>
      </c>
      <c r="BD661" s="18">
        <f>IF(Q661&lt;&gt;0,Q661,IF($AV661=0,0,AN661/$AV661*$Z661))</f>
      </c>
      <c r="BE661" s="18">
        <f>IF(R661&lt;&gt;0,R661,IF($AV661=0,0,AO661/$AV661*$Z661))</f>
      </c>
      <c r="BF661" s="18">
        <f>IF(S661&lt;&gt;0,S661,IF($AV661=0,0,AP661/$AV661*$Z661))</f>
      </c>
      <c r="BG661" s="18">
        <f>IF(T661&lt;&gt;0,T661,IF($AV661=0,0,AQ661/$AV661*$Z661))</f>
      </c>
      <c r="BH661" s="18">
        <f>IF(U661&lt;&gt;0,U661,IF($AV661=0,0,AR661/$AV661*$Z661))</f>
      </c>
      <c r="BI661" s="18">
        <f>IF(V661&lt;&gt;0,V661,IF($AV661=0,0,AS661/$AV661*$Z661))</f>
      </c>
      <c r="BJ661" s="18">
        <f>IF(W661&lt;&gt;0,W661,IF($AV661=0,0,AT661/$AV661*$Z661))</f>
      </c>
      <c r="BK661" s="18">
        <f>IF(X661&lt;&gt;0,X661,IF($AV661=0,0,AU661/$AV661*$Z661))</f>
      </c>
      <c r="BL661" s="18">
        <f>SUM(AW661:BK661)</f>
      </c>
      <c r="BM661" s="18">
        <f>I661-BL661</f>
      </c>
    </row>
    <row r="662" outlineLevel="4">
      <c r="A662" s="5" t="str">
        <v>11.8</v>
      </c>
      <c r="B662" s="5" t="str">
        <v/>
      </c>
      <c r="C662" s="5" t="str">
        <v/>
      </c>
      <c r="D662" s="5" t="str">
        <v/>
      </c>
      <c r="E662" s="19">
        <f>IFERROR(_xlfn.XLOOKUP(F662,Assumptions!B:B,Assumptions!C:C),0)</f>
      </c>
      <c r="F662" s="5" t="str">
        <v>Site Delivery EGP</v>
      </c>
      <c r="G662" s="5" t="str">
        <v/>
      </c>
      <c r="H662" s="18">
        <f>G660*E662</f>
      </c>
      <c r="I662" s="18">
        <f>H662*(1-0)</f>
      </c>
      <c r="J662" s="18">
        <v>0</v>
      </c>
      <c r="K662" s="18">
        <v>0</v>
      </c>
      <c r="L662" s="18">
        <v>0</v>
      </c>
      <c r="M662" s="18">
        <v>0</v>
      </c>
      <c r="N662" s="18">
        <v>0</v>
      </c>
      <c r="O662" s="18">
        <v>0</v>
      </c>
      <c r="P662" s="18">
        <v>0</v>
      </c>
      <c r="Q662" s="18">
        <v>0</v>
      </c>
      <c r="R662" s="18">
        <v>0</v>
      </c>
      <c r="S662" s="18">
        <v>0</v>
      </c>
      <c r="T662" s="18">
        <v>0</v>
      </c>
      <c r="U662" s="18">
        <v>0</v>
      </c>
      <c r="V662" s="18">
        <v>0</v>
      </c>
      <c r="W662" s="18">
        <v>0</v>
      </c>
      <c r="X662" s="18">
        <v>0</v>
      </c>
      <c r="Y662" s="18">
        <f>SUM(J662:X662)</f>
      </c>
      <c r="Z662" s="18">
        <f>I662-Y662</f>
      </c>
      <c r="AA662" s="5" t="str">
        <v/>
      </c>
      <c r="AB662" s="5" t="str">
        <v/>
      </c>
      <c r="AC662" s="18">
        <f>IFERROR(_xlfn.XLOOKUP(F662,Assumptions!B:B,Assumptions!D:D),0)</f>
      </c>
      <c r="AD662" s="20">
        <f>AA662+AC662</f>
      </c>
      <c r="AE662" s="20">
        <f>AC662+AB662</f>
      </c>
      <c r="AF662" s="5" t="str">
        <v/>
      </c>
      <c r="AG662" s="18">
        <f>IFERROR(_xlfn.BETA.DIST(DATE(YEAR(AG$2),MONTH(AG$2),15),$AD$2,$AE$2,FALSE,DATE(YEAR($AD662),MONTH($AD662),1),DATE(YEAR($AE662),MONTH($AE662),28)),0)</f>
      </c>
      <c r="AH662" s="18">
        <f>IFERROR(_xlfn.BETA.DIST(DATE(YEAR(AH$2),MONTH(AH$2),15),$AD$2,$AE$2,FALSE,DATE(YEAR($AD662),MONTH($AD662),1),DATE(YEAR($AE662),MONTH($AE662),28)),0)</f>
      </c>
      <c r="AI662" s="18">
        <f>IFERROR(_xlfn.BETA.DIST(DATE(YEAR(AI$2),MONTH(AI$2),15),$AD$2,$AE$2,FALSE,DATE(YEAR($AD662),MONTH($AD662),1),DATE(YEAR($AE662),MONTH($AE662),28)),0)</f>
      </c>
      <c r="AJ662" s="18">
        <f>IFERROR(_xlfn.BETA.DIST(DATE(YEAR(AJ$2),MONTH(AJ$2),15),$AD$2,$AE$2,FALSE,DATE(YEAR($AD662),MONTH($AD662),1),DATE(YEAR($AE662),MONTH($AE662),28)),0)</f>
      </c>
      <c r="AK662" s="18">
        <f>IFERROR(_xlfn.BETA.DIST(DATE(YEAR(AK$2),MONTH(AK$2),15),$AD$2,$AE$2,FALSE,DATE(YEAR($AD662),MONTH($AD662),1),DATE(YEAR($AE662),MONTH($AE662),28)),0)</f>
      </c>
      <c r="AL662" s="18">
        <f>IFERROR(_xlfn.BETA.DIST(DATE(YEAR(AL$2),MONTH(AL$2),15),$AD$2,$AE$2,FALSE,DATE(YEAR($AD662),MONTH($AD662),1),DATE(YEAR($AE662),MONTH($AE662),28)),0)</f>
      </c>
      <c r="AM662" s="18">
        <f>IFERROR(_xlfn.BETA.DIST(DATE(YEAR(AM$2),MONTH(AM$2),15),$AD$2,$AE$2,FALSE,DATE(YEAR($AD662),MONTH($AD662),1),DATE(YEAR($AE662),MONTH($AE662),28)),0)</f>
      </c>
      <c r="AN662" s="18">
        <f>IFERROR(_xlfn.BETA.DIST(DATE(YEAR(AN$2),MONTH(AN$2),15),$AD$2,$AE$2,FALSE,DATE(YEAR($AD662),MONTH($AD662),1),DATE(YEAR($AE662),MONTH($AE662),28)),0)</f>
      </c>
      <c r="AO662" s="18">
        <f>IFERROR(_xlfn.BETA.DIST(DATE(YEAR(AO$2),MONTH(AO$2),15),$AD$2,$AE$2,FALSE,DATE(YEAR($AD662),MONTH($AD662),1),DATE(YEAR($AE662),MONTH($AE662),28)),0)</f>
      </c>
      <c r="AP662" s="18">
        <f>IFERROR(_xlfn.BETA.DIST(DATE(YEAR(AP$2),MONTH(AP$2),15),$AD$2,$AE$2,FALSE,DATE(YEAR($AD662),MONTH($AD662),1),DATE(YEAR($AE662),MONTH($AE662),28)),0)</f>
      </c>
      <c r="AQ662" s="18">
        <f>IFERROR(_xlfn.BETA.DIST(DATE(YEAR(AQ$2),MONTH(AQ$2),15),$AD$2,$AE$2,FALSE,DATE(YEAR($AD662),MONTH($AD662),1),DATE(YEAR($AE662),MONTH($AE662),28)),0)</f>
      </c>
      <c r="AR662" s="18">
        <f>IFERROR(_xlfn.BETA.DIST(DATE(YEAR(AR$2),MONTH(AR$2),15),$AD$2,$AE$2,FALSE,DATE(YEAR($AD662),MONTH($AD662),1),DATE(YEAR($AE662),MONTH($AE662),28)),0)</f>
      </c>
      <c r="AS662" s="18">
        <f>IFERROR(_xlfn.BETA.DIST(DATE(YEAR(AS$2),MONTH(AS$2),15),$AD$2,$AE$2,FALSE,DATE(YEAR($AD662),MONTH($AD662),1),DATE(YEAR($AE662),MONTH($AE662),28)),0)</f>
      </c>
      <c r="AT662" s="18">
        <f>IFERROR(_xlfn.BETA.DIST(DATE(YEAR(AT$2),MONTH(AT$2),15),$AD$2,$AE$2,FALSE,DATE(YEAR($AD662),MONTH($AD662),1),DATE(YEAR($AE662),MONTH($AE662),28)),0)</f>
      </c>
      <c r="AU662" s="18">
        <f>IFERROR(_xlfn.BETA.DIST(DATE(YEAR(AU$2),MONTH(AU$2),15),$AD$2,$AE$2,FALSE,DATE(YEAR($AD662),MONTH($AD662),1),DATE(YEAR($AE662),MONTH($AE662),28)),0)</f>
      </c>
      <c r="AV662" s="18">
        <f>SUM(AG662:AU662)</f>
      </c>
      <c r="AW662" s="18">
        <f>IF(J662&lt;&gt;0,J662,IF($AV662=0,0,AG662/$AV662*$Z662))</f>
      </c>
      <c r="AX662" s="18">
        <f>IF(K662&lt;&gt;0,K662,IF($AV662=0,0,AH662/$AV662*$Z662))</f>
      </c>
      <c r="AY662" s="18">
        <f>IF(L662&lt;&gt;0,L662,IF($AV662=0,0,AI662/$AV662*$Z662))</f>
      </c>
      <c r="AZ662" s="18">
        <f>IF(M662&lt;&gt;0,M662,IF($AV662=0,0,AJ662/$AV662*$Z662))</f>
      </c>
      <c r="BA662" s="18">
        <f>IF(N662&lt;&gt;0,N662,IF($AV662=0,0,AK662/$AV662*$Z662))</f>
      </c>
      <c r="BB662" s="18">
        <f>IF(O662&lt;&gt;0,O662,IF($AV662=0,0,AL662/$AV662*$Z662))</f>
      </c>
      <c r="BC662" s="18">
        <f>IF(P662&lt;&gt;0,P662,IF($AV662=0,0,AM662/$AV662*$Z662))</f>
      </c>
      <c r="BD662" s="18">
        <f>IF(Q662&lt;&gt;0,Q662,IF($AV662=0,0,AN662/$AV662*$Z662))</f>
      </c>
      <c r="BE662" s="18">
        <f>IF(R662&lt;&gt;0,R662,IF($AV662=0,0,AO662/$AV662*$Z662))</f>
      </c>
      <c r="BF662" s="18">
        <f>IF(S662&lt;&gt;0,S662,IF($AV662=0,0,AP662/$AV662*$Z662))</f>
      </c>
      <c r="BG662" s="18">
        <f>IF(T662&lt;&gt;0,T662,IF($AV662=0,0,AQ662/$AV662*$Z662))</f>
      </c>
      <c r="BH662" s="18">
        <f>IF(U662&lt;&gt;0,U662,IF($AV662=0,0,AR662/$AV662*$Z662))</f>
      </c>
      <c r="BI662" s="18">
        <f>IF(V662&lt;&gt;0,V662,IF($AV662=0,0,AS662/$AV662*$Z662))</f>
      </c>
      <c r="BJ662" s="18">
        <f>IF(W662&lt;&gt;0,W662,IF($AV662=0,0,AT662/$AV662*$Z662))</f>
      </c>
      <c r="BK662" s="18">
        <f>IF(X662&lt;&gt;0,X662,IF($AV662=0,0,AU662/$AV662*$Z662))</f>
      </c>
      <c r="BL662" s="18">
        <f>SUM(AW662:BK662)</f>
      </c>
      <c r="BM662" s="18">
        <f>I662-BL662</f>
      </c>
    </row>
    <row r="663" outlineLevel="4">
      <c r="A663" s="5" t="str">
        <v>11.8</v>
      </c>
      <c r="B663" s="5" t="str">
        <v/>
      </c>
      <c r="C663" s="5" t="str">
        <v>BSKDGNGENGR07</v>
      </c>
      <c r="D663" s="5" t="str">
        <v>BSKDGNGENGR07</v>
      </c>
      <c r="E663" s="19">
        <f>IFERROR(_xlfn.XLOOKUP(F663,Assumptions!B:B,Assumptions!C:C),0)</f>
      </c>
      <c r="F663" s="5" t="str">
        <v>Retention</v>
      </c>
      <c r="G663" s="5" t="str">
        <v/>
      </c>
      <c r="H663" s="18">
        <f>G660*E663</f>
      </c>
      <c r="I663" s="18">
        <f>H663*(1-0)</f>
      </c>
      <c r="J663" s="18">
        <v>0</v>
      </c>
      <c r="K663" s="18">
        <v>0</v>
      </c>
      <c r="L663" s="18">
        <v>0</v>
      </c>
      <c r="M663" s="18">
        <v>0</v>
      </c>
      <c r="N663" s="18">
        <v>0</v>
      </c>
      <c r="O663" s="18">
        <v>0</v>
      </c>
      <c r="P663" s="18">
        <v>0</v>
      </c>
      <c r="Q663" s="18">
        <v>0</v>
      </c>
      <c r="R663" s="18">
        <v>0</v>
      </c>
      <c r="S663" s="18">
        <v>0</v>
      </c>
      <c r="T663" s="18">
        <v>0</v>
      </c>
      <c r="U663" s="18">
        <v>0</v>
      </c>
      <c r="V663" s="18">
        <v>0</v>
      </c>
      <c r="W663" s="18">
        <v>0</v>
      </c>
      <c r="X663" s="18">
        <v>0</v>
      </c>
      <c r="Y663" s="18">
        <f>SUM(J663:X663)</f>
      </c>
      <c r="Z663" s="18">
        <f>I663-Y663</f>
      </c>
      <c r="AA663" s="20">
        <v>46483</v>
      </c>
      <c r="AB663" s="20">
        <v>46483</v>
      </c>
      <c r="AC663" s="18">
        <f>IFERROR(_xlfn.XLOOKUP(F663,Assumptions!B:B,Assumptions!D:D),0)</f>
      </c>
      <c r="AD663" s="20">
        <f>AA663+AC663</f>
      </c>
      <c r="AE663" s="20">
        <f>AC663+AB663</f>
      </c>
      <c r="AF663" s="5" t="str">
        <v/>
      </c>
      <c r="AG663" s="18">
        <f>IFERROR(_xlfn.BETA.DIST(DATE(YEAR(AG$2),MONTH(AG$2),15),$AD$2,$AE$2,FALSE,DATE(YEAR($AD663),MONTH($AD663),1),DATE(YEAR($AE663),MONTH($AE663),28)),0)</f>
      </c>
      <c r="AH663" s="18">
        <f>IFERROR(_xlfn.BETA.DIST(DATE(YEAR(AH$2),MONTH(AH$2),15),$AD$2,$AE$2,FALSE,DATE(YEAR($AD663),MONTH($AD663),1),DATE(YEAR($AE663),MONTH($AE663),28)),0)</f>
      </c>
      <c r="AI663" s="18">
        <f>IFERROR(_xlfn.BETA.DIST(DATE(YEAR(AI$2),MONTH(AI$2),15),$AD$2,$AE$2,FALSE,DATE(YEAR($AD663),MONTH($AD663),1),DATE(YEAR($AE663),MONTH($AE663),28)),0)</f>
      </c>
      <c r="AJ663" s="18">
        <f>IFERROR(_xlfn.BETA.DIST(DATE(YEAR(AJ$2),MONTH(AJ$2),15),$AD$2,$AE$2,FALSE,DATE(YEAR($AD663),MONTH($AD663),1),DATE(YEAR($AE663),MONTH($AE663),28)),0)</f>
      </c>
      <c r="AK663" s="18">
        <f>IFERROR(_xlfn.BETA.DIST(DATE(YEAR(AK$2),MONTH(AK$2),15),$AD$2,$AE$2,FALSE,DATE(YEAR($AD663),MONTH($AD663),1),DATE(YEAR($AE663),MONTH($AE663),28)),0)</f>
      </c>
      <c r="AL663" s="18">
        <f>IFERROR(_xlfn.BETA.DIST(DATE(YEAR(AL$2),MONTH(AL$2),15),$AD$2,$AE$2,FALSE,DATE(YEAR($AD663),MONTH($AD663),1),DATE(YEAR($AE663),MONTH($AE663),28)),0)</f>
      </c>
      <c r="AM663" s="18">
        <f>IFERROR(_xlfn.BETA.DIST(DATE(YEAR(AM$2),MONTH(AM$2),15),$AD$2,$AE$2,FALSE,DATE(YEAR($AD663),MONTH($AD663),1),DATE(YEAR($AE663),MONTH($AE663),28)),0)</f>
      </c>
      <c r="AN663" s="18">
        <f>IFERROR(_xlfn.BETA.DIST(DATE(YEAR(AN$2),MONTH(AN$2),15),$AD$2,$AE$2,FALSE,DATE(YEAR($AD663),MONTH($AD663),1),DATE(YEAR($AE663),MONTH($AE663),28)),0)</f>
      </c>
      <c r="AO663" s="18">
        <f>IFERROR(_xlfn.BETA.DIST(DATE(YEAR(AO$2),MONTH(AO$2),15),$AD$2,$AE$2,FALSE,DATE(YEAR($AD663),MONTH($AD663),1),DATE(YEAR($AE663),MONTH($AE663),28)),0)</f>
      </c>
      <c r="AP663" s="18">
        <f>IFERROR(_xlfn.BETA.DIST(DATE(YEAR(AP$2),MONTH(AP$2),15),$AD$2,$AE$2,FALSE,DATE(YEAR($AD663),MONTH($AD663),1),DATE(YEAR($AE663),MONTH($AE663),28)),0)</f>
      </c>
      <c r="AQ663" s="18">
        <f>IFERROR(_xlfn.BETA.DIST(DATE(YEAR(AQ$2),MONTH(AQ$2),15),$AD$2,$AE$2,FALSE,DATE(YEAR($AD663),MONTH($AD663),1),DATE(YEAR($AE663),MONTH($AE663),28)),0)</f>
      </c>
      <c r="AR663" s="18">
        <f>IFERROR(_xlfn.BETA.DIST(DATE(YEAR(AR$2),MONTH(AR$2),15),$AD$2,$AE$2,FALSE,DATE(YEAR($AD663),MONTH($AD663),1),DATE(YEAR($AE663),MONTH($AE663),28)),0)</f>
      </c>
      <c r="AS663" s="18">
        <f>IFERROR(_xlfn.BETA.DIST(DATE(YEAR(AS$2),MONTH(AS$2),15),$AD$2,$AE$2,FALSE,DATE(YEAR($AD663),MONTH($AD663),1),DATE(YEAR($AE663),MONTH($AE663),28)),0)</f>
      </c>
      <c r="AT663" s="18">
        <f>IFERROR(_xlfn.BETA.DIST(DATE(YEAR(AT$2),MONTH(AT$2),15),$AD$2,$AE$2,FALSE,DATE(YEAR($AD663),MONTH($AD663),1),DATE(YEAR($AE663),MONTH($AE663),28)),0)</f>
      </c>
      <c r="AU663" s="18">
        <f>IFERROR(_xlfn.BETA.DIST(DATE(YEAR(AU$2),MONTH(AU$2),15),$AD$2,$AE$2,FALSE,DATE(YEAR($AD663),MONTH($AD663),1),DATE(YEAR($AE663),MONTH($AE663),28)),0)</f>
      </c>
      <c r="AV663" s="18">
        <f>SUM(AG663:AU663)</f>
      </c>
      <c r="AW663" s="18">
        <f>IF(J663&lt;&gt;0,J663,IF($AV663=0,0,AG663/$AV663*$Z663))</f>
      </c>
      <c r="AX663" s="18">
        <f>IF(K663&lt;&gt;0,K663,IF($AV663=0,0,AH663/$AV663*$Z663))</f>
      </c>
      <c r="AY663" s="18">
        <f>IF(L663&lt;&gt;0,L663,IF($AV663=0,0,AI663/$AV663*$Z663))</f>
      </c>
      <c r="AZ663" s="18">
        <f>IF(M663&lt;&gt;0,M663,IF($AV663=0,0,AJ663/$AV663*$Z663))</f>
      </c>
      <c r="BA663" s="18">
        <f>IF(N663&lt;&gt;0,N663,IF($AV663=0,0,AK663/$AV663*$Z663))</f>
      </c>
      <c r="BB663" s="18">
        <f>IF(O663&lt;&gt;0,O663,IF($AV663=0,0,AL663/$AV663*$Z663))</f>
      </c>
      <c r="BC663" s="18">
        <f>IF(P663&lt;&gt;0,P663,IF($AV663=0,0,AM663/$AV663*$Z663))</f>
      </c>
      <c r="BD663" s="18">
        <f>IF(Q663&lt;&gt;0,Q663,IF($AV663=0,0,AN663/$AV663*$Z663))</f>
      </c>
      <c r="BE663" s="18">
        <f>IF(R663&lt;&gt;0,R663,IF($AV663=0,0,AO663/$AV663*$Z663))</f>
      </c>
      <c r="BF663" s="18">
        <f>IF(S663&lt;&gt;0,S663,IF($AV663=0,0,AP663/$AV663*$Z663))</f>
      </c>
      <c r="BG663" s="18">
        <f>IF(T663&lt;&gt;0,T663,IF($AV663=0,0,AQ663/$AV663*$Z663))</f>
      </c>
      <c r="BH663" s="18">
        <f>IF(U663&lt;&gt;0,U663,IF($AV663=0,0,AR663/$AV663*$Z663))</f>
      </c>
      <c r="BI663" s="18">
        <f>IF(V663&lt;&gt;0,V663,IF($AV663=0,0,AS663/$AV663*$Z663))</f>
      </c>
      <c r="BJ663" s="18">
        <f>IF(W663&lt;&gt;0,W663,IF($AV663=0,0,AT663/$AV663*$Z663))</f>
      </c>
      <c r="BK663" s="18">
        <f>IF(X663&lt;&gt;0,X663,IF($AV663=0,0,AU663/$AV663*$Z663))</f>
      </c>
      <c r="BL663" s="18">
        <f>SUM(AW663:BK663)</f>
      </c>
      <c r="BM663" s="18">
        <f>I663-BL663</f>
      </c>
    </row>
    <row r="664" outlineLevel="2">
      <c r="A664" s="15" t="str">
        <v/>
      </c>
      <c r="B664" s="15" t="str">
        <v/>
      </c>
      <c r="C664" s="15" t="str">
        <v/>
      </c>
      <c r="D664" s="15" t="str">
        <v/>
      </c>
      <c r="E664" s="15" t="str">
        <v/>
      </c>
      <c r="F664" s="15" t="str">
        <v>Cable Trenches and Ducts</v>
      </c>
      <c r="G664" s="15">
        <v>14921824.3</v>
      </c>
      <c r="H664" s="15" t="str">
        <v/>
      </c>
      <c r="I664" s="15" t="str">
        <v/>
      </c>
      <c r="J664" s="15" t="str">
        <v/>
      </c>
      <c r="K664" s="15" t="str">
        <v/>
      </c>
      <c r="L664" s="15" t="str">
        <v/>
      </c>
      <c r="M664" s="15" t="str">
        <v/>
      </c>
      <c r="N664" s="15" t="str">
        <v/>
      </c>
      <c r="O664" s="15" t="str">
        <v/>
      </c>
      <c r="P664" s="15" t="str">
        <v/>
      </c>
      <c r="Q664" s="15" t="str">
        <v/>
      </c>
      <c r="R664" s="15" t="str">
        <v/>
      </c>
      <c r="S664" s="15" t="str">
        <v/>
      </c>
      <c r="T664" s="15" t="str">
        <v/>
      </c>
      <c r="U664" s="15" t="str">
        <v/>
      </c>
      <c r="V664" s="15" t="str">
        <v/>
      </c>
      <c r="W664" s="15" t="str">
        <v/>
      </c>
      <c r="X664" s="15" t="str">
        <v/>
      </c>
      <c r="Y664" s="15" t="str">
        <v/>
      </c>
      <c r="Z664" s="15" t="str">
        <v/>
      </c>
      <c r="AA664" s="15" t="str">
        <v/>
      </c>
      <c r="AB664" s="15" t="str">
        <v/>
      </c>
      <c r="AC664" s="15" t="str">
        <v/>
      </c>
      <c r="AD664" s="15" t="str">
        <v/>
      </c>
      <c r="AE664" s="15" t="str">
        <v/>
      </c>
      <c r="AF664" s="5" t="str">
        <v/>
      </c>
      <c r="AG664" s="15" t="str">
        <v/>
      </c>
      <c r="AH664" s="15" t="str">
        <v/>
      </c>
      <c r="AI664" s="15" t="str">
        <v/>
      </c>
      <c r="AJ664" s="15" t="str">
        <v/>
      </c>
      <c r="AK664" s="15" t="str">
        <v/>
      </c>
      <c r="AL664" s="15" t="str">
        <v/>
      </c>
      <c r="AM664" s="15" t="str">
        <v/>
      </c>
      <c r="AN664" s="15" t="str">
        <v/>
      </c>
      <c r="AO664" s="15" t="str">
        <v/>
      </c>
      <c r="AP664" s="15" t="str">
        <v/>
      </c>
      <c r="AQ664" s="15" t="str">
        <v/>
      </c>
      <c r="AR664" s="15" t="str">
        <v/>
      </c>
      <c r="AS664" s="15" t="str">
        <v/>
      </c>
      <c r="AT664" s="15" t="str">
        <v/>
      </c>
      <c r="AU664" s="15" t="str">
        <v/>
      </c>
      <c r="AV664" s="15" t="str">
        <v/>
      </c>
      <c r="AW664" s="15" t="str">
        <v/>
      </c>
      <c r="AX664" s="15" t="str">
        <v/>
      </c>
      <c r="AY664" s="15" t="str">
        <v/>
      </c>
      <c r="AZ664" s="15" t="str">
        <v/>
      </c>
      <c r="BA664" s="15" t="str">
        <v/>
      </c>
      <c r="BB664" s="15" t="str">
        <v/>
      </c>
      <c r="BC664" s="15" t="str">
        <v/>
      </c>
      <c r="BD664" s="15" t="str">
        <v/>
      </c>
      <c r="BE664" s="15" t="str">
        <v/>
      </c>
      <c r="BF664" s="15" t="str">
        <v/>
      </c>
      <c r="BG664" s="15" t="str">
        <v/>
      </c>
      <c r="BH664" s="15" t="str">
        <v/>
      </c>
      <c r="BI664" s="15" t="str">
        <v/>
      </c>
      <c r="BJ664" s="15" t="str">
        <v/>
      </c>
      <c r="BK664" s="15" t="str">
        <v/>
      </c>
      <c r="BL664" s="15" t="str">
        <v/>
      </c>
      <c r="BM664" s="15" t="str">
        <v/>
      </c>
    </row>
    <row r="665" outlineLevel="3">
      <c r="A665" s="17" t="str">
        <v>11.14</v>
      </c>
      <c r="B665" s="17" t="str">
        <v/>
      </c>
      <c r="C665" s="17" t="str">
        <v/>
      </c>
      <c r="D665" s="17" t="str">
        <v/>
      </c>
      <c r="E665" s="17" t="str">
        <v>11.14</v>
      </c>
      <c r="F665" s="17" t="str">
        <v>External Cable Trenches and Ducts for the power and control cables including cable trenches  and  ducts for M.V cables up to the boundary wall including the required extension-s for the cable trenches</v>
      </c>
      <c r="G665" s="17">
        <v>14921824.3</v>
      </c>
      <c r="H665" s="17" t="str">
        <v/>
      </c>
      <c r="I665" s="17" t="str">
        <v/>
      </c>
      <c r="J665" s="17" t="str">
        <v/>
      </c>
      <c r="K665" s="17" t="str">
        <v/>
      </c>
      <c r="L665" s="17" t="str">
        <v/>
      </c>
      <c r="M665" s="17" t="str">
        <v/>
      </c>
      <c r="N665" s="17" t="str">
        <v/>
      </c>
      <c r="O665" s="17" t="str">
        <v/>
      </c>
      <c r="P665" s="17" t="str">
        <v/>
      </c>
      <c r="Q665" s="17" t="str">
        <v/>
      </c>
      <c r="R665" s="17" t="str">
        <v/>
      </c>
      <c r="S665" s="17" t="str">
        <v/>
      </c>
      <c r="T665" s="17" t="str">
        <v/>
      </c>
      <c r="U665" s="17" t="str">
        <v/>
      </c>
      <c r="V665" s="17" t="str">
        <v/>
      </c>
      <c r="W665" s="17" t="str">
        <v/>
      </c>
      <c r="X665" s="17" t="str">
        <v/>
      </c>
      <c r="Y665" s="17" t="str">
        <v/>
      </c>
      <c r="Z665" s="17" t="str">
        <v/>
      </c>
      <c r="AA665" s="17" t="str">
        <v/>
      </c>
      <c r="AB665" s="17" t="str">
        <v/>
      </c>
      <c r="AC665" s="17" t="str">
        <v/>
      </c>
      <c r="AD665" s="17" t="str">
        <v/>
      </c>
      <c r="AE665" s="17" t="str">
        <v/>
      </c>
      <c r="AF665" s="5" t="str">
        <v/>
      </c>
      <c r="AG665" s="18">
        <f>IFERROR(_xlfn.BETA.DIST(DATE(YEAR(AG$2),MONTH(AG$2),15),$AD$2,$AE$2,FALSE,DATE(YEAR($AD665),MONTH($AD665),1),DATE(YEAR($AE665),MONTH($AE665),28)),0)</f>
      </c>
      <c r="AH665" s="18">
        <f>IFERROR(_xlfn.BETA.DIST(DATE(YEAR(AH$2),MONTH(AH$2),15),$AD$2,$AE$2,FALSE,DATE(YEAR($AD665),MONTH($AD665),1),DATE(YEAR($AE665),MONTH($AE665),28)),0)</f>
      </c>
      <c r="AI665" s="18">
        <f>IFERROR(_xlfn.BETA.DIST(DATE(YEAR(AI$2),MONTH(AI$2),15),$AD$2,$AE$2,FALSE,DATE(YEAR($AD665),MONTH($AD665),1),DATE(YEAR($AE665),MONTH($AE665),28)),0)</f>
      </c>
      <c r="AJ665" s="18">
        <f>IFERROR(_xlfn.BETA.DIST(DATE(YEAR(AJ$2),MONTH(AJ$2),15),$AD$2,$AE$2,FALSE,DATE(YEAR($AD665),MONTH($AD665),1),DATE(YEAR($AE665),MONTH($AE665),28)),0)</f>
      </c>
      <c r="AK665" s="18">
        <f>IFERROR(_xlfn.BETA.DIST(DATE(YEAR(AK$2),MONTH(AK$2),15),$AD$2,$AE$2,FALSE,DATE(YEAR($AD665),MONTH($AD665),1),DATE(YEAR($AE665),MONTH($AE665),28)),0)</f>
      </c>
      <c r="AL665" s="18">
        <f>IFERROR(_xlfn.BETA.DIST(DATE(YEAR(AL$2),MONTH(AL$2),15),$AD$2,$AE$2,FALSE,DATE(YEAR($AD665),MONTH($AD665),1),DATE(YEAR($AE665),MONTH($AE665),28)),0)</f>
      </c>
      <c r="AM665" s="18">
        <f>IFERROR(_xlfn.BETA.DIST(DATE(YEAR(AM$2),MONTH(AM$2),15),$AD$2,$AE$2,FALSE,DATE(YEAR($AD665),MONTH($AD665),1),DATE(YEAR($AE665),MONTH($AE665),28)),0)</f>
      </c>
      <c r="AN665" s="18">
        <f>IFERROR(_xlfn.BETA.DIST(DATE(YEAR(AN$2),MONTH(AN$2),15),$AD$2,$AE$2,FALSE,DATE(YEAR($AD665),MONTH($AD665),1),DATE(YEAR($AE665),MONTH($AE665),28)),0)</f>
      </c>
      <c r="AO665" s="18">
        <f>IFERROR(_xlfn.BETA.DIST(DATE(YEAR(AO$2),MONTH(AO$2),15),$AD$2,$AE$2,FALSE,DATE(YEAR($AD665),MONTH($AD665),1),DATE(YEAR($AE665),MONTH($AE665),28)),0)</f>
      </c>
      <c r="AP665" s="18">
        <f>IFERROR(_xlfn.BETA.DIST(DATE(YEAR(AP$2),MONTH(AP$2),15),$AD$2,$AE$2,FALSE,DATE(YEAR($AD665),MONTH($AD665),1),DATE(YEAR($AE665),MONTH($AE665),28)),0)</f>
      </c>
      <c r="AQ665" s="18">
        <f>IFERROR(_xlfn.BETA.DIST(DATE(YEAR(AQ$2),MONTH(AQ$2),15),$AD$2,$AE$2,FALSE,DATE(YEAR($AD665),MONTH($AD665),1),DATE(YEAR($AE665),MONTH($AE665),28)),0)</f>
      </c>
      <c r="AR665" s="18">
        <f>IFERROR(_xlfn.BETA.DIST(DATE(YEAR(AR$2),MONTH(AR$2),15),$AD$2,$AE$2,FALSE,DATE(YEAR($AD665),MONTH($AD665),1),DATE(YEAR($AE665),MONTH($AE665),28)),0)</f>
      </c>
      <c r="AS665" s="18">
        <f>IFERROR(_xlfn.BETA.DIST(DATE(YEAR(AS$2),MONTH(AS$2),15),$AD$2,$AE$2,FALSE,DATE(YEAR($AD665),MONTH($AD665),1),DATE(YEAR($AE665),MONTH($AE665),28)),0)</f>
      </c>
      <c r="AT665" s="18">
        <f>IFERROR(_xlfn.BETA.DIST(DATE(YEAR(AT$2),MONTH(AT$2),15),$AD$2,$AE$2,FALSE,DATE(YEAR($AD665),MONTH($AD665),1),DATE(YEAR($AE665),MONTH($AE665),28)),0)</f>
      </c>
      <c r="AU665" s="18">
        <f>IFERROR(_xlfn.BETA.DIST(DATE(YEAR(AU$2),MONTH(AU$2),15),$AD$2,$AE$2,FALSE,DATE(YEAR($AD665),MONTH($AD665),1),DATE(YEAR($AE665),MONTH($AE665),28)),0)</f>
      </c>
      <c r="AV665" s="18">
        <f>SUM(AG665:AU665)</f>
      </c>
      <c r="AW665" s="18">
        <f>IF(J665&lt;&gt;0,J665,IF($AV665=0,0,AG665/$AV665*$Z665))</f>
      </c>
      <c r="AX665" s="18">
        <f>IF(K665&lt;&gt;0,K665,IF($AV665=0,0,AH665/$AV665*$Z665))</f>
      </c>
      <c r="AY665" s="18">
        <f>IF(L665&lt;&gt;0,L665,IF($AV665=0,0,AI665/$AV665*$Z665))</f>
      </c>
      <c r="AZ665" s="18">
        <f>IF(M665&lt;&gt;0,M665,IF($AV665=0,0,AJ665/$AV665*$Z665))</f>
      </c>
      <c r="BA665" s="18">
        <f>IF(N665&lt;&gt;0,N665,IF($AV665=0,0,AK665/$AV665*$Z665))</f>
      </c>
      <c r="BB665" s="18">
        <f>IF(O665&lt;&gt;0,O665,IF($AV665=0,0,AL665/$AV665*$Z665))</f>
      </c>
      <c r="BC665" s="18">
        <f>IF(P665&lt;&gt;0,P665,IF($AV665=0,0,AM665/$AV665*$Z665))</f>
      </c>
      <c r="BD665" s="18">
        <f>IF(Q665&lt;&gt;0,Q665,IF($AV665=0,0,AN665/$AV665*$Z665))</f>
      </c>
      <c r="BE665" s="18">
        <f>IF(R665&lt;&gt;0,R665,IF($AV665=0,0,AO665/$AV665*$Z665))</f>
      </c>
      <c r="BF665" s="18">
        <f>IF(S665&lt;&gt;0,S665,IF($AV665=0,0,AP665/$AV665*$Z665))</f>
      </c>
      <c r="BG665" s="18">
        <f>IF(T665&lt;&gt;0,T665,IF($AV665=0,0,AQ665/$AV665*$Z665))</f>
      </c>
      <c r="BH665" s="18">
        <f>IF(U665&lt;&gt;0,U665,IF($AV665=0,0,AR665/$AV665*$Z665))</f>
      </c>
      <c r="BI665" s="18">
        <f>IF(V665&lt;&gt;0,V665,IF($AV665=0,0,AS665/$AV665*$Z665))</f>
      </c>
      <c r="BJ665" s="18">
        <f>IF(W665&lt;&gt;0,W665,IF($AV665=0,0,AT665/$AV665*$Z665))</f>
      </c>
      <c r="BK665" s="18">
        <f>IF(X665&lt;&gt;0,X665,IF($AV665=0,0,AU665/$AV665*$Z665))</f>
      </c>
      <c r="BL665" s="18">
        <f>SUM(AW665:BK665)</f>
      </c>
      <c r="BM665" s="17" t="str">
        <v/>
      </c>
    </row>
    <row r="666" outlineLevel="4">
      <c r="A666" s="5" t="str">
        <v>11.14</v>
      </c>
      <c r="B666" s="5" t="str">
        <v/>
      </c>
      <c r="C666" s="5" t="str">
        <v>BSKDGNGENGR03</v>
      </c>
      <c r="D666" s="5" t="str">
        <v>BSKDGNGENGR03</v>
      </c>
      <c r="E666" s="19">
        <f>IFERROR(_xlfn.XLOOKUP(F666,Assumptions!B:B,Assumptions!C:C),0)</f>
      </c>
      <c r="F666" s="5" t="str">
        <v>Advanced Payment</v>
      </c>
      <c r="G666" s="5" t="str">
        <v/>
      </c>
      <c r="H666" s="18">
        <f>G665*E666</f>
      </c>
      <c r="I666" s="18">
        <f>H666*(1-0)</f>
      </c>
      <c r="J666" s="18">
        <v>0</v>
      </c>
      <c r="K666" s="18">
        <v>0</v>
      </c>
      <c r="L666" s="18">
        <v>0</v>
      </c>
      <c r="M666" s="18">
        <v>0</v>
      </c>
      <c r="N666" s="18">
        <v>0</v>
      </c>
      <c r="O666" s="18">
        <v>0</v>
      </c>
      <c r="P666" s="18">
        <v>0</v>
      </c>
      <c r="Q666" s="18">
        <v>0</v>
      </c>
      <c r="R666" s="18">
        <v>0</v>
      </c>
      <c r="S666" s="18">
        <v>0</v>
      </c>
      <c r="T666" s="18">
        <v>0</v>
      </c>
      <c r="U666" s="18">
        <v>0</v>
      </c>
      <c r="V666" s="18">
        <v>0</v>
      </c>
      <c r="W666" s="18">
        <v>0</v>
      </c>
      <c r="X666" s="18">
        <v>0</v>
      </c>
      <c r="Y666" s="18">
        <f>SUM(J666:X666)</f>
      </c>
      <c r="Z666" s="18">
        <f>I666-Y666</f>
      </c>
      <c r="AA666" s="20">
        <v>46026</v>
      </c>
      <c r="AB666" s="20">
        <v>46026</v>
      </c>
      <c r="AC666" s="18">
        <f>IFERROR(_xlfn.XLOOKUP(F666,Assumptions!B:B,Assumptions!D:D),0)</f>
      </c>
      <c r="AD666" s="20">
        <f>AA666+AC666</f>
      </c>
      <c r="AE666" s="20">
        <f>AC666+AB666</f>
      </c>
      <c r="AF666" s="5" t="str">
        <v/>
      </c>
      <c r="AG666" s="18">
        <f>IFERROR(_xlfn.BETA.DIST(DATE(YEAR(AG$2),MONTH(AG$2),15),$AD$2,$AE$2,FALSE,DATE(YEAR($AD666),MONTH($AD666),1),DATE(YEAR($AE666),MONTH($AE666),28)),0)</f>
      </c>
      <c r="AH666" s="18">
        <f>IFERROR(_xlfn.BETA.DIST(DATE(YEAR(AH$2),MONTH(AH$2),15),$AD$2,$AE$2,FALSE,DATE(YEAR($AD666),MONTH($AD666),1),DATE(YEAR($AE666),MONTH($AE666),28)),0)</f>
      </c>
      <c r="AI666" s="18">
        <f>IFERROR(_xlfn.BETA.DIST(DATE(YEAR(AI$2),MONTH(AI$2),15),$AD$2,$AE$2,FALSE,DATE(YEAR($AD666),MONTH($AD666),1),DATE(YEAR($AE666),MONTH($AE666),28)),0)</f>
      </c>
      <c r="AJ666" s="18">
        <f>IFERROR(_xlfn.BETA.DIST(DATE(YEAR(AJ$2),MONTH(AJ$2),15),$AD$2,$AE$2,FALSE,DATE(YEAR($AD666),MONTH($AD666),1),DATE(YEAR($AE666),MONTH($AE666),28)),0)</f>
      </c>
      <c r="AK666" s="18">
        <f>IFERROR(_xlfn.BETA.DIST(DATE(YEAR(AK$2),MONTH(AK$2),15),$AD$2,$AE$2,FALSE,DATE(YEAR($AD666),MONTH($AD666),1),DATE(YEAR($AE666),MONTH($AE666),28)),0)</f>
      </c>
      <c r="AL666" s="18">
        <f>IFERROR(_xlfn.BETA.DIST(DATE(YEAR(AL$2),MONTH(AL$2),15),$AD$2,$AE$2,FALSE,DATE(YEAR($AD666),MONTH($AD666),1),DATE(YEAR($AE666),MONTH($AE666),28)),0)</f>
      </c>
      <c r="AM666" s="18">
        <f>IFERROR(_xlfn.BETA.DIST(DATE(YEAR(AM$2),MONTH(AM$2),15),$AD$2,$AE$2,FALSE,DATE(YEAR($AD666),MONTH($AD666),1),DATE(YEAR($AE666),MONTH($AE666),28)),0)</f>
      </c>
      <c r="AN666" s="18">
        <f>IFERROR(_xlfn.BETA.DIST(DATE(YEAR(AN$2),MONTH(AN$2),15),$AD$2,$AE$2,FALSE,DATE(YEAR($AD666),MONTH($AD666),1),DATE(YEAR($AE666),MONTH($AE666),28)),0)</f>
      </c>
      <c r="AO666" s="18">
        <f>IFERROR(_xlfn.BETA.DIST(DATE(YEAR(AO$2),MONTH(AO$2),15),$AD$2,$AE$2,FALSE,DATE(YEAR($AD666),MONTH($AD666),1),DATE(YEAR($AE666),MONTH($AE666),28)),0)</f>
      </c>
      <c r="AP666" s="18">
        <f>IFERROR(_xlfn.BETA.DIST(DATE(YEAR(AP$2),MONTH(AP$2),15),$AD$2,$AE$2,FALSE,DATE(YEAR($AD666),MONTH($AD666),1),DATE(YEAR($AE666),MONTH($AE666),28)),0)</f>
      </c>
      <c r="AQ666" s="18">
        <f>IFERROR(_xlfn.BETA.DIST(DATE(YEAR(AQ$2),MONTH(AQ$2),15),$AD$2,$AE$2,FALSE,DATE(YEAR($AD666),MONTH($AD666),1),DATE(YEAR($AE666),MONTH($AE666),28)),0)</f>
      </c>
      <c r="AR666" s="18">
        <f>IFERROR(_xlfn.BETA.DIST(DATE(YEAR(AR$2),MONTH(AR$2),15),$AD$2,$AE$2,FALSE,DATE(YEAR($AD666),MONTH($AD666),1),DATE(YEAR($AE666),MONTH($AE666),28)),0)</f>
      </c>
      <c r="AS666" s="18">
        <f>IFERROR(_xlfn.BETA.DIST(DATE(YEAR(AS$2),MONTH(AS$2),15),$AD$2,$AE$2,FALSE,DATE(YEAR($AD666),MONTH($AD666),1),DATE(YEAR($AE666),MONTH($AE666),28)),0)</f>
      </c>
      <c r="AT666" s="18">
        <f>IFERROR(_xlfn.BETA.DIST(DATE(YEAR(AT$2),MONTH(AT$2),15),$AD$2,$AE$2,FALSE,DATE(YEAR($AD666),MONTH($AD666),1),DATE(YEAR($AE666),MONTH($AE666),28)),0)</f>
      </c>
      <c r="AU666" s="18">
        <f>IFERROR(_xlfn.BETA.DIST(DATE(YEAR(AU$2),MONTH(AU$2),15),$AD$2,$AE$2,FALSE,DATE(YEAR($AD666),MONTH($AD666),1),DATE(YEAR($AE666),MONTH($AE666),28)),0)</f>
      </c>
      <c r="AV666" s="18">
        <f>SUM(AG666:AU666)</f>
      </c>
      <c r="AW666" s="18">
        <f>IF(J666&lt;&gt;0,J666,IF($AV666=0,0,AG666/$AV666*$Z666))</f>
      </c>
      <c r="AX666" s="18">
        <f>IF(K666&lt;&gt;0,K666,IF($AV666=0,0,AH666/$AV666*$Z666))</f>
      </c>
      <c r="AY666" s="18">
        <f>IF(L666&lt;&gt;0,L666,IF($AV666=0,0,AI666/$AV666*$Z666))</f>
      </c>
      <c r="AZ666" s="18">
        <f>IF(M666&lt;&gt;0,M666,IF($AV666=0,0,AJ666/$AV666*$Z666))</f>
      </c>
      <c r="BA666" s="18">
        <f>IF(N666&lt;&gt;0,N666,IF($AV666=0,0,AK666/$AV666*$Z666))</f>
      </c>
      <c r="BB666" s="18">
        <f>IF(O666&lt;&gt;0,O666,IF($AV666=0,0,AL666/$AV666*$Z666))</f>
      </c>
      <c r="BC666" s="18">
        <f>IF(P666&lt;&gt;0,P666,IF($AV666=0,0,AM666/$AV666*$Z666))</f>
      </c>
      <c r="BD666" s="18">
        <f>IF(Q666&lt;&gt;0,Q666,IF($AV666=0,0,AN666/$AV666*$Z666))</f>
      </c>
      <c r="BE666" s="18">
        <f>IF(R666&lt;&gt;0,R666,IF($AV666=0,0,AO666/$AV666*$Z666))</f>
      </c>
      <c r="BF666" s="18">
        <f>IF(S666&lt;&gt;0,S666,IF($AV666=0,0,AP666/$AV666*$Z666))</f>
      </c>
      <c r="BG666" s="18">
        <f>IF(T666&lt;&gt;0,T666,IF($AV666=0,0,AQ666/$AV666*$Z666))</f>
      </c>
      <c r="BH666" s="18">
        <f>IF(U666&lt;&gt;0,U666,IF($AV666=0,0,AR666/$AV666*$Z666))</f>
      </c>
      <c r="BI666" s="18">
        <f>IF(V666&lt;&gt;0,V666,IF($AV666=0,0,AS666/$AV666*$Z666))</f>
      </c>
      <c r="BJ666" s="18">
        <f>IF(W666&lt;&gt;0,W666,IF($AV666=0,0,AT666/$AV666*$Z666))</f>
      </c>
      <c r="BK666" s="18">
        <f>IF(X666&lt;&gt;0,X666,IF($AV666=0,0,AU666/$AV666*$Z666))</f>
      </c>
      <c r="BL666" s="18">
        <f>SUM(AW666:BK666)</f>
      </c>
      <c r="BM666" s="18">
        <f>I666-BL666</f>
      </c>
    </row>
    <row r="667" outlineLevel="4">
      <c r="A667" s="5" t="str">
        <v>11.14</v>
      </c>
      <c r="B667" s="5" t="str">
        <v/>
      </c>
      <c r="C667" s="5" t="str">
        <v/>
      </c>
      <c r="D667" s="5" t="str">
        <v/>
      </c>
      <c r="E667" s="19">
        <f>IFERROR(_xlfn.XLOOKUP(F667,Assumptions!B:B,Assumptions!C:C),0)</f>
      </c>
      <c r="F667" s="5" t="str">
        <v>Site Delivery EGP</v>
      </c>
      <c r="G667" s="5" t="str">
        <v/>
      </c>
      <c r="H667" s="18">
        <f>G665*E667</f>
      </c>
      <c r="I667" s="18">
        <f>H667*(1-0)</f>
      </c>
      <c r="J667" s="18">
        <v>0</v>
      </c>
      <c r="K667" s="18">
        <v>0</v>
      </c>
      <c r="L667" s="18">
        <v>0</v>
      </c>
      <c r="M667" s="18">
        <v>0</v>
      </c>
      <c r="N667" s="18">
        <v>0</v>
      </c>
      <c r="O667" s="18">
        <v>0</v>
      </c>
      <c r="P667" s="18">
        <v>0</v>
      </c>
      <c r="Q667" s="18">
        <v>0</v>
      </c>
      <c r="R667" s="18">
        <v>0</v>
      </c>
      <c r="S667" s="18">
        <v>0</v>
      </c>
      <c r="T667" s="18">
        <v>0</v>
      </c>
      <c r="U667" s="18">
        <v>0</v>
      </c>
      <c r="V667" s="18">
        <v>0</v>
      </c>
      <c r="W667" s="18">
        <v>0</v>
      </c>
      <c r="X667" s="18">
        <v>0</v>
      </c>
      <c r="Y667" s="18">
        <f>SUM(J667:X667)</f>
      </c>
      <c r="Z667" s="18">
        <f>I667-Y667</f>
      </c>
      <c r="AA667" s="5" t="str">
        <v/>
      </c>
      <c r="AB667" s="5" t="str">
        <v/>
      </c>
      <c r="AC667" s="18">
        <f>IFERROR(_xlfn.XLOOKUP(F667,Assumptions!B:B,Assumptions!D:D),0)</f>
      </c>
      <c r="AD667" s="20">
        <f>AA667+AC667</f>
      </c>
      <c r="AE667" s="20">
        <f>AC667+AB667</f>
      </c>
      <c r="AF667" s="5" t="str">
        <v/>
      </c>
      <c r="AG667" s="18">
        <f>IFERROR(_xlfn.BETA.DIST(DATE(YEAR(AG$2),MONTH(AG$2),15),$AD$2,$AE$2,FALSE,DATE(YEAR($AD667),MONTH($AD667),1),DATE(YEAR($AE667),MONTH($AE667),28)),0)</f>
      </c>
      <c r="AH667" s="18">
        <f>IFERROR(_xlfn.BETA.DIST(DATE(YEAR(AH$2),MONTH(AH$2),15),$AD$2,$AE$2,FALSE,DATE(YEAR($AD667),MONTH($AD667),1),DATE(YEAR($AE667),MONTH($AE667),28)),0)</f>
      </c>
      <c r="AI667" s="18">
        <f>IFERROR(_xlfn.BETA.DIST(DATE(YEAR(AI$2),MONTH(AI$2),15),$AD$2,$AE$2,FALSE,DATE(YEAR($AD667),MONTH($AD667),1),DATE(YEAR($AE667),MONTH($AE667),28)),0)</f>
      </c>
      <c r="AJ667" s="18">
        <f>IFERROR(_xlfn.BETA.DIST(DATE(YEAR(AJ$2),MONTH(AJ$2),15),$AD$2,$AE$2,FALSE,DATE(YEAR($AD667),MONTH($AD667),1),DATE(YEAR($AE667),MONTH($AE667),28)),0)</f>
      </c>
      <c r="AK667" s="18">
        <f>IFERROR(_xlfn.BETA.DIST(DATE(YEAR(AK$2),MONTH(AK$2),15),$AD$2,$AE$2,FALSE,DATE(YEAR($AD667),MONTH($AD667),1),DATE(YEAR($AE667),MONTH($AE667),28)),0)</f>
      </c>
      <c r="AL667" s="18">
        <f>IFERROR(_xlfn.BETA.DIST(DATE(YEAR(AL$2),MONTH(AL$2),15),$AD$2,$AE$2,FALSE,DATE(YEAR($AD667),MONTH($AD667),1),DATE(YEAR($AE667),MONTH($AE667),28)),0)</f>
      </c>
      <c r="AM667" s="18">
        <f>IFERROR(_xlfn.BETA.DIST(DATE(YEAR(AM$2),MONTH(AM$2),15),$AD$2,$AE$2,FALSE,DATE(YEAR($AD667),MONTH($AD667),1),DATE(YEAR($AE667),MONTH($AE667),28)),0)</f>
      </c>
      <c r="AN667" s="18">
        <f>IFERROR(_xlfn.BETA.DIST(DATE(YEAR(AN$2),MONTH(AN$2),15),$AD$2,$AE$2,FALSE,DATE(YEAR($AD667),MONTH($AD667),1),DATE(YEAR($AE667),MONTH($AE667),28)),0)</f>
      </c>
      <c r="AO667" s="18">
        <f>IFERROR(_xlfn.BETA.DIST(DATE(YEAR(AO$2),MONTH(AO$2),15),$AD$2,$AE$2,FALSE,DATE(YEAR($AD667),MONTH($AD667),1),DATE(YEAR($AE667),MONTH($AE667),28)),0)</f>
      </c>
      <c r="AP667" s="18">
        <f>IFERROR(_xlfn.BETA.DIST(DATE(YEAR(AP$2),MONTH(AP$2),15),$AD$2,$AE$2,FALSE,DATE(YEAR($AD667),MONTH($AD667),1),DATE(YEAR($AE667),MONTH($AE667),28)),0)</f>
      </c>
      <c r="AQ667" s="18">
        <f>IFERROR(_xlfn.BETA.DIST(DATE(YEAR(AQ$2),MONTH(AQ$2),15),$AD$2,$AE$2,FALSE,DATE(YEAR($AD667),MONTH($AD667),1),DATE(YEAR($AE667),MONTH($AE667),28)),0)</f>
      </c>
      <c r="AR667" s="18">
        <f>IFERROR(_xlfn.BETA.DIST(DATE(YEAR(AR$2),MONTH(AR$2),15),$AD$2,$AE$2,FALSE,DATE(YEAR($AD667),MONTH($AD667),1),DATE(YEAR($AE667),MONTH($AE667),28)),0)</f>
      </c>
      <c r="AS667" s="18">
        <f>IFERROR(_xlfn.BETA.DIST(DATE(YEAR(AS$2),MONTH(AS$2),15),$AD$2,$AE$2,FALSE,DATE(YEAR($AD667),MONTH($AD667),1),DATE(YEAR($AE667),MONTH($AE667),28)),0)</f>
      </c>
      <c r="AT667" s="18">
        <f>IFERROR(_xlfn.BETA.DIST(DATE(YEAR(AT$2),MONTH(AT$2),15),$AD$2,$AE$2,FALSE,DATE(YEAR($AD667),MONTH($AD667),1),DATE(YEAR($AE667),MONTH($AE667),28)),0)</f>
      </c>
      <c r="AU667" s="18">
        <f>IFERROR(_xlfn.BETA.DIST(DATE(YEAR(AU$2),MONTH(AU$2),15),$AD$2,$AE$2,FALSE,DATE(YEAR($AD667),MONTH($AD667),1),DATE(YEAR($AE667),MONTH($AE667),28)),0)</f>
      </c>
      <c r="AV667" s="18">
        <f>SUM(AG667:AU667)</f>
      </c>
      <c r="AW667" s="18">
        <f>IF(J667&lt;&gt;0,J667,IF($AV667=0,0,AG667/$AV667*$Z667))</f>
      </c>
      <c r="AX667" s="18">
        <f>IF(K667&lt;&gt;0,K667,IF($AV667=0,0,AH667/$AV667*$Z667))</f>
      </c>
      <c r="AY667" s="18">
        <f>IF(L667&lt;&gt;0,L667,IF($AV667=0,0,AI667/$AV667*$Z667))</f>
      </c>
      <c r="AZ667" s="18">
        <f>IF(M667&lt;&gt;0,M667,IF($AV667=0,0,AJ667/$AV667*$Z667))</f>
      </c>
      <c r="BA667" s="18">
        <f>IF(N667&lt;&gt;0,N667,IF($AV667=0,0,AK667/$AV667*$Z667))</f>
      </c>
      <c r="BB667" s="18">
        <f>IF(O667&lt;&gt;0,O667,IF($AV667=0,0,AL667/$AV667*$Z667))</f>
      </c>
      <c r="BC667" s="18">
        <f>IF(P667&lt;&gt;0,P667,IF($AV667=0,0,AM667/$AV667*$Z667))</f>
      </c>
      <c r="BD667" s="18">
        <f>IF(Q667&lt;&gt;0,Q667,IF($AV667=0,0,AN667/$AV667*$Z667))</f>
      </c>
      <c r="BE667" s="18">
        <f>IF(R667&lt;&gt;0,R667,IF($AV667=0,0,AO667/$AV667*$Z667))</f>
      </c>
      <c r="BF667" s="18">
        <f>IF(S667&lt;&gt;0,S667,IF($AV667=0,0,AP667/$AV667*$Z667))</f>
      </c>
      <c r="BG667" s="18">
        <f>IF(T667&lt;&gt;0,T667,IF($AV667=0,0,AQ667/$AV667*$Z667))</f>
      </c>
      <c r="BH667" s="18">
        <f>IF(U667&lt;&gt;0,U667,IF($AV667=0,0,AR667/$AV667*$Z667))</f>
      </c>
      <c r="BI667" s="18">
        <f>IF(V667&lt;&gt;0,V667,IF($AV667=0,0,AS667/$AV667*$Z667))</f>
      </c>
      <c r="BJ667" s="18">
        <f>IF(W667&lt;&gt;0,W667,IF($AV667=0,0,AT667/$AV667*$Z667))</f>
      </c>
      <c r="BK667" s="18">
        <f>IF(X667&lt;&gt;0,X667,IF($AV667=0,0,AU667/$AV667*$Z667))</f>
      </c>
      <c r="BL667" s="18">
        <f>SUM(AW667:BK667)</f>
      </c>
      <c r="BM667" s="18">
        <f>I667-BL667</f>
      </c>
    </row>
    <row r="668" outlineLevel="4">
      <c r="A668" s="5" t="str">
        <v>11.14</v>
      </c>
      <c r="B668" s="5" t="str">
        <v/>
      </c>
      <c r="C668" s="5" t="str">
        <v>BSKDGNGENGR07</v>
      </c>
      <c r="D668" s="5" t="str">
        <v>BSKDGNGENGR07</v>
      </c>
      <c r="E668" s="19">
        <f>IFERROR(_xlfn.XLOOKUP(F668,Assumptions!B:B,Assumptions!C:C),0)</f>
      </c>
      <c r="F668" s="5" t="str">
        <v>Retention</v>
      </c>
      <c r="G668" s="5" t="str">
        <v/>
      </c>
      <c r="H668" s="18">
        <f>G665*E668</f>
      </c>
      <c r="I668" s="18">
        <f>H668*(1-0)</f>
      </c>
      <c r="J668" s="18">
        <v>0</v>
      </c>
      <c r="K668" s="18">
        <v>0</v>
      </c>
      <c r="L668" s="18">
        <v>0</v>
      </c>
      <c r="M668" s="18">
        <v>0</v>
      </c>
      <c r="N668" s="18">
        <v>0</v>
      </c>
      <c r="O668" s="18">
        <v>0</v>
      </c>
      <c r="P668" s="18">
        <v>0</v>
      </c>
      <c r="Q668" s="18">
        <v>0</v>
      </c>
      <c r="R668" s="18">
        <v>0</v>
      </c>
      <c r="S668" s="18">
        <v>0</v>
      </c>
      <c r="T668" s="18">
        <v>0</v>
      </c>
      <c r="U668" s="18">
        <v>0</v>
      </c>
      <c r="V668" s="18">
        <v>0</v>
      </c>
      <c r="W668" s="18">
        <v>0</v>
      </c>
      <c r="X668" s="18">
        <v>0</v>
      </c>
      <c r="Y668" s="18">
        <f>SUM(J668:X668)</f>
      </c>
      <c r="Z668" s="18">
        <f>I668-Y668</f>
      </c>
      <c r="AA668" s="20">
        <v>46483</v>
      </c>
      <c r="AB668" s="20">
        <v>46483</v>
      </c>
      <c r="AC668" s="18">
        <f>IFERROR(_xlfn.XLOOKUP(F668,Assumptions!B:B,Assumptions!D:D),0)</f>
      </c>
      <c r="AD668" s="20">
        <f>AA668+AC668</f>
      </c>
      <c r="AE668" s="20">
        <f>AC668+AB668</f>
      </c>
      <c r="AF668" s="5" t="str">
        <v/>
      </c>
      <c r="AG668" s="18">
        <f>IFERROR(_xlfn.BETA.DIST(DATE(YEAR(AG$2),MONTH(AG$2),15),$AD$2,$AE$2,FALSE,DATE(YEAR($AD668),MONTH($AD668),1),DATE(YEAR($AE668),MONTH($AE668),28)),0)</f>
      </c>
      <c r="AH668" s="18">
        <f>IFERROR(_xlfn.BETA.DIST(DATE(YEAR(AH$2),MONTH(AH$2),15),$AD$2,$AE$2,FALSE,DATE(YEAR($AD668),MONTH($AD668),1),DATE(YEAR($AE668),MONTH($AE668),28)),0)</f>
      </c>
      <c r="AI668" s="18">
        <f>IFERROR(_xlfn.BETA.DIST(DATE(YEAR(AI$2),MONTH(AI$2),15),$AD$2,$AE$2,FALSE,DATE(YEAR($AD668),MONTH($AD668),1),DATE(YEAR($AE668),MONTH($AE668),28)),0)</f>
      </c>
      <c r="AJ668" s="18">
        <f>IFERROR(_xlfn.BETA.DIST(DATE(YEAR(AJ$2),MONTH(AJ$2),15),$AD$2,$AE$2,FALSE,DATE(YEAR($AD668),MONTH($AD668),1),DATE(YEAR($AE668),MONTH($AE668),28)),0)</f>
      </c>
      <c r="AK668" s="18">
        <f>IFERROR(_xlfn.BETA.DIST(DATE(YEAR(AK$2),MONTH(AK$2),15),$AD$2,$AE$2,FALSE,DATE(YEAR($AD668),MONTH($AD668),1),DATE(YEAR($AE668),MONTH($AE668),28)),0)</f>
      </c>
      <c r="AL668" s="18">
        <f>IFERROR(_xlfn.BETA.DIST(DATE(YEAR(AL$2),MONTH(AL$2),15),$AD$2,$AE$2,FALSE,DATE(YEAR($AD668),MONTH($AD668),1),DATE(YEAR($AE668),MONTH($AE668),28)),0)</f>
      </c>
      <c r="AM668" s="18">
        <f>IFERROR(_xlfn.BETA.DIST(DATE(YEAR(AM$2),MONTH(AM$2),15),$AD$2,$AE$2,FALSE,DATE(YEAR($AD668),MONTH($AD668),1),DATE(YEAR($AE668),MONTH($AE668),28)),0)</f>
      </c>
      <c r="AN668" s="18">
        <f>IFERROR(_xlfn.BETA.DIST(DATE(YEAR(AN$2),MONTH(AN$2),15),$AD$2,$AE$2,FALSE,DATE(YEAR($AD668),MONTH($AD668),1),DATE(YEAR($AE668),MONTH($AE668),28)),0)</f>
      </c>
      <c r="AO668" s="18">
        <f>IFERROR(_xlfn.BETA.DIST(DATE(YEAR(AO$2),MONTH(AO$2),15),$AD$2,$AE$2,FALSE,DATE(YEAR($AD668),MONTH($AD668),1),DATE(YEAR($AE668),MONTH($AE668),28)),0)</f>
      </c>
      <c r="AP668" s="18">
        <f>IFERROR(_xlfn.BETA.DIST(DATE(YEAR(AP$2),MONTH(AP$2),15),$AD$2,$AE$2,FALSE,DATE(YEAR($AD668),MONTH($AD668),1),DATE(YEAR($AE668),MONTH($AE668),28)),0)</f>
      </c>
      <c r="AQ668" s="18">
        <f>IFERROR(_xlfn.BETA.DIST(DATE(YEAR(AQ$2),MONTH(AQ$2),15),$AD$2,$AE$2,FALSE,DATE(YEAR($AD668),MONTH($AD668),1),DATE(YEAR($AE668),MONTH($AE668),28)),0)</f>
      </c>
      <c r="AR668" s="18">
        <f>IFERROR(_xlfn.BETA.DIST(DATE(YEAR(AR$2),MONTH(AR$2),15),$AD$2,$AE$2,FALSE,DATE(YEAR($AD668),MONTH($AD668),1),DATE(YEAR($AE668),MONTH($AE668),28)),0)</f>
      </c>
      <c r="AS668" s="18">
        <f>IFERROR(_xlfn.BETA.DIST(DATE(YEAR(AS$2),MONTH(AS$2),15),$AD$2,$AE$2,FALSE,DATE(YEAR($AD668),MONTH($AD668),1),DATE(YEAR($AE668),MONTH($AE668),28)),0)</f>
      </c>
      <c r="AT668" s="18">
        <f>IFERROR(_xlfn.BETA.DIST(DATE(YEAR(AT$2),MONTH(AT$2),15),$AD$2,$AE$2,FALSE,DATE(YEAR($AD668),MONTH($AD668),1),DATE(YEAR($AE668),MONTH($AE668),28)),0)</f>
      </c>
      <c r="AU668" s="18">
        <f>IFERROR(_xlfn.BETA.DIST(DATE(YEAR(AU$2),MONTH(AU$2),15),$AD$2,$AE$2,FALSE,DATE(YEAR($AD668),MONTH($AD668),1),DATE(YEAR($AE668),MONTH($AE668),28)),0)</f>
      </c>
      <c r="AV668" s="18">
        <f>SUM(AG668:AU668)</f>
      </c>
      <c r="AW668" s="18">
        <f>IF(J668&lt;&gt;0,J668,IF($AV668=0,0,AG668/$AV668*$Z668))</f>
      </c>
      <c r="AX668" s="18">
        <f>IF(K668&lt;&gt;0,K668,IF($AV668=0,0,AH668/$AV668*$Z668))</f>
      </c>
      <c r="AY668" s="18">
        <f>IF(L668&lt;&gt;0,L668,IF($AV668=0,0,AI668/$AV668*$Z668))</f>
      </c>
      <c r="AZ668" s="18">
        <f>IF(M668&lt;&gt;0,M668,IF($AV668=0,0,AJ668/$AV668*$Z668))</f>
      </c>
      <c r="BA668" s="18">
        <f>IF(N668&lt;&gt;0,N668,IF($AV668=0,0,AK668/$AV668*$Z668))</f>
      </c>
      <c r="BB668" s="18">
        <f>IF(O668&lt;&gt;0,O668,IF($AV668=0,0,AL668/$AV668*$Z668))</f>
      </c>
      <c r="BC668" s="18">
        <f>IF(P668&lt;&gt;0,P668,IF($AV668=0,0,AM668/$AV668*$Z668))</f>
      </c>
      <c r="BD668" s="18">
        <f>IF(Q668&lt;&gt;0,Q668,IF($AV668=0,0,AN668/$AV668*$Z668))</f>
      </c>
      <c r="BE668" s="18">
        <f>IF(R668&lt;&gt;0,R668,IF($AV668=0,0,AO668/$AV668*$Z668))</f>
      </c>
      <c r="BF668" s="18">
        <f>IF(S668&lt;&gt;0,S668,IF($AV668=0,0,AP668/$AV668*$Z668))</f>
      </c>
      <c r="BG668" s="18">
        <f>IF(T668&lt;&gt;0,T668,IF($AV668=0,0,AQ668/$AV668*$Z668))</f>
      </c>
      <c r="BH668" s="18">
        <f>IF(U668&lt;&gt;0,U668,IF($AV668=0,0,AR668/$AV668*$Z668))</f>
      </c>
      <c r="BI668" s="18">
        <f>IF(V668&lt;&gt;0,V668,IF($AV668=0,0,AS668/$AV668*$Z668))</f>
      </c>
      <c r="BJ668" s="18">
        <f>IF(W668&lt;&gt;0,W668,IF($AV668=0,0,AT668/$AV668*$Z668))</f>
      </c>
      <c r="BK668" s="18">
        <f>IF(X668&lt;&gt;0,X668,IF($AV668=0,0,AU668/$AV668*$Z668))</f>
      </c>
      <c r="BL668" s="18">
        <f>SUM(AW668:BK668)</f>
      </c>
      <c r="BM668" s="18">
        <f>I668-BL668</f>
      </c>
    </row>
    <row r="669">
      <c r="A669" s="9" t="str">
        <v/>
      </c>
      <c r="B669" s="9" t="str">
        <v/>
      </c>
      <c r="C669" s="9" t="str">
        <v/>
      </c>
      <c r="D669" s="9" t="str">
        <v/>
      </c>
      <c r="E669" s="9" t="str">
        <v/>
      </c>
      <c r="F669" s="9" t="str">
        <v>Total CashIn</v>
      </c>
      <c r="G669" s="9">
        <f>SUM(G5,G37,G282,G561,G572)</f>
      </c>
      <c r="H669" s="9">
        <f>SUM(H7:H668)</f>
      </c>
      <c r="I669" s="9">
        <f>SUM(I7:I668)</f>
      </c>
      <c r="J669" s="9" t="str">
        <v/>
      </c>
      <c r="K669" s="9" t="str">
        <v/>
      </c>
      <c r="L669" s="9" t="str">
        <v/>
      </c>
      <c r="M669" s="9" t="str">
        <v/>
      </c>
      <c r="N669" s="9" t="str">
        <v/>
      </c>
      <c r="O669" s="9" t="str">
        <v/>
      </c>
      <c r="P669" s="9" t="str">
        <v/>
      </c>
      <c r="Q669" s="9" t="str">
        <v/>
      </c>
      <c r="R669" s="9" t="str">
        <v/>
      </c>
      <c r="S669" s="9" t="str">
        <v/>
      </c>
      <c r="T669" s="9" t="str">
        <v/>
      </c>
      <c r="U669" s="9" t="str">
        <v/>
      </c>
      <c r="V669" s="9" t="str">
        <v/>
      </c>
      <c r="W669" s="9" t="str">
        <v/>
      </c>
      <c r="X669" s="9" t="str">
        <v/>
      </c>
      <c r="Y669" s="9" t="str">
        <v/>
      </c>
      <c r="Z669" s="9" t="str">
        <v/>
      </c>
      <c r="AA669" s="9" t="str">
        <v/>
      </c>
      <c r="AB669" s="9" t="str">
        <v/>
      </c>
      <c r="AC669" s="9" t="str">
        <v/>
      </c>
      <c r="AD669" s="9" t="str">
        <v/>
      </c>
      <c r="AE669" s="9" t="str">
        <v/>
      </c>
      <c r="AF669" s="5" t="str">
        <v/>
      </c>
      <c r="AG669" s="9" t="str">
        <v/>
      </c>
      <c r="AH669" s="9" t="str">
        <v/>
      </c>
      <c r="AI669" s="9" t="str">
        <v/>
      </c>
      <c r="AJ669" s="9" t="str">
        <v/>
      </c>
      <c r="AK669" s="9" t="str">
        <v/>
      </c>
      <c r="AL669" s="9" t="str">
        <v/>
      </c>
      <c r="AM669" s="9" t="str">
        <v/>
      </c>
      <c r="AN669" s="9" t="str">
        <v/>
      </c>
      <c r="AO669" s="9" t="str">
        <v/>
      </c>
      <c r="AP669" s="9" t="str">
        <v/>
      </c>
      <c r="AQ669" s="9" t="str">
        <v/>
      </c>
      <c r="AR669" s="9" t="str">
        <v/>
      </c>
      <c r="AS669" s="9" t="str">
        <v/>
      </c>
      <c r="AT669" s="9" t="str">
        <v/>
      </c>
      <c r="AU669" s="9" t="str">
        <v/>
      </c>
      <c r="AV669" s="9" t="str">
        <v/>
      </c>
      <c r="AW669" s="9">
        <f>SUM(AW7:AW668)</f>
      </c>
      <c r="AX669" s="9">
        <f>SUM(AX7:AX668)</f>
      </c>
      <c r="AY669" s="9">
        <f>SUM(AY7:AY668)</f>
      </c>
      <c r="AZ669" s="9">
        <f>SUM(AZ7:AZ668)</f>
      </c>
      <c r="BA669" s="9">
        <f>SUM(BA7:BA668)</f>
      </c>
      <c r="BB669" s="9">
        <f>SUM(BB7:BB668)</f>
      </c>
      <c r="BC669" s="9">
        <f>SUM(BC7:BC668)</f>
      </c>
      <c r="BD669" s="9">
        <f>SUM(BD7:BD668)</f>
      </c>
      <c r="BE669" s="9">
        <f>SUM(BE7:BE668)</f>
      </c>
      <c r="BF669" s="9">
        <f>SUM(BF7:BF668)</f>
      </c>
      <c r="BG669" s="9">
        <f>SUM(BG7:BG668)</f>
      </c>
      <c r="BH669" s="9">
        <f>SUM(BH7:BH668)</f>
      </c>
      <c r="BI669" s="9">
        <f>SUM(BI7:BI668)</f>
      </c>
      <c r="BJ669" s="9">
        <f>SUM(BJ7:BJ668)</f>
      </c>
      <c r="BK669" s="9">
        <f>SUM(BK7:BK668)</f>
      </c>
      <c r="BL669" s="9">
        <f>SUM(AW669:BK669)</f>
      </c>
      <c r="BM669" s="9" t="str">
        <v/>
      </c>
    </row>
  </sheetData>
  <ignoredErrors>
    <ignoredError numberStoredAsText="1" sqref="A1:BM669"/>
  </ignoredErrors>
</worksheet>
</file>

<file path=xl/worksheets/sheet7.xml><?xml version="1.0" encoding="utf-8"?>
<worksheet xmlns="http://schemas.openxmlformats.org/spreadsheetml/2006/main" xmlns:r="http://schemas.openxmlformats.org/officeDocument/2006/relationships">
  <dimension ref="A1:U20"/>
  <sheetViews>
    <sheetView workbookViewId="0"/>
  </sheetViews>
  <cols>
    <col min="1" max="1" width="8.83203125" customWidth="1"/>
    <col min="2" max="2" width="8.83203125" customWidth="1"/>
    <col min="3" max="3" width="8.83203125" customWidth="1"/>
    <col min="4" max="4" width="42.83203125" customWidth="1"/>
    <col min="5" max="5" width="18.83203125" customWidth="1"/>
    <col min="6" max="6" width="14.83203125" customWidth="1"/>
    <col min="7" max="7" width="14.83203125" customWidth="1"/>
    <col min="8" max="8" width="14.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14.83203125" customWidth="1"/>
    <col min="16" max="16" width="14.83203125" customWidth="1"/>
    <col min="17" max="17" width="14.83203125" customWidth="1"/>
    <col min="18" max="18" width="14.83203125" customWidth="1"/>
    <col min="19" max="19" width="14.83203125" customWidth="1"/>
    <col min="20" max="20" width="14.83203125" customWidth="1"/>
    <col min="21" max="21" width="14.83203125" customWidth="1"/>
  </cols>
  <sheetData>
    <row r="2">
      <c r="D2" s="23" t="str">
        <v>Total In (EGP)</v>
      </c>
      <c r="E2" s="23" t="str">
        <v>Total</v>
      </c>
      <c r="F2" s="23">
        <v>45992</v>
      </c>
      <c r="G2" s="23">
        <v>46023</v>
      </c>
      <c r="H2" s="23">
        <v>46054</v>
      </c>
      <c r="I2" s="23">
        <v>46082</v>
      </c>
      <c r="J2" s="23">
        <v>46113</v>
      </c>
      <c r="K2" s="23">
        <v>46143</v>
      </c>
      <c r="L2" s="23">
        <v>46174</v>
      </c>
      <c r="M2" s="23">
        <v>46204</v>
      </c>
      <c r="N2" s="23">
        <v>46235</v>
      </c>
      <c r="O2" s="23">
        <v>46266</v>
      </c>
      <c r="P2" s="23">
        <v>46296</v>
      </c>
      <c r="Q2" s="23">
        <v>46327</v>
      </c>
      <c r="R2" s="23">
        <v>46357</v>
      </c>
      <c r="S2" s="23">
        <v>46388</v>
      </c>
      <c r="T2" s="23">
        <v>46419</v>
      </c>
    </row>
    <row r="3">
      <c r="D3" s="28" t="str">
        <v>Total In (EGP)</v>
      </c>
      <c r="E3" s="29">
        <f>SUM(F3:T3)</f>
      </c>
      <c r="F3" s="27">
        <f>SUM(F4:F5)</f>
      </c>
      <c r="G3" s="27">
        <f>SUM(G4:G5)</f>
      </c>
      <c r="H3" s="27">
        <f>SUM(H4:H5)</f>
      </c>
      <c r="I3" s="27">
        <f>SUM(I4:I5)</f>
      </c>
      <c r="J3" s="27">
        <f>SUM(J4:J5)</f>
      </c>
      <c r="K3" s="27">
        <f>SUM(K4:K5)</f>
      </c>
      <c r="L3" s="27">
        <f>SUM(L4:L5)</f>
      </c>
      <c r="M3" s="27">
        <f>SUM(M4:M5)</f>
      </c>
      <c r="N3" s="27">
        <f>SUM(N4:N5)</f>
      </c>
      <c r="O3" s="27">
        <f>SUM(O4:O5)</f>
      </c>
      <c r="P3" s="27">
        <f>SUM(P4:P5)</f>
      </c>
      <c r="Q3" s="27">
        <f>SUM(Q4:Q5)</f>
      </c>
      <c r="R3" s="27">
        <f>SUM(R4:R5)</f>
      </c>
      <c r="S3" s="27">
        <f>SUM(S4:S5)</f>
      </c>
      <c r="T3" s="27">
        <f>SUM(T4:T5)</f>
      </c>
    </row>
    <row r="4">
      <c r="D4" s="28" t="str">
        <v>AP</v>
      </c>
      <c r="E4" s="29">
        <f>SUM(F4:T4)</f>
      </c>
      <c r="F4" s="27">
        <v>0</v>
      </c>
      <c r="G4" s="27">
        <v>0</v>
      </c>
      <c r="H4" s="27">
        <v>0</v>
      </c>
      <c r="I4" s="27">
        <v>0</v>
      </c>
      <c r="J4" s="27">
        <v>0</v>
      </c>
      <c r="K4" s="27">
        <v>0</v>
      </c>
      <c r="L4" s="27">
        <v>0</v>
      </c>
      <c r="M4" s="27">
        <v>0</v>
      </c>
      <c r="N4" s="27">
        <v>0</v>
      </c>
      <c r="O4" s="27">
        <v>0</v>
      </c>
      <c r="P4" s="27">
        <v>0</v>
      </c>
      <c r="Q4" s="27">
        <v>0</v>
      </c>
      <c r="R4" s="27">
        <v>0</v>
      </c>
      <c r="S4" s="27">
        <v>0</v>
      </c>
      <c r="T4" s="27">
        <v>0</v>
      </c>
    </row>
    <row r="5">
      <c r="D5" s="28" t="str">
        <v>Progress</v>
      </c>
      <c r="E5" s="29">
        <f>SUM(F5:T5)</f>
      </c>
      <c r="F5" s="26">
        <f>F19</f>
      </c>
      <c r="G5" s="26">
        <f>G19</f>
      </c>
      <c r="H5" s="26">
        <f>H19</f>
      </c>
      <c r="I5" s="26">
        <f>I19</f>
      </c>
      <c r="J5" s="26">
        <f>J19</f>
      </c>
      <c r="K5" s="26">
        <f>K19</f>
      </c>
      <c r="L5" s="26">
        <f>L19</f>
      </c>
      <c r="M5" s="26">
        <f>M19</f>
      </c>
      <c r="N5" s="26">
        <f>N19</f>
      </c>
      <c r="O5" s="26">
        <f>O19</f>
      </c>
      <c r="P5" s="26">
        <f>P19</f>
      </c>
      <c r="Q5" s="26">
        <f>Q19</f>
      </c>
      <c r="R5" s="26">
        <f>R19</f>
      </c>
      <c r="S5" s="26">
        <f>S19</f>
      </c>
      <c r="T5" s="26">
        <f>T19</f>
      </c>
    </row>
    <row r="12">
      <c r="C12" s="31" t="str">
        <v>Discipline</v>
      </c>
      <c r="D12" s="31" t="str">
        <v>Invoicing</v>
      </c>
      <c r="E12" s="31" t="str">
        <v>Total</v>
      </c>
      <c r="F12" s="31">
        <v>45992</v>
      </c>
      <c r="G12" s="31">
        <v>46023</v>
      </c>
      <c r="H12" s="31">
        <v>46054</v>
      </c>
      <c r="I12" s="31">
        <v>46082</v>
      </c>
      <c r="J12" s="31">
        <v>46113</v>
      </c>
      <c r="K12" s="31">
        <v>46143</v>
      </c>
      <c r="L12" s="31">
        <v>46174</v>
      </c>
      <c r="M12" s="31">
        <v>46204</v>
      </c>
      <c r="N12" s="31">
        <v>46235</v>
      </c>
      <c r="O12" s="31">
        <v>46266</v>
      </c>
      <c r="P12" s="31">
        <v>46296</v>
      </c>
      <c r="Q12" s="31">
        <v>46327</v>
      </c>
      <c r="R12" s="31">
        <v>46357</v>
      </c>
      <c r="S12" s="31">
        <v>46388</v>
      </c>
      <c r="T12" s="31">
        <v>46419</v>
      </c>
    </row>
    <row r="13">
      <c r="D13" s="28" t="str">
        <v>Total</v>
      </c>
      <c r="E13" s="29">
        <f>SUM(F13:T13)</f>
      </c>
      <c r="F13" s="27">
        <f>'DEMO 220-66-11 kV G Cash in EGP'!AW669</f>
      </c>
      <c r="G13" s="27">
        <f>'DEMO 220-66-11 kV G Cash in EGP'!AX669</f>
      </c>
      <c r="H13" s="27">
        <f>'DEMO 220-66-11 kV G Cash in EGP'!AY669</f>
      </c>
      <c r="I13" s="27">
        <f>'DEMO 220-66-11 kV G Cash in EGP'!AZ669</f>
      </c>
      <c r="J13" s="27">
        <f>'DEMO 220-66-11 kV G Cash in EGP'!BA669</f>
      </c>
      <c r="K13" s="27">
        <f>'DEMO 220-66-11 kV G Cash in EGP'!BB669</f>
      </c>
      <c r="L13" s="27">
        <f>'DEMO 220-66-11 kV G Cash in EGP'!BC669</f>
      </c>
      <c r="M13" s="27">
        <f>'DEMO 220-66-11 kV G Cash in EGP'!BD669</f>
      </c>
      <c r="N13" s="27">
        <f>'DEMO 220-66-11 kV G Cash in EGP'!BE669</f>
      </c>
      <c r="O13" s="27">
        <f>'DEMO 220-66-11 kV G Cash in EGP'!BF669</f>
      </c>
      <c r="P13" s="27">
        <f>'DEMO 220-66-11 kV G Cash in EGP'!BG669</f>
      </c>
      <c r="Q13" s="27">
        <f>'DEMO 220-66-11 kV G Cash in EGP'!BH669</f>
      </c>
      <c r="R13" s="27">
        <f>'DEMO 220-66-11 kV G Cash in EGP'!BI669</f>
      </c>
      <c r="S13" s="27">
        <f>'DEMO 220-66-11 kV G Cash in EGP'!BJ669</f>
      </c>
      <c r="T13" s="27">
        <f>'DEMO 220-66-11 kV G Cash in EGP'!BK669</f>
      </c>
    </row>
    <row r="14">
      <c r="D14" s="28" t="str">
        <v>VAT</v>
      </c>
      <c r="E14" s="29">
        <f>SUM(F14:T14)</f>
      </c>
      <c r="F14" s="26">
        <f>(F13/(1+0))*0</f>
      </c>
      <c r="G14" s="26">
        <f>(G13/(1+0))*0</f>
      </c>
      <c r="H14" s="26">
        <f>(H13/(1+0))*0</f>
      </c>
      <c r="I14" s="26">
        <f>(I13/(1+0))*0</f>
      </c>
      <c r="J14" s="26">
        <f>(J13/(1+0))*0</f>
      </c>
      <c r="K14" s="26">
        <f>(K13/(1+0))*0</f>
      </c>
      <c r="L14" s="26">
        <f>(L13/(1+0))*0</f>
      </c>
      <c r="M14" s="26">
        <f>(M13/(1+0))*0</f>
      </c>
      <c r="N14" s="26">
        <f>(N13/(1+0))*0</f>
      </c>
      <c r="O14" s="26">
        <f>(O13/(1+0))*0</f>
      </c>
      <c r="P14" s="26">
        <f>(P13/(1+0))*0</f>
      </c>
      <c r="Q14" s="26">
        <f>(Q13/(1+0))*0</f>
      </c>
      <c r="R14" s="26">
        <f>(R13/(1+0))*0</f>
      </c>
      <c r="S14" s="26">
        <f>(S13/(1+0))*0</f>
      </c>
      <c r="T14" s="26">
        <f>(T13/(1+0))*0</f>
      </c>
    </row>
    <row r="15">
      <c r="D15" s="28" t="str">
        <v>Advanced Payment Deduction (AP)</v>
      </c>
      <c r="E15" s="29">
        <f>SUM(F15:T15)</f>
      </c>
      <c r="F15" s="26">
        <f>F13*0</f>
      </c>
      <c r="G15" s="26">
        <f>G13*0</f>
      </c>
      <c r="H15" s="26">
        <f>H13*0</f>
      </c>
      <c r="I15" s="26">
        <f>I13*0</f>
      </c>
      <c r="J15" s="26">
        <f>J13*0</f>
      </c>
      <c r="K15" s="26">
        <f>K13*0</f>
      </c>
      <c r="L15" s="26">
        <f>L13*0</f>
      </c>
      <c r="M15" s="26">
        <f>M13*0</f>
      </c>
      <c r="N15" s="26">
        <f>N13*0</f>
      </c>
      <c r="O15" s="26">
        <f>O13*0</f>
      </c>
      <c r="P15" s="26">
        <f>P13*0</f>
      </c>
      <c r="Q15" s="26">
        <f>Q13*0</f>
      </c>
      <c r="R15" s="26">
        <f>R13*0</f>
      </c>
      <c r="S15" s="26">
        <f>S13*0</f>
      </c>
      <c r="T15" s="26">
        <f>T13*0</f>
      </c>
    </row>
    <row r="16">
      <c r="D16" s="28" t="str">
        <v>Stamp Duties &amp; Additional Stamp Duties</v>
      </c>
      <c r="E16" s="29">
        <f>SUM(F16:T16)</f>
      </c>
      <c r="F16" s="26">
        <f>(F13/(1+0))*0</f>
      </c>
      <c r="G16" s="26">
        <f>(G13/(1+0))*0</f>
      </c>
      <c r="H16" s="26">
        <f>(H13/(1+0))*0</f>
      </c>
      <c r="I16" s="26">
        <f>(I13/(1+0))*0</f>
      </c>
      <c r="J16" s="26">
        <f>(J13/(1+0))*0</f>
      </c>
      <c r="K16" s="26">
        <f>(K13/(1+0))*0</f>
      </c>
      <c r="L16" s="26">
        <f>(L13/(1+0))*0</f>
      </c>
      <c r="M16" s="26">
        <f>(M13/(1+0))*0</f>
      </c>
      <c r="N16" s="26">
        <f>(N13/(1+0))*0</f>
      </c>
      <c r="O16" s="26">
        <f>(O13/(1+0))*0</f>
      </c>
      <c r="P16" s="26">
        <f>(P13/(1+0))*0</f>
      </c>
      <c r="Q16" s="26">
        <f>(Q13/(1+0))*0</f>
      </c>
      <c r="R16" s="26">
        <f>(R13/(1+0))*0</f>
      </c>
      <c r="S16" s="26">
        <f>(S13/(1+0))*0</f>
      </c>
      <c r="T16" s="26">
        <f>(T13/(1+0))*0</f>
      </c>
    </row>
    <row r="17">
      <c r="D17" s="28" t="str">
        <v>Governmental Deductions</v>
      </c>
      <c r="E17" s="29">
        <f>SUM(F17:T17)</f>
      </c>
      <c r="F17" s="26">
        <f>(F13/(1+0))*0.008999999999999574</f>
      </c>
      <c r="G17" s="26">
        <f>(G13/(1+0))*0.008999999999999574</f>
      </c>
      <c r="H17" s="26">
        <f>(H13/(1+0))*0.008999999999999574</f>
      </c>
      <c r="I17" s="26">
        <f>(I13/(1+0))*0.008999999999999574</f>
      </c>
      <c r="J17" s="26">
        <f>(J13/(1+0))*0.008999999999999574</f>
      </c>
      <c r="K17" s="26">
        <f>(K13/(1+0))*0.008999999999999574</f>
      </c>
      <c r="L17" s="26">
        <f>(L13/(1+0))*0.008999999999999574</f>
      </c>
      <c r="M17" s="26">
        <f>(M13/(1+0))*0.008999999999999574</f>
      </c>
      <c r="N17" s="26">
        <f>(N13/(1+0))*0.008999999999999574</f>
      </c>
      <c r="O17" s="26">
        <f>(O13/(1+0))*0.008999999999999574</f>
      </c>
      <c r="P17" s="26">
        <f>(P13/(1+0))*0.008999999999999574</f>
      </c>
      <c r="Q17" s="26">
        <f>(Q13/(1+0))*0.008999999999999574</f>
      </c>
      <c r="R17" s="26">
        <f>(R13/(1+0))*0.008999999999999574</f>
      </c>
      <c r="S17" s="26">
        <f>(S13/(1+0))*0.008999999999999574</f>
      </c>
      <c r="T17" s="26">
        <f>(T13/(1+0))*0.008999999999999574</f>
      </c>
    </row>
    <row r="18">
      <c r="D18" s="28" t="str">
        <v>Viva Egypt</v>
      </c>
      <c r="E18" s="29">
        <f>SUM(F18:T18)</f>
      </c>
      <c r="F18" s="26">
        <f>(F13/(1+0))*0</f>
      </c>
      <c r="G18" s="26">
        <f>(G13/(1+0))*0</f>
      </c>
      <c r="H18" s="26">
        <f>(H13/(1+0))*0</f>
      </c>
      <c r="I18" s="26">
        <f>(I13/(1+0))*0</f>
      </c>
      <c r="J18" s="26">
        <f>(J13/(1+0))*0</f>
      </c>
      <c r="K18" s="26">
        <f>(K13/(1+0))*0</f>
      </c>
      <c r="L18" s="26">
        <f>(L13/(1+0))*0</f>
      </c>
      <c r="M18" s="26">
        <f>(M13/(1+0))*0</f>
      </c>
      <c r="N18" s="26">
        <f>(N13/(1+0))*0</f>
      </c>
      <c r="O18" s="26">
        <f>(O13/(1+0))*0</f>
      </c>
      <c r="P18" s="26">
        <f>(P13/(1+0))*0</f>
      </c>
      <c r="Q18" s="26">
        <f>(Q13/(1+0))*0</f>
      </c>
      <c r="R18" s="26">
        <f>(R13/(1+0))*0</f>
      </c>
      <c r="S18" s="26">
        <f>(S13/(1+0))*0</f>
      </c>
      <c r="T18" s="26">
        <f>(T13/(1+0))*0</f>
      </c>
    </row>
    <row r="19">
      <c r="D19" s="28" t="str">
        <v>Net</v>
      </c>
      <c r="E19" s="29">
        <f>SUM(F19:T19)</f>
      </c>
      <c r="F19" s="33">
        <f>F13-F14-F15-F16-F17-F18</f>
      </c>
      <c r="G19" s="33">
        <f>G13-G14-G15-G16-G17-G18</f>
      </c>
      <c r="H19" s="33">
        <f>H13-H14-H15-H16-H17-H18</f>
      </c>
      <c r="I19" s="33">
        <f>I13-I14-I15-I16-I17-I18</f>
      </c>
      <c r="J19" s="33">
        <f>J13-J14-J15-J16-J17-J18</f>
      </c>
      <c r="K19" s="33">
        <f>K13-K14-K15-K16-K17-K18</f>
      </c>
      <c r="L19" s="33">
        <f>L13-L14-L15-L16-L17-L18</f>
      </c>
      <c r="M19" s="33">
        <f>M13-M14-M15-M16-M17-M18</f>
      </c>
      <c r="N19" s="33">
        <f>N13-N14-N15-N16-N17-N18</f>
      </c>
      <c r="O19" s="33">
        <f>O13-O14-O15-O16-O17-O18</f>
      </c>
      <c r="P19" s="33">
        <f>P13-P14-P15-P16-P17-P18</f>
      </c>
      <c r="Q19" s="33">
        <f>Q13-Q14-Q15-Q16-Q17-Q18</f>
      </c>
      <c r="R19" s="33">
        <f>R13-R14-R15-R16-R17-R18</f>
      </c>
      <c r="S19" s="33">
        <f>S13-S14-S15-S16-S17-S18</f>
      </c>
      <c r="T19" s="33">
        <f>T13-T14-T15-T16-T17-T18</f>
      </c>
    </row>
  </sheetData>
  <ignoredErrors>
    <ignoredError numberStoredAsText="1" sqref="A1:U20"/>
  </ignoredErrors>
</worksheet>
</file>

<file path=xl/worksheets/sheet8.xml><?xml version="1.0" encoding="utf-8"?>
<worksheet xmlns="http://schemas.openxmlformats.org/spreadsheetml/2006/main" xmlns:r="http://schemas.openxmlformats.org/officeDocument/2006/relationships">
  <sheetPr>
    <outlinePr summaryBelow="0" summaryRight="1"/>
  </sheetPr>
  <dimension ref="A1:BK179"/>
  <sheetViews>
    <sheetView workbookViewId="0"/>
  </sheetViews>
  <cols>
    <col min="1" max="1" width="12.83203125" customWidth="1"/>
    <col min="2" max="2" width="10.83203125" customWidth="1"/>
    <col min="3" max="3" width="10.83203125" customWidth="1"/>
    <col min="4" max="4" width="8.83203125" customWidth="1"/>
    <col min="5" max="5" width="35.83203125" customWidth="1"/>
    <col min="6" max="6" width="15.83203125" customWidth="1"/>
    <col min="7" max="7" width="15.83203125" customWidth="1"/>
    <col min="8" max="8" width="15.83203125" customWidth="1"/>
    <col min="9" max="9" width="12.83203125" customWidth="1" level="1" outlineLevel="1"/>
    <col min="10" max="10" width="12.83203125" customWidth="1" level="1" outlineLevel="1"/>
    <col min="11" max="11" width="12.83203125" customWidth="1" level="1" outlineLevel="1"/>
    <col min="12" max="12" width="12.83203125" customWidth="1" level="1" outlineLevel="1"/>
    <col min="13" max="13" width="12.83203125" customWidth="1" level="1" outlineLevel="1"/>
    <col min="14" max="14" width="12.83203125" customWidth="1" level="1" outlineLevel="1"/>
    <col min="15" max="15" width="12.83203125" customWidth="1" level="1" outlineLevel="1"/>
    <col min="16" max="16" width="12.83203125" customWidth="1" level="1" outlineLevel="1"/>
    <col min="17" max="17" width="12.83203125" customWidth="1" level="1" outlineLevel="1"/>
    <col min="18" max="18" width="12.83203125" customWidth="1" level="1" outlineLevel="1"/>
    <col min="19" max="19" width="12.83203125" customWidth="1" level="1" outlineLevel="1"/>
    <col min="20" max="20" width="12.83203125" customWidth="1" level="1" outlineLevel="1"/>
    <col min="21" max="21" width="12.83203125" customWidth="1" level="1" outlineLevel="1"/>
    <col min="22" max="22" width="12.83203125" customWidth="1" level="1" outlineLevel="1"/>
    <col min="23" max="23" width="12.83203125" customWidth="1" level="1" outlineLevel="1"/>
    <col min="24" max="24" width="12.83203125" customWidth="1"/>
    <col min="25" max="25" width="12.83203125" customWidth="1"/>
    <col min="26" max="26" width="12.83203125" customWidth="1"/>
    <col min="27" max="27" width="12.83203125" customWidth="1"/>
    <col min="28" max="28" width="12.83203125" customWidth="1"/>
    <col min="29" max="29" width="12.83203125" customWidth="1"/>
    <col min="30" max="30" width="12.83203125" customWidth="1"/>
    <col min="31" max="31" width="12.83203125" customWidth="1" level="1" outlineLevel="1"/>
    <col min="32" max="32" width="12.83203125" customWidth="1" level="1" outlineLevel="1"/>
    <col min="33" max="33" width="12.83203125" customWidth="1" level="1" outlineLevel="1"/>
    <col min="34" max="34" width="12.83203125" customWidth="1" level="1" outlineLevel="1"/>
    <col min="35" max="35" width="12.83203125" customWidth="1" level="1" outlineLevel="1"/>
    <col min="36" max="36" width="12.83203125" customWidth="1" level="1" outlineLevel="1"/>
    <col min="37" max="37" width="12.83203125" customWidth="1" level="1" outlineLevel="1"/>
    <col min="38" max="38" width="12.83203125" customWidth="1" level="1" outlineLevel="1"/>
    <col min="39" max="39" width="12.83203125" customWidth="1" level="1" outlineLevel="1"/>
    <col min="40" max="40" width="12.83203125" customWidth="1" level="1" outlineLevel="1"/>
    <col min="41" max="41" width="12.83203125" customWidth="1" level="1" outlineLevel="1"/>
    <col min="42" max="42" width="12.83203125" customWidth="1" level="1" outlineLevel="1"/>
    <col min="43" max="43" width="12.83203125" customWidth="1" level="1" outlineLevel="1"/>
    <col min="44" max="44" width="12.83203125" customWidth="1" level="1" outlineLevel="1"/>
    <col min="45" max="45" width="12.83203125" customWidth="1" level="1" outlineLevel="1"/>
    <col min="46" max="46" width="12.83203125" customWidth="1"/>
    <col min="47" max="47" width="12.83203125" customWidth="1" level="1" outlineLevel="1"/>
    <col min="48" max="48" width="12.83203125" customWidth="1" level="1" outlineLevel="1"/>
    <col min="49" max="49" width="12.83203125" customWidth="1" level="1" outlineLevel="1"/>
    <col min="50" max="50" width="12.83203125" customWidth="1" level="1" outlineLevel="1"/>
    <col min="51" max="51" width="12.83203125" customWidth="1" level="1" outlineLevel="1"/>
    <col min="52" max="52" width="12.83203125" customWidth="1" level="1" outlineLevel="1"/>
    <col min="53" max="53" width="12.83203125" customWidth="1" level="1" outlineLevel="1"/>
    <col min="54" max="54" width="12.83203125" customWidth="1" level="1" outlineLevel="1"/>
    <col min="55" max="55" width="12.83203125" customWidth="1" level="1" outlineLevel="1"/>
    <col min="56" max="56" width="12.83203125" customWidth="1" level="1" outlineLevel="1"/>
    <col min="57" max="57" width="12.83203125" customWidth="1" level="1" outlineLevel="1"/>
    <col min="58" max="58" width="12.83203125" customWidth="1" level="1" outlineLevel="1"/>
    <col min="59" max="59" width="12.83203125" customWidth="1" level="1" outlineLevel="1"/>
    <col min="60" max="60" width="12.83203125" customWidth="1" level="1" outlineLevel="1"/>
    <col min="61" max="61" width="12.83203125" customWidth="1" level="1" outlineLevel="1"/>
    <col min="62" max="62" width="12.83203125" customWidth="1"/>
    <col min="63" max="63" width="12.83203125" customWidth="1"/>
    <col min="64" max="64" width="12.83203125" customWidth="1"/>
  </cols>
  <sheetData>
    <row r="1" ht="36" customHeight="1" xml:space="preserve">
      <c r="A1" s="4" t="str">
        <v/>
      </c>
      <c r="B1" s="4" t="str">
        <v/>
      </c>
      <c r="C1" s="4" t="str">
        <v/>
      </c>
      <c r="D1" s="4" t="str">
        <v/>
      </c>
      <c r="E1" s="4" t="str">
        <v/>
      </c>
      <c r="F1" s="4" t="str">
        <v>Dry Cost EGP</v>
      </c>
      <c r="G1" s="4" t="str">
        <v>W/O AP</v>
      </c>
      <c r="H1" s="4" t="str">
        <v>W AP</v>
      </c>
      <c r="I1" s="4" t="str">
        <v>Actual Cash Out</v>
      </c>
      <c r="J1" s="4" t="str">
        <v>Actual Cash Out</v>
      </c>
      <c r="K1" s="4" t="str">
        <v>Actual Cash Out</v>
      </c>
      <c r="L1" s="4" t="str">
        <v>Actual Cash Out</v>
      </c>
      <c r="M1" s="4" t="str">
        <v>Actual Cash Out</v>
      </c>
      <c r="N1" s="4" t="str">
        <v>Actual Cash Out</v>
      </c>
      <c r="O1" s="4" t="str">
        <v>Actual Cash Out</v>
      </c>
      <c r="P1" s="4" t="str">
        <v>Actual Cash Out</v>
      </c>
      <c r="Q1" s="4" t="str">
        <v>Actual Cash Out</v>
      </c>
      <c r="R1" s="4" t="str">
        <v>Actual Cash Out</v>
      </c>
      <c r="S1" s="4" t="str">
        <v>Actual Cash Out</v>
      </c>
      <c r="T1" s="4" t="str">
        <v>Actual Cash Out</v>
      </c>
      <c r="U1" s="4" t="str">
        <v>Actual Cash Out</v>
      </c>
      <c r="V1" s="4" t="str">
        <v>Actual Cash Out</v>
      </c>
      <c r="W1" s="4" t="str">
        <v>Actual Cash Out</v>
      </c>
      <c r="X1" s="4" t="str" xml:space="preserve">
        <v xml:space="preserve">Cash flow 
Estimate to Completion</v>
      </c>
      <c r="Y1" s="4" t="str">
        <v>Progress Dates</v>
      </c>
      <c r="Z1" s="4" t="str">
        <v/>
      </c>
      <c r="AA1" s="4" t="str">
        <v/>
      </c>
      <c r="AB1" s="4" t="str">
        <v>Cash Out Dates</v>
      </c>
      <c r="AC1" s="4" t="str">
        <v/>
      </c>
      <c r="AD1" s="5" t="str">
        <v/>
      </c>
      <c r="AE1" s="4" t="str">
        <v/>
      </c>
      <c r="AF1" s="4" t="str">
        <v/>
      </c>
      <c r="AG1" s="4" t="str">
        <v/>
      </c>
      <c r="AH1" s="4" t="str">
        <v/>
      </c>
      <c r="AI1" s="4" t="str">
        <v/>
      </c>
      <c r="AJ1" s="4" t="str">
        <v/>
      </c>
      <c r="AK1" s="4" t="str">
        <v/>
      </c>
      <c r="AL1" s="4" t="str">
        <v/>
      </c>
      <c r="AM1" s="4" t="str">
        <v/>
      </c>
      <c r="AN1" s="4" t="str">
        <v/>
      </c>
      <c r="AO1" s="4" t="str">
        <v/>
      </c>
      <c r="AP1" s="4" t="str">
        <v/>
      </c>
      <c r="AQ1" s="4" t="str">
        <v/>
      </c>
      <c r="AR1" s="4" t="str">
        <v/>
      </c>
      <c r="AS1" s="4" t="str">
        <v/>
      </c>
      <c r="AT1" s="4" t="str">
        <v/>
      </c>
      <c r="AU1" s="4" t="str">
        <v/>
      </c>
      <c r="AV1" s="4" t="str">
        <v/>
      </c>
      <c r="AW1" s="4" t="str">
        <v/>
      </c>
      <c r="AX1" s="4" t="str">
        <v/>
      </c>
      <c r="AY1" s="4" t="str">
        <v/>
      </c>
      <c r="AZ1" s="4" t="str">
        <v/>
      </c>
      <c r="BA1" s="4" t="str">
        <v/>
      </c>
      <c r="BB1" s="4" t="str">
        <v/>
      </c>
      <c r="BC1" s="4" t="str">
        <v/>
      </c>
      <c r="BD1" s="4" t="str">
        <v/>
      </c>
      <c r="BE1" s="4" t="str">
        <v/>
      </c>
      <c r="BF1" s="4" t="str">
        <v/>
      </c>
      <c r="BG1" s="4" t="str">
        <v/>
      </c>
      <c r="BH1" s="4" t="str">
        <v/>
      </c>
      <c r="BI1" s="4" t="str">
        <v/>
      </c>
      <c r="BJ1" s="4" t="str">
        <v/>
      </c>
      <c r="BK1" s="4" t="str">
        <v/>
      </c>
    </row>
    <row r="2" ht="28" customHeight="1">
      <c r="A2" s="3" t="str">
        <v>Parent Task</v>
      </c>
      <c r="B2" s="3" t="str">
        <v>Start ID</v>
      </c>
      <c r="C2" s="3" t="str">
        <v>Finish ID</v>
      </c>
      <c r="D2" s="3" t="str">
        <v>%</v>
      </c>
      <c r="E2" s="3" t="str">
        <v>Item Description</v>
      </c>
      <c r="F2" s="3" t="str">
        <v/>
      </c>
      <c r="G2" s="3" t="str">
        <v/>
      </c>
      <c r="H2" s="3" t="str">
        <v/>
      </c>
      <c r="I2" s="7">
        <v>46022</v>
      </c>
      <c r="J2" s="7">
        <v>46053</v>
      </c>
      <c r="K2" s="7">
        <v>46081</v>
      </c>
      <c r="L2" s="7">
        <v>46112</v>
      </c>
      <c r="M2" s="7">
        <v>46142</v>
      </c>
      <c r="N2" s="7">
        <v>46173</v>
      </c>
      <c r="O2" s="7">
        <v>46203</v>
      </c>
      <c r="P2" s="7">
        <v>46234</v>
      </c>
      <c r="Q2" s="7">
        <v>46265</v>
      </c>
      <c r="R2" s="7">
        <v>46295</v>
      </c>
      <c r="S2" s="7">
        <v>46326</v>
      </c>
      <c r="T2" s="7">
        <v>46356</v>
      </c>
      <c r="U2" s="7">
        <v>46387</v>
      </c>
      <c r="V2" s="7">
        <v>46418</v>
      </c>
      <c r="W2" s="7">
        <v>46446</v>
      </c>
      <c r="X2" s="3" t="str">
        <v/>
      </c>
      <c r="Y2" s="3" t="str">
        <v xml:space="preserve">Start </v>
      </c>
      <c r="Z2" s="3" t="str">
        <v>End</v>
      </c>
      <c r="AA2" s="3" t="str">
        <v/>
      </c>
      <c r="AB2" s="3">
        <v>2</v>
      </c>
      <c r="AC2" s="3">
        <v>2</v>
      </c>
      <c r="AD2" s="5" t="str">
        <v/>
      </c>
      <c r="AE2" s="7">
        <v>46022</v>
      </c>
      <c r="AF2" s="7">
        <v>46053</v>
      </c>
      <c r="AG2" s="7">
        <v>46081</v>
      </c>
      <c r="AH2" s="7">
        <v>46112</v>
      </c>
      <c r="AI2" s="7">
        <v>46142</v>
      </c>
      <c r="AJ2" s="7">
        <v>46173</v>
      </c>
      <c r="AK2" s="7">
        <v>46203</v>
      </c>
      <c r="AL2" s="7">
        <v>46234</v>
      </c>
      <c r="AM2" s="7">
        <v>46265</v>
      </c>
      <c r="AN2" s="7">
        <v>46295</v>
      </c>
      <c r="AO2" s="7">
        <v>46326</v>
      </c>
      <c r="AP2" s="7">
        <v>46356</v>
      </c>
      <c r="AQ2" s="7">
        <v>46387</v>
      </c>
      <c r="AR2" s="7">
        <v>46418</v>
      </c>
      <c r="AS2" s="7">
        <v>46446</v>
      </c>
      <c r="AT2" s="3" t="str">
        <v>TOTAL</v>
      </c>
      <c r="AU2" s="7">
        <v>46022</v>
      </c>
      <c r="AV2" s="7">
        <v>46053</v>
      </c>
      <c r="AW2" s="7">
        <v>46081</v>
      </c>
      <c r="AX2" s="7">
        <v>46112</v>
      </c>
      <c r="AY2" s="7">
        <v>46142</v>
      </c>
      <c r="AZ2" s="7">
        <v>46173</v>
      </c>
      <c r="BA2" s="7">
        <v>46203</v>
      </c>
      <c r="BB2" s="7">
        <v>46234</v>
      </c>
      <c r="BC2" s="7">
        <v>46265</v>
      </c>
      <c r="BD2" s="7">
        <v>46295</v>
      </c>
      <c r="BE2" s="7">
        <v>46326</v>
      </c>
      <c r="BF2" s="7">
        <v>46356</v>
      </c>
      <c r="BG2" s="7">
        <v>46387</v>
      </c>
      <c r="BH2" s="7">
        <v>46418</v>
      </c>
      <c r="BI2" s="7">
        <v>46446</v>
      </c>
      <c r="BJ2" s="3" t="str">
        <v>Total</v>
      </c>
      <c r="BK2" s="3" t="str">
        <v/>
      </c>
    </row>
    <row r="3">
      <c r="A3" s="9" t="str">
        <v/>
      </c>
      <c r="B3" s="9" t="str">
        <v/>
      </c>
      <c r="C3" s="9" t="str">
        <v/>
      </c>
      <c r="D3" s="9" t="str">
        <v/>
      </c>
      <c r="E3" s="9" t="str">
        <v/>
      </c>
      <c r="F3" s="9" t="str">
        <v/>
      </c>
      <c r="G3" s="9" t="str">
        <v/>
      </c>
      <c r="H3" s="9" t="str">
        <v/>
      </c>
      <c r="I3" s="9" t="str">
        <v/>
      </c>
      <c r="J3" s="9" t="str">
        <v/>
      </c>
      <c r="K3" s="9" t="str">
        <v/>
      </c>
      <c r="L3" s="9" t="str">
        <v/>
      </c>
      <c r="M3" s="9" t="str">
        <v/>
      </c>
      <c r="N3" s="9" t="str">
        <v/>
      </c>
      <c r="O3" s="9" t="str">
        <v/>
      </c>
      <c r="P3" s="9" t="str">
        <v/>
      </c>
      <c r="Q3" s="9" t="str">
        <v/>
      </c>
      <c r="R3" s="9" t="str">
        <v/>
      </c>
      <c r="S3" s="9" t="str">
        <v/>
      </c>
      <c r="T3" s="9" t="str">
        <v/>
      </c>
      <c r="U3" s="9" t="str">
        <v/>
      </c>
      <c r="V3" s="9" t="str">
        <v/>
      </c>
      <c r="W3" s="9" t="str">
        <v/>
      </c>
      <c r="X3" s="9" t="str">
        <v/>
      </c>
      <c r="Y3" s="9" t="str">
        <v/>
      </c>
      <c r="Z3" s="9" t="str">
        <v/>
      </c>
      <c r="AA3" s="9" t="str">
        <v/>
      </c>
      <c r="AB3" s="9" t="str">
        <v/>
      </c>
      <c r="AC3" s="9" t="str">
        <v/>
      </c>
      <c r="AD3" s="5" t="str">
        <v/>
      </c>
      <c r="AE3" s="9" t="str">
        <v/>
      </c>
      <c r="AF3" s="9" t="str">
        <v/>
      </c>
      <c r="AG3" s="9" t="str">
        <v/>
      </c>
      <c r="AH3" s="9" t="str">
        <v/>
      </c>
      <c r="AI3" s="9" t="str">
        <v/>
      </c>
      <c r="AJ3" s="9" t="str">
        <v/>
      </c>
      <c r="AK3" s="9" t="str">
        <v/>
      </c>
      <c r="AL3" s="9" t="str">
        <v/>
      </c>
      <c r="AM3" s="9" t="str">
        <v/>
      </c>
      <c r="AN3" s="9" t="str">
        <v/>
      </c>
      <c r="AO3" s="9" t="str">
        <v/>
      </c>
      <c r="AP3" s="9" t="str">
        <v/>
      </c>
      <c r="AQ3" s="9" t="str">
        <v/>
      </c>
      <c r="AR3" s="9" t="str">
        <v/>
      </c>
      <c r="AS3" s="9" t="str">
        <v/>
      </c>
      <c r="AT3" s="9" t="str">
        <v/>
      </c>
      <c r="AU3" s="9" t="str">
        <v/>
      </c>
      <c r="AV3" s="9" t="str">
        <v/>
      </c>
      <c r="AW3" s="9" t="str">
        <v/>
      </c>
      <c r="AX3" s="9" t="str">
        <v/>
      </c>
      <c r="AY3" s="9" t="str">
        <v/>
      </c>
      <c r="AZ3" s="9" t="str">
        <v/>
      </c>
      <c r="BA3" s="9" t="str">
        <v/>
      </c>
      <c r="BB3" s="9" t="str">
        <v/>
      </c>
      <c r="BC3" s="9" t="str">
        <v/>
      </c>
      <c r="BD3" s="9" t="str">
        <v/>
      </c>
      <c r="BE3" s="9" t="str">
        <v/>
      </c>
      <c r="BF3" s="9" t="str">
        <v/>
      </c>
      <c r="BG3" s="9" t="str">
        <v/>
      </c>
      <c r="BH3" s="9" t="str">
        <v/>
      </c>
      <c r="BI3" s="9" t="str">
        <v/>
      </c>
      <c r="BJ3" s="9" t="str">
        <v/>
      </c>
      <c r="BK3" s="9" t="str">
        <v/>
      </c>
    </row>
    <row r="4">
      <c r="A4" s="11" t="str">
        <v>Material Supply</v>
      </c>
      <c r="B4" s="11" t="str">
        <v/>
      </c>
      <c r="C4" s="11" t="str">
        <v/>
      </c>
      <c r="D4" s="11" t="str">
        <v/>
      </c>
      <c r="E4" s="11" t="str">
        <v>Material Supply</v>
      </c>
      <c r="F4" s="11">
        <f>SUBTOTAL(9,F5:F109)</f>
      </c>
      <c r="G4" s="11">
        <f>SUBTOTAL(9,G5:G109)</f>
      </c>
      <c r="H4" s="11">
        <f>SUBTOTAL(9,H5:H109)</f>
      </c>
      <c r="I4" s="11" t="str">
        <v/>
      </c>
      <c r="J4" s="11" t="str">
        <v/>
      </c>
      <c r="K4" s="11" t="str">
        <v/>
      </c>
      <c r="L4" s="11" t="str">
        <v/>
      </c>
      <c r="M4" s="11" t="str">
        <v/>
      </c>
      <c r="N4" s="11" t="str">
        <v/>
      </c>
      <c r="O4" s="11" t="str">
        <v/>
      </c>
      <c r="P4" s="11" t="str">
        <v/>
      </c>
      <c r="Q4" s="11" t="str">
        <v/>
      </c>
      <c r="R4" s="11" t="str">
        <v/>
      </c>
      <c r="S4" s="11" t="str">
        <v/>
      </c>
      <c r="T4" s="11" t="str">
        <v/>
      </c>
      <c r="U4" s="11" t="str">
        <v/>
      </c>
      <c r="V4" s="11" t="str">
        <v/>
      </c>
      <c r="W4" s="11" t="str">
        <v/>
      </c>
      <c r="X4" s="11">
        <f>SUBTOTAL(9,X5:X109)</f>
      </c>
      <c r="Y4" s="11" t="str">
        <v/>
      </c>
      <c r="Z4" s="11" t="str">
        <v/>
      </c>
      <c r="AA4" s="11" t="str">
        <v/>
      </c>
      <c r="AB4" s="11" t="str">
        <v/>
      </c>
      <c r="AC4" s="11" t="str">
        <v/>
      </c>
      <c r="AD4" s="5" t="str">
        <v/>
      </c>
      <c r="AE4" s="11" t="str">
        <v/>
      </c>
      <c r="AF4" s="11" t="str">
        <v/>
      </c>
      <c r="AG4" s="11" t="str">
        <v/>
      </c>
      <c r="AH4" s="11" t="str">
        <v/>
      </c>
      <c r="AI4" s="11" t="str">
        <v/>
      </c>
      <c r="AJ4" s="11" t="str">
        <v/>
      </c>
      <c r="AK4" s="11" t="str">
        <v/>
      </c>
      <c r="AL4" s="11" t="str">
        <v/>
      </c>
      <c r="AM4" s="11" t="str">
        <v/>
      </c>
      <c r="AN4" s="11" t="str">
        <v/>
      </c>
      <c r="AO4" s="11" t="str">
        <v/>
      </c>
      <c r="AP4" s="11" t="str">
        <v/>
      </c>
      <c r="AQ4" s="11" t="str">
        <v/>
      </c>
      <c r="AR4" s="11" t="str">
        <v/>
      </c>
      <c r="AS4" s="11" t="str">
        <v/>
      </c>
      <c r="AT4" s="11" t="str">
        <v/>
      </c>
      <c r="AU4" s="11">
        <f>SUBTOTAL(9,AU5:AU109)</f>
      </c>
      <c r="AV4" s="11">
        <f>SUBTOTAL(9,AV5:AV109)</f>
      </c>
      <c r="AW4" s="11">
        <f>SUBTOTAL(9,AW5:AW109)</f>
      </c>
      <c r="AX4" s="11">
        <f>SUBTOTAL(9,AX5:AX109)</f>
      </c>
      <c r="AY4" s="11">
        <f>SUBTOTAL(9,AY5:AY109)</f>
      </c>
      <c r="AZ4" s="11">
        <f>SUBTOTAL(9,AZ5:AZ109)</f>
      </c>
      <c r="BA4" s="11">
        <f>SUBTOTAL(9,BA5:BA109)</f>
      </c>
      <c r="BB4" s="11">
        <f>SUBTOTAL(9,BB5:BB109)</f>
      </c>
      <c r="BC4" s="11">
        <f>SUBTOTAL(9,BC5:BC109)</f>
      </c>
      <c r="BD4" s="11">
        <f>SUBTOTAL(9,BD5:BD109)</f>
      </c>
      <c r="BE4" s="11">
        <f>SUBTOTAL(9,BE5:BE109)</f>
      </c>
      <c r="BF4" s="11">
        <f>SUBTOTAL(9,BF5:BF109)</f>
      </c>
      <c r="BG4" s="11">
        <f>SUBTOTAL(9,BG5:BG109)</f>
      </c>
      <c r="BH4" s="11">
        <f>SUBTOTAL(9,BH5:BH109)</f>
      </c>
      <c r="BI4" s="11">
        <f>SUBTOTAL(9,BI5:BI109)</f>
      </c>
      <c r="BJ4" s="11">
        <f>SUBTOTAL(9,BJ5:BJ109)</f>
      </c>
      <c r="BK4" s="11" t="str">
        <v/>
      </c>
    </row>
    <row r="5" outlineLevel="1">
      <c r="A5" s="15" t="str">
        <v>2/1.Main.1</v>
      </c>
      <c r="B5" s="15" t="str">
        <v/>
      </c>
      <c r="C5" s="15" t="str">
        <v/>
      </c>
      <c r="D5" s="15" t="str">
        <v>2/1.Main.1</v>
      </c>
      <c r="E5" s="15" t="str">
        <v>Supply Fire Fighting System</v>
      </c>
      <c r="F5" s="15">
        <v>2223324</v>
      </c>
      <c r="G5" s="15" t="str">
        <v/>
      </c>
      <c r="H5" s="15" t="str">
        <v/>
      </c>
      <c r="I5" s="15" t="str">
        <v/>
      </c>
      <c r="J5" s="15" t="str">
        <v/>
      </c>
      <c r="K5" s="15" t="str">
        <v/>
      </c>
      <c r="L5" s="15" t="str">
        <v/>
      </c>
      <c r="M5" s="15" t="str">
        <v/>
      </c>
      <c r="N5" s="15" t="str">
        <v/>
      </c>
      <c r="O5" s="15" t="str">
        <v/>
      </c>
      <c r="P5" s="15" t="str">
        <v/>
      </c>
      <c r="Q5" s="15" t="str">
        <v/>
      </c>
      <c r="R5" s="15" t="str">
        <v/>
      </c>
      <c r="S5" s="15" t="str">
        <v/>
      </c>
      <c r="T5" s="15" t="str">
        <v/>
      </c>
      <c r="U5" s="15" t="str">
        <v/>
      </c>
      <c r="V5" s="15" t="str">
        <v/>
      </c>
      <c r="W5" s="15" t="str">
        <v/>
      </c>
      <c r="X5" s="15" t="str">
        <v/>
      </c>
      <c r="Y5" s="15" t="str">
        <v/>
      </c>
      <c r="Z5" s="15" t="str">
        <v/>
      </c>
      <c r="AA5" s="15" t="str">
        <v/>
      </c>
      <c r="AB5" s="15" t="str">
        <v/>
      </c>
      <c r="AC5" s="15" t="str">
        <v/>
      </c>
      <c r="AD5" s="5" t="str">
        <v/>
      </c>
      <c r="AE5" s="18">
        <f>IFERROR(_xlfn.BETA.DIST(DATE(YEAR(AE$2),MONTH(AE$2),15),$AB$2,$AC$2,FALSE,DATE(YEAR($AB5),MONTH($AB5),1),DATE(YEAR($AC5),MONTH($AC5),28)),0)</f>
      </c>
      <c r="AF5" s="18">
        <f>IFERROR(_xlfn.BETA.DIST(DATE(YEAR(AF$2),MONTH(AF$2),15),$AB$2,$AC$2,FALSE,DATE(YEAR($AB5),MONTH($AB5),1),DATE(YEAR($AC5),MONTH($AC5),28)),0)</f>
      </c>
      <c r="AG5" s="18">
        <f>IFERROR(_xlfn.BETA.DIST(DATE(YEAR(AG$2),MONTH(AG$2),15),$AB$2,$AC$2,FALSE,DATE(YEAR($AB5),MONTH($AB5),1),DATE(YEAR($AC5),MONTH($AC5),28)),0)</f>
      </c>
      <c r="AH5" s="18">
        <f>IFERROR(_xlfn.BETA.DIST(DATE(YEAR(AH$2),MONTH(AH$2),15),$AB$2,$AC$2,FALSE,DATE(YEAR($AB5),MONTH($AB5),1),DATE(YEAR($AC5),MONTH($AC5),28)),0)</f>
      </c>
      <c r="AI5" s="18">
        <f>IFERROR(_xlfn.BETA.DIST(DATE(YEAR(AI$2),MONTH(AI$2),15),$AB$2,$AC$2,FALSE,DATE(YEAR($AB5),MONTH($AB5),1),DATE(YEAR($AC5),MONTH($AC5),28)),0)</f>
      </c>
      <c r="AJ5" s="18">
        <f>IFERROR(_xlfn.BETA.DIST(DATE(YEAR(AJ$2),MONTH(AJ$2),15),$AB$2,$AC$2,FALSE,DATE(YEAR($AB5),MONTH($AB5),1),DATE(YEAR($AC5),MONTH($AC5),28)),0)</f>
      </c>
      <c r="AK5" s="18">
        <f>IFERROR(_xlfn.BETA.DIST(DATE(YEAR(AK$2),MONTH(AK$2),15),$AB$2,$AC$2,FALSE,DATE(YEAR($AB5),MONTH($AB5),1),DATE(YEAR($AC5),MONTH($AC5),28)),0)</f>
      </c>
      <c r="AL5" s="18">
        <f>IFERROR(_xlfn.BETA.DIST(DATE(YEAR(AL$2),MONTH(AL$2),15),$AB$2,$AC$2,FALSE,DATE(YEAR($AB5),MONTH($AB5),1),DATE(YEAR($AC5),MONTH($AC5),28)),0)</f>
      </c>
      <c r="AM5" s="18">
        <f>IFERROR(_xlfn.BETA.DIST(DATE(YEAR(AM$2),MONTH(AM$2),15),$AB$2,$AC$2,FALSE,DATE(YEAR($AB5),MONTH($AB5),1),DATE(YEAR($AC5),MONTH($AC5),28)),0)</f>
      </c>
      <c r="AN5" s="18">
        <f>IFERROR(_xlfn.BETA.DIST(DATE(YEAR(AN$2),MONTH(AN$2),15),$AB$2,$AC$2,FALSE,DATE(YEAR($AB5),MONTH($AB5),1),DATE(YEAR($AC5),MONTH($AC5),28)),0)</f>
      </c>
      <c r="AO5" s="18">
        <f>IFERROR(_xlfn.BETA.DIST(DATE(YEAR(AO$2),MONTH(AO$2),15),$AB$2,$AC$2,FALSE,DATE(YEAR($AB5),MONTH($AB5),1),DATE(YEAR($AC5),MONTH($AC5),28)),0)</f>
      </c>
      <c r="AP5" s="18">
        <f>IFERROR(_xlfn.BETA.DIST(DATE(YEAR(AP$2),MONTH(AP$2),15),$AB$2,$AC$2,FALSE,DATE(YEAR($AB5),MONTH($AB5),1),DATE(YEAR($AC5),MONTH($AC5),28)),0)</f>
      </c>
      <c r="AQ5" s="18">
        <f>IFERROR(_xlfn.BETA.DIST(DATE(YEAR(AQ$2),MONTH(AQ$2),15),$AB$2,$AC$2,FALSE,DATE(YEAR($AB5),MONTH($AB5),1),DATE(YEAR($AC5),MONTH($AC5),28)),0)</f>
      </c>
      <c r="AR5" s="18">
        <f>IFERROR(_xlfn.BETA.DIST(DATE(YEAR(AR$2),MONTH(AR$2),15),$AB$2,$AC$2,FALSE,DATE(YEAR($AB5),MONTH($AB5),1),DATE(YEAR($AC5),MONTH($AC5),28)),0)</f>
      </c>
      <c r="AS5" s="18">
        <f>IFERROR(_xlfn.BETA.DIST(DATE(YEAR(AS$2),MONTH(AS$2),15),$AB$2,$AC$2,FALSE,DATE(YEAR($AB5),MONTH($AB5),1),DATE(YEAR($AC5),MONTH($AC5),28)),0)</f>
      </c>
      <c r="AT5" s="18">
        <f>SUM(AE5:AS5)</f>
      </c>
      <c r="AU5" s="18">
        <f>IF(I5&lt;&gt;0,I5,IF($AT5=0,0,AE5/$AT5*$X5))</f>
      </c>
      <c r="AV5" s="18">
        <f>IF(J5&lt;&gt;0,J5,IF($AT5=0,0,AF5/$AT5*$X5))</f>
      </c>
      <c r="AW5" s="18">
        <f>IF(K5&lt;&gt;0,K5,IF($AT5=0,0,AG5/$AT5*$X5))</f>
      </c>
      <c r="AX5" s="18">
        <f>IF(L5&lt;&gt;0,L5,IF($AT5=0,0,AH5/$AT5*$X5))</f>
      </c>
      <c r="AY5" s="18">
        <f>IF(M5&lt;&gt;0,M5,IF($AT5=0,0,AI5/$AT5*$X5))</f>
      </c>
      <c r="AZ5" s="18">
        <f>IF(N5&lt;&gt;0,N5,IF($AT5=0,0,AJ5/$AT5*$X5))</f>
      </c>
      <c r="BA5" s="18">
        <f>IF(O5&lt;&gt;0,O5,IF($AT5=0,0,AK5/$AT5*$X5))</f>
      </c>
      <c r="BB5" s="18">
        <f>IF(P5&lt;&gt;0,P5,IF($AT5=0,0,AL5/$AT5*$X5))</f>
      </c>
      <c r="BC5" s="18">
        <f>IF(Q5&lt;&gt;0,Q5,IF($AT5=0,0,AM5/$AT5*$X5))</f>
      </c>
      <c r="BD5" s="18">
        <f>IF(R5&lt;&gt;0,R5,IF($AT5=0,0,AN5/$AT5*$X5))</f>
      </c>
      <c r="BE5" s="18">
        <f>IF(S5&lt;&gt;0,S5,IF($AT5=0,0,AO5/$AT5*$X5))</f>
      </c>
      <c r="BF5" s="18">
        <f>IF(T5&lt;&gt;0,T5,IF($AT5=0,0,AP5/$AT5*$X5))</f>
      </c>
      <c r="BG5" s="18">
        <f>IF(U5&lt;&gt;0,U5,IF($AT5=0,0,AQ5/$AT5*$X5))</f>
      </c>
      <c r="BH5" s="18">
        <f>IF(V5&lt;&gt;0,V5,IF($AT5=0,0,AR5/$AT5*$X5))</f>
      </c>
      <c r="BI5" s="18">
        <f>IF(W5&lt;&gt;0,W5,IF($AT5=0,0,AS5/$AT5*$X5))</f>
      </c>
      <c r="BJ5" s="18">
        <f>SUM(AU5:BI5)</f>
      </c>
      <c r="BK5" s="15" t="str">
        <v/>
      </c>
    </row>
    <row r="6" outlineLevel="2">
      <c r="A6" s="5" t="str">
        <v>2/1.Main.1</v>
      </c>
      <c r="B6" s="5" t="str">
        <v/>
      </c>
      <c r="C6" s="5" t="str">
        <v/>
      </c>
      <c r="D6" s="19">
        <v>0.2</v>
      </c>
      <c r="E6" s="5" t="str">
        <v>Advanced Payment PO EGP</v>
      </c>
      <c r="F6" s="5" t="str">
        <v/>
      </c>
      <c r="G6" s="18">
        <f>F5*D6</f>
      </c>
      <c r="H6" s="18">
        <f>G6</f>
      </c>
      <c r="I6" s="18">
        <v>0</v>
      </c>
      <c r="J6" s="18">
        <v>0</v>
      </c>
      <c r="K6" s="18">
        <v>0</v>
      </c>
      <c r="L6" s="18">
        <v>0</v>
      </c>
      <c r="M6" s="18">
        <v>0</v>
      </c>
      <c r="N6" s="18">
        <v>0</v>
      </c>
      <c r="O6" s="18">
        <v>0</v>
      </c>
      <c r="P6" s="18">
        <v>0</v>
      </c>
      <c r="Q6" s="18">
        <v>0</v>
      </c>
      <c r="R6" s="18">
        <v>0</v>
      </c>
      <c r="S6" s="18">
        <v>0</v>
      </c>
      <c r="T6" s="18">
        <v>0</v>
      </c>
      <c r="U6" s="18">
        <v>0</v>
      </c>
      <c r="V6" s="18">
        <v>0</v>
      </c>
      <c r="W6" s="18">
        <v>0</v>
      </c>
      <c r="X6" s="18">
        <f>H6-SUM(I6:W6)</f>
      </c>
      <c r="Y6" s="5" t="str">
        <v/>
      </c>
      <c r="Z6" s="5" t="str">
        <v/>
      </c>
      <c r="AA6" s="18">
        <v>0</v>
      </c>
      <c r="AB6" s="20">
        <f>Y6+AA6</f>
      </c>
      <c r="AC6" s="20">
        <f>AA6+Z6</f>
      </c>
      <c r="AD6" s="5" t="str">
        <v/>
      </c>
      <c r="AE6" s="18">
        <f>IFERROR(_xlfn.BETA.DIST(DATE(YEAR(AE$2),MONTH(AE$2),15),$AB$2,$AC$2,FALSE,DATE(YEAR($AB6),MONTH($AB6),1),DATE(YEAR($AC6),MONTH($AC6),28)),0)</f>
      </c>
      <c r="AF6" s="18">
        <f>IFERROR(_xlfn.BETA.DIST(DATE(YEAR(AF$2),MONTH(AF$2),15),$AB$2,$AC$2,FALSE,DATE(YEAR($AB6),MONTH($AB6),1),DATE(YEAR($AC6),MONTH($AC6),28)),0)</f>
      </c>
      <c r="AG6" s="18">
        <f>IFERROR(_xlfn.BETA.DIST(DATE(YEAR(AG$2),MONTH(AG$2),15),$AB$2,$AC$2,FALSE,DATE(YEAR($AB6),MONTH($AB6),1),DATE(YEAR($AC6),MONTH($AC6),28)),0)</f>
      </c>
      <c r="AH6" s="18">
        <f>IFERROR(_xlfn.BETA.DIST(DATE(YEAR(AH$2),MONTH(AH$2),15),$AB$2,$AC$2,FALSE,DATE(YEAR($AB6),MONTH($AB6),1),DATE(YEAR($AC6),MONTH($AC6),28)),0)</f>
      </c>
      <c r="AI6" s="18">
        <f>IFERROR(_xlfn.BETA.DIST(DATE(YEAR(AI$2),MONTH(AI$2),15),$AB$2,$AC$2,FALSE,DATE(YEAR($AB6),MONTH($AB6),1),DATE(YEAR($AC6),MONTH($AC6),28)),0)</f>
      </c>
      <c r="AJ6" s="18">
        <f>IFERROR(_xlfn.BETA.DIST(DATE(YEAR(AJ$2),MONTH(AJ$2),15),$AB$2,$AC$2,FALSE,DATE(YEAR($AB6),MONTH($AB6),1),DATE(YEAR($AC6),MONTH($AC6),28)),0)</f>
      </c>
      <c r="AK6" s="18">
        <f>IFERROR(_xlfn.BETA.DIST(DATE(YEAR(AK$2),MONTH(AK$2),15),$AB$2,$AC$2,FALSE,DATE(YEAR($AB6),MONTH($AB6),1),DATE(YEAR($AC6),MONTH($AC6),28)),0)</f>
      </c>
      <c r="AL6" s="18">
        <f>IFERROR(_xlfn.BETA.DIST(DATE(YEAR(AL$2),MONTH(AL$2),15),$AB$2,$AC$2,FALSE,DATE(YEAR($AB6),MONTH($AB6),1),DATE(YEAR($AC6),MONTH($AC6),28)),0)</f>
      </c>
      <c r="AM6" s="18">
        <f>IFERROR(_xlfn.BETA.DIST(DATE(YEAR(AM$2),MONTH(AM$2),15),$AB$2,$AC$2,FALSE,DATE(YEAR($AB6),MONTH($AB6),1),DATE(YEAR($AC6),MONTH($AC6),28)),0)</f>
      </c>
      <c r="AN6" s="18">
        <f>IFERROR(_xlfn.BETA.DIST(DATE(YEAR(AN$2),MONTH(AN$2),15),$AB$2,$AC$2,FALSE,DATE(YEAR($AB6),MONTH($AB6),1),DATE(YEAR($AC6),MONTH($AC6),28)),0)</f>
      </c>
      <c r="AO6" s="18">
        <f>IFERROR(_xlfn.BETA.DIST(DATE(YEAR(AO$2),MONTH(AO$2),15),$AB$2,$AC$2,FALSE,DATE(YEAR($AB6),MONTH($AB6),1),DATE(YEAR($AC6),MONTH($AC6),28)),0)</f>
      </c>
      <c r="AP6" s="18">
        <f>IFERROR(_xlfn.BETA.DIST(DATE(YEAR(AP$2),MONTH(AP$2),15),$AB$2,$AC$2,FALSE,DATE(YEAR($AB6),MONTH($AB6),1),DATE(YEAR($AC6),MONTH($AC6),28)),0)</f>
      </c>
      <c r="AQ6" s="18">
        <f>IFERROR(_xlfn.BETA.DIST(DATE(YEAR(AQ$2),MONTH(AQ$2),15),$AB$2,$AC$2,FALSE,DATE(YEAR($AB6),MONTH($AB6),1),DATE(YEAR($AC6),MONTH($AC6),28)),0)</f>
      </c>
      <c r="AR6" s="18">
        <f>IFERROR(_xlfn.BETA.DIST(DATE(YEAR(AR$2),MONTH(AR$2),15),$AB$2,$AC$2,FALSE,DATE(YEAR($AB6),MONTH($AB6),1),DATE(YEAR($AC6),MONTH($AC6),28)),0)</f>
      </c>
      <c r="AS6" s="18">
        <f>IFERROR(_xlfn.BETA.DIST(DATE(YEAR(AS$2),MONTH(AS$2),15),$AB$2,$AC$2,FALSE,DATE(YEAR($AB6),MONTH($AB6),1),DATE(YEAR($AC6),MONTH($AC6),28)),0)</f>
      </c>
      <c r="AT6" s="18">
        <f>SUM(AE6:AS6)</f>
      </c>
      <c r="AU6" s="18">
        <f>IF(I6&lt;&gt;0,I6,IF($AT6=0,0,AE6/$AT6*$X6))</f>
      </c>
      <c r="AV6" s="18">
        <f>IF(J6&lt;&gt;0,J6,IF($AT6=0,0,AF6/$AT6*$X6))</f>
      </c>
      <c r="AW6" s="18">
        <f>IF(K6&lt;&gt;0,K6,IF($AT6=0,0,AG6/$AT6*$X6))</f>
      </c>
      <c r="AX6" s="18">
        <f>IF(L6&lt;&gt;0,L6,IF($AT6=0,0,AH6/$AT6*$X6))</f>
      </c>
      <c r="AY6" s="18">
        <f>IF(M6&lt;&gt;0,M6,IF($AT6=0,0,AI6/$AT6*$X6))</f>
      </c>
      <c r="AZ6" s="18">
        <f>IF(N6&lt;&gt;0,N6,IF($AT6=0,0,AJ6/$AT6*$X6))</f>
      </c>
      <c r="BA6" s="18">
        <f>IF(O6&lt;&gt;0,O6,IF($AT6=0,0,AK6/$AT6*$X6))</f>
      </c>
      <c r="BB6" s="18">
        <f>IF(P6&lt;&gt;0,P6,IF($AT6=0,0,AL6/$AT6*$X6))</f>
      </c>
      <c r="BC6" s="18">
        <f>IF(Q6&lt;&gt;0,Q6,IF($AT6=0,0,AM6/$AT6*$X6))</f>
      </c>
      <c r="BD6" s="18">
        <f>IF(R6&lt;&gt;0,R6,IF($AT6=0,0,AN6/$AT6*$X6))</f>
      </c>
      <c r="BE6" s="18">
        <f>IF(S6&lt;&gt;0,S6,IF($AT6=0,0,AO6/$AT6*$X6))</f>
      </c>
      <c r="BF6" s="18">
        <f>IF(T6&lt;&gt;0,T6,IF($AT6=0,0,AP6/$AT6*$X6))</f>
      </c>
      <c r="BG6" s="18">
        <f>IF(U6&lt;&gt;0,U6,IF($AT6=0,0,AQ6/$AT6*$X6))</f>
      </c>
      <c r="BH6" s="18">
        <f>IF(V6&lt;&gt;0,V6,IF($AT6=0,0,AR6/$AT6*$X6))</f>
      </c>
      <c r="BI6" s="18">
        <f>IF(W6&lt;&gt;0,W6,IF($AT6=0,0,AS6/$AT6*$X6))</f>
      </c>
      <c r="BJ6" s="18">
        <f>SUM(AU6:BI6)</f>
      </c>
      <c r="BK6" s="18">
        <f>H6-BJ6</f>
      </c>
    </row>
    <row r="7" outlineLevel="2">
      <c r="A7" s="5" t="str">
        <v>2/1.Main.1</v>
      </c>
      <c r="B7" s="5" t="str">
        <v/>
      </c>
      <c r="C7" s="5" t="str">
        <v/>
      </c>
      <c r="D7" s="19">
        <v>0.8</v>
      </c>
      <c r="E7" s="5" t="str">
        <v>Site Delivery</v>
      </c>
      <c r="F7" s="5" t="str">
        <v/>
      </c>
      <c r="G7" s="18">
        <f>F5*D7</f>
      </c>
      <c r="H7" s="18">
        <f>G7</f>
      </c>
      <c r="I7" s="18">
        <v>0</v>
      </c>
      <c r="J7" s="18">
        <v>0</v>
      </c>
      <c r="K7" s="18">
        <v>0</v>
      </c>
      <c r="L7" s="18">
        <v>0</v>
      </c>
      <c r="M7" s="18">
        <v>0</v>
      </c>
      <c r="N7" s="18">
        <v>0</v>
      </c>
      <c r="O7" s="18">
        <v>0</v>
      </c>
      <c r="P7" s="18">
        <v>0</v>
      </c>
      <c r="Q7" s="18">
        <v>0</v>
      </c>
      <c r="R7" s="18">
        <v>0</v>
      </c>
      <c r="S7" s="18">
        <v>0</v>
      </c>
      <c r="T7" s="18">
        <v>0</v>
      </c>
      <c r="U7" s="18">
        <v>0</v>
      </c>
      <c r="V7" s="18">
        <v>0</v>
      </c>
      <c r="W7" s="18">
        <v>0</v>
      </c>
      <c r="X7" s="18">
        <f>H7-SUM(I7:W7)</f>
      </c>
      <c r="Y7" s="5" t="str">
        <v/>
      </c>
      <c r="Z7" s="5" t="str">
        <v/>
      </c>
      <c r="AA7" s="18">
        <v>30</v>
      </c>
      <c r="AB7" s="20">
        <f>Y7+AA7</f>
      </c>
      <c r="AC7" s="20">
        <f>AA7+Z7</f>
      </c>
      <c r="AD7" s="5" t="str">
        <v/>
      </c>
      <c r="AE7" s="18">
        <f>IFERROR(_xlfn.BETA.DIST(DATE(YEAR(AE$2),MONTH(AE$2),15),$AB$2,$AC$2,FALSE,DATE(YEAR($AB7),MONTH($AB7),1),DATE(YEAR($AC7),MONTH($AC7),28)),0)</f>
      </c>
      <c r="AF7" s="18">
        <f>IFERROR(_xlfn.BETA.DIST(DATE(YEAR(AF$2),MONTH(AF$2),15),$AB$2,$AC$2,FALSE,DATE(YEAR($AB7),MONTH($AB7),1),DATE(YEAR($AC7),MONTH($AC7),28)),0)</f>
      </c>
      <c r="AG7" s="18">
        <f>IFERROR(_xlfn.BETA.DIST(DATE(YEAR(AG$2),MONTH(AG$2),15),$AB$2,$AC$2,FALSE,DATE(YEAR($AB7),MONTH($AB7),1),DATE(YEAR($AC7),MONTH($AC7),28)),0)</f>
      </c>
      <c r="AH7" s="18">
        <f>IFERROR(_xlfn.BETA.DIST(DATE(YEAR(AH$2),MONTH(AH$2),15),$AB$2,$AC$2,FALSE,DATE(YEAR($AB7),MONTH($AB7),1),DATE(YEAR($AC7),MONTH($AC7),28)),0)</f>
      </c>
      <c r="AI7" s="18">
        <f>IFERROR(_xlfn.BETA.DIST(DATE(YEAR(AI$2),MONTH(AI$2),15),$AB$2,$AC$2,FALSE,DATE(YEAR($AB7),MONTH($AB7),1),DATE(YEAR($AC7),MONTH($AC7),28)),0)</f>
      </c>
      <c r="AJ7" s="18">
        <f>IFERROR(_xlfn.BETA.DIST(DATE(YEAR(AJ$2),MONTH(AJ$2),15),$AB$2,$AC$2,FALSE,DATE(YEAR($AB7),MONTH($AB7),1),DATE(YEAR($AC7),MONTH($AC7),28)),0)</f>
      </c>
      <c r="AK7" s="18">
        <f>IFERROR(_xlfn.BETA.DIST(DATE(YEAR(AK$2),MONTH(AK$2),15),$AB$2,$AC$2,FALSE,DATE(YEAR($AB7),MONTH($AB7),1),DATE(YEAR($AC7),MONTH($AC7),28)),0)</f>
      </c>
      <c r="AL7" s="18">
        <f>IFERROR(_xlfn.BETA.DIST(DATE(YEAR(AL$2),MONTH(AL$2),15),$AB$2,$AC$2,FALSE,DATE(YEAR($AB7),MONTH($AB7),1),DATE(YEAR($AC7),MONTH($AC7),28)),0)</f>
      </c>
      <c r="AM7" s="18">
        <f>IFERROR(_xlfn.BETA.DIST(DATE(YEAR(AM$2),MONTH(AM$2),15),$AB$2,$AC$2,FALSE,DATE(YEAR($AB7),MONTH($AB7),1),DATE(YEAR($AC7),MONTH($AC7),28)),0)</f>
      </c>
      <c r="AN7" s="18">
        <f>IFERROR(_xlfn.BETA.DIST(DATE(YEAR(AN$2),MONTH(AN$2),15),$AB$2,$AC$2,FALSE,DATE(YEAR($AB7),MONTH($AB7),1),DATE(YEAR($AC7),MONTH($AC7),28)),0)</f>
      </c>
      <c r="AO7" s="18">
        <f>IFERROR(_xlfn.BETA.DIST(DATE(YEAR(AO$2),MONTH(AO$2),15),$AB$2,$AC$2,FALSE,DATE(YEAR($AB7),MONTH($AB7),1),DATE(YEAR($AC7),MONTH($AC7),28)),0)</f>
      </c>
      <c r="AP7" s="18">
        <f>IFERROR(_xlfn.BETA.DIST(DATE(YEAR(AP$2),MONTH(AP$2),15),$AB$2,$AC$2,FALSE,DATE(YEAR($AB7),MONTH($AB7),1),DATE(YEAR($AC7),MONTH($AC7),28)),0)</f>
      </c>
      <c r="AQ7" s="18">
        <f>IFERROR(_xlfn.BETA.DIST(DATE(YEAR(AQ$2),MONTH(AQ$2),15),$AB$2,$AC$2,FALSE,DATE(YEAR($AB7),MONTH($AB7),1),DATE(YEAR($AC7),MONTH($AC7),28)),0)</f>
      </c>
      <c r="AR7" s="18">
        <f>IFERROR(_xlfn.BETA.DIST(DATE(YEAR(AR$2),MONTH(AR$2),15),$AB$2,$AC$2,FALSE,DATE(YEAR($AB7),MONTH($AB7),1),DATE(YEAR($AC7),MONTH($AC7),28)),0)</f>
      </c>
      <c r="AS7" s="18">
        <f>IFERROR(_xlfn.BETA.DIST(DATE(YEAR(AS$2),MONTH(AS$2),15),$AB$2,$AC$2,FALSE,DATE(YEAR($AB7),MONTH($AB7),1),DATE(YEAR($AC7),MONTH($AC7),28)),0)</f>
      </c>
      <c r="AT7" s="18">
        <f>SUM(AE7:AS7)</f>
      </c>
      <c r="AU7" s="18">
        <f>IF(I7&lt;&gt;0,I7,IF($AT7=0,0,AE7/$AT7*$X7))</f>
      </c>
      <c r="AV7" s="18">
        <f>IF(J7&lt;&gt;0,J7,IF($AT7=0,0,AF7/$AT7*$X7))</f>
      </c>
      <c r="AW7" s="18">
        <f>IF(K7&lt;&gt;0,K7,IF($AT7=0,0,AG7/$AT7*$X7))</f>
      </c>
      <c r="AX7" s="18">
        <f>IF(L7&lt;&gt;0,L7,IF($AT7=0,0,AH7/$AT7*$X7))</f>
      </c>
      <c r="AY7" s="18">
        <f>IF(M7&lt;&gt;0,M7,IF($AT7=0,0,AI7/$AT7*$X7))</f>
      </c>
      <c r="AZ7" s="18">
        <f>IF(N7&lt;&gt;0,N7,IF($AT7=0,0,AJ7/$AT7*$X7))</f>
      </c>
      <c r="BA7" s="18">
        <f>IF(O7&lt;&gt;0,O7,IF($AT7=0,0,AK7/$AT7*$X7))</f>
      </c>
      <c r="BB7" s="18">
        <f>IF(P7&lt;&gt;0,P7,IF($AT7=0,0,AL7/$AT7*$X7))</f>
      </c>
      <c r="BC7" s="18">
        <f>IF(Q7&lt;&gt;0,Q7,IF($AT7=0,0,AM7/$AT7*$X7))</f>
      </c>
      <c r="BD7" s="18">
        <f>IF(R7&lt;&gt;0,R7,IF($AT7=0,0,AN7/$AT7*$X7))</f>
      </c>
      <c r="BE7" s="18">
        <f>IF(S7&lt;&gt;0,S7,IF($AT7=0,0,AO7/$AT7*$X7))</f>
      </c>
      <c r="BF7" s="18">
        <f>IF(T7&lt;&gt;0,T7,IF($AT7=0,0,AP7/$AT7*$X7))</f>
      </c>
      <c r="BG7" s="18">
        <f>IF(U7&lt;&gt;0,U7,IF($AT7=0,0,AQ7/$AT7*$X7))</f>
      </c>
      <c r="BH7" s="18">
        <f>IF(V7&lt;&gt;0,V7,IF($AT7=0,0,AR7/$AT7*$X7))</f>
      </c>
      <c r="BI7" s="18">
        <f>IF(W7&lt;&gt;0,W7,IF($AT7=0,0,AS7/$AT7*$X7))</f>
      </c>
      <c r="BJ7" s="18">
        <f>SUM(AU7:BI7)</f>
      </c>
      <c r="BK7" s="18">
        <f>H7-BJ7</f>
      </c>
    </row>
    <row r="8" outlineLevel="1">
      <c r="A8" s="15" t="str">
        <v>4.Main.1</v>
      </c>
      <c r="B8" s="15" t="str">
        <v/>
      </c>
      <c r="C8" s="15" t="str">
        <v/>
      </c>
      <c r="D8" s="15" t="str">
        <v>4.Main.1</v>
      </c>
      <c r="E8" s="15" t="str">
        <v>Supply 40 MVA Transformer</v>
      </c>
      <c r="F8" s="15">
        <v>52848525.22</v>
      </c>
      <c r="G8" s="15" t="str">
        <v/>
      </c>
      <c r="H8" s="15" t="str">
        <v/>
      </c>
      <c r="I8" s="15" t="str">
        <v/>
      </c>
      <c r="J8" s="15" t="str">
        <v/>
      </c>
      <c r="K8" s="15" t="str">
        <v/>
      </c>
      <c r="L8" s="15" t="str">
        <v/>
      </c>
      <c r="M8" s="15" t="str">
        <v/>
      </c>
      <c r="N8" s="15" t="str">
        <v/>
      </c>
      <c r="O8" s="15" t="str">
        <v/>
      </c>
      <c r="P8" s="15" t="str">
        <v/>
      </c>
      <c r="Q8" s="15" t="str">
        <v/>
      </c>
      <c r="R8" s="15" t="str">
        <v/>
      </c>
      <c r="S8" s="15" t="str">
        <v/>
      </c>
      <c r="T8" s="15" t="str">
        <v/>
      </c>
      <c r="U8" s="15" t="str">
        <v/>
      </c>
      <c r="V8" s="15" t="str">
        <v/>
      </c>
      <c r="W8" s="15" t="str">
        <v/>
      </c>
      <c r="X8" s="15" t="str">
        <v/>
      </c>
      <c r="Y8" s="15" t="str">
        <v/>
      </c>
      <c r="Z8" s="15" t="str">
        <v/>
      </c>
      <c r="AA8" s="15" t="str">
        <v/>
      </c>
      <c r="AB8" s="15" t="str">
        <v/>
      </c>
      <c r="AC8" s="15" t="str">
        <v/>
      </c>
      <c r="AD8" s="5" t="str">
        <v/>
      </c>
      <c r="AE8" s="18">
        <f>IFERROR(_xlfn.BETA.DIST(DATE(YEAR(AE$2),MONTH(AE$2),15),$AB$2,$AC$2,FALSE,DATE(YEAR($AB8),MONTH($AB8),1),DATE(YEAR($AC8),MONTH($AC8),28)),0)</f>
      </c>
      <c r="AF8" s="18">
        <f>IFERROR(_xlfn.BETA.DIST(DATE(YEAR(AF$2),MONTH(AF$2),15),$AB$2,$AC$2,FALSE,DATE(YEAR($AB8),MONTH($AB8),1),DATE(YEAR($AC8),MONTH($AC8),28)),0)</f>
      </c>
      <c r="AG8" s="18">
        <f>IFERROR(_xlfn.BETA.DIST(DATE(YEAR(AG$2),MONTH(AG$2),15),$AB$2,$AC$2,FALSE,DATE(YEAR($AB8),MONTH($AB8),1),DATE(YEAR($AC8),MONTH($AC8),28)),0)</f>
      </c>
      <c r="AH8" s="18">
        <f>IFERROR(_xlfn.BETA.DIST(DATE(YEAR(AH$2),MONTH(AH$2),15),$AB$2,$AC$2,FALSE,DATE(YEAR($AB8),MONTH($AB8),1),DATE(YEAR($AC8),MONTH($AC8),28)),0)</f>
      </c>
      <c r="AI8" s="18">
        <f>IFERROR(_xlfn.BETA.DIST(DATE(YEAR(AI$2),MONTH(AI$2),15),$AB$2,$AC$2,FALSE,DATE(YEAR($AB8),MONTH($AB8),1),DATE(YEAR($AC8),MONTH($AC8),28)),0)</f>
      </c>
      <c r="AJ8" s="18">
        <f>IFERROR(_xlfn.BETA.DIST(DATE(YEAR(AJ$2),MONTH(AJ$2),15),$AB$2,$AC$2,FALSE,DATE(YEAR($AB8),MONTH($AB8),1),DATE(YEAR($AC8),MONTH($AC8),28)),0)</f>
      </c>
      <c r="AK8" s="18">
        <f>IFERROR(_xlfn.BETA.DIST(DATE(YEAR(AK$2),MONTH(AK$2),15),$AB$2,$AC$2,FALSE,DATE(YEAR($AB8),MONTH($AB8),1),DATE(YEAR($AC8),MONTH($AC8),28)),0)</f>
      </c>
      <c r="AL8" s="18">
        <f>IFERROR(_xlfn.BETA.DIST(DATE(YEAR(AL$2),MONTH(AL$2),15),$AB$2,$AC$2,FALSE,DATE(YEAR($AB8),MONTH($AB8),1),DATE(YEAR($AC8),MONTH($AC8),28)),0)</f>
      </c>
      <c r="AM8" s="18">
        <f>IFERROR(_xlfn.BETA.DIST(DATE(YEAR(AM$2),MONTH(AM$2),15),$AB$2,$AC$2,FALSE,DATE(YEAR($AB8),MONTH($AB8),1),DATE(YEAR($AC8),MONTH($AC8),28)),0)</f>
      </c>
      <c r="AN8" s="18">
        <f>IFERROR(_xlfn.BETA.DIST(DATE(YEAR(AN$2),MONTH(AN$2),15),$AB$2,$AC$2,FALSE,DATE(YEAR($AB8),MONTH($AB8),1),DATE(YEAR($AC8),MONTH($AC8),28)),0)</f>
      </c>
      <c r="AO8" s="18">
        <f>IFERROR(_xlfn.BETA.DIST(DATE(YEAR(AO$2),MONTH(AO$2),15),$AB$2,$AC$2,FALSE,DATE(YEAR($AB8),MONTH($AB8),1),DATE(YEAR($AC8),MONTH($AC8),28)),0)</f>
      </c>
      <c r="AP8" s="18">
        <f>IFERROR(_xlfn.BETA.DIST(DATE(YEAR(AP$2),MONTH(AP$2),15),$AB$2,$AC$2,FALSE,DATE(YEAR($AB8),MONTH($AB8),1),DATE(YEAR($AC8),MONTH($AC8),28)),0)</f>
      </c>
      <c r="AQ8" s="18">
        <f>IFERROR(_xlfn.BETA.DIST(DATE(YEAR(AQ$2),MONTH(AQ$2),15),$AB$2,$AC$2,FALSE,DATE(YEAR($AB8),MONTH($AB8),1),DATE(YEAR($AC8),MONTH($AC8),28)),0)</f>
      </c>
      <c r="AR8" s="18">
        <f>IFERROR(_xlfn.BETA.DIST(DATE(YEAR(AR$2),MONTH(AR$2),15),$AB$2,$AC$2,FALSE,DATE(YEAR($AB8),MONTH($AB8),1),DATE(YEAR($AC8),MONTH($AC8),28)),0)</f>
      </c>
      <c r="AS8" s="18">
        <f>IFERROR(_xlfn.BETA.DIST(DATE(YEAR(AS$2),MONTH(AS$2),15),$AB$2,$AC$2,FALSE,DATE(YEAR($AB8),MONTH($AB8),1),DATE(YEAR($AC8),MONTH($AC8),28)),0)</f>
      </c>
      <c r="AT8" s="18">
        <f>SUM(AE8:AS8)</f>
      </c>
      <c r="AU8" s="18">
        <f>IF(I8&lt;&gt;0,I8,IF($AT8=0,0,AE8/$AT8*$X8))</f>
      </c>
      <c r="AV8" s="18">
        <f>IF(J8&lt;&gt;0,J8,IF($AT8=0,0,AF8/$AT8*$X8))</f>
      </c>
      <c r="AW8" s="18">
        <f>IF(K8&lt;&gt;0,K8,IF($AT8=0,0,AG8/$AT8*$X8))</f>
      </c>
      <c r="AX8" s="18">
        <f>IF(L8&lt;&gt;0,L8,IF($AT8=0,0,AH8/$AT8*$X8))</f>
      </c>
      <c r="AY8" s="18">
        <f>IF(M8&lt;&gt;0,M8,IF($AT8=0,0,AI8/$AT8*$X8))</f>
      </c>
      <c r="AZ8" s="18">
        <f>IF(N8&lt;&gt;0,N8,IF($AT8=0,0,AJ8/$AT8*$X8))</f>
      </c>
      <c r="BA8" s="18">
        <f>IF(O8&lt;&gt;0,O8,IF($AT8=0,0,AK8/$AT8*$X8))</f>
      </c>
      <c r="BB8" s="18">
        <f>IF(P8&lt;&gt;0,P8,IF($AT8=0,0,AL8/$AT8*$X8))</f>
      </c>
      <c r="BC8" s="18">
        <f>IF(Q8&lt;&gt;0,Q8,IF($AT8=0,0,AM8/$AT8*$X8))</f>
      </c>
      <c r="BD8" s="18">
        <f>IF(R8&lt;&gt;0,R8,IF($AT8=0,0,AN8/$AT8*$X8))</f>
      </c>
      <c r="BE8" s="18">
        <f>IF(S8&lt;&gt;0,S8,IF($AT8=0,0,AO8/$AT8*$X8))</f>
      </c>
      <c r="BF8" s="18">
        <f>IF(T8&lt;&gt;0,T8,IF($AT8=0,0,AP8/$AT8*$X8))</f>
      </c>
      <c r="BG8" s="18">
        <f>IF(U8&lt;&gt;0,U8,IF($AT8=0,0,AQ8/$AT8*$X8))</f>
      </c>
      <c r="BH8" s="18">
        <f>IF(V8&lt;&gt;0,V8,IF($AT8=0,0,AR8/$AT8*$X8))</f>
      </c>
      <c r="BI8" s="18">
        <f>IF(W8&lt;&gt;0,W8,IF($AT8=0,0,AS8/$AT8*$X8))</f>
      </c>
      <c r="BJ8" s="18">
        <f>SUM(AU8:BI8)</f>
      </c>
      <c r="BK8" s="15" t="str">
        <v/>
      </c>
    </row>
    <row r="9" outlineLevel="2">
      <c r="A9" s="5" t="str">
        <v>4.Main.1</v>
      </c>
      <c r="B9" s="5" t="str">
        <v/>
      </c>
      <c r="C9" s="5" t="str">
        <v/>
      </c>
      <c r="D9" s="19">
        <v>0.2</v>
      </c>
      <c r="E9" s="5" t="str">
        <v>Advanced Payment PO EGP</v>
      </c>
      <c r="F9" s="5" t="str">
        <v/>
      </c>
      <c r="G9" s="18">
        <f>F8*D9</f>
      </c>
      <c r="H9" s="18">
        <f>G9</f>
      </c>
      <c r="I9" s="18">
        <v>0</v>
      </c>
      <c r="J9" s="18">
        <v>0</v>
      </c>
      <c r="K9" s="18">
        <v>0</v>
      </c>
      <c r="L9" s="18">
        <v>0</v>
      </c>
      <c r="M9" s="18">
        <v>0</v>
      </c>
      <c r="N9" s="18">
        <v>0</v>
      </c>
      <c r="O9" s="18">
        <v>0</v>
      </c>
      <c r="P9" s="18">
        <v>0</v>
      </c>
      <c r="Q9" s="18">
        <v>0</v>
      </c>
      <c r="R9" s="18">
        <v>0</v>
      </c>
      <c r="S9" s="18">
        <v>0</v>
      </c>
      <c r="T9" s="18">
        <v>0</v>
      </c>
      <c r="U9" s="18">
        <v>0</v>
      </c>
      <c r="V9" s="18">
        <v>0</v>
      </c>
      <c r="W9" s="18">
        <v>0</v>
      </c>
      <c r="X9" s="18">
        <f>H9-SUM(I9:W9)</f>
      </c>
      <c r="Y9" s="5" t="str">
        <v/>
      </c>
      <c r="Z9" s="5" t="str">
        <v/>
      </c>
      <c r="AA9" s="18">
        <v>0</v>
      </c>
      <c r="AB9" s="20">
        <f>Y9+AA9</f>
      </c>
      <c r="AC9" s="20">
        <f>AA9+Z9</f>
      </c>
      <c r="AD9" s="5" t="str">
        <v/>
      </c>
      <c r="AE9" s="18">
        <f>IFERROR(_xlfn.BETA.DIST(DATE(YEAR(AE$2),MONTH(AE$2),15),$AB$2,$AC$2,FALSE,DATE(YEAR($AB9),MONTH($AB9),1),DATE(YEAR($AC9),MONTH($AC9),28)),0)</f>
      </c>
      <c r="AF9" s="18">
        <f>IFERROR(_xlfn.BETA.DIST(DATE(YEAR(AF$2),MONTH(AF$2),15),$AB$2,$AC$2,FALSE,DATE(YEAR($AB9),MONTH($AB9),1),DATE(YEAR($AC9),MONTH($AC9),28)),0)</f>
      </c>
      <c r="AG9" s="18">
        <f>IFERROR(_xlfn.BETA.DIST(DATE(YEAR(AG$2),MONTH(AG$2),15),$AB$2,$AC$2,FALSE,DATE(YEAR($AB9),MONTH($AB9),1),DATE(YEAR($AC9),MONTH($AC9),28)),0)</f>
      </c>
      <c r="AH9" s="18">
        <f>IFERROR(_xlfn.BETA.DIST(DATE(YEAR(AH$2),MONTH(AH$2),15),$AB$2,$AC$2,FALSE,DATE(YEAR($AB9),MONTH($AB9),1),DATE(YEAR($AC9),MONTH($AC9),28)),0)</f>
      </c>
      <c r="AI9" s="18">
        <f>IFERROR(_xlfn.BETA.DIST(DATE(YEAR(AI$2),MONTH(AI$2),15),$AB$2,$AC$2,FALSE,DATE(YEAR($AB9),MONTH($AB9),1),DATE(YEAR($AC9),MONTH($AC9),28)),0)</f>
      </c>
      <c r="AJ9" s="18">
        <f>IFERROR(_xlfn.BETA.DIST(DATE(YEAR(AJ$2),MONTH(AJ$2),15),$AB$2,$AC$2,FALSE,DATE(YEAR($AB9),MONTH($AB9),1),DATE(YEAR($AC9),MONTH($AC9),28)),0)</f>
      </c>
      <c r="AK9" s="18">
        <f>IFERROR(_xlfn.BETA.DIST(DATE(YEAR(AK$2),MONTH(AK$2),15),$AB$2,$AC$2,FALSE,DATE(YEAR($AB9),MONTH($AB9),1),DATE(YEAR($AC9),MONTH($AC9),28)),0)</f>
      </c>
      <c r="AL9" s="18">
        <f>IFERROR(_xlfn.BETA.DIST(DATE(YEAR(AL$2),MONTH(AL$2),15),$AB$2,$AC$2,FALSE,DATE(YEAR($AB9),MONTH($AB9),1),DATE(YEAR($AC9),MONTH($AC9),28)),0)</f>
      </c>
      <c r="AM9" s="18">
        <f>IFERROR(_xlfn.BETA.DIST(DATE(YEAR(AM$2),MONTH(AM$2),15),$AB$2,$AC$2,FALSE,DATE(YEAR($AB9),MONTH($AB9),1),DATE(YEAR($AC9),MONTH($AC9),28)),0)</f>
      </c>
      <c r="AN9" s="18">
        <f>IFERROR(_xlfn.BETA.DIST(DATE(YEAR(AN$2),MONTH(AN$2),15),$AB$2,$AC$2,FALSE,DATE(YEAR($AB9),MONTH($AB9),1),DATE(YEAR($AC9),MONTH($AC9),28)),0)</f>
      </c>
      <c r="AO9" s="18">
        <f>IFERROR(_xlfn.BETA.DIST(DATE(YEAR(AO$2),MONTH(AO$2),15),$AB$2,$AC$2,FALSE,DATE(YEAR($AB9),MONTH($AB9),1),DATE(YEAR($AC9),MONTH($AC9),28)),0)</f>
      </c>
      <c r="AP9" s="18">
        <f>IFERROR(_xlfn.BETA.DIST(DATE(YEAR(AP$2),MONTH(AP$2),15),$AB$2,$AC$2,FALSE,DATE(YEAR($AB9),MONTH($AB9),1),DATE(YEAR($AC9),MONTH($AC9),28)),0)</f>
      </c>
      <c r="AQ9" s="18">
        <f>IFERROR(_xlfn.BETA.DIST(DATE(YEAR(AQ$2),MONTH(AQ$2),15),$AB$2,$AC$2,FALSE,DATE(YEAR($AB9),MONTH($AB9),1),DATE(YEAR($AC9),MONTH($AC9),28)),0)</f>
      </c>
      <c r="AR9" s="18">
        <f>IFERROR(_xlfn.BETA.DIST(DATE(YEAR(AR$2),MONTH(AR$2),15),$AB$2,$AC$2,FALSE,DATE(YEAR($AB9),MONTH($AB9),1),DATE(YEAR($AC9),MONTH($AC9),28)),0)</f>
      </c>
      <c r="AS9" s="18">
        <f>IFERROR(_xlfn.BETA.DIST(DATE(YEAR(AS$2),MONTH(AS$2),15),$AB$2,$AC$2,FALSE,DATE(YEAR($AB9),MONTH($AB9),1),DATE(YEAR($AC9),MONTH($AC9),28)),0)</f>
      </c>
      <c r="AT9" s="18">
        <f>SUM(AE9:AS9)</f>
      </c>
      <c r="AU9" s="18">
        <f>IF(I9&lt;&gt;0,I9,IF($AT9=0,0,AE9/$AT9*$X9))</f>
      </c>
      <c r="AV9" s="18">
        <f>IF(J9&lt;&gt;0,J9,IF($AT9=0,0,AF9/$AT9*$X9))</f>
      </c>
      <c r="AW9" s="18">
        <f>IF(K9&lt;&gt;0,K9,IF($AT9=0,0,AG9/$AT9*$X9))</f>
      </c>
      <c r="AX9" s="18">
        <f>IF(L9&lt;&gt;0,L9,IF($AT9=0,0,AH9/$AT9*$X9))</f>
      </c>
      <c r="AY9" s="18">
        <f>IF(M9&lt;&gt;0,M9,IF($AT9=0,0,AI9/$AT9*$X9))</f>
      </c>
      <c r="AZ9" s="18">
        <f>IF(N9&lt;&gt;0,N9,IF($AT9=0,0,AJ9/$AT9*$X9))</f>
      </c>
      <c r="BA9" s="18">
        <f>IF(O9&lt;&gt;0,O9,IF($AT9=0,0,AK9/$AT9*$X9))</f>
      </c>
      <c r="BB9" s="18">
        <f>IF(P9&lt;&gt;0,P9,IF($AT9=0,0,AL9/$AT9*$X9))</f>
      </c>
      <c r="BC9" s="18">
        <f>IF(Q9&lt;&gt;0,Q9,IF($AT9=0,0,AM9/$AT9*$X9))</f>
      </c>
      <c r="BD9" s="18">
        <f>IF(R9&lt;&gt;0,R9,IF($AT9=0,0,AN9/$AT9*$X9))</f>
      </c>
      <c r="BE9" s="18">
        <f>IF(S9&lt;&gt;0,S9,IF($AT9=0,0,AO9/$AT9*$X9))</f>
      </c>
      <c r="BF9" s="18">
        <f>IF(T9&lt;&gt;0,T9,IF($AT9=0,0,AP9/$AT9*$X9))</f>
      </c>
      <c r="BG9" s="18">
        <f>IF(U9&lt;&gt;0,U9,IF($AT9=0,0,AQ9/$AT9*$X9))</f>
      </c>
      <c r="BH9" s="18">
        <f>IF(V9&lt;&gt;0,V9,IF($AT9=0,0,AR9/$AT9*$X9))</f>
      </c>
      <c r="BI9" s="18">
        <f>IF(W9&lt;&gt;0,W9,IF($AT9=0,0,AS9/$AT9*$X9))</f>
      </c>
      <c r="BJ9" s="18">
        <f>SUM(AU9:BI9)</f>
      </c>
      <c r="BK9" s="18">
        <f>H9-BJ9</f>
      </c>
    </row>
    <row r="10" outlineLevel="2">
      <c r="A10" s="5" t="str">
        <v>4.Main.1</v>
      </c>
      <c r="B10" s="5" t="str">
        <v/>
      </c>
      <c r="C10" s="5" t="str">
        <v/>
      </c>
      <c r="D10" s="19">
        <v>0.8</v>
      </c>
      <c r="E10" s="5" t="str">
        <v>Site Delivery</v>
      </c>
      <c r="F10" s="5" t="str">
        <v/>
      </c>
      <c r="G10" s="18">
        <f>F8*D10</f>
      </c>
      <c r="H10" s="18">
        <f>G10</f>
      </c>
      <c r="I10" s="18">
        <v>0</v>
      </c>
      <c r="J10" s="18">
        <v>0</v>
      </c>
      <c r="K10" s="18">
        <v>0</v>
      </c>
      <c r="L10" s="18">
        <v>0</v>
      </c>
      <c r="M10" s="18">
        <v>0</v>
      </c>
      <c r="N10" s="18">
        <v>0</v>
      </c>
      <c r="O10" s="18">
        <v>0</v>
      </c>
      <c r="P10" s="18">
        <v>0</v>
      </c>
      <c r="Q10" s="18">
        <v>0</v>
      </c>
      <c r="R10" s="18">
        <v>0</v>
      </c>
      <c r="S10" s="18">
        <v>0</v>
      </c>
      <c r="T10" s="18">
        <v>0</v>
      </c>
      <c r="U10" s="18">
        <v>0</v>
      </c>
      <c r="V10" s="18">
        <v>0</v>
      </c>
      <c r="W10" s="18">
        <v>0</v>
      </c>
      <c r="X10" s="18">
        <f>H10-SUM(I10:W10)</f>
      </c>
      <c r="Y10" s="5" t="str">
        <v/>
      </c>
      <c r="Z10" s="5" t="str">
        <v/>
      </c>
      <c r="AA10" s="18">
        <v>30</v>
      </c>
      <c r="AB10" s="20">
        <f>Y10+AA10</f>
      </c>
      <c r="AC10" s="20">
        <f>AA10+Z10</f>
      </c>
      <c r="AD10" s="5" t="str">
        <v/>
      </c>
      <c r="AE10" s="18">
        <f>IFERROR(_xlfn.BETA.DIST(DATE(YEAR(AE$2),MONTH(AE$2),15),$AB$2,$AC$2,FALSE,DATE(YEAR($AB10),MONTH($AB10),1),DATE(YEAR($AC10),MONTH($AC10),28)),0)</f>
      </c>
      <c r="AF10" s="18">
        <f>IFERROR(_xlfn.BETA.DIST(DATE(YEAR(AF$2),MONTH(AF$2),15),$AB$2,$AC$2,FALSE,DATE(YEAR($AB10),MONTH($AB10),1),DATE(YEAR($AC10),MONTH($AC10),28)),0)</f>
      </c>
      <c r="AG10" s="18">
        <f>IFERROR(_xlfn.BETA.DIST(DATE(YEAR(AG$2),MONTH(AG$2),15),$AB$2,$AC$2,FALSE,DATE(YEAR($AB10),MONTH($AB10),1),DATE(YEAR($AC10),MONTH($AC10),28)),0)</f>
      </c>
      <c r="AH10" s="18">
        <f>IFERROR(_xlfn.BETA.DIST(DATE(YEAR(AH$2),MONTH(AH$2),15),$AB$2,$AC$2,FALSE,DATE(YEAR($AB10),MONTH($AB10),1),DATE(YEAR($AC10),MONTH($AC10),28)),0)</f>
      </c>
      <c r="AI10" s="18">
        <f>IFERROR(_xlfn.BETA.DIST(DATE(YEAR(AI$2),MONTH(AI$2),15),$AB$2,$AC$2,FALSE,DATE(YEAR($AB10),MONTH($AB10),1),DATE(YEAR($AC10),MONTH($AC10),28)),0)</f>
      </c>
      <c r="AJ10" s="18">
        <f>IFERROR(_xlfn.BETA.DIST(DATE(YEAR(AJ$2),MONTH(AJ$2),15),$AB$2,$AC$2,FALSE,DATE(YEAR($AB10),MONTH($AB10),1),DATE(YEAR($AC10),MONTH($AC10),28)),0)</f>
      </c>
      <c r="AK10" s="18">
        <f>IFERROR(_xlfn.BETA.DIST(DATE(YEAR(AK$2),MONTH(AK$2),15),$AB$2,$AC$2,FALSE,DATE(YEAR($AB10),MONTH($AB10),1),DATE(YEAR($AC10),MONTH($AC10),28)),0)</f>
      </c>
      <c r="AL10" s="18">
        <f>IFERROR(_xlfn.BETA.DIST(DATE(YEAR(AL$2),MONTH(AL$2),15),$AB$2,$AC$2,FALSE,DATE(YEAR($AB10),MONTH($AB10),1),DATE(YEAR($AC10),MONTH($AC10),28)),0)</f>
      </c>
      <c r="AM10" s="18">
        <f>IFERROR(_xlfn.BETA.DIST(DATE(YEAR(AM$2),MONTH(AM$2),15),$AB$2,$AC$2,FALSE,DATE(YEAR($AB10),MONTH($AB10),1),DATE(YEAR($AC10),MONTH($AC10),28)),0)</f>
      </c>
      <c r="AN10" s="18">
        <f>IFERROR(_xlfn.BETA.DIST(DATE(YEAR(AN$2),MONTH(AN$2),15),$AB$2,$AC$2,FALSE,DATE(YEAR($AB10),MONTH($AB10),1),DATE(YEAR($AC10),MONTH($AC10),28)),0)</f>
      </c>
      <c r="AO10" s="18">
        <f>IFERROR(_xlfn.BETA.DIST(DATE(YEAR(AO$2),MONTH(AO$2),15),$AB$2,$AC$2,FALSE,DATE(YEAR($AB10),MONTH($AB10),1),DATE(YEAR($AC10),MONTH($AC10),28)),0)</f>
      </c>
      <c r="AP10" s="18">
        <f>IFERROR(_xlfn.BETA.DIST(DATE(YEAR(AP$2),MONTH(AP$2),15),$AB$2,$AC$2,FALSE,DATE(YEAR($AB10),MONTH($AB10),1),DATE(YEAR($AC10),MONTH($AC10),28)),0)</f>
      </c>
      <c r="AQ10" s="18">
        <f>IFERROR(_xlfn.BETA.DIST(DATE(YEAR(AQ$2),MONTH(AQ$2),15),$AB$2,$AC$2,FALSE,DATE(YEAR($AB10),MONTH($AB10),1),DATE(YEAR($AC10),MONTH($AC10),28)),0)</f>
      </c>
      <c r="AR10" s="18">
        <f>IFERROR(_xlfn.BETA.DIST(DATE(YEAR(AR$2),MONTH(AR$2),15),$AB$2,$AC$2,FALSE,DATE(YEAR($AB10),MONTH($AB10),1),DATE(YEAR($AC10),MONTH($AC10),28)),0)</f>
      </c>
      <c r="AS10" s="18">
        <f>IFERROR(_xlfn.BETA.DIST(DATE(YEAR(AS$2),MONTH(AS$2),15),$AB$2,$AC$2,FALSE,DATE(YEAR($AB10),MONTH($AB10),1),DATE(YEAR($AC10),MONTH($AC10),28)),0)</f>
      </c>
      <c r="AT10" s="18">
        <f>SUM(AE10:AS10)</f>
      </c>
      <c r="AU10" s="18">
        <f>IF(I10&lt;&gt;0,I10,IF($AT10=0,0,AE10/$AT10*$X10))</f>
      </c>
      <c r="AV10" s="18">
        <f>IF(J10&lt;&gt;0,J10,IF($AT10=0,0,AF10/$AT10*$X10))</f>
      </c>
      <c r="AW10" s="18">
        <f>IF(K10&lt;&gt;0,K10,IF($AT10=0,0,AG10/$AT10*$X10))</f>
      </c>
      <c r="AX10" s="18">
        <f>IF(L10&lt;&gt;0,L10,IF($AT10=0,0,AH10/$AT10*$X10))</f>
      </c>
      <c r="AY10" s="18">
        <f>IF(M10&lt;&gt;0,M10,IF($AT10=0,0,AI10/$AT10*$X10))</f>
      </c>
      <c r="AZ10" s="18">
        <f>IF(N10&lt;&gt;0,N10,IF($AT10=0,0,AJ10/$AT10*$X10))</f>
      </c>
      <c r="BA10" s="18">
        <f>IF(O10&lt;&gt;0,O10,IF($AT10=0,0,AK10/$AT10*$X10))</f>
      </c>
      <c r="BB10" s="18">
        <f>IF(P10&lt;&gt;0,P10,IF($AT10=0,0,AL10/$AT10*$X10))</f>
      </c>
      <c r="BC10" s="18">
        <f>IF(Q10&lt;&gt;0,Q10,IF($AT10=0,0,AM10/$AT10*$X10))</f>
      </c>
      <c r="BD10" s="18">
        <f>IF(R10&lt;&gt;0,R10,IF($AT10=0,0,AN10/$AT10*$X10))</f>
      </c>
      <c r="BE10" s="18">
        <f>IF(S10&lt;&gt;0,S10,IF($AT10=0,0,AO10/$AT10*$X10))</f>
      </c>
      <c r="BF10" s="18">
        <f>IF(T10&lt;&gt;0,T10,IF($AT10=0,0,AP10/$AT10*$X10))</f>
      </c>
      <c r="BG10" s="18">
        <f>IF(U10&lt;&gt;0,U10,IF($AT10=0,0,AQ10/$AT10*$X10))</f>
      </c>
      <c r="BH10" s="18">
        <f>IF(V10&lt;&gt;0,V10,IF($AT10=0,0,AR10/$AT10*$X10))</f>
      </c>
      <c r="BI10" s="18">
        <f>IF(W10&lt;&gt;0,W10,IF($AT10=0,0,AS10/$AT10*$X10))</f>
      </c>
      <c r="BJ10" s="18">
        <f>SUM(AU10:BI10)</f>
      </c>
      <c r="BK10" s="18">
        <f>H10-BJ10</f>
      </c>
    </row>
    <row r="11" outlineLevel="1">
      <c r="A11" s="15" t="str">
        <v>5.12.1</v>
      </c>
      <c r="B11" s="15" t="str">
        <v/>
      </c>
      <c r="C11" s="15" t="str">
        <v/>
      </c>
      <c r="D11" s="15" t="str">
        <v>5.12.1</v>
      </c>
      <c r="E11" s="15" t="str">
        <v>Supply Single phase current transform</v>
      </c>
      <c r="F11" s="15">
        <v>184723.51</v>
      </c>
      <c r="G11" s="15" t="str">
        <v/>
      </c>
      <c r="H11" s="15" t="str">
        <v/>
      </c>
      <c r="I11" s="15" t="str">
        <v/>
      </c>
      <c r="J11" s="15" t="str">
        <v/>
      </c>
      <c r="K11" s="15" t="str">
        <v/>
      </c>
      <c r="L11" s="15" t="str">
        <v/>
      </c>
      <c r="M11" s="15" t="str">
        <v/>
      </c>
      <c r="N11" s="15" t="str">
        <v/>
      </c>
      <c r="O11" s="15" t="str">
        <v/>
      </c>
      <c r="P11" s="15" t="str">
        <v/>
      </c>
      <c r="Q11" s="15" t="str">
        <v/>
      </c>
      <c r="R11" s="15" t="str">
        <v/>
      </c>
      <c r="S11" s="15" t="str">
        <v/>
      </c>
      <c r="T11" s="15" t="str">
        <v/>
      </c>
      <c r="U11" s="15" t="str">
        <v/>
      </c>
      <c r="V11" s="15" t="str">
        <v/>
      </c>
      <c r="W11" s="15" t="str">
        <v/>
      </c>
      <c r="X11" s="15" t="str">
        <v/>
      </c>
      <c r="Y11" s="15" t="str">
        <v/>
      </c>
      <c r="Z11" s="15" t="str">
        <v/>
      </c>
      <c r="AA11" s="15" t="str">
        <v/>
      </c>
      <c r="AB11" s="15" t="str">
        <v/>
      </c>
      <c r="AC11" s="15" t="str">
        <v/>
      </c>
      <c r="AD11" s="5" t="str">
        <v/>
      </c>
      <c r="AE11" s="18">
        <f>IFERROR(_xlfn.BETA.DIST(DATE(YEAR(AE$2),MONTH(AE$2),15),$AB$2,$AC$2,FALSE,DATE(YEAR($AB11),MONTH($AB11),1),DATE(YEAR($AC11),MONTH($AC11),28)),0)</f>
      </c>
      <c r="AF11" s="18">
        <f>IFERROR(_xlfn.BETA.DIST(DATE(YEAR(AF$2),MONTH(AF$2),15),$AB$2,$AC$2,FALSE,DATE(YEAR($AB11),MONTH($AB11),1),DATE(YEAR($AC11),MONTH($AC11),28)),0)</f>
      </c>
      <c r="AG11" s="18">
        <f>IFERROR(_xlfn.BETA.DIST(DATE(YEAR(AG$2),MONTH(AG$2),15),$AB$2,$AC$2,FALSE,DATE(YEAR($AB11),MONTH($AB11),1),DATE(YEAR($AC11),MONTH($AC11),28)),0)</f>
      </c>
      <c r="AH11" s="18">
        <f>IFERROR(_xlfn.BETA.DIST(DATE(YEAR(AH$2),MONTH(AH$2),15),$AB$2,$AC$2,FALSE,DATE(YEAR($AB11),MONTH($AB11),1),DATE(YEAR($AC11),MONTH($AC11),28)),0)</f>
      </c>
      <c r="AI11" s="18">
        <f>IFERROR(_xlfn.BETA.DIST(DATE(YEAR(AI$2),MONTH(AI$2),15),$AB$2,$AC$2,FALSE,DATE(YEAR($AB11),MONTH($AB11),1),DATE(YEAR($AC11),MONTH($AC11),28)),0)</f>
      </c>
      <c r="AJ11" s="18">
        <f>IFERROR(_xlfn.BETA.DIST(DATE(YEAR(AJ$2),MONTH(AJ$2),15),$AB$2,$AC$2,FALSE,DATE(YEAR($AB11),MONTH($AB11),1),DATE(YEAR($AC11),MONTH($AC11),28)),0)</f>
      </c>
      <c r="AK11" s="18">
        <f>IFERROR(_xlfn.BETA.DIST(DATE(YEAR(AK$2),MONTH(AK$2),15),$AB$2,$AC$2,FALSE,DATE(YEAR($AB11),MONTH($AB11),1),DATE(YEAR($AC11),MONTH($AC11),28)),0)</f>
      </c>
      <c r="AL11" s="18">
        <f>IFERROR(_xlfn.BETA.DIST(DATE(YEAR(AL$2),MONTH(AL$2),15),$AB$2,$AC$2,FALSE,DATE(YEAR($AB11),MONTH($AB11),1),DATE(YEAR($AC11),MONTH($AC11),28)),0)</f>
      </c>
      <c r="AM11" s="18">
        <f>IFERROR(_xlfn.BETA.DIST(DATE(YEAR(AM$2),MONTH(AM$2),15),$AB$2,$AC$2,FALSE,DATE(YEAR($AB11),MONTH($AB11),1),DATE(YEAR($AC11),MONTH($AC11),28)),0)</f>
      </c>
      <c r="AN11" s="18">
        <f>IFERROR(_xlfn.BETA.DIST(DATE(YEAR(AN$2),MONTH(AN$2),15),$AB$2,$AC$2,FALSE,DATE(YEAR($AB11),MONTH($AB11),1),DATE(YEAR($AC11),MONTH($AC11),28)),0)</f>
      </c>
      <c r="AO11" s="18">
        <f>IFERROR(_xlfn.BETA.DIST(DATE(YEAR(AO$2),MONTH(AO$2),15),$AB$2,$AC$2,FALSE,DATE(YEAR($AB11),MONTH($AB11),1),DATE(YEAR($AC11),MONTH($AC11),28)),0)</f>
      </c>
      <c r="AP11" s="18">
        <f>IFERROR(_xlfn.BETA.DIST(DATE(YEAR(AP$2),MONTH(AP$2),15),$AB$2,$AC$2,FALSE,DATE(YEAR($AB11),MONTH($AB11),1),DATE(YEAR($AC11),MONTH($AC11),28)),0)</f>
      </c>
      <c r="AQ11" s="18">
        <f>IFERROR(_xlfn.BETA.DIST(DATE(YEAR(AQ$2),MONTH(AQ$2),15),$AB$2,$AC$2,FALSE,DATE(YEAR($AB11),MONTH($AB11),1),DATE(YEAR($AC11),MONTH($AC11),28)),0)</f>
      </c>
      <c r="AR11" s="18">
        <f>IFERROR(_xlfn.BETA.DIST(DATE(YEAR(AR$2),MONTH(AR$2),15),$AB$2,$AC$2,FALSE,DATE(YEAR($AB11),MONTH($AB11),1),DATE(YEAR($AC11),MONTH($AC11),28)),0)</f>
      </c>
      <c r="AS11" s="18">
        <f>IFERROR(_xlfn.BETA.DIST(DATE(YEAR(AS$2),MONTH(AS$2),15),$AB$2,$AC$2,FALSE,DATE(YEAR($AB11),MONTH($AB11),1),DATE(YEAR($AC11),MONTH($AC11),28)),0)</f>
      </c>
      <c r="AT11" s="18">
        <f>SUM(AE11:AS11)</f>
      </c>
      <c r="AU11" s="18">
        <f>IF(I11&lt;&gt;0,I11,IF($AT11=0,0,AE11/$AT11*$X11))</f>
      </c>
      <c r="AV11" s="18">
        <f>IF(J11&lt;&gt;0,J11,IF($AT11=0,0,AF11/$AT11*$X11))</f>
      </c>
      <c r="AW11" s="18">
        <f>IF(K11&lt;&gt;0,K11,IF($AT11=0,0,AG11/$AT11*$X11))</f>
      </c>
      <c r="AX11" s="18">
        <f>IF(L11&lt;&gt;0,L11,IF($AT11=0,0,AH11/$AT11*$X11))</f>
      </c>
      <c r="AY11" s="18">
        <f>IF(M11&lt;&gt;0,M11,IF($AT11=0,0,AI11/$AT11*$X11))</f>
      </c>
      <c r="AZ11" s="18">
        <f>IF(N11&lt;&gt;0,N11,IF($AT11=0,0,AJ11/$AT11*$X11))</f>
      </c>
      <c r="BA11" s="18">
        <f>IF(O11&lt;&gt;0,O11,IF($AT11=0,0,AK11/$AT11*$X11))</f>
      </c>
      <c r="BB11" s="18">
        <f>IF(P11&lt;&gt;0,P11,IF($AT11=0,0,AL11/$AT11*$X11))</f>
      </c>
      <c r="BC11" s="18">
        <f>IF(Q11&lt;&gt;0,Q11,IF($AT11=0,0,AM11/$AT11*$X11))</f>
      </c>
      <c r="BD11" s="18">
        <f>IF(R11&lt;&gt;0,R11,IF($AT11=0,0,AN11/$AT11*$X11))</f>
      </c>
      <c r="BE11" s="18">
        <f>IF(S11&lt;&gt;0,S11,IF($AT11=0,0,AO11/$AT11*$X11))</f>
      </c>
      <c r="BF11" s="18">
        <f>IF(T11&lt;&gt;0,T11,IF($AT11=0,0,AP11/$AT11*$X11))</f>
      </c>
      <c r="BG11" s="18">
        <f>IF(U11&lt;&gt;0,U11,IF($AT11=0,0,AQ11/$AT11*$X11))</f>
      </c>
      <c r="BH11" s="18">
        <f>IF(V11&lt;&gt;0,V11,IF($AT11=0,0,AR11/$AT11*$X11))</f>
      </c>
      <c r="BI11" s="18">
        <f>IF(W11&lt;&gt;0,W11,IF($AT11=0,0,AS11/$AT11*$X11))</f>
      </c>
      <c r="BJ11" s="18">
        <f>SUM(AU11:BI11)</f>
      </c>
      <c r="BK11" s="15" t="str">
        <v/>
      </c>
    </row>
    <row r="12" outlineLevel="2">
      <c r="A12" s="5" t="str">
        <v>5.12.1</v>
      </c>
      <c r="B12" s="5" t="str">
        <v/>
      </c>
      <c r="C12" s="5" t="str">
        <v/>
      </c>
      <c r="D12" s="19">
        <v>0.2</v>
      </c>
      <c r="E12" s="5" t="str">
        <v>Advanced Payment PO EGP</v>
      </c>
      <c r="F12" s="5" t="str">
        <v/>
      </c>
      <c r="G12" s="18">
        <f>F11*D12</f>
      </c>
      <c r="H12" s="18">
        <f>G12</f>
      </c>
      <c r="I12" s="18">
        <v>0</v>
      </c>
      <c r="J12" s="18">
        <v>0</v>
      </c>
      <c r="K12" s="18">
        <v>0</v>
      </c>
      <c r="L12" s="18">
        <v>0</v>
      </c>
      <c r="M12" s="18">
        <v>0</v>
      </c>
      <c r="N12" s="18">
        <v>0</v>
      </c>
      <c r="O12" s="18">
        <v>0</v>
      </c>
      <c r="P12" s="18">
        <v>0</v>
      </c>
      <c r="Q12" s="18">
        <v>0</v>
      </c>
      <c r="R12" s="18">
        <v>0</v>
      </c>
      <c r="S12" s="18">
        <v>0</v>
      </c>
      <c r="T12" s="18">
        <v>0</v>
      </c>
      <c r="U12" s="18">
        <v>0</v>
      </c>
      <c r="V12" s="18">
        <v>0</v>
      </c>
      <c r="W12" s="18">
        <v>0</v>
      </c>
      <c r="X12" s="18">
        <f>H12-SUM(I12:W12)</f>
      </c>
      <c r="Y12" s="5" t="str">
        <v/>
      </c>
      <c r="Z12" s="5" t="str">
        <v/>
      </c>
      <c r="AA12" s="18">
        <v>0</v>
      </c>
      <c r="AB12" s="20">
        <f>Y12+AA12</f>
      </c>
      <c r="AC12" s="20">
        <f>AA12+Z12</f>
      </c>
      <c r="AD12" s="5" t="str">
        <v/>
      </c>
      <c r="AE12" s="18">
        <f>IFERROR(_xlfn.BETA.DIST(DATE(YEAR(AE$2),MONTH(AE$2),15),$AB$2,$AC$2,FALSE,DATE(YEAR($AB12),MONTH($AB12),1),DATE(YEAR($AC12),MONTH($AC12),28)),0)</f>
      </c>
      <c r="AF12" s="18">
        <f>IFERROR(_xlfn.BETA.DIST(DATE(YEAR(AF$2),MONTH(AF$2),15),$AB$2,$AC$2,FALSE,DATE(YEAR($AB12),MONTH($AB12),1),DATE(YEAR($AC12),MONTH($AC12),28)),0)</f>
      </c>
      <c r="AG12" s="18">
        <f>IFERROR(_xlfn.BETA.DIST(DATE(YEAR(AG$2),MONTH(AG$2),15),$AB$2,$AC$2,FALSE,DATE(YEAR($AB12),MONTH($AB12),1),DATE(YEAR($AC12),MONTH($AC12),28)),0)</f>
      </c>
      <c r="AH12" s="18">
        <f>IFERROR(_xlfn.BETA.DIST(DATE(YEAR(AH$2),MONTH(AH$2),15),$AB$2,$AC$2,FALSE,DATE(YEAR($AB12),MONTH($AB12),1),DATE(YEAR($AC12),MONTH($AC12),28)),0)</f>
      </c>
      <c r="AI12" s="18">
        <f>IFERROR(_xlfn.BETA.DIST(DATE(YEAR(AI$2),MONTH(AI$2),15),$AB$2,$AC$2,FALSE,DATE(YEAR($AB12),MONTH($AB12),1),DATE(YEAR($AC12),MONTH($AC12),28)),0)</f>
      </c>
      <c r="AJ12" s="18">
        <f>IFERROR(_xlfn.BETA.DIST(DATE(YEAR(AJ$2),MONTH(AJ$2),15),$AB$2,$AC$2,FALSE,DATE(YEAR($AB12),MONTH($AB12),1),DATE(YEAR($AC12),MONTH($AC12),28)),0)</f>
      </c>
      <c r="AK12" s="18">
        <f>IFERROR(_xlfn.BETA.DIST(DATE(YEAR(AK$2),MONTH(AK$2),15),$AB$2,$AC$2,FALSE,DATE(YEAR($AB12),MONTH($AB12),1),DATE(YEAR($AC12),MONTH($AC12),28)),0)</f>
      </c>
      <c r="AL12" s="18">
        <f>IFERROR(_xlfn.BETA.DIST(DATE(YEAR(AL$2),MONTH(AL$2),15),$AB$2,$AC$2,FALSE,DATE(YEAR($AB12),MONTH($AB12),1),DATE(YEAR($AC12),MONTH($AC12),28)),0)</f>
      </c>
      <c r="AM12" s="18">
        <f>IFERROR(_xlfn.BETA.DIST(DATE(YEAR(AM$2),MONTH(AM$2),15),$AB$2,$AC$2,FALSE,DATE(YEAR($AB12),MONTH($AB12),1),DATE(YEAR($AC12),MONTH($AC12),28)),0)</f>
      </c>
      <c r="AN12" s="18">
        <f>IFERROR(_xlfn.BETA.DIST(DATE(YEAR(AN$2),MONTH(AN$2),15),$AB$2,$AC$2,FALSE,DATE(YEAR($AB12),MONTH($AB12),1),DATE(YEAR($AC12),MONTH($AC12),28)),0)</f>
      </c>
      <c r="AO12" s="18">
        <f>IFERROR(_xlfn.BETA.DIST(DATE(YEAR(AO$2),MONTH(AO$2),15),$AB$2,$AC$2,FALSE,DATE(YEAR($AB12),MONTH($AB12),1),DATE(YEAR($AC12),MONTH($AC12),28)),0)</f>
      </c>
      <c r="AP12" s="18">
        <f>IFERROR(_xlfn.BETA.DIST(DATE(YEAR(AP$2),MONTH(AP$2),15),$AB$2,$AC$2,FALSE,DATE(YEAR($AB12),MONTH($AB12),1),DATE(YEAR($AC12),MONTH($AC12),28)),0)</f>
      </c>
      <c r="AQ12" s="18">
        <f>IFERROR(_xlfn.BETA.DIST(DATE(YEAR(AQ$2),MONTH(AQ$2),15),$AB$2,$AC$2,FALSE,DATE(YEAR($AB12),MONTH($AB12),1),DATE(YEAR($AC12),MONTH($AC12),28)),0)</f>
      </c>
      <c r="AR12" s="18">
        <f>IFERROR(_xlfn.BETA.DIST(DATE(YEAR(AR$2),MONTH(AR$2),15),$AB$2,$AC$2,FALSE,DATE(YEAR($AB12),MONTH($AB12),1),DATE(YEAR($AC12),MONTH($AC12),28)),0)</f>
      </c>
      <c r="AS12" s="18">
        <f>IFERROR(_xlfn.BETA.DIST(DATE(YEAR(AS$2),MONTH(AS$2),15),$AB$2,$AC$2,FALSE,DATE(YEAR($AB12),MONTH($AB12),1),DATE(YEAR($AC12),MONTH($AC12),28)),0)</f>
      </c>
      <c r="AT12" s="18">
        <f>SUM(AE12:AS12)</f>
      </c>
      <c r="AU12" s="18">
        <f>IF(I12&lt;&gt;0,I12,IF($AT12=0,0,AE12/$AT12*$X12))</f>
      </c>
      <c r="AV12" s="18">
        <f>IF(J12&lt;&gt;0,J12,IF($AT12=0,0,AF12/$AT12*$X12))</f>
      </c>
      <c r="AW12" s="18">
        <f>IF(K12&lt;&gt;0,K12,IF($AT12=0,0,AG12/$AT12*$X12))</f>
      </c>
      <c r="AX12" s="18">
        <f>IF(L12&lt;&gt;0,L12,IF($AT12=0,0,AH12/$AT12*$X12))</f>
      </c>
      <c r="AY12" s="18">
        <f>IF(M12&lt;&gt;0,M12,IF($AT12=0,0,AI12/$AT12*$X12))</f>
      </c>
      <c r="AZ12" s="18">
        <f>IF(N12&lt;&gt;0,N12,IF($AT12=0,0,AJ12/$AT12*$X12))</f>
      </c>
      <c r="BA12" s="18">
        <f>IF(O12&lt;&gt;0,O12,IF($AT12=0,0,AK12/$AT12*$X12))</f>
      </c>
      <c r="BB12" s="18">
        <f>IF(P12&lt;&gt;0,P12,IF($AT12=0,0,AL12/$AT12*$X12))</f>
      </c>
      <c r="BC12" s="18">
        <f>IF(Q12&lt;&gt;0,Q12,IF($AT12=0,0,AM12/$AT12*$X12))</f>
      </c>
      <c r="BD12" s="18">
        <f>IF(R12&lt;&gt;0,R12,IF($AT12=0,0,AN12/$AT12*$X12))</f>
      </c>
      <c r="BE12" s="18">
        <f>IF(S12&lt;&gt;0,S12,IF($AT12=0,0,AO12/$AT12*$X12))</f>
      </c>
      <c r="BF12" s="18">
        <f>IF(T12&lt;&gt;0,T12,IF($AT12=0,0,AP12/$AT12*$X12))</f>
      </c>
      <c r="BG12" s="18">
        <f>IF(U12&lt;&gt;0,U12,IF($AT12=0,0,AQ12/$AT12*$X12))</f>
      </c>
      <c r="BH12" s="18">
        <f>IF(V12&lt;&gt;0,V12,IF($AT12=0,0,AR12/$AT12*$X12))</f>
      </c>
      <c r="BI12" s="18">
        <f>IF(W12&lt;&gt;0,W12,IF($AT12=0,0,AS12/$AT12*$X12))</f>
      </c>
      <c r="BJ12" s="18">
        <f>SUM(AU12:BI12)</f>
      </c>
      <c r="BK12" s="18">
        <f>H12-BJ12</f>
      </c>
    </row>
    <row r="13" outlineLevel="2">
      <c r="A13" s="5" t="str">
        <v>5.12.1</v>
      </c>
      <c r="B13" s="5" t="str">
        <v/>
      </c>
      <c r="C13" s="5" t="str">
        <v/>
      </c>
      <c r="D13" s="19">
        <v>0.8</v>
      </c>
      <c r="E13" s="5" t="str">
        <v>Site Delivery</v>
      </c>
      <c r="F13" s="5" t="str">
        <v/>
      </c>
      <c r="G13" s="18">
        <f>F11*D13</f>
      </c>
      <c r="H13" s="18">
        <f>G13</f>
      </c>
      <c r="I13" s="18">
        <v>0</v>
      </c>
      <c r="J13" s="18">
        <v>0</v>
      </c>
      <c r="K13" s="18">
        <v>0</v>
      </c>
      <c r="L13" s="18">
        <v>0</v>
      </c>
      <c r="M13" s="18">
        <v>0</v>
      </c>
      <c r="N13" s="18">
        <v>0</v>
      </c>
      <c r="O13" s="18">
        <v>0</v>
      </c>
      <c r="P13" s="18">
        <v>0</v>
      </c>
      <c r="Q13" s="18">
        <v>0</v>
      </c>
      <c r="R13" s="18">
        <v>0</v>
      </c>
      <c r="S13" s="18">
        <v>0</v>
      </c>
      <c r="T13" s="18">
        <v>0</v>
      </c>
      <c r="U13" s="18">
        <v>0</v>
      </c>
      <c r="V13" s="18">
        <v>0</v>
      </c>
      <c r="W13" s="18">
        <v>0</v>
      </c>
      <c r="X13" s="18">
        <f>H13-SUM(I13:W13)</f>
      </c>
      <c r="Y13" s="5" t="str">
        <v/>
      </c>
      <c r="Z13" s="5" t="str">
        <v/>
      </c>
      <c r="AA13" s="18">
        <v>30</v>
      </c>
      <c r="AB13" s="20">
        <f>Y13+AA13</f>
      </c>
      <c r="AC13" s="20">
        <f>AA13+Z13</f>
      </c>
      <c r="AD13" s="5" t="str">
        <v/>
      </c>
      <c r="AE13" s="18">
        <f>IFERROR(_xlfn.BETA.DIST(DATE(YEAR(AE$2),MONTH(AE$2),15),$AB$2,$AC$2,FALSE,DATE(YEAR($AB13),MONTH($AB13),1),DATE(YEAR($AC13),MONTH($AC13),28)),0)</f>
      </c>
      <c r="AF13" s="18">
        <f>IFERROR(_xlfn.BETA.DIST(DATE(YEAR(AF$2),MONTH(AF$2),15),$AB$2,$AC$2,FALSE,DATE(YEAR($AB13),MONTH($AB13),1),DATE(YEAR($AC13),MONTH($AC13),28)),0)</f>
      </c>
      <c r="AG13" s="18">
        <f>IFERROR(_xlfn.BETA.DIST(DATE(YEAR(AG$2),MONTH(AG$2),15),$AB$2,$AC$2,FALSE,DATE(YEAR($AB13),MONTH($AB13),1),DATE(YEAR($AC13),MONTH($AC13),28)),0)</f>
      </c>
      <c r="AH13" s="18">
        <f>IFERROR(_xlfn.BETA.DIST(DATE(YEAR(AH$2),MONTH(AH$2),15),$AB$2,$AC$2,FALSE,DATE(YEAR($AB13),MONTH($AB13),1),DATE(YEAR($AC13),MONTH($AC13),28)),0)</f>
      </c>
      <c r="AI13" s="18">
        <f>IFERROR(_xlfn.BETA.DIST(DATE(YEAR(AI$2),MONTH(AI$2),15),$AB$2,$AC$2,FALSE,DATE(YEAR($AB13),MONTH($AB13),1),DATE(YEAR($AC13),MONTH($AC13),28)),0)</f>
      </c>
      <c r="AJ13" s="18">
        <f>IFERROR(_xlfn.BETA.DIST(DATE(YEAR(AJ$2),MONTH(AJ$2),15),$AB$2,$AC$2,FALSE,DATE(YEAR($AB13),MONTH($AB13),1),DATE(YEAR($AC13),MONTH($AC13),28)),0)</f>
      </c>
      <c r="AK13" s="18">
        <f>IFERROR(_xlfn.BETA.DIST(DATE(YEAR(AK$2),MONTH(AK$2),15),$AB$2,$AC$2,FALSE,DATE(YEAR($AB13),MONTH($AB13),1),DATE(YEAR($AC13),MONTH($AC13),28)),0)</f>
      </c>
      <c r="AL13" s="18">
        <f>IFERROR(_xlfn.BETA.DIST(DATE(YEAR(AL$2),MONTH(AL$2),15),$AB$2,$AC$2,FALSE,DATE(YEAR($AB13),MONTH($AB13),1),DATE(YEAR($AC13),MONTH($AC13),28)),0)</f>
      </c>
      <c r="AM13" s="18">
        <f>IFERROR(_xlfn.BETA.DIST(DATE(YEAR(AM$2),MONTH(AM$2),15),$AB$2,$AC$2,FALSE,DATE(YEAR($AB13),MONTH($AB13),1),DATE(YEAR($AC13),MONTH($AC13),28)),0)</f>
      </c>
      <c r="AN13" s="18">
        <f>IFERROR(_xlfn.BETA.DIST(DATE(YEAR(AN$2),MONTH(AN$2),15),$AB$2,$AC$2,FALSE,DATE(YEAR($AB13),MONTH($AB13),1),DATE(YEAR($AC13),MONTH($AC13),28)),0)</f>
      </c>
      <c r="AO13" s="18">
        <f>IFERROR(_xlfn.BETA.DIST(DATE(YEAR(AO$2),MONTH(AO$2),15),$AB$2,$AC$2,FALSE,DATE(YEAR($AB13),MONTH($AB13),1),DATE(YEAR($AC13),MONTH($AC13),28)),0)</f>
      </c>
      <c r="AP13" s="18">
        <f>IFERROR(_xlfn.BETA.DIST(DATE(YEAR(AP$2),MONTH(AP$2),15),$AB$2,$AC$2,FALSE,DATE(YEAR($AB13),MONTH($AB13),1),DATE(YEAR($AC13),MONTH($AC13),28)),0)</f>
      </c>
      <c r="AQ13" s="18">
        <f>IFERROR(_xlfn.BETA.DIST(DATE(YEAR(AQ$2),MONTH(AQ$2),15),$AB$2,$AC$2,FALSE,DATE(YEAR($AB13),MONTH($AB13),1),DATE(YEAR($AC13),MONTH($AC13),28)),0)</f>
      </c>
      <c r="AR13" s="18">
        <f>IFERROR(_xlfn.BETA.DIST(DATE(YEAR(AR$2),MONTH(AR$2),15),$AB$2,$AC$2,FALSE,DATE(YEAR($AB13),MONTH($AB13),1),DATE(YEAR($AC13),MONTH($AC13),28)),0)</f>
      </c>
      <c r="AS13" s="18">
        <f>IFERROR(_xlfn.BETA.DIST(DATE(YEAR(AS$2),MONTH(AS$2),15),$AB$2,$AC$2,FALSE,DATE(YEAR($AB13),MONTH($AB13),1),DATE(YEAR($AC13),MONTH($AC13),28)),0)</f>
      </c>
      <c r="AT13" s="18">
        <f>SUM(AE13:AS13)</f>
      </c>
      <c r="AU13" s="18">
        <f>IF(I13&lt;&gt;0,I13,IF($AT13=0,0,AE13/$AT13*$X13))</f>
      </c>
      <c r="AV13" s="18">
        <f>IF(J13&lt;&gt;0,J13,IF($AT13=0,0,AF13/$AT13*$X13))</f>
      </c>
      <c r="AW13" s="18">
        <f>IF(K13&lt;&gt;0,K13,IF($AT13=0,0,AG13/$AT13*$X13))</f>
      </c>
      <c r="AX13" s="18">
        <f>IF(L13&lt;&gt;0,L13,IF($AT13=0,0,AH13/$AT13*$X13))</f>
      </c>
      <c r="AY13" s="18">
        <f>IF(M13&lt;&gt;0,M13,IF($AT13=0,0,AI13/$AT13*$X13))</f>
      </c>
      <c r="AZ13" s="18">
        <f>IF(N13&lt;&gt;0,N13,IF($AT13=0,0,AJ13/$AT13*$X13))</f>
      </c>
      <c r="BA13" s="18">
        <f>IF(O13&lt;&gt;0,O13,IF($AT13=0,0,AK13/$AT13*$X13))</f>
      </c>
      <c r="BB13" s="18">
        <f>IF(P13&lt;&gt;0,P13,IF($AT13=0,0,AL13/$AT13*$X13))</f>
      </c>
      <c r="BC13" s="18">
        <f>IF(Q13&lt;&gt;0,Q13,IF($AT13=0,0,AM13/$AT13*$X13))</f>
      </c>
      <c r="BD13" s="18">
        <f>IF(R13&lt;&gt;0,R13,IF($AT13=0,0,AN13/$AT13*$X13))</f>
      </c>
      <c r="BE13" s="18">
        <f>IF(S13&lt;&gt;0,S13,IF($AT13=0,0,AO13/$AT13*$X13))</f>
      </c>
      <c r="BF13" s="18">
        <f>IF(T13&lt;&gt;0,T13,IF($AT13=0,0,AP13/$AT13*$X13))</f>
      </c>
      <c r="BG13" s="18">
        <f>IF(U13&lt;&gt;0,U13,IF($AT13=0,0,AQ13/$AT13*$X13))</f>
      </c>
      <c r="BH13" s="18">
        <f>IF(V13&lt;&gt;0,V13,IF($AT13=0,0,AR13/$AT13*$X13))</f>
      </c>
      <c r="BI13" s="18">
        <f>IF(W13&lt;&gt;0,W13,IF($AT13=0,0,AS13/$AT13*$X13))</f>
      </c>
      <c r="BJ13" s="18">
        <f>SUM(AU13:BI13)</f>
      </c>
      <c r="BK13" s="18">
        <f>H13-BJ13</f>
      </c>
    </row>
    <row r="14" outlineLevel="1">
      <c r="A14" s="15" t="str">
        <v>5.13.1</v>
      </c>
      <c r="B14" s="15" t="str">
        <v/>
      </c>
      <c r="C14" s="15" t="str">
        <v/>
      </c>
      <c r="D14" s="15" t="str">
        <v>5.13.1</v>
      </c>
      <c r="E14" s="15" t="str">
        <v xml:space="preserve">Supply Single phase disconnector switch </v>
      </c>
      <c r="F14" s="15">
        <v>103372.23</v>
      </c>
      <c r="G14" s="15" t="str">
        <v/>
      </c>
      <c r="H14" s="15" t="str">
        <v/>
      </c>
      <c r="I14" s="15" t="str">
        <v/>
      </c>
      <c r="J14" s="15" t="str">
        <v/>
      </c>
      <c r="K14" s="15" t="str">
        <v/>
      </c>
      <c r="L14" s="15" t="str">
        <v/>
      </c>
      <c r="M14" s="15" t="str">
        <v/>
      </c>
      <c r="N14" s="15" t="str">
        <v/>
      </c>
      <c r="O14" s="15" t="str">
        <v/>
      </c>
      <c r="P14" s="15" t="str">
        <v/>
      </c>
      <c r="Q14" s="15" t="str">
        <v/>
      </c>
      <c r="R14" s="15" t="str">
        <v/>
      </c>
      <c r="S14" s="15" t="str">
        <v/>
      </c>
      <c r="T14" s="15" t="str">
        <v/>
      </c>
      <c r="U14" s="15" t="str">
        <v/>
      </c>
      <c r="V14" s="15" t="str">
        <v/>
      </c>
      <c r="W14" s="15" t="str">
        <v/>
      </c>
      <c r="X14" s="15" t="str">
        <v/>
      </c>
      <c r="Y14" s="15" t="str">
        <v/>
      </c>
      <c r="Z14" s="15" t="str">
        <v/>
      </c>
      <c r="AA14" s="15" t="str">
        <v/>
      </c>
      <c r="AB14" s="15" t="str">
        <v/>
      </c>
      <c r="AC14" s="15" t="str">
        <v/>
      </c>
      <c r="AD14" s="5" t="str">
        <v/>
      </c>
      <c r="AE14" s="18">
        <f>IFERROR(_xlfn.BETA.DIST(DATE(YEAR(AE$2),MONTH(AE$2),15),$AB$2,$AC$2,FALSE,DATE(YEAR($AB14),MONTH($AB14),1),DATE(YEAR($AC14),MONTH($AC14),28)),0)</f>
      </c>
      <c r="AF14" s="18">
        <f>IFERROR(_xlfn.BETA.DIST(DATE(YEAR(AF$2),MONTH(AF$2),15),$AB$2,$AC$2,FALSE,DATE(YEAR($AB14),MONTH($AB14),1),DATE(YEAR($AC14),MONTH($AC14),28)),0)</f>
      </c>
      <c r="AG14" s="18">
        <f>IFERROR(_xlfn.BETA.DIST(DATE(YEAR(AG$2),MONTH(AG$2),15),$AB$2,$AC$2,FALSE,DATE(YEAR($AB14),MONTH($AB14),1),DATE(YEAR($AC14),MONTH($AC14),28)),0)</f>
      </c>
      <c r="AH14" s="18">
        <f>IFERROR(_xlfn.BETA.DIST(DATE(YEAR(AH$2),MONTH(AH$2),15),$AB$2,$AC$2,FALSE,DATE(YEAR($AB14),MONTH($AB14),1),DATE(YEAR($AC14),MONTH($AC14),28)),0)</f>
      </c>
      <c r="AI14" s="18">
        <f>IFERROR(_xlfn.BETA.DIST(DATE(YEAR(AI$2),MONTH(AI$2),15),$AB$2,$AC$2,FALSE,DATE(YEAR($AB14),MONTH($AB14),1),DATE(YEAR($AC14),MONTH($AC14),28)),0)</f>
      </c>
      <c r="AJ14" s="18">
        <f>IFERROR(_xlfn.BETA.DIST(DATE(YEAR(AJ$2),MONTH(AJ$2),15),$AB$2,$AC$2,FALSE,DATE(YEAR($AB14),MONTH($AB14),1),DATE(YEAR($AC14),MONTH($AC14),28)),0)</f>
      </c>
      <c r="AK14" s="18">
        <f>IFERROR(_xlfn.BETA.DIST(DATE(YEAR(AK$2),MONTH(AK$2),15),$AB$2,$AC$2,FALSE,DATE(YEAR($AB14),MONTH($AB14),1),DATE(YEAR($AC14),MONTH($AC14),28)),0)</f>
      </c>
      <c r="AL14" s="18">
        <f>IFERROR(_xlfn.BETA.DIST(DATE(YEAR(AL$2),MONTH(AL$2),15),$AB$2,$AC$2,FALSE,DATE(YEAR($AB14),MONTH($AB14),1),DATE(YEAR($AC14),MONTH($AC14),28)),0)</f>
      </c>
      <c r="AM14" s="18">
        <f>IFERROR(_xlfn.BETA.DIST(DATE(YEAR(AM$2),MONTH(AM$2),15),$AB$2,$AC$2,FALSE,DATE(YEAR($AB14),MONTH($AB14),1),DATE(YEAR($AC14),MONTH($AC14),28)),0)</f>
      </c>
      <c r="AN14" s="18">
        <f>IFERROR(_xlfn.BETA.DIST(DATE(YEAR(AN$2),MONTH(AN$2),15),$AB$2,$AC$2,FALSE,DATE(YEAR($AB14),MONTH($AB14),1),DATE(YEAR($AC14),MONTH($AC14),28)),0)</f>
      </c>
      <c r="AO14" s="18">
        <f>IFERROR(_xlfn.BETA.DIST(DATE(YEAR(AO$2),MONTH(AO$2),15),$AB$2,$AC$2,FALSE,DATE(YEAR($AB14),MONTH($AB14),1),DATE(YEAR($AC14),MONTH($AC14),28)),0)</f>
      </c>
      <c r="AP14" s="18">
        <f>IFERROR(_xlfn.BETA.DIST(DATE(YEAR(AP$2),MONTH(AP$2),15),$AB$2,$AC$2,FALSE,DATE(YEAR($AB14),MONTH($AB14),1),DATE(YEAR($AC14),MONTH($AC14),28)),0)</f>
      </c>
      <c r="AQ14" s="18">
        <f>IFERROR(_xlfn.BETA.DIST(DATE(YEAR(AQ$2),MONTH(AQ$2),15),$AB$2,$AC$2,FALSE,DATE(YEAR($AB14),MONTH($AB14),1),DATE(YEAR($AC14),MONTH($AC14),28)),0)</f>
      </c>
      <c r="AR14" s="18">
        <f>IFERROR(_xlfn.BETA.DIST(DATE(YEAR(AR$2),MONTH(AR$2),15),$AB$2,$AC$2,FALSE,DATE(YEAR($AB14),MONTH($AB14),1),DATE(YEAR($AC14),MONTH($AC14),28)),0)</f>
      </c>
      <c r="AS14" s="18">
        <f>IFERROR(_xlfn.BETA.DIST(DATE(YEAR(AS$2),MONTH(AS$2),15),$AB$2,$AC$2,FALSE,DATE(YEAR($AB14),MONTH($AB14),1),DATE(YEAR($AC14),MONTH($AC14),28)),0)</f>
      </c>
      <c r="AT14" s="18">
        <f>SUM(AE14:AS14)</f>
      </c>
      <c r="AU14" s="18">
        <f>IF(I14&lt;&gt;0,I14,IF($AT14=0,0,AE14/$AT14*$X14))</f>
      </c>
      <c r="AV14" s="18">
        <f>IF(J14&lt;&gt;0,J14,IF($AT14=0,0,AF14/$AT14*$X14))</f>
      </c>
      <c r="AW14" s="18">
        <f>IF(K14&lt;&gt;0,K14,IF($AT14=0,0,AG14/$AT14*$X14))</f>
      </c>
      <c r="AX14" s="18">
        <f>IF(L14&lt;&gt;0,L14,IF($AT14=0,0,AH14/$AT14*$X14))</f>
      </c>
      <c r="AY14" s="18">
        <f>IF(M14&lt;&gt;0,M14,IF($AT14=0,0,AI14/$AT14*$X14))</f>
      </c>
      <c r="AZ14" s="18">
        <f>IF(N14&lt;&gt;0,N14,IF($AT14=0,0,AJ14/$AT14*$X14))</f>
      </c>
      <c r="BA14" s="18">
        <f>IF(O14&lt;&gt;0,O14,IF($AT14=0,0,AK14/$AT14*$X14))</f>
      </c>
      <c r="BB14" s="18">
        <f>IF(P14&lt;&gt;0,P14,IF($AT14=0,0,AL14/$AT14*$X14))</f>
      </c>
      <c r="BC14" s="18">
        <f>IF(Q14&lt;&gt;0,Q14,IF($AT14=0,0,AM14/$AT14*$X14))</f>
      </c>
      <c r="BD14" s="18">
        <f>IF(R14&lt;&gt;0,R14,IF($AT14=0,0,AN14/$AT14*$X14))</f>
      </c>
      <c r="BE14" s="18">
        <f>IF(S14&lt;&gt;0,S14,IF($AT14=0,0,AO14/$AT14*$X14))</f>
      </c>
      <c r="BF14" s="18">
        <f>IF(T14&lt;&gt;0,T14,IF($AT14=0,0,AP14/$AT14*$X14))</f>
      </c>
      <c r="BG14" s="18">
        <f>IF(U14&lt;&gt;0,U14,IF($AT14=0,0,AQ14/$AT14*$X14))</f>
      </c>
      <c r="BH14" s="18">
        <f>IF(V14&lt;&gt;0,V14,IF($AT14=0,0,AR14/$AT14*$X14))</f>
      </c>
      <c r="BI14" s="18">
        <f>IF(W14&lt;&gt;0,W14,IF($AT14=0,0,AS14/$AT14*$X14))</f>
      </c>
      <c r="BJ14" s="18">
        <f>SUM(AU14:BI14)</f>
      </c>
      <c r="BK14" s="15" t="str">
        <v/>
      </c>
    </row>
    <row r="15" outlineLevel="2">
      <c r="A15" s="5" t="str">
        <v>5.13.1</v>
      </c>
      <c r="B15" s="5" t="str">
        <v/>
      </c>
      <c r="C15" s="5" t="str">
        <v/>
      </c>
      <c r="D15" s="19">
        <v>0.2</v>
      </c>
      <c r="E15" s="5" t="str">
        <v>Advanced Payment PO EGP</v>
      </c>
      <c r="F15" s="5" t="str">
        <v/>
      </c>
      <c r="G15" s="18">
        <f>F14*D15</f>
      </c>
      <c r="H15" s="18">
        <f>G15</f>
      </c>
      <c r="I15" s="18">
        <v>0</v>
      </c>
      <c r="J15" s="18">
        <v>0</v>
      </c>
      <c r="K15" s="18">
        <v>0</v>
      </c>
      <c r="L15" s="18">
        <v>0</v>
      </c>
      <c r="M15" s="18">
        <v>0</v>
      </c>
      <c r="N15" s="18">
        <v>0</v>
      </c>
      <c r="O15" s="18">
        <v>0</v>
      </c>
      <c r="P15" s="18">
        <v>0</v>
      </c>
      <c r="Q15" s="18">
        <v>0</v>
      </c>
      <c r="R15" s="18">
        <v>0</v>
      </c>
      <c r="S15" s="18">
        <v>0</v>
      </c>
      <c r="T15" s="18">
        <v>0</v>
      </c>
      <c r="U15" s="18">
        <v>0</v>
      </c>
      <c r="V15" s="18">
        <v>0</v>
      </c>
      <c r="W15" s="18">
        <v>0</v>
      </c>
      <c r="X15" s="18">
        <f>H15-SUM(I15:W15)</f>
      </c>
      <c r="Y15" s="5" t="str">
        <v/>
      </c>
      <c r="Z15" s="5" t="str">
        <v/>
      </c>
      <c r="AA15" s="18">
        <v>0</v>
      </c>
      <c r="AB15" s="20">
        <f>Y15+AA15</f>
      </c>
      <c r="AC15" s="20">
        <f>AA15+Z15</f>
      </c>
      <c r="AD15" s="5" t="str">
        <v/>
      </c>
      <c r="AE15" s="18">
        <f>IFERROR(_xlfn.BETA.DIST(DATE(YEAR(AE$2),MONTH(AE$2),15),$AB$2,$AC$2,FALSE,DATE(YEAR($AB15),MONTH($AB15),1),DATE(YEAR($AC15),MONTH($AC15),28)),0)</f>
      </c>
      <c r="AF15" s="18">
        <f>IFERROR(_xlfn.BETA.DIST(DATE(YEAR(AF$2),MONTH(AF$2),15),$AB$2,$AC$2,FALSE,DATE(YEAR($AB15),MONTH($AB15),1),DATE(YEAR($AC15),MONTH($AC15),28)),0)</f>
      </c>
      <c r="AG15" s="18">
        <f>IFERROR(_xlfn.BETA.DIST(DATE(YEAR(AG$2),MONTH(AG$2),15),$AB$2,$AC$2,FALSE,DATE(YEAR($AB15),MONTH($AB15),1),DATE(YEAR($AC15),MONTH($AC15),28)),0)</f>
      </c>
      <c r="AH15" s="18">
        <f>IFERROR(_xlfn.BETA.DIST(DATE(YEAR(AH$2),MONTH(AH$2),15),$AB$2,$AC$2,FALSE,DATE(YEAR($AB15),MONTH($AB15),1),DATE(YEAR($AC15),MONTH($AC15),28)),0)</f>
      </c>
      <c r="AI15" s="18">
        <f>IFERROR(_xlfn.BETA.DIST(DATE(YEAR(AI$2),MONTH(AI$2),15),$AB$2,$AC$2,FALSE,DATE(YEAR($AB15),MONTH($AB15),1),DATE(YEAR($AC15),MONTH($AC15),28)),0)</f>
      </c>
      <c r="AJ15" s="18">
        <f>IFERROR(_xlfn.BETA.DIST(DATE(YEAR(AJ$2),MONTH(AJ$2),15),$AB$2,$AC$2,FALSE,DATE(YEAR($AB15),MONTH($AB15),1),DATE(YEAR($AC15),MONTH($AC15),28)),0)</f>
      </c>
      <c r="AK15" s="18">
        <f>IFERROR(_xlfn.BETA.DIST(DATE(YEAR(AK$2),MONTH(AK$2),15),$AB$2,$AC$2,FALSE,DATE(YEAR($AB15),MONTH($AB15),1),DATE(YEAR($AC15),MONTH($AC15),28)),0)</f>
      </c>
      <c r="AL15" s="18">
        <f>IFERROR(_xlfn.BETA.DIST(DATE(YEAR(AL$2),MONTH(AL$2),15),$AB$2,$AC$2,FALSE,DATE(YEAR($AB15),MONTH($AB15),1),DATE(YEAR($AC15),MONTH($AC15),28)),0)</f>
      </c>
      <c r="AM15" s="18">
        <f>IFERROR(_xlfn.BETA.DIST(DATE(YEAR(AM$2),MONTH(AM$2),15),$AB$2,$AC$2,FALSE,DATE(YEAR($AB15),MONTH($AB15),1),DATE(YEAR($AC15),MONTH($AC15),28)),0)</f>
      </c>
      <c r="AN15" s="18">
        <f>IFERROR(_xlfn.BETA.DIST(DATE(YEAR(AN$2),MONTH(AN$2),15),$AB$2,$AC$2,FALSE,DATE(YEAR($AB15),MONTH($AB15),1),DATE(YEAR($AC15),MONTH($AC15),28)),0)</f>
      </c>
      <c r="AO15" s="18">
        <f>IFERROR(_xlfn.BETA.DIST(DATE(YEAR(AO$2),MONTH(AO$2),15),$AB$2,$AC$2,FALSE,DATE(YEAR($AB15),MONTH($AB15),1),DATE(YEAR($AC15),MONTH($AC15),28)),0)</f>
      </c>
      <c r="AP15" s="18">
        <f>IFERROR(_xlfn.BETA.DIST(DATE(YEAR(AP$2),MONTH(AP$2),15),$AB$2,$AC$2,FALSE,DATE(YEAR($AB15),MONTH($AB15),1),DATE(YEAR($AC15),MONTH($AC15),28)),0)</f>
      </c>
      <c r="AQ15" s="18">
        <f>IFERROR(_xlfn.BETA.DIST(DATE(YEAR(AQ$2),MONTH(AQ$2),15),$AB$2,$AC$2,FALSE,DATE(YEAR($AB15),MONTH($AB15),1),DATE(YEAR($AC15),MONTH($AC15),28)),0)</f>
      </c>
      <c r="AR15" s="18">
        <f>IFERROR(_xlfn.BETA.DIST(DATE(YEAR(AR$2),MONTH(AR$2),15),$AB$2,$AC$2,FALSE,DATE(YEAR($AB15),MONTH($AB15),1),DATE(YEAR($AC15),MONTH($AC15),28)),0)</f>
      </c>
      <c r="AS15" s="18">
        <f>IFERROR(_xlfn.BETA.DIST(DATE(YEAR(AS$2),MONTH(AS$2),15),$AB$2,$AC$2,FALSE,DATE(YEAR($AB15),MONTH($AB15),1),DATE(YEAR($AC15),MONTH($AC15),28)),0)</f>
      </c>
      <c r="AT15" s="18">
        <f>SUM(AE15:AS15)</f>
      </c>
      <c r="AU15" s="18">
        <f>IF(I15&lt;&gt;0,I15,IF($AT15=0,0,AE15/$AT15*$X15))</f>
      </c>
      <c r="AV15" s="18">
        <f>IF(J15&lt;&gt;0,J15,IF($AT15=0,0,AF15/$AT15*$X15))</f>
      </c>
      <c r="AW15" s="18">
        <f>IF(K15&lt;&gt;0,K15,IF($AT15=0,0,AG15/$AT15*$X15))</f>
      </c>
      <c r="AX15" s="18">
        <f>IF(L15&lt;&gt;0,L15,IF($AT15=0,0,AH15/$AT15*$X15))</f>
      </c>
      <c r="AY15" s="18">
        <f>IF(M15&lt;&gt;0,M15,IF($AT15=0,0,AI15/$AT15*$X15))</f>
      </c>
      <c r="AZ15" s="18">
        <f>IF(N15&lt;&gt;0,N15,IF($AT15=0,0,AJ15/$AT15*$X15))</f>
      </c>
      <c r="BA15" s="18">
        <f>IF(O15&lt;&gt;0,O15,IF($AT15=0,0,AK15/$AT15*$X15))</f>
      </c>
      <c r="BB15" s="18">
        <f>IF(P15&lt;&gt;0,P15,IF($AT15=0,0,AL15/$AT15*$X15))</f>
      </c>
      <c r="BC15" s="18">
        <f>IF(Q15&lt;&gt;0,Q15,IF($AT15=0,0,AM15/$AT15*$X15))</f>
      </c>
      <c r="BD15" s="18">
        <f>IF(R15&lt;&gt;0,R15,IF($AT15=0,0,AN15/$AT15*$X15))</f>
      </c>
      <c r="BE15" s="18">
        <f>IF(S15&lt;&gt;0,S15,IF($AT15=0,0,AO15/$AT15*$X15))</f>
      </c>
      <c r="BF15" s="18">
        <f>IF(T15&lt;&gt;0,T15,IF($AT15=0,0,AP15/$AT15*$X15))</f>
      </c>
      <c r="BG15" s="18">
        <f>IF(U15&lt;&gt;0,U15,IF($AT15=0,0,AQ15/$AT15*$X15))</f>
      </c>
      <c r="BH15" s="18">
        <f>IF(V15&lt;&gt;0,V15,IF($AT15=0,0,AR15/$AT15*$X15))</f>
      </c>
      <c r="BI15" s="18">
        <f>IF(W15&lt;&gt;0,W15,IF($AT15=0,0,AS15/$AT15*$X15))</f>
      </c>
      <c r="BJ15" s="18">
        <f>SUM(AU15:BI15)</f>
      </c>
      <c r="BK15" s="18">
        <f>H15-BJ15</f>
      </c>
    </row>
    <row r="16" outlineLevel="2">
      <c r="A16" s="5" t="str">
        <v>5.13.1</v>
      </c>
      <c r="B16" s="5" t="str">
        <v/>
      </c>
      <c r="C16" s="5" t="str">
        <v/>
      </c>
      <c r="D16" s="19">
        <v>0.8</v>
      </c>
      <c r="E16" s="5" t="str">
        <v>Site Delivery</v>
      </c>
      <c r="F16" s="5" t="str">
        <v/>
      </c>
      <c r="G16" s="18">
        <f>F14*D16</f>
      </c>
      <c r="H16" s="18">
        <f>G16</f>
      </c>
      <c r="I16" s="18">
        <v>0</v>
      </c>
      <c r="J16" s="18">
        <v>0</v>
      </c>
      <c r="K16" s="18">
        <v>0</v>
      </c>
      <c r="L16" s="18">
        <v>0</v>
      </c>
      <c r="M16" s="18">
        <v>0</v>
      </c>
      <c r="N16" s="18">
        <v>0</v>
      </c>
      <c r="O16" s="18">
        <v>0</v>
      </c>
      <c r="P16" s="18">
        <v>0</v>
      </c>
      <c r="Q16" s="18">
        <v>0</v>
      </c>
      <c r="R16" s="18">
        <v>0</v>
      </c>
      <c r="S16" s="18">
        <v>0</v>
      </c>
      <c r="T16" s="18">
        <v>0</v>
      </c>
      <c r="U16" s="18">
        <v>0</v>
      </c>
      <c r="V16" s="18">
        <v>0</v>
      </c>
      <c r="W16" s="18">
        <v>0</v>
      </c>
      <c r="X16" s="18">
        <f>H16-SUM(I16:W16)</f>
      </c>
      <c r="Y16" s="5" t="str">
        <v/>
      </c>
      <c r="Z16" s="5" t="str">
        <v/>
      </c>
      <c r="AA16" s="18">
        <v>30</v>
      </c>
      <c r="AB16" s="20">
        <f>Y16+AA16</f>
      </c>
      <c r="AC16" s="20">
        <f>AA16+Z16</f>
      </c>
      <c r="AD16" s="5" t="str">
        <v/>
      </c>
      <c r="AE16" s="18">
        <f>IFERROR(_xlfn.BETA.DIST(DATE(YEAR(AE$2),MONTH(AE$2),15),$AB$2,$AC$2,FALSE,DATE(YEAR($AB16),MONTH($AB16),1),DATE(YEAR($AC16),MONTH($AC16),28)),0)</f>
      </c>
      <c r="AF16" s="18">
        <f>IFERROR(_xlfn.BETA.DIST(DATE(YEAR(AF$2),MONTH(AF$2),15),$AB$2,$AC$2,FALSE,DATE(YEAR($AB16),MONTH($AB16),1),DATE(YEAR($AC16),MONTH($AC16),28)),0)</f>
      </c>
      <c r="AG16" s="18">
        <f>IFERROR(_xlfn.BETA.DIST(DATE(YEAR(AG$2),MONTH(AG$2),15),$AB$2,$AC$2,FALSE,DATE(YEAR($AB16),MONTH($AB16),1),DATE(YEAR($AC16),MONTH($AC16),28)),0)</f>
      </c>
      <c r="AH16" s="18">
        <f>IFERROR(_xlfn.BETA.DIST(DATE(YEAR(AH$2),MONTH(AH$2),15),$AB$2,$AC$2,FALSE,DATE(YEAR($AB16),MONTH($AB16),1),DATE(YEAR($AC16),MONTH($AC16),28)),0)</f>
      </c>
      <c r="AI16" s="18">
        <f>IFERROR(_xlfn.BETA.DIST(DATE(YEAR(AI$2),MONTH(AI$2),15),$AB$2,$AC$2,FALSE,DATE(YEAR($AB16),MONTH($AB16),1),DATE(YEAR($AC16),MONTH($AC16),28)),0)</f>
      </c>
      <c r="AJ16" s="18">
        <f>IFERROR(_xlfn.BETA.DIST(DATE(YEAR(AJ$2),MONTH(AJ$2),15),$AB$2,$AC$2,FALSE,DATE(YEAR($AB16),MONTH($AB16),1),DATE(YEAR($AC16),MONTH($AC16),28)),0)</f>
      </c>
      <c r="AK16" s="18">
        <f>IFERROR(_xlfn.BETA.DIST(DATE(YEAR(AK$2),MONTH(AK$2),15),$AB$2,$AC$2,FALSE,DATE(YEAR($AB16),MONTH($AB16),1),DATE(YEAR($AC16),MONTH($AC16),28)),0)</f>
      </c>
      <c r="AL16" s="18">
        <f>IFERROR(_xlfn.BETA.DIST(DATE(YEAR(AL$2),MONTH(AL$2),15),$AB$2,$AC$2,FALSE,DATE(YEAR($AB16),MONTH($AB16),1),DATE(YEAR($AC16),MONTH($AC16),28)),0)</f>
      </c>
      <c r="AM16" s="18">
        <f>IFERROR(_xlfn.BETA.DIST(DATE(YEAR(AM$2),MONTH(AM$2),15),$AB$2,$AC$2,FALSE,DATE(YEAR($AB16),MONTH($AB16),1),DATE(YEAR($AC16),MONTH($AC16),28)),0)</f>
      </c>
      <c r="AN16" s="18">
        <f>IFERROR(_xlfn.BETA.DIST(DATE(YEAR(AN$2),MONTH(AN$2),15),$AB$2,$AC$2,FALSE,DATE(YEAR($AB16),MONTH($AB16),1),DATE(YEAR($AC16),MONTH($AC16),28)),0)</f>
      </c>
      <c r="AO16" s="18">
        <f>IFERROR(_xlfn.BETA.DIST(DATE(YEAR(AO$2),MONTH(AO$2),15),$AB$2,$AC$2,FALSE,DATE(YEAR($AB16),MONTH($AB16),1),DATE(YEAR($AC16),MONTH($AC16),28)),0)</f>
      </c>
      <c r="AP16" s="18">
        <f>IFERROR(_xlfn.BETA.DIST(DATE(YEAR(AP$2),MONTH(AP$2),15),$AB$2,$AC$2,FALSE,DATE(YEAR($AB16),MONTH($AB16),1),DATE(YEAR($AC16),MONTH($AC16),28)),0)</f>
      </c>
      <c r="AQ16" s="18">
        <f>IFERROR(_xlfn.BETA.DIST(DATE(YEAR(AQ$2),MONTH(AQ$2),15),$AB$2,$AC$2,FALSE,DATE(YEAR($AB16),MONTH($AB16),1),DATE(YEAR($AC16),MONTH($AC16),28)),0)</f>
      </c>
      <c r="AR16" s="18">
        <f>IFERROR(_xlfn.BETA.DIST(DATE(YEAR(AR$2),MONTH(AR$2),15),$AB$2,$AC$2,FALSE,DATE(YEAR($AB16),MONTH($AB16),1),DATE(YEAR($AC16),MONTH($AC16),28)),0)</f>
      </c>
      <c r="AS16" s="18">
        <f>IFERROR(_xlfn.BETA.DIST(DATE(YEAR(AS$2),MONTH(AS$2),15),$AB$2,$AC$2,FALSE,DATE(YEAR($AB16),MONTH($AB16),1),DATE(YEAR($AC16),MONTH($AC16),28)),0)</f>
      </c>
      <c r="AT16" s="18">
        <f>SUM(AE16:AS16)</f>
      </c>
      <c r="AU16" s="18">
        <f>IF(I16&lt;&gt;0,I16,IF($AT16=0,0,AE16/$AT16*$X16))</f>
      </c>
      <c r="AV16" s="18">
        <f>IF(J16&lt;&gt;0,J16,IF($AT16=0,0,AF16/$AT16*$X16))</f>
      </c>
      <c r="AW16" s="18">
        <f>IF(K16&lt;&gt;0,K16,IF($AT16=0,0,AG16/$AT16*$X16))</f>
      </c>
      <c r="AX16" s="18">
        <f>IF(L16&lt;&gt;0,L16,IF($AT16=0,0,AH16/$AT16*$X16))</f>
      </c>
      <c r="AY16" s="18">
        <f>IF(M16&lt;&gt;0,M16,IF($AT16=0,0,AI16/$AT16*$X16))</f>
      </c>
      <c r="AZ16" s="18">
        <f>IF(N16&lt;&gt;0,N16,IF($AT16=0,0,AJ16/$AT16*$X16))</f>
      </c>
      <c r="BA16" s="18">
        <f>IF(O16&lt;&gt;0,O16,IF($AT16=0,0,AK16/$AT16*$X16))</f>
      </c>
      <c r="BB16" s="18">
        <f>IF(P16&lt;&gt;0,P16,IF($AT16=0,0,AL16/$AT16*$X16))</f>
      </c>
      <c r="BC16" s="18">
        <f>IF(Q16&lt;&gt;0,Q16,IF($AT16=0,0,AM16/$AT16*$X16))</f>
      </c>
      <c r="BD16" s="18">
        <f>IF(R16&lt;&gt;0,R16,IF($AT16=0,0,AN16/$AT16*$X16))</f>
      </c>
      <c r="BE16" s="18">
        <f>IF(S16&lt;&gt;0,S16,IF($AT16=0,0,AO16/$AT16*$X16))</f>
      </c>
      <c r="BF16" s="18">
        <f>IF(T16&lt;&gt;0,T16,IF($AT16=0,0,AP16/$AT16*$X16))</f>
      </c>
      <c r="BG16" s="18">
        <f>IF(U16&lt;&gt;0,U16,IF($AT16=0,0,AQ16/$AT16*$X16))</f>
      </c>
      <c r="BH16" s="18">
        <f>IF(V16&lt;&gt;0,V16,IF($AT16=0,0,AR16/$AT16*$X16))</f>
      </c>
      <c r="BI16" s="18">
        <f>IF(W16&lt;&gt;0,W16,IF($AT16=0,0,AS16/$AT16*$X16))</f>
      </c>
      <c r="BJ16" s="18">
        <f>SUM(AU16:BI16)</f>
      </c>
      <c r="BK16" s="18">
        <f>H16-BJ16</f>
      </c>
    </row>
    <row r="17" outlineLevel="1">
      <c r="A17" s="15" t="str">
        <v>5.14.1</v>
      </c>
      <c r="B17" s="15" t="str">
        <v/>
      </c>
      <c r="C17" s="15" t="str">
        <v/>
      </c>
      <c r="D17" s="15" t="str">
        <v>5.14.1</v>
      </c>
      <c r="E17" s="15" t="str">
        <v xml:space="preserve">Supply Neutral Earthing Resistor </v>
      </c>
      <c r="F17" s="15">
        <v>506061.05</v>
      </c>
      <c r="G17" s="15" t="str">
        <v/>
      </c>
      <c r="H17" s="15" t="str">
        <v/>
      </c>
      <c r="I17" s="15" t="str">
        <v/>
      </c>
      <c r="J17" s="15" t="str">
        <v/>
      </c>
      <c r="K17" s="15" t="str">
        <v/>
      </c>
      <c r="L17" s="15" t="str">
        <v/>
      </c>
      <c r="M17" s="15" t="str">
        <v/>
      </c>
      <c r="N17" s="15" t="str">
        <v/>
      </c>
      <c r="O17" s="15" t="str">
        <v/>
      </c>
      <c r="P17" s="15" t="str">
        <v/>
      </c>
      <c r="Q17" s="15" t="str">
        <v/>
      </c>
      <c r="R17" s="15" t="str">
        <v/>
      </c>
      <c r="S17" s="15" t="str">
        <v/>
      </c>
      <c r="T17" s="15" t="str">
        <v/>
      </c>
      <c r="U17" s="15" t="str">
        <v/>
      </c>
      <c r="V17" s="15" t="str">
        <v/>
      </c>
      <c r="W17" s="15" t="str">
        <v/>
      </c>
      <c r="X17" s="15" t="str">
        <v/>
      </c>
      <c r="Y17" s="15" t="str">
        <v/>
      </c>
      <c r="Z17" s="15" t="str">
        <v/>
      </c>
      <c r="AA17" s="15" t="str">
        <v/>
      </c>
      <c r="AB17" s="15" t="str">
        <v/>
      </c>
      <c r="AC17" s="15" t="str">
        <v/>
      </c>
      <c r="AD17" s="5" t="str">
        <v/>
      </c>
      <c r="AE17" s="18">
        <f>IFERROR(_xlfn.BETA.DIST(DATE(YEAR(AE$2),MONTH(AE$2),15),$AB$2,$AC$2,FALSE,DATE(YEAR($AB17),MONTH($AB17),1),DATE(YEAR($AC17),MONTH($AC17),28)),0)</f>
      </c>
      <c r="AF17" s="18">
        <f>IFERROR(_xlfn.BETA.DIST(DATE(YEAR(AF$2),MONTH(AF$2),15),$AB$2,$AC$2,FALSE,DATE(YEAR($AB17),MONTH($AB17),1),DATE(YEAR($AC17),MONTH($AC17),28)),0)</f>
      </c>
      <c r="AG17" s="18">
        <f>IFERROR(_xlfn.BETA.DIST(DATE(YEAR(AG$2),MONTH(AG$2),15),$AB$2,$AC$2,FALSE,DATE(YEAR($AB17),MONTH($AB17),1),DATE(YEAR($AC17),MONTH($AC17),28)),0)</f>
      </c>
      <c r="AH17" s="18">
        <f>IFERROR(_xlfn.BETA.DIST(DATE(YEAR(AH$2),MONTH(AH$2),15),$AB$2,$AC$2,FALSE,DATE(YEAR($AB17),MONTH($AB17),1),DATE(YEAR($AC17),MONTH($AC17),28)),0)</f>
      </c>
      <c r="AI17" s="18">
        <f>IFERROR(_xlfn.BETA.DIST(DATE(YEAR(AI$2),MONTH(AI$2),15),$AB$2,$AC$2,FALSE,DATE(YEAR($AB17),MONTH($AB17),1),DATE(YEAR($AC17),MONTH($AC17),28)),0)</f>
      </c>
      <c r="AJ17" s="18">
        <f>IFERROR(_xlfn.BETA.DIST(DATE(YEAR(AJ$2),MONTH(AJ$2),15),$AB$2,$AC$2,FALSE,DATE(YEAR($AB17),MONTH($AB17),1),DATE(YEAR($AC17),MONTH($AC17),28)),0)</f>
      </c>
      <c r="AK17" s="18">
        <f>IFERROR(_xlfn.BETA.DIST(DATE(YEAR(AK$2),MONTH(AK$2),15),$AB$2,$AC$2,FALSE,DATE(YEAR($AB17),MONTH($AB17),1),DATE(YEAR($AC17),MONTH($AC17),28)),0)</f>
      </c>
      <c r="AL17" s="18">
        <f>IFERROR(_xlfn.BETA.DIST(DATE(YEAR(AL$2),MONTH(AL$2),15),$AB$2,$AC$2,FALSE,DATE(YEAR($AB17),MONTH($AB17),1),DATE(YEAR($AC17),MONTH($AC17),28)),0)</f>
      </c>
      <c r="AM17" s="18">
        <f>IFERROR(_xlfn.BETA.DIST(DATE(YEAR(AM$2),MONTH(AM$2),15),$AB$2,$AC$2,FALSE,DATE(YEAR($AB17),MONTH($AB17),1),DATE(YEAR($AC17),MONTH($AC17),28)),0)</f>
      </c>
      <c r="AN17" s="18">
        <f>IFERROR(_xlfn.BETA.DIST(DATE(YEAR(AN$2),MONTH(AN$2),15),$AB$2,$AC$2,FALSE,DATE(YEAR($AB17),MONTH($AB17),1),DATE(YEAR($AC17),MONTH($AC17),28)),0)</f>
      </c>
      <c r="AO17" s="18">
        <f>IFERROR(_xlfn.BETA.DIST(DATE(YEAR(AO$2),MONTH(AO$2),15),$AB$2,$AC$2,FALSE,DATE(YEAR($AB17),MONTH($AB17),1),DATE(YEAR($AC17),MONTH($AC17),28)),0)</f>
      </c>
      <c r="AP17" s="18">
        <f>IFERROR(_xlfn.BETA.DIST(DATE(YEAR(AP$2),MONTH(AP$2),15),$AB$2,$AC$2,FALSE,DATE(YEAR($AB17),MONTH($AB17),1),DATE(YEAR($AC17),MONTH($AC17),28)),0)</f>
      </c>
      <c r="AQ17" s="18">
        <f>IFERROR(_xlfn.BETA.DIST(DATE(YEAR(AQ$2),MONTH(AQ$2),15),$AB$2,$AC$2,FALSE,DATE(YEAR($AB17),MONTH($AB17),1),DATE(YEAR($AC17),MONTH($AC17),28)),0)</f>
      </c>
      <c r="AR17" s="18">
        <f>IFERROR(_xlfn.BETA.DIST(DATE(YEAR(AR$2),MONTH(AR$2),15),$AB$2,$AC$2,FALSE,DATE(YEAR($AB17),MONTH($AB17),1),DATE(YEAR($AC17),MONTH($AC17),28)),0)</f>
      </c>
      <c r="AS17" s="18">
        <f>IFERROR(_xlfn.BETA.DIST(DATE(YEAR(AS$2),MONTH(AS$2),15),$AB$2,$AC$2,FALSE,DATE(YEAR($AB17),MONTH($AB17),1),DATE(YEAR($AC17),MONTH($AC17),28)),0)</f>
      </c>
      <c r="AT17" s="18">
        <f>SUM(AE17:AS17)</f>
      </c>
      <c r="AU17" s="18">
        <f>IF(I17&lt;&gt;0,I17,IF($AT17=0,0,AE17/$AT17*$X17))</f>
      </c>
      <c r="AV17" s="18">
        <f>IF(J17&lt;&gt;0,J17,IF($AT17=0,0,AF17/$AT17*$X17))</f>
      </c>
      <c r="AW17" s="18">
        <f>IF(K17&lt;&gt;0,K17,IF($AT17=0,0,AG17/$AT17*$X17))</f>
      </c>
      <c r="AX17" s="18">
        <f>IF(L17&lt;&gt;0,L17,IF($AT17=0,0,AH17/$AT17*$X17))</f>
      </c>
      <c r="AY17" s="18">
        <f>IF(M17&lt;&gt;0,M17,IF($AT17=0,0,AI17/$AT17*$X17))</f>
      </c>
      <c r="AZ17" s="18">
        <f>IF(N17&lt;&gt;0,N17,IF($AT17=0,0,AJ17/$AT17*$X17))</f>
      </c>
      <c r="BA17" s="18">
        <f>IF(O17&lt;&gt;0,O17,IF($AT17=0,0,AK17/$AT17*$X17))</f>
      </c>
      <c r="BB17" s="18">
        <f>IF(P17&lt;&gt;0,P17,IF($AT17=0,0,AL17/$AT17*$X17))</f>
      </c>
      <c r="BC17" s="18">
        <f>IF(Q17&lt;&gt;0,Q17,IF($AT17=0,0,AM17/$AT17*$X17))</f>
      </c>
      <c r="BD17" s="18">
        <f>IF(R17&lt;&gt;0,R17,IF($AT17=0,0,AN17/$AT17*$X17))</f>
      </c>
      <c r="BE17" s="18">
        <f>IF(S17&lt;&gt;0,S17,IF($AT17=0,0,AO17/$AT17*$X17))</f>
      </c>
      <c r="BF17" s="18">
        <f>IF(T17&lt;&gt;0,T17,IF($AT17=0,0,AP17/$AT17*$X17))</f>
      </c>
      <c r="BG17" s="18">
        <f>IF(U17&lt;&gt;0,U17,IF($AT17=0,0,AQ17/$AT17*$X17))</f>
      </c>
      <c r="BH17" s="18">
        <f>IF(V17&lt;&gt;0,V17,IF($AT17=0,0,AR17/$AT17*$X17))</f>
      </c>
      <c r="BI17" s="18">
        <f>IF(W17&lt;&gt;0,W17,IF($AT17=0,0,AS17/$AT17*$X17))</f>
      </c>
      <c r="BJ17" s="18">
        <f>SUM(AU17:BI17)</f>
      </c>
      <c r="BK17" s="15" t="str">
        <v/>
      </c>
    </row>
    <row r="18" outlineLevel="2">
      <c r="A18" s="5" t="str">
        <v>5.14.1</v>
      </c>
      <c r="B18" s="5" t="str">
        <v>BSPRELGENNR02</v>
      </c>
      <c r="C18" s="5" t="str">
        <v>BSPRELGENNR02</v>
      </c>
      <c r="D18" s="19">
        <v>0.2</v>
      </c>
      <c r="E18" s="5" t="str">
        <v>Advanced Payment PO EGP</v>
      </c>
      <c r="F18" s="5" t="str">
        <v/>
      </c>
      <c r="G18" s="18">
        <f>F17*D18</f>
      </c>
      <c r="H18" s="18">
        <f>G18</f>
      </c>
      <c r="I18" s="18">
        <v>0</v>
      </c>
      <c r="J18" s="18">
        <v>0</v>
      </c>
      <c r="K18" s="18">
        <v>0</v>
      </c>
      <c r="L18" s="18">
        <v>0</v>
      </c>
      <c r="M18" s="18">
        <v>0</v>
      </c>
      <c r="N18" s="18">
        <v>0</v>
      </c>
      <c r="O18" s="18">
        <v>0</v>
      </c>
      <c r="P18" s="18">
        <v>0</v>
      </c>
      <c r="Q18" s="18">
        <v>0</v>
      </c>
      <c r="R18" s="18">
        <v>0</v>
      </c>
      <c r="S18" s="18">
        <v>0</v>
      </c>
      <c r="T18" s="18">
        <v>0</v>
      </c>
      <c r="U18" s="18">
        <v>0</v>
      </c>
      <c r="V18" s="18">
        <v>0</v>
      </c>
      <c r="W18" s="18">
        <v>0</v>
      </c>
      <c r="X18" s="18">
        <f>H18-SUM(I18:W18)</f>
      </c>
      <c r="Y18" s="20">
        <v>46132</v>
      </c>
      <c r="Z18" s="20">
        <v>46132</v>
      </c>
      <c r="AA18" s="18">
        <v>0</v>
      </c>
      <c r="AB18" s="20">
        <f>Y18+AA18</f>
      </c>
      <c r="AC18" s="20">
        <f>AA18+Z18</f>
      </c>
      <c r="AD18" s="5" t="str">
        <v/>
      </c>
      <c r="AE18" s="18">
        <f>IFERROR(_xlfn.BETA.DIST(DATE(YEAR(AE$2),MONTH(AE$2),15),$AB$2,$AC$2,FALSE,DATE(YEAR($AB18),MONTH($AB18),1),DATE(YEAR($AC18),MONTH($AC18),28)),0)</f>
      </c>
      <c r="AF18" s="18">
        <f>IFERROR(_xlfn.BETA.DIST(DATE(YEAR(AF$2),MONTH(AF$2),15),$AB$2,$AC$2,FALSE,DATE(YEAR($AB18),MONTH($AB18),1),DATE(YEAR($AC18),MONTH($AC18),28)),0)</f>
      </c>
      <c r="AG18" s="18">
        <f>IFERROR(_xlfn.BETA.DIST(DATE(YEAR(AG$2),MONTH(AG$2),15),$AB$2,$AC$2,FALSE,DATE(YEAR($AB18),MONTH($AB18),1),DATE(YEAR($AC18),MONTH($AC18),28)),0)</f>
      </c>
      <c r="AH18" s="18">
        <f>IFERROR(_xlfn.BETA.DIST(DATE(YEAR(AH$2),MONTH(AH$2),15),$AB$2,$AC$2,FALSE,DATE(YEAR($AB18),MONTH($AB18),1),DATE(YEAR($AC18),MONTH($AC18),28)),0)</f>
      </c>
      <c r="AI18" s="18">
        <f>IFERROR(_xlfn.BETA.DIST(DATE(YEAR(AI$2),MONTH(AI$2),15),$AB$2,$AC$2,FALSE,DATE(YEAR($AB18),MONTH($AB18),1),DATE(YEAR($AC18),MONTH($AC18),28)),0)</f>
      </c>
      <c r="AJ18" s="18">
        <f>IFERROR(_xlfn.BETA.DIST(DATE(YEAR(AJ$2),MONTH(AJ$2),15),$AB$2,$AC$2,FALSE,DATE(YEAR($AB18),MONTH($AB18),1),DATE(YEAR($AC18),MONTH($AC18),28)),0)</f>
      </c>
      <c r="AK18" s="18">
        <f>IFERROR(_xlfn.BETA.DIST(DATE(YEAR(AK$2),MONTH(AK$2),15),$AB$2,$AC$2,FALSE,DATE(YEAR($AB18),MONTH($AB18),1),DATE(YEAR($AC18),MONTH($AC18),28)),0)</f>
      </c>
      <c r="AL18" s="18">
        <f>IFERROR(_xlfn.BETA.DIST(DATE(YEAR(AL$2),MONTH(AL$2),15),$AB$2,$AC$2,FALSE,DATE(YEAR($AB18),MONTH($AB18),1),DATE(YEAR($AC18),MONTH($AC18),28)),0)</f>
      </c>
      <c r="AM18" s="18">
        <f>IFERROR(_xlfn.BETA.DIST(DATE(YEAR(AM$2),MONTH(AM$2),15),$AB$2,$AC$2,FALSE,DATE(YEAR($AB18),MONTH($AB18),1),DATE(YEAR($AC18),MONTH($AC18),28)),0)</f>
      </c>
      <c r="AN18" s="18">
        <f>IFERROR(_xlfn.BETA.DIST(DATE(YEAR(AN$2),MONTH(AN$2),15),$AB$2,$AC$2,FALSE,DATE(YEAR($AB18),MONTH($AB18),1),DATE(YEAR($AC18),MONTH($AC18),28)),0)</f>
      </c>
      <c r="AO18" s="18">
        <f>IFERROR(_xlfn.BETA.DIST(DATE(YEAR(AO$2),MONTH(AO$2),15),$AB$2,$AC$2,FALSE,DATE(YEAR($AB18),MONTH($AB18),1),DATE(YEAR($AC18),MONTH($AC18),28)),0)</f>
      </c>
      <c r="AP18" s="18">
        <f>IFERROR(_xlfn.BETA.DIST(DATE(YEAR(AP$2),MONTH(AP$2),15),$AB$2,$AC$2,FALSE,DATE(YEAR($AB18),MONTH($AB18),1),DATE(YEAR($AC18),MONTH($AC18),28)),0)</f>
      </c>
      <c r="AQ18" s="18">
        <f>IFERROR(_xlfn.BETA.DIST(DATE(YEAR(AQ$2),MONTH(AQ$2),15),$AB$2,$AC$2,FALSE,DATE(YEAR($AB18),MONTH($AB18),1),DATE(YEAR($AC18),MONTH($AC18),28)),0)</f>
      </c>
      <c r="AR18" s="18">
        <f>IFERROR(_xlfn.BETA.DIST(DATE(YEAR(AR$2),MONTH(AR$2),15),$AB$2,$AC$2,FALSE,DATE(YEAR($AB18),MONTH($AB18),1),DATE(YEAR($AC18),MONTH($AC18),28)),0)</f>
      </c>
      <c r="AS18" s="18">
        <f>IFERROR(_xlfn.BETA.DIST(DATE(YEAR(AS$2),MONTH(AS$2),15),$AB$2,$AC$2,FALSE,DATE(YEAR($AB18),MONTH($AB18),1),DATE(YEAR($AC18),MONTH($AC18),28)),0)</f>
      </c>
      <c r="AT18" s="18">
        <f>SUM(AE18:AS18)</f>
      </c>
      <c r="AU18" s="18">
        <f>IF(I18&lt;&gt;0,I18,IF($AT18=0,0,AE18/$AT18*$X18))</f>
      </c>
      <c r="AV18" s="18">
        <f>IF(J18&lt;&gt;0,J18,IF($AT18=0,0,AF18/$AT18*$X18))</f>
      </c>
      <c r="AW18" s="18">
        <f>IF(K18&lt;&gt;0,K18,IF($AT18=0,0,AG18/$AT18*$X18))</f>
      </c>
      <c r="AX18" s="18">
        <f>IF(L18&lt;&gt;0,L18,IF($AT18=0,0,AH18/$AT18*$X18))</f>
      </c>
      <c r="AY18" s="18">
        <f>IF(M18&lt;&gt;0,M18,IF($AT18=0,0,AI18/$AT18*$X18))</f>
      </c>
      <c r="AZ18" s="18">
        <f>IF(N18&lt;&gt;0,N18,IF($AT18=0,0,AJ18/$AT18*$X18))</f>
      </c>
      <c r="BA18" s="18">
        <f>IF(O18&lt;&gt;0,O18,IF($AT18=0,0,AK18/$AT18*$X18))</f>
      </c>
      <c r="BB18" s="18">
        <f>IF(P18&lt;&gt;0,P18,IF($AT18=0,0,AL18/$AT18*$X18))</f>
      </c>
      <c r="BC18" s="18">
        <f>IF(Q18&lt;&gt;0,Q18,IF($AT18=0,0,AM18/$AT18*$X18))</f>
      </c>
      <c r="BD18" s="18">
        <f>IF(R18&lt;&gt;0,R18,IF($AT18=0,0,AN18/$AT18*$X18))</f>
      </c>
      <c r="BE18" s="18">
        <f>IF(S18&lt;&gt;0,S18,IF($AT18=0,0,AO18/$AT18*$X18))</f>
      </c>
      <c r="BF18" s="18">
        <f>IF(T18&lt;&gt;0,T18,IF($AT18=0,0,AP18/$AT18*$X18))</f>
      </c>
      <c r="BG18" s="18">
        <f>IF(U18&lt;&gt;0,U18,IF($AT18=0,0,AQ18/$AT18*$X18))</f>
      </c>
      <c r="BH18" s="18">
        <f>IF(V18&lt;&gt;0,V18,IF($AT18=0,0,AR18/$AT18*$X18))</f>
      </c>
      <c r="BI18" s="18">
        <f>IF(W18&lt;&gt;0,W18,IF($AT18=0,0,AS18/$AT18*$X18))</f>
      </c>
      <c r="BJ18" s="18">
        <f>SUM(AU18:BI18)</f>
      </c>
      <c r="BK18" s="18">
        <f>H18-BJ18</f>
      </c>
    </row>
    <row r="19" outlineLevel="2">
      <c r="A19" s="5" t="str">
        <v>5.14.1</v>
      </c>
      <c r="B19" s="5" t="str">
        <v>BSPRELGENNR05</v>
      </c>
      <c r="C19" s="5" t="str">
        <v>BSPRELGENNR05</v>
      </c>
      <c r="D19" s="19">
        <v>0.8</v>
      </c>
      <c r="E19" s="5" t="str">
        <v>Site Delivery</v>
      </c>
      <c r="F19" s="5" t="str">
        <v/>
      </c>
      <c r="G19" s="18">
        <f>F17*D19</f>
      </c>
      <c r="H19" s="18">
        <f>G19</f>
      </c>
      <c r="I19" s="18">
        <v>0</v>
      </c>
      <c r="J19" s="18">
        <v>0</v>
      </c>
      <c r="K19" s="18">
        <v>0</v>
      </c>
      <c r="L19" s="18">
        <v>0</v>
      </c>
      <c r="M19" s="18">
        <v>0</v>
      </c>
      <c r="N19" s="18">
        <v>0</v>
      </c>
      <c r="O19" s="18">
        <v>0</v>
      </c>
      <c r="P19" s="18">
        <v>0</v>
      </c>
      <c r="Q19" s="18">
        <v>0</v>
      </c>
      <c r="R19" s="18">
        <v>0</v>
      </c>
      <c r="S19" s="18">
        <v>0</v>
      </c>
      <c r="T19" s="18">
        <v>0</v>
      </c>
      <c r="U19" s="18">
        <v>0</v>
      </c>
      <c r="V19" s="18">
        <v>0</v>
      </c>
      <c r="W19" s="18">
        <v>0</v>
      </c>
      <c r="X19" s="18">
        <f>H19-SUM(I19:W19)</f>
      </c>
      <c r="Y19" s="20">
        <v>46231</v>
      </c>
      <c r="Z19" s="20">
        <v>46231</v>
      </c>
      <c r="AA19" s="18">
        <v>30</v>
      </c>
      <c r="AB19" s="20">
        <f>Y19+AA19</f>
      </c>
      <c r="AC19" s="20">
        <f>AA19+Z19</f>
      </c>
      <c r="AD19" s="5" t="str">
        <v/>
      </c>
      <c r="AE19" s="18">
        <f>IFERROR(_xlfn.BETA.DIST(DATE(YEAR(AE$2),MONTH(AE$2),15),$AB$2,$AC$2,FALSE,DATE(YEAR($AB19),MONTH($AB19),1),DATE(YEAR($AC19),MONTH($AC19),28)),0)</f>
      </c>
      <c r="AF19" s="18">
        <f>IFERROR(_xlfn.BETA.DIST(DATE(YEAR(AF$2),MONTH(AF$2),15),$AB$2,$AC$2,FALSE,DATE(YEAR($AB19),MONTH($AB19),1),DATE(YEAR($AC19),MONTH($AC19),28)),0)</f>
      </c>
      <c r="AG19" s="18">
        <f>IFERROR(_xlfn.BETA.DIST(DATE(YEAR(AG$2),MONTH(AG$2),15),$AB$2,$AC$2,FALSE,DATE(YEAR($AB19),MONTH($AB19),1),DATE(YEAR($AC19),MONTH($AC19),28)),0)</f>
      </c>
      <c r="AH19" s="18">
        <f>IFERROR(_xlfn.BETA.DIST(DATE(YEAR(AH$2),MONTH(AH$2),15),$AB$2,$AC$2,FALSE,DATE(YEAR($AB19),MONTH($AB19),1),DATE(YEAR($AC19),MONTH($AC19),28)),0)</f>
      </c>
      <c r="AI19" s="18">
        <f>IFERROR(_xlfn.BETA.DIST(DATE(YEAR(AI$2),MONTH(AI$2),15),$AB$2,$AC$2,FALSE,DATE(YEAR($AB19),MONTH($AB19),1),DATE(YEAR($AC19),MONTH($AC19),28)),0)</f>
      </c>
      <c r="AJ19" s="18">
        <f>IFERROR(_xlfn.BETA.DIST(DATE(YEAR(AJ$2),MONTH(AJ$2),15),$AB$2,$AC$2,FALSE,DATE(YEAR($AB19),MONTH($AB19),1),DATE(YEAR($AC19),MONTH($AC19),28)),0)</f>
      </c>
      <c r="AK19" s="18">
        <f>IFERROR(_xlfn.BETA.DIST(DATE(YEAR(AK$2),MONTH(AK$2),15),$AB$2,$AC$2,FALSE,DATE(YEAR($AB19),MONTH($AB19),1),DATE(YEAR($AC19),MONTH($AC19),28)),0)</f>
      </c>
      <c r="AL19" s="18">
        <f>IFERROR(_xlfn.BETA.DIST(DATE(YEAR(AL$2),MONTH(AL$2),15),$AB$2,$AC$2,FALSE,DATE(YEAR($AB19),MONTH($AB19),1),DATE(YEAR($AC19),MONTH($AC19),28)),0)</f>
      </c>
      <c r="AM19" s="18">
        <f>IFERROR(_xlfn.BETA.DIST(DATE(YEAR(AM$2),MONTH(AM$2),15),$AB$2,$AC$2,FALSE,DATE(YEAR($AB19),MONTH($AB19),1),DATE(YEAR($AC19),MONTH($AC19),28)),0)</f>
      </c>
      <c r="AN19" s="18">
        <f>IFERROR(_xlfn.BETA.DIST(DATE(YEAR(AN$2),MONTH(AN$2),15),$AB$2,$AC$2,FALSE,DATE(YEAR($AB19),MONTH($AB19),1),DATE(YEAR($AC19),MONTH($AC19),28)),0)</f>
      </c>
      <c r="AO19" s="18">
        <f>IFERROR(_xlfn.BETA.DIST(DATE(YEAR(AO$2),MONTH(AO$2),15),$AB$2,$AC$2,FALSE,DATE(YEAR($AB19),MONTH($AB19),1),DATE(YEAR($AC19),MONTH($AC19),28)),0)</f>
      </c>
      <c r="AP19" s="18">
        <f>IFERROR(_xlfn.BETA.DIST(DATE(YEAR(AP$2),MONTH(AP$2),15),$AB$2,$AC$2,FALSE,DATE(YEAR($AB19),MONTH($AB19),1),DATE(YEAR($AC19),MONTH($AC19),28)),0)</f>
      </c>
      <c r="AQ19" s="18">
        <f>IFERROR(_xlfn.BETA.DIST(DATE(YEAR(AQ$2),MONTH(AQ$2),15),$AB$2,$AC$2,FALSE,DATE(YEAR($AB19),MONTH($AB19),1),DATE(YEAR($AC19),MONTH($AC19),28)),0)</f>
      </c>
      <c r="AR19" s="18">
        <f>IFERROR(_xlfn.BETA.DIST(DATE(YEAR(AR$2),MONTH(AR$2),15),$AB$2,$AC$2,FALSE,DATE(YEAR($AB19),MONTH($AB19),1),DATE(YEAR($AC19),MONTH($AC19),28)),0)</f>
      </c>
      <c r="AS19" s="18">
        <f>IFERROR(_xlfn.BETA.DIST(DATE(YEAR(AS$2),MONTH(AS$2),15),$AB$2,$AC$2,FALSE,DATE(YEAR($AB19),MONTH($AB19),1),DATE(YEAR($AC19),MONTH($AC19),28)),0)</f>
      </c>
      <c r="AT19" s="18">
        <f>SUM(AE19:AS19)</f>
      </c>
      <c r="AU19" s="18">
        <f>IF(I19&lt;&gt;0,I19,IF($AT19=0,0,AE19/$AT19*$X19))</f>
      </c>
      <c r="AV19" s="18">
        <f>IF(J19&lt;&gt;0,J19,IF($AT19=0,0,AF19/$AT19*$X19))</f>
      </c>
      <c r="AW19" s="18">
        <f>IF(K19&lt;&gt;0,K19,IF($AT19=0,0,AG19/$AT19*$X19))</f>
      </c>
      <c r="AX19" s="18">
        <f>IF(L19&lt;&gt;0,L19,IF($AT19=0,0,AH19/$AT19*$X19))</f>
      </c>
      <c r="AY19" s="18">
        <f>IF(M19&lt;&gt;0,M19,IF($AT19=0,0,AI19/$AT19*$X19))</f>
      </c>
      <c r="AZ19" s="18">
        <f>IF(N19&lt;&gt;0,N19,IF($AT19=0,0,AJ19/$AT19*$X19))</f>
      </c>
      <c r="BA19" s="18">
        <f>IF(O19&lt;&gt;0,O19,IF($AT19=0,0,AK19/$AT19*$X19))</f>
      </c>
      <c r="BB19" s="18">
        <f>IF(P19&lt;&gt;0,P19,IF($AT19=0,0,AL19/$AT19*$X19))</f>
      </c>
      <c r="BC19" s="18">
        <f>IF(Q19&lt;&gt;0,Q19,IF($AT19=0,0,AM19/$AT19*$X19))</f>
      </c>
      <c r="BD19" s="18">
        <f>IF(R19&lt;&gt;0,R19,IF($AT19=0,0,AN19/$AT19*$X19))</f>
      </c>
      <c r="BE19" s="18">
        <f>IF(S19&lt;&gt;0,S19,IF($AT19=0,0,AO19/$AT19*$X19))</f>
      </c>
      <c r="BF19" s="18">
        <f>IF(T19&lt;&gt;0,T19,IF($AT19=0,0,AP19/$AT19*$X19))</f>
      </c>
      <c r="BG19" s="18">
        <f>IF(U19&lt;&gt;0,U19,IF($AT19=0,0,AQ19/$AT19*$X19))</f>
      </c>
      <c r="BH19" s="18">
        <f>IF(V19&lt;&gt;0,V19,IF($AT19=0,0,AR19/$AT19*$X19))</f>
      </c>
      <c r="BI19" s="18">
        <f>IF(W19&lt;&gt;0,W19,IF($AT19=0,0,AS19/$AT19*$X19))</f>
      </c>
      <c r="BJ19" s="18">
        <f>SUM(AU19:BI19)</f>
      </c>
      <c r="BK19" s="18">
        <f>H19-BJ19</f>
      </c>
    </row>
    <row r="20" outlineLevel="1">
      <c r="A20" s="15" t="str">
        <v>5.15.1</v>
      </c>
      <c r="B20" s="15" t="str">
        <v/>
      </c>
      <c r="C20" s="15" t="str">
        <v/>
      </c>
      <c r="D20" s="15" t="str">
        <v>5.15.1</v>
      </c>
      <c r="E20" s="15" t="str">
        <v>Supply Single phase AIS 9kV, 2.5kJ/kV</v>
      </c>
      <c r="F20" s="15">
        <v>10729.95</v>
      </c>
      <c r="G20" s="15" t="str">
        <v/>
      </c>
      <c r="H20" s="15" t="str">
        <v/>
      </c>
      <c r="I20" s="15" t="str">
        <v/>
      </c>
      <c r="J20" s="15" t="str">
        <v/>
      </c>
      <c r="K20" s="15" t="str">
        <v/>
      </c>
      <c r="L20" s="15" t="str">
        <v/>
      </c>
      <c r="M20" s="15" t="str">
        <v/>
      </c>
      <c r="N20" s="15" t="str">
        <v/>
      </c>
      <c r="O20" s="15" t="str">
        <v/>
      </c>
      <c r="P20" s="15" t="str">
        <v/>
      </c>
      <c r="Q20" s="15" t="str">
        <v/>
      </c>
      <c r="R20" s="15" t="str">
        <v/>
      </c>
      <c r="S20" s="15" t="str">
        <v/>
      </c>
      <c r="T20" s="15" t="str">
        <v/>
      </c>
      <c r="U20" s="15" t="str">
        <v/>
      </c>
      <c r="V20" s="15" t="str">
        <v/>
      </c>
      <c r="W20" s="15" t="str">
        <v/>
      </c>
      <c r="X20" s="15" t="str">
        <v/>
      </c>
      <c r="Y20" s="15" t="str">
        <v/>
      </c>
      <c r="Z20" s="15" t="str">
        <v/>
      </c>
      <c r="AA20" s="15" t="str">
        <v/>
      </c>
      <c r="AB20" s="15" t="str">
        <v/>
      </c>
      <c r="AC20" s="15" t="str">
        <v/>
      </c>
      <c r="AD20" s="5" t="str">
        <v/>
      </c>
      <c r="AE20" s="18">
        <f>IFERROR(_xlfn.BETA.DIST(DATE(YEAR(AE$2),MONTH(AE$2),15),$AB$2,$AC$2,FALSE,DATE(YEAR($AB20),MONTH($AB20),1),DATE(YEAR($AC20),MONTH($AC20),28)),0)</f>
      </c>
      <c r="AF20" s="18">
        <f>IFERROR(_xlfn.BETA.DIST(DATE(YEAR(AF$2),MONTH(AF$2),15),$AB$2,$AC$2,FALSE,DATE(YEAR($AB20),MONTH($AB20),1),DATE(YEAR($AC20),MONTH($AC20),28)),0)</f>
      </c>
      <c r="AG20" s="18">
        <f>IFERROR(_xlfn.BETA.DIST(DATE(YEAR(AG$2),MONTH(AG$2),15),$AB$2,$AC$2,FALSE,DATE(YEAR($AB20),MONTH($AB20),1),DATE(YEAR($AC20),MONTH($AC20),28)),0)</f>
      </c>
      <c r="AH20" s="18">
        <f>IFERROR(_xlfn.BETA.DIST(DATE(YEAR(AH$2),MONTH(AH$2),15),$AB$2,$AC$2,FALSE,DATE(YEAR($AB20),MONTH($AB20),1),DATE(YEAR($AC20),MONTH($AC20),28)),0)</f>
      </c>
      <c r="AI20" s="18">
        <f>IFERROR(_xlfn.BETA.DIST(DATE(YEAR(AI$2),MONTH(AI$2),15),$AB$2,$AC$2,FALSE,DATE(YEAR($AB20),MONTH($AB20),1),DATE(YEAR($AC20),MONTH($AC20),28)),0)</f>
      </c>
      <c r="AJ20" s="18">
        <f>IFERROR(_xlfn.BETA.DIST(DATE(YEAR(AJ$2),MONTH(AJ$2),15),$AB$2,$AC$2,FALSE,DATE(YEAR($AB20),MONTH($AB20),1),DATE(YEAR($AC20),MONTH($AC20),28)),0)</f>
      </c>
      <c r="AK20" s="18">
        <f>IFERROR(_xlfn.BETA.DIST(DATE(YEAR(AK$2),MONTH(AK$2),15),$AB$2,$AC$2,FALSE,DATE(YEAR($AB20),MONTH($AB20),1),DATE(YEAR($AC20),MONTH($AC20),28)),0)</f>
      </c>
      <c r="AL20" s="18">
        <f>IFERROR(_xlfn.BETA.DIST(DATE(YEAR(AL$2),MONTH(AL$2),15),$AB$2,$AC$2,FALSE,DATE(YEAR($AB20),MONTH($AB20),1),DATE(YEAR($AC20),MONTH($AC20),28)),0)</f>
      </c>
      <c r="AM20" s="18">
        <f>IFERROR(_xlfn.BETA.DIST(DATE(YEAR(AM$2),MONTH(AM$2),15),$AB$2,$AC$2,FALSE,DATE(YEAR($AB20),MONTH($AB20),1),DATE(YEAR($AC20),MONTH($AC20),28)),0)</f>
      </c>
      <c r="AN20" s="18">
        <f>IFERROR(_xlfn.BETA.DIST(DATE(YEAR(AN$2),MONTH(AN$2),15),$AB$2,$AC$2,FALSE,DATE(YEAR($AB20),MONTH($AB20),1),DATE(YEAR($AC20),MONTH($AC20),28)),0)</f>
      </c>
      <c r="AO20" s="18">
        <f>IFERROR(_xlfn.BETA.DIST(DATE(YEAR(AO$2),MONTH(AO$2),15),$AB$2,$AC$2,FALSE,DATE(YEAR($AB20),MONTH($AB20),1),DATE(YEAR($AC20),MONTH($AC20),28)),0)</f>
      </c>
      <c r="AP20" s="18">
        <f>IFERROR(_xlfn.BETA.DIST(DATE(YEAR(AP$2),MONTH(AP$2),15),$AB$2,$AC$2,FALSE,DATE(YEAR($AB20),MONTH($AB20),1),DATE(YEAR($AC20),MONTH($AC20),28)),0)</f>
      </c>
      <c r="AQ20" s="18">
        <f>IFERROR(_xlfn.BETA.DIST(DATE(YEAR(AQ$2),MONTH(AQ$2),15),$AB$2,$AC$2,FALSE,DATE(YEAR($AB20),MONTH($AB20),1),DATE(YEAR($AC20),MONTH($AC20),28)),0)</f>
      </c>
      <c r="AR20" s="18">
        <f>IFERROR(_xlfn.BETA.DIST(DATE(YEAR(AR$2),MONTH(AR$2),15),$AB$2,$AC$2,FALSE,DATE(YEAR($AB20),MONTH($AB20),1),DATE(YEAR($AC20),MONTH($AC20),28)),0)</f>
      </c>
      <c r="AS20" s="18">
        <f>IFERROR(_xlfn.BETA.DIST(DATE(YEAR(AS$2),MONTH(AS$2),15),$AB$2,$AC$2,FALSE,DATE(YEAR($AB20),MONTH($AB20),1),DATE(YEAR($AC20),MONTH($AC20),28)),0)</f>
      </c>
      <c r="AT20" s="18">
        <f>SUM(AE20:AS20)</f>
      </c>
      <c r="AU20" s="18">
        <f>IF(I20&lt;&gt;0,I20,IF($AT20=0,0,AE20/$AT20*$X20))</f>
      </c>
      <c r="AV20" s="18">
        <f>IF(J20&lt;&gt;0,J20,IF($AT20=0,0,AF20/$AT20*$X20))</f>
      </c>
      <c r="AW20" s="18">
        <f>IF(K20&lt;&gt;0,K20,IF($AT20=0,0,AG20/$AT20*$X20))</f>
      </c>
      <c r="AX20" s="18">
        <f>IF(L20&lt;&gt;0,L20,IF($AT20=0,0,AH20/$AT20*$X20))</f>
      </c>
      <c r="AY20" s="18">
        <f>IF(M20&lt;&gt;0,M20,IF($AT20=0,0,AI20/$AT20*$X20))</f>
      </c>
      <c r="AZ20" s="18">
        <f>IF(N20&lt;&gt;0,N20,IF($AT20=0,0,AJ20/$AT20*$X20))</f>
      </c>
      <c r="BA20" s="18">
        <f>IF(O20&lt;&gt;0,O20,IF($AT20=0,0,AK20/$AT20*$X20))</f>
      </c>
      <c r="BB20" s="18">
        <f>IF(P20&lt;&gt;0,P20,IF($AT20=0,0,AL20/$AT20*$X20))</f>
      </c>
      <c r="BC20" s="18">
        <f>IF(Q20&lt;&gt;0,Q20,IF($AT20=0,0,AM20/$AT20*$X20))</f>
      </c>
      <c r="BD20" s="18">
        <f>IF(R20&lt;&gt;0,R20,IF($AT20=0,0,AN20/$AT20*$X20))</f>
      </c>
      <c r="BE20" s="18">
        <f>IF(S20&lt;&gt;0,S20,IF($AT20=0,0,AO20/$AT20*$X20))</f>
      </c>
      <c r="BF20" s="18">
        <f>IF(T20&lt;&gt;0,T20,IF($AT20=0,0,AP20/$AT20*$X20))</f>
      </c>
      <c r="BG20" s="18">
        <f>IF(U20&lt;&gt;0,U20,IF($AT20=0,0,AQ20/$AT20*$X20))</f>
      </c>
      <c r="BH20" s="18">
        <f>IF(V20&lt;&gt;0,V20,IF($AT20=0,0,AR20/$AT20*$X20))</f>
      </c>
      <c r="BI20" s="18">
        <f>IF(W20&lt;&gt;0,W20,IF($AT20=0,0,AS20/$AT20*$X20))</f>
      </c>
      <c r="BJ20" s="18">
        <f>SUM(AU20:BI20)</f>
      </c>
      <c r="BK20" s="15" t="str">
        <v/>
      </c>
    </row>
    <row r="21" outlineLevel="2">
      <c r="A21" s="5" t="str">
        <v>5.15.1</v>
      </c>
      <c r="B21" s="5" t="str">
        <v>BSPRELGENNR02</v>
      </c>
      <c r="C21" s="5" t="str">
        <v>BSPRELGENNR02</v>
      </c>
      <c r="D21" s="19">
        <v>0.2</v>
      </c>
      <c r="E21" s="5" t="str">
        <v>Advanced Payment PO EGP</v>
      </c>
      <c r="F21" s="5" t="str">
        <v/>
      </c>
      <c r="G21" s="18">
        <f>F20*D21</f>
      </c>
      <c r="H21" s="18">
        <f>G21</f>
      </c>
      <c r="I21" s="18">
        <v>0</v>
      </c>
      <c r="J21" s="18">
        <v>0</v>
      </c>
      <c r="K21" s="18">
        <v>0</v>
      </c>
      <c r="L21" s="18">
        <v>0</v>
      </c>
      <c r="M21" s="18">
        <v>0</v>
      </c>
      <c r="N21" s="18">
        <v>0</v>
      </c>
      <c r="O21" s="18">
        <v>0</v>
      </c>
      <c r="P21" s="18">
        <v>0</v>
      </c>
      <c r="Q21" s="18">
        <v>0</v>
      </c>
      <c r="R21" s="18">
        <v>0</v>
      </c>
      <c r="S21" s="18">
        <v>0</v>
      </c>
      <c r="T21" s="18">
        <v>0</v>
      </c>
      <c r="U21" s="18">
        <v>0</v>
      </c>
      <c r="V21" s="18">
        <v>0</v>
      </c>
      <c r="W21" s="18">
        <v>0</v>
      </c>
      <c r="X21" s="18">
        <f>H21-SUM(I21:W21)</f>
      </c>
      <c r="Y21" s="20">
        <v>46132</v>
      </c>
      <c r="Z21" s="20">
        <v>46132</v>
      </c>
      <c r="AA21" s="18">
        <v>0</v>
      </c>
      <c r="AB21" s="20">
        <f>Y21+AA21</f>
      </c>
      <c r="AC21" s="20">
        <f>AA21+Z21</f>
      </c>
      <c r="AD21" s="5" t="str">
        <v/>
      </c>
      <c r="AE21" s="18">
        <f>IFERROR(_xlfn.BETA.DIST(DATE(YEAR(AE$2),MONTH(AE$2),15),$AB$2,$AC$2,FALSE,DATE(YEAR($AB21),MONTH($AB21),1),DATE(YEAR($AC21),MONTH($AC21),28)),0)</f>
      </c>
      <c r="AF21" s="18">
        <f>IFERROR(_xlfn.BETA.DIST(DATE(YEAR(AF$2),MONTH(AF$2),15),$AB$2,$AC$2,FALSE,DATE(YEAR($AB21),MONTH($AB21),1),DATE(YEAR($AC21),MONTH($AC21),28)),0)</f>
      </c>
      <c r="AG21" s="18">
        <f>IFERROR(_xlfn.BETA.DIST(DATE(YEAR(AG$2),MONTH(AG$2),15),$AB$2,$AC$2,FALSE,DATE(YEAR($AB21),MONTH($AB21),1),DATE(YEAR($AC21),MONTH($AC21),28)),0)</f>
      </c>
      <c r="AH21" s="18">
        <f>IFERROR(_xlfn.BETA.DIST(DATE(YEAR(AH$2),MONTH(AH$2),15),$AB$2,$AC$2,FALSE,DATE(YEAR($AB21),MONTH($AB21),1),DATE(YEAR($AC21),MONTH($AC21),28)),0)</f>
      </c>
      <c r="AI21" s="18">
        <f>IFERROR(_xlfn.BETA.DIST(DATE(YEAR(AI$2),MONTH(AI$2),15),$AB$2,$AC$2,FALSE,DATE(YEAR($AB21),MONTH($AB21),1),DATE(YEAR($AC21),MONTH($AC21),28)),0)</f>
      </c>
      <c r="AJ21" s="18">
        <f>IFERROR(_xlfn.BETA.DIST(DATE(YEAR(AJ$2),MONTH(AJ$2),15),$AB$2,$AC$2,FALSE,DATE(YEAR($AB21),MONTH($AB21),1),DATE(YEAR($AC21),MONTH($AC21),28)),0)</f>
      </c>
      <c r="AK21" s="18">
        <f>IFERROR(_xlfn.BETA.DIST(DATE(YEAR(AK$2),MONTH(AK$2),15),$AB$2,$AC$2,FALSE,DATE(YEAR($AB21),MONTH($AB21),1),DATE(YEAR($AC21),MONTH($AC21),28)),0)</f>
      </c>
      <c r="AL21" s="18">
        <f>IFERROR(_xlfn.BETA.DIST(DATE(YEAR(AL$2),MONTH(AL$2),15),$AB$2,$AC$2,FALSE,DATE(YEAR($AB21),MONTH($AB21),1),DATE(YEAR($AC21),MONTH($AC21),28)),0)</f>
      </c>
      <c r="AM21" s="18">
        <f>IFERROR(_xlfn.BETA.DIST(DATE(YEAR(AM$2),MONTH(AM$2),15),$AB$2,$AC$2,FALSE,DATE(YEAR($AB21),MONTH($AB21),1),DATE(YEAR($AC21),MONTH($AC21),28)),0)</f>
      </c>
      <c r="AN21" s="18">
        <f>IFERROR(_xlfn.BETA.DIST(DATE(YEAR(AN$2),MONTH(AN$2),15),$AB$2,$AC$2,FALSE,DATE(YEAR($AB21),MONTH($AB21),1),DATE(YEAR($AC21),MONTH($AC21),28)),0)</f>
      </c>
      <c r="AO21" s="18">
        <f>IFERROR(_xlfn.BETA.DIST(DATE(YEAR(AO$2),MONTH(AO$2),15),$AB$2,$AC$2,FALSE,DATE(YEAR($AB21),MONTH($AB21),1),DATE(YEAR($AC21),MONTH($AC21),28)),0)</f>
      </c>
      <c r="AP21" s="18">
        <f>IFERROR(_xlfn.BETA.DIST(DATE(YEAR(AP$2),MONTH(AP$2),15),$AB$2,$AC$2,FALSE,DATE(YEAR($AB21),MONTH($AB21),1),DATE(YEAR($AC21),MONTH($AC21),28)),0)</f>
      </c>
      <c r="AQ21" s="18">
        <f>IFERROR(_xlfn.BETA.DIST(DATE(YEAR(AQ$2),MONTH(AQ$2),15),$AB$2,$AC$2,FALSE,DATE(YEAR($AB21),MONTH($AB21),1),DATE(YEAR($AC21),MONTH($AC21),28)),0)</f>
      </c>
      <c r="AR21" s="18">
        <f>IFERROR(_xlfn.BETA.DIST(DATE(YEAR(AR$2),MONTH(AR$2),15),$AB$2,$AC$2,FALSE,DATE(YEAR($AB21),MONTH($AB21),1),DATE(YEAR($AC21),MONTH($AC21),28)),0)</f>
      </c>
      <c r="AS21" s="18">
        <f>IFERROR(_xlfn.BETA.DIST(DATE(YEAR(AS$2),MONTH(AS$2),15),$AB$2,$AC$2,FALSE,DATE(YEAR($AB21),MONTH($AB21),1),DATE(YEAR($AC21),MONTH($AC21),28)),0)</f>
      </c>
      <c r="AT21" s="18">
        <f>SUM(AE21:AS21)</f>
      </c>
      <c r="AU21" s="18">
        <f>IF(I21&lt;&gt;0,I21,IF($AT21=0,0,AE21/$AT21*$X21))</f>
      </c>
      <c r="AV21" s="18">
        <f>IF(J21&lt;&gt;0,J21,IF($AT21=0,0,AF21/$AT21*$X21))</f>
      </c>
      <c r="AW21" s="18">
        <f>IF(K21&lt;&gt;0,K21,IF($AT21=0,0,AG21/$AT21*$X21))</f>
      </c>
      <c r="AX21" s="18">
        <f>IF(L21&lt;&gt;0,L21,IF($AT21=0,0,AH21/$AT21*$X21))</f>
      </c>
      <c r="AY21" s="18">
        <f>IF(M21&lt;&gt;0,M21,IF($AT21=0,0,AI21/$AT21*$X21))</f>
      </c>
      <c r="AZ21" s="18">
        <f>IF(N21&lt;&gt;0,N21,IF($AT21=0,0,AJ21/$AT21*$X21))</f>
      </c>
      <c r="BA21" s="18">
        <f>IF(O21&lt;&gt;0,O21,IF($AT21=0,0,AK21/$AT21*$X21))</f>
      </c>
      <c r="BB21" s="18">
        <f>IF(P21&lt;&gt;0,P21,IF($AT21=0,0,AL21/$AT21*$X21))</f>
      </c>
      <c r="BC21" s="18">
        <f>IF(Q21&lt;&gt;0,Q21,IF($AT21=0,0,AM21/$AT21*$X21))</f>
      </c>
      <c r="BD21" s="18">
        <f>IF(R21&lt;&gt;0,R21,IF($AT21=0,0,AN21/$AT21*$X21))</f>
      </c>
      <c r="BE21" s="18">
        <f>IF(S21&lt;&gt;0,S21,IF($AT21=0,0,AO21/$AT21*$X21))</f>
      </c>
      <c r="BF21" s="18">
        <f>IF(T21&lt;&gt;0,T21,IF($AT21=0,0,AP21/$AT21*$X21))</f>
      </c>
      <c r="BG21" s="18">
        <f>IF(U21&lt;&gt;0,U21,IF($AT21=0,0,AQ21/$AT21*$X21))</f>
      </c>
      <c r="BH21" s="18">
        <f>IF(V21&lt;&gt;0,V21,IF($AT21=0,0,AR21/$AT21*$X21))</f>
      </c>
      <c r="BI21" s="18">
        <f>IF(W21&lt;&gt;0,W21,IF($AT21=0,0,AS21/$AT21*$X21))</f>
      </c>
      <c r="BJ21" s="18">
        <f>SUM(AU21:BI21)</f>
      </c>
      <c r="BK21" s="18">
        <f>H21-BJ21</f>
      </c>
    </row>
    <row r="22" outlineLevel="2">
      <c r="A22" s="5" t="str">
        <v>5.15.1</v>
      </c>
      <c r="B22" s="5" t="str">
        <v>BSPRELGENNR05</v>
      </c>
      <c r="C22" s="5" t="str">
        <v>BSPRELGENNR05</v>
      </c>
      <c r="D22" s="19">
        <v>0.8</v>
      </c>
      <c r="E22" s="5" t="str">
        <v>Site Delivery</v>
      </c>
      <c r="F22" s="5" t="str">
        <v/>
      </c>
      <c r="G22" s="18">
        <f>F20*D22</f>
      </c>
      <c r="H22" s="18">
        <f>G22</f>
      </c>
      <c r="I22" s="18">
        <v>0</v>
      </c>
      <c r="J22" s="18">
        <v>0</v>
      </c>
      <c r="K22" s="18">
        <v>0</v>
      </c>
      <c r="L22" s="18">
        <v>0</v>
      </c>
      <c r="M22" s="18">
        <v>0</v>
      </c>
      <c r="N22" s="18">
        <v>0</v>
      </c>
      <c r="O22" s="18">
        <v>0</v>
      </c>
      <c r="P22" s="18">
        <v>0</v>
      </c>
      <c r="Q22" s="18">
        <v>0</v>
      </c>
      <c r="R22" s="18">
        <v>0</v>
      </c>
      <c r="S22" s="18">
        <v>0</v>
      </c>
      <c r="T22" s="18">
        <v>0</v>
      </c>
      <c r="U22" s="18">
        <v>0</v>
      </c>
      <c r="V22" s="18">
        <v>0</v>
      </c>
      <c r="W22" s="18">
        <v>0</v>
      </c>
      <c r="X22" s="18">
        <f>H22-SUM(I22:W22)</f>
      </c>
      <c r="Y22" s="20">
        <v>46231</v>
      </c>
      <c r="Z22" s="20">
        <v>46231</v>
      </c>
      <c r="AA22" s="18">
        <v>30</v>
      </c>
      <c r="AB22" s="20">
        <f>Y22+AA22</f>
      </c>
      <c r="AC22" s="20">
        <f>AA22+Z22</f>
      </c>
      <c r="AD22" s="5" t="str">
        <v/>
      </c>
      <c r="AE22" s="18">
        <f>IFERROR(_xlfn.BETA.DIST(DATE(YEAR(AE$2),MONTH(AE$2),15),$AB$2,$AC$2,FALSE,DATE(YEAR($AB22),MONTH($AB22),1),DATE(YEAR($AC22),MONTH($AC22),28)),0)</f>
      </c>
      <c r="AF22" s="18">
        <f>IFERROR(_xlfn.BETA.DIST(DATE(YEAR(AF$2),MONTH(AF$2),15),$AB$2,$AC$2,FALSE,DATE(YEAR($AB22),MONTH($AB22),1),DATE(YEAR($AC22),MONTH($AC22),28)),0)</f>
      </c>
      <c r="AG22" s="18">
        <f>IFERROR(_xlfn.BETA.DIST(DATE(YEAR(AG$2),MONTH(AG$2),15),$AB$2,$AC$2,FALSE,DATE(YEAR($AB22),MONTH($AB22),1),DATE(YEAR($AC22),MONTH($AC22),28)),0)</f>
      </c>
      <c r="AH22" s="18">
        <f>IFERROR(_xlfn.BETA.DIST(DATE(YEAR(AH$2),MONTH(AH$2),15),$AB$2,$AC$2,FALSE,DATE(YEAR($AB22),MONTH($AB22),1),DATE(YEAR($AC22),MONTH($AC22),28)),0)</f>
      </c>
      <c r="AI22" s="18">
        <f>IFERROR(_xlfn.BETA.DIST(DATE(YEAR(AI$2),MONTH(AI$2),15),$AB$2,$AC$2,FALSE,DATE(YEAR($AB22),MONTH($AB22),1),DATE(YEAR($AC22),MONTH($AC22),28)),0)</f>
      </c>
      <c r="AJ22" s="18">
        <f>IFERROR(_xlfn.BETA.DIST(DATE(YEAR(AJ$2),MONTH(AJ$2),15),$AB$2,$AC$2,FALSE,DATE(YEAR($AB22),MONTH($AB22),1),DATE(YEAR($AC22),MONTH($AC22),28)),0)</f>
      </c>
      <c r="AK22" s="18">
        <f>IFERROR(_xlfn.BETA.DIST(DATE(YEAR(AK$2),MONTH(AK$2),15),$AB$2,$AC$2,FALSE,DATE(YEAR($AB22),MONTH($AB22),1),DATE(YEAR($AC22),MONTH($AC22),28)),0)</f>
      </c>
      <c r="AL22" s="18">
        <f>IFERROR(_xlfn.BETA.DIST(DATE(YEAR(AL$2),MONTH(AL$2),15),$AB$2,$AC$2,FALSE,DATE(YEAR($AB22),MONTH($AB22),1),DATE(YEAR($AC22),MONTH($AC22),28)),0)</f>
      </c>
      <c r="AM22" s="18">
        <f>IFERROR(_xlfn.BETA.DIST(DATE(YEAR(AM$2),MONTH(AM$2),15),$AB$2,$AC$2,FALSE,DATE(YEAR($AB22),MONTH($AB22),1),DATE(YEAR($AC22),MONTH($AC22),28)),0)</f>
      </c>
      <c r="AN22" s="18">
        <f>IFERROR(_xlfn.BETA.DIST(DATE(YEAR(AN$2),MONTH(AN$2),15),$AB$2,$AC$2,FALSE,DATE(YEAR($AB22),MONTH($AB22),1),DATE(YEAR($AC22),MONTH($AC22),28)),0)</f>
      </c>
      <c r="AO22" s="18">
        <f>IFERROR(_xlfn.BETA.DIST(DATE(YEAR(AO$2),MONTH(AO$2),15),$AB$2,$AC$2,FALSE,DATE(YEAR($AB22),MONTH($AB22),1),DATE(YEAR($AC22),MONTH($AC22),28)),0)</f>
      </c>
      <c r="AP22" s="18">
        <f>IFERROR(_xlfn.BETA.DIST(DATE(YEAR(AP$2),MONTH(AP$2),15),$AB$2,$AC$2,FALSE,DATE(YEAR($AB22),MONTH($AB22),1),DATE(YEAR($AC22),MONTH($AC22),28)),0)</f>
      </c>
      <c r="AQ22" s="18">
        <f>IFERROR(_xlfn.BETA.DIST(DATE(YEAR(AQ$2),MONTH(AQ$2),15),$AB$2,$AC$2,FALSE,DATE(YEAR($AB22),MONTH($AB22),1),DATE(YEAR($AC22),MONTH($AC22),28)),0)</f>
      </c>
      <c r="AR22" s="18">
        <f>IFERROR(_xlfn.BETA.DIST(DATE(YEAR(AR$2),MONTH(AR$2),15),$AB$2,$AC$2,FALSE,DATE(YEAR($AB22),MONTH($AB22),1),DATE(YEAR($AC22),MONTH($AC22),28)),0)</f>
      </c>
      <c r="AS22" s="18">
        <f>IFERROR(_xlfn.BETA.DIST(DATE(YEAR(AS$2),MONTH(AS$2),15),$AB$2,$AC$2,FALSE,DATE(YEAR($AB22),MONTH($AB22),1),DATE(YEAR($AC22),MONTH($AC22),28)),0)</f>
      </c>
      <c r="AT22" s="18">
        <f>SUM(AE22:AS22)</f>
      </c>
      <c r="AU22" s="18">
        <f>IF(I22&lt;&gt;0,I22,IF($AT22=0,0,AE22/$AT22*$X22))</f>
      </c>
      <c r="AV22" s="18">
        <f>IF(J22&lt;&gt;0,J22,IF($AT22=0,0,AF22/$AT22*$X22))</f>
      </c>
      <c r="AW22" s="18">
        <f>IF(K22&lt;&gt;0,K22,IF($AT22=0,0,AG22/$AT22*$X22))</f>
      </c>
      <c r="AX22" s="18">
        <f>IF(L22&lt;&gt;0,L22,IF($AT22=0,0,AH22/$AT22*$X22))</f>
      </c>
      <c r="AY22" s="18">
        <f>IF(M22&lt;&gt;0,M22,IF($AT22=0,0,AI22/$AT22*$X22))</f>
      </c>
      <c r="AZ22" s="18">
        <f>IF(N22&lt;&gt;0,N22,IF($AT22=0,0,AJ22/$AT22*$X22))</f>
      </c>
      <c r="BA22" s="18">
        <f>IF(O22&lt;&gt;0,O22,IF($AT22=0,0,AK22/$AT22*$X22))</f>
      </c>
      <c r="BB22" s="18">
        <f>IF(P22&lt;&gt;0,P22,IF($AT22=0,0,AL22/$AT22*$X22))</f>
      </c>
      <c r="BC22" s="18">
        <f>IF(Q22&lt;&gt;0,Q22,IF($AT22=0,0,AM22/$AT22*$X22))</f>
      </c>
      <c r="BD22" s="18">
        <f>IF(R22&lt;&gt;0,R22,IF($AT22=0,0,AN22/$AT22*$X22))</f>
      </c>
      <c r="BE22" s="18">
        <f>IF(S22&lt;&gt;0,S22,IF($AT22=0,0,AO22/$AT22*$X22))</f>
      </c>
      <c r="BF22" s="18">
        <f>IF(T22&lt;&gt;0,T22,IF($AT22=0,0,AP22/$AT22*$X22))</f>
      </c>
      <c r="BG22" s="18">
        <f>IF(U22&lt;&gt;0,U22,IF($AT22=0,0,AQ22/$AT22*$X22))</f>
      </c>
      <c r="BH22" s="18">
        <f>IF(V22&lt;&gt;0,V22,IF($AT22=0,0,AR22/$AT22*$X22))</f>
      </c>
      <c r="BI22" s="18">
        <f>IF(W22&lt;&gt;0,W22,IF($AT22=0,0,AS22/$AT22*$X22))</f>
      </c>
      <c r="BJ22" s="18">
        <f>SUM(AU22:BI22)</f>
      </c>
      <c r="BK22" s="18">
        <f>H22-BJ22</f>
      </c>
    </row>
    <row r="23" outlineLevel="1">
      <c r="A23" s="15" t="str">
        <v>5.16.1</v>
      </c>
      <c r="B23" s="15" t="str">
        <v/>
      </c>
      <c r="C23" s="15" t="str">
        <v/>
      </c>
      <c r="D23" s="15" t="str">
        <v>5.16.1</v>
      </c>
      <c r="E23" s="15" t="str">
        <v>Supply Copper connections (conductors)</v>
      </c>
      <c r="F23" s="15">
        <v>2196416.18</v>
      </c>
      <c r="G23" s="15" t="str">
        <v/>
      </c>
      <c r="H23" s="15" t="str">
        <v/>
      </c>
      <c r="I23" s="15" t="str">
        <v/>
      </c>
      <c r="J23" s="15" t="str">
        <v/>
      </c>
      <c r="K23" s="15" t="str">
        <v/>
      </c>
      <c r="L23" s="15" t="str">
        <v/>
      </c>
      <c r="M23" s="15" t="str">
        <v/>
      </c>
      <c r="N23" s="15" t="str">
        <v/>
      </c>
      <c r="O23" s="15" t="str">
        <v/>
      </c>
      <c r="P23" s="15" t="str">
        <v/>
      </c>
      <c r="Q23" s="15" t="str">
        <v/>
      </c>
      <c r="R23" s="15" t="str">
        <v/>
      </c>
      <c r="S23" s="15" t="str">
        <v/>
      </c>
      <c r="T23" s="15" t="str">
        <v/>
      </c>
      <c r="U23" s="15" t="str">
        <v/>
      </c>
      <c r="V23" s="15" t="str">
        <v/>
      </c>
      <c r="W23" s="15" t="str">
        <v/>
      </c>
      <c r="X23" s="15" t="str">
        <v/>
      </c>
      <c r="Y23" s="15" t="str">
        <v/>
      </c>
      <c r="Z23" s="15" t="str">
        <v/>
      </c>
      <c r="AA23" s="15" t="str">
        <v/>
      </c>
      <c r="AB23" s="15" t="str">
        <v/>
      </c>
      <c r="AC23" s="15" t="str">
        <v/>
      </c>
      <c r="AD23" s="5" t="str">
        <v/>
      </c>
      <c r="AE23" s="18">
        <f>IFERROR(_xlfn.BETA.DIST(DATE(YEAR(AE$2),MONTH(AE$2),15),$AB$2,$AC$2,FALSE,DATE(YEAR($AB23),MONTH($AB23),1),DATE(YEAR($AC23),MONTH($AC23),28)),0)</f>
      </c>
      <c r="AF23" s="18">
        <f>IFERROR(_xlfn.BETA.DIST(DATE(YEAR(AF$2),MONTH(AF$2),15),$AB$2,$AC$2,FALSE,DATE(YEAR($AB23),MONTH($AB23),1),DATE(YEAR($AC23),MONTH($AC23),28)),0)</f>
      </c>
      <c r="AG23" s="18">
        <f>IFERROR(_xlfn.BETA.DIST(DATE(YEAR(AG$2),MONTH(AG$2),15),$AB$2,$AC$2,FALSE,DATE(YEAR($AB23),MONTH($AB23),1),DATE(YEAR($AC23),MONTH($AC23),28)),0)</f>
      </c>
      <c r="AH23" s="18">
        <f>IFERROR(_xlfn.BETA.DIST(DATE(YEAR(AH$2),MONTH(AH$2),15),$AB$2,$AC$2,FALSE,DATE(YEAR($AB23),MONTH($AB23),1),DATE(YEAR($AC23),MONTH($AC23),28)),0)</f>
      </c>
      <c r="AI23" s="18">
        <f>IFERROR(_xlfn.BETA.DIST(DATE(YEAR(AI$2),MONTH(AI$2),15),$AB$2,$AC$2,FALSE,DATE(YEAR($AB23),MONTH($AB23),1),DATE(YEAR($AC23),MONTH($AC23),28)),0)</f>
      </c>
      <c r="AJ23" s="18">
        <f>IFERROR(_xlfn.BETA.DIST(DATE(YEAR(AJ$2),MONTH(AJ$2),15),$AB$2,$AC$2,FALSE,DATE(YEAR($AB23),MONTH($AB23),1),DATE(YEAR($AC23),MONTH($AC23),28)),0)</f>
      </c>
      <c r="AK23" s="18">
        <f>IFERROR(_xlfn.BETA.DIST(DATE(YEAR(AK$2),MONTH(AK$2),15),$AB$2,$AC$2,FALSE,DATE(YEAR($AB23),MONTH($AB23),1),DATE(YEAR($AC23),MONTH($AC23),28)),0)</f>
      </c>
      <c r="AL23" s="18">
        <f>IFERROR(_xlfn.BETA.DIST(DATE(YEAR(AL$2),MONTH(AL$2),15),$AB$2,$AC$2,FALSE,DATE(YEAR($AB23),MONTH($AB23),1),DATE(YEAR($AC23),MONTH($AC23),28)),0)</f>
      </c>
      <c r="AM23" s="18">
        <f>IFERROR(_xlfn.BETA.DIST(DATE(YEAR(AM$2),MONTH(AM$2),15),$AB$2,$AC$2,FALSE,DATE(YEAR($AB23),MONTH($AB23),1),DATE(YEAR($AC23),MONTH($AC23),28)),0)</f>
      </c>
      <c r="AN23" s="18">
        <f>IFERROR(_xlfn.BETA.DIST(DATE(YEAR(AN$2),MONTH(AN$2),15),$AB$2,$AC$2,FALSE,DATE(YEAR($AB23),MONTH($AB23),1),DATE(YEAR($AC23),MONTH($AC23),28)),0)</f>
      </c>
      <c r="AO23" s="18">
        <f>IFERROR(_xlfn.BETA.DIST(DATE(YEAR(AO$2),MONTH(AO$2),15),$AB$2,$AC$2,FALSE,DATE(YEAR($AB23),MONTH($AB23),1),DATE(YEAR($AC23),MONTH($AC23),28)),0)</f>
      </c>
      <c r="AP23" s="18">
        <f>IFERROR(_xlfn.BETA.DIST(DATE(YEAR(AP$2),MONTH(AP$2),15),$AB$2,$AC$2,FALSE,DATE(YEAR($AB23),MONTH($AB23),1),DATE(YEAR($AC23),MONTH($AC23),28)),0)</f>
      </c>
      <c r="AQ23" s="18">
        <f>IFERROR(_xlfn.BETA.DIST(DATE(YEAR(AQ$2),MONTH(AQ$2),15),$AB$2,$AC$2,FALSE,DATE(YEAR($AB23),MONTH($AB23),1),DATE(YEAR($AC23),MONTH($AC23),28)),0)</f>
      </c>
      <c r="AR23" s="18">
        <f>IFERROR(_xlfn.BETA.DIST(DATE(YEAR(AR$2),MONTH(AR$2),15),$AB$2,$AC$2,FALSE,DATE(YEAR($AB23),MONTH($AB23),1),DATE(YEAR($AC23),MONTH($AC23),28)),0)</f>
      </c>
      <c r="AS23" s="18">
        <f>IFERROR(_xlfn.BETA.DIST(DATE(YEAR(AS$2),MONTH(AS$2),15),$AB$2,$AC$2,FALSE,DATE(YEAR($AB23),MONTH($AB23),1),DATE(YEAR($AC23),MONTH($AC23),28)),0)</f>
      </c>
      <c r="AT23" s="18">
        <f>SUM(AE23:AS23)</f>
      </c>
      <c r="AU23" s="18">
        <f>IF(I23&lt;&gt;0,I23,IF($AT23=0,0,AE23/$AT23*$X23))</f>
      </c>
      <c r="AV23" s="18">
        <f>IF(J23&lt;&gt;0,J23,IF($AT23=0,0,AF23/$AT23*$X23))</f>
      </c>
      <c r="AW23" s="18">
        <f>IF(K23&lt;&gt;0,K23,IF($AT23=0,0,AG23/$AT23*$X23))</f>
      </c>
      <c r="AX23" s="18">
        <f>IF(L23&lt;&gt;0,L23,IF($AT23=0,0,AH23/$AT23*$X23))</f>
      </c>
      <c r="AY23" s="18">
        <f>IF(M23&lt;&gt;0,M23,IF($AT23=0,0,AI23/$AT23*$X23))</f>
      </c>
      <c r="AZ23" s="18">
        <f>IF(N23&lt;&gt;0,N23,IF($AT23=0,0,AJ23/$AT23*$X23))</f>
      </c>
      <c r="BA23" s="18">
        <f>IF(O23&lt;&gt;0,O23,IF($AT23=0,0,AK23/$AT23*$X23))</f>
      </c>
      <c r="BB23" s="18">
        <f>IF(P23&lt;&gt;0,P23,IF($AT23=0,0,AL23/$AT23*$X23))</f>
      </c>
      <c r="BC23" s="18">
        <f>IF(Q23&lt;&gt;0,Q23,IF($AT23=0,0,AM23/$AT23*$X23))</f>
      </c>
      <c r="BD23" s="18">
        <f>IF(R23&lt;&gt;0,R23,IF($AT23=0,0,AN23/$AT23*$X23))</f>
      </c>
      <c r="BE23" s="18">
        <f>IF(S23&lt;&gt;0,S23,IF($AT23=0,0,AO23/$AT23*$X23))</f>
      </c>
      <c r="BF23" s="18">
        <f>IF(T23&lt;&gt;0,T23,IF($AT23=0,0,AP23/$AT23*$X23))</f>
      </c>
      <c r="BG23" s="18">
        <f>IF(U23&lt;&gt;0,U23,IF($AT23=0,0,AQ23/$AT23*$X23))</f>
      </c>
      <c r="BH23" s="18">
        <f>IF(V23&lt;&gt;0,V23,IF($AT23=0,0,AR23/$AT23*$X23))</f>
      </c>
      <c r="BI23" s="18">
        <f>IF(W23&lt;&gt;0,W23,IF($AT23=0,0,AS23/$AT23*$X23))</f>
      </c>
      <c r="BJ23" s="18">
        <f>SUM(AU23:BI23)</f>
      </c>
      <c r="BK23" s="15" t="str">
        <v/>
      </c>
    </row>
    <row r="24" outlineLevel="2">
      <c r="A24" s="5" t="str">
        <v>5.16.1</v>
      </c>
      <c r="B24" s="5" t="str">
        <v>BSPRELGENOH02</v>
      </c>
      <c r="C24" s="5" t="str">
        <v>BSPRELGENOH02</v>
      </c>
      <c r="D24" s="19">
        <v>0.2</v>
      </c>
      <c r="E24" s="5" t="str">
        <v>Advanced Payment PO EGP</v>
      </c>
      <c r="F24" s="5" t="str">
        <v/>
      </c>
      <c r="G24" s="18">
        <f>F23*D24</f>
      </c>
      <c r="H24" s="18">
        <f>G24</f>
      </c>
      <c r="I24" s="18">
        <v>0</v>
      </c>
      <c r="J24" s="18">
        <v>0</v>
      </c>
      <c r="K24" s="18">
        <v>0</v>
      </c>
      <c r="L24" s="18">
        <v>0</v>
      </c>
      <c r="M24" s="18">
        <v>0</v>
      </c>
      <c r="N24" s="18">
        <v>0</v>
      </c>
      <c r="O24" s="18">
        <v>0</v>
      </c>
      <c r="P24" s="18">
        <v>0</v>
      </c>
      <c r="Q24" s="18">
        <v>0</v>
      </c>
      <c r="R24" s="18">
        <v>0</v>
      </c>
      <c r="S24" s="18">
        <v>0</v>
      </c>
      <c r="T24" s="18">
        <v>0</v>
      </c>
      <c r="U24" s="18">
        <v>0</v>
      </c>
      <c r="V24" s="18">
        <v>0</v>
      </c>
      <c r="W24" s="18">
        <v>0</v>
      </c>
      <c r="X24" s="18">
        <f>H24-SUM(I24:W24)</f>
      </c>
      <c r="Y24" s="20">
        <v>46212</v>
      </c>
      <c r="Z24" s="20">
        <v>46212</v>
      </c>
      <c r="AA24" s="18">
        <v>0</v>
      </c>
      <c r="AB24" s="20">
        <f>Y24+AA24</f>
      </c>
      <c r="AC24" s="20">
        <f>AA24+Z24</f>
      </c>
      <c r="AD24" s="5" t="str">
        <v/>
      </c>
      <c r="AE24" s="18">
        <f>IFERROR(_xlfn.BETA.DIST(DATE(YEAR(AE$2),MONTH(AE$2),15),$AB$2,$AC$2,FALSE,DATE(YEAR($AB24),MONTH($AB24),1),DATE(YEAR($AC24),MONTH($AC24),28)),0)</f>
      </c>
      <c r="AF24" s="18">
        <f>IFERROR(_xlfn.BETA.DIST(DATE(YEAR(AF$2),MONTH(AF$2),15),$AB$2,$AC$2,FALSE,DATE(YEAR($AB24),MONTH($AB24),1),DATE(YEAR($AC24),MONTH($AC24),28)),0)</f>
      </c>
      <c r="AG24" s="18">
        <f>IFERROR(_xlfn.BETA.DIST(DATE(YEAR(AG$2),MONTH(AG$2),15),$AB$2,$AC$2,FALSE,DATE(YEAR($AB24),MONTH($AB24),1),DATE(YEAR($AC24),MONTH($AC24),28)),0)</f>
      </c>
      <c r="AH24" s="18">
        <f>IFERROR(_xlfn.BETA.DIST(DATE(YEAR(AH$2),MONTH(AH$2),15),$AB$2,$AC$2,FALSE,DATE(YEAR($AB24),MONTH($AB24),1),DATE(YEAR($AC24),MONTH($AC24),28)),0)</f>
      </c>
      <c r="AI24" s="18">
        <f>IFERROR(_xlfn.BETA.DIST(DATE(YEAR(AI$2),MONTH(AI$2),15),$AB$2,$AC$2,FALSE,DATE(YEAR($AB24),MONTH($AB24),1),DATE(YEAR($AC24),MONTH($AC24),28)),0)</f>
      </c>
      <c r="AJ24" s="18">
        <f>IFERROR(_xlfn.BETA.DIST(DATE(YEAR(AJ$2),MONTH(AJ$2),15),$AB$2,$AC$2,FALSE,DATE(YEAR($AB24),MONTH($AB24),1),DATE(YEAR($AC24),MONTH($AC24),28)),0)</f>
      </c>
      <c r="AK24" s="18">
        <f>IFERROR(_xlfn.BETA.DIST(DATE(YEAR(AK$2),MONTH(AK$2),15),$AB$2,$AC$2,FALSE,DATE(YEAR($AB24),MONTH($AB24),1),DATE(YEAR($AC24),MONTH($AC24),28)),0)</f>
      </c>
      <c r="AL24" s="18">
        <f>IFERROR(_xlfn.BETA.DIST(DATE(YEAR(AL$2),MONTH(AL$2),15),$AB$2,$AC$2,FALSE,DATE(YEAR($AB24),MONTH($AB24),1),DATE(YEAR($AC24),MONTH($AC24),28)),0)</f>
      </c>
      <c r="AM24" s="18">
        <f>IFERROR(_xlfn.BETA.DIST(DATE(YEAR(AM$2),MONTH(AM$2),15),$AB$2,$AC$2,FALSE,DATE(YEAR($AB24),MONTH($AB24),1),DATE(YEAR($AC24),MONTH($AC24),28)),0)</f>
      </c>
      <c r="AN24" s="18">
        <f>IFERROR(_xlfn.BETA.DIST(DATE(YEAR(AN$2),MONTH(AN$2),15),$AB$2,$AC$2,FALSE,DATE(YEAR($AB24),MONTH($AB24),1),DATE(YEAR($AC24),MONTH($AC24),28)),0)</f>
      </c>
      <c r="AO24" s="18">
        <f>IFERROR(_xlfn.BETA.DIST(DATE(YEAR(AO$2),MONTH(AO$2),15),$AB$2,$AC$2,FALSE,DATE(YEAR($AB24),MONTH($AB24),1),DATE(YEAR($AC24),MONTH($AC24),28)),0)</f>
      </c>
      <c r="AP24" s="18">
        <f>IFERROR(_xlfn.BETA.DIST(DATE(YEAR(AP$2),MONTH(AP$2),15),$AB$2,$AC$2,FALSE,DATE(YEAR($AB24),MONTH($AB24),1),DATE(YEAR($AC24),MONTH($AC24),28)),0)</f>
      </c>
      <c r="AQ24" s="18">
        <f>IFERROR(_xlfn.BETA.DIST(DATE(YEAR(AQ$2),MONTH(AQ$2),15),$AB$2,$AC$2,FALSE,DATE(YEAR($AB24),MONTH($AB24),1),DATE(YEAR($AC24),MONTH($AC24),28)),0)</f>
      </c>
      <c r="AR24" s="18">
        <f>IFERROR(_xlfn.BETA.DIST(DATE(YEAR(AR$2),MONTH(AR$2),15),$AB$2,$AC$2,FALSE,DATE(YEAR($AB24),MONTH($AB24),1),DATE(YEAR($AC24),MONTH($AC24),28)),0)</f>
      </c>
      <c r="AS24" s="18">
        <f>IFERROR(_xlfn.BETA.DIST(DATE(YEAR(AS$2),MONTH(AS$2),15),$AB$2,$AC$2,FALSE,DATE(YEAR($AB24),MONTH($AB24),1),DATE(YEAR($AC24),MONTH($AC24),28)),0)</f>
      </c>
      <c r="AT24" s="18">
        <f>SUM(AE24:AS24)</f>
      </c>
      <c r="AU24" s="18">
        <f>IF(I24&lt;&gt;0,I24,IF($AT24=0,0,AE24/$AT24*$X24))</f>
      </c>
      <c r="AV24" s="18">
        <f>IF(J24&lt;&gt;0,J24,IF($AT24=0,0,AF24/$AT24*$X24))</f>
      </c>
      <c r="AW24" s="18">
        <f>IF(K24&lt;&gt;0,K24,IF($AT24=0,0,AG24/$AT24*$X24))</f>
      </c>
      <c r="AX24" s="18">
        <f>IF(L24&lt;&gt;0,L24,IF($AT24=0,0,AH24/$AT24*$X24))</f>
      </c>
      <c r="AY24" s="18">
        <f>IF(M24&lt;&gt;0,M24,IF($AT24=0,0,AI24/$AT24*$X24))</f>
      </c>
      <c r="AZ24" s="18">
        <f>IF(N24&lt;&gt;0,N24,IF($AT24=0,0,AJ24/$AT24*$X24))</f>
      </c>
      <c r="BA24" s="18">
        <f>IF(O24&lt;&gt;0,O24,IF($AT24=0,0,AK24/$AT24*$X24))</f>
      </c>
      <c r="BB24" s="18">
        <f>IF(P24&lt;&gt;0,P24,IF($AT24=0,0,AL24/$AT24*$X24))</f>
      </c>
      <c r="BC24" s="18">
        <f>IF(Q24&lt;&gt;0,Q24,IF($AT24=0,0,AM24/$AT24*$X24))</f>
      </c>
      <c r="BD24" s="18">
        <f>IF(R24&lt;&gt;0,R24,IF($AT24=0,0,AN24/$AT24*$X24))</f>
      </c>
      <c r="BE24" s="18">
        <f>IF(S24&lt;&gt;0,S24,IF($AT24=0,0,AO24/$AT24*$X24))</f>
      </c>
      <c r="BF24" s="18">
        <f>IF(T24&lt;&gt;0,T24,IF($AT24=0,0,AP24/$AT24*$X24))</f>
      </c>
      <c r="BG24" s="18">
        <f>IF(U24&lt;&gt;0,U24,IF($AT24=0,0,AQ24/$AT24*$X24))</f>
      </c>
      <c r="BH24" s="18">
        <f>IF(V24&lt;&gt;0,V24,IF($AT24=0,0,AR24/$AT24*$X24))</f>
      </c>
      <c r="BI24" s="18">
        <f>IF(W24&lt;&gt;0,W24,IF($AT24=0,0,AS24/$AT24*$X24))</f>
      </c>
      <c r="BJ24" s="18">
        <f>SUM(AU24:BI24)</f>
      </c>
      <c r="BK24" s="18">
        <f>H24-BJ24</f>
      </c>
    </row>
    <row r="25" outlineLevel="2">
      <c r="A25" s="5" t="str">
        <v>5.16.1</v>
      </c>
      <c r="B25" s="5" t="str">
        <v>BSPRELGENOH04</v>
      </c>
      <c r="C25" s="5" t="str">
        <v>BSPRELGENOH04</v>
      </c>
      <c r="D25" s="19">
        <v>0.8</v>
      </c>
      <c r="E25" s="5" t="str">
        <v>Site Delivery</v>
      </c>
      <c r="F25" s="5" t="str">
        <v/>
      </c>
      <c r="G25" s="18">
        <f>F23*D25</f>
      </c>
      <c r="H25" s="18">
        <f>G25</f>
      </c>
      <c r="I25" s="18">
        <v>0</v>
      </c>
      <c r="J25" s="18">
        <v>0</v>
      </c>
      <c r="K25" s="18">
        <v>0</v>
      </c>
      <c r="L25" s="18">
        <v>0</v>
      </c>
      <c r="M25" s="18">
        <v>0</v>
      </c>
      <c r="N25" s="18">
        <v>0</v>
      </c>
      <c r="O25" s="18">
        <v>0</v>
      </c>
      <c r="P25" s="18">
        <v>0</v>
      </c>
      <c r="Q25" s="18">
        <v>0</v>
      </c>
      <c r="R25" s="18">
        <v>0</v>
      </c>
      <c r="S25" s="18">
        <v>0</v>
      </c>
      <c r="T25" s="18">
        <v>0</v>
      </c>
      <c r="U25" s="18">
        <v>0</v>
      </c>
      <c r="V25" s="18">
        <v>0</v>
      </c>
      <c r="W25" s="18">
        <v>0</v>
      </c>
      <c r="X25" s="18">
        <f>H25-SUM(I25:W25)</f>
      </c>
      <c r="Y25" s="20">
        <v>46279</v>
      </c>
      <c r="Z25" s="20">
        <v>46279</v>
      </c>
      <c r="AA25" s="18">
        <v>30</v>
      </c>
      <c r="AB25" s="20">
        <f>Y25+AA25</f>
      </c>
      <c r="AC25" s="20">
        <f>AA25+Z25</f>
      </c>
      <c r="AD25" s="5" t="str">
        <v/>
      </c>
      <c r="AE25" s="18">
        <f>IFERROR(_xlfn.BETA.DIST(DATE(YEAR(AE$2),MONTH(AE$2),15),$AB$2,$AC$2,FALSE,DATE(YEAR($AB25),MONTH($AB25),1),DATE(YEAR($AC25),MONTH($AC25),28)),0)</f>
      </c>
      <c r="AF25" s="18">
        <f>IFERROR(_xlfn.BETA.DIST(DATE(YEAR(AF$2),MONTH(AF$2),15),$AB$2,$AC$2,FALSE,DATE(YEAR($AB25),MONTH($AB25),1),DATE(YEAR($AC25),MONTH($AC25),28)),0)</f>
      </c>
      <c r="AG25" s="18">
        <f>IFERROR(_xlfn.BETA.DIST(DATE(YEAR(AG$2),MONTH(AG$2),15),$AB$2,$AC$2,FALSE,DATE(YEAR($AB25),MONTH($AB25),1),DATE(YEAR($AC25),MONTH($AC25),28)),0)</f>
      </c>
      <c r="AH25" s="18">
        <f>IFERROR(_xlfn.BETA.DIST(DATE(YEAR(AH$2),MONTH(AH$2),15),$AB$2,$AC$2,FALSE,DATE(YEAR($AB25),MONTH($AB25),1),DATE(YEAR($AC25),MONTH($AC25),28)),0)</f>
      </c>
      <c r="AI25" s="18">
        <f>IFERROR(_xlfn.BETA.DIST(DATE(YEAR(AI$2),MONTH(AI$2),15),$AB$2,$AC$2,FALSE,DATE(YEAR($AB25),MONTH($AB25),1),DATE(YEAR($AC25),MONTH($AC25),28)),0)</f>
      </c>
      <c r="AJ25" s="18">
        <f>IFERROR(_xlfn.BETA.DIST(DATE(YEAR(AJ$2),MONTH(AJ$2),15),$AB$2,$AC$2,FALSE,DATE(YEAR($AB25),MONTH($AB25),1),DATE(YEAR($AC25),MONTH($AC25),28)),0)</f>
      </c>
      <c r="AK25" s="18">
        <f>IFERROR(_xlfn.BETA.DIST(DATE(YEAR(AK$2),MONTH(AK$2),15),$AB$2,$AC$2,FALSE,DATE(YEAR($AB25),MONTH($AB25),1),DATE(YEAR($AC25),MONTH($AC25),28)),0)</f>
      </c>
      <c r="AL25" s="18">
        <f>IFERROR(_xlfn.BETA.DIST(DATE(YEAR(AL$2),MONTH(AL$2),15),$AB$2,$AC$2,FALSE,DATE(YEAR($AB25),MONTH($AB25),1),DATE(YEAR($AC25),MONTH($AC25),28)),0)</f>
      </c>
      <c r="AM25" s="18">
        <f>IFERROR(_xlfn.BETA.DIST(DATE(YEAR(AM$2),MONTH(AM$2),15),$AB$2,$AC$2,FALSE,DATE(YEAR($AB25),MONTH($AB25),1),DATE(YEAR($AC25),MONTH($AC25),28)),0)</f>
      </c>
      <c r="AN25" s="18">
        <f>IFERROR(_xlfn.BETA.DIST(DATE(YEAR(AN$2),MONTH(AN$2),15),$AB$2,$AC$2,FALSE,DATE(YEAR($AB25),MONTH($AB25),1),DATE(YEAR($AC25),MONTH($AC25),28)),0)</f>
      </c>
      <c r="AO25" s="18">
        <f>IFERROR(_xlfn.BETA.DIST(DATE(YEAR(AO$2),MONTH(AO$2),15),$AB$2,$AC$2,FALSE,DATE(YEAR($AB25),MONTH($AB25),1),DATE(YEAR($AC25),MONTH($AC25),28)),0)</f>
      </c>
      <c r="AP25" s="18">
        <f>IFERROR(_xlfn.BETA.DIST(DATE(YEAR(AP$2),MONTH(AP$2),15),$AB$2,$AC$2,FALSE,DATE(YEAR($AB25),MONTH($AB25),1),DATE(YEAR($AC25),MONTH($AC25),28)),0)</f>
      </c>
      <c r="AQ25" s="18">
        <f>IFERROR(_xlfn.BETA.DIST(DATE(YEAR(AQ$2),MONTH(AQ$2),15),$AB$2,$AC$2,FALSE,DATE(YEAR($AB25),MONTH($AB25),1),DATE(YEAR($AC25),MONTH($AC25),28)),0)</f>
      </c>
      <c r="AR25" s="18">
        <f>IFERROR(_xlfn.BETA.DIST(DATE(YEAR(AR$2),MONTH(AR$2),15),$AB$2,$AC$2,FALSE,DATE(YEAR($AB25),MONTH($AB25),1),DATE(YEAR($AC25),MONTH($AC25),28)),0)</f>
      </c>
      <c r="AS25" s="18">
        <f>IFERROR(_xlfn.BETA.DIST(DATE(YEAR(AS$2),MONTH(AS$2),15),$AB$2,$AC$2,FALSE,DATE(YEAR($AB25),MONTH($AB25),1),DATE(YEAR($AC25),MONTH($AC25),28)),0)</f>
      </c>
      <c r="AT25" s="18">
        <f>SUM(AE25:AS25)</f>
      </c>
      <c r="AU25" s="18">
        <f>IF(I25&lt;&gt;0,I25,IF($AT25=0,0,AE25/$AT25*$X25))</f>
      </c>
      <c r="AV25" s="18">
        <f>IF(J25&lt;&gt;0,J25,IF($AT25=0,0,AF25/$AT25*$X25))</f>
      </c>
      <c r="AW25" s="18">
        <f>IF(K25&lt;&gt;0,K25,IF($AT25=0,0,AG25/$AT25*$X25))</f>
      </c>
      <c r="AX25" s="18">
        <f>IF(L25&lt;&gt;0,L25,IF($AT25=0,0,AH25/$AT25*$X25))</f>
      </c>
      <c r="AY25" s="18">
        <f>IF(M25&lt;&gt;0,M25,IF($AT25=0,0,AI25/$AT25*$X25))</f>
      </c>
      <c r="AZ25" s="18">
        <f>IF(N25&lt;&gt;0,N25,IF($AT25=0,0,AJ25/$AT25*$X25))</f>
      </c>
      <c r="BA25" s="18">
        <f>IF(O25&lt;&gt;0,O25,IF($AT25=0,0,AK25/$AT25*$X25))</f>
      </c>
      <c r="BB25" s="18">
        <f>IF(P25&lt;&gt;0,P25,IF($AT25=0,0,AL25/$AT25*$X25))</f>
      </c>
      <c r="BC25" s="18">
        <f>IF(Q25&lt;&gt;0,Q25,IF($AT25=0,0,AM25/$AT25*$X25))</f>
      </c>
      <c r="BD25" s="18">
        <f>IF(R25&lt;&gt;0,R25,IF($AT25=0,0,AN25/$AT25*$X25))</f>
      </c>
      <c r="BE25" s="18">
        <f>IF(S25&lt;&gt;0,S25,IF($AT25=0,0,AO25/$AT25*$X25))</f>
      </c>
      <c r="BF25" s="18">
        <f>IF(T25&lt;&gt;0,T25,IF($AT25=0,0,AP25/$AT25*$X25))</f>
      </c>
      <c r="BG25" s="18">
        <f>IF(U25&lt;&gt;0,U25,IF($AT25=0,0,AQ25/$AT25*$X25))</f>
      </c>
      <c r="BH25" s="18">
        <f>IF(V25&lt;&gt;0,V25,IF($AT25=0,0,AR25/$AT25*$X25))</f>
      </c>
      <c r="BI25" s="18">
        <f>IF(W25&lt;&gt;0,W25,IF($AT25=0,0,AS25/$AT25*$X25))</f>
      </c>
      <c r="BJ25" s="18">
        <f>SUM(AU25:BI25)</f>
      </c>
      <c r="BK25" s="18">
        <f>H25-BJ25</f>
      </c>
    </row>
    <row r="26" outlineLevel="1">
      <c r="A26" s="15" t="str">
        <v>6.Main.1</v>
      </c>
      <c r="B26" s="15" t="str">
        <v/>
      </c>
      <c r="C26" s="15" t="str">
        <v/>
      </c>
      <c r="D26" s="15" t="str">
        <v>6.Main.1</v>
      </c>
      <c r="E26" s="15" t="str">
        <v>Supply MV switchgear</v>
      </c>
      <c r="F26" s="15">
        <v>27789175.75</v>
      </c>
      <c r="G26" s="15" t="str">
        <v/>
      </c>
      <c r="H26" s="15" t="str">
        <v/>
      </c>
      <c r="I26" s="15" t="str">
        <v/>
      </c>
      <c r="J26" s="15" t="str">
        <v/>
      </c>
      <c r="K26" s="15" t="str">
        <v/>
      </c>
      <c r="L26" s="15" t="str">
        <v/>
      </c>
      <c r="M26" s="15" t="str">
        <v/>
      </c>
      <c r="N26" s="15" t="str">
        <v/>
      </c>
      <c r="O26" s="15" t="str">
        <v/>
      </c>
      <c r="P26" s="15" t="str">
        <v/>
      </c>
      <c r="Q26" s="15" t="str">
        <v/>
      </c>
      <c r="R26" s="15" t="str">
        <v/>
      </c>
      <c r="S26" s="15" t="str">
        <v/>
      </c>
      <c r="T26" s="15" t="str">
        <v/>
      </c>
      <c r="U26" s="15" t="str">
        <v/>
      </c>
      <c r="V26" s="15" t="str">
        <v/>
      </c>
      <c r="W26" s="15" t="str">
        <v/>
      </c>
      <c r="X26" s="15" t="str">
        <v/>
      </c>
      <c r="Y26" s="15" t="str">
        <v/>
      </c>
      <c r="Z26" s="15" t="str">
        <v/>
      </c>
      <c r="AA26" s="15" t="str">
        <v/>
      </c>
      <c r="AB26" s="15" t="str">
        <v/>
      </c>
      <c r="AC26" s="15" t="str">
        <v/>
      </c>
      <c r="AD26" s="5" t="str">
        <v/>
      </c>
      <c r="AE26" s="18">
        <f>IFERROR(_xlfn.BETA.DIST(DATE(YEAR(AE$2),MONTH(AE$2),15),$AB$2,$AC$2,FALSE,DATE(YEAR($AB26),MONTH($AB26),1),DATE(YEAR($AC26),MONTH($AC26),28)),0)</f>
      </c>
      <c r="AF26" s="18">
        <f>IFERROR(_xlfn.BETA.DIST(DATE(YEAR(AF$2),MONTH(AF$2),15),$AB$2,$AC$2,FALSE,DATE(YEAR($AB26),MONTH($AB26),1),DATE(YEAR($AC26),MONTH($AC26),28)),0)</f>
      </c>
      <c r="AG26" s="18">
        <f>IFERROR(_xlfn.BETA.DIST(DATE(YEAR(AG$2),MONTH(AG$2),15),$AB$2,$AC$2,FALSE,DATE(YEAR($AB26),MONTH($AB26),1),DATE(YEAR($AC26),MONTH($AC26),28)),0)</f>
      </c>
      <c r="AH26" s="18">
        <f>IFERROR(_xlfn.BETA.DIST(DATE(YEAR(AH$2),MONTH(AH$2),15),$AB$2,$AC$2,FALSE,DATE(YEAR($AB26),MONTH($AB26),1),DATE(YEAR($AC26),MONTH($AC26),28)),0)</f>
      </c>
      <c r="AI26" s="18">
        <f>IFERROR(_xlfn.BETA.DIST(DATE(YEAR(AI$2),MONTH(AI$2),15),$AB$2,$AC$2,FALSE,DATE(YEAR($AB26),MONTH($AB26),1),DATE(YEAR($AC26),MONTH($AC26),28)),0)</f>
      </c>
      <c r="AJ26" s="18">
        <f>IFERROR(_xlfn.BETA.DIST(DATE(YEAR(AJ$2),MONTH(AJ$2),15),$AB$2,$AC$2,FALSE,DATE(YEAR($AB26),MONTH($AB26),1),DATE(YEAR($AC26),MONTH($AC26),28)),0)</f>
      </c>
      <c r="AK26" s="18">
        <f>IFERROR(_xlfn.BETA.DIST(DATE(YEAR(AK$2),MONTH(AK$2),15),$AB$2,$AC$2,FALSE,DATE(YEAR($AB26),MONTH($AB26),1),DATE(YEAR($AC26),MONTH($AC26),28)),0)</f>
      </c>
      <c r="AL26" s="18">
        <f>IFERROR(_xlfn.BETA.DIST(DATE(YEAR(AL$2),MONTH(AL$2),15),$AB$2,$AC$2,FALSE,DATE(YEAR($AB26),MONTH($AB26),1),DATE(YEAR($AC26),MONTH($AC26),28)),0)</f>
      </c>
      <c r="AM26" s="18">
        <f>IFERROR(_xlfn.BETA.DIST(DATE(YEAR(AM$2),MONTH(AM$2),15),$AB$2,$AC$2,FALSE,DATE(YEAR($AB26),MONTH($AB26),1),DATE(YEAR($AC26),MONTH($AC26),28)),0)</f>
      </c>
      <c r="AN26" s="18">
        <f>IFERROR(_xlfn.BETA.DIST(DATE(YEAR(AN$2),MONTH(AN$2),15),$AB$2,$AC$2,FALSE,DATE(YEAR($AB26),MONTH($AB26),1),DATE(YEAR($AC26),MONTH($AC26),28)),0)</f>
      </c>
      <c r="AO26" s="18">
        <f>IFERROR(_xlfn.BETA.DIST(DATE(YEAR(AO$2),MONTH(AO$2),15),$AB$2,$AC$2,FALSE,DATE(YEAR($AB26),MONTH($AB26),1),DATE(YEAR($AC26),MONTH($AC26),28)),0)</f>
      </c>
      <c r="AP26" s="18">
        <f>IFERROR(_xlfn.BETA.DIST(DATE(YEAR(AP$2),MONTH(AP$2),15),$AB$2,$AC$2,FALSE,DATE(YEAR($AB26),MONTH($AB26),1),DATE(YEAR($AC26),MONTH($AC26),28)),0)</f>
      </c>
      <c r="AQ26" s="18">
        <f>IFERROR(_xlfn.BETA.DIST(DATE(YEAR(AQ$2),MONTH(AQ$2),15),$AB$2,$AC$2,FALSE,DATE(YEAR($AB26),MONTH($AB26),1),DATE(YEAR($AC26),MONTH($AC26),28)),0)</f>
      </c>
      <c r="AR26" s="18">
        <f>IFERROR(_xlfn.BETA.DIST(DATE(YEAR(AR$2),MONTH(AR$2),15),$AB$2,$AC$2,FALSE,DATE(YEAR($AB26),MONTH($AB26),1),DATE(YEAR($AC26),MONTH($AC26),28)),0)</f>
      </c>
      <c r="AS26" s="18">
        <f>IFERROR(_xlfn.BETA.DIST(DATE(YEAR(AS$2),MONTH(AS$2),15),$AB$2,$AC$2,FALSE,DATE(YEAR($AB26),MONTH($AB26),1),DATE(YEAR($AC26),MONTH($AC26),28)),0)</f>
      </c>
      <c r="AT26" s="18">
        <f>SUM(AE26:AS26)</f>
      </c>
      <c r="AU26" s="18">
        <f>IF(I26&lt;&gt;0,I26,IF($AT26=0,0,AE26/$AT26*$X26))</f>
      </c>
      <c r="AV26" s="18">
        <f>IF(J26&lt;&gt;0,J26,IF($AT26=0,0,AF26/$AT26*$X26))</f>
      </c>
      <c r="AW26" s="18">
        <f>IF(K26&lt;&gt;0,K26,IF($AT26=0,0,AG26/$AT26*$X26))</f>
      </c>
      <c r="AX26" s="18">
        <f>IF(L26&lt;&gt;0,L26,IF($AT26=0,0,AH26/$AT26*$X26))</f>
      </c>
      <c r="AY26" s="18">
        <f>IF(M26&lt;&gt;0,M26,IF($AT26=0,0,AI26/$AT26*$X26))</f>
      </c>
      <c r="AZ26" s="18">
        <f>IF(N26&lt;&gt;0,N26,IF($AT26=0,0,AJ26/$AT26*$X26))</f>
      </c>
      <c r="BA26" s="18">
        <f>IF(O26&lt;&gt;0,O26,IF($AT26=0,0,AK26/$AT26*$X26))</f>
      </c>
      <c r="BB26" s="18">
        <f>IF(P26&lt;&gt;0,P26,IF($AT26=0,0,AL26/$AT26*$X26))</f>
      </c>
      <c r="BC26" s="18">
        <f>IF(Q26&lt;&gt;0,Q26,IF($AT26=0,0,AM26/$AT26*$X26))</f>
      </c>
      <c r="BD26" s="18">
        <f>IF(R26&lt;&gt;0,R26,IF($AT26=0,0,AN26/$AT26*$X26))</f>
      </c>
      <c r="BE26" s="18">
        <f>IF(S26&lt;&gt;0,S26,IF($AT26=0,0,AO26/$AT26*$X26))</f>
      </c>
      <c r="BF26" s="18">
        <f>IF(T26&lt;&gt;0,T26,IF($AT26=0,0,AP26/$AT26*$X26))</f>
      </c>
      <c r="BG26" s="18">
        <f>IF(U26&lt;&gt;0,U26,IF($AT26=0,0,AQ26/$AT26*$X26))</f>
      </c>
      <c r="BH26" s="18">
        <f>IF(V26&lt;&gt;0,V26,IF($AT26=0,0,AR26/$AT26*$X26))</f>
      </c>
      <c r="BI26" s="18">
        <f>IF(W26&lt;&gt;0,W26,IF($AT26=0,0,AS26/$AT26*$X26))</f>
      </c>
      <c r="BJ26" s="18">
        <f>SUM(AU26:BI26)</f>
      </c>
      <c r="BK26" s="15" t="str">
        <v/>
      </c>
    </row>
    <row r="27" outlineLevel="2">
      <c r="A27" s="5" t="str">
        <v>6.Main.1</v>
      </c>
      <c r="B27" s="5" t="str">
        <v/>
      </c>
      <c r="C27" s="5" t="str">
        <v/>
      </c>
      <c r="D27" s="19">
        <v>0.2</v>
      </c>
      <c r="E27" s="5" t="str">
        <v>Advanced Payment PO EGP</v>
      </c>
      <c r="F27" s="5" t="str">
        <v/>
      </c>
      <c r="G27" s="18">
        <f>F26*D27</f>
      </c>
      <c r="H27" s="18">
        <f>G27</f>
      </c>
      <c r="I27" s="18">
        <v>0</v>
      </c>
      <c r="J27" s="18">
        <v>0</v>
      </c>
      <c r="K27" s="18">
        <v>0</v>
      </c>
      <c r="L27" s="18">
        <v>0</v>
      </c>
      <c r="M27" s="18">
        <v>0</v>
      </c>
      <c r="N27" s="18">
        <v>0</v>
      </c>
      <c r="O27" s="18">
        <v>0</v>
      </c>
      <c r="P27" s="18">
        <v>0</v>
      </c>
      <c r="Q27" s="18">
        <v>0</v>
      </c>
      <c r="R27" s="18">
        <v>0</v>
      </c>
      <c r="S27" s="18">
        <v>0</v>
      </c>
      <c r="T27" s="18">
        <v>0</v>
      </c>
      <c r="U27" s="18">
        <v>0</v>
      </c>
      <c r="V27" s="18">
        <v>0</v>
      </c>
      <c r="W27" s="18">
        <v>0</v>
      </c>
      <c r="X27" s="18">
        <f>H27-SUM(I27:W27)</f>
      </c>
      <c r="Y27" s="5" t="str">
        <v/>
      </c>
      <c r="Z27" s="5" t="str">
        <v/>
      </c>
      <c r="AA27" s="18">
        <v>0</v>
      </c>
      <c r="AB27" s="20">
        <f>Y27+AA27</f>
      </c>
      <c r="AC27" s="20">
        <f>AA27+Z27</f>
      </c>
      <c r="AD27" s="5" t="str">
        <v/>
      </c>
      <c r="AE27" s="18">
        <f>IFERROR(_xlfn.BETA.DIST(DATE(YEAR(AE$2),MONTH(AE$2),15),$AB$2,$AC$2,FALSE,DATE(YEAR($AB27),MONTH($AB27),1),DATE(YEAR($AC27),MONTH($AC27),28)),0)</f>
      </c>
      <c r="AF27" s="18">
        <f>IFERROR(_xlfn.BETA.DIST(DATE(YEAR(AF$2),MONTH(AF$2),15),$AB$2,$AC$2,FALSE,DATE(YEAR($AB27),MONTH($AB27),1),DATE(YEAR($AC27),MONTH($AC27),28)),0)</f>
      </c>
      <c r="AG27" s="18">
        <f>IFERROR(_xlfn.BETA.DIST(DATE(YEAR(AG$2),MONTH(AG$2),15),$AB$2,$AC$2,FALSE,DATE(YEAR($AB27),MONTH($AB27),1),DATE(YEAR($AC27),MONTH($AC27),28)),0)</f>
      </c>
      <c r="AH27" s="18">
        <f>IFERROR(_xlfn.BETA.DIST(DATE(YEAR(AH$2),MONTH(AH$2),15),$AB$2,$AC$2,FALSE,DATE(YEAR($AB27),MONTH($AB27),1),DATE(YEAR($AC27),MONTH($AC27),28)),0)</f>
      </c>
      <c r="AI27" s="18">
        <f>IFERROR(_xlfn.BETA.DIST(DATE(YEAR(AI$2),MONTH(AI$2),15),$AB$2,$AC$2,FALSE,DATE(YEAR($AB27),MONTH($AB27),1),DATE(YEAR($AC27),MONTH($AC27),28)),0)</f>
      </c>
      <c r="AJ27" s="18">
        <f>IFERROR(_xlfn.BETA.DIST(DATE(YEAR(AJ$2),MONTH(AJ$2),15),$AB$2,$AC$2,FALSE,DATE(YEAR($AB27),MONTH($AB27),1),DATE(YEAR($AC27),MONTH($AC27),28)),0)</f>
      </c>
      <c r="AK27" s="18">
        <f>IFERROR(_xlfn.BETA.DIST(DATE(YEAR(AK$2),MONTH(AK$2),15),$AB$2,$AC$2,FALSE,DATE(YEAR($AB27),MONTH($AB27),1),DATE(YEAR($AC27),MONTH($AC27),28)),0)</f>
      </c>
      <c r="AL27" s="18">
        <f>IFERROR(_xlfn.BETA.DIST(DATE(YEAR(AL$2),MONTH(AL$2),15),$AB$2,$AC$2,FALSE,DATE(YEAR($AB27),MONTH($AB27),1),DATE(YEAR($AC27),MONTH($AC27),28)),0)</f>
      </c>
      <c r="AM27" s="18">
        <f>IFERROR(_xlfn.BETA.DIST(DATE(YEAR(AM$2),MONTH(AM$2),15),$AB$2,$AC$2,FALSE,DATE(YEAR($AB27),MONTH($AB27),1),DATE(YEAR($AC27),MONTH($AC27),28)),0)</f>
      </c>
      <c r="AN27" s="18">
        <f>IFERROR(_xlfn.BETA.DIST(DATE(YEAR(AN$2),MONTH(AN$2),15),$AB$2,$AC$2,FALSE,DATE(YEAR($AB27),MONTH($AB27),1),DATE(YEAR($AC27),MONTH($AC27),28)),0)</f>
      </c>
      <c r="AO27" s="18">
        <f>IFERROR(_xlfn.BETA.DIST(DATE(YEAR(AO$2),MONTH(AO$2),15),$AB$2,$AC$2,FALSE,DATE(YEAR($AB27),MONTH($AB27),1),DATE(YEAR($AC27),MONTH($AC27),28)),0)</f>
      </c>
      <c r="AP27" s="18">
        <f>IFERROR(_xlfn.BETA.DIST(DATE(YEAR(AP$2),MONTH(AP$2),15),$AB$2,$AC$2,FALSE,DATE(YEAR($AB27),MONTH($AB27),1),DATE(YEAR($AC27),MONTH($AC27),28)),0)</f>
      </c>
      <c r="AQ27" s="18">
        <f>IFERROR(_xlfn.BETA.DIST(DATE(YEAR(AQ$2),MONTH(AQ$2),15),$AB$2,$AC$2,FALSE,DATE(YEAR($AB27),MONTH($AB27),1),DATE(YEAR($AC27),MONTH($AC27),28)),0)</f>
      </c>
      <c r="AR27" s="18">
        <f>IFERROR(_xlfn.BETA.DIST(DATE(YEAR(AR$2),MONTH(AR$2),15),$AB$2,$AC$2,FALSE,DATE(YEAR($AB27),MONTH($AB27),1),DATE(YEAR($AC27),MONTH($AC27),28)),0)</f>
      </c>
      <c r="AS27" s="18">
        <f>IFERROR(_xlfn.BETA.DIST(DATE(YEAR(AS$2),MONTH(AS$2),15),$AB$2,$AC$2,FALSE,DATE(YEAR($AB27),MONTH($AB27),1),DATE(YEAR($AC27),MONTH($AC27),28)),0)</f>
      </c>
      <c r="AT27" s="18">
        <f>SUM(AE27:AS27)</f>
      </c>
      <c r="AU27" s="18">
        <f>IF(I27&lt;&gt;0,I27,IF($AT27=0,0,AE27/$AT27*$X27))</f>
      </c>
      <c r="AV27" s="18">
        <f>IF(J27&lt;&gt;0,J27,IF($AT27=0,0,AF27/$AT27*$X27))</f>
      </c>
      <c r="AW27" s="18">
        <f>IF(K27&lt;&gt;0,K27,IF($AT27=0,0,AG27/$AT27*$X27))</f>
      </c>
      <c r="AX27" s="18">
        <f>IF(L27&lt;&gt;0,L27,IF($AT27=0,0,AH27/$AT27*$X27))</f>
      </c>
      <c r="AY27" s="18">
        <f>IF(M27&lt;&gt;0,M27,IF($AT27=0,0,AI27/$AT27*$X27))</f>
      </c>
      <c r="AZ27" s="18">
        <f>IF(N27&lt;&gt;0,N27,IF($AT27=0,0,AJ27/$AT27*$X27))</f>
      </c>
      <c r="BA27" s="18">
        <f>IF(O27&lt;&gt;0,O27,IF($AT27=0,0,AK27/$AT27*$X27))</f>
      </c>
      <c r="BB27" s="18">
        <f>IF(P27&lt;&gt;0,P27,IF($AT27=0,0,AL27/$AT27*$X27))</f>
      </c>
      <c r="BC27" s="18">
        <f>IF(Q27&lt;&gt;0,Q27,IF($AT27=0,0,AM27/$AT27*$X27))</f>
      </c>
      <c r="BD27" s="18">
        <f>IF(R27&lt;&gt;0,R27,IF($AT27=0,0,AN27/$AT27*$X27))</f>
      </c>
      <c r="BE27" s="18">
        <f>IF(S27&lt;&gt;0,S27,IF($AT27=0,0,AO27/$AT27*$X27))</f>
      </c>
      <c r="BF27" s="18">
        <f>IF(T27&lt;&gt;0,T27,IF($AT27=0,0,AP27/$AT27*$X27))</f>
      </c>
      <c r="BG27" s="18">
        <f>IF(U27&lt;&gt;0,U27,IF($AT27=0,0,AQ27/$AT27*$X27))</f>
      </c>
      <c r="BH27" s="18">
        <f>IF(V27&lt;&gt;0,V27,IF($AT27=0,0,AR27/$AT27*$X27))</f>
      </c>
      <c r="BI27" s="18">
        <f>IF(W27&lt;&gt;0,W27,IF($AT27=0,0,AS27/$AT27*$X27))</f>
      </c>
      <c r="BJ27" s="18">
        <f>SUM(AU27:BI27)</f>
      </c>
      <c r="BK27" s="18">
        <f>H27-BJ27</f>
      </c>
    </row>
    <row r="28" outlineLevel="2">
      <c r="A28" s="5" t="str">
        <v>6.Main.1</v>
      </c>
      <c r="B28" s="5" t="str">
        <v/>
      </c>
      <c r="C28" s="5" t="str">
        <v/>
      </c>
      <c r="D28" s="19">
        <v>0.8</v>
      </c>
      <c r="E28" s="5" t="str">
        <v>Site Delivery</v>
      </c>
      <c r="F28" s="5" t="str">
        <v/>
      </c>
      <c r="G28" s="18">
        <f>F26*D28</f>
      </c>
      <c r="H28" s="18">
        <f>G28</f>
      </c>
      <c r="I28" s="18">
        <v>0</v>
      </c>
      <c r="J28" s="18">
        <v>0</v>
      </c>
      <c r="K28" s="18">
        <v>0</v>
      </c>
      <c r="L28" s="18">
        <v>0</v>
      </c>
      <c r="M28" s="18">
        <v>0</v>
      </c>
      <c r="N28" s="18">
        <v>0</v>
      </c>
      <c r="O28" s="18">
        <v>0</v>
      </c>
      <c r="P28" s="18">
        <v>0</v>
      </c>
      <c r="Q28" s="18">
        <v>0</v>
      </c>
      <c r="R28" s="18">
        <v>0</v>
      </c>
      <c r="S28" s="18">
        <v>0</v>
      </c>
      <c r="T28" s="18">
        <v>0</v>
      </c>
      <c r="U28" s="18">
        <v>0</v>
      </c>
      <c r="V28" s="18">
        <v>0</v>
      </c>
      <c r="W28" s="18">
        <v>0</v>
      </c>
      <c r="X28" s="18">
        <f>H28-SUM(I28:W28)</f>
      </c>
      <c r="Y28" s="5" t="str">
        <v/>
      </c>
      <c r="Z28" s="5" t="str">
        <v/>
      </c>
      <c r="AA28" s="18">
        <v>30</v>
      </c>
      <c r="AB28" s="20">
        <f>Y28+AA28</f>
      </c>
      <c r="AC28" s="20">
        <f>AA28+Z28</f>
      </c>
      <c r="AD28" s="5" t="str">
        <v/>
      </c>
      <c r="AE28" s="18">
        <f>IFERROR(_xlfn.BETA.DIST(DATE(YEAR(AE$2),MONTH(AE$2),15),$AB$2,$AC$2,FALSE,DATE(YEAR($AB28),MONTH($AB28),1),DATE(YEAR($AC28),MONTH($AC28),28)),0)</f>
      </c>
      <c r="AF28" s="18">
        <f>IFERROR(_xlfn.BETA.DIST(DATE(YEAR(AF$2),MONTH(AF$2),15),$AB$2,$AC$2,FALSE,DATE(YEAR($AB28),MONTH($AB28),1),DATE(YEAR($AC28),MONTH($AC28),28)),0)</f>
      </c>
      <c r="AG28" s="18">
        <f>IFERROR(_xlfn.BETA.DIST(DATE(YEAR(AG$2),MONTH(AG$2),15),$AB$2,$AC$2,FALSE,DATE(YEAR($AB28),MONTH($AB28),1),DATE(YEAR($AC28),MONTH($AC28),28)),0)</f>
      </c>
      <c r="AH28" s="18">
        <f>IFERROR(_xlfn.BETA.DIST(DATE(YEAR(AH$2),MONTH(AH$2),15),$AB$2,$AC$2,FALSE,DATE(YEAR($AB28),MONTH($AB28),1),DATE(YEAR($AC28),MONTH($AC28),28)),0)</f>
      </c>
      <c r="AI28" s="18">
        <f>IFERROR(_xlfn.BETA.DIST(DATE(YEAR(AI$2),MONTH(AI$2),15),$AB$2,$AC$2,FALSE,DATE(YEAR($AB28),MONTH($AB28),1),DATE(YEAR($AC28),MONTH($AC28),28)),0)</f>
      </c>
      <c r="AJ28" s="18">
        <f>IFERROR(_xlfn.BETA.DIST(DATE(YEAR(AJ$2),MONTH(AJ$2),15),$AB$2,$AC$2,FALSE,DATE(YEAR($AB28),MONTH($AB28),1),DATE(YEAR($AC28),MONTH($AC28),28)),0)</f>
      </c>
      <c r="AK28" s="18">
        <f>IFERROR(_xlfn.BETA.DIST(DATE(YEAR(AK$2),MONTH(AK$2),15),$AB$2,$AC$2,FALSE,DATE(YEAR($AB28),MONTH($AB28),1),DATE(YEAR($AC28),MONTH($AC28),28)),0)</f>
      </c>
      <c r="AL28" s="18">
        <f>IFERROR(_xlfn.BETA.DIST(DATE(YEAR(AL$2),MONTH(AL$2),15),$AB$2,$AC$2,FALSE,DATE(YEAR($AB28),MONTH($AB28),1),DATE(YEAR($AC28),MONTH($AC28),28)),0)</f>
      </c>
      <c r="AM28" s="18">
        <f>IFERROR(_xlfn.BETA.DIST(DATE(YEAR(AM$2),MONTH(AM$2),15),$AB$2,$AC$2,FALSE,DATE(YEAR($AB28),MONTH($AB28),1),DATE(YEAR($AC28),MONTH($AC28),28)),0)</f>
      </c>
      <c r="AN28" s="18">
        <f>IFERROR(_xlfn.BETA.DIST(DATE(YEAR(AN$2),MONTH(AN$2),15),$AB$2,$AC$2,FALSE,DATE(YEAR($AB28),MONTH($AB28),1),DATE(YEAR($AC28),MONTH($AC28),28)),0)</f>
      </c>
      <c r="AO28" s="18">
        <f>IFERROR(_xlfn.BETA.DIST(DATE(YEAR(AO$2),MONTH(AO$2),15),$AB$2,$AC$2,FALSE,DATE(YEAR($AB28),MONTH($AB28),1),DATE(YEAR($AC28),MONTH($AC28),28)),0)</f>
      </c>
      <c r="AP28" s="18">
        <f>IFERROR(_xlfn.BETA.DIST(DATE(YEAR(AP$2),MONTH(AP$2),15),$AB$2,$AC$2,FALSE,DATE(YEAR($AB28),MONTH($AB28),1),DATE(YEAR($AC28),MONTH($AC28),28)),0)</f>
      </c>
      <c r="AQ28" s="18">
        <f>IFERROR(_xlfn.BETA.DIST(DATE(YEAR(AQ$2),MONTH(AQ$2),15),$AB$2,$AC$2,FALSE,DATE(YEAR($AB28),MONTH($AB28),1),DATE(YEAR($AC28),MONTH($AC28),28)),0)</f>
      </c>
      <c r="AR28" s="18">
        <f>IFERROR(_xlfn.BETA.DIST(DATE(YEAR(AR$2),MONTH(AR$2),15),$AB$2,$AC$2,FALSE,DATE(YEAR($AB28),MONTH($AB28),1),DATE(YEAR($AC28),MONTH($AC28),28)),0)</f>
      </c>
      <c r="AS28" s="18">
        <f>IFERROR(_xlfn.BETA.DIST(DATE(YEAR(AS$2),MONTH(AS$2),15),$AB$2,$AC$2,FALSE,DATE(YEAR($AB28),MONTH($AB28),1),DATE(YEAR($AC28),MONTH($AC28),28)),0)</f>
      </c>
      <c r="AT28" s="18">
        <f>SUM(AE28:AS28)</f>
      </c>
      <c r="AU28" s="18">
        <f>IF(I28&lt;&gt;0,I28,IF($AT28=0,0,AE28/$AT28*$X28))</f>
      </c>
      <c r="AV28" s="18">
        <f>IF(J28&lt;&gt;0,J28,IF($AT28=0,0,AF28/$AT28*$X28))</f>
      </c>
      <c r="AW28" s="18">
        <f>IF(K28&lt;&gt;0,K28,IF($AT28=0,0,AG28/$AT28*$X28))</f>
      </c>
      <c r="AX28" s="18">
        <f>IF(L28&lt;&gt;0,L28,IF($AT28=0,0,AH28/$AT28*$X28))</f>
      </c>
      <c r="AY28" s="18">
        <f>IF(M28&lt;&gt;0,M28,IF($AT28=0,0,AI28/$AT28*$X28))</f>
      </c>
      <c r="AZ28" s="18">
        <f>IF(N28&lt;&gt;0,N28,IF($AT28=0,0,AJ28/$AT28*$X28))</f>
      </c>
      <c r="BA28" s="18">
        <f>IF(O28&lt;&gt;0,O28,IF($AT28=0,0,AK28/$AT28*$X28))</f>
      </c>
      <c r="BB28" s="18">
        <f>IF(P28&lt;&gt;0,P28,IF($AT28=0,0,AL28/$AT28*$X28))</f>
      </c>
      <c r="BC28" s="18">
        <f>IF(Q28&lt;&gt;0,Q28,IF($AT28=0,0,AM28/$AT28*$X28))</f>
      </c>
      <c r="BD28" s="18">
        <f>IF(R28&lt;&gt;0,R28,IF($AT28=0,0,AN28/$AT28*$X28))</f>
      </c>
      <c r="BE28" s="18">
        <f>IF(S28&lt;&gt;0,S28,IF($AT28=0,0,AO28/$AT28*$X28))</f>
      </c>
      <c r="BF28" s="18">
        <f>IF(T28&lt;&gt;0,T28,IF($AT28=0,0,AP28/$AT28*$X28))</f>
      </c>
      <c r="BG28" s="18">
        <f>IF(U28&lt;&gt;0,U28,IF($AT28=0,0,AQ28/$AT28*$X28))</f>
      </c>
      <c r="BH28" s="18">
        <f>IF(V28&lt;&gt;0,V28,IF($AT28=0,0,AR28/$AT28*$X28))</f>
      </c>
      <c r="BI28" s="18">
        <f>IF(W28&lt;&gt;0,W28,IF($AT28=0,0,AS28/$AT28*$X28))</f>
      </c>
      <c r="BJ28" s="18">
        <f>SUM(AU28:BI28)</f>
      </c>
      <c r="BK28" s="18">
        <f>H28-BJ28</f>
      </c>
    </row>
    <row r="29" outlineLevel="1">
      <c r="A29" s="15" t="str">
        <v>7.1.1</v>
      </c>
      <c r="B29" s="15" t="str">
        <v/>
      </c>
      <c r="C29" s="15" t="str">
        <v/>
      </c>
      <c r="D29" s="15" t="str">
        <v>7.1.1</v>
      </c>
      <c r="E29" s="15" t="str">
        <v xml:space="preserve">Supply 500 kVA auxiliary transformer </v>
      </c>
      <c r="F29" s="15">
        <v>1090510.97</v>
      </c>
      <c r="G29" s="15" t="str">
        <v/>
      </c>
      <c r="H29" s="15" t="str">
        <v/>
      </c>
      <c r="I29" s="15" t="str">
        <v/>
      </c>
      <c r="J29" s="15" t="str">
        <v/>
      </c>
      <c r="K29" s="15" t="str">
        <v/>
      </c>
      <c r="L29" s="15" t="str">
        <v/>
      </c>
      <c r="M29" s="15" t="str">
        <v/>
      </c>
      <c r="N29" s="15" t="str">
        <v/>
      </c>
      <c r="O29" s="15" t="str">
        <v/>
      </c>
      <c r="P29" s="15" t="str">
        <v/>
      </c>
      <c r="Q29" s="15" t="str">
        <v/>
      </c>
      <c r="R29" s="15" t="str">
        <v/>
      </c>
      <c r="S29" s="15" t="str">
        <v/>
      </c>
      <c r="T29" s="15" t="str">
        <v/>
      </c>
      <c r="U29" s="15" t="str">
        <v/>
      </c>
      <c r="V29" s="15" t="str">
        <v/>
      </c>
      <c r="W29" s="15" t="str">
        <v/>
      </c>
      <c r="X29" s="15" t="str">
        <v/>
      </c>
      <c r="Y29" s="15" t="str">
        <v/>
      </c>
      <c r="Z29" s="15" t="str">
        <v/>
      </c>
      <c r="AA29" s="15" t="str">
        <v/>
      </c>
      <c r="AB29" s="15" t="str">
        <v/>
      </c>
      <c r="AC29" s="15" t="str">
        <v/>
      </c>
      <c r="AD29" s="5" t="str">
        <v/>
      </c>
      <c r="AE29" s="18">
        <f>IFERROR(_xlfn.BETA.DIST(DATE(YEAR(AE$2),MONTH(AE$2),15),$AB$2,$AC$2,FALSE,DATE(YEAR($AB29),MONTH($AB29),1),DATE(YEAR($AC29),MONTH($AC29),28)),0)</f>
      </c>
      <c r="AF29" s="18">
        <f>IFERROR(_xlfn.BETA.DIST(DATE(YEAR(AF$2),MONTH(AF$2),15),$AB$2,$AC$2,FALSE,DATE(YEAR($AB29),MONTH($AB29),1),DATE(YEAR($AC29),MONTH($AC29),28)),0)</f>
      </c>
      <c r="AG29" s="18">
        <f>IFERROR(_xlfn.BETA.DIST(DATE(YEAR(AG$2),MONTH(AG$2),15),$AB$2,$AC$2,FALSE,DATE(YEAR($AB29),MONTH($AB29),1),DATE(YEAR($AC29),MONTH($AC29),28)),0)</f>
      </c>
      <c r="AH29" s="18">
        <f>IFERROR(_xlfn.BETA.DIST(DATE(YEAR(AH$2),MONTH(AH$2),15),$AB$2,$AC$2,FALSE,DATE(YEAR($AB29),MONTH($AB29),1),DATE(YEAR($AC29),MONTH($AC29),28)),0)</f>
      </c>
      <c r="AI29" s="18">
        <f>IFERROR(_xlfn.BETA.DIST(DATE(YEAR(AI$2),MONTH(AI$2),15),$AB$2,$AC$2,FALSE,DATE(YEAR($AB29),MONTH($AB29),1),DATE(YEAR($AC29),MONTH($AC29),28)),0)</f>
      </c>
      <c r="AJ29" s="18">
        <f>IFERROR(_xlfn.BETA.DIST(DATE(YEAR(AJ$2),MONTH(AJ$2),15),$AB$2,$AC$2,FALSE,DATE(YEAR($AB29),MONTH($AB29),1),DATE(YEAR($AC29),MONTH($AC29),28)),0)</f>
      </c>
      <c r="AK29" s="18">
        <f>IFERROR(_xlfn.BETA.DIST(DATE(YEAR(AK$2),MONTH(AK$2),15),$AB$2,$AC$2,FALSE,DATE(YEAR($AB29),MONTH($AB29),1),DATE(YEAR($AC29),MONTH($AC29),28)),0)</f>
      </c>
      <c r="AL29" s="18">
        <f>IFERROR(_xlfn.BETA.DIST(DATE(YEAR(AL$2),MONTH(AL$2),15),$AB$2,$AC$2,FALSE,DATE(YEAR($AB29),MONTH($AB29),1),DATE(YEAR($AC29),MONTH($AC29),28)),0)</f>
      </c>
      <c r="AM29" s="18">
        <f>IFERROR(_xlfn.BETA.DIST(DATE(YEAR(AM$2),MONTH(AM$2),15),$AB$2,$AC$2,FALSE,DATE(YEAR($AB29),MONTH($AB29),1),DATE(YEAR($AC29),MONTH($AC29),28)),0)</f>
      </c>
      <c r="AN29" s="18">
        <f>IFERROR(_xlfn.BETA.DIST(DATE(YEAR(AN$2),MONTH(AN$2),15),$AB$2,$AC$2,FALSE,DATE(YEAR($AB29),MONTH($AB29),1),DATE(YEAR($AC29),MONTH($AC29),28)),0)</f>
      </c>
      <c r="AO29" s="18">
        <f>IFERROR(_xlfn.BETA.DIST(DATE(YEAR(AO$2),MONTH(AO$2),15),$AB$2,$AC$2,FALSE,DATE(YEAR($AB29),MONTH($AB29),1),DATE(YEAR($AC29),MONTH($AC29),28)),0)</f>
      </c>
      <c r="AP29" s="18">
        <f>IFERROR(_xlfn.BETA.DIST(DATE(YEAR(AP$2),MONTH(AP$2),15),$AB$2,$AC$2,FALSE,DATE(YEAR($AB29),MONTH($AB29),1),DATE(YEAR($AC29),MONTH($AC29),28)),0)</f>
      </c>
      <c r="AQ29" s="18">
        <f>IFERROR(_xlfn.BETA.DIST(DATE(YEAR(AQ$2),MONTH(AQ$2),15),$AB$2,$AC$2,FALSE,DATE(YEAR($AB29),MONTH($AB29),1),DATE(YEAR($AC29),MONTH($AC29),28)),0)</f>
      </c>
      <c r="AR29" s="18">
        <f>IFERROR(_xlfn.BETA.DIST(DATE(YEAR(AR$2),MONTH(AR$2),15),$AB$2,$AC$2,FALSE,DATE(YEAR($AB29),MONTH($AB29),1),DATE(YEAR($AC29),MONTH($AC29),28)),0)</f>
      </c>
      <c r="AS29" s="18">
        <f>IFERROR(_xlfn.BETA.DIST(DATE(YEAR(AS$2),MONTH(AS$2),15),$AB$2,$AC$2,FALSE,DATE(YEAR($AB29),MONTH($AB29),1),DATE(YEAR($AC29),MONTH($AC29),28)),0)</f>
      </c>
      <c r="AT29" s="18">
        <f>SUM(AE29:AS29)</f>
      </c>
      <c r="AU29" s="18">
        <f>IF(I29&lt;&gt;0,I29,IF($AT29=0,0,AE29/$AT29*$X29))</f>
      </c>
      <c r="AV29" s="18">
        <f>IF(J29&lt;&gt;0,J29,IF($AT29=0,0,AF29/$AT29*$X29))</f>
      </c>
      <c r="AW29" s="18">
        <f>IF(K29&lt;&gt;0,K29,IF($AT29=0,0,AG29/$AT29*$X29))</f>
      </c>
      <c r="AX29" s="18">
        <f>IF(L29&lt;&gt;0,L29,IF($AT29=0,0,AH29/$AT29*$X29))</f>
      </c>
      <c r="AY29" s="18">
        <f>IF(M29&lt;&gt;0,M29,IF($AT29=0,0,AI29/$AT29*$X29))</f>
      </c>
      <c r="AZ29" s="18">
        <f>IF(N29&lt;&gt;0,N29,IF($AT29=0,0,AJ29/$AT29*$X29))</f>
      </c>
      <c r="BA29" s="18">
        <f>IF(O29&lt;&gt;0,O29,IF($AT29=0,0,AK29/$AT29*$X29))</f>
      </c>
      <c r="BB29" s="18">
        <f>IF(P29&lt;&gt;0,P29,IF($AT29=0,0,AL29/$AT29*$X29))</f>
      </c>
      <c r="BC29" s="18">
        <f>IF(Q29&lt;&gt;0,Q29,IF($AT29=0,0,AM29/$AT29*$X29))</f>
      </c>
      <c r="BD29" s="18">
        <f>IF(R29&lt;&gt;0,R29,IF($AT29=0,0,AN29/$AT29*$X29))</f>
      </c>
      <c r="BE29" s="18">
        <f>IF(S29&lt;&gt;0,S29,IF($AT29=0,0,AO29/$AT29*$X29))</f>
      </c>
      <c r="BF29" s="18">
        <f>IF(T29&lt;&gt;0,T29,IF($AT29=0,0,AP29/$AT29*$X29))</f>
      </c>
      <c r="BG29" s="18">
        <f>IF(U29&lt;&gt;0,U29,IF($AT29=0,0,AQ29/$AT29*$X29))</f>
      </c>
      <c r="BH29" s="18">
        <f>IF(V29&lt;&gt;0,V29,IF($AT29=0,0,AR29/$AT29*$X29))</f>
      </c>
      <c r="BI29" s="18">
        <f>IF(W29&lt;&gt;0,W29,IF($AT29=0,0,AS29/$AT29*$X29))</f>
      </c>
      <c r="BJ29" s="18">
        <f>SUM(AU29:BI29)</f>
      </c>
      <c r="BK29" s="15" t="str">
        <v/>
      </c>
    </row>
    <row r="30" outlineLevel="2">
      <c r="A30" s="5" t="str">
        <v>7.1.1</v>
      </c>
      <c r="B30" s="5" t="str">
        <v>BSPRELGENAD08</v>
      </c>
      <c r="C30" s="5" t="str">
        <v>BSPRELGENAD08</v>
      </c>
      <c r="D30" s="19">
        <v>0.2</v>
      </c>
      <c r="E30" s="5" t="str">
        <v>Advanced Payment PO EGP</v>
      </c>
      <c r="F30" s="5" t="str">
        <v/>
      </c>
      <c r="G30" s="18">
        <f>F29*D30</f>
      </c>
      <c r="H30" s="18">
        <f>G30</f>
      </c>
      <c r="I30" s="18">
        <v>0</v>
      </c>
      <c r="J30" s="18">
        <v>0</v>
      </c>
      <c r="K30" s="18">
        <v>0</v>
      </c>
      <c r="L30" s="18">
        <v>0</v>
      </c>
      <c r="M30" s="18">
        <v>0</v>
      </c>
      <c r="N30" s="18">
        <v>0</v>
      </c>
      <c r="O30" s="18">
        <v>0</v>
      </c>
      <c r="P30" s="18">
        <v>0</v>
      </c>
      <c r="Q30" s="18">
        <v>0</v>
      </c>
      <c r="R30" s="18">
        <v>0</v>
      </c>
      <c r="S30" s="18">
        <v>0</v>
      </c>
      <c r="T30" s="18">
        <v>0</v>
      </c>
      <c r="U30" s="18">
        <v>0</v>
      </c>
      <c r="V30" s="18">
        <v>0</v>
      </c>
      <c r="W30" s="18">
        <v>0</v>
      </c>
      <c r="X30" s="18">
        <f>H30-SUM(I30:W30)</f>
      </c>
      <c r="Y30" s="20">
        <v>46094</v>
      </c>
      <c r="Z30" s="20">
        <v>46094</v>
      </c>
      <c r="AA30" s="18">
        <v>0</v>
      </c>
      <c r="AB30" s="20">
        <f>Y30+AA30</f>
      </c>
      <c r="AC30" s="20">
        <f>AA30+Z30</f>
      </c>
      <c r="AD30" s="5" t="str">
        <v/>
      </c>
      <c r="AE30" s="18">
        <f>IFERROR(_xlfn.BETA.DIST(DATE(YEAR(AE$2),MONTH(AE$2),15),$AB$2,$AC$2,FALSE,DATE(YEAR($AB30),MONTH($AB30),1),DATE(YEAR($AC30),MONTH($AC30),28)),0)</f>
      </c>
      <c r="AF30" s="18">
        <f>IFERROR(_xlfn.BETA.DIST(DATE(YEAR(AF$2),MONTH(AF$2),15),$AB$2,$AC$2,FALSE,DATE(YEAR($AB30),MONTH($AB30),1),DATE(YEAR($AC30),MONTH($AC30),28)),0)</f>
      </c>
      <c r="AG30" s="18">
        <f>IFERROR(_xlfn.BETA.DIST(DATE(YEAR(AG$2),MONTH(AG$2),15),$AB$2,$AC$2,FALSE,DATE(YEAR($AB30),MONTH($AB30),1),DATE(YEAR($AC30),MONTH($AC30),28)),0)</f>
      </c>
      <c r="AH30" s="18">
        <f>IFERROR(_xlfn.BETA.DIST(DATE(YEAR(AH$2),MONTH(AH$2),15),$AB$2,$AC$2,FALSE,DATE(YEAR($AB30),MONTH($AB30),1),DATE(YEAR($AC30),MONTH($AC30),28)),0)</f>
      </c>
      <c r="AI30" s="18">
        <f>IFERROR(_xlfn.BETA.DIST(DATE(YEAR(AI$2),MONTH(AI$2),15),$AB$2,$AC$2,FALSE,DATE(YEAR($AB30),MONTH($AB30),1),DATE(YEAR($AC30),MONTH($AC30),28)),0)</f>
      </c>
      <c r="AJ30" s="18">
        <f>IFERROR(_xlfn.BETA.DIST(DATE(YEAR(AJ$2),MONTH(AJ$2),15),$AB$2,$AC$2,FALSE,DATE(YEAR($AB30),MONTH($AB30),1),DATE(YEAR($AC30),MONTH($AC30),28)),0)</f>
      </c>
      <c r="AK30" s="18">
        <f>IFERROR(_xlfn.BETA.DIST(DATE(YEAR(AK$2),MONTH(AK$2),15),$AB$2,$AC$2,FALSE,DATE(YEAR($AB30),MONTH($AB30),1),DATE(YEAR($AC30),MONTH($AC30),28)),0)</f>
      </c>
      <c r="AL30" s="18">
        <f>IFERROR(_xlfn.BETA.DIST(DATE(YEAR(AL$2),MONTH(AL$2),15),$AB$2,$AC$2,FALSE,DATE(YEAR($AB30),MONTH($AB30),1),DATE(YEAR($AC30),MONTH($AC30),28)),0)</f>
      </c>
      <c r="AM30" s="18">
        <f>IFERROR(_xlfn.BETA.DIST(DATE(YEAR(AM$2),MONTH(AM$2),15),$AB$2,$AC$2,FALSE,DATE(YEAR($AB30),MONTH($AB30),1),DATE(YEAR($AC30),MONTH($AC30),28)),0)</f>
      </c>
      <c r="AN30" s="18">
        <f>IFERROR(_xlfn.BETA.DIST(DATE(YEAR(AN$2),MONTH(AN$2),15),$AB$2,$AC$2,FALSE,DATE(YEAR($AB30),MONTH($AB30),1),DATE(YEAR($AC30),MONTH($AC30),28)),0)</f>
      </c>
      <c r="AO30" s="18">
        <f>IFERROR(_xlfn.BETA.DIST(DATE(YEAR(AO$2),MONTH(AO$2),15),$AB$2,$AC$2,FALSE,DATE(YEAR($AB30),MONTH($AB30),1),DATE(YEAR($AC30),MONTH($AC30),28)),0)</f>
      </c>
      <c r="AP30" s="18">
        <f>IFERROR(_xlfn.BETA.DIST(DATE(YEAR(AP$2),MONTH(AP$2),15),$AB$2,$AC$2,FALSE,DATE(YEAR($AB30),MONTH($AB30),1),DATE(YEAR($AC30),MONTH($AC30),28)),0)</f>
      </c>
      <c r="AQ30" s="18">
        <f>IFERROR(_xlfn.BETA.DIST(DATE(YEAR(AQ$2),MONTH(AQ$2),15),$AB$2,$AC$2,FALSE,DATE(YEAR($AB30),MONTH($AB30),1),DATE(YEAR($AC30),MONTH($AC30),28)),0)</f>
      </c>
      <c r="AR30" s="18">
        <f>IFERROR(_xlfn.BETA.DIST(DATE(YEAR(AR$2),MONTH(AR$2),15),$AB$2,$AC$2,FALSE,DATE(YEAR($AB30),MONTH($AB30),1),DATE(YEAR($AC30),MONTH($AC30),28)),0)</f>
      </c>
      <c r="AS30" s="18">
        <f>IFERROR(_xlfn.BETA.DIST(DATE(YEAR(AS$2),MONTH(AS$2),15),$AB$2,$AC$2,FALSE,DATE(YEAR($AB30),MONTH($AB30),1),DATE(YEAR($AC30),MONTH($AC30),28)),0)</f>
      </c>
      <c r="AT30" s="18">
        <f>SUM(AE30:AS30)</f>
      </c>
      <c r="AU30" s="18">
        <f>IF(I30&lt;&gt;0,I30,IF($AT30=0,0,AE30/$AT30*$X30))</f>
      </c>
      <c r="AV30" s="18">
        <f>IF(J30&lt;&gt;0,J30,IF($AT30=0,0,AF30/$AT30*$X30))</f>
      </c>
      <c r="AW30" s="18">
        <f>IF(K30&lt;&gt;0,K30,IF($AT30=0,0,AG30/$AT30*$X30))</f>
      </c>
      <c r="AX30" s="18">
        <f>IF(L30&lt;&gt;0,L30,IF($AT30=0,0,AH30/$AT30*$X30))</f>
      </c>
      <c r="AY30" s="18">
        <f>IF(M30&lt;&gt;0,M30,IF($AT30=0,0,AI30/$AT30*$X30))</f>
      </c>
      <c r="AZ30" s="18">
        <f>IF(N30&lt;&gt;0,N30,IF($AT30=0,0,AJ30/$AT30*$X30))</f>
      </c>
      <c r="BA30" s="18">
        <f>IF(O30&lt;&gt;0,O30,IF($AT30=0,0,AK30/$AT30*$X30))</f>
      </c>
      <c r="BB30" s="18">
        <f>IF(P30&lt;&gt;0,P30,IF($AT30=0,0,AL30/$AT30*$X30))</f>
      </c>
      <c r="BC30" s="18">
        <f>IF(Q30&lt;&gt;0,Q30,IF($AT30=0,0,AM30/$AT30*$X30))</f>
      </c>
      <c r="BD30" s="18">
        <f>IF(R30&lt;&gt;0,R30,IF($AT30=0,0,AN30/$AT30*$X30))</f>
      </c>
      <c r="BE30" s="18">
        <f>IF(S30&lt;&gt;0,S30,IF($AT30=0,0,AO30/$AT30*$X30))</f>
      </c>
      <c r="BF30" s="18">
        <f>IF(T30&lt;&gt;0,T30,IF($AT30=0,0,AP30/$AT30*$X30))</f>
      </c>
      <c r="BG30" s="18">
        <f>IF(U30&lt;&gt;0,U30,IF($AT30=0,0,AQ30/$AT30*$X30))</f>
      </c>
      <c r="BH30" s="18">
        <f>IF(V30&lt;&gt;0,V30,IF($AT30=0,0,AR30/$AT30*$X30))</f>
      </c>
      <c r="BI30" s="18">
        <f>IF(W30&lt;&gt;0,W30,IF($AT30=0,0,AS30/$AT30*$X30))</f>
      </c>
      <c r="BJ30" s="18">
        <f>SUM(AU30:BI30)</f>
      </c>
      <c r="BK30" s="18">
        <f>H30-BJ30</f>
      </c>
    </row>
    <row r="31" outlineLevel="2">
      <c r="A31" s="5" t="str">
        <v>7.1.1</v>
      </c>
      <c r="B31" s="5" t="str">
        <v>BSPRELGENAD29</v>
      </c>
      <c r="C31" s="5" t="str">
        <v>BSPRELGENAD29</v>
      </c>
      <c r="D31" s="19">
        <v>0.8</v>
      </c>
      <c r="E31" s="5" t="str">
        <v>Site Delivery</v>
      </c>
      <c r="F31" s="5" t="str">
        <v/>
      </c>
      <c r="G31" s="18">
        <f>F29*D31</f>
      </c>
      <c r="H31" s="18">
        <f>G31</f>
      </c>
      <c r="I31" s="18">
        <v>0</v>
      </c>
      <c r="J31" s="18">
        <v>0</v>
      </c>
      <c r="K31" s="18">
        <v>0</v>
      </c>
      <c r="L31" s="18">
        <v>0</v>
      </c>
      <c r="M31" s="18">
        <v>0</v>
      </c>
      <c r="N31" s="18">
        <v>0</v>
      </c>
      <c r="O31" s="18">
        <v>0</v>
      </c>
      <c r="P31" s="18">
        <v>0</v>
      </c>
      <c r="Q31" s="18">
        <v>0</v>
      </c>
      <c r="R31" s="18">
        <v>0</v>
      </c>
      <c r="S31" s="18">
        <v>0</v>
      </c>
      <c r="T31" s="18">
        <v>0</v>
      </c>
      <c r="U31" s="18">
        <v>0</v>
      </c>
      <c r="V31" s="18">
        <v>0</v>
      </c>
      <c r="W31" s="18">
        <v>0</v>
      </c>
      <c r="X31" s="18">
        <f>H31-SUM(I31:W31)</f>
      </c>
      <c r="Y31" s="20">
        <v>46263</v>
      </c>
      <c r="Z31" s="20">
        <v>46263</v>
      </c>
      <c r="AA31" s="18">
        <v>30</v>
      </c>
      <c r="AB31" s="20">
        <f>Y31+AA31</f>
      </c>
      <c r="AC31" s="20">
        <f>AA31+Z31</f>
      </c>
      <c r="AD31" s="5" t="str">
        <v/>
      </c>
      <c r="AE31" s="18">
        <f>IFERROR(_xlfn.BETA.DIST(DATE(YEAR(AE$2),MONTH(AE$2),15),$AB$2,$AC$2,FALSE,DATE(YEAR($AB31),MONTH($AB31),1),DATE(YEAR($AC31),MONTH($AC31),28)),0)</f>
      </c>
      <c r="AF31" s="18">
        <f>IFERROR(_xlfn.BETA.DIST(DATE(YEAR(AF$2),MONTH(AF$2),15),$AB$2,$AC$2,FALSE,DATE(YEAR($AB31),MONTH($AB31),1),DATE(YEAR($AC31),MONTH($AC31),28)),0)</f>
      </c>
      <c r="AG31" s="18">
        <f>IFERROR(_xlfn.BETA.DIST(DATE(YEAR(AG$2),MONTH(AG$2),15),$AB$2,$AC$2,FALSE,DATE(YEAR($AB31),MONTH($AB31),1),DATE(YEAR($AC31),MONTH($AC31),28)),0)</f>
      </c>
      <c r="AH31" s="18">
        <f>IFERROR(_xlfn.BETA.DIST(DATE(YEAR(AH$2),MONTH(AH$2),15),$AB$2,$AC$2,FALSE,DATE(YEAR($AB31),MONTH($AB31),1),DATE(YEAR($AC31),MONTH($AC31),28)),0)</f>
      </c>
      <c r="AI31" s="18">
        <f>IFERROR(_xlfn.BETA.DIST(DATE(YEAR(AI$2),MONTH(AI$2),15),$AB$2,$AC$2,FALSE,DATE(YEAR($AB31),MONTH($AB31),1),DATE(YEAR($AC31),MONTH($AC31),28)),0)</f>
      </c>
      <c r="AJ31" s="18">
        <f>IFERROR(_xlfn.BETA.DIST(DATE(YEAR(AJ$2),MONTH(AJ$2),15),$AB$2,$AC$2,FALSE,DATE(YEAR($AB31),MONTH($AB31),1),DATE(YEAR($AC31),MONTH($AC31),28)),0)</f>
      </c>
      <c r="AK31" s="18">
        <f>IFERROR(_xlfn.BETA.DIST(DATE(YEAR(AK$2),MONTH(AK$2),15),$AB$2,$AC$2,FALSE,DATE(YEAR($AB31),MONTH($AB31),1),DATE(YEAR($AC31),MONTH($AC31),28)),0)</f>
      </c>
      <c r="AL31" s="18">
        <f>IFERROR(_xlfn.BETA.DIST(DATE(YEAR(AL$2),MONTH(AL$2),15),$AB$2,$AC$2,FALSE,DATE(YEAR($AB31),MONTH($AB31),1),DATE(YEAR($AC31),MONTH($AC31),28)),0)</f>
      </c>
      <c r="AM31" s="18">
        <f>IFERROR(_xlfn.BETA.DIST(DATE(YEAR(AM$2),MONTH(AM$2),15),$AB$2,$AC$2,FALSE,DATE(YEAR($AB31),MONTH($AB31),1),DATE(YEAR($AC31),MONTH($AC31),28)),0)</f>
      </c>
      <c r="AN31" s="18">
        <f>IFERROR(_xlfn.BETA.DIST(DATE(YEAR(AN$2),MONTH(AN$2),15),$AB$2,$AC$2,FALSE,DATE(YEAR($AB31),MONTH($AB31),1),DATE(YEAR($AC31),MONTH($AC31),28)),0)</f>
      </c>
      <c r="AO31" s="18">
        <f>IFERROR(_xlfn.BETA.DIST(DATE(YEAR(AO$2),MONTH(AO$2),15),$AB$2,$AC$2,FALSE,DATE(YEAR($AB31),MONTH($AB31),1),DATE(YEAR($AC31),MONTH($AC31),28)),0)</f>
      </c>
      <c r="AP31" s="18">
        <f>IFERROR(_xlfn.BETA.DIST(DATE(YEAR(AP$2),MONTH(AP$2),15),$AB$2,$AC$2,FALSE,DATE(YEAR($AB31),MONTH($AB31),1),DATE(YEAR($AC31),MONTH($AC31),28)),0)</f>
      </c>
      <c r="AQ31" s="18">
        <f>IFERROR(_xlfn.BETA.DIST(DATE(YEAR(AQ$2),MONTH(AQ$2),15),$AB$2,$AC$2,FALSE,DATE(YEAR($AB31),MONTH($AB31),1),DATE(YEAR($AC31),MONTH($AC31),28)),0)</f>
      </c>
      <c r="AR31" s="18">
        <f>IFERROR(_xlfn.BETA.DIST(DATE(YEAR(AR$2),MONTH(AR$2),15),$AB$2,$AC$2,FALSE,DATE(YEAR($AB31),MONTH($AB31),1),DATE(YEAR($AC31),MONTH($AC31),28)),0)</f>
      </c>
      <c r="AS31" s="18">
        <f>IFERROR(_xlfn.BETA.DIST(DATE(YEAR(AS$2),MONTH(AS$2),15),$AB$2,$AC$2,FALSE,DATE(YEAR($AB31),MONTH($AB31),1),DATE(YEAR($AC31),MONTH($AC31),28)),0)</f>
      </c>
      <c r="AT31" s="18">
        <f>SUM(AE31:AS31)</f>
      </c>
      <c r="AU31" s="18">
        <f>IF(I31&lt;&gt;0,I31,IF($AT31=0,0,AE31/$AT31*$X31))</f>
      </c>
      <c r="AV31" s="18">
        <f>IF(J31&lt;&gt;0,J31,IF($AT31=0,0,AF31/$AT31*$X31))</f>
      </c>
      <c r="AW31" s="18">
        <f>IF(K31&lt;&gt;0,K31,IF($AT31=0,0,AG31/$AT31*$X31))</f>
      </c>
      <c r="AX31" s="18">
        <f>IF(L31&lt;&gt;0,L31,IF($AT31=0,0,AH31/$AT31*$X31))</f>
      </c>
      <c r="AY31" s="18">
        <f>IF(M31&lt;&gt;0,M31,IF($AT31=0,0,AI31/$AT31*$X31))</f>
      </c>
      <c r="AZ31" s="18">
        <f>IF(N31&lt;&gt;0,N31,IF($AT31=0,0,AJ31/$AT31*$X31))</f>
      </c>
      <c r="BA31" s="18">
        <f>IF(O31&lt;&gt;0,O31,IF($AT31=0,0,AK31/$AT31*$X31))</f>
      </c>
      <c r="BB31" s="18">
        <f>IF(P31&lt;&gt;0,P31,IF($AT31=0,0,AL31/$AT31*$X31))</f>
      </c>
      <c r="BC31" s="18">
        <f>IF(Q31&lt;&gt;0,Q31,IF($AT31=0,0,AM31/$AT31*$X31))</f>
      </c>
      <c r="BD31" s="18">
        <f>IF(R31&lt;&gt;0,R31,IF($AT31=0,0,AN31/$AT31*$X31))</f>
      </c>
      <c r="BE31" s="18">
        <f>IF(S31&lt;&gt;0,S31,IF($AT31=0,0,AO31/$AT31*$X31))</f>
      </c>
      <c r="BF31" s="18">
        <f>IF(T31&lt;&gt;0,T31,IF($AT31=0,0,AP31/$AT31*$X31))</f>
      </c>
      <c r="BG31" s="18">
        <f>IF(U31&lt;&gt;0,U31,IF($AT31=0,0,AQ31/$AT31*$X31))</f>
      </c>
      <c r="BH31" s="18">
        <f>IF(V31&lt;&gt;0,V31,IF($AT31=0,0,AR31/$AT31*$X31))</f>
      </c>
      <c r="BI31" s="18">
        <f>IF(W31&lt;&gt;0,W31,IF($AT31=0,0,AS31/$AT31*$X31))</f>
      </c>
      <c r="BJ31" s="18">
        <f>SUM(AU31:BI31)</f>
      </c>
      <c r="BK31" s="18">
        <f>H31-BJ31</f>
      </c>
    </row>
    <row r="32" outlineLevel="1">
      <c r="A32" s="15" t="str">
        <v>7.2.1</v>
      </c>
      <c r="B32" s="15" t="str">
        <v/>
      </c>
      <c r="C32" s="15" t="str">
        <v/>
      </c>
      <c r="D32" s="15" t="str">
        <v>7.2.1</v>
      </c>
      <c r="E32" s="15" t="str">
        <v xml:space="preserve">Supply L.V. 0.4 kV AC main distribution board </v>
      </c>
      <c r="F32" s="15">
        <v>4173529.55</v>
      </c>
      <c r="G32" s="15" t="str">
        <v/>
      </c>
      <c r="H32" s="15" t="str">
        <v/>
      </c>
      <c r="I32" s="15" t="str">
        <v/>
      </c>
      <c r="J32" s="15" t="str">
        <v/>
      </c>
      <c r="K32" s="15" t="str">
        <v/>
      </c>
      <c r="L32" s="15" t="str">
        <v/>
      </c>
      <c r="M32" s="15" t="str">
        <v/>
      </c>
      <c r="N32" s="15" t="str">
        <v/>
      </c>
      <c r="O32" s="15" t="str">
        <v/>
      </c>
      <c r="P32" s="15" t="str">
        <v/>
      </c>
      <c r="Q32" s="15" t="str">
        <v/>
      </c>
      <c r="R32" s="15" t="str">
        <v/>
      </c>
      <c r="S32" s="15" t="str">
        <v/>
      </c>
      <c r="T32" s="15" t="str">
        <v/>
      </c>
      <c r="U32" s="15" t="str">
        <v/>
      </c>
      <c r="V32" s="15" t="str">
        <v/>
      </c>
      <c r="W32" s="15" t="str">
        <v/>
      </c>
      <c r="X32" s="15" t="str">
        <v/>
      </c>
      <c r="Y32" s="15" t="str">
        <v/>
      </c>
      <c r="Z32" s="15" t="str">
        <v/>
      </c>
      <c r="AA32" s="15" t="str">
        <v/>
      </c>
      <c r="AB32" s="15" t="str">
        <v/>
      </c>
      <c r="AC32" s="15" t="str">
        <v/>
      </c>
      <c r="AD32" s="5" t="str">
        <v/>
      </c>
      <c r="AE32" s="18">
        <f>IFERROR(_xlfn.BETA.DIST(DATE(YEAR(AE$2),MONTH(AE$2),15),$AB$2,$AC$2,FALSE,DATE(YEAR($AB32),MONTH($AB32),1),DATE(YEAR($AC32),MONTH($AC32),28)),0)</f>
      </c>
      <c r="AF32" s="18">
        <f>IFERROR(_xlfn.BETA.DIST(DATE(YEAR(AF$2),MONTH(AF$2),15),$AB$2,$AC$2,FALSE,DATE(YEAR($AB32),MONTH($AB32),1),DATE(YEAR($AC32),MONTH($AC32),28)),0)</f>
      </c>
      <c r="AG32" s="18">
        <f>IFERROR(_xlfn.BETA.DIST(DATE(YEAR(AG$2),MONTH(AG$2),15),$AB$2,$AC$2,FALSE,DATE(YEAR($AB32),MONTH($AB32),1),DATE(YEAR($AC32),MONTH($AC32),28)),0)</f>
      </c>
      <c r="AH32" s="18">
        <f>IFERROR(_xlfn.BETA.DIST(DATE(YEAR(AH$2),MONTH(AH$2),15),$AB$2,$AC$2,FALSE,DATE(YEAR($AB32),MONTH($AB32),1),DATE(YEAR($AC32),MONTH($AC32),28)),0)</f>
      </c>
      <c r="AI32" s="18">
        <f>IFERROR(_xlfn.BETA.DIST(DATE(YEAR(AI$2),MONTH(AI$2),15),$AB$2,$AC$2,FALSE,DATE(YEAR($AB32),MONTH($AB32),1),DATE(YEAR($AC32),MONTH($AC32),28)),0)</f>
      </c>
      <c r="AJ32" s="18">
        <f>IFERROR(_xlfn.BETA.DIST(DATE(YEAR(AJ$2),MONTH(AJ$2),15),$AB$2,$AC$2,FALSE,DATE(YEAR($AB32),MONTH($AB32),1),DATE(YEAR($AC32),MONTH($AC32),28)),0)</f>
      </c>
      <c r="AK32" s="18">
        <f>IFERROR(_xlfn.BETA.DIST(DATE(YEAR(AK$2),MONTH(AK$2),15),$AB$2,$AC$2,FALSE,DATE(YEAR($AB32),MONTH($AB32),1),DATE(YEAR($AC32),MONTH($AC32),28)),0)</f>
      </c>
      <c r="AL32" s="18">
        <f>IFERROR(_xlfn.BETA.DIST(DATE(YEAR(AL$2),MONTH(AL$2),15),$AB$2,$AC$2,FALSE,DATE(YEAR($AB32),MONTH($AB32),1),DATE(YEAR($AC32),MONTH($AC32),28)),0)</f>
      </c>
      <c r="AM32" s="18">
        <f>IFERROR(_xlfn.BETA.DIST(DATE(YEAR(AM$2),MONTH(AM$2),15),$AB$2,$AC$2,FALSE,DATE(YEAR($AB32),MONTH($AB32),1),DATE(YEAR($AC32),MONTH($AC32),28)),0)</f>
      </c>
      <c r="AN32" s="18">
        <f>IFERROR(_xlfn.BETA.DIST(DATE(YEAR(AN$2),MONTH(AN$2),15),$AB$2,$AC$2,FALSE,DATE(YEAR($AB32),MONTH($AB32),1),DATE(YEAR($AC32),MONTH($AC32),28)),0)</f>
      </c>
      <c r="AO32" s="18">
        <f>IFERROR(_xlfn.BETA.DIST(DATE(YEAR(AO$2),MONTH(AO$2),15),$AB$2,$AC$2,FALSE,DATE(YEAR($AB32),MONTH($AB32),1),DATE(YEAR($AC32),MONTH($AC32),28)),0)</f>
      </c>
      <c r="AP32" s="18">
        <f>IFERROR(_xlfn.BETA.DIST(DATE(YEAR(AP$2),MONTH(AP$2),15),$AB$2,$AC$2,FALSE,DATE(YEAR($AB32),MONTH($AB32),1),DATE(YEAR($AC32),MONTH($AC32),28)),0)</f>
      </c>
      <c r="AQ32" s="18">
        <f>IFERROR(_xlfn.BETA.DIST(DATE(YEAR(AQ$2),MONTH(AQ$2),15),$AB$2,$AC$2,FALSE,DATE(YEAR($AB32),MONTH($AB32),1),DATE(YEAR($AC32),MONTH($AC32),28)),0)</f>
      </c>
      <c r="AR32" s="18">
        <f>IFERROR(_xlfn.BETA.DIST(DATE(YEAR(AR$2),MONTH(AR$2),15),$AB$2,$AC$2,FALSE,DATE(YEAR($AB32),MONTH($AB32),1),DATE(YEAR($AC32),MONTH($AC32),28)),0)</f>
      </c>
      <c r="AS32" s="18">
        <f>IFERROR(_xlfn.BETA.DIST(DATE(YEAR(AS$2),MONTH(AS$2),15),$AB$2,$AC$2,FALSE,DATE(YEAR($AB32),MONTH($AB32),1),DATE(YEAR($AC32),MONTH($AC32),28)),0)</f>
      </c>
      <c r="AT32" s="18">
        <f>SUM(AE32:AS32)</f>
      </c>
      <c r="AU32" s="18">
        <f>IF(I32&lt;&gt;0,I32,IF($AT32=0,0,AE32/$AT32*$X32))</f>
      </c>
      <c r="AV32" s="18">
        <f>IF(J32&lt;&gt;0,J32,IF($AT32=0,0,AF32/$AT32*$X32))</f>
      </c>
      <c r="AW32" s="18">
        <f>IF(K32&lt;&gt;0,K32,IF($AT32=0,0,AG32/$AT32*$X32))</f>
      </c>
      <c r="AX32" s="18">
        <f>IF(L32&lt;&gt;0,L32,IF($AT32=0,0,AH32/$AT32*$X32))</f>
      </c>
      <c r="AY32" s="18">
        <f>IF(M32&lt;&gt;0,M32,IF($AT32=0,0,AI32/$AT32*$X32))</f>
      </c>
      <c r="AZ32" s="18">
        <f>IF(N32&lt;&gt;0,N32,IF($AT32=0,0,AJ32/$AT32*$X32))</f>
      </c>
      <c r="BA32" s="18">
        <f>IF(O32&lt;&gt;0,O32,IF($AT32=0,0,AK32/$AT32*$X32))</f>
      </c>
      <c r="BB32" s="18">
        <f>IF(P32&lt;&gt;0,P32,IF($AT32=0,0,AL32/$AT32*$X32))</f>
      </c>
      <c r="BC32" s="18">
        <f>IF(Q32&lt;&gt;0,Q32,IF($AT32=0,0,AM32/$AT32*$X32))</f>
      </c>
      <c r="BD32" s="18">
        <f>IF(R32&lt;&gt;0,R32,IF($AT32=0,0,AN32/$AT32*$X32))</f>
      </c>
      <c r="BE32" s="18">
        <f>IF(S32&lt;&gt;0,S32,IF($AT32=0,0,AO32/$AT32*$X32))</f>
      </c>
      <c r="BF32" s="18">
        <f>IF(T32&lt;&gt;0,T32,IF($AT32=0,0,AP32/$AT32*$X32))</f>
      </c>
      <c r="BG32" s="18">
        <f>IF(U32&lt;&gt;0,U32,IF($AT32=0,0,AQ32/$AT32*$X32))</f>
      </c>
      <c r="BH32" s="18">
        <f>IF(V32&lt;&gt;0,V32,IF($AT32=0,0,AR32/$AT32*$X32))</f>
      </c>
      <c r="BI32" s="18">
        <f>IF(W32&lt;&gt;0,W32,IF($AT32=0,0,AS32/$AT32*$X32))</f>
      </c>
      <c r="BJ32" s="18">
        <f>SUM(AU32:BI32)</f>
      </c>
      <c r="BK32" s="15" t="str">
        <v/>
      </c>
    </row>
    <row r="33" outlineLevel="2">
      <c r="A33" s="5" t="str">
        <v>7.2.1</v>
      </c>
      <c r="B33" s="5" t="str">
        <v/>
      </c>
      <c r="C33" s="5" t="str">
        <v/>
      </c>
      <c r="D33" s="19">
        <v>0.2</v>
      </c>
      <c r="E33" s="5" t="str">
        <v>Advanced Payment PO EGP</v>
      </c>
      <c r="F33" s="5" t="str">
        <v/>
      </c>
      <c r="G33" s="18">
        <f>F32*D33</f>
      </c>
      <c r="H33" s="18">
        <f>G33</f>
      </c>
      <c r="I33" s="18">
        <v>0</v>
      </c>
      <c r="J33" s="18">
        <v>0</v>
      </c>
      <c r="K33" s="18">
        <v>0</v>
      </c>
      <c r="L33" s="18">
        <v>0</v>
      </c>
      <c r="M33" s="18">
        <v>0</v>
      </c>
      <c r="N33" s="18">
        <v>0</v>
      </c>
      <c r="O33" s="18">
        <v>0</v>
      </c>
      <c r="P33" s="18">
        <v>0</v>
      </c>
      <c r="Q33" s="18">
        <v>0</v>
      </c>
      <c r="R33" s="18">
        <v>0</v>
      </c>
      <c r="S33" s="18">
        <v>0</v>
      </c>
      <c r="T33" s="18">
        <v>0</v>
      </c>
      <c r="U33" s="18">
        <v>0</v>
      </c>
      <c r="V33" s="18">
        <v>0</v>
      </c>
      <c r="W33" s="18">
        <v>0</v>
      </c>
      <c r="X33" s="18">
        <f>H33-SUM(I33:W33)</f>
      </c>
      <c r="Y33" s="5" t="str">
        <v/>
      </c>
      <c r="Z33" s="5" t="str">
        <v/>
      </c>
      <c r="AA33" s="18">
        <v>0</v>
      </c>
      <c r="AB33" s="20">
        <f>Y33+AA33</f>
      </c>
      <c r="AC33" s="20">
        <f>AA33+Z33</f>
      </c>
      <c r="AD33" s="5" t="str">
        <v/>
      </c>
      <c r="AE33" s="18">
        <f>IFERROR(_xlfn.BETA.DIST(DATE(YEAR(AE$2),MONTH(AE$2),15),$AB$2,$AC$2,FALSE,DATE(YEAR($AB33),MONTH($AB33),1),DATE(YEAR($AC33),MONTH($AC33),28)),0)</f>
      </c>
      <c r="AF33" s="18">
        <f>IFERROR(_xlfn.BETA.DIST(DATE(YEAR(AF$2),MONTH(AF$2),15),$AB$2,$AC$2,FALSE,DATE(YEAR($AB33),MONTH($AB33),1),DATE(YEAR($AC33),MONTH($AC33),28)),0)</f>
      </c>
      <c r="AG33" s="18">
        <f>IFERROR(_xlfn.BETA.DIST(DATE(YEAR(AG$2),MONTH(AG$2),15),$AB$2,$AC$2,FALSE,DATE(YEAR($AB33),MONTH($AB33),1),DATE(YEAR($AC33),MONTH($AC33),28)),0)</f>
      </c>
      <c r="AH33" s="18">
        <f>IFERROR(_xlfn.BETA.DIST(DATE(YEAR(AH$2),MONTH(AH$2),15),$AB$2,$AC$2,FALSE,DATE(YEAR($AB33),MONTH($AB33),1),DATE(YEAR($AC33),MONTH($AC33),28)),0)</f>
      </c>
      <c r="AI33" s="18">
        <f>IFERROR(_xlfn.BETA.DIST(DATE(YEAR(AI$2),MONTH(AI$2),15),$AB$2,$AC$2,FALSE,DATE(YEAR($AB33),MONTH($AB33),1),DATE(YEAR($AC33),MONTH($AC33),28)),0)</f>
      </c>
      <c r="AJ33" s="18">
        <f>IFERROR(_xlfn.BETA.DIST(DATE(YEAR(AJ$2),MONTH(AJ$2),15),$AB$2,$AC$2,FALSE,DATE(YEAR($AB33),MONTH($AB33),1),DATE(YEAR($AC33),MONTH($AC33),28)),0)</f>
      </c>
      <c r="AK33" s="18">
        <f>IFERROR(_xlfn.BETA.DIST(DATE(YEAR(AK$2),MONTH(AK$2),15),$AB$2,$AC$2,FALSE,DATE(YEAR($AB33),MONTH($AB33),1),DATE(YEAR($AC33),MONTH($AC33),28)),0)</f>
      </c>
      <c r="AL33" s="18">
        <f>IFERROR(_xlfn.BETA.DIST(DATE(YEAR(AL$2),MONTH(AL$2),15),$AB$2,$AC$2,FALSE,DATE(YEAR($AB33),MONTH($AB33),1),DATE(YEAR($AC33),MONTH($AC33),28)),0)</f>
      </c>
      <c r="AM33" s="18">
        <f>IFERROR(_xlfn.BETA.DIST(DATE(YEAR(AM$2),MONTH(AM$2),15),$AB$2,$AC$2,FALSE,DATE(YEAR($AB33),MONTH($AB33),1),DATE(YEAR($AC33),MONTH($AC33),28)),0)</f>
      </c>
      <c r="AN33" s="18">
        <f>IFERROR(_xlfn.BETA.DIST(DATE(YEAR(AN$2),MONTH(AN$2),15),$AB$2,$AC$2,FALSE,DATE(YEAR($AB33),MONTH($AB33),1),DATE(YEAR($AC33),MONTH($AC33),28)),0)</f>
      </c>
      <c r="AO33" s="18">
        <f>IFERROR(_xlfn.BETA.DIST(DATE(YEAR(AO$2),MONTH(AO$2),15),$AB$2,$AC$2,FALSE,DATE(YEAR($AB33),MONTH($AB33),1),DATE(YEAR($AC33),MONTH($AC33),28)),0)</f>
      </c>
      <c r="AP33" s="18">
        <f>IFERROR(_xlfn.BETA.DIST(DATE(YEAR(AP$2),MONTH(AP$2),15),$AB$2,$AC$2,FALSE,DATE(YEAR($AB33),MONTH($AB33),1),DATE(YEAR($AC33),MONTH($AC33),28)),0)</f>
      </c>
      <c r="AQ33" s="18">
        <f>IFERROR(_xlfn.BETA.DIST(DATE(YEAR(AQ$2),MONTH(AQ$2),15),$AB$2,$AC$2,FALSE,DATE(YEAR($AB33),MONTH($AB33),1),DATE(YEAR($AC33),MONTH($AC33),28)),0)</f>
      </c>
      <c r="AR33" s="18">
        <f>IFERROR(_xlfn.BETA.DIST(DATE(YEAR(AR$2),MONTH(AR$2),15),$AB$2,$AC$2,FALSE,DATE(YEAR($AB33),MONTH($AB33),1),DATE(YEAR($AC33),MONTH($AC33),28)),0)</f>
      </c>
      <c r="AS33" s="18">
        <f>IFERROR(_xlfn.BETA.DIST(DATE(YEAR(AS$2),MONTH(AS$2),15),$AB$2,$AC$2,FALSE,DATE(YEAR($AB33),MONTH($AB33),1),DATE(YEAR($AC33),MONTH($AC33),28)),0)</f>
      </c>
      <c r="AT33" s="18">
        <f>SUM(AE33:AS33)</f>
      </c>
      <c r="AU33" s="18">
        <f>IF(I33&lt;&gt;0,I33,IF($AT33=0,0,AE33/$AT33*$X33))</f>
      </c>
      <c r="AV33" s="18">
        <f>IF(J33&lt;&gt;0,J33,IF($AT33=0,0,AF33/$AT33*$X33))</f>
      </c>
      <c r="AW33" s="18">
        <f>IF(K33&lt;&gt;0,K33,IF($AT33=0,0,AG33/$AT33*$X33))</f>
      </c>
      <c r="AX33" s="18">
        <f>IF(L33&lt;&gt;0,L33,IF($AT33=0,0,AH33/$AT33*$X33))</f>
      </c>
      <c r="AY33" s="18">
        <f>IF(M33&lt;&gt;0,M33,IF($AT33=0,0,AI33/$AT33*$X33))</f>
      </c>
      <c r="AZ33" s="18">
        <f>IF(N33&lt;&gt;0,N33,IF($AT33=0,0,AJ33/$AT33*$X33))</f>
      </c>
      <c r="BA33" s="18">
        <f>IF(O33&lt;&gt;0,O33,IF($AT33=0,0,AK33/$AT33*$X33))</f>
      </c>
      <c r="BB33" s="18">
        <f>IF(P33&lt;&gt;0,P33,IF($AT33=0,0,AL33/$AT33*$X33))</f>
      </c>
      <c r="BC33" s="18">
        <f>IF(Q33&lt;&gt;0,Q33,IF($AT33=0,0,AM33/$AT33*$X33))</f>
      </c>
      <c r="BD33" s="18">
        <f>IF(R33&lt;&gt;0,R33,IF($AT33=0,0,AN33/$AT33*$X33))</f>
      </c>
      <c r="BE33" s="18">
        <f>IF(S33&lt;&gt;0,S33,IF($AT33=0,0,AO33/$AT33*$X33))</f>
      </c>
      <c r="BF33" s="18">
        <f>IF(T33&lt;&gt;0,T33,IF($AT33=0,0,AP33/$AT33*$X33))</f>
      </c>
      <c r="BG33" s="18">
        <f>IF(U33&lt;&gt;0,U33,IF($AT33=0,0,AQ33/$AT33*$X33))</f>
      </c>
      <c r="BH33" s="18">
        <f>IF(V33&lt;&gt;0,V33,IF($AT33=0,0,AR33/$AT33*$X33))</f>
      </c>
      <c r="BI33" s="18">
        <f>IF(W33&lt;&gt;0,W33,IF($AT33=0,0,AS33/$AT33*$X33))</f>
      </c>
      <c r="BJ33" s="18">
        <f>SUM(AU33:BI33)</f>
      </c>
      <c r="BK33" s="18">
        <f>H33-BJ33</f>
      </c>
    </row>
    <row r="34" outlineLevel="2">
      <c r="A34" s="5" t="str">
        <v>7.2.1</v>
      </c>
      <c r="B34" s="5" t="str">
        <v/>
      </c>
      <c r="C34" s="5" t="str">
        <v/>
      </c>
      <c r="D34" s="19">
        <v>0.8</v>
      </c>
      <c r="E34" s="5" t="str">
        <v>Site Delivery</v>
      </c>
      <c r="F34" s="5" t="str">
        <v/>
      </c>
      <c r="G34" s="18">
        <f>F32*D34</f>
      </c>
      <c r="H34" s="18">
        <f>G34</f>
      </c>
      <c r="I34" s="18">
        <v>0</v>
      </c>
      <c r="J34" s="18">
        <v>0</v>
      </c>
      <c r="K34" s="18">
        <v>0</v>
      </c>
      <c r="L34" s="18">
        <v>0</v>
      </c>
      <c r="M34" s="18">
        <v>0</v>
      </c>
      <c r="N34" s="18">
        <v>0</v>
      </c>
      <c r="O34" s="18">
        <v>0</v>
      </c>
      <c r="P34" s="18">
        <v>0</v>
      </c>
      <c r="Q34" s="18">
        <v>0</v>
      </c>
      <c r="R34" s="18">
        <v>0</v>
      </c>
      <c r="S34" s="18">
        <v>0</v>
      </c>
      <c r="T34" s="18">
        <v>0</v>
      </c>
      <c r="U34" s="18">
        <v>0</v>
      </c>
      <c r="V34" s="18">
        <v>0</v>
      </c>
      <c r="W34" s="18">
        <v>0</v>
      </c>
      <c r="X34" s="18">
        <f>H34-SUM(I34:W34)</f>
      </c>
      <c r="Y34" s="5" t="str">
        <v/>
      </c>
      <c r="Z34" s="5" t="str">
        <v/>
      </c>
      <c r="AA34" s="18">
        <v>30</v>
      </c>
      <c r="AB34" s="20">
        <f>Y34+AA34</f>
      </c>
      <c r="AC34" s="20">
        <f>AA34+Z34</f>
      </c>
      <c r="AD34" s="5" t="str">
        <v/>
      </c>
      <c r="AE34" s="18">
        <f>IFERROR(_xlfn.BETA.DIST(DATE(YEAR(AE$2),MONTH(AE$2),15),$AB$2,$AC$2,FALSE,DATE(YEAR($AB34),MONTH($AB34),1),DATE(YEAR($AC34),MONTH($AC34),28)),0)</f>
      </c>
      <c r="AF34" s="18">
        <f>IFERROR(_xlfn.BETA.DIST(DATE(YEAR(AF$2),MONTH(AF$2),15),$AB$2,$AC$2,FALSE,DATE(YEAR($AB34),MONTH($AB34),1),DATE(YEAR($AC34),MONTH($AC34),28)),0)</f>
      </c>
      <c r="AG34" s="18">
        <f>IFERROR(_xlfn.BETA.DIST(DATE(YEAR(AG$2),MONTH(AG$2),15),$AB$2,$AC$2,FALSE,DATE(YEAR($AB34),MONTH($AB34),1),DATE(YEAR($AC34),MONTH($AC34),28)),0)</f>
      </c>
      <c r="AH34" s="18">
        <f>IFERROR(_xlfn.BETA.DIST(DATE(YEAR(AH$2),MONTH(AH$2),15),$AB$2,$AC$2,FALSE,DATE(YEAR($AB34),MONTH($AB34),1),DATE(YEAR($AC34),MONTH($AC34),28)),0)</f>
      </c>
      <c r="AI34" s="18">
        <f>IFERROR(_xlfn.BETA.DIST(DATE(YEAR(AI$2),MONTH(AI$2),15),$AB$2,$AC$2,FALSE,DATE(YEAR($AB34),MONTH($AB34),1),DATE(YEAR($AC34),MONTH($AC34),28)),0)</f>
      </c>
      <c r="AJ34" s="18">
        <f>IFERROR(_xlfn.BETA.DIST(DATE(YEAR(AJ$2),MONTH(AJ$2),15),$AB$2,$AC$2,FALSE,DATE(YEAR($AB34),MONTH($AB34),1),DATE(YEAR($AC34),MONTH($AC34),28)),0)</f>
      </c>
      <c r="AK34" s="18">
        <f>IFERROR(_xlfn.BETA.DIST(DATE(YEAR(AK$2),MONTH(AK$2),15),$AB$2,$AC$2,FALSE,DATE(YEAR($AB34),MONTH($AB34),1),DATE(YEAR($AC34),MONTH($AC34),28)),0)</f>
      </c>
      <c r="AL34" s="18">
        <f>IFERROR(_xlfn.BETA.DIST(DATE(YEAR(AL$2),MONTH(AL$2),15),$AB$2,$AC$2,FALSE,DATE(YEAR($AB34),MONTH($AB34),1),DATE(YEAR($AC34),MONTH($AC34),28)),0)</f>
      </c>
      <c r="AM34" s="18">
        <f>IFERROR(_xlfn.BETA.DIST(DATE(YEAR(AM$2),MONTH(AM$2),15),$AB$2,$AC$2,FALSE,DATE(YEAR($AB34),MONTH($AB34),1),DATE(YEAR($AC34),MONTH($AC34),28)),0)</f>
      </c>
      <c r="AN34" s="18">
        <f>IFERROR(_xlfn.BETA.DIST(DATE(YEAR(AN$2),MONTH(AN$2),15),$AB$2,$AC$2,FALSE,DATE(YEAR($AB34),MONTH($AB34),1),DATE(YEAR($AC34),MONTH($AC34),28)),0)</f>
      </c>
      <c r="AO34" s="18">
        <f>IFERROR(_xlfn.BETA.DIST(DATE(YEAR(AO$2),MONTH(AO$2),15),$AB$2,$AC$2,FALSE,DATE(YEAR($AB34),MONTH($AB34),1),DATE(YEAR($AC34),MONTH($AC34),28)),0)</f>
      </c>
      <c r="AP34" s="18">
        <f>IFERROR(_xlfn.BETA.DIST(DATE(YEAR(AP$2),MONTH(AP$2),15),$AB$2,$AC$2,FALSE,DATE(YEAR($AB34),MONTH($AB34),1),DATE(YEAR($AC34),MONTH($AC34),28)),0)</f>
      </c>
      <c r="AQ34" s="18">
        <f>IFERROR(_xlfn.BETA.DIST(DATE(YEAR(AQ$2),MONTH(AQ$2),15),$AB$2,$AC$2,FALSE,DATE(YEAR($AB34),MONTH($AB34),1),DATE(YEAR($AC34),MONTH($AC34),28)),0)</f>
      </c>
      <c r="AR34" s="18">
        <f>IFERROR(_xlfn.BETA.DIST(DATE(YEAR(AR$2),MONTH(AR$2),15),$AB$2,$AC$2,FALSE,DATE(YEAR($AB34),MONTH($AB34),1),DATE(YEAR($AC34),MONTH($AC34),28)),0)</f>
      </c>
      <c r="AS34" s="18">
        <f>IFERROR(_xlfn.BETA.DIST(DATE(YEAR(AS$2),MONTH(AS$2),15),$AB$2,$AC$2,FALSE,DATE(YEAR($AB34),MONTH($AB34),1),DATE(YEAR($AC34),MONTH($AC34),28)),0)</f>
      </c>
      <c r="AT34" s="18">
        <f>SUM(AE34:AS34)</f>
      </c>
      <c r="AU34" s="18">
        <f>IF(I34&lt;&gt;0,I34,IF($AT34=0,0,AE34/$AT34*$X34))</f>
      </c>
      <c r="AV34" s="18">
        <f>IF(J34&lt;&gt;0,J34,IF($AT34=0,0,AF34/$AT34*$X34))</f>
      </c>
      <c r="AW34" s="18">
        <f>IF(K34&lt;&gt;0,K34,IF($AT34=0,0,AG34/$AT34*$X34))</f>
      </c>
      <c r="AX34" s="18">
        <f>IF(L34&lt;&gt;0,L34,IF($AT34=0,0,AH34/$AT34*$X34))</f>
      </c>
      <c r="AY34" s="18">
        <f>IF(M34&lt;&gt;0,M34,IF($AT34=0,0,AI34/$AT34*$X34))</f>
      </c>
      <c r="AZ34" s="18">
        <f>IF(N34&lt;&gt;0,N34,IF($AT34=0,0,AJ34/$AT34*$X34))</f>
      </c>
      <c r="BA34" s="18">
        <f>IF(O34&lt;&gt;0,O34,IF($AT34=0,0,AK34/$AT34*$X34))</f>
      </c>
      <c r="BB34" s="18">
        <f>IF(P34&lt;&gt;0,P34,IF($AT34=0,0,AL34/$AT34*$X34))</f>
      </c>
      <c r="BC34" s="18">
        <f>IF(Q34&lt;&gt;0,Q34,IF($AT34=0,0,AM34/$AT34*$X34))</f>
      </c>
      <c r="BD34" s="18">
        <f>IF(R34&lt;&gt;0,R34,IF($AT34=0,0,AN34/$AT34*$X34))</f>
      </c>
      <c r="BE34" s="18">
        <f>IF(S34&lt;&gt;0,S34,IF($AT34=0,0,AO34/$AT34*$X34))</f>
      </c>
      <c r="BF34" s="18">
        <f>IF(T34&lt;&gt;0,T34,IF($AT34=0,0,AP34/$AT34*$X34))</f>
      </c>
      <c r="BG34" s="18">
        <f>IF(U34&lt;&gt;0,U34,IF($AT34=0,0,AQ34/$AT34*$X34))</f>
      </c>
      <c r="BH34" s="18">
        <f>IF(V34&lt;&gt;0,V34,IF($AT34=0,0,AR34/$AT34*$X34))</f>
      </c>
      <c r="BI34" s="18">
        <f>IF(W34&lt;&gt;0,W34,IF($AT34=0,0,AS34/$AT34*$X34))</f>
      </c>
      <c r="BJ34" s="18">
        <f>SUM(AU34:BI34)</f>
      </c>
      <c r="BK34" s="18">
        <f>H34-BJ34</f>
      </c>
    </row>
    <row r="35" outlineLevel="1">
      <c r="A35" s="15" t="str">
        <v>7.3.1.1</v>
      </c>
      <c r="B35" s="15" t="str">
        <v/>
      </c>
      <c r="C35" s="15" t="str">
        <v/>
      </c>
      <c r="D35" s="15" t="str">
        <v>7.3.1.1</v>
      </c>
      <c r="E35" s="15" t="str">
        <v>Supply Accumulator battery complete</v>
      </c>
      <c r="F35" s="15">
        <v>4417200</v>
      </c>
      <c r="G35" s="15" t="str">
        <v/>
      </c>
      <c r="H35" s="15" t="str">
        <v/>
      </c>
      <c r="I35" s="15" t="str">
        <v/>
      </c>
      <c r="J35" s="15" t="str">
        <v/>
      </c>
      <c r="K35" s="15" t="str">
        <v/>
      </c>
      <c r="L35" s="15" t="str">
        <v/>
      </c>
      <c r="M35" s="15" t="str">
        <v/>
      </c>
      <c r="N35" s="15" t="str">
        <v/>
      </c>
      <c r="O35" s="15" t="str">
        <v/>
      </c>
      <c r="P35" s="15" t="str">
        <v/>
      </c>
      <c r="Q35" s="15" t="str">
        <v/>
      </c>
      <c r="R35" s="15" t="str">
        <v/>
      </c>
      <c r="S35" s="15" t="str">
        <v/>
      </c>
      <c r="T35" s="15" t="str">
        <v/>
      </c>
      <c r="U35" s="15" t="str">
        <v/>
      </c>
      <c r="V35" s="15" t="str">
        <v/>
      </c>
      <c r="W35" s="15" t="str">
        <v/>
      </c>
      <c r="X35" s="15" t="str">
        <v/>
      </c>
      <c r="Y35" s="15" t="str">
        <v/>
      </c>
      <c r="Z35" s="15" t="str">
        <v/>
      </c>
      <c r="AA35" s="15" t="str">
        <v/>
      </c>
      <c r="AB35" s="15" t="str">
        <v/>
      </c>
      <c r="AC35" s="15" t="str">
        <v/>
      </c>
      <c r="AD35" s="5" t="str">
        <v/>
      </c>
      <c r="AE35" s="18">
        <f>IFERROR(_xlfn.BETA.DIST(DATE(YEAR(AE$2),MONTH(AE$2),15),$AB$2,$AC$2,FALSE,DATE(YEAR($AB35),MONTH($AB35),1),DATE(YEAR($AC35),MONTH($AC35),28)),0)</f>
      </c>
      <c r="AF35" s="18">
        <f>IFERROR(_xlfn.BETA.DIST(DATE(YEAR(AF$2),MONTH(AF$2),15),$AB$2,$AC$2,FALSE,DATE(YEAR($AB35),MONTH($AB35),1),DATE(YEAR($AC35),MONTH($AC35),28)),0)</f>
      </c>
      <c r="AG35" s="18">
        <f>IFERROR(_xlfn.BETA.DIST(DATE(YEAR(AG$2),MONTH(AG$2),15),$AB$2,$AC$2,FALSE,DATE(YEAR($AB35),MONTH($AB35),1),DATE(YEAR($AC35),MONTH($AC35),28)),0)</f>
      </c>
      <c r="AH35" s="18">
        <f>IFERROR(_xlfn.BETA.DIST(DATE(YEAR(AH$2),MONTH(AH$2),15),$AB$2,$AC$2,FALSE,DATE(YEAR($AB35),MONTH($AB35),1),DATE(YEAR($AC35),MONTH($AC35),28)),0)</f>
      </c>
      <c r="AI35" s="18">
        <f>IFERROR(_xlfn.BETA.DIST(DATE(YEAR(AI$2),MONTH(AI$2),15),$AB$2,$AC$2,FALSE,DATE(YEAR($AB35),MONTH($AB35),1),DATE(YEAR($AC35),MONTH($AC35),28)),0)</f>
      </c>
      <c r="AJ35" s="18">
        <f>IFERROR(_xlfn.BETA.DIST(DATE(YEAR(AJ$2),MONTH(AJ$2),15),$AB$2,$AC$2,FALSE,DATE(YEAR($AB35),MONTH($AB35),1),DATE(YEAR($AC35),MONTH($AC35),28)),0)</f>
      </c>
      <c r="AK35" s="18">
        <f>IFERROR(_xlfn.BETA.DIST(DATE(YEAR(AK$2),MONTH(AK$2),15),$AB$2,$AC$2,FALSE,DATE(YEAR($AB35),MONTH($AB35),1),DATE(YEAR($AC35),MONTH($AC35),28)),0)</f>
      </c>
      <c r="AL35" s="18">
        <f>IFERROR(_xlfn.BETA.DIST(DATE(YEAR(AL$2),MONTH(AL$2),15),$AB$2,$AC$2,FALSE,DATE(YEAR($AB35),MONTH($AB35),1),DATE(YEAR($AC35),MONTH($AC35),28)),0)</f>
      </c>
      <c r="AM35" s="18">
        <f>IFERROR(_xlfn.BETA.DIST(DATE(YEAR(AM$2),MONTH(AM$2),15),$AB$2,$AC$2,FALSE,DATE(YEAR($AB35),MONTH($AB35),1),DATE(YEAR($AC35),MONTH($AC35),28)),0)</f>
      </c>
      <c r="AN35" s="18">
        <f>IFERROR(_xlfn.BETA.DIST(DATE(YEAR(AN$2),MONTH(AN$2),15),$AB$2,$AC$2,FALSE,DATE(YEAR($AB35),MONTH($AB35),1),DATE(YEAR($AC35),MONTH($AC35),28)),0)</f>
      </c>
      <c r="AO35" s="18">
        <f>IFERROR(_xlfn.BETA.DIST(DATE(YEAR(AO$2),MONTH(AO$2),15),$AB$2,$AC$2,FALSE,DATE(YEAR($AB35),MONTH($AB35),1),DATE(YEAR($AC35),MONTH($AC35),28)),0)</f>
      </c>
      <c r="AP35" s="18">
        <f>IFERROR(_xlfn.BETA.DIST(DATE(YEAR(AP$2),MONTH(AP$2),15),$AB$2,$AC$2,FALSE,DATE(YEAR($AB35),MONTH($AB35),1),DATE(YEAR($AC35),MONTH($AC35),28)),0)</f>
      </c>
      <c r="AQ35" s="18">
        <f>IFERROR(_xlfn.BETA.DIST(DATE(YEAR(AQ$2),MONTH(AQ$2),15),$AB$2,$AC$2,FALSE,DATE(YEAR($AB35),MONTH($AB35),1),DATE(YEAR($AC35),MONTH($AC35),28)),0)</f>
      </c>
      <c r="AR35" s="18">
        <f>IFERROR(_xlfn.BETA.DIST(DATE(YEAR(AR$2),MONTH(AR$2),15),$AB$2,$AC$2,FALSE,DATE(YEAR($AB35),MONTH($AB35),1),DATE(YEAR($AC35),MONTH($AC35),28)),0)</f>
      </c>
      <c r="AS35" s="18">
        <f>IFERROR(_xlfn.BETA.DIST(DATE(YEAR(AS$2),MONTH(AS$2),15),$AB$2,$AC$2,FALSE,DATE(YEAR($AB35),MONTH($AB35),1),DATE(YEAR($AC35),MONTH($AC35),28)),0)</f>
      </c>
      <c r="AT35" s="18">
        <f>SUM(AE35:AS35)</f>
      </c>
      <c r="AU35" s="18">
        <f>IF(I35&lt;&gt;0,I35,IF($AT35=0,0,AE35/$AT35*$X35))</f>
      </c>
      <c r="AV35" s="18">
        <f>IF(J35&lt;&gt;0,J35,IF($AT35=0,0,AF35/$AT35*$X35))</f>
      </c>
      <c r="AW35" s="18">
        <f>IF(K35&lt;&gt;0,K35,IF($AT35=0,0,AG35/$AT35*$X35))</f>
      </c>
      <c r="AX35" s="18">
        <f>IF(L35&lt;&gt;0,L35,IF($AT35=0,0,AH35/$AT35*$X35))</f>
      </c>
      <c r="AY35" s="18">
        <f>IF(M35&lt;&gt;0,M35,IF($AT35=0,0,AI35/$AT35*$X35))</f>
      </c>
      <c r="AZ35" s="18">
        <f>IF(N35&lt;&gt;0,N35,IF($AT35=0,0,AJ35/$AT35*$X35))</f>
      </c>
      <c r="BA35" s="18">
        <f>IF(O35&lt;&gt;0,O35,IF($AT35=0,0,AK35/$AT35*$X35))</f>
      </c>
      <c r="BB35" s="18">
        <f>IF(P35&lt;&gt;0,P35,IF($AT35=0,0,AL35/$AT35*$X35))</f>
      </c>
      <c r="BC35" s="18">
        <f>IF(Q35&lt;&gt;0,Q35,IF($AT35=0,0,AM35/$AT35*$X35))</f>
      </c>
      <c r="BD35" s="18">
        <f>IF(R35&lt;&gt;0,R35,IF($AT35=0,0,AN35/$AT35*$X35))</f>
      </c>
      <c r="BE35" s="18">
        <f>IF(S35&lt;&gt;0,S35,IF($AT35=0,0,AO35/$AT35*$X35))</f>
      </c>
      <c r="BF35" s="18">
        <f>IF(T35&lt;&gt;0,T35,IF($AT35=0,0,AP35/$AT35*$X35))</f>
      </c>
      <c r="BG35" s="18">
        <f>IF(U35&lt;&gt;0,U35,IF($AT35=0,0,AQ35/$AT35*$X35))</f>
      </c>
      <c r="BH35" s="18">
        <f>IF(V35&lt;&gt;0,V35,IF($AT35=0,0,AR35/$AT35*$X35))</f>
      </c>
      <c r="BI35" s="18">
        <f>IF(W35&lt;&gt;0,W35,IF($AT35=0,0,AS35/$AT35*$X35))</f>
      </c>
      <c r="BJ35" s="18">
        <f>SUM(AU35:BI35)</f>
      </c>
      <c r="BK35" s="15" t="str">
        <v/>
      </c>
    </row>
    <row r="36" outlineLevel="2">
      <c r="A36" s="5" t="str">
        <v>7.3.1.1</v>
      </c>
      <c r="B36" s="5" t="str">
        <v/>
      </c>
      <c r="C36" s="5" t="str">
        <v/>
      </c>
      <c r="D36" s="19">
        <v>0.2</v>
      </c>
      <c r="E36" s="5" t="str">
        <v>Advanced Payment PO EGP</v>
      </c>
      <c r="F36" s="5" t="str">
        <v/>
      </c>
      <c r="G36" s="18">
        <f>F35*D36</f>
      </c>
      <c r="H36" s="18">
        <f>G36</f>
      </c>
      <c r="I36" s="18">
        <v>0</v>
      </c>
      <c r="J36" s="18">
        <v>0</v>
      </c>
      <c r="K36" s="18">
        <v>0</v>
      </c>
      <c r="L36" s="18">
        <v>0</v>
      </c>
      <c r="M36" s="18">
        <v>0</v>
      </c>
      <c r="N36" s="18">
        <v>0</v>
      </c>
      <c r="O36" s="18">
        <v>0</v>
      </c>
      <c r="P36" s="18">
        <v>0</v>
      </c>
      <c r="Q36" s="18">
        <v>0</v>
      </c>
      <c r="R36" s="18">
        <v>0</v>
      </c>
      <c r="S36" s="18">
        <v>0</v>
      </c>
      <c r="T36" s="18">
        <v>0</v>
      </c>
      <c r="U36" s="18">
        <v>0</v>
      </c>
      <c r="V36" s="18">
        <v>0</v>
      </c>
      <c r="W36" s="18">
        <v>0</v>
      </c>
      <c r="X36" s="18">
        <f>H36-SUM(I36:W36)</f>
      </c>
      <c r="Y36" s="5" t="str">
        <v/>
      </c>
      <c r="Z36" s="5" t="str">
        <v/>
      </c>
      <c r="AA36" s="18">
        <v>0</v>
      </c>
      <c r="AB36" s="20">
        <f>Y36+AA36</f>
      </c>
      <c r="AC36" s="20">
        <f>AA36+Z36</f>
      </c>
      <c r="AD36" s="5" t="str">
        <v/>
      </c>
      <c r="AE36" s="18">
        <f>IFERROR(_xlfn.BETA.DIST(DATE(YEAR(AE$2),MONTH(AE$2),15),$AB$2,$AC$2,FALSE,DATE(YEAR($AB36),MONTH($AB36),1),DATE(YEAR($AC36),MONTH($AC36),28)),0)</f>
      </c>
      <c r="AF36" s="18">
        <f>IFERROR(_xlfn.BETA.DIST(DATE(YEAR(AF$2),MONTH(AF$2),15),$AB$2,$AC$2,FALSE,DATE(YEAR($AB36),MONTH($AB36),1),DATE(YEAR($AC36),MONTH($AC36),28)),0)</f>
      </c>
      <c r="AG36" s="18">
        <f>IFERROR(_xlfn.BETA.DIST(DATE(YEAR(AG$2),MONTH(AG$2),15),$AB$2,$AC$2,FALSE,DATE(YEAR($AB36),MONTH($AB36),1),DATE(YEAR($AC36),MONTH($AC36),28)),0)</f>
      </c>
      <c r="AH36" s="18">
        <f>IFERROR(_xlfn.BETA.DIST(DATE(YEAR(AH$2),MONTH(AH$2),15),$AB$2,$AC$2,FALSE,DATE(YEAR($AB36),MONTH($AB36),1),DATE(YEAR($AC36),MONTH($AC36),28)),0)</f>
      </c>
      <c r="AI36" s="18">
        <f>IFERROR(_xlfn.BETA.DIST(DATE(YEAR(AI$2),MONTH(AI$2),15),$AB$2,$AC$2,FALSE,DATE(YEAR($AB36),MONTH($AB36),1),DATE(YEAR($AC36),MONTH($AC36),28)),0)</f>
      </c>
      <c r="AJ36" s="18">
        <f>IFERROR(_xlfn.BETA.DIST(DATE(YEAR(AJ$2),MONTH(AJ$2),15),$AB$2,$AC$2,FALSE,DATE(YEAR($AB36),MONTH($AB36),1),DATE(YEAR($AC36),MONTH($AC36),28)),0)</f>
      </c>
      <c r="AK36" s="18">
        <f>IFERROR(_xlfn.BETA.DIST(DATE(YEAR(AK$2),MONTH(AK$2),15),$AB$2,$AC$2,FALSE,DATE(YEAR($AB36),MONTH($AB36),1),DATE(YEAR($AC36),MONTH($AC36),28)),0)</f>
      </c>
      <c r="AL36" s="18">
        <f>IFERROR(_xlfn.BETA.DIST(DATE(YEAR(AL$2),MONTH(AL$2),15),$AB$2,$AC$2,FALSE,DATE(YEAR($AB36),MONTH($AB36),1),DATE(YEAR($AC36),MONTH($AC36),28)),0)</f>
      </c>
      <c r="AM36" s="18">
        <f>IFERROR(_xlfn.BETA.DIST(DATE(YEAR(AM$2),MONTH(AM$2),15),$AB$2,$AC$2,FALSE,DATE(YEAR($AB36),MONTH($AB36),1),DATE(YEAR($AC36),MONTH($AC36),28)),0)</f>
      </c>
      <c r="AN36" s="18">
        <f>IFERROR(_xlfn.BETA.DIST(DATE(YEAR(AN$2),MONTH(AN$2),15),$AB$2,$AC$2,FALSE,DATE(YEAR($AB36),MONTH($AB36),1),DATE(YEAR($AC36),MONTH($AC36),28)),0)</f>
      </c>
      <c r="AO36" s="18">
        <f>IFERROR(_xlfn.BETA.DIST(DATE(YEAR(AO$2),MONTH(AO$2),15),$AB$2,$AC$2,FALSE,DATE(YEAR($AB36),MONTH($AB36),1),DATE(YEAR($AC36),MONTH($AC36),28)),0)</f>
      </c>
      <c r="AP36" s="18">
        <f>IFERROR(_xlfn.BETA.DIST(DATE(YEAR(AP$2),MONTH(AP$2),15),$AB$2,$AC$2,FALSE,DATE(YEAR($AB36),MONTH($AB36),1),DATE(YEAR($AC36),MONTH($AC36),28)),0)</f>
      </c>
      <c r="AQ36" s="18">
        <f>IFERROR(_xlfn.BETA.DIST(DATE(YEAR(AQ$2),MONTH(AQ$2),15),$AB$2,$AC$2,FALSE,DATE(YEAR($AB36),MONTH($AB36),1),DATE(YEAR($AC36),MONTH($AC36),28)),0)</f>
      </c>
      <c r="AR36" s="18">
        <f>IFERROR(_xlfn.BETA.DIST(DATE(YEAR(AR$2),MONTH(AR$2),15),$AB$2,$AC$2,FALSE,DATE(YEAR($AB36),MONTH($AB36),1),DATE(YEAR($AC36),MONTH($AC36),28)),0)</f>
      </c>
      <c r="AS36" s="18">
        <f>IFERROR(_xlfn.BETA.DIST(DATE(YEAR(AS$2),MONTH(AS$2),15),$AB$2,$AC$2,FALSE,DATE(YEAR($AB36),MONTH($AB36),1),DATE(YEAR($AC36),MONTH($AC36),28)),0)</f>
      </c>
      <c r="AT36" s="18">
        <f>SUM(AE36:AS36)</f>
      </c>
      <c r="AU36" s="18">
        <f>IF(I36&lt;&gt;0,I36,IF($AT36=0,0,AE36/$AT36*$X36))</f>
      </c>
      <c r="AV36" s="18">
        <f>IF(J36&lt;&gt;0,J36,IF($AT36=0,0,AF36/$AT36*$X36))</f>
      </c>
      <c r="AW36" s="18">
        <f>IF(K36&lt;&gt;0,K36,IF($AT36=0,0,AG36/$AT36*$X36))</f>
      </c>
      <c r="AX36" s="18">
        <f>IF(L36&lt;&gt;0,L36,IF($AT36=0,0,AH36/$AT36*$X36))</f>
      </c>
      <c r="AY36" s="18">
        <f>IF(M36&lt;&gt;0,M36,IF($AT36=0,0,AI36/$AT36*$X36))</f>
      </c>
      <c r="AZ36" s="18">
        <f>IF(N36&lt;&gt;0,N36,IF($AT36=0,0,AJ36/$AT36*$X36))</f>
      </c>
      <c r="BA36" s="18">
        <f>IF(O36&lt;&gt;0,O36,IF($AT36=0,0,AK36/$AT36*$X36))</f>
      </c>
      <c r="BB36" s="18">
        <f>IF(P36&lt;&gt;0,P36,IF($AT36=0,0,AL36/$AT36*$X36))</f>
      </c>
      <c r="BC36" s="18">
        <f>IF(Q36&lt;&gt;0,Q36,IF($AT36=0,0,AM36/$AT36*$X36))</f>
      </c>
      <c r="BD36" s="18">
        <f>IF(R36&lt;&gt;0,R36,IF($AT36=0,0,AN36/$AT36*$X36))</f>
      </c>
      <c r="BE36" s="18">
        <f>IF(S36&lt;&gt;0,S36,IF($AT36=0,0,AO36/$AT36*$X36))</f>
      </c>
      <c r="BF36" s="18">
        <f>IF(T36&lt;&gt;0,T36,IF($AT36=0,0,AP36/$AT36*$X36))</f>
      </c>
      <c r="BG36" s="18">
        <f>IF(U36&lt;&gt;0,U36,IF($AT36=0,0,AQ36/$AT36*$X36))</f>
      </c>
      <c r="BH36" s="18">
        <f>IF(V36&lt;&gt;0,V36,IF($AT36=0,0,AR36/$AT36*$X36))</f>
      </c>
      <c r="BI36" s="18">
        <f>IF(W36&lt;&gt;0,W36,IF($AT36=0,0,AS36/$AT36*$X36))</f>
      </c>
      <c r="BJ36" s="18">
        <f>SUM(AU36:BI36)</f>
      </c>
      <c r="BK36" s="18">
        <f>H36-BJ36</f>
      </c>
    </row>
    <row r="37" outlineLevel="2">
      <c r="A37" s="5" t="str">
        <v>7.3.1.1</v>
      </c>
      <c r="B37" s="5" t="str">
        <v/>
      </c>
      <c r="C37" s="5" t="str">
        <v/>
      </c>
      <c r="D37" s="19">
        <v>0.8</v>
      </c>
      <c r="E37" s="5" t="str">
        <v>Site Delivery</v>
      </c>
      <c r="F37" s="5" t="str">
        <v/>
      </c>
      <c r="G37" s="18">
        <f>F35*D37</f>
      </c>
      <c r="H37" s="18">
        <f>G37</f>
      </c>
      <c r="I37" s="18">
        <v>0</v>
      </c>
      <c r="J37" s="18">
        <v>0</v>
      </c>
      <c r="K37" s="18">
        <v>0</v>
      </c>
      <c r="L37" s="18">
        <v>0</v>
      </c>
      <c r="M37" s="18">
        <v>0</v>
      </c>
      <c r="N37" s="18">
        <v>0</v>
      </c>
      <c r="O37" s="18">
        <v>0</v>
      </c>
      <c r="P37" s="18">
        <v>0</v>
      </c>
      <c r="Q37" s="18">
        <v>0</v>
      </c>
      <c r="R37" s="18">
        <v>0</v>
      </c>
      <c r="S37" s="18">
        <v>0</v>
      </c>
      <c r="T37" s="18">
        <v>0</v>
      </c>
      <c r="U37" s="18">
        <v>0</v>
      </c>
      <c r="V37" s="18">
        <v>0</v>
      </c>
      <c r="W37" s="18">
        <v>0</v>
      </c>
      <c r="X37" s="18">
        <f>H37-SUM(I37:W37)</f>
      </c>
      <c r="Y37" s="5" t="str">
        <v/>
      </c>
      <c r="Z37" s="5" t="str">
        <v/>
      </c>
      <c r="AA37" s="18">
        <v>30</v>
      </c>
      <c r="AB37" s="20">
        <f>Y37+AA37</f>
      </c>
      <c r="AC37" s="20">
        <f>AA37+Z37</f>
      </c>
      <c r="AD37" s="5" t="str">
        <v/>
      </c>
      <c r="AE37" s="18">
        <f>IFERROR(_xlfn.BETA.DIST(DATE(YEAR(AE$2),MONTH(AE$2),15),$AB$2,$AC$2,FALSE,DATE(YEAR($AB37),MONTH($AB37),1),DATE(YEAR($AC37),MONTH($AC37),28)),0)</f>
      </c>
      <c r="AF37" s="18">
        <f>IFERROR(_xlfn.BETA.DIST(DATE(YEAR(AF$2),MONTH(AF$2),15),$AB$2,$AC$2,FALSE,DATE(YEAR($AB37),MONTH($AB37),1),DATE(YEAR($AC37),MONTH($AC37),28)),0)</f>
      </c>
      <c r="AG37" s="18">
        <f>IFERROR(_xlfn.BETA.DIST(DATE(YEAR(AG$2),MONTH(AG$2),15),$AB$2,$AC$2,FALSE,DATE(YEAR($AB37),MONTH($AB37),1),DATE(YEAR($AC37),MONTH($AC37),28)),0)</f>
      </c>
      <c r="AH37" s="18">
        <f>IFERROR(_xlfn.BETA.DIST(DATE(YEAR(AH$2),MONTH(AH$2),15),$AB$2,$AC$2,FALSE,DATE(YEAR($AB37),MONTH($AB37),1),DATE(YEAR($AC37),MONTH($AC37),28)),0)</f>
      </c>
      <c r="AI37" s="18">
        <f>IFERROR(_xlfn.BETA.DIST(DATE(YEAR(AI$2),MONTH(AI$2),15),$AB$2,$AC$2,FALSE,DATE(YEAR($AB37),MONTH($AB37),1),DATE(YEAR($AC37),MONTH($AC37),28)),0)</f>
      </c>
      <c r="AJ37" s="18">
        <f>IFERROR(_xlfn.BETA.DIST(DATE(YEAR(AJ$2),MONTH(AJ$2),15),$AB$2,$AC$2,FALSE,DATE(YEAR($AB37),MONTH($AB37),1),DATE(YEAR($AC37),MONTH($AC37),28)),0)</f>
      </c>
      <c r="AK37" s="18">
        <f>IFERROR(_xlfn.BETA.DIST(DATE(YEAR(AK$2),MONTH(AK$2),15),$AB$2,$AC$2,FALSE,DATE(YEAR($AB37),MONTH($AB37),1),DATE(YEAR($AC37),MONTH($AC37),28)),0)</f>
      </c>
      <c r="AL37" s="18">
        <f>IFERROR(_xlfn.BETA.DIST(DATE(YEAR(AL$2),MONTH(AL$2),15),$AB$2,$AC$2,FALSE,DATE(YEAR($AB37),MONTH($AB37),1),DATE(YEAR($AC37),MONTH($AC37),28)),0)</f>
      </c>
      <c r="AM37" s="18">
        <f>IFERROR(_xlfn.BETA.DIST(DATE(YEAR(AM$2),MONTH(AM$2),15),$AB$2,$AC$2,FALSE,DATE(YEAR($AB37),MONTH($AB37),1),DATE(YEAR($AC37),MONTH($AC37),28)),0)</f>
      </c>
      <c r="AN37" s="18">
        <f>IFERROR(_xlfn.BETA.DIST(DATE(YEAR(AN$2),MONTH(AN$2),15),$AB$2,$AC$2,FALSE,DATE(YEAR($AB37),MONTH($AB37),1),DATE(YEAR($AC37),MONTH($AC37),28)),0)</f>
      </c>
      <c r="AO37" s="18">
        <f>IFERROR(_xlfn.BETA.DIST(DATE(YEAR(AO$2),MONTH(AO$2),15),$AB$2,$AC$2,FALSE,DATE(YEAR($AB37),MONTH($AB37),1),DATE(YEAR($AC37),MONTH($AC37),28)),0)</f>
      </c>
      <c r="AP37" s="18">
        <f>IFERROR(_xlfn.BETA.DIST(DATE(YEAR(AP$2),MONTH(AP$2),15),$AB$2,$AC$2,FALSE,DATE(YEAR($AB37),MONTH($AB37),1),DATE(YEAR($AC37),MONTH($AC37),28)),0)</f>
      </c>
      <c r="AQ37" s="18">
        <f>IFERROR(_xlfn.BETA.DIST(DATE(YEAR(AQ$2),MONTH(AQ$2),15),$AB$2,$AC$2,FALSE,DATE(YEAR($AB37),MONTH($AB37),1),DATE(YEAR($AC37),MONTH($AC37),28)),0)</f>
      </c>
      <c r="AR37" s="18">
        <f>IFERROR(_xlfn.BETA.DIST(DATE(YEAR(AR$2),MONTH(AR$2),15),$AB$2,$AC$2,FALSE,DATE(YEAR($AB37),MONTH($AB37),1),DATE(YEAR($AC37),MONTH($AC37),28)),0)</f>
      </c>
      <c r="AS37" s="18">
        <f>IFERROR(_xlfn.BETA.DIST(DATE(YEAR(AS$2),MONTH(AS$2),15),$AB$2,$AC$2,FALSE,DATE(YEAR($AB37),MONTH($AB37),1),DATE(YEAR($AC37),MONTH($AC37),28)),0)</f>
      </c>
      <c r="AT37" s="18">
        <f>SUM(AE37:AS37)</f>
      </c>
      <c r="AU37" s="18">
        <f>IF(I37&lt;&gt;0,I37,IF($AT37=0,0,AE37/$AT37*$X37))</f>
      </c>
      <c r="AV37" s="18">
        <f>IF(J37&lt;&gt;0,J37,IF($AT37=0,0,AF37/$AT37*$X37))</f>
      </c>
      <c r="AW37" s="18">
        <f>IF(K37&lt;&gt;0,K37,IF($AT37=0,0,AG37/$AT37*$X37))</f>
      </c>
      <c r="AX37" s="18">
        <f>IF(L37&lt;&gt;0,L37,IF($AT37=0,0,AH37/$AT37*$X37))</f>
      </c>
      <c r="AY37" s="18">
        <f>IF(M37&lt;&gt;0,M37,IF($AT37=0,0,AI37/$AT37*$X37))</f>
      </c>
      <c r="AZ37" s="18">
        <f>IF(N37&lt;&gt;0,N37,IF($AT37=0,0,AJ37/$AT37*$X37))</f>
      </c>
      <c r="BA37" s="18">
        <f>IF(O37&lt;&gt;0,O37,IF($AT37=0,0,AK37/$AT37*$X37))</f>
      </c>
      <c r="BB37" s="18">
        <f>IF(P37&lt;&gt;0,P37,IF($AT37=0,0,AL37/$AT37*$X37))</f>
      </c>
      <c r="BC37" s="18">
        <f>IF(Q37&lt;&gt;0,Q37,IF($AT37=0,0,AM37/$AT37*$X37))</f>
      </c>
      <c r="BD37" s="18">
        <f>IF(R37&lt;&gt;0,R37,IF($AT37=0,0,AN37/$AT37*$X37))</f>
      </c>
      <c r="BE37" s="18">
        <f>IF(S37&lt;&gt;0,S37,IF($AT37=0,0,AO37/$AT37*$X37))</f>
      </c>
      <c r="BF37" s="18">
        <f>IF(T37&lt;&gt;0,T37,IF($AT37=0,0,AP37/$AT37*$X37))</f>
      </c>
      <c r="BG37" s="18">
        <f>IF(U37&lt;&gt;0,U37,IF($AT37=0,0,AQ37/$AT37*$X37))</f>
      </c>
      <c r="BH37" s="18">
        <f>IF(V37&lt;&gt;0,V37,IF($AT37=0,0,AR37/$AT37*$X37))</f>
      </c>
      <c r="BI37" s="18">
        <f>IF(W37&lt;&gt;0,W37,IF($AT37=0,0,AS37/$AT37*$X37))</f>
      </c>
      <c r="BJ37" s="18">
        <f>SUM(AU37:BI37)</f>
      </c>
      <c r="BK37" s="18">
        <f>H37-BJ37</f>
      </c>
    </row>
    <row r="38" outlineLevel="1">
      <c r="A38" s="15" t="str">
        <v>7.3.2.1</v>
      </c>
      <c r="B38" s="15" t="str">
        <v/>
      </c>
      <c r="C38" s="15" t="str">
        <v/>
      </c>
      <c r="D38" s="15" t="str">
        <v>7.3.2.1</v>
      </c>
      <c r="E38" s="15" t="str">
        <v>Supply Charger rectifier set complete</v>
      </c>
      <c r="F38" s="15">
        <v>574236</v>
      </c>
      <c r="G38" s="15" t="str">
        <v/>
      </c>
      <c r="H38" s="15" t="str">
        <v/>
      </c>
      <c r="I38" s="15" t="str">
        <v/>
      </c>
      <c r="J38" s="15" t="str">
        <v/>
      </c>
      <c r="K38" s="15" t="str">
        <v/>
      </c>
      <c r="L38" s="15" t="str">
        <v/>
      </c>
      <c r="M38" s="15" t="str">
        <v/>
      </c>
      <c r="N38" s="15" t="str">
        <v/>
      </c>
      <c r="O38" s="15" t="str">
        <v/>
      </c>
      <c r="P38" s="15" t="str">
        <v/>
      </c>
      <c r="Q38" s="15" t="str">
        <v/>
      </c>
      <c r="R38" s="15" t="str">
        <v/>
      </c>
      <c r="S38" s="15" t="str">
        <v/>
      </c>
      <c r="T38" s="15" t="str">
        <v/>
      </c>
      <c r="U38" s="15" t="str">
        <v/>
      </c>
      <c r="V38" s="15" t="str">
        <v/>
      </c>
      <c r="W38" s="15" t="str">
        <v/>
      </c>
      <c r="X38" s="15" t="str">
        <v/>
      </c>
      <c r="Y38" s="15" t="str">
        <v/>
      </c>
      <c r="Z38" s="15" t="str">
        <v/>
      </c>
      <c r="AA38" s="15" t="str">
        <v/>
      </c>
      <c r="AB38" s="15" t="str">
        <v/>
      </c>
      <c r="AC38" s="15" t="str">
        <v/>
      </c>
      <c r="AD38" s="5" t="str">
        <v/>
      </c>
      <c r="AE38" s="18">
        <f>IFERROR(_xlfn.BETA.DIST(DATE(YEAR(AE$2),MONTH(AE$2),15),$AB$2,$AC$2,FALSE,DATE(YEAR($AB38),MONTH($AB38),1),DATE(YEAR($AC38),MONTH($AC38),28)),0)</f>
      </c>
      <c r="AF38" s="18">
        <f>IFERROR(_xlfn.BETA.DIST(DATE(YEAR(AF$2),MONTH(AF$2),15),$AB$2,$AC$2,FALSE,DATE(YEAR($AB38),MONTH($AB38),1),DATE(YEAR($AC38),MONTH($AC38),28)),0)</f>
      </c>
      <c r="AG38" s="18">
        <f>IFERROR(_xlfn.BETA.DIST(DATE(YEAR(AG$2),MONTH(AG$2),15),$AB$2,$AC$2,FALSE,DATE(YEAR($AB38),MONTH($AB38),1),DATE(YEAR($AC38),MONTH($AC38),28)),0)</f>
      </c>
      <c r="AH38" s="18">
        <f>IFERROR(_xlfn.BETA.DIST(DATE(YEAR(AH$2),MONTH(AH$2),15),$AB$2,$AC$2,FALSE,DATE(YEAR($AB38),MONTH($AB38),1),DATE(YEAR($AC38),MONTH($AC38),28)),0)</f>
      </c>
      <c r="AI38" s="18">
        <f>IFERROR(_xlfn.BETA.DIST(DATE(YEAR(AI$2),MONTH(AI$2),15),$AB$2,$AC$2,FALSE,DATE(YEAR($AB38),MONTH($AB38),1),DATE(YEAR($AC38),MONTH($AC38),28)),0)</f>
      </c>
      <c r="AJ38" s="18">
        <f>IFERROR(_xlfn.BETA.DIST(DATE(YEAR(AJ$2),MONTH(AJ$2),15),$AB$2,$AC$2,FALSE,DATE(YEAR($AB38),MONTH($AB38),1),DATE(YEAR($AC38),MONTH($AC38),28)),0)</f>
      </c>
      <c r="AK38" s="18">
        <f>IFERROR(_xlfn.BETA.DIST(DATE(YEAR(AK$2),MONTH(AK$2),15),$AB$2,$AC$2,FALSE,DATE(YEAR($AB38),MONTH($AB38),1),DATE(YEAR($AC38),MONTH($AC38),28)),0)</f>
      </c>
      <c r="AL38" s="18">
        <f>IFERROR(_xlfn.BETA.DIST(DATE(YEAR(AL$2),MONTH(AL$2),15),$AB$2,$AC$2,FALSE,DATE(YEAR($AB38),MONTH($AB38),1),DATE(YEAR($AC38),MONTH($AC38),28)),0)</f>
      </c>
      <c r="AM38" s="18">
        <f>IFERROR(_xlfn.BETA.DIST(DATE(YEAR(AM$2),MONTH(AM$2),15),$AB$2,$AC$2,FALSE,DATE(YEAR($AB38),MONTH($AB38),1),DATE(YEAR($AC38),MONTH($AC38),28)),0)</f>
      </c>
      <c r="AN38" s="18">
        <f>IFERROR(_xlfn.BETA.DIST(DATE(YEAR(AN$2),MONTH(AN$2),15),$AB$2,$AC$2,FALSE,DATE(YEAR($AB38),MONTH($AB38),1),DATE(YEAR($AC38),MONTH($AC38),28)),0)</f>
      </c>
      <c r="AO38" s="18">
        <f>IFERROR(_xlfn.BETA.DIST(DATE(YEAR(AO$2),MONTH(AO$2),15),$AB$2,$AC$2,FALSE,DATE(YEAR($AB38),MONTH($AB38),1),DATE(YEAR($AC38),MONTH($AC38),28)),0)</f>
      </c>
      <c r="AP38" s="18">
        <f>IFERROR(_xlfn.BETA.DIST(DATE(YEAR(AP$2),MONTH(AP$2),15),$AB$2,$AC$2,FALSE,DATE(YEAR($AB38),MONTH($AB38),1),DATE(YEAR($AC38),MONTH($AC38),28)),0)</f>
      </c>
      <c r="AQ38" s="18">
        <f>IFERROR(_xlfn.BETA.DIST(DATE(YEAR(AQ$2),MONTH(AQ$2),15),$AB$2,$AC$2,FALSE,DATE(YEAR($AB38),MONTH($AB38),1),DATE(YEAR($AC38),MONTH($AC38),28)),0)</f>
      </c>
      <c r="AR38" s="18">
        <f>IFERROR(_xlfn.BETA.DIST(DATE(YEAR(AR$2),MONTH(AR$2),15),$AB$2,$AC$2,FALSE,DATE(YEAR($AB38),MONTH($AB38),1),DATE(YEAR($AC38),MONTH($AC38),28)),0)</f>
      </c>
      <c r="AS38" s="18">
        <f>IFERROR(_xlfn.BETA.DIST(DATE(YEAR(AS$2),MONTH(AS$2),15),$AB$2,$AC$2,FALSE,DATE(YEAR($AB38),MONTH($AB38),1),DATE(YEAR($AC38),MONTH($AC38),28)),0)</f>
      </c>
      <c r="AT38" s="18">
        <f>SUM(AE38:AS38)</f>
      </c>
      <c r="AU38" s="18">
        <f>IF(I38&lt;&gt;0,I38,IF($AT38=0,0,AE38/$AT38*$X38))</f>
      </c>
      <c r="AV38" s="18">
        <f>IF(J38&lt;&gt;0,J38,IF($AT38=0,0,AF38/$AT38*$X38))</f>
      </c>
      <c r="AW38" s="18">
        <f>IF(K38&lt;&gt;0,K38,IF($AT38=0,0,AG38/$AT38*$X38))</f>
      </c>
      <c r="AX38" s="18">
        <f>IF(L38&lt;&gt;0,L38,IF($AT38=0,0,AH38/$AT38*$X38))</f>
      </c>
      <c r="AY38" s="18">
        <f>IF(M38&lt;&gt;0,M38,IF($AT38=0,0,AI38/$AT38*$X38))</f>
      </c>
      <c r="AZ38" s="18">
        <f>IF(N38&lt;&gt;0,N38,IF($AT38=0,0,AJ38/$AT38*$X38))</f>
      </c>
      <c r="BA38" s="18">
        <f>IF(O38&lt;&gt;0,O38,IF($AT38=0,0,AK38/$AT38*$X38))</f>
      </c>
      <c r="BB38" s="18">
        <f>IF(P38&lt;&gt;0,P38,IF($AT38=0,0,AL38/$AT38*$X38))</f>
      </c>
      <c r="BC38" s="18">
        <f>IF(Q38&lt;&gt;0,Q38,IF($AT38=0,0,AM38/$AT38*$X38))</f>
      </c>
      <c r="BD38" s="18">
        <f>IF(R38&lt;&gt;0,R38,IF($AT38=0,0,AN38/$AT38*$X38))</f>
      </c>
      <c r="BE38" s="18">
        <f>IF(S38&lt;&gt;0,S38,IF($AT38=0,0,AO38/$AT38*$X38))</f>
      </c>
      <c r="BF38" s="18">
        <f>IF(T38&lt;&gt;0,T38,IF($AT38=0,0,AP38/$AT38*$X38))</f>
      </c>
      <c r="BG38" s="18">
        <f>IF(U38&lt;&gt;0,U38,IF($AT38=0,0,AQ38/$AT38*$X38))</f>
      </c>
      <c r="BH38" s="18">
        <f>IF(V38&lt;&gt;0,V38,IF($AT38=0,0,AR38/$AT38*$X38))</f>
      </c>
      <c r="BI38" s="18">
        <f>IF(W38&lt;&gt;0,W38,IF($AT38=0,0,AS38/$AT38*$X38))</f>
      </c>
      <c r="BJ38" s="18">
        <f>SUM(AU38:BI38)</f>
      </c>
      <c r="BK38" s="15" t="str">
        <v/>
      </c>
    </row>
    <row r="39" outlineLevel="2">
      <c r="A39" s="5" t="str">
        <v>7.3.2.1</v>
      </c>
      <c r="B39" s="5" t="str">
        <v/>
      </c>
      <c r="C39" s="5" t="str">
        <v/>
      </c>
      <c r="D39" s="19">
        <v>0.2</v>
      </c>
      <c r="E39" s="5" t="str">
        <v>Advanced Payment PO EGP</v>
      </c>
      <c r="F39" s="5" t="str">
        <v/>
      </c>
      <c r="G39" s="18">
        <f>F38*D39</f>
      </c>
      <c r="H39" s="18">
        <f>G39</f>
      </c>
      <c r="I39" s="18">
        <v>0</v>
      </c>
      <c r="J39" s="18">
        <v>0</v>
      </c>
      <c r="K39" s="18">
        <v>0</v>
      </c>
      <c r="L39" s="18">
        <v>0</v>
      </c>
      <c r="M39" s="18">
        <v>0</v>
      </c>
      <c r="N39" s="18">
        <v>0</v>
      </c>
      <c r="O39" s="18">
        <v>0</v>
      </c>
      <c r="P39" s="18">
        <v>0</v>
      </c>
      <c r="Q39" s="18">
        <v>0</v>
      </c>
      <c r="R39" s="18">
        <v>0</v>
      </c>
      <c r="S39" s="18">
        <v>0</v>
      </c>
      <c r="T39" s="18">
        <v>0</v>
      </c>
      <c r="U39" s="18">
        <v>0</v>
      </c>
      <c r="V39" s="18">
        <v>0</v>
      </c>
      <c r="W39" s="18">
        <v>0</v>
      </c>
      <c r="X39" s="18">
        <f>H39-SUM(I39:W39)</f>
      </c>
      <c r="Y39" s="5" t="str">
        <v/>
      </c>
      <c r="Z39" s="5" t="str">
        <v/>
      </c>
      <c r="AA39" s="18">
        <v>0</v>
      </c>
      <c r="AB39" s="20">
        <f>Y39+AA39</f>
      </c>
      <c r="AC39" s="20">
        <f>AA39+Z39</f>
      </c>
      <c r="AD39" s="5" t="str">
        <v/>
      </c>
      <c r="AE39" s="18">
        <f>IFERROR(_xlfn.BETA.DIST(DATE(YEAR(AE$2),MONTH(AE$2),15),$AB$2,$AC$2,FALSE,DATE(YEAR($AB39),MONTH($AB39),1),DATE(YEAR($AC39),MONTH($AC39),28)),0)</f>
      </c>
      <c r="AF39" s="18">
        <f>IFERROR(_xlfn.BETA.DIST(DATE(YEAR(AF$2),MONTH(AF$2),15),$AB$2,$AC$2,FALSE,DATE(YEAR($AB39),MONTH($AB39),1),DATE(YEAR($AC39),MONTH($AC39),28)),0)</f>
      </c>
      <c r="AG39" s="18">
        <f>IFERROR(_xlfn.BETA.DIST(DATE(YEAR(AG$2),MONTH(AG$2),15),$AB$2,$AC$2,FALSE,DATE(YEAR($AB39),MONTH($AB39),1),DATE(YEAR($AC39),MONTH($AC39),28)),0)</f>
      </c>
      <c r="AH39" s="18">
        <f>IFERROR(_xlfn.BETA.DIST(DATE(YEAR(AH$2),MONTH(AH$2),15),$AB$2,$AC$2,FALSE,DATE(YEAR($AB39),MONTH($AB39),1),DATE(YEAR($AC39),MONTH($AC39),28)),0)</f>
      </c>
      <c r="AI39" s="18">
        <f>IFERROR(_xlfn.BETA.DIST(DATE(YEAR(AI$2),MONTH(AI$2),15),$AB$2,$AC$2,FALSE,DATE(YEAR($AB39),MONTH($AB39),1),DATE(YEAR($AC39),MONTH($AC39),28)),0)</f>
      </c>
      <c r="AJ39" s="18">
        <f>IFERROR(_xlfn.BETA.DIST(DATE(YEAR(AJ$2),MONTH(AJ$2),15),$AB$2,$AC$2,FALSE,DATE(YEAR($AB39),MONTH($AB39),1),DATE(YEAR($AC39),MONTH($AC39),28)),0)</f>
      </c>
      <c r="AK39" s="18">
        <f>IFERROR(_xlfn.BETA.DIST(DATE(YEAR(AK$2),MONTH(AK$2),15),$AB$2,$AC$2,FALSE,DATE(YEAR($AB39),MONTH($AB39),1),DATE(YEAR($AC39),MONTH($AC39),28)),0)</f>
      </c>
      <c r="AL39" s="18">
        <f>IFERROR(_xlfn.BETA.DIST(DATE(YEAR(AL$2),MONTH(AL$2),15),$AB$2,$AC$2,FALSE,DATE(YEAR($AB39),MONTH($AB39),1),DATE(YEAR($AC39),MONTH($AC39),28)),0)</f>
      </c>
      <c r="AM39" s="18">
        <f>IFERROR(_xlfn.BETA.DIST(DATE(YEAR(AM$2),MONTH(AM$2),15),$AB$2,$AC$2,FALSE,DATE(YEAR($AB39),MONTH($AB39),1),DATE(YEAR($AC39),MONTH($AC39),28)),0)</f>
      </c>
      <c r="AN39" s="18">
        <f>IFERROR(_xlfn.BETA.DIST(DATE(YEAR(AN$2),MONTH(AN$2),15),$AB$2,$AC$2,FALSE,DATE(YEAR($AB39),MONTH($AB39),1),DATE(YEAR($AC39),MONTH($AC39),28)),0)</f>
      </c>
      <c r="AO39" s="18">
        <f>IFERROR(_xlfn.BETA.DIST(DATE(YEAR(AO$2),MONTH(AO$2),15),$AB$2,$AC$2,FALSE,DATE(YEAR($AB39),MONTH($AB39),1),DATE(YEAR($AC39),MONTH($AC39),28)),0)</f>
      </c>
      <c r="AP39" s="18">
        <f>IFERROR(_xlfn.BETA.DIST(DATE(YEAR(AP$2),MONTH(AP$2),15),$AB$2,$AC$2,FALSE,DATE(YEAR($AB39),MONTH($AB39),1),DATE(YEAR($AC39),MONTH($AC39),28)),0)</f>
      </c>
      <c r="AQ39" s="18">
        <f>IFERROR(_xlfn.BETA.DIST(DATE(YEAR(AQ$2),MONTH(AQ$2),15),$AB$2,$AC$2,FALSE,DATE(YEAR($AB39),MONTH($AB39),1),DATE(YEAR($AC39),MONTH($AC39),28)),0)</f>
      </c>
      <c r="AR39" s="18">
        <f>IFERROR(_xlfn.BETA.DIST(DATE(YEAR(AR$2),MONTH(AR$2),15),$AB$2,$AC$2,FALSE,DATE(YEAR($AB39),MONTH($AB39),1),DATE(YEAR($AC39),MONTH($AC39),28)),0)</f>
      </c>
      <c r="AS39" s="18">
        <f>IFERROR(_xlfn.BETA.DIST(DATE(YEAR(AS$2),MONTH(AS$2),15),$AB$2,$AC$2,FALSE,DATE(YEAR($AB39),MONTH($AB39),1),DATE(YEAR($AC39),MONTH($AC39),28)),0)</f>
      </c>
      <c r="AT39" s="18">
        <f>SUM(AE39:AS39)</f>
      </c>
      <c r="AU39" s="18">
        <f>IF(I39&lt;&gt;0,I39,IF($AT39=0,0,AE39/$AT39*$X39))</f>
      </c>
      <c r="AV39" s="18">
        <f>IF(J39&lt;&gt;0,J39,IF($AT39=0,0,AF39/$AT39*$X39))</f>
      </c>
      <c r="AW39" s="18">
        <f>IF(K39&lt;&gt;0,K39,IF($AT39=0,0,AG39/$AT39*$X39))</f>
      </c>
      <c r="AX39" s="18">
        <f>IF(L39&lt;&gt;0,L39,IF($AT39=0,0,AH39/$AT39*$X39))</f>
      </c>
      <c r="AY39" s="18">
        <f>IF(M39&lt;&gt;0,M39,IF($AT39=0,0,AI39/$AT39*$X39))</f>
      </c>
      <c r="AZ39" s="18">
        <f>IF(N39&lt;&gt;0,N39,IF($AT39=0,0,AJ39/$AT39*$X39))</f>
      </c>
      <c r="BA39" s="18">
        <f>IF(O39&lt;&gt;0,O39,IF($AT39=0,0,AK39/$AT39*$X39))</f>
      </c>
      <c r="BB39" s="18">
        <f>IF(P39&lt;&gt;0,P39,IF($AT39=0,0,AL39/$AT39*$X39))</f>
      </c>
      <c r="BC39" s="18">
        <f>IF(Q39&lt;&gt;0,Q39,IF($AT39=0,0,AM39/$AT39*$X39))</f>
      </c>
      <c r="BD39" s="18">
        <f>IF(R39&lt;&gt;0,R39,IF($AT39=0,0,AN39/$AT39*$X39))</f>
      </c>
      <c r="BE39" s="18">
        <f>IF(S39&lt;&gt;0,S39,IF($AT39=0,0,AO39/$AT39*$X39))</f>
      </c>
      <c r="BF39" s="18">
        <f>IF(T39&lt;&gt;0,T39,IF($AT39=0,0,AP39/$AT39*$X39))</f>
      </c>
      <c r="BG39" s="18">
        <f>IF(U39&lt;&gt;0,U39,IF($AT39=0,0,AQ39/$AT39*$X39))</f>
      </c>
      <c r="BH39" s="18">
        <f>IF(V39&lt;&gt;0,V39,IF($AT39=0,0,AR39/$AT39*$X39))</f>
      </c>
      <c r="BI39" s="18">
        <f>IF(W39&lt;&gt;0,W39,IF($AT39=0,0,AS39/$AT39*$X39))</f>
      </c>
      <c r="BJ39" s="18">
        <f>SUM(AU39:BI39)</f>
      </c>
      <c r="BK39" s="18">
        <f>H39-BJ39</f>
      </c>
    </row>
    <row r="40" outlineLevel="2">
      <c r="A40" s="5" t="str">
        <v>7.3.2.1</v>
      </c>
      <c r="B40" s="5" t="str">
        <v/>
      </c>
      <c r="C40" s="5" t="str">
        <v/>
      </c>
      <c r="D40" s="19">
        <v>0.8</v>
      </c>
      <c r="E40" s="5" t="str">
        <v>Site Delivery</v>
      </c>
      <c r="F40" s="5" t="str">
        <v/>
      </c>
      <c r="G40" s="18">
        <f>F38*D40</f>
      </c>
      <c r="H40" s="18">
        <f>G40</f>
      </c>
      <c r="I40" s="18">
        <v>0</v>
      </c>
      <c r="J40" s="18">
        <v>0</v>
      </c>
      <c r="K40" s="18">
        <v>0</v>
      </c>
      <c r="L40" s="18">
        <v>0</v>
      </c>
      <c r="M40" s="18">
        <v>0</v>
      </c>
      <c r="N40" s="18">
        <v>0</v>
      </c>
      <c r="O40" s="18">
        <v>0</v>
      </c>
      <c r="P40" s="18">
        <v>0</v>
      </c>
      <c r="Q40" s="18">
        <v>0</v>
      </c>
      <c r="R40" s="18">
        <v>0</v>
      </c>
      <c r="S40" s="18">
        <v>0</v>
      </c>
      <c r="T40" s="18">
        <v>0</v>
      </c>
      <c r="U40" s="18">
        <v>0</v>
      </c>
      <c r="V40" s="18">
        <v>0</v>
      </c>
      <c r="W40" s="18">
        <v>0</v>
      </c>
      <c r="X40" s="18">
        <f>H40-SUM(I40:W40)</f>
      </c>
      <c r="Y40" s="5" t="str">
        <v/>
      </c>
      <c r="Z40" s="5" t="str">
        <v/>
      </c>
      <c r="AA40" s="18">
        <v>30</v>
      </c>
      <c r="AB40" s="20">
        <f>Y40+AA40</f>
      </c>
      <c r="AC40" s="20">
        <f>AA40+Z40</f>
      </c>
      <c r="AD40" s="5" t="str">
        <v/>
      </c>
      <c r="AE40" s="18">
        <f>IFERROR(_xlfn.BETA.DIST(DATE(YEAR(AE$2),MONTH(AE$2),15),$AB$2,$AC$2,FALSE,DATE(YEAR($AB40),MONTH($AB40),1),DATE(YEAR($AC40),MONTH($AC40),28)),0)</f>
      </c>
      <c r="AF40" s="18">
        <f>IFERROR(_xlfn.BETA.DIST(DATE(YEAR(AF$2),MONTH(AF$2),15),$AB$2,$AC$2,FALSE,DATE(YEAR($AB40),MONTH($AB40),1),DATE(YEAR($AC40),MONTH($AC40),28)),0)</f>
      </c>
      <c r="AG40" s="18">
        <f>IFERROR(_xlfn.BETA.DIST(DATE(YEAR(AG$2),MONTH(AG$2),15),$AB$2,$AC$2,FALSE,DATE(YEAR($AB40),MONTH($AB40),1),DATE(YEAR($AC40),MONTH($AC40),28)),0)</f>
      </c>
      <c r="AH40" s="18">
        <f>IFERROR(_xlfn.BETA.DIST(DATE(YEAR(AH$2),MONTH(AH$2),15),$AB$2,$AC$2,FALSE,DATE(YEAR($AB40),MONTH($AB40),1),DATE(YEAR($AC40),MONTH($AC40),28)),0)</f>
      </c>
      <c r="AI40" s="18">
        <f>IFERROR(_xlfn.BETA.DIST(DATE(YEAR(AI$2),MONTH(AI$2),15),$AB$2,$AC$2,FALSE,DATE(YEAR($AB40),MONTH($AB40),1),DATE(YEAR($AC40),MONTH($AC40),28)),0)</f>
      </c>
      <c r="AJ40" s="18">
        <f>IFERROR(_xlfn.BETA.DIST(DATE(YEAR(AJ$2),MONTH(AJ$2),15),$AB$2,$AC$2,FALSE,DATE(YEAR($AB40),MONTH($AB40),1),DATE(YEAR($AC40),MONTH($AC40),28)),0)</f>
      </c>
      <c r="AK40" s="18">
        <f>IFERROR(_xlfn.BETA.DIST(DATE(YEAR(AK$2),MONTH(AK$2),15),$AB$2,$AC$2,FALSE,DATE(YEAR($AB40),MONTH($AB40),1),DATE(YEAR($AC40),MONTH($AC40),28)),0)</f>
      </c>
      <c r="AL40" s="18">
        <f>IFERROR(_xlfn.BETA.DIST(DATE(YEAR(AL$2),MONTH(AL$2),15),$AB$2,$AC$2,FALSE,DATE(YEAR($AB40),MONTH($AB40),1),DATE(YEAR($AC40),MONTH($AC40),28)),0)</f>
      </c>
      <c r="AM40" s="18">
        <f>IFERROR(_xlfn.BETA.DIST(DATE(YEAR(AM$2),MONTH(AM$2),15),$AB$2,$AC$2,FALSE,DATE(YEAR($AB40),MONTH($AB40),1),DATE(YEAR($AC40),MONTH($AC40),28)),0)</f>
      </c>
      <c r="AN40" s="18">
        <f>IFERROR(_xlfn.BETA.DIST(DATE(YEAR(AN$2),MONTH(AN$2),15),$AB$2,$AC$2,FALSE,DATE(YEAR($AB40),MONTH($AB40),1),DATE(YEAR($AC40),MONTH($AC40),28)),0)</f>
      </c>
      <c r="AO40" s="18">
        <f>IFERROR(_xlfn.BETA.DIST(DATE(YEAR(AO$2),MONTH(AO$2),15),$AB$2,$AC$2,FALSE,DATE(YEAR($AB40),MONTH($AB40),1),DATE(YEAR($AC40),MONTH($AC40),28)),0)</f>
      </c>
      <c r="AP40" s="18">
        <f>IFERROR(_xlfn.BETA.DIST(DATE(YEAR(AP$2),MONTH(AP$2),15),$AB$2,$AC$2,FALSE,DATE(YEAR($AB40),MONTH($AB40),1),DATE(YEAR($AC40),MONTH($AC40),28)),0)</f>
      </c>
      <c r="AQ40" s="18">
        <f>IFERROR(_xlfn.BETA.DIST(DATE(YEAR(AQ$2),MONTH(AQ$2),15),$AB$2,$AC$2,FALSE,DATE(YEAR($AB40),MONTH($AB40),1),DATE(YEAR($AC40),MONTH($AC40),28)),0)</f>
      </c>
      <c r="AR40" s="18">
        <f>IFERROR(_xlfn.BETA.DIST(DATE(YEAR(AR$2),MONTH(AR$2),15),$AB$2,$AC$2,FALSE,DATE(YEAR($AB40),MONTH($AB40),1),DATE(YEAR($AC40),MONTH($AC40),28)),0)</f>
      </c>
      <c r="AS40" s="18">
        <f>IFERROR(_xlfn.BETA.DIST(DATE(YEAR(AS$2),MONTH(AS$2),15),$AB$2,$AC$2,FALSE,DATE(YEAR($AB40),MONTH($AB40),1),DATE(YEAR($AC40),MONTH($AC40),28)),0)</f>
      </c>
      <c r="AT40" s="18">
        <f>SUM(AE40:AS40)</f>
      </c>
      <c r="AU40" s="18">
        <f>IF(I40&lt;&gt;0,I40,IF($AT40=0,0,AE40/$AT40*$X40))</f>
      </c>
      <c r="AV40" s="18">
        <f>IF(J40&lt;&gt;0,J40,IF($AT40=0,0,AF40/$AT40*$X40))</f>
      </c>
      <c r="AW40" s="18">
        <f>IF(K40&lt;&gt;0,K40,IF($AT40=0,0,AG40/$AT40*$X40))</f>
      </c>
      <c r="AX40" s="18">
        <f>IF(L40&lt;&gt;0,L40,IF($AT40=0,0,AH40/$AT40*$X40))</f>
      </c>
      <c r="AY40" s="18">
        <f>IF(M40&lt;&gt;0,M40,IF($AT40=0,0,AI40/$AT40*$X40))</f>
      </c>
      <c r="AZ40" s="18">
        <f>IF(N40&lt;&gt;0,N40,IF($AT40=0,0,AJ40/$AT40*$X40))</f>
      </c>
      <c r="BA40" s="18">
        <f>IF(O40&lt;&gt;0,O40,IF($AT40=0,0,AK40/$AT40*$X40))</f>
      </c>
      <c r="BB40" s="18">
        <f>IF(P40&lt;&gt;0,P40,IF($AT40=0,0,AL40/$AT40*$X40))</f>
      </c>
      <c r="BC40" s="18">
        <f>IF(Q40&lt;&gt;0,Q40,IF($AT40=0,0,AM40/$AT40*$X40))</f>
      </c>
      <c r="BD40" s="18">
        <f>IF(R40&lt;&gt;0,R40,IF($AT40=0,0,AN40/$AT40*$X40))</f>
      </c>
      <c r="BE40" s="18">
        <f>IF(S40&lt;&gt;0,S40,IF($AT40=0,0,AO40/$AT40*$X40))</f>
      </c>
      <c r="BF40" s="18">
        <f>IF(T40&lt;&gt;0,T40,IF($AT40=0,0,AP40/$AT40*$X40))</f>
      </c>
      <c r="BG40" s="18">
        <f>IF(U40&lt;&gt;0,U40,IF($AT40=0,0,AQ40/$AT40*$X40))</f>
      </c>
      <c r="BH40" s="18">
        <f>IF(V40&lt;&gt;0,V40,IF($AT40=0,0,AR40/$AT40*$X40))</f>
      </c>
      <c r="BI40" s="18">
        <f>IF(W40&lt;&gt;0,W40,IF($AT40=0,0,AS40/$AT40*$X40))</f>
      </c>
      <c r="BJ40" s="18">
        <f>SUM(AU40:BI40)</f>
      </c>
      <c r="BK40" s="18">
        <f>H40-BJ40</f>
      </c>
    </row>
    <row r="41" outlineLevel="1">
      <c r="A41" s="15" t="str">
        <v>9.1.1</v>
      </c>
      <c r="B41" s="15" t="str">
        <v/>
      </c>
      <c r="C41" s="15" t="str">
        <v/>
      </c>
      <c r="D41" s="15" t="str">
        <v>9.1.1</v>
      </c>
      <c r="E41" s="15" t="str">
        <v>Supply Three phase single core XLPE 3</v>
      </c>
      <c r="F41" s="15">
        <v>2913629.29</v>
      </c>
      <c r="G41" s="15" t="str">
        <v/>
      </c>
      <c r="H41" s="15" t="str">
        <v/>
      </c>
      <c r="I41" s="15" t="str">
        <v/>
      </c>
      <c r="J41" s="15" t="str">
        <v/>
      </c>
      <c r="K41" s="15" t="str">
        <v/>
      </c>
      <c r="L41" s="15" t="str">
        <v/>
      </c>
      <c r="M41" s="15" t="str">
        <v/>
      </c>
      <c r="N41" s="15" t="str">
        <v/>
      </c>
      <c r="O41" s="15" t="str">
        <v/>
      </c>
      <c r="P41" s="15" t="str">
        <v/>
      </c>
      <c r="Q41" s="15" t="str">
        <v/>
      </c>
      <c r="R41" s="15" t="str">
        <v/>
      </c>
      <c r="S41" s="15" t="str">
        <v/>
      </c>
      <c r="T41" s="15" t="str">
        <v/>
      </c>
      <c r="U41" s="15" t="str">
        <v/>
      </c>
      <c r="V41" s="15" t="str">
        <v/>
      </c>
      <c r="W41" s="15" t="str">
        <v/>
      </c>
      <c r="X41" s="15" t="str">
        <v/>
      </c>
      <c r="Y41" s="15" t="str">
        <v/>
      </c>
      <c r="Z41" s="15" t="str">
        <v/>
      </c>
      <c r="AA41" s="15" t="str">
        <v/>
      </c>
      <c r="AB41" s="15" t="str">
        <v/>
      </c>
      <c r="AC41" s="15" t="str">
        <v/>
      </c>
      <c r="AD41" s="5" t="str">
        <v/>
      </c>
      <c r="AE41" s="18">
        <f>IFERROR(_xlfn.BETA.DIST(DATE(YEAR(AE$2),MONTH(AE$2),15),$AB$2,$AC$2,FALSE,DATE(YEAR($AB41),MONTH($AB41),1),DATE(YEAR($AC41),MONTH($AC41),28)),0)</f>
      </c>
      <c r="AF41" s="18">
        <f>IFERROR(_xlfn.BETA.DIST(DATE(YEAR(AF$2),MONTH(AF$2),15),$AB$2,$AC$2,FALSE,DATE(YEAR($AB41),MONTH($AB41),1),DATE(YEAR($AC41),MONTH($AC41),28)),0)</f>
      </c>
      <c r="AG41" s="18">
        <f>IFERROR(_xlfn.BETA.DIST(DATE(YEAR(AG$2),MONTH(AG$2),15),$AB$2,$AC$2,FALSE,DATE(YEAR($AB41),MONTH($AB41),1),DATE(YEAR($AC41),MONTH($AC41),28)),0)</f>
      </c>
      <c r="AH41" s="18">
        <f>IFERROR(_xlfn.BETA.DIST(DATE(YEAR(AH$2),MONTH(AH$2),15),$AB$2,$AC$2,FALSE,DATE(YEAR($AB41),MONTH($AB41),1),DATE(YEAR($AC41),MONTH($AC41),28)),0)</f>
      </c>
      <c r="AI41" s="18">
        <f>IFERROR(_xlfn.BETA.DIST(DATE(YEAR(AI$2),MONTH(AI$2),15),$AB$2,$AC$2,FALSE,DATE(YEAR($AB41),MONTH($AB41),1),DATE(YEAR($AC41),MONTH($AC41),28)),0)</f>
      </c>
      <c r="AJ41" s="18">
        <f>IFERROR(_xlfn.BETA.DIST(DATE(YEAR(AJ$2),MONTH(AJ$2),15),$AB$2,$AC$2,FALSE,DATE(YEAR($AB41),MONTH($AB41),1),DATE(YEAR($AC41),MONTH($AC41),28)),0)</f>
      </c>
      <c r="AK41" s="18">
        <f>IFERROR(_xlfn.BETA.DIST(DATE(YEAR(AK$2),MONTH(AK$2),15),$AB$2,$AC$2,FALSE,DATE(YEAR($AB41),MONTH($AB41),1),DATE(YEAR($AC41),MONTH($AC41),28)),0)</f>
      </c>
      <c r="AL41" s="18">
        <f>IFERROR(_xlfn.BETA.DIST(DATE(YEAR(AL$2),MONTH(AL$2),15),$AB$2,$AC$2,FALSE,DATE(YEAR($AB41),MONTH($AB41),1),DATE(YEAR($AC41),MONTH($AC41),28)),0)</f>
      </c>
      <c r="AM41" s="18">
        <f>IFERROR(_xlfn.BETA.DIST(DATE(YEAR(AM$2),MONTH(AM$2),15),$AB$2,$AC$2,FALSE,DATE(YEAR($AB41),MONTH($AB41),1),DATE(YEAR($AC41),MONTH($AC41),28)),0)</f>
      </c>
      <c r="AN41" s="18">
        <f>IFERROR(_xlfn.BETA.DIST(DATE(YEAR(AN$2),MONTH(AN$2),15),$AB$2,$AC$2,FALSE,DATE(YEAR($AB41),MONTH($AB41),1),DATE(YEAR($AC41),MONTH($AC41),28)),0)</f>
      </c>
      <c r="AO41" s="18">
        <f>IFERROR(_xlfn.BETA.DIST(DATE(YEAR(AO$2),MONTH(AO$2),15),$AB$2,$AC$2,FALSE,DATE(YEAR($AB41),MONTH($AB41),1),DATE(YEAR($AC41),MONTH($AC41),28)),0)</f>
      </c>
      <c r="AP41" s="18">
        <f>IFERROR(_xlfn.BETA.DIST(DATE(YEAR(AP$2),MONTH(AP$2),15),$AB$2,$AC$2,FALSE,DATE(YEAR($AB41),MONTH($AB41),1),DATE(YEAR($AC41),MONTH($AC41),28)),0)</f>
      </c>
      <c r="AQ41" s="18">
        <f>IFERROR(_xlfn.BETA.DIST(DATE(YEAR(AQ$2),MONTH(AQ$2),15),$AB$2,$AC$2,FALSE,DATE(YEAR($AB41),MONTH($AB41),1),DATE(YEAR($AC41),MONTH($AC41),28)),0)</f>
      </c>
      <c r="AR41" s="18">
        <f>IFERROR(_xlfn.BETA.DIST(DATE(YEAR(AR$2),MONTH(AR$2),15),$AB$2,$AC$2,FALSE,DATE(YEAR($AB41),MONTH($AB41),1),DATE(YEAR($AC41),MONTH($AC41),28)),0)</f>
      </c>
      <c r="AS41" s="18">
        <f>IFERROR(_xlfn.BETA.DIST(DATE(YEAR(AS$2),MONTH(AS$2),15),$AB$2,$AC$2,FALSE,DATE(YEAR($AB41),MONTH($AB41),1),DATE(YEAR($AC41),MONTH($AC41),28)),0)</f>
      </c>
      <c r="AT41" s="18">
        <f>SUM(AE41:AS41)</f>
      </c>
      <c r="AU41" s="18">
        <f>IF(I41&lt;&gt;0,I41,IF($AT41=0,0,AE41/$AT41*$X41))</f>
      </c>
      <c r="AV41" s="18">
        <f>IF(J41&lt;&gt;0,J41,IF($AT41=0,0,AF41/$AT41*$X41))</f>
      </c>
      <c r="AW41" s="18">
        <f>IF(K41&lt;&gt;0,K41,IF($AT41=0,0,AG41/$AT41*$X41))</f>
      </c>
      <c r="AX41" s="18">
        <f>IF(L41&lt;&gt;0,L41,IF($AT41=0,0,AH41/$AT41*$X41))</f>
      </c>
      <c r="AY41" s="18">
        <f>IF(M41&lt;&gt;0,M41,IF($AT41=0,0,AI41/$AT41*$X41))</f>
      </c>
      <c r="AZ41" s="18">
        <f>IF(N41&lt;&gt;0,N41,IF($AT41=0,0,AJ41/$AT41*$X41))</f>
      </c>
      <c r="BA41" s="18">
        <f>IF(O41&lt;&gt;0,O41,IF($AT41=0,0,AK41/$AT41*$X41))</f>
      </c>
      <c r="BB41" s="18">
        <f>IF(P41&lt;&gt;0,P41,IF($AT41=0,0,AL41/$AT41*$X41))</f>
      </c>
      <c r="BC41" s="18">
        <f>IF(Q41&lt;&gt;0,Q41,IF($AT41=0,0,AM41/$AT41*$X41))</f>
      </c>
      <c r="BD41" s="18">
        <f>IF(R41&lt;&gt;0,R41,IF($AT41=0,0,AN41/$AT41*$X41))</f>
      </c>
      <c r="BE41" s="18">
        <f>IF(S41&lt;&gt;0,S41,IF($AT41=0,0,AO41/$AT41*$X41))</f>
      </c>
      <c r="BF41" s="18">
        <f>IF(T41&lt;&gt;0,T41,IF($AT41=0,0,AP41/$AT41*$X41))</f>
      </c>
      <c r="BG41" s="18">
        <f>IF(U41&lt;&gt;0,U41,IF($AT41=0,0,AQ41/$AT41*$X41))</f>
      </c>
      <c r="BH41" s="18">
        <f>IF(V41&lt;&gt;0,V41,IF($AT41=0,0,AR41/$AT41*$X41))</f>
      </c>
      <c r="BI41" s="18">
        <f>IF(W41&lt;&gt;0,W41,IF($AT41=0,0,AS41/$AT41*$X41))</f>
      </c>
      <c r="BJ41" s="18">
        <f>SUM(AU41:BI41)</f>
      </c>
      <c r="BK41" s="15" t="str">
        <v/>
      </c>
    </row>
    <row r="42" outlineLevel="2">
      <c r="A42" s="5" t="str">
        <v>9.1.1</v>
      </c>
      <c r="B42" s="5" t="str">
        <v/>
      </c>
      <c r="C42" s="5" t="str">
        <v/>
      </c>
      <c r="D42" s="19">
        <v>0.2</v>
      </c>
      <c r="E42" s="5" t="str">
        <v>Advanced Payment PO EGP</v>
      </c>
      <c r="F42" s="5" t="str">
        <v/>
      </c>
      <c r="G42" s="18">
        <f>F41*D42</f>
      </c>
      <c r="H42" s="18">
        <f>G42</f>
      </c>
      <c r="I42" s="18">
        <v>0</v>
      </c>
      <c r="J42" s="18">
        <v>0</v>
      </c>
      <c r="K42" s="18">
        <v>0</v>
      </c>
      <c r="L42" s="18">
        <v>0</v>
      </c>
      <c r="M42" s="18">
        <v>0</v>
      </c>
      <c r="N42" s="18">
        <v>0</v>
      </c>
      <c r="O42" s="18">
        <v>0</v>
      </c>
      <c r="P42" s="18">
        <v>0</v>
      </c>
      <c r="Q42" s="18">
        <v>0</v>
      </c>
      <c r="R42" s="18">
        <v>0</v>
      </c>
      <c r="S42" s="18">
        <v>0</v>
      </c>
      <c r="T42" s="18">
        <v>0</v>
      </c>
      <c r="U42" s="18">
        <v>0</v>
      </c>
      <c r="V42" s="18">
        <v>0</v>
      </c>
      <c r="W42" s="18">
        <v>0</v>
      </c>
      <c r="X42" s="18">
        <f>H42-SUM(I42:W42)</f>
      </c>
      <c r="Y42" s="5" t="str">
        <v/>
      </c>
      <c r="Z42" s="5" t="str">
        <v/>
      </c>
      <c r="AA42" s="18">
        <v>0</v>
      </c>
      <c r="AB42" s="20">
        <f>Y42+AA42</f>
      </c>
      <c r="AC42" s="20">
        <f>AA42+Z42</f>
      </c>
      <c r="AD42" s="5" t="str">
        <v/>
      </c>
      <c r="AE42" s="18">
        <f>IFERROR(_xlfn.BETA.DIST(DATE(YEAR(AE$2),MONTH(AE$2),15),$AB$2,$AC$2,FALSE,DATE(YEAR($AB42),MONTH($AB42),1),DATE(YEAR($AC42),MONTH($AC42),28)),0)</f>
      </c>
      <c r="AF42" s="18">
        <f>IFERROR(_xlfn.BETA.DIST(DATE(YEAR(AF$2),MONTH(AF$2),15),$AB$2,$AC$2,FALSE,DATE(YEAR($AB42),MONTH($AB42),1),DATE(YEAR($AC42),MONTH($AC42),28)),0)</f>
      </c>
      <c r="AG42" s="18">
        <f>IFERROR(_xlfn.BETA.DIST(DATE(YEAR(AG$2),MONTH(AG$2),15),$AB$2,$AC$2,FALSE,DATE(YEAR($AB42),MONTH($AB42),1),DATE(YEAR($AC42),MONTH($AC42),28)),0)</f>
      </c>
      <c r="AH42" s="18">
        <f>IFERROR(_xlfn.BETA.DIST(DATE(YEAR(AH$2),MONTH(AH$2),15),$AB$2,$AC$2,FALSE,DATE(YEAR($AB42),MONTH($AB42),1),DATE(YEAR($AC42),MONTH($AC42),28)),0)</f>
      </c>
      <c r="AI42" s="18">
        <f>IFERROR(_xlfn.BETA.DIST(DATE(YEAR(AI$2),MONTH(AI$2),15),$AB$2,$AC$2,FALSE,DATE(YEAR($AB42),MONTH($AB42),1),DATE(YEAR($AC42),MONTH($AC42),28)),0)</f>
      </c>
      <c r="AJ42" s="18">
        <f>IFERROR(_xlfn.BETA.DIST(DATE(YEAR(AJ$2),MONTH(AJ$2),15),$AB$2,$AC$2,FALSE,DATE(YEAR($AB42),MONTH($AB42),1),DATE(YEAR($AC42),MONTH($AC42),28)),0)</f>
      </c>
      <c r="AK42" s="18">
        <f>IFERROR(_xlfn.BETA.DIST(DATE(YEAR(AK$2),MONTH(AK$2),15),$AB$2,$AC$2,FALSE,DATE(YEAR($AB42),MONTH($AB42),1),DATE(YEAR($AC42),MONTH($AC42),28)),0)</f>
      </c>
      <c r="AL42" s="18">
        <f>IFERROR(_xlfn.BETA.DIST(DATE(YEAR(AL$2),MONTH(AL$2),15),$AB$2,$AC$2,FALSE,DATE(YEAR($AB42),MONTH($AB42),1),DATE(YEAR($AC42),MONTH($AC42),28)),0)</f>
      </c>
      <c r="AM42" s="18">
        <f>IFERROR(_xlfn.BETA.DIST(DATE(YEAR(AM$2),MONTH(AM$2),15),$AB$2,$AC$2,FALSE,DATE(YEAR($AB42),MONTH($AB42),1),DATE(YEAR($AC42),MONTH($AC42),28)),0)</f>
      </c>
      <c r="AN42" s="18">
        <f>IFERROR(_xlfn.BETA.DIST(DATE(YEAR(AN$2),MONTH(AN$2),15),$AB$2,$AC$2,FALSE,DATE(YEAR($AB42),MONTH($AB42),1),DATE(YEAR($AC42),MONTH($AC42),28)),0)</f>
      </c>
      <c r="AO42" s="18">
        <f>IFERROR(_xlfn.BETA.DIST(DATE(YEAR(AO$2),MONTH(AO$2),15),$AB$2,$AC$2,FALSE,DATE(YEAR($AB42),MONTH($AB42),1),DATE(YEAR($AC42),MONTH($AC42),28)),0)</f>
      </c>
      <c r="AP42" s="18">
        <f>IFERROR(_xlfn.BETA.DIST(DATE(YEAR(AP$2),MONTH(AP$2),15),$AB$2,$AC$2,FALSE,DATE(YEAR($AB42),MONTH($AB42),1),DATE(YEAR($AC42),MONTH($AC42),28)),0)</f>
      </c>
      <c r="AQ42" s="18">
        <f>IFERROR(_xlfn.BETA.DIST(DATE(YEAR(AQ$2),MONTH(AQ$2),15),$AB$2,$AC$2,FALSE,DATE(YEAR($AB42),MONTH($AB42),1),DATE(YEAR($AC42),MONTH($AC42),28)),0)</f>
      </c>
      <c r="AR42" s="18">
        <f>IFERROR(_xlfn.BETA.DIST(DATE(YEAR(AR$2),MONTH(AR$2),15),$AB$2,$AC$2,FALSE,DATE(YEAR($AB42),MONTH($AB42),1),DATE(YEAR($AC42),MONTH($AC42),28)),0)</f>
      </c>
      <c r="AS42" s="18">
        <f>IFERROR(_xlfn.BETA.DIST(DATE(YEAR(AS$2),MONTH(AS$2),15),$AB$2,$AC$2,FALSE,DATE(YEAR($AB42),MONTH($AB42),1),DATE(YEAR($AC42),MONTH($AC42),28)),0)</f>
      </c>
      <c r="AT42" s="18">
        <f>SUM(AE42:AS42)</f>
      </c>
      <c r="AU42" s="18">
        <f>IF(I42&lt;&gt;0,I42,IF($AT42=0,0,AE42/$AT42*$X42))</f>
      </c>
      <c r="AV42" s="18">
        <f>IF(J42&lt;&gt;0,J42,IF($AT42=0,0,AF42/$AT42*$X42))</f>
      </c>
      <c r="AW42" s="18">
        <f>IF(K42&lt;&gt;0,K42,IF($AT42=0,0,AG42/$AT42*$X42))</f>
      </c>
      <c r="AX42" s="18">
        <f>IF(L42&lt;&gt;0,L42,IF($AT42=0,0,AH42/$AT42*$X42))</f>
      </c>
      <c r="AY42" s="18">
        <f>IF(M42&lt;&gt;0,M42,IF($AT42=0,0,AI42/$AT42*$X42))</f>
      </c>
      <c r="AZ42" s="18">
        <f>IF(N42&lt;&gt;0,N42,IF($AT42=0,0,AJ42/$AT42*$X42))</f>
      </c>
      <c r="BA42" s="18">
        <f>IF(O42&lt;&gt;0,O42,IF($AT42=0,0,AK42/$AT42*$X42))</f>
      </c>
      <c r="BB42" s="18">
        <f>IF(P42&lt;&gt;0,P42,IF($AT42=0,0,AL42/$AT42*$X42))</f>
      </c>
      <c r="BC42" s="18">
        <f>IF(Q42&lt;&gt;0,Q42,IF($AT42=0,0,AM42/$AT42*$X42))</f>
      </c>
      <c r="BD42" s="18">
        <f>IF(R42&lt;&gt;0,R42,IF($AT42=0,0,AN42/$AT42*$X42))</f>
      </c>
      <c r="BE42" s="18">
        <f>IF(S42&lt;&gt;0,S42,IF($AT42=0,0,AO42/$AT42*$X42))</f>
      </c>
      <c r="BF42" s="18">
        <f>IF(T42&lt;&gt;0,T42,IF($AT42=0,0,AP42/$AT42*$X42))</f>
      </c>
      <c r="BG42" s="18">
        <f>IF(U42&lt;&gt;0,U42,IF($AT42=0,0,AQ42/$AT42*$X42))</f>
      </c>
      <c r="BH42" s="18">
        <f>IF(V42&lt;&gt;0,V42,IF($AT42=0,0,AR42/$AT42*$X42))</f>
      </c>
      <c r="BI42" s="18">
        <f>IF(W42&lt;&gt;0,W42,IF($AT42=0,0,AS42/$AT42*$X42))</f>
      </c>
      <c r="BJ42" s="18">
        <f>SUM(AU42:BI42)</f>
      </c>
      <c r="BK42" s="18">
        <f>H42-BJ42</f>
      </c>
    </row>
    <row r="43" outlineLevel="2">
      <c r="A43" s="5" t="str">
        <v>9.1.1</v>
      </c>
      <c r="B43" s="5" t="str">
        <v/>
      </c>
      <c r="C43" s="5" t="str">
        <v/>
      </c>
      <c r="D43" s="19">
        <v>0.8</v>
      </c>
      <c r="E43" s="5" t="str">
        <v>Site Delivery</v>
      </c>
      <c r="F43" s="5" t="str">
        <v/>
      </c>
      <c r="G43" s="18">
        <f>F41*D43</f>
      </c>
      <c r="H43" s="18">
        <f>G43</f>
      </c>
      <c r="I43" s="18">
        <v>0</v>
      </c>
      <c r="J43" s="18">
        <v>0</v>
      </c>
      <c r="K43" s="18">
        <v>0</v>
      </c>
      <c r="L43" s="18">
        <v>0</v>
      </c>
      <c r="M43" s="18">
        <v>0</v>
      </c>
      <c r="N43" s="18">
        <v>0</v>
      </c>
      <c r="O43" s="18">
        <v>0</v>
      </c>
      <c r="P43" s="18">
        <v>0</v>
      </c>
      <c r="Q43" s="18">
        <v>0</v>
      </c>
      <c r="R43" s="18">
        <v>0</v>
      </c>
      <c r="S43" s="18">
        <v>0</v>
      </c>
      <c r="T43" s="18">
        <v>0</v>
      </c>
      <c r="U43" s="18">
        <v>0</v>
      </c>
      <c r="V43" s="18">
        <v>0</v>
      </c>
      <c r="W43" s="18">
        <v>0</v>
      </c>
      <c r="X43" s="18">
        <f>H43-SUM(I43:W43)</f>
      </c>
      <c r="Y43" s="5" t="str">
        <v/>
      </c>
      <c r="Z43" s="5" t="str">
        <v/>
      </c>
      <c r="AA43" s="18">
        <v>30</v>
      </c>
      <c r="AB43" s="20">
        <f>Y43+AA43</f>
      </c>
      <c r="AC43" s="20">
        <f>AA43+Z43</f>
      </c>
      <c r="AD43" s="5" t="str">
        <v/>
      </c>
      <c r="AE43" s="18">
        <f>IFERROR(_xlfn.BETA.DIST(DATE(YEAR(AE$2),MONTH(AE$2),15),$AB$2,$AC$2,FALSE,DATE(YEAR($AB43),MONTH($AB43),1),DATE(YEAR($AC43),MONTH($AC43),28)),0)</f>
      </c>
      <c r="AF43" s="18">
        <f>IFERROR(_xlfn.BETA.DIST(DATE(YEAR(AF$2),MONTH(AF$2),15),$AB$2,$AC$2,FALSE,DATE(YEAR($AB43),MONTH($AB43),1),DATE(YEAR($AC43),MONTH($AC43),28)),0)</f>
      </c>
      <c r="AG43" s="18">
        <f>IFERROR(_xlfn.BETA.DIST(DATE(YEAR(AG$2),MONTH(AG$2),15),$AB$2,$AC$2,FALSE,DATE(YEAR($AB43),MONTH($AB43),1),DATE(YEAR($AC43),MONTH($AC43),28)),0)</f>
      </c>
      <c r="AH43" s="18">
        <f>IFERROR(_xlfn.BETA.DIST(DATE(YEAR(AH$2),MONTH(AH$2),15),$AB$2,$AC$2,FALSE,DATE(YEAR($AB43),MONTH($AB43),1),DATE(YEAR($AC43),MONTH($AC43),28)),0)</f>
      </c>
      <c r="AI43" s="18">
        <f>IFERROR(_xlfn.BETA.DIST(DATE(YEAR(AI$2),MONTH(AI$2),15),$AB$2,$AC$2,FALSE,DATE(YEAR($AB43),MONTH($AB43),1),DATE(YEAR($AC43),MONTH($AC43),28)),0)</f>
      </c>
      <c r="AJ43" s="18">
        <f>IFERROR(_xlfn.BETA.DIST(DATE(YEAR(AJ$2),MONTH(AJ$2),15),$AB$2,$AC$2,FALSE,DATE(YEAR($AB43),MONTH($AB43),1),DATE(YEAR($AC43),MONTH($AC43),28)),0)</f>
      </c>
      <c r="AK43" s="18">
        <f>IFERROR(_xlfn.BETA.DIST(DATE(YEAR(AK$2),MONTH(AK$2),15),$AB$2,$AC$2,FALSE,DATE(YEAR($AB43),MONTH($AB43),1),DATE(YEAR($AC43),MONTH($AC43),28)),0)</f>
      </c>
      <c r="AL43" s="18">
        <f>IFERROR(_xlfn.BETA.DIST(DATE(YEAR(AL$2),MONTH(AL$2),15),$AB$2,$AC$2,FALSE,DATE(YEAR($AB43),MONTH($AB43),1),DATE(YEAR($AC43),MONTH($AC43),28)),0)</f>
      </c>
      <c r="AM43" s="18">
        <f>IFERROR(_xlfn.BETA.DIST(DATE(YEAR(AM$2),MONTH(AM$2),15),$AB$2,$AC$2,FALSE,DATE(YEAR($AB43),MONTH($AB43),1),DATE(YEAR($AC43),MONTH($AC43),28)),0)</f>
      </c>
      <c r="AN43" s="18">
        <f>IFERROR(_xlfn.BETA.DIST(DATE(YEAR(AN$2),MONTH(AN$2),15),$AB$2,$AC$2,FALSE,DATE(YEAR($AB43),MONTH($AB43),1),DATE(YEAR($AC43),MONTH($AC43),28)),0)</f>
      </c>
      <c r="AO43" s="18">
        <f>IFERROR(_xlfn.BETA.DIST(DATE(YEAR(AO$2),MONTH(AO$2),15),$AB$2,$AC$2,FALSE,DATE(YEAR($AB43),MONTH($AB43),1),DATE(YEAR($AC43),MONTH($AC43),28)),0)</f>
      </c>
      <c r="AP43" s="18">
        <f>IFERROR(_xlfn.BETA.DIST(DATE(YEAR(AP$2),MONTH(AP$2),15),$AB$2,$AC$2,FALSE,DATE(YEAR($AB43),MONTH($AB43),1),DATE(YEAR($AC43),MONTH($AC43),28)),0)</f>
      </c>
      <c r="AQ43" s="18">
        <f>IFERROR(_xlfn.BETA.DIST(DATE(YEAR(AQ$2),MONTH(AQ$2),15),$AB$2,$AC$2,FALSE,DATE(YEAR($AB43),MONTH($AB43),1),DATE(YEAR($AC43),MONTH($AC43),28)),0)</f>
      </c>
      <c r="AR43" s="18">
        <f>IFERROR(_xlfn.BETA.DIST(DATE(YEAR(AR$2),MONTH(AR$2),15),$AB$2,$AC$2,FALSE,DATE(YEAR($AB43),MONTH($AB43),1),DATE(YEAR($AC43),MONTH($AC43),28)),0)</f>
      </c>
      <c r="AS43" s="18">
        <f>IFERROR(_xlfn.BETA.DIST(DATE(YEAR(AS$2),MONTH(AS$2),15),$AB$2,$AC$2,FALSE,DATE(YEAR($AB43),MONTH($AB43),1),DATE(YEAR($AC43),MONTH($AC43),28)),0)</f>
      </c>
      <c r="AT43" s="18">
        <f>SUM(AE43:AS43)</f>
      </c>
      <c r="AU43" s="18">
        <f>IF(I43&lt;&gt;0,I43,IF($AT43=0,0,AE43/$AT43*$X43))</f>
      </c>
      <c r="AV43" s="18">
        <f>IF(J43&lt;&gt;0,J43,IF($AT43=0,0,AF43/$AT43*$X43))</f>
      </c>
      <c r="AW43" s="18">
        <f>IF(K43&lt;&gt;0,K43,IF($AT43=0,0,AG43/$AT43*$X43))</f>
      </c>
      <c r="AX43" s="18">
        <f>IF(L43&lt;&gt;0,L43,IF($AT43=0,0,AH43/$AT43*$X43))</f>
      </c>
      <c r="AY43" s="18">
        <f>IF(M43&lt;&gt;0,M43,IF($AT43=0,0,AI43/$AT43*$X43))</f>
      </c>
      <c r="AZ43" s="18">
        <f>IF(N43&lt;&gt;0,N43,IF($AT43=0,0,AJ43/$AT43*$X43))</f>
      </c>
      <c r="BA43" s="18">
        <f>IF(O43&lt;&gt;0,O43,IF($AT43=0,0,AK43/$AT43*$X43))</f>
      </c>
      <c r="BB43" s="18">
        <f>IF(P43&lt;&gt;0,P43,IF($AT43=0,0,AL43/$AT43*$X43))</f>
      </c>
      <c r="BC43" s="18">
        <f>IF(Q43&lt;&gt;0,Q43,IF($AT43=0,0,AM43/$AT43*$X43))</f>
      </c>
      <c r="BD43" s="18">
        <f>IF(R43&lt;&gt;0,R43,IF($AT43=0,0,AN43/$AT43*$X43))</f>
      </c>
      <c r="BE43" s="18">
        <f>IF(S43&lt;&gt;0,S43,IF($AT43=0,0,AO43/$AT43*$X43))</f>
      </c>
      <c r="BF43" s="18">
        <f>IF(T43&lt;&gt;0,T43,IF($AT43=0,0,AP43/$AT43*$X43))</f>
      </c>
      <c r="BG43" s="18">
        <f>IF(U43&lt;&gt;0,U43,IF($AT43=0,0,AQ43/$AT43*$X43))</f>
      </c>
      <c r="BH43" s="18">
        <f>IF(V43&lt;&gt;0,V43,IF($AT43=0,0,AR43/$AT43*$X43))</f>
      </c>
      <c r="BI43" s="18">
        <f>IF(W43&lt;&gt;0,W43,IF($AT43=0,0,AS43/$AT43*$X43))</f>
      </c>
      <c r="BJ43" s="18">
        <f>SUM(AU43:BI43)</f>
      </c>
      <c r="BK43" s="18">
        <f>H43-BJ43</f>
      </c>
    </row>
    <row r="44" outlineLevel="1">
      <c r="A44" s="15" t="str">
        <v>9.2.1</v>
      </c>
      <c r="B44" s="15" t="str">
        <v/>
      </c>
      <c r="C44" s="15" t="str">
        <v/>
      </c>
      <c r="D44" s="15" t="str">
        <v>9.2.1</v>
      </c>
      <c r="E44" s="15" t="str">
        <v>Supply 72.5 kV single core cable sealing end</v>
      </c>
      <c r="F44" s="15">
        <v>1501848</v>
      </c>
      <c r="G44" s="15" t="str">
        <v/>
      </c>
      <c r="H44" s="15" t="str">
        <v/>
      </c>
      <c r="I44" s="15" t="str">
        <v/>
      </c>
      <c r="J44" s="15" t="str">
        <v/>
      </c>
      <c r="K44" s="15" t="str">
        <v/>
      </c>
      <c r="L44" s="15" t="str">
        <v/>
      </c>
      <c r="M44" s="15" t="str">
        <v/>
      </c>
      <c r="N44" s="15" t="str">
        <v/>
      </c>
      <c r="O44" s="15" t="str">
        <v/>
      </c>
      <c r="P44" s="15" t="str">
        <v/>
      </c>
      <c r="Q44" s="15" t="str">
        <v/>
      </c>
      <c r="R44" s="15" t="str">
        <v/>
      </c>
      <c r="S44" s="15" t="str">
        <v/>
      </c>
      <c r="T44" s="15" t="str">
        <v/>
      </c>
      <c r="U44" s="15" t="str">
        <v/>
      </c>
      <c r="V44" s="15" t="str">
        <v/>
      </c>
      <c r="W44" s="15" t="str">
        <v/>
      </c>
      <c r="X44" s="15" t="str">
        <v/>
      </c>
      <c r="Y44" s="15" t="str">
        <v/>
      </c>
      <c r="Z44" s="15" t="str">
        <v/>
      </c>
      <c r="AA44" s="15" t="str">
        <v/>
      </c>
      <c r="AB44" s="15" t="str">
        <v/>
      </c>
      <c r="AC44" s="15" t="str">
        <v/>
      </c>
      <c r="AD44" s="5" t="str">
        <v/>
      </c>
      <c r="AE44" s="18">
        <f>IFERROR(_xlfn.BETA.DIST(DATE(YEAR(AE$2),MONTH(AE$2),15),$AB$2,$AC$2,FALSE,DATE(YEAR($AB44),MONTH($AB44),1),DATE(YEAR($AC44),MONTH($AC44),28)),0)</f>
      </c>
      <c r="AF44" s="18">
        <f>IFERROR(_xlfn.BETA.DIST(DATE(YEAR(AF$2),MONTH(AF$2),15),$AB$2,$AC$2,FALSE,DATE(YEAR($AB44),MONTH($AB44),1),DATE(YEAR($AC44),MONTH($AC44),28)),0)</f>
      </c>
      <c r="AG44" s="18">
        <f>IFERROR(_xlfn.BETA.DIST(DATE(YEAR(AG$2),MONTH(AG$2),15),$AB$2,$AC$2,FALSE,DATE(YEAR($AB44),MONTH($AB44),1),DATE(YEAR($AC44),MONTH($AC44),28)),0)</f>
      </c>
      <c r="AH44" s="18">
        <f>IFERROR(_xlfn.BETA.DIST(DATE(YEAR(AH$2),MONTH(AH$2),15),$AB$2,$AC$2,FALSE,DATE(YEAR($AB44),MONTH($AB44),1),DATE(YEAR($AC44),MONTH($AC44),28)),0)</f>
      </c>
      <c r="AI44" s="18">
        <f>IFERROR(_xlfn.BETA.DIST(DATE(YEAR(AI$2),MONTH(AI$2),15),$AB$2,$AC$2,FALSE,DATE(YEAR($AB44),MONTH($AB44),1),DATE(YEAR($AC44),MONTH($AC44),28)),0)</f>
      </c>
      <c r="AJ44" s="18">
        <f>IFERROR(_xlfn.BETA.DIST(DATE(YEAR(AJ$2),MONTH(AJ$2),15),$AB$2,$AC$2,FALSE,DATE(YEAR($AB44),MONTH($AB44),1),DATE(YEAR($AC44),MONTH($AC44),28)),0)</f>
      </c>
      <c r="AK44" s="18">
        <f>IFERROR(_xlfn.BETA.DIST(DATE(YEAR(AK$2),MONTH(AK$2),15),$AB$2,$AC$2,FALSE,DATE(YEAR($AB44),MONTH($AB44),1),DATE(YEAR($AC44),MONTH($AC44),28)),0)</f>
      </c>
      <c r="AL44" s="18">
        <f>IFERROR(_xlfn.BETA.DIST(DATE(YEAR(AL$2),MONTH(AL$2),15),$AB$2,$AC$2,FALSE,DATE(YEAR($AB44),MONTH($AB44),1),DATE(YEAR($AC44),MONTH($AC44),28)),0)</f>
      </c>
      <c r="AM44" s="18">
        <f>IFERROR(_xlfn.BETA.DIST(DATE(YEAR(AM$2),MONTH(AM$2),15),$AB$2,$AC$2,FALSE,DATE(YEAR($AB44),MONTH($AB44),1),DATE(YEAR($AC44),MONTH($AC44),28)),0)</f>
      </c>
      <c r="AN44" s="18">
        <f>IFERROR(_xlfn.BETA.DIST(DATE(YEAR(AN$2),MONTH(AN$2),15),$AB$2,$AC$2,FALSE,DATE(YEAR($AB44),MONTH($AB44),1),DATE(YEAR($AC44),MONTH($AC44),28)),0)</f>
      </c>
      <c r="AO44" s="18">
        <f>IFERROR(_xlfn.BETA.DIST(DATE(YEAR(AO$2),MONTH(AO$2),15),$AB$2,$AC$2,FALSE,DATE(YEAR($AB44),MONTH($AB44),1),DATE(YEAR($AC44),MONTH($AC44),28)),0)</f>
      </c>
      <c r="AP44" s="18">
        <f>IFERROR(_xlfn.BETA.DIST(DATE(YEAR(AP$2),MONTH(AP$2),15),$AB$2,$AC$2,FALSE,DATE(YEAR($AB44),MONTH($AB44),1),DATE(YEAR($AC44),MONTH($AC44),28)),0)</f>
      </c>
      <c r="AQ44" s="18">
        <f>IFERROR(_xlfn.BETA.DIST(DATE(YEAR(AQ$2),MONTH(AQ$2),15),$AB$2,$AC$2,FALSE,DATE(YEAR($AB44),MONTH($AB44),1),DATE(YEAR($AC44),MONTH($AC44),28)),0)</f>
      </c>
      <c r="AR44" s="18">
        <f>IFERROR(_xlfn.BETA.DIST(DATE(YEAR(AR$2),MONTH(AR$2),15),$AB$2,$AC$2,FALSE,DATE(YEAR($AB44),MONTH($AB44),1),DATE(YEAR($AC44),MONTH($AC44),28)),0)</f>
      </c>
      <c r="AS44" s="18">
        <f>IFERROR(_xlfn.BETA.DIST(DATE(YEAR(AS$2),MONTH(AS$2),15),$AB$2,$AC$2,FALSE,DATE(YEAR($AB44),MONTH($AB44),1),DATE(YEAR($AC44),MONTH($AC44),28)),0)</f>
      </c>
      <c r="AT44" s="18">
        <f>SUM(AE44:AS44)</f>
      </c>
      <c r="AU44" s="18">
        <f>IF(I44&lt;&gt;0,I44,IF($AT44=0,0,AE44/$AT44*$X44))</f>
      </c>
      <c r="AV44" s="18">
        <f>IF(J44&lt;&gt;0,J44,IF($AT44=0,0,AF44/$AT44*$X44))</f>
      </c>
      <c r="AW44" s="18">
        <f>IF(K44&lt;&gt;0,K44,IF($AT44=0,0,AG44/$AT44*$X44))</f>
      </c>
      <c r="AX44" s="18">
        <f>IF(L44&lt;&gt;0,L44,IF($AT44=0,0,AH44/$AT44*$X44))</f>
      </c>
      <c r="AY44" s="18">
        <f>IF(M44&lt;&gt;0,M44,IF($AT44=0,0,AI44/$AT44*$X44))</f>
      </c>
      <c r="AZ44" s="18">
        <f>IF(N44&lt;&gt;0,N44,IF($AT44=0,0,AJ44/$AT44*$X44))</f>
      </c>
      <c r="BA44" s="18">
        <f>IF(O44&lt;&gt;0,O44,IF($AT44=0,0,AK44/$AT44*$X44))</f>
      </c>
      <c r="BB44" s="18">
        <f>IF(P44&lt;&gt;0,P44,IF($AT44=0,0,AL44/$AT44*$X44))</f>
      </c>
      <c r="BC44" s="18">
        <f>IF(Q44&lt;&gt;0,Q44,IF($AT44=0,0,AM44/$AT44*$X44))</f>
      </c>
      <c r="BD44" s="18">
        <f>IF(R44&lt;&gt;0,R44,IF($AT44=0,0,AN44/$AT44*$X44))</f>
      </c>
      <c r="BE44" s="18">
        <f>IF(S44&lt;&gt;0,S44,IF($AT44=0,0,AO44/$AT44*$X44))</f>
      </c>
      <c r="BF44" s="18">
        <f>IF(T44&lt;&gt;0,T44,IF($AT44=0,0,AP44/$AT44*$X44))</f>
      </c>
      <c r="BG44" s="18">
        <f>IF(U44&lt;&gt;0,U44,IF($AT44=0,0,AQ44/$AT44*$X44))</f>
      </c>
      <c r="BH44" s="18">
        <f>IF(V44&lt;&gt;0,V44,IF($AT44=0,0,AR44/$AT44*$X44))</f>
      </c>
      <c r="BI44" s="18">
        <f>IF(W44&lt;&gt;0,W44,IF($AT44=0,0,AS44/$AT44*$X44))</f>
      </c>
      <c r="BJ44" s="18">
        <f>SUM(AU44:BI44)</f>
      </c>
      <c r="BK44" s="15" t="str">
        <v/>
      </c>
    </row>
    <row r="45" outlineLevel="2">
      <c r="A45" s="5" t="str">
        <v>9.2.1</v>
      </c>
      <c r="B45" s="5" t="str">
        <v>BSPRELGENSE04</v>
      </c>
      <c r="C45" s="5" t="str">
        <v>BSPRELGENSE04</v>
      </c>
      <c r="D45" s="19">
        <v>0.2</v>
      </c>
      <c r="E45" s="5" t="str">
        <v>Advanced Payment PO EGP</v>
      </c>
      <c r="F45" s="5" t="str">
        <v/>
      </c>
      <c r="G45" s="18">
        <f>F44*D45</f>
      </c>
      <c r="H45" s="18">
        <f>G45</f>
      </c>
      <c r="I45" s="18">
        <v>0</v>
      </c>
      <c r="J45" s="18">
        <v>0</v>
      </c>
      <c r="K45" s="18">
        <v>0</v>
      </c>
      <c r="L45" s="18">
        <v>0</v>
      </c>
      <c r="M45" s="18">
        <v>0</v>
      </c>
      <c r="N45" s="18">
        <v>0</v>
      </c>
      <c r="O45" s="18">
        <v>0</v>
      </c>
      <c r="P45" s="18">
        <v>0</v>
      </c>
      <c r="Q45" s="18">
        <v>0</v>
      </c>
      <c r="R45" s="18">
        <v>0</v>
      </c>
      <c r="S45" s="18">
        <v>0</v>
      </c>
      <c r="T45" s="18">
        <v>0</v>
      </c>
      <c r="U45" s="18">
        <v>0</v>
      </c>
      <c r="V45" s="18">
        <v>0</v>
      </c>
      <c r="W45" s="18">
        <v>0</v>
      </c>
      <c r="X45" s="18">
        <f>H45-SUM(I45:W45)</f>
      </c>
      <c r="Y45" s="20">
        <v>46097</v>
      </c>
      <c r="Z45" s="20">
        <v>46097</v>
      </c>
      <c r="AA45" s="18">
        <v>0</v>
      </c>
      <c r="AB45" s="20">
        <f>Y45+AA45</f>
      </c>
      <c r="AC45" s="20">
        <f>AA45+Z45</f>
      </c>
      <c r="AD45" s="5" t="str">
        <v/>
      </c>
      <c r="AE45" s="18">
        <f>IFERROR(_xlfn.BETA.DIST(DATE(YEAR(AE$2),MONTH(AE$2),15),$AB$2,$AC$2,FALSE,DATE(YEAR($AB45),MONTH($AB45),1),DATE(YEAR($AC45),MONTH($AC45),28)),0)</f>
      </c>
      <c r="AF45" s="18">
        <f>IFERROR(_xlfn.BETA.DIST(DATE(YEAR(AF$2),MONTH(AF$2),15),$AB$2,$AC$2,FALSE,DATE(YEAR($AB45),MONTH($AB45),1),DATE(YEAR($AC45),MONTH($AC45),28)),0)</f>
      </c>
      <c r="AG45" s="18">
        <f>IFERROR(_xlfn.BETA.DIST(DATE(YEAR(AG$2),MONTH(AG$2),15),$AB$2,$AC$2,FALSE,DATE(YEAR($AB45),MONTH($AB45),1),DATE(YEAR($AC45),MONTH($AC45),28)),0)</f>
      </c>
      <c r="AH45" s="18">
        <f>IFERROR(_xlfn.BETA.DIST(DATE(YEAR(AH$2),MONTH(AH$2),15),$AB$2,$AC$2,FALSE,DATE(YEAR($AB45),MONTH($AB45),1),DATE(YEAR($AC45),MONTH($AC45),28)),0)</f>
      </c>
      <c r="AI45" s="18">
        <f>IFERROR(_xlfn.BETA.DIST(DATE(YEAR(AI$2),MONTH(AI$2),15),$AB$2,$AC$2,FALSE,DATE(YEAR($AB45),MONTH($AB45),1),DATE(YEAR($AC45),MONTH($AC45),28)),0)</f>
      </c>
      <c r="AJ45" s="18">
        <f>IFERROR(_xlfn.BETA.DIST(DATE(YEAR(AJ$2),MONTH(AJ$2),15),$AB$2,$AC$2,FALSE,DATE(YEAR($AB45),MONTH($AB45),1),DATE(YEAR($AC45),MONTH($AC45),28)),0)</f>
      </c>
      <c r="AK45" s="18">
        <f>IFERROR(_xlfn.BETA.DIST(DATE(YEAR(AK$2),MONTH(AK$2),15),$AB$2,$AC$2,FALSE,DATE(YEAR($AB45),MONTH($AB45),1),DATE(YEAR($AC45),MONTH($AC45),28)),0)</f>
      </c>
      <c r="AL45" s="18">
        <f>IFERROR(_xlfn.BETA.DIST(DATE(YEAR(AL$2),MONTH(AL$2),15),$AB$2,$AC$2,FALSE,DATE(YEAR($AB45),MONTH($AB45),1),DATE(YEAR($AC45),MONTH($AC45),28)),0)</f>
      </c>
      <c r="AM45" s="18">
        <f>IFERROR(_xlfn.BETA.DIST(DATE(YEAR(AM$2),MONTH(AM$2),15),$AB$2,$AC$2,FALSE,DATE(YEAR($AB45),MONTH($AB45),1),DATE(YEAR($AC45),MONTH($AC45),28)),0)</f>
      </c>
      <c r="AN45" s="18">
        <f>IFERROR(_xlfn.BETA.DIST(DATE(YEAR(AN$2),MONTH(AN$2),15),$AB$2,$AC$2,FALSE,DATE(YEAR($AB45),MONTH($AB45),1),DATE(YEAR($AC45),MONTH($AC45),28)),0)</f>
      </c>
      <c r="AO45" s="18">
        <f>IFERROR(_xlfn.BETA.DIST(DATE(YEAR(AO$2),MONTH(AO$2),15),$AB$2,$AC$2,FALSE,DATE(YEAR($AB45),MONTH($AB45),1),DATE(YEAR($AC45),MONTH($AC45),28)),0)</f>
      </c>
      <c r="AP45" s="18">
        <f>IFERROR(_xlfn.BETA.DIST(DATE(YEAR(AP$2),MONTH(AP$2),15),$AB$2,$AC$2,FALSE,DATE(YEAR($AB45),MONTH($AB45),1),DATE(YEAR($AC45),MONTH($AC45),28)),0)</f>
      </c>
      <c r="AQ45" s="18">
        <f>IFERROR(_xlfn.BETA.DIST(DATE(YEAR(AQ$2),MONTH(AQ$2),15),$AB$2,$AC$2,FALSE,DATE(YEAR($AB45),MONTH($AB45),1),DATE(YEAR($AC45),MONTH($AC45),28)),0)</f>
      </c>
      <c r="AR45" s="18">
        <f>IFERROR(_xlfn.BETA.DIST(DATE(YEAR(AR$2),MONTH(AR$2),15),$AB$2,$AC$2,FALSE,DATE(YEAR($AB45),MONTH($AB45),1),DATE(YEAR($AC45),MONTH($AC45),28)),0)</f>
      </c>
      <c r="AS45" s="18">
        <f>IFERROR(_xlfn.BETA.DIST(DATE(YEAR(AS$2),MONTH(AS$2),15),$AB$2,$AC$2,FALSE,DATE(YEAR($AB45),MONTH($AB45),1),DATE(YEAR($AC45),MONTH($AC45),28)),0)</f>
      </c>
      <c r="AT45" s="18">
        <f>SUM(AE45:AS45)</f>
      </c>
      <c r="AU45" s="18">
        <f>IF(I45&lt;&gt;0,I45,IF($AT45=0,0,AE45/$AT45*$X45))</f>
      </c>
      <c r="AV45" s="18">
        <f>IF(J45&lt;&gt;0,J45,IF($AT45=0,0,AF45/$AT45*$X45))</f>
      </c>
      <c r="AW45" s="18">
        <f>IF(K45&lt;&gt;0,K45,IF($AT45=0,0,AG45/$AT45*$X45))</f>
      </c>
      <c r="AX45" s="18">
        <f>IF(L45&lt;&gt;0,L45,IF($AT45=0,0,AH45/$AT45*$X45))</f>
      </c>
      <c r="AY45" s="18">
        <f>IF(M45&lt;&gt;0,M45,IF($AT45=0,0,AI45/$AT45*$X45))</f>
      </c>
      <c r="AZ45" s="18">
        <f>IF(N45&lt;&gt;0,N45,IF($AT45=0,0,AJ45/$AT45*$X45))</f>
      </c>
      <c r="BA45" s="18">
        <f>IF(O45&lt;&gt;0,O45,IF($AT45=0,0,AK45/$AT45*$X45))</f>
      </c>
      <c r="BB45" s="18">
        <f>IF(P45&lt;&gt;0,P45,IF($AT45=0,0,AL45/$AT45*$X45))</f>
      </c>
      <c r="BC45" s="18">
        <f>IF(Q45&lt;&gt;0,Q45,IF($AT45=0,0,AM45/$AT45*$X45))</f>
      </c>
      <c r="BD45" s="18">
        <f>IF(R45&lt;&gt;0,R45,IF($AT45=0,0,AN45/$AT45*$X45))</f>
      </c>
      <c r="BE45" s="18">
        <f>IF(S45&lt;&gt;0,S45,IF($AT45=0,0,AO45/$AT45*$X45))</f>
      </c>
      <c r="BF45" s="18">
        <f>IF(T45&lt;&gt;0,T45,IF($AT45=0,0,AP45/$AT45*$X45))</f>
      </c>
      <c r="BG45" s="18">
        <f>IF(U45&lt;&gt;0,U45,IF($AT45=0,0,AQ45/$AT45*$X45))</f>
      </c>
      <c r="BH45" s="18">
        <f>IF(V45&lt;&gt;0,V45,IF($AT45=0,0,AR45/$AT45*$X45))</f>
      </c>
      <c r="BI45" s="18">
        <f>IF(W45&lt;&gt;0,W45,IF($AT45=0,0,AS45/$AT45*$X45))</f>
      </c>
      <c r="BJ45" s="18">
        <f>SUM(AU45:BI45)</f>
      </c>
      <c r="BK45" s="18">
        <f>H45-BJ45</f>
      </c>
    </row>
    <row r="46" outlineLevel="2">
      <c r="A46" s="5" t="str">
        <v>9.2.1</v>
      </c>
      <c r="B46" s="5" t="str">
        <v>BSPRELGENSE13</v>
      </c>
      <c r="C46" s="5" t="str">
        <v>BSPRELGENSE13</v>
      </c>
      <c r="D46" s="19">
        <v>0.8</v>
      </c>
      <c r="E46" s="5" t="str">
        <v>Site Delivery</v>
      </c>
      <c r="F46" s="5" t="str">
        <v/>
      </c>
      <c r="G46" s="18">
        <f>F44*D46</f>
      </c>
      <c r="H46" s="18">
        <f>G46</f>
      </c>
      <c r="I46" s="18">
        <v>0</v>
      </c>
      <c r="J46" s="18">
        <v>0</v>
      </c>
      <c r="K46" s="18">
        <v>0</v>
      </c>
      <c r="L46" s="18">
        <v>0</v>
      </c>
      <c r="M46" s="18">
        <v>0</v>
      </c>
      <c r="N46" s="18">
        <v>0</v>
      </c>
      <c r="O46" s="18">
        <v>0</v>
      </c>
      <c r="P46" s="18">
        <v>0</v>
      </c>
      <c r="Q46" s="18">
        <v>0</v>
      </c>
      <c r="R46" s="18">
        <v>0</v>
      </c>
      <c r="S46" s="18">
        <v>0</v>
      </c>
      <c r="T46" s="18">
        <v>0</v>
      </c>
      <c r="U46" s="18">
        <v>0</v>
      </c>
      <c r="V46" s="18">
        <v>0</v>
      </c>
      <c r="W46" s="18">
        <v>0</v>
      </c>
      <c r="X46" s="18">
        <f>H46-SUM(I46:W46)</f>
      </c>
      <c r="Y46" s="20">
        <v>46268</v>
      </c>
      <c r="Z46" s="20">
        <v>46268</v>
      </c>
      <c r="AA46" s="18">
        <v>30</v>
      </c>
      <c r="AB46" s="20">
        <f>Y46+AA46</f>
      </c>
      <c r="AC46" s="20">
        <f>AA46+Z46</f>
      </c>
      <c r="AD46" s="5" t="str">
        <v/>
      </c>
      <c r="AE46" s="18">
        <f>IFERROR(_xlfn.BETA.DIST(DATE(YEAR(AE$2),MONTH(AE$2),15),$AB$2,$AC$2,FALSE,DATE(YEAR($AB46),MONTH($AB46),1),DATE(YEAR($AC46),MONTH($AC46),28)),0)</f>
      </c>
      <c r="AF46" s="18">
        <f>IFERROR(_xlfn.BETA.DIST(DATE(YEAR(AF$2),MONTH(AF$2),15),$AB$2,$AC$2,FALSE,DATE(YEAR($AB46),MONTH($AB46),1),DATE(YEAR($AC46),MONTH($AC46),28)),0)</f>
      </c>
      <c r="AG46" s="18">
        <f>IFERROR(_xlfn.BETA.DIST(DATE(YEAR(AG$2),MONTH(AG$2),15),$AB$2,$AC$2,FALSE,DATE(YEAR($AB46),MONTH($AB46),1),DATE(YEAR($AC46),MONTH($AC46),28)),0)</f>
      </c>
      <c r="AH46" s="18">
        <f>IFERROR(_xlfn.BETA.DIST(DATE(YEAR(AH$2),MONTH(AH$2),15),$AB$2,$AC$2,FALSE,DATE(YEAR($AB46),MONTH($AB46),1),DATE(YEAR($AC46),MONTH($AC46),28)),0)</f>
      </c>
      <c r="AI46" s="18">
        <f>IFERROR(_xlfn.BETA.DIST(DATE(YEAR(AI$2),MONTH(AI$2),15),$AB$2,$AC$2,FALSE,DATE(YEAR($AB46),MONTH($AB46),1),DATE(YEAR($AC46),MONTH($AC46),28)),0)</f>
      </c>
      <c r="AJ46" s="18">
        <f>IFERROR(_xlfn.BETA.DIST(DATE(YEAR(AJ$2),MONTH(AJ$2),15),$AB$2,$AC$2,FALSE,DATE(YEAR($AB46),MONTH($AB46),1),DATE(YEAR($AC46),MONTH($AC46),28)),0)</f>
      </c>
      <c r="AK46" s="18">
        <f>IFERROR(_xlfn.BETA.DIST(DATE(YEAR(AK$2),MONTH(AK$2),15),$AB$2,$AC$2,FALSE,DATE(YEAR($AB46),MONTH($AB46),1),DATE(YEAR($AC46),MONTH($AC46),28)),0)</f>
      </c>
      <c r="AL46" s="18">
        <f>IFERROR(_xlfn.BETA.DIST(DATE(YEAR(AL$2),MONTH(AL$2),15),$AB$2,$AC$2,FALSE,DATE(YEAR($AB46),MONTH($AB46),1),DATE(YEAR($AC46),MONTH($AC46),28)),0)</f>
      </c>
      <c r="AM46" s="18">
        <f>IFERROR(_xlfn.BETA.DIST(DATE(YEAR(AM$2),MONTH(AM$2),15),$AB$2,$AC$2,FALSE,DATE(YEAR($AB46),MONTH($AB46),1),DATE(YEAR($AC46),MONTH($AC46),28)),0)</f>
      </c>
      <c r="AN46" s="18">
        <f>IFERROR(_xlfn.BETA.DIST(DATE(YEAR(AN$2),MONTH(AN$2),15),$AB$2,$AC$2,FALSE,DATE(YEAR($AB46),MONTH($AB46),1),DATE(YEAR($AC46),MONTH($AC46),28)),0)</f>
      </c>
      <c r="AO46" s="18">
        <f>IFERROR(_xlfn.BETA.DIST(DATE(YEAR(AO$2),MONTH(AO$2),15),$AB$2,$AC$2,FALSE,DATE(YEAR($AB46),MONTH($AB46),1),DATE(YEAR($AC46),MONTH($AC46),28)),0)</f>
      </c>
      <c r="AP46" s="18">
        <f>IFERROR(_xlfn.BETA.DIST(DATE(YEAR(AP$2),MONTH(AP$2),15),$AB$2,$AC$2,FALSE,DATE(YEAR($AB46),MONTH($AB46),1),DATE(YEAR($AC46),MONTH($AC46),28)),0)</f>
      </c>
      <c r="AQ46" s="18">
        <f>IFERROR(_xlfn.BETA.DIST(DATE(YEAR(AQ$2),MONTH(AQ$2),15),$AB$2,$AC$2,FALSE,DATE(YEAR($AB46),MONTH($AB46),1),DATE(YEAR($AC46),MONTH($AC46),28)),0)</f>
      </c>
      <c r="AR46" s="18">
        <f>IFERROR(_xlfn.BETA.DIST(DATE(YEAR(AR$2),MONTH(AR$2),15),$AB$2,$AC$2,FALSE,DATE(YEAR($AB46),MONTH($AB46),1),DATE(YEAR($AC46),MONTH($AC46),28)),0)</f>
      </c>
      <c r="AS46" s="18">
        <f>IFERROR(_xlfn.BETA.DIST(DATE(YEAR(AS$2),MONTH(AS$2),15),$AB$2,$AC$2,FALSE,DATE(YEAR($AB46),MONTH($AB46),1),DATE(YEAR($AC46),MONTH($AC46),28)),0)</f>
      </c>
      <c r="AT46" s="18">
        <f>SUM(AE46:AS46)</f>
      </c>
      <c r="AU46" s="18">
        <f>IF(I46&lt;&gt;0,I46,IF($AT46=0,0,AE46/$AT46*$X46))</f>
      </c>
      <c r="AV46" s="18">
        <f>IF(J46&lt;&gt;0,J46,IF($AT46=0,0,AF46/$AT46*$X46))</f>
      </c>
      <c r="AW46" s="18">
        <f>IF(K46&lt;&gt;0,K46,IF($AT46=0,0,AG46/$AT46*$X46))</f>
      </c>
      <c r="AX46" s="18">
        <f>IF(L46&lt;&gt;0,L46,IF($AT46=0,0,AH46/$AT46*$X46))</f>
      </c>
      <c r="AY46" s="18">
        <f>IF(M46&lt;&gt;0,M46,IF($AT46=0,0,AI46/$AT46*$X46))</f>
      </c>
      <c r="AZ46" s="18">
        <f>IF(N46&lt;&gt;0,N46,IF($AT46=0,0,AJ46/$AT46*$X46))</f>
      </c>
      <c r="BA46" s="18">
        <f>IF(O46&lt;&gt;0,O46,IF($AT46=0,0,AK46/$AT46*$X46))</f>
      </c>
      <c r="BB46" s="18">
        <f>IF(P46&lt;&gt;0,P46,IF($AT46=0,0,AL46/$AT46*$X46))</f>
      </c>
      <c r="BC46" s="18">
        <f>IF(Q46&lt;&gt;0,Q46,IF($AT46=0,0,AM46/$AT46*$X46))</f>
      </c>
      <c r="BD46" s="18">
        <f>IF(R46&lt;&gt;0,R46,IF($AT46=0,0,AN46/$AT46*$X46))</f>
      </c>
      <c r="BE46" s="18">
        <f>IF(S46&lt;&gt;0,S46,IF($AT46=0,0,AO46/$AT46*$X46))</f>
      </c>
      <c r="BF46" s="18">
        <f>IF(T46&lt;&gt;0,T46,IF($AT46=0,0,AP46/$AT46*$X46))</f>
      </c>
      <c r="BG46" s="18">
        <f>IF(U46&lt;&gt;0,U46,IF($AT46=0,0,AQ46/$AT46*$X46))</f>
      </c>
      <c r="BH46" s="18">
        <f>IF(V46&lt;&gt;0,V46,IF($AT46=0,0,AR46/$AT46*$X46))</f>
      </c>
      <c r="BI46" s="18">
        <f>IF(W46&lt;&gt;0,W46,IF($AT46=0,0,AS46/$AT46*$X46))</f>
      </c>
      <c r="BJ46" s="18">
        <f>SUM(AU46:BI46)</f>
      </c>
      <c r="BK46" s="18">
        <f>H46-BJ46</f>
      </c>
    </row>
    <row r="47" outlineLevel="1">
      <c r="A47" s="15" t="str">
        <v>9.3.1</v>
      </c>
      <c r="B47" s="15" t="str">
        <v/>
      </c>
      <c r="C47" s="15" t="str">
        <v/>
      </c>
      <c r="D47" s="15" t="str">
        <v>9.3.1</v>
      </c>
      <c r="E47" s="15" t="str">
        <v>Supply 72.5 kV single core cable sealing end</v>
      </c>
      <c r="F47" s="15">
        <v>1852523.91</v>
      </c>
      <c r="G47" s="15" t="str">
        <v/>
      </c>
      <c r="H47" s="15" t="str">
        <v/>
      </c>
      <c r="I47" s="15" t="str">
        <v/>
      </c>
      <c r="J47" s="15" t="str">
        <v/>
      </c>
      <c r="K47" s="15" t="str">
        <v/>
      </c>
      <c r="L47" s="15" t="str">
        <v/>
      </c>
      <c r="M47" s="15" t="str">
        <v/>
      </c>
      <c r="N47" s="15" t="str">
        <v/>
      </c>
      <c r="O47" s="15" t="str">
        <v/>
      </c>
      <c r="P47" s="15" t="str">
        <v/>
      </c>
      <c r="Q47" s="15" t="str">
        <v/>
      </c>
      <c r="R47" s="15" t="str">
        <v/>
      </c>
      <c r="S47" s="15" t="str">
        <v/>
      </c>
      <c r="T47" s="15" t="str">
        <v/>
      </c>
      <c r="U47" s="15" t="str">
        <v/>
      </c>
      <c r="V47" s="15" t="str">
        <v/>
      </c>
      <c r="W47" s="15" t="str">
        <v/>
      </c>
      <c r="X47" s="15" t="str">
        <v/>
      </c>
      <c r="Y47" s="15" t="str">
        <v/>
      </c>
      <c r="Z47" s="15" t="str">
        <v/>
      </c>
      <c r="AA47" s="15" t="str">
        <v/>
      </c>
      <c r="AB47" s="15" t="str">
        <v/>
      </c>
      <c r="AC47" s="15" t="str">
        <v/>
      </c>
      <c r="AD47" s="5" t="str">
        <v/>
      </c>
      <c r="AE47" s="18">
        <f>IFERROR(_xlfn.BETA.DIST(DATE(YEAR(AE$2),MONTH(AE$2),15),$AB$2,$AC$2,FALSE,DATE(YEAR($AB47),MONTH($AB47),1),DATE(YEAR($AC47),MONTH($AC47),28)),0)</f>
      </c>
      <c r="AF47" s="18">
        <f>IFERROR(_xlfn.BETA.DIST(DATE(YEAR(AF$2),MONTH(AF$2),15),$AB$2,$AC$2,FALSE,DATE(YEAR($AB47),MONTH($AB47),1),DATE(YEAR($AC47),MONTH($AC47),28)),0)</f>
      </c>
      <c r="AG47" s="18">
        <f>IFERROR(_xlfn.BETA.DIST(DATE(YEAR(AG$2),MONTH(AG$2),15),$AB$2,$AC$2,FALSE,DATE(YEAR($AB47),MONTH($AB47),1),DATE(YEAR($AC47),MONTH($AC47),28)),0)</f>
      </c>
      <c r="AH47" s="18">
        <f>IFERROR(_xlfn.BETA.DIST(DATE(YEAR(AH$2),MONTH(AH$2),15),$AB$2,$AC$2,FALSE,DATE(YEAR($AB47),MONTH($AB47),1),DATE(YEAR($AC47),MONTH($AC47),28)),0)</f>
      </c>
      <c r="AI47" s="18">
        <f>IFERROR(_xlfn.BETA.DIST(DATE(YEAR(AI$2),MONTH(AI$2),15),$AB$2,$AC$2,FALSE,DATE(YEAR($AB47),MONTH($AB47),1),DATE(YEAR($AC47),MONTH($AC47),28)),0)</f>
      </c>
      <c r="AJ47" s="18">
        <f>IFERROR(_xlfn.BETA.DIST(DATE(YEAR(AJ$2),MONTH(AJ$2),15),$AB$2,$AC$2,FALSE,DATE(YEAR($AB47),MONTH($AB47),1),DATE(YEAR($AC47),MONTH($AC47),28)),0)</f>
      </c>
      <c r="AK47" s="18">
        <f>IFERROR(_xlfn.BETA.DIST(DATE(YEAR(AK$2),MONTH(AK$2),15),$AB$2,$AC$2,FALSE,DATE(YEAR($AB47),MONTH($AB47),1),DATE(YEAR($AC47),MONTH($AC47),28)),0)</f>
      </c>
      <c r="AL47" s="18">
        <f>IFERROR(_xlfn.BETA.DIST(DATE(YEAR(AL$2),MONTH(AL$2),15),$AB$2,$AC$2,FALSE,DATE(YEAR($AB47),MONTH($AB47),1),DATE(YEAR($AC47),MONTH($AC47),28)),0)</f>
      </c>
      <c r="AM47" s="18">
        <f>IFERROR(_xlfn.BETA.DIST(DATE(YEAR(AM$2),MONTH(AM$2),15),$AB$2,$AC$2,FALSE,DATE(YEAR($AB47),MONTH($AB47),1),DATE(YEAR($AC47),MONTH($AC47),28)),0)</f>
      </c>
      <c r="AN47" s="18">
        <f>IFERROR(_xlfn.BETA.DIST(DATE(YEAR(AN$2),MONTH(AN$2),15),$AB$2,$AC$2,FALSE,DATE(YEAR($AB47),MONTH($AB47),1),DATE(YEAR($AC47),MONTH($AC47),28)),0)</f>
      </c>
      <c r="AO47" s="18">
        <f>IFERROR(_xlfn.BETA.DIST(DATE(YEAR(AO$2),MONTH(AO$2),15),$AB$2,$AC$2,FALSE,DATE(YEAR($AB47),MONTH($AB47),1),DATE(YEAR($AC47),MONTH($AC47),28)),0)</f>
      </c>
      <c r="AP47" s="18">
        <f>IFERROR(_xlfn.BETA.DIST(DATE(YEAR(AP$2),MONTH(AP$2),15),$AB$2,$AC$2,FALSE,DATE(YEAR($AB47),MONTH($AB47),1),DATE(YEAR($AC47),MONTH($AC47),28)),0)</f>
      </c>
      <c r="AQ47" s="18">
        <f>IFERROR(_xlfn.BETA.DIST(DATE(YEAR(AQ$2),MONTH(AQ$2),15),$AB$2,$AC$2,FALSE,DATE(YEAR($AB47),MONTH($AB47),1),DATE(YEAR($AC47),MONTH($AC47),28)),0)</f>
      </c>
      <c r="AR47" s="18">
        <f>IFERROR(_xlfn.BETA.DIST(DATE(YEAR(AR$2),MONTH(AR$2),15),$AB$2,$AC$2,FALSE,DATE(YEAR($AB47),MONTH($AB47),1),DATE(YEAR($AC47),MONTH($AC47),28)),0)</f>
      </c>
      <c r="AS47" s="18">
        <f>IFERROR(_xlfn.BETA.DIST(DATE(YEAR(AS$2),MONTH(AS$2),15),$AB$2,$AC$2,FALSE,DATE(YEAR($AB47),MONTH($AB47),1),DATE(YEAR($AC47),MONTH($AC47),28)),0)</f>
      </c>
      <c r="AT47" s="18">
        <f>SUM(AE47:AS47)</f>
      </c>
      <c r="AU47" s="18">
        <f>IF(I47&lt;&gt;0,I47,IF($AT47=0,0,AE47/$AT47*$X47))</f>
      </c>
      <c r="AV47" s="18">
        <f>IF(J47&lt;&gt;0,J47,IF($AT47=0,0,AF47/$AT47*$X47))</f>
      </c>
      <c r="AW47" s="18">
        <f>IF(K47&lt;&gt;0,K47,IF($AT47=0,0,AG47/$AT47*$X47))</f>
      </c>
      <c r="AX47" s="18">
        <f>IF(L47&lt;&gt;0,L47,IF($AT47=0,0,AH47/$AT47*$X47))</f>
      </c>
      <c r="AY47" s="18">
        <f>IF(M47&lt;&gt;0,M47,IF($AT47=0,0,AI47/$AT47*$X47))</f>
      </c>
      <c r="AZ47" s="18">
        <f>IF(N47&lt;&gt;0,N47,IF($AT47=0,0,AJ47/$AT47*$X47))</f>
      </c>
      <c r="BA47" s="18">
        <f>IF(O47&lt;&gt;0,O47,IF($AT47=0,0,AK47/$AT47*$X47))</f>
      </c>
      <c r="BB47" s="18">
        <f>IF(P47&lt;&gt;0,P47,IF($AT47=0,0,AL47/$AT47*$X47))</f>
      </c>
      <c r="BC47" s="18">
        <f>IF(Q47&lt;&gt;0,Q47,IF($AT47=0,0,AM47/$AT47*$X47))</f>
      </c>
      <c r="BD47" s="18">
        <f>IF(R47&lt;&gt;0,R47,IF($AT47=0,0,AN47/$AT47*$X47))</f>
      </c>
      <c r="BE47" s="18">
        <f>IF(S47&lt;&gt;0,S47,IF($AT47=0,0,AO47/$AT47*$X47))</f>
      </c>
      <c r="BF47" s="18">
        <f>IF(T47&lt;&gt;0,T47,IF($AT47=0,0,AP47/$AT47*$X47))</f>
      </c>
      <c r="BG47" s="18">
        <f>IF(U47&lt;&gt;0,U47,IF($AT47=0,0,AQ47/$AT47*$X47))</f>
      </c>
      <c r="BH47" s="18">
        <f>IF(V47&lt;&gt;0,V47,IF($AT47=0,0,AR47/$AT47*$X47))</f>
      </c>
      <c r="BI47" s="18">
        <f>IF(W47&lt;&gt;0,W47,IF($AT47=0,0,AS47/$AT47*$X47))</f>
      </c>
      <c r="BJ47" s="18">
        <f>SUM(AU47:BI47)</f>
      </c>
      <c r="BK47" s="15" t="str">
        <v/>
      </c>
    </row>
    <row r="48" outlineLevel="2">
      <c r="A48" s="5" t="str">
        <v>9.3.1</v>
      </c>
      <c r="B48" s="5" t="str">
        <v>BSPRELGENSE04</v>
      </c>
      <c r="C48" s="5" t="str">
        <v>BSPRELGENSE04</v>
      </c>
      <c r="D48" s="19">
        <v>0.2</v>
      </c>
      <c r="E48" s="5" t="str">
        <v>Advanced Payment PO EGP</v>
      </c>
      <c r="F48" s="5" t="str">
        <v/>
      </c>
      <c r="G48" s="18">
        <f>F47*D48</f>
      </c>
      <c r="H48" s="18">
        <f>G48</f>
      </c>
      <c r="I48" s="18">
        <v>0</v>
      </c>
      <c r="J48" s="18">
        <v>0</v>
      </c>
      <c r="K48" s="18">
        <v>0</v>
      </c>
      <c r="L48" s="18">
        <v>0</v>
      </c>
      <c r="M48" s="18">
        <v>0</v>
      </c>
      <c r="N48" s="18">
        <v>0</v>
      </c>
      <c r="O48" s="18">
        <v>0</v>
      </c>
      <c r="P48" s="18">
        <v>0</v>
      </c>
      <c r="Q48" s="18">
        <v>0</v>
      </c>
      <c r="R48" s="18">
        <v>0</v>
      </c>
      <c r="S48" s="18">
        <v>0</v>
      </c>
      <c r="T48" s="18">
        <v>0</v>
      </c>
      <c r="U48" s="18">
        <v>0</v>
      </c>
      <c r="V48" s="18">
        <v>0</v>
      </c>
      <c r="W48" s="18">
        <v>0</v>
      </c>
      <c r="X48" s="18">
        <f>H48-SUM(I48:W48)</f>
      </c>
      <c r="Y48" s="20">
        <v>46097</v>
      </c>
      <c r="Z48" s="20">
        <v>46097</v>
      </c>
      <c r="AA48" s="18">
        <v>0</v>
      </c>
      <c r="AB48" s="20">
        <f>Y48+AA48</f>
      </c>
      <c r="AC48" s="20">
        <f>AA48+Z48</f>
      </c>
      <c r="AD48" s="5" t="str">
        <v/>
      </c>
      <c r="AE48" s="18">
        <f>IFERROR(_xlfn.BETA.DIST(DATE(YEAR(AE$2),MONTH(AE$2),15),$AB$2,$AC$2,FALSE,DATE(YEAR($AB48),MONTH($AB48),1),DATE(YEAR($AC48),MONTH($AC48),28)),0)</f>
      </c>
      <c r="AF48" s="18">
        <f>IFERROR(_xlfn.BETA.DIST(DATE(YEAR(AF$2),MONTH(AF$2),15),$AB$2,$AC$2,FALSE,DATE(YEAR($AB48),MONTH($AB48),1),DATE(YEAR($AC48),MONTH($AC48),28)),0)</f>
      </c>
      <c r="AG48" s="18">
        <f>IFERROR(_xlfn.BETA.DIST(DATE(YEAR(AG$2),MONTH(AG$2),15),$AB$2,$AC$2,FALSE,DATE(YEAR($AB48),MONTH($AB48),1),DATE(YEAR($AC48),MONTH($AC48),28)),0)</f>
      </c>
      <c r="AH48" s="18">
        <f>IFERROR(_xlfn.BETA.DIST(DATE(YEAR(AH$2),MONTH(AH$2),15),$AB$2,$AC$2,FALSE,DATE(YEAR($AB48),MONTH($AB48),1),DATE(YEAR($AC48),MONTH($AC48),28)),0)</f>
      </c>
      <c r="AI48" s="18">
        <f>IFERROR(_xlfn.BETA.DIST(DATE(YEAR(AI$2),MONTH(AI$2),15),$AB$2,$AC$2,FALSE,DATE(YEAR($AB48),MONTH($AB48),1),DATE(YEAR($AC48),MONTH($AC48),28)),0)</f>
      </c>
      <c r="AJ48" s="18">
        <f>IFERROR(_xlfn.BETA.DIST(DATE(YEAR(AJ$2),MONTH(AJ$2),15),$AB$2,$AC$2,FALSE,DATE(YEAR($AB48),MONTH($AB48),1),DATE(YEAR($AC48),MONTH($AC48),28)),0)</f>
      </c>
      <c r="AK48" s="18">
        <f>IFERROR(_xlfn.BETA.DIST(DATE(YEAR(AK$2),MONTH(AK$2),15),$AB$2,$AC$2,FALSE,DATE(YEAR($AB48),MONTH($AB48),1),DATE(YEAR($AC48),MONTH($AC48),28)),0)</f>
      </c>
      <c r="AL48" s="18">
        <f>IFERROR(_xlfn.BETA.DIST(DATE(YEAR(AL$2),MONTH(AL$2),15),$AB$2,$AC$2,FALSE,DATE(YEAR($AB48),MONTH($AB48),1),DATE(YEAR($AC48),MONTH($AC48),28)),0)</f>
      </c>
      <c r="AM48" s="18">
        <f>IFERROR(_xlfn.BETA.DIST(DATE(YEAR(AM$2),MONTH(AM$2),15),$AB$2,$AC$2,FALSE,DATE(YEAR($AB48),MONTH($AB48),1),DATE(YEAR($AC48),MONTH($AC48),28)),0)</f>
      </c>
      <c r="AN48" s="18">
        <f>IFERROR(_xlfn.BETA.DIST(DATE(YEAR(AN$2),MONTH(AN$2),15),$AB$2,$AC$2,FALSE,DATE(YEAR($AB48),MONTH($AB48),1),DATE(YEAR($AC48),MONTH($AC48),28)),0)</f>
      </c>
      <c r="AO48" s="18">
        <f>IFERROR(_xlfn.BETA.DIST(DATE(YEAR(AO$2),MONTH(AO$2),15),$AB$2,$AC$2,FALSE,DATE(YEAR($AB48),MONTH($AB48),1),DATE(YEAR($AC48),MONTH($AC48),28)),0)</f>
      </c>
      <c r="AP48" s="18">
        <f>IFERROR(_xlfn.BETA.DIST(DATE(YEAR(AP$2),MONTH(AP$2),15),$AB$2,$AC$2,FALSE,DATE(YEAR($AB48),MONTH($AB48),1),DATE(YEAR($AC48),MONTH($AC48),28)),0)</f>
      </c>
      <c r="AQ48" s="18">
        <f>IFERROR(_xlfn.BETA.DIST(DATE(YEAR(AQ$2),MONTH(AQ$2),15),$AB$2,$AC$2,FALSE,DATE(YEAR($AB48),MONTH($AB48),1),DATE(YEAR($AC48),MONTH($AC48),28)),0)</f>
      </c>
      <c r="AR48" s="18">
        <f>IFERROR(_xlfn.BETA.DIST(DATE(YEAR(AR$2),MONTH(AR$2),15),$AB$2,$AC$2,FALSE,DATE(YEAR($AB48),MONTH($AB48),1),DATE(YEAR($AC48),MONTH($AC48),28)),0)</f>
      </c>
      <c r="AS48" s="18">
        <f>IFERROR(_xlfn.BETA.DIST(DATE(YEAR(AS$2),MONTH(AS$2),15),$AB$2,$AC$2,FALSE,DATE(YEAR($AB48),MONTH($AB48),1),DATE(YEAR($AC48),MONTH($AC48),28)),0)</f>
      </c>
      <c r="AT48" s="18">
        <f>SUM(AE48:AS48)</f>
      </c>
      <c r="AU48" s="18">
        <f>IF(I48&lt;&gt;0,I48,IF($AT48=0,0,AE48/$AT48*$X48))</f>
      </c>
      <c r="AV48" s="18">
        <f>IF(J48&lt;&gt;0,J48,IF($AT48=0,0,AF48/$AT48*$X48))</f>
      </c>
      <c r="AW48" s="18">
        <f>IF(K48&lt;&gt;0,K48,IF($AT48=0,0,AG48/$AT48*$X48))</f>
      </c>
      <c r="AX48" s="18">
        <f>IF(L48&lt;&gt;0,L48,IF($AT48=0,0,AH48/$AT48*$X48))</f>
      </c>
      <c r="AY48" s="18">
        <f>IF(M48&lt;&gt;0,M48,IF($AT48=0,0,AI48/$AT48*$X48))</f>
      </c>
      <c r="AZ48" s="18">
        <f>IF(N48&lt;&gt;0,N48,IF($AT48=0,0,AJ48/$AT48*$X48))</f>
      </c>
      <c r="BA48" s="18">
        <f>IF(O48&lt;&gt;0,O48,IF($AT48=0,0,AK48/$AT48*$X48))</f>
      </c>
      <c r="BB48" s="18">
        <f>IF(P48&lt;&gt;0,P48,IF($AT48=0,0,AL48/$AT48*$X48))</f>
      </c>
      <c r="BC48" s="18">
        <f>IF(Q48&lt;&gt;0,Q48,IF($AT48=0,0,AM48/$AT48*$X48))</f>
      </c>
      <c r="BD48" s="18">
        <f>IF(R48&lt;&gt;0,R48,IF($AT48=0,0,AN48/$AT48*$X48))</f>
      </c>
      <c r="BE48" s="18">
        <f>IF(S48&lt;&gt;0,S48,IF($AT48=0,0,AO48/$AT48*$X48))</f>
      </c>
      <c r="BF48" s="18">
        <f>IF(T48&lt;&gt;0,T48,IF($AT48=0,0,AP48/$AT48*$X48))</f>
      </c>
      <c r="BG48" s="18">
        <f>IF(U48&lt;&gt;0,U48,IF($AT48=0,0,AQ48/$AT48*$X48))</f>
      </c>
      <c r="BH48" s="18">
        <f>IF(V48&lt;&gt;0,V48,IF($AT48=0,0,AR48/$AT48*$X48))</f>
      </c>
      <c r="BI48" s="18">
        <f>IF(W48&lt;&gt;0,W48,IF($AT48=0,0,AS48/$AT48*$X48))</f>
      </c>
      <c r="BJ48" s="18">
        <f>SUM(AU48:BI48)</f>
      </c>
      <c r="BK48" s="18">
        <f>H48-BJ48</f>
      </c>
    </row>
    <row r="49" outlineLevel="2">
      <c r="A49" s="5" t="str">
        <v>9.3.1</v>
      </c>
      <c r="B49" s="5" t="str">
        <v>BSPRELGENSE13</v>
      </c>
      <c r="C49" s="5" t="str">
        <v>BSPRELGENSE13</v>
      </c>
      <c r="D49" s="19">
        <v>0.8</v>
      </c>
      <c r="E49" s="5" t="str">
        <v>Site Delivery</v>
      </c>
      <c r="F49" s="5" t="str">
        <v/>
      </c>
      <c r="G49" s="18">
        <f>F47*D49</f>
      </c>
      <c r="H49" s="18">
        <f>G49</f>
      </c>
      <c r="I49" s="18">
        <v>0</v>
      </c>
      <c r="J49" s="18">
        <v>0</v>
      </c>
      <c r="K49" s="18">
        <v>0</v>
      </c>
      <c r="L49" s="18">
        <v>0</v>
      </c>
      <c r="M49" s="18">
        <v>0</v>
      </c>
      <c r="N49" s="18">
        <v>0</v>
      </c>
      <c r="O49" s="18">
        <v>0</v>
      </c>
      <c r="P49" s="18">
        <v>0</v>
      </c>
      <c r="Q49" s="18">
        <v>0</v>
      </c>
      <c r="R49" s="18">
        <v>0</v>
      </c>
      <c r="S49" s="18">
        <v>0</v>
      </c>
      <c r="T49" s="18">
        <v>0</v>
      </c>
      <c r="U49" s="18">
        <v>0</v>
      </c>
      <c r="V49" s="18">
        <v>0</v>
      </c>
      <c r="W49" s="18">
        <v>0</v>
      </c>
      <c r="X49" s="18">
        <f>H49-SUM(I49:W49)</f>
      </c>
      <c r="Y49" s="20">
        <v>46268</v>
      </c>
      <c r="Z49" s="20">
        <v>46268</v>
      </c>
      <c r="AA49" s="18">
        <v>30</v>
      </c>
      <c r="AB49" s="20">
        <f>Y49+AA49</f>
      </c>
      <c r="AC49" s="20">
        <f>AA49+Z49</f>
      </c>
      <c r="AD49" s="5" t="str">
        <v/>
      </c>
      <c r="AE49" s="18">
        <f>IFERROR(_xlfn.BETA.DIST(DATE(YEAR(AE$2),MONTH(AE$2),15),$AB$2,$AC$2,FALSE,DATE(YEAR($AB49),MONTH($AB49),1),DATE(YEAR($AC49),MONTH($AC49),28)),0)</f>
      </c>
      <c r="AF49" s="18">
        <f>IFERROR(_xlfn.BETA.DIST(DATE(YEAR(AF$2),MONTH(AF$2),15),$AB$2,$AC$2,FALSE,DATE(YEAR($AB49),MONTH($AB49),1),DATE(YEAR($AC49),MONTH($AC49),28)),0)</f>
      </c>
      <c r="AG49" s="18">
        <f>IFERROR(_xlfn.BETA.DIST(DATE(YEAR(AG$2),MONTH(AG$2),15),$AB$2,$AC$2,FALSE,DATE(YEAR($AB49),MONTH($AB49),1),DATE(YEAR($AC49),MONTH($AC49),28)),0)</f>
      </c>
      <c r="AH49" s="18">
        <f>IFERROR(_xlfn.BETA.DIST(DATE(YEAR(AH$2),MONTH(AH$2),15),$AB$2,$AC$2,FALSE,DATE(YEAR($AB49),MONTH($AB49),1),DATE(YEAR($AC49),MONTH($AC49),28)),0)</f>
      </c>
      <c r="AI49" s="18">
        <f>IFERROR(_xlfn.BETA.DIST(DATE(YEAR(AI$2),MONTH(AI$2),15),$AB$2,$AC$2,FALSE,DATE(YEAR($AB49),MONTH($AB49),1),DATE(YEAR($AC49),MONTH($AC49),28)),0)</f>
      </c>
      <c r="AJ49" s="18">
        <f>IFERROR(_xlfn.BETA.DIST(DATE(YEAR(AJ$2),MONTH(AJ$2),15),$AB$2,$AC$2,FALSE,DATE(YEAR($AB49),MONTH($AB49),1),DATE(YEAR($AC49),MONTH($AC49),28)),0)</f>
      </c>
      <c r="AK49" s="18">
        <f>IFERROR(_xlfn.BETA.DIST(DATE(YEAR(AK$2),MONTH(AK$2),15),$AB$2,$AC$2,FALSE,DATE(YEAR($AB49),MONTH($AB49),1),DATE(YEAR($AC49),MONTH($AC49),28)),0)</f>
      </c>
      <c r="AL49" s="18">
        <f>IFERROR(_xlfn.BETA.DIST(DATE(YEAR(AL$2),MONTH(AL$2),15),$AB$2,$AC$2,FALSE,DATE(YEAR($AB49),MONTH($AB49),1),DATE(YEAR($AC49),MONTH($AC49),28)),0)</f>
      </c>
      <c r="AM49" s="18">
        <f>IFERROR(_xlfn.BETA.DIST(DATE(YEAR(AM$2),MONTH(AM$2),15),$AB$2,$AC$2,FALSE,DATE(YEAR($AB49),MONTH($AB49),1),DATE(YEAR($AC49),MONTH($AC49),28)),0)</f>
      </c>
      <c r="AN49" s="18">
        <f>IFERROR(_xlfn.BETA.DIST(DATE(YEAR(AN$2),MONTH(AN$2),15),$AB$2,$AC$2,FALSE,DATE(YEAR($AB49),MONTH($AB49),1),DATE(YEAR($AC49),MONTH($AC49),28)),0)</f>
      </c>
      <c r="AO49" s="18">
        <f>IFERROR(_xlfn.BETA.DIST(DATE(YEAR(AO$2),MONTH(AO$2),15),$AB$2,$AC$2,FALSE,DATE(YEAR($AB49),MONTH($AB49),1),DATE(YEAR($AC49),MONTH($AC49),28)),0)</f>
      </c>
      <c r="AP49" s="18">
        <f>IFERROR(_xlfn.BETA.DIST(DATE(YEAR(AP$2),MONTH(AP$2),15),$AB$2,$AC$2,FALSE,DATE(YEAR($AB49),MONTH($AB49),1),DATE(YEAR($AC49),MONTH($AC49),28)),0)</f>
      </c>
      <c r="AQ49" s="18">
        <f>IFERROR(_xlfn.BETA.DIST(DATE(YEAR(AQ$2),MONTH(AQ$2),15),$AB$2,$AC$2,FALSE,DATE(YEAR($AB49),MONTH($AB49),1),DATE(YEAR($AC49),MONTH($AC49),28)),0)</f>
      </c>
      <c r="AR49" s="18">
        <f>IFERROR(_xlfn.BETA.DIST(DATE(YEAR(AR$2),MONTH(AR$2),15),$AB$2,$AC$2,FALSE,DATE(YEAR($AB49),MONTH($AB49),1),DATE(YEAR($AC49),MONTH($AC49),28)),0)</f>
      </c>
      <c r="AS49" s="18">
        <f>IFERROR(_xlfn.BETA.DIST(DATE(YEAR(AS$2),MONTH(AS$2),15),$AB$2,$AC$2,FALSE,DATE(YEAR($AB49),MONTH($AB49),1),DATE(YEAR($AC49),MONTH($AC49),28)),0)</f>
      </c>
      <c r="AT49" s="18">
        <f>SUM(AE49:AS49)</f>
      </c>
      <c r="AU49" s="18">
        <f>IF(I49&lt;&gt;0,I49,IF($AT49=0,0,AE49/$AT49*$X49))</f>
      </c>
      <c r="AV49" s="18">
        <f>IF(J49&lt;&gt;0,J49,IF($AT49=0,0,AF49/$AT49*$X49))</f>
      </c>
      <c r="AW49" s="18">
        <f>IF(K49&lt;&gt;0,K49,IF($AT49=0,0,AG49/$AT49*$X49))</f>
      </c>
      <c r="AX49" s="18">
        <f>IF(L49&lt;&gt;0,L49,IF($AT49=0,0,AH49/$AT49*$X49))</f>
      </c>
      <c r="AY49" s="18">
        <f>IF(M49&lt;&gt;0,M49,IF($AT49=0,0,AI49/$AT49*$X49))</f>
      </c>
      <c r="AZ49" s="18">
        <f>IF(N49&lt;&gt;0,N49,IF($AT49=0,0,AJ49/$AT49*$X49))</f>
      </c>
      <c r="BA49" s="18">
        <f>IF(O49&lt;&gt;0,O49,IF($AT49=0,0,AK49/$AT49*$X49))</f>
      </c>
      <c r="BB49" s="18">
        <f>IF(P49&lt;&gt;0,P49,IF($AT49=0,0,AL49/$AT49*$X49))</f>
      </c>
      <c r="BC49" s="18">
        <f>IF(Q49&lt;&gt;0,Q49,IF($AT49=0,0,AM49/$AT49*$X49))</f>
      </c>
      <c r="BD49" s="18">
        <f>IF(R49&lt;&gt;0,R49,IF($AT49=0,0,AN49/$AT49*$X49))</f>
      </c>
      <c r="BE49" s="18">
        <f>IF(S49&lt;&gt;0,S49,IF($AT49=0,0,AO49/$AT49*$X49))</f>
      </c>
      <c r="BF49" s="18">
        <f>IF(T49&lt;&gt;0,T49,IF($AT49=0,0,AP49/$AT49*$X49))</f>
      </c>
      <c r="BG49" s="18">
        <f>IF(U49&lt;&gt;0,U49,IF($AT49=0,0,AQ49/$AT49*$X49))</f>
      </c>
      <c r="BH49" s="18">
        <f>IF(V49&lt;&gt;0,V49,IF($AT49=0,0,AR49/$AT49*$X49))</f>
      </c>
      <c r="BI49" s="18">
        <f>IF(W49&lt;&gt;0,W49,IF($AT49=0,0,AS49/$AT49*$X49))</f>
      </c>
      <c r="BJ49" s="18">
        <f>SUM(AU49:BI49)</f>
      </c>
      <c r="BK49" s="18">
        <f>H49-BJ49</f>
      </c>
    </row>
    <row r="50" outlineLevel="1">
      <c r="A50" s="15" t="str">
        <v>9.4.1</v>
      </c>
      <c r="B50" s="15" t="str">
        <v/>
      </c>
      <c r="C50" s="15" t="str">
        <v/>
      </c>
      <c r="D50" s="15" t="str">
        <v>9.4.1</v>
      </c>
      <c r="E50" s="15" t="str">
        <v>Supply Three phase single core XLPE 1</v>
      </c>
      <c r="F50" s="15">
        <v>4801955.79</v>
      </c>
      <c r="G50" s="15" t="str">
        <v/>
      </c>
      <c r="H50" s="15" t="str">
        <v/>
      </c>
      <c r="I50" s="15" t="str">
        <v/>
      </c>
      <c r="J50" s="15" t="str">
        <v/>
      </c>
      <c r="K50" s="15" t="str">
        <v/>
      </c>
      <c r="L50" s="15" t="str">
        <v/>
      </c>
      <c r="M50" s="15" t="str">
        <v/>
      </c>
      <c r="N50" s="15" t="str">
        <v/>
      </c>
      <c r="O50" s="15" t="str">
        <v/>
      </c>
      <c r="P50" s="15" t="str">
        <v/>
      </c>
      <c r="Q50" s="15" t="str">
        <v/>
      </c>
      <c r="R50" s="15" t="str">
        <v/>
      </c>
      <c r="S50" s="15" t="str">
        <v/>
      </c>
      <c r="T50" s="15" t="str">
        <v/>
      </c>
      <c r="U50" s="15" t="str">
        <v/>
      </c>
      <c r="V50" s="15" t="str">
        <v/>
      </c>
      <c r="W50" s="15" t="str">
        <v/>
      </c>
      <c r="X50" s="15" t="str">
        <v/>
      </c>
      <c r="Y50" s="15" t="str">
        <v/>
      </c>
      <c r="Z50" s="15" t="str">
        <v/>
      </c>
      <c r="AA50" s="15" t="str">
        <v/>
      </c>
      <c r="AB50" s="15" t="str">
        <v/>
      </c>
      <c r="AC50" s="15" t="str">
        <v/>
      </c>
      <c r="AD50" s="5" t="str">
        <v/>
      </c>
      <c r="AE50" s="18">
        <f>IFERROR(_xlfn.BETA.DIST(DATE(YEAR(AE$2),MONTH(AE$2),15),$AB$2,$AC$2,FALSE,DATE(YEAR($AB50),MONTH($AB50),1),DATE(YEAR($AC50),MONTH($AC50),28)),0)</f>
      </c>
      <c r="AF50" s="18">
        <f>IFERROR(_xlfn.BETA.DIST(DATE(YEAR(AF$2),MONTH(AF$2),15),$AB$2,$AC$2,FALSE,DATE(YEAR($AB50),MONTH($AB50),1),DATE(YEAR($AC50),MONTH($AC50),28)),0)</f>
      </c>
      <c r="AG50" s="18">
        <f>IFERROR(_xlfn.BETA.DIST(DATE(YEAR(AG$2),MONTH(AG$2),15),$AB$2,$AC$2,FALSE,DATE(YEAR($AB50),MONTH($AB50),1),DATE(YEAR($AC50),MONTH($AC50),28)),0)</f>
      </c>
      <c r="AH50" s="18">
        <f>IFERROR(_xlfn.BETA.DIST(DATE(YEAR(AH$2),MONTH(AH$2),15),$AB$2,$AC$2,FALSE,DATE(YEAR($AB50),MONTH($AB50),1),DATE(YEAR($AC50),MONTH($AC50),28)),0)</f>
      </c>
      <c r="AI50" s="18">
        <f>IFERROR(_xlfn.BETA.DIST(DATE(YEAR(AI$2),MONTH(AI$2),15),$AB$2,$AC$2,FALSE,DATE(YEAR($AB50),MONTH($AB50),1),DATE(YEAR($AC50),MONTH($AC50),28)),0)</f>
      </c>
      <c r="AJ50" s="18">
        <f>IFERROR(_xlfn.BETA.DIST(DATE(YEAR(AJ$2),MONTH(AJ$2),15),$AB$2,$AC$2,FALSE,DATE(YEAR($AB50),MONTH($AB50),1),DATE(YEAR($AC50),MONTH($AC50),28)),0)</f>
      </c>
      <c r="AK50" s="18">
        <f>IFERROR(_xlfn.BETA.DIST(DATE(YEAR(AK$2),MONTH(AK$2),15),$AB$2,$AC$2,FALSE,DATE(YEAR($AB50),MONTH($AB50),1),DATE(YEAR($AC50),MONTH($AC50),28)),0)</f>
      </c>
      <c r="AL50" s="18">
        <f>IFERROR(_xlfn.BETA.DIST(DATE(YEAR(AL$2),MONTH(AL$2),15),$AB$2,$AC$2,FALSE,DATE(YEAR($AB50),MONTH($AB50),1),DATE(YEAR($AC50),MONTH($AC50),28)),0)</f>
      </c>
      <c r="AM50" s="18">
        <f>IFERROR(_xlfn.BETA.DIST(DATE(YEAR(AM$2),MONTH(AM$2),15),$AB$2,$AC$2,FALSE,DATE(YEAR($AB50),MONTH($AB50),1),DATE(YEAR($AC50),MONTH($AC50),28)),0)</f>
      </c>
      <c r="AN50" s="18">
        <f>IFERROR(_xlfn.BETA.DIST(DATE(YEAR(AN$2),MONTH(AN$2),15),$AB$2,$AC$2,FALSE,DATE(YEAR($AB50),MONTH($AB50),1),DATE(YEAR($AC50),MONTH($AC50),28)),0)</f>
      </c>
      <c r="AO50" s="18">
        <f>IFERROR(_xlfn.BETA.DIST(DATE(YEAR(AO$2),MONTH(AO$2),15),$AB$2,$AC$2,FALSE,DATE(YEAR($AB50),MONTH($AB50),1),DATE(YEAR($AC50),MONTH($AC50),28)),0)</f>
      </c>
      <c r="AP50" s="18">
        <f>IFERROR(_xlfn.BETA.DIST(DATE(YEAR(AP$2),MONTH(AP$2),15),$AB$2,$AC$2,FALSE,DATE(YEAR($AB50),MONTH($AB50),1),DATE(YEAR($AC50),MONTH($AC50),28)),0)</f>
      </c>
      <c r="AQ50" s="18">
        <f>IFERROR(_xlfn.BETA.DIST(DATE(YEAR(AQ$2),MONTH(AQ$2),15),$AB$2,$AC$2,FALSE,DATE(YEAR($AB50),MONTH($AB50),1),DATE(YEAR($AC50),MONTH($AC50),28)),0)</f>
      </c>
      <c r="AR50" s="18">
        <f>IFERROR(_xlfn.BETA.DIST(DATE(YEAR(AR$2),MONTH(AR$2),15),$AB$2,$AC$2,FALSE,DATE(YEAR($AB50),MONTH($AB50),1),DATE(YEAR($AC50),MONTH($AC50),28)),0)</f>
      </c>
      <c r="AS50" s="18">
        <f>IFERROR(_xlfn.BETA.DIST(DATE(YEAR(AS$2),MONTH(AS$2),15),$AB$2,$AC$2,FALSE,DATE(YEAR($AB50),MONTH($AB50),1),DATE(YEAR($AC50),MONTH($AC50),28)),0)</f>
      </c>
      <c r="AT50" s="18">
        <f>SUM(AE50:AS50)</f>
      </c>
      <c r="AU50" s="18">
        <f>IF(I50&lt;&gt;0,I50,IF($AT50=0,0,AE50/$AT50*$X50))</f>
      </c>
      <c r="AV50" s="18">
        <f>IF(J50&lt;&gt;0,J50,IF($AT50=0,0,AF50/$AT50*$X50))</f>
      </c>
      <c r="AW50" s="18">
        <f>IF(K50&lt;&gt;0,K50,IF($AT50=0,0,AG50/$AT50*$X50))</f>
      </c>
      <c r="AX50" s="18">
        <f>IF(L50&lt;&gt;0,L50,IF($AT50=0,0,AH50/$AT50*$X50))</f>
      </c>
      <c r="AY50" s="18">
        <f>IF(M50&lt;&gt;0,M50,IF($AT50=0,0,AI50/$AT50*$X50))</f>
      </c>
      <c r="AZ50" s="18">
        <f>IF(N50&lt;&gt;0,N50,IF($AT50=0,0,AJ50/$AT50*$X50))</f>
      </c>
      <c r="BA50" s="18">
        <f>IF(O50&lt;&gt;0,O50,IF($AT50=0,0,AK50/$AT50*$X50))</f>
      </c>
      <c r="BB50" s="18">
        <f>IF(P50&lt;&gt;0,P50,IF($AT50=0,0,AL50/$AT50*$X50))</f>
      </c>
      <c r="BC50" s="18">
        <f>IF(Q50&lt;&gt;0,Q50,IF($AT50=0,0,AM50/$AT50*$X50))</f>
      </c>
      <c r="BD50" s="18">
        <f>IF(R50&lt;&gt;0,R50,IF($AT50=0,0,AN50/$AT50*$X50))</f>
      </c>
      <c r="BE50" s="18">
        <f>IF(S50&lt;&gt;0,S50,IF($AT50=0,0,AO50/$AT50*$X50))</f>
      </c>
      <c r="BF50" s="18">
        <f>IF(T50&lt;&gt;0,T50,IF($AT50=0,0,AP50/$AT50*$X50))</f>
      </c>
      <c r="BG50" s="18">
        <f>IF(U50&lt;&gt;0,U50,IF($AT50=0,0,AQ50/$AT50*$X50))</f>
      </c>
      <c r="BH50" s="18">
        <f>IF(V50&lt;&gt;0,V50,IF($AT50=0,0,AR50/$AT50*$X50))</f>
      </c>
      <c r="BI50" s="18">
        <f>IF(W50&lt;&gt;0,W50,IF($AT50=0,0,AS50/$AT50*$X50))</f>
      </c>
      <c r="BJ50" s="18">
        <f>SUM(AU50:BI50)</f>
      </c>
      <c r="BK50" s="15" t="str">
        <v/>
      </c>
    </row>
    <row r="51" outlineLevel="2">
      <c r="A51" s="5" t="str">
        <v>9.4.1</v>
      </c>
      <c r="B51" s="5" t="str">
        <v/>
      </c>
      <c r="C51" s="5" t="str">
        <v/>
      </c>
      <c r="D51" s="19">
        <v>0.2</v>
      </c>
      <c r="E51" s="5" t="str">
        <v>Advanced Payment PO EGP</v>
      </c>
      <c r="F51" s="5" t="str">
        <v/>
      </c>
      <c r="G51" s="18">
        <f>F50*D51</f>
      </c>
      <c r="H51" s="18">
        <f>G51</f>
      </c>
      <c r="I51" s="18">
        <v>0</v>
      </c>
      <c r="J51" s="18">
        <v>0</v>
      </c>
      <c r="K51" s="18">
        <v>0</v>
      </c>
      <c r="L51" s="18">
        <v>0</v>
      </c>
      <c r="M51" s="18">
        <v>0</v>
      </c>
      <c r="N51" s="18">
        <v>0</v>
      </c>
      <c r="O51" s="18">
        <v>0</v>
      </c>
      <c r="P51" s="18">
        <v>0</v>
      </c>
      <c r="Q51" s="18">
        <v>0</v>
      </c>
      <c r="R51" s="18">
        <v>0</v>
      </c>
      <c r="S51" s="18">
        <v>0</v>
      </c>
      <c r="T51" s="18">
        <v>0</v>
      </c>
      <c r="U51" s="18">
        <v>0</v>
      </c>
      <c r="V51" s="18">
        <v>0</v>
      </c>
      <c r="W51" s="18">
        <v>0</v>
      </c>
      <c r="X51" s="18">
        <f>H51-SUM(I51:W51)</f>
      </c>
      <c r="Y51" s="5" t="str">
        <v/>
      </c>
      <c r="Z51" s="5" t="str">
        <v/>
      </c>
      <c r="AA51" s="18">
        <v>0</v>
      </c>
      <c r="AB51" s="20">
        <f>Y51+AA51</f>
      </c>
      <c r="AC51" s="20">
        <f>AA51+Z51</f>
      </c>
      <c r="AD51" s="5" t="str">
        <v/>
      </c>
      <c r="AE51" s="18">
        <f>IFERROR(_xlfn.BETA.DIST(DATE(YEAR(AE$2),MONTH(AE$2),15),$AB$2,$AC$2,FALSE,DATE(YEAR($AB51),MONTH($AB51),1),DATE(YEAR($AC51),MONTH($AC51),28)),0)</f>
      </c>
      <c r="AF51" s="18">
        <f>IFERROR(_xlfn.BETA.DIST(DATE(YEAR(AF$2),MONTH(AF$2),15),$AB$2,$AC$2,FALSE,DATE(YEAR($AB51),MONTH($AB51),1),DATE(YEAR($AC51),MONTH($AC51),28)),0)</f>
      </c>
      <c r="AG51" s="18">
        <f>IFERROR(_xlfn.BETA.DIST(DATE(YEAR(AG$2),MONTH(AG$2),15),$AB$2,$AC$2,FALSE,DATE(YEAR($AB51),MONTH($AB51),1),DATE(YEAR($AC51),MONTH($AC51),28)),0)</f>
      </c>
      <c r="AH51" s="18">
        <f>IFERROR(_xlfn.BETA.DIST(DATE(YEAR(AH$2),MONTH(AH$2),15),$AB$2,$AC$2,FALSE,DATE(YEAR($AB51),MONTH($AB51),1),DATE(YEAR($AC51),MONTH($AC51),28)),0)</f>
      </c>
      <c r="AI51" s="18">
        <f>IFERROR(_xlfn.BETA.DIST(DATE(YEAR(AI$2),MONTH(AI$2),15),$AB$2,$AC$2,FALSE,DATE(YEAR($AB51),MONTH($AB51),1),DATE(YEAR($AC51),MONTH($AC51),28)),0)</f>
      </c>
      <c r="AJ51" s="18">
        <f>IFERROR(_xlfn.BETA.DIST(DATE(YEAR(AJ$2),MONTH(AJ$2),15),$AB$2,$AC$2,FALSE,DATE(YEAR($AB51),MONTH($AB51),1),DATE(YEAR($AC51),MONTH($AC51),28)),0)</f>
      </c>
      <c r="AK51" s="18">
        <f>IFERROR(_xlfn.BETA.DIST(DATE(YEAR(AK$2),MONTH(AK$2),15),$AB$2,$AC$2,FALSE,DATE(YEAR($AB51),MONTH($AB51),1),DATE(YEAR($AC51),MONTH($AC51),28)),0)</f>
      </c>
      <c r="AL51" s="18">
        <f>IFERROR(_xlfn.BETA.DIST(DATE(YEAR(AL$2),MONTH(AL$2),15),$AB$2,$AC$2,FALSE,DATE(YEAR($AB51),MONTH($AB51),1),DATE(YEAR($AC51),MONTH($AC51),28)),0)</f>
      </c>
      <c r="AM51" s="18">
        <f>IFERROR(_xlfn.BETA.DIST(DATE(YEAR(AM$2),MONTH(AM$2),15),$AB$2,$AC$2,FALSE,DATE(YEAR($AB51),MONTH($AB51),1),DATE(YEAR($AC51),MONTH($AC51),28)),0)</f>
      </c>
      <c r="AN51" s="18">
        <f>IFERROR(_xlfn.BETA.DIST(DATE(YEAR(AN$2),MONTH(AN$2),15),$AB$2,$AC$2,FALSE,DATE(YEAR($AB51),MONTH($AB51),1),DATE(YEAR($AC51),MONTH($AC51),28)),0)</f>
      </c>
      <c r="AO51" s="18">
        <f>IFERROR(_xlfn.BETA.DIST(DATE(YEAR(AO$2),MONTH(AO$2),15),$AB$2,$AC$2,FALSE,DATE(YEAR($AB51),MONTH($AB51),1),DATE(YEAR($AC51),MONTH($AC51),28)),0)</f>
      </c>
      <c r="AP51" s="18">
        <f>IFERROR(_xlfn.BETA.DIST(DATE(YEAR(AP$2),MONTH(AP$2),15),$AB$2,$AC$2,FALSE,DATE(YEAR($AB51),MONTH($AB51),1),DATE(YEAR($AC51),MONTH($AC51),28)),0)</f>
      </c>
      <c r="AQ51" s="18">
        <f>IFERROR(_xlfn.BETA.DIST(DATE(YEAR(AQ$2),MONTH(AQ$2),15),$AB$2,$AC$2,FALSE,DATE(YEAR($AB51),MONTH($AB51),1),DATE(YEAR($AC51),MONTH($AC51),28)),0)</f>
      </c>
      <c r="AR51" s="18">
        <f>IFERROR(_xlfn.BETA.DIST(DATE(YEAR(AR$2),MONTH(AR$2),15),$AB$2,$AC$2,FALSE,DATE(YEAR($AB51),MONTH($AB51),1),DATE(YEAR($AC51),MONTH($AC51),28)),0)</f>
      </c>
      <c r="AS51" s="18">
        <f>IFERROR(_xlfn.BETA.DIST(DATE(YEAR(AS$2),MONTH(AS$2),15),$AB$2,$AC$2,FALSE,DATE(YEAR($AB51),MONTH($AB51),1),DATE(YEAR($AC51),MONTH($AC51),28)),0)</f>
      </c>
      <c r="AT51" s="18">
        <f>SUM(AE51:AS51)</f>
      </c>
      <c r="AU51" s="18">
        <f>IF(I51&lt;&gt;0,I51,IF($AT51=0,0,AE51/$AT51*$X51))</f>
      </c>
      <c r="AV51" s="18">
        <f>IF(J51&lt;&gt;0,J51,IF($AT51=0,0,AF51/$AT51*$X51))</f>
      </c>
      <c r="AW51" s="18">
        <f>IF(K51&lt;&gt;0,K51,IF($AT51=0,0,AG51/$AT51*$X51))</f>
      </c>
      <c r="AX51" s="18">
        <f>IF(L51&lt;&gt;0,L51,IF($AT51=0,0,AH51/$AT51*$X51))</f>
      </c>
      <c r="AY51" s="18">
        <f>IF(M51&lt;&gt;0,M51,IF($AT51=0,0,AI51/$AT51*$X51))</f>
      </c>
      <c r="AZ51" s="18">
        <f>IF(N51&lt;&gt;0,N51,IF($AT51=0,0,AJ51/$AT51*$X51))</f>
      </c>
      <c r="BA51" s="18">
        <f>IF(O51&lt;&gt;0,O51,IF($AT51=0,0,AK51/$AT51*$X51))</f>
      </c>
      <c r="BB51" s="18">
        <f>IF(P51&lt;&gt;0,P51,IF($AT51=0,0,AL51/$AT51*$X51))</f>
      </c>
      <c r="BC51" s="18">
        <f>IF(Q51&lt;&gt;0,Q51,IF($AT51=0,0,AM51/$AT51*$X51))</f>
      </c>
      <c r="BD51" s="18">
        <f>IF(R51&lt;&gt;0,R51,IF($AT51=0,0,AN51/$AT51*$X51))</f>
      </c>
      <c r="BE51" s="18">
        <f>IF(S51&lt;&gt;0,S51,IF($AT51=0,0,AO51/$AT51*$X51))</f>
      </c>
      <c r="BF51" s="18">
        <f>IF(T51&lt;&gt;0,T51,IF($AT51=0,0,AP51/$AT51*$X51))</f>
      </c>
      <c r="BG51" s="18">
        <f>IF(U51&lt;&gt;0,U51,IF($AT51=0,0,AQ51/$AT51*$X51))</f>
      </c>
      <c r="BH51" s="18">
        <f>IF(V51&lt;&gt;0,V51,IF($AT51=0,0,AR51/$AT51*$X51))</f>
      </c>
      <c r="BI51" s="18">
        <f>IF(W51&lt;&gt;0,W51,IF($AT51=0,0,AS51/$AT51*$X51))</f>
      </c>
      <c r="BJ51" s="18">
        <f>SUM(AU51:BI51)</f>
      </c>
      <c r="BK51" s="18">
        <f>H51-BJ51</f>
      </c>
    </row>
    <row r="52" outlineLevel="2">
      <c r="A52" s="5" t="str">
        <v>9.4.1</v>
      </c>
      <c r="B52" s="5" t="str">
        <v/>
      </c>
      <c r="C52" s="5" t="str">
        <v/>
      </c>
      <c r="D52" s="19">
        <v>0.8</v>
      </c>
      <c r="E52" s="5" t="str">
        <v>Site Delivery</v>
      </c>
      <c r="F52" s="5" t="str">
        <v/>
      </c>
      <c r="G52" s="18">
        <f>F50*D52</f>
      </c>
      <c r="H52" s="18">
        <f>G52</f>
      </c>
      <c r="I52" s="18">
        <v>0</v>
      </c>
      <c r="J52" s="18">
        <v>0</v>
      </c>
      <c r="K52" s="18">
        <v>0</v>
      </c>
      <c r="L52" s="18">
        <v>0</v>
      </c>
      <c r="M52" s="18">
        <v>0</v>
      </c>
      <c r="N52" s="18">
        <v>0</v>
      </c>
      <c r="O52" s="18">
        <v>0</v>
      </c>
      <c r="P52" s="18">
        <v>0</v>
      </c>
      <c r="Q52" s="18">
        <v>0</v>
      </c>
      <c r="R52" s="18">
        <v>0</v>
      </c>
      <c r="S52" s="18">
        <v>0</v>
      </c>
      <c r="T52" s="18">
        <v>0</v>
      </c>
      <c r="U52" s="18">
        <v>0</v>
      </c>
      <c r="V52" s="18">
        <v>0</v>
      </c>
      <c r="W52" s="18">
        <v>0</v>
      </c>
      <c r="X52" s="18">
        <f>H52-SUM(I52:W52)</f>
      </c>
      <c r="Y52" s="5" t="str">
        <v/>
      </c>
      <c r="Z52" s="5" t="str">
        <v/>
      </c>
      <c r="AA52" s="18">
        <v>30</v>
      </c>
      <c r="AB52" s="20">
        <f>Y52+AA52</f>
      </c>
      <c r="AC52" s="20">
        <f>AA52+Z52</f>
      </c>
      <c r="AD52" s="5" t="str">
        <v/>
      </c>
      <c r="AE52" s="18">
        <f>IFERROR(_xlfn.BETA.DIST(DATE(YEAR(AE$2),MONTH(AE$2),15),$AB$2,$AC$2,FALSE,DATE(YEAR($AB52),MONTH($AB52),1),DATE(YEAR($AC52),MONTH($AC52),28)),0)</f>
      </c>
      <c r="AF52" s="18">
        <f>IFERROR(_xlfn.BETA.DIST(DATE(YEAR(AF$2),MONTH(AF$2),15),$AB$2,$AC$2,FALSE,DATE(YEAR($AB52),MONTH($AB52),1),DATE(YEAR($AC52),MONTH($AC52),28)),0)</f>
      </c>
      <c r="AG52" s="18">
        <f>IFERROR(_xlfn.BETA.DIST(DATE(YEAR(AG$2),MONTH(AG$2),15),$AB$2,$AC$2,FALSE,DATE(YEAR($AB52),MONTH($AB52),1),DATE(YEAR($AC52),MONTH($AC52),28)),0)</f>
      </c>
      <c r="AH52" s="18">
        <f>IFERROR(_xlfn.BETA.DIST(DATE(YEAR(AH$2),MONTH(AH$2),15),$AB$2,$AC$2,FALSE,DATE(YEAR($AB52),MONTH($AB52),1),DATE(YEAR($AC52),MONTH($AC52),28)),0)</f>
      </c>
      <c r="AI52" s="18">
        <f>IFERROR(_xlfn.BETA.DIST(DATE(YEAR(AI$2),MONTH(AI$2),15),$AB$2,$AC$2,FALSE,DATE(YEAR($AB52),MONTH($AB52),1),DATE(YEAR($AC52),MONTH($AC52),28)),0)</f>
      </c>
      <c r="AJ52" s="18">
        <f>IFERROR(_xlfn.BETA.DIST(DATE(YEAR(AJ$2),MONTH(AJ$2),15),$AB$2,$AC$2,FALSE,DATE(YEAR($AB52),MONTH($AB52),1),DATE(YEAR($AC52),MONTH($AC52),28)),0)</f>
      </c>
      <c r="AK52" s="18">
        <f>IFERROR(_xlfn.BETA.DIST(DATE(YEAR(AK$2),MONTH(AK$2),15),$AB$2,$AC$2,FALSE,DATE(YEAR($AB52),MONTH($AB52),1),DATE(YEAR($AC52),MONTH($AC52),28)),0)</f>
      </c>
      <c r="AL52" s="18">
        <f>IFERROR(_xlfn.BETA.DIST(DATE(YEAR(AL$2),MONTH(AL$2),15),$AB$2,$AC$2,FALSE,DATE(YEAR($AB52),MONTH($AB52),1),DATE(YEAR($AC52),MONTH($AC52),28)),0)</f>
      </c>
      <c r="AM52" s="18">
        <f>IFERROR(_xlfn.BETA.DIST(DATE(YEAR(AM$2),MONTH(AM$2),15),$AB$2,$AC$2,FALSE,DATE(YEAR($AB52),MONTH($AB52),1),DATE(YEAR($AC52),MONTH($AC52),28)),0)</f>
      </c>
      <c r="AN52" s="18">
        <f>IFERROR(_xlfn.BETA.DIST(DATE(YEAR(AN$2),MONTH(AN$2),15),$AB$2,$AC$2,FALSE,DATE(YEAR($AB52),MONTH($AB52),1),DATE(YEAR($AC52),MONTH($AC52),28)),0)</f>
      </c>
      <c r="AO52" s="18">
        <f>IFERROR(_xlfn.BETA.DIST(DATE(YEAR(AO$2),MONTH(AO$2),15),$AB$2,$AC$2,FALSE,DATE(YEAR($AB52),MONTH($AB52),1),DATE(YEAR($AC52),MONTH($AC52),28)),0)</f>
      </c>
      <c r="AP52" s="18">
        <f>IFERROR(_xlfn.BETA.DIST(DATE(YEAR(AP$2),MONTH(AP$2),15),$AB$2,$AC$2,FALSE,DATE(YEAR($AB52),MONTH($AB52),1),DATE(YEAR($AC52),MONTH($AC52),28)),0)</f>
      </c>
      <c r="AQ52" s="18">
        <f>IFERROR(_xlfn.BETA.DIST(DATE(YEAR(AQ$2),MONTH(AQ$2),15),$AB$2,$AC$2,FALSE,DATE(YEAR($AB52),MONTH($AB52),1),DATE(YEAR($AC52),MONTH($AC52),28)),0)</f>
      </c>
      <c r="AR52" s="18">
        <f>IFERROR(_xlfn.BETA.DIST(DATE(YEAR(AR$2),MONTH(AR$2),15),$AB$2,$AC$2,FALSE,DATE(YEAR($AB52),MONTH($AB52),1),DATE(YEAR($AC52),MONTH($AC52),28)),0)</f>
      </c>
      <c r="AS52" s="18">
        <f>IFERROR(_xlfn.BETA.DIST(DATE(YEAR(AS$2),MONTH(AS$2),15),$AB$2,$AC$2,FALSE,DATE(YEAR($AB52),MONTH($AB52),1),DATE(YEAR($AC52),MONTH($AC52),28)),0)</f>
      </c>
      <c r="AT52" s="18">
        <f>SUM(AE52:AS52)</f>
      </c>
      <c r="AU52" s="18">
        <f>IF(I52&lt;&gt;0,I52,IF($AT52=0,0,AE52/$AT52*$X52))</f>
      </c>
      <c r="AV52" s="18">
        <f>IF(J52&lt;&gt;0,J52,IF($AT52=0,0,AF52/$AT52*$X52))</f>
      </c>
      <c r="AW52" s="18">
        <f>IF(K52&lt;&gt;0,K52,IF($AT52=0,0,AG52/$AT52*$X52))</f>
      </c>
      <c r="AX52" s="18">
        <f>IF(L52&lt;&gt;0,L52,IF($AT52=0,0,AH52/$AT52*$X52))</f>
      </c>
      <c r="AY52" s="18">
        <f>IF(M52&lt;&gt;0,M52,IF($AT52=0,0,AI52/$AT52*$X52))</f>
      </c>
      <c r="AZ52" s="18">
        <f>IF(N52&lt;&gt;0,N52,IF($AT52=0,0,AJ52/$AT52*$X52))</f>
      </c>
      <c r="BA52" s="18">
        <f>IF(O52&lt;&gt;0,O52,IF($AT52=0,0,AK52/$AT52*$X52))</f>
      </c>
      <c r="BB52" s="18">
        <f>IF(P52&lt;&gt;0,P52,IF($AT52=0,0,AL52/$AT52*$X52))</f>
      </c>
      <c r="BC52" s="18">
        <f>IF(Q52&lt;&gt;0,Q52,IF($AT52=0,0,AM52/$AT52*$X52))</f>
      </c>
      <c r="BD52" s="18">
        <f>IF(R52&lt;&gt;0,R52,IF($AT52=0,0,AN52/$AT52*$X52))</f>
      </c>
      <c r="BE52" s="18">
        <f>IF(S52&lt;&gt;0,S52,IF($AT52=0,0,AO52/$AT52*$X52))</f>
      </c>
      <c r="BF52" s="18">
        <f>IF(T52&lt;&gt;0,T52,IF($AT52=0,0,AP52/$AT52*$X52))</f>
      </c>
      <c r="BG52" s="18">
        <f>IF(U52&lt;&gt;0,U52,IF($AT52=0,0,AQ52/$AT52*$X52))</f>
      </c>
      <c r="BH52" s="18">
        <f>IF(V52&lt;&gt;0,V52,IF($AT52=0,0,AR52/$AT52*$X52))</f>
      </c>
      <c r="BI52" s="18">
        <f>IF(W52&lt;&gt;0,W52,IF($AT52=0,0,AS52/$AT52*$X52))</f>
      </c>
      <c r="BJ52" s="18">
        <f>SUM(AU52:BI52)</f>
      </c>
      <c r="BK52" s="18">
        <f>H52-BJ52</f>
      </c>
    </row>
    <row r="53" outlineLevel="1">
      <c r="A53" s="15" t="str">
        <v>9.5.1</v>
      </c>
      <c r="B53" s="15" t="str">
        <v/>
      </c>
      <c r="C53" s="15" t="str">
        <v/>
      </c>
      <c r="D53" s="15" t="str">
        <v>9.5.1</v>
      </c>
      <c r="E53" s="15" t="str">
        <v xml:space="preserve">Supply Single core cable sealing end </v>
      </c>
      <c r="F53" s="15">
        <v>80516.72</v>
      </c>
      <c r="G53" s="15" t="str">
        <v/>
      </c>
      <c r="H53" s="15" t="str">
        <v/>
      </c>
      <c r="I53" s="15" t="str">
        <v/>
      </c>
      <c r="J53" s="15" t="str">
        <v/>
      </c>
      <c r="K53" s="15" t="str">
        <v/>
      </c>
      <c r="L53" s="15" t="str">
        <v/>
      </c>
      <c r="M53" s="15" t="str">
        <v/>
      </c>
      <c r="N53" s="15" t="str">
        <v/>
      </c>
      <c r="O53" s="15" t="str">
        <v/>
      </c>
      <c r="P53" s="15" t="str">
        <v/>
      </c>
      <c r="Q53" s="15" t="str">
        <v/>
      </c>
      <c r="R53" s="15" t="str">
        <v/>
      </c>
      <c r="S53" s="15" t="str">
        <v/>
      </c>
      <c r="T53" s="15" t="str">
        <v/>
      </c>
      <c r="U53" s="15" t="str">
        <v/>
      </c>
      <c r="V53" s="15" t="str">
        <v/>
      </c>
      <c r="W53" s="15" t="str">
        <v/>
      </c>
      <c r="X53" s="15" t="str">
        <v/>
      </c>
      <c r="Y53" s="15" t="str">
        <v/>
      </c>
      <c r="Z53" s="15" t="str">
        <v/>
      </c>
      <c r="AA53" s="15" t="str">
        <v/>
      </c>
      <c r="AB53" s="15" t="str">
        <v/>
      </c>
      <c r="AC53" s="15" t="str">
        <v/>
      </c>
      <c r="AD53" s="5" t="str">
        <v/>
      </c>
      <c r="AE53" s="18">
        <f>IFERROR(_xlfn.BETA.DIST(DATE(YEAR(AE$2),MONTH(AE$2),15),$AB$2,$AC$2,FALSE,DATE(YEAR($AB53),MONTH($AB53),1),DATE(YEAR($AC53),MONTH($AC53),28)),0)</f>
      </c>
      <c r="AF53" s="18">
        <f>IFERROR(_xlfn.BETA.DIST(DATE(YEAR(AF$2),MONTH(AF$2),15),$AB$2,$AC$2,FALSE,DATE(YEAR($AB53),MONTH($AB53),1),DATE(YEAR($AC53),MONTH($AC53),28)),0)</f>
      </c>
      <c r="AG53" s="18">
        <f>IFERROR(_xlfn.BETA.DIST(DATE(YEAR(AG$2),MONTH(AG$2),15),$AB$2,$AC$2,FALSE,DATE(YEAR($AB53),MONTH($AB53),1),DATE(YEAR($AC53),MONTH($AC53),28)),0)</f>
      </c>
      <c r="AH53" s="18">
        <f>IFERROR(_xlfn.BETA.DIST(DATE(YEAR(AH$2),MONTH(AH$2),15),$AB$2,$AC$2,FALSE,DATE(YEAR($AB53),MONTH($AB53),1),DATE(YEAR($AC53),MONTH($AC53),28)),0)</f>
      </c>
      <c r="AI53" s="18">
        <f>IFERROR(_xlfn.BETA.DIST(DATE(YEAR(AI$2),MONTH(AI$2),15),$AB$2,$AC$2,FALSE,DATE(YEAR($AB53),MONTH($AB53),1),DATE(YEAR($AC53),MONTH($AC53),28)),0)</f>
      </c>
      <c r="AJ53" s="18">
        <f>IFERROR(_xlfn.BETA.DIST(DATE(YEAR(AJ$2),MONTH(AJ$2),15),$AB$2,$AC$2,FALSE,DATE(YEAR($AB53),MONTH($AB53),1),DATE(YEAR($AC53),MONTH($AC53),28)),0)</f>
      </c>
      <c r="AK53" s="18">
        <f>IFERROR(_xlfn.BETA.DIST(DATE(YEAR(AK$2),MONTH(AK$2),15),$AB$2,$AC$2,FALSE,DATE(YEAR($AB53),MONTH($AB53),1),DATE(YEAR($AC53),MONTH($AC53),28)),0)</f>
      </c>
      <c r="AL53" s="18">
        <f>IFERROR(_xlfn.BETA.DIST(DATE(YEAR(AL$2),MONTH(AL$2),15),$AB$2,$AC$2,FALSE,DATE(YEAR($AB53),MONTH($AB53),1),DATE(YEAR($AC53),MONTH($AC53),28)),0)</f>
      </c>
      <c r="AM53" s="18">
        <f>IFERROR(_xlfn.BETA.DIST(DATE(YEAR(AM$2),MONTH(AM$2),15),$AB$2,$AC$2,FALSE,DATE(YEAR($AB53),MONTH($AB53),1),DATE(YEAR($AC53),MONTH($AC53),28)),0)</f>
      </c>
      <c r="AN53" s="18">
        <f>IFERROR(_xlfn.BETA.DIST(DATE(YEAR(AN$2),MONTH(AN$2),15),$AB$2,$AC$2,FALSE,DATE(YEAR($AB53),MONTH($AB53),1),DATE(YEAR($AC53),MONTH($AC53),28)),0)</f>
      </c>
      <c r="AO53" s="18">
        <f>IFERROR(_xlfn.BETA.DIST(DATE(YEAR(AO$2),MONTH(AO$2),15),$AB$2,$AC$2,FALSE,DATE(YEAR($AB53),MONTH($AB53),1),DATE(YEAR($AC53),MONTH($AC53),28)),0)</f>
      </c>
      <c r="AP53" s="18">
        <f>IFERROR(_xlfn.BETA.DIST(DATE(YEAR(AP$2),MONTH(AP$2),15),$AB$2,$AC$2,FALSE,DATE(YEAR($AB53),MONTH($AB53),1),DATE(YEAR($AC53),MONTH($AC53),28)),0)</f>
      </c>
      <c r="AQ53" s="18">
        <f>IFERROR(_xlfn.BETA.DIST(DATE(YEAR(AQ$2),MONTH(AQ$2),15),$AB$2,$AC$2,FALSE,DATE(YEAR($AB53),MONTH($AB53),1),DATE(YEAR($AC53),MONTH($AC53),28)),0)</f>
      </c>
      <c r="AR53" s="18">
        <f>IFERROR(_xlfn.BETA.DIST(DATE(YEAR(AR$2),MONTH(AR$2),15),$AB$2,$AC$2,FALSE,DATE(YEAR($AB53),MONTH($AB53),1),DATE(YEAR($AC53),MONTH($AC53),28)),0)</f>
      </c>
      <c r="AS53" s="18">
        <f>IFERROR(_xlfn.BETA.DIST(DATE(YEAR(AS$2),MONTH(AS$2),15),$AB$2,$AC$2,FALSE,DATE(YEAR($AB53),MONTH($AB53),1),DATE(YEAR($AC53),MONTH($AC53),28)),0)</f>
      </c>
      <c r="AT53" s="18">
        <f>SUM(AE53:AS53)</f>
      </c>
      <c r="AU53" s="18">
        <f>IF(I53&lt;&gt;0,I53,IF($AT53=0,0,AE53/$AT53*$X53))</f>
      </c>
      <c r="AV53" s="18">
        <f>IF(J53&lt;&gt;0,J53,IF($AT53=0,0,AF53/$AT53*$X53))</f>
      </c>
      <c r="AW53" s="18">
        <f>IF(K53&lt;&gt;0,K53,IF($AT53=0,0,AG53/$AT53*$X53))</f>
      </c>
      <c r="AX53" s="18">
        <f>IF(L53&lt;&gt;0,L53,IF($AT53=0,0,AH53/$AT53*$X53))</f>
      </c>
      <c r="AY53" s="18">
        <f>IF(M53&lt;&gt;0,M53,IF($AT53=0,0,AI53/$AT53*$X53))</f>
      </c>
      <c r="AZ53" s="18">
        <f>IF(N53&lt;&gt;0,N53,IF($AT53=0,0,AJ53/$AT53*$X53))</f>
      </c>
      <c r="BA53" s="18">
        <f>IF(O53&lt;&gt;0,O53,IF($AT53=0,0,AK53/$AT53*$X53))</f>
      </c>
      <c r="BB53" s="18">
        <f>IF(P53&lt;&gt;0,P53,IF($AT53=0,0,AL53/$AT53*$X53))</f>
      </c>
      <c r="BC53" s="18">
        <f>IF(Q53&lt;&gt;0,Q53,IF($AT53=0,0,AM53/$AT53*$X53))</f>
      </c>
      <c r="BD53" s="18">
        <f>IF(R53&lt;&gt;0,R53,IF($AT53=0,0,AN53/$AT53*$X53))</f>
      </c>
      <c r="BE53" s="18">
        <f>IF(S53&lt;&gt;0,S53,IF($AT53=0,0,AO53/$AT53*$X53))</f>
      </c>
      <c r="BF53" s="18">
        <f>IF(T53&lt;&gt;0,T53,IF($AT53=0,0,AP53/$AT53*$X53))</f>
      </c>
      <c r="BG53" s="18">
        <f>IF(U53&lt;&gt;0,U53,IF($AT53=0,0,AQ53/$AT53*$X53))</f>
      </c>
      <c r="BH53" s="18">
        <f>IF(V53&lt;&gt;0,V53,IF($AT53=0,0,AR53/$AT53*$X53))</f>
      </c>
      <c r="BI53" s="18">
        <f>IF(W53&lt;&gt;0,W53,IF($AT53=0,0,AS53/$AT53*$X53))</f>
      </c>
      <c r="BJ53" s="18">
        <f>SUM(AU53:BI53)</f>
      </c>
      <c r="BK53" s="15" t="str">
        <v/>
      </c>
    </row>
    <row r="54" outlineLevel="2">
      <c r="A54" s="5" t="str">
        <v>9.5.1</v>
      </c>
      <c r="B54" s="5" t="str">
        <v>BSPRELGENSE04</v>
      </c>
      <c r="C54" s="5" t="str">
        <v>BSPRELGENSE04</v>
      </c>
      <c r="D54" s="19">
        <v>0.2</v>
      </c>
      <c r="E54" s="5" t="str">
        <v>Advanced Payment PO EGP</v>
      </c>
      <c r="F54" s="5" t="str">
        <v/>
      </c>
      <c r="G54" s="18">
        <f>F53*D54</f>
      </c>
      <c r="H54" s="18">
        <f>G54</f>
      </c>
      <c r="I54" s="18">
        <v>0</v>
      </c>
      <c r="J54" s="18">
        <v>0</v>
      </c>
      <c r="K54" s="18">
        <v>0</v>
      </c>
      <c r="L54" s="18">
        <v>0</v>
      </c>
      <c r="M54" s="18">
        <v>0</v>
      </c>
      <c r="N54" s="18">
        <v>0</v>
      </c>
      <c r="O54" s="18">
        <v>0</v>
      </c>
      <c r="P54" s="18">
        <v>0</v>
      </c>
      <c r="Q54" s="18">
        <v>0</v>
      </c>
      <c r="R54" s="18">
        <v>0</v>
      </c>
      <c r="S54" s="18">
        <v>0</v>
      </c>
      <c r="T54" s="18">
        <v>0</v>
      </c>
      <c r="U54" s="18">
        <v>0</v>
      </c>
      <c r="V54" s="18">
        <v>0</v>
      </c>
      <c r="W54" s="18">
        <v>0</v>
      </c>
      <c r="X54" s="18">
        <f>H54-SUM(I54:W54)</f>
      </c>
      <c r="Y54" s="20">
        <v>46097</v>
      </c>
      <c r="Z54" s="20">
        <v>46097</v>
      </c>
      <c r="AA54" s="18">
        <v>0</v>
      </c>
      <c r="AB54" s="20">
        <f>Y54+AA54</f>
      </c>
      <c r="AC54" s="20">
        <f>AA54+Z54</f>
      </c>
      <c r="AD54" s="5" t="str">
        <v/>
      </c>
      <c r="AE54" s="18">
        <f>IFERROR(_xlfn.BETA.DIST(DATE(YEAR(AE$2),MONTH(AE$2),15),$AB$2,$AC$2,FALSE,DATE(YEAR($AB54),MONTH($AB54),1),DATE(YEAR($AC54),MONTH($AC54),28)),0)</f>
      </c>
      <c r="AF54" s="18">
        <f>IFERROR(_xlfn.BETA.DIST(DATE(YEAR(AF$2),MONTH(AF$2),15),$AB$2,$AC$2,FALSE,DATE(YEAR($AB54),MONTH($AB54),1),DATE(YEAR($AC54),MONTH($AC54),28)),0)</f>
      </c>
      <c r="AG54" s="18">
        <f>IFERROR(_xlfn.BETA.DIST(DATE(YEAR(AG$2),MONTH(AG$2),15),$AB$2,$AC$2,FALSE,DATE(YEAR($AB54),MONTH($AB54),1),DATE(YEAR($AC54),MONTH($AC54),28)),0)</f>
      </c>
      <c r="AH54" s="18">
        <f>IFERROR(_xlfn.BETA.DIST(DATE(YEAR(AH$2),MONTH(AH$2),15),$AB$2,$AC$2,FALSE,DATE(YEAR($AB54),MONTH($AB54),1),DATE(YEAR($AC54),MONTH($AC54),28)),0)</f>
      </c>
      <c r="AI54" s="18">
        <f>IFERROR(_xlfn.BETA.DIST(DATE(YEAR(AI$2),MONTH(AI$2),15),$AB$2,$AC$2,FALSE,DATE(YEAR($AB54),MONTH($AB54),1),DATE(YEAR($AC54),MONTH($AC54),28)),0)</f>
      </c>
      <c r="AJ54" s="18">
        <f>IFERROR(_xlfn.BETA.DIST(DATE(YEAR(AJ$2),MONTH(AJ$2),15),$AB$2,$AC$2,FALSE,DATE(YEAR($AB54),MONTH($AB54),1),DATE(YEAR($AC54),MONTH($AC54),28)),0)</f>
      </c>
      <c r="AK54" s="18">
        <f>IFERROR(_xlfn.BETA.DIST(DATE(YEAR(AK$2),MONTH(AK$2),15),$AB$2,$AC$2,FALSE,DATE(YEAR($AB54),MONTH($AB54),1),DATE(YEAR($AC54),MONTH($AC54),28)),0)</f>
      </c>
      <c r="AL54" s="18">
        <f>IFERROR(_xlfn.BETA.DIST(DATE(YEAR(AL$2),MONTH(AL$2),15),$AB$2,$AC$2,FALSE,DATE(YEAR($AB54),MONTH($AB54),1),DATE(YEAR($AC54),MONTH($AC54),28)),0)</f>
      </c>
      <c r="AM54" s="18">
        <f>IFERROR(_xlfn.BETA.DIST(DATE(YEAR(AM$2),MONTH(AM$2),15),$AB$2,$AC$2,FALSE,DATE(YEAR($AB54),MONTH($AB54),1),DATE(YEAR($AC54),MONTH($AC54),28)),0)</f>
      </c>
      <c r="AN54" s="18">
        <f>IFERROR(_xlfn.BETA.DIST(DATE(YEAR(AN$2),MONTH(AN$2),15),$AB$2,$AC$2,FALSE,DATE(YEAR($AB54),MONTH($AB54),1),DATE(YEAR($AC54),MONTH($AC54),28)),0)</f>
      </c>
      <c r="AO54" s="18">
        <f>IFERROR(_xlfn.BETA.DIST(DATE(YEAR(AO$2),MONTH(AO$2),15),$AB$2,$AC$2,FALSE,DATE(YEAR($AB54),MONTH($AB54),1),DATE(YEAR($AC54),MONTH($AC54),28)),0)</f>
      </c>
      <c r="AP54" s="18">
        <f>IFERROR(_xlfn.BETA.DIST(DATE(YEAR(AP$2),MONTH(AP$2),15),$AB$2,$AC$2,FALSE,DATE(YEAR($AB54),MONTH($AB54),1),DATE(YEAR($AC54),MONTH($AC54),28)),0)</f>
      </c>
      <c r="AQ54" s="18">
        <f>IFERROR(_xlfn.BETA.DIST(DATE(YEAR(AQ$2),MONTH(AQ$2),15),$AB$2,$AC$2,FALSE,DATE(YEAR($AB54),MONTH($AB54),1),DATE(YEAR($AC54),MONTH($AC54),28)),0)</f>
      </c>
      <c r="AR54" s="18">
        <f>IFERROR(_xlfn.BETA.DIST(DATE(YEAR(AR$2),MONTH(AR$2),15),$AB$2,$AC$2,FALSE,DATE(YEAR($AB54),MONTH($AB54),1),DATE(YEAR($AC54),MONTH($AC54),28)),0)</f>
      </c>
      <c r="AS54" s="18">
        <f>IFERROR(_xlfn.BETA.DIST(DATE(YEAR(AS$2),MONTH(AS$2),15),$AB$2,$AC$2,FALSE,DATE(YEAR($AB54),MONTH($AB54),1),DATE(YEAR($AC54),MONTH($AC54),28)),0)</f>
      </c>
      <c r="AT54" s="18">
        <f>SUM(AE54:AS54)</f>
      </c>
      <c r="AU54" s="18">
        <f>IF(I54&lt;&gt;0,I54,IF($AT54=0,0,AE54/$AT54*$X54))</f>
      </c>
      <c r="AV54" s="18">
        <f>IF(J54&lt;&gt;0,J54,IF($AT54=0,0,AF54/$AT54*$X54))</f>
      </c>
      <c r="AW54" s="18">
        <f>IF(K54&lt;&gt;0,K54,IF($AT54=0,0,AG54/$AT54*$X54))</f>
      </c>
      <c r="AX54" s="18">
        <f>IF(L54&lt;&gt;0,L54,IF($AT54=0,0,AH54/$AT54*$X54))</f>
      </c>
      <c r="AY54" s="18">
        <f>IF(M54&lt;&gt;0,M54,IF($AT54=0,0,AI54/$AT54*$X54))</f>
      </c>
      <c r="AZ54" s="18">
        <f>IF(N54&lt;&gt;0,N54,IF($AT54=0,0,AJ54/$AT54*$X54))</f>
      </c>
      <c r="BA54" s="18">
        <f>IF(O54&lt;&gt;0,O54,IF($AT54=0,0,AK54/$AT54*$X54))</f>
      </c>
      <c r="BB54" s="18">
        <f>IF(P54&lt;&gt;0,P54,IF($AT54=0,0,AL54/$AT54*$X54))</f>
      </c>
      <c r="BC54" s="18">
        <f>IF(Q54&lt;&gt;0,Q54,IF($AT54=0,0,AM54/$AT54*$X54))</f>
      </c>
      <c r="BD54" s="18">
        <f>IF(R54&lt;&gt;0,R54,IF($AT54=0,0,AN54/$AT54*$X54))</f>
      </c>
      <c r="BE54" s="18">
        <f>IF(S54&lt;&gt;0,S54,IF($AT54=0,0,AO54/$AT54*$X54))</f>
      </c>
      <c r="BF54" s="18">
        <f>IF(T54&lt;&gt;0,T54,IF($AT54=0,0,AP54/$AT54*$X54))</f>
      </c>
      <c r="BG54" s="18">
        <f>IF(U54&lt;&gt;0,U54,IF($AT54=0,0,AQ54/$AT54*$X54))</f>
      </c>
      <c r="BH54" s="18">
        <f>IF(V54&lt;&gt;0,V54,IF($AT54=0,0,AR54/$AT54*$X54))</f>
      </c>
      <c r="BI54" s="18">
        <f>IF(W54&lt;&gt;0,W54,IF($AT54=0,0,AS54/$AT54*$X54))</f>
      </c>
      <c r="BJ54" s="18">
        <f>SUM(AU54:BI54)</f>
      </c>
      <c r="BK54" s="18">
        <f>H54-BJ54</f>
      </c>
    </row>
    <row r="55" outlineLevel="2">
      <c r="A55" s="5" t="str">
        <v>9.5.1</v>
      </c>
      <c r="B55" s="5" t="str">
        <v>BSPRELGENSE13</v>
      </c>
      <c r="C55" s="5" t="str">
        <v>BSPRELGENSE13</v>
      </c>
      <c r="D55" s="19">
        <v>0.8</v>
      </c>
      <c r="E55" s="5" t="str">
        <v>Site Delivery</v>
      </c>
      <c r="F55" s="5" t="str">
        <v/>
      </c>
      <c r="G55" s="18">
        <f>F53*D55</f>
      </c>
      <c r="H55" s="18">
        <f>G55</f>
      </c>
      <c r="I55" s="18">
        <v>0</v>
      </c>
      <c r="J55" s="18">
        <v>0</v>
      </c>
      <c r="K55" s="18">
        <v>0</v>
      </c>
      <c r="L55" s="18">
        <v>0</v>
      </c>
      <c r="M55" s="18">
        <v>0</v>
      </c>
      <c r="N55" s="18">
        <v>0</v>
      </c>
      <c r="O55" s="18">
        <v>0</v>
      </c>
      <c r="P55" s="18">
        <v>0</v>
      </c>
      <c r="Q55" s="18">
        <v>0</v>
      </c>
      <c r="R55" s="18">
        <v>0</v>
      </c>
      <c r="S55" s="18">
        <v>0</v>
      </c>
      <c r="T55" s="18">
        <v>0</v>
      </c>
      <c r="U55" s="18">
        <v>0</v>
      </c>
      <c r="V55" s="18">
        <v>0</v>
      </c>
      <c r="W55" s="18">
        <v>0</v>
      </c>
      <c r="X55" s="18">
        <f>H55-SUM(I55:W55)</f>
      </c>
      <c r="Y55" s="20">
        <v>46268</v>
      </c>
      <c r="Z55" s="20">
        <v>46268</v>
      </c>
      <c r="AA55" s="18">
        <v>30</v>
      </c>
      <c r="AB55" s="20">
        <f>Y55+AA55</f>
      </c>
      <c r="AC55" s="20">
        <f>AA55+Z55</f>
      </c>
      <c r="AD55" s="5" t="str">
        <v/>
      </c>
      <c r="AE55" s="18">
        <f>IFERROR(_xlfn.BETA.DIST(DATE(YEAR(AE$2),MONTH(AE$2),15),$AB$2,$AC$2,FALSE,DATE(YEAR($AB55),MONTH($AB55),1),DATE(YEAR($AC55),MONTH($AC55),28)),0)</f>
      </c>
      <c r="AF55" s="18">
        <f>IFERROR(_xlfn.BETA.DIST(DATE(YEAR(AF$2),MONTH(AF$2),15),$AB$2,$AC$2,FALSE,DATE(YEAR($AB55),MONTH($AB55),1),DATE(YEAR($AC55),MONTH($AC55),28)),0)</f>
      </c>
      <c r="AG55" s="18">
        <f>IFERROR(_xlfn.BETA.DIST(DATE(YEAR(AG$2),MONTH(AG$2),15),$AB$2,$AC$2,FALSE,DATE(YEAR($AB55),MONTH($AB55),1),DATE(YEAR($AC55),MONTH($AC55),28)),0)</f>
      </c>
      <c r="AH55" s="18">
        <f>IFERROR(_xlfn.BETA.DIST(DATE(YEAR(AH$2),MONTH(AH$2),15),$AB$2,$AC$2,FALSE,DATE(YEAR($AB55),MONTH($AB55),1),DATE(YEAR($AC55),MONTH($AC55),28)),0)</f>
      </c>
      <c r="AI55" s="18">
        <f>IFERROR(_xlfn.BETA.DIST(DATE(YEAR(AI$2),MONTH(AI$2),15),$AB$2,$AC$2,FALSE,DATE(YEAR($AB55),MONTH($AB55),1),DATE(YEAR($AC55),MONTH($AC55),28)),0)</f>
      </c>
      <c r="AJ55" s="18">
        <f>IFERROR(_xlfn.BETA.DIST(DATE(YEAR(AJ$2),MONTH(AJ$2),15),$AB$2,$AC$2,FALSE,DATE(YEAR($AB55),MONTH($AB55),1),DATE(YEAR($AC55),MONTH($AC55),28)),0)</f>
      </c>
      <c r="AK55" s="18">
        <f>IFERROR(_xlfn.BETA.DIST(DATE(YEAR(AK$2),MONTH(AK$2),15),$AB$2,$AC$2,FALSE,DATE(YEAR($AB55),MONTH($AB55),1),DATE(YEAR($AC55),MONTH($AC55),28)),0)</f>
      </c>
      <c r="AL55" s="18">
        <f>IFERROR(_xlfn.BETA.DIST(DATE(YEAR(AL$2),MONTH(AL$2),15),$AB$2,$AC$2,FALSE,DATE(YEAR($AB55),MONTH($AB55),1),DATE(YEAR($AC55),MONTH($AC55),28)),0)</f>
      </c>
      <c r="AM55" s="18">
        <f>IFERROR(_xlfn.BETA.DIST(DATE(YEAR(AM$2),MONTH(AM$2),15),$AB$2,$AC$2,FALSE,DATE(YEAR($AB55),MONTH($AB55),1),DATE(YEAR($AC55),MONTH($AC55),28)),0)</f>
      </c>
      <c r="AN55" s="18">
        <f>IFERROR(_xlfn.BETA.DIST(DATE(YEAR(AN$2),MONTH(AN$2),15),$AB$2,$AC$2,FALSE,DATE(YEAR($AB55),MONTH($AB55),1),DATE(YEAR($AC55),MONTH($AC55),28)),0)</f>
      </c>
      <c r="AO55" s="18">
        <f>IFERROR(_xlfn.BETA.DIST(DATE(YEAR(AO$2),MONTH(AO$2),15),$AB$2,$AC$2,FALSE,DATE(YEAR($AB55),MONTH($AB55),1),DATE(YEAR($AC55),MONTH($AC55),28)),0)</f>
      </c>
      <c r="AP55" s="18">
        <f>IFERROR(_xlfn.BETA.DIST(DATE(YEAR(AP$2),MONTH(AP$2),15),$AB$2,$AC$2,FALSE,DATE(YEAR($AB55),MONTH($AB55),1),DATE(YEAR($AC55),MONTH($AC55),28)),0)</f>
      </c>
      <c r="AQ55" s="18">
        <f>IFERROR(_xlfn.BETA.DIST(DATE(YEAR(AQ$2),MONTH(AQ$2),15),$AB$2,$AC$2,FALSE,DATE(YEAR($AB55),MONTH($AB55),1),DATE(YEAR($AC55),MONTH($AC55),28)),0)</f>
      </c>
      <c r="AR55" s="18">
        <f>IFERROR(_xlfn.BETA.DIST(DATE(YEAR(AR$2),MONTH(AR$2),15),$AB$2,$AC$2,FALSE,DATE(YEAR($AB55),MONTH($AB55),1),DATE(YEAR($AC55),MONTH($AC55),28)),0)</f>
      </c>
      <c r="AS55" s="18">
        <f>IFERROR(_xlfn.BETA.DIST(DATE(YEAR(AS$2),MONTH(AS$2),15),$AB$2,$AC$2,FALSE,DATE(YEAR($AB55),MONTH($AB55),1),DATE(YEAR($AC55),MONTH($AC55),28)),0)</f>
      </c>
      <c r="AT55" s="18">
        <f>SUM(AE55:AS55)</f>
      </c>
      <c r="AU55" s="18">
        <f>IF(I55&lt;&gt;0,I55,IF($AT55=0,0,AE55/$AT55*$X55))</f>
      </c>
      <c r="AV55" s="18">
        <f>IF(J55&lt;&gt;0,J55,IF($AT55=0,0,AF55/$AT55*$X55))</f>
      </c>
      <c r="AW55" s="18">
        <f>IF(K55&lt;&gt;0,K55,IF($AT55=0,0,AG55/$AT55*$X55))</f>
      </c>
      <c r="AX55" s="18">
        <f>IF(L55&lt;&gt;0,L55,IF($AT55=0,0,AH55/$AT55*$X55))</f>
      </c>
      <c r="AY55" s="18">
        <f>IF(M55&lt;&gt;0,M55,IF($AT55=0,0,AI55/$AT55*$X55))</f>
      </c>
      <c r="AZ55" s="18">
        <f>IF(N55&lt;&gt;0,N55,IF($AT55=0,0,AJ55/$AT55*$X55))</f>
      </c>
      <c r="BA55" s="18">
        <f>IF(O55&lt;&gt;0,O55,IF($AT55=0,0,AK55/$AT55*$X55))</f>
      </c>
      <c r="BB55" s="18">
        <f>IF(P55&lt;&gt;0,P55,IF($AT55=0,0,AL55/$AT55*$X55))</f>
      </c>
      <c r="BC55" s="18">
        <f>IF(Q55&lt;&gt;0,Q55,IF($AT55=0,0,AM55/$AT55*$X55))</f>
      </c>
      <c r="BD55" s="18">
        <f>IF(R55&lt;&gt;0,R55,IF($AT55=0,0,AN55/$AT55*$X55))</f>
      </c>
      <c r="BE55" s="18">
        <f>IF(S55&lt;&gt;0,S55,IF($AT55=0,0,AO55/$AT55*$X55))</f>
      </c>
      <c r="BF55" s="18">
        <f>IF(T55&lt;&gt;0,T55,IF($AT55=0,0,AP55/$AT55*$X55))</f>
      </c>
      <c r="BG55" s="18">
        <f>IF(U55&lt;&gt;0,U55,IF($AT55=0,0,AQ55/$AT55*$X55))</f>
      </c>
      <c r="BH55" s="18">
        <f>IF(V55&lt;&gt;0,V55,IF($AT55=0,0,AR55/$AT55*$X55))</f>
      </c>
      <c r="BI55" s="18">
        <f>IF(W55&lt;&gt;0,W55,IF($AT55=0,0,AS55/$AT55*$X55))</f>
      </c>
      <c r="BJ55" s="18">
        <f>SUM(AU55:BI55)</f>
      </c>
      <c r="BK55" s="18">
        <f>H55-BJ55</f>
      </c>
    </row>
    <row r="56" outlineLevel="1">
      <c r="A56" s="15" t="str">
        <v>9.6.1</v>
      </c>
      <c r="B56" s="15" t="str">
        <v/>
      </c>
      <c r="C56" s="15" t="str">
        <v/>
      </c>
      <c r="D56" s="15" t="str">
        <v>9.6.1</v>
      </c>
      <c r="E56" s="15" t="str">
        <v xml:space="preserve">Supply Single core cable sealing end </v>
      </c>
      <c r="F56" s="15">
        <v>133470.12</v>
      </c>
      <c r="G56" s="15" t="str">
        <v/>
      </c>
      <c r="H56" s="15" t="str">
        <v/>
      </c>
      <c r="I56" s="15" t="str">
        <v/>
      </c>
      <c r="J56" s="15" t="str">
        <v/>
      </c>
      <c r="K56" s="15" t="str">
        <v/>
      </c>
      <c r="L56" s="15" t="str">
        <v/>
      </c>
      <c r="M56" s="15" t="str">
        <v/>
      </c>
      <c r="N56" s="15" t="str">
        <v/>
      </c>
      <c r="O56" s="15" t="str">
        <v/>
      </c>
      <c r="P56" s="15" t="str">
        <v/>
      </c>
      <c r="Q56" s="15" t="str">
        <v/>
      </c>
      <c r="R56" s="15" t="str">
        <v/>
      </c>
      <c r="S56" s="15" t="str">
        <v/>
      </c>
      <c r="T56" s="15" t="str">
        <v/>
      </c>
      <c r="U56" s="15" t="str">
        <v/>
      </c>
      <c r="V56" s="15" t="str">
        <v/>
      </c>
      <c r="W56" s="15" t="str">
        <v/>
      </c>
      <c r="X56" s="15" t="str">
        <v/>
      </c>
      <c r="Y56" s="15" t="str">
        <v/>
      </c>
      <c r="Z56" s="15" t="str">
        <v/>
      </c>
      <c r="AA56" s="15" t="str">
        <v/>
      </c>
      <c r="AB56" s="15" t="str">
        <v/>
      </c>
      <c r="AC56" s="15" t="str">
        <v/>
      </c>
      <c r="AD56" s="5" t="str">
        <v/>
      </c>
      <c r="AE56" s="18">
        <f>IFERROR(_xlfn.BETA.DIST(DATE(YEAR(AE$2),MONTH(AE$2),15),$AB$2,$AC$2,FALSE,DATE(YEAR($AB56),MONTH($AB56),1),DATE(YEAR($AC56),MONTH($AC56),28)),0)</f>
      </c>
      <c r="AF56" s="18">
        <f>IFERROR(_xlfn.BETA.DIST(DATE(YEAR(AF$2),MONTH(AF$2),15),$AB$2,$AC$2,FALSE,DATE(YEAR($AB56),MONTH($AB56),1),DATE(YEAR($AC56),MONTH($AC56),28)),0)</f>
      </c>
      <c r="AG56" s="18">
        <f>IFERROR(_xlfn.BETA.DIST(DATE(YEAR(AG$2),MONTH(AG$2),15),$AB$2,$AC$2,FALSE,DATE(YEAR($AB56),MONTH($AB56),1),DATE(YEAR($AC56),MONTH($AC56),28)),0)</f>
      </c>
      <c r="AH56" s="18">
        <f>IFERROR(_xlfn.BETA.DIST(DATE(YEAR(AH$2),MONTH(AH$2),15),$AB$2,$AC$2,FALSE,DATE(YEAR($AB56),MONTH($AB56),1),DATE(YEAR($AC56),MONTH($AC56),28)),0)</f>
      </c>
      <c r="AI56" s="18">
        <f>IFERROR(_xlfn.BETA.DIST(DATE(YEAR(AI$2),MONTH(AI$2),15),$AB$2,$AC$2,FALSE,DATE(YEAR($AB56),MONTH($AB56),1),DATE(YEAR($AC56),MONTH($AC56),28)),0)</f>
      </c>
      <c r="AJ56" s="18">
        <f>IFERROR(_xlfn.BETA.DIST(DATE(YEAR(AJ$2),MONTH(AJ$2),15),$AB$2,$AC$2,FALSE,DATE(YEAR($AB56),MONTH($AB56),1),DATE(YEAR($AC56),MONTH($AC56),28)),0)</f>
      </c>
      <c r="AK56" s="18">
        <f>IFERROR(_xlfn.BETA.DIST(DATE(YEAR(AK$2),MONTH(AK$2),15),$AB$2,$AC$2,FALSE,DATE(YEAR($AB56),MONTH($AB56),1),DATE(YEAR($AC56),MONTH($AC56),28)),0)</f>
      </c>
      <c r="AL56" s="18">
        <f>IFERROR(_xlfn.BETA.DIST(DATE(YEAR(AL$2),MONTH(AL$2),15),$AB$2,$AC$2,FALSE,DATE(YEAR($AB56),MONTH($AB56),1),DATE(YEAR($AC56),MONTH($AC56),28)),0)</f>
      </c>
      <c r="AM56" s="18">
        <f>IFERROR(_xlfn.BETA.DIST(DATE(YEAR(AM$2),MONTH(AM$2),15),$AB$2,$AC$2,FALSE,DATE(YEAR($AB56),MONTH($AB56),1),DATE(YEAR($AC56),MONTH($AC56),28)),0)</f>
      </c>
      <c r="AN56" s="18">
        <f>IFERROR(_xlfn.BETA.DIST(DATE(YEAR(AN$2),MONTH(AN$2),15),$AB$2,$AC$2,FALSE,DATE(YEAR($AB56),MONTH($AB56),1),DATE(YEAR($AC56),MONTH($AC56),28)),0)</f>
      </c>
      <c r="AO56" s="18">
        <f>IFERROR(_xlfn.BETA.DIST(DATE(YEAR(AO$2),MONTH(AO$2),15),$AB$2,$AC$2,FALSE,DATE(YEAR($AB56),MONTH($AB56),1),DATE(YEAR($AC56),MONTH($AC56),28)),0)</f>
      </c>
      <c r="AP56" s="18">
        <f>IFERROR(_xlfn.BETA.DIST(DATE(YEAR(AP$2),MONTH(AP$2),15),$AB$2,$AC$2,FALSE,DATE(YEAR($AB56),MONTH($AB56),1),DATE(YEAR($AC56),MONTH($AC56),28)),0)</f>
      </c>
      <c r="AQ56" s="18">
        <f>IFERROR(_xlfn.BETA.DIST(DATE(YEAR(AQ$2),MONTH(AQ$2),15),$AB$2,$AC$2,FALSE,DATE(YEAR($AB56),MONTH($AB56),1),DATE(YEAR($AC56),MONTH($AC56),28)),0)</f>
      </c>
      <c r="AR56" s="18">
        <f>IFERROR(_xlfn.BETA.DIST(DATE(YEAR(AR$2),MONTH(AR$2),15),$AB$2,$AC$2,FALSE,DATE(YEAR($AB56),MONTH($AB56),1),DATE(YEAR($AC56),MONTH($AC56),28)),0)</f>
      </c>
      <c r="AS56" s="18">
        <f>IFERROR(_xlfn.BETA.DIST(DATE(YEAR(AS$2),MONTH(AS$2),15),$AB$2,$AC$2,FALSE,DATE(YEAR($AB56),MONTH($AB56),1),DATE(YEAR($AC56),MONTH($AC56),28)),0)</f>
      </c>
      <c r="AT56" s="18">
        <f>SUM(AE56:AS56)</f>
      </c>
      <c r="AU56" s="18">
        <f>IF(I56&lt;&gt;0,I56,IF($AT56=0,0,AE56/$AT56*$X56))</f>
      </c>
      <c r="AV56" s="18">
        <f>IF(J56&lt;&gt;0,J56,IF($AT56=0,0,AF56/$AT56*$X56))</f>
      </c>
      <c r="AW56" s="18">
        <f>IF(K56&lt;&gt;0,K56,IF($AT56=0,0,AG56/$AT56*$X56))</f>
      </c>
      <c r="AX56" s="18">
        <f>IF(L56&lt;&gt;0,L56,IF($AT56=0,0,AH56/$AT56*$X56))</f>
      </c>
      <c r="AY56" s="18">
        <f>IF(M56&lt;&gt;0,M56,IF($AT56=0,0,AI56/$AT56*$X56))</f>
      </c>
      <c r="AZ56" s="18">
        <f>IF(N56&lt;&gt;0,N56,IF($AT56=0,0,AJ56/$AT56*$X56))</f>
      </c>
      <c r="BA56" s="18">
        <f>IF(O56&lt;&gt;0,O56,IF($AT56=0,0,AK56/$AT56*$X56))</f>
      </c>
      <c r="BB56" s="18">
        <f>IF(P56&lt;&gt;0,P56,IF($AT56=0,0,AL56/$AT56*$X56))</f>
      </c>
      <c r="BC56" s="18">
        <f>IF(Q56&lt;&gt;0,Q56,IF($AT56=0,0,AM56/$AT56*$X56))</f>
      </c>
      <c r="BD56" s="18">
        <f>IF(R56&lt;&gt;0,R56,IF($AT56=0,0,AN56/$AT56*$X56))</f>
      </c>
      <c r="BE56" s="18">
        <f>IF(S56&lt;&gt;0,S56,IF($AT56=0,0,AO56/$AT56*$X56))</f>
      </c>
      <c r="BF56" s="18">
        <f>IF(T56&lt;&gt;0,T56,IF($AT56=0,0,AP56/$AT56*$X56))</f>
      </c>
      <c r="BG56" s="18">
        <f>IF(U56&lt;&gt;0,U56,IF($AT56=0,0,AQ56/$AT56*$X56))</f>
      </c>
      <c r="BH56" s="18">
        <f>IF(V56&lt;&gt;0,V56,IF($AT56=0,0,AR56/$AT56*$X56))</f>
      </c>
      <c r="BI56" s="18">
        <f>IF(W56&lt;&gt;0,W56,IF($AT56=0,0,AS56/$AT56*$X56))</f>
      </c>
      <c r="BJ56" s="18">
        <f>SUM(AU56:BI56)</f>
      </c>
      <c r="BK56" s="15" t="str">
        <v/>
      </c>
    </row>
    <row r="57" outlineLevel="2">
      <c r="A57" s="5" t="str">
        <v>9.6.1</v>
      </c>
      <c r="B57" s="5" t="str">
        <v>BSPRELGENSE04</v>
      </c>
      <c r="C57" s="5" t="str">
        <v>BSPRELGENSE04</v>
      </c>
      <c r="D57" s="19">
        <v>0.2</v>
      </c>
      <c r="E57" s="5" t="str">
        <v>Advanced Payment PO EGP</v>
      </c>
      <c r="F57" s="5" t="str">
        <v/>
      </c>
      <c r="G57" s="18">
        <f>F56*D57</f>
      </c>
      <c r="H57" s="18">
        <f>G57</f>
      </c>
      <c r="I57" s="18">
        <v>0</v>
      </c>
      <c r="J57" s="18">
        <v>0</v>
      </c>
      <c r="K57" s="18">
        <v>0</v>
      </c>
      <c r="L57" s="18">
        <v>0</v>
      </c>
      <c r="M57" s="18">
        <v>0</v>
      </c>
      <c r="N57" s="18">
        <v>0</v>
      </c>
      <c r="O57" s="18">
        <v>0</v>
      </c>
      <c r="P57" s="18">
        <v>0</v>
      </c>
      <c r="Q57" s="18">
        <v>0</v>
      </c>
      <c r="R57" s="18">
        <v>0</v>
      </c>
      <c r="S57" s="18">
        <v>0</v>
      </c>
      <c r="T57" s="18">
        <v>0</v>
      </c>
      <c r="U57" s="18">
        <v>0</v>
      </c>
      <c r="V57" s="18">
        <v>0</v>
      </c>
      <c r="W57" s="18">
        <v>0</v>
      </c>
      <c r="X57" s="18">
        <f>H57-SUM(I57:W57)</f>
      </c>
      <c r="Y57" s="20">
        <v>46097</v>
      </c>
      <c r="Z57" s="20">
        <v>46097</v>
      </c>
      <c r="AA57" s="18">
        <v>0</v>
      </c>
      <c r="AB57" s="20">
        <f>Y57+AA57</f>
      </c>
      <c r="AC57" s="20">
        <f>AA57+Z57</f>
      </c>
      <c r="AD57" s="5" t="str">
        <v/>
      </c>
      <c r="AE57" s="18">
        <f>IFERROR(_xlfn.BETA.DIST(DATE(YEAR(AE$2),MONTH(AE$2),15),$AB$2,$AC$2,FALSE,DATE(YEAR($AB57),MONTH($AB57),1),DATE(YEAR($AC57),MONTH($AC57),28)),0)</f>
      </c>
      <c r="AF57" s="18">
        <f>IFERROR(_xlfn.BETA.DIST(DATE(YEAR(AF$2),MONTH(AF$2),15),$AB$2,$AC$2,FALSE,DATE(YEAR($AB57),MONTH($AB57),1),DATE(YEAR($AC57),MONTH($AC57),28)),0)</f>
      </c>
      <c r="AG57" s="18">
        <f>IFERROR(_xlfn.BETA.DIST(DATE(YEAR(AG$2),MONTH(AG$2),15),$AB$2,$AC$2,FALSE,DATE(YEAR($AB57),MONTH($AB57),1),DATE(YEAR($AC57),MONTH($AC57),28)),0)</f>
      </c>
      <c r="AH57" s="18">
        <f>IFERROR(_xlfn.BETA.DIST(DATE(YEAR(AH$2),MONTH(AH$2),15),$AB$2,$AC$2,FALSE,DATE(YEAR($AB57),MONTH($AB57),1),DATE(YEAR($AC57),MONTH($AC57),28)),0)</f>
      </c>
      <c r="AI57" s="18">
        <f>IFERROR(_xlfn.BETA.DIST(DATE(YEAR(AI$2),MONTH(AI$2),15),$AB$2,$AC$2,FALSE,DATE(YEAR($AB57),MONTH($AB57),1),DATE(YEAR($AC57),MONTH($AC57),28)),0)</f>
      </c>
      <c r="AJ57" s="18">
        <f>IFERROR(_xlfn.BETA.DIST(DATE(YEAR(AJ$2),MONTH(AJ$2),15),$AB$2,$AC$2,FALSE,DATE(YEAR($AB57),MONTH($AB57),1),DATE(YEAR($AC57),MONTH($AC57),28)),0)</f>
      </c>
      <c r="AK57" s="18">
        <f>IFERROR(_xlfn.BETA.DIST(DATE(YEAR(AK$2),MONTH(AK$2),15),$AB$2,$AC$2,FALSE,DATE(YEAR($AB57),MONTH($AB57),1),DATE(YEAR($AC57),MONTH($AC57),28)),0)</f>
      </c>
      <c r="AL57" s="18">
        <f>IFERROR(_xlfn.BETA.DIST(DATE(YEAR(AL$2),MONTH(AL$2),15),$AB$2,$AC$2,FALSE,DATE(YEAR($AB57),MONTH($AB57),1),DATE(YEAR($AC57),MONTH($AC57),28)),0)</f>
      </c>
      <c r="AM57" s="18">
        <f>IFERROR(_xlfn.BETA.DIST(DATE(YEAR(AM$2),MONTH(AM$2),15),$AB$2,$AC$2,FALSE,DATE(YEAR($AB57),MONTH($AB57),1),DATE(YEAR($AC57),MONTH($AC57),28)),0)</f>
      </c>
      <c r="AN57" s="18">
        <f>IFERROR(_xlfn.BETA.DIST(DATE(YEAR(AN$2),MONTH(AN$2),15),$AB$2,$AC$2,FALSE,DATE(YEAR($AB57),MONTH($AB57),1),DATE(YEAR($AC57),MONTH($AC57),28)),0)</f>
      </c>
      <c r="AO57" s="18">
        <f>IFERROR(_xlfn.BETA.DIST(DATE(YEAR(AO$2),MONTH(AO$2),15),$AB$2,$AC$2,FALSE,DATE(YEAR($AB57),MONTH($AB57),1),DATE(YEAR($AC57),MONTH($AC57),28)),0)</f>
      </c>
      <c r="AP57" s="18">
        <f>IFERROR(_xlfn.BETA.DIST(DATE(YEAR(AP$2),MONTH(AP$2),15),$AB$2,$AC$2,FALSE,DATE(YEAR($AB57),MONTH($AB57),1),DATE(YEAR($AC57),MONTH($AC57),28)),0)</f>
      </c>
      <c r="AQ57" s="18">
        <f>IFERROR(_xlfn.BETA.DIST(DATE(YEAR(AQ$2),MONTH(AQ$2),15),$AB$2,$AC$2,FALSE,DATE(YEAR($AB57),MONTH($AB57),1),DATE(YEAR($AC57),MONTH($AC57),28)),0)</f>
      </c>
      <c r="AR57" s="18">
        <f>IFERROR(_xlfn.BETA.DIST(DATE(YEAR(AR$2),MONTH(AR$2),15),$AB$2,$AC$2,FALSE,DATE(YEAR($AB57),MONTH($AB57),1),DATE(YEAR($AC57),MONTH($AC57),28)),0)</f>
      </c>
      <c r="AS57" s="18">
        <f>IFERROR(_xlfn.BETA.DIST(DATE(YEAR(AS$2),MONTH(AS$2),15),$AB$2,$AC$2,FALSE,DATE(YEAR($AB57),MONTH($AB57),1),DATE(YEAR($AC57),MONTH($AC57),28)),0)</f>
      </c>
      <c r="AT57" s="18">
        <f>SUM(AE57:AS57)</f>
      </c>
      <c r="AU57" s="18">
        <f>IF(I57&lt;&gt;0,I57,IF($AT57=0,0,AE57/$AT57*$X57))</f>
      </c>
      <c r="AV57" s="18">
        <f>IF(J57&lt;&gt;0,J57,IF($AT57=0,0,AF57/$AT57*$X57))</f>
      </c>
      <c r="AW57" s="18">
        <f>IF(K57&lt;&gt;0,K57,IF($AT57=0,0,AG57/$AT57*$X57))</f>
      </c>
      <c r="AX57" s="18">
        <f>IF(L57&lt;&gt;0,L57,IF($AT57=0,0,AH57/$AT57*$X57))</f>
      </c>
      <c r="AY57" s="18">
        <f>IF(M57&lt;&gt;0,M57,IF($AT57=0,0,AI57/$AT57*$X57))</f>
      </c>
      <c r="AZ57" s="18">
        <f>IF(N57&lt;&gt;0,N57,IF($AT57=0,0,AJ57/$AT57*$X57))</f>
      </c>
      <c r="BA57" s="18">
        <f>IF(O57&lt;&gt;0,O57,IF($AT57=0,0,AK57/$AT57*$X57))</f>
      </c>
      <c r="BB57" s="18">
        <f>IF(P57&lt;&gt;0,P57,IF($AT57=0,0,AL57/$AT57*$X57))</f>
      </c>
      <c r="BC57" s="18">
        <f>IF(Q57&lt;&gt;0,Q57,IF($AT57=0,0,AM57/$AT57*$X57))</f>
      </c>
      <c r="BD57" s="18">
        <f>IF(R57&lt;&gt;0,R57,IF($AT57=0,0,AN57/$AT57*$X57))</f>
      </c>
      <c r="BE57" s="18">
        <f>IF(S57&lt;&gt;0,S57,IF($AT57=0,0,AO57/$AT57*$X57))</f>
      </c>
      <c r="BF57" s="18">
        <f>IF(T57&lt;&gt;0,T57,IF($AT57=0,0,AP57/$AT57*$X57))</f>
      </c>
      <c r="BG57" s="18">
        <f>IF(U57&lt;&gt;0,U57,IF($AT57=0,0,AQ57/$AT57*$X57))</f>
      </c>
      <c r="BH57" s="18">
        <f>IF(V57&lt;&gt;0,V57,IF($AT57=0,0,AR57/$AT57*$X57))</f>
      </c>
      <c r="BI57" s="18">
        <f>IF(W57&lt;&gt;0,W57,IF($AT57=0,0,AS57/$AT57*$X57))</f>
      </c>
      <c r="BJ57" s="18">
        <f>SUM(AU57:BI57)</f>
      </c>
      <c r="BK57" s="18">
        <f>H57-BJ57</f>
      </c>
    </row>
    <row r="58" outlineLevel="2">
      <c r="A58" s="5" t="str">
        <v>9.6.1</v>
      </c>
      <c r="B58" s="5" t="str">
        <v>BSPRELGENSE13</v>
      </c>
      <c r="C58" s="5" t="str">
        <v>BSPRELGENSE13</v>
      </c>
      <c r="D58" s="19">
        <v>0.8</v>
      </c>
      <c r="E58" s="5" t="str">
        <v>Site Delivery</v>
      </c>
      <c r="F58" s="5" t="str">
        <v/>
      </c>
      <c r="G58" s="18">
        <f>F56*D58</f>
      </c>
      <c r="H58" s="18">
        <f>G58</f>
      </c>
      <c r="I58" s="18">
        <v>0</v>
      </c>
      <c r="J58" s="18">
        <v>0</v>
      </c>
      <c r="K58" s="18">
        <v>0</v>
      </c>
      <c r="L58" s="18">
        <v>0</v>
      </c>
      <c r="M58" s="18">
        <v>0</v>
      </c>
      <c r="N58" s="18">
        <v>0</v>
      </c>
      <c r="O58" s="18">
        <v>0</v>
      </c>
      <c r="P58" s="18">
        <v>0</v>
      </c>
      <c r="Q58" s="18">
        <v>0</v>
      </c>
      <c r="R58" s="18">
        <v>0</v>
      </c>
      <c r="S58" s="18">
        <v>0</v>
      </c>
      <c r="T58" s="18">
        <v>0</v>
      </c>
      <c r="U58" s="18">
        <v>0</v>
      </c>
      <c r="V58" s="18">
        <v>0</v>
      </c>
      <c r="W58" s="18">
        <v>0</v>
      </c>
      <c r="X58" s="18">
        <f>H58-SUM(I58:W58)</f>
      </c>
      <c r="Y58" s="20">
        <v>46268</v>
      </c>
      <c r="Z58" s="20">
        <v>46268</v>
      </c>
      <c r="AA58" s="18">
        <v>30</v>
      </c>
      <c r="AB58" s="20">
        <f>Y58+AA58</f>
      </c>
      <c r="AC58" s="20">
        <f>AA58+Z58</f>
      </c>
      <c r="AD58" s="5" t="str">
        <v/>
      </c>
      <c r="AE58" s="18">
        <f>IFERROR(_xlfn.BETA.DIST(DATE(YEAR(AE$2),MONTH(AE$2),15),$AB$2,$AC$2,FALSE,DATE(YEAR($AB58),MONTH($AB58),1),DATE(YEAR($AC58),MONTH($AC58),28)),0)</f>
      </c>
      <c r="AF58" s="18">
        <f>IFERROR(_xlfn.BETA.DIST(DATE(YEAR(AF$2),MONTH(AF$2),15),$AB$2,$AC$2,FALSE,DATE(YEAR($AB58),MONTH($AB58),1),DATE(YEAR($AC58),MONTH($AC58),28)),0)</f>
      </c>
      <c r="AG58" s="18">
        <f>IFERROR(_xlfn.BETA.DIST(DATE(YEAR(AG$2),MONTH(AG$2),15),$AB$2,$AC$2,FALSE,DATE(YEAR($AB58),MONTH($AB58),1),DATE(YEAR($AC58),MONTH($AC58),28)),0)</f>
      </c>
      <c r="AH58" s="18">
        <f>IFERROR(_xlfn.BETA.DIST(DATE(YEAR(AH$2),MONTH(AH$2),15),$AB$2,$AC$2,FALSE,DATE(YEAR($AB58),MONTH($AB58),1),DATE(YEAR($AC58),MONTH($AC58),28)),0)</f>
      </c>
      <c r="AI58" s="18">
        <f>IFERROR(_xlfn.BETA.DIST(DATE(YEAR(AI$2),MONTH(AI$2),15),$AB$2,$AC$2,FALSE,DATE(YEAR($AB58),MONTH($AB58),1),DATE(YEAR($AC58),MONTH($AC58),28)),0)</f>
      </c>
      <c r="AJ58" s="18">
        <f>IFERROR(_xlfn.BETA.DIST(DATE(YEAR(AJ$2),MONTH(AJ$2),15),$AB$2,$AC$2,FALSE,DATE(YEAR($AB58),MONTH($AB58),1),DATE(YEAR($AC58),MONTH($AC58),28)),0)</f>
      </c>
      <c r="AK58" s="18">
        <f>IFERROR(_xlfn.BETA.DIST(DATE(YEAR(AK$2),MONTH(AK$2),15),$AB$2,$AC$2,FALSE,DATE(YEAR($AB58),MONTH($AB58),1),DATE(YEAR($AC58),MONTH($AC58),28)),0)</f>
      </c>
      <c r="AL58" s="18">
        <f>IFERROR(_xlfn.BETA.DIST(DATE(YEAR(AL$2),MONTH(AL$2),15),$AB$2,$AC$2,FALSE,DATE(YEAR($AB58),MONTH($AB58),1),DATE(YEAR($AC58),MONTH($AC58),28)),0)</f>
      </c>
      <c r="AM58" s="18">
        <f>IFERROR(_xlfn.BETA.DIST(DATE(YEAR(AM$2),MONTH(AM$2),15),$AB$2,$AC$2,FALSE,DATE(YEAR($AB58),MONTH($AB58),1),DATE(YEAR($AC58),MONTH($AC58),28)),0)</f>
      </c>
      <c r="AN58" s="18">
        <f>IFERROR(_xlfn.BETA.DIST(DATE(YEAR(AN$2),MONTH(AN$2),15),$AB$2,$AC$2,FALSE,DATE(YEAR($AB58),MONTH($AB58),1),DATE(YEAR($AC58),MONTH($AC58),28)),0)</f>
      </c>
      <c r="AO58" s="18">
        <f>IFERROR(_xlfn.BETA.DIST(DATE(YEAR(AO$2),MONTH(AO$2),15),$AB$2,$AC$2,FALSE,DATE(YEAR($AB58),MONTH($AB58),1),DATE(YEAR($AC58),MONTH($AC58),28)),0)</f>
      </c>
      <c r="AP58" s="18">
        <f>IFERROR(_xlfn.BETA.DIST(DATE(YEAR(AP$2),MONTH(AP$2),15),$AB$2,$AC$2,FALSE,DATE(YEAR($AB58),MONTH($AB58),1),DATE(YEAR($AC58),MONTH($AC58),28)),0)</f>
      </c>
      <c r="AQ58" s="18">
        <f>IFERROR(_xlfn.BETA.DIST(DATE(YEAR(AQ$2),MONTH(AQ$2),15),$AB$2,$AC$2,FALSE,DATE(YEAR($AB58),MONTH($AB58),1),DATE(YEAR($AC58),MONTH($AC58),28)),0)</f>
      </c>
      <c r="AR58" s="18">
        <f>IFERROR(_xlfn.BETA.DIST(DATE(YEAR(AR$2),MONTH(AR$2),15),$AB$2,$AC$2,FALSE,DATE(YEAR($AB58),MONTH($AB58),1),DATE(YEAR($AC58),MONTH($AC58),28)),0)</f>
      </c>
      <c r="AS58" s="18">
        <f>IFERROR(_xlfn.BETA.DIST(DATE(YEAR(AS$2),MONTH(AS$2),15),$AB$2,$AC$2,FALSE,DATE(YEAR($AB58),MONTH($AB58),1),DATE(YEAR($AC58),MONTH($AC58),28)),0)</f>
      </c>
      <c r="AT58" s="18">
        <f>SUM(AE58:AS58)</f>
      </c>
      <c r="AU58" s="18">
        <f>IF(I58&lt;&gt;0,I58,IF($AT58=0,0,AE58/$AT58*$X58))</f>
      </c>
      <c r="AV58" s="18">
        <f>IF(J58&lt;&gt;0,J58,IF($AT58=0,0,AF58/$AT58*$X58))</f>
      </c>
      <c r="AW58" s="18">
        <f>IF(K58&lt;&gt;0,K58,IF($AT58=0,0,AG58/$AT58*$X58))</f>
      </c>
      <c r="AX58" s="18">
        <f>IF(L58&lt;&gt;0,L58,IF($AT58=0,0,AH58/$AT58*$X58))</f>
      </c>
      <c r="AY58" s="18">
        <f>IF(M58&lt;&gt;0,M58,IF($AT58=0,0,AI58/$AT58*$X58))</f>
      </c>
      <c r="AZ58" s="18">
        <f>IF(N58&lt;&gt;0,N58,IF($AT58=0,0,AJ58/$AT58*$X58))</f>
      </c>
      <c r="BA58" s="18">
        <f>IF(O58&lt;&gt;0,O58,IF($AT58=0,0,AK58/$AT58*$X58))</f>
      </c>
      <c r="BB58" s="18">
        <f>IF(P58&lt;&gt;0,P58,IF($AT58=0,0,AL58/$AT58*$X58))</f>
      </c>
      <c r="BC58" s="18">
        <f>IF(Q58&lt;&gt;0,Q58,IF($AT58=0,0,AM58/$AT58*$X58))</f>
      </c>
      <c r="BD58" s="18">
        <f>IF(R58&lt;&gt;0,R58,IF($AT58=0,0,AN58/$AT58*$X58))</f>
      </c>
      <c r="BE58" s="18">
        <f>IF(S58&lt;&gt;0,S58,IF($AT58=0,0,AO58/$AT58*$X58))</f>
      </c>
      <c r="BF58" s="18">
        <f>IF(T58&lt;&gt;0,T58,IF($AT58=0,0,AP58/$AT58*$X58))</f>
      </c>
      <c r="BG58" s="18">
        <f>IF(U58&lt;&gt;0,U58,IF($AT58=0,0,AQ58/$AT58*$X58))</f>
      </c>
      <c r="BH58" s="18">
        <f>IF(V58&lt;&gt;0,V58,IF($AT58=0,0,AR58/$AT58*$X58))</f>
      </c>
      <c r="BI58" s="18">
        <f>IF(W58&lt;&gt;0,W58,IF($AT58=0,0,AS58/$AT58*$X58))</f>
      </c>
      <c r="BJ58" s="18">
        <f>SUM(AU58:BI58)</f>
      </c>
      <c r="BK58" s="18">
        <f>H58-BJ58</f>
      </c>
    </row>
    <row r="59" outlineLevel="1">
      <c r="A59" s="15" t="str">
        <v>9.7.1</v>
      </c>
      <c r="B59" s="15" t="str">
        <v/>
      </c>
      <c r="C59" s="15" t="str">
        <v/>
      </c>
      <c r="D59" s="15" t="str">
        <v>9.7.1</v>
      </c>
      <c r="E59" s="15" t="str">
        <v xml:space="preserve">Supply Three phase XLPE 12 -20 24 kV </v>
      </c>
      <c r="F59" s="15">
        <v>248857.69</v>
      </c>
      <c r="G59" s="15" t="str">
        <v/>
      </c>
      <c r="H59" s="15" t="str">
        <v/>
      </c>
      <c r="I59" s="15" t="str">
        <v/>
      </c>
      <c r="J59" s="15" t="str">
        <v/>
      </c>
      <c r="K59" s="15" t="str">
        <v/>
      </c>
      <c r="L59" s="15" t="str">
        <v/>
      </c>
      <c r="M59" s="15" t="str">
        <v/>
      </c>
      <c r="N59" s="15" t="str">
        <v/>
      </c>
      <c r="O59" s="15" t="str">
        <v/>
      </c>
      <c r="P59" s="15" t="str">
        <v/>
      </c>
      <c r="Q59" s="15" t="str">
        <v/>
      </c>
      <c r="R59" s="15" t="str">
        <v/>
      </c>
      <c r="S59" s="15" t="str">
        <v/>
      </c>
      <c r="T59" s="15" t="str">
        <v/>
      </c>
      <c r="U59" s="15" t="str">
        <v/>
      </c>
      <c r="V59" s="15" t="str">
        <v/>
      </c>
      <c r="W59" s="15" t="str">
        <v/>
      </c>
      <c r="X59" s="15" t="str">
        <v/>
      </c>
      <c r="Y59" s="15" t="str">
        <v/>
      </c>
      <c r="Z59" s="15" t="str">
        <v/>
      </c>
      <c r="AA59" s="15" t="str">
        <v/>
      </c>
      <c r="AB59" s="15" t="str">
        <v/>
      </c>
      <c r="AC59" s="15" t="str">
        <v/>
      </c>
      <c r="AD59" s="5" t="str">
        <v/>
      </c>
      <c r="AE59" s="18">
        <f>IFERROR(_xlfn.BETA.DIST(DATE(YEAR(AE$2),MONTH(AE$2),15),$AB$2,$AC$2,FALSE,DATE(YEAR($AB59),MONTH($AB59),1),DATE(YEAR($AC59),MONTH($AC59),28)),0)</f>
      </c>
      <c r="AF59" s="18">
        <f>IFERROR(_xlfn.BETA.DIST(DATE(YEAR(AF$2),MONTH(AF$2),15),$AB$2,$AC$2,FALSE,DATE(YEAR($AB59),MONTH($AB59),1),DATE(YEAR($AC59),MONTH($AC59),28)),0)</f>
      </c>
      <c r="AG59" s="18">
        <f>IFERROR(_xlfn.BETA.DIST(DATE(YEAR(AG$2),MONTH(AG$2),15),$AB$2,$AC$2,FALSE,DATE(YEAR($AB59),MONTH($AB59),1),DATE(YEAR($AC59),MONTH($AC59),28)),0)</f>
      </c>
      <c r="AH59" s="18">
        <f>IFERROR(_xlfn.BETA.DIST(DATE(YEAR(AH$2),MONTH(AH$2),15),$AB$2,$AC$2,FALSE,DATE(YEAR($AB59),MONTH($AB59),1),DATE(YEAR($AC59),MONTH($AC59),28)),0)</f>
      </c>
      <c r="AI59" s="18">
        <f>IFERROR(_xlfn.BETA.DIST(DATE(YEAR(AI$2),MONTH(AI$2),15),$AB$2,$AC$2,FALSE,DATE(YEAR($AB59),MONTH($AB59),1),DATE(YEAR($AC59),MONTH($AC59),28)),0)</f>
      </c>
      <c r="AJ59" s="18">
        <f>IFERROR(_xlfn.BETA.DIST(DATE(YEAR(AJ$2),MONTH(AJ$2),15),$AB$2,$AC$2,FALSE,DATE(YEAR($AB59),MONTH($AB59),1),DATE(YEAR($AC59),MONTH($AC59),28)),0)</f>
      </c>
      <c r="AK59" s="18">
        <f>IFERROR(_xlfn.BETA.DIST(DATE(YEAR(AK$2),MONTH(AK$2),15),$AB$2,$AC$2,FALSE,DATE(YEAR($AB59),MONTH($AB59),1),DATE(YEAR($AC59),MONTH($AC59),28)),0)</f>
      </c>
      <c r="AL59" s="18">
        <f>IFERROR(_xlfn.BETA.DIST(DATE(YEAR(AL$2),MONTH(AL$2),15),$AB$2,$AC$2,FALSE,DATE(YEAR($AB59),MONTH($AB59),1),DATE(YEAR($AC59),MONTH($AC59),28)),0)</f>
      </c>
      <c r="AM59" s="18">
        <f>IFERROR(_xlfn.BETA.DIST(DATE(YEAR(AM$2),MONTH(AM$2),15),$AB$2,$AC$2,FALSE,DATE(YEAR($AB59),MONTH($AB59),1),DATE(YEAR($AC59),MONTH($AC59),28)),0)</f>
      </c>
      <c r="AN59" s="18">
        <f>IFERROR(_xlfn.BETA.DIST(DATE(YEAR(AN$2),MONTH(AN$2),15),$AB$2,$AC$2,FALSE,DATE(YEAR($AB59),MONTH($AB59),1),DATE(YEAR($AC59),MONTH($AC59),28)),0)</f>
      </c>
      <c r="AO59" s="18">
        <f>IFERROR(_xlfn.BETA.DIST(DATE(YEAR(AO$2),MONTH(AO$2),15),$AB$2,$AC$2,FALSE,DATE(YEAR($AB59),MONTH($AB59),1),DATE(YEAR($AC59),MONTH($AC59),28)),0)</f>
      </c>
      <c r="AP59" s="18">
        <f>IFERROR(_xlfn.BETA.DIST(DATE(YEAR(AP$2),MONTH(AP$2),15),$AB$2,$AC$2,FALSE,DATE(YEAR($AB59),MONTH($AB59),1),DATE(YEAR($AC59),MONTH($AC59),28)),0)</f>
      </c>
      <c r="AQ59" s="18">
        <f>IFERROR(_xlfn.BETA.DIST(DATE(YEAR(AQ$2),MONTH(AQ$2),15),$AB$2,$AC$2,FALSE,DATE(YEAR($AB59),MONTH($AB59),1),DATE(YEAR($AC59),MONTH($AC59),28)),0)</f>
      </c>
      <c r="AR59" s="18">
        <f>IFERROR(_xlfn.BETA.DIST(DATE(YEAR(AR$2),MONTH(AR$2),15),$AB$2,$AC$2,FALSE,DATE(YEAR($AB59),MONTH($AB59),1),DATE(YEAR($AC59),MONTH($AC59),28)),0)</f>
      </c>
      <c r="AS59" s="18">
        <f>IFERROR(_xlfn.BETA.DIST(DATE(YEAR(AS$2),MONTH(AS$2),15),$AB$2,$AC$2,FALSE,DATE(YEAR($AB59),MONTH($AB59),1),DATE(YEAR($AC59),MONTH($AC59),28)),0)</f>
      </c>
      <c r="AT59" s="18">
        <f>SUM(AE59:AS59)</f>
      </c>
      <c r="AU59" s="18">
        <f>IF(I59&lt;&gt;0,I59,IF($AT59=0,0,AE59/$AT59*$X59))</f>
      </c>
      <c r="AV59" s="18">
        <f>IF(J59&lt;&gt;0,J59,IF($AT59=0,0,AF59/$AT59*$X59))</f>
      </c>
      <c r="AW59" s="18">
        <f>IF(K59&lt;&gt;0,K59,IF($AT59=0,0,AG59/$AT59*$X59))</f>
      </c>
      <c r="AX59" s="18">
        <f>IF(L59&lt;&gt;0,L59,IF($AT59=0,0,AH59/$AT59*$X59))</f>
      </c>
      <c r="AY59" s="18">
        <f>IF(M59&lt;&gt;0,M59,IF($AT59=0,0,AI59/$AT59*$X59))</f>
      </c>
      <c r="AZ59" s="18">
        <f>IF(N59&lt;&gt;0,N59,IF($AT59=0,0,AJ59/$AT59*$X59))</f>
      </c>
      <c r="BA59" s="18">
        <f>IF(O59&lt;&gt;0,O59,IF($AT59=0,0,AK59/$AT59*$X59))</f>
      </c>
      <c r="BB59" s="18">
        <f>IF(P59&lt;&gt;0,P59,IF($AT59=0,0,AL59/$AT59*$X59))</f>
      </c>
      <c r="BC59" s="18">
        <f>IF(Q59&lt;&gt;0,Q59,IF($AT59=0,0,AM59/$AT59*$X59))</f>
      </c>
      <c r="BD59" s="18">
        <f>IF(R59&lt;&gt;0,R59,IF($AT59=0,0,AN59/$AT59*$X59))</f>
      </c>
      <c r="BE59" s="18">
        <f>IF(S59&lt;&gt;0,S59,IF($AT59=0,0,AO59/$AT59*$X59))</f>
      </c>
      <c r="BF59" s="18">
        <f>IF(T59&lt;&gt;0,T59,IF($AT59=0,0,AP59/$AT59*$X59))</f>
      </c>
      <c r="BG59" s="18">
        <f>IF(U59&lt;&gt;0,U59,IF($AT59=0,0,AQ59/$AT59*$X59))</f>
      </c>
      <c r="BH59" s="18">
        <f>IF(V59&lt;&gt;0,V59,IF($AT59=0,0,AR59/$AT59*$X59))</f>
      </c>
      <c r="BI59" s="18">
        <f>IF(W59&lt;&gt;0,W59,IF($AT59=0,0,AS59/$AT59*$X59))</f>
      </c>
      <c r="BJ59" s="18">
        <f>SUM(AU59:BI59)</f>
      </c>
      <c r="BK59" s="15" t="str">
        <v/>
      </c>
    </row>
    <row r="60" outlineLevel="2">
      <c r="A60" s="5" t="str">
        <v>9.7.1</v>
      </c>
      <c r="B60" s="5" t="str">
        <v>BSPRELGENT702</v>
      </c>
      <c r="C60" s="5" t="str">
        <v>BSPRELGENT702</v>
      </c>
      <c r="D60" s="19">
        <v>0.2</v>
      </c>
      <c r="E60" s="5" t="str">
        <v>Advanced Payment PO EGP</v>
      </c>
      <c r="F60" s="5" t="str">
        <v/>
      </c>
      <c r="G60" s="18">
        <f>F59*D60</f>
      </c>
      <c r="H60" s="18">
        <f>G60</f>
      </c>
      <c r="I60" s="18">
        <v>0</v>
      </c>
      <c r="J60" s="18">
        <v>0</v>
      </c>
      <c r="K60" s="18">
        <v>0</v>
      </c>
      <c r="L60" s="18">
        <v>0</v>
      </c>
      <c r="M60" s="18">
        <v>0</v>
      </c>
      <c r="N60" s="18">
        <v>0</v>
      </c>
      <c r="O60" s="18">
        <v>0</v>
      </c>
      <c r="P60" s="18">
        <v>0</v>
      </c>
      <c r="Q60" s="18">
        <v>0</v>
      </c>
      <c r="R60" s="18">
        <v>0</v>
      </c>
      <c r="S60" s="18">
        <v>0</v>
      </c>
      <c r="T60" s="18">
        <v>0</v>
      </c>
      <c r="U60" s="18">
        <v>0</v>
      </c>
      <c r="V60" s="18">
        <v>0</v>
      </c>
      <c r="W60" s="18">
        <v>0</v>
      </c>
      <c r="X60" s="18">
        <f>H60-SUM(I60:W60)</f>
      </c>
      <c r="Y60" s="20">
        <v>46030</v>
      </c>
      <c r="Z60" s="20">
        <v>46030</v>
      </c>
      <c r="AA60" s="18">
        <v>0</v>
      </c>
      <c r="AB60" s="20">
        <f>Y60+AA60</f>
      </c>
      <c r="AC60" s="20">
        <f>AA60+Z60</f>
      </c>
      <c r="AD60" s="5" t="str">
        <v/>
      </c>
      <c r="AE60" s="18">
        <f>IFERROR(_xlfn.BETA.DIST(DATE(YEAR(AE$2),MONTH(AE$2),15),$AB$2,$AC$2,FALSE,DATE(YEAR($AB60),MONTH($AB60),1),DATE(YEAR($AC60),MONTH($AC60),28)),0)</f>
      </c>
      <c r="AF60" s="18">
        <f>IFERROR(_xlfn.BETA.DIST(DATE(YEAR(AF$2),MONTH(AF$2),15),$AB$2,$AC$2,FALSE,DATE(YEAR($AB60),MONTH($AB60),1),DATE(YEAR($AC60),MONTH($AC60),28)),0)</f>
      </c>
      <c r="AG60" s="18">
        <f>IFERROR(_xlfn.BETA.DIST(DATE(YEAR(AG$2),MONTH(AG$2),15),$AB$2,$AC$2,FALSE,DATE(YEAR($AB60),MONTH($AB60),1),DATE(YEAR($AC60),MONTH($AC60),28)),0)</f>
      </c>
      <c r="AH60" s="18">
        <f>IFERROR(_xlfn.BETA.DIST(DATE(YEAR(AH$2),MONTH(AH$2),15),$AB$2,$AC$2,FALSE,DATE(YEAR($AB60),MONTH($AB60),1),DATE(YEAR($AC60),MONTH($AC60),28)),0)</f>
      </c>
      <c r="AI60" s="18">
        <f>IFERROR(_xlfn.BETA.DIST(DATE(YEAR(AI$2),MONTH(AI$2),15),$AB$2,$AC$2,FALSE,DATE(YEAR($AB60),MONTH($AB60),1),DATE(YEAR($AC60),MONTH($AC60),28)),0)</f>
      </c>
      <c r="AJ60" s="18">
        <f>IFERROR(_xlfn.BETA.DIST(DATE(YEAR(AJ$2),MONTH(AJ$2),15),$AB$2,$AC$2,FALSE,DATE(YEAR($AB60),MONTH($AB60),1),DATE(YEAR($AC60),MONTH($AC60),28)),0)</f>
      </c>
      <c r="AK60" s="18">
        <f>IFERROR(_xlfn.BETA.DIST(DATE(YEAR(AK$2),MONTH(AK$2),15),$AB$2,$AC$2,FALSE,DATE(YEAR($AB60),MONTH($AB60),1),DATE(YEAR($AC60),MONTH($AC60),28)),0)</f>
      </c>
      <c r="AL60" s="18">
        <f>IFERROR(_xlfn.BETA.DIST(DATE(YEAR(AL$2),MONTH(AL$2),15),$AB$2,$AC$2,FALSE,DATE(YEAR($AB60),MONTH($AB60),1),DATE(YEAR($AC60),MONTH($AC60),28)),0)</f>
      </c>
      <c r="AM60" s="18">
        <f>IFERROR(_xlfn.BETA.DIST(DATE(YEAR(AM$2),MONTH(AM$2),15),$AB$2,$AC$2,FALSE,DATE(YEAR($AB60),MONTH($AB60),1),DATE(YEAR($AC60),MONTH($AC60),28)),0)</f>
      </c>
      <c r="AN60" s="18">
        <f>IFERROR(_xlfn.BETA.DIST(DATE(YEAR(AN$2),MONTH(AN$2),15),$AB$2,$AC$2,FALSE,DATE(YEAR($AB60),MONTH($AB60),1),DATE(YEAR($AC60),MONTH($AC60),28)),0)</f>
      </c>
      <c r="AO60" s="18">
        <f>IFERROR(_xlfn.BETA.DIST(DATE(YEAR(AO$2),MONTH(AO$2),15),$AB$2,$AC$2,FALSE,DATE(YEAR($AB60),MONTH($AB60),1),DATE(YEAR($AC60),MONTH($AC60),28)),0)</f>
      </c>
      <c r="AP60" s="18">
        <f>IFERROR(_xlfn.BETA.DIST(DATE(YEAR(AP$2),MONTH(AP$2),15),$AB$2,$AC$2,FALSE,DATE(YEAR($AB60),MONTH($AB60),1),DATE(YEAR($AC60),MONTH($AC60),28)),0)</f>
      </c>
      <c r="AQ60" s="18">
        <f>IFERROR(_xlfn.BETA.DIST(DATE(YEAR(AQ$2),MONTH(AQ$2),15),$AB$2,$AC$2,FALSE,DATE(YEAR($AB60),MONTH($AB60),1),DATE(YEAR($AC60),MONTH($AC60),28)),0)</f>
      </c>
      <c r="AR60" s="18">
        <f>IFERROR(_xlfn.BETA.DIST(DATE(YEAR(AR$2),MONTH(AR$2),15),$AB$2,$AC$2,FALSE,DATE(YEAR($AB60),MONTH($AB60),1),DATE(YEAR($AC60),MONTH($AC60),28)),0)</f>
      </c>
      <c r="AS60" s="18">
        <f>IFERROR(_xlfn.BETA.DIST(DATE(YEAR(AS$2),MONTH(AS$2),15),$AB$2,$AC$2,FALSE,DATE(YEAR($AB60),MONTH($AB60),1),DATE(YEAR($AC60),MONTH($AC60),28)),0)</f>
      </c>
      <c r="AT60" s="18">
        <f>SUM(AE60:AS60)</f>
      </c>
      <c r="AU60" s="18">
        <f>IF(I60&lt;&gt;0,I60,IF($AT60=0,0,AE60/$AT60*$X60))</f>
      </c>
      <c r="AV60" s="18">
        <f>IF(J60&lt;&gt;0,J60,IF($AT60=0,0,AF60/$AT60*$X60))</f>
      </c>
      <c r="AW60" s="18">
        <f>IF(K60&lt;&gt;0,K60,IF($AT60=0,0,AG60/$AT60*$X60))</f>
      </c>
      <c r="AX60" s="18">
        <f>IF(L60&lt;&gt;0,L60,IF($AT60=0,0,AH60/$AT60*$X60))</f>
      </c>
      <c r="AY60" s="18">
        <f>IF(M60&lt;&gt;0,M60,IF($AT60=0,0,AI60/$AT60*$X60))</f>
      </c>
      <c r="AZ60" s="18">
        <f>IF(N60&lt;&gt;0,N60,IF($AT60=0,0,AJ60/$AT60*$X60))</f>
      </c>
      <c r="BA60" s="18">
        <f>IF(O60&lt;&gt;0,O60,IF($AT60=0,0,AK60/$AT60*$X60))</f>
      </c>
      <c r="BB60" s="18">
        <f>IF(P60&lt;&gt;0,P60,IF($AT60=0,0,AL60/$AT60*$X60))</f>
      </c>
      <c r="BC60" s="18">
        <f>IF(Q60&lt;&gt;0,Q60,IF($AT60=0,0,AM60/$AT60*$X60))</f>
      </c>
      <c r="BD60" s="18">
        <f>IF(R60&lt;&gt;0,R60,IF($AT60=0,0,AN60/$AT60*$X60))</f>
      </c>
      <c r="BE60" s="18">
        <f>IF(S60&lt;&gt;0,S60,IF($AT60=0,0,AO60/$AT60*$X60))</f>
      </c>
      <c r="BF60" s="18">
        <f>IF(T60&lt;&gt;0,T60,IF($AT60=0,0,AP60/$AT60*$X60))</f>
      </c>
      <c r="BG60" s="18">
        <f>IF(U60&lt;&gt;0,U60,IF($AT60=0,0,AQ60/$AT60*$X60))</f>
      </c>
      <c r="BH60" s="18">
        <f>IF(V60&lt;&gt;0,V60,IF($AT60=0,0,AR60/$AT60*$X60))</f>
      </c>
      <c r="BI60" s="18">
        <f>IF(W60&lt;&gt;0,W60,IF($AT60=0,0,AS60/$AT60*$X60))</f>
      </c>
      <c r="BJ60" s="18">
        <f>SUM(AU60:BI60)</f>
      </c>
      <c r="BK60" s="18">
        <f>H60-BJ60</f>
      </c>
    </row>
    <row r="61" outlineLevel="2">
      <c r="A61" s="5" t="str">
        <v>9.7.1</v>
      </c>
      <c r="B61" s="5" t="str">
        <v>BSPRELGENT705</v>
      </c>
      <c r="C61" s="5" t="str">
        <v>BSPRELGENT705</v>
      </c>
      <c r="D61" s="19">
        <v>0.8</v>
      </c>
      <c r="E61" s="5" t="str">
        <v>Site Delivery</v>
      </c>
      <c r="F61" s="5" t="str">
        <v/>
      </c>
      <c r="G61" s="18">
        <f>F59*D61</f>
      </c>
      <c r="H61" s="18">
        <f>G61</f>
      </c>
      <c r="I61" s="18">
        <v>0</v>
      </c>
      <c r="J61" s="18">
        <v>0</v>
      </c>
      <c r="K61" s="18">
        <v>0</v>
      </c>
      <c r="L61" s="18">
        <v>0</v>
      </c>
      <c r="M61" s="18">
        <v>0</v>
      </c>
      <c r="N61" s="18">
        <v>0</v>
      </c>
      <c r="O61" s="18">
        <v>0</v>
      </c>
      <c r="P61" s="18">
        <v>0</v>
      </c>
      <c r="Q61" s="18">
        <v>0</v>
      </c>
      <c r="R61" s="18">
        <v>0</v>
      </c>
      <c r="S61" s="18">
        <v>0</v>
      </c>
      <c r="T61" s="18">
        <v>0</v>
      </c>
      <c r="U61" s="18">
        <v>0</v>
      </c>
      <c r="V61" s="18">
        <v>0</v>
      </c>
      <c r="W61" s="18">
        <v>0</v>
      </c>
      <c r="X61" s="18">
        <f>H61-SUM(I61:W61)</f>
      </c>
      <c r="Y61" s="20">
        <v>46274</v>
      </c>
      <c r="Z61" s="20">
        <v>46274</v>
      </c>
      <c r="AA61" s="18">
        <v>30</v>
      </c>
      <c r="AB61" s="20">
        <f>Y61+AA61</f>
      </c>
      <c r="AC61" s="20">
        <f>AA61+Z61</f>
      </c>
      <c r="AD61" s="5" t="str">
        <v/>
      </c>
      <c r="AE61" s="18">
        <f>IFERROR(_xlfn.BETA.DIST(DATE(YEAR(AE$2),MONTH(AE$2),15),$AB$2,$AC$2,FALSE,DATE(YEAR($AB61),MONTH($AB61),1),DATE(YEAR($AC61),MONTH($AC61),28)),0)</f>
      </c>
      <c r="AF61" s="18">
        <f>IFERROR(_xlfn.BETA.DIST(DATE(YEAR(AF$2),MONTH(AF$2),15),$AB$2,$AC$2,FALSE,DATE(YEAR($AB61),MONTH($AB61),1),DATE(YEAR($AC61),MONTH($AC61),28)),0)</f>
      </c>
      <c r="AG61" s="18">
        <f>IFERROR(_xlfn.BETA.DIST(DATE(YEAR(AG$2),MONTH(AG$2),15),$AB$2,$AC$2,FALSE,DATE(YEAR($AB61),MONTH($AB61),1),DATE(YEAR($AC61),MONTH($AC61),28)),0)</f>
      </c>
      <c r="AH61" s="18">
        <f>IFERROR(_xlfn.BETA.DIST(DATE(YEAR(AH$2),MONTH(AH$2),15),$AB$2,$AC$2,FALSE,DATE(YEAR($AB61),MONTH($AB61),1),DATE(YEAR($AC61),MONTH($AC61),28)),0)</f>
      </c>
      <c r="AI61" s="18">
        <f>IFERROR(_xlfn.BETA.DIST(DATE(YEAR(AI$2),MONTH(AI$2),15),$AB$2,$AC$2,FALSE,DATE(YEAR($AB61),MONTH($AB61),1),DATE(YEAR($AC61),MONTH($AC61),28)),0)</f>
      </c>
      <c r="AJ61" s="18">
        <f>IFERROR(_xlfn.BETA.DIST(DATE(YEAR(AJ$2),MONTH(AJ$2),15),$AB$2,$AC$2,FALSE,DATE(YEAR($AB61),MONTH($AB61),1),DATE(YEAR($AC61),MONTH($AC61),28)),0)</f>
      </c>
      <c r="AK61" s="18">
        <f>IFERROR(_xlfn.BETA.DIST(DATE(YEAR(AK$2),MONTH(AK$2),15),$AB$2,$AC$2,FALSE,DATE(YEAR($AB61),MONTH($AB61),1),DATE(YEAR($AC61),MONTH($AC61),28)),0)</f>
      </c>
      <c r="AL61" s="18">
        <f>IFERROR(_xlfn.BETA.DIST(DATE(YEAR(AL$2),MONTH(AL$2),15),$AB$2,$AC$2,FALSE,DATE(YEAR($AB61),MONTH($AB61),1),DATE(YEAR($AC61),MONTH($AC61),28)),0)</f>
      </c>
      <c r="AM61" s="18">
        <f>IFERROR(_xlfn.BETA.DIST(DATE(YEAR(AM$2),MONTH(AM$2),15),$AB$2,$AC$2,FALSE,DATE(YEAR($AB61),MONTH($AB61),1),DATE(YEAR($AC61),MONTH($AC61),28)),0)</f>
      </c>
      <c r="AN61" s="18">
        <f>IFERROR(_xlfn.BETA.DIST(DATE(YEAR(AN$2),MONTH(AN$2),15),$AB$2,$AC$2,FALSE,DATE(YEAR($AB61),MONTH($AB61),1),DATE(YEAR($AC61),MONTH($AC61),28)),0)</f>
      </c>
      <c r="AO61" s="18">
        <f>IFERROR(_xlfn.BETA.DIST(DATE(YEAR(AO$2),MONTH(AO$2),15),$AB$2,$AC$2,FALSE,DATE(YEAR($AB61),MONTH($AB61),1),DATE(YEAR($AC61),MONTH($AC61),28)),0)</f>
      </c>
      <c r="AP61" s="18">
        <f>IFERROR(_xlfn.BETA.DIST(DATE(YEAR(AP$2),MONTH(AP$2),15),$AB$2,$AC$2,FALSE,DATE(YEAR($AB61),MONTH($AB61),1),DATE(YEAR($AC61),MONTH($AC61),28)),0)</f>
      </c>
      <c r="AQ61" s="18">
        <f>IFERROR(_xlfn.BETA.DIST(DATE(YEAR(AQ$2),MONTH(AQ$2),15),$AB$2,$AC$2,FALSE,DATE(YEAR($AB61),MONTH($AB61),1),DATE(YEAR($AC61),MONTH($AC61),28)),0)</f>
      </c>
      <c r="AR61" s="18">
        <f>IFERROR(_xlfn.BETA.DIST(DATE(YEAR(AR$2),MONTH(AR$2),15),$AB$2,$AC$2,FALSE,DATE(YEAR($AB61),MONTH($AB61),1),DATE(YEAR($AC61),MONTH($AC61),28)),0)</f>
      </c>
      <c r="AS61" s="18">
        <f>IFERROR(_xlfn.BETA.DIST(DATE(YEAR(AS$2),MONTH(AS$2),15),$AB$2,$AC$2,FALSE,DATE(YEAR($AB61),MONTH($AB61),1),DATE(YEAR($AC61),MONTH($AC61),28)),0)</f>
      </c>
      <c r="AT61" s="18">
        <f>SUM(AE61:AS61)</f>
      </c>
      <c r="AU61" s="18">
        <f>IF(I61&lt;&gt;0,I61,IF($AT61=0,0,AE61/$AT61*$X61))</f>
      </c>
      <c r="AV61" s="18">
        <f>IF(J61&lt;&gt;0,J61,IF($AT61=0,0,AF61/$AT61*$X61))</f>
      </c>
      <c r="AW61" s="18">
        <f>IF(K61&lt;&gt;0,K61,IF($AT61=0,0,AG61/$AT61*$X61))</f>
      </c>
      <c r="AX61" s="18">
        <f>IF(L61&lt;&gt;0,L61,IF($AT61=0,0,AH61/$AT61*$X61))</f>
      </c>
      <c r="AY61" s="18">
        <f>IF(M61&lt;&gt;0,M61,IF($AT61=0,0,AI61/$AT61*$X61))</f>
      </c>
      <c r="AZ61" s="18">
        <f>IF(N61&lt;&gt;0,N61,IF($AT61=0,0,AJ61/$AT61*$X61))</f>
      </c>
      <c r="BA61" s="18">
        <f>IF(O61&lt;&gt;0,O61,IF($AT61=0,0,AK61/$AT61*$X61))</f>
      </c>
      <c r="BB61" s="18">
        <f>IF(P61&lt;&gt;0,P61,IF($AT61=0,0,AL61/$AT61*$X61))</f>
      </c>
      <c r="BC61" s="18">
        <f>IF(Q61&lt;&gt;0,Q61,IF($AT61=0,0,AM61/$AT61*$X61))</f>
      </c>
      <c r="BD61" s="18">
        <f>IF(R61&lt;&gt;0,R61,IF($AT61=0,0,AN61/$AT61*$X61))</f>
      </c>
      <c r="BE61" s="18">
        <f>IF(S61&lt;&gt;0,S61,IF($AT61=0,0,AO61/$AT61*$X61))</f>
      </c>
      <c r="BF61" s="18">
        <f>IF(T61&lt;&gt;0,T61,IF($AT61=0,0,AP61/$AT61*$X61))</f>
      </c>
      <c r="BG61" s="18">
        <f>IF(U61&lt;&gt;0,U61,IF($AT61=0,0,AQ61/$AT61*$X61))</f>
      </c>
      <c r="BH61" s="18">
        <f>IF(V61&lt;&gt;0,V61,IF($AT61=0,0,AR61/$AT61*$X61))</f>
      </c>
      <c r="BI61" s="18">
        <f>IF(W61&lt;&gt;0,W61,IF($AT61=0,0,AS61/$AT61*$X61))</f>
      </c>
      <c r="BJ61" s="18">
        <f>SUM(AU61:BI61)</f>
      </c>
      <c r="BK61" s="18">
        <f>H61-BJ61</f>
      </c>
    </row>
    <row r="62" outlineLevel="1">
      <c r="A62" s="15" t="str">
        <v>9.8.1</v>
      </c>
      <c r="B62" s="15" t="str">
        <v/>
      </c>
      <c r="C62" s="15" t="str">
        <v/>
      </c>
      <c r="D62" s="15" t="str">
        <v>9.8.1</v>
      </c>
      <c r="E62" s="15" t="str">
        <v xml:space="preserve">Supply Three phase cable sealing end </v>
      </c>
      <c r="F62" s="15">
        <v>14014.3</v>
      </c>
      <c r="G62" s="15" t="str">
        <v/>
      </c>
      <c r="H62" s="15" t="str">
        <v/>
      </c>
      <c r="I62" s="15" t="str">
        <v/>
      </c>
      <c r="J62" s="15" t="str">
        <v/>
      </c>
      <c r="K62" s="15" t="str">
        <v/>
      </c>
      <c r="L62" s="15" t="str">
        <v/>
      </c>
      <c r="M62" s="15" t="str">
        <v/>
      </c>
      <c r="N62" s="15" t="str">
        <v/>
      </c>
      <c r="O62" s="15" t="str">
        <v/>
      </c>
      <c r="P62" s="15" t="str">
        <v/>
      </c>
      <c r="Q62" s="15" t="str">
        <v/>
      </c>
      <c r="R62" s="15" t="str">
        <v/>
      </c>
      <c r="S62" s="15" t="str">
        <v/>
      </c>
      <c r="T62" s="15" t="str">
        <v/>
      </c>
      <c r="U62" s="15" t="str">
        <v/>
      </c>
      <c r="V62" s="15" t="str">
        <v/>
      </c>
      <c r="W62" s="15" t="str">
        <v/>
      </c>
      <c r="X62" s="15" t="str">
        <v/>
      </c>
      <c r="Y62" s="15" t="str">
        <v/>
      </c>
      <c r="Z62" s="15" t="str">
        <v/>
      </c>
      <c r="AA62" s="15" t="str">
        <v/>
      </c>
      <c r="AB62" s="15" t="str">
        <v/>
      </c>
      <c r="AC62" s="15" t="str">
        <v/>
      </c>
      <c r="AD62" s="5" t="str">
        <v/>
      </c>
      <c r="AE62" s="18">
        <f>IFERROR(_xlfn.BETA.DIST(DATE(YEAR(AE$2),MONTH(AE$2),15),$AB$2,$AC$2,FALSE,DATE(YEAR($AB62),MONTH($AB62),1),DATE(YEAR($AC62),MONTH($AC62),28)),0)</f>
      </c>
      <c r="AF62" s="18">
        <f>IFERROR(_xlfn.BETA.DIST(DATE(YEAR(AF$2),MONTH(AF$2),15),$AB$2,$AC$2,FALSE,DATE(YEAR($AB62),MONTH($AB62),1),DATE(YEAR($AC62),MONTH($AC62),28)),0)</f>
      </c>
      <c r="AG62" s="18">
        <f>IFERROR(_xlfn.BETA.DIST(DATE(YEAR(AG$2),MONTH(AG$2),15),$AB$2,$AC$2,FALSE,DATE(YEAR($AB62),MONTH($AB62),1),DATE(YEAR($AC62),MONTH($AC62),28)),0)</f>
      </c>
      <c r="AH62" s="18">
        <f>IFERROR(_xlfn.BETA.DIST(DATE(YEAR(AH$2),MONTH(AH$2),15),$AB$2,$AC$2,FALSE,DATE(YEAR($AB62),MONTH($AB62),1),DATE(YEAR($AC62),MONTH($AC62),28)),0)</f>
      </c>
      <c r="AI62" s="18">
        <f>IFERROR(_xlfn.BETA.DIST(DATE(YEAR(AI$2),MONTH(AI$2),15),$AB$2,$AC$2,FALSE,DATE(YEAR($AB62),MONTH($AB62),1),DATE(YEAR($AC62),MONTH($AC62),28)),0)</f>
      </c>
      <c r="AJ62" s="18">
        <f>IFERROR(_xlfn.BETA.DIST(DATE(YEAR(AJ$2),MONTH(AJ$2),15),$AB$2,$AC$2,FALSE,DATE(YEAR($AB62),MONTH($AB62),1),DATE(YEAR($AC62),MONTH($AC62),28)),0)</f>
      </c>
      <c r="AK62" s="18">
        <f>IFERROR(_xlfn.BETA.DIST(DATE(YEAR(AK$2),MONTH(AK$2),15),$AB$2,$AC$2,FALSE,DATE(YEAR($AB62),MONTH($AB62),1),DATE(YEAR($AC62),MONTH($AC62),28)),0)</f>
      </c>
      <c r="AL62" s="18">
        <f>IFERROR(_xlfn.BETA.DIST(DATE(YEAR(AL$2),MONTH(AL$2),15),$AB$2,$AC$2,FALSE,DATE(YEAR($AB62),MONTH($AB62),1),DATE(YEAR($AC62),MONTH($AC62),28)),0)</f>
      </c>
      <c r="AM62" s="18">
        <f>IFERROR(_xlfn.BETA.DIST(DATE(YEAR(AM$2),MONTH(AM$2),15),$AB$2,$AC$2,FALSE,DATE(YEAR($AB62),MONTH($AB62),1),DATE(YEAR($AC62),MONTH($AC62),28)),0)</f>
      </c>
      <c r="AN62" s="18">
        <f>IFERROR(_xlfn.BETA.DIST(DATE(YEAR(AN$2),MONTH(AN$2),15),$AB$2,$AC$2,FALSE,DATE(YEAR($AB62),MONTH($AB62),1),DATE(YEAR($AC62),MONTH($AC62),28)),0)</f>
      </c>
      <c r="AO62" s="18">
        <f>IFERROR(_xlfn.BETA.DIST(DATE(YEAR(AO$2),MONTH(AO$2),15),$AB$2,$AC$2,FALSE,DATE(YEAR($AB62),MONTH($AB62),1),DATE(YEAR($AC62),MONTH($AC62),28)),0)</f>
      </c>
      <c r="AP62" s="18">
        <f>IFERROR(_xlfn.BETA.DIST(DATE(YEAR(AP$2),MONTH(AP$2),15),$AB$2,$AC$2,FALSE,DATE(YEAR($AB62),MONTH($AB62),1),DATE(YEAR($AC62),MONTH($AC62),28)),0)</f>
      </c>
      <c r="AQ62" s="18">
        <f>IFERROR(_xlfn.BETA.DIST(DATE(YEAR(AQ$2),MONTH(AQ$2),15),$AB$2,$AC$2,FALSE,DATE(YEAR($AB62),MONTH($AB62),1),DATE(YEAR($AC62),MONTH($AC62),28)),0)</f>
      </c>
      <c r="AR62" s="18">
        <f>IFERROR(_xlfn.BETA.DIST(DATE(YEAR(AR$2),MONTH(AR$2),15),$AB$2,$AC$2,FALSE,DATE(YEAR($AB62),MONTH($AB62),1),DATE(YEAR($AC62),MONTH($AC62),28)),0)</f>
      </c>
      <c r="AS62" s="18">
        <f>IFERROR(_xlfn.BETA.DIST(DATE(YEAR(AS$2),MONTH(AS$2),15),$AB$2,$AC$2,FALSE,DATE(YEAR($AB62),MONTH($AB62),1),DATE(YEAR($AC62),MONTH($AC62),28)),0)</f>
      </c>
      <c r="AT62" s="18">
        <f>SUM(AE62:AS62)</f>
      </c>
      <c r="AU62" s="18">
        <f>IF(I62&lt;&gt;0,I62,IF($AT62=0,0,AE62/$AT62*$X62))</f>
      </c>
      <c r="AV62" s="18">
        <f>IF(J62&lt;&gt;0,J62,IF($AT62=0,0,AF62/$AT62*$X62))</f>
      </c>
      <c r="AW62" s="18">
        <f>IF(K62&lt;&gt;0,K62,IF($AT62=0,0,AG62/$AT62*$X62))</f>
      </c>
      <c r="AX62" s="18">
        <f>IF(L62&lt;&gt;0,L62,IF($AT62=0,0,AH62/$AT62*$X62))</f>
      </c>
      <c r="AY62" s="18">
        <f>IF(M62&lt;&gt;0,M62,IF($AT62=0,0,AI62/$AT62*$X62))</f>
      </c>
      <c r="AZ62" s="18">
        <f>IF(N62&lt;&gt;0,N62,IF($AT62=0,0,AJ62/$AT62*$X62))</f>
      </c>
      <c r="BA62" s="18">
        <f>IF(O62&lt;&gt;0,O62,IF($AT62=0,0,AK62/$AT62*$X62))</f>
      </c>
      <c r="BB62" s="18">
        <f>IF(P62&lt;&gt;0,P62,IF($AT62=0,0,AL62/$AT62*$X62))</f>
      </c>
      <c r="BC62" s="18">
        <f>IF(Q62&lt;&gt;0,Q62,IF($AT62=0,0,AM62/$AT62*$X62))</f>
      </c>
      <c r="BD62" s="18">
        <f>IF(R62&lt;&gt;0,R62,IF($AT62=0,0,AN62/$AT62*$X62))</f>
      </c>
      <c r="BE62" s="18">
        <f>IF(S62&lt;&gt;0,S62,IF($AT62=0,0,AO62/$AT62*$X62))</f>
      </c>
      <c r="BF62" s="18">
        <f>IF(T62&lt;&gt;0,T62,IF($AT62=0,0,AP62/$AT62*$X62))</f>
      </c>
      <c r="BG62" s="18">
        <f>IF(U62&lt;&gt;0,U62,IF($AT62=0,0,AQ62/$AT62*$X62))</f>
      </c>
      <c r="BH62" s="18">
        <f>IF(V62&lt;&gt;0,V62,IF($AT62=0,0,AR62/$AT62*$X62))</f>
      </c>
      <c r="BI62" s="18">
        <f>IF(W62&lt;&gt;0,W62,IF($AT62=0,0,AS62/$AT62*$X62))</f>
      </c>
      <c r="BJ62" s="18">
        <f>SUM(AU62:BI62)</f>
      </c>
      <c r="BK62" s="15" t="str">
        <v/>
      </c>
    </row>
    <row r="63" outlineLevel="2">
      <c r="A63" s="5" t="str">
        <v>9.8.1</v>
      </c>
      <c r="B63" s="5" t="str">
        <v/>
      </c>
      <c r="C63" s="5" t="str">
        <v/>
      </c>
      <c r="D63" s="19">
        <v>0.2</v>
      </c>
      <c r="E63" s="5" t="str">
        <v>Advanced Payment PO EGP</v>
      </c>
      <c r="F63" s="5" t="str">
        <v/>
      </c>
      <c r="G63" s="18">
        <f>F62*D63</f>
      </c>
      <c r="H63" s="18">
        <f>G63</f>
      </c>
      <c r="I63" s="18">
        <v>0</v>
      </c>
      <c r="J63" s="18">
        <v>0</v>
      </c>
      <c r="K63" s="18">
        <v>0</v>
      </c>
      <c r="L63" s="18">
        <v>0</v>
      </c>
      <c r="M63" s="18">
        <v>0</v>
      </c>
      <c r="N63" s="18">
        <v>0</v>
      </c>
      <c r="O63" s="18">
        <v>0</v>
      </c>
      <c r="P63" s="18">
        <v>0</v>
      </c>
      <c r="Q63" s="18">
        <v>0</v>
      </c>
      <c r="R63" s="18">
        <v>0</v>
      </c>
      <c r="S63" s="18">
        <v>0</v>
      </c>
      <c r="T63" s="18">
        <v>0</v>
      </c>
      <c r="U63" s="18">
        <v>0</v>
      </c>
      <c r="V63" s="18">
        <v>0</v>
      </c>
      <c r="W63" s="18">
        <v>0</v>
      </c>
      <c r="X63" s="18">
        <f>H63-SUM(I63:W63)</f>
      </c>
      <c r="Y63" s="5" t="str">
        <v/>
      </c>
      <c r="Z63" s="5" t="str">
        <v/>
      </c>
      <c r="AA63" s="18">
        <v>0</v>
      </c>
      <c r="AB63" s="20">
        <f>Y63+AA63</f>
      </c>
      <c r="AC63" s="20">
        <f>AA63+Z63</f>
      </c>
      <c r="AD63" s="5" t="str">
        <v/>
      </c>
      <c r="AE63" s="18">
        <f>IFERROR(_xlfn.BETA.DIST(DATE(YEAR(AE$2),MONTH(AE$2),15),$AB$2,$AC$2,FALSE,DATE(YEAR($AB63),MONTH($AB63),1),DATE(YEAR($AC63),MONTH($AC63),28)),0)</f>
      </c>
      <c r="AF63" s="18">
        <f>IFERROR(_xlfn.BETA.DIST(DATE(YEAR(AF$2),MONTH(AF$2),15),$AB$2,$AC$2,FALSE,DATE(YEAR($AB63),MONTH($AB63),1),DATE(YEAR($AC63),MONTH($AC63),28)),0)</f>
      </c>
      <c r="AG63" s="18">
        <f>IFERROR(_xlfn.BETA.DIST(DATE(YEAR(AG$2),MONTH(AG$2),15),$AB$2,$AC$2,FALSE,DATE(YEAR($AB63),MONTH($AB63),1),DATE(YEAR($AC63),MONTH($AC63),28)),0)</f>
      </c>
      <c r="AH63" s="18">
        <f>IFERROR(_xlfn.BETA.DIST(DATE(YEAR(AH$2),MONTH(AH$2),15),$AB$2,$AC$2,FALSE,DATE(YEAR($AB63),MONTH($AB63),1),DATE(YEAR($AC63),MONTH($AC63),28)),0)</f>
      </c>
      <c r="AI63" s="18">
        <f>IFERROR(_xlfn.BETA.DIST(DATE(YEAR(AI$2),MONTH(AI$2),15),$AB$2,$AC$2,FALSE,DATE(YEAR($AB63),MONTH($AB63),1),DATE(YEAR($AC63),MONTH($AC63),28)),0)</f>
      </c>
      <c r="AJ63" s="18">
        <f>IFERROR(_xlfn.BETA.DIST(DATE(YEAR(AJ$2),MONTH(AJ$2),15),$AB$2,$AC$2,FALSE,DATE(YEAR($AB63),MONTH($AB63),1),DATE(YEAR($AC63),MONTH($AC63),28)),0)</f>
      </c>
      <c r="AK63" s="18">
        <f>IFERROR(_xlfn.BETA.DIST(DATE(YEAR(AK$2),MONTH(AK$2),15),$AB$2,$AC$2,FALSE,DATE(YEAR($AB63),MONTH($AB63),1),DATE(YEAR($AC63),MONTH($AC63),28)),0)</f>
      </c>
      <c r="AL63" s="18">
        <f>IFERROR(_xlfn.BETA.DIST(DATE(YEAR(AL$2),MONTH(AL$2),15),$AB$2,$AC$2,FALSE,DATE(YEAR($AB63),MONTH($AB63),1),DATE(YEAR($AC63),MONTH($AC63),28)),0)</f>
      </c>
      <c r="AM63" s="18">
        <f>IFERROR(_xlfn.BETA.DIST(DATE(YEAR(AM$2),MONTH(AM$2),15),$AB$2,$AC$2,FALSE,DATE(YEAR($AB63),MONTH($AB63),1),DATE(YEAR($AC63),MONTH($AC63),28)),0)</f>
      </c>
      <c r="AN63" s="18">
        <f>IFERROR(_xlfn.BETA.DIST(DATE(YEAR(AN$2),MONTH(AN$2),15),$AB$2,$AC$2,FALSE,DATE(YEAR($AB63),MONTH($AB63),1),DATE(YEAR($AC63),MONTH($AC63),28)),0)</f>
      </c>
      <c r="AO63" s="18">
        <f>IFERROR(_xlfn.BETA.DIST(DATE(YEAR(AO$2),MONTH(AO$2),15),$AB$2,$AC$2,FALSE,DATE(YEAR($AB63),MONTH($AB63),1),DATE(YEAR($AC63),MONTH($AC63),28)),0)</f>
      </c>
      <c r="AP63" s="18">
        <f>IFERROR(_xlfn.BETA.DIST(DATE(YEAR(AP$2),MONTH(AP$2),15),$AB$2,$AC$2,FALSE,DATE(YEAR($AB63),MONTH($AB63),1),DATE(YEAR($AC63),MONTH($AC63),28)),0)</f>
      </c>
      <c r="AQ63" s="18">
        <f>IFERROR(_xlfn.BETA.DIST(DATE(YEAR(AQ$2),MONTH(AQ$2),15),$AB$2,$AC$2,FALSE,DATE(YEAR($AB63),MONTH($AB63),1),DATE(YEAR($AC63),MONTH($AC63),28)),0)</f>
      </c>
      <c r="AR63" s="18">
        <f>IFERROR(_xlfn.BETA.DIST(DATE(YEAR(AR$2),MONTH(AR$2),15),$AB$2,$AC$2,FALSE,DATE(YEAR($AB63),MONTH($AB63),1),DATE(YEAR($AC63),MONTH($AC63),28)),0)</f>
      </c>
      <c r="AS63" s="18">
        <f>IFERROR(_xlfn.BETA.DIST(DATE(YEAR(AS$2),MONTH(AS$2),15),$AB$2,$AC$2,FALSE,DATE(YEAR($AB63),MONTH($AB63),1),DATE(YEAR($AC63),MONTH($AC63),28)),0)</f>
      </c>
      <c r="AT63" s="18">
        <f>SUM(AE63:AS63)</f>
      </c>
      <c r="AU63" s="18">
        <f>IF(I63&lt;&gt;0,I63,IF($AT63=0,0,AE63/$AT63*$X63))</f>
      </c>
      <c r="AV63" s="18">
        <f>IF(J63&lt;&gt;0,J63,IF($AT63=0,0,AF63/$AT63*$X63))</f>
      </c>
      <c r="AW63" s="18">
        <f>IF(K63&lt;&gt;0,K63,IF($AT63=0,0,AG63/$AT63*$X63))</f>
      </c>
      <c r="AX63" s="18">
        <f>IF(L63&lt;&gt;0,L63,IF($AT63=0,0,AH63/$AT63*$X63))</f>
      </c>
      <c r="AY63" s="18">
        <f>IF(M63&lt;&gt;0,M63,IF($AT63=0,0,AI63/$AT63*$X63))</f>
      </c>
      <c r="AZ63" s="18">
        <f>IF(N63&lt;&gt;0,N63,IF($AT63=0,0,AJ63/$AT63*$X63))</f>
      </c>
      <c r="BA63" s="18">
        <f>IF(O63&lt;&gt;0,O63,IF($AT63=0,0,AK63/$AT63*$X63))</f>
      </c>
      <c r="BB63" s="18">
        <f>IF(P63&lt;&gt;0,P63,IF($AT63=0,0,AL63/$AT63*$X63))</f>
      </c>
      <c r="BC63" s="18">
        <f>IF(Q63&lt;&gt;0,Q63,IF($AT63=0,0,AM63/$AT63*$X63))</f>
      </c>
      <c r="BD63" s="18">
        <f>IF(R63&lt;&gt;0,R63,IF($AT63=0,0,AN63/$AT63*$X63))</f>
      </c>
      <c r="BE63" s="18">
        <f>IF(S63&lt;&gt;0,S63,IF($AT63=0,0,AO63/$AT63*$X63))</f>
      </c>
      <c r="BF63" s="18">
        <f>IF(T63&lt;&gt;0,T63,IF($AT63=0,0,AP63/$AT63*$X63))</f>
      </c>
      <c r="BG63" s="18">
        <f>IF(U63&lt;&gt;0,U63,IF($AT63=0,0,AQ63/$AT63*$X63))</f>
      </c>
      <c r="BH63" s="18">
        <f>IF(V63&lt;&gt;0,V63,IF($AT63=0,0,AR63/$AT63*$X63))</f>
      </c>
      <c r="BI63" s="18">
        <f>IF(W63&lt;&gt;0,W63,IF($AT63=0,0,AS63/$AT63*$X63))</f>
      </c>
      <c r="BJ63" s="18">
        <f>SUM(AU63:BI63)</f>
      </c>
      <c r="BK63" s="18">
        <f>H63-BJ63</f>
      </c>
    </row>
    <row r="64" outlineLevel="2">
      <c r="A64" s="5" t="str">
        <v>9.8.1</v>
      </c>
      <c r="B64" s="5" t="str">
        <v/>
      </c>
      <c r="C64" s="5" t="str">
        <v/>
      </c>
      <c r="D64" s="19">
        <v>0.8</v>
      </c>
      <c r="E64" s="5" t="str">
        <v>Site Delivery</v>
      </c>
      <c r="F64" s="5" t="str">
        <v/>
      </c>
      <c r="G64" s="18">
        <f>F62*D64</f>
      </c>
      <c r="H64" s="18">
        <f>G64</f>
      </c>
      <c r="I64" s="18">
        <v>0</v>
      </c>
      <c r="J64" s="18">
        <v>0</v>
      </c>
      <c r="K64" s="18">
        <v>0</v>
      </c>
      <c r="L64" s="18">
        <v>0</v>
      </c>
      <c r="M64" s="18">
        <v>0</v>
      </c>
      <c r="N64" s="18">
        <v>0</v>
      </c>
      <c r="O64" s="18">
        <v>0</v>
      </c>
      <c r="P64" s="18">
        <v>0</v>
      </c>
      <c r="Q64" s="18">
        <v>0</v>
      </c>
      <c r="R64" s="18">
        <v>0</v>
      </c>
      <c r="S64" s="18">
        <v>0</v>
      </c>
      <c r="T64" s="18">
        <v>0</v>
      </c>
      <c r="U64" s="18">
        <v>0</v>
      </c>
      <c r="V64" s="18">
        <v>0</v>
      </c>
      <c r="W64" s="18">
        <v>0</v>
      </c>
      <c r="X64" s="18">
        <f>H64-SUM(I64:W64)</f>
      </c>
      <c r="Y64" s="5" t="str">
        <v/>
      </c>
      <c r="Z64" s="5" t="str">
        <v/>
      </c>
      <c r="AA64" s="18">
        <v>30</v>
      </c>
      <c r="AB64" s="20">
        <f>Y64+AA64</f>
      </c>
      <c r="AC64" s="20">
        <f>AA64+Z64</f>
      </c>
      <c r="AD64" s="5" t="str">
        <v/>
      </c>
      <c r="AE64" s="18">
        <f>IFERROR(_xlfn.BETA.DIST(DATE(YEAR(AE$2),MONTH(AE$2),15),$AB$2,$AC$2,FALSE,DATE(YEAR($AB64),MONTH($AB64),1),DATE(YEAR($AC64),MONTH($AC64),28)),0)</f>
      </c>
      <c r="AF64" s="18">
        <f>IFERROR(_xlfn.BETA.DIST(DATE(YEAR(AF$2),MONTH(AF$2),15),$AB$2,$AC$2,FALSE,DATE(YEAR($AB64),MONTH($AB64),1),DATE(YEAR($AC64),MONTH($AC64),28)),0)</f>
      </c>
      <c r="AG64" s="18">
        <f>IFERROR(_xlfn.BETA.DIST(DATE(YEAR(AG$2),MONTH(AG$2),15),$AB$2,$AC$2,FALSE,DATE(YEAR($AB64),MONTH($AB64),1),DATE(YEAR($AC64),MONTH($AC64),28)),0)</f>
      </c>
      <c r="AH64" s="18">
        <f>IFERROR(_xlfn.BETA.DIST(DATE(YEAR(AH$2),MONTH(AH$2),15),$AB$2,$AC$2,FALSE,DATE(YEAR($AB64),MONTH($AB64),1),DATE(YEAR($AC64),MONTH($AC64),28)),0)</f>
      </c>
      <c r="AI64" s="18">
        <f>IFERROR(_xlfn.BETA.DIST(DATE(YEAR(AI$2),MONTH(AI$2),15),$AB$2,$AC$2,FALSE,DATE(YEAR($AB64),MONTH($AB64),1),DATE(YEAR($AC64),MONTH($AC64),28)),0)</f>
      </c>
      <c r="AJ64" s="18">
        <f>IFERROR(_xlfn.BETA.DIST(DATE(YEAR(AJ$2),MONTH(AJ$2),15),$AB$2,$AC$2,FALSE,DATE(YEAR($AB64),MONTH($AB64),1),DATE(YEAR($AC64),MONTH($AC64),28)),0)</f>
      </c>
      <c r="AK64" s="18">
        <f>IFERROR(_xlfn.BETA.DIST(DATE(YEAR(AK$2),MONTH(AK$2),15),$AB$2,$AC$2,FALSE,DATE(YEAR($AB64),MONTH($AB64),1),DATE(YEAR($AC64),MONTH($AC64),28)),0)</f>
      </c>
      <c r="AL64" s="18">
        <f>IFERROR(_xlfn.BETA.DIST(DATE(YEAR(AL$2),MONTH(AL$2),15),$AB$2,$AC$2,FALSE,DATE(YEAR($AB64),MONTH($AB64),1),DATE(YEAR($AC64),MONTH($AC64),28)),0)</f>
      </c>
      <c r="AM64" s="18">
        <f>IFERROR(_xlfn.BETA.DIST(DATE(YEAR(AM$2),MONTH(AM$2),15),$AB$2,$AC$2,FALSE,DATE(YEAR($AB64),MONTH($AB64),1),DATE(YEAR($AC64),MONTH($AC64),28)),0)</f>
      </c>
      <c r="AN64" s="18">
        <f>IFERROR(_xlfn.BETA.DIST(DATE(YEAR(AN$2),MONTH(AN$2),15),$AB$2,$AC$2,FALSE,DATE(YEAR($AB64),MONTH($AB64),1),DATE(YEAR($AC64),MONTH($AC64),28)),0)</f>
      </c>
      <c r="AO64" s="18">
        <f>IFERROR(_xlfn.BETA.DIST(DATE(YEAR(AO$2),MONTH(AO$2),15),$AB$2,$AC$2,FALSE,DATE(YEAR($AB64),MONTH($AB64),1),DATE(YEAR($AC64),MONTH($AC64),28)),0)</f>
      </c>
      <c r="AP64" s="18">
        <f>IFERROR(_xlfn.BETA.DIST(DATE(YEAR(AP$2),MONTH(AP$2),15),$AB$2,$AC$2,FALSE,DATE(YEAR($AB64),MONTH($AB64),1),DATE(YEAR($AC64),MONTH($AC64),28)),0)</f>
      </c>
      <c r="AQ64" s="18">
        <f>IFERROR(_xlfn.BETA.DIST(DATE(YEAR(AQ$2),MONTH(AQ$2),15),$AB$2,$AC$2,FALSE,DATE(YEAR($AB64),MONTH($AB64),1),DATE(YEAR($AC64),MONTH($AC64),28)),0)</f>
      </c>
      <c r="AR64" s="18">
        <f>IFERROR(_xlfn.BETA.DIST(DATE(YEAR(AR$2),MONTH(AR$2),15),$AB$2,$AC$2,FALSE,DATE(YEAR($AB64),MONTH($AB64),1),DATE(YEAR($AC64),MONTH($AC64),28)),0)</f>
      </c>
      <c r="AS64" s="18">
        <f>IFERROR(_xlfn.BETA.DIST(DATE(YEAR(AS$2),MONTH(AS$2),15),$AB$2,$AC$2,FALSE,DATE(YEAR($AB64),MONTH($AB64),1),DATE(YEAR($AC64),MONTH($AC64),28)),0)</f>
      </c>
      <c r="AT64" s="18">
        <f>SUM(AE64:AS64)</f>
      </c>
      <c r="AU64" s="18">
        <f>IF(I64&lt;&gt;0,I64,IF($AT64=0,0,AE64/$AT64*$X64))</f>
      </c>
      <c r="AV64" s="18">
        <f>IF(J64&lt;&gt;0,J64,IF($AT64=0,0,AF64/$AT64*$X64))</f>
      </c>
      <c r="AW64" s="18">
        <f>IF(K64&lt;&gt;0,K64,IF($AT64=0,0,AG64/$AT64*$X64))</f>
      </c>
      <c r="AX64" s="18">
        <f>IF(L64&lt;&gt;0,L64,IF($AT64=0,0,AH64/$AT64*$X64))</f>
      </c>
      <c r="AY64" s="18">
        <f>IF(M64&lt;&gt;0,M64,IF($AT64=0,0,AI64/$AT64*$X64))</f>
      </c>
      <c r="AZ64" s="18">
        <f>IF(N64&lt;&gt;0,N64,IF($AT64=0,0,AJ64/$AT64*$X64))</f>
      </c>
      <c r="BA64" s="18">
        <f>IF(O64&lt;&gt;0,O64,IF($AT64=0,0,AK64/$AT64*$X64))</f>
      </c>
      <c r="BB64" s="18">
        <f>IF(P64&lt;&gt;0,P64,IF($AT64=0,0,AL64/$AT64*$X64))</f>
      </c>
      <c r="BC64" s="18">
        <f>IF(Q64&lt;&gt;0,Q64,IF($AT64=0,0,AM64/$AT64*$X64))</f>
      </c>
      <c r="BD64" s="18">
        <f>IF(R64&lt;&gt;0,R64,IF($AT64=0,0,AN64/$AT64*$X64))</f>
      </c>
      <c r="BE64" s="18">
        <f>IF(S64&lt;&gt;0,S64,IF($AT64=0,0,AO64/$AT64*$X64))</f>
      </c>
      <c r="BF64" s="18">
        <f>IF(T64&lt;&gt;0,T64,IF($AT64=0,0,AP64/$AT64*$X64))</f>
      </c>
      <c r="BG64" s="18">
        <f>IF(U64&lt;&gt;0,U64,IF($AT64=0,0,AQ64/$AT64*$X64))</f>
      </c>
      <c r="BH64" s="18">
        <f>IF(V64&lt;&gt;0,V64,IF($AT64=0,0,AR64/$AT64*$X64))</f>
      </c>
      <c r="BI64" s="18">
        <f>IF(W64&lt;&gt;0,W64,IF($AT64=0,0,AS64/$AT64*$X64))</f>
      </c>
      <c r="BJ64" s="18">
        <f>SUM(AU64:BI64)</f>
      </c>
      <c r="BK64" s="18">
        <f>H64-BJ64</f>
      </c>
    </row>
    <row r="65" outlineLevel="1">
      <c r="A65" s="15" t="str">
        <v>9.9.1</v>
      </c>
      <c r="B65" s="15" t="str">
        <v/>
      </c>
      <c r="C65" s="15" t="str">
        <v/>
      </c>
      <c r="D65" s="15" t="str">
        <v>9.9.1</v>
      </c>
      <c r="E65" s="15" t="str">
        <v>Supply Three phase single core XLPE 1</v>
      </c>
      <c r="F65" s="15">
        <v>1546020</v>
      </c>
      <c r="G65" s="15" t="str">
        <v/>
      </c>
      <c r="H65" s="15" t="str">
        <v/>
      </c>
      <c r="I65" s="15" t="str">
        <v/>
      </c>
      <c r="J65" s="15" t="str">
        <v/>
      </c>
      <c r="K65" s="15" t="str">
        <v/>
      </c>
      <c r="L65" s="15" t="str">
        <v/>
      </c>
      <c r="M65" s="15" t="str">
        <v/>
      </c>
      <c r="N65" s="15" t="str">
        <v/>
      </c>
      <c r="O65" s="15" t="str">
        <v/>
      </c>
      <c r="P65" s="15" t="str">
        <v/>
      </c>
      <c r="Q65" s="15" t="str">
        <v/>
      </c>
      <c r="R65" s="15" t="str">
        <v/>
      </c>
      <c r="S65" s="15" t="str">
        <v/>
      </c>
      <c r="T65" s="15" t="str">
        <v/>
      </c>
      <c r="U65" s="15" t="str">
        <v/>
      </c>
      <c r="V65" s="15" t="str">
        <v/>
      </c>
      <c r="W65" s="15" t="str">
        <v/>
      </c>
      <c r="X65" s="15" t="str">
        <v/>
      </c>
      <c r="Y65" s="15" t="str">
        <v/>
      </c>
      <c r="Z65" s="15" t="str">
        <v/>
      </c>
      <c r="AA65" s="15" t="str">
        <v/>
      </c>
      <c r="AB65" s="15" t="str">
        <v/>
      </c>
      <c r="AC65" s="15" t="str">
        <v/>
      </c>
      <c r="AD65" s="5" t="str">
        <v/>
      </c>
      <c r="AE65" s="18">
        <f>IFERROR(_xlfn.BETA.DIST(DATE(YEAR(AE$2),MONTH(AE$2),15),$AB$2,$AC$2,FALSE,DATE(YEAR($AB65),MONTH($AB65),1),DATE(YEAR($AC65),MONTH($AC65),28)),0)</f>
      </c>
      <c r="AF65" s="18">
        <f>IFERROR(_xlfn.BETA.DIST(DATE(YEAR(AF$2),MONTH(AF$2),15),$AB$2,$AC$2,FALSE,DATE(YEAR($AB65),MONTH($AB65),1),DATE(YEAR($AC65),MONTH($AC65),28)),0)</f>
      </c>
      <c r="AG65" s="18">
        <f>IFERROR(_xlfn.BETA.DIST(DATE(YEAR(AG$2),MONTH(AG$2),15),$AB$2,$AC$2,FALSE,DATE(YEAR($AB65),MONTH($AB65),1),DATE(YEAR($AC65),MONTH($AC65),28)),0)</f>
      </c>
      <c r="AH65" s="18">
        <f>IFERROR(_xlfn.BETA.DIST(DATE(YEAR(AH$2),MONTH(AH$2),15),$AB$2,$AC$2,FALSE,DATE(YEAR($AB65),MONTH($AB65),1),DATE(YEAR($AC65),MONTH($AC65),28)),0)</f>
      </c>
      <c r="AI65" s="18">
        <f>IFERROR(_xlfn.BETA.DIST(DATE(YEAR(AI$2),MONTH(AI$2),15),$AB$2,$AC$2,FALSE,DATE(YEAR($AB65),MONTH($AB65),1),DATE(YEAR($AC65),MONTH($AC65),28)),0)</f>
      </c>
      <c r="AJ65" s="18">
        <f>IFERROR(_xlfn.BETA.DIST(DATE(YEAR(AJ$2),MONTH(AJ$2),15),$AB$2,$AC$2,FALSE,DATE(YEAR($AB65),MONTH($AB65),1),DATE(YEAR($AC65),MONTH($AC65),28)),0)</f>
      </c>
      <c r="AK65" s="18">
        <f>IFERROR(_xlfn.BETA.DIST(DATE(YEAR(AK$2),MONTH(AK$2),15),$AB$2,$AC$2,FALSE,DATE(YEAR($AB65),MONTH($AB65),1),DATE(YEAR($AC65),MONTH($AC65),28)),0)</f>
      </c>
      <c r="AL65" s="18">
        <f>IFERROR(_xlfn.BETA.DIST(DATE(YEAR(AL$2),MONTH(AL$2),15),$AB$2,$AC$2,FALSE,DATE(YEAR($AB65),MONTH($AB65),1),DATE(YEAR($AC65),MONTH($AC65),28)),0)</f>
      </c>
      <c r="AM65" s="18">
        <f>IFERROR(_xlfn.BETA.DIST(DATE(YEAR(AM$2),MONTH(AM$2),15),$AB$2,$AC$2,FALSE,DATE(YEAR($AB65),MONTH($AB65),1),DATE(YEAR($AC65),MONTH($AC65),28)),0)</f>
      </c>
      <c r="AN65" s="18">
        <f>IFERROR(_xlfn.BETA.DIST(DATE(YEAR(AN$2),MONTH(AN$2),15),$AB$2,$AC$2,FALSE,DATE(YEAR($AB65),MONTH($AB65),1),DATE(YEAR($AC65),MONTH($AC65),28)),0)</f>
      </c>
      <c r="AO65" s="18">
        <f>IFERROR(_xlfn.BETA.DIST(DATE(YEAR(AO$2),MONTH(AO$2),15),$AB$2,$AC$2,FALSE,DATE(YEAR($AB65),MONTH($AB65),1),DATE(YEAR($AC65),MONTH($AC65),28)),0)</f>
      </c>
      <c r="AP65" s="18">
        <f>IFERROR(_xlfn.BETA.DIST(DATE(YEAR(AP$2),MONTH(AP$2),15),$AB$2,$AC$2,FALSE,DATE(YEAR($AB65),MONTH($AB65),1),DATE(YEAR($AC65),MONTH($AC65),28)),0)</f>
      </c>
      <c r="AQ65" s="18">
        <f>IFERROR(_xlfn.BETA.DIST(DATE(YEAR(AQ$2),MONTH(AQ$2),15),$AB$2,$AC$2,FALSE,DATE(YEAR($AB65),MONTH($AB65),1),DATE(YEAR($AC65),MONTH($AC65),28)),0)</f>
      </c>
      <c r="AR65" s="18">
        <f>IFERROR(_xlfn.BETA.DIST(DATE(YEAR(AR$2),MONTH(AR$2),15),$AB$2,$AC$2,FALSE,DATE(YEAR($AB65),MONTH($AB65),1),DATE(YEAR($AC65),MONTH($AC65),28)),0)</f>
      </c>
      <c r="AS65" s="18">
        <f>IFERROR(_xlfn.BETA.DIST(DATE(YEAR(AS$2),MONTH(AS$2),15),$AB$2,$AC$2,FALSE,DATE(YEAR($AB65),MONTH($AB65),1),DATE(YEAR($AC65),MONTH($AC65),28)),0)</f>
      </c>
      <c r="AT65" s="18">
        <f>SUM(AE65:AS65)</f>
      </c>
      <c r="AU65" s="18">
        <f>IF(I65&lt;&gt;0,I65,IF($AT65=0,0,AE65/$AT65*$X65))</f>
      </c>
      <c r="AV65" s="18">
        <f>IF(J65&lt;&gt;0,J65,IF($AT65=0,0,AF65/$AT65*$X65))</f>
      </c>
      <c r="AW65" s="18">
        <f>IF(K65&lt;&gt;0,K65,IF($AT65=0,0,AG65/$AT65*$X65))</f>
      </c>
      <c r="AX65" s="18">
        <f>IF(L65&lt;&gt;0,L65,IF($AT65=0,0,AH65/$AT65*$X65))</f>
      </c>
      <c r="AY65" s="18">
        <f>IF(M65&lt;&gt;0,M65,IF($AT65=0,0,AI65/$AT65*$X65))</f>
      </c>
      <c r="AZ65" s="18">
        <f>IF(N65&lt;&gt;0,N65,IF($AT65=0,0,AJ65/$AT65*$X65))</f>
      </c>
      <c r="BA65" s="18">
        <f>IF(O65&lt;&gt;0,O65,IF($AT65=0,0,AK65/$AT65*$X65))</f>
      </c>
      <c r="BB65" s="18">
        <f>IF(P65&lt;&gt;0,P65,IF($AT65=0,0,AL65/$AT65*$X65))</f>
      </c>
      <c r="BC65" s="18">
        <f>IF(Q65&lt;&gt;0,Q65,IF($AT65=0,0,AM65/$AT65*$X65))</f>
      </c>
      <c r="BD65" s="18">
        <f>IF(R65&lt;&gt;0,R65,IF($AT65=0,0,AN65/$AT65*$X65))</f>
      </c>
      <c r="BE65" s="18">
        <f>IF(S65&lt;&gt;0,S65,IF($AT65=0,0,AO65/$AT65*$X65))</f>
      </c>
      <c r="BF65" s="18">
        <f>IF(T65&lt;&gt;0,T65,IF($AT65=0,0,AP65/$AT65*$X65))</f>
      </c>
      <c r="BG65" s="18">
        <f>IF(U65&lt;&gt;0,U65,IF($AT65=0,0,AQ65/$AT65*$X65))</f>
      </c>
      <c r="BH65" s="18">
        <f>IF(V65&lt;&gt;0,V65,IF($AT65=0,0,AR65/$AT65*$X65))</f>
      </c>
      <c r="BI65" s="18">
        <f>IF(W65&lt;&gt;0,W65,IF($AT65=0,0,AS65/$AT65*$X65))</f>
      </c>
      <c r="BJ65" s="18">
        <f>SUM(AU65:BI65)</f>
      </c>
      <c r="BK65" s="15" t="str">
        <v/>
      </c>
    </row>
    <row r="66" outlineLevel="2">
      <c r="A66" s="5" t="str">
        <v>9.9.1</v>
      </c>
      <c r="B66" s="5" t="str">
        <v/>
      </c>
      <c r="C66" s="5" t="str">
        <v/>
      </c>
      <c r="D66" s="19">
        <v>0.2</v>
      </c>
      <c r="E66" s="5" t="str">
        <v>Advanced Payment PO EGP</v>
      </c>
      <c r="F66" s="5" t="str">
        <v/>
      </c>
      <c r="G66" s="18">
        <f>F65*D66</f>
      </c>
      <c r="H66" s="18">
        <f>G66</f>
      </c>
      <c r="I66" s="18">
        <v>0</v>
      </c>
      <c r="J66" s="18">
        <v>0</v>
      </c>
      <c r="K66" s="18">
        <v>0</v>
      </c>
      <c r="L66" s="18">
        <v>0</v>
      </c>
      <c r="M66" s="18">
        <v>0</v>
      </c>
      <c r="N66" s="18">
        <v>0</v>
      </c>
      <c r="O66" s="18">
        <v>0</v>
      </c>
      <c r="P66" s="18">
        <v>0</v>
      </c>
      <c r="Q66" s="18">
        <v>0</v>
      </c>
      <c r="R66" s="18">
        <v>0</v>
      </c>
      <c r="S66" s="18">
        <v>0</v>
      </c>
      <c r="T66" s="18">
        <v>0</v>
      </c>
      <c r="U66" s="18">
        <v>0</v>
      </c>
      <c r="V66" s="18">
        <v>0</v>
      </c>
      <c r="W66" s="18">
        <v>0</v>
      </c>
      <c r="X66" s="18">
        <f>H66-SUM(I66:W66)</f>
      </c>
      <c r="Y66" s="5" t="str">
        <v/>
      </c>
      <c r="Z66" s="5" t="str">
        <v/>
      </c>
      <c r="AA66" s="18">
        <v>0</v>
      </c>
      <c r="AB66" s="20">
        <f>Y66+AA66</f>
      </c>
      <c r="AC66" s="20">
        <f>AA66+Z66</f>
      </c>
      <c r="AD66" s="5" t="str">
        <v/>
      </c>
      <c r="AE66" s="18">
        <f>IFERROR(_xlfn.BETA.DIST(DATE(YEAR(AE$2),MONTH(AE$2),15),$AB$2,$AC$2,FALSE,DATE(YEAR($AB66),MONTH($AB66),1),DATE(YEAR($AC66),MONTH($AC66),28)),0)</f>
      </c>
      <c r="AF66" s="18">
        <f>IFERROR(_xlfn.BETA.DIST(DATE(YEAR(AF$2),MONTH(AF$2),15),$AB$2,$AC$2,FALSE,DATE(YEAR($AB66),MONTH($AB66),1),DATE(YEAR($AC66),MONTH($AC66),28)),0)</f>
      </c>
      <c r="AG66" s="18">
        <f>IFERROR(_xlfn.BETA.DIST(DATE(YEAR(AG$2),MONTH(AG$2),15),$AB$2,$AC$2,FALSE,DATE(YEAR($AB66),MONTH($AB66),1),DATE(YEAR($AC66),MONTH($AC66),28)),0)</f>
      </c>
      <c r="AH66" s="18">
        <f>IFERROR(_xlfn.BETA.DIST(DATE(YEAR(AH$2),MONTH(AH$2),15),$AB$2,$AC$2,FALSE,DATE(YEAR($AB66),MONTH($AB66),1),DATE(YEAR($AC66),MONTH($AC66),28)),0)</f>
      </c>
      <c r="AI66" s="18">
        <f>IFERROR(_xlfn.BETA.DIST(DATE(YEAR(AI$2),MONTH(AI$2),15),$AB$2,$AC$2,FALSE,DATE(YEAR($AB66),MONTH($AB66),1),DATE(YEAR($AC66),MONTH($AC66),28)),0)</f>
      </c>
      <c r="AJ66" s="18">
        <f>IFERROR(_xlfn.BETA.DIST(DATE(YEAR(AJ$2),MONTH(AJ$2),15),$AB$2,$AC$2,FALSE,DATE(YEAR($AB66),MONTH($AB66),1),DATE(YEAR($AC66),MONTH($AC66),28)),0)</f>
      </c>
      <c r="AK66" s="18">
        <f>IFERROR(_xlfn.BETA.DIST(DATE(YEAR(AK$2),MONTH(AK$2),15),$AB$2,$AC$2,FALSE,DATE(YEAR($AB66),MONTH($AB66),1),DATE(YEAR($AC66),MONTH($AC66),28)),0)</f>
      </c>
      <c r="AL66" s="18">
        <f>IFERROR(_xlfn.BETA.DIST(DATE(YEAR(AL$2),MONTH(AL$2),15),$AB$2,$AC$2,FALSE,DATE(YEAR($AB66),MONTH($AB66),1),DATE(YEAR($AC66),MONTH($AC66),28)),0)</f>
      </c>
      <c r="AM66" s="18">
        <f>IFERROR(_xlfn.BETA.DIST(DATE(YEAR(AM$2),MONTH(AM$2),15),$AB$2,$AC$2,FALSE,DATE(YEAR($AB66),MONTH($AB66),1),DATE(YEAR($AC66),MONTH($AC66),28)),0)</f>
      </c>
      <c r="AN66" s="18">
        <f>IFERROR(_xlfn.BETA.DIST(DATE(YEAR(AN$2),MONTH(AN$2),15),$AB$2,$AC$2,FALSE,DATE(YEAR($AB66),MONTH($AB66),1),DATE(YEAR($AC66),MONTH($AC66),28)),0)</f>
      </c>
      <c r="AO66" s="18">
        <f>IFERROR(_xlfn.BETA.DIST(DATE(YEAR(AO$2),MONTH(AO$2),15),$AB$2,$AC$2,FALSE,DATE(YEAR($AB66),MONTH($AB66),1),DATE(YEAR($AC66),MONTH($AC66),28)),0)</f>
      </c>
      <c r="AP66" s="18">
        <f>IFERROR(_xlfn.BETA.DIST(DATE(YEAR(AP$2),MONTH(AP$2),15),$AB$2,$AC$2,FALSE,DATE(YEAR($AB66),MONTH($AB66),1),DATE(YEAR($AC66),MONTH($AC66),28)),0)</f>
      </c>
      <c r="AQ66" s="18">
        <f>IFERROR(_xlfn.BETA.DIST(DATE(YEAR(AQ$2),MONTH(AQ$2),15),$AB$2,$AC$2,FALSE,DATE(YEAR($AB66),MONTH($AB66),1),DATE(YEAR($AC66),MONTH($AC66),28)),0)</f>
      </c>
      <c r="AR66" s="18">
        <f>IFERROR(_xlfn.BETA.DIST(DATE(YEAR(AR$2),MONTH(AR$2),15),$AB$2,$AC$2,FALSE,DATE(YEAR($AB66),MONTH($AB66),1),DATE(YEAR($AC66),MONTH($AC66),28)),0)</f>
      </c>
      <c r="AS66" s="18">
        <f>IFERROR(_xlfn.BETA.DIST(DATE(YEAR(AS$2),MONTH(AS$2),15),$AB$2,$AC$2,FALSE,DATE(YEAR($AB66),MONTH($AB66),1),DATE(YEAR($AC66),MONTH($AC66),28)),0)</f>
      </c>
      <c r="AT66" s="18">
        <f>SUM(AE66:AS66)</f>
      </c>
      <c r="AU66" s="18">
        <f>IF(I66&lt;&gt;0,I66,IF($AT66=0,0,AE66/$AT66*$X66))</f>
      </c>
      <c r="AV66" s="18">
        <f>IF(J66&lt;&gt;0,J66,IF($AT66=0,0,AF66/$AT66*$X66))</f>
      </c>
      <c r="AW66" s="18">
        <f>IF(K66&lt;&gt;0,K66,IF($AT66=0,0,AG66/$AT66*$X66))</f>
      </c>
      <c r="AX66" s="18">
        <f>IF(L66&lt;&gt;0,L66,IF($AT66=0,0,AH66/$AT66*$X66))</f>
      </c>
      <c r="AY66" s="18">
        <f>IF(M66&lt;&gt;0,M66,IF($AT66=0,0,AI66/$AT66*$X66))</f>
      </c>
      <c r="AZ66" s="18">
        <f>IF(N66&lt;&gt;0,N66,IF($AT66=0,0,AJ66/$AT66*$X66))</f>
      </c>
      <c r="BA66" s="18">
        <f>IF(O66&lt;&gt;0,O66,IF($AT66=0,0,AK66/$AT66*$X66))</f>
      </c>
      <c r="BB66" s="18">
        <f>IF(P66&lt;&gt;0,P66,IF($AT66=0,0,AL66/$AT66*$X66))</f>
      </c>
      <c r="BC66" s="18">
        <f>IF(Q66&lt;&gt;0,Q66,IF($AT66=0,0,AM66/$AT66*$X66))</f>
      </c>
      <c r="BD66" s="18">
        <f>IF(R66&lt;&gt;0,R66,IF($AT66=0,0,AN66/$AT66*$X66))</f>
      </c>
      <c r="BE66" s="18">
        <f>IF(S66&lt;&gt;0,S66,IF($AT66=0,0,AO66/$AT66*$X66))</f>
      </c>
      <c r="BF66" s="18">
        <f>IF(T66&lt;&gt;0,T66,IF($AT66=0,0,AP66/$AT66*$X66))</f>
      </c>
      <c r="BG66" s="18">
        <f>IF(U66&lt;&gt;0,U66,IF($AT66=0,0,AQ66/$AT66*$X66))</f>
      </c>
      <c r="BH66" s="18">
        <f>IF(V66&lt;&gt;0,V66,IF($AT66=0,0,AR66/$AT66*$X66))</f>
      </c>
      <c r="BI66" s="18">
        <f>IF(W66&lt;&gt;0,W66,IF($AT66=0,0,AS66/$AT66*$X66))</f>
      </c>
      <c r="BJ66" s="18">
        <f>SUM(AU66:BI66)</f>
      </c>
      <c r="BK66" s="18">
        <f>H66-BJ66</f>
      </c>
    </row>
    <row r="67" outlineLevel="2">
      <c r="A67" s="5" t="str">
        <v>9.9.1</v>
      </c>
      <c r="B67" s="5" t="str">
        <v/>
      </c>
      <c r="C67" s="5" t="str">
        <v/>
      </c>
      <c r="D67" s="19">
        <v>0.8</v>
      </c>
      <c r="E67" s="5" t="str">
        <v>Site Delivery</v>
      </c>
      <c r="F67" s="5" t="str">
        <v/>
      </c>
      <c r="G67" s="18">
        <f>F65*D67</f>
      </c>
      <c r="H67" s="18">
        <f>G67</f>
      </c>
      <c r="I67" s="18">
        <v>0</v>
      </c>
      <c r="J67" s="18">
        <v>0</v>
      </c>
      <c r="K67" s="18">
        <v>0</v>
      </c>
      <c r="L67" s="18">
        <v>0</v>
      </c>
      <c r="M67" s="18">
        <v>0</v>
      </c>
      <c r="N67" s="18">
        <v>0</v>
      </c>
      <c r="O67" s="18">
        <v>0</v>
      </c>
      <c r="P67" s="18">
        <v>0</v>
      </c>
      <c r="Q67" s="18">
        <v>0</v>
      </c>
      <c r="R67" s="18">
        <v>0</v>
      </c>
      <c r="S67" s="18">
        <v>0</v>
      </c>
      <c r="T67" s="18">
        <v>0</v>
      </c>
      <c r="U67" s="18">
        <v>0</v>
      </c>
      <c r="V67" s="18">
        <v>0</v>
      </c>
      <c r="W67" s="18">
        <v>0</v>
      </c>
      <c r="X67" s="18">
        <f>H67-SUM(I67:W67)</f>
      </c>
      <c r="Y67" s="5" t="str">
        <v/>
      </c>
      <c r="Z67" s="5" t="str">
        <v/>
      </c>
      <c r="AA67" s="18">
        <v>30</v>
      </c>
      <c r="AB67" s="20">
        <f>Y67+AA67</f>
      </c>
      <c r="AC67" s="20">
        <f>AA67+Z67</f>
      </c>
      <c r="AD67" s="5" t="str">
        <v/>
      </c>
      <c r="AE67" s="18">
        <f>IFERROR(_xlfn.BETA.DIST(DATE(YEAR(AE$2),MONTH(AE$2),15),$AB$2,$AC$2,FALSE,DATE(YEAR($AB67),MONTH($AB67),1),DATE(YEAR($AC67),MONTH($AC67),28)),0)</f>
      </c>
      <c r="AF67" s="18">
        <f>IFERROR(_xlfn.BETA.DIST(DATE(YEAR(AF$2),MONTH(AF$2),15),$AB$2,$AC$2,FALSE,DATE(YEAR($AB67),MONTH($AB67),1),DATE(YEAR($AC67),MONTH($AC67),28)),0)</f>
      </c>
      <c r="AG67" s="18">
        <f>IFERROR(_xlfn.BETA.DIST(DATE(YEAR(AG$2),MONTH(AG$2),15),$AB$2,$AC$2,FALSE,DATE(YEAR($AB67),MONTH($AB67),1),DATE(YEAR($AC67),MONTH($AC67),28)),0)</f>
      </c>
      <c r="AH67" s="18">
        <f>IFERROR(_xlfn.BETA.DIST(DATE(YEAR(AH$2),MONTH(AH$2),15),$AB$2,$AC$2,FALSE,DATE(YEAR($AB67),MONTH($AB67),1),DATE(YEAR($AC67),MONTH($AC67),28)),0)</f>
      </c>
      <c r="AI67" s="18">
        <f>IFERROR(_xlfn.BETA.DIST(DATE(YEAR(AI$2),MONTH(AI$2),15),$AB$2,$AC$2,FALSE,DATE(YEAR($AB67),MONTH($AB67),1),DATE(YEAR($AC67),MONTH($AC67),28)),0)</f>
      </c>
      <c r="AJ67" s="18">
        <f>IFERROR(_xlfn.BETA.DIST(DATE(YEAR(AJ$2),MONTH(AJ$2),15),$AB$2,$AC$2,FALSE,DATE(YEAR($AB67),MONTH($AB67),1),DATE(YEAR($AC67),MONTH($AC67),28)),0)</f>
      </c>
      <c r="AK67" s="18">
        <f>IFERROR(_xlfn.BETA.DIST(DATE(YEAR(AK$2),MONTH(AK$2),15),$AB$2,$AC$2,FALSE,DATE(YEAR($AB67),MONTH($AB67),1),DATE(YEAR($AC67),MONTH($AC67),28)),0)</f>
      </c>
      <c r="AL67" s="18">
        <f>IFERROR(_xlfn.BETA.DIST(DATE(YEAR(AL$2),MONTH(AL$2),15),$AB$2,$AC$2,FALSE,DATE(YEAR($AB67),MONTH($AB67),1),DATE(YEAR($AC67),MONTH($AC67),28)),0)</f>
      </c>
      <c r="AM67" s="18">
        <f>IFERROR(_xlfn.BETA.DIST(DATE(YEAR(AM$2),MONTH(AM$2),15),$AB$2,$AC$2,FALSE,DATE(YEAR($AB67),MONTH($AB67),1),DATE(YEAR($AC67),MONTH($AC67),28)),0)</f>
      </c>
      <c r="AN67" s="18">
        <f>IFERROR(_xlfn.BETA.DIST(DATE(YEAR(AN$2),MONTH(AN$2),15),$AB$2,$AC$2,FALSE,DATE(YEAR($AB67),MONTH($AB67),1),DATE(YEAR($AC67),MONTH($AC67),28)),0)</f>
      </c>
      <c r="AO67" s="18">
        <f>IFERROR(_xlfn.BETA.DIST(DATE(YEAR(AO$2),MONTH(AO$2),15),$AB$2,$AC$2,FALSE,DATE(YEAR($AB67),MONTH($AB67),1),DATE(YEAR($AC67),MONTH($AC67),28)),0)</f>
      </c>
      <c r="AP67" s="18">
        <f>IFERROR(_xlfn.BETA.DIST(DATE(YEAR(AP$2),MONTH(AP$2),15),$AB$2,$AC$2,FALSE,DATE(YEAR($AB67),MONTH($AB67),1),DATE(YEAR($AC67),MONTH($AC67),28)),0)</f>
      </c>
      <c r="AQ67" s="18">
        <f>IFERROR(_xlfn.BETA.DIST(DATE(YEAR(AQ$2),MONTH(AQ$2),15),$AB$2,$AC$2,FALSE,DATE(YEAR($AB67),MONTH($AB67),1),DATE(YEAR($AC67),MONTH($AC67),28)),0)</f>
      </c>
      <c r="AR67" s="18">
        <f>IFERROR(_xlfn.BETA.DIST(DATE(YEAR(AR$2),MONTH(AR$2),15),$AB$2,$AC$2,FALSE,DATE(YEAR($AB67),MONTH($AB67),1),DATE(YEAR($AC67),MONTH($AC67),28)),0)</f>
      </c>
      <c r="AS67" s="18">
        <f>IFERROR(_xlfn.BETA.DIST(DATE(YEAR(AS$2),MONTH(AS$2),15),$AB$2,$AC$2,FALSE,DATE(YEAR($AB67),MONTH($AB67),1),DATE(YEAR($AC67),MONTH($AC67),28)),0)</f>
      </c>
      <c r="AT67" s="18">
        <f>SUM(AE67:AS67)</f>
      </c>
      <c r="AU67" s="18">
        <f>IF(I67&lt;&gt;0,I67,IF($AT67=0,0,AE67/$AT67*$X67))</f>
      </c>
      <c r="AV67" s="18">
        <f>IF(J67&lt;&gt;0,J67,IF($AT67=0,0,AF67/$AT67*$X67))</f>
      </c>
      <c r="AW67" s="18">
        <f>IF(K67&lt;&gt;0,K67,IF($AT67=0,0,AG67/$AT67*$X67))</f>
      </c>
      <c r="AX67" s="18">
        <f>IF(L67&lt;&gt;0,L67,IF($AT67=0,0,AH67/$AT67*$X67))</f>
      </c>
      <c r="AY67" s="18">
        <f>IF(M67&lt;&gt;0,M67,IF($AT67=0,0,AI67/$AT67*$X67))</f>
      </c>
      <c r="AZ67" s="18">
        <f>IF(N67&lt;&gt;0,N67,IF($AT67=0,0,AJ67/$AT67*$X67))</f>
      </c>
      <c r="BA67" s="18">
        <f>IF(O67&lt;&gt;0,O67,IF($AT67=0,0,AK67/$AT67*$X67))</f>
      </c>
      <c r="BB67" s="18">
        <f>IF(P67&lt;&gt;0,P67,IF($AT67=0,0,AL67/$AT67*$X67))</f>
      </c>
      <c r="BC67" s="18">
        <f>IF(Q67&lt;&gt;0,Q67,IF($AT67=0,0,AM67/$AT67*$X67))</f>
      </c>
      <c r="BD67" s="18">
        <f>IF(R67&lt;&gt;0,R67,IF($AT67=0,0,AN67/$AT67*$X67))</f>
      </c>
      <c r="BE67" s="18">
        <f>IF(S67&lt;&gt;0,S67,IF($AT67=0,0,AO67/$AT67*$X67))</f>
      </c>
      <c r="BF67" s="18">
        <f>IF(T67&lt;&gt;0,T67,IF($AT67=0,0,AP67/$AT67*$X67))</f>
      </c>
      <c r="BG67" s="18">
        <f>IF(U67&lt;&gt;0,U67,IF($AT67=0,0,AQ67/$AT67*$X67))</f>
      </c>
      <c r="BH67" s="18">
        <f>IF(V67&lt;&gt;0,V67,IF($AT67=0,0,AR67/$AT67*$X67))</f>
      </c>
      <c r="BI67" s="18">
        <f>IF(W67&lt;&gt;0,W67,IF($AT67=0,0,AS67/$AT67*$X67))</f>
      </c>
      <c r="BJ67" s="18">
        <f>SUM(AU67:BI67)</f>
      </c>
      <c r="BK67" s="18">
        <f>H67-BJ67</f>
      </c>
    </row>
    <row r="68" outlineLevel="1">
      <c r="A68" s="15" t="str">
        <v>9.01.1</v>
      </c>
      <c r="B68" s="15" t="str">
        <v/>
      </c>
      <c r="C68" s="15" t="str">
        <v/>
      </c>
      <c r="D68" s="15" t="str">
        <v>9.01.1</v>
      </c>
      <c r="E68" s="15" t="str">
        <v xml:space="preserve">Supply Single core cable sealing end </v>
      </c>
      <c r="F68" s="15">
        <v>15813.58</v>
      </c>
      <c r="G68" s="15" t="str">
        <v/>
      </c>
      <c r="H68" s="15" t="str">
        <v/>
      </c>
      <c r="I68" s="15" t="str">
        <v/>
      </c>
      <c r="J68" s="15" t="str">
        <v/>
      </c>
      <c r="K68" s="15" t="str">
        <v/>
      </c>
      <c r="L68" s="15" t="str">
        <v/>
      </c>
      <c r="M68" s="15" t="str">
        <v/>
      </c>
      <c r="N68" s="15" t="str">
        <v/>
      </c>
      <c r="O68" s="15" t="str">
        <v/>
      </c>
      <c r="P68" s="15" t="str">
        <v/>
      </c>
      <c r="Q68" s="15" t="str">
        <v/>
      </c>
      <c r="R68" s="15" t="str">
        <v/>
      </c>
      <c r="S68" s="15" t="str">
        <v/>
      </c>
      <c r="T68" s="15" t="str">
        <v/>
      </c>
      <c r="U68" s="15" t="str">
        <v/>
      </c>
      <c r="V68" s="15" t="str">
        <v/>
      </c>
      <c r="W68" s="15" t="str">
        <v/>
      </c>
      <c r="X68" s="15" t="str">
        <v/>
      </c>
      <c r="Y68" s="15" t="str">
        <v/>
      </c>
      <c r="Z68" s="15" t="str">
        <v/>
      </c>
      <c r="AA68" s="15" t="str">
        <v/>
      </c>
      <c r="AB68" s="15" t="str">
        <v/>
      </c>
      <c r="AC68" s="15" t="str">
        <v/>
      </c>
      <c r="AD68" s="5" t="str">
        <v/>
      </c>
      <c r="AE68" s="18">
        <f>IFERROR(_xlfn.BETA.DIST(DATE(YEAR(AE$2),MONTH(AE$2),15),$AB$2,$AC$2,FALSE,DATE(YEAR($AB68),MONTH($AB68),1),DATE(YEAR($AC68),MONTH($AC68),28)),0)</f>
      </c>
      <c r="AF68" s="18">
        <f>IFERROR(_xlfn.BETA.DIST(DATE(YEAR(AF$2),MONTH(AF$2),15),$AB$2,$AC$2,FALSE,DATE(YEAR($AB68),MONTH($AB68),1),DATE(YEAR($AC68),MONTH($AC68),28)),0)</f>
      </c>
      <c r="AG68" s="18">
        <f>IFERROR(_xlfn.BETA.DIST(DATE(YEAR(AG$2),MONTH(AG$2),15),$AB$2,$AC$2,FALSE,DATE(YEAR($AB68),MONTH($AB68),1),DATE(YEAR($AC68),MONTH($AC68),28)),0)</f>
      </c>
      <c r="AH68" s="18">
        <f>IFERROR(_xlfn.BETA.DIST(DATE(YEAR(AH$2),MONTH(AH$2),15),$AB$2,$AC$2,FALSE,DATE(YEAR($AB68),MONTH($AB68),1),DATE(YEAR($AC68),MONTH($AC68),28)),0)</f>
      </c>
      <c r="AI68" s="18">
        <f>IFERROR(_xlfn.BETA.DIST(DATE(YEAR(AI$2),MONTH(AI$2),15),$AB$2,$AC$2,FALSE,DATE(YEAR($AB68),MONTH($AB68),1),DATE(YEAR($AC68),MONTH($AC68),28)),0)</f>
      </c>
      <c r="AJ68" s="18">
        <f>IFERROR(_xlfn.BETA.DIST(DATE(YEAR(AJ$2),MONTH(AJ$2),15),$AB$2,$AC$2,FALSE,DATE(YEAR($AB68),MONTH($AB68),1),DATE(YEAR($AC68),MONTH($AC68),28)),0)</f>
      </c>
      <c r="AK68" s="18">
        <f>IFERROR(_xlfn.BETA.DIST(DATE(YEAR(AK$2),MONTH(AK$2),15),$AB$2,$AC$2,FALSE,DATE(YEAR($AB68),MONTH($AB68),1),DATE(YEAR($AC68),MONTH($AC68),28)),0)</f>
      </c>
      <c r="AL68" s="18">
        <f>IFERROR(_xlfn.BETA.DIST(DATE(YEAR(AL$2),MONTH(AL$2),15),$AB$2,$AC$2,FALSE,DATE(YEAR($AB68),MONTH($AB68),1),DATE(YEAR($AC68),MONTH($AC68),28)),0)</f>
      </c>
      <c r="AM68" s="18">
        <f>IFERROR(_xlfn.BETA.DIST(DATE(YEAR(AM$2),MONTH(AM$2),15),$AB$2,$AC$2,FALSE,DATE(YEAR($AB68),MONTH($AB68),1),DATE(YEAR($AC68),MONTH($AC68),28)),0)</f>
      </c>
      <c r="AN68" s="18">
        <f>IFERROR(_xlfn.BETA.DIST(DATE(YEAR(AN$2),MONTH(AN$2),15),$AB$2,$AC$2,FALSE,DATE(YEAR($AB68),MONTH($AB68),1),DATE(YEAR($AC68),MONTH($AC68),28)),0)</f>
      </c>
      <c r="AO68" s="18">
        <f>IFERROR(_xlfn.BETA.DIST(DATE(YEAR(AO$2),MONTH(AO$2),15),$AB$2,$AC$2,FALSE,DATE(YEAR($AB68),MONTH($AB68),1),DATE(YEAR($AC68),MONTH($AC68),28)),0)</f>
      </c>
      <c r="AP68" s="18">
        <f>IFERROR(_xlfn.BETA.DIST(DATE(YEAR(AP$2),MONTH(AP$2),15),$AB$2,$AC$2,FALSE,DATE(YEAR($AB68),MONTH($AB68),1),DATE(YEAR($AC68),MONTH($AC68),28)),0)</f>
      </c>
      <c r="AQ68" s="18">
        <f>IFERROR(_xlfn.BETA.DIST(DATE(YEAR(AQ$2),MONTH(AQ$2),15),$AB$2,$AC$2,FALSE,DATE(YEAR($AB68),MONTH($AB68),1),DATE(YEAR($AC68),MONTH($AC68),28)),0)</f>
      </c>
      <c r="AR68" s="18">
        <f>IFERROR(_xlfn.BETA.DIST(DATE(YEAR(AR$2),MONTH(AR$2),15),$AB$2,$AC$2,FALSE,DATE(YEAR($AB68),MONTH($AB68),1),DATE(YEAR($AC68),MONTH($AC68),28)),0)</f>
      </c>
      <c r="AS68" s="18">
        <f>IFERROR(_xlfn.BETA.DIST(DATE(YEAR(AS$2),MONTH(AS$2),15),$AB$2,$AC$2,FALSE,DATE(YEAR($AB68),MONTH($AB68),1),DATE(YEAR($AC68),MONTH($AC68),28)),0)</f>
      </c>
      <c r="AT68" s="18">
        <f>SUM(AE68:AS68)</f>
      </c>
      <c r="AU68" s="18">
        <f>IF(I68&lt;&gt;0,I68,IF($AT68=0,0,AE68/$AT68*$X68))</f>
      </c>
      <c r="AV68" s="18">
        <f>IF(J68&lt;&gt;0,J68,IF($AT68=0,0,AF68/$AT68*$X68))</f>
      </c>
      <c r="AW68" s="18">
        <f>IF(K68&lt;&gt;0,K68,IF($AT68=0,0,AG68/$AT68*$X68))</f>
      </c>
      <c r="AX68" s="18">
        <f>IF(L68&lt;&gt;0,L68,IF($AT68=0,0,AH68/$AT68*$X68))</f>
      </c>
      <c r="AY68" s="18">
        <f>IF(M68&lt;&gt;0,M68,IF($AT68=0,0,AI68/$AT68*$X68))</f>
      </c>
      <c r="AZ68" s="18">
        <f>IF(N68&lt;&gt;0,N68,IF($AT68=0,0,AJ68/$AT68*$X68))</f>
      </c>
      <c r="BA68" s="18">
        <f>IF(O68&lt;&gt;0,O68,IF($AT68=0,0,AK68/$AT68*$X68))</f>
      </c>
      <c r="BB68" s="18">
        <f>IF(P68&lt;&gt;0,P68,IF($AT68=0,0,AL68/$AT68*$X68))</f>
      </c>
      <c r="BC68" s="18">
        <f>IF(Q68&lt;&gt;0,Q68,IF($AT68=0,0,AM68/$AT68*$X68))</f>
      </c>
      <c r="BD68" s="18">
        <f>IF(R68&lt;&gt;0,R68,IF($AT68=0,0,AN68/$AT68*$X68))</f>
      </c>
      <c r="BE68" s="18">
        <f>IF(S68&lt;&gt;0,S68,IF($AT68=0,0,AO68/$AT68*$X68))</f>
      </c>
      <c r="BF68" s="18">
        <f>IF(T68&lt;&gt;0,T68,IF($AT68=0,0,AP68/$AT68*$X68))</f>
      </c>
      <c r="BG68" s="18">
        <f>IF(U68&lt;&gt;0,U68,IF($AT68=0,0,AQ68/$AT68*$X68))</f>
      </c>
      <c r="BH68" s="18">
        <f>IF(V68&lt;&gt;0,V68,IF($AT68=0,0,AR68/$AT68*$X68))</f>
      </c>
      <c r="BI68" s="18">
        <f>IF(W68&lt;&gt;0,W68,IF($AT68=0,0,AS68/$AT68*$X68))</f>
      </c>
      <c r="BJ68" s="18">
        <f>SUM(AU68:BI68)</f>
      </c>
      <c r="BK68" s="15" t="str">
        <v/>
      </c>
    </row>
    <row r="69" outlineLevel="2">
      <c r="A69" s="5" t="str">
        <v>9.01.1</v>
      </c>
      <c r="B69" s="5" t="str">
        <v>BSPRELGENSE04</v>
      </c>
      <c r="C69" s="5" t="str">
        <v>BSPRELGENSE04</v>
      </c>
      <c r="D69" s="19">
        <v>0.2</v>
      </c>
      <c r="E69" s="5" t="str">
        <v>Advanced Payment PO EGP</v>
      </c>
      <c r="F69" s="5" t="str">
        <v/>
      </c>
      <c r="G69" s="18">
        <f>F68*D69</f>
      </c>
      <c r="H69" s="18">
        <f>G69</f>
      </c>
      <c r="I69" s="18">
        <v>0</v>
      </c>
      <c r="J69" s="18">
        <v>0</v>
      </c>
      <c r="K69" s="18">
        <v>0</v>
      </c>
      <c r="L69" s="18">
        <v>0</v>
      </c>
      <c r="M69" s="18">
        <v>0</v>
      </c>
      <c r="N69" s="18">
        <v>0</v>
      </c>
      <c r="O69" s="18">
        <v>0</v>
      </c>
      <c r="P69" s="18">
        <v>0</v>
      </c>
      <c r="Q69" s="18">
        <v>0</v>
      </c>
      <c r="R69" s="18">
        <v>0</v>
      </c>
      <c r="S69" s="18">
        <v>0</v>
      </c>
      <c r="T69" s="18">
        <v>0</v>
      </c>
      <c r="U69" s="18">
        <v>0</v>
      </c>
      <c r="V69" s="18">
        <v>0</v>
      </c>
      <c r="W69" s="18">
        <v>0</v>
      </c>
      <c r="X69" s="18">
        <f>H69-SUM(I69:W69)</f>
      </c>
      <c r="Y69" s="20">
        <v>46097</v>
      </c>
      <c r="Z69" s="20">
        <v>46097</v>
      </c>
      <c r="AA69" s="18">
        <v>0</v>
      </c>
      <c r="AB69" s="20">
        <f>Y69+AA69</f>
      </c>
      <c r="AC69" s="20">
        <f>AA69+Z69</f>
      </c>
      <c r="AD69" s="5" t="str">
        <v/>
      </c>
      <c r="AE69" s="18">
        <f>IFERROR(_xlfn.BETA.DIST(DATE(YEAR(AE$2),MONTH(AE$2),15),$AB$2,$AC$2,FALSE,DATE(YEAR($AB69),MONTH($AB69),1),DATE(YEAR($AC69),MONTH($AC69),28)),0)</f>
      </c>
      <c r="AF69" s="18">
        <f>IFERROR(_xlfn.BETA.DIST(DATE(YEAR(AF$2),MONTH(AF$2),15),$AB$2,$AC$2,FALSE,DATE(YEAR($AB69),MONTH($AB69),1),DATE(YEAR($AC69),MONTH($AC69),28)),0)</f>
      </c>
      <c r="AG69" s="18">
        <f>IFERROR(_xlfn.BETA.DIST(DATE(YEAR(AG$2),MONTH(AG$2),15),$AB$2,$AC$2,FALSE,DATE(YEAR($AB69),MONTH($AB69),1),DATE(YEAR($AC69),MONTH($AC69),28)),0)</f>
      </c>
      <c r="AH69" s="18">
        <f>IFERROR(_xlfn.BETA.DIST(DATE(YEAR(AH$2),MONTH(AH$2),15),$AB$2,$AC$2,FALSE,DATE(YEAR($AB69),MONTH($AB69),1),DATE(YEAR($AC69),MONTH($AC69),28)),0)</f>
      </c>
      <c r="AI69" s="18">
        <f>IFERROR(_xlfn.BETA.DIST(DATE(YEAR(AI$2),MONTH(AI$2),15),$AB$2,$AC$2,FALSE,DATE(YEAR($AB69),MONTH($AB69),1),DATE(YEAR($AC69),MONTH($AC69),28)),0)</f>
      </c>
      <c r="AJ69" s="18">
        <f>IFERROR(_xlfn.BETA.DIST(DATE(YEAR(AJ$2),MONTH(AJ$2),15),$AB$2,$AC$2,FALSE,DATE(YEAR($AB69),MONTH($AB69),1),DATE(YEAR($AC69),MONTH($AC69),28)),0)</f>
      </c>
      <c r="AK69" s="18">
        <f>IFERROR(_xlfn.BETA.DIST(DATE(YEAR(AK$2),MONTH(AK$2),15),$AB$2,$AC$2,FALSE,DATE(YEAR($AB69),MONTH($AB69),1),DATE(YEAR($AC69),MONTH($AC69),28)),0)</f>
      </c>
      <c r="AL69" s="18">
        <f>IFERROR(_xlfn.BETA.DIST(DATE(YEAR(AL$2),MONTH(AL$2),15),$AB$2,$AC$2,FALSE,DATE(YEAR($AB69),MONTH($AB69),1),DATE(YEAR($AC69),MONTH($AC69),28)),0)</f>
      </c>
      <c r="AM69" s="18">
        <f>IFERROR(_xlfn.BETA.DIST(DATE(YEAR(AM$2),MONTH(AM$2),15),$AB$2,$AC$2,FALSE,DATE(YEAR($AB69),MONTH($AB69),1),DATE(YEAR($AC69),MONTH($AC69),28)),0)</f>
      </c>
      <c r="AN69" s="18">
        <f>IFERROR(_xlfn.BETA.DIST(DATE(YEAR(AN$2),MONTH(AN$2),15),$AB$2,$AC$2,FALSE,DATE(YEAR($AB69),MONTH($AB69),1),DATE(YEAR($AC69),MONTH($AC69),28)),0)</f>
      </c>
      <c r="AO69" s="18">
        <f>IFERROR(_xlfn.BETA.DIST(DATE(YEAR(AO$2),MONTH(AO$2),15),$AB$2,$AC$2,FALSE,DATE(YEAR($AB69),MONTH($AB69),1),DATE(YEAR($AC69),MONTH($AC69),28)),0)</f>
      </c>
      <c r="AP69" s="18">
        <f>IFERROR(_xlfn.BETA.DIST(DATE(YEAR(AP$2),MONTH(AP$2),15),$AB$2,$AC$2,FALSE,DATE(YEAR($AB69),MONTH($AB69),1),DATE(YEAR($AC69),MONTH($AC69),28)),0)</f>
      </c>
      <c r="AQ69" s="18">
        <f>IFERROR(_xlfn.BETA.DIST(DATE(YEAR(AQ$2),MONTH(AQ$2),15),$AB$2,$AC$2,FALSE,DATE(YEAR($AB69),MONTH($AB69),1),DATE(YEAR($AC69),MONTH($AC69),28)),0)</f>
      </c>
      <c r="AR69" s="18">
        <f>IFERROR(_xlfn.BETA.DIST(DATE(YEAR(AR$2),MONTH(AR$2),15),$AB$2,$AC$2,FALSE,DATE(YEAR($AB69),MONTH($AB69),1),DATE(YEAR($AC69),MONTH($AC69),28)),0)</f>
      </c>
      <c r="AS69" s="18">
        <f>IFERROR(_xlfn.BETA.DIST(DATE(YEAR(AS$2),MONTH(AS$2),15),$AB$2,$AC$2,FALSE,DATE(YEAR($AB69),MONTH($AB69),1),DATE(YEAR($AC69),MONTH($AC69),28)),0)</f>
      </c>
      <c r="AT69" s="18">
        <f>SUM(AE69:AS69)</f>
      </c>
      <c r="AU69" s="18">
        <f>IF(I69&lt;&gt;0,I69,IF($AT69=0,0,AE69/$AT69*$X69))</f>
      </c>
      <c r="AV69" s="18">
        <f>IF(J69&lt;&gt;0,J69,IF($AT69=0,0,AF69/$AT69*$X69))</f>
      </c>
      <c r="AW69" s="18">
        <f>IF(K69&lt;&gt;0,K69,IF($AT69=0,0,AG69/$AT69*$X69))</f>
      </c>
      <c r="AX69" s="18">
        <f>IF(L69&lt;&gt;0,L69,IF($AT69=0,0,AH69/$AT69*$X69))</f>
      </c>
      <c r="AY69" s="18">
        <f>IF(M69&lt;&gt;0,M69,IF($AT69=0,0,AI69/$AT69*$X69))</f>
      </c>
      <c r="AZ69" s="18">
        <f>IF(N69&lt;&gt;0,N69,IF($AT69=0,0,AJ69/$AT69*$X69))</f>
      </c>
      <c r="BA69" s="18">
        <f>IF(O69&lt;&gt;0,O69,IF($AT69=0,0,AK69/$AT69*$X69))</f>
      </c>
      <c r="BB69" s="18">
        <f>IF(P69&lt;&gt;0,P69,IF($AT69=0,0,AL69/$AT69*$X69))</f>
      </c>
      <c r="BC69" s="18">
        <f>IF(Q69&lt;&gt;0,Q69,IF($AT69=0,0,AM69/$AT69*$X69))</f>
      </c>
      <c r="BD69" s="18">
        <f>IF(R69&lt;&gt;0,R69,IF($AT69=0,0,AN69/$AT69*$X69))</f>
      </c>
      <c r="BE69" s="18">
        <f>IF(S69&lt;&gt;0,S69,IF($AT69=0,0,AO69/$AT69*$X69))</f>
      </c>
      <c r="BF69" s="18">
        <f>IF(T69&lt;&gt;0,T69,IF($AT69=0,0,AP69/$AT69*$X69))</f>
      </c>
      <c r="BG69" s="18">
        <f>IF(U69&lt;&gt;0,U69,IF($AT69=0,0,AQ69/$AT69*$X69))</f>
      </c>
      <c r="BH69" s="18">
        <f>IF(V69&lt;&gt;0,V69,IF($AT69=0,0,AR69/$AT69*$X69))</f>
      </c>
      <c r="BI69" s="18">
        <f>IF(W69&lt;&gt;0,W69,IF($AT69=0,0,AS69/$AT69*$X69))</f>
      </c>
      <c r="BJ69" s="18">
        <f>SUM(AU69:BI69)</f>
      </c>
      <c r="BK69" s="18">
        <f>H69-BJ69</f>
      </c>
    </row>
    <row r="70" outlineLevel="2">
      <c r="A70" s="5" t="str">
        <v>9.01.1</v>
      </c>
      <c r="B70" s="5" t="str">
        <v>BSPRELGENSE13</v>
      </c>
      <c r="C70" s="5" t="str">
        <v>BSPRELGENSE13</v>
      </c>
      <c r="D70" s="19">
        <v>0.8</v>
      </c>
      <c r="E70" s="5" t="str">
        <v>Site Delivery</v>
      </c>
      <c r="F70" s="5" t="str">
        <v/>
      </c>
      <c r="G70" s="18">
        <f>F68*D70</f>
      </c>
      <c r="H70" s="18">
        <f>G70</f>
      </c>
      <c r="I70" s="18">
        <v>0</v>
      </c>
      <c r="J70" s="18">
        <v>0</v>
      </c>
      <c r="K70" s="18">
        <v>0</v>
      </c>
      <c r="L70" s="18">
        <v>0</v>
      </c>
      <c r="M70" s="18">
        <v>0</v>
      </c>
      <c r="N70" s="18">
        <v>0</v>
      </c>
      <c r="O70" s="18">
        <v>0</v>
      </c>
      <c r="P70" s="18">
        <v>0</v>
      </c>
      <c r="Q70" s="18">
        <v>0</v>
      </c>
      <c r="R70" s="18">
        <v>0</v>
      </c>
      <c r="S70" s="18">
        <v>0</v>
      </c>
      <c r="T70" s="18">
        <v>0</v>
      </c>
      <c r="U70" s="18">
        <v>0</v>
      </c>
      <c r="V70" s="18">
        <v>0</v>
      </c>
      <c r="W70" s="18">
        <v>0</v>
      </c>
      <c r="X70" s="18">
        <f>H70-SUM(I70:W70)</f>
      </c>
      <c r="Y70" s="20">
        <v>46268</v>
      </c>
      <c r="Z70" s="20">
        <v>46268</v>
      </c>
      <c r="AA70" s="18">
        <v>30</v>
      </c>
      <c r="AB70" s="20">
        <f>Y70+AA70</f>
      </c>
      <c r="AC70" s="20">
        <f>AA70+Z70</f>
      </c>
      <c r="AD70" s="5" t="str">
        <v/>
      </c>
      <c r="AE70" s="18">
        <f>IFERROR(_xlfn.BETA.DIST(DATE(YEAR(AE$2),MONTH(AE$2),15),$AB$2,$AC$2,FALSE,DATE(YEAR($AB70),MONTH($AB70),1),DATE(YEAR($AC70),MONTH($AC70),28)),0)</f>
      </c>
      <c r="AF70" s="18">
        <f>IFERROR(_xlfn.BETA.DIST(DATE(YEAR(AF$2),MONTH(AF$2),15),$AB$2,$AC$2,FALSE,DATE(YEAR($AB70),MONTH($AB70),1),DATE(YEAR($AC70),MONTH($AC70),28)),0)</f>
      </c>
      <c r="AG70" s="18">
        <f>IFERROR(_xlfn.BETA.DIST(DATE(YEAR(AG$2),MONTH(AG$2),15),$AB$2,$AC$2,FALSE,DATE(YEAR($AB70),MONTH($AB70),1),DATE(YEAR($AC70),MONTH($AC70),28)),0)</f>
      </c>
      <c r="AH70" s="18">
        <f>IFERROR(_xlfn.BETA.DIST(DATE(YEAR(AH$2),MONTH(AH$2),15),$AB$2,$AC$2,FALSE,DATE(YEAR($AB70),MONTH($AB70),1),DATE(YEAR($AC70),MONTH($AC70),28)),0)</f>
      </c>
      <c r="AI70" s="18">
        <f>IFERROR(_xlfn.BETA.DIST(DATE(YEAR(AI$2),MONTH(AI$2),15),$AB$2,$AC$2,FALSE,DATE(YEAR($AB70),MONTH($AB70),1),DATE(YEAR($AC70),MONTH($AC70),28)),0)</f>
      </c>
      <c r="AJ70" s="18">
        <f>IFERROR(_xlfn.BETA.DIST(DATE(YEAR(AJ$2),MONTH(AJ$2),15),$AB$2,$AC$2,FALSE,DATE(YEAR($AB70),MONTH($AB70),1),DATE(YEAR($AC70),MONTH($AC70),28)),0)</f>
      </c>
      <c r="AK70" s="18">
        <f>IFERROR(_xlfn.BETA.DIST(DATE(YEAR(AK$2),MONTH(AK$2),15),$AB$2,$AC$2,FALSE,DATE(YEAR($AB70),MONTH($AB70),1),DATE(YEAR($AC70),MONTH($AC70),28)),0)</f>
      </c>
      <c r="AL70" s="18">
        <f>IFERROR(_xlfn.BETA.DIST(DATE(YEAR(AL$2),MONTH(AL$2),15),$AB$2,$AC$2,FALSE,DATE(YEAR($AB70),MONTH($AB70),1),DATE(YEAR($AC70),MONTH($AC70),28)),0)</f>
      </c>
      <c r="AM70" s="18">
        <f>IFERROR(_xlfn.BETA.DIST(DATE(YEAR(AM$2),MONTH(AM$2),15),$AB$2,$AC$2,FALSE,DATE(YEAR($AB70),MONTH($AB70),1),DATE(YEAR($AC70),MONTH($AC70),28)),0)</f>
      </c>
      <c r="AN70" s="18">
        <f>IFERROR(_xlfn.BETA.DIST(DATE(YEAR(AN$2),MONTH(AN$2),15),$AB$2,$AC$2,FALSE,DATE(YEAR($AB70),MONTH($AB70),1),DATE(YEAR($AC70),MONTH($AC70),28)),0)</f>
      </c>
      <c r="AO70" s="18">
        <f>IFERROR(_xlfn.BETA.DIST(DATE(YEAR(AO$2),MONTH(AO$2),15),$AB$2,$AC$2,FALSE,DATE(YEAR($AB70),MONTH($AB70),1),DATE(YEAR($AC70),MONTH($AC70),28)),0)</f>
      </c>
      <c r="AP70" s="18">
        <f>IFERROR(_xlfn.BETA.DIST(DATE(YEAR(AP$2),MONTH(AP$2),15),$AB$2,$AC$2,FALSE,DATE(YEAR($AB70),MONTH($AB70),1),DATE(YEAR($AC70),MONTH($AC70),28)),0)</f>
      </c>
      <c r="AQ70" s="18">
        <f>IFERROR(_xlfn.BETA.DIST(DATE(YEAR(AQ$2),MONTH(AQ$2),15),$AB$2,$AC$2,FALSE,DATE(YEAR($AB70),MONTH($AB70),1),DATE(YEAR($AC70),MONTH($AC70),28)),0)</f>
      </c>
      <c r="AR70" s="18">
        <f>IFERROR(_xlfn.BETA.DIST(DATE(YEAR(AR$2),MONTH(AR$2),15),$AB$2,$AC$2,FALSE,DATE(YEAR($AB70),MONTH($AB70),1),DATE(YEAR($AC70),MONTH($AC70),28)),0)</f>
      </c>
      <c r="AS70" s="18">
        <f>IFERROR(_xlfn.BETA.DIST(DATE(YEAR(AS$2),MONTH(AS$2),15),$AB$2,$AC$2,FALSE,DATE(YEAR($AB70),MONTH($AB70),1),DATE(YEAR($AC70),MONTH($AC70),28)),0)</f>
      </c>
      <c r="AT70" s="18">
        <f>SUM(AE70:AS70)</f>
      </c>
      <c r="AU70" s="18">
        <f>IF(I70&lt;&gt;0,I70,IF($AT70=0,0,AE70/$AT70*$X70))</f>
      </c>
      <c r="AV70" s="18">
        <f>IF(J70&lt;&gt;0,J70,IF($AT70=0,0,AF70/$AT70*$X70))</f>
      </c>
      <c r="AW70" s="18">
        <f>IF(K70&lt;&gt;0,K70,IF($AT70=0,0,AG70/$AT70*$X70))</f>
      </c>
      <c r="AX70" s="18">
        <f>IF(L70&lt;&gt;0,L70,IF($AT70=0,0,AH70/$AT70*$X70))</f>
      </c>
      <c r="AY70" s="18">
        <f>IF(M70&lt;&gt;0,M70,IF($AT70=0,0,AI70/$AT70*$X70))</f>
      </c>
      <c r="AZ70" s="18">
        <f>IF(N70&lt;&gt;0,N70,IF($AT70=0,0,AJ70/$AT70*$X70))</f>
      </c>
      <c r="BA70" s="18">
        <f>IF(O70&lt;&gt;0,O70,IF($AT70=0,0,AK70/$AT70*$X70))</f>
      </c>
      <c r="BB70" s="18">
        <f>IF(P70&lt;&gt;0,P70,IF($AT70=0,0,AL70/$AT70*$X70))</f>
      </c>
      <c r="BC70" s="18">
        <f>IF(Q70&lt;&gt;0,Q70,IF($AT70=0,0,AM70/$AT70*$X70))</f>
      </c>
      <c r="BD70" s="18">
        <f>IF(R70&lt;&gt;0,R70,IF($AT70=0,0,AN70/$AT70*$X70))</f>
      </c>
      <c r="BE70" s="18">
        <f>IF(S70&lt;&gt;0,S70,IF($AT70=0,0,AO70/$AT70*$X70))</f>
      </c>
      <c r="BF70" s="18">
        <f>IF(T70&lt;&gt;0,T70,IF($AT70=0,0,AP70/$AT70*$X70))</f>
      </c>
      <c r="BG70" s="18">
        <f>IF(U70&lt;&gt;0,U70,IF($AT70=0,0,AQ70/$AT70*$X70))</f>
      </c>
      <c r="BH70" s="18">
        <f>IF(V70&lt;&gt;0,V70,IF($AT70=0,0,AR70/$AT70*$X70))</f>
      </c>
      <c r="BI70" s="18">
        <f>IF(W70&lt;&gt;0,W70,IF($AT70=0,0,AS70/$AT70*$X70))</f>
      </c>
      <c r="BJ70" s="18">
        <f>SUM(AU70:BI70)</f>
      </c>
      <c r="BK70" s="18">
        <f>H70-BJ70</f>
      </c>
    </row>
    <row r="71" outlineLevel="1">
      <c r="A71" s="15" t="str">
        <v>9.11.1</v>
      </c>
      <c r="B71" s="15" t="str">
        <v/>
      </c>
      <c r="C71" s="15" t="str">
        <v/>
      </c>
      <c r="D71" s="15" t="str">
        <v>9.11.1</v>
      </c>
      <c r="E71" s="15" t="str">
        <v xml:space="preserve">Supply Single core cable sealing end </v>
      </c>
      <c r="F71" s="15">
        <v>12368.16</v>
      </c>
      <c r="G71" s="15" t="str">
        <v/>
      </c>
      <c r="H71" s="15" t="str">
        <v/>
      </c>
      <c r="I71" s="15" t="str">
        <v/>
      </c>
      <c r="J71" s="15" t="str">
        <v/>
      </c>
      <c r="K71" s="15" t="str">
        <v/>
      </c>
      <c r="L71" s="15" t="str">
        <v/>
      </c>
      <c r="M71" s="15" t="str">
        <v/>
      </c>
      <c r="N71" s="15" t="str">
        <v/>
      </c>
      <c r="O71" s="15" t="str">
        <v/>
      </c>
      <c r="P71" s="15" t="str">
        <v/>
      </c>
      <c r="Q71" s="15" t="str">
        <v/>
      </c>
      <c r="R71" s="15" t="str">
        <v/>
      </c>
      <c r="S71" s="15" t="str">
        <v/>
      </c>
      <c r="T71" s="15" t="str">
        <v/>
      </c>
      <c r="U71" s="15" t="str">
        <v/>
      </c>
      <c r="V71" s="15" t="str">
        <v/>
      </c>
      <c r="W71" s="15" t="str">
        <v/>
      </c>
      <c r="X71" s="15" t="str">
        <v/>
      </c>
      <c r="Y71" s="15" t="str">
        <v/>
      </c>
      <c r="Z71" s="15" t="str">
        <v/>
      </c>
      <c r="AA71" s="15" t="str">
        <v/>
      </c>
      <c r="AB71" s="15" t="str">
        <v/>
      </c>
      <c r="AC71" s="15" t="str">
        <v/>
      </c>
      <c r="AD71" s="5" t="str">
        <v/>
      </c>
      <c r="AE71" s="18">
        <f>IFERROR(_xlfn.BETA.DIST(DATE(YEAR(AE$2),MONTH(AE$2),15),$AB$2,$AC$2,FALSE,DATE(YEAR($AB71),MONTH($AB71),1),DATE(YEAR($AC71),MONTH($AC71),28)),0)</f>
      </c>
      <c r="AF71" s="18">
        <f>IFERROR(_xlfn.BETA.DIST(DATE(YEAR(AF$2),MONTH(AF$2),15),$AB$2,$AC$2,FALSE,DATE(YEAR($AB71),MONTH($AB71),1),DATE(YEAR($AC71),MONTH($AC71),28)),0)</f>
      </c>
      <c r="AG71" s="18">
        <f>IFERROR(_xlfn.BETA.DIST(DATE(YEAR(AG$2),MONTH(AG$2),15),$AB$2,$AC$2,FALSE,DATE(YEAR($AB71),MONTH($AB71),1),DATE(YEAR($AC71),MONTH($AC71),28)),0)</f>
      </c>
      <c r="AH71" s="18">
        <f>IFERROR(_xlfn.BETA.DIST(DATE(YEAR(AH$2),MONTH(AH$2),15),$AB$2,$AC$2,FALSE,DATE(YEAR($AB71),MONTH($AB71),1),DATE(YEAR($AC71),MONTH($AC71),28)),0)</f>
      </c>
      <c r="AI71" s="18">
        <f>IFERROR(_xlfn.BETA.DIST(DATE(YEAR(AI$2),MONTH(AI$2),15),$AB$2,$AC$2,FALSE,DATE(YEAR($AB71),MONTH($AB71),1),DATE(YEAR($AC71),MONTH($AC71),28)),0)</f>
      </c>
      <c r="AJ71" s="18">
        <f>IFERROR(_xlfn.BETA.DIST(DATE(YEAR(AJ$2),MONTH(AJ$2),15),$AB$2,$AC$2,FALSE,DATE(YEAR($AB71),MONTH($AB71),1),DATE(YEAR($AC71),MONTH($AC71),28)),0)</f>
      </c>
      <c r="AK71" s="18">
        <f>IFERROR(_xlfn.BETA.DIST(DATE(YEAR(AK$2),MONTH(AK$2),15),$AB$2,$AC$2,FALSE,DATE(YEAR($AB71),MONTH($AB71),1),DATE(YEAR($AC71),MONTH($AC71),28)),0)</f>
      </c>
      <c r="AL71" s="18">
        <f>IFERROR(_xlfn.BETA.DIST(DATE(YEAR(AL$2),MONTH(AL$2),15),$AB$2,$AC$2,FALSE,DATE(YEAR($AB71),MONTH($AB71),1),DATE(YEAR($AC71),MONTH($AC71),28)),0)</f>
      </c>
      <c r="AM71" s="18">
        <f>IFERROR(_xlfn.BETA.DIST(DATE(YEAR(AM$2),MONTH(AM$2),15),$AB$2,$AC$2,FALSE,DATE(YEAR($AB71),MONTH($AB71),1),DATE(YEAR($AC71),MONTH($AC71),28)),0)</f>
      </c>
      <c r="AN71" s="18">
        <f>IFERROR(_xlfn.BETA.DIST(DATE(YEAR(AN$2),MONTH(AN$2),15),$AB$2,$AC$2,FALSE,DATE(YEAR($AB71),MONTH($AB71),1),DATE(YEAR($AC71),MONTH($AC71),28)),0)</f>
      </c>
      <c r="AO71" s="18">
        <f>IFERROR(_xlfn.BETA.DIST(DATE(YEAR(AO$2),MONTH(AO$2),15),$AB$2,$AC$2,FALSE,DATE(YEAR($AB71),MONTH($AB71),1),DATE(YEAR($AC71),MONTH($AC71),28)),0)</f>
      </c>
      <c r="AP71" s="18">
        <f>IFERROR(_xlfn.BETA.DIST(DATE(YEAR(AP$2),MONTH(AP$2),15),$AB$2,$AC$2,FALSE,DATE(YEAR($AB71),MONTH($AB71),1),DATE(YEAR($AC71),MONTH($AC71),28)),0)</f>
      </c>
      <c r="AQ71" s="18">
        <f>IFERROR(_xlfn.BETA.DIST(DATE(YEAR(AQ$2),MONTH(AQ$2),15),$AB$2,$AC$2,FALSE,DATE(YEAR($AB71),MONTH($AB71),1),DATE(YEAR($AC71),MONTH($AC71),28)),0)</f>
      </c>
      <c r="AR71" s="18">
        <f>IFERROR(_xlfn.BETA.DIST(DATE(YEAR(AR$2),MONTH(AR$2),15),$AB$2,$AC$2,FALSE,DATE(YEAR($AB71),MONTH($AB71),1),DATE(YEAR($AC71),MONTH($AC71),28)),0)</f>
      </c>
      <c r="AS71" s="18">
        <f>IFERROR(_xlfn.BETA.DIST(DATE(YEAR(AS$2),MONTH(AS$2),15),$AB$2,$AC$2,FALSE,DATE(YEAR($AB71),MONTH($AB71),1),DATE(YEAR($AC71),MONTH($AC71),28)),0)</f>
      </c>
      <c r="AT71" s="18">
        <f>SUM(AE71:AS71)</f>
      </c>
      <c r="AU71" s="18">
        <f>IF(I71&lt;&gt;0,I71,IF($AT71=0,0,AE71/$AT71*$X71))</f>
      </c>
      <c r="AV71" s="18">
        <f>IF(J71&lt;&gt;0,J71,IF($AT71=0,0,AF71/$AT71*$X71))</f>
      </c>
      <c r="AW71" s="18">
        <f>IF(K71&lt;&gt;0,K71,IF($AT71=0,0,AG71/$AT71*$X71))</f>
      </c>
      <c r="AX71" s="18">
        <f>IF(L71&lt;&gt;0,L71,IF($AT71=0,0,AH71/$AT71*$X71))</f>
      </c>
      <c r="AY71" s="18">
        <f>IF(M71&lt;&gt;0,M71,IF($AT71=0,0,AI71/$AT71*$X71))</f>
      </c>
      <c r="AZ71" s="18">
        <f>IF(N71&lt;&gt;0,N71,IF($AT71=0,0,AJ71/$AT71*$X71))</f>
      </c>
      <c r="BA71" s="18">
        <f>IF(O71&lt;&gt;0,O71,IF($AT71=0,0,AK71/$AT71*$X71))</f>
      </c>
      <c r="BB71" s="18">
        <f>IF(P71&lt;&gt;0,P71,IF($AT71=0,0,AL71/$AT71*$X71))</f>
      </c>
      <c r="BC71" s="18">
        <f>IF(Q71&lt;&gt;0,Q71,IF($AT71=0,0,AM71/$AT71*$X71))</f>
      </c>
      <c r="BD71" s="18">
        <f>IF(R71&lt;&gt;0,R71,IF($AT71=0,0,AN71/$AT71*$X71))</f>
      </c>
      <c r="BE71" s="18">
        <f>IF(S71&lt;&gt;0,S71,IF($AT71=0,0,AO71/$AT71*$X71))</f>
      </c>
      <c r="BF71" s="18">
        <f>IF(T71&lt;&gt;0,T71,IF($AT71=0,0,AP71/$AT71*$X71))</f>
      </c>
      <c r="BG71" s="18">
        <f>IF(U71&lt;&gt;0,U71,IF($AT71=0,0,AQ71/$AT71*$X71))</f>
      </c>
      <c r="BH71" s="18">
        <f>IF(V71&lt;&gt;0,V71,IF($AT71=0,0,AR71/$AT71*$X71))</f>
      </c>
      <c r="BI71" s="18">
        <f>IF(W71&lt;&gt;0,W71,IF($AT71=0,0,AS71/$AT71*$X71))</f>
      </c>
      <c r="BJ71" s="18">
        <f>SUM(AU71:BI71)</f>
      </c>
      <c r="BK71" s="15" t="str">
        <v/>
      </c>
    </row>
    <row r="72" outlineLevel="2">
      <c r="A72" s="5" t="str">
        <v>9.11.1</v>
      </c>
      <c r="B72" s="5" t="str">
        <v>BSPRELGENSE04</v>
      </c>
      <c r="C72" s="5" t="str">
        <v>BSPRELGENSE04</v>
      </c>
      <c r="D72" s="19">
        <v>0.2</v>
      </c>
      <c r="E72" s="5" t="str">
        <v>Advanced Payment PO EGP</v>
      </c>
      <c r="F72" s="5" t="str">
        <v/>
      </c>
      <c r="G72" s="18">
        <f>F71*D72</f>
      </c>
      <c r="H72" s="18">
        <f>G72</f>
      </c>
      <c r="I72" s="18">
        <v>0</v>
      </c>
      <c r="J72" s="18">
        <v>0</v>
      </c>
      <c r="K72" s="18">
        <v>0</v>
      </c>
      <c r="L72" s="18">
        <v>0</v>
      </c>
      <c r="M72" s="18">
        <v>0</v>
      </c>
      <c r="N72" s="18">
        <v>0</v>
      </c>
      <c r="O72" s="18">
        <v>0</v>
      </c>
      <c r="P72" s="18">
        <v>0</v>
      </c>
      <c r="Q72" s="18">
        <v>0</v>
      </c>
      <c r="R72" s="18">
        <v>0</v>
      </c>
      <c r="S72" s="18">
        <v>0</v>
      </c>
      <c r="T72" s="18">
        <v>0</v>
      </c>
      <c r="U72" s="18">
        <v>0</v>
      </c>
      <c r="V72" s="18">
        <v>0</v>
      </c>
      <c r="W72" s="18">
        <v>0</v>
      </c>
      <c r="X72" s="18">
        <f>H72-SUM(I72:W72)</f>
      </c>
      <c r="Y72" s="20">
        <v>46097</v>
      </c>
      <c r="Z72" s="20">
        <v>46097</v>
      </c>
      <c r="AA72" s="18">
        <v>0</v>
      </c>
      <c r="AB72" s="20">
        <f>Y72+AA72</f>
      </c>
      <c r="AC72" s="20">
        <f>AA72+Z72</f>
      </c>
      <c r="AD72" s="5" t="str">
        <v/>
      </c>
      <c r="AE72" s="18">
        <f>IFERROR(_xlfn.BETA.DIST(DATE(YEAR(AE$2),MONTH(AE$2),15),$AB$2,$AC$2,FALSE,DATE(YEAR($AB72),MONTH($AB72),1),DATE(YEAR($AC72),MONTH($AC72),28)),0)</f>
      </c>
      <c r="AF72" s="18">
        <f>IFERROR(_xlfn.BETA.DIST(DATE(YEAR(AF$2),MONTH(AF$2),15),$AB$2,$AC$2,FALSE,DATE(YEAR($AB72),MONTH($AB72),1),DATE(YEAR($AC72),MONTH($AC72),28)),0)</f>
      </c>
      <c r="AG72" s="18">
        <f>IFERROR(_xlfn.BETA.DIST(DATE(YEAR(AG$2),MONTH(AG$2),15),$AB$2,$AC$2,FALSE,DATE(YEAR($AB72),MONTH($AB72),1),DATE(YEAR($AC72),MONTH($AC72),28)),0)</f>
      </c>
      <c r="AH72" s="18">
        <f>IFERROR(_xlfn.BETA.DIST(DATE(YEAR(AH$2),MONTH(AH$2),15),$AB$2,$AC$2,FALSE,DATE(YEAR($AB72),MONTH($AB72),1),DATE(YEAR($AC72),MONTH($AC72),28)),0)</f>
      </c>
      <c r="AI72" s="18">
        <f>IFERROR(_xlfn.BETA.DIST(DATE(YEAR(AI$2),MONTH(AI$2),15),$AB$2,$AC$2,FALSE,DATE(YEAR($AB72),MONTH($AB72),1),DATE(YEAR($AC72),MONTH($AC72),28)),0)</f>
      </c>
      <c r="AJ72" s="18">
        <f>IFERROR(_xlfn.BETA.DIST(DATE(YEAR(AJ$2),MONTH(AJ$2),15),$AB$2,$AC$2,FALSE,DATE(YEAR($AB72),MONTH($AB72),1),DATE(YEAR($AC72),MONTH($AC72),28)),0)</f>
      </c>
      <c r="AK72" s="18">
        <f>IFERROR(_xlfn.BETA.DIST(DATE(YEAR(AK$2),MONTH(AK$2),15),$AB$2,$AC$2,FALSE,DATE(YEAR($AB72),MONTH($AB72),1),DATE(YEAR($AC72),MONTH($AC72),28)),0)</f>
      </c>
      <c r="AL72" s="18">
        <f>IFERROR(_xlfn.BETA.DIST(DATE(YEAR(AL$2),MONTH(AL$2),15),$AB$2,$AC$2,FALSE,DATE(YEAR($AB72),MONTH($AB72),1),DATE(YEAR($AC72),MONTH($AC72),28)),0)</f>
      </c>
      <c r="AM72" s="18">
        <f>IFERROR(_xlfn.BETA.DIST(DATE(YEAR(AM$2),MONTH(AM$2),15),$AB$2,$AC$2,FALSE,DATE(YEAR($AB72),MONTH($AB72),1),DATE(YEAR($AC72),MONTH($AC72),28)),0)</f>
      </c>
      <c r="AN72" s="18">
        <f>IFERROR(_xlfn.BETA.DIST(DATE(YEAR(AN$2),MONTH(AN$2),15),$AB$2,$AC$2,FALSE,DATE(YEAR($AB72),MONTH($AB72),1),DATE(YEAR($AC72),MONTH($AC72),28)),0)</f>
      </c>
      <c r="AO72" s="18">
        <f>IFERROR(_xlfn.BETA.DIST(DATE(YEAR(AO$2),MONTH(AO$2),15),$AB$2,$AC$2,FALSE,DATE(YEAR($AB72),MONTH($AB72),1),DATE(YEAR($AC72),MONTH($AC72),28)),0)</f>
      </c>
      <c r="AP72" s="18">
        <f>IFERROR(_xlfn.BETA.DIST(DATE(YEAR(AP$2),MONTH(AP$2),15),$AB$2,$AC$2,FALSE,DATE(YEAR($AB72),MONTH($AB72),1),DATE(YEAR($AC72),MONTH($AC72),28)),0)</f>
      </c>
      <c r="AQ72" s="18">
        <f>IFERROR(_xlfn.BETA.DIST(DATE(YEAR(AQ$2),MONTH(AQ$2),15),$AB$2,$AC$2,FALSE,DATE(YEAR($AB72),MONTH($AB72),1),DATE(YEAR($AC72),MONTH($AC72),28)),0)</f>
      </c>
      <c r="AR72" s="18">
        <f>IFERROR(_xlfn.BETA.DIST(DATE(YEAR(AR$2),MONTH(AR$2),15),$AB$2,$AC$2,FALSE,DATE(YEAR($AB72),MONTH($AB72),1),DATE(YEAR($AC72),MONTH($AC72),28)),0)</f>
      </c>
      <c r="AS72" s="18">
        <f>IFERROR(_xlfn.BETA.DIST(DATE(YEAR(AS$2),MONTH(AS$2),15),$AB$2,$AC$2,FALSE,DATE(YEAR($AB72),MONTH($AB72),1),DATE(YEAR($AC72),MONTH($AC72),28)),0)</f>
      </c>
      <c r="AT72" s="18">
        <f>SUM(AE72:AS72)</f>
      </c>
      <c r="AU72" s="18">
        <f>IF(I72&lt;&gt;0,I72,IF($AT72=0,0,AE72/$AT72*$X72))</f>
      </c>
      <c r="AV72" s="18">
        <f>IF(J72&lt;&gt;0,J72,IF($AT72=0,0,AF72/$AT72*$X72))</f>
      </c>
      <c r="AW72" s="18">
        <f>IF(K72&lt;&gt;0,K72,IF($AT72=0,0,AG72/$AT72*$X72))</f>
      </c>
      <c r="AX72" s="18">
        <f>IF(L72&lt;&gt;0,L72,IF($AT72=0,0,AH72/$AT72*$X72))</f>
      </c>
      <c r="AY72" s="18">
        <f>IF(M72&lt;&gt;0,M72,IF($AT72=0,0,AI72/$AT72*$X72))</f>
      </c>
      <c r="AZ72" s="18">
        <f>IF(N72&lt;&gt;0,N72,IF($AT72=0,0,AJ72/$AT72*$X72))</f>
      </c>
      <c r="BA72" s="18">
        <f>IF(O72&lt;&gt;0,O72,IF($AT72=0,0,AK72/$AT72*$X72))</f>
      </c>
      <c r="BB72" s="18">
        <f>IF(P72&lt;&gt;0,P72,IF($AT72=0,0,AL72/$AT72*$X72))</f>
      </c>
      <c r="BC72" s="18">
        <f>IF(Q72&lt;&gt;0,Q72,IF($AT72=0,0,AM72/$AT72*$X72))</f>
      </c>
      <c r="BD72" s="18">
        <f>IF(R72&lt;&gt;0,R72,IF($AT72=0,0,AN72/$AT72*$X72))</f>
      </c>
      <c r="BE72" s="18">
        <f>IF(S72&lt;&gt;0,S72,IF($AT72=0,0,AO72/$AT72*$X72))</f>
      </c>
      <c r="BF72" s="18">
        <f>IF(T72&lt;&gt;0,T72,IF($AT72=0,0,AP72/$AT72*$X72))</f>
      </c>
      <c r="BG72" s="18">
        <f>IF(U72&lt;&gt;0,U72,IF($AT72=0,0,AQ72/$AT72*$X72))</f>
      </c>
      <c r="BH72" s="18">
        <f>IF(V72&lt;&gt;0,V72,IF($AT72=0,0,AR72/$AT72*$X72))</f>
      </c>
      <c r="BI72" s="18">
        <f>IF(W72&lt;&gt;0,W72,IF($AT72=0,0,AS72/$AT72*$X72))</f>
      </c>
      <c r="BJ72" s="18">
        <f>SUM(AU72:BI72)</f>
      </c>
      <c r="BK72" s="18">
        <f>H72-BJ72</f>
      </c>
    </row>
    <row r="73" outlineLevel="2">
      <c r="A73" s="5" t="str">
        <v>9.11.1</v>
      </c>
      <c r="B73" s="5" t="str">
        <v>BSPRELGENSE13</v>
      </c>
      <c r="C73" s="5" t="str">
        <v>BSPRELGENSE13</v>
      </c>
      <c r="D73" s="19">
        <v>0.8</v>
      </c>
      <c r="E73" s="5" t="str">
        <v>Site Delivery</v>
      </c>
      <c r="F73" s="5" t="str">
        <v/>
      </c>
      <c r="G73" s="18">
        <f>F71*D73</f>
      </c>
      <c r="H73" s="18">
        <f>G73</f>
      </c>
      <c r="I73" s="18">
        <v>0</v>
      </c>
      <c r="J73" s="18">
        <v>0</v>
      </c>
      <c r="K73" s="18">
        <v>0</v>
      </c>
      <c r="L73" s="18">
        <v>0</v>
      </c>
      <c r="M73" s="18">
        <v>0</v>
      </c>
      <c r="N73" s="18">
        <v>0</v>
      </c>
      <c r="O73" s="18">
        <v>0</v>
      </c>
      <c r="P73" s="18">
        <v>0</v>
      </c>
      <c r="Q73" s="18">
        <v>0</v>
      </c>
      <c r="R73" s="18">
        <v>0</v>
      </c>
      <c r="S73" s="18">
        <v>0</v>
      </c>
      <c r="T73" s="18">
        <v>0</v>
      </c>
      <c r="U73" s="18">
        <v>0</v>
      </c>
      <c r="V73" s="18">
        <v>0</v>
      </c>
      <c r="W73" s="18">
        <v>0</v>
      </c>
      <c r="X73" s="18">
        <f>H73-SUM(I73:W73)</f>
      </c>
      <c r="Y73" s="20">
        <v>46268</v>
      </c>
      <c r="Z73" s="20">
        <v>46268</v>
      </c>
      <c r="AA73" s="18">
        <v>30</v>
      </c>
      <c r="AB73" s="20">
        <f>Y73+AA73</f>
      </c>
      <c r="AC73" s="20">
        <f>AA73+Z73</f>
      </c>
      <c r="AD73" s="5" t="str">
        <v/>
      </c>
      <c r="AE73" s="18">
        <f>IFERROR(_xlfn.BETA.DIST(DATE(YEAR(AE$2),MONTH(AE$2),15),$AB$2,$AC$2,FALSE,DATE(YEAR($AB73),MONTH($AB73),1),DATE(YEAR($AC73),MONTH($AC73),28)),0)</f>
      </c>
      <c r="AF73" s="18">
        <f>IFERROR(_xlfn.BETA.DIST(DATE(YEAR(AF$2),MONTH(AF$2),15),$AB$2,$AC$2,FALSE,DATE(YEAR($AB73),MONTH($AB73),1),DATE(YEAR($AC73),MONTH($AC73),28)),0)</f>
      </c>
      <c r="AG73" s="18">
        <f>IFERROR(_xlfn.BETA.DIST(DATE(YEAR(AG$2),MONTH(AG$2),15),$AB$2,$AC$2,FALSE,DATE(YEAR($AB73),MONTH($AB73),1),DATE(YEAR($AC73),MONTH($AC73),28)),0)</f>
      </c>
      <c r="AH73" s="18">
        <f>IFERROR(_xlfn.BETA.DIST(DATE(YEAR(AH$2),MONTH(AH$2),15),$AB$2,$AC$2,FALSE,DATE(YEAR($AB73),MONTH($AB73),1),DATE(YEAR($AC73),MONTH($AC73),28)),0)</f>
      </c>
      <c r="AI73" s="18">
        <f>IFERROR(_xlfn.BETA.DIST(DATE(YEAR(AI$2),MONTH(AI$2),15),$AB$2,$AC$2,FALSE,DATE(YEAR($AB73),MONTH($AB73),1),DATE(YEAR($AC73),MONTH($AC73),28)),0)</f>
      </c>
      <c r="AJ73" s="18">
        <f>IFERROR(_xlfn.BETA.DIST(DATE(YEAR(AJ$2),MONTH(AJ$2),15),$AB$2,$AC$2,FALSE,DATE(YEAR($AB73),MONTH($AB73),1),DATE(YEAR($AC73),MONTH($AC73),28)),0)</f>
      </c>
      <c r="AK73" s="18">
        <f>IFERROR(_xlfn.BETA.DIST(DATE(YEAR(AK$2),MONTH(AK$2),15),$AB$2,$AC$2,FALSE,DATE(YEAR($AB73),MONTH($AB73),1),DATE(YEAR($AC73),MONTH($AC73),28)),0)</f>
      </c>
      <c r="AL73" s="18">
        <f>IFERROR(_xlfn.BETA.DIST(DATE(YEAR(AL$2),MONTH(AL$2),15),$AB$2,$AC$2,FALSE,DATE(YEAR($AB73),MONTH($AB73),1),DATE(YEAR($AC73),MONTH($AC73),28)),0)</f>
      </c>
      <c r="AM73" s="18">
        <f>IFERROR(_xlfn.BETA.DIST(DATE(YEAR(AM$2),MONTH(AM$2),15),$AB$2,$AC$2,FALSE,DATE(YEAR($AB73),MONTH($AB73),1),DATE(YEAR($AC73),MONTH($AC73),28)),0)</f>
      </c>
      <c r="AN73" s="18">
        <f>IFERROR(_xlfn.BETA.DIST(DATE(YEAR(AN$2),MONTH(AN$2),15),$AB$2,$AC$2,FALSE,DATE(YEAR($AB73),MONTH($AB73),1),DATE(YEAR($AC73),MONTH($AC73),28)),0)</f>
      </c>
      <c r="AO73" s="18">
        <f>IFERROR(_xlfn.BETA.DIST(DATE(YEAR(AO$2),MONTH(AO$2),15),$AB$2,$AC$2,FALSE,DATE(YEAR($AB73),MONTH($AB73),1),DATE(YEAR($AC73),MONTH($AC73),28)),0)</f>
      </c>
      <c r="AP73" s="18">
        <f>IFERROR(_xlfn.BETA.DIST(DATE(YEAR(AP$2),MONTH(AP$2),15),$AB$2,$AC$2,FALSE,DATE(YEAR($AB73),MONTH($AB73),1),DATE(YEAR($AC73),MONTH($AC73),28)),0)</f>
      </c>
      <c r="AQ73" s="18">
        <f>IFERROR(_xlfn.BETA.DIST(DATE(YEAR(AQ$2),MONTH(AQ$2),15),$AB$2,$AC$2,FALSE,DATE(YEAR($AB73),MONTH($AB73),1),DATE(YEAR($AC73),MONTH($AC73),28)),0)</f>
      </c>
      <c r="AR73" s="18">
        <f>IFERROR(_xlfn.BETA.DIST(DATE(YEAR(AR$2),MONTH(AR$2),15),$AB$2,$AC$2,FALSE,DATE(YEAR($AB73),MONTH($AB73),1),DATE(YEAR($AC73),MONTH($AC73),28)),0)</f>
      </c>
      <c r="AS73" s="18">
        <f>IFERROR(_xlfn.BETA.DIST(DATE(YEAR(AS$2),MONTH(AS$2),15),$AB$2,$AC$2,FALSE,DATE(YEAR($AB73),MONTH($AB73),1),DATE(YEAR($AC73),MONTH($AC73),28)),0)</f>
      </c>
      <c r="AT73" s="18">
        <f>SUM(AE73:AS73)</f>
      </c>
      <c r="AU73" s="18">
        <f>IF(I73&lt;&gt;0,I73,IF($AT73=0,0,AE73/$AT73*$X73))</f>
      </c>
      <c r="AV73" s="18">
        <f>IF(J73&lt;&gt;0,J73,IF($AT73=0,0,AF73/$AT73*$X73))</f>
      </c>
      <c r="AW73" s="18">
        <f>IF(K73&lt;&gt;0,K73,IF($AT73=0,0,AG73/$AT73*$X73))</f>
      </c>
      <c r="AX73" s="18">
        <f>IF(L73&lt;&gt;0,L73,IF($AT73=0,0,AH73/$AT73*$X73))</f>
      </c>
      <c r="AY73" s="18">
        <f>IF(M73&lt;&gt;0,M73,IF($AT73=0,0,AI73/$AT73*$X73))</f>
      </c>
      <c r="AZ73" s="18">
        <f>IF(N73&lt;&gt;0,N73,IF($AT73=0,0,AJ73/$AT73*$X73))</f>
      </c>
      <c r="BA73" s="18">
        <f>IF(O73&lt;&gt;0,O73,IF($AT73=0,0,AK73/$AT73*$X73))</f>
      </c>
      <c r="BB73" s="18">
        <f>IF(P73&lt;&gt;0,P73,IF($AT73=0,0,AL73/$AT73*$X73))</f>
      </c>
      <c r="BC73" s="18">
        <f>IF(Q73&lt;&gt;0,Q73,IF($AT73=0,0,AM73/$AT73*$X73))</f>
      </c>
      <c r="BD73" s="18">
        <f>IF(R73&lt;&gt;0,R73,IF($AT73=0,0,AN73/$AT73*$X73))</f>
      </c>
      <c r="BE73" s="18">
        <f>IF(S73&lt;&gt;0,S73,IF($AT73=0,0,AO73/$AT73*$X73))</f>
      </c>
      <c r="BF73" s="18">
        <f>IF(T73&lt;&gt;0,T73,IF($AT73=0,0,AP73/$AT73*$X73))</f>
      </c>
      <c r="BG73" s="18">
        <f>IF(U73&lt;&gt;0,U73,IF($AT73=0,0,AQ73/$AT73*$X73))</f>
      </c>
      <c r="BH73" s="18">
        <f>IF(V73&lt;&gt;0,V73,IF($AT73=0,0,AR73/$AT73*$X73))</f>
      </c>
      <c r="BI73" s="18">
        <f>IF(W73&lt;&gt;0,W73,IF($AT73=0,0,AS73/$AT73*$X73))</f>
      </c>
      <c r="BJ73" s="18">
        <f>SUM(AU73:BI73)</f>
      </c>
      <c r="BK73" s="18">
        <f>H73-BJ73</f>
      </c>
    </row>
    <row r="74" outlineLevel="1">
      <c r="A74" s="15" t="str">
        <v>9.12.1</v>
      </c>
      <c r="B74" s="15" t="str">
        <v/>
      </c>
      <c r="C74" s="15" t="str">
        <v/>
      </c>
      <c r="D74" s="15" t="str">
        <v>9.12.1</v>
      </c>
      <c r="E74" s="15" t="str">
        <v xml:space="preserve">Supply Any additional equipment and materials such as L.V cables, Control cables, etc. </v>
      </c>
      <c r="F74" s="15">
        <v>22197017.49</v>
      </c>
      <c r="G74" s="15" t="str">
        <v/>
      </c>
      <c r="H74" s="15" t="str">
        <v/>
      </c>
      <c r="I74" s="15" t="str">
        <v/>
      </c>
      <c r="J74" s="15" t="str">
        <v/>
      </c>
      <c r="K74" s="15" t="str">
        <v/>
      </c>
      <c r="L74" s="15" t="str">
        <v/>
      </c>
      <c r="M74" s="15" t="str">
        <v/>
      </c>
      <c r="N74" s="15" t="str">
        <v/>
      </c>
      <c r="O74" s="15" t="str">
        <v/>
      </c>
      <c r="P74" s="15" t="str">
        <v/>
      </c>
      <c r="Q74" s="15" t="str">
        <v/>
      </c>
      <c r="R74" s="15" t="str">
        <v/>
      </c>
      <c r="S74" s="15" t="str">
        <v/>
      </c>
      <c r="T74" s="15" t="str">
        <v/>
      </c>
      <c r="U74" s="15" t="str">
        <v/>
      </c>
      <c r="V74" s="15" t="str">
        <v/>
      </c>
      <c r="W74" s="15" t="str">
        <v/>
      </c>
      <c r="X74" s="15" t="str">
        <v/>
      </c>
      <c r="Y74" s="15" t="str">
        <v/>
      </c>
      <c r="Z74" s="15" t="str">
        <v/>
      </c>
      <c r="AA74" s="15" t="str">
        <v/>
      </c>
      <c r="AB74" s="15" t="str">
        <v/>
      </c>
      <c r="AC74" s="15" t="str">
        <v/>
      </c>
      <c r="AD74" s="5" t="str">
        <v/>
      </c>
      <c r="AE74" s="18">
        <f>IFERROR(_xlfn.BETA.DIST(DATE(YEAR(AE$2),MONTH(AE$2),15),$AB$2,$AC$2,FALSE,DATE(YEAR($AB74),MONTH($AB74),1),DATE(YEAR($AC74),MONTH($AC74),28)),0)</f>
      </c>
      <c r="AF74" s="18">
        <f>IFERROR(_xlfn.BETA.DIST(DATE(YEAR(AF$2),MONTH(AF$2),15),$AB$2,$AC$2,FALSE,DATE(YEAR($AB74),MONTH($AB74),1),DATE(YEAR($AC74),MONTH($AC74),28)),0)</f>
      </c>
      <c r="AG74" s="18">
        <f>IFERROR(_xlfn.BETA.DIST(DATE(YEAR(AG$2),MONTH(AG$2),15),$AB$2,$AC$2,FALSE,DATE(YEAR($AB74),MONTH($AB74),1),DATE(YEAR($AC74),MONTH($AC74),28)),0)</f>
      </c>
      <c r="AH74" s="18">
        <f>IFERROR(_xlfn.BETA.DIST(DATE(YEAR(AH$2),MONTH(AH$2),15),$AB$2,$AC$2,FALSE,DATE(YEAR($AB74),MONTH($AB74),1),DATE(YEAR($AC74),MONTH($AC74),28)),0)</f>
      </c>
      <c r="AI74" s="18">
        <f>IFERROR(_xlfn.BETA.DIST(DATE(YEAR(AI$2),MONTH(AI$2),15),$AB$2,$AC$2,FALSE,DATE(YEAR($AB74),MONTH($AB74),1),DATE(YEAR($AC74),MONTH($AC74),28)),0)</f>
      </c>
      <c r="AJ74" s="18">
        <f>IFERROR(_xlfn.BETA.DIST(DATE(YEAR(AJ$2),MONTH(AJ$2),15),$AB$2,$AC$2,FALSE,DATE(YEAR($AB74),MONTH($AB74),1),DATE(YEAR($AC74),MONTH($AC74),28)),0)</f>
      </c>
      <c r="AK74" s="18">
        <f>IFERROR(_xlfn.BETA.DIST(DATE(YEAR(AK$2),MONTH(AK$2),15),$AB$2,$AC$2,FALSE,DATE(YEAR($AB74),MONTH($AB74),1),DATE(YEAR($AC74),MONTH($AC74),28)),0)</f>
      </c>
      <c r="AL74" s="18">
        <f>IFERROR(_xlfn.BETA.DIST(DATE(YEAR(AL$2),MONTH(AL$2),15),$AB$2,$AC$2,FALSE,DATE(YEAR($AB74),MONTH($AB74),1),DATE(YEAR($AC74),MONTH($AC74),28)),0)</f>
      </c>
      <c r="AM74" s="18">
        <f>IFERROR(_xlfn.BETA.DIST(DATE(YEAR(AM$2),MONTH(AM$2),15),$AB$2,$AC$2,FALSE,DATE(YEAR($AB74),MONTH($AB74),1),DATE(YEAR($AC74),MONTH($AC74),28)),0)</f>
      </c>
      <c r="AN74" s="18">
        <f>IFERROR(_xlfn.BETA.DIST(DATE(YEAR(AN$2),MONTH(AN$2),15),$AB$2,$AC$2,FALSE,DATE(YEAR($AB74),MONTH($AB74),1),DATE(YEAR($AC74),MONTH($AC74),28)),0)</f>
      </c>
      <c r="AO74" s="18">
        <f>IFERROR(_xlfn.BETA.DIST(DATE(YEAR(AO$2),MONTH(AO$2),15),$AB$2,$AC$2,FALSE,DATE(YEAR($AB74),MONTH($AB74),1),DATE(YEAR($AC74),MONTH($AC74),28)),0)</f>
      </c>
      <c r="AP74" s="18">
        <f>IFERROR(_xlfn.BETA.DIST(DATE(YEAR(AP$2),MONTH(AP$2),15),$AB$2,$AC$2,FALSE,DATE(YEAR($AB74),MONTH($AB74),1),DATE(YEAR($AC74),MONTH($AC74),28)),0)</f>
      </c>
      <c r="AQ74" s="18">
        <f>IFERROR(_xlfn.BETA.DIST(DATE(YEAR(AQ$2),MONTH(AQ$2),15),$AB$2,$AC$2,FALSE,DATE(YEAR($AB74),MONTH($AB74),1),DATE(YEAR($AC74),MONTH($AC74),28)),0)</f>
      </c>
      <c r="AR74" s="18">
        <f>IFERROR(_xlfn.BETA.DIST(DATE(YEAR(AR$2),MONTH(AR$2),15),$AB$2,$AC$2,FALSE,DATE(YEAR($AB74),MONTH($AB74),1),DATE(YEAR($AC74),MONTH($AC74),28)),0)</f>
      </c>
      <c r="AS74" s="18">
        <f>IFERROR(_xlfn.BETA.DIST(DATE(YEAR(AS$2),MONTH(AS$2),15),$AB$2,$AC$2,FALSE,DATE(YEAR($AB74),MONTH($AB74),1),DATE(YEAR($AC74),MONTH($AC74),28)),0)</f>
      </c>
      <c r="AT74" s="18">
        <f>SUM(AE74:AS74)</f>
      </c>
      <c r="AU74" s="18">
        <f>IF(I74&lt;&gt;0,I74,IF($AT74=0,0,AE74/$AT74*$X74))</f>
      </c>
      <c r="AV74" s="18">
        <f>IF(J74&lt;&gt;0,J74,IF($AT74=0,0,AF74/$AT74*$X74))</f>
      </c>
      <c r="AW74" s="18">
        <f>IF(K74&lt;&gt;0,K74,IF($AT74=0,0,AG74/$AT74*$X74))</f>
      </c>
      <c r="AX74" s="18">
        <f>IF(L74&lt;&gt;0,L74,IF($AT74=0,0,AH74/$AT74*$X74))</f>
      </c>
      <c r="AY74" s="18">
        <f>IF(M74&lt;&gt;0,M74,IF($AT74=0,0,AI74/$AT74*$X74))</f>
      </c>
      <c r="AZ74" s="18">
        <f>IF(N74&lt;&gt;0,N74,IF($AT74=0,0,AJ74/$AT74*$X74))</f>
      </c>
      <c r="BA74" s="18">
        <f>IF(O74&lt;&gt;0,O74,IF($AT74=0,0,AK74/$AT74*$X74))</f>
      </c>
      <c r="BB74" s="18">
        <f>IF(P74&lt;&gt;0,P74,IF($AT74=0,0,AL74/$AT74*$X74))</f>
      </c>
      <c r="BC74" s="18">
        <f>IF(Q74&lt;&gt;0,Q74,IF($AT74=0,0,AM74/$AT74*$X74))</f>
      </c>
      <c r="BD74" s="18">
        <f>IF(R74&lt;&gt;0,R74,IF($AT74=0,0,AN74/$AT74*$X74))</f>
      </c>
      <c r="BE74" s="18">
        <f>IF(S74&lt;&gt;0,S74,IF($AT74=0,0,AO74/$AT74*$X74))</f>
      </c>
      <c r="BF74" s="18">
        <f>IF(T74&lt;&gt;0,T74,IF($AT74=0,0,AP74/$AT74*$X74))</f>
      </c>
      <c r="BG74" s="18">
        <f>IF(U74&lt;&gt;0,U74,IF($AT74=0,0,AQ74/$AT74*$X74))</f>
      </c>
      <c r="BH74" s="18">
        <f>IF(V74&lt;&gt;0,V74,IF($AT74=0,0,AR74/$AT74*$X74))</f>
      </c>
      <c r="BI74" s="18">
        <f>IF(W74&lt;&gt;0,W74,IF($AT74=0,0,AS74/$AT74*$X74))</f>
      </c>
      <c r="BJ74" s="18">
        <f>SUM(AU74:BI74)</f>
      </c>
      <c r="BK74" s="15" t="str">
        <v/>
      </c>
    </row>
    <row r="75" outlineLevel="2">
      <c r="A75" s="5" t="str">
        <v>9.12.1</v>
      </c>
      <c r="B75" s="5" t="str">
        <v/>
      </c>
      <c r="C75" s="5" t="str">
        <v/>
      </c>
      <c r="D75" s="19">
        <v>0.2</v>
      </c>
      <c r="E75" s="5" t="str">
        <v>Advanced Payment PO EGP</v>
      </c>
      <c r="F75" s="5" t="str">
        <v/>
      </c>
      <c r="G75" s="18">
        <f>F74*D75</f>
      </c>
      <c r="H75" s="18">
        <f>G75</f>
      </c>
      <c r="I75" s="18">
        <v>0</v>
      </c>
      <c r="J75" s="18">
        <v>0</v>
      </c>
      <c r="K75" s="18">
        <v>0</v>
      </c>
      <c r="L75" s="18">
        <v>0</v>
      </c>
      <c r="M75" s="18">
        <v>0</v>
      </c>
      <c r="N75" s="18">
        <v>0</v>
      </c>
      <c r="O75" s="18">
        <v>0</v>
      </c>
      <c r="P75" s="18">
        <v>0</v>
      </c>
      <c r="Q75" s="18">
        <v>0</v>
      </c>
      <c r="R75" s="18">
        <v>0</v>
      </c>
      <c r="S75" s="18">
        <v>0</v>
      </c>
      <c r="T75" s="18">
        <v>0</v>
      </c>
      <c r="U75" s="18">
        <v>0</v>
      </c>
      <c r="V75" s="18">
        <v>0</v>
      </c>
      <c r="W75" s="18">
        <v>0</v>
      </c>
      <c r="X75" s="18">
        <f>H75-SUM(I75:W75)</f>
      </c>
      <c r="Y75" s="5" t="str">
        <v/>
      </c>
      <c r="Z75" s="5" t="str">
        <v/>
      </c>
      <c r="AA75" s="18">
        <v>0</v>
      </c>
      <c r="AB75" s="20">
        <f>Y75+AA75</f>
      </c>
      <c r="AC75" s="20">
        <f>AA75+Z75</f>
      </c>
      <c r="AD75" s="5" t="str">
        <v/>
      </c>
      <c r="AE75" s="18">
        <f>IFERROR(_xlfn.BETA.DIST(DATE(YEAR(AE$2),MONTH(AE$2),15),$AB$2,$AC$2,FALSE,DATE(YEAR($AB75),MONTH($AB75),1),DATE(YEAR($AC75),MONTH($AC75),28)),0)</f>
      </c>
      <c r="AF75" s="18">
        <f>IFERROR(_xlfn.BETA.DIST(DATE(YEAR(AF$2),MONTH(AF$2),15),$AB$2,$AC$2,FALSE,DATE(YEAR($AB75),MONTH($AB75),1),DATE(YEAR($AC75),MONTH($AC75),28)),0)</f>
      </c>
      <c r="AG75" s="18">
        <f>IFERROR(_xlfn.BETA.DIST(DATE(YEAR(AG$2),MONTH(AG$2),15),$AB$2,$AC$2,FALSE,DATE(YEAR($AB75),MONTH($AB75),1),DATE(YEAR($AC75),MONTH($AC75),28)),0)</f>
      </c>
      <c r="AH75" s="18">
        <f>IFERROR(_xlfn.BETA.DIST(DATE(YEAR(AH$2),MONTH(AH$2),15),$AB$2,$AC$2,FALSE,DATE(YEAR($AB75),MONTH($AB75),1),DATE(YEAR($AC75),MONTH($AC75),28)),0)</f>
      </c>
      <c r="AI75" s="18">
        <f>IFERROR(_xlfn.BETA.DIST(DATE(YEAR(AI$2),MONTH(AI$2),15),$AB$2,$AC$2,FALSE,DATE(YEAR($AB75),MONTH($AB75),1),DATE(YEAR($AC75),MONTH($AC75),28)),0)</f>
      </c>
      <c r="AJ75" s="18">
        <f>IFERROR(_xlfn.BETA.DIST(DATE(YEAR(AJ$2),MONTH(AJ$2),15),$AB$2,$AC$2,FALSE,DATE(YEAR($AB75),MONTH($AB75),1),DATE(YEAR($AC75),MONTH($AC75),28)),0)</f>
      </c>
      <c r="AK75" s="18">
        <f>IFERROR(_xlfn.BETA.DIST(DATE(YEAR(AK$2),MONTH(AK$2),15),$AB$2,$AC$2,FALSE,DATE(YEAR($AB75),MONTH($AB75),1),DATE(YEAR($AC75),MONTH($AC75),28)),0)</f>
      </c>
      <c r="AL75" s="18">
        <f>IFERROR(_xlfn.BETA.DIST(DATE(YEAR(AL$2),MONTH(AL$2),15),$AB$2,$AC$2,FALSE,DATE(YEAR($AB75),MONTH($AB75),1),DATE(YEAR($AC75),MONTH($AC75),28)),0)</f>
      </c>
      <c r="AM75" s="18">
        <f>IFERROR(_xlfn.BETA.DIST(DATE(YEAR(AM$2),MONTH(AM$2),15),$AB$2,$AC$2,FALSE,DATE(YEAR($AB75),MONTH($AB75),1),DATE(YEAR($AC75),MONTH($AC75),28)),0)</f>
      </c>
      <c r="AN75" s="18">
        <f>IFERROR(_xlfn.BETA.DIST(DATE(YEAR(AN$2),MONTH(AN$2),15),$AB$2,$AC$2,FALSE,DATE(YEAR($AB75),MONTH($AB75),1),DATE(YEAR($AC75),MONTH($AC75),28)),0)</f>
      </c>
      <c r="AO75" s="18">
        <f>IFERROR(_xlfn.BETA.DIST(DATE(YEAR(AO$2),MONTH(AO$2),15),$AB$2,$AC$2,FALSE,DATE(YEAR($AB75),MONTH($AB75),1),DATE(YEAR($AC75),MONTH($AC75),28)),0)</f>
      </c>
      <c r="AP75" s="18">
        <f>IFERROR(_xlfn.BETA.DIST(DATE(YEAR(AP$2),MONTH(AP$2),15),$AB$2,$AC$2,FALSE,DATE(YEAR($AB75),MONTH($AB75),1),DATE(YEAR($AC75),MONTH($AC75),28)),0)</f>
      </c>
      <c r="AQ75" s="18">
        <f>IFERROR(_xlfn.BETA.DIST(DATE(YEAR(AQ$2),MONTH(AQ$2),15),$AB$2,$AC$2,FALSE,DATE(YEAR($AB75),MONTH($AB75),1),DATE(YEAR($AC75),MONTH($AC75),28)),0)</f>
      </c>
      <c r="AR75" s="18">
        <f>IFERROR(_xlfn.BETA.DIST(DATE(YEAR(AR$2),MONTH(AR$2),15),$AB$2,$AC$2,FALSE,DATE(YEAR($AB75),MONTH($AB75),1),DATE(YEAR($AC75),MONTH($AC75),28)),0)</f>
      </c>
      <c r="AS75" s="18">
        <f>IFERROR(_xlfn.BETA.DIST(DATE(YEAR(AS$2),MONTH(AS$2),15),$AB$2,$AC$2,FALSE,DATE(YEAR($AB75),MONTH($AB75),1),DATE(YEAR($AC75),MONTH($AC75),28)),0)</f>
      </c>
      <c r="AT75" s="18">
        <f>SUM(AE75:AS75)</f>
      </c>
      <c r="AU75" s="18">
        <f>IF(I75&lt;&gt;0,I75,IF($AT75=0,0,AE75/$AT75*$X75))</f>
      </c>
      <c r="AV75" s="18">
        <f>IF(J75&lt;&gt;0,J75,IF($AT75=0,0,AF75/$AT75*$X75))</f>
      </c>
      <c r="AW75" s="18">
        <f>IF(K75&lt;&gt;0,K75,IF($AT75=0,0,AG75/$AT75*$X75))</f>
      </c>
      <c r="AX75" s="18">
        <f>IF(L75&lt;&gt;0,L75,IF($AT75=0,0,AH75/$AT75*$X75))</f>
      </c>
      <c r="AY75" s="18">
        <f>IF(M75&lt;&gt;0,M75,IF($AT75=0,0,AI75/$AT75*$X75))</f>
      </c>
      <c r="AZ75" s="18">
        <f>IF(N75&lt;&gt;0,N75,IF($AT75=0,0,AJ75/$AT75*$X75))</f>
      </c>
      <c r="BA75" s="18">
        <f>IF(O75&lt;&gt;0,O75,IF($AT75=0,0,AK75/$AT75*$X75))</f>
      </c>
      <c r="BB75" s="18">
        <f>IF(P75&lt;&gt;0,P75,IF($AT75=0,0,AL75/$AT75*$X75))</f>
      </c>
      <c r="BC75" s="18">
        <f>IF(Q75&lt;&gt;0,Q75,IF($AT75=0,0,AM75/$AT75*$X75))</f>
      </c>
      <c r="BD75" s="18">
        <f>IF(R75&lt;&gt;0,R75,IF($AT75=0,0,AN75/$AT75*$X75))</f>
      </c>
      <c r="BE75" s="18">
        <f>IF(S75&lt;&gt;0,S75,IF($AT75=0,0,AO75/$AT75*$X75))</f>
      </c>
      <c r="BF75" s="18">
        <f>IF(T75&lt;&gt;0,T75,IF($AT75=0,0,AP75/$AT75*$X75))</f>
      </c>
      <c r="BG75" s="18">
        <f>IF(U75&lt;&gt;0,U75,IF($AT75=0,0,AQ75/$AT75*$X75))</f>
      </c>
      <c r="BH75" s="18">
        <f>IF(V75&lt;&gt;0,V75,IF($AT75=0,0,AR75/$AT75*$X75))</f>
      </c>
      <c r="BI75" s="18">
        <f>IF(W75&lt;&gt;0,W75,IF($AT75=0,0,AS75/$AT75*$X75))</f>
      </c>
      <c r="BJ75" s="18">
        <f>SUM(AU75:BI75)</f>
      </c>
      <c r="BK75" s="18">
        <f>H75-BJ75</f>
      </c>
    </row>
    <row r="76" outlineLevel="2">
      <c r="A76" s="5" t="str">
        <v>9.12.1</v>
      </c>
      <c r="B76" s="5" t="str">
        <v/>
      </c>
      <c r="C76" s="5" t="str">
        <v/>
      </c>
      <c r="D76" s="19">
        <v>0.8</v>
      </c>
      <c r="E76" s="5" t="str">
        <v>Site Delivery</v>
      </c>
      <c r="F76" s="5" t="str">
        <v/>
      </c>
      <c r="G76" s="18">
        <f>F74*D76</f>
      </c>
      <c r="H76" s="18">
        <f>G76</f>
      </c>
      <c r="I76" s="18">
        <v>0</v>
      </c>
      <c r="J76" s="18">
        <v>0</v>
      </c>
      <c r="K76" s="18">
        <v>0</v>
      </c>
      <c r="L76" s="18">
        <v>0</v>
      </c>
      <c r="M76" s="18">
        <v>0</v>
      </c>
      <c r="N76" s="18">
        <v>0</v>
      </c>
      <c r="O76" s="18">
        <v>0</v>
      </c>
      <c r="P76" s="18">
        <v>0</v>
      </c>
      <c r="Q76" s="18">
        <v>0</v>
      </c>
      <c r="R76" s="18">
        <v>0</v>
      </c>
      <c r="S76" s="18">
        <v>0</v>
      </c>
      <c r="T76" s="18">
        <v>0</v>
      </c>
      <c r="U76" s="18">
        <v>0</v>
      </c>
      <c r="V76" s="18">
        <v>0</v>
      </c>
      <c r="W76" s="18">
        <v>0</v>
      </c>
      <c r="X76" s="18">
        <f>H76-SUM(I76:W76)</f>
      </c>
      <c r="Y76" s="5" t="str">
        <v/>
      </c>
      <c r="Z76" s="5" t="str">
        <v/>
      </c>
      <c r="AA76" s="18">
        <v>30</v>
      </c>
      <c r="AB76" s="20">
        <f>Y76+AA76</f>
      </c>
      <c r="AC76" s="20">
        <f>AA76+Z76</f>
      </c>
      <c r="AD76" s="5" t="str">
        <v/>
      </c>
      <c r="AE76" s="18">
        <f>IFERROR(_xlfn.BETA.DIST(DATE(YEAR(AE$2),MONTH(AE$2),15),$AB$2,$AC$2,FALSE,DATE(YEAR($AB76),MONTH($AB76),1),DATE(YEAR($AC76),MONTH($AC76),28)),0)</f>
      </c>
      <c r="AF76" s="18">
        <f>IFERROR(_xlfn.BETA.DIST(DATE(YEAR(AF$2),MONTH(AF$2),15),$AB$2,$AC$2,FALSE,DATE(YEAR($AB76),MONTH($AB76),1),DATE(YEAR($AC76),MONTH($AC76),28)),0)</f>
      </c>
      <c r="AG76" s="18">
        <f>IFERROR(_xlfn.BETA.DIST(DATE(YEAR(AG$2),MONTH(AG$2),15),$AB$2,$AC$2,FALSE,DATE(YEAR($AB76),MONTH($AB76),1),DATE(YEAR($AC76),MONTH($AC76),28)),0)</f>
      </c>
      <c r="AH76" s="18">
        <f>IFERROR(_xlfn.BETA.DIST(DATE(YEAR(AH$2),MONTH(AH$2),15),$AB$2,$AC$2,FALSE,DATE(YEAR($AB76),MONTH($AB76),1),DATE(YEAR($AC76),MONTH($AC76),28)),0)</f>
      </c>
      <c r="AI76" s="18">
        <f>IFERROR(_xlfn.BETA.DIST(DATE(YEAR(AI$2),MONTH(AI$2),15),$AB$2,$AC$2,FALSE,DATE(YEAR($AB76),MONTH($AB76),1),DATE(YEAR($AC76),MONTH($AC76),28)),0)</f>
      </c>
      <c r="AJ76" s="18">
        <f>IFERROR(_xlfn.BETA.DIST(DATE(YEAR(AJ$2),MONTH(AJ$2),15),$AB$2,$AC$2,FALSE,DATE(YEAR($AB76),MONTH($AB76),1),DATE(YEAR($AC76),MONTH($AC76),28)),0)</f>
      </c>
      <c r="AK76" s="18">
        <f>IFERROR(_xlfn.BETA.DIST(DATE(YEAR(AK$2),MONTH(AK$2),15),$AB$2,$AC$2,FALSE,DATE(YEAR($AB76),MONTH($AB76),1),DATE(YEAR($AC76),MONTH($AC76),28)),0)</f>
      </c>
      <c r="AL76" s="18">
        <f>IFERROR(_xlfn.BETA.DIST(DATE(YEAR(AL$2),MONTH(AL$2),15),$AB$2,$AC$2,FALSE,DATE(YEAR($AB76),MONTH($AB76),1),DATE(YEAR($AC76),MONTH($AC76),28)),0)</f>
      </c>
      <c r="AM76" s="18">
        <f>IFERROR(_xlfn.BETA.DIST(DATE(YEAR(AM$2),MONTH(AM$2),15),$AB$2,$AC$2,FALSE,DATE(YEAR($AB76),MONTH($AB76),1),DATE(YEAR($AC76),MONTH($AC76),28)),0)</f>
      </c>
      <c r="AN76" s="18">
        <f>IFERROR(_xlfn.BETA.DIST(DATE(YEAR(AN$2),MONTH(AN$2),15),$AB$2,$AC$2,FALSE,DATE(YEAR($AB76),MONTH($AB76),1),DATE(YEAR($AC76),MONTH($AC76),28)),0)</f>
      </c>
      <c r="AO76" s="18">
        <f>IFERROR(_xlfn.BETA.DIST(DATE(YEAR(AO$2),MONTH(AO$2),15),$AB$2,$AC$2,FALSE,DATE(YEAR($AB76),MONTH($AB76),1),DATE(YEAR($AC76),MONTH($AC76),28)),0)</f>
      </c>
      <c r="AP76" s="18">
        <f>IFERROR(_xlfn.BETA.DIST(DATE(YEAR(AP$2),MONTH(AP$2),15),$AB$2,$AC$2,FALSE,DATE(YEAR($AB76),MONTH($AB76),1),DATE(YEAR($AC76),MONTH($AC76),28)),0)</f>
      </c>
      <c r="AQ76" s="18">
        <f>IFERROR(_xlfn.BETA.DIST(DATE(YEAR(AQ$2),MONTH(AQ$2),15),$AB$2,$AC$2,FALSE,DATE(YEAR($AB76),MONTH($AB76),1),DATE(YEAR($AC76),MONTH($AC76),28)),0)</f>
      </c>
      <c r="AR76" s="18">
        <f>IFERROR(_xlfn.BETA.DIST(DATE(YEAR(AR$2),MONTH(AR$2),15),$AB$2,$AC$2,FALSE,DATE(YEAR($AB76),MONTH($AB76),1),DATE(YEAR($AC76),MONTH($AC76),28)),0)</f>
      </c>
      <c r="AS76" s="18">
        <f>IFERROR(_xlfn.BETA.DIST(DATE(YEAR(AS$2),MONTH(AS$2),15),$AB$2,$AC$2,FALSE,DATE(YEAR($AB76),MONTH($AB76),1),DATE(YEAR($AC76),MONTH($AC76),28)),0)</f>
      </c>
      <c r="AT76" s="18">
        <f>SUM(AE76:AS76)</f>
      </c>
      <c r="AU76" s="18">
        <f>IF(I76&lt;&gt;0,I76,IF($AT76=0,0,AE76/$AT76*$X76))</f>
      </c>
      <c r="AV76" s="18">
        <f>IF(J76&lt;&gt;0,J76,IF($AT76=0,0,AF76/$AT76*$X76))</f>
      </c>
      <c r="AW76" s="18">
        <f>IF(K76&lt;&gt;0,K76,IF($AT76=0,0,AG76/$AT76*$X76))</f>
      </c>
      <c r="AX76" s="18">
        <f>IF(L76&lt;&gt;0,L76,IF($AT76=0,0,AH76/$AT76*$X76))</f>
      </c>
      <c r="AY76" s="18">
        <f>IF(M76&lt;&gt;0,M76,IF($AT76=0,0,AI76/$AT76*$X76))</f>
      </c>
      <c r="AZ76" s="18">
        <f>IF(N76&lt;&gt;0,N76,IF($AT76=0,0,AJ76/$AT76*$X76))</f>
      </c>
      <c r="BA76" s="18">
        <f>IF(O76&lt;&gt;0,O76,IF($AT76=0,0,AK76/$AT76*$X76))</f>
      </c>
      <c r="BB76" s="18">
        <f>IF(P76&lt;&gt;0,P76,IF($AT76=0,0,AL76/$AT76*$X76))</f>
      </c>
      <c r="BC76" s="18">
        <f>IF(Q76&lt;&gt;0,Q76,IF($AT76=0,0,AM76/$AT76*$X76))</f>
      </c>
      <c r="BD76" s="18">
        <f>IF(R76&lt;&gt;0,R76,IF($AT76=0,0,AN76/$AT76*$X76))</f>
      </c>
      <c r="BE76" s="18">
        <f>IF(S76&lt;&gt;0,S76,IF($AT76=0,0,AO76/$AT76*$X76))</f>
      </c>
      <c r="BF76" s="18">
        <f>IF(T76&lt;&gt;0,T76,IF($AT76=0,0,AP76/$AT76*$X76))</f>
      </c>
      <c r="BG76" s="18">
        <f>IF(U76&lt;&gt;0,U76,IF($AT76=0,0,AQ76/$AT76*$X76))</f>
      </c>
      <c r="BH76" s="18">
        <f>IF(V76&lt;&gt;0,V76,IF($AT76=0,0,AR76/$AT76*$X76))</f>
      </c>
      <c r="BI76" s="18">
        <f>IF(W76&lt;&gt;0,W76,IF($AT76=0,0,AS76/$AT76*$X76))</f>
      </c>
      <c r="BJ76" s="18">
        <f>SUM(AU76:BI76)</f>
      </c>
      <c r="BK76" s="18">
        <f>H76-BJ76</f>
      </c>
    </row>
    <row r="77" outlineLevel="1">
      <c r="A77" s="15" t="str">
        <v>10/1.Main.1</v>
      </c>
      <c r="B77" s="15" t="str">
        <v/>
      </c>
      <c r="C77" s="15" t="str">
        <v/>
      </c>
      <c r="D77" s="15" t="str">
        <v>10/1.Main.1</v>
      </c>
      <c r="E77" s="15" t="str">
        <v>Supply 48 V DC System</v>
      </c>
      <c r="F77" s="15">
        <v>228222</v>
      </c>
      <c r="G77" s="15" t="str">
        <v/>
      </c>
      <c r="H77" s="15" t="str">
        <v/>
      </c>
      <c r="I77" s="15" t="str">
        <v/>
      </c>
      <c r="J77" s="15" t="str">
        <v/>
      </c>
      <c r="K77" s="15" t="str">
        <v/>
      </c>
      <c r="L77" s="15" t="str">
        <v/>
      </c>
      <c r="M77" s="15" t="str">
        <v/>
      </c>
      <c r="N77" s="15" t="str">
        <v/>
      </c>
      <c r="O77" s="15" t="str">
        <v/>
      </c>
      <c r="P77" s="15" t="str">
        <v/>
      </c>
      <c r="Q77" s="15" t="str">
        <v/>
      </c>
      <c r="R77" s="15" t="str">
        <v/>
      </c>
      <c r="S77" s="15" t="str">
        <v/>
      </c>
      <c r="T77" s="15" t="str">
        <v/>
      </c>
      <c r="U77" s="15" t="str">
        <v/>
      </c>
      <c r="V77" s="15" t="str">
        <v/>
      </c>
      <c r="W77" s="15" t="str">
        <v/>
      </c>
      <c r="X77" s="15" t="str">
        <v/>
      </c>
      <c r="Y77" s="15" t="str">
        <v/>
      </c>
      <c r="Z77" s="15" t="str">
        <v/>
      </c>
      <c r="AA77" s="15" t="str">
        <v/>
      </c>
      <c r="AB77" s="15" t="str">
        <v/>
      </c>
      <c r="AC77" s="15" t="str">
        <v/>
      </c>
      <c r="AD77" s="5" t="str">
        <v/>
      </c>
      <c r="AE77" s="18">
        <f>IFERROR(_xlfn.BETA.DIST(DATE(YEAR(AE$2),MONTH(AE$2),15),$AB$2,$AC$2,FALSE,DATE(YEAR($AB77),MONTH($AB77),1),DATE(YEAR($AC77),MONTH($AC77),28)),0)</f>
      </c>
      <c r="AF77" s="18">
        <f>IFERROR(_xlfn.BETA.DIST(DATE(YEAR(AF$2),MONTH(AF$2),15),$AB$2,$AC$2,FALSE,DATE(YEAR($AB77),MONTH($AB77),1),DATE(YEAR($AC77),MONTH($AC77),28)),0)</f>
      </c>
      <c r="AG77" s="18">
        <f>IFERROR(_xlfn.BETA.DIST(DATE(YEAR(AG$2),MONTH(AG$2),15),$AB$2,$AC$2,FALSE,DATE(YEAR($AB77),MONTH($AB77),1),DATE(YEAR($AC77),MONTH($AC77),28)),0)</f>
      </c>
      <c r="AH77" s="18">
        <f>IFERROR(_xlfn.BETA.DIST(DATE(YEAR(AH$2),MONTH(AH$2),15),$AB$2,$AC$2,FALSE,DATE(YEAR($AB77),MONTH($AB77),1),DATE(YEAR($AC77),MONTH($AC77),28)),0)</f>
      </c>
      <c r="AI77" s="18">
        <f>IFERROR(_xlfn.BETA.DIST(DATE(YEAR(AI$2),MONTH(AI$2),15),$AB$2,$AC$2,FALSE,DATE(YEAR($AB77),MONTH($AB77),1),DATE(YEAR($AC77),MONTH($AC77),28)),0)</f>
      </c>
      <c r="AJ77" s="18">
        <f>IFERROR(_xlfn.BETA.DIST(DATE(YEAR(AJ$2),MONTH(AJ$2),15),$AB$2,$AC$2,FALSE,DATE(YEAR($AB77),MONTH($AB77),1),DATE(YEAR($AC77),MONTH($AC77),28)),0)</f>
      </c>
      <c r="AK77" s="18">
        <f>IFERROR(_xlfn.BETA.DIST(DATE(YEAR(AK$2),MONTH(AK$2),15),$AB$2,$AC$2,FALSE,DATE(YEAR($AB77),MONTH($AB77),1),DATE(YEAR($AC77),MONTH($AC77),28)),0)</f>
      </c>
      <c r="AL77" s="18">
        <f>IFERROR(_xlfn.BETA.DIST(DATE(YEAR(AL$2),MONTH(AL$2),15),$AB$2,$AC$2,FALSE,DATE(YEAR($AB77),MONTH($AB77),1),DATE(YEAR($AC77),MONTH($AC77),28)),0)</f>
      </c>
      <c r="AM77" s="18">
        <f>IFERROR(_xlfn.BETA.DIST(DATE(YEAR(AM$2),MONTH(AM$2),15),$AB$2,$AC$2,FALSE,DATE(YEAR($AB77),MONTH($AB77),1),DATE(YEAR($AC77),MONTH($AC77),28)),0)</f>
      </c>
      <c r="AN77" s="18">
        <f>IFERROR(_xlfn.BETA.DIST(DATE(YEAR(AN$2),MONTH(AN$2),15),$AB$2,$AC$2,FALSE,DATE(YEAR($AB77),MONTH($AB77),1),DATE(YEAR($AC77),MONTH($AC77),28)),0)</f>
      </c>
      <c r="AO77" s="18">
        <f>IFERROR(_xlfn.BETA.DIST(DATE(YEAR(AO$2),MONTH(AO$2),15),$AB$2,$AC$2,FALSE,DATE(YEAR($AB77),MONTH($AB77),1),DATE(YEAR($AC77),MONTH($AC77),28)),0)</f>
      </c>
      <c r="AP77" s="18">
        <f>IFERROR(_xlfn.BETA.DIST(DATE(YEAR(AP$2),MONTH(AP$2),15),$AB$2,$AC$2,FALSE,DATE(YEAR($AB77),MONTH($AB77),1),DATE(YEAR($AC77),MONTH($AC77),28)),0)</f>
      </c>
      <c r="AQ77" s="18">
        <f>IFERROR(_xlfn.BETA.DIST(DATE(YEAR(AQ$2),MONTH(AQ$2),15),$AB$2,$AC$2,FALSE,DATE(YEAR($AB77),MONTH($AB77),1),DATE(YEAR($AC77),MONTH($AC77),28)),0)</f>
      </c>
      <c r="AR77" s="18">
        <f>IFERROR(_xlfn.BETA.DIST(DATE(YEAR(AR$2),MONTH(AR$2),15),$AB$2,$AC$2,FALSE,DATE(YEAR($AB77),MONTH($AB77),1),DATE(YEAR($AC77),MONTH($AC77),28)),0)</f>
      </c>
      <c r="AS77" s="18">
        <f>IFERROR(_xlfn.BETA.DIST(DATE(YEAR(AS$2),MONTH(AS$2),15),$AB$2,$AC$2,FALSE,DATE(YEAR($AB77),MONTH($AB77),1),DATE(YEAR($AC77),MONTH($AC77),28)),0)</f>
      </c>
      <c r="AT77" s="18">
        <f>SUM(AE77:AS77)</f>
      </c>
      <c r="AU77" s="18">
        <f>IF(I77&lt;&gt;0,I77,IF($AT77=0,0,AE77/$AT77*$X77))</f>
      </c>
      <c r="AV77" s="18">
        <f>IF(J77&lt;&gt;0,J77,IF($AT77=0,0,AF77/$AT77*$X77))</f>
      </c>
      <c r="AW77" s="18">
        <f>IF(K77&lt;&gt;0,K77,IF($AT77=0,0,AG77/$AT77*$X77))</f>
      </c>
      <c r="AX77" s="18">
        <f>IF(L77&lt;&gt;0,L77,IF($AT77=0,0,AH77/$AT77*$X77))</f>
      </c>
      <c r="AY77" s="18">
        <f>IF(M77&lt;&gt;0,M77,IF($AT77=0,0,AI77/$AT77*$X77))</f>
      </c>
      <c r="AZ77" s="18">
        <f>IF(N77&lt;&gt;0,N77,IF($AT77=0,0,AJ77/$AT77*$X77))</f>
      </c>
      <c r="BA77" s="18">
        <f>IF(O77&lt;&gt;0,O77,IF($AT77=0,0,AK77/$AT77*$X77))</f>
      </c>
      <c r="BB77" s="18">
        <f>IF(P77&lt;&gt;0,P77,IF($AT77=0,0,AL77/$AT77*$X77))</f>
      </c>
      <c r="BC77" s="18">
        <f>IF(Q77&lt;&gt;0,Q77,IF($AT77=0,0,AM77/$AT77*$X77))</f>
      </c>
      <c r="BD77" s="18">
        <f>IF(R77&lt;&gt;0,R77,IF($AT77=0,0,AN77/$AT77*$X77))</f>
      </c>
      <c r="BE77" s="18">
        <f>IF(S77&lt;&gt;0,S77,IF($AT77=0,0,AO77/$AT77*$X77))</f>
      </c>
      <c r="BF77" s="18">
        <f>IF(T77&lt;&gt;0,T77,IF($AT77=0,0,AP77/$AT77*$X77))</f>
      </c>
      <c r="BG77" s="18">
        <f>IF(U77&lt;&gt;0,U77,IF($AT77=0,0,AQ77/$AT77*$X77))</f>
      </c>
      <c r="BH77" s="18">
        <f>IF(V77&lt;&gt;0,V77,IF($AT77=0,0,AR77/$AT77*$X77))</f>
      </c>
      <c r="BI77" s="18">
        <f>IF(W77&lt;&gt;0,W77,IF($AT77=0,0,AS77/$AT77*$X77))</f>
      </c>
      <c r="BJ77" s="18">
        <f>SUM(AU77:BI77)</f>
      </c>
      <c r="BK77" s="15" t="str">
        <v/>
      </c>
    </row>
    <row r="78" outlineLevel="2">
      <c r="A78" s="5" t="str">
        <v>10/1.Main.1</v>
      </c>
      <c r="B78" s="5" t="str">
        <v/>
      </c>
      <c r="C78" s="5" t="str">
        <v/>
      </c>
      <c r="D78" s="19">
        <v>0.2</v>
      </c>
      <c r="E78" s="5" t="str">
        <v>Advanced Payment PO EGP</v>
      </c>
      <c r="F78" s="5" t="str">
        <v/>
      </c>
      <c r="G78" s="18">
        <f>F77*D78</f>
      </c>
      <c r="H78" s="18">
        <f>G78</f>
      </c>
      <c r="I78" s="18">
        <v>0</v>
      </c>
      <c r="J78" s="18">
        <v>0</v>
      </c>
      <c r="K78" s="18">
        <v>0</v>
      </c>
      <c r="L78" s="18">
        <v>0</v>
      </c>
      <c r="M78" s="18">
        <v>0</v>
      </c>
      <c r="N78" s="18">
        <v>0</v>
      </c>
      <c r="O78" s="18">
        <v>0</v>
      </c>
      <c r="P78" s="18">
        <v>0</v>
      </c>
      <c r="Q78" s="18">
        <v>0</v>
      </c>
      <c r="R78" s="18">
        <v>0</v>
      </c>
      <c r="S78" s="18">
        <v>0</v>
      </c>
      <c r="T78" s="18">
        <v>0</v>
      </c>
      <c r="U78" s="18">
        <v>0</v>
      </c>
      <c r="V78" s="18">
        <v>0</v>
      </c>
      <c r="W78" s="18">
        <v>0</v>
      </c>
      <c r="X78" s="18">
        <f>H78-SUM(I78:W78)</f>
      </c>
      <c r="Y78" s="5" t="str">
        <v/>
      </c>
      <c r="Z78" s="5" t="str">
        <v/>
      </c>
      <c r="AA78" s="18">
        <v>0</v>
      </c>
      <c r="AB78" s="20">
        <f>Y78+AA78</f>
      </c>
      <c r="AC78" s="20">
        <f>AA78+Z78</f>
      </c>
      <c r="AD78" s="5" t="str">
        <v/>
      </c>
      <c r="AE78" s="18">
        <f>IFERROR(_xlfn.BETA.DIST(DATE(YEAR(AE$2),MONTH(AE$2),15),$AB$2,$AC$2,FALSE,DATE(YEAR($AB78),MONTH($AB78),1),DATE(YEAR($AC78),MONTH($AC78),28)),0)</f>
      </c>
      <c r="AF78" s="18">
        <f>IFERROR(_xlfn.BETA.DIST(DATE(YEAR(AF$2),MONTH(AF$2),15),$AB$2,$AC$2,FALSE,DATE(YEAR($AB78),MONTH($AB78),1),DATE(YEAR($AC78),MONTH($AC78),28)),0)</f>
      </c>
      <c r="AG78" s="18">
        <f>IFERROR(_xlfn.BETA.DIST(DATE(YEAR(AG$2),MONTH(AG$2),15),$AB$2,$AC$2,FALSE,DATE(YEAR($AB78),MONTH($AB78),1),DATE(YEAR($AC78),MONTH($AC78),28)),0)</f>
      </c>
      <c r="AH78" s="18">
        <f>IFERROR(_xlfn.BETA.DIST(DATE(YEAR(AH$2),MONTH(AH$2),15),$AB$2,$AC$2,FALSE,DATE(YEAR($AB78),MONTH($AB78),1),DATE(YEAR($AC78),MONTH($AC78),28)),0)</f>
      </c>
      <c r="AI78" s="18">
        <f>IFERROR(_xlfn.BETA.DIST(DATE(YEAR(AI$2),MONTH(AI$2),15),$AB$2,$AC$2,FALSE,DATE(YEAR($AB78),MONTH($AB78),1),DATE(YEAR($AC78),MONTH($AC78),28)),0)</f>
      </c>
      <c r="AJ78" s="18">
        <f>IFERROR(_xlfn.BETA.DIST(DATE(YEAR(AJ$2),MONTH(AJ$2),15),$AB$2,$AC$2,FALSE,DATE(YEAR($AB78),MONTH($AB78),1),DATE(YEAR($AC78),MONTH($AC78),28)),0)</f>
      </c>
      <c r="AK78" s="18">
        <f>IFERROR(_xlfn.BETA.DIST(DATE(YEAR(AK$2),MONTH(AK$2),15),$AB$2,$AC$2,FALSE,DATE(YEAR($AB78),MONTH($AB78),1),DATE(YEAR($AC78),MONTH($AC78),28)),0)</f>
      </c>
      <c r="AL78" s="18">
        <f>IFERROR(_xlfn.BETA.DIST(DATE(YEAR(AL$2),MONTH(AL$2),15),$AB$2,$AC$2,FALSE,DATE(YEAR($AB78),MONTH($AB78),1),DATE(YEAR($AC78),MONTH($AC78),28)),0)</f>
      </c>
      <c r="AM78" s="18">
        <f>IFERROR(_xlfn.BETA.DIST(DATE(YEAR(AM$2),MONTH(AM$2),15),$AB$2,$AC$2,FALSE,DATE(YEAR($AB78),MONTH($AB78),1),DATE(YEAR($AC78),MONTH($AC78),28)),0)</f>
      </c>
      <c r="AN78" s="18">
        <f>IFERROR(_xlfn.BETA.DIST(DATE(YEAR(AN$2),MONTH(AN$2),15),$AB$2,$AC$2,FALSE,DATE(YEAR($AB78),MONTH($AB78),1),DATE(YEAR($AC78),MONTH($AC78),28)),0)</f>
      </c>
      <c r="AO78" s="18">
        <f>IFERROR(_xlfn.BETA.DIST(DATE(YEAR(AO$2),MONTH(AO$2),15),$AB$2,$AC$2,FALSE,DATE(YEAR($AB78),MONTH($AB78),1),DATE(YEAR($AC78),MONTH($AC78),28)),0)</f>
      </c>
      <c r="AP78" s="18">
        <f>IFERROR(_xlfn.BETA.DIST(DATE(YEAR(AP$2),MONTH(AP$2),15),$AB$2,$AC$2,FALSE,DATE(YEAR($AB78),MONTH($AB78),1),DATE(YEAR($AC78),MONTH($AC78),28)),0)</f>
      </c>
      <c r="AQ78" s="18">
        <f>IFERROR(_xlfn.BETA.DIST(DATE(YEAR(AQ$2),MONTH(AQ$2),15),$AB$2,$AC$2,FALSE,DATE(YEAR($AB78),MONTH($AB78),1),DATE(YEAR($AC78),MONTH($AC78),28)),0)</f>
      </c>
      <c r="AR78" s="18">
        <f>IFERROR(_xlfn.BETA.DIST(DATE(YEAR(AR$2),MONTH(AR$2),15),$AB$2,$AC$2,FALSE,DATE(YEAR($AB78),MONTH($AB78),1),DATE(YEAR($AC78),MONTH($AC78),28)),0)</f>
      </c>
      <c r="AS78" s="18">
        <f>IFERROR(_xlfn.BETA.DIST(DATE(YEAR(AS$2),MONTH(AS$2),15),$AB$2,$AC$2,FALSE,DATE(YEAR($AB78),MONTH($AB78),1),DATE(YEAR($AC78),MONTH($AC78),28)),0)</f>
      </c>
      <c r="AT78" s="18">
        <f>SUM(AE78:AS78)</f>
      </c>
      <c r="AU78" s="18">
        <f>IF(I78&lt;&gt;0,I78,IF($AT78=0,0,AE78/$AT78*$X78))</f>
      </c>
      <c r="AV78" s="18">
        <f>IF(J78&lt;&gt;0,J78,IF($AT78=0,0,AF78/$AT78*$X78))</f>
      </c>
      <c r="AW78" s="18">
        <f>IF(K78&lt;&gt;0,K78,IF($AT78=0,0,AG78/$AT78*$X78))</f>
      </c>
      <c r="AX78" s="18">
        <f>IF(L78&lt;&gt;0,L78,IF($AT78=0,0,AH78/$AT78*$X78))</f>
      </c>
      <c r="AY78" s="18">
        <f>IF(M78&lt;&gt;0,M78,IF($AT78=0,0,AI78/$AT78*$X78))</f>
      </c>
      <c r="AZ78" s="18">
        <f>IF(N78&lt;&gt;0,N78,IF($AT78=0,0,AJ78/$AT78*$X78))</f>
      </c>
      <c r="BA78" s="18">
        <f>IF(O78&lt;&gt;0,O78,IF($AT78=0,0,AK78/$AT78*$X78))</f>
      </c>
      <c r="BB78" s="18">
        <f>IF(P78&lt;&gt;0,P78,IF($AT78=0,0,AL78/$AT78*$X78))</f>
      </c>
      <c r="BC78" s="18">
        <f>IF(Q78&lt;&gt;0,Q78,IF($AT78=0,0,AM78/$AT78*$X78))</f>
      </c>
      <c r="BD78" s="18">
        <f>IF(R78&lt;&gt;0,R78,IF($AT78=0,0,AN78/$AT78*$X78))</f>
      </c>
      <c r="BE78" s="18">
        <f>IF(S78&lt;&gt;0,S78,IF($AT78=0,0,AO78/$AT78*$X78))</f>
      </c>
      <c r="BF78" s="18">
        <f>IF(T78&lt;&gt;0,T78,IF($AT78=0,0,AP78/$AT78*$X78))</f>
      </c>
      <c r="BG78" s="18">
        <f>IF(U78&lt;&gt;0,U78,IF($AT78=0,0,AQ78/$AT78*$X78))</f>
      </c>
      <c r="BH78" s="18">
        <f>IF(V78&lt;&gt;0,V78,IF($AT78=0,0,AR78/$AT78*$X78))</f>
      </c>
      <c r="BI78" s="18">
        <f>IF(W78&lt;&gt;0,W78,IF($AT78=0,0,AS78/$AT78*$X78))</f>
      </c>
      <c r="BJ78" s="18">
        <f>SUM(AU78:BI78)</f>
      </c>
      <c r="BK78" s="18">
        <f>H78-BJ78</f>
      </c>
    </row>
    <row r="79" outlineLevel="2">
      <c r="A79" s="5" t="str">
        <v>10/1.Main.1</v>
      </c>
      <c r="B79" s="5" t="str">
        <v/>
      </c>
      <c r="C79" s="5" t="str">
        <v/>
      </c>
      <c r="D79" s="19">
        <v>0.8</v>
      </c>
      <c r="E79" s="5" t="str">
        <v>Site Delivery</v>
      </c>
      <c r="F79" s="5" t="str">
        <v/>
      </c>
      <c r="G79" s="18">
        <f>F77*D79</f>
      </c>
      <c r="H79" s="18">
        <f>G79</f>
      </c>
      <c r="I79" s="18">
        <v>0</v>
      </c>
      <c r="J79" s="18">
        <v>0</v>
      </c>
      <c r="K79" s="18">
        <v>0</v>
      </c>
      <c r="L79" s="18">
        <v>0</v>
      </c>
      <c r="M79" s="18">
        <v>0</v>
      </c>
      <c r="N79" s="18">
        <v>0</v>
      </c>
      <c r="O79" s="18">
        <v>0</v>
      </c>
      <c r="P79" s="18">
        <v>0</v>
      </c>
      <c r="Q79" s="18">
        <v>0</v>
      </c>
      <c r="R79" s="18">
        <v>0</v>
      </c>
      <c r="S79" s="18">
        <v>0</v>
      </c>
      <c r="T79" s="18">
        <v>0</v>
      </c>
      <c r="U79" s="18">
        <v>0</v>
      </c>
      <c r="V79" s="18">
        <v>0</v>
      </c>
      <c r="W79" s="18">
        <v>0</v>
      </c>
      <c r="X79" s="18">
        <f>H79-SUM(I79:W79)</f>
      </c>
      <c r="Y79" s="5" t="str">
        <v/>
      </c>
      <c r="Z79" s="5" t="str">
        <v/>
      </c>
      <c r="AA79" s="18">
        <v>30</v>
      </c>
      <c r="AB79" s="20">
        <f>Y79+AA79</f>
      </c>
      <c r="AC79" s="20">
        <f>AA79+Z79</f>
      </c>
      <c r="AD79" s="5" t="str">
        <v/>
      </c>
      <c r="AE79" s="18">
        <f>IFERROR(_xlfn.BETA.DIST(DATE(YEAR(AE$2),MONTH(AE$2),15),$AB$2,$AC$2,FALSE,DATE(YEAR($AB79),MONTH($AB79),1),DATE(YEAR($AC79),MONTH($AC79),28)),0)</f>
      </c>
      <c r="AF79" s="18">
        <f>IFERROR(_xlfn.BETA.DIST(DATE(YEAR(AF$2),MONTH(AF$2),15),$AB$2,$AC$2,FALSE,DATE(YEAR($AB79),MONTH($AB79),1),DATE(YEAR($AC79),MONTH($AC79),28)),0)</f>
      </c>
      <c r="AG79" s="18">
        <f>IFERROR(_xlfn.BETA.DIST(DATE(YEAR(AG$2),MONTH(AG$2),15),$AB$2,$AC$2,FALSE,DATE(YEAR($AB79),MONTH($AB79),1),DATE(YEAR($AC79),MONTH($AC79),28)),0)</f>
      </c>
      <c r="AH79" s="18">
        <f>IFERROR(_xlfn.BETA.DIST(DATE(YEAR(AH$2),MONTH(AH$2),15),$AB$2,$AC$2,FALSE,DATE(YEAR($AB79),MONTH($AB79),1),DATE(YEAR($AC79),MONTH($AC79),28)),0)</f>
      </c>
      <c r="AI79" s="18">
        <f>IFERROR(_xlfn.BETA.DIST(DATE(YEAR(AI$2),MONTH(AI$2),15),$AB$2,$AC$2,FALSE,DATE(YEAR($AB79),MONTH($AB79),1),DATE(YEAR($AC79),MONTH($AC79),28)),0)</f>
      </c>
      <c r="AJ79" s="18">
        <f>IFERROR(_xlfn.BETA.DIST(DATE(YEAR(AJ$2),MONTH(AJ$2),15),$AB$2,$AC$2,FALSE,DATE(YEAR($AB79),MONTH($AB79),1),DATE(YEAR($AC79),MONTH($AC79),28)),0)</f>
      </c>
      <c r="AK79" s="18">
        <f>IFERROR(_xlfn.BETA.DIST(DATE(YEAR(AK$2),MONTH(AK$2),15),$AB$2,$AC$2,FALSE,DATE(YEAR($AB79),MONTH($AB79),1),DATE(YEAR($AC79),MONTH($AC79),28)),0)</f>
      </c>
      <c r="AL79" s="18">
        <f>IFERROR(_xlfn.BETA.DIST(DATE(YEAR(AL$2),MONTH(AL$2),15),$AB$2,$AC$2,FALSE,DATE(YEAR($AB79),MONTH($AB79),1),DATE(YEAR($AC79),MONTH($AC79),28)),0)</f>
      </c>
      <c r="AM79" s="18">
        <f>IFERROR(_xlfn.BETA.DIST(DATE(YEAR(AM$2),MONTH(AM$2),15),$AB$2,$AC$2,FALSE,DATE(YEAR($AB79),MONTH($AB79),1),DATE(YEAR($AC79),MONTH($AC79),28)),0)</f>
      </c>
      <c r="AN79" s="18">
        <f>IFERROR(_xlfn.BETA.DIST(DATE(YEAR(AN$2),MONTH(AN$2),15),$AB$2,$AC$2,FALSE,DATE(YEAR($AB79),MONTH($AB79),1),DATE(YEAR($AC79),MONTH($AC79),28)),0)</f>
      </c>
      <c r="AO79" s="18">
        <f>IFERROR(_xlfn.BETA.DIST(DATE(YEAR(AO$2),MONTH(AO$2),15),$AB$2,$AC$2,FALSE,DATE(YEAR($AB79),MONTH($AB79),1),DATE(YEAR($AC79),MONTH($AC79),28)),0)</f>
      </c>
      <c r="AP79" s="18">
        <f>IFERROR(_xlfn.BETA.DIST(DATE(YEAR(AP$2),MONTH(AP$2),15),$AB$2,$AC$2,FALSE,DATE(YEAR($AB79),MONTH($AB79),1),DATE(YEAR($AC79),MONTH($AC79),28)),0)</f>
      </c>
      <c r="AQ79" s="18">
        <f>IFERROR(_xlfn.BETA.DIST(DATE(YEAR(AQ$2),MONTH(AQ$2),15),$AB$2,$AC$2,FALSE,DATE(YEAR($AB79),MONTH($AB79),1),DATE(YEAR($AC79),MONTH($AC79),28)),0)</f>
      </c>
      <c r="AR79" s="18">
        <f>IFERROR(_xlfn.BETA.DIST(DATE(YEAR(AR$2),MONTH(AR$2),15),$AB$2,$AC$2,FALSE,DATE(YEAR($AB79),MONTH($AB79),1),DATE(YEAR($AC79),MONTH($AC79),28)),0)</f>
      </c>
      <c r="AS79" s="18">
        <f>IFERROR(_xlfn.BETA.DIST(DATE(YEAR(AS$2),MONTH(AS$2),15),$AB$2,$AC$2,FALSE,DATE(YEAR($AB79),MONTH($AB79),1),DATE(YEAR($AC79),MONTH($AC79),28)),0)</f>
      </c>
      <c r="AT79" s="18">
        <f>SUM(AE79:AS79)</f>
      </c>
      <c r="AU79" s="18">
        <f>IF(I79&lt;&gt;0,I79,IF($AT79=0,0,AE79/$AT79*$X79))</f>
      </c>
      <c r="AV79" s="18">
        <f>IF(J79&lt;&gt;0,J79,IF($AT79=0,0,AF79/$AT79*$X79))</f>
      </c>
      <c r="AW79" s="18">
        <f>IF(K79&lt;&gt;0,K79,IF($AT79=0,0,AG79/$AT79*$X79))</f>
      </c>
      <c r="AX79" s="18">
        <f>IF(L79&lt;&gt;0,L79,IF($AT79=0,0,AH79/$AT79*$X79))</f>
      </c>
      <c r="AY79" s="18">
        <f>IF(M79&lt;&gt;0,M79,IF($AT79=0,0,AI79/$AT79*$X79))</f>
      </c>
      <c r="AZ79" s="18">
        <f>IF(N79&lt;&gt;0,N79,IF($AT79=0,0,AJ79/$AT79*$X79))</f>
      </c>
      <c r="BA79" s="18">
        <f>IF(O79&lt;&gt;0,O79,IF($AT79=0,0,AK79/$AT79*$X79))</f>
      </c>
      <c r="BB79" s="18">
        <f>IF(P79&lt;&gt;0,P79,IF($AT79=0,0,AL79/$AT79*$X79))</f>
      </c>
      <c r="BC79" s="18">
        <f>IF(Q79&lt;&gt;0,Q79,IF($AT79=0,0,AM79/$AT79*$X79))</f>
      </c>
      <c r="BD79" s="18">
        <f>IF(R79&lt;&gt;0,R79,IF($AT79=0,0,AN79/$AT79*$X79))</f>
      </c>
      <c r="BE79" s="18">
        <f>IF(S79&lt;&gt;0,S79,IF($AT79=0,0,AO79/$AT79*$X79))</f>
      </c>
      <c r="BF79" s="18">
        <f>IF(T79&lt;&gt;0,T79,IF($AT79=0,0,AP79/$AT79*$X79))</f>
      </c>
      <c r="BG79" s="18">
        <f>IF(U79&lt;&gt;0,U79,IF($AT79=0,0,AQ79/$AT79*$X79))</f>
      </c>
      <c r="BH79" s="18">
        <f>IF(V79&lt;&gt;0,V79,IF($AT79=0,0,AR79/$AT79*$X79))</f>
      </c>
      <c r="BI79" s="18">
        <f>IF(W79&lt;&gt;0,W79,IF($AT79=0,0,AS79/$AT79*$X79))</f>
      </c>
      <c r="BJ79" s="18">
        <f>SUM(AU79:BI79)</f>
      </c>
      <c r="BK79" s="18">
        <f>H79-BJ79</f>
      </c>
    </row>
    <row r="80" outlineLevel="1">
      <c r="A80" s="15" t="str">
        <v>11.2.1</v>
      </c>
      <c r="B80" s="15" t="str">
        <v/>
      </c>
      <c r="C80" s="15" t="str">
        <v/>
      </c>
      <c r="D80" s="15" t="str">
        <v>11.2.1</v>
      </c>
      <c r="E80" s="15" t="str">
        <v>Supply Foundations and steel structur</v>
      </c>
      <c r="F80" s="15">
        <v>3024677.7</v>
      </c>
      <c r="G80" s="15" t="str">
        <v/>
      </c>
      <c r="H80" s="15" t="str">
        <v/>
      </c>
      <c r="I80" s="15" t="str">
        <v/>
      </c>
      <c r="J80" s="15" t="str">
        <v/>
      </c>
      <c r="K80" s="15" t="str">
        <v/>
      </c>
      <c r="L80" s="15" t="str">
        <v/>
      </c>
      <c r="M80" s="15" t="str">
        <v/>
      </c>
      <c r="N80" s="15" t="str">
        <v/>
      </c>
      <c r="O80" s="15" t="str">
        <v/>
      </c>
      <c r="P80" s="15" t="str">
        <v/>
      </c>
      <c r="Q80" s="15" t="str">
        <v/>
      </c>
      <c r="R80" s="15" t="str">
        <v/>
      </c>
      <c r="S80" s="15" t="str">
        <v/>
      </c>
      <c r="T80" s="15" t="str">
        <v/>
      </c>
      <c r="U80" s="15" t="str">
        <v/>
      </c>
      <c r="V80" s="15" t="str">
        <v/>
      </c>
      <c r="W80" s="15" t="str">
        <v/>
      </c>
      <c r="X80" s="15" t="str">
        <v/>
      </c>
      <c r="Y80" s="15" t="str">
        <v/>
      </c>
      <c r="Z80" s="15" t="str">
        <v/>
      </c>
      <c r="AA80" s="15" t="str">
        <v/>
      </c>
      <c r="AB80" s="15" t="str">
        <v/>
      </c>
      <c r="AC80" s="15" t="str">
        <v/>
      </c>
      <c r="AD80" s="5" t="str">
        <v/>
      </c>
      <c r="AE80" s="18">
        <f>IFERROR(_xlfn.BETA.DIST(DATE(YEAR(AE$2),MONTH(AE$2),15),$AB$2,$AC$2,FALSE,DATE(YEAR($AB80),MONTH($AB80),1),DATE(YEAR($AC80),MONTH($AC80),28)),0)</f>
      </c>
      <c r="AF80" s="18">
        <f>IFERROR(_xlfn.BETA.DIST(DATE(YEAR(AF$2),MONTH(AF$2),15),$AB$2,$AC$2,FALSE,DATE(YEAR($AB80),MONTH($AB80),1),DATE(YEAR($AC80),MONTH($AC80),28)),0)</f>
      </c>
      <c r="AG80" s="18">
        <f>IFERROR(_xlfn.BETA.DIST(DATE(YEAR(AG$2),MONTH(AG$2),15),$AB$2,$AC$2,FALSE,DATE(YEAR($AB80),MONTH($AB80),1),DATE(YEAR($AC80),MONTH($AC80),28)),0)</f>
      </c>
      <c r="AH80" s="18">
        <f>IFERROR(_xlfn.BETA.DIST(DATE(YEAR(AH$2),MONTH(AH$2),15),$AB$2,$AC$2,FALSE,DATE(YEAR($AB80),MONTH($AB80),1),DATE(YEAR($AC80),MONTH($AC80),28)),0)</f>
      </c>
      <c r="AI80" s="18">
        <f>IFERROR(_xlfn.BETA.DIST(DATE(YEAR(AI$2),MONTH(AI$2),15),$AB$2,$AC$2,FALSE,DATE(YEAR($AB80),MONTH($AB80),1),DATE(YEAR($AC80),MONTH($AC80),28)),0)</f>
      </c>
      <c r="AJ80" s="18">
        <f>IFERROR(_xlfn.BETA.DIST(DATE(YEAR(AJ$2),MONTH(AJ$2),15),$AB$2,$AC$2,FALSE,DATE(YEAR($AB80),MONTH($AB80),1),DATE(YEAR($AC80),MONTH($AC80),28)),0)</f>
      </c>
      <c r="AK80" s="18">
        <f>IFERROR(_xlfn.BETA.DIST(DATE(YEAR(AK$2),MONTH(AK$2),15),$AB$2,$AC$2,FALSE,DATE(YEAR($AB80),MONTH($AB80),1),DATE(YEAR($AC80),MONTH($AC80),28)),0)</f>
      </c>
      <c r="AL80" s="18">
        <f>IFERROR(_xlfn.BETA.DIST(DATE(YEAR(AL$2),MONTH(AL$2),15),$AB$2,$AC$2,FALSE,DATE(YEAR($AB80),MONTH($AB80),1),DATE(YEAR($AC80),MONTH($AC80),28)),0)</f>
      </c>
      <c r="AM80" s="18">
        <f>IFERROR(_xlfn.BETA.DIST(DATE(YEAR(AM$2),MONTH(AM$2),15),$AB$2,$AC$2,FALSE,DATE(YEAR($AB80),MONTH($AB80),1),DATE(YEAR($AC80),MONTH($AC80),28)),0)</f>
      </c>
      <c r="AN80" s="18">
        <f>IFERROR(_xlfn.BETA.DIST(DATE(YEAR(AN$2),MONTH(AN$2),15),$AB$2,$AC$2,FALSE,DATE(YEAR($AB80),MONTH($AB80),1),DATE(YEAR($AC80),MONTH($AC80),28)),0)</f>
      </c>
      <c r="AO80" s="18">
        <f>IFERROR(_xlfn.BETA.DIST(DATE(YEAR(AO$2),MONTH(AO$2),15),$AB$2,$AC$2,FALSE,DATE(YEAR($AB80),MONTH($AB80),1),DATE(YEAR($AC80),MONTH($AC80),28)),0)</f>
      </c>
      <c r="AP80" s="18">
        <f>IFERROR(_xlfn.BETA.DIST(DATE(YEAR(AP$2),MONTH(AP$2),15),$AB$2,$AC$2,FALSE,DATE(YEAR($AB80),MONTH($AB80),1),DATE(YEAR($AC80),MONTH($AC80),28)),0)</f>
      </c>
      <c r="AQ80" s="18">
        <f>IFERROR(_xlfn.BETA.DIST(DATE(YEAR(AQ$2),MONTH(AQ$2),15),$AB$2,$AC$2,FALSE,DATE(YEAR($AB80),MONTH($AB80),1),DATE(YEAR($AC80),MONTH($AC80),28)),0)</f>
      </c>
      <c r="AR80" s="18">
        <f>IFERROR(_xlfn.BETA.DIST(DATE(YEAR(AR$2),MONTH(AR$2),15),$AB$2,$AC$2,FALSE,DATE(YEAR($AB80),MONTH($AB80),1),DATE(YEAR($AC80),MONTH($AC80),28)),0)</f>
      </c>
      <c r="AS80" s="18">
        <f>IFERROR(_xlfn.BETA.DIST(DATE(YEAR(AS$2),MONTH(AS$2),15),$AB$2,$AC$2,FALSE,DATE(YEAR($AB80),MONTH($AB80),1),DATE(YEAR($AC80),MONTH($AC80),28)),0)</f>
      </c>
      <c r="AT80" s="18">
        <f>SUM(AE80:AS80)</f>
      </c>
      <c r="AU80" s="18">
        <f>IF(I80&lt;&gt;0,I80,IF($AT80=0,0,AE80/$AT80*$X80))</f>
      </c>
      <c r="AV80" s="18">
        <f>IF(J80&lt;&gt;0,J80,IF($AT80=0,0,AF80/$AT80*$X80))</f>
      </c>
      <c r="AW80" s="18">
        <f>IF(K80&lt;&gt;0,K80,IF($AT80=0,0,AG80/$AT80*$X80))</f>
      </c>
      <c r="AX80" s="18">
        <f>IF(L80&lt;&gt;0,L80,IF($AT80=0,0,AH80/$AT80*$X80))</f>
      </c>
      <c r="AY80" s="18">
        <f>IF(M80&lt;&gt;0,M80,IF($AT80=0,0,AI80/$AT80*$X80))</f>
      </c>
      <c r="AZ80" s="18">
        <f>IF(N80&lt;&gt;0,N80,IF($AT80=0,0,AJ80/$AT80*$X80))</f>
      </c>
      <c r="BA80" s="18">
        <f>IF(O80&lt;&gt;0,O80,IF($AT80=0,0,AK80/$AT80*$X80))</f>
      </c>
      <c r="BB80" s="18">
        <f>IF(P80&lt;&gt;0,P80,IF($AT80=0,0,AL80/$AT80*$X80))</f>
      </c>
      <c r="BC80" s="18">
        <f>IF(Q80&lt;&gt;0,Q80,IF($AT80=0,0,AM80/$AT80*$X80))</f>
      </c>
      <c r="BD80" s="18">
        <f>IF(R80&lt;&gt;0,R80,IF($AT80=0,0,AN80/$AT80*$X80))</f>
      </c>
      <c r="BE80" s="18">
        <f>IF(S80&lt;&gt;0,S80,IF($AT80=0,0,AO80/$AT80*$X80))</f>
      </c>
      <c r="BF80" s="18">
        <f>IF(T80&lt;&gt;0,T80,IF($AT80=0,0,AP80/$AT80*$X80))</f>
      </c>
      <c r="BG80" s="18">
        <f>IF(U80&lt;&gt;0,U80,IF($AT80=0,0,AQ80/$AT80*$X80))</f>
      </c>
      <c r="BH80" s="18">
        <f>IF(V80&lt;&gt;0,V80,IF($AT80=0,0,AR80/$AT80*$X80))</f>
      </c>
      <c r="BI80" s="18">
        <f>IF(W80&lt;&gt;0,W80,IF($AT80=0,0,AS80/$AT80*$X80))</f>
      </c>
      <c r="BJ80" s="18">
        <f>SUM(AU80:BI80)</f>
      </c>
      <c r="BK80" s="15" t="str">
        <v/>
      </c>
    </row>
    <row r="81" outlineLevel="2">
      <c r="A81" s="5" t="str">
        <v>11.2.1</v>
      </c>
      <c r="B81" s="5" t="str">
        <v/>
      </c>
      <c r="C81" s="5" t="str">
        <v/>
      </c>
      <c r="D81" s="19">
        <v>0.2</v>
      </c>
      <c r="E81" s="5" t="str">
        <v>Advanced Payment PO EGP</v>
      </c>
      <c r="F81" s="5" t="str">
        <v/>
      </c>
      <c r="G81" s="18">
        <f>F80*D81</f>
      </c>
      <c r="H81" s="18">
        <f>G81</f>
      </c>
      <c r="I81" s="18">
        <v>0</v>
      </c>
      <c r="J81" s="18">
        <v>0</v>
      </c>
      <c r="K81" s="18">
        <v>0</v>
      </c>
      <c r="L81" s="18">
        <v>0</v>
      </c>
      <c r="M81" s="18">
        <v>0</v>
      </c>
      <c r="N81" s="18">
        <v>0</v>
      </c>
      <c r="O81" s="18">
        <v>0</v>
      </c>
      <c r="P81" s="18">
        <v>0</v>
      </c>
      <c r="Q81" s="18">
        <v>0</v>
      </c>
      <c r="R81" s="18">
        <v>0</v>
      </c>
      <c r="S81" s="18">
        <v>0</v>
      </c>
      <c r="T81" s="18">
        <v>0</v>
      </c>
      <c r="U81" s="18">
        <v>0</v>
      </c>
      <c r="V81" s="18">
        <v>0</v>
      </c>
      <c r="W81" s="18">
        <v>0</v>
      </c>
      <c r="X81" s="18">
        <f>H81-SUM(I81:W81)</f>
      </c>
      <c r="Y81" s="5" t="str">
        <v/>
      </c>
      <c r="Z81" s="5" t="str">
        <v/>
      </c>
      <c r="AA81" s="18">
        <v>0</v>
      </c>
      <c r="AB81" s="20">
        <f>Y81+AA81</f>
      </c>
      <c r="AC81" s="20">
        <f>AA81+Z81</f>
      </c>
      <c r="AD81" s="5" t="str">
        <v/>
      </c>
      <c r="AE81" s="18">
        <f>IFERROR(_xlfn.BETA.DIST(DATE(YEAR(AE$2),MONTH(AE$2),15),$AB$2,$AC$2,FALSE,DATE(YEAR($AB81),MONTH($AB81),1),DATE(YEAR($AC81),MONTH($AC81),28)),0)</f>
      </c>
      <c r="AF81" s="18">
        <f>IFERROR(_xlfn.BETA.DIST(DATE(YEAR(AF$2),MONTH(AF$2),15),$AB$2,$AC$2,FALSE,DATE(YEAR($AB81),MONTH($AB81),1),DATE(YEAR($AC81),MONTH($AC81),28)),0)</f>
      </c>
      <c r="AG81" s="18">
        <f>IFERROR(_xlfn.BETA.DIST(DATE(YEAR(AG$2),MONTH(AG$2),15),$AB$2,$AC$2,FALSE,DATE(YEAR($AB81),MONTH($AB81),1),DATE(YEAR($AC81),MONTH($AC81),28)),0)</f>
      </c>
      <c r="AH81" s="18">
        <f>IFERROR(_xlfn.BETA.DIST(DATE(YEAR(AH$2),MONTH(AH$2),15),$AB$2,$AC$2,FALSE,DATE(YEAR($AB81),MONTH($AB81),1),DATE(YEAR($AC81),MONTH($AC81),28)),0)</f>
      </c>
      <c r="AI81" s="18">
        <f>IFERROR(_xlfn.BETA.DIST(DATE(YEAR(AI$2),MONTH(AI$2),15),$AB$2,$AC$2,FALSE,DATE(YEAR($AB81),MONTH($AB81),1),DATE(YEAR($AC81),MONTH($AC81),28)),0)</f>
      </c>
      <c r="AJ81" s="18">
        <f>IFERROR(_xlfn.BETA.DIST(DATE(YEAR(AJ$2),MONTH(AJ$2),15),$AB$2,$AC$2,FALSE,DATE(YEAR($AB81),MONTH($AB81),1),DATE(YEAR($AC81),MONTH($AC81),28)),0)</f>
      </c>
      <c r="AK81" s="18">
        <f>IFERROR(_xlfn.BETA.DIST(DATE(YEAR(AK$2),MONTH(AK$2),15),$AB$2,$AC$2,FALSE,DATE(YEAR($AB81),MONTH($AB81),1),DATE(YEAR($AC81),MONTH($AC81),28)),0)</f>
      </c>
      <c r="AL81" s="18">
        <f>IFERROR(_xlfn.BETA.DIST(DATE(YEAR(AL$2),MONTH(AL$2),15),$AB$2,$AC$2,FALSE,DATE(YEAR($AB81),MONTH($AB81),1),DATE(YEAR($AC81),MONTH($AC81),28)),0)</f>
      </c>
      <c r="AM81" s="18">
        <f>IFERROR(_xlfn.BETA.DIST(DATE(YEAR(AM$2),MONTH(AM$2),15),$AB$2,$AC$2,FALSE,DATE(YEAR($AB81),MONTH($AB81),1),DATE(YEAR($AC81),MONTH($AC81),28)),0)</f>
      </c>
      <c r="AN81" s="18">
        <f>IFERROR(_xlfn.BETA.DIST(DATE(YEAR(AN$2),MONTH(AN$2),15),$AB$2,$AC$2,FALSE,DATE(YEAR($AB81),MONTH($AB81),1),DATE(YEAR($AC81),MONTH($AC81),28)),0)</f>
      </c>
      <c r="AO81" s="18">
        <f>IFERROR(_xlfn.BETA.DIST(DATE(YEAR(AO$2),MONTH(AO$2),15),$AB$2,$AC$2,FALSE,DATE(YEAR($AB81),MONTH($AB81),1),DATE(YEAR($AC81),MONTH($AC81),28)),0)</f>
      </c>
      <c r="AP81" s="18">
        <f>IFERROR(_xlfn.BETA.DIST(DATE(YEAR(AP$2),MONTH(AP$2),15),$AB$2,$AC$2,FALSE,DATE(YEAR($AB81),MONTH($AB81),1),DATE(YEAR($AC81),MONTH($AC81),28)),0)</f>
      </c>
      <c r="AQ81" s="18">
        <f>IFERROR(_xlfn.BETA.DIST(DATE(YEAR(AQ$2),MONTH(AQ$2),15),$AB$2,$AC$2,FALSE,DATE(YEAR($AB81),MONTH($AB81),1),DATE(YEAR($AC81),MONTH($AC81),28)),0)</f>
      </c>
      <c r="AR81" s="18">
        <f>IFERROR(_xlfn.BETA.DIST(DATE(YEAR(AR$2),MONTH(AR$2),15),$AB$2,$AC$2,FALSE,DATE(YEAR($AB81),MONTH($AB81),1),DATE(YEAR($AC81),MONTH($AC81),28)),0)</f>
      </c>
      <c r="AS81" s="18">
        <f>IFERROR(_xlfn.BETA.DIST(DATE(YEAR(AS$2),MONTH(AS$2),15),$AB$2,$AC$2,FALSE,DATE(YEAR($AB81),MONTH($AB81),1),DATE(YEAR($AC81),MONTH($AC81),28)),0)</f>
      </c>
      <c r="AT81" s="18">
        <f>SUM(AE81:AS81)</f>
      </c>
      <c r="AU81" s="18">
        <f>IF(I81&lt;&gt;0,I81,IF($AT81=0,0,AE81/$AT81*$X81))</f>
      </c>
      <c r="AV81" s="18">
        <f>IF(J81&lt;&gt;0,J81,IF($AT81=0,0,AF81/$AT81*$X81))</f>
      </c>
      <c r="AW81" s="18">
        <f>IF(K81&lt;&gt;0,K81,IF($AT81=0,0,AG81/$AT81*$X81))</f>
      </c>
      <c r="AX81" s="18">
        <f>IF(L81&lt;&gt;0,L81,IF($AT81=0,0,AH81/$AT81*$X81))</f>
      </c>
      <c r="AY81" s="18">
        <f>IF(M81&lt;&gt;0,M81,IF($AT81=0,0,AI81/$AT81*$X81))</f>
      </c>
      <c r="AZ81" s="18">
        <f>IF(N81&lt;&gt;0,N81,IF($AT81=0,0,AJ81/$AT81*$X81))</f>
      </c>
      <c r="BA81" s="18">
        <f>IF(O81&lt;&gt;0,O81,IF($AT81=0,0,AK81/$AT81*$X81))</f>
      </c>
      <c r="BB81" s="18">
        <f>IF(P81&lt;&gt;0,P81,IF($AT81=0,0,AL81/$AT81*$X81))</f>
      </c>
      <c r="BC81" s="18">
        <f>IF(Q81&lt;&gt;0,Q81,IF($AT81=0,0,AM81/$AT81*$X81))</f>
      </c>
      <c r="BD81" s="18">
        <f>IF(R81&lt;&gt;0,R81,IF($AT81=0,0,AN81/$AT81*$X81))</f>
      </c>
      <c r="BE81" s="18">
        <f>IF(S81&lt;&gt;0,S81,IF($AT81=0,0,AO81/$AT81*$X81))</f>
      </c>
      <c r="BF81" s="18">
        <f>IF(T81&lt;&gt;0,T81,IF($AT81=0,0,AP81/$AT81*$X81))</f>
      </c>
      <c r="BG81" s="18">
        <f>IF(U81&lt;&gt;0,U81,IF($AT81=0,0,AQ81/$AT81*$X81))</f>
      </c>
      <c r="BH81" s="18">
        <f>IF(V81&lt;&gt;0,V81,IF($AT81=0,0,AR81/$AT81*$X81))</f>
      </c>
      <c r="BI81" s="18">
        <f>IF(W81&lt;&gt;0,W81,IF($AT81=0,0,AS81/$AT81*$X81))</f>
      </c>
      <c r="BJ81" s="18">
        <f>SUM(AU81:BI81)</f>
      </c>
      <c r="BK81" s="18">
        <f>H81-BJ81</f>
      </c>
    </row>
    <row r="82" outlineLevel="2">
      <c r="A82" s="5" t="str">
        <v>11.2.1</v>
      </c>
      <c r="B82" s="5" t="str">
        <v/>
      </c>
      <c r="C82" s="5" t="str">
        <v/>
      </c>
      <c r="D82" s="19">
        <v>0.8</v>
      </c>
      <c r="E82" s="5" t="str">
        <v>Site Delivery</v>
      </c>
      <c r="F82" s="5" t="str">
        <v/>
      </c>
      <c r="G82" s="18">
        <f>F80*D82</f>
      </c>
      <c r="H82" s="18">
        <f>G82</f>
      </c>
      <c r="I82" s="18">
        <v>0</v>
      </c>
      <c r="J82" s="18">
        <v>0</v>
      </c>
      <c r="K82" s="18">
        <v>0</v>
      </c>
      <c r="L82" s="18">
        <v>0</v>
      </c>
      <c r="M82" s="18">
        <v>0</v>
      </c>
      <c r="N82" s="18">
        <v>0</v>
      </c>
      <c r="O82" s="18">
        <v>0</v>
      </c>
      <c r="P82" s="18">
        <v>0</v>
      </c>
      <c r="Q82" s="18">
        <v>0</v>
      </c>
      <c r="R82" s="18">
        <v>0</v>
      </c>
      <c r="S82" s="18">
        <v>0</v>
      </c>
      <c r="T82" s="18">
        <v>0</v>
      </c>
      <c r="U82" s="18">
        <v>0</v>
      </c>
      <c r="V82" s="18">
        <v>0</v>
      </c>
      <c r="W82" s="18">
        <v>0</v>
      </c>
      <c r="X82" s="18">
        <f>H82-SUM(I82:W82)</f>
      </c>
      <c r="Y82" s="5" t="str">
        <v/>
      </c>
      <c r="Z82" s="5" t="str">
        <v/>
      </c>
      <c r="AA82" s="18">
        <v>30</v>
      </c>
      <c r="AB82" s="20">
        <f>Y82+AA82</f>
      </c>
      <c r="AC82" s="20">
        <f>AA82+Z82</f>
      </c>
      <c r="AD82" s="5" t="str">
        <v/>
      </c>
      <c r="AE82" s="18">
        <f>IFERROR(_xlfn.BETA.DIST(DATE(YEAR(AE$2),MONTH(AE$2),15),$AB$2,$AC$2,FALSE,DATE(YEAR($AB82),MONTH($AB82),1),DATE(YEAR($AC82),MONTH($AC82),28)),0)</f>
      </c>
      <c r="AF82" s="18">
        <f>IFERROR(_xlfn.BETA.DIST(DATE(YEAR(AF$2),MONTH(AF$2),15),$AB$2,$AC$2,FALSE,DATE(YEAR($AB82),MONTH($AB82),1),DATE(YEAR($AC82),MONTH($AC82),28)),0)</f>
      </c>
      <c r="AG82" s="18">
        <f>IFERROR(_xlfn.BETA.DIST(DATE(YEAR(AG$2),MONTH(AG$2),15),$AB$2,$AC$2,FALSE,DATE(YEAR($AB82),MONTH($AB82),1),DATE(YEAR($AC82),MONTH($AC82),28)),0)</f>
      </c>
      <c r="AH82" s="18">
        <f>IFERROR(_xlfn.BETA.DIST(DATE(YEAR(AH$2),MONTH(AH$2),15),$AB$2,$AC$2,FALSE,DATE(YEAR($AB82),MONTH($AB82),1),DATE(YEAR($AC82),MONTH($AC82),28)),0)</f>
      </c>
      <c r="AI82" s="18">
        <f>IFERROR(_xlfn.BETA.DIST(DATE(YEAR(AI$2),MONTH(AI$2),15),$AB$2,$AC$2,FALSE,DATE(YEAR($AB82),MONTH($AB82),1),DATE(YEAR($AC82),MONTH($AC82),28)),0)</f>
      </c>
      <c r="AJ82" s="18">
        <f>IFERROR(_xlfn.BETA.DIST(DATE(YEAR(AJ$2),MONTH(AJ$2),15),$AB$2,$AC$2,FALSE,DATE(YEAR($AB82),MONTH($AB82),1),DATE(YEAR($AC82),MONTH($AC82),28)),0)</f>
      </c>
      <c r="AK82" s="18">
        <f>IFERROR(_xlfn.BETA.DIST(DATE(YEAR(AK$2),MONTH(AK$2),15),$AB$2,$AC$2,FALSE,DATE(YEAR($AB82),MONTH($AB82),1),DATE(YEAR($AC82),MONTH($AC82),28)),0)</f>
      </c>
      <c r="AL82" s="18">
        <f>IFERROR(_xlfn.BETA.DIST(DATE(YEAR(AL$2),MONTH(AL$2),15),$AB$2,$AC$2,FALSE,DATE(YEAR($AB82),MONTH($AB82),1),DATE(YEAR($AC82),MONTH($AC82),28)),0)</f>
      </c>
      <c r="AM82" s="18">
        <f>IFERROR(_xlfn.BETA.DIST(DATE(YEAR(AM$2),MONTH(AM$2),15),$AB$2,$AC$2,FALSE,DATE(YEAR($AB82),MONTH($AB82),1),DATE(YEAR($AC82),MONTH($AC82),28)),0)</f>
      </c>
      <c r="AN82" s="18">
        <f>IFERROR(_xlfn.BETA.DIST(DATE(YEAR(AN$2),MONTH(AN$2),15),$AB$2,$AC$2,FALSE,DATE(YEAR($AB82),MONTH($AB82),1),DATE(YEAR($AC82),MONTH($AC82),28)),0)</f>
      </c>
      <c r="AO82" s="18">
        <f>IFERROR(_xlfn.BETA.DIST(DATE(YEAR(AO$2),MONTH(AO$2),15),$AB$2,$AC$2,FALSE,DATE(YEAR($AB82),MONTH($AB82),1),DATE(YEAR($AC82),MONTH($AC82),28)),0)</f>
      </c>
      <c r="AP82" s="18">
        <f>IFERROR(_xlfn.BETA.DIST(DATE(YEAR(AP$2),MONTH(AP$2),15),$AB$2,$AC$2,FALSE,DATE(YEAR($AB82),MONTH($AB82),1),DATE(YEAR($AC82),MONTH($AC82),28)),0)</f>
      </c>
      <c r="AQ82" s="18">
        <f>IFERROR(_xlfn.BETA.DIST(DATE(YEAR(AQ$2),MONTH(AQ$2),15),$AB$2,$AC$2,FALSE,DATE(YEAR($AB82),MONTH($AB82),1),DATE(YEAR($AC82),MONTH($AC82),28)),0)</f>
      </c>
      <c r="AR82" s="18">
        <f>IFERROR(_xlfn.BETA.DIST(DATE(YEAR(AR$2),MONTH(AR$2),15),$AB$2,$AC$2,FALSE,DATE(YEAR($AB82),MONTH($AB82),1),DATE(YEAR($AC82),MONTH($AC82),28)),0)</f>
      </c>
      <c r="AS82" s="18">
        <f>IFERROR(_xlfn.BETA.DIST(DATE(YEAR(AS$2),MONTH(AS$2),15),$AB$2,$AC$2,FALSE,DATE(YEAR($AB82),MONTH($AB82),1),DATE(YEAR($AC82),MONTH($AC82),28)),0)</f>
      </c>
      <c r="AT82" s="18">
        <f>SUM(AE82:AS82)</f>
      </c>
      <c r="AU82" s="18">
        <f>IF(I82&lt;&gt;0,I82,IF($AT82=0,0,AE82/$AT82*$X82))</f>
      </c>
      <c r="AV82" s="18">
        <f>IF(J82&lt;&gt;0,J82,IF($AT82=0,0,AF82/$AT82*$X82))</f>
      </c>
      <c r="AW82" s="18">
        <f>IF(K82&lt;&gt;0,K82,IF($AT82=0,0,AG82/$AT82*$X82))</f>
      </c>
      <c r="AX82" s="18">
        <f>IF(L82&lt;&gt;0,L82,IF($AT82=0,0,AH82/$AT82*$X82))</f>
      </c>
      <c r="AY82" s="18">
        <f>IF(M82&lt;&gt;0,M82,IF($AT82=0,0,AI82/$AT82*$X82))</f>
      </c>
      <c r="AZ82" s="18">
        <f>IF(N82&lt;&gt;0,N82,IF($AT82=0,0,AJ82/$AT82*$X82))</f>
      </c>
      <c r="BA82" s="18">
        <f>IF(O82&lt;&gt;0,O82,IF($AT82=0,0,AK82/$AT82*$X82))</f>
      </c>
      <c r="BB82" s="18">
        <f>IF(P82&lt;&gt;0,P82,IF($AT82=0,0,AL82/$AT82*$X82))</f>
      </c>
      <c r="BC82" s="18">
        <f>IF(Q82&lt;&gt;0,Q82,IF($AT82=0,0,AM82/$AT82*$X82))</f>
      </c>
      <c r="BD82" s="18">
        <f>IF(R82&lt;&gt;0,R82,IF($AT82=0,0,AN82/$AT82*$X82))</f>
      </c>
      <c r="BE82" s="18">
        <f>IF(S82&lt;&gt;0,S82,IF($AT82=0,0,AO82/$AT82*$X82))</f>
      </c>
      <c r="BF82" s="18">
        <f>IF(T82&lt;&gt;0,T82,IF($AT82=0,0,AP82/$AT82*$X82))</f>
      </c>
      <c r="BG82" s="18">
        <f>IF(U82&lt;&gt;0,U82,IF($AT82=0,0,AQ82/$AT82*$X82))</f>
      </c>
      <c r="BH82" s="18">
        <f>IF(V82&lt;&gt;0,V82,IF($AT82=0,0,AR82/$AT82*$X82))</f>
      </c>
      <c r="BI82" s="18">
        <f>IF(W82&lt;&gt;0,W82,IF($AT82=0,0,AS82/$AT82*$X82))</f>
      </c>
      <c r="BJ82" s="18">
        <f>SUM(AU82:BI82)</f>
      </c>
      <c r="BK82" s="18">
        <f>H82-BJ82</f>
      </c>
    </row>
    <row r="83" outlineLevel="1">
      <c r="A83" s="15" t="str">
        <v>11.5.1</v>
      </c>
      <c r="B83" s="15" t="str">
        <v/>
      </c>
      <c r="C83" s="15" t="str">
        <v/>
      </c>
      <c r="D83" s="15" t="str">
        <v>11.5.1</v>
      </c>
      <c r="E83" s="15" t="str">
        <v xml:space="preserve">Supply Overhead crane for 220 kV GIS </v>
      </c>
      <c r="F83" s="15">
        <v>2944800</v>
      </c>
      <c r="G83" s="15" t="str">
        <v/>
      </c>
      <c r="H83" s="15" t="str">
        <v/>
      </c>
      <c r="I83" s="15" t="str">
        <v/>
      </c>
      <c r="J83" s="15" t="str">
        <v/>
      </c>
      <c r="K83" s="15" t="str">
        <v/>
      </c>
      <c r="L83" s="15" t="str">
        <v/>
      </c>
      <c r="M83" s="15" t="str">
        <v/>
      </c>
      <c r="N83" s="15" t="str">
        <v/>
      </c>
      <c r="O83" s="15" t="str">
        <v/>
      </c>
      <c r="P83" s="15" t="str">
        <v/>
      </c>
      <c r="Q83" s="15" t="str">
        <v/>
      </c>
      <c r="R83" s="15" t="str">
        <v/>
      </c>
      <c r="S83" s="15" t="str">
        <v/>
      </c>
      <c r="T83" s="15" t="str">
        <v/>
      </c>
      <c r="U83" s="15" t="str">
        <v/>
      </c>
      <c r="V83" s="15" t="str">
        <v/>
      </c>
      <c r="W83" s="15" t="str">
        <v/>
      </c>
      <c r="X83" s="15" t="str">
        <v/>
      </c>
      <c r="Y83" s="15" t="str">
        <v/>
      </c>
      <c r="Z83" s="15" t="str">
        <v/>
      </c>
      <c r="AA83" s="15" t="str">
        <v/>
      </c>
      <c r="AB83" s="15" t="str">
        <v/>
      </c>
      <c r="AC83" s="15" t="str">
        <v/>
      </c>
      <c r="AD83" s="5" t="str">
        <v/>
      </c>
      <c r="AE83" s="18">
        <f>IFERROR(_xlfn.BETA.DIST(DATE(YEAR(AE$2),MONTH(AE$2),15),$AB$2,$AC$2,FALSE,DATE(YEAR($AB83),MONTH($AB83),1),DATE(YEAR($AC83),MONTH($AC83),28)),0)</f>
      </c>
      <c r="AF83" s="18">
        <f>IFERROR(_xlfn.BETA.DIST(DATE(YEAR(AF$2),MONTH(AF$2),15),$AB$2,$AC$2,FALSE,DATE(YEAR($AB83),MONTH($AB83),1),DATE(YEAR($AC83),MONTH($AC83),28)),0)</f>
      </c>
      <c r="AG83" s="18">
        <f>IFERROR(_xlfn.BETA.DIST(DATE(YEAR(AG$2),MONTH(AG$2),15),$AB$2,$AC$2,FALSE,DATE(YEAR($AB83),MONTH($AB83),1),DATE(YEAR($AC83),MONTH($AC83),28)),0)</f>
      </c>
      <c r="AH83" s="18">
        <f>IFERROR(_xlfn.BETA.DIST(DATE(YEAR(AH$2),MONTH(AH$2),15),$AB$2,$AC$2,FALSE,DATE(YEAR($AB83),MONTH($AB83),1),DATE(YEAR($AC83),MONTH($AC83),28)),0)</f>
      </c>
      <c r="AI83" s="18">
        <f>IFERROR(_xlfn.BETA.DIST(DATE(YEAR(AI$2),MONTH(AI$2),15),$AB$2,$AC$2,FALSE,DATE(YEAR($AB83),MONTH($AB83),1),DATE(YEAR($AC83),MONTH($AC83),28)),0)</f>
      </c>
      <c r="AJ83" s="18">
        <f>IFERROR(_xlfn.BETA.DIST(DATE(YEAR(AJ$2),MONTH(AJ$2),15),$AB$2,$AC$2,FALSE,DATE(YEAR($AB83),MONTH($AB83),1),DATE(YEAR($AC83),MONTH($AC83),28)),0)</f>
      </c>
      <c r="AK83" s="18">
        <f>IFERROR(_xlfn.BETA.DIST(DATE(YEAR(AK$2),MONTH(AK$2),15),$AB$2,$AC$2,FALSE,DATE(YEAR($AB83),MONTH($AB83),1),DATE(YEAR($AC83),MONTH($AC83),28)),0)</f>
      </c>
      <c r="AL83" s="18">
        <f>IFERROR(_xlfn.BETA.DIST(DATE(YEAR(AL$2),MONTH(AL$2),15),$AB$2,$AC$2,FALSE,DATE(YEAR($AB83),MONTH($AB83),1),DATE(YEAR($AC83),MONTH($AC83),28)),0)</f>
      </c>
      <c r="AM83" s="18">
        <f>IFERROR(_xlfn.BETA.DIST(DATE(YEAR(AM$2),MONTH(AM$2),15),$AB$2,$AC$2,FALSE,DATE(YEAR($AB83),MONTH($AB83),1),DATE(YEAR($AC83),MONTH($AC83),28)),0)</f>
      </c>
      <c r="AN83" s="18">
        <f>IFERROR(_xlfn.BETA.DIST(DATE(YEAR(AN$2),MONTH(AN$2),15),$AB$2,$AC$2,FALSE,DATE(YEAR($AB83),MONTH($AB83),1),DATE(YEAR($AC83),MONTH($AC83),28)),0)</f>
      </c>
      <c r="AO83" s="18">
        <f>IFERROR(_xlfn.BETA.DIST(DATE(YEAR(AO$2),MONTH(AO$2),15),$AB$2,$AC$2,FALSE,DATE(YEAR($AB83),MONTH($AB83),1),DATE(YEAR($AC83),MONTH($AC83),28)),0)</f>
      </c>
      <c r="AP83" s="18">
        <f>IFERROR(_xlfn.BETA.DIST(DATE(YEAR(AP$2),MONTH(AP$2),15),$AB$2,$AC$2,FALSE,DATE(YEAR($AB83),MONTH($AB83),1),DATE(YEAR($AC83),MONTH($AC83),28)),0)</f>
      </c>
      <c r="AQ83" s="18">
        <f>IFERROR(_xlfn.BETA.DIST(DATE(YEAR(AQ$2),MONTH(AQ$2),15),$AB$2,$AC$2,FALSE,DATE(YEAR($AB83),MONTH($AB83),1),DATE(YEAR($AC83),MONTH($AC83),28)),0)</f>
      </c>
      <c r="AR83" s="18">
        <f>IFERROR(_xlfn.BETA.DIST(DATE(YEAR(AR$2),MONTH(AR$2),15),$AB$2,$AC$2,FALSE,DATE(YEAR($AB83),MONTH($AB83),1),DATE(YEAR($AC83),MONTH($AC83),28)),0)</f>
      </c>
      <c r="AS83" s="18">
        <f>IFERROR(_xlfn.BETA.DIST(DATE(YEAR(AS$2),MONTH(AS$2),15),$AB$2,$AC$2,FALSE,DATE(YEAR($AB83),MONTH($AB83),1),DATE(YEAR($AC83),MONTH($AC83),28)),0)</f>
      </c>
      <c r="AT83" s="18">
        <f>SUM(AE83:AS83)</f>
      </c>
      <c r="AU83" s="18">
        <f>IF(I83&lt;&gt;0,I83,IF($AT83=0,0,AE83/$AT83*$X83))</f>
      </c>
      <c r="AV83" s="18">
        <f>IF(J83&lt;&gt;0,J83,IF($AT83=0,0,AF83/$AT83*$X83))</f>
      </c>
      <c r="AW83" s="18">
        <f>IF(K83&lt;&gt;0,K83,IF($AT83=0,0,AG83/$AT83*$X83))</f>
      </c>
      <c r="AX83" s="18">
        <f>IF(L83&lt;&gt;0,L83,IF($AT83=0,0,AH83/$AT83*$X83))</f>
      </c>
      <c r="AY83" s="18">
        <f>IF(M83&lt;&gt;0,M83,IF($AT83=0,0,AI83/$AT83*$X83))</f>
      </c>
      <c r="AZ83" s="18">
        <f>IF(N83&lt;&gt;0,N83,IF($AT83=0,0,AJ83/$AT83*$X83))</f>
      </c>
      <c r="BA83" s="18">
        <f>IF(O83&lt;&gt;0,O83,IF($AT83=0,0,AK83/$AT83*$X83))</f>
      </c>
      <c r="BB83" s="18">
        <f>IF(P83&lt;&gt;0,P83,IF($AT83=0,0,AL83/$AT83*$X83))</f>
      </c>
      <c r="BC83" s="18">
        <f>IF(Q83&lt;&gt;0,Q83,IF($AT83=0,0,AM83/$AT83*$X83))</f>
      </c>
      <c r="BD83" s="18">
        <f>IF(R83&lt;&gt;0,R83,IF($AT83=0,0,AN83/$AT83*$X83))</f>
      </c>
      <c r="BE83" s="18">
        <f>IF(S83&lt;&gt;0,S83,IF($AT83=0,0,AO83/$AT83*$X83))</f>
      </c>
      <c r="BF83" s="18">
        <f>IF(T83&lt;&gt;0,T83,IF($AT83=0,0,AP83/$AT83*$X83))</f>
      </c>
      <c r="BG83" s="18">
        <f>IF(U83&lt;&gt;0,U83,IF($AT83=0,0,AQ83/$AT83*$X83))</f>
      </c>
      <c r="BH83" s="18">
        <f>IF(V83&lt;&gt;0,V83,IF($AT83=0,0,AR83/$AT83*$X83))</f>
      </c>
      <c r="BI83" s="18">
        <f>IF(W83&lt;&gt;0,W83,IF($AT83=0,0,AS83/$AT83*$X83))</f>
      </c>
      <c r="BJ83" s="18">
        <f>SUM(AU83:BI83)</f>
      </c>
      <c r="BK83" s="15" t="str">
        <v/>
      </c>
    </row>
    <row r="84" outlineLevel="2">
      <c r="A84" s="5" t="str">
        <v>11.5.1</v>
      </c>
      <c r="B84" s="5" t="str">
        <v/>
      </c>
      <c r="C84" s="5" t="str">
        <v/>
      </c>
      <c r="D84" s="19">
        <v>0.2</v>
      </c>
      <c r="E84" s="5" t="str">
        <v>Advanced Payment PO EGP</v>
      </c>
      <c r="F84" s="5" t="str">
        <v/>
      </c>
      <c r="G84" s="18">
        <f>F83*D84</f>
      </c>
      <c r="H84" s="18">
        <f>G84</f>
      </c>
      <c r="I84" s="18">
        <v>0</v>
      </c>
      <c r="J84" s="18">
        <v>0</v>
      </c>
      <c r="K84" s="18">
        <v>0</v>
      </c>
      <c r="L84" s="18">
        <v>0</v>
      </c>
      <c r="M84" s="18">
        <v>0</v>
      </c>
      <c r="N84" s="18">
        <v>0</v>
      </c>
      <c r="O84" s="18">
        <v>0</v>
      </c>
      <c r="P84" s="18">
        <v>0</v>
      </c>
      <c r="Q84" s="18">
        <v>0</v>
      </c>
      <c r="R84" s="18">
        <v>0</v>
      </c>
      <c r="S84" s="18">
        <v>0</v>
      </c>
      <c r="T84" s="18">
        <v>0</v>
      </c>
      <c r="U84" s="18">
        <v>0</v>
      </c>
      <c r="V84" s="18">
        <v>0</v>
      </c>
      <c r="W84" s="18">
        <v>0</v>
      </c>
      <c r="X84" s="18">
        <f>H84-SUM(I84:W84)</f>
      </c>
      <c r="Y84" s="5" t="str">
        <v/>
      </c>
      <c r="Z84" s="5" t="str">
        <v/>
      </c>
      <c r="AA84" s="18">
        <v>0</v>
      </c>
      <c r="AB84" s="20">
        <f>Y84+AA84</f>
      </c>
      <c r="AC84" s="20">
        <f>AA84+Z84</f>
      </c>
      <c r="AD84" s="5" t="str">
        <v/>
      </c>
      <c r="AE84" s="18">
        <f>IFERROR(_xlfn.BETA.DIST(DATE(YEAR(AE$2),MONTH(AE$2),15),$AB$2,$AC$2,FALSE,DATE(YEAR($AB84),MONTH($AB84),1),DATE(YEAR($AC84),MONTH($AC84),28)),0)</f>
      </c>
      <c r="AF84" s="18">
        <f>IFERROR(_xlfn.BETA.DIST(DATE(YEAR(AF$2),MONTH(AF$2),15),$AB$2,$AC$2,FALSE,DATE(YEAR($AB84),MONTH($AB84),1),DATE(YEAR($AC84),MONTH($AC84),28)),0)</f>
      </c>
      <c r="AG84" s="18">
        <f>IFERROR(_xlfn.BETA.DIST(DATE(YEAR(AG$2),MONTH(AG$2),15),$AB$2,$AC$2,FALSE,DATE(YEAR($AB84),MONTH($AB84),1),DATE(YEAR($AC84),MONTH($AC84),28)),0)</f>
      </c>
      <c r="AH84" s="18">
        <f>IFERROR(_xlfn.BETA.DIST(DATE(YEAR(AH$2),MONTH(AH$2),15),$AB$2,$AC$2,FALSE,DATE(YEAR($AB84),MONTH($AB84),1),DATE(YEAR($AC84),MONTH($AC84),28)),0)</f>
      </c>
      <c r="AI84" s="18">
        <f>IFERROR(_xlfn.BETA.DIST(DATE(YEAR(AI$2),MONTH(AI$2),15),$AB$2,$AC$2,FALSE,DATE(YEAR($AB84),MONTH($AB84),1),DATE(YEAR($AC84),MONTH($AC84),28)),0)</f>
      </c>
      <c r="AJ84" s="18">
        <f>IFERROR(_xlfn.BETA.DIST(DATE(YEAR(AJ$2),MONTH(AJ$2),15),$AB$2,$AC$2,FALSE,DATE(YEAR($AB84),MONTH($AB84),1),DATE(YEAR($AC84),MONTH($AC84),28)),0)</f>
      </c>
      <c r="AK84" s="18">
        <f>IFERROR(_xlfn.BETA.DIST(DATE(YEAR(AK$2),MONTH(AK$2),15),$AB$2,$AC$2,FALSE,DATE(YEAR($AB84),MONTH($AB84),1),DATE(YEAR($AC84),MONTH($AC84),28)),0)</f>
      </c>
      <c r="AL84" s="18">
        <f>IFERROR(_xlfn.BETA.DIST(DATE(YEAR(AL$2),MONTH(AL$2),15),$AB$2,$AC$2,FALSE,DATE(YEAR($AB84),MONTH($AB84),1),DATE(YEAR($AC84),MONTH($AC84),28)),0)</f>
      </c>
      <c r="AM84" s="18">
        <f>IFERROR(_xlfn.BETA.DIST(DATE(YEAR(AM$2),MONTH(AM$2),15),$AB$2,$AC$2,FALSE,DATE(YEAR($AB84),MONTH($AB84),1),DATE(YEAR($AC84),MONTH($AC84),28)),0)</f>
      </c>
      <c r="AN84" s="18">
        <f>IFERROR(_xlfn.BETA.DIST(DATE(YEAR(AN$2),MONTH(AN$2),15),$AB$2,$AC$2,FALSE,DATE(YEAR($AB84),MONTH($AB84),1),DATE(YEAR($AC84),MONTH($AC84),28)),0)</f>
      </c>
      <c r="AO84" s="18">
        <f>IFERROR(_xlfn.BETA.DIST(DATE(YEAR(AO$2),MONTH(AO$2),15),$AB$2,$AC$2,FALSE,DATE(YEAR($AB84),MONTH($AB84),1),DATE(YEAR($AC84),MONTH($AC84),28)),0)</f>
      </c>
      <c r="AP84" s="18">
        <f>IFERROR(_xlfn.BETA.DIST(DATE(YEAR(AP$2),MONTH(AP$2),15),$AB$2,$AC$2,FALSE,DATE(YEAR($AB84),MONTH($AB84),1),DATE(YEAR($AC84),MONTH($AC84),28)),0)</f>
      </c>
      <c r="AQ84" s="18">
        <f>IFERROR(_xlfn.BETA.DIST(DATE(YEAR(AQ$2),MONTH(AQ$2),15),$AB$2,$AC$2,FALSE,DATE(YEAR($AB84),MONTH($AB84),1),DATE(YEAR($AC84),MONTH($AC84),28)),0)</f>
      </c>
      <c r="AR84" s="18">
        <f>IFERROR(_xlfn.BETA.DIST(DATE(YEAR(AR$2),MONTH(AR$2),15),$AB$2,$AC$2,FALSE,DATE(YEAR($AB84),MONTH($AB84),1),DATE(YEAR($AC84),MONTH($AC84),28)),0)</f>
      </c>
      <c r="AS84" s="18">
        <f>IFERROR(_xlfn.BETA.DIST(DATE(YEAR(AS$2),MONTH(AS$2),15),$AB$2,$AC$2,FALSE,DATE(YEAR($AB84),MONTH($AB84),1),DATE(YEAR($AC84),MONTH($AC84),28)),0)</f>
      </c>
      <c r="AT84" s="18">
        <f>SUM(AE84:AS84)</f>
      </c>
      <c r="AU84" s="18">
        <f>IF(I84&lt;&gt;0,I84,IF($AT84=0,0,AE84/$AT84*$X84))</f>
      </c>
      <c r="AV84" s="18">
        <f>IF(J84&lt;&gt;0,J84,IF($AT84=0,0,AF84/$AT84*$X84))</f>
      </c>
      <c r="AW84" s="18">
        <f>IF(K84&lt;&gt;0,K84,IF($AT84=0,0,AG84/$AT84*$X84))</f>
      </c>
      <c r="AX84" s="18">
        <f>IF(L84&lt;&gt;0,L84,IF($AT84=0,0,AH84/$AT84*$X84))</f>
      </c>
      <c r="AY84" s="18">
        <f>IF(M84&lt;&gt;0,M84,IF($AT84=0,0,AI84/$AT84*$X84))</f>
      </c>
      <c r="AZ84" s="18">
        <f>IF(N84&lt;&gt;0,N84,IF($AT84=0,0,AJ84/$AT84*$X84))</f>
      </c>
      <c r="BA84" s="18">
        <f>IF(O84&lt;&gt;0,O84,IF($AT84=0,0,AK84/$AT84*$X84))</f>
      </c>
      <c r="BB84" s="18">
        <f>IF(P84&lt;&gt;0,P84,IF($AT84=0,0,AL84/$AT84*$X84))</f>
      </c>
      <c r="BC84" s="18">
        <f>IF(Q84&lt;&gt;0,Q84,IF($AT84=0,0,AM84/$AT84*$X84))</f>
      </c>
      <c r="BD84" s="18">
        <f>IF(R84&lt;&gt;0,R84,IF($AT84=0,0,AN84/$AT84*$X84))</f>
      </c>
      <c r="BE84" s="18">
        <f>IF(S84&lt;&gt;0,S84,IF($AT84=0,0,AO84/$AT84*$X84))</f>
      </c>
      <c r="BF84" s="18">
        <f>IF(T84&lt;&gt;0,T84,IF($AT84=0,0,AP84/$AT84*$X84))</f>
      </c>
      <c r="BG84" s="18">
        <f>IF(U84&lt;&gt;0,U84,IF($AT84=0,0,AQ84/$AT84*$X84))</f>
      </c>
      <c r="BH84" s="18">
        <f>IF(V84&lt;&gt;0,V84,IF($AT84=0,0,AR84/$AT84*$X84))</f>
      </c>
      <c r="BI84" s="18">
        <f>IF(W84&lt;&gt;0,W84,IF($AT84=0,0,AS84/$AT84*$X84))</f>
      </c>
      <c r="BJ84" s="18">
        <f>SUM(AU84:BI84)</f>
      </c>
      <c r="BK84" s="18">
        <f>H84-BJ84</f>
      </c>
    </row>
    <row r="85" outlineLevel="2">
      <c r="A85" s="5" t="str">
        <v>11.5.1</v>
      </c>
      <c r="B85" s="5" t="str">
        <v/>
      </c>
      <c r="C85" s="5" t="str">
        <v/>
      </c>
      <c r="D85" s="19">
        <v>0.8</v>
      </c>
      <c r="E85" s="5" t="str">
        <v>Site Delivery</v>
      </c>
      <c r="F85" s="5" t="str">
        <v/>
      </c>
      <c r="G85" s="18">
        <f>F83*D85</f>
      </c>
      <c r="H85" s="18">
        <f>G85</f>
      </c>
      <c r="I85" s="18">
        <v>0</v>
      </c>
      <c r="J85" s="18">
        <v>0</v>
      </c>
      <c r="K85" s="18">
        <v>0</v>
      </c>
      <c r="L85" s="18">
        <v>0</v>
      </c>
      <c r="M85" s="18">
        <v>0</v>
      </c>
      <c r="N85" s="18">
        <v>0</v>
      </c>
      <c r="O85" s="18">
        <v>0</v>
      </c>
      <c r="P85" s="18">
        <v>0</v>
      </c>
      <c r="Q85" s="18">
        <v>0</v>
      </c>
      <c r="R85" s="18">
        <v>0</v>
      </c>
      <c r="S85" s="18">
        <v>0</v>
      </c>
      <c r="T85" s="18">
        <v>0</v>
      </c>
      <c r="U85" s="18">
        <v>0</v>
      </c>
      <c r="V85" s="18">
        <v>0</v>
      </c>
      <c r="W85" s="18">
        <v>0</v>
      </c>
      <c r="X85" s="18">
        <f>H85-SUM(I85:W85)</f>
      </c>
      <c r="Y85" s="5" t="str">
        <v/>
      </c>
      <c r="Z85" s="5" t="str">
        <v/>
      </c>
      <c r="AA85" s="18">
        <v>30</v>
      </c>
      <c r="AB85" s="20">
        <f>Y85+AA85</f>
      </c>
      <c r="AC85" s="20">
        <f>AA85+Z85</f>
      </c>
      <c r="AD85" s="5" t="str">
        <v/>
      </c>
      <c r="AE85" s="18">
        <f>IFERROR(_xlfn.BETA.DIST(DATE(YEAR(AE$2),MONTH(AE$2),15),$AB$2,$AC$2,FALSE,DATE(YEAR($AB85),MONTH($AB85),1),DATE(YEAR($AC85),MONTH($AC85),28)),0)</f>
      </c>
      <c r="AF85" s="18">
        <f>IFERROR(_xlfn.BETA.DIST(DATE(YEAR(AF$2),MONTH(AF$2),15),$AB$2,$AC$2,FALSE,DATE(YEAR($AB85),MONTH($AB85),1),DATE(YEAR($AC85),MONTH($AC85),28)),0)</f>
      </c>
      <c r="AG85" s="18">
        <f>IFERROR(_xlfn.BETA.DIST(DATE(YEAR(AG$2),MONTH(AG$2),15),$AB$2,$AC$2,FALSE,DATE(YEAR($AB85),MONTH($AB85),1),DATE(YEAR($AC85),MONTH($AC85),28)),0)</f>
      </c>
      <c r="AH85" s="18">
        <f>IFERROR(_xlfn.BETA.DIST(DATE(YEAR(AH$2),MONTH(AH$2),15),$AB$2,$AC$2,FALSE,DATE(YEAR($AB85),MONTH($AB85),1),DATE(YEAR($AC85),MONTH($AC85),28)),0)</f>
      </c>
      <c r="AI85" s="18">
        <f>IFERROR(_xlfn.BETA.DIST(DATE(YEAR(AI$2),MONTH(AI$2),15),$AB$2,$AC$2,FALSE,DATE(YEAR($AB85),MONTH($AB85),1),DATE(YEAR($AC85),MONTH($AC85),28)),0)</f>
      </c>
      <c r="AJ85" s="18">
        <f>IFERROR(_xlfn.BETA.DIST(DATE(YEAR(AJ$2),MONTH(AJ$2),15),$AB$2,$AC$2,FALSE,DATE(YEAR($AB85),MONTH($AB85),1),DATE(YEAR($AC85),MONTH($AC85),28)),0)</f>
      </c>
      <c r="AK85" s="18">
        <f>IFERROR(_xlfn.BETA.DIST(DATE(YEAR(AK$2),MONTH(AK$2),15),$AB$2,$AC$2,FALSE,DATE(YEAR($AB85),MONTH($AB85),1),DATE(YEAR($AC85),MONTH($AC85),28)),0)</f>
      </c>
      <c r="AL85" s="18">
        <f>IFERROR(_xlfn.BETA.DIST(DATE(YEAR(AL$2),MONTH(AL$2),15),$AB$2,$AC$2,FALSE,DATE(YEAR($AB85),MONTH($AB85),1),DATE(YEAR($AC85),MONTH($AC85),28)),0)</f>
      </c>
      <c r="AM85" s="18">
        <f>IFERROR(_xlfn.BETA.DIST(DATE(YEAR(AM$2),MONTH(AM$2),15),$AB$2,$AC$2,FALSE,DATE(YEAR($AB85),MONTH($AB85),1),DATE(YEAR($AC85),MONTH($AC85),28)),0)</f>
      </c>
      <c r="AN85" s="18">
        <f>IFERROR(_xlfn.BETA.DIST(DATE(YEAR(AN$2),MONTH(AN$2),15),$AB$2,$AC$2,FALSE,DATE(YEAR($AB85),MONTH($AB85),1),DATE(YEAR($AC85),MONTH($AC85),28)),0)</f>
      </c>
      <c r="AO85" s="18">
        <f>IFERROR(_xlfn.BETA.DIST(DATE(YEAR(AO$2),MONTH(AO$2),15),$AB$2,$AC$2,FALSE,DATE(YEAR($AB85),MONTH($AB85),1),DATE(YEAR($AC85),MONTH($AC85),28)),0)</f>
      </c>
      <c r="AP85" s="18">
        <f>IFERROR(_xlfn.BETA.DIST(DATE(YEAR(AP$2),MONTH(AP$2),15),$AB$2,$AC$2,FALSE,DATE(YEAR($AB85),MONTH($AB85),1),DATE(YEAR($AC85),MONTH($AC85),28)),0)</f>
      </c>
      <c r="AQ85" s="18">
        <f>IFERROR(_xlfn.BETA.DIST(DATE(YEAR(AQ$2),MONTH(AQ$2),15),$AB$2,$AC$2,FALSE,DATE(YEAR($AB85),MONTH($AB85),1),DATE(YEAR($AC85),MONTH($AC85),28)),0)</f>
      </c>
      <c r="AR85" s="18">
        <f>IFERROR(_xlfn.BETA.DIST(DATE(YEAR(AR$2),MONTH(AR$2),15),$AB$2,$AC$2,FALSE,DATE(YEAR($AB85),MONTH($AB85),1),DATE(YEAR($AC85),MONTH($AC85),28)),0)</f>
      </c>
      <c r="AS85" s="18">
        <f>IFERROR(_xlfn.BETA.DIST(DATE(YEAR(AS$2),MONTH(AS$2),15),$AB$2,$AC$2,FALSE,DATE(YEAR($AB85),MONTH($AB85),1),DATE(YEAR($AC85),MONTH($AC85),28)),0)</f>
      </c>
      <c r="AT85" s="18">
        <f>SUM(AE85:AS85)</f>
      </c>
      <c r="AU85" s="18">
        <f>IF(I85&lt;&gt;0,I85,IF($AT85=0,0,AE85/$AT85*$X85))</f>
      </c>
      <c r="AV85" s="18">
        <f>IF(J85&lt;&gt;0,J85,IF($AT85=0,0,AF85/$AT85*$X85))</f>
      </c>
      <c r="AW85" s="18">
        <f>IF(K85&lt;&gt;0,K85,IF($AT85=0,0,AG85/$AT85*$X85))</f>
      </c>
      <c r="AX85" s="18">
        <f>IF(L85&lt;&gt;0,L85,IF($AT85=0,0,AH85/$AT85*$X85))</f>
      </c>
      <c r="AY85" s="18">
        <f>IF(M85&lt;&gt;0,M85,IF($AT85=0,0,AI85/$AT85*$X85))</f>
      </c>
      <c r="AZ85" s="18">
        <f>IF(N85&lt;&gt;0,N85,IF($AT85=0,0,AJ85/$AT85*$X85))</f>
      </c>
      <c r="BA85" s="18">
        <f>IF(O85&lt;&gt;0,O85,IF($AT85=0,0,AK85/$AT85*$X85))</f>
      </c>
      <c r="BB85" s="18">
        <f>IF(P85&lt;&gt;0,P85,IF($AT85=0,0,AL85/$AT85*$X85))</f>
      </c>
      <c r="BC85" s="18">
        <f>IF(Q85&lt;&gt;0,Q85,IF($AT85=0,0,AM85/$AT85*$X85))</f>
      </c>
      <c r="BD85" s="18">
        <f>IF(R85&lt;&gt;0,R85,IF($AT85=0,0,AN85/$AT85*$X85))</f>
      </c>
      <c r="BE85" s="18">
        <f>IF(S85&lt;&gt;0,S85,IF($AT85=0,0,AO85/$AT85*$X85))</f>
      </c>
      <c r="BF85" s="18">
        <f>IF(T85&lt;&gt;0,T85,IF($AT85=0,0,AP85/$AT85*$X85))</f>
      </c>
      <c r="BG85" s="18">
        <f>IF(U85&lt;&gt;0,U85,IF($AT85=0,0,AQ85/$AT85*$X85))</f>
      </c>
      <c r="BH85" s="18">
        <f>IF(V85&lt;&gt;0,V85,IF($AT85=0,0,AR85/$AT85*$X85))</f>
      </c>
      <c r="BI85" s="18">
        <f>IF(W85&lt;&gt;0,W85,IF($AT85=0,0,AS85/$AT85*$X85))</f>
      </c>
      <c r="BJ85" s="18">
        <f>SUM(AU85:BI85)</f>
      </c>
      <c r="BK85" s="18">
        <f>H85-BJ85</f>
      </c>
    </row>
    <row r="86" outlineLevel="1">
      <c r="A86" s="15" t="str">
        <v>11.14.1</v>
      </c>
      <c r="B86" s="15" t="str">
        <v/>
      </c>
      <c r="C86" s="15" t="str">
        <v/>
      </c>
      <c r="D86" s="15" t="str">
        <v>11.14.1</v>
      </c>
      <c r="E86" s="15" t="str">
        <v>Supply External Cable Trenches and Du</v>
      </c>
      <c r="F86" s="15">
        <v>2944800</v>
      </c>
      <c r="G86" s="15" t="str">
        <v/>
      </c>
      <c r="H86" s="15" t="str">
        <v/>
      </c>
      <c r="I86" s="15" t="str">
        <v/>
      </c>
      <c r="J86" s="15" t="str">
        <v/>
      </c>
      <c r="K86" s="15" t="str">
        <v/>
      </c>
      <c r="L86" s="15" t="str">
        <v/>
      </c>
      <c r="M86" s="15" t="str">
        <v/>
      </c>
      <c r="N86" s="15" t="str">
        <v/>
      </c>
      <c r="O86" s="15" t="str">
        <v/>
      </c>
      <c r="P86" s="15" t="str">
        <v/>
      </c>
      <c r="Q86" s="15" t="str">
        <v/>
      </c>
      <c r="R86" s="15" t="str">
        <v/>
      </c>
      <c r="S86" s="15" t="str">
        <v/>
      </c>
      <c r="T86" s="15" t="str">
        <v/>
      </c>
      <c r="U86" s="15" t="str">
        <v/>
      </c>
      <c r="V86" s="15" t="str">
        <v/>
      </c>
      <c r="W86" s="15" t="str">
        <v/>
      </c>
      <c r="X86" s="15" t="str">
        <v/>
      </c>
      <c r="Y86" s="15" t="str">
        <v/>
      </c>
      <c r="Z86" s="15" t="str">
        <v/>
      </c>
      <c r="AA86" s="15" t="str">
        <v/>
      </c>
      <c r="AB86" s="15" t="str">
        <v/>
      </c>
      <c r="AC86" s="15" t="str">
        <v/>
      </c>
      <c r="AD86" s="5" t="str">
        <v/>
      </c>
      <c r="AE86" s="18">
        <f>IFERROR(_xlfn.BETA.DIST(DATE(YEAR(AE$2),MONTH(AE$2),15),$AB$2,$AC$2,FALSE,DATE(YEAR($AB86),MONTH($AB86),1),DATE(YEAR($AC86),MONTH($AC86),28)),0)</f>
      </c>
      <c r="AF86" s="18">
        <f>IFERROR(_xlfn.BETA.DIST(DATE(YEAR(AF$2),MONTH(AF$2),15),$AB$2,$AC$2,FALSE,DATE(YEAR($AB86),MONTH($AB86),1),DATE(YEAR($AC86),MONTH($AC86),28)),0)</f>
      </c>
      <c r="AG86" s="18">
        <f>IFERROR(_xlfn.BETA.DIST(DATE(YEAR(AG$2),MONTH(AG$2),15),$AB$2,$AC$2,FALSE,DATE(YEAR($AB86),MONTH($AB86),1),DATE(YEAR($AC86),MONTH($AC86),28)),0)</f>
      </c>
      <c r="AH86" s="18">
        <f>IFERROR(_xlfn.BETA.DIST(DATE(YEAR(AH$2),MONTH(AH$2),15),$AB$2,$AC$2,FALSE,DATE(YEAR($AB86),MONTH($AB86),1),DATE(YEAR($AC86),MONTH($AC86),28)),0)</f>
      </c>
      <c r="AI86" s="18">
        <f>IFERROR(_xlfn.BETA.DIST(DATE(YEAR(AI$2),MONTH(AI$2),15),$AB$2,$AC$2,FALSE,DATE(YEAR($AB86),MONTH($AB86),1),DATE(YEAR($AC86),MONTH($AC86),28)),0)</f>
      </c>
      <c r="AJ86" s="18">
        <f>IFERROR(_xlfn.BETA.DIST(DATE(YEAR(AJ$2),MONTH(AJ$2),15),$AB$2,$AC$2,FALSE,DATE(YEAR($AB86),MONTH($AB86),1),DATE(YEAR($AC86),MONTH($AC86),28)),0)</f>
      </c>
      <c r="AK86" s="18">
        <f>IFERROR(_xlfn.BETA.DIST(DATE(YEAR(AK$2),MONTH(AK$2),15),$AB$2,$AC$2,FALSE,DATE(YEAR($AB86),MONTH($AB86),1),DATE(YEAR($AC86),MONTH($AC86),28)),0)</f>
      </c>
      <c r="AL86" s="18">
        <f>IFERROR(_xlfn.BETA.DIST(DATE(YEAR(AL$2),MONTH(AL$2),15),$AB$2,$AC$2,FALSE,DATE(YEAR($AB86),MONTH($AB86),1),DATE(YEAR($AC86),MONTH($AC86),28)),0)</f>
      </c>
      <c r="AM86" s="18">
        <f>IFERROR(_xlfn.BETA.DIST(DATE(YEAR(AM$2),MONTH(AM$2),15),$AB$2,$AC$2,FALSE,DATE(YEAR($AB86),MONTH($AB86),1),DATE(YEAR($AC86),MONTH($AC86),28)),0)</f>
      </c>
      <c r="AN86" s="18">
        <f>IFERROR(_xlfn.BETA.DIST(DATE(YEAR(AN$2),MONTH(AN$2),15),$AB$2,$AC$2,FALSE,DATE(YEAR($AB86),MONTH($AB86),1),DATE(YEAR($AC86),MONTH($AC86),28)),0)</f>
      </c>
      <c r="AO86" s="18">
        <f>IFERROR(_xlfn.BETA.DIST(DATE(YEAR(AO$2),MONTH(AO$2),15),$AB$2,$AC$2,FALSE,DATE(YEAR($AB86),MONTH($AB86),1),DATE(YEAR($AC86),MONTH($AC86),28)),0)</f>
      </c>
      <c r="AP86" s="18">
        <f>IFERROR(_xlfn.BETA.DIST(DATE(YEAR(AP$2),MONTH(AP$2),15),$AB$2,$AC$2,FALSE,DATE(YEAR($AB86),MONTH($AB86),1),DATE(YEAR($AC86),MONTH($AC86),28)),0)</f>
      </c>
      <c r="AQ86" s="18">
        <f>IFERROR(_xlfn.BETA.DIST(DATE(YEAR(AQ$2),MONTH(AQ$2),15),$AB$2,$AC$2,FALSE,DATE(YEAR($AB86),MONTH($AB86),1),DATE(YEAR($AC86),MONTH($AC86),28)),0)</f>
      </c>
      <c r="AR86" s="18">
        <f>IFERROR(_xlfn.BETA.DIST(DATE(YEAR(AR$2),MONTH(AR$2),15),$AB$2,$AC$2,FALSE,DATE(YEAR($AB86),MONTH($AB86),1),DATE(YEAR($AC86),MONTH($AC86),28)),0)</f>
      </c>
      <c r="AS86" s="18">
        <f>IFERROR(_xlfn.BETA.DIST(DATE(YEAR(AS$2),MONTH(AS$2),15),$AB$2,$AC$2,FALSE,DATE(YEAR($AB86),MONTH($AB86),1),DATE(YEAR($AC86),MONTH($AC86),28)),0)</f>
      </c>
      <c r="AT86" s="18">
        <f>SUM(AE86:AS86)</f>
      </c>
      <c r="AU86" s="18">
        <f>IF(I86&lt;&gt;0,I86,IF($AT86=0,0,AE86/$AT86*$X86))</f>
      </c>
      <c r="AV86" s="18">
        <f>IF(J86&lt;&gt;0,J86,IF($AT86=0,0,AF86/$AT86*$X86))</f>
      </c>
      <c r="AW86" s="18">
        <f>IF(K86&lt;&gt;0,K86,IF($AT86=0,0,AG86/$AT86*$X86))</f>
      </c>
      <c r="AX86" s="18">
        <f>IF(L86&lt;&gt;0,L86,IF($AT86=0,0,AH86/$AT86*$X86))</f>
      </c>
      <c r="AY86" s="18">
        <f>IF(M86&lt;&gt;0,M86,IF($AT86=0,0,AI86/$AT86*$X86))</f>
      </c>
      <c r="AZ86" s="18">
        <f>IF(N86&lt;&gt;0,N86,IF($AT86=0,0,AJ86/$AT86*$X86))</f>
      </c>
      <c r="BA86" s="18">
        <f>IF(O86&lt;&gt;0,O86,IF($AT86=0,0,AK86/$AT86*$X86))</f>
      </c>
      <c r="BB86" s="18">
        <f>IF(P86&lt;&gt;0,P86,IF($AT86=0,0,AL86/$AT86*$X86))</f>
      </c>
      <c r="BC86" s="18">
        <f>IF(Q86&lt;&gt;0,Q86,IF($AT86=0,0,AM86/$AT86*$X86))</f>
      </c>
      <c r="BD86" s="18">
        <f>IF(R86&lt;&gt;0,R86,IF($AT86=0,0,AN86/$AT86*$X86))</f>
      </c>
      <c r="BE86" s="18">
        <f>IF(S86&lt;&gt;0,S86,IF($AT86=0,0,AO86/$AT86*$X86))</f>
      </c>
      <c r="BF86" s="18">
        <f>IF(T86&lt;&gt;0,T86,IF($AT86=0,0,AP86/$AT86*$X86))</f>
      </c>
      <c r="BG86" s="18">
        <f>IF(U86&lt;&gt;0,U86,IF($AT86=0,0,AQ86/$AT86*$X86))</f>
      </c>
      <c r="BH86" s="18">
        <f>IF(V86&lt;&gt;0,V86,IF($AT86=0,0,AR86/$AT86*$X86))</f>
      </c>
      <c r="BI86" s="18">
        <f>IF(W86&lt;&gt;0,W86,IF($AT86=0,0,AS86/$AT86*$X86))</f>
      </c>
      <c r="BJ86" s="18">
        <f>SUM(AU86:BI86)</f>
      </c>
      <c r="BK86" s="15" t="str">
        <v/>
      </c>
    </row>
    <row r="87" outlineLevel="2">
      <c r="A87" s="5" t="str">
        <v>11.14.1</v>
      </c>
      <c r="B87" s="5" t="str">
        <v/>
      </c>
      <c r="C87" s="5" t="str">
        <v/>
      </c>
      <c r="D87" s="19">
        <v>0.2</v>
      </c>
      <c r="E87" s="5" t="str">
        <v>Advanced Payment PO EGP</v>
      </c>
      <c r="F87" s="5" t="str">
        <v/>
      </c>
      <c r="G87" s="18">
        <f>F86*D87</f>
      </c>
      <c r="H87" s="18">
        <f>G87</f>
      </c>
      <c r="I87" s="18">
        <v>0</v>
      </c>
      <c r="J87" s="18">
        <v>0</v>
      </c>
      <c r="K87" s="18">
        <v>0</v>
      </c>
      <c r="L87" s="18">
        <v>0</v>
      </c>
      <c r="M87" s="18">
        <v>0</v>
      </c>
      <c r="N87" s="18">
        <v>0</v>
      </c>
      <c r="O87" s="18">
        <v>0</v>
      </c>
      <c r="P87" s="18">
        <v>0</v>
      </c>
      <c r="Q87" s="18">
        <v>0</v>
      </c>
      <c r="R87" s="18">
        <v>0</v>
      </c>
      <c r="S87" s="18">
        <v>0</v>
      </c>
      <c r="T87" s="18">
        <v>0</v>
      </c>
      <c r="U87" s="18">
        <v>0</v>
      </c>
      <c r="V87" s="18">
        <v>0</v>
      </c>
      <c r="W87" s="18">
        <v>0</v>
      </c>
      <c r="X87" s="18">
        <f>H87-SUM(I87:W87)</f>
      </c>
      <c r="Y87" s="5" t="str">
        <v/>
      </c>
      <c r="Z87" s="5" t="str">
        <v/>
      </c>
      <c r="AA87" s="18">
        <v>0</v>
      </c>
      <c r="AB87" s="20">
        <f>Y87+AA87</f>
      </c>
      <c r="AC87" s="20">
        <f>AA87+Z87</f>
      </c>
      <c r="AD87" s="5" t="str">
        <v/>
      </c>
      <c r="AE87" s="18">
        <f>IFERROR(_xlfn.BETA.DIST(DATE(YEAR(AE$2),MONTH(AE$2),15),$AB$2,$AC$2,FALSE,DATE(YEAR($AB87),MONTH($AB87),1),DATE(YEAR($AC87),MONTH($AC87),28)),0)</f>
      </c>
      <c r="AF87" s="18">
        <f>IFERROR(_xlfn.BETA.DIST(DATE(YEAR(AF$2),MONTH(AF$2),15),$AB$2,$AC$2,FALSE,DATE(YEAR($AB87),MONTH($AB87),1),DATE(YEAR($AC87),MONTH($AC87),28)),0)</f>
      </c>
      <c r="AG87" s="18">
        <f>IFERROR(_xlfn.BETA.DIST(DATE(YEAR(AG$2),MONTH(AG$2),15),$AB$2,$AC$2,FALSE,DATE(YEAR($AB87),MONTH($AB87),1),DATE(YEAR($AC87),MONTH($AC87),28)),0)</f>
      </c>
      <c r="AH87" s="18">
        <f>IFERROR(_xlfn.BETA.DIST(DATE(YEAR(AH$2),MONTH(AH$2),15),$AB$2,$AC$2,FALSE,DATE(YEAR($AB87),MONTH($AB87),1),DATE(YEAR($AC87),MONTH($AC87),28)),0)</f>
      </c>
      <c r="AI87" s="18">
        <f>IFERROR(_xlfn.BETA.DIST(DATE(YEAR(AI$2),MONTH(AI$2),15),$AB$2,$AC$2,FALSE,DATE(YEAR($AB87),MONTH($AB87),1),DATE(YEAR($AC87),MONTH($AC87),28)),0)</f>
      </c>
      <c r="AJ87" s="18">
        <f>IFERROR(_xlfn.BETA.DIST(DATE(YEAR(AJ$2),MONTH(AJ$2),15),$AB$2,$AC$2,FALSE,DATE(YEAR($AB87),MONTH($AB87),1),DATE(YEAR($AC87),MONTH($AC87),28)),0)</f>
      </c>
      <c r="AK87" s="18">
        <f>IFERROR(_xlfn.BETA.DIST(DATE(YEAR(AK$2),MONTH(AK$2),15),$AB$2,$AC$2,FALSE,DATE(YEAR($AB87),MONTH($AB87),1),DATE(YEAR($AC87),MONTH($AC87),28)),0)</f>
      </c>
      <c r="AL87" s="18">
        <f>IFERROR(_xlfn.BETA.DIST(DATE(YEAR(AL$2),MONTH(AL$2),15),$AB$2,$AC$2,FALSE,DATE(YEAR($AB87),MONTH($AB87),1),DATE(YEAR($AC87),MONTH($AC87),28)),0)</f>
      </c>
      <c r="AM87" s="18">
        <f>IFERROR(_xlfn.BETA.DIST(DATE(YEAR(AM$2),MONTH(AM$2),15),$AB$2,$AC$2,FALSE,DATE(YEAR($AB87),MONTH($AB87),1),DATE(YEAR($AC87),MONTH($AC87),28)),0)</f>
      </c>
      <c r="AN87" s="18">
        <f>IFERROR(_xlfn.BETA.DIST(DATE(YEAR(AN$2),MONTH(AN$2),15),$AB$2,$AC$2,FALSE,DATE(YEAR($AB87),MONTH($AB87),1),DATE(YEAR($AC87),MONTH($AC87),28)),0)</f>
      </c>
      <c r="AO87" s="18">
        <f>IFERROR(_xlfn.BETA.DIST(DATE(YEAR(AO$2),MONTH(AO$2),15),$AB$2,$AC$2,FALSE,DATE(YEAR($AB87),MONTH($AB87),1),DATE(YEAR($AC87),MONTH($AC87),28)),0)</f>
      </c>
      <c r="AP87" s="18">
        <f>IFERROR(_xlfn.BETA.DIST(DATE(YEAR(AP$2),MONTH(AP$2),15),$AB$2,$AC$2,FALSE,DATE(YEAR($AB87),MONTH($AB87),1),DATE(YEAR($AC87),MONTH($AC87),28)),0)</f>
      </c>
      <c r="AQ87" s="18">
        <f>IFERROR(_xlfn.BETA.DIST(DATE(YEAR(AQ$2),MONTH(AQ$2),15),$AB$2,$AC$2,FALSE,DATE(YEAR($AB87),MONTH($AB87),1),DATE(YEAR($AC87),MONTH($AC87),28)),0)</f>
      </c>
      <c r="AR87" s="18">
        <f>IFERROR(_xlfn.BETA.DIST(DATE(YEAR(AR$2),MONTH(AR$2),15),$AB$2,$AC$2,FALSE,DATE(YEAR($AB87),MONTH($AB87),1),DATE(YEAR($AC87),MONTH($AC87),28)),0)</f>
      </c>
      <c r="AS87" s="18">
        <f>IFERROR(_xlfn.BETA.DIST(DATE(YEAR(AS$2),MONTH(AS$2),15),$AB$2,$AC$2,FALSE,DATE(YEAR($AB87),MONTH($AB87),1),DATE(YEAR($AC87),MONTH($AC87),28)),0)</f>
      </c>
      <c r="AT87" s="18">
        <f>SUM(AE87:AS87)</f>
      </c>
      <c r="AU87" s="18">
        <f>IF(I87&lt;&gt;0,I87,IF($AT87=0,0,AE87/$AT87*$X87))</f>
      </c>
      <c r="AV87" s="18">
        <f>IF(J87&lt;&gt;0,J87,IF($AT87=0,0,AF87/$AT87*$X87))</f>
      </c>
      <c r="AW87" s="18">
        <f>IF(K87&lt;&gt;0,K87,IF($AT87=0,0,AG87/$AT87*$X87))</f>
      </c>
      <c r="AX87" s="18">
        <f>IF(L87&lt;&gt;0,L87,IF($AT87=0,0,AH87/$AT87*$X87))</f>
      </c>
      <c r="AY87" s="18">
        <f>IF(M87&lt;&gt;0,M87,IF($AT87=0,0,AI87/$AT87*$X87))</f>
      </c>
      <c r="AZ87" s="18">
        <f>IF(N87&lt;&gt;0,N87,IF($AT87=0,0,AJ87/$AT87*$X87))</f>
      </c>
      <c r="BA87" s="18">
        <f>IF(O87&lt;&gt;0,O87,IF($AT87=0,0,AK87/$AT87*$X87))</f>
      </c>
      <c r="BB87" s="18">
        <f>IF(P87&lt;&gt;0,P87,IF($AT87=0,0,AL87/$AT87*$X87))</f>
      </c>
      <c r="BC87" s="18">
        <f>IF(Q87&lt;&gt;0,Q87,IF($AT87=0,0,AM87/$AT87*$X87))</f>
      </c>
      <c r="BD87" s="18">
        <f>IF(R87&lt;&gt;0,R87,IF($AT87=0,0,AN87/$AT87*$X87))</f>
      </c>
      <c r="BE87" s="18">
        <f>IF(S87&lt;&gt;0,S87,IF($AT87=0,0,AO87/$AT87*$X87))</f>
      </c>
      <c r="BF87" s="18">
        <f>IF(T87&lt;&gt;0,T87,IF($AT87=0,0,AP87/$AT87*$X87))</f>
      </c>
      <c r="BG87" s="18">
        <f>IF(U87&lt;&gt;0,U87,IF($AT87=0,0,AQ87/$AT87*$X87))</f>
      </c>
      <c r="BH87" s="18">
        <f>IF(V87&lt;&gt;0,V87,IF($AT87=0,0,AR87/$AT87*$X87))</f>
      </c>
      <c r="BI87" s="18">
        <f>IF(W87&lt;&gt;0,W87,IF($AT87=0,0,AS87/$AT87*$X87))</f>
      </c>
      <c r="BJ87" s="18">
        <f>SUM(AU87:BI87)</f>
      </c>
      <c r="BK87" s="18">
        <f>H87-BJ87</f>
      </c>
    </row>
    <row r="88" outlineLevel="2">
      <c r="A88" s="5" t="str">
        <v>11.14.1</v>
      </c>
      <c r="B88" s="5" t="str">
        <v/>
      </c>
      <c r="C88" s="5" t="str">
        <v/>
      </c>
      <c r="D88" s="19">
        <v>0.8</v>
      </c>
      <c r="E88" s="5" t="str">
        <v>Site Delivery</v>
      </c>
      <c r="F88" s="5" t="str">
        <v/>
      </c>
      <c r="G88" s="18">
        <f>F86*D88</f>
      </c>
      <c r="H88" s="18">
        <f>G88</f>
      </c>
      <c r="I88" s="18">
        <v>0</v>
      </c>
      <c r="J88" s="18">
        <v>0</v>
      </c>
      <c r="K88" s="18">
        <v>0</v>
      </c>
      <c r="L88" s="18">
        <v>0</v>
      </c>
      <c r="M88" s="18">
        <v>0</v>
      </c>
      <c r="N88" s="18">
        <v>0</v>
      </c>
      <c r="O88" s="18">
        <v>0</v>
      </c>
      <c r="P88" s="18">
        <v>0</v>
      </c>
      <c r="Q88" s="18">
        <v>0</v>
      </c>
      <c r="R88" s="18">
        <v>0</v>
      </c>
      <c r="S88" s="18">
        <v>0</v>
      </c>
      <c r="T88" s="18">
        <v>0</v>
      </c>
      <c r="U88" s="18">
        <v>0</v>
      </c>
      <c r="V88" s="18">
        <v>0</v>
      </c>
      <c r="W88" s="18">
        <v>0</v>
      </c>
      <c r="X88" s="18">
        <f>H88-SUM(I88:W88)</f>
      </c>
      <c r="Y88" s="5" t="str">
        <v/>
      </c>
      <c r="Z88" s="5" t="str">
        <v/>
      </c>
      <c r="AA88" s="18">
        <v>30</v>
      </c>
      <c r="AB88" s="20">
        <f>Y88+AA88</f>
      </c>
      <c r="AC88" s="20">
        <f>AA88+Z88</f>
      </c>
      <c r="AD88" s="5" t="str">
        <v/>
      </c>
      <c r="AE88" s="18">
        <f>IFERROR(_xlfn.BETA.DIST(DATE(YEAR(AE$2),MONTH(AE$2),15),$AB$2,$AC$2,FALSE,DATE(YEAR($AB88),MONTH($AB88),1),DATE(YEAR($AC88),MONTH($AC88),28)),0)</f>
      </c>
      <c r="AF88" s="18">
        <f>IFERROR(_xlfn.BETA.DIST(DATE(YEAR(AF$2),MONTH(AF$2),15),$AB$2,$AC$2,FALSE,DATE(YEAR($AB88),MONTH($AB88),1),DATE(YEAR($AC88),MONTH($AC88),28)),0)</f>
      </c>
      <c r="AG88" s="18">
        <f>IFERROR(_xlfn.BETA.DIST(DATE(YEAR(AG$2),MONTH(AG$2),15),$AB$2,$AC$2,FALSE,DATE(YEAR($AB88),MONTH($AB88),1),DATE(YEAR($AC88),MONTH($AC88),28)),0)</f>
      </c>
      <c r="AH88" s="18">
        <f>IFERROR(_xlfn.BETA.DIST(DATE(YEAR(AH$2),MONTH(AH$2),15),$AB$2,$AC$2,FALSE,DATE(YEAR($AB88),MONTH($AB88),1),DATE(YEAR($AC88),MONTH($AC88),28)),0)</f>
      </c>
      <c r="AI88" s="18">
        <f>IFERROR(_xlfn.BETA.DIST(DATE(YEAR(AI$2),MONTH(AI$2),15),$AB$2,$AC$2,FALSE,DATE(YEAR($AB88),MONTH($AB88),1),DATE(YEAR($AC88),MONTH($AC88),28)),0)</f>
      </c>
      <c r="AJ88" s="18">
        <f>IFERROR(_xlfn.BETA.DIST(DATE(YEAR(AJ$2),MONTH(AJ$2),15),$AB$2,$AC$2,FALSE,DATE(YEAR($AB88),MONTH($AB88),1),DATE(YEAR($AC88),MONTH($AC88),28)),0)</f>
      </c>
      <c r="AK88" s="18">
        <f>IFERROR(_xlfn.BETA.DIST(DATE(YEAR(AK$2),MONTH(AK$2),15),$AB$2,$AC$2,FALSE,DATE(YEAR($AB88),MONTH($AB88),1),DATE(YEAR($AC88),MONTH($AC88),28)),0)</f>
      </c>
      <c r="AL88" s="18">
        <f>IFERROR(_xlfn.BETA.DIST(DATE(YEAR(AL$2),MONTH(AL$2),15),$AB$2,$AC$2,FALSE,DATE(YEAR($AB88),MONTH($AB88),1),DATE(YEAR($AC88),MONTH($AC88),28)),0)</f>
      </c>
      <c r="AM88" s="18">
        <f>IFERROR(_xlfn.BETA.DIST(DATE(YEAR(AM$2),MONTH(AM$2),15),$AB$2,$AC$2,FALSE,DATE(YEAR($AB88),MONTH($AB88),1),DATE(YEAR($AC88),MONTH($AC88),28)),0)</f>
      </c>
      <c r="AN88" s="18">
        <f>IFERROR(_xlfn.BETA.DIST(DATE(YEAR(AN$2),MONTH(AN$2),15),$AB$2,$AC$2,FALSE,DATE(YEAR($AB88),MONTH($AB88),1),DATE(YEAR($AC88),MONTH($AC88),28)),0)</f>
      </c>
      <c r="AO88" s="18">
        <f>IFERROR(_xlfn.BETA.DIST(DATE(YEAR(AO$2),MONTH(AO$2),15),$AB$2,$AC$2,FALSE,DATE(YEAR($AB88),MONTH($AB88),1),DATE(YEAR($AC88),MONTH($AC88),28)),0)</f>
      </c>
      <c r="AP88" s="18">
        <f>IFERROR(_xlfn.BETA.DIST(DATE(YEAR(AP$2),MONTH(AP$2),15),$AB$2,$AC$2,FALSE,DATE(YEAR($AB88),MONTH($AB88),1),DATE(YEAR($AC88),MONTH($AC88),28)),0)</f>
      </c>
      <c r="AQ88" s="18">
        <f>IFERROR(_xlfn.BETA.DIST(DATE(YEAR(AQ$2),MONTH(AQ$2),15),$AB$2,$AC$2,FALSE,DATE(YEAR($AB88),MONTH($AB88),1),DATE(YEAR($AC88),MONTH($AC88),28)),0)</f>
      </c>
      <c r="AR88" s="18">
        <f>IFERROR(_xlfn.BETA.DIST(DATE(YEAR(AR$2),MONTH(AR$2),15),$AB$2,$AC$2,FALSE,DATE(YEAR($AB88),MONTH($AB88),1),DATE(YEAR($AC88),MONTH($AC88),28)),0)</f>
      </c>
      <c r="AS88" s="18">
        <f>IFERROR(_xlfn.BETA.DIST(DATE(YEAR(AS$2),MONTH(AS$2),15),$AB$2,$AC$2,FALSE,DATE(YEAR($AB88),MONTH($AB88),1),DATE(YEAR($AC88),MONTH($AC88),28)),0)</f>
      </c>
      <c r="AT88" s="18">
        <f>SUM(AE88:AS88)</f>
      </c>
      <c r="AU88" s="18">
        <f>IF(I88&lt;&gt;0,I88,IF($AT88=0,0,AE88/$AT88*$X88))</f>
      </c>
      <c r="AV88" s="18">
        <f>IF(J88&lt;&gt;0,J88,IF($AT88=0,0,AF88/$AT88*$X88))</f>
      </c>
      <c r="AW88" s="18">
        <f>IF(K88&lt;&gt;0,K88,IF($AT88=0,0,AG88/$AT88*$X88))</f>
      </c>
      <c r="AX88" s="18">
        <f>IF(L88&lt;&gt;0,L88,IF($AT88=0,0,AH88/$AT88*$X88))</f>
      </c>
      <c r="AY88" s="18">
        <f>IF(M88&lt;&gt;0,M88,IF($AT88=0,0,AI88/$AT88*$X88))</f>
      </c>
      <c r="AZ88" s="18">
        <f>IF(N88&lt;&gt;0,N88,IF($AT88=0,0,AJ88/$AT88*$X88))</f>
      </c>
      <c r="BA88" s="18">
        <f>IF(O88&lt;&gt;0,O88,IF($AT88=0,0,AK88/$AT88*$X88))</f>
      </c>
      <c r="BB88" s="18">
        <f>IF(P88&lt;&gt;0,P88,IF($AT88=0,0,AL88/$AT88*$X88))</f>
      </c>
      <c r="BC88" s="18">
        <f>IF(Q88&lt;&gt;0,Q88,IF($AT88=0,0,AM88/$AT88*$X88))</f>
      </c>
      <c r="BD88" s="18">
        <f>IF(R88&lt;&gt;0,R88,IF($AT88=0,0,AN88/$AT88*$X88))</f>
      </c>
      <c r="BE88" s="18">
        <f>IF(S88&lt;&gt;0,S88,IF($AT88=0,0,AO88/$AT88*$X88))</f>
      </c>
      <c r="BF88" s="18">
        <f>IF(T88&lt;&gt;0,T88,IF($AT88=0,0,AP88/$AT88*$X88))</f>
      </c>
      <c r="BG88" s="18">
        <f>IF(U88&lt;&gt;0,U88,IF($AT88=0,0,AQ88/$AT88*$X88))</f>
      </c>
      <c r="BH88" s="18">
        <f>IF(V88&lt;&gt;0,V88,IF($AT88=0,0,AR88/$AT88*$X88))</f>
      </c>
      <c r="BI88" s="18">
        <f>IF(W88&lt;&gt;0,W88,IF($AT88=0,0,AS88/$AT88*$X88))</f>
      </c>
      <c r="BJ88" s="18">
        <f>SUM(AU88:BI88)</f>
      </c>
      <c r="BK88" s="18">
        <f>H88-BJ88</f>
      </c>
    </row>
    <row r="89" outlineLevel="1">
      <c r="A89" s="15" t="str">
        <v>11.24.1</v>
      </c>
      <c r="B89" s="15" t="str">
        <v/>
      </c>
      <c r="C89" s="15" t="str">
        <v/>
      </c>
      <c r="D89" s="15" t="str">
        <v>11.24.1</v>
      </c>
      <c r="E89" s="15" t="str">
        <v>Supply Sewage System</v>
      </c>
      <c r="F89" s="15">
        <v>983399.03</v>
      </c>
      <c r="G89" s="15" t="str">
        <v/>
      </c>
      <c r="H89" s="15" t="str">
        <v/>
      </c>
      <c r="I89" s="15" t="str">
        <v/>
      </c>
      <c r="J89" s="15" t="str">
        <v/>
      </c>
      <c r="K89" s="15" t="str">
        <v/>
      </c>
      <c r="L89" s="15" t="str">
        <v/>
      </c>
      <c r="M89" s="15" t="str">
        <v/>
      </c>
      <c r="N89" s="15" t="str">
        <v/>
      </c>
      <c r="O89" s="15" t="str">
        <v/>
      </c>
      <c r="P89" s="15" t="str">
        <v/>
      </c>
      <c r="Q89" s="15" t="str">
        <v/>
      </c>
      <c r="R89" s="15" t="str">
        <v/>
      </c>
      <c r="S89" s="15" t="str">
        <v/>
      </c>
      <c r="T89" s="15" t="str">
        <v/>
      </c>
      <c r="U89" s="15" t="str">
        <v/>
      </c>
      <c r="V89" s="15" t="str">
        <v/>
      </c>
      <c r="W89" s="15" t="str">
        <v/>
      </c>
      <c r="X89" s="15" t="str">
        <v/>
      </c>
      <c r="Y89" s="15" t="str">
        <v/>
      </c>
      <c r="Z89" s="15" t="str">
        <v/>
      </c>
      <c r="AA89" s="15" t="str">
        <v/>
      </c>
      <c r="AB89" s="15" t="str">
        <v/>
      </c>
      <c r="AC89" s="15" t="str">
        <v/>
      </c>
      <c r="AD89" s="5" t="str">
        <v/>
      </c>
      <c r="AE89" s="18">
        <f>IFERROR(_xlfn.BETA.DIST(DATE(YEAR(AE$2),MONTH(AE$2),15),$AB$2,$AC$2,FALSE,DATE(YEAR($AB89),MONTH($AB89),1),DATE(YEAR($AC89),MONTH($AC89),28)),0)</f>
      </c>
      <c r="AF89" s="18">
        <f>IFERROR(_xlfn.BETA.DIST(DATE(YEAR(AF$2),MONTH(AF$2),15),$AB$2,$AC$2,FALSE,DATE(YEAR($AB89),MONTH($AB89),1),DATE(YEAR($AC89),MONTH($AC89),28)),0)</f>
      </c>
      <c r="AG89" s="18">
        <f>IFERROR(_xlfn.BETA.DIST(DATE(YEAR(AG$2),MONTH(AG$2),15),$AB$2,$AC$2,FALSE,DATE(YEAR($AB89),MONTH($AB89),1),DATE(YEAR($AC89),MONTH($AC89),28)),0)</f>
      </c>
      <c r="AH89" s="18">
        <f>IFERROR(_xlfn.BETA.DIST(DATE(YEAR(AH$2),MONTH(AH$2),15),$AB$2,$AC$2,FALSE,DATE(YEAR($AB89),MONTH($AB89),1),DATE(YEAR($AC89),MONTH($AC89),28)),0)</f>
      </c>
      <c r="AI89" s="18">
        <f>IFERROR(_xlfn.BETA.DIST(DATE(YEAR(AI$2),MONTH(AI$2),15),$AB$2,$AC$2,FALSE,DATE(YEAR($AB89),MONTH($AB89),1),DATE(YEAR($AC89),MONTH($AC89),28)),0)</f>
      </c>
      <c r="AJ89" s="18">
        <f>IFERROR(_xlfn.BETA.DIST(DATE(YEAR(AJ$2),MONTH(AJ$2),15),$AB$2,$AC$2,FALSE,DATE(YEAR($AB89),MONTH($AB89),1),DATE(YEAR($AC89),MONTH($AC89),28)),0)</f>
      </c>
      <c r="AK89" s="18">
        <f>IFERROR(_xlfn.BETA.DIST(DATE(YEAR(AK$2),MONTH(AK$2),15),$AB$2,$AC$2,FALSE,DATE(YEAR($AB89),MONTH($AB89),1),DATE(YEAR($AC89),MONTH($AC89),28)),0)</f>
      </c>
      <c r="AL89" s="18">
        <f>IFERROR(_xlfn.BETA.DIST(DATE(YEAR(AL$2),MONTH(AL$2),15),$AB$2,$AC$2,FALSE,DATE(YEAR($AB89),MONTH($AB89),1),DATE(YEAR($AC89),MONTH($AC89),28)),0)</f>
      </c>
      <c r="AM89" s="18">
        <f>IFERROR(_xlfn.BETA.DIST(DATE(YEAR(AM$2),MONTH(AM$2),15),$AB$2,$AC$2,FALSE,DATE(YEAR($AB89),MONTH($AB89),1),DATE(YEAR($AC89),MONTH($AC89),28)),0)</f>
      </c>
      <c r="AN89" s="18">
        <f>IFERROR(_xlfn.BETA.DIST(DATE(YEAR(AN$2),MONTH(AN$2),15),$AB$2,$AC$2,FALSE,DATE(YEAR($AB89),MONTH($AB89),1),DATE(YEAR($AC89),MONTH($AC89),28)),0)</f>
      </c>
      <c r="AO89" s="18">
        <f>IFERROR(_xlfn.BETA.DIST(DATE(YEAR(AO$2),MONTH(AO$2),15),$AB$2,$AC$2,FALSE,DATE(YEAR($AB89),MONTH($AB89),1),DATE(YEAR($AC89),MONTH($AC89),28)),0)</f>
      </c>
      <c r="AP89" s="18">
        <f>IFERROR(_xlfn.BETA.DIST(DATE(YEAR(AP$2),MONTH(AP$2),15),$AB$2,$AC$2,FALSE,DATE(YEAR($AB89),MONTH($AB89),1),DATE(YEAR($AC89),MONTH($AC89),28)),0)</f>
      </c>
      <c r="AQ89" s="18">
        <f>IFERROR(_xlfn.BETA.DIST(DATE(YEAR(AQ$2),MONTH(AQ$2),15),$AB$2,$AC$2,FALSE,DATE(YEAR($AB89),MONTH($AB89),1),DATE(YEAR($AC89),MONTH($AC89),28)),0)</f>
      </c>
      <c r="AR89" s="18">
        <f>IFERROR(_xlfn.BETA.DIST(DATE(YEAR(AR$2),MONTH(AR$2),15),$AB$2,$AC$2,FALSE,DATE(YEAR($AB89),MONTH($AB89),1),DATE(YEAR($AC89),MONTH($AC89),28)),0)</f>
      </c>
      <c r="AS89" s="18">
        <f>IFERROR(_xlfn.BETA.DIST(DATE(YEAR(AS$2),MONTH(AS$2),15),$AB$2,$AC$2,FALSE,DATE(YEAR($AB89),MONTH($AB89),1),DATE(YEAR($AC89),MONTH($AC89),28)),0)</f>
      </c>
      <c r="AT89" s="18">
        <f>SUM(AE89:AS89)</f>
      </c>
      <c r="AU89" s="18">
        <f>IF(I89&lt;&gt;0,I89,IF($AT89=0,0,AE89/$AT89*$X89))</f>
      </c>
      <c r="AV89" s="18">
        <f>IF(J89&lt;&gt;0,J89,IF($AT89=0,0,AF89/$AT89*$X89))</f>
      </c>
      <c r="AW89" s="18">
        <f>IF(K89&lt;&gt;0,K89,IF($AT89=0,0,AG89/$AT89*$X89))</f>
      </c>
      <c r="AX89" s="18">
        <f>IF(L89&lt;&gt;0,L89,IF($AT89=0,0,AH89/$AT89*$X89))</f>
      </c>
      <c r="AY89" s="18">
        <f>IF(M89&lt;&gt;0,M89,IF($AT89=0,0,AI89/$AT89*$X89))</f>
      </c>
      <c r="AZ89" s="18">
        <f>IF(N89&lt;&gt;0,N89,IF($AT89=0,0,AJ89/$AT89*$X89))</f>
      </c>
      <c r="BA89" s="18">
        <f>IF(O89&lt;&gt;0,O89,IF($AT89=0,0,AK89/$AT89*$X89))</f>
      </c>
      <c r="BB89" s="18">
        <f>IF(P89&lt;&gt;0,P89,IF($AT89=0,0,AL89/$AT89*$X89))</f>
      </c>
      <c r="BC89" s="18">
        <f>IF(Q89&lt;&gt;0,Q89,IF($AT89=0,0,AM89/$AT89*$X89))</f>
      </c>
      <c r="BD89" s="18">
        <f>IF(R89&lt;&gt;0,R89,IF($AT89=0,0,AN89/$AT89*$X89))</f>
      </c>
      <c r="BE89" s="18">
        <f>IF(S89&lt;&gt;0,S89,IF($AT89=0,0,AO89/$AT89*$X89))</f>
      </c>
      <c r="BF89" s="18">
        <f>IF(T89&lt;&gt;0,T89,IF($AT89=0,0,AP89/$AT89*$X89))</f>
      </c>
      <c r="BG89" s="18">
        <f>IF(U89&lt;&gt;0,U89,IF($AT89=0,0,AQ89/$AT89*$X89))</f>
      </c>
      <c r="BH89" s="18">
        <f>IF(V89&lt;&gt;0,V89,IF($AT89=0,0,AR89/$AT89*$X89))</f>
      </c>
      <c r="BI89" s="18">
        <f>IF(W89&lt;&gt;0,W89,IF($AT89=0,0,AS89/$AT89*$X89))</f>
      </c>
      <c r="BJ89" s="18">
        <f>SUM(AU89:BI89)</f>
      </c>
      <c r="BK89" s="15" t="str">
        <v/>
      </c>
    </row>
    <row r="90" outlineLevel="2">
      <c r="A90" s="5" t="str">
        <v>11.24.1</v>
      </c>
      <c r="B90" s="5" t="str">
        <v/>
      </c>
      <c r="C90" s="5" t="str">
        <v/>
      </c>
      <c r="D90" s="19">
        <v>0.2</v>
      </c>
      <c r="E90" s="5" t="str">
        <v>Advanced Payment PO EGP</v>
      </c>
      <c r="F90" s="5" t="str">
        <v/>
      </c>
      <c r="G90" s="18">
        <f>F89*D90</f>
      </c>
      <c r="H90" s="18">
        <f>G90</f>
      </c>
      <c r="I90" s="18">
        <v>0</v>
      </c>
      <c r="J90" s="18">
        <v>0</v>
      </c>
      <c r="K90" s="18">
        <v>0</v>
      </c>
      <c r="L90" s="18">
        <v>0</v>
      </c>
      <c r="M90" s="18">
        <v>0</v>
      </c>
      <c r="N90" s="18">
        <v>0</v>
      </c>
      <c r="O90" s="18">
        <v>0</v>
      </c>
      <c r="P90" s="18">
        <v>0</v>
      </c>
      <c r="Q90" s="18">
        <v>0</v>
      </c>
      <c r="R90" s="18">
        <v>0</v>
      </c>
      <c r="S90" s="18">
        <v>0</v>
      </c>
      <c r="T90" s="18">
        <v>0</v>
      </c>
      <c r="U90" s="18">
        <v>0</v>
      </c>
      <c r="V90" s="18">
        <v>0</v>
      </c>
      <c r="W90" s="18">
        <v>0</v>
      </c>
      <c r="X90" s="18">
        <f>H90-SUM(I90:W90)</f>
      </c>
      <c r="Y90" s="5" t="str">
        <v/>
      </c>
      <c r="Z90" s="5" t="str">
        <v/>
      </c>
      <c r="AA90" s="18">
        <v>0</v>
      </c>
      <c r="AB90" s="20">
        <f>Y90+AA90</f>
      </c>
      <c r="AC90" s="20">
        <f>AA90+Z90</f>
      </c>
      <c r="AD90" s="5" t="str">
        <v/>
      </c>
      <c r="AE90" s="18">
        <f>IFERROR(_xlfn.BETA.DIST(DATE(YEAR(AE$2),MONTH(AE$2),15),$AB$2,$AC$2,FALSE,DATE(YEAR($AB90),MONTH($AB90),1),DATE(YEAR($AC90),MONTH($AC90),28)),0)</f>
      </c>
      <c r="AF90" s="18">
        <f>IFERROR(_xlfn.BETA.DIST(DATE(YEAR(AF$2),MONTH(AF$2),15),$AB$2,$AC$2,FALSE,DATE(YEAR($AB90),MONTH($AB90),1),DATE(YEAR($AC90),MONTH($AC90),28)),0)</f>
      </c>
      <c r="AG90" s="18">
        <f>IFERROR(_xlfn.BETA.DIST(DATE(YEAR(AG$2),MONTH(AG$2),15),$AB$2,$AC$2,FALSE,DATE(YEAR($AB90),MONTH($AB90),1),DATE(YEAR($AC90),MONTH($AC90),28)),0)</f>
      </c>
      <c r="AH90" s="18">
        <f>IFERROR(_xlfn.BETA.DIST(DATE(YEAR(AH$2),MONTH(AH$2),15),$AB$2,$AC$2,FALSE,DATE(YEAR($AB90),MONTH($AB90),1),DATE(YEAR($AC90),MONTH($AC90),28)),0)</f>
      </c>
      <c r="AI90" s="18">
        <f>IFERROR(_xlfn.BETA.DIST(DATE(YEAR(AI$2),MONTH(AI$2),15),$AB$2,$AC$2,FALSE,DATE(YEAR($AB90),MONTH($AB90),1),DATE(YEAR($AC90),MONTH($AC90),28)),0)</f>
      </c>
      <c r="AJ90" s="18">
        <f>IFERROR(_xlfn.BETA.DIST(DATE(YEAR(AJ$2),MONTH(AJ$2),15),$AB$2,$AC$2,FALSE,DATE(YEAR($AB90),MONTH($AB90),1),DATE(YEAR($AC90),MONTH($AC90),28)),0)</f>
      </c>
      <c r="AK90" s="18">
        <f>IFERROR(_xlfn.BETA.DIST(DATE(YEAR(AK$2),MONTH(AK$2),15),$AB$2,$AC$2,FALSE,DATE(YEAR($AB90),MONTH($AB90),1),DATE(YEAR($AC90),MONTH($AC90),28)),0)</f>
      </c>
      <c r="AL90" s="18">
        <f>IFERROR(_xlfn.BETA.DIST(DATE(YEAR(AL$2),MONTH(AL$2),15),$AB$2,$AC$2,FALSE,DATE(YEAR($AB90),MONTH($AB90),1),DATE(YEAR($AC90),MONTH($AC90),28)),0)</f>
      </c>
      <c r="AM90" s="18">
        <f>IFERROR(_xlfn.BETA.DIST(DATE(YEAR(AM$2),MONTH(AM$2),15),$AB$2,$AC$2,FALSE,DATE(YEAR($AB90),MONTH($AB90),1),DATE(YEAR($AC90),MONTH($AC90),28)),0)</f>
      </c>
      <c r="AN90" s="18">
        <f>IFERROR(_xlfn.BETA.DIST(DATE(YEAR(AN$2),MONTH(AN$2),15),$AB$2,$AC$2,FALSE,DATE(YEAR($AB90),MONTH($AB90),1),DATE(YEAR($AC90),MONTH($AC90),28)),0)</f>
      </c>
      <c r="AO90" s="18">
        <f>IFERROR(_xlfn.BETA.DIST(DATE(YEAR(AO$2),MONTH(AO$2),15),$AB$2,$AC$2,FALSE,DATE(YEAR($AB90),MONTH($AB90),1),DATE(YEAR($AC90),MONTH($AC90),28)),0)</f>
      </c>
      <c r="AP90" s="18">
        <f>IFERROR(_xlfn.BETA.DIST(DATE(YEAR(AP$2),MONTH(AP$2),15),$AB$2,$AC$2,FALSE,DATE(YEAR($AB90),MONTH($AB90),1),DATE(YEAR($AC90),MONTH($AC90),28)),0)</f>
      </c>
      <c r="AQ90" s="18">
        <f>IFERROR(_xlfn.BETA.DIST(DATE(YEAR(AQ$2),MONTH(AQ$2),15),$AB$2,$AC$2,FALSE,DATE(YEAR($AB90),MONTH($AB90),1),DATE(YEAR($AC90),MONTH($AC90),28)),0)</f>
      </c>
      <c r="AR90" s="18">
        <f>IFERROR(_xlfn.BETA.DIST(DATE(YEAR(AR$2),MONTH(AR$2),15),$AB$2,$AC$2,FALSE,DATE(YEAR($AB90),MONTH($AB90),1),DATE(YEAR($AC90),MONTH($AC90),28)),0)</f>
      </c>
      <c r="AS90" s="18">
        <f>IFERROR(_xlfn.BETA.DIST(DATE(YEAR(AS$2),MONTH(AS$2),15),$AB$2,$AC$2,FALSE,DATE(YEAR($AB90),MONTH($AB90),1),DATE(YEAR($AC90),MONTH($AC90),28)),0)</f>
      </c>
      <c r="AT90" s="18">
        <f>SUM(AE90:AS90)</f>
      </c>
      <c r="AU90" s="18">
        <f>IF(I90&lt;&gt;0,I90,IF($AT90=0,0,AE90/$AT90*$X90))</f>
      </c>
      <c r="AV90" s="18">
        <f>IF(J90&lt;&gt;0,J90,IF($AT90=0,0,AF90/$AT90*$X90))</f>
      </c>
      <c r="AW90" s="18">
        <f>IF(K90&lt;&gt;0,K90,IF($AT90=0,0,AG90/$AT90*$X90))</f>
      </c>
      <c r="AX90" s="18">
        <f>IF(L90&lt;&gt;0,L90,IF($AT90=0,0,AH90/$AT90*$X90))</f>
      </c>
      <c r="AY90" s="18">
        <f>IF(M90&lt;&gt;0,M90,IF($AT90=0,0,AI90/$AT90*$X90))</f>
      </c>
      <c r="AZ90" s="18">
        <f>IF(N90&lt;&gt;0,N90,IF($AT90=0,0,AJ90/$AT90*$X90))</f>
      </c>
      <c r="BA90" s="18">
        <f>IF(O90&lt;&gt;0,O90,IF($AT90=0,0,AK90/$AT90*$X90))</f>
      </c>
      <c r="BB90" s="18">
        <f>IF(P90&lt;&gt;0,P90,IF($AT90=0,0,AL90/$AT90*$X90))</f>
      </c>
      <c r="BC90" s="18">
        <f>IF(Q90&lt;&gt;0,Q90,IF($AT90=0,0,AM90/$AT90*$X90))</f>
      </c>
      <c r="BD90" s="18">
        <f>IF(R90&lt;&gt;0,R90,IF($AT90=0,0,AN90/$AT90*$X90))</f>
      </c>
      <c r="BE90" s="18">
        <f>IF(S90&lt;&gt;0,S90,IF($AT90=0,0,AO90/$AT90*$X90))</f>
      </c>
      <c r="BF90" s="18">
        <f>IF(T90&lt;&gt;0,T90,IF($AT90=0,0,AP90/$AT90*$X90))</f>
      </c>
      <c r="BG90" s="18">
        <f>IF(U90&lt;&gt;0,U90,IF($AT90=0,0,AQ90/$AT90*$X90))</f>
      </c>
      <c r="BH90" s="18">
        <f>IF(V90&lt;&gt;0,V90,IF($AT90=0,0,AR90/$AT90*$X90))</f>
      </c>
      <c r="BI90" s="18">
        <f>IF(W90&lt;&gt;0,W90,IF($AT90=0,0,AS90/$AT90*$X90))</f>
      </c>
      <c r="BJ90" s="18">
        <f>SUM(AU90:BI90)</f>
      </c>
      <c r="BK90" s="18">
        <f>H90-BJ90</f>
      </c>
    </row>
    <row r="91" outlineLevel="2">
      <c r="A91" s="5" t="str">
        <v>11.24.1</v>
      </c>
      <c r="B91" s="5" t="str">
        <v/>
      </c>
      <c r="C91" s="5" t="str">
        <v/>
      </c>
      <c r="D91" s="19">
        <v>0.8</v>
      </c>
      <c r="E91" s="5" t="str">
        <v>Site Delivery</v>
      </c>
      <c r="F91" s="5" t="str">
        <v/>
      </c>
      <c r="G91" s="18">
        <f>F89*D91</f>
      </c>
      <c r="H91" s="18">
        <f>G91</f>
      </c>
      <c r="I91" s="18">
        <v>0</v>
      </c>
      <c r="J91" s="18">
        <v>0</v>
      </c>
      <c r="K91" s="18">
        <v>0</v>
      </c>
      <c r="L91" s="18">
        <v>0</v>
      </c>
      <c r="M91" s="18">
        <v>0</v>
      </c>
      <c r="N91" s="18">
        <v>0</v>
      </c>
      <c r="O91" s="18">
        <v>0</v>
      </c>
      <c r="P91" s="18">
        <v>0</v>
      </c>
      <c r="Q91" s="18">
        <v>0</v>
      </c>
      <c r="R91" s="18">
        <v>0</v>
      </c>
      <c r="S91" s="18">
        <v>0</v>
      </c>
      <c r="T91" s="18">
        <v>0</v>
      </c>
      <c r="U91" s="18">
        <v>0</v>
      </c>
      <c r="V91" s="18">
        <v>0</v>
      </c>
      <c r="W91" s="18">
        <v>0</v>
      </c>
      <c r="X91" s="18">
        <f>H91-SUM(I91:W91)</f>
      </c>
      <c r="Y91" s="5" t="str">
        <v/>
      </c>
      <c r="Z91" s="5" t="str">
        <v/>
      </c>
      <c r="AA91" s="18">
        <v>30</v>
      </c>
      <c r="AB91" s="20">
        <f>Y91+AA91</f>
      </c>
      <c r="AC91" s="20">
        <f>AA91+Z91</f>
      </c>
      <c r="AD91" s="5" t="str">
        <v/>
      </c>
      <c r="AE91" s="18">
        <f>IFERROR(_xlfn.BETA.DIST(DATE(YEAR(AE$2),MONTH(AE$2),15),$AB$2,$AC$2,FALSE,DATE(YEAR($AB91),MONTH($AB91),1),DATE(YEAR($AC91),MONTH($AC91),28)),0)</f>
      </c>
      <c r="AF91" s="18">
        <f>IFERROR(_xlfn.BETA.DIST(DATE(YEAR(AF$2),MONTH(AF$2),15),$AB$2,$AC$2,FALSE,DATE(YEAR($AB91),MONTH($AB91),1),DATE(YEAR($AC91),MONTH($AC91),28)),0)</f>
      </c>
      <c r="AG91" s="18">
        <f>IFERROR(_xlfn.BETA.DIST(DATE(YEAR(AG$2),MONTH(AG$2),15),$AB$2,$AC$2,FALSE,DATE(YEAR($AB91),MONTH($AB91),1),DATE(YEAR($AC91),MONTH($AC91),28)),0)</f>
      </c>
      <c r="AH91" s="18">
        <f>IFERROR(_xlfn.BETA.DIST(DATE(YEAR(AH$2),MONTH(AH$2),15),$AB$2,$AC$2,FALSE,DATE(YEAR($AB91),MONTH($AB91),1),DATE(YEAR($AC91),MONTH($AC91),28)),0)</f>
      </c>
      <c r="AI91" s="18">
        <f>IFERROR(_xlfn.BETA.DIST(DATE(YEAR(AI$2),MONTH(AI$2),15),$AB$2,$AC$2,FALSE,DATE(YEAR($AB91),MONTH($AB91),1),DATE(YEAR($AC91),MONTH($AC91),28)),0)</f>
      </c>
      <c r="AJ91" s="18">
        <f>IFERROR(_xlfn.BETA.DIST(DATE(YEAR(AJ$2),MONTH(AJ$2),15),$AB$2,$AC$2,FALSE,DATE(YEAR($AB91),MONTH($AB91),1),DATE(YEAR($AC91),MONTH($AC91),28)),0)</f>
      </c>
      <c r="AK91" s="18">
        <f>IFERROR(_xlfn.BETA.DIST(DATE(YEAR(AK$2),MONTH(AK$2),15),$AB$2,$AC$2,FALSE,DATE(YEAR($AB91),MONTH($AB91),1),DATE(YEAR($AC91),MONTH($AC91),28)),0)</f>
      </c>
      <c r="AL91" s="18">
        <f>IFERROR(_xlfn.BETA.DIST(DATE(YEAR(AL$2),MONTH(AL$2),15),$AB$2,$AC$2,FALSE,DATE(YEAR($AB91),MONTH($AB91),1),DATE(YEAR($AC91),MONTH($AC91),28)),0)</f>
      </c>
      <c r="AM91" s="18">
        <f>IFERROR(_xlfn.BETA.DIST(DATE(YEAR(AM$2),MONTH(AM$2),15),$AB$2,$AC$2,FALSE,DATE(YEAR($AB91),MONTH($AB91),1),DATE(YEAR($AC91),MONTH($AC91),28)),0)</f>
      </c>
      <c r="AN91" s="18">
        <f>IFERROR(_xlfn.BETA.DIST(DATE(YEAR(AN$2),MONTH(AN$2),15),$AB$2,$AC$2,FALSE,DATE(YEAR($AB91),MONTH($AB91),1),DATE(YEAR($AC91),MONTH($AC91),28)),0)</f>
      </c>
      <c r="AO91" s="18">
        <f>IFERROR(_xlfn.BETA.DIST(DATE(YEAR(AO$2),MONTH(AO$2),15),$AB$2,$AC$2,FALSE,DATE(YEAR($AB91),MONTH($AB91),1),DATE(YEAR($AC91),MONTH($AC91),28)),0)</f>
      </c>
      <c r="AP91" s="18">
        <f>IFERROR(_xlfn.BETA.DIST(DATE(YEAR(AP$2),MONTH(AP$2),15),$AB$2,$AC$2,FALSE,DATE(YEAR($AB91),MONTH($AB91),1),DATE(YEAR($AC91),MONTH($AC91),28)),0)</f>
      </c>
      <c r="AQ91" s="18">
        <f>IFERROR(_xlfn.BETA.DIST(DATE(YEAR(AQ$2),MONTH(AQ$2),15),$AB$2,$AC$2,FALSE,DATE(YEAR($AB91),MONTH($AB91),1),DATE(YEAR($AC91),MONTH($AC91),28)),0)</f>
      </c>
      <c r="AR91" s="18">
        <f>IFERROR(_xlfn.BETA.DIST(DATE(YEAR(AR$2),MONTH(AR$2),15),$AB$2,$AC$2,FALSE,DATE(YEAR($AB91),MONTH($AB91),1),DATE(YEAR($AC91),MONTH($AC91),28)),0)</f>
      </c>
      <c r="AS91" s="18">
        <f>IFERROR(_xlfn.BETA.DIST(DATE(YEAR(AS$2),MONTH(AS$2),15),$AB$2,$AC$2,FALSE,DATE(YEAR($AB91),MONTH($AB91),1),DATE(YEAR($AC91),MONTH($AC91),28)),0)</f>
      </c>
      <c r="AT91" s="18">
        <f>SUM(AE91:AS91)</f>
      </c>
      <c r="AU91" s="18">
        <f>IF(I91&lt;&gt;0,I91,IF($AT91=0,0,AE91/$AT91*$X91))</f>
      </c>
      <c r="AV91" s="18">
        <f>IF(J91&lt;&gt;0,J91,IF($AT91=0,0,AF91/$AT91*$X91))</f>
      </c>
      <c r="AW91" s="18">
        <f>IF(K91&lt;&gt;0,K91,IF($AT91=0,0,AG91/$AT91*$X91))</f>
      </c>
      <c r="AX91" s="18">
        <f>IF(L91&lt;&gt;0,L91,IF($AT91=0,0,AH91/$AT91*$X91))</f>
      </c>
      <c r="AY91" s="18">
        <f>IF(M91&lt;&gt;0,M91,IF($AT91=0,0,AI91/$AT91*$X91))</f>
      </c>
      <c r="AZ91" s="18">
        <f>IF(N91&lt;&gt;0,N91,IF($AT91=0,0,AJ91/$AT91*$X91))</f>
      </c>
      <c r="BA91" s="18">
        <f>IF(O91&lt;&gt;0,O91,IF($AT91=0,0,AK91/$AT91*$X91))</f>
      </c>
      <c r="BB91" s="18">
        <f>IF(P91&lt;&gt;0,P91,IF($AT91=0,0,AL91/$AT91*$X91))</f>
      </c>
      <c r="BC91" s="18">
        <f>IF(Q91&lt;&gt;0,Q91,IF($AT91=0,0,AM91/$AT91*$X91))</f>
      </c>
      <c r="BD91" s="18">
        <f>IF(R91&lt;&gt;0,R91,IF($AT91=0,0,AN91/$AT91*$X91))</f>
      </c>
      <c r="BE91" s="18">
        <f>IF(S91&lt;&gt;0,S91,IF($AT91=0,0,AO91/$AT91*$X91))</f>
      </c>
      <c r="BF91" s="18">
        <f>IF(T91&lt;&gt;0,T91,IF($AT91=0,0,AP91/$AT91*$X91))</f>
      </c>
      <c r="BG91" s="18">
        <f>IF(U91&lt;&gt;0,U91,IF($AT91=0,0,AQ91/$AT91*$X91))</f>
      </c>
      <c r="BH91" s="18">
        <f>IF(V91&lt;&gt;0,V91,IF($AT91=0,0,AR91/$AT91*$X91))</f>
      </c>
      <c r="BI91" s="18">
        <f>IF(W91&lt;&gt;0,W91,IF($AT91=0,0,AS91/$AT91*$X91))</f>
      </c>
      <c r="BJ91" s="18">
        <f>SUM(AU91:BI91)</f>
      </c>
      <c r="BK91" s="18">
        <f>H91-BJ91</f>
      </c>
    </row>
    <row r="92" outlineLevel="1">
      <c r="A92" s="15" t="str">
        <v>11.26.1</v>
      </c>
      <c r="B92" s="15" t="str">
        <v/>
      </c>
      <c r="C92" s="15" t="str">
        <v/>
      </c>
      <c r="D92" s="15" t="str">
        <v>11.26.1</v>
      </c>
      <c r="E92" s="15" t="str">
        <v xml:space="preserve">Supply Earthing and Lightning System </v>
      </c>
      <c r="F92" s="15">
        <v>18771333.12</v>
      </c>
      <c r="G92" s="15" t="str">
        <v/>
      </c>
      <c r="H92" s="15" t="str">
        <v/>
      </c>
      <c r="I92" s="15" t="str">
        <v/>
      </c>
      <c r="J92" s="15" t="str">
        <v/>
      </c>
      <c r="K92" s="15" t="str">
        <v/>
      </c>
      <c r="L92" s="15" t="str">
        <v/>
      </c>
      <c r="M92" s="15" t="str">
        <v/>
      </c>
      <c r="N92" s="15" t="str">
        <v/>
      </c>
      <c r="O92" s="15" t="str">
        <v/>
      </c>
      <c r="P92" s="15" t="str">
        <v/>
      </c>
      <c r="Q92" s="15" t="str">
        <v/>
      </c>
      <c r="R92" s="15" t="str">
        <v/>
      </c>
      <c r="S92" s="15" t="str">
        <v/>
      </c>
      <c r="T92" s="15" t="str">
        <v/>
      </c>
      <c r="U92" s="15" t="str">
        <v/>
      </c>
      <c r="V92" s="15" t="str">
        <v/>
      </c>
      <c r="W92" s="15" t="str">
        <v/>
      </c>
      <c r="X92" s="15" t="str">
        <v/>
      </c>
      <c r="Y92" s="15" t="str">
        <v/>
      </c>
      <c r="Z92" s="15" t="str">
        <v/>
      </c>
      <c r="AA92" s="15" t="str">
        <v/>
      </c>
      <c r="AB92" s="15" t="str">
        <v/>
      </c>
      <c r="AC92" s="15" t="str">
        <v/>
      </c>
      <c r="AD92" s="5" t="str">
        <v/>
      </c>
      <c r="AE92" s="18">
        <f>IFERROR(_xlfn.BETA.DIST(DATE(YEAR(AE$2),MONTH(AE$2),15),$AB$2,$AC$2,FALSE,DATE(YEAR($AB92),MONTH($AB92),1),DATE(YEAR($AC92),MONTH($AC92),28)),0)</f>
      </c>
      <c r="AF92" s="18">
        <f>IFERROR(_xlfn.BETA.DIST(DATE(YEAR(AF$2),MONTH(AF$2),15),$AB$2,$AC$2,FALSE,DATE(YEAR($AB92),MONTH($AB92),1),DATE(YEAR($AC92),MONTH($AC92),28)),0)</f>
      </c>
      <c r="AG92" s="18">
        <f>IFERROR(_xlfn.BETA.DIST(DATE(YEAR(AG$2),MONTH(AG$2),15),$AB$2,$AC$2,FALSE,DATE(YEAR($AB92),MONTH($AB92),1),DATE(YEAR($AC92),MONTH($AC92),28)),0)</f>
      </c>
      <c r="AH92" s="18">
        <f>IFERROR(_xlfn.BETA.DIST(DATE(YEAR(AH$2),MONTH(AH$2),15),$AB$2,$AC$2,FALSE,DATE(YEAR($AB92),MONTH($AB92),1),DATE(YEAR($AC92),MONTH($AC92),28)),0)</f>
      </c>
      <c r="AI92" s="18">
        <f>IFERROR(_xlfn.BETA.DIST(DATE(YEAR(AI$2),MONTH(AI$2),15),$AB$2,$AC$2,FALSE,DATE(YEAR($AB92),MONTH($AB92),1),DATE(YEAR($AC92),MONTH($AC92),28)),0)</f>
      </c>
      <c r="AJ92" s="18">
        <f>IFERROR(_xlfn.BETA.DIST(DATE(YEAR(AJ$2),MONTH(AJ$2),15),$AB$2,$AC$2,FALSE,DATE(YEAR($AB92),MONTH($AB92),1),DATE(YEAR($AC92),MONTH($AC92),28)),0)</f>
      </c>
      <c r="AK92" s="18">
        <f>IFERROR(_xlfn.BETA.DIST(DATE(YEAR(AK$2),MONTH(AK$2),15),$AB$2,$AC$2,FALSE,DATE(YEAR($AB92),MONTH($AB92),1),DATE(YEAR($AC92),MONTH($AC92),28)),0)</f>
      </c>
      <c r="AL92" s="18">
        <f>IFERROR(_xlfn.BETA.DIST(DATE(YEAR(AL$2),MONTH(AL$2),15),$AB$2,$AC$2,FALSE,DATE(YEAR($AB92),MONTH($AB92),1),DATE(YEAR($AC92),MONTH($AC92),28)),0)</f>
      </c>
      <c r="AM92" s="18">
        <f>IFERROR(_xlfn.BETA.DIST(DATE(YEAR(AM$2),MONTH(AM$2),15),$AB$2,$AC$2,FALSE,DATE(YEAR($AB92),MONTH($AB92),1),DATE(YEAR($AC92),MONTH($AC92),28)),0)</f>
      </c>
      <c r="AN92" s="18">
        <f>IFERROR(_xlfn.BETA.DIST(DATE(YEAR(AN$2),MONTH(AN$2),15),$AB$2,$AC$2,FALSE,DATE(YEAR($AB92),MONTH($AB92),1),DATE(YEAR($AC92),MONTH($AC92),28)),0)</f>
      </c>
      <c r="AO92" s="18">
        <f>IFERROR(_xlfn.BETA.DIST(DATE(YEAR(AO$2),MONTH(AO$2),15),$AB$2,$AC$2,FALSE,DATE(YEAR($AB92),MONTH($AB92),1),DATE(YEAR($AC92),MONTH($AC92),28)),0)</f>
      </c>
      <c r="AP92" s="18">
        <f>IFERROR(_xlfn.BETA.DIST(DATE(YEAR(AP$2),MONTH(AP$2),15),$AB$2,$AC$2,FALSE,DATE(YEAR($AB92),MONTH($AB92),1),DATE(YEAR($AC92),MONTH($AC92),28)),0)</f>
      </c>
      <c r="AQ92" s="18">
        <f>IFERROR(_xlfn.BETA.DIST(DATE(YEAR(AQ$2),MONTH(AQ$2),15),$AB$2,$AC$2,FALSE,DATE(YEAR($AB92),MONTH($AB92),1),DATE(YEAR($AC92),MONTH($AC92),28)),0)</f>
      </c>
      <c r="AR92" s="18">
        <f>IFERROR(_xlfn.BETA.DIST(DATE(YEAR(AR$2),MONTH(AR$2),15),$AB$2,$AC$2,FALSE,DATE(YEAR($AB92),MONTH($AB92),1),DATE(YEAR($AC92),MONTH($AC92),28)),0)</f>
      </c>
      <c r="AS92" s="18">
        <f>IFERROR(_xlfn.BETA.DIST(DATE(YEAR(AS$2),MONTH(AS$2),15),$AB$2,$AC$2,FALSE,DATE(YEAR($AB92),MONTH($AB92),1),DATE(YEAR($AC92),MONTH($AC92),28)),0)</f>
      </c>
      <c r="AT92" s="18">
        <f>SUM(AE92:AS92)</f>
      </c>
      <c r="AU92" s="18">
        <f>IF(I92&lt;&gt;0,I92,IF($AT92=0,0,AE92/$AT92*$X92))</f>
      </c>
      <c r="AV92" s="18">
        <f>IF(J92&lt;&gt;0,J92,IF($AT92=0,0,AF92/$AT92*$X92))</f>
      </c>
      <c r="AW92" s="18">
        <f>IF(K92&lt;&gt;0,K92,IF($AT92=0,0,AG92/$AT92*$X92))</f>
      </c>
      <c r="AX92" s="18">
        <f>IF(L92&lt;&gt;0,L92,IF($AT92=0,0,AH92/$AT92*$X92))</f>
      </c>
      <c r="AY92" s="18">
        <f>IF(M92&lt;&gt;0,M92,IF($AT92=0,0,AI92/$AT92*$X92))</f>
      </c>
      <c r="AZ92" s="18">
        <f>IF(N92&lt;&gt;0,N92,IF($AT92=0,0,AJ92/$AT92*$X92))</f>
      </c>
      <c r="BA92" s="18">
        <f>IF(O92&lt;&gt;0,O92,IF($AT92=0,0,AK92/$AT92*$X92))</f>
      </c>
      <c r="BB92" s="18">
        <f>IF(P92&lt;&gt;0,P92,IF($AT92=0,0,AL92/$AT92*$X92))</f>
      </c>
      <c r="BC92" s="18">
        <f>IF(Q92&lt;&gt;0,Q92,IF($AT92=0,0,AM92/$AT92*$X92))</f>
      </c>
      <c r="BD92" s="18">
        <f>IF(R92&lt;&gt;0,R92,IF($AT92=0,0,AN92/$AT92*$X92))</f>
      </c>
      <c r="BE92" s="18">
        <f>IF(S92&lt;&gt;0,S92,IF($AT92=0,0,AO92/$AT92*$X92))</f>
      </c>
      <c r="BF92" s="18">
        <f>IF(T92&lt;&gt;0,T92,IF($AT92=0,0,AP92/$AT92*$X92))</f>
      </c>
      <c r="BG92" s="18">
        <f>IF(U92&lt;&gt;0,U92,IF($AT92=0,0,AQ92/$AT92*$X92))</f>
      </c>
      <c r="BH92" s="18">
        <f>IF(V92&lt;&gt;0,V92,IF($AT92=0,0,AR92/$AT92*$X92))</f>
      </c>
      <c r="BI92" s="18">
        <f>IF(W92&lt;&gt;0,W92,IF($AT92=0,0,AS92/$AT92*$X92))</f>
      </c>
      <c r="BJ92" s="18">
        <f>SUM(AU92:BI92)</f>
      </c>
      <c r="BK92" s="15" t="str">
        <v/>
      </c>
    </row>
    <row r="93" outlineLevel="2">
      <c r="A93" s="5" t="str">
        <v>11.26.1</v>
      </c>
      <c r="B93" s="5" t="str">
        <v/>
      </c>
      <c r="C93" s="5" t="str">
        <v/>
      </c>
      <c r="D93" s="19">
        <v>0.2</v>
      </c>
      <c r="E93" s="5" t="str">
        <v>Advanced Payment PO EGP</v>
      </c>
      <c r="F93" s="5" t="str">
        <v/>
      </c>
      <c r="G93" s="18">
        <f>F92*D93</f>
      </c>
      <c r="H93" s="18">
        <f>G93</f>
      </c>
      <c r="I93" s="18">
        <v>0</v>
      </c>
      <c r="J93" s="18">
        <v>0</v>
      </c>
      <c r="K93" s="18">
        <v>0</v>
      </c>
      <c r="L93" s="18">
        <v>0</v>
      </c>
      <c r="M93" s="18">
        <v>0</v>
      </c>
      <c r="N93" s="18">
        <v>0</v>
      </c>
      <c r="O93" s="18">
        <v>0</v>
      </c>
      <c r="P93" s="18">
        <v>0</v>
      </c>
      <c r="Q93" s="18">
        <v>0</v>
      </c>
      <c r="R93" s="18">
        <v>0</v>
      </c>
      <c r="S93" s="18">
        <v>0</v>
      </c>
      <c r="T93" s="18">
        <v>0</v>
      </c>
      <c r="U93" s="18">
        <v>0</v>
      </c>
      <c r="V93" s="18">
        <v>0</v>
      </c>
      <c r="W93" s="18">
        <v>0</v>
      </c>
      <c r="X93" s="18">
        <f>H93-SUM(I93:W93)</f>
      </c>
      <c r="Y93" s="5" t="str">
        <v/>
      </c>
      <c r="Z93" s="5" t="str">
        <v/>
      </c>
      <c r="AA93" s="18">
        <v>0</v>
      </c>
      <c r="AB93" s="20">
        <f>Y93+AA93</f>
      </c>
      <c r="AC93" s="20">
        <f>AA93+Z93</f>
      </c>
      <c r="AD93" s="5" t="str">
        <v/>
      </c>
      <c r="AE93" s="18">
        <f>IFERROR(_xlfn.BETA.DIST(DATE(YEAR(AE$2),MONTH(AE$2),15),$AB$2,$AC$2,FALSE,DATE(YEAR($AB93),MONTH($AB93),1),DATE(YEAR($AC93),MONTH($AC93),28)),0)</f>
      </c>
      <c r="AF93" s="18">
        <f>IFERROR(_xlfn.BETA.DIST(DATE(YEAR(AF$2),MONTH(AF$2),15),$AB$2,$AC$2,FALSE,DATE(YEAR($AB93),MONTH($AB93),1),DATE(YEAR($AC93),MONTH($AC93),28)),0)</f>
      </c>
      <c r="AG93" s="18">
        <f>IFERROR(_xlfn.BETA.DIST(DATE(YEAR(AG$2),MONTH(AG$2),15),$AB$2,$AC$2,FALSE,DATE(YEAR($AB93),MONTH($AB93),1),DATE(YEAR($AC93),MONTH($AC93),28)),0)</f>
      </c>
      <c r="AH93" s="18">
        <f>IFERROR(_xlfn.BETA.DIST(DATE(YEAR(AH$2),MONTH(AH$2),15),$AB$2,$AC$2,FALSE,DATE(YEAR($AB93),MONTH($AB93),1),DATE(YEAR($AC93),MONTH($AC93),28)),0)</f>
      </c>
      <c r="AI93" s="18">
        <f>IFERROR(_xlfn.BETA.DIST(DATE(YEAR(AI$2),MONTH(AI$2),15),$AB$2,$AC$2,FALSE,DATE(YEAR($AB93),MONTH($AB93),1),DATE(YEAR($AC93),MONTH($AC93),28)),0)</f>
      </c>
      <c r="AJ93" s="18">
        <f>IFERROR(_xlfn.BETA.DIST(DATE(YEAR(AJ$2),MONTH(AJ$2),15),$AB$2,$AC$2,FALSE,DATE(YEAR($AB93),MONTH($AB93),1),DATE(YEAR($AC93),MONTH($AC93),28)),0)</f>
      </c>
      <c r="AK93" s="18">
        <f>IFERROR(_xlfn.BETA.DIST(DATE(YEAR(AK$2),MONTH(AK$2),15),$AB$2,$AC$2,FALSE,DATE(YEAR($AB93),MONTH($AB93),1),DATE(YEAR($AC93),MONTH($AC93),28)),0)</f>
      </c>
      <c r="AL93" s="18">
        <f>IFERROR(_xlfn.BETA.DIST(DATE(YEAR(AL$2),MONTH(AL$2),15),$AB$2,$AC$2,FALSE,DATE(YEAR($AB93),MONTH($AB93),1),DATE(YEAR($AC93),MONTH($AC93),28)),0)</f>
      </c>
      <c r="AM93" s="18">
        <f>IFERROR(_xlfn.BETA.DIST(DATE(YEAR(AM$2),MONTH(AM$2),15),$AB$2,$AC$2,FALSE,DATE(YEAR($AB93),MONTH($AB93),1),DATE(YEAR($AC93),MONTH($AC93),28)),0)</f>
      </c>
      <c r="AN93" s="18">
        <f>IFERROR(_xlfn.BETA.DIST(DATE(YEAR(AN$2),MONTH(AN$2),15),$AB$2,$AC$2,FALSE,DATE(YEAR($AB93),MONTH($AB93),1),DATE(YEAR($AC93),MONTH($AC93),28)),0)</f>
      </c>
      <c r="AO93" s="18">
        <f>IFERROR(_xlfn.BETA.DIST(DATE(YEAR(AO$2),MONTH(AO$2),15),$AB$2,$AC$2,FALSE,DATE(YEAR($AB93),MONTH($AB93),1),DATE(YEAR($AC93),MONTH($AC93),28)),0)</f>
      </c>
      <c r="AP93" s="18">
        <f>IFERROR(_xlfn.BETA.DIST(DATE(YEAR(AP$2),MONTH(AP$2),15),$AB$2,$AC$2,FALSE,DATE(YEAR($AB93),MONTH($AB93),1),DATE(YEAR($AC93),MONTH($AC93),28)),0)</f>
      </c>
      <c r="AQ93" s="18">
        <f>IFERROR(_xlfn.BETA.DIST(DATE(YEAR(AQ$2),MONTH(AQ$2),15),$AB$2,$AC$2,FALSE,DATE(YEAR($AB93),MONTH($AB93),1),DATE(YEAR($AC93),MONTH($AC93),28)),0)</f>
      </c>
      <c r="AR93" s="18">
        <f>IFERROR(_xlfn.BETA.DIST(DATE(YEAR(AR$2),MONTH(AR$2),15),$AB$2,$AC$2,FALSE,DATE(YEAR($AB93),MONTH($AB93),1),DATE(YEAR($AC93),MONTH($AC93),28)),0)</f>
      </c>
      <c r="AS93" s="18">
        <f>IFERROR(_xlfn.BETA.DIST(DATE(YEAR(AS$2),MONTH(AS$2),15),$AB$2,$AC$2,FALSE,DATE(YEAR($AB93),MONTH($AB93),1),DATE(YEAR($AC93),MONTH($AC93),28)),0)</f>
      </c>
      <c r="AT93" s="18">
        <f>SUM(AE93:AS93)</f>
      </c>
      <c r="AU93" s="18">
        <f>IF(I93&lt;&gt;0,I93,IF($AT93=0,0,AE93/$AT93*$X93))</f>
      </c>
      <c r="AV93" s="18">
        <f>IF(J93&lt;&gt;0,J93,IF($AT93=0,0,AF93/$AT93*$X93))</f>
      </c>
      <c r="AW93" s="18">
        <f>IF(K93&lt;&gt;0,K93,IF($AT93=0,0,AG93/$AT93*$X93))</f>
      </c>
      <c r="AX93" s="18">
        <f>IF(L93&lt;&gt;0,L93,IF($AT93=0,0,AH93/$AT93*$X93))</f>
      </c>
      <c r="AY93" s="18">
        <f>IF(M93&lt;&gt;0,M93,IF($AT93=0,0,AI93/$AT93*$X93))</f>
      </c>
      <c r="AZ93" s="18">
        <f>IF(N93&lt;&gt;0,N93,IF($AT93=0,0,AJ93/$AT93*$X93))</f>
      </c>
      <c r="BA93" s="18">
        <f>IF(O93&lt;&gt;0,O93,IF($AT93=0,0,AK93/$AT93*$X93))</f>
      </c>
      <c r="BB93" s="18">
        <f>IF(P93&lt;&gt;0,P93,IF($AT93=0,0,AL93/$AT93*$X93))</f>
      </c>
      <c r="BC93" s="18">
        <f>IF(Q93&lt;&gt;0,Q93,IF($AT93=0,0,AM93/$AT93*$X93))</f>
      </c>
      <c r="BD93" s="18">
        <f>IF(R93&lt;&gt;0,R93,IF($AT93=0,0,AN93/$AT93*$X93))</f>
      </c>
      <c r="BE93" s="18">
        <f>IF(S93&lt;&gt;0,S93,IF($AT93=0,0,AO93/$AT93*$X93))</f>
      </c>
      <c r="BF93" s="18">
        <f>IF(T93&lt;&gt;0,T93,IF($AT93=0,0,AP93/$AT93*$X93))</f>
      </c>
      <c r="BG93" s="18">
        <f>IF(U93&lt;&gt;0,U93,IF($AT93=0,0,AQ93/$AT93*$X93))</f>
      </c>
      <c r="BH93" s="18">
        <f>IF(V93&lt;&gt;0,V93,IF($AT93=0,0,AR93/$AT93*$X93))</f>
      </c>
      <c r="BI93" s="18">
        <f>IF(W93&lt;&gt;0,W93,IF($AT93=0,0,AS93/$AT93*$X93))</f>
      </c>
      <c r="BJ93" s="18">
        <f>SUM(AU93:BI93)</f>
      </c>
      <c r="BK93" s="18">
        <f>H93-BJ93</f>
      </c>
    </row>
    <row r="94" outlineLevel="2">
      <c r="A94" s="5" t="str">
        <v>11.26.1</v>
      </c>
      <c r="B94" s="5" t="str">
        <v/>
      </c>
      <c r="C94" s="5" t="str">
        <v/>
      </c>
      <c r="D94" s="19">
        <v>0.8</v>
      </c>
      <c r="E94" s="5" t="str">
        <v>Site Delivery</v>
      </c>
      <c r="F94" s="5" t="str">
        <v/>
      </c>
      <c r="G94" s="18">
        <f>F92*D94</f>
      </c>
      <c r="H94" s="18">
        <f>G94</f>
      </c>
      <c r="I94" s="18">
        <v>0</v>
      </c>
      <c r="J94" s="18">
        <v>0</v>
      </c>
      <c r="K94" s="18">
        <v>0</v>
      </c>
      <c r="L94" s="18">
        <v>0</v>
      </c>
      <c r="M94" s="18">
        <v>0</v>
      </c>
      <c r="N94" s="18">
        <v>0</v>
      </c>
      <c r="O94" s="18">
        <v>0</v>
      </c>
      <c r="P94" s="18">
        <v>0</v>
      </c>
      <c r="Q94" s="18">
        <v>0</v>
      </c>
      <c r="R94" s="18">
        <v>0</v>
      </c>
      <c r="S94" s="18">
        <v>0</v>
      </c>
      <c r="T94" s="18">
        <v>0</v>
      </c>
      <c r="U94" s="18">
        <v>0</v>
      </c>
      <c r="V94" s="18">
        <v>0</v>
      </c>
      <c r="W94" s="18">
        <v>0</v>
      </c>
      <c r="X94" s="18">
        <f>H94-SUM(I94:W94)</f>
      </c>
      <c r="Y94" s="5" t="str">
        <v/>
      </c>
      <c r="Z94" s="5" t="str">
        <v/>
      </c>
      <c r="AA94" s="18">
        <v>30</v>
      </c>
      <c r="AB94" s="20">
        <f>Y94+AA94</f>
      </c>
      <c r="AC94" s="20">
        <f>AA94+Z94</f>
      </c>
      <c r="AD94" s="5" t="str">
        <v/>
      </c>
      <c r="AE94" s="18">
        <f>IFERROR(_xlfn.BETA.DIST(DATE(YEAR(AE$2),MONTH(AE$2),15),$AB$2,$AC$2,FALSE,DATE(YEAR($AB94),MONTH($AB94),1),DATE(YEAR($AC94),MONTH($AC94),28)),0)</f>
      </c>
      <c r="AF94" s="18">
        <f>IFERROR(_xlfn.BETA.DIST(DATE(YEAR(AF$2),MONTH(AF$2),15),$AB$2,$AC$2,FALSE,DATE(YEAR($AB94),MONTH($AB94),1),DATE(YEAR($AC94),MONTH($AC94),28)),0)</f>
      </c>
      <c r="AG94" s="18">
        <f>IFERROR(_xlfn.BETA.DIST(DATE(YEAR(AG$2),MONTH(AG$2),15),$AB$2,$AC$2,FALSE,DATE(YEAR($AB94),MONTH($AB94),1),DATE(YEAR($AC94),MONTH($AC94),28)),0)</f>
      </c>
      <c r="AH94" s="18">
        <f>IFERROR(_xlfn.BETA.DIST(DATE(YEAR(AH$2),MONTH(AH$2),15),$AB$2,$AC$2,FALSE,DATE(YEAR($AB94),MONTH($AB94),1),DATE(YEAR($AC94),MONTH($AC94),28)),0)</f>
      </c>
      <c r="AI94" s="18">
        <f>IFERROR(_xlfn.BETA.DIST(DATE(YEAR(AI$2),MONTH(AI$2),15),$AB$2,$AC$2,FALSE,DATE(YEAR($AB94),MONTH($AB94),1),DATE(YEAR($AC94),MONTH($AC94),28)),0)</f>
      </c>
      <c r="AJ94" s="18">
        <f>IFERROR(_xlfn.BETA.DIST(DATE(YEAR(AJ$2),MONTH(AJ$2),15),$AB$2,$AC$2,FALSE,DATE(YEAR($AB94),MONTH($AB94),1),DATE(YEAR($AC94),MONTH($AC94),28)),0)</f>
      </c>
      <c r="AK94" s="18">
        <f>IFERROR(_xlfn.BETA.DIST(DATE(YEAR(AK$2),MONTH(AK$2),15),$AB$2,$AC$2,FALSE,DATE(YEAR($AB94),MONTH($AB94),1),DATE(YEAR($AC94),MONTH($AC94),28)),0)</f>
      </c>
      <c r="AL94" s="18">
        <f>IFERROR(_xlfn.BETA.DIST(DATE(YEAR(AL$2),MONTH(AL$2),15),$AB$2,$AC$2,FALSE,DATE(YEAR($AB94),MONTH($AB94),1),DATE(YEAR($AC94),MONTH($AC94),28)),0)</f>
      </c>
      <c r="AM94" s="18">
        <f>IFERROR(_xlfn.BETA.DIST(DATE(YEAR(AM$2),MONTH(AM$2),15),$AB$2,$AC$2,FALSE,DATE(YEAR($AB94),MONTH($AB94),1),DATE(YEAR($AC94),MONTH($AC94),28)),0)</f>
      </c>
      <c r="AN94" s="18">
        <f>IFERROR(_xlfn.BETA.DIST(DATE(YEAR(AN$2),MONTH(AN$2),15),$AB$2,$AC$2,FALSE,DATE(YEAR($AB94),MONTH($AB94),1),DATE(YEAR($AC94),MONTH($AC94),28)),0)</f>
      </c>
      <c r="AO94" s="18">
        <f>IFERROR(_xlfn.BETA.DIST(DATE(YEAR(AO$2),MONTH(AO$2),15),$AB$2,$AC$2,FALSE,DATE(YEAR($AB94),MONTH($AB94),1),DATE(YEAR($AC94),MONTH($AC94),28)),0)</f>
      </c>
      <c r="AP94" s="18">
        <f>IFERROR(_xlfn.BETA.DIST(DATE(YEAR(AP$2),MONTH(AP$2),15),$AB$2,$AC$2,FALSE,DATE(YEAR($AB94),MONTH($AB94),1),DATE(YEAR($AC94),MONTH($AC94),28)),0)</f>
      </c>
      <c r="AQ94" s="18">
        <f>IFERROR(_xlfn.BETA.DIST(DATE(YEAR(AQ$2),MONTH(AQ$2),15),$AB$2,$AC$2,FALSE,DATE(YEAR($AB94),MONTH($AB94),1),DATE(YEAR($AC94),MONTH($AC94),28)),0)</f>
      </c>
      <c r="AR94" s="18">
        <f>IFERROR(_xlfn.BETA.DIST(DATE(YEAR(AR$2),MONTH(AR$2),15),$AB$2,$AC$2,FALSE,DATE(YEAR($AB94),MONTH($AB94),1),DATE(YEAR($AC94),MONTH($AC94),28)),0)</f>
      </c>
      <c r="AS94" s="18">
        <f>IFERROR(_xlfn.BETA.DIST(DATE(YEAR(AS$2),MONTH(AS$2),15),$AB$2,$AC$2,FALSE,DATE(YEAR($AB94),MONTH($AB94),1),DATE(YEAR($AC94),MONTH($AC94),28)),0)</f>
      </c>
      <c r="AT94" s="18">
        <f>SUM(AE94:AS94)</f>
      </c>
      <c r="AU94" s="18">
        <f>IF(I94&lt;&gt;0,I94,IF($AT94=0,0,AE94/$AT94*$X94))</f>
      </c>
      <c r="AV94" s="18">
        <f>IF(J94&lt;&gt;0,J94,IF($AT94=0,0,AF94/$AT94*$X94))</f>
      </c>
      <c r="AW94" s="18">
        <f>IF(K94&lt;&gt;0,K94,IF($AT94=0,0,AG94/$AT94*$X94))</f>
      </c>
      <c r="AX94" s="18">
        <f>IF(L94&lt;&gt;0,L94,IF($AT94=0,0,AH94/$AT94*$X94))</f>
      </c>
      <c r="AY94" s="18">
        <f>IF(M94&lt;&gt;0,M94,IF($AT94=0,0,AI94/$AT94*$X94))</f>
      </c>
      <c r="AZ94" s="18">
        <f>IF(N94&lt;&gt;0,N94,IF($AT94=0,0,AJ94/$AT94*$X94))</f>
      </c>
      <c r="BA94" s="18">
        <f>IF(O94&lt;&gt;0,O94,IF($AT94=0,0,AK94/$AT94*$X94))</f>
      </c>
      <c r="BB94" s="18">
        <f>IF(P94&lt;&gt;0,P94,IF($AT94=0,0,AL94/$AT94*$X94))</f>
      </c>
      <c r="BC94" s="18">
        <f>IF(Q94&lt;&gt;0,Q94,IF($AT94=0,0,AM94/$AT94*$X94))</f>
      </c>
      <c r="BD94" s="18">
        <f>IF(R94&lt;&gt;0,R94,IF($AT94=0,0,AN94/$AT94*$X94))</f>
      </c>
      <c r="BE94" s="18">
        <f>IF(S94&lt;&gt;0,S94,IF($AT94=0,0,AO94/$AT94*$X94))</f>
      </c>
      <c r="BF94" s="18">
        <f>IF(T94&lt;&gt;0,T94,IF($AT94=0,0,AP94/$AT94*$X94))</f>
      </c>
      <c r="BG94" s="18">
        <f>IF(U94&lt;&gt;0,U94,IF($AT94=0,0,AQ94/$AT94*$X94))</f>
      </c>
      <c r="BH94" s="18">
        <f>IF(V94&lt;&gt;0,V94,IF($AT94=0,0,AR94/$AT94*$X94))</f>
      </c>
      <c r="BI94" s="18">
        <f>IF(W94&lt;&gt;0,W94,IF($AT94=0,0,AS94/$AT94*$X94))</f>
      </c>
      <c r="BJ94" s="18">
        <f>SUM(AU94:BI94)</f>
      </c>
      <c r="BK94" s="18">
        <f>H94-BJ94</f>
      </c>
    </row>
    <row r="95" outlineLevel="1">
      <c r="A95" s="15" t="str">
        <v>11.27.1</v>
      </c>
      <c r="B95" s="15" t="str">
        <v/>
      </c>
      <c r="C95" s="15" t="str">
        <v/>
      </c>
      <c r="D95" s="15" t="str">
        <v>11.27.1</v>
      </c>
      <c r="E95" s="15" t="str">
        <v xml:space="preserve">Supply Fire Alarm and Fire Detection </v>
      </c>
      <c r="F95" s="15">
        <v>294480</v>
      </c>
      <c r="G95" s="15" t="str">
        <v/>
      </c>
      <c r="H95" s="15" t="str">
        <v/>
      </c>
      <c r="I95" s="15" t="str">
        <v/>
      </c>
      <c r="J95" s="15" t="str">
        <v/>
      </c>
      <c r="K95" s="15" t="str">
        <v/>
      </c>
      <c r="L95" s="15" t="str">
        <v/>
      </c>
      <c r="M95" s="15" t="str">
        <v/>
      </c>
      <c r="N95" s="15" t="str">
        <v/>
      </c>
      <c r="O95" s="15" t="str">
        <v/>
      </c>
      <c r="P95" s="15" t="str">
        <v/>
      </c>
      <c r="Q95" s="15" t="str">
        <v/>
      </c>
      <c r="R95" s="15" t="str">
        <v/>
      </c>
      <c r="S95" s="15" t="str">
        <v/>
      </c>
      <c r="T95" s="15" t="str">
        <v/>
      </c>
      <c r="U95" s="15" t="str">
        <v/>
      </c>
      <c r="V95" s="15" t="str">
        <v/>
      </c>
      <c r="W95" s="15" t="str">
        <v/>
      </c>
      <c r="X95" s="15" t="str">
        <v/>
      </c>
      <c r="Y95" s="15" t="str">
        <v/>
      </c>
      <c r="Z95" s="15" t="str">
        <v/>
      </c>
      <c r="AA95" s="15" t="str">
        <v/>
      </c>
      <c r="AB95" s="15" t="str">
        <v/>
      </c>
      <c r="AC95" s="15" t="str">
        <v/>
      </c>
      <c r="AD95" s="5" t="str">
        <v/>
      </c>
      <c r="AE95" s="18">
        <f>IFERROR(_xlfn.BETA.DIST(DATE(YEAR(AE$2),MONTH(AE$2),15),$AB$2,$AC$2,FALSE,DATE(YEAR($AB95),MONTH($AB95),1),DATE(YEAR($AC95),MONTH($AC95),28)),0)</f>
      </c>
      <c r="AF95" s="18">
        <f>IFERROR(_xlfn.BETA.DIST(DATE(YEAR(AF$2),MONTH(AF$2),15),$AB$2,$AC$2,FALSE,DATE(YEAR($AB95),MONTH($AB95),1),DATE(YEAR($AC95),MONTH($AC95),28)),0)</f>
      </c>
      <c r="AG95" s="18">
        <f>IFERROR(_xlfn.BETA.DIST(DATE(YEAR(AG$2),MONTH(AG$2),15),$AB$2,$AC$2,FALSE,DATE(YEAR($AB95),MONTH($AB95),1),DATE(YEAR($AC95),MONTH($AC95),28)),0)</f>
      </c>
      <c r="AH95" s="18">
        <f>IFERROR(_xlfn.BETA.DIST(DATE(YEAR(AH$2),MONTH(AH$2),15),$AB$2,$AC$2,FALSE,DATE(YEAR($AB95),MONTH($AB95),1),DATE(YEAR($AC95),MONTH($AC95),28)),0)</f>
      </c>
      <c r="AI95" s="18">
        <f>IFERROR(_xlfn.BETA.DIST(DATE(YEAR(AI$2),MONTH(AI$2),15),$AB$2,$AC$2,FALSE,DATE(YEAR($AB95),MONTH($AB95),1),DATE(YEAR($AC95),MONTH($AC95),28)),0)</f>
      </c>
      <c r="AJ95" s="18">
        <f>IFERROR(_xlfn.BETA.DIST(DATE(YEAR(AJ$2),MONTH(AJ$2),15),$AB$2,$AC$2,FALSE,DATE(YEAR($AB95),MONTH($AB95),1),DATE(YEAR($AC95),MONTH($AC95),28)),0)</f>
      </c>
      <c r="AK95" s="18">
        <f>IFERROR(_xlfn.BETA.DIST(DATE(YEAR(AK$2),MONTH(AK$2),15),$AB$2,$AC$2,FALSE,DATE(YEAR($AB95),MONTH($AB95),1),DATE(YEAR($AC95),MONTH($AC95),28)),0)</f>
      </c>
      <c r="AL95" s="18">
        <f>IFERROR(_xlfn.BETA.DIST(DATE(YEAR(AL$2),MONTH(AL$2),15),$AB$2,$AC$2,FALSE,DATE(YEAR($AB95),MONTH($AB95),1),DATE(YEAR($AC95),MONTH($AC95),28)),0)</f>
      </c>
      <c r="AM95" s="18">
        <f>IFERROR(_xlfn.BETA.DIST(DATE(YEAR(AM$2),MONTH(AM$2),15),$AB$2,$AC$2,FALSE,DATE(YEAR($AB95),MONTH($AB95),1),DATE(YEAR($AC95),MONTH($AC95),28)),0)</f>
      </c>
      <c r="AN95" s="18">
        <f>IFERROR(_xlfn.BETA.DIST(DATE(YEAR(AN$2),MONTH(AN$2),15),$AB$2,$AC$2,FALSE,DATE(YEAR($AB95),MONTH($AB95),1),DATE(YEAR($AC95),MONTH($AC95),28)),0)</f>
      </c>
      <c r="AO95" s="18">
        <f>IFERROR(_xlfn.BETA.DIST(DATE(YEAR(AO$2),MONTH(AO$2),15),$AB$2,$AC$2,FALSE,DATE(YEAR($AB95),MONTH($AB95),1),DATE(YEAR($AC95),MONTH($AC95),28)),0)</f>
      </c>
      <c r="AP95" s="18">
        <f>IFERROR(_xlfn.BETA.DIST(DATE(YEAR(AP$2),MONTH(AP$2),15),$AB$2,$AC$2,FALSE,DATE(YEAR($AB95),MONTH($AB95),1),DATE(YEAR($AC95),MONTH($AC95),28)),0)</f>
      </c>
      <c r="AQ95" s="18">
        <f>IFERROR(_xlfn.BETA.DIST(DATE(YEAR(AQ$2),MONTH(AQ$2),15),$AB$2,$AC$2,FALSE,DATE(YEAR($AB95),MONTH($AB95),1),DATE(YEAR($AC95),MONTH($AC95),28)),0)</f>
      </c>
      <c r="AR95" s="18">
        <f>IFERROR(_xlfn.BETA.DIST(DATE(YEAR(AR$2),MONTH(AR$2),15),$AB$2,$AC$2,FALSE,DATE(YEAR($AB95),MONTH($AB95),1),DATE(YEAR($AC95),MONTH($AC95),28)),0)</f>
      </c>
      <c r="AS95" s="18">
        <f>IFERROR(_xlfn.BETA.DIST(DATE(YEAR(AS$2),MONTH(AS$2),15),$AB$2,$AC$2,FALSE,DATE(YEAR($AB95),MONTH($AB95),1),DATE(YEAR($AC95),MONTH($AC95),28)),0)</f>
      </c>
      <c r="AT95" s="18">
        <f>SUM(AE95:AS95)</f>
      </c>
      <c r="AU95" s="18">
        <f>IF(I95&lt;&gt;0,I95,IF($AT95=0,0,AE95/$AT95*$X95))</f>
      </c>
      <c r="AV95" s="18">
        <f>IF(J95&lt;&gt;0,J95,IF($AT95=0,0,AF95/$AT95*$X95))</f>
      </c>
      <c r="AW95" s="18">
        <f>IF(K95&lt;&gt;0,K95,IF($AT95=0,0,AG95/$AT95*$X95))</f>
      </c>
      <c r="AX95" s="18">
        <f>IF(L95&lt;&gt;0,L95,IF($AT95=0,0,AH95/$AT95*$X95))</f>
      </c>
      <c r="AY95" s="18">
        <f>IF(M95&lt;&gt;0,M95,IF($AT95=0,0,AI95/$AT95*$X95))</f>
      </c>
      <c r="AZ95" s="18">
        <f>IF(N95&lt;&gt;0,N95,IF($AT95=0,0,AJ95/$AT95*$X95))</f>
      </c>
      <c r="BA95" s="18">
        <f>IF(O95&lt;&gt;0,O95,IF($AT95=0,0,AK95/$AT95*$X95))</f>
      </c>
      <c r="BB95" s="18">
        <f>IF(P95&lt;&gt;0,P95,IF($AT95=0,0,AL95/$AT95*$X95))</f>
      </c>
      <c r="BC95" s="18">
        <f>IF(Q95&lt;&gt;0,Q95,IF($AT95=0,0,AM95/$AT95*$X95))</f>
      </c>
      <c r="BD95" s="18">
        <f>IF(R95&lt;&gt;0,R95,IF($AT95=0,0,AN95/$AT95*$X95))</f>
      </c>
      <c r="BE95" s="18">
        <f>IF(S95&lt;&gt;0,S95,IF($AT95=0,0,AO95/$AT95*$X95))</f>
      </c>
      <c r="BF95" s="18">
        <f>IF(T95&lt;&gt;0,T95,IF($AT95=0,0,AP95/$AT95*$X95))</f>
      </c>
      <c r="BG95" s="18">
        <f>IF(U95&lt;&gt;0,U95,IF($AT95=0,0,AQ95/$AT95*$X95))</f>
      </c>
      <c r="BH95" s="18">
        <f>IF(V95&lt;&gt;0,V95,IF($AT95=0,0,AR95/$AT95*$X95))</f>
      </c>
      <c r="BI95" s="18">
        <f>IF(W95&lt;&gt;0,W95,IF($AT95=0,0,AS95/$AT95*$X95))</f>
      </c>
      <c r="BJ95" s="18">
        <f>SUM(AU95:BI95)</f>
      </c>
      <c r="BK95" s="15" t="str">
        <v/>
      </c>
    </row>
    <row r="96" outlineLevel="2">
      <c r="A96" s="5" t="str">
        <v>11.27.1</v>
      </c>
      <c r="B96" s="5" t="str">
        <v>BSPRMEGENFA02</v>
      </c>
      <c r="C96" s="5" t="str">
        <v>BSPRMEGENFA02</v>
      </c>
      <c r="D96" s="19">
        <v>0.2</v>
      </c>
      <c r="E96" s="5" t="str">
        <v>Advanced Payment PO EGP</v>
      </c>
      <c r="F96" s="5" t="str">
        <v/>
      </c>
      <c r="G96" s="18">
        <f>F95*D96</f>
      </c>
      <c r="H96" s="18">
        <f>G96</f>
      </c>
      <c r="I96" s="18">
        <v>0</v>
      </c>
      <c r="J96" s="18">
        <v>0</v>
      </c>
      <c r="K96" s="18">
        <v>0</v>
      </c>
      <c r="L96" s="18">
        <v>0</v>
      </c>
      <c r="M96" s="18">
        <v>0</v>
      </c>
      <c r="N96" s="18">
        <v>0</v>
      </c>
      <c r="O96" s="18">
        <v>0</v>
      </c>
      <c r="P96" s="18">
        <v>0</v>
      </c>
      <c r="Q96" s="18">
        <v>0</v>
      </c>
      <c r="R96" s="18">
        <v>0</v>
      </c>
      <c r="S96" s="18">
        <v>0</v>
      </c>
      <c r="T96" s="18">
        <v>0</v>
      </c>
      <c r="U96" s="18">
        <v>0</v>
      </c>
      <c r="V96" s="18">
        <v>0</v>
      </c>
      <c r="W96" s="18">
        <v>0</v>
      </c>
      <c r="X96" s="18">
        <f>H96-SUM(I96:W96)</f>
      </c>
      <c r="Y96" s="20">
        <v>46280</v>
      </c>
      <c r="Z96" s="20">
        <v>46280</v>
      </c>
      <c r="AA96" s="18">
        <v>0</v>
      </c>
      <c r="AB96" s="20">
        <f>Y96+AA96</f>
      </c>
      <c r="AC96" s="20">
        <f>AA96+Z96</f>
      </c>
      <c r="AD96" s="5" t="str">
        <v/>
      </c>
      <c r="AE96" s="18">
        <f>IFERROR(_xlfn.BETA.DIST(DATE(YEAR(AE$2),MONTH(AE$2),15),$AB$2,$AC$2,FALSE,DATE(YEAR($AB96),MONTH($AB96),1),DATE(YEAR($AC96),MONTH($AC96),28)),0)</f>
      </c>
      <c r="AF96" s="18">
        <f>IFERROR(_xlfn.BETA.DIST(DATE(YEAR(AF$2),MONTH(AF$2),15),$AB$2,$AC$2,FALSE,DATE(YEAR($AB96),MONTH($AB96),1),DATE(YEAR($AC96),MONTH($AC96),28)),0)</f>
      </c>
      <c r="AG96" s="18">
        <f>IFERROR(_xlfn.BETA.DIST(DATE(YEAR(AG$2),MONTH(AG$2),15),$AB$2,$AC$2,FALSE,DATE(YEAR($AB96),MONTH($AB96),1),DATE(YEAR($AC96),MONTH($AC96),28)),0)</f>
      </c>
      <c r="AH96" s="18">
        <f>IFERROR(_xlfn.BETA.DIST(DATE(YEAR(AH$2),MONTH(AH$2),15),$AB$2,$AC$2,FALSE,DATE(YEAR($AB96),MONTH($AB96),1),DATE(YEAR($AC96),MONTH($AC96),28)),0)</f>
      </c>
      <c r="AI96" s="18">
        <f>IFERROR(_xlfn.BETA.DIST(DATE(YEAR(AI$2),MONTH(AI$2),15),$AB$2,$AC$2,FALSE,DATE(YEAR($AB96),MONTH($AB96),1),DATE(YEAR($AC96),MONTH($AC96),28)),0)</f>
      </c>
      <c r="AJ96" s="18">
        <f>IFERROR(_xlfn.BETA.DIST(DATE(YEAR(AJ$2),MONTH(AJ$2),15),$AB$2,$AC$2,FALSE,DATE(YEAR($AB96),MONTH($AB96),1),DATE(YEAR($AC96),MONTH($AC96),28)),0)</f>
      </c>
      <c r="AK96" s="18">
        <f>IFERROR(_xlfn.BETA.DIST(DATE(YEAR(AK$2),MONTH(AK$2),15),$AB$2,$AC$2,FALSE,DATE(YEAR($AB96),MONTH($AB96),1),DATE(YEAR($AC96),MONTH($AC96),28)),0)</f>
      </c>
      <c r="AL96" s="18">
        <f>IFERROR(_xlfn.BETA.DIST(DATE(YEAR(AL$2),MONTH(AL$2),15),$AB$2,$AC$2,FALSE,DATE(YEAR($AB96),MONTH($AB96),1),DATE(YEAR($AC96),MONTH($AC96),28)),0)</f>
      </c>
      <c r="AM96" s="18">
        <f>IFERROR(_xlfn.BETA.DIST(DATE(YEAR(AM$2),MONTH(AM$2),15),$AB$2,$AC$2,FALSE,DATE(YEAR($AB96),MONTH($AB96),1),DATE(YEAR($AC96),MONTH($AC96),28)),0)</f>
      </c>
      <c r="AN96" s="18">
        <f>IFERROR(_xlfn.BETA.DIST(DATE(YEAR(AN$2),MONTH(AN$2),15),$AB$2,$AC$2,FALSE,DATE(YEAR($AB96),MONTH($AB96),1),DATE(YEAR($AC96),MONTH($AC96),28)),0)</f>
      </c>
      <c r="AO96" s="18">
        <f>IFERROR(_xlfn.BETA.DIST(DATE(YEAR(AO$2),MONTH(AO$2),15),$AB$2,$AC$2,FALSE,DATE(YEAR($AB96),MONTH($AB96),1),DATE(YEAR($AC96),MONTH($AC96),28)),0)</f>
      </c>
      <c r="AP96" s="18">
        <f>IFERROR(_xlfn.BETA.DIST(DATE(YEAR(AP$2),MONTH(AP$2),15),$AB$2,$AC$2,FALSE,DATE(YEAR($AB96),MONTH($AB96),1),DATE(YEAR($AC96),MONTH($AC96),28)),0)</f>
      </c>
      <c r="AQ96" s="18">
        <f>IFERROR(_xlfn.BETA.DIST(DATE(YEAR(AQ$2),MONTH(AQ$2),15),$AB$2,$AC$2,FALSE,DATE(YEAR($AB96),MONTH($AB96),1),DATE(YEAR($AC96),MONTH($AC96),28)),0)</f>
      </c>
      <c r="AR96" s="18">
        <f>IFERROR(_xlfn.BETA.DIST(DATE(YEAR(AR$2),MONTH(AR$2),15),$AB$2,$AC$2,FALSE,DATE(YEAR($AB96),MONTH($AB96),1),DATE(YEAR($AC96),MONTH($AC96),28)),0)</f>
      </c>
      <c r="AS96" s="18">
        <f>IFERROR(_xlfn.BETA.DIST(DATE(YEAR(AS$2),MONTH(AS$2),15),$AB$2,$AC$2,FALSE,DATE(YEAR($AB96),MONTH($AB96),1),DATE(YEAR($AC96),MONTH($AC96),28)),0)</f>
      </c>
      <c r="AT96" s="18">
        <f>SUM(AE96:AS96)</f>
      </c>
      <c r="AU96" s="18">
        <f>IF(I96&lt;&gt;0,I96,IF($AT96=0,0,AE96/$AT96*$X96))</f>
      </c>
      <c r="AV96" s="18">
        <f>IF(J96&lt;&gt;0,J96,IF($AT96=0,0,AF96/$AT96*$X96))</f>
      </c>
      <c r="AW96" s="18">
        <f>IF(K96&lt;&gt;0,K96,IF($AT96=0,0,AG96/$AT96*$X96))</f>
      </c>
      <c r="AX96" s="18">
        <f>IF(L96&lt;&gt;0,L96,IF($AT96=0,0,AH96/$AT96*$X96))</f>
      </c>
      <c r="AY96" s="18">
        <f>IF(M96&lt;&gt;0,M96,IF($AT96=0,0,AI96/$AT96*$X96))</f>
      </c>
      <c r="AZ96" s="18">
        <f>IF(N96&lt;&gt;0,N96,IF($AT96=0,0,AJ96/$AT96*$X96))</f>
      </c>
      <c r="BA96" s="18">
        <f>IF(O96&lt;&gt;0,O96,IF($AT96=0,0,AK96/$AT96*$X96))</f>
      </c>
      <c r="BB96" s="18">
        <f>IF(P96&lt;&gt;0,P96,IF($AT96=0,0,AL96/$AT96*$X96))</f>
      </c>
      <c r="BC96" s="18">
        <f>IF(Q96&lt;&gt;0,Q96,IF($AT96=0,0,AM96/$AT96*$X96))</f>
      </c>
      <c r="BD96" s="18">
        <f>IF(R96&lt;&gt;0,R96,IF($AT96=0,0,AN96/$AT96*$X96))</f>
      </c>
      <c r="BE96" s="18">
        <f>IF(S96&lt;&gt;0,S96,IF($AT96=0,0,AO96/$AT96*$X96))</f>
      </c>
      <c r="BF96" s="18">
        <f>IF(T96&lt;&gt;0,T96,IF($AT96=0,0,AP96/$AT96*$X96))</f>
      </c>
      <c r="BG96" s="18">
        <f>IF(U96&lt;&gt;0,U96,IF($AT96=0,0,AQ96/$AT96*$X96))</f>
      </c>
      <c r="BH96" s="18">
        <f>IF(V96&lt;&gt;0,V96,IF($AT96=0,0,AR96/$AT96*$X96))</f>
      </c>
      <c r="BI96" s="18">
        <f>IF(W96&lt;&gt;0,W96,IF($AT96=0,0,AS96/$AT96*$X96))</f>
      </c>
      <c r="BJ96" s="18">
        <f>SUM(AU96:BI96)</f>
      </c>
      <c r="BK96" s="18">
        <f>H96-BJ96</f>
      </c>
    </row>
    <row r="97" outlineLevel="2">
      <c r="A97" s="5" t="str">
        <v>11.27.1</v>
      </c>
      <c r="B97" s="5" t="str">
        <v>BSPRMEGENFA04</v>
      </c>
      <c r="C97" s="5" t="str">
        <v>BSPRMEGENFA04</v>
      </c>
      <c r="D97" s="19">
        <v>0.8</v>
      </c>
      <c r="E97" s="5" t="str">
        <v>Site Delivery</v>
      </c>
      <c r="F97" s="5" t="str">
        <v/>
      </c>
      <c r="G97" s="18">
        <f>F95*D97</f>
      </c>
      <c r="H97" s="18">
        <f>G97</f>
      </c>
      <c r="I97" s="18">
        <v>0</v>
      </c>
      <c r="J97" s="18">
        <v>0</v>
      </c>
      <c r="K97" s="18">
        <v>0</v>
      </c>
      <c r="L97" s="18">
        <v>0</v>
      </c>
      <c r="M97" s="18">
        <v>0</v>
      </c>
      <c r="N97" s="18">
        <v>0</v>
      </c>
      <c r="O97" s="18">
        <v>0</v>
      </c>
      <c r="P97" s="18">
        <v>0</v>
      </c>
      <c r="Q97" s="18">
        <v>0</v>
      </c>
      <c r="R97" s="18">
        <v>0</v>
      </c>
      <c r="S97" s="18">
        <v>0</v>
      </c>
      <c r="T97" s="18">
        <v>0</v>
      </c>
      <c r="U97" s="18">
        <v>0</v>
      </c>
      <c r="V97" s="18">
        <v>0</v>
      </c>
      <c r="W97" s="18">
        <v>0</v>
      </c>
      <c r="X97" s="18">
        <f>H97-SUM(I97:W97)</f>
      </c>
      <c r="Y97" s="20">
        <v>46334</v>
      </c>
      <c r="Z97" s="20">
        <v>46334</v>
      </c>
      <c r="AA97" s="18">
        <v>30</v>
      </c>
      <c r="AB97" s="20">
        <f>Y97+AA97</f>
      </c>
      <c r="AC97" s="20">
        <f>AA97+Z97</f>
      </c>
      <c r="AD97" s="5" t="str">
        <v/>
      </c>
      <c r="AE97" s="18">
        <f>IFERROR(_xlfn.BETA.DIST(DATE(YEAR(AE$2),MONTH(AE$2),15),$AB$2,$AC$2,FALSE,DATE(YEAR($AB97),MONTH($AB97),1),DATE(YEAR($AC97),MONTH($AC97),28)),0)</f>
      </c>
      <c r="AF97" s="18">
        <f>IFERROR(_xlfn.BETA.DIST(DATE(YEAR(AF$2),MONTH(AF$2),15),$AB$2,$AC$2,FALSE,DATE(YEAR($AB97),MONTH($AB97),1),DATE(YEAR($AC97),MONTH($AC97),28)),0)</f>
      </c>
      <c r="AG97" s="18">
        <f>IFERROR(_xlfn.BETA.DIST(DATE(YEAR(AG$2),MONTH(AG$2),15),$AB$2,$AC$2,FALSE,DATE(YEAR($AB97),MONTH($AB97),1),DATE(YEAR($AC97),MONTH($AC97),28)),0)</f>
      </c>
      <c r="AH97" s="18">
        <f>IFERROR(_xlfn.BETA.DIST(DATE(YEAR(AH$2),MONTH(AH$2),15),$AB$2,$AC$2,FALSE,DATE(YEAR($AB97),MONTH($AB97),1),DATE(YEAR($AC97),MONTH($AC97),28)),0)</f>
      </c>
      <c r="AI97" s="18">
        <f>IFERROR(_xlfn.BETA.DIST(DATE(YEAR(AI$2),MONTH(AI$2),15),$AB$2,$AC$2,FALSE,DATE(YEAR($AB97),MONTH($AB97),1),DATE(YEAR($AC97),MONTH($AC97),28)),0)</f>
      </c>
      <c r="AJ97" s="18">
        <f>IFERROR(_xlfn.BETA.DIST(DATE(YEAR(AJ$2),MONTH(AJ$2),15),$AB$2,$AC$2,FALSE,DATE(YEAR($AB97),MONTH($AB97),1),DATE(YEAR($AC97),MONTH($AC97),28)),0)</f>
      </c>
      <c r="AK97" s="18">
        <f>IFERROR(_xlfn.BETA.DIST(DATE(YEAR(AK$2),MONTH(AK$2),15),$AB$2,$AC$2,FALSE,DATE(YEAR($AB97),MONTH($AB97),1),DATE(YEAR($AC97),MONTH($AC97),28)),0)</f>
      </c>
      <c r="AL97" s="18">
        <f>IFERROR(_xlfn.BETA.DIST(DATE(YEAR(AL$2),MONTH(AL$2),15),$AB$2,$AC$2,FALSE,DATE(YEAR($AB97),MONTH($AB97),1),DATE(YEAR($AC97),MONTH($AC97),28)),0)</f>
      </c>
      <c r="AM97" s="18">
        <f>IFERROR(_xlfn.BETA.DIST(DATE(YEAR(AM$2),MONTH(AM$2),15),$AB$2,$AC$2,FALSE,DATE(YEAR($AB97),MONTH($AB97),1),DATE(YEAR($AC97),MONTH($AC97),28)),0)</f>
      </c>
      <c r="AN97" s="18">
        <f>IFERROR(_xlfn.BETA.DIST(DATE(YEAR(AN$2),MONTH(AN$2),15),$AB$2,$AC$2,FALSE,DATE(YEAR($AB97),MONTH($AB97),1),DATE(YEAR($AC97),MONTH($AC97),28)),0)</f>
      </c>
      <c r="AO97" s="18">
        <f>IFERROR(_xlfn.BETA.DIST(DATE(YEAR(AO$2),MONTH(AO$2),15),$AB$2,$AC$2,FALSE,DATE(YEAR($AB97),MONTH($AB97),1),DATE(YEAR($AC97),MONTH($AC97),28)),0)</f>
      </c>
      <c r="AP97" s="18">
        <f>IFERROR(_xlfn.BETA.DIST(DATE(YEAR(AP$2),MONTH(AP$2),15),$AB$2,$AC$2,FALSE,DATE(YEAR($AB97),MONTH($AB97),1),DATE(YEAR($AC97),MONTH($AC97),28)),0)</f>
      </c>
      <c r="AQ97" s="18">
        <f>IFERROR(_xlfn.BETA.DIST(DATE(YEAR(AQ$2),MONTH(AQ$2),15),$AB$2,$AC$2,FALSE,DATE(YEAR($AB97),MONTH($AB97),1),DATE(YEAR($AC97),MONTH($AC97),28)),0)</f>
      </c>
      <c r="AR97" s="18">
        <f>IFERROR(_xlfn.BETA.DIST(DATE(YEAR(AR$2),MONTH(AR$2),15),$AB$2,$AC$2,FALSE,DATE(YEAR($AB97),MONTH($AB97),1),DATE(YEAR($AC97),MONTH($AC97),28)),0)</f>
      </c>
      <c r="AS97" s="18">
        <f>IFERROR(_xlfn.BETA.DIST(DATE(YEAR(AS$2),MONTH(AS$2),15),$AB$2,$AC$2,FALSE,DATE(YEAR($AB97),MONTH($AB97),1),DATE(YEAR($AC97),MONTH($AC97),28)),0)</f>
      </c>
      <c r="AT97" s="18">
        <f>SUM(AE97:AS97)</f>
      </c>
      <c r="AU97" s="18">
        <f>IF(I97&lt;&gt;0,I97,IF($AT97=0,0,AE97/$AT97*$X97))</f>
      </c>
      <c r="AV97" s="18">
        <f>IF(J97&lt;&gt;0,J97,IF($AT97=0,0,AF97/$AT97*$X97))</f>
      </c>
      <c r="AW97" s="18">
        <f>IF(K97&lt;&gt;0,K97,IF($AT97=0,0,AG97/$AT97*$X97))</f>
      </c>
      <c r="AX97" s="18">
        <f>IF(L97&lt;&gt;0,L97,IF($AT97=0,0,AH97/$AT97*$X97))</f>
      </c>
      <c r="AY97" s="18">
        <f>IF(M97&lt;&gt;0,M97,IF($AT97=0,0,AI97/$AT97*$X97))</f>
      </c>
      <c r="AZ97" s="18">
        <f>IF(N97&lt;&gt;0,N97,IF($AT97=0,0,AJ97/$AT97*$X97))</f>
      </c>
      <c r="BA97" s="18">
        <f>IF(O97&lt;&gt;0,O97,IF($AT97=0,0,AK97/$AT97*$X97))</f>
      </c>
      <c r="BB97" s="18">
        <f>IF(P97&lt;&gt;0,P97,IF($AT97=0,0,AL97/$AT97*$X97))</f>
      </c>
      <c r="BC97" s="18">
        <f>IF(Q97&lt;&gt;0,Q97,IF($AT97=0,0,AM97/$AT97*$X97))</f>
      </c>
      <c r="BD97" s="18">
        <f>IF(R97&lt;&gt;0,R97,IF($AT97=0,0,AN97/$AT97*$X97))</f>
      </c>
      <c r="BE97" s="18">
        <f>IF(S97&lt;&gt;0,S97,IF($AT97=0,0,AO97/$AT97*$X97))</f>
      </c>
      <c r="BF97" s="18">
        <f>IF(T97&lt;&gt;0,T97,IF($AT97=0,0,AP97/$AT97*$X97))</f>
      </c>
      <c r="BG97" s="18">
        <f>IF(U97&lt;&gt;0,U97,IF($AT97=0,0,AQ97/$AT97*$X97))</f>
      </c>
      <c r="BH97" s="18">
        <f>IF(V97&lt;&gt;0,V97,IF($AT97=0,0,AR97/$AT97*$X97))</f>
      </c>
      <c r="BI97" s="18">
        <f>IF(W97&lt;&gt;0,W97,IF($AT97=0,0,AS97/$AT97*$X97))</f>
      </c>
      <c r="BJ97" s="18">
        <f>SUM(AU97:BI97)</f>
      </c>
      <c r="BK97" s="18">
        <f>H97-BJ97</f>
      </c>
    </row>
    <row r="98" outlineLevel="1">
      <c r="A98" s="15" t="str">
        <v>11.29.1</v>
      </c>
      <c r="B98" s="15" t="str">
        <v/>
      </c>
      <c r="C98" s="15" t="str">
        <v/>
      </c>
      <c r="D98" s="15" t="str">
        <v>11.29.1</v>
      </c>
      <c r="E98" s="15" t="str">
        <v>Supply Substation Security System</v>
      </c>
      <c r="F98" s="15">
        <v>1104300</v>
      </c>
      <c r="G98" s="15" t="str">
        <v/>
      </c>
      <c r="H98" s="15" t="str">
        <v/>
      </c>
      <c r="I98" s="15" t="str">
        <v/>
      </c>
      <c r="J98" s="15" t="str">
        <v/>
      </c>
      <c r="K98" s="15" t="str">
        <v/>
      </c>
      <c r="L98" s="15" t="str">
        <v/>
      </c>
      <c r="M98" s="15" t="str">
        <v/>
      </c>
      <c r="N98" s="15" t="str">
        <v/>
      </c>
      <c r="O98" s="15" t="str">
        <v/>
      </c>
      <c r="P98" s="15" t="str">
        <v/>
      </c>
      <c r="Q98" s="15" t="str">
        <v/>
      </c>
      <c r="R98" s="15" t="str">
        <v/>
      </c>
      <c r="S98" s="15" t="str">
        <v/>
      </c>
      <c r="T98" s="15" t="str">
        <v/>
      </c>
      <c r="U98" s="15" t="str">
        <v/>
      </c>
      <c r="V98" s="15" t="str">
        <v/>
      </c>
      <c r="W98" s="15" t="str">
        <v/>
      </c>
      <c r="X98" s="15" t="str">
        <v/>
      </c>
      <c r="Y98" s="15" t="str">
        <v/>
      </c>
      <c r="Z98" s="15" t="str">
        <v/>
      </c>
      <c r="AA98" s="15" t="str">
        <v/>
      </c>
      <c r="AB98" s="15" t="str">
        <v/>
      </c>
      <c r="AC98" s="15" t="str">
        <v/>
      </c>
      <c r="AD98" s="5" t="str">
        <v/>
      </c>
      <c r="AE98" s="18">
        <f>IFERROR(_xlfn.BETA.DIST(DATE(YEAR(AE$2),MONTH(AE$2),15),$AB$2,$AC$2,FALSE,DATE(YEAR($AB98),MONTH($AB98),1),DATE(YEAR($AC98),MONTH($AC98),28)),0)</f>
      </c>
      <c r="AF98" s="18">
        <f>IFERROR(_xlfn.BETA.DIST(DATE(YEAR(AF$2),MONTH(AF$2),15),$AB$2,$AC$2,FALSE,DATE(YEAR($AB98),MONTH($AB98),1),DATE(YEAR($AC98),MONTH($AC98),28)),0)</f>
      </c>
      <c r="AG98" s="18">
        <f>IFERROR(_xlfn.BETA.DIST(DATE(YEAR(AG$2),MONTH(AG$2),15),$AB$2,$AC$2,FALSE,DATE(YEAR($AB98),MONTH($AB98),1),DATE(YEAR($AC98),MONTH($AC98),28)),0)</f>
      </c>
      <c r="AH98" s="18">
        <f>IFERROR(_xlfn.BETA.DIST(DATE(YEAR(AH$2),MONTH(AH$2),15),$AB$2,$AC$2,FALSE,DATE(YEAR($AB98),MONTH($AB98),1),DATE(YEAR($AC98),MONTH($AC98),28)),0)</f>
      </c>
      <c r="AI98" s="18">
        <f>IFERROR(_xlfn.BETA.DIST(DATE(YEAR(AI$2),MONTH(AI$2),15),$AB$2,$AC$2,FALSE,DATE(YEAR($AB98),MONTH($AB98),1),DATE(YEAR($AC98),MONTH($AC98),28)),0)</f>
      </c>
      <c r="AJ98" s="18">
        <f>IFERROR(_xlfn.BETA.DIST(DATE(YEAR(AJ$2),MONTH(AJ$2),15),$AB$2,$AC$2,FALSE,DATE(YEAR($AB98),MONTH($AB98),1),DATE(YEAR($AC98),MONTH($AC98),28)),0)</f>
      </c>
      <c r="AK98" s="18">
        <f>IFERROR(_xlfn.BETA.DIST(DATE(YEAR(AK$2),MONTH(AK$2),15),$AB$2,$AC$2,FALSE,DATE(YEAR($AB98),MONTH($AB98),1),DATE(YEAR($AC98),MONTH($AC98),28)),0)</f>
      </c>
      <c r="AL98" s="18">
        <f>IFERROR(_xlfn.BETA.DIST(DATE(YEAR(AL$2),MONTH(AL$2),15),$AB$2,$AC$2,FALSE,DATE(YEAR($AB98),MONTH($AB98),1),DATE(YEAR($AC98),MONTH($AC98),28)),0)</f>
      </c>
      <c r="AM98" s="18">
        <f>IFERROR(_xlfn.BETA.DIST(DATE(YEAR(AM$2),MONTH(AM$2),15),$AB$2,$AC$2,FALSE,DATE(YEAR($AB98),MONTH($AB98),1),DATE(YEAR($AC98),MONTH($AC98),28)),0)</f>
      </c>
      <c r="AN98" s="18">
        <f>IFERROR(_xlfn.BETA.DIST(DATE(YEAR(AN$2),MONTH(AN$2),15),$AB$2,$AC$2,FALSE,DATE(YEAR($AB98),MONTH($AB98),1),DATE(YEAR($AC98),MONTH($AC98),28)),0)</f>
      </c>
      <c r="AO98" s="18">
        <f>IFERROR(_xlfn.BETA.DIST(DATE(YEAR(AO$2),MONTH(AO$2),15),$AB$2,$AC$2,FALSE,DATE(YEAR($AB98),MONTH($AB98),1),DATE(YEAR($AC98),MONTH($AC98),28)),0)</f>
      </c>
      <c r="AP98" s="18">
        <f>IFERROR(_xlfn.BETA.DIST(DATE(YEAR(AP$2),MONTH(AP$2),15),$AB$2,$AC$2,FALSE,DATE(YEAR($AB98),MONTH($AB98),1),DATE(YEAR($AC98),MONTH($AC98),28)),0)</f>
      </c>
      <c r="AQ98" s="18">
        <f>IFERROR(_xlfn.BETA.DIST(DATE(YEAR(AQ$2),MONTH(AQ$2),15),$AB$2,$AC$2,FALSE,DATE(YEAR($AB98),MONTH($AB98),1),DATE(YEAR($AC98),MONTH($AC98),28)),0)</f>
      </c>
      <c r="AR98" s="18">
        <f>IFERROR(_xlfn.BETA.DIST(DATE(YEAR(AR$2),MONTH(AR$2),15),$AB$2,$AC$2,FALSE,DATE(YEAR($AB98),MONTH($AB98),1),DATE(YEAR($AC98),MONTH($AC98),28)),0)</f>
      </c>
      <c r="AS98" s="18">
        <f>IFERROR(_xlfn.BETA.DIST(DATE(YEAR(AS$2),MONTH(AS$2),15),$AB$2,$AC$2,FALSE,DATE(YEAR($AB98),MONTH($AB98),1),DATE(YEAR($AC98),MONTH($AC98),28)),0)</f>
      </c>
      <c r="AT98" s="18">
        <f>SUM(AE98:AS98)</f>
      </c>
      <c r="AU98" s="18">
        <f>IF(I98&lt;&gt;0,I98,IF($AT98=0,0,AE98/$AT98*$X98))</f>
      </c>
      <c r="AV98" s="18">
        <f>IF(J98&lt;&gt;0,J98,IF($AT98=0,0,AF98/$AT98*$X98))</f>
      </c>
      <c r="AW98" s="18">
        <f>IF(K98&lt;&gt;0,K98,IF($AT98=0,0,AG98/$AT98*$X98))</f>
      </c>
      <c r="AX98" s="18">
        <f>IF(L98&lt;&gt;0,L98,IF($AT98=0,0,AH98/$AT98*$X98))</f>
      </c>
      <c r="AY98" s="18">
        <f>IF(M98&lt;&gt;0,M98,IF($AT98=0,0,AI98/$AT98*$X98))</f>
      </c>
      <c r="AZ98" s="18">
        <f>IF(N98&lt;&gt;0,N98,IF($AT98=0,0,AJ98/$AT98*$X98))</f>
      </c>
      <c r="BA98" s="18">
        <f>IF(O98&lt;&gt;0,O98,IF($AT98=0,0,AK98/$AT98*$X98))</f>
      </c>
      <c r="BB98" s="18">
        <f>IF(P98&lt;&gt;0,P98,IF($AT98=0,0,AL98/$AT98*$X98))</f>
      </c>
      <c r="BC98" s="18">
        <f>IF(Q98&lt;&gt;0,Q98,IF($AT98=0,0,AM98/$AT98*$X98))</f>
      </c>
      <c r="BD98" s="18">
        <f>IF(R98&lt;&gt;0,R98,IF($AT98=0,0,AN98/$AT98*$X98))</f>
      </c>
      <c r="BE98" s="18">
        <f>IF(S98&lt;&gt;0,S98,IF($AT98=0,0,AO98/$AT98*$X98))</f>
      </c>
      <c r="BF98" s="18">
        <f>IF(T98&lt;&gt;0,T98,IF($AT98=0,0,AP98/$AT98*$X98))</f>
      </c>
      <c r="BG98" s="18">
        <f>IF(U98&lt;&gt;0,U98,IF($AT98=0,0,AQ98/$AT98*$X98))</f>
      </c>
      <c r="BH98" s="18">
        <f>IF(V98&lt;&gt;0,V98,IF($AT98=0,0,AR98/$AT98*$X98))</f>
      </c>
      <c r="BI98" s="18">
        <f>IF(W98&lt;&gt;0,W98,IF($AT98=0,0,AS98/$AT98*$X98))</f>
      </c>
      <c r="BJ98" s="18">
        <f>SUM(AU98:BI98)</f>
      </c>
      <c r="BK98" s="15" t="str">
        <v/>
      </c>
    </row>
    <row r="99" outlineLevel="2">
      <c r="A99" s="5" t="str">
        <v>11.29.1</v>
      </c>
      <c r="B99" s="5" t="str">
        <v>BSPRMPGENSS02</v>
      </c>
      <c r="C99" s="5" t="str">
        <v>BSPRMPGENSS02</v>
      </c>
      <c r="D99" s="19">
        <v>0.2</v>
      </c>
      <c r="E99" s="5" t="str">
        <v>Advanced Payment PO EGP</v>
      </c>
      <c r="F99" s="5" t="str">
        <v/>
      </c>
      <c r="G99" s="18">
        <f>F98*D99</f>
      </c>
      <c r="H99" s="18">
        <f>G99</f>
      </c>
      <c r="I99" s="18">
        <v>0</v>
      </c>
      <c r="J99" s="18">
        <v>0</v>
      </c>
      <c r="K99" s="18">
        <v>0</v>
      </c>
      <c r="L99" s="18">
        <v>0</v>
      </c>
      <c r="M99" s="18">
        <v>0</v>
      </c>
      <c r="N99" s="18">
        <v>0</v>
      </c>
      <c r="O99" s="18">
        <v>0</v>
      </c>
      <c r="P99" s="18">
        <v>0</v>
      </c>
      <c r="Q99" s="18">
        <v>0</v>
      </c>
      <c r="R99" s="18">
        <v>0</v>
      </c>
      <c r="S99" s="18">
        <v>0</v>
      </c>
      <c r="T99" s="18">
        <v>0</v>
      </c>
      <c r="U99" s="18">
        <v>0</v>
      </c>
      <c r="V99" s="18">
        <v>0</v>
      </c>
      <c r="W99" s="18">
        <v>0</v>
      </c>
      <c r="X99" s="18">
        <f>H99-SUM(I99:W99)</f>
      </c>
      <c r="Y99" s="20">
        <v>46312</v>
      </c>
      <c r="Z99" s="20">
        <v>46312</v>
      </c>
      <c r="AA99" s="18">
        <v>0</v>
      </c>
      <c r="AB99" s="20">
        <f>Y99+AA99</f>
      </c>
      <c r="AC99" s="20">
        <f>AA99+Z99</f>
      </c>
      <c r="AD99" s="5" t="str">
        <v/>
      </c>
      <c r="AE99" s="18">
        <f>IFERROR(_xlfn.BETA.DIST(DATE(YEAR(AE$2),MONTH(AE$2),15),$AB$2,$AC$2,FALSE,DATE(YEAR($AB99),MONTH($AB99),1),DATE(YEAR($AC99),MONTH($AC99),28)),0)</f>
      </c>
      <c r="AF99" s="18">
        <f>IFERROR(_xlfn.BETA.DIST(DATE(YEAR(AF$2),MONTH(AF$2),15),$AB$2,$AC$2,FALSE,DATE(YEAR($AB99),MONTH($AB99),1),DATE(YEAR($AC99),MONTH($AC99),28)),0)</f>
      </c>
      <c r="AG99" s="18">
        <f>IFERROR(_xlfn.BETA.DIST(DATE(YEAR(AG$2),MONTH(AG$2),15),$AB$2,$AC$2,FALSE,DATE(YEAR($AB99),MONTH($AB99),1),DATE(YEAR($AC99),MONTH($AC99),28)),0)</f>
      </c>
      <c r="AH99" s="18">
        <f>IFERROR(_xlfn.BETA.DIST(DATE(YEAR(AH$2),MONTH(AH$2),15),$AB$2,$AC$2,FALSE,DATE(YEAR($AB99),MONTH($AB99),1),DATE(YEAR($AC99),MONTH($AC99),28)),0)</f>
      </c>
      <c r="AI99" s="18">
        <f>IFERROR(_xlfn.BETA.DIST(DATE(YEAR(AI$2),MONTH(AI$2),15),$AB$2,$AC$2,FALSE,DATE(YEAR($AB99),MONTH($AB99),1),DATE(YEAR($AC99),MONTH($AC99),28)),0)</f>
      </c>
      <c r="AJ99" s="18">
        <f>IFERROR(_xlfn.BETA.DIST(DATE(YEAR(AJ$2),MONTH(AJ$2),15),$AB$2,$AC$2,FALSE,DATE(YEAR($AB99),MONTH($AB99),1),DATE(YEAR($AC99),MONTH($AC99),28)),0)</f>
      </c>
      <c r="AK99" s="18">
        <f>IFERROR(_xlfn.BETA.DIST(DATE(YEAR(AK$2),MONTH(AK$2),15),$AB$2,$AC$2,FALSE,DATE(YEAR($AB99),MONTH($AB99),1),DATE(YEAR($AC99),MONTH($AC99),28)),0)</f>
      </c>
      <c r="AL99" s="18">
        <f>IFERROR(_xlfn.BETA.DIST(DATE(YEAR(AL$2),MONTH(AL$2),15),$AB$2,$AC$2,FALSE,DATE(YEAR($AB99),MONTH($AB99),1),DATE(YEAR($AC99),MONTH($AC99),28)),0)</f>
      </c>
      <c r="AM99" s="18">
        <f>IFERROR(_xlfn.BETA.DIST(DATE(YEAR(AM$2),MONTH(AM$2),15),$AB$2,$AC$2,FALSE,DATE(YEAR($AB99),MONTH($AB99),1),DATE(YEAR($AC99),MONTH($AC99),28)),0)</f>
      </c>
      <c r="AN99" s="18">
        <f>IFERROR(_xlfn.BETA.DIST(DATE(YEAR(AN$2),MONTH(AN$2),15),$AB$2,$AC$2,FALSE,DATE(YEAR($AB99),MONTH($AB99),1),DATE(YEAR($AC99),MONTH($AC99),28)),0)</f>
      </c>
      <c r="AO99" s="18">
        <f>IFERROR(_xlfn.BETA.DIST(DATE(YEAR(AO$2),MONTH(AO$2),15),$AB$2,$AC$2,FALSE,DATE(YEAR($AB99),MONTH($AB99),1),DATE(YEAR($AC99),MONTH($AC99),28)),0)</f>
      </c>
      <c r="AP99" s="18">
        <f>IFERROR(_xlfn.BETA.DIST(DATE(YEAR(AP$2),MONTH(AP$2),15),$AB$2,$AC$2,FALSE,DATE(YEAR($AB99),MONTH($AB99),1),DATE(YEAR($AC99),MONTH($AC99),28)),0)</f>
      </c>
      <c r="AQ99" s="18">
        <f>IFERROR(_xlfn.BETA.DIST(DATE(YEAR(AQ$2),MONTH(AQ$2),15),$AB$2,$AC$2,FALSE,DATE(YEAR($AB99),MONTH($AB99),1),DATE(YEAR($AC99),MONTH($AC99),28)),0)</f>
      </c>
      <c r="AR99" s="18">
        <f>IFERROR(_xlfn.BETA.DIST(DATE(YEAR(AR$2),MONTH(AR$2),15),$AB$2,$AC$2,FALSE,DATE(YEAR($AB99),MONTH($AB99),1),DATE(YEAR($AC99),MONTH($AC99),28)),0)</f>
      </c>
      <c r="AS99" s="18">
        <f>IFERROR(_xlfn.BETA.DIST(DATE(YEAR(AS$2),MONTH(AS$2),15),$AB$2,$AC$2,FALSE,DATE(YEAR($AB99),MONTH($AB99),1),DATE(YEAR($AC99),MONTH($AC99),28)),0)</f>
      </c>
      <c r="AT99" s="18">
        <f>SUM(AE99:AS99)</f>
      </c>
      <c r="AU99" s="18">
        <f>IF(I99&lt;&gt;0,I99,IF($AT99=0,0,AE99/$AT99*$X99))</f>
      </c>
      <c r="AV99" s="18">
        <f>IF(J99&lt;&gt;0,J99,IF($AT99=0,0,AF99/$AT99*$X99))</f>
      </c>
      <c r="AW99" s="18">
        <f>IF(K99&lt;&gt;0,K99,IF($AT99=0,0,AG99/$AT99*$X99))</f>
      </c>
      <c r="AX99" s="18">
        <f>IF(L99&lt;&gt;0,L99,IF($AT99=0,0,AH99/$AT99*$X99))</f>
      </c>
      <c r="AY99" s="18">
        <f>IF(M99&lt;&gt;0,M99,IF($AT99=0,0,AI99/$AT99*$X99))</f>
      </c>
      <c r="AZ99" s="18">
        <f>IF(N99&lt;&gt;0,N99,IF($AT99=0,0,AJ99/$AT99*$X99))</f>
      </c>
      <c r="BA99" s="18">
        <f>IF(O99&lt;&gt;0,O99,IF($AT99=0,0,AK99/$AT99*$X99))</f>
      </c>
      <c r="BB99" s="18">
        <f>IF(P99&lt;&gt;0,P99,IF($AT99=0,0,AL99/$AT99*$X99))</f>
      </c>
      <c r="BC99" s="18">
        <f>IF(Q99&lt;&gt;0,Q99,IF($AT99=0,0,AM99/$AT99*$X99))</f>
      </c>
      <c r="BD99" s="18">
        <f>IF(R99&lt;&gt;0,R99,IF($AT99=0,0,AN99/$AT99*$X99))</f>
      </c>
      <c r="BE99" s="18">
        <f>IF(S99&lt;&gt;0,S99,IF($AT99=0,0,AO99/$AT99*$X99))</f>
      </c>
      <c r="BF99" s="18">
        <f>IF(T99&lt;&gt;0,T99,IF($AT99=0,0,AP99/$AT99*$X99))</f>
      </c>
      <c r="BG99" s="18">
        <f>IF(U99&lt;&gt;0,U99,IF($AT99=0,0,AQ99/$AT99*$X99))</f>
      </c>
      <c r="BH99" s="18">
        <f>IF(V99&lt;&gt;0,V99,IF($AT99=0,0,AR99/$AT99*$X99))</f>
      </c>
      <c r="BI99" s="18">
        <f>IF(W99&lt;&gt;0,W99,IF($AT99=0,0,AS99/$AT99*$X99))</f>
      </c>
      <c r="BJ99" s="18">
        <f>SUM(AU99:BI99)</f>
      </c>
      <c r="BK99" s="18">
        <f>H99-BJ99</f>
      </c>
    </row>
    <row r="100" outlineLevel="2">
      <c r="A100" s="5" t="str">
        <v>11.29.1</v>
      </c>
      <c r="B100" s="5" t="str">
        <v>BSPRMPGENSS04</v>
      </c>
      <c r="C100" s="5" t="str">
        <v>BSPRMPGENSS04</v>
      </c>
      <c r="D100" s="19">
        <v>0.8</v>
      </c>
      <c r="E100" s="5" t="str">
        <v>Site Delivery</v>
      </c>
      <c r="F100" s="5" t="str">
        <v/>
      </c>
      <c r="G100" s="18">
        <f>F98*D100</f>
      </c>
      <c r="H100" s="18">
        <f>G100</f>
      </c>
      <c r="I100" s="18">
        <v>0</v>
      </c>
      <c r="J100" s="18">
        <v>0</v>
      </c>
      <c r="K100" s="18">
        <v>0</v>
      </c>
      <c r="L100" s="18">
        <v>0</v>
      </c>
      <c r="M100" s="18">
        <v>0</v>
      </c>
      <c r="N100" s="18">
        <v>0</v>
      </c>
      <c r="O100" s="18">
        <v>0</v>
      </c>
      <c r="P100" s="18">
        <v>0</v>
      </c>
      <c r="Q100" s="18">
        <v>0</v>
      </c>
      <c r="R100" s="18">
        <v>0</v>
      </c>
      <c r="S100" s="18">
        <v>0</v>
      </c>
      <c r="T100" s="18">
        <v>0</v>
      </c>
      <c r="U100" s="18">
        <v>0</v>
      </c>
      <c r="V100" s="18">
        <v>0</v>
      </c>
      <c r="W100" s="18">
        <v>0</v>
      </c>
      <c r="X100" s="18">
        <f>H100-SUM(I100:W100)</f>
      </c>
      <c r="Y100" s="20">
        <v>46382</v>
      </c>
      <c r="Z100" s="20">
        <v>46382</v>
      </c>
      <c r="AA100" s="18">
        <v>30</v>
      </c>
      <c r="AB100" s="20">
        <f>Y100+AA100</f>
      </c>
      <c r="AC100" s="20">
        <f>AA100+Z100</f>
      </c>
      <c r="AD100" s="5" t="str">
        <v/>
      </c>
      <c r="AE100" s="18">
        <f>IFERROR(_xlfn.BETA.DIST(DATE(YEAR(AE$2),MONTH(AE$2),15),$AB$2,$AC$2,FALSE,DATE(YEAR($AB100),MONTH($AB100),1),DATE(YEAR($AC100),MONTH($AC100),28)),0)</f>
      </c>
      <c r="AF100" s="18">
        <f>IFERROR(_xlfn.BETA.DIST(DATE(YEAR(AF$2),MONTH(AF$2),15),$AB$2,$AC$2,FALSE,DATE(YEAR($AB100),MONTH($AB100),1),DATE(YEAR($AC100),MONTH($AC100),28)),0)</f>
      </c>
      <c r="AG100" s="18">
        <f>IFERROR(_xlfn.BETA.DIST(DATE(YEAR(AG$2),MONTH(AG$2),15),$AB$2,$AC$2,FALSE,DATE(YEAR($AB100),MONTH($AB100),1),DATE(YEAR($AC100),MONTH($AC100),28)),0)</f>
      </c>
      <c r="AH100" s="18">
        <f>IFERROR(_xlfn.BETA.DIST(DATE(YEAR(AH$2),MONTH(AH$2),15),$AB$2,$AC$2,FALSE,DATE(YEAR($AB100),MONTH($AB100),1),DATE(YEAR($AC100),MONTH($AC100),28)),0)</f>
      </c>
      <c r="AI100" s="18">
        <f>IFERROR(_xlfn.BETA.DIST(DATE(YEAR(AI$2),MONTH(AI$2),15),$AB$2,$AC$2,FALSE,DATE(YEAR($AB100),MONTH($AB100),1),DATE(YEAR($AC100),MONTH($AC100),28)),0)</f>
      </c>
      <c r="AJ100" s="18">
        <f>IFERROR(_xlfn.BETA.DIST(DATE(YEAR(AJ$2),MONTH(AJ$2),15),$AB$2,$AC$2,FALSE,DATE(YEAR($AB100),MONTH($AB100),1),DATE(YEAR($AC100),MONTH($AC100),28)),0)</f>
      </c>
      <c r="AK100" s="18">
        <f>IFERROR(_xlfn.BETA.DIST(DATE(YEAR(AK$2),MONTH(AK$2),15),$AB$2,$AC$2,FALSE,DATE(YEAR($AB100),MONTH($AB100),1),DATE(YEAR($AC100),MONTH($AC100),28)),0)</f>
      </c>
      <c r="AL100" s="18">
        <f>IFERROR(_xlfn.BETA.DIST(DATE(YEAR(AL$2),MONTH(AL$2),15),$AB$2,$AC$2,FALSE,DATE(YEAR($AB100),MONTH($AB100),1),DATE(YEAR($AC100),MONTH($AC100),28)),0)</f>
      </c>
      <c r="AM100" s="18">
        <f>IFERROR(_xlfn.BETA.DIST(DATE(YEAR(AM$2),MONTH(AM$2),15),$AB$2,$AC$2,FALSE,DATE(YEAR($AB100),MONTH($AB100),1),DATE(YEAR($AC100),MONTH($AC100),28)),0)</f>
      </c>
      <c r="AN100" s="18">
        <f>IFERROR(_xlfn.BETA.DIST(DATE(YEAR(AN$2),MONTH(AN$2),15),$AB$2,$AC$2,FALSE,DATE(YEAR($AB100),MONTH($AB100),1),DATE(YEAR($AC100),MONTH($AC100),28)),0)</f>
      </c>
      <c r="AO100" s="18">
        <f>IFERROR(_xlfn.BETA.DIST(DATE(YEAR(AO$2),MONTH(AO$2),15),$AB$2,$AC$2,FALSE,DATE(YEAR($AB100),MONTH($AB100),1),DATE(YEAR($AC100),MONTH($AC100),28)),0)</f>
      </c>
      <c r="AP100" s="18">
        <f>IFERROR(_xlfn.BETA.DIST(DATE(YEAR(AP$2),MONTH(AP$2),15),$AB$2,$AC$2,FALSE,DATE(YEAR($AB100),MONTH($AB100),1),DATE(YEAR($AC100),MONTH($AC100),28)),0)</f>
      </c>
      <c r="AQ100" s="18">
        <f>IFERROR(_xlfn.BETA.DIST(DATE(YEAR(AQ$2),MONTH(AQ$2),15),$AB$2,$AC$2,FALSE,DATE(YEAR($AB100),MONTH($AB100),1),DATE(YEAR($AC100),MONTH($AC100),28)),0)</f>
      </c>
      <c r="AR100" s="18">
        <f>IFERROR(_xlfn.BETA.DIST(DATE(YEAR(AR$2),MONTH(AR$2),15),$AB$2,$AC$2,FALSE,DATE(YEAR($AB100),MONTH($AB100),1),DATE(YEAR($AC100),MONTH($AC100),28)),0)</f>
      </c>
      <c r="AS100" s="18">
        <f>IFERROR(_xlfn.BETA.DIST(DATE(YEAR(AS$2),MONTH(AS$2),15),$AB$2,$AC$2,FALSE,DATE(YEAR($AB100),MONTH($AB100),1),DATE(YEAR($AC100),MONTH($AC100),28)),0)</f>
      </c>
      <c r="AT100" s="18">
        <f>SUM(AE100:AS100)</f>
      </c>
      <c r="AU100" s="18">
        <f>IF(I100&lt;&gt;0,I100,IF($AT100=0,0,AE100/$AT100*$X100))</f>
      </c>
      <c r="AV100" s="18">
        <f>IF(J100&lt;&gt;0,J100,IF($AT100=0,0,AF100/$AT100*$X100))</f>
      </c>
      <c r="AW100" s="18">
        <f>IF(K100&lt;&gt;0,K100,IF($AT100=0,0,AG100/$AT100*$X100))</f>
      </c>
      <c r="AX100" s="18">
        <f>IF(L100&lt;&gt;0,L100,IF($AT100=0,0,AH100/$AT100*$X100))</f>
      </c>
      <c r="AY100" s="18">
        <f>IF(M100&lt;&gt;0,M100,IF($AT100=0,0,AI100/$AT100*$X100))</f>
      </c>
      <c r="AZ100" s="18">
        <f>IF(N100&lt;&gt;0,N100,IF($AT100=0,0,AJ100/$AT100*$X100))</f>
      </c>
      <c r="BA100" s="18">
        <f>IF(O100&lt;&gt;0,O100,IF($AT100=0,0,AK100/$AT100*$X100))</f>
      </c>
      <c r="BB100" s="18">
        <f>IF(P100&lt;&gt;0,P100,IF($AT100=0,0,AL100/$AT100*$X100))</f>
      </c>
      <c r="BC100" s="18">
        <f>IF(Q100&lt;&gt;0,Q100,IF($AT100=0,0,AM100/$AT100*$X100))</f>
      </c>
      <c r="BD100" s="18">
        <f>IF(R100&lt;&gt;0,R100,IF($AT100=0,0,AN100/$AT100*$X100))</f>
      </c>
      <c r="BE100" s="18">
        <f>IF(S100&lt;&gt;0,S100,IF($AT100=0,0,AO100/$AT100*$X100))</f>
      </c>
      <c r="BF100" s="18">
        <f>IF(T100&lt;&gt;0,T100,IF($AT100=0,0,AP100/$AT100*$X100))</f>
      </c>
      <c r="BG100" s="18">
        <f>IF(U100&lt;&gt;0,U100,IF($AT100=0,0,AQ100/$AT100*$X100))</f>
      </c>
      <c r="BH100" s="18">
        <f>IF(V100&lt;&gt;0,V100,IF($AT100=0,0,AR100/$AT100*$X100))</f>
      </c>
      <c r="BI100" s="18">
        <f>IF(W100&lt;&gt;0,W100,IF($AT100=0,0,AS100/$AT100*$X100))</f>
      </c>
      <c r="BJ100" s="18">
        <f>SUM(AU100:BI100)</f>
      </c>
      <c r="BK100" s="18">
        <f>H100-BJ100</f>
      </c>
    </row>
    <row r="101" outlineLevel="1">
      <c r="A101" s="15" t="str">
        <v>15.4.1</v>
      </c>
      <c r="B101" s="15" t="str">
        <v/>
      </c>
      <c r="C101" s="15" t="str">
        <v/>
      </c>
      <c r="D101" s="15" t="str">
        <v>15.4.1</v>
      </c>
      <c r="E101" s="15" t="str">
        <v xml:space="preserve">Supply Complete set of special tools </v>
      </c>
      <c r="F101" s="15">
        <v>175326.03</v>
      </c>
      <c r="G101" s="15" t="str">
        <v/>
      </c>
      <c r="H101" s="15" t="str">
        <v/>
      </c>
      <c r="I101" s="15" t="str">
        <v/>
      </c>
      <c r="J101" s="15" t="str">
        <v/>
      </c>
      <c r="K101" s="15" t="str">
        <v/>
      </c>
      <c r="L101" s="15" t="str">
        <v/>
      </c>
      <c r="M101" s="15" t="str">
        <v/>
      </c>
      <c r="N101" s="15" t="str">
        <v/>
      </c>
      <c r="O101" s="15" t="str">
        <v/>
      </c>
      <c r="P101" s="15" t="str">
        <v/>
      </c>
      <c r="Q101" s="15" t="str">
        <v/>
      </c>
      <c r="R101" s="15" t="str">
        <v/>
      </c>
      <c r="S101" s="15" t="str">
        <v/>
      </c>
      <c r="T101" s="15" t="str">
        <v/>
      </c>
      <c r="U101" s="15" t="str">
        <v/>
      </c>
      <c r="V101" s="15" t="str">
        <v/>
      </c>
      <c r="W101" s="15" t="str">
        <v/>
      </c>
      <c r="X101" s="15" t="str">
        <v/>
      </c>
      <c r="Y101" s="15" t="str">
        <v/>
      </c>
      <c r="Z101" s="15" t="str">
        <v/>
      </c>
      <c r="AA101" s="15" t="str">
        <v/>
      </c>
      <c r="AB101" s="15" t="str">
        <v/>
      </c>
      <c r="AC101" s="15" t="str">
        <v/>
      </c>
      <c r="AD101" s="5" t="str">
        <v/>
      </c>
      <c r="AE101" s="18">
        <f>IFERROR(_xlfn.BETA.DIST(DATE(YEAR(AE$2),MONTH(AE$2),15),$AB$2,$AC$2,FALSE,DATE(YEAR($AB101),MONTH($AB101),1),DATE(YEAR($AC101),MONTH($AC101),28)),0)</f>
      </c>
      <c r="AF101" s="18">
        <f>IFERROR(_xlfn.BETA.DIST(DATE(YEAR(AF$2),MONTH(AF$2),15),$AB$2,$AC$2,FALSE,DATE(YEAR($AB101),MONTH($AB101),1),DATE(YEAR($AC101),MONTH($AC101),28)),0)</f>
      </c>
      <c r="AG101" s="18">
        <f>IFERROR(_xlfn.BETA.DIST(DATE(YEAR(AG$2),MONTH(AG$2),15),$AB$2,$AC$2,FALSE,DATE(YEAR($AB101),MONTH($AB101),1),DATE(YEAR($AC101),MONTH($AC101),28)),0)</f>
      </c>
      <c r="AH101" s="18">
        <f>IFERROR(_xlfn.BETA.DIST(DATE(YEAR(AH$2),MONTH(AH$2),15),$AB$2,$AC$2,FALSE,DATE(YEAR($AB101),MONTH($AB101),1),DATE(YEAR($AC101),MONTH($AC101),28)),0)</f>
      </c>
      <c r="AI101" s="18">
        <f>IFERROR(_xlfn.BETA.DIST(DATE(YEAR(AI$2),MONTH(AI$2),15),$AB$2,$AC$2,FALSE,DATE(YEAR($AB101),MONTH($AB101),1),DATE(YEAR($AC101),MONTH($AC101),28)),0)</f>
      </c>
      <c r="AJ101" s="18">
        <f>IFERROR(_xlfn.BETA.DIST(DATE(YEAR(AJ$2),MONTH(AJ$2),15),$AB$2,$AC$2,FALSE,DATE(YEAR($AB101),MONTH($AB101),1),DATE(YEAR($AC101),MONTH($AC101),28)),0)</f>
      </c>
      <c r="AK101" s="18">
        <f>IFERROR(_xlfn.BETA.DIST(DATE(YEAR(AK$2),MONTH(AK$2),15),$AB$2,$AC$2,FALSE,DATE(YEAR($AB101),MONTH($AB101),1),DATE(YEAR($AC101),MONTH($AC101),28)),0)</f>
      </c>
      <c r="AL101" s="18">
        <f>IFERROR(_xlfn.BETA.DIST(DATE(YEAR(AL$2),MONTH(AL$2),15),$AB$2,$AC$2,FALSE,DATE(YEAR($AB101),MONTH($AB101),1),DATE(YEAR($AC101),MONTH($AC101),28)),0)</f>
      </c>
      <c r="AM101" s="18">
        <f>IFERROR(_xlfn.BETA.DIST(DATE(YEAR(AM$2),MONTH(AM$2),15),$AB$2,$AC$2,FALSE,DATE(YEAR($AB101),MONTH($AB101),1),DATE(YEAR($AC101),MONTH($AC101),28)),0)</f>
      </c>
      <c r="AN101" s="18">
        <f>IFERROR(_xlfn.BETA.DIST(DATE(YEAR(AN$2),MONTH(AN$2),15),$AB$2,$AC$2,FALSE,DATE(YEAR($AB101),MONTH($AB101),1),DATE(YEAR($AC101),MONTH($AC101),28)),0)</f>
      </c>
      <c r="AO101" s="18">
        <f>IFERROR(_xlfn.BETA.DIST(DATE(YEAR(AO$2),MONTH(AO$2),15),$AB$2,$AC$2,FALSE,DATE(YEAR($AB101),MONTH($AB101),1),DATE(YEAR($AC101),MONTH($AC101),28)),0)</f>
      </c>
      <c r="AP101" s="18">
        <f>IFERROR(_xlfn.BETA.DIST(DATE(YEAR(AP$2),MONTH(AP$2),15),$AB$2,$AC$2,FALSE,DATE(YEAR($AB101),MONTH($AB101),1),DATE(YEAR($AC101),MONTH($AC101),28)),0)</f>
      </c>
      <c r="AQ101" s="18">
        <f>IFERROR(_xlfn.BETA.DIST(DATE(YEAR(AQ$2),MONTH(AQ$2),15),$AB$2,$AC$2,FALSE,DATE(YEAR($AB101),MONTH($AB101),1),DATE(YEAR($AC101),MONTH($AC101),28)),0)</f>
      </c>
      <c r="AR101" s="18">
        <f>IFERROR(_xlfn.BETA.DIST(DATE(YEAR(AR$2),MONTH(AR$2),15),$AB$2,$AC$2,FALSE,DATE(YEAR($AB101),MONTH($AB101),1),DATE(YEAR($AC101),MONTH($AC101),28)),0)</f>
      </c>
      <c r="AS101" s="18">
        <f>IFERROR(_xlfn.BETA.DIST(DATE(YEAR(AS$2),MONTH(AS$2),15),$AB$2,$AC$2,FALSE,DATE(YEAR($AB101),MONTH($AB101),1),DATE(YEAR($AC101),MONTH($AC101),28)),0)</f>
      </c>
      <c r="AT101" s="18">
        <f>SUM(AE101:AS101)</f>
      </c>
      <c r="AU101" s="18">
        <f>IF(I101&lt;&gt;0,I101,IF($AT101=0,0,AE101/$AT101*$X101))</f>
      </c>
      <c r="AV101" s="18">
        <f>IF(J101&lt;&gt;0,J101,IF($AT101=0,0,AF101/$AT101*$X101))</f>
      </c>
      <c r="AW101" s="18">
        <f>IF(K101&lt;&gt;0,K101,IF($AT101=0,0,AG101/$AT101*$X101))</f>
      </c>
      <c r="AX101" s="18">
        <f>IF(L101&lt;&gt;0,L101,IF($AT101=0,0,AH101/$AT101*$X101))</f>
      </c>
      <c r="AY101" s="18">
        <f>IF(M101&lt;&gt;0,M101,IF($AT101=0,0,AI101/$AT101*$X101))</f>
      </c>
      <c r="AZ101" s="18">
        <f>IF(N101&lt;&gt;0,N101,IF($AT101=0,0,AJ101/$AT101*$X101))</f>
      </c>
      <c r="BA101" s="18">
        <f>IF(O101&lt;&gt;0,O101,IF($AT101=0,0,AK101/$AT101*$X101))</f>
      </c>
      <c r="BB101" s="18">
        <f>IF(P101&lt;&gt;0,P101,IF($AT101=0,0,AL101/$AT101*$X101))</f>
      </c>
      <c r="BC101" s="18">
        <f>IF(Q101&lt;&gt;0,Q101,IF($AT101=0,0,AM101/$AT101*$X101))</f>
      </c>
      <c r="BD101" s="18">
        <f>IF(R101&lt;&gt;0,R101,IF($AT101=0,0,AN101/$AT101*$X101))</f>
      </c>
      <c r="BE101" s="18">
        <f>IF(S101&lt;&gt;0,S101,IF($AT101=0,0,AO101/$AT101*$X101))</f>
      </c>
      <c r="BF101" s="18">
        <f>IF(T101&lt;&gt;0,T101,IF($AT101=0,0,AP101/$AT101*$X101))</f>
      </c>
      <c r="BG101" s="18">
        <f>IF(U101&lt;&gt;0,U101,IF($AT101=0,0,AQ101/$AT101*$X101))</f>
      </c>
      <c r="BH101" s="18">
        <f>IF(V101&lt;&gt;0,V101,IF($AT101=0,0,AR101/$AT101*$X101))</f>
      </c>
      <c r="BI101" s="18">
        <f>IF(W101&lt;&gt;0,W101,IF($AT101=0,0,AS101/$AT101*$X101))</f>
      </c>
      <c r="BJ101" s="18">
        <f>SUM(AU101:BI101)</f>
      </c>
      <c r="BK101" s="15" t="str">
        <v/>
      </c>
    </row>
    <row r="102" outlineLevel="2">
      <c r="A102" s="5" t="str">
        <v>15.4.1</v>
      </c>
      <c r="B102" s="5" t="str">
        <v>BSPRELGENTL02</v>
      </c>
      <c r="C102" s="5" t="str">
        <v>BSPRELGENTL02</v>
      </c>
      <c r="D102" s="19">
        <v>0.2</v>
      </c>
      <c r="E102" s="5" t="str">
        <v>Advanced Payment PO EGP</v>
      </c>
      <c r="F102" s="5" t="str">
        <v/>
      </c>
      <c r="G102" s="18">
        <f>F101*D102</f>
      </c>
      <c r="H102" s="18">
        <f>G102</f>
      </c>
      <c r="I102" s="18">
        <v>0</v>
      </c>
      <c r="J102" s="18">
        <v>0</v>
      </c>
      <c r="K102" s="18">
        <v>0</v>
      </c>
      <c r="L102" s="18">
        <v>0</v>
      </c>
      <c r="M102" s="18">
        <v>0</v>
      </c>
      <c r="N102" s="18">
        <v>0</v>
      </c>
      <c r="O102" s="18">
        <v>0</v>
      </c>
      <c r="P102" s="18">
        <v>0</v>
      </c>
      <c r="Q102" s="18">
        <v>0</v>
      </c>
      <c r="R102" s="18">
        <v>0</v>
      </c>
      <c r="S102" s="18">
        <v>0</v>
      </c>
      <c r="T102" s="18">
        <v>0</v>
      </c>
      <c r="U102" s="18">
        <v>0</v>
      </c>
      <c r="V102" s="18">
        <v>0</v>
      </c>
      <c r="W102" s="18">
        <v>0</v>
      </c>
      <c r="X102" s="18">
        <f>H102-SUM(I102:W102)</f>
      </c>
      <c r="Y102" s="20">
        <v>46030</v>
      </c>
      <c r="Z102" s="20">
        <v>46030</v>
      </c>
      <c r="AA102" s="18">
        <v>0</v>
      </c>
      <c r="AB102" s="20">
        <f>Y102+AA102</f>
      </c>
      <c r="AC102" s="20">
        <f>AA102+Z102</f>
      </c>
      <c r="AD102" s="5" t="str">
        <v/>
      </c>
      <c r="AE102" s="18">
        <f>IFERROR(_xlfn.BETA.DIST(DATE(YEAR(AE$2),MONTH(AE$2),15),$AB$2,$AC$2,FALSE,DATE(YEAR($AB102),MONTH($AB102),1),DATE(YEAR($AC102),MONTH($AC102),28)),0)</f>
      </c>
      <c r="AF102" s="18">
        <f>IFERROR(_xlfn.BETA.DIST(DATE(YEAR(AF$2),MONTH(AF$2),15),$AB$2,$AC$2,FALSE,DATE(YEAR($AB102),MONTH($AB102),1),DATE(YEAR($AC102),MONTH($AC102),28)),0)</f>
      </c>
      <c r="AG102" s="18">
        <f>IFERROR(_xlfn.BETA.DIST(DATE(YEAR(AG$2),MONTH(AG$2),15),$AB$2,$AC$2,FALSE,DATE(YEAR($AB102),MONTH($AB102),1),DATE(YEAR($AC102),MONTH($AC102),28)),0)</f>
      </c>
      <c r="AH102" s="18">
        <f>IFERROR(_xlfn.BETA.DIST(DATE(YEAR(AH$2),MONTH(AH$2),15),$AB$2,$AC$2,FALSE,DATE(YEAR($AB102),MONTH($AB102),1),DATE(YEAR($AC102),MONTH($AC102),28)),0)</f>
      </c>
      <c r="AI102" s="18">
        <f>IFERROR(_xlfn.BETA.DIST(DATE(YEAR(AI$2),MONTH(AI$2),15),$AB$2,$AC$2,FALSE,DATE(YEAR($AB102),MONTH($AB102),1),DATE(YEAR($AC102),MONTH($AC102),28)),0)</f>
      </c>
      <c r="AJ102" s="18">
        <f>IFERROR(_xlfn.BETA.DIST(DATE(YEAR(AJ$2),MONTH(AJ$2),15),$AB$2,$AC$2,FALSE,DATE(YEAR($AB102),MONTH($AB102),1),DATE(YEAR($AC102),MONTH($AC102),28)),0)</f>
      </c>
      <c r="AK102" s="18">
        <f>IFERROR(_xlfn.BETA.DIST(DATE(YEAR(AK$2),MONTH(AK$2),15),$AB$2,$AC$2,FALSE,DATE(YEAR($AB102),MONTH($AB102),1),DATE(YEAR($AC102),MONTH($AC102),28)),0)</f>
      </c>
      <c r="AL102" s="18">
        <f>IFERROR(_xlfn.BETA.DIST(DATE(YEAR(AL$2),MONTH(AL$2),15),$AB$2,$AC$2,FALSE,DATE(YEAR($AB102),MONTH($AB102),1),DATE(YEAR($AC102),MONTH($AC102),28)),0)</f>
      </c>
      <c r="AM102" s="18">
        <f>IFERROR(_xlfn.BETA.DIST(DATE(YEAR(AM$2),MONTH(AM$2),15),$AB$2,$AC$2,FALSE,DATE(YEAR($AB102),MONTH($AB102),1),DATE(YEAR($AC102),MONTH($AC102),28)),0)</f>
      </c>
      <c r="AN102" s="18">
        <f>IFERROR(_xlfn.BETA.DIST(DATE(YEAR(AN$2),MONTH(AN$2),15),$AB$2,$AC$2,FALSE,DATE(YEAR($AB102),MONTH($AB102),1),DATE(YEAR($AC102),MONTH($AC102),28)),0)</f>
      </c>
      <c r="AO102" s="18">
        <f>IFERROR(_xlfn.BETA.DIST(DATE(YEAR(AO$2),MONTH(AO$2),15),$AB$2,$AC$2,FALSE,DATE(YEAR($AB102),MONTH($AB102),1),DATE(YEAR($AC102),MONTH($AC102),28)),0)</f>
      </c>
      <c r="AP102" s="18">
        <f>IFERROR(_xlfn.BETA.DIST(DATE(YEAR(AP$2),MONTH(AP$2),15),$AB$2,$AC$2,FALSE,DATE(YEAR($AB102),MONTH($AB102),1),DATE(YEAR($AC102),MONTH($AC102),28)),0)</f>
      </c>
      <c r="AQ102" s="18">
        <f>IFERROR(_xlfn.BETA.DIST(DATE(YEAR(AQ$2),MONTH(AQ$2),15),$AB$2,$AC$2,FALSE,DATE(YEAR($AB102),MONTH($AB102),1),DATE(YEAR($AC102),MONTH($AC102),28)),0)</f>
      </c>
      <c r="AR102" s="18">
        <f>IFERROR(_xlfn.BETA.DIST(DATE(YEAR(AR$2),MONTH(AR$2),15),$AB$2,$AC$2,FALSE,DATE(YEAR($AB102),MONTH($AB102),1),DATE(YEAR($AC102),MONTH($AC102),28)),0)</f>
      </c>
      <c r="AS102" s="18">
        <f>IFERROR(_xlfn.BETA.DIST(DATE(YEAR(AS$2),MONTH(AS$2),15),$AB$2,$AC$2,FALSE,DATE(YEAR($AB102),MONTH($AB102),1),DATE(YEAR($AC102),MONTH($AC102),28)),0)</f>
      </c>
      <c r="AT102" s="18">
        <f>SUM(AE102:AS102)</f>
      </c>
      <c r="AU102" s="18">
        <f>IF(I102&lt;&gt;0,I102,IF($AT102=0,0,AE102/$AT102*$X102))</f>
      </c>
      <c r="AV102" s="18">
        <f>IF(J102&lt;&gt;0,J102,IF($AT102=0,0,AF102/$AT102*$X102))</f>
      </c>
      <c r="AW102" s="18">
        <f>IF(K102&lt;&gt;0,K102,IF($AT102=0,0,AG102/$AT102*$X102))</f>
      </c>
      <c r="AX102" s="18">
        <f>IF(L102&lt;&gt;0,L102,IF($AT102=0,0,AH102/$AT102*$X102))</f>
      </c>
      <c r="AY102" s="18">
        <f>IF(M102&lt;&gt;0,M102,IF($AT102=0,0,AI102/$AT102*$X102))</f>
      </c>
      <c r="AZ102" s="18">
        <f>IF(N102&lt;&gt;0,N102,IF($AT102=0,0,AJ102/$AT102*$X102))</f>
      </c>
      <c r="BA102" s="18">
        <f>IF(O102&lt;&gt;0,O102,IF($AT102=0,0,AK102/$AT102*$X102))</f>
      </c>
      <c r="BB102" s="18">
        <f>IF(P102&lt;&gt;0,P102,IF($AT102=0,0,AL102/$AT102*$X102))</f>
      </c>
      <c r="BC102" s="18">
        <f>IF(Q102&lt;&gt;0,Q102,IF($AT102=0,0,AM102/$AT102*$X102))</f>
      </c>
      <c r="BD102" s="18">
        <f>IF(R102&lt;&gt;0,R102,IF($AT102=0,0,AN102/$AT102*$X102))</f>
      </c>
      <c r="BE102" s="18">
        <f>IF(S102&lt;&gt;0,S102,IF($AT102=0,0,AO102/$AT102*$X102))</f>
      </c>
      <c r="BF102" s="18">
        <f>IF(T102&lt;&gt;0,T102,IF($AT102=0,0,AP102/$AT102*$X102))</f>
      </c>
      <c r="BG102" s="18">
        <f>IF(U102&lt;&gt;0,U102,IF($AT102=0,0,AQ102/$AT102*$X102))</f>
      </c>
      <c r="BH102" s="18">
        <f>IF(V102&lt;&gt;0,V102,IF($AT102=0,0,AR102/$AT102*$X102))</f>
      </c>
      <c r="BI102" s="18">
        <f>IF(W102&lt;&gt;0,W102,IF($AT102=0,0,AS102/$AT102*$X102))</f>
      </c>
      <c r="BJ102" s="18">
        <f>SUM(AU102:BI102)</f>
      </c>
      <c r="BK102" s="18">
        <f>H102-BJ102</f>
      </c>
    </row>
    <row r="103" outlineLevel="2">
      <c r="A103" s="5" t="str">
        <v>15.4.1</v>
      </c>
      <c r="B103" s="5" t="str">
        <v>BSPRELGENTL07</v>
      </c>
      <c r="C103" s="5" t="str">
        <v>BSPRELGENTL07</v>
      </c>
      <c r="D103" s="19">
        <v>0.8</v>
      </c>
      <c r="E103" s="5" t="str">
        <v>Site Delivery</v>
      </c>
      <c r="F103" s="5" t="str">
        <v/>
      </c>
      <c r="G103" s="18">
        <f>F101*D103</f>
      </c>
      <c r="H103" s="18">
        <f>G103</f>
      </c>
      <c r="I103" s="18">
        <v>0</v>
      </c>
      <c r="J103" s="18">
        <v>0</v>
      </c>
      <c r="K103" s="18">
        <v>0</v>
      </c>
      <c r="L103" s="18">
        <v>0</v>
      </c>
      <c r="M103" s="18">
        <v>0</v>
      </c>
      <c r="N103" s="18">
        <v>0</v>
      </c>
      <c r="O103" s="18">
        <v>0</v>
      </c>
      <c r="P103" s="18">
        <v>0</v>
      </c>
      <c r="Q103" s="18">
        <v>0</v>
      </c>
      <c r="R103" s="18">
        <v>0</v>
      </c>
      <c r="S103" s="18">
        <v>0</v>
      </c>
      <c r="T103" s="18">
        <v>0</v>
      </c>
      <c r="U103" s="18">
        <v>0</v>
      </c>
      <c r="V103" s="18">
        <v>0</v>
      </c>
      <c r="W103" s="18">
        <v>0</v>
      </c>
      <c r="X103" s="18">
        <f>H103-SUM(I103:W103)</f>
      </c>
      <c r="Y103" s="20">
        <v>46347</v>
      </c>
      <c r="Z103" s="20">
        <v>46347</v>
      </c>
      <c r="AA103" s="18">
        <v>30</v>
      </c>
      <c r="AB103" s="20">
        <f>Y103+AA103</f>
      </c>
      <c r="AC103" s="20">
        <f>AA103+Z103</f>
      </c>
      <c r="AD103" s="5" t="str">
        <v/>
      </c>
      <c r="AE103" s="18">
        <f>IFERROR(_xlfn.BETA.DIST(DATE(YEAR(AE$2),MONTH(AE$2),15),$AB$2,$AC$2,FALSE,DATE(YEAR($AB103),MONTH($AB103),1),DATE(YEAR($AC103),MONTH($AC103),28)),0)</f>
      </c>
      <c r="AF103" s="18">
        <f>IFERROR(_xlfn.BETA.DIST(DATE(YEAR(AF$2),MONTH(AF$2),15),$AB$2,$AC$2,FALSE,DATE(YEAR($AB103),MONTH($AB103),1),DATE(YEAR($AC103),MONTH($AC103),28)),0)</f>
      </c>
      <c r="AG103" s="18">
        <f>IFERROR(_xlfn.BETA.DIST(DATE(YEAR(AG$2),MONTH(AG$2),15),$AB$2,$AC$2,FALSE,DATE(YEAR($AB103),MONTH($AB103),1),DATE(YEAR($AC103),MONTH($AC103),28)),0)</f>
      </c>
      <c r="AH103" s="18">
        <f>IFERROR(_xlfn.BETA.DIST(DATE(YEAR(AH$2),MONTH(AH$2),15),$AB$2,$AC$2,FALSE,DATE(YEAR($AB103),MONTH($AB103),1),DATE(YEAR($AC103),MONTH($AC103),28)),0)</f>
      </c>
      <c r="AI103" s="18">
        <f>IFERROR(_xlfn.BETA.DIST(DATE(YEAR(AI$2),MONTH(AI$2),15),$AB$2,$AC$2,FALSE,DATE(YEAR($AB103),MONTH($AB103),1),DATE(YEAR($AC103),MONTH($AC103),28)),0)</f>
      </c>
      <c r="AJ103" s="18">
        <f>IFERROR(_xlfn.BETA.DIST(DATE(YEAR(AJ$2),MONTH(AJ$2),15),$AB$2,$AC$2,FALSE,DATE(YEAR($AB103),MONTH($AB103),1),DATE(YEAR($AC103),MONTH($AC103),28)),0)</f>
      </c>
      <c r="AK103" s="18">
        <f>IFERROR(_xlfn.BETA.DIST(DATE(YEAR(AK$2),MONTH(AK$2),15),$AB$2,$AC$2,FALSE,DATE(YEAR($AB103),MONTH($AB103),1),DATE(YEAR($AC103),MONTH($AC103),28)),0)</f>
      </c>
      <c r="AL103" s="18">
        <f>IFERROR(_xlfn.BETA.DIST(DATE(YEAR(AL$2),MONTH(AL$2),15),$AB$2,$AC$2,FALSE,DATE(YEAR($AB103),MONTH($AB103),1),DATE(YEAR($AC103),MONTH($AC103),28)),0)</f>
      </c>
      <c r="AM103" s="18">
        <f>IFERROR(_xlfn.BETA.DIST(DATE(YEAR(AM$2),MONTH(AM$2),15),$AB$2,$AC$2,FALSE,DATE(YEAR($AB103),MONTH($AB103),1),DATE(YEAR($AC103),MONTH($AC103),28)),0)</f>
      </c>
      <c r="AN103" s="18">
        <f>IFERROR(_xlfn.BETA.DIST(DATE(YEAR(AN$2),MONTH(AN$2),15),$AB$2,$AC$2,FALSE,DATE(YEAR($AB103),MONTH($AB103),1),DATE(YEAR($AC103),MONTH($AC103),28)),0)</f>
      </c>
      <c r="AO103" s="18">
        <f>IFERROR(_xlfn.BETA.DIST(DATE(YEAR(AO$2),MONTH(AO$2),15),$AB$2,$AC$2,FALSE,DATE(YEAR($AB103),MONTH($AB103),1),DATE(YEAR($AC103),MONTH($AC103),28)),0)</f>
      </c>
      <c r="AP103" s="18">
        <f>IFERROR(_xlfn.BETA.DIST(DATE(YEAR(AP$2),MONTH(AP$2),15),$AB$2,$AC$2,FALSE,DATE(YEAR($AB103),MONTH($AB103),1),DATE(YEAR($AC103),MONTH($AC103),28)),0)</f>
      </c>
      <c r="AQ103" s="18">
        <f>IFERROR(_xlfn.BETA.DIST(DATE(YEAR(AQ$2),MONTH(AQ$2),15),$AB$2,$AC$2,FALSE,DATE(YEAR($AB103),MONTH($AB103),1),DATE(YEAR($AC103),MONTH($AC103),28)),0)</f>
      </c>
      <c r="AR103" s="18">
        <f>IFERROR(_xlfn.BETA.DIST(DATE(YEAR(AR$2),MONTH(AR$2),15),$AB$2,$AC$2,FALSE,DATE(YEAR($AB103),MONTH($AB103),1),DATE(YEAR($AC103),MONTH($AC103),28)),0)</f>
      </c>
      <c r="AS103" s="18">
        <f>IFERROR(_xlfn.BETA.DIST(DATE(YEAR(AS$2),MONTH(AS$2),15),$AB$2,$AC$2,FALSE,DATE(YEAR($AB103),MONTH($AB103),1),DATE(YEAR($AC103),MONTH($AC103),28)),0)</f>
      </c>
      <c r="AT103" s="18">
        <f>SUM(AE103:AS103)</f>
      </c>
      <c r="AU103" s="18">
        <f>IF(I103&lt;&gt;0,I103,IF($AT103=0,0,AE103/$AT103*$X103))</f>
      </c>
      <c r="AV103" s="18">
        <f>IF(J103&lt;&gt;0,J103,IF($AT103=0,0,AF103/$AT103*$X103))</f>
      </c>
      <c r="AW103" s="18">
        <f>IF(K103&lt;&gt;0,K103,IF($AT103=0,0,AG103/$AT103*$X103))</f>
      </c>
      <c r="AX103" s="18">
        <f>IF(L103&lt;&gt;0,L103,IF($AT103=0,0,AH103/$AT103*$X103))</f>
      </c>
      <c r="AY103" s="18">
        <f>IF(M103&lt;&gt;0,M103,IF($AT103=0,0,AI103/$AT103*$X103))</f>
      </c>
      <c r="AZ103" s="18">
        <f>IF(N103&lt;&gt;0,N103,IF($AT103=0,0,AJ103/$AT103*$X103))</f>
      </c>
      <c r="BA103" s="18">
        <f>IF(O103&lt;&gt;0,O103,IF($AT103=0,0,AK103/$AT103*$X103))</f>
      </c>
      <c r="BB103" s="18">
        <f>IF(P103&lt;&gt;0,P103,IF($AT103=0,0,AL103/$AT103*$X103))</f>
      </c>
      <c r="BC103" s="18">
        <f>IF(Q103&lt;&gt;0,Q103,IF($AT103=0,0,AM103/$AT103*$X103))</f>
      </c>
      <c r="BD103" s="18">
        <f>IF(R103&lt;&gt;0,R103,IF($AT103=0,0,AN103/$AT103*$X103))</f>
      </c>
      <c r="BE103" s="18">
        <f>IF(S103&lt;&gt;0,S103,IF($AT103=0,0,AO103/$AT103*$X103))</f>
      </c>
      <c r="BF103" s="18">
        <f>IF(T103&lt;&gt;0,T103,IF($AT103=0,0,AP103/$AT103*$X103))</f>
      </c>
      <c r="BG103" s="18">
        <f>IF(U103&lt;&gt;0,U103,IF($AT103=0,0,AQ103/$AT103*$X103))</f>
      </c>
      <c r="BH103" s="18">
        <f>IF(V103&lt;&gt;0,V103,IF($AT103=0,0,AR103/$AT103*$X103))</f>
      </c>
      <c r="BI103" s="18">
        <f>IF(W103&lt;&gt;0,W103,IF($AT103=0,0,AS103/$AT103*$X103))</f>
      </c>
      <c r="BJ103" s="18">
        <f>SUM(AU103:BI103)</f>
      </c>
      <c r="BK103" s="18">
        <f>H103-BJ103</f>
      </c>
    </row>
    <row r="104" outlineLevel="1">
      <c r="A104" s="15" t="str">
        <v>15.8.1</v>
      </c>
      <c r="B104" s="15" t="str">
        <v/>
      </c>
      <c r="C104" s="15" t="str">
        <v/>
      </c>
      <c r="D104" s="15" t="str">
        <v>15.8.1</v>
      </c>
      <c r="E104" s="15" t="str">
        <v>Supply Complete set of battery mainte</v>
      </c>
      <c r="F104" s="15">
        <v>175326.03</v>
      </c>
      <c r="G104" s="15" t="str">
        <v/>
      </c>
      <c r="H104" s="15" t="str">
        <v/>
      </c>
      <c r="I104" s="15" t="str">
        <v/>
      </c>
      <c r="J104" s="15" t="str">
        <v/>
      </c>
      <c r="K104" s="15" t="str">
        <v/>
      </c>
      <c r="L104" s="15" t="str">
        <v/>
      </c>
      <c r="M104" s="15" t="str">
        <v/>
      </c>
      <c r="N104" s="15" t="str">
        <v/>
      </c>
      <c r="O104" s="15" t="str">
        <v/>
      </c>
      <c r="P104" s="15" t="str">
        <v/>
      </c>
      <c r="Q104" s="15" t="str">
        <v/>
      </c>
      <c r="R104" s="15" t="str">
        <v/>
      </c>
      <c r="S104" s="15" t="str">
        <v/>
      </c>
      <c r="T104" s="15" t="str">
        <v/>
      </c>
      <c r="U104" s="15" t="str">
        <v/>
      </c>
      <c r="V104" s="15" t="str">
        <v/>
      </c>
      <c r="W104" s="15" t="str">
        <v/>
      </c>
      <c r="X104" s="15" t="str">
        <v/>
      </c>
      <c r="Y104" s="15" t="str">
        <v/>
      </c>
      <c r="Z104" s="15" t="str">
        <v/>
      </c>
      <c r="AA104" s="15" t="str">
        <v/>
      </c>
      <c r="AB104" s="15" t="str">
        <v/>
      </c>
      <c r="AC104" s="15" t="str">
        <v/>
      </c>
      <c r="AD104" s="5" t="str">
        <v/>
      </c>
      <c r="AE104" s="18">
        <f>IFERROR(_xlfn.BETA.DIST(DATE(YEAR(AE$2),MONTH(AE$2),15),$AB$2,$AC$2,FALSE,DATE(YEAR($AB104),MONTH($AB104),1),DATE(YEAR($AC104),MONTH($AC104),28)),0)</f>
      </c>
      <c r="AF104" s="18">
        <f>IFERROR(_xlfn.BETA.DIST(DATE(YEAR(AF$2),MONTH(AF$2),15),$AB$2,$AC$2,FALSE,DATE(YEAR($AB104),MONTH($AB104),1),DATE(YEAR($AC104),MONTH($AC104),28)),0)</f>
      </c>
      <c r="AG104" s="18">
        <f>IFERROR(_xlfn.BETA.DIST(DATE(YEAR(AG$2),MONTH(AG$2),15),$AB$2,$AC$2,FALSE,DATE(YEAR($AB104),MONTH($AB104),1),DATE(YEAR($AC104),MONTH($AC104),28)),0)</f>
      </c>
      <c r="AH104" s="18">
        <f>IFERROR(_xlfn.BETA.DIST(DATE(YEAR(AH$2),MONTH(AH$2),15),$AB$2,$AC$2,FALSE,DATE(YEAR($AB104),MONTH($AB104),1),DATE(YEAR($AC104),MONTH($AC104),28)),0)</f>
      </c>
      <c r="AI104" s="18">
        <f>IFERROR(_xlfn.BETA.DIST(DATE(YEAR(AI$2),MONTH(AI$2),15),$AB$2,$AC$2,FALSE,DATE(YEAR($AB104),MONTH($AB104),1),DATE(YEAR($AC104),MONTH($AC104),28)),0)</f>
      </c>
      <c r="AJ104" s="18">
        <f>IFERROR(_xlfn.BETA.DIST(DATE(YEAR(AJ$2),MONTH(AJ$2),15),$AB$2,$AC$2,FALSE,DATE(YEAR($AB104),MONTH($AB104),1),DATE(YEAR($AC104),MONTH($AC104),28)),0)</f>
      </c>
      <c r="AK104" s="18">
        <f>IFERROR(_xlfn.BETA.DIST(DATE(YEAR(AK$2),MONTH(AK$2),15),$AB$2,$AC$2,FALSE,DATE(YEAR($AB104),MONTH($AB104),1),DATE(YEAR($AC104),MONTH($AC104),28)),0)</f>
      </c>
      <c r="AL104" s="18">
        <f>IFERROR(_xlfn.BETA.DIST(DATE(YEAR(AL$2),MONTH(AL$2),15),$AB$2,$AC$2,FALSE,DATE(YEAR($AB104),MONTH($AB104),1),DATE(YEAR($AC104),MONTH($AC104),28)),0)</f>
      </c>
      <c r="AM104" s="18">
        <f>IFERROR(_xlfn.BETA.DIST(DATE(YEAR(AM$2),MONTH(AM$2),15),$AB$2,$AC$2,FALSE,DATE(YEAR($AB104),MONTH($AB104),1),DATE(YEAR($AC104),MONTH($AC104),28)),0)</f>
      </c>
      <c r="AN104" s="18">
        <f>IFERROR(_xlfn.BETA.DIST(DATE(YEAR(AN$2),MONTH(AN$2),15),$AB$2,$AC$2,FALSE,DATE(YEAR($AB104),MONTH($AB104),1),DATE(YEAR($AC104),MONTH($AC104),28)),0)</f>
      </c>
      <c r="AO104" s="18">
        <f>IFERROR(_xlfn.BETA.DIST(DATE(YEAR(AO$2),MONTH(AO$2),15),$AB$2,$AC$2,FALSE,DATE(YEAR($AB104),MONTH($AB104),1),DATE(YEAR($AC104),MONTH($AC104),28)),0)</f>
      </c>
      <c r="AP104" s="18">
        <f>IFERROR(_xlfn.BETA.DIST(DATE(YEAR(AP$2),MONTH(AP$2),15),$AB$2,$AC$2,FALSE,DATE(YEAR($AB104),MONTH($AB104),1),DATE(YEAR($AC104),MONTH($AC104),28)),0)</f>
      </c>
      <c r="AQ104" s="18">
        <f>IFERROR(_xlfn.BETA.DIST(DATE(YEAR(AQ$2),MONTH(AQ$2),15),$AB$2,$AC$2,FALSE,DATE(YEAR($AB104),MONTH($AB104),1),DATE(YEAR($AC104),MONTH($AC104),28)),0)</f>
      </c>
      <c r="AR104" s="18">
        <f>IFERROR(_xlfn.BETA.DIST(DATE(YEAR(AR$2),MONTH(AR$2),15),$AB$2,$AC$2,FALSE,DATE(YEAR($AB104),MONTH($AB104),1),DATE(YEAR($AC104),MONTH($AC104),28)),0)</f>
      </c>
      <c r="AS104" s="18">
        <f>IFERROR(_xlfn.BETA.DIST(DATE(YEAR(AS$2),MONTH(AS$2),15),$AB$2,$AC$2,FALSE,DATE(YEAR($AB104),MONTH($AB104),1),DATE(YEAR($AC104),MONTH($AC104),28)),0)</f>
      </c>
      <c r="AT104" s="18">
        <f>SUM(AE104:AS104)</f>
      </c>
      <c r="AU104" s="18">
        <f>IF(I104&lt;&gt;0,I104,IF($AT104=0,0,AE104/$AT104*$X104))</f>
      </c>
      <c r="AV104" s="18">
        <f>IF(J104&lt;&gt;0,J104,IF($AT104=0,0,AF104/$AT104*$X104))</f>
      </c>
      <c r="AW104" s="18">
        <f>IF(K104&lt;&gt;0,K104,IF($AT104=0,0,AG104/$AT104*$X104))</f>
      </c>
      <c r="AX104" s="18">
        <f>IF(L104&lt;&gt;0,L104,IF($AT104=0,0,AH104/$AT104*$X104))</f>
      </c>
      <c r="AY104" s="18">
        <f>IF(M104&lt;&gt;0,M104,IF($AT104=0,0,AI104/$AT104*$X104))</f>
      </c>
      <c r="AZ104" s="18">
        <f>IF(N104&lt;&gt;0,N104,IF($AT104=0,0,AJ104/$AT104*$X104))</f>
      </c>
      <c r="BA104" s="18">
        <f>IF(O104&lt;&gt;0,O104,IF($AT104=0,0,AK104/$AT104*$X104))</f>
      </c>
      <c r="BB104" s="18">
        <f>IF(P104&lt;&gt;0,P104,IF($AT104=0,0,AL104/$AT104*$X104))</f>
      </c>
      <c r="BC104" s="18">
        <f>IF(Q104&lt;&gt;0,Q104,IF($AT104=0,0,AM104/$AT104*$X104))</f>
      </c>
      <c r="BD104" s="18">
        <f>IF(R104&lt;&gt;0,R104,IF($AT104=0,0,AN104/$AT104*$X104))</f>
      </c>
      <c r="BE104" s="18">
        <f>IF(S104&lt;&gt;0,S104,IF($AT104=0,0,AO104/$AT104*$X104))</f>
      </c>
      <c r="BF104" s="18">
        <f>IF(T104&lt;&gt;0,T104,IF($AT104=0,0,AP104/$AT104*$X104))</f>
      </c>
      <c r="BG104" s="18">
        <f>IF(U104&lt;&gt;0,U104,IF($AT104=0,0,AQ104/$AT104*$X104))</f>
      </c>
      <c r="BH104" s="18">
        <f>IF(V104&lt;&gt;0,V104,IF($AT104=0,0,AR104/$AT104*$X104))</f>
      </c>
      <c r="BI104" s="18">
        <f>IF(W104&lt;&gt;0,W104,IF($AT104=0,0,AS104/$AT104*$X104))</f>
      </c>
      <c r="BJ104" s="18">
        <f>SUM(AU104:BI104)</f>
      </c>
      <c r="BK104" s="15" t="str">
        <v/>
      </c>
    </row>
    <row r="105" outlineLevel="2">
      <c r="A105" s="5" t="str">
        <v>15.8.1</v>
      </c>
      <c r="B105" s="5" t="str">
        <v/>
      </c>
      <c r="C105" s="5" t="str">
        <v/>
      </c>
      <c r="D105" s="19">
        <v>0.2</v>
      </c>
      <c r="E105" s="5" t="str">
        <v>Advanced Payment PO EGP</v>
      </c>
      <c r="F105" s="5" t="str">
        <v/>
      </c>
      <c r="G105" s="18">
        <f>F104*D105</f>
      </c>
      <c r="H105" s="18">
        <f>G105</f>
      </c>
      <c r="I105" s="18">
        <v>0</v>
      </c>
      <c r="J105" s="18">
        <v>0</v>
      </c>
      <c r="K105" s="18">
        <v>0</v>
      </c>
      <c r="L105" s="18">
        <v>0</v>
      </c>
      <c r="M105" s="18">
        <v>0</v>
      </c>
      <c r="N105" s="18">
        <v>0</v>
      </c>
      <c r="O105" s="18">
        <v>0</v>
      </c>
      <c r="P105" s="18">
        <v>0</v>
      </c>
      <c r="Q105" s="18">
        <v>0</v>
      </c>
      <c r="R105" s="18">
        <v>0</v>
      </c>
      <c r="S105" s="18">
        <v>0</v>
      </c>
      <c r="T105" s="18">
        <v>0</v>
      </c>
      <c r="U105" s="18">
        <v>0</v>
      </c>
      <c r="V105" s="18">
        <v>0</v>
      </c>
      <c r="W105" s="18">
        <v>0</v>
      </c>
      <c r="X105" s="18">
        <f>H105-SUM(I105:W105)</f>
      </c>
      <c r="Y105" s="5" t="str">
        <v/>
      </c>
      <c r="Z105" s="5" t="str">
        <v/>
      </c>
      <c r="AA105" s="18">
        <v>0</v>
      </c>
      <c r="AB105" s="20">
        <f>Y105+AA105</f>
      </c>
      <c r="AC105" s="20">
        <f>AA105+Z105</f>
      </c>
      <c r="AD105" s="5" t="str">
        <v/>
      </c>
      <c r="AE105" s="18">
        <f>IFERROR(_xlfn.BETA.DIST(DATE(YEAR(AE$2),MONTH(AE$2),15),$AB$2,$AC$2,FALSE,DATE(YEAR($AB105),MONTH($AB105),1),DATE(YEAR($AC105),MONTH($AC105),28)),0)</f>
      </c>
      <c r="AF105" s="18">
        <f>IFERROR(_xlfn.BETA.DIST(DATE(YEAR(AF$2),MONTH(AF$2),15),$AB$2,$AC$2,FALSE,DATE(YEAR($AB105),MONTH($AB105),1),DATE(YEAR($AC105),MONTH($AC105),28)),0)</f>
      </c>
      <c r="AG105" s="18">
        <f>IFERROR(_xlfn.BETA.DIST(DATE(YEAR(AG$2),MONTH(AG$2),15),$AB$2,$AC$2,FALSE,DATE(YEAR($AB105),MONTH($AB105),1),DATE(YEAR($AC105),MONTH($AC105),28)),0)</f>
      </c>
      <c r="AH105" s="18">
        <f>IFERROR(_xlfn.BETA.DIST(DATE(YEAR(AH$2),MONTH(AH$2),15),$AB$2,$AC$2,FALSE,DATE(YEAR($AB105),MONTH($AB105),1),DATE(YEAR($AC105),MONTH($AC105),28)),0)</f>
      </c>
      <c r="AI105" s="18">
        <f>IFERROR(_xlfn.BETA.DIST(DATE(YEAR(AI$2),MONTH(AI$2),15),$AB$2,$AC$2,FALSE,DATE(YEAR($AB105),MONTH($AB105),1),DATE(YEAR($AC105),MONTH($AC105),28)),0)</f>
      </c>
      <c r="AJ105" s="18">
        <f>IFERROR(_xlfn.BETA.DIST(DATE(YEAR(AJ$2),MONTH(AJ$2),15),$AB$2,$AC$2,FALSE,DATE(YEAR($AB105),MONTH($AB105),1),DATE(YEAR($AC105),MONTH($AC105),28)),0)</f>
      </c>
      <c r="AK105" s="18">
        <f>IFERROR(_xlfn.BETA.DIST(DATE(YEAR(AK$2),MONTH(AK$2),15),$AB$2,$AC$2,FALSE,DATE(YEAR($AB105),MONTH($AB105),1),DATE(YEAR($AC105),MONTH($AC105),28)),0)</f>
      </c>
      <c r="AL105" s="18">
        <f>IFERROR(_xlfn.BETA.DIST(DATE(YEAR(AL$2),MONTH(AL$2),15),$AB$2,$AC$2,FALSE,DATE(YEAR($AB105),MONTH($AB105),1),DATE(YEAR($AC105),MONTH($AC105),28)),0)</f>
      </c>
      <c r="AM105" s="18">
        <f>IFERROR(_xlfn.BETA.DIST(DATE(YEAR(AM$2),MONTH(AM$2),15),$AB$2,$AC$2,FALSE,DATE(YEAR($AB105),MONTH($AB105),1),DATE(YEAR($AC105),MONTH($AC105),28)),0)</f>
      </c>
      <c r="AN105" s="18">
        <f>IFERROR(_xlfn.BETA.DIST(DATE(YEAR(AN$2),MONTH(AN$2),15),$AB$2,$AC$2,FALSE,DATE(YEAR($AB105),MONTH($AB105),1),DATE(YEAR($AC105),MONTH($AC105),28)),0)</f>
      </c>
      <c r="AO105" s="18">
        <f>IFERROR(_xlfn.BETA.DIST(DATE(YEAR(AO$2),MONTH(AO$2),15),$AB$2,$AC$2,FALSE,DATE(YEAR($AB105),MONTH($AB105),1),DATE(YEAR($AC105),MONTH($AC105),28)),0)</f>
      </c>
      <c r="AP105" s="18">
        <f>IFERROR(_xlfn.BETA.DIST(DATE(YEAR(AP$2),MONTH(AP$2),15),$AB$2,$AC$2,FALSE,DATE(YEAR($AB105),MONTH($AB105),1),DATE(YEAR($AC105),MONTH($AC105),28)),0)</f>
      </c>
      <c r="AQ105" s="18">
        <f>IFERROR(_xlfn.BETA.DIST(DATE(YEAR(AQ$2),MONTH(AQ$2),15),$AB$2,$AC$2,FALSE,DATE(YEAR($AB105),MONTH($AB105),1),DATE(YEAR($AC105),MONTH($AC105),28)),0)</f>
      </c>
      <c r="AR105" s="18">
        <f>IFERROR(_xlfn.BETA.DIST(DATE(YEAR(AR$2),MONTH(AR$2),15),$AB$2,$AC$2,FALSE,DATE(YEAR($AB105),MONTH($AB105),1),DATE(YEAR($AC105),MONTH($AC105),28)),0)</f>
      </c>
      <c r="AS105" s="18">
        <f>IFERROR(_xlfn.BETA.DIST(DATE(YEAR(AS$2),MONTH(AS$2),15),$AB$2,$AC$2,FALSE,DATE(YEAR($AB105),MONTH($AB105),1),DATE(YEAR($AC105),MONTH($AC105),28)),0)</f>
      </c>
      <c r="AT105" s="18">
        <f>SUM(AE105:AS105)</f>
      </c>
      <c r="AU105" s="18">
        <f>IF(I105&lt;&gt;0,I105,IF($AT105=0,0,AE105/$AT105*$X105))</f>
      </c>
      <c r="AV105" s="18">
        <f>IF(J105&lt;&gt;0,J105,IF($AT105=0,0,AF105/$AT105*$X105))</f>
      </c>
      <c r="AW105" s="18">
        <f>IF(K105&lt;&gt;0,K105,IF($AT105=0,0,AG105/$AT105*$X105))</f>
      </c>
      <c r="AX105" s="18">
        <f>IF(L105&lt;&gt;0,L105,IF($AT105=0,0,AH105/$AT105*$X105))</f>
      </c>
      <c r="AY105" s="18">
        <f>IF(M105&lt;&gt;0,M105,IF($AT105=0,0,AI105/$AT105*$X105))</f>
      </c>
      <c r="AZ105" s="18">
        <f>IF(N105&lt;&gt;0,N105,IF($AT105=0,0,AJ105/$AT105*$X105))</f>
      </c>
      <c r="BA105" s="18">
        <f>IF(O105&lt;&gt;0,O105,IF($AT105=0,0,AK105/$AT105*$X105))</f>
      </c>
      <c r="BB105" s="18">
        <f>IF(P105&lt;&gt;0,P105,IF($AT105=0,0,AL105/$AT105*$X105))</f>
      </c>
      <c r="BC105" s="18">
        <f>IF(Q105&lt;&gt;0,Q105,IF($AT105=0,0,AM105/$AT105*$X105))</f>
      </c>
      <c r="BD105" s="18">
        <f>IF(R105&lt;&gt;0,R105,IF($AT105=0,0,AN105/$AT105*$X105))</f>
      </c>
      <c r="BE105" s="18">
        <f>IF(S105&lt;&gt;0,S105,IF($AT105=0,0,AO105/$AT105*$X105))</f>
      </c>
      <c r="BF105" s="18">
        <f>IF(T105&lt;&gt;0,T105,IF($AT105=0,0,AP105/$AT105*$X105))</f>
      </c>
      <c r="BG105" s="18">
        <f>IF(U105&lt;&gt;0,U105,IF($AT105=0,0,AQ105/$AT105*$X105))</f>
      </c>
      <c r="BH105" s="18">
        <f>IF(V105&lt;&gt;0,V105,IF($AT105=0,0,AR105/$AT105*$X105))</f>
      </c>
      <c r="BI105" s="18">
        <f>IF(W105&lt;&gt;0,W105,IF($AT105=0,0,AS105/$AT105*$X105))</f>
      </c>
      <c r="BJ105" s="18">
        <f>SUM(AU105:BI105)</f>
      </c>
      <c r="BK105" s="18">
        <f>H105-BJ105</f>
      </c>
    </row>
    <row r="106" outlineLevel="2">
      <c r="A106" s="5" t="str">
        <v>15.8.1</v>
      </c>
      <c r="B106" s="5" t="str">
        <v/>
      </c>
      <c r="C106" s="5" t="str">
        <v/>
      </c>
      <c r="D106" s="19">
        <v>0.8</v>
      </c>
      <c r="E106" s="5" t="str">
        <v>Site Delivery</v>
      </c>
      <c r="F106" s="5" t="str">
        <v/>
      </c>
      <c r="G106" s="18">
        <f>F104*D106</f>
      </c>
      <c r="H106" s="18">
        <f>G106</f>
      </c>
      <c r="I106" s="18">
        <v>0</v>
      </c>
      <c r="J106" s="18">
        <v>0</v>
      </c>
      <c r="K106" s="18">
        <v>0</v>
      </c>
      <c r="L106" s="18">
        <v>0</v>
      </c>
      <c r="M106" s="18">
        <v>0</v>
      </c>
      <c r="N106" s="18">
        <v>0</v>
      </c>
      <c r="O106" s="18">
        <v>0</v>
      </c>
      <c r="P106" s="18">
        <v>0</v>
      </c>
      <c r="Q106" s="18">
        <v>0</v>
      </c>
      <c r="R106" s="18">
        <v>0</v>
      </c>
      <c r="S106" s="18">
        <v>0</v>
      </c>
      <c r="T106" s="18">
        <v>0</v>
      </c>
      <c r="U106" s="18">
        <v>0</v>
      </c>
      <c r="V106" s="18">
        <v>0</v>
      </c>
      <c r="W106" s="18">
        <v>0</v>
      </c>
      <c r="X106" s="18">
        <f>H106-SUM(I106:W106)</f>
      </c>
      <c r="Y106" s="5" t="str">
        <v/>
      </c>
      <c r="Z106" s="5" t="str">
        <v/>
      </c>
      <c r="AA106" s="18">
        <v>30</v>
      </c>
      <c r="AB106" s="20">
        <f>Y106+AA106</f>
      </c>
      <c r="AC106" s="20">
        <f>AA106+Z106</f>
      </c>
      <c r="AD106" s="5" t="str">
        <v/>
      </c>
      <c r="AE106" s="18">
        <f>IFERROR(_xlfn.BETA.DIST(DATE(YEAR(AE$2),MONTH(AE$2),15),$AB$2,$AC$2,FALSE,DATE(YEAR($AB106),MONTH($AB106),1),DATE(YEAR($AC106),MONTH($AC106),28)),0)</f>
      </c>
      <c r="AF106" s="18">
        <f>IFERROR(_xlfn.BETA.DIST(DATE(YEAR(AF$2),MONTH(AF$2),15),$AB$2,$AC$2,FALSE,DATE(YEAR($AB106),MONTH($AB106),1),DATE(YEAR($AC106),MONTH($AC106),28)),0)</f>
      </c>
      <c r="AG106" s="18">
        <f>IFERROR(_xlfn.BETA.DIST(DATE(YEAR(AG$2),MONTH(AG$2),15),$AB$2,$AC$2,FALSE,DATE(YEAR($AB106),MONTH($AB106),1),DATE(YEAR($AC106),MONTH($AC106),28)),0)</f>
      </c>
      <c r="AH106" s="18">
        <f>IFERROR(_xlfn.BETA.DIST(DATE(YEAR(AH$2),MONTH(AH$2),15),$AB$2,$AC$2,FALSE,DATE(YEAR($AB106),MONTH($AB106),1),DATE(YEAR($AC106),MONTH($AC106),28)),0)</f>
      </c>
      <c r="AI106" s="18">
        <f>IFERROR(_xlfn.BETA.DIST(DATE(YEAR(AI$2),MONTH(AI$2),15),$AB$2,$AC$2,FALSE,DATE(YEAR($AB106),MONTH($AB106),1),DATE(YEAR($AC106),MONTH($AC106),28)),0)</f>
      </c>
      <c r="AJ106" s="18">
        <f>IFERROR(_xlfn.BETA.DIST(DATE(YEAR(AJ$2),MONTH(AJ$2),15),$AB$2,$AC$2,FALSE,DATE(YEAR($AB106),MONTH($AB106),1),DATE(YEAR($AC106),MONTH($AC106),28)),0)</f>
      </c>
      <c r="AK106" s="18">
        <f>IFERROR(_xlfn.BETA.DIST(DATE(YEAR(AK$2),MONTH(AK$2),15),$AB$2,$AC$2,FALSE,DATE(YEAR($AB106),MONTH($AB106),1),DATE(YEAR($AC106),MONTH($AC106),28)),0)</f>
      </c>
      <c r="AL106" s="18">
        <f>IFERROR(_xlfn.BETA.DIST(DATE(YEAR(AL$2),MONTH(AL$2),15),$AB$2,$AC$2,FALSE,DATE(YEAR($AB106),MONTH($AB106),1),DATE(YEAR($AC106),MONTH($AC106),28)),0)</f>
      </c>
      <c r="AM106" s="18">
        <f>IFERROR(_xlfn.BETA.DIST(DATE(YEAR(AM$2),MONTH(AM$2),15),$AB$2,$AC$2,FALSE,DATE(YEAR($AB106),MONTH($AB106),1),DATE(YEAR($AC106),MONTH($AC106),28)),0)</f>
      </c>
      <c r="AN106" s="18">
        <f>IFERROR(_xlfn.BETA.DIST(DATE(YEAR(AN$2),MONTH(AN$2),15),$AB$2,$AC$2,FALSE,DATE(YEAR($AB106),MONTH($AB106),1),DATE(YEAR($AC106),MONTH($AC106),28)),0)</f>
      </c>
      <c r="AO106" s="18">
        <f>IFERROR(_xlfn.BETA.DIST(DATE(YEAR(AO$2),MONTH(AO$2),15),$AB$2,$AC$2,FALSE,DATE(YEAR($AB106),MONTH($AB106),1),DATE(YEAR($AC106),MONTH($AC106),28)),0)</f>
      </c>
      <c r="AP106" s="18">
        <f>IFERROR(_xlfn.BETA.DIST(DATE(YEAR(AP$2),MONTH(AP$2),15),$AB$2,$AC$2,FALSE,DATE(YEAR($AB106),MONTH($AB106),1),DATE(YEAR($AC106),MONTH($AC106),28)),0)</f>
      </c>
      <c r="AQ106" s="18">
        <f>IFERROR(_xlfn.BETA.DIST(DATE(YEAR(AQ$2),MONTH(AQ$2),15),$AB$2,$AC$2,FALSE,DATE(YEAR($AB106),MONTH($AB106),1),DATE(YEAR($AC106),MONTH($AC106),28)),0)</f>
      </c>
      <c r="AR106" s="18">
        <f>IFERROR(_xlfn.BETA.DIST(DATE(YEAR(AR$2),MONTH(AR$2),15),$AB$2,$AC$2,FALSE,DATE(YEAR($AB106),MONTH($AB106),1),DATE(YEAR($AC106),MONTH($AC106),28)),0)</f>
      </c>
      <c r="AS106" s="18">
        <f>IFERROR(_xlfn.BETA.DIST(DATE(YEAR(AS$2),MONTH(AS$2),15),$AB$2,$AC$2,FALSE,DATE(YEAR($AB106),MONTH($AB106),1),DATE(YEAR($AC106),MONTH($AC106),28)),0)</f>
      </c>
      <c r="AT106" s="18">
        <f>SUM(AE106:AS106)</f>
      </c>
      <c r="AU106" s="18">
        <f>IF(I106&lt;&gt;0,I106,IF($AT106=0,0,AE106/$AT106*$X106))</f>
      </c>
      <c r="AV106" s="18">
        <f>IF(J106&lt;&gt;0,J106,IF($AT106=0,0,AF106/$AT106*$X106))</f>
      </c>
      <c r="AW106" s="18">
        <f>IF(K106&lt;&gt;0,K106,IF($AT106=0,0,AG106/$AT106*$X106))</f>
      </c>
      <c r="AX106" s="18">
        <f>IF(L106&lt;&gt;0,L106,IF($AT106=0,0,AH106/$AT106*$X106))</f>
      </c>
      <c r="AY106" s="18">
        <f>IF(M106&lt;&gt;0,M106,IF($AT106=0,0,AI106/$AT106*$X106))</f>
      </c>
      <c r="AZ106" s="18">
        <f>IF(N106&lt;&gt;0,N106,IF($AT106=0,0,AJ106/$AT106*$X106))</f>
      </c>
      <c r="BA106" s="18">
        <f>IF(O106&lt;&gt;0,O106,IF($AT106=0,0,AK106/$AT106*$X106))</f>
      </c>
      <c r="BB106" s="18">
        <f>IF(P106&lt;&gt;0,P106,IF($AT106=0,0,AL106/$AT106*$X106))</f>
      </c>
      <c r="BC106" s="18">
        <f>IF(Q106&lt;&gt;0,Q106,IF($AT106=0,0,AM106/$AT106*$X106))</f>
      </c>
      <c r="BD106" s="18">
        <f>IF(R106&lt;&gt;0,R106,IF($AT106=0,0,AN106/$AT106*$X106))</f>
      </c>
      <c r="BE106" s="18">
        <f>IF(S106&lt;&gt;0,S106,IF($AT106=0,0,AO106/$AT106*$X106))</f>
      </c>
      <c r="BF106" s="18">
        <f>IF(T106&lt;&gt;0,T106,IF($AT106=0,0,AP106/$AT106*$X106))</f>
      </c>
      <c r="BG106" s="18">
        <f>IF(U106&lt;&gt;0,U106,IF($AT106=0,0,AQ106/$AT106*$X106))</f>
      </c>
      <c r="BH106" s="18">
        <f>IF(V106&lt;&gt;0,V106,IF($AT106=0,0,AR106/$AT106*$X106))</f>
      </c>
      <c r="BI106" s="18">
        <f>IF(W106&lt;&gt;0,W106,IF($AT106=0,0,AS106/$AT106*$X106))</f>
      </c>
      <c r="BJ106" s="18">
        <f>SUM(AU106:BI106)</f>
      </c>
      <c r="BK106" s="18">
        <f>H106-BJ106</f>
      </c>
    </row>
    <row r="107" outlineLevel="1">
      <c r="A107" s="15" t="str">
        <v>15.9.1.1</v>
      </c>
      <c r="B107" s="15" t="str">
        <v/>
      </c>
      <c r="C107" s="15" t="str">
        <v/>
      </c>
      <c r="D107" s="15" t="str">
        <v>15.9.1.1</v>
      </c>
      <c r="E107" s="15" t="str">
        <v>Supply Grounding jumpers (clamps, fer</v>
      </c>
      <c r="F107" s="15">
        <v>175326.03</v>
      </c>
      <c r="G107" s="15" t="str">
        <v/>
      </c>
      <c r="H107" s="15" t="str">
        <v/>
      </c>
      <c r="I107" s="15" t="str">
        <v/>
      </c>
      <c r="J107" s="15" t="str">
        <v/>
      </c>
      <c r="K107" s="15" t="str">
        <v/>
      </c>
      <c r="L107" s="15" t="str">
        <v/>
      </c>
      <c r="M107" s="15" t="str">
        <v/>
      </c>
      <c r="N107" s="15" t="str">
        <v/>
      </c>
      <c r="O107" s="15" t="str">
        <v/>
      </c>
      <c r="P107" s="15" t="str">
        <v/>
      </c>
      <c r="Q107" s="15" t="str">
        <v/>
      </c>
      <c r="R107" s="15" t="str">
        <v/>
      </c>
      <c r="S107" s="15" t="str">
        <v/>
      </c>
      <c r="T107" s="15" t="str">
        <v/>
      </c>
      <c r="U107" s="15" t="str">
        <v/>
      </c>
      <c r="V107" s="15" t="str">
        <v/>
      </c>
      <c r="W107" s="15" t="str">
        <v/>
      </c>
      <c r="X107" s="15" t="str">
        <v/>
      </c>
      <c r="Y107" s="15" t="str">
        <v/>
      </c>
      <c r="Z107" s="15" t="str">
        <v/>
      </c>
      <c r="AA107" s="15" t="str">
        <v/>
      </c>
      <c r="AB107" s="15" t="str">
        <v/>
      </c>
      <c r="AC107" s="15" t="str">
        <v/>
      </c>
      <c r="AD107" s="5" t="str">
        <v/>
      </c>
      <c r="AE107" s="18">
        <f>IFERROR(_xlfn.BETA.DIST(DATE(YEAR(AE$2),MONTH(AE$2),15),$AB$2,$AC$2,FALSE,DATE(YEAR($AB107),MONTH($AB107),1),DATE(YEAR($AC107),MONTH($AC107),28)),0)</f>
      </c>
      <c r="AF107" s="18">
        <f>IFERROR(_xlfn.BETA.DIST(DATE(YEAR(AF$2),MONTH(AF$2),15),$AB$2,$AC$2,FALSE,DATE(YEAR($AB107),MONTH($AB107),1),DATE(YEAR($AC107),MONTH($AC107),28)),0)</f>
      </c>
      <c r="AG107" s="18">
        <f>IFERROR(_xlfn.BETA.DIST(DATE(YEAR(AG$2),MONTH(AG$2),15),$AB$2,$AC$2,FALSE,DATE(YEAR($AB107),MONTH($AB107),1),DATE(YEAR($AC107),MONTH($AC107),28)),0)</f>
      </c>
      <c r="AH107" s="18">
        <f>IFERROR(_xlfn.BETA.DIST(DATE(YEAR(AH$2),MONTH(AH$2),15),$AB$2,$AC$2,FALSE,DATE(YEAR($AB107),MONTH($AB107),1),DATE(YEAR($AC107),MONTH($AC107),28)),0)</f>
      </c>
      <c r="AI107" s="18">
        <f>IFERROR(_xlfn.BETA.DIST(DATE(YEAR(AI$2),MONTH(AI$2),15),$AB$2,$AC$2,FALSE,DATE(YEAR($AB107),MONTH($AB107),1),DATE(YEAR($AC107),MONTH($AC107),28)),0)</f>
      </c>
      <c r="AJ107" s="18">
        <f>IFERROR(_xlfn.BETA.DIST(DATE(YEAR(AJ$2),MONTH(AJ$2),15),$AB$2,$AC$2,FALSE,DATE(YEAR($AB107),MONTH($AB107),1),DATE(YEAR($AC107),MONTH($AC107),28)),0)</f>
      </c>
      <c r="AK107" s="18">
        <f>IFERROR(_xlfn.BETA.DIST(DATE(YEAR(AK$2),MONTH(AK$2),15),$AB$2,$AC$2,FALSE,DATE(YEAR($AB107),MONTH($AB107),1),DATE(YEAR($AC107),MONTH($AC107),28)),0)</f>
      </c>
      <c r="AL107" s="18">
        <f>IFERROR(_xlfn.BETA.DIST(DATE(YEAR(AL$2),MONTH(AL$2),15),$AB$2,$AC$2,FALSE,DATE(YEAR($AB107),MONTH($AB107),1),DATE(YEAR($AC107),MONTH($AC107),28)),0)</f>
      </c>
      <c r="AM107" s="18">
        <f>IFERROR(_xlfn.BETA.DIST(DATE(YEAR(AM$2),MONTH(AM$2),15),$AB$2,$AC$2,FALSE,DATE(YEAR($AB107),MONTH($AB107),1),DATE(YEAR($AC107),MONTH($AC107),28)),0)</f>
      </c>
      <c r="AN107" s="18">
        <f>IFERROR(_xlfn.BETA.DIST(DATE(YEAR(AN$2),MONTH(AN$2),15),$AB$2,$AC$2,FALSE,DATE(YEAR($AB107),MONTH($AB107),1),DATE(YEAR($AC107),MONTH($AC107),28)),0)</f>
      </c>
      <c r="AO107" s="18">
        <f>IFERROR(_xlfn.BETA.DIST(DATE(YEAR(AO$2),MONTH(AO$2),15),$AB$2,$AC$2,FALSE,DATE(YEAR($AB107),MONTH($AB107),1),DATE(YEAR($AC107),MONTH($AC107),28)),0)</f>
      </c>
      <c r="AP107" s="18">
        <f>IFERROR(_xlfn.BETA.DIST(DATE(YEAR(AP$2),MONTH(AP$2),15),$AB$2,$AC$2,FALSE,DATE(YEAR($AB107),MONTH($AB107),1),DATE(YEAR($AC107),MONTH($AC107),28)),0)</f>
      </c>
      <c r="AQ107" s="18">
        <f>IFERROR(_xlfn.BETA.DIST(DATE(YEAR(AQ$2),MONTH(AQ$2),15),$AB$2,$AC$2,FALSE,DATE(YEAR($AB107),MONTH($AB107),1),DATE(YEAR($AC107),MONTH($AC107),28)),0)</f>
      </c>
      <c r="AR107" s="18">
        <f>IFERROR(_xlfn.BETA.DIST(DATE(YEAR(AR$2),MONTH(AR$2),15),$AB$2,$AC$2,FALSE,DATE(YEAR($AB107),MONTH($AB107),1),DATE(YEAR($AC107),MONTH($AC107),28)),0)</f>
      </c>
      <c r="AS107" s="18">
        <f>IFERROR(_xlfn.BETA.DIST(DATE(YEAR(AS$2),MONTH(AS$2),15),$AB$2,$AC$2,FALSE,DATE(YEAR($AB107),MONTH($AB107),1),DATE(YEAR($AC107),MONTH($AC107),28)),0)</f>
      </c>
      <c r="AT107" s="18">
        <f>SUM(AE107:AS107)</f>
      </c>
      <c r="AU107" s="18">
        <f>IF(I107&lt;&gt;0,I107,IF($AT107=0,0,AE107/$AT107*$X107))</f>
      </c>
      <c r="AV107" s="18">
        <f>IF(J107&lt;&gt;0,J107,IF($AT107=0,0,AF107/$AT107*$X107))</f>
      </c>
      <c r="AW107" s="18">
        <f>IF(K107&lt;&gt;0,K107,IF($AT107=0,0,AG107/$AT107*$X107))</f>
      </c>
      <c r="AX107" s="18">
        <f>IF(L107&lt;&gt;0,L107,IF($AT107=0,0,AH107/$AT107*$X107))</f>
      </c>
      <c r="AY107" s="18">
        <f>IF(M107&lt;&gt;0,M107,IF($AT107=0,0,AI107/$AT107*$X107))</f>
      </c>
      <c r="AZ107" s="18">
        <f>IF(N107&lt;&gt;0,N107,IF($AT107=0,0,AJ107/$AT107*$X107))</f>
      </c>
      <c r="BA107" s="18">
        <f>IF(O107&lt;&gt;0,O107,IF($AT107=0,0,AK107/$AT107*$X107))</f>
      </c>
      <c r="BB107" s="18">
        <f>IF(P107&lt;&gt;0,P107,IF($AT107=0,0,AL107/$AT107*$X107))</f>
      </c>
      <c r="BC107" s="18">
        <f>IF(Q107&lt;&gt;0,Q107,IF($AT107=0,0,AM107/$AT107*$X107))</f>
      </c>
      <c r="BD107" s="18">
        <f>IF(R107&lt;&gt;0,R107,IF($AT107=0,0,AN107/$AT107*$X107))</f>
      </c>
      <c r="BE107" s="18">
        <f>IF(S107&lt;&gt;0,S107,IF($AT107=0,0,AO107/$AT107*$X107))</f>
      </c>
      <c r="BF107" s="18">
        <f>IF(T107&lt;&gt;0,T107,IF($AT107=0,0,AP107/$AT107*$X107))</f>
      </c>
      <c r="BG107" s="18">
        <f>IF(U107&lt;&gt;0,U107,IF($AT107=0,0,AQ107/$AT107*$X107))</f>
      </c>
      <c r="BH107" s="18">
        <f>IF(V107&lt;&gt;0,V107,IF($AT107=0,0,AR107/$AT107*$X107))</f>
      </c>
      <c r="BI107" s="18">
        <f>IF(W107&lt;&gt;0,W107,IF($AT107=0,0,AS107/$AT107*$X107))</f>
      </c>
      <c r="BJ107" s="18">
        <f>SUM(AU107:BI107)</f>
      </c>
      <c r="BK107" s="15" t="str">
        <v/>
      </c>
    </row>
    <row r="108" outlineLevel="2">
      <c r="A108" s="5" t="str">
        <v>15.9.1.1</v>
      </c>
      <c r="B108" s="5" t="str">
        <v/>
      </c>
      <c r="C108" s="5" t="str">
        <v/>
      </c>
      <c r="D108" s="19">
        <v>0.2</v>
      </c>
      <c r="E108" s="5" t="str">
        <v>Advanced Payment PO EGP</v>
      </c>
      <c r="F108" s="5" t="str">
        <v/>
      </c>
      <c r="G108" s="18">
        <f>F107*D108</f>
      </c>
      <c r="H108" s="18">
        <f>G108</f>
      </c>
      <c r="I108" s="18">
        <v>0</v>
      </c>
      <c r="J108" s="18">
        <v>0</v>
      </c>
      <c r="K108" s="18">
        <v>0</v>
      </c>
      <c r="L108" s="18">
        <v>0</v>
      </c>
      <c r="M108" s="18">
        <v>0</v>
      </c>
      <c r="N108" s="18">
        <v>0</v>
      </c>
      <c r="O108" s="18">
        <v>0</v>
      </c>
      <c r="P108" s="18">
        <v>0</v>
      </c>
      <c r="Q108" s="18">
        <v>0</v>
      </c>
      <c r="R108" s="18">
        <v>0</v>
      </c>
      <c r="S108" s="18">
        <v>0</v>
      </c>
      <c r="T108" s="18">
        <v>0</v>
      </c>
      <c r="U108" s="18">
        <v>0</v>
      </c>
      <c r="V108" s="18">
        <v>0</v>
      </c>
      <c r="W108" s="18">
        <v>0</v>
      </c>
      <c r="X108" s="18">
        <f>H108-SUM(I108:W108)</f>
      </c>
      <c r="Y108" s="5" t="str">
        <v/>
      </c>
      <c r="Z108" s="5" t="str">
        <v/>
      </c>
      <c r="AA108" s="18">
        <v>0</v>
      </c>
      <c r="AB108" s="20">
        <f>Y108+AA108</f>
      </c>
      <c r="AC108" s="20">
        <f>AA108+Z108</f>
      </c>
      <c r="AD108" s="5" t="str">
        <v/>
      </c>
      <c r="AE108" s="18">
        <f>IFERROR(_xlfn.BETA.DIST(DATE(YEAR(AE$2),MONTH(AE$2),15),$AB$2,$AC$2,FALSE,DATE(YEAR($AB108),MONTH($AB108),1),DATE(YEAR($AC108),MONTH($AC108),28)),0)</f>
      </c>
      <c r="AF108" s="18">
        <f>IFERROR(_xlfn.BETA.DIST(DATE(YEAR(AF$2),MONTH(AF$2),15),$AB$2,$AC$2,FALSE,DATE(YEAR($AB108),MONTH($AB108),1),DATE(YEAR($AC108),MONTH($AC108),28)),0)</f>
      </c>
      <c r="AG108" s="18">
        <f>IFERROR(_xlfn.BETA.DIST(DATE(YEAR(AG$2),MONTH(AG$2),15),$AB$2,$AC$2,FALSE,DATE(YEAR($AB108),MONTH($AB108),1),DATE(YEAR($AC108),MONTH($AC108),28)),0)</f>
      </c>
      <c r="AH108" s="18">
        <f>IFERROR(_xlfn.BETA.DIST(DATE(YEAR(AH$2),MONTH(AH$2),15),$AB$2,$AC$2,FALSE,DATE(YEAR($AB108),MONTH($AB108),1),DATE(YEAR($AC108),MONTH($AC108),28)),0)</f>
      </c>
      <c r="AI108" s="18">
        <f>IFERROR(_xlfn.BETA.DIST(DATE(YEAR(AI$2),MONTH(AI$2),15),$AB$2,$AC$2,FALSE,DATE(YEAR($AB108),MONTH($AB108),1),DATE(YEAR($AC108),MONTH($AC108),28)),0)</f>
      </c>
      <c r="AJ108" s="18">
        <f>IFERROR(_xlfn.BETA.DIST(DATE(YEAR(AJ$2),MONTH(AJ$2),15),$AB$2,$AC$2,FALSE,DATE(YEAR($AB108),MONTH($AB108),1),DATE(YEAR($AC108),MONTH($AC108),28)),0)</f>
      </c>
      <c r="AK108" s="18">
        <f>IFERROR(_xlfn.BETA.DIST(DATE(YEAR(AK$2),MONTH(AK$2),15),$AB$2,$AC$2,FALSE,DATE(YEAR($AB108),MONTH($AB108),1),DATE(YEAR($AC108),MONTH($AC108),28)),0)</f>
      </c>
      <c r="AL108" s="18">
        <f>IFERROR(_xlfn.BETA.DIST(DATE(YEAR(AL$2),MONTH(AL$2),15),$AB$2,$AC$2,FALSE,DATE(YEAR($AB108),MONTH($AB108),1),DATE(YEAR($AC108),MONTH($AC108),28)),0)</f>
      </c>
      <c r="AM108" s="18">
        <f>IFERROR(_xlfn.BETA.DIST(DATE(YEAR(AM$2),MONTH(AM$2),15),$AB$2,$AC$2,FALSE,DATE(YEAR($AB108),MONTH($AB108),1),DATE(YEAR($AC108),MONTH($AC108),28)),0)</f>
      </c>
      <c r="AN108" s="18">
        <f>IFERROR(_xlfn.BETA.DIST(DATE(YEAR(AN$2),MONTH(AN$2),15),$AB$2,$AC$2,FALSE,DATE(YEAR($AB108),MONTH($AB108),1),DATE(YEAR($AC108),MONTH($AC108),28)),0)</f>
      </c>
      <c r="AO108" s="18">
        <f>IFERROR(_xlfn.BETA.DIST(DATE(YEAR(AO$2),MONTH(AO$2),15),$AB$2,$AC$2,FALSE,DATE(YEAR($AB108),MONTH($AB108),1),DATE(YEAR($AC108),MONTH($AC108),28)),0)</f>
      </c>
      <c r="AP108" s="18">
        <f>IFERROR(_xlfn.BETA.DIST(DATE(YEAR(AP$2),MONTH(AP$2),15),$AB$2,$AC$2,FALSE,DATE(YEAR($AB108),MONTH($AB108),1),DATE(YEAR($AC108),MONTH($AC108),28)),0)</f>
      </c>
      <c r="AQ108" s="18">
        <f>IFERROR(_xlfn.BETA.DIST(DATE(YEAR(AQ$2),MONTH(AQ$2),15),$AB$2,$AC$2,FALSE,DATE(YEAR($AB108),MONTH($AB108),1),DATE(YEAR($AC108),MONTH($AC108),28)),0)</f>
      </c>
      <c r="AR108" s="18">
        <f>IFERROR(_xlfn.BETA.DIST(DATE(YEAR(AR$2),MONTH(AR$2),15),$AB$2,$AC$2,FALSE,DATE(YEAR($AB108),MONTH($AB108),1),DATE(YEAR($AC108),MONTH($AC108),28)),0)</f>
      </c>
      <c r="AS108" s="18">
        <f>IFERROR(_xlfn.BETA.DIST(DATE(YEAR(AS$2),MONTH(AS$2),15),$AB$2,$AC$2,FALSE,DATE(YEAR($AB108),MONTH($AB108),1),DATE(YEAR($AC108),MONTH($AC108),28)),0)</f>
      </c>
      <c r="AT108" s="18">
        <f>SUM(AE108:AS108)</f>
      </c>
      <c r="AU108" s="18">
        <f>IF(I108&lt;&gt;0,I108,IF($AT108=0,0,AE108/$AT108*$X108))</f>
      </c>
      <c r="AV108" s="18">
        <f>IF(J108&lt;&gt;0,J108,IF($AT108=0,0,AF108/$AT108*$X108))</f>
      </c>
      <c r="AW108" s="18">
        <f>IF(K108&lt;&gt;0,K108,IF($AT108=0,0,AG108/$AT108*$X108))</f>
      </c>
      <c r="AX108" s="18">
        <f>IF(L108&lt;&gt;0,L108,IF($AT108=0,0,AH108/$AT108*$X108))</f>
      </c>
      <c r="AY108" s="18">
        <f>IF(M108&lt;&gt;0,M108,IF($AT108=0,0,AI108/$AT108*$X108))</f>
      </c>
      <c r="AZ108" s="18">
        <f>IF(N108&lt;&gt;0,N108,IF($AT108=0,0,AJ108/$AT108*$X108))</f>
      </c>
      <c r="BA108" s="18">
        <f>IF(O108&lt;&gt;0,O108,IF($AT108=0,0,AK108/$AT108*$X108))</f>
      </c>
      <c r="BB108" s="18">
        <f>IF(P108&lt;&gt;0,P108,IF($AT108=0,0,AL108/$AT108*$X108))</f>
      </c>
      <c r="BC108" s="18">
        <f>IF(Q108&lt;&gt;0,Q108,IF($AT108=0,0,AM108/$AT108*$X108))</f>
      </c>
      <c r="BD108" s="18">
        <f>IF(R108&lt;&gt;0,R108,IF($AT108=0,0,AN108/$AT108*$X108))</f>
      </c>
      <c r="BE108" s="18">
        <f>IF(S108&lt;&gt;0,S108,IF($AT108=0,0,AO108/$AT108*$X108))</f>
      </c>
      <c r="BF108" s="18">
        <f>IF(T108&lt;&gt;0,T108,IF($AT108=0,0,AP108/$AT108*$X108))</f>
      </c>
      <c r="BG108" s="18">
        <f>IF(U108&lt;&gt;0,U108,IF($AT108=0,0,AQ108/$AT108*$X108))</f>
      </c>
      <c r="BH108" s="18">
        <f>IF(V108&lt;&gt;0,V108,IF($AT108=0,0,AR108/$AT108*$X108))</f>
      </c>
      <c r="BI108" s="18">
        <f>IF(W108&lt;&gt;0,W108,IF($AT108=0,0,AS108/$AT108*$X108))</f>
      </c>
      <c r="BJ108" s="18">
        <f>SUM(AU108:BI108)</f>
      </c>
      <c r="BK108" s="18">
        <f>H108-BJ108</f>
      </c>
    </row>
    <row r="109" outlineLevel="2">
      <c r="A109" s="5" t="str">
        <v>15.9.1.1</v>
      </c>
      <c r="B109" s="5" t="str">
        <v/>
      </c>
      <c r="C109" s="5" t="str">
        <v/>
      </c>
      <c r="D109" s="19">
        <v>0.8</v>
      </c>
      <c r="E109" s="5" t="str">
        <v>Site Delivery</v>
      </c>
      <c r="F109" s="5" t="str">
        <v/>
      </c>
      <c r="G109" s="18">
        <f>F107*D109</f>
      </c>
      <c r="H109" s="18">
        <f>G109</f>
      </c>
      <c r="I109" s="18">
        <v>0</v>
      </c>
      <c r="J109" s="18">
        <v>0</v>
      </c>
      <c r="K109" s="18">
        <v>0</v>
      </c>
      <c r="L109" s="18">
        <v>0</v>
      </c>
      <c r="M109" s="18">
        <v>0</v>
      </c>
      <c r="N109" s="18">
        <v>0</v>
      </c>
      <c r="O109" s="18">
        <v>0</v>
      </c>
      <c r="P109" s="18">
        <v>0</v>
      </c>
      <c r="Q109" s="18">
        <v>0</v>
      </c>
      <c r="R109" s="18">
        <v>0</v>
      </c>
      <c r="S109" s="18">
        <v>0</v>
      </c>
      <c r="T109" s="18">
        <v>0</v>
      </c>
      <c r="U109" s="18">
        <v>0</v>
      </c>
      <c r="V109" s="18">
        <v>0</v>
      </c>
      <c r="W109" s="18">
        <v>0</v>
      </c>
      <c r="X109" s="18">
        <f>H109-SUM(I109:W109)</f>
      </c>
      <c r="Y109" s="5" t="str">
        <v/>
      </c>
      <c r="Z109" s="5" t="str">
        <v/>
      </c>
      <c r="AA109" s="18">
        <v>30</v>
      </c>
      <c r="AB109" s="20">
        <f>Y109+AA109</f>
      </c>
      <c r="AC109" s="20">
        <f>AA109+Z109</f>
      </c>
      <c r="AD109" s="5" t="str">
        <v/>
      </c>
      <c r="AE109" s="18">
        <f>IFERROR(_xlfn.BETA.DIST(DATE(YEAR(AE$2),MONTH(AE$2),15),$AB$2,$AC$2,FALSE,DATE(YEAR($AB109),MONTH($AB109),1),DATE(YEAR($AC109),MONTH($AC109),28)),0)</f>
      </c>
      <c r="AF109" s="18">
        <f>IFERROR(_xlfn.BETA.DIST(DATE(YEAR(AF$2),MONTH(AF$2),15),$AB$2,$AC$2,FALSE,DATE(YEAR($AB109),MONTH($AB109),1),DATE(YEAR($AC109),MONTH($AC109),28)),0)</f>
      </c>
      <c r="AG109" s="18">
        <f>IFERROR(_xlfn.BETA.DIST(DATE(YEAR(AG$2),MONTH(AG$2),15),$AB$2,$AC$2,FALSE,DATE(YEAR($AB109),MONTH($AB109),1),DATE(YEAR($AC109),MONTH($AC109),28)),0)</f>
      </c>
      <c r="AH109" s="18">
        <f>IFERROR(_xlfn.BETA.DIST(DATE(YEAR(AH$2),MONTH(AH$2),15),$AB$2,$AC$2,FALSE,DATE(YEAR($AB109),MONTH($AB109),1),DATE(YEAR($AC109),MONTH($AC109),28)),0)</f>
      </c>
      <c r="AI109" s="18">
        <f>IFERROR(_xlfn.BETA.DIST(DATE(YEAR(AI$2),MONTH(AI$2),15),$AB$2,$AC$2,FALSE,DATE(YEAR($AB109),MONTH($AB109),1),DATE(YEAR($AC109),MONTH($AC109),28)),0)</f>
      </c>
      <c r="AJ109" s="18">
        <f>IFERROR(_xlfn.BETA.DIST(DATE(YEAR(AJ$2),MONTH(AJ$2),15),$AB$2,$AC$2,FALSE,DATE(YEAR($AB109),MONTH($AB109),1),DATE(YEAR($AC109),MONTH($AC109),28)),0)</f>
      </c>
      <c r="AK109" s="18">
        <f>IFERROR(_xlfn.BETA.DIST(DATE(YEAR(AK$2),MONTH(AK$2),15),$AB$2,$AC$2,FALSE,DATE(YEAR($AB109),MONTH($AB109),1),DATE(YEAR($AC109),MONTH($AC109),28)),0)</f>
      </c>
      <c r="AL109" s="18">
        <f>IFERROR(_xlfn.BETA.DIST(DATE(YEAR(AL$2),MONTH(AL$2),15),$AB$2,$AC$2,FALSE,DATE(YEAR($AB109),MONTH($AB109),1),DATE(YEAR($AC109),MONTH($AC109),28)),0)</f>
      </c>
      <c r="AM109" s="18">
        <f>IFERROR(_xlfn.BETA.DIST(DATE(YEAR(AM$2),MONTH(AM$2),15),$AB$2,$AC$2,FALSE,DATE(YEAR($AB109),MONTH($AB109),1),DATE(YEAR($AC109),MONTH($AC109),28)),0)</f>
      </c>
      <c r="AN109" s="18">
        <f>IFERROR(_xlfn.BETA.DIST(DATE(YEAR(AN$2),MONTH(AN$2),15),$AB$2,$AC$2,FALSE,DATE(YEAR($AB109),MONTH($AB109),1),DATE(YEAR($AC109),MONTH($AC109),28)),0)</f>
      </c>
      <c r="AO109" s="18">
        <f>IFERROR(_xlfn.BETA.DIST(DATE(YEAR(AO$2),MONTH(AO$2),15),$AB$2,$AC$2,FALSE,DATE(YEAR($AB109),MONTH($AB109),1),DATE(YEAR($AC109),MONTH($AC109),28)),0)</f>
      </c>
      <c r="AP109" s="18">
        <f>IFERROR(_xlfn.BETA.DIST(DATE(YEAR(AP$2),MONTH(AP$2),15),$AB$2,$AC$2,FALSE,DATE(YEAR($AB109),MONTH($AB109),1),DATE(YEAR($AC109),MONTH($AC109),28)),0)</f>
      </c>
      <c r="AQ109" s="18">
        <f>IFERROR(_xlfn.BETA.DIST(DATE(YEAR(AQ$2),MONTH(AQ$2),15),$AB$2,$AC$2,FALSE,DATE(YEAR($AB109),MONTH($AB109),1),DATE(YEAR($AC109),MONTH($AC109),28)),0)</f>
      </c>
      <c r="AR109" s="18">
        <f>IFERROR(_xlfn.BETA.DIST(DATE(YEAR(AR$2),MONTH(AR$2),15),$AB$2,$AC$2,FALSE,DATE(YEAR($AB109),MONTH($AB109),1),DATE(YEAR($AC109),MONTH($AC109),28)),0)</f>
      </c>
      <c r="AS109" s="18">
        <f>IFERROR(_xlfn.BETA.DIST(DATE(YEAR(AS$2),MONTH(AS$2),15),$AB$2,$AC$2,FALSE,DATE(YEAR($AB109),MONTH($AB109),1),DATE(YEAR($AC109),MONTH($AC109),28)),0)</f>
      </c>
      <c r="AT109" s="18">
        <f>SUM(AE109:AS109)</f>
      </c>
      <c r="AU109" s="18">
        <f>IF(I109&lt;&gt;0,I109,IF($AT109=0,0,AE109/$AT109*$X109))</f>
      </c>
      <c r="AV109" s="18">
        <f>IF(J109&lt;&gt;0,J109,IF($AT109=0,0,AF109/$AT109*$X109))</f>
      </c>
      <c r="AW109" s="18">
        <f>IF(K109&lt;&gt;0,K109,IF($AT109=0,0,AG109/$AT109*$X109))</f>
      </c>
      <c r="AX109" s="18">
        <f>IF(L109&lt;&gt;0,L109,IF($AT109=0,0,AH109/$AT109*$X109))</f>
      </c>
      <c r="AY109" s="18">
        <f>IF(M109&lt;&gt;0,M109,IF($AT109=0,0,AI109/$AT109*$X109))</f>
      </c>
      <c r="AZ109" s="18">
        <f>IF(N109&lt;&gt;0,N109,IF($AT109=0,0,AJ109/$AT109*$X109))</f>
      </c>
      <c r="BA109" s="18">
        <f>IF(O109&lt;&gt;0,O109,IF($AT109=0,0,AK109/$AT109*$X109))</f>
      </c>
      <c r="BB109" s="18">
        <f>IF(P109&lt;&gt;0,P109,IF($AT109=0,0,AL109/$AT109*$X109))</f>
      </c>
      <c r="BC109" s="18">
        <f>IF(Q109&lt;&gt;0,Q109,IF($AT109=0,0,AM109/$AT109*$X109))</f>
      </c>
      <c r="BD109" s="18">
        <f>IF(R109&lt;&gt;0,R109,IF($AT109=0,0,AN109/$AT109*$X109))</f>
      </c>
      <c r="BE109" s="18">
        <f>IF(S109&lt;&gt;0,S109,IF($AT109=0,0,AO109/$AT109*$X109))</f>
      </c>
      <c r="BF109" s="18">
        <f>IF(T109&lt;&gt;0,T109,IF($AT109=0,0,AP109/$AT109*$X109))</f>
      </c>
      <c r="BG109" s="18">
        <f>IF(U109&lt;&gt;0,U109,IF($AT109=0,0,AQ109/$AT109*$X109))</f>
      </c>
      <c r="BH109" s="18">
        <f>IF(V109&lt;&gt;0,V109,IF($AT109=0,0,AR109/$AT109*$X109))</f>
      </c>
      <c r="BI109" s="18">
        <f>IF(W109&lt;&gt;0,W109,IF($AT109=0,0,AS109/$AT109*$X109))</f>
      </c>
      <c r="BJ109" s="18">
        <f>SUM(AU109:BI109)</f>
      </c>
      <c r="BK109" s="18">
        <f>H109-BJ109</f>
      </c>
    </row>
    <row r="110">
      <c r="A110" s="11" t="str">
        <v>S/C</v>
      </c>
      <c r="B110" s="11" t="str">
        <v/>
      </c>
      <c r="C110" s="11" t="str">
        <v/>
      </c>
      <c r="D110" s="11" t="str">
        <v/>
      </c>
      <c r="E110" s="11" t="str">
        <v>S/C</v>
      </c>
      <c r="F110" s="11">
        <f>SUBTOTAL(9,F111:F146)</f>
      </c>
      <c r="G110" s="11">
        <f>SUBTOTAL(9,G111:G146)</f>
      </c>
      <c r="H110" s="11">
        <f>SUBTOTAL(9,H111:H146)</f>
      </c>
      <c r="I110" s="11" t="str">
        <v/>
      </c>
      <c r="J110" s="11" t="str">
        <v/>
      </c>
      <c r="K110" s="11" t="str">
        <v/>
      </c>
      <c r="L110" s="11" t="str">
        <v/>
      </c>
      <c r="M110" s="11" t="str">
        <v/>
      </c>
      <c r="N110" s="11" t="str">
        <v/>
      </c>
      <c r="O110" s="11" t="str">
        <v/>
      </c>
      <c r="P110" s="11" t="str">
        <v/>
      </c>
      <c r="Q110" s="11" t="str">
        <v/>
      </c>
      <c r="R110" s="11" t="str">
        <v/>
      </c>
      <c r="S110" s="11" t="str">
        <v/>
      </c>
      <c r="T110" s="11" t="str">
        <v/>
      </c>
      <c r="U110" s="11" t="str">
        <v/>
      </c>
      <c r="V110" s="11" t="str">
        <v/>
      </c>
      <c r="W110" s="11" t="str">
        <v/>
      </c>
      <c r="X110" s="11">
        <f>SUBTOTAL(9,X111:X146)</f>
      </c>
      <c r="Y110" s="11" t="str">
        <v/>
      </c>
      <c r="Z110" s="11" t="str">
        <v/>
      </c>
      <c r="AA110" s="11" t="str">
        <v/>
      </c>
      <c r="AB110" s="11" t="str">
        <v/>
      </c>
      <c r="AC110" s="11" t="str">
        <v/>
      </c>
      <c r="AD110" s="5" t="str">
        <v/>
      </c>
      <c r="AE110" s="11" t="str">
        <v/>
      </c>
      <c r="AF110" s="11" t="str">
        <v/>
      </c>
      <c r="AG110" s="11" t="str">
        <v/>
      </c>
      <c r="AH110" s="11" t="str">
        <v/>
      </c>
      <c r="AI110" s="11" t="str">
        <v/>
      </c>
      <c r="AJ110" s="11" t="str">
        <v/>
      </c>
      <c r="AK110" s="11" t="str">
        <v/>
      </c>
      <c r="AL110" s="11" t="str">
        <v/>
      </c>
      <c r="AM110" s="11" t="str">
        <v/>
      </c>
      <c r="AN110" s="11" t="str">
        <v/>
      </c>
      <c r="AO110" s="11" t="str">
        <v/>
      </c>
      <c r="AP110" s="11" t="str">
        <v/>
      </c>
      <c r="AQ110" s="11" t="str">
        <v/>
      </c>
      <c r="AR110" s="11" t="str">
        <v/>
      </c>
      <c r="AS110" s="11" t="str">
        <v/>
      </c>
      <c r="AT110" s="11" t="str">
        <v/>
      </c>
      <c r="AU110" s="11">
        <f>SUBTOTAL(9,AU111:AU146)</f>
      </c>
      <c r="AV110" s="11">
        <f>SUBTOTAL(9,AV111:AV146)</f>
      </c>
      <c r="AW110" s="11">
        <f>SUBTOTAL(9,AW111:AW146)</f>
      </c>
      <c r="AX110" s="11">
        <f>SUBTOTAL(9,AX111:AX146)</f>
      </c>
      <c r="AY110" s="11">
        <f>SUBTOTAL(9,AY111:AY146)</f>
      </c>
      <c r="AZ110" s="11">
        <f>SUBTOTAL(9,AZ111:AZ146)</f>
      </c>
      <c r="BA110" s="11">
        <f>SUBTOTAL(9,BA111:BA146)</f>
      </c>
      <c r="BB110" s="11">
        <f>SUBTOTAL(9,BB111:BB146)</f>
      </c>
      <c r="BC110" s="11">
        <f>SUBTOTAL(9,BC111:BC146)</f>
      </c>
      <c r="BD110" s="11">
        <f>SUBTOTAL(9,BD111:BD146)</f>
      </c>
      <c r="BE110" s="11">
        <f>SUBTOTAL(9,BE111:BE146)</f>
      </c>
      <c r="BF110" s="11">
        <f>SUBTOTAL(9,BF111:BF146)</f>
      </c>
      <c r="BG110" s="11">
        <f>SUBTOTAL(9,BG111:BG146)</f>
      </c>
      <c r="BH110" s="11">
        <f>SUBTOTAL(9,BH111:BH146)</f>
      </c>
      <c r="BI110" s="11">
        <f>SUBTOTAL(9,BI111:BI146)</f>
      </c>
      <c r="BJ110" s="11">
        <f>SUBTOTAL(9,BJ111:BJ146)</f>
      </c>
      <c r="BK110" s="11" t="str">
        <v/>
      </c>
    </row>
    <row r="111" outlineLevel="1">
      <c r="A111" s="15" t="str">
        <v>2/1.Main.2</v>
      </c>
      <c r="B111" s="15" t="str">
        <v/>
      </c>
      <c r="C111" s="15" t="str">
        <v/>
      </c>
      <c r="D111" s="15" t="str">
        <v>2/1.Main.2</v>
      </c>
      <c r="E111" s="15" t="str">
        <v>Installation Fire Fighting System</v>
      </c>
      <c r="F111" s="15">
        <v>7919612.6</v>
      </c>
      <c r="G111" s="15" t="str">
        <v/>
      </c>
      <c r="H111" s="15" t="str">
        <v/>
      </c>
      <c r="I111" s="15" t="str">
        <v/>
      </c>
      <c r="J111" s="15" t="str">
        <v/>
      </c>
      <c r="K111" s="15" t="str">
        <v/>
      </c>
      <c r="L111" s="15" t="str">
        <v/>
      </c>
      <c r="M111" s="15" t="str">
        <v/>
      </c>
      <c r="N111" s="15" t="str">
        <v/>
      </c>
      <c r="O111" s="15" t="str">
        <v/>
      </c>
      <c r="P111" s="15" t="str">
        <v/>
      </c>
      <c r="Q111" s="15" t="str">
        <v/>
      </c>
      <c r="R111" s="15" t="str">
        <v/>
      </c>
      <c r="S111" s="15" t="str">
        <v/>
      </c>
      <c r="T111" s="15" t="str">
        <v/>
      </c>
      <c r="U111" s="15" t="str">
        <v/>
      </c>
      <c r="V111" s="15" t="str">
        <v/>
      </c>
      <c r="W111" s="15" t="str">
        <v/>
      </c>
      <c r="X111" s="15" t="str">
        <v/>
      </c>
      <c r="Y111" s="15" t="str">
        <v/>
      </c>
      <c r="Z111" s="15" t="str">
        <v/>
      </c>
      <c r="AA111" s="15" t="str">
        <v/>
      </c>
      <c r="AB111" s="15" t="str">
        <v/>
      </c>
      <c r="AC111" s="15" t="str">
        <v/>
      </c>
      <c r="AD111" s="5" t="str">
        <v/>
      </c>
      <c r="AE111" s="18">
        <f>IFERROR(_xlfn.BETA.DIST(DATE(YEAR(AE$2),MONTH(AE$2),15),$AB$2,$AC$2,FALSE,DATE(YEAR($AB111),MONTH($AB111),1),DATE(YEAR($AC111),MONTH($AC111),28)),0)</f>
      </c>
      <c r="AF111" s="18">
        <f>IFERROR(_xlfn.BETA.DIST(DATE(YEAR(AF$2),MONTH(AF$2),15),$AB$2,$AC$2,FALSE,DATE(YEAR($AB111),MONTH($AB111),1),DATE(YEAR($AC111),MONTH($AC111),28)),0)</f>
      </c>
      <c r="AG111" s="18">
        <f>IFERROR(_xlfn.BETA.DIST(DATE(YEAR(AG$2),MONTH(AG$2),15),$AB$2,$AC$2,FALSE,DATE(YEAR($AB111),MONTH($AB111),1),DATE(YEAR($AC111),MONTH($AC111),28)),0)</f>
      </c>
      <c r="AH111" s="18">
        <f>IFERROR(_xlfn.BETA.DIST(DATE(YEAR(AH$2),MONTH(AH$2),15),$AB$2,$AC$2,FALSE,DATE(YEAR($AB111),MONTH($AB111),1),DATE(YEAR($AC111),MONTH($AC111),28)),0)</f>
      </c>
      <c r="AI111" s="18">
        <f>IFERROR(_xlfn.BETA.DIST(DATE(YEAR(AI$2),MONTH(AI$2),15),$AB$2,$AC$2,FALSE,DATE(YEAR($AB111),MONTH($AB111),1),DATE(YEAR($AC111),MONTH($AC111),28)),0)</f>
      </c>
      <c r="AJ111" s="18">
        <f>IFERROR(_xlfn.BETA.DIST(DATE(YEAR(AJ$2),MONTH(AJ$2),15),$AB$2,$AC$2,FALSE,DATE(YEAR($AB111),MONTH($AB111),1),DATE(YEAR($AC111),MONTH($AC111),28)),0)</f>
      </c>
      <c r="AK111" s="18">
        <f>IFERROR(_xlfn.BETA.DIST(DATE(YEAR(AK$2),MONTH(AK$2),15),$AB$2,$AC$2,FALSE,DATE(YEAR($AB111),MONTH($AB111),1),DATE(YEAR($AC111),MONTH($AC111),28)),0)</f>
      </c>
      <c r="AL111" s="18">
        <f>IFERROR(_xlfn.BETA.DIST(DATE(YEAR(AL$2),MONTH(AL$2),15),$AB$2,$AC$2,FALSE,DATE(YEAR($AB111),MONTH($AB111),1),DATE(YEAR($AC111),MONTH($AC111),28)),0)</f>
      </c>
      <c r="AM111" s="18">
        <f>IFERROR(_xlfn.BETA.DIST(DATE(YEAR(AM$2),MONTH(AM$2),15),$AB$2,$AC$2,FALSE,DATE(YEAR($AB111),MONTH($AB111),1),DATE(YEAR($AC111),MONTH($AC111),28)),0)</f>
      </c>
      <c r="AN111" s="18">
        <f>IFERROR(_xlfn.BETA.DIST(DATE(YEAR(AN$2),MONTH(AN$2),15),$AB$2,$AC$2,FALSE,DATE(YEAR($AB111),MONTH($AB111),1),DATE(YEAR($AC111),MONTH($AC111),28)),0)</f>
      </c>
      <c r="AO111" s="18">
        <f>IFERROR(_xlfn.BETA.DIST(DATE(YEAR(AO$2),MONTH(AO$2),15),$AB$2,$AC$2,FALSE,DATE(YEAR($AB111),MONTH($AB111),1),DATE(YEAR($AC111),MONTH($AC111),28)),0)</f>
      </c>
      <c r="AP111" s="18">
        <f>IFERROR(_xlfn.BETA.DIST(DATE(YEAR(AP$2),MONTH(AP$2),15),$AB$2,$AC$2,FALSE,DATE(YEAR($AB111),MONTH($AB111),1),DATE(YEAR($AC111),MONTH($AC111),28)),0)</f>
      </c>
      <c r="AQ111" s="18">
        <f>IFERROR(_xlfn.BETA.DIST(DATE(YEAR(AQ$2),MONTH(AQ$2),15),$AB$2,$AC$2,FALSE,DATE(YEAR($AB111),MONTH($AB111),1),DATE(YEAR($AC111),MONTH($AC111),28)),0)</f>
      </c>
      <c r="AR111" s="18">
        <f>IFERROR(_xlfn.BETA.DIST(DATE(YEAR(AR$2),MONTH(AR$2),15),$AB$2,$AC$2,FALSE,DATE(YEAR($AB111),MONTH($AB111),1),DATE(YEAR($AC111),MONTH($AC111),28)),0)</f>
      </c>
      <c r="AS111" s="18">
        <f>IFERROR(_xlfn.BETA.DIST(DATE(YEAR(AS$2),MONTH(AS$2),15),$AB$2,$AC$2,FALSE,DATE(YEAR($AB111),MONTH($AB111),1),DATE(YEAR($AC111),MONTH($AC111),28)),0)</f>
      </c>
      <c r="AT111" s="18">
        <f>SUM(AE111:AS111)</f>
      </c>
      <c r="AU111" s="18">
        <f>IF(I111&lt;&gt;0,I111,IF($AT111=0,0,AE111/$AT111*$X111))</f>
      </c>
      <c r="AV111" s="18">
        <f>IF(J111&lt;&gt;0,J111,IF($AT111=0,0,AF111/$AT111*$X111))</f>
      </c>
      <c r="AW111" s="18">
        <f>IF(K111&lt;&gt;0,K111,IF($AT111=0,0,AG111/$AT111*$X111))</f>
      </c>
      <c r="AX111" s="18">
        <f>IF(L111&lt;&gt;0,L111,IF($AT111=0,0,AH111/$AT111*$X111))</f>
      </c>
      <c r="AY111" s="18">
        <f>IF(M111&lt;&gt;0,M111,IF($AT111=0,0,AI111/$AT111*$X111))</f>
      </c>
      <c r="AZ111" s="18">
        <f>IF(N111&lt;&gt;0,N111,IF($AT111=0,0,AJ111/$AT111*$X111))</f>
      </c>
      <c r="BA111" s="18">
        <f>IF(O111&lt;&gt;0,O111,IF($AT111=0,0,AK111/$AT111*$X111))</f>
      </c>
      <c r="BB111" s="18">
        <f>IF(P111&lt;&gt;0,P111,IF($AT111=0,0,AL111/$AT111*$X111))</f>
      </c>
      <c r="BC111" s="18">
        <f>IF(Q111&lt;&gt;0,Q111,IF($AT111=0,0,AM111/$AT111*$X111))</f>
      </c>
      <c r="BD111" s="18">
        <f>IF(R111&lt;&gt;0,R111,IF($AT111=0,0,AN111/$AT111*$X111))</f>
      </c>
      <c r="BE111" s="18">
        <f>IF(S111&lt;&gt;0,S111,IF($AT111=0,0,AO111/$AT111*$X111))</f>
      </c>
      <c r="BF111" s="18">
        <f>IF(T111&lt;&gt;0,T111,IF($AT111=0,0,AP111/$AT111*$X111))</f>
      </c>
      <c r="BG111" s="18">
        <f>IF(U111&lt;&gt;0,U111,IF($AT111=0,0,AQ111/$AT111*$X111))</f>
      </c>
      <c r="BH111" s="18">
        <f>IF(V111&lt;&gt;0,V111,IF($AT111=0,0,AR111/$AT111*$X111))</f>
      </c>
      <c r="BI111" s="18">
        <f>IF(W111&lt;&gt;0,W111,IF($AT111=0,0,AS111/$AT111*$X111))</f>
      </c>
      <c r="BJ111" s="18">
        <f>SUM(AU111:BI111)</f>
      </c>
      <c r="BK111" s="15" t="str">
        <v/>
      </c>
    </row>
    <row r="112" outlineLevel="2">
      <c r="A112" s="5" t="str">
        <v>2/1.Main.2</v>
      </c>
      <c r="B112" s="5" t="str">
        <v/>
      </c>
      <c r="C112" s="5" t="str">
        <v/>
      </c>
      <c r="D112" s="19">
        <v>0.05</v>
      </c>
      <c r="E112" s="5" t="str">
        <v>Advanced Payment Installation</v>
      </c>
      <c r="F112" s="5" t="str">
        <v/>
      </c>
      <c r="G112" s="18">
        <f>F111*D112</f>
      </c>
      <c r="H112" s="18">
        <f>G112</f>
      </c>
      <c r="I112" s="18">
        <v>0</v>
      </c>
      <c r="J112" s="18">
        <v>0</v>
      </c>
      <c r="K112" s="18">
        <v>0</v>
      </c>
      <c r="L112" s="18">
        <v>0</v>
      </c>
      <c r="M112" s="18">
        <v>0</v>
      </c>
      <c r="N112" s="18">
        <v>0</v>
      </c>
      <c r="O112" s="18">
        <v>0</v>
      </c>
      <c r="P112" s="18">
        <v>0</v>
      </c>
      <c r="Q112" s="18">
        <v>0</v>
      </c>
      <c r="R112" s="18">
        <v>0</v>
      </c>
      <c r="S112" s="18">
        <v>0</v>
      </c>
      <c r="T112" s="18">
        <v>0</v>
      </c>
      <c r="U112" s="18">
        <v>0</v>
      </c>
      <c r="V112" s="18">
        <v>0</v>
      </c>
      <c r="W112" s="18">
        <v>0</v>
      </c>
      <c r="X112" s="18">
        <f>H112-SUM(I112:W112)</f>
      </c>
      <c r="Y112" s="5" t="str">
        <v/>
      </c>
      <c r="Z112" s="5" t="str">
        <v/>
      </c>
      <c r="AA112" s="18">
        <v>0</v>
      </c>
      <c r="AB112" s="20">
        <f>Y112+AA112</f>
      </c>
      <c r="AC112" s="20">
        <f>AA112+Z112</f>
      </c>
      <c r="AD112" s="5" t="str">
        <v/>
      </c>
      <c r="AE112" s="18">
        <f>IFERROR(_xlfn.BETA.DIST(DATE(YEAR(AE$2),MONTH(AE$2),15),$AB$2,$AC$2,FALSE,DATE(YEAR($AB112),MONTH($AB112),1),DATE(YEAR($AC112),MONTH($AC112),28)),0)</f>
      </c>
      <c r="AF112" s="18">
        <f>IFERROR(_xlfn.BETA.DIST(DATE(YEAR(AF$2),MONTH(AF$2),15),$AB$2,$AC$2,FALSE,DATE(YEAR($AB112),MONTH($AB112),1),DATE(YEAR($AC112),MONTH($AC112),28)),0)</f>
      </c>
      <c r="AG112" s="18">
        <f>IFERROR(_xlfn.BETA.DIST(DATE(YEAR(AG$2),MONTH(AG$2),15),$AB$2,$AC$2,FALSE,DATE(YEAR($AB112),MONTH($AB112),1),DATE(YEAR($AC112),MONTH($AC112),28)),0)</f>
      </c>
      <c r="AH112" s="18">
        <f>IFERROR(_xlfn.BETA.DIST(DATE(YEAR(AH$2),MONTH(AH$2),15),$AB$2,$AC$2,FALSE,DATE(YEAR($AB112),MONTH($AB112),1),DATE(YEAR($AC112),MONTH($AC112),28)),0)</f>
      </c>
      <c r="AI112" s="18">
        <f>IFERROR(_xlfn.BETA.DIST(DATE(YEAR(AI$2),MONTH(AI$2),15),$AB$2,$AC$2,FALSE,DATE(YEAR($AB112),MONTH($AB112),1),DATE(YEAR($AC112),MONTH($AC112),28)),0)</f>
      </c>
      <c r="AJ112" s="18">
        <f>IFERROR(_xlfn.BETA.DIST(DATE(YEAR(AJ$2),MONTH(AJ$2),15),$AB$2,$AC$2,FALSE,DATE(YEAR($AB112),MONTH($AB112),1),DATE(YEAR($AC112),MONTH($AC112),28)),0)</f>
      </c>
      <c r="AK112" s="18">
        <f>IFERROR(_xlfn.BETA.DIST(DATE(YEAR(AK$2),MONTH(AK$2),15),$AB$2,$AC$2,FALSE,DATE(YEAR($AB112),MONTH($AB112),1),DATE(YEAR($AC112),MONTH($AC112),28)),0)</f>
      </c>
      <c r="AL112" s="18">
        <f>IFERROR(_xlfn.BETA.DIST(DATE(YEAR(AL$2),MONTH(AL$2),15),$AB$2,$AC$2,FALSE,DATE(YEAR($AB112),MONTH($AB112),1),DATE(YEAR($AC112),MONTH($AC112),28)),0)</f>
      </c>
      <c r="AM112" s="18">
        <f>IFERROR(_xlfn.BETA.DIST(DATE(YEAR(AM$2),MONTH(AM$2),15),$AB$2,$AC$2,FALSE,DATE(YEAR($AB112),MONTH($AB112),1),DATE(YEAR($AC112),MONTH($AC112),28)),0)</f>
      </c>
      <c r="AN112" s="18">
        <f>IFERROR(_xlfn.BETA.DIST(DATE(YEAR(AN$2),MONTH(AN$2),15),$AB$2,$AC$2,FALSE,DATE(YEAR($AB112),MONTH($AB112),1),DATE(YEAR($AC112),MONTH($AC112),28)),0)</f>
      </c>
      <c r="AO112" s="18">
        <f>IFERROR(_xlfn.BETA.DIST(DATE(YEAR(AO$2),MONTH(AO$2),15),$AB$2,$AC$2,FALSE,DATE(YEAR($AB112),MONTH($AB112),1),DATE(YEAR($AC112),MONTH($AC112),28)),0)</f>
      </c>
      <c r="AP112" s="18">
        <f>IFERROR(_xlfn.BETA.DIST(DATE(YEAR(AP$2),MONTH(AP$2),15),$AB$2,$AC$2,FALSE,DATE(YEAR($AB112),MONTH($AB112),1),DATE(YEAR($AC112),MONTH($AC112),28)),0)</f>
      </c>
      <c r="AQ112" s="18">
        <f>IFERROR(_xlfn.BETA.DIST(DATE(YEAR(AQ$2),MONTH(AQ$2),15),$AB$2,$AC$2,FALSE,DATE(YEAR($AB112),MONTH($AB112),1),DATE(YEAR($AC112),MONTH($AC112),28)),0)</f>
      </c>
      <c r="AR112" s="18">
        <f>IFERROR(_xlfn.BETA.DIST(DATE(YEAR(AR$2),MONTH(AR$2),15),$AB$2,$AC$2,FALSE,DATE(YEAR($AB112),MONTH($AB112),1),DATE(YEAR($AC112),MONTH($AC112),28)),0)</f>
      </c>
      <c r="AS112" s="18">
        <f>IFERROR(_xlfn.BETA.DIST(DATE(YEAR(AS$2),MONTH(AS$2),15),$AB$2,$AC$2,FALSE,DATE(YEAR($AB112),MONTH($AB112),1),DATE(YEAR($AC112),MONTH($AC112),28)),0)</f>
      </c>
      <c r="AT112" s="18">
        <f>SUM(AE112:AS112)</f>
      </c>
      <c r="AU112" s="18">
        <f>IF(I112&lt;&gt;0,I112,IF($AT112=0,0,AE112/$AT112*$X112))</f>
      </c>
      <c r="AV112" s="18">
        <f>IF(J112&lt;&gt;0,J112,IF($AT112=0,0,AF112/$AT112*$X112))</f>
      </c>
      <c r="AW112" s="18">
        <f>IF(K112&lt;&gt;0,K112,IF($AT112=0,0,AG112/$AT112*$X112))</f>
      </c>
      <c r="AX112" s="18">
        <f>IF(L112&lt;&gt;0,L112,IF($AT112=0,0,AH112/$AT112*$X112))</f>
      </c>
      <c r="AY112" s="18">
        <f>IF(M112&lt;&gt;0,M112,IF($AT112=0,0,AI112/$AT112*$X112))</f>
      </c>
      <c r="AZ112" s="18">
        <f>IF(N112&lt;&gt;0,N112,IF($AT112=0,0,AJ112/$AT112*$X112))</f>
      </c>
      <c r="BA112" s="18">
        <f>IF(O112&lt;&gt;0,O112,IF($AT112=0,0,AK112/$AT112*$X112))</f>
      </c>
      <c r="BB112" s="18">
        <f>IF(P112&lt;&gt;0,P112,IF($AT112=0,0,AL112/$AT112*$X112))</f>
      </c>
      <c r="BC112" s="18">
        <f>IF(Q112&lt;&gt;0,Q112,IF($AT112=0,0,AM112/$AT112*$X112))</f>
      </c>
      <c r="BD112" s="18">
        <f>IF(R112&lt;&gt;0,R112,IF($AT112=0,0,AN112/$AT112*$X112))</f>
      </c>
      <c r="BE112" s="18">
        <f>IF(S112&lt;&gt;0,S112,IF($AT112=0,0,AO112/$AT112*$X112))</f>
      </c>
      <c r="BF112" s="18">
        <f>IF(T112&lt;&gt;0,T112,IF($AT112=0,0,AP112/$AT112*$X112))</f>
      </c>
      <c r="BG112" s="18">
        <f>IF(U112&lt;&gt;0,U112,IF($AT112=0,0,AQ112/$AT112*$X112))</f>
      </c>
      <c r="BH112" s="18">
        <f>IF(V112&lt;&gt;0,V112,IF($AT112=0,0,AR112/$AT112*$X112))</f>
      </c>
      <c r="BI112" s="18">
        <f>IF(W112&lt;&gt;0,W112,IF($AT112=0,0,AS112/$AT112*$X112))</f>
      </c>
      <c r="BJ112" s="18">
        <f>SUM(AU112:BI112)</f>
      </c>
      <c r="BK112" s="18">
        <f>H112-BJ112</f>
      </c>
    </row>
    <row r="113" outlineLevel="2">
      <c r="A113" s="5" t="str">
        <v>2/1.Main.2</v>
      </c>
      <c r="B113" s="5" t="str">
        <v/>
      </c>
      <c r="C113" s="5" t="str">
        <v/>
      </c>
      <c r="D113" s="19">
        <v>0.85</v>
      </c>
      <c r="E113" s="5" t="str">
        <v>Installation Progress</v>
      </c>
      <c r="F113" s="5" t="str">
        <v/>
      </c>
      <c r="G113" s="18">
        <f>F111*D113</f>
      </c>
      <c r="H113" s="18">
        <f>G113</f>
      </c>
      <c r="I113" s="18">
        <v>0</v>
      </c>
      <c r="J113" s="18">
        <v>0</v>
      </c>
      <c r="K113" s="18">
        <v>0</v>
      </c>
      <c r="L113" s="18">
        <v>0</v>
      </c>
      <c r="M113" s="18">
        <v>0</v>
      </c>
      <c r="N113" s="18">
        <v>0</v>
      </c>
      <c r="O113" s="18">
        <v>0</v>
      </c>
      <c r="P113" s="18">
        <v>0</v>
      </c>
      <c r="Q113" s="18">
        <v>0</v>
      </c>
      <c r="R113" s="18">
        <v>0</v>
      </c>
      <c r="S113" s="18">
        <v>0</v>
      </c>
      <c r="T113" s="18">
        <v>0</v>
      </c>
      <c r="U113" s="18">
        <v>0</v>
      </c>
      <c r="V113" s="18">
        <v>0</v>
      </c>
      <c r="W113" s="18">
        <v>0</v>
      </c>
      <c r="X113" s="18">
        <f>H113-SUM(I113:W113)</f>
      </c>
      <c r="Y113" s="5" t="str">
        <v/>
      </c>
      <c r="Z113" s="5" t="str">
        <v/>
      </c>
      <c r="AA113" s="18">
        <v>30</v>
      </c>
      <c r="AB113" s="20">
        <f>Y113+AA113</f>
      </c>
      <c r="AC113" s="20">
        <f>AA113+Z113</f>
      </c>
      <c r="AD113" s="5" t="str">
        <v/>
      </c>
      <c r="AE113" s="18">
        <f>IFERROR(_xlfn.BETA.DIST(DATE(YEAR(AE$2),MONTH(AE$2),15),$AB$2,$AC$2,FALSE,DATE(YEAR($AB113),MONTH($AB113),1),DATE(YEAR($AC113),MONTH($AC113),28)),0)</f>
      </c>
      <c r="AF113" s="18">
        <f>IFERROR(_xlfn.BETA.DIST(DATE(YEAR(AF$2),MONTH(AF$2),15),$AB$2,$AC$2,FALSE,DATE(YEAR($AB113),MONTH($AB113),1),DATE(YEAR($AC113),MONTH($AC113),28)),0)</f>
      </c>
      <c r="AG113" s="18">
        <f>IFERROR(_xlfn.BETA.DIST(DATE(YEAR(AG$2),MONTH(AG$2),15),$AB$2,$AC$2,FALSE,DATE(YEAR($AB113),MONTH($AB113),1),DATE(YEAR($AC113),MONTH($AC113),28)),0)</f>
      </c>
      <c r="AH113" s="18">
        <f>IFERROR(_xlfn.BETA.DIST(DATE(YEAR(AH$2),MONTH(AH$2),15),$AB$2,$AC$2,FALSE,DATE(YEAR($AB113),MONTH($AB113),1),DATE(YEAR($AC113),MONTH($AC113),28)),0)</f>
      </c>
      <c r="AI113" s="18">
        <f>IFERROR(_xlfn.BETA.DIST(DATE(YEAR(AI$2),MONTH(AI$2),15),$AB$2,$AC$2,FALSE,DATE(YEAR($AB113),MONTH($AB113),1),DATE(YEAR($AC113),MONTH($AC113),28)),0)</f>
      </c>
      <c r="AJ113" s="18">
        <f>IFERROR(_xlfn.BETA.DIST(DATE(YEAR(AJ$2),MONTH(AJ$2),15),$AB$2,$AC$2,FALSE,DATE(YEAR($AB113),MONTH($AB113),1),DATE(YEAR($AC113),MONTH($AC113),28)),0)</f>
      </c>
      <c r="AK113" s="18">
        <f>IFERROR(_xlfn.BETA.DIST(DATE(YEAR(AK$2),MONTH(AK$2),15),$AB$2,$AC$2,FALSE,DATE(YEAR($AB113),MONTH($AB113),1),DATE(YEAR($AC113),MONTH($AC113),28)),0)</f>
      </c>
      <c r="AL113" s="18">
        <f>IFERROR(_xlfn.BETA.DIST(DATE(YEAR(AL$2),MONTH(AL$2),15),$AB$2,$AC$2,FALSE,DATE(YEAR($AB113),MONTH($AB113),1),DATE(YEAR($AC113),MONTH($AC113),28)),0)</f>
      </c>
      <c r="AM113" s="18">
        <f>IFERROR(_xlfn.BETA.DIST(DATE(YEAR(AM$2),MONTH(AM$2),15),$AB$2,$AC$2,FALSE,DATE(YEAR($AB113),MONTH($AB113),1),DATE(YEAR($AC113),MONTH($AC113),28)),0)</f>
      </c>
      <c r="AN113" s="18">
        <f>IFERROR(_xlfn.BETA.DIST(DATE(YEAR(AN$2),MONTH(AN$2),15),$AB$2,$AC$2,FALSE,DATE(YEAR($AB113),MONTH($AB113),1),DATE(YEAR($AC113),MONTH($AC113),28)),0)</f>
      </c>
      <c r="AO113" s="18">
        <f>IFERROR(_xlfn.BETA.DIST(DATE(YEAR(AO$2),MONTH(AO$2),15),$AB$2,$AC$2,FALSE,DATE(YEAR($AB113),MONTH($AB113),1),DATE(YEAR($AC113),MONTH($AC113),28)),0)</f>
      </c>
      <c r="AP113" s="18">
        <f>IFERROR(_xlfn.BETA.DIST(DATE(YEAR(AP$2),MONTH(AP$2),15),$AB$2,$AC$2,FALSE,DATE(YEAR($AB113),MONTH($AB113),1),DATE(YEAR($AC113),MONTH($AC113),28)),0)</f>
      </c>
      <c r="AQ113" s="18">
        <f>IFERROR(_xlfn.BETA.DIST(DATE(YEAR(AQ$2),MONTH(AQ$2),15),$AB$2,$AC$2,FALSE,DATE(YEAR($AB113),MONTH($AB113),1),DATE(YEAR($AC113),MONTH($AC113),28)),0)</f>
      </c>
      <c r="AR113" s="18">
        <f>IFERROR(_xlfn.BETA.DIST(DATE(YEAR(AR$2),MONTH(AR$2),15),$AB$2,$AC$2,FALSE,DATE(YEAR($AB113),MONTH($AB113),1),DATE(YEAR($AC113),MONTH($AC113),28)),0)</f>
      </c>
      <c r="AS113" s="18">
        <f>IFERROR(_xlfn.BETA.DIST(DATE(YEAR(AS$2),MONTH(AS$2),15),$AB$2,$AC$2,FALSE,DATE(YEAR($AB113),MONTH($AB113),1),DATE(YEAR($AC113),MONTH($AC113),28)),0)</f>
      </c>
      <c r="AT113" s="18">
        <f>SUM(AE113:AS113)</f>
      </c>
      <c r="AU113" s="18">
        <f>IF(I113&lt;&gt;0,I113,IF($AT113=0,0,AE113/$AT113*$X113))</f>
      </c>
      <c r="AV113" s="18">
        <f>IF(J113&lt;&gt;0,J113,IF($AT113=0,0,AF113/$AT113*$X113))</f>
      </c>
      <c r="AW113" s="18">
        <f>IF(K113&lt;&gt;0,K113,IF($AT113=0,0,AG113/$AT113*$X113))</f>
      </c>
      <c r="AX113" s="18">
        <f>IF(L113&lt;&gt;0,L113,IF($AT113=0,0,AH113/$AT113*$X113))</f>
      </c>
      <c r="AY113" s="18">
        <f>IF(M113&lt;&gt;0,M113,IF($AT113=0,0,AI113/$AT113*$X113))</f>
      </c>
      <c r="AZ113" s="18">
        <f>IF(N113&lt;&gt;0,N113,IF($AT113=0,0,AJ113/$AT113*$X113))</f>
      </c>
      <c r="BA113" s="18">
        <f>IF(O113&lt;&gt;0,O113,IF($AT113=0,0,AK113/$AT113*$X113))</f>
      </c>
      <c r="BB113" s="18">
        <f>IF(P113&lt;&gt;0,P113,IF($AT113=0,0,AL113/$AT113*$X113))</f>
      </c>
      <c r="BC113" s="18">
        <f>IF(Q113&lt;&gt;0,Q113,IF($AT113=0,0,AM113/$AT113*$X113))</f>
      </c>
      <c r="BD113" s="18">
        <f>IF(R113&lt;&gt;0,R113,IF($AT113=0,0,AN113/$AT113*$X113))</f>
      </c>
      <c r="BE113" s="18">
        <f>IF(S113&lt;&gt;0,S113,IF($AT113=0,0,AO113/$AT113*$X113))</f>
      </c>
      <c r="BF113" s="18">
        <f>IF(T113&lt;&gt;0,T113,IF($AT113=0,0,AP113/$AT113*$X113))</f>
      </c>
      <c r="BG113" s="18">
        <f>IF(U113&lt;&gt;0,U113,IF($AT113=0,0,AQ113/$AT113*$X113))</f>
      </c>
      <c r="BH113" s="18">
        <f>IF(V113&lt;&gt;0,V113,IF($AT113=0,0,AR113/$AT113*$X113))</f>
      </c>
      <c r="BI113" s="18">
        <f>IF(W113&lt;&gt;0,W113,IF($AT113=0,0,AS113/$AT113*$X113))</f>
      </c>
      <c r="BJ113" s="18">
        <f>SUM(AU113:BI113)</f>
      </c>
      <c r="BK113" s="18">
        <f>H113-BJ113</f>
      </c>
    </row>
    <row r="114" outlineLevel="2">
      <c r="A114" s="5" t="str">
        <v>2/1.Main.2</v>
      </c>
      <c r="B114" s="5" t="str">
        <v>BSKDGNGENGR07</v>
      </c>
      <c r="C114" s="5" t="str">
        <v>BSKDGNGENGR07</v>
      </c>
      <c r="D114" s="19">
        <v>0.1</v>
      </c>
      <c r="E114" s="5" t="str">
        <v>Subcontractor Retention</v>
      </c>
      <c r="F114" s="5" t="str">
        <v/>
      </c>
      <c r="G114" s="18">
        <f>F111*D114</f>
      </c>
      <c r="H114" s="18">
        <f>G114</f>
      </c>
      <c r="I114" s="18">
        <v>0</v>
      </c>
      <c r="J114" s="18">
        <v>0</v>
      </c>
      <c r="K114" s="18">
        <v>0</v>
      </c>
      <c r="L114" s="18">
        <v>0</v>
      </c>
      <c r="M114" s="18">
        <v>0</v>
      </c>
      <c r="N114" s="18">
        <v>0</v>
      </c>
      <c r="O114" s="18">
        <v>0</v>
      </c>
      <c r="P114" s="18">
        <v>0</v>
      </c>
      <c r="Q114" s="18">
        <v>0</v>
      </c>
      <c r="R114" s="18">
        <v>0</v>
      </c>
      <c r="S114" s="18">
        <v>0</v>
      </c>
      <c r="T114" s="18">
        <v>0</v>
      </c>
      <c r="U114" s="18">
        <v>0</v>
      </c>
      <c r="V114" s="18">
        <v>0</v>
      </c>
      <c r="W114" s="18">
        <v>0</v>
      </c>
      <c r="X114" s="18">
        <f>H114-SUM(I114:W114)</f>
      </c>
      <c r="Y114" s="20">
        <v>46483</v>
      </c>
      <c r="Z114" s="20">
        <v>46483</v>
      </c>
      <c r="AA114" s="18">
        <v>0</v>
      </c>
      <c r="AB114" s="20">
        <f>Y114+AA114</f>
      </c>
      <c r="AC114" s="20">
        <f>AA114+Z114</f>
      </c>
      <c r="AD114" s="5" t="str">
        <v/>
      </c>
      <c r="AE114" s="18">
        <f>IFERROR(_xlfn.BETA.DIST(DATE(YEAR(AE$2),MONTH(AE$2),15),$AB$2,$AC$2,FALSE,DATE(YEAR($AB114),MONTH($AB114),1),DATE(YEAR($AC114),MONTH($AC114),28)),0)</f>
      </c>
      <c r="AF114" s="18">
        <f>IFERROR(_xlfn.BETA.DIST(DATE(YEAR(AF$2),MONTH(AF$2),15),$AB$2,$AC$2,FALSE,DATE(YEAR($AB114),MONTH($AB114),1),DATE(YEAR($AC114),MONTH($AC114),28)),0)</f>
      </c>
      <c r="AG114" s="18">
        <f>IFERROR(_xlfn.BETA.DIST(DATE(YEAR(AG$2),MONTH(AG$2),15),$AB$2,$AC$2,FALSE,DATE(YEAR($AB114),MONTH($AB114),1),DATE(YEAR($AC114),MONTH($AC114),28)),0)</f>
      </c>
      <c r="AH114" s="18">
        <f>IFERROR(_xlfn.BETA.DIST(DATE(YEAR(AH$2),MONTH(AH$2),15),$AB$2,$AC$2,FALSE,DATE(YEAR($AB114),MONTH($AB114),1),DATE(YEAR($AC114),MONTH($AC114),28)),0)</f>
      </c>
      <c r="AI114" s="18">
        <f>IFERROR(_xlfn.BETA.DIST(DATE(YEAR(AI$2),MONTH(AI$2),15),$AB$2,$AC$2,FALSE,DATE(YEAR($AB114),MONTH($AB114),1),DATE(YEAR($AC114),MONTH($AC114),28)),0)</f>
      </c>
      <c r="AJ114" s="18">
        <f>IFERROR(_xlfn.BETA.DIST(DATE(YEAR(AJ$2),MONTH(AJ$2),15),$AB$2,$AC$2,FALSE,DATE(YEAR($AB114),MONTH($AB114),1),DATE(YEAR($AC114),MONTH($AC114),28)),0)</f>
      </c>
      <c r="AK114" s="18">
        <f>IFERROR(_xlfn.BETA.DIST(DATE(YEAR(AK$2),MONTH(AK$2),15),$AB$2,$AC$2,FALSE,DATE(YEAR($AB114),MONTH($AB114),1),DATE(YEAR($AC114),MONTH($AC114),28)),0)</f>
      </c>
      <c r="AL114" s="18">
        <f>IFERROR(_xlfn.BETA.DIST(DATE(YEAR(AL$2),MONTH(AL$2),15),$AB$2,$AC$2,FALSE,DATE(YEAR($AB114),MONTH($AB114),1),DATE(YEAR($AC114),MONTH($AC114),28)),0)</f>
      </c>
      <c r="AM114" s="18">
        <f>IFERROR(_xlfn.BETA.DIST(DATE(YEAR(AM$2),MONTH(AM$2),15),$AB$2,$AC$2,FALSE,DATE(YEAR($AB114),MONTH($AB114),1),DATE(YEAR($AC114),MONTH($AC114),28)),0)</f>
      </c>
      <c r="AN114" s="18">
        <f>IFERROR(_xlfn.BETA.DIST(DATE(YEAR(AN$2),MONTH(AN$2),15),$AB$2,$AC$2,FALSE,DATE(YEAR($AB114),MONTH($AB114),1),DATE(YEAR($AC114),MONTH($AC114),28)),0)</f>
      </c>
      <c r="AO114" s="18">
        <f>IFERROR(_xlfn.BETA.DIST(DATE(YEAR(AO$2),MONTH(AO$2),15),$AB$2,$AC$2,FALSE,DATE(YEAR($AB114),MONTH($AB114),1),DATE(YEAR($AC114),MONTH($AC114),28)),0)</f>
      </c>
      <c r="AP114" s="18">
        <f>IFERROR(_xlfn.BETA.DIST(DATE(YEAR(AP$2),MONTH(AP$2),15),$AB$2,$AC$2,FALSE,DATE(YEAR($AB114),MONTH($AB114),1),DATE(YEAR($AC114),MONTH($AC114),28)),0)</f>
      </c>
      <c r="AQ114" s="18">
        <f>IFERROR(_xlfn.BETA.DIST(DATE(YEAR(AQ$2),MONTH(AQ$2),15),$AB$2,$AC$2,FALSE,DATE(YEAR($AB114),MONTH($AB114),1),DATE(YEAR($AC114),MONTH($AC114),28)),0)</f>
      </c>
      <c r="AR114" s="18">
        <f>IFERROR(_xlfn.BETA.DIST(DATE(YEAR(AR$2),MONTH(AR$2),15),$AB$2,$AC$2,FALSE,DATE(YEAR($AB114),MONTH($AB114),1),DATE(YEAR($AC114),MONTH($AC114),28)),0)</f>
      </c>
      <c r="AS114" s="18">
        <f>IFERROR(_xlfn.BETA.DIST(DATE(YEAR(AS$2),MONTH(AS$2),15),$AB$2,$AC$2,FALSE,DATE(YEAR($AB114),MONTH($AB114),1),DATE(YEAR($AC114),MONTH($AC114),28)),0)</f>
      </c>
      <c r="AT114" s="18">
        <f>SUM(AE114:AS114)</f>
      </c>
      <c r="AU114" s="18">
        <f>IF(I114&lt;&gt;0,I114,IF($AT114=0,0,AE114/$AT114*$X114))</f>
      </c>
      <c r="AV114" s="18">
        <f>IF(J114&lt;&gt;0,J114,IF($AT114=0,0,AF114/$AT114*$X114))</f>
      </c>
      <c r="AW114" s="18">
        <f>IF(K114&lt;&gt;0,K114,IF($AT114=0,0,AG114/$AT114*$X114))</f>
      </c>
      <c r="AX114" s="18">
        <f>IF(L114&lt;&gt;0,L114,IF($AT114=0,0,AH114/$AT114*$X114))</f>
      </c>
      <c r="AY114" s="18">
        <f>IF(M114&lt;&gt;0,M114,IF($AT114=0,0,AI114/$AT114*$X114))</f>
      </c>
      <c r="AZ114" s="18">
        <f>IF(N114&lt;&gt;0,N114,IF($AT114=0,0,AJ114/$AT114*$X114))</f>
      </c>
      <c r="BA114" s="18">
        <f>IF(O114&lt;&gt;0,O114,IF($AT114=0,0,AK114/$AT114*$X114))</f>
      </c>
      <c r="BB114" s="18">
        <f>IF(P114&lt;&gt;0,P114,IF($AT114=0,0,AL114/$AT114*$X114))</f>
      </c>
      <c r="BC114" s="18">
        <f>IF(Q114&lt;&gt;0,Q114,IF($AT114=0,0,AM114/$AT114*$X114))</f>
      </c>
      <c r="BD114" s="18">
        <f>IF(R114&lt;&gt;0,R114,IF($AT114=0,0,AN114/$AT114*$X114))</f>
      </c>
      <c r="BE114" s="18">
        <f>IF(S114&lt;&gt;0,S114,IF($AT114=0,0,AO114/$AT114*$X114))</f>
      </c>
      <c r="BF114" s="18">
        <f>IF(T114&lt;&gt;0,T114,IF($AT114=0,0,AP114/$AT114*$X114))</f>
      </c>
      <c r="BG114" s="18">
        <f>IF(U114&lt;&gt;0,U114,IF($AT114=0,0,AQ114/$AT114*$X114))</f>
      </c>
      <c r="BH114" s="18">
        <f>IF(V114&lt;&gt;0,V114,IF($AT114=0,0,AR114/$AT114*$X114))</f>
      </c>
      <c r="BI114" s="18">
        <f>IF(W114&lt;&gt;0,W114,IF($AT114=0,0,AS114/$AT114*$X114))</f>
      </c>
      <c r="BJ114" s="18">
        <f>SUM(AU114:BI114)</f>
      </c>
      <c r="BK114" s="18">
        <f>H114-BJ114</f>
      </c>
    </row>
    <row r="115" outlineLevel="1">
      <c r="A115" s="15" t="str">
        <v>9.2.2</v>
      </c>
      <c r="B115" s="15" t="str">
        <v/>
      </c>
      <c r="C115" s="15" t="str">
        <v/>
      </c>
      <c r="D115" s="15" t="str">
        <v>9.2.2</v>
      </c>
      <c r="E115" s="15" t="str">
        <v>Installation 72.5 kV single core cable sealing end</v>
      </c>
      <c r="F115" s="15">
        <v>397548</v>
      </c>
      <c r="G115" s="15" t="str">
        <v/>
      </c>
      <c r="H115" s="15" t="str">
        <v/>
      </c>
      <c r="I115" s="15" t="str">
        <v/>
      </c>
      <c r="J115" s="15" t="str">
        <v/>
      </c>
      <c r="K115" s="15" t="str">
        <v/>
      </c>
      <c r="L115" s="15" t="str">
        <v/>
      </c>
      <c r="M115" s="15" t="str">
        <v/>
      </c>
      <c r="N115" s="15" t="str">
        <v/>
      </c>
      <c r="O115" s="15" t="str">
        <v/>
      </c>
      <c r="P115" s="15" t="str">
        <v/>
      </c>
      <c r="Q115" s="15" t="str">
        <v/>
      </c>
      <c r="R115" s="15" t="str">
        <v/>
      </c>
      <c r="S115" s="15" t="str">
        <v/>
      </c>
      <c r="T115" s="15" t="str">
        <v/>
      </c>
      <c r="U115" s="15" t="str">
        <v/>
      </c>
      <c r="V115" s="15" t="str">
        <v/>
      </c>
      <c r="W115" s="15" t="str">
        <v/>
      </c>
      <c r="X115" s="15" t="str">
        <v/>
      </c>
      <c r="Y115" s="15" t="str">
        <v/>
      </c>
      <c r="Z115" s="15" t="str">
        <v/>
      </c>
      <c r="AA115" s="15" t="str">
        <v/>
      </c>
      <c r="AB115" s="15" t="str">
        <v/>
      </c>
      <c r="AC115" s="15" t="str">
        <v/>
      </c>
      <c r="AD115" s="5" t="str">
        <v/>
      </c>
      <c r="AE115" s="18">
        <f>IFERROR(_xlfn.BETA.DIST(DATE(YEAR(AE$2),MONTH(AE$2),15),$AB$2,$AC$2,FALSE,DATE(YEAR($AB115),MONTH($AB115),1),DATE(YEAR($AC115),MONTH($AC115),28)),0)</f>
      </c>
      <c r="AF115" s="18">
        <f>IFERROR(_xlfn.BETA.DIST(DATE(YEAR(AF$2),MONTH(AF$2),15),$AB$2,$AC$2,FALSE,DATE(YEAR($AB115),MONTH($AB115),1),DATE(YEAR($AC115),MONTH($AC115),28)),0)</f>
      </c>
      <c r="AG115" s="18">
        <f>IFERROR(_xlfn.BETA.DIST(DATE(YEAR(AG$2),MONTH(AG$2),15),$AB$2,$AC$2,FALSE,DATE(YEAR($AB115),MONTH($AB115),1),DATE(YEAR($AC115),MONTH($AC115),28)),0)</f>
      </c>
      <c r="AH115" s="18">
        <f>IFERROR(_xlfn.BETA.DIST(DATE(YEAR(AH$2),MONTH(AH$2),15),$AB$2,$AC$2,FALSE,DATE(YEAR($AB115),MONTH($AB115),1),DATE(YEAR($AC115),MONTH($AC115),28)),0)</f>
      </c>
      <c r="AI115" s="18">
        <f>IFERROR(_xlfn.BETA.DIST(DATE(YEAR(AI$2),MONTH(AI$2),15),$AB$2,$AC$2,FALSE,DATE(YEAR($AB115),MONTH($AB115),1),DATE(YEAR($AC115),MONTH($AC115),28)),0)</f>
      </c>
      <c r="AJ115" s="18">
        <f>IFERROR(_xlfn.BETA.DIST(DATE(YEAR(AJ$2),MONTH(AJ$2),15),$AB$2,$AC$2,FALSE,DATE(YEAR($AB115),MONTH($AB115),1),DATE(YEAR($AC115),MONTH($AC115),28)),0)</f>
      </c>
      <c r="AK115" s="18">
        <f>IFERROR(_xlfn.BETA.DIST(DATE(YEAR(AK$2),MONTH(AK$2),15),$AB$2,$AC$2,FALSE,DATE(YEAR($AB115),MONTH($AB115),1),DATE(YEAR($AC115),MONTH($AC115),28)),0)</f>
      </c>
      <c r="AL115" s="18">
        <f>IFERROR(_xlfn.BETA.DIST(DATE(YEAR(AL$2),MONTH(AL$2),15),$AB$2,$AC$2,FALSE,DATE(YEAR($AB115),MONTH($AB115),1),DATE(YEAR($AC115),MONTH($AC115),28)),0)</f>
      </c>
      <c r="AM115" s="18">
        <f>IFERROR(_xlfn.BETA.DIST(DATE(YEAR(AM$2),MONTH(AM$2),15),$AB$2,$AC$2,FALSE,DATE(YEAR($AB115),MONTH($AB115),1),DATE(YEAR($AC115),MONTH($AC115),28)),0)</f>
      </c>
      <c r="AN115" s="18">
        <f>IFERROR(_xlfn.BETA.DIST(DATE(YEAR(AN$2),MONTH(AN$2),15),$AB$2,$AC$2,FALSE,DATE(YEAR($AB115),MONTH($AB115),1),DATE(YEAR($AC115),MONTH($AC115),28)),0)</f>
      </c>
      <c r="AO115" s="18">
        <f>IFERROR(_xlfn.BETA.DIST(DATE(YEAR(AO$2),MONTH(AO$2),15),$AB$2,$AC$2,FALSE,DATE(YEAR($AB115),MONTH($AB115),1),DATE(YEAR($AC115),MONTH($AC115),28)),0)</f>
      </c>
      <c r="AP115" s="18">
        <f>IFERROR(_xlfn.BETA.DIST(DATE(YEAR(AP$2),MONTH(AP$2),15),$AB$2,$AC$2,FALSE,DATE(YEAR($AB115),MONTH($AB115),1),DATE(YEAR($AC115),MONTH($AC115),28)),0)</f>
      </c>
      <c r="AQ115" s="18">
        <f>IFERROR(_xlfn.BETA.DIST(DATE(YEAR(AQ$2),MONTH(AQ$2),15),$AB$2,$AC$2,FALSE,DATE(YEAR($AB115),MONTH($AB115),1),DATE(YEAR($AC115),MONTH($AC115),28)),0)</f>
      </c>
      <c r="AR115" s="18">
        <f>IFERROR(_xlfn.BETA.DIST(DATE(YEAR(AR$2),MONTH(AR$2),15),$AB$2,$AC$2,FALSE,DATE(YEAR($AB115),MONTH($AB115),1),DATE(YEAR($AC115),MONTH($AC115),28)),0)</f>
      </c>
      <c r="AS115" s="18">
        <f>IFERROR(_xlfn.BETA.DIST(DATE(YEAR(AS$2),MONTH(AS$2),15),$AB$2,$AC$2,FALSE,DATE(YEAR($AB115),MONTH($AB115),1),DATE(YEAR($AC115),MONTH($AC115),28)),0)</f>
      </c>
      <c r="AT115" s="18">
        <f>SUM(AE115:AS115)</f>
      </c>
      <c r="AU115" s="18">
        <f>IF(I115&lt;&gt;0,I115,IF($AT115=0,0,AE115/$AT115*$X115))</f>
      </c>
      <c r="AV115" s="18">
        <f>IF(J115&lt;&gt;0,J115,IF($AT115=0,0,AF115/$AT115*$X115))</f>
      </c>
      <c r="AW115" s="18">
        <f>IF(K115&lt;&gt;0,K115,IF($AT115=0,0,AG115/$AT115*$X115))</f>
      </c>
      <c r="AX115" s="18">
        <f>IF(L115&lt;&gt;0,L115,IF($AT115=0,0,AH115/$AT115*$X115))</f>
      </c>
      <c r="AY115" s="18">
        <f>IF(M115&lt;&gt;0,M115,IF($AT115=0,0,AI115/$AT115*$X115))</f>
      </c>
      <c r="AZ115" s="18">
        <f>IF(N115&lt;&gt;0,N115,IF($AT115=0,0,AJ115/$AT115*$X115))</f>
      </c>
      <c r="BA115" s="18">
        <f>IF(O115&lt;&gt;0,O115,IF($AT115=0,0,AK115/$AT115*$X115))</f>
      </c>
      <c r="BB115" s="18">
        <f>IF(P115&lt;&gt;0,P115,IF($AT115=0,0,AL115/$AT115*$X115))</f>
      </c>
      <c r="BC115" s="18">
        <f>IF(Q115&lt;&gt;0,Q115,IF($AT115=0,0,AM115/$AT115*$X115))</f>
      </c>
      <c r="BD115" s="18">
        <f>IF(R115&lt;&gt;0,R115,IF($AT115=0,0,AN115/$AT115*$X115))</f>
      </c>
      <c r="BE115" s="18">
        <f>IF(S115&lt;&gt;0,S115,IF($AT115=0,0,AO115/$AT115*$X115))</f>
      </c>
      <c r="BF115" s="18">
        <f>IF(T115&lt;&gt;0,T115,IF($AT115=0,0,AP115/$AT115*$X115))</f>
      </c>
      <c r="BG115" s="18">
        <f>IF(U115&lt;&gt;0,U115,IF($AT115=0,0,AQ115/$AT115*$X115))</f>
      </c>
      <c r="BH115" s="18">
        <f>IF(V115&lt;&gt;0,V115,IF($AT115=0,0,AR115/$AT115*$X115))</f>
      </c>
      <c r="BI115" s="18">
        <f>IF(W115&lt;&gt;0,W115,IF($AT115=0,0,AS115/$AT115*$X115))</f>
      </c>
      <c r="BJ115" s="18">
        <f>SUM(AU115:BI115)</f>
      </c>
      <c r="BK115" s="15" t="str">
        <v/>
      </c>
    </row>
    <row r="116" outlineLevel="2">
      <c r="A116" s="5" t="str">
        <v>9.2.2</v>
      </c>
      <c r="B116" s="5" t="str">
        <v>BSPRELGENSE04</v>
      </c>
      <c r="C116" s="5" t="str">
        <v>BSPRELGENSE04</v>
      </c>
      <c r="D116" s="19">
        <v>0.05</v>
      </c>
      <c r="E116" s="5" t="str">
        <v>Advanced Payment Installation</v>
      </c>
      <c r="F116" s="5" t="str">
        <v/>
      </c>
      <c r="G116" s="18">
        <f>F115*D116</f>
      </c>
      <c r="H116" s="18">
        <f>G116</f>
      </c>
      <c r="I116" s="18">
        <v>0</v>
      </c>
      <c r="J116" s="18">
        <v>0</v>
      </c>
      <c r="K116" s="18">
        <v>0</v>
      </c>
      <c r="L116" s="18">
        <v>0</v>
      </c>
      <c r="M116" s="18">
        <v>0</v>
      </c>
      <c r="N116" s="18">
        <v>0</v>
      </c>
      <c r="O116" s="18">
        <v>0</v>
      </c>
      <c r="P116" s="18">
        <v>0</v>
      </c>
      <c r="Q116" s="18">
        <v>0</v>
      </c>
      <c r="R116" s="18">
        <v>0</v>
      </c>
      <c r="S116" s="18">
        <v>0</v>
      </c>
      <c r="T116" s="18">
        <v>0</v>
      </c>
      <c r="U116" s="18">
        <v>0</v>
      </c>
      <c r="V116" s="18">
        <v>0</v>
      </c>
      <c r="W116" s="18">
        <v>0</v>
      </c>
      <c r="X116" s="18">
        <f>H116-SUM(I116:W116)</f>
      </c>
      <c r="Y116" s="20">
        <v>46097</v>
      </c>
      <c r="Z116" s="20">
        <v>46097</v>
      </c>
      <c r="AA116" s="18">
        <v>0</v>
      </c>
      <c r="AB116" s="20">
        <f>Y116+AA116</f>
      </c>
      <c r="AC116" s="20">
        <f>AA116+Z116</f>
      </c>
      <c r="AD116" s="5" t="str">
        <v/>
      </c>
      <c r="AE116" s="18">
        <f>IFERROR(_xlfn.BETA.DIST(DATE(YEAR(AE$2),MONTH(AE$2),15),$AB$2,$AC$2,FALSE,DATE(YEAR($AB116),MONTH($AB116),1),DATE(YEAR($AC116),MONTH($AC116),28)),0)</f>
      </c>
      <c r="AF116" s="18">
        <f>IFERROR(_xlfn.BETA.DIST(DATE(YEAR(AF$2),MONTH(AF$2),15),$AB$2,$AC$2,FALSE,DATE(YEAR($AB116),MONTH($AB116),1),DATE(YEAR($AC116),MONTH($AC116),28)),0)</f>
      </c>
      <c r="AG116" s="18">
        <f>IFERROR(_xlfn.BETA.DIST(DATE(YEAR(AG$2),MONTH(AG$2),15),$AB$2,$AC$2,FALSE,DATE(YEAR($AB116),MONTH($AB116),1),DATE(YEAR($AC116),MONTH($AC116),28)),0)</f>
      </c>
      <c r="AH116" s="18">
        <f>IFERROR(_xlfn.BETA.DIST(DATE(YEAR(AH$2),MONTH(AH$2),15),$AB$2,$AC$2,FALSE,DATE(YEAR($AB116),MONTH($AB116),1),DATE(YEAR($AC116),MONTH($AC116),28)),0)</f>
      </c>
      <c r="AI116" s="18">
        <f>IFERROR(_xlfn.BETA.DIST(DATE(YEAR(AI$2),MONTH(AI$2),15),$AB$2,$AC$2,FALSE,DATE(YEAR($AB116),MONTH($AB116),1),DATE(YEAR($AC116),MONTH($AC116),28)),0)</f>
      </c>
      <c r="AJ116" s="18">
        <f>IFERROR(_xlfn.BETA.DIST(DATE(YEAR(AJ$2),MONTH(AJ$2),15),$AB$2,$AC$2,FALSE,DATE(YEAR($AB116),MONTH($AB116),1),DATE(YEAR($AC116),MONTH($AC116),28)),0)</f>
      </c>
      <c r="AK116" s="18">
        <f>IFERROR(_xlfn.BETA.DIST(DATE(YEAR(AK$2),MONTH(AK$2),15),$AB$2,$AC$2,FALSE,DATE(YEAR($AB116),MONTH($AB116),1),DATE(YEAR($AC116),MONTH($AC116),28)),0)</f>
      </c>
      <c r="AL116" s="18">
        <f>IFERROR(_xlfn.BETA.DIST(DATE(YEAR(AL$2),MONTH(AL$2),15),$AB$2,$AC$2,FALSE,DATE(YEAR($AB116),MONTH($AB116),1),DATE(YEAR($AC116),MONTH($AC116),28)),0)</f>
      </c>
      <c r="AM116" s="18">
        <f>IFERROR(_xlfn.BETA.DIST(DATE(YEAR(AM$2),MONTH(AM$2),15),$AB$2,$AC$2,FALSE,DATE(YEAR($AB116),MONTH($AB116),1),DATE(YEAR($AC116),MONTH($AC116),28)),0)</f>
      </c>
      <c r="AN116" s="18">
        <f>IFERROR(_xlfn.BETA.DIST(DATE(YEAR(AN$2),MONTH(AN$2),15),$AB$2,$AC$2,FALSE,DATE(YEAR($AB116),MONTH($AB116),1),DATE(YEAR($AC116),MONTH($AC116),28)),0)</f>
      </c>
      <c r="AO116" s="18">
        <f>IFERROR(_xlfn.BETA.DIST(DATE(YEAR(AO$2),MONTH(AO$2),15),$AB$2,$AC$2,FALSE,DATE(YEAR($AB116),MONTH($AB116),1),DATE(YEAR($AC116),MONTH($AC116),28)),0)</f>
      </c>
      <c r="AP116" s="18">
        <f>IFERROR(_xlfn.BETA.DIST(DATE(YEAR(AP$2),MONTH(AP$2),15),$AB$2,$AC$2,FALSE,DATE(YEAR($AB116),MONTH($AB116),1),DATE(YEAR($AC116),MONTH($AC116),28)),0)</f>
      </c>
      <c r="AQ116" s="18">
        <f>IFERROR(_xlfn.BETA.DIST(DATE(YEAR(AQ$2),MONTH(AQ$2),15),$AB$2,$AC$2,FALSE,DATE(YEAR($AB116),MONTH($AB116),1),DATE(YEAR($AC116),MONTH($AC116),28)),0)</f>
      </c>
      <c r="AR116" s="18">
        <f>IFERROR(_xlfn.BETA.DIST(DATE(YEAR(AR$2),MONTH(AR$2),15),$AB$2,$AC$2,FALSE,DATE(YEAR($AB116),MONTH($AB116),1),DATE(YEAR($AC116),MONTH($AC116),28)),0)</f>
      </c>
      <c r="AS116" s="18">
        <f>IFERROR(_xlfn.BETA.DIST(DATE(YEAR(AS$2),MONTH(AS$2),15),$AB$2,$AC$2,FALSE,DATE(YEAR($AB116),MONTH($AB116),1),DATE(YEAR($AC116),MONTH($AC116),28)),0)</f>
      </c>
      <c r="AT116" s="18">
        <f>SUM(AE116:AS116)</f>
      </c>
      <c r="AU116" s="18">
        <f>IF(I116&lt;&gt;0,I116,IF($AT116=0,0,AE116/$AT116*$X116))</f>
      </c>
      <c r="AV116" s="18">
        <f>IF(J116&lt;&gt;0,J116,IF($AT116=0,0,AF116/$AT116*$X116))</f>
      </c>
      <c r="AW116" s="18">
        <f>IF(K116&lt;&gt;0,K116,IF($AT116=0,0,AG116/$AT116*$X116))</f>
      </c>
      <c r="AX116" s="18">
        <f>IF(L116&lt;&gt;0,L116,IF($AT116=0,0,AH116/$AT116*$X116))</f>
      </c>
      <c r="AY116" s="18">
        <f>IF(M116&lt;&gt;0,M116,IF($AT116=0,0,AI116/$AT116*$X116))</f>
      </c>
      <c r="AZ116" s="18">
        <f>IF(N116&lt;&gt;0,N116,IF($AT116=0,0,AJ116/$AT116*$X116))</f>
      </c>
      <c r="BA116" s="18">
        <f>IF(O116&lt;&gt;0,O116,IF($AT116=0,0,AK116/$AT116*$X116))</f>
      </c>
      <c r="BB116" s="18">
        <f>IF(P116&lt;&gt;0,P116,IF($AT116=0,0,AL116/$AT116*$X116))</f>
      </c>
      <c r="BC116" s="18">
        <f>IF(Q116&lt;&gt;0,Q116,IF($AT116=0,0,AM116/$AT116*$X116))</f>
      </c>
      <c r="BD116" s="18">
        <f>IF(R116&lt;&gt;0,R116,IF($AT116=0,0,AN116/$AT116*$X116))</f>
      </c>
      <c r="BE116" s="18">
        <f>IF(S116&lt;&gt;0,S116,IF($AT116=0,0,AO116/$AT116*$X116))</f>
      </c>
      <c r="BF116" s="18">
        <f>IF(T116&lt;&gt;0,T116,IF($AT116=0,0,AP116/$AT116*$X116))</f>
      </c>
      <c r="BG116" s="18">
        <f>IF(U116&lt;&gt;0,U116,IF($AT116=0,0,AQ116/$AT116*$X116))</f>
      </c>
      <c r="BH116" s="18">
        <f>IF(V116&lt;&gt;0,V116,IF($AT116=0,0,AR116/$AT116*$X116))</f>
      </c>
      <c r="BI116" s="18">
        <f>IF(W116&lt;&gt;0,W116,IF($AT116=0,0,AS116/$AT116*$X116))</f>
      </c>
      <c r="BJ116" s="18">
        <f>SUM(AU116:BI116)</f>
      </c>
      <c r="BK116" s="18">
        <f>H116-BJ116</f>
      </c>
    </row>
    <row r="117" outlineLevel="2">
      <c r="A117" s="5" t="str">
        <v>9.2.2</v>
      </c>
      <c r="B117" s="5" t="str">
        <v/>
      </c>
      <c r="C117" s="5" t="str">
        <v/>
      </c>
      <c r="D117" s="19">
        <v>0.85</v>
      </c>
      <c r="E117" s="5" t="str">
        <v>Installation Progress</v>
      </c>
      <c r="F117" s="5" t="str">
        <v/>
      </c>
      <c r="G117" s="18">
        <f>F115*D117</f>
      </c>
      <c r="H117" s="18">
        <f>G117</f>
      </c>
      <c r="I117" s="18">
        <v>0</v>
      </c>
      <c r="J117" s="18">
        <v>0</v>
      </c>
      <c r="K117" s="18">
        <v>0</v>
      </c>
      <c r="L117" s="18">
        <v>0</v>
      </c>
      <c r="M117" s="18">
        <v>0</v>
      </c>
      <c r="N117" s="18">
        <v>0</v>
      </c>
      <c r="O117" s="18">
        <v>0</v>
      </c>
      <c r="P117" s="18">
        <v>0</v>
      </c>
      <c r="Q117" s="18">
        <v>0</v>
      </c>
      <c r="R117" s="18">
        <v>0</v>
      </c>
      <c r="S117" s="18">
        <v>0</v>
      </c>
      <c r="T117" s="18">
        <v>0</v>
      </c>
      <c r="U117" s="18">
        <v>0</v>
      </c>
      <c r="V117" s="18">
        <v>0</v>
      </c>
      <c r="W117" s="18">
        <v>0</v>
      </c>
      <c r="X117" s="18">
        <f>H117-SUM(I117:W117)</f>
      </c>
      <c r="Y117" s="5" t="str">
        <v/>
      </c>
      <c r="Z117" s="5" t="str">
        <v/>
      </c>
      <c r="AA117" s="18">
        <v>30</v>
      </c>
      <c r="AB117" s="20">
        <f>Y117+AA117</f>
      </c>
      <c r="AC117" s="20">
        <f>AA117+Z117</f>
      </c>
      <c r="AD117" s="5" t="str">
        <v/>
      </c>
      <c r="AE117" s="18">
        <f>IFERROR(_xlfn.BETA.DIST(DATE(YEAR(AE$2),MONTH(AE$2),15),$AB$2,$AC$2,FALSE,DATE(YEAR($AB117),MONTH($AB117),1),DATE(YEAR($AC117),MONTH($AC117),28)),0)</f>
      </c>
      <c r="AF117" s="18">
        <f>IFERROR(_xlfn.BETA.DIST(DATE(YEAR(AF$2),MONTH(AF$2),15),$AB$2,$AC$2,FALSE,DATE(YEAR($AB117),MONTH($AB117),1),DATE(YEAR($AC117),MONTH($AC117),28)),0)</f>
      </c>
      <c r="AG117" s="18">
        <f>IFERROR(_xlfn.BETA.DIST(DATE(YEAR(AG$2),MONTH(AG$2),15),$AB$2,$AC$2,FALSE,DATE(YEAR($AB117),MONTH($AB117),1),DATE(YEAR($AC117),MONTH($AC117),28)),0)</f>
      </c>
      <c r="AH117" s="18">
        <f>IFERROR(_xlfn.BETA.DIST(DATE(YEAR(AH$2),MONTH(AH$2),15),$AB$2,$AC$2,FALSE,DATE(YEAR($AB117),MONTH($AB117),1),DATE(YEAR($AC117),MONTH($AC117),28)),0)</f>
      </c>
      <c r="AI117" s="18">
        <f>IFERROR(_xlfn.BETA.DIST(DATE(YEAR(AI$2),MONTH(AI$2),15),$AB$2,$AC$2,FALSE,DATE(YEAR($AB117),MONTH($AB117),1),DATE(YEAR($AC117),MONTH($AC117),28)),0)</f>
      </c>
      <c r="AJ117" s="18">
        <f>IFERROR(_xlfn.BETA.DIST(DATE(YEAR(AJ$2),MONTH(AJ$2),15),$AB$2,$AC$2,FALSE,DATE(YEAR($AB117),MONTH($AB117),1),DATE(YEAR($AC117),MONTH($AC117),28)),0)</f>
      </c>
      <c r="AK117" s="18">
        <f>IFERROR(_xlfn.BETA.DIST(DATE(YEAR(AK$2),MONTH(AK$2),15),$AB$2,$AC$2,FALSE,DATE(YEAR($AB117),MONTH($AB117),1),DATE(YEAR($AC117),MONTH($AC117),28)),0)</f>
      </c>
      <c r="AL117" s="18">
        <f>IFERROR(_xlfn.BETA.DIST(DATE(YEAR(AL$2),MONTH(AL$2),15),$AB$2,$AC$2,FALSE,DATE(YEAR($AB117),MONTH($AB117),1),DATE(YEAR($AC117),MONTH($AC117),28)),0)</f>
      </c>
      <c r="AM117" s="18">
        <f>IFERROR(_xlfn.BETA.DIST(DATE(YEAR(AM$2),MONTH(AM$2),15),$AB$2,$AC$2,FALSE,DATE(YEAR($AB117),MONTH($AB117),1),DATE(YEAR($AC117),MONTH($AC117),28)),0)</f>
      </c>
      <c r="AN117" s="18">
        <f>IFERROR(_xlfn.BETA.DIST(DATE(YEAR(AN$2),MONTH(AN$2),15),$AB$2,$AC$2,FALSE,DATE(YEAR($AB117),MONTH($AB117),1),DATE(YEAR($AC117),MONTH($AC117),28)),0)</f>
      </c>
      <c r="AO117" s="18">
        <f>IFERROR(_xlfn.BETA.DIST(DATE(YEAR(AO$2),MONTH(AO$2),15),$AB$2,$AC$2,FALSE,DATE(YEAR($AB117),MONTH($AB117),1),DATE(YEAR($AC117),MONTH($AC117),28)),0)</f>
      </c>
      <c r="AP117" s="18">
        <f>IFERROR(_xlfn.BETA.DIST(DATE(YEAR(AP$2),MONTH(AP$2),15),$AB$2,$AC$2,FALSE,DATE(YEAR($AB117),MONTH($AB117),1),DATE(YEAR($AC117),MONTH($AC117),28)),0)</f>
      </c>
      <c r="AQ117" s="18">
        <f>IFERROR(_xlfn.BETA.DIST(DATE(YEAR(AQ$2),MONTH(AQ$2),15),$AB$2,$AC$2,FALSE,DATE(YEAR($AB117),MONTH($AB117),1),DATE(YEAR($AC117),MONTH($AC117),28)),0)</f>
      </c>
      <c r="AR117" s="18">
        <f>IFERROR(_xlfn.BETA.DIST(DATE(YEAR(AR$2),MONTH(AR$2),15),$AB$2,$AC$2,FALSE,DATE(YEAR($AB117),MONTH($AB117),1),DATE(YEAR($AC117),MONTH($AC117),28)),0)</f>
      </c>
      <c r="AS117" s="18">
        <f>IFERROR(_xlfn.BETA.DIST(DATE(YEAR(AS$2),MONTH(AS$2),15),$AB$2,$AC$2,FALSE,DATE(YEAR($AB117),MONTH($AB117),1),DATE(YEAR($AC117),MONTH($AC117),28)),0)</f>
      </c>
      <c r="AT117" s="18">
        <f>SUM(AE117:AS117)</f>
      </c>
      <c r="AU117" s="18">
        <f>IF(I117&lt;&gt;0,I117,IF($AT117=0,0,AE117/$AT117*$X117))</f>
      </c>
      <c r="AV117" s="18">
        <f>IF(J117&lt;&gt;0,J117,IF($AT117=0,0,AF117/$AT117*$X117))</f>
      </c>
      <c r="AW117" s="18">
        <f>IF(K117&lt;&gt;0,K117,IF($AT117=0,0,AG117/$AT117*$X117))</f>
      </c>
      <c r="AX117" s="18">
        <f>IF(L117&lt;&gt;0,L117,IF($AT117=0,0,AH117/$AT117*$X117))</f>
      </c>
      <c r="AY117" s="18">
        <f>IF(M117&lt;&gt;0,M117,IF($AT117=0,0,AI117/$AT117*$X117))</f>
      </c>
      <c r="AZ117" s="18">
        <f>IF(N117&lt;&gt;0,N117,IF($AT117=0,0,AJ117/$AT117*$X117))</f>
      </c>
      <c r="BA117" s="18">
        <f>IF(O117&lt;&gt;0,O117,IF($AT117=0,0,AK117/$AT117*$X117))</f>
      </c>
      <c r="BB117" s="18">
        <f>IF(P117&lt;&gt;0,P117,IF($AT117=0,0,AL117/$AT117*$X117))</f>
      </c>
      <c r="BC117" s="18">
        <f>IF(Q117&lt;&gt;0,Q117,IF($AT117=0,0,AM117/$AT117*$X117))</f>
      </c>
      <c r="BD117" s="18">
        <f>IF(R117&lt;&gt;0,R117,IF($AT117=0,0,AN117/$AT117*$X117))</f>
      </c>
      <c r="BE117" s="18">
        <f>IF(S117&lt;&gt;0,S117,IF($AT117=0,0,AO117/$AT117*$X117))</f>
      </c>
      <c r="BF117" s="18">
        <f>IF(T117&lt;&gt;0,T117,IF($AT117=0,0,AP117/$AT117*$X117))</f>
      </c>
      <c r="BG117" s="18">
        <f>IF(U117&lt;&gt;0,U117,IF($AT117=0,0,AQ117/$AT117*$X117))</f>
      </c>
      <c r="BH117" s="18">
        <f>IF(V117&lt;&gt;0,V117,IF($AT117=0,0,AR117/$AT117*$X117))</f>
      </c>
      <c r="BI117" s="18">
        <f>IF(W117&lt;&gt;0,W117,IF($AT117=0,0,AS117/$AT117*$X117))</f>
      </c>
      <c r="BJ117" s="18">
        <f>SUM(AU117:BI117)</f>
      </c>
      <c r="BK117" s="18">
        <f>H117-BJ117</f>
      </c>
    </row>
    <row r="118" outlineLevel="2">
      <c r="A118" s="5" t="str">
        <v>9.2.2</v>
      </c>
      <c r="B118" s="5" t="str">
        <v>BSKDGNGENGR07</v>
      </c>
      <c r="C118" s="5" t="str">
        <v>BSKDGNGENGR07</v>
      </c>
      <c r="D118" s="19">
        <v>0.1</v>
      </c>
      <c r="E118" s="5" t="str">
        <v>Subcontractor Retention</v>
      </c>
      <c r="F118" s="5" t="str">
        <v/>
      </c>
      <c r="G118" s="18">
        <f>F115*D118</f>
      </c>
      <c r="H118" s="18">
        <f>G118</f>
      </c>
      <c r="I118" s="18">
        <v>0</v>
      </c>
      <c r="J118" s="18">
        <v>0</v>
      </c>
      <c r="K118" s="18">
        <v>0</v>
      </c>
      <c r="L118" s="18">
        <v>0</v>
      </c>
      <c r="M118" s="18">
        <v>0</v>
      </c>
      <c r="N118" s="18">
        <v>0</v>
      </c>
      <c r="O118" s="18">
        <v>0</v>
      </c>
      <c r="P118" s="18">
        <v>0</v>
      </c>
      <c r="Q118" s="18">
        <v>0</v>
      </c>
      <c r="R118" s="18">
        <v>0</v>
      </c>
      <c r="S118" s="18">
        <v>0</v>
      </c>
      <c r="T118" s="18">
        <v>0</v>
      </c>
      <c r="U118" s="18">
        <v>0</v>
      </c>
      <c r="V118" s="18">
        <v>0</v>
      </c>
      <c r="W118" s="18">
        <v>0</v>
      </c>
      <c r="X118" s="18">
        <f>H118-SUM(I118:W118)</f>
      </c>
      <c r="Y118" s="20">
        <v>46483</v>
      </c>
      <c r="Z118" s="20">
        <v>46483</v>
      </c>
      <c r="AA118" s="18">
        <v>0</v>
      </c>
      <c r="AB118" s="20">
        <f>Y118+AA118</f>
      </c>
      <c r="AC118" s="20">
        <f>AA118+Z118</f>
      </c>
      <c r="AD118" s="5" t="str">
        <v/>
      </c>
      <c r="AE118" s="18">
        <f>IFERROR(_xlfn.BETA.DIST(DATE(YEAR(AE$2),MONTH(AE$2),15),$AB$2,$AC$2,FALSE,DATE(YEAR($AB118),MONTH($AB118),1),DATE(YEAR($AC118),MONTH($AC118),28)),0)</f>
      </c>
      <c r="AF118" s="18">
        <f>IFERROR(_xlfn.BETA.DIST(DATE(YEAR(AF$2),MONTH(AF$2),15),$AB$2,$AC$2,FALSE,DATE(YEAR($AB118),MONTH($AB118),1),DATE(YEAR($AC118),MONTH($AC118),28)),0)</f>
      </c>
      <c r="AG118" s="18">
        <f>IFERROR(_xlfn.BETA.DIST(DATE(YEAR(AG$2),MONTH(AG$2),15),$AB$2,$AC$2,FALSE,DATE(YEAR($AB118),MONTH($AB118),1),DATE(YEAR($AC118),MONTH($AC118),28)),0)</f>
      </c>
      <c r="AH118" s="18">
        <f>IFERROR(_xlfn.BETA.DIST(DATE(YEAR(AH$2),MONTH(AH$2),15),$AB$2,$AC$2,FALSE,DATE(YEAR($AB118),MONTH($AB118),1),DATE(YEAR($AC118),MONTH($AC118),28)),0)</f>
      </c>
      <c r="AI118" s="18">
        <f>IFERROR(_xlfn.BETA.DIST(DATE(YEAR(AI$2),MONTH(AI$2),15),$AB$2,$AC$2,FALSE,DATE(YEAR($AB118),MONTH($AB118),1),DATE(YEAR($AC118),MONTH($AC118),28)),0)</f>
      </c>
      <c r="AJ118" s="18">
        <f>IFERROR(_xlfn.BETA.DIST(DATE(YEAR(AJ$2),MONTH(AJ$2),15),$AB$2,$AC$2,FALSE,DATE(YEAR($AB118),MONTH($AB118),1),DATE(YEAR($AC118),MONTH($AC118),28)),0)</f>
      </c>
      <c r="AK118" s="18">
        <f>IFERROR(_xlfn.BETA.DIST(DATE(YEAR(AK$2),MONTH(AK$2),15),$AB$2,$AC$2,FALSE,DATE(YEAR($AB118),MONTH($AB118),1),DATE(YEAR($AC118),MONTH($AC118),28)),0)</f>
      </c>
      <c r="AL118" s="18">
        <f>IFERROR(_xlfn.BETA.DIST(DATE(YEAR(AL$2),MONTH(AL$2),15),$AB$2,$AC$2,FALSE,DATE(YEAR($AB118),MONTH($AB118),1),DATE(YEAR($AC118),MONTH($AC118),28)),0)</f>
      </c>
      <c r="AM118" s="18">
        <f>IFERROR(_xlfn.BETA.DIST(DATE(YEAR(AM$2),MONTH(AM$2),15),$AB$2,$AC$2,FALSE,DATE(YEAR($AB118),MONTH($AB118),1),DATE(YEAR($AC118),MONTH($AC118),28)),0)</f>
      </c>
      <c r="AN118" s="18">
        <f>IFERROR(_xlfn.BETA.DIST(DATE(YEAR(AN$2),MONTH(AN$2),15),$AB$2,$AC$2,FALSE,DATE(YEAR($AB118),MONTH($AB118),1),DATE(YEAR($AC118),MONTH($AC118),28)),0)</f>
      </c>
      <c r="AO118" s="18">
        <f>IFERROR(_xlfn.BETA.DIST(DATE(YEAR(AO$2),MONTH(AO$2),15),$AB$2,$AC$2,FALSE,DATE(YEAR($AB118),MONTH($AB118),1),DATE(YEAR($AC118),MONTH($AC118),28)),0)</f>
      </c>
      <c r="AP118" s="18">
        <f>IFERROR(_xlfn.BETA.DIST(DATE(YEAR(AP$2),MONTH(AP$2),15),$AB$2,$AC$2,FALSE,DATE(YEAR($AB118),MONTH($AB118),1),DATE(YEAR($AC118),MONTH($AC118),28)),0)</f>
      </c>
      <c r="AQ118" s="18">
        <f>IFERROR(_xlfn.BETA.DIST(DATE(YEAR(AQ$2),MONTH(AQ$2),15),$AB$2,$AC$2,FALSE,DATE(YEAR($AB118),MONTH($AB118),1),DATE(YEAR($AC118),MONTH($AC118),28)),0)</f>
      </c>
      <c r="AR118" s="18">
        <f>IFERROR(_xlfn.BETA.DIST(DATE(YEAR(AR$2),MONTH(AR$2),15),$AB$2,$AC$2,FALSE,DATE(YEAR($AB118),MONTH($AB118),1),DATE(YEAR($AC118),MONTH($AC118),28)),0)</f>
      </c>
      <c r="AS118" s="18">
        <f>IFERROR(_xlfn.BETA.DIST(DATE(YEAR(AS$2),MONTH(AS$2),15),$AB$2,$AC$2,FALSE,DATE(YEAR($AB118),MONTH($AB118),1),DATE(YEAR($AC118),MONTH($AC118),28)),0)</f>
      </c>
      <c r="AT118" s="18">
        <f>SUM(AE118:AS118)</f>
      </c>
      <c r="AU118" s="18">
        <f>IF(I118&lt;&gt;0,I118,IF($AT118=0,0,AE118/$AT118*$X118))</f>
      </c>
      <c r="AV118" s="18">
        <f>IF(J118&lt;&gt;0,J118,IF($AT118=0,0,AF118/$AT118*$X118))</f>
      </c>
      <c r="AW118" s="18">
        <f>IF(K118&lt;&gt;0,K118,IF($AT118=0,0,AG118/$AT118*$X118))</f>
      </c>
      <c r="AX118" s="18">
        <f>IF(L118&lt;&gt;0,L118,IF($AT118=0,0,AH118/$AT118*$X118))</f>
      </c>
      <c r="AY118" s="18">
        <f>IF(M118&lt;&gt;0,M118,IF($AT118=0,0,AI118/$AT118*$X118))</f>
      </c>
      <c r="AZ118" s="18">
        <f>IF(N118&lt;&gt;0,N118,IF($AT118=0,0,AJ118/$AT118*$X118))</f>
      </c>
      <c r="BA118" s="18">
        <f>IF(O118&lt;&gt;0,O118,IF($AT118=0,0,AK118/$AT118*$X118))</f>
      </c>
      <c r="BB118" s="18">
        <f>IF(P118&lt;&gt;0,P118,IF($AT118=0,0,AL118/$AT118*$X118))</f>
      </c>
      <c r="BC118" s="18">
        <f>IF(Q118&lt;&gt;0,Q118,IF($AT118=0,0,AM118/$AT118*$X118))</f>
      </c>
      <c r="BD118" s="18">
        <f>IF(R118&lt;&gt;0,R118,IF($AT118=0,0,AN118/$AT118*$X118))</f>
      </c>
      <c r="BE118" s="18">
        <f>IF(S118&lt;&gt;0,S118,IF($AT118=0,0,AO118/$AT118*$X118))</f>
      </c>
      <c r="BF118" s="18">
        <f>IF(T118&lt;&gt;0,T118,IF($AT118=0,0,AP118/$AT118*$X118))</f>
      </c>
      <c r="BG118" s="18">
        <f>IF(U118&lt;&gt;0,U118,IF($AT118=0,0,AQ118/$AT118*$X118))</f>
      </c>
      <c r="BH118" s="18">
        <f>IF(V118&lt;&gt;0,V118,IF($AT118=0,0,AR118/$AT118*$X118))</f>
      </c>
      <c r="BI118" s="18">
        <f>IF(W118&lt;&gt;0,W118,IF($AT118=0,0,AS118/$AT118*$X118))</f>
      </c>
      <c r="BJ118" s="18">
        <f>SUM(AU118:BI118)</f>
      </c>
      <c r="BK118" s="18">
        <f>H118-BJ118</f>
      </c>
    </row>
    <row r="119" outlineLevel="1">
      <c r="A119" s="15" t="str">
        <v>9.3.2</v>
      </c>
      <c r="B119" s="15" t="str">
        <v/>
      </c>
      <c r="C119" s="15" t="str">
        <v/>
      </c>
      <c r="D119" s="15" t="str">
        <v>9.3.2</v>
      </c>
      <c r="E119" s="15" t="str">
        <v>Installation 72.5 kV single core cable sealing end</v>
      </c>
      <c r="F119" s="15">
        <v>397548</v>
      </c>
      <c r="G119" s="15" t="str">
        <v/>
      </c>
      <c r="H119" s="15" t="str">
        <v/>
      </c>
      <c r="I119" s="15" t="str">
        <v/>
      </c>
      <c r="J119" s="15" t="str">
        <v/>
      </c>
      <c r="K119" s="15" t="str">
        <v/>
      </c>
      <c r="L119" s="15" t="str">
        <v/>
      </c>
      <c r="M119" s="15" t="str">
        <v/>
      </c>
      <c r="N119" s="15" t="str">
        <v/>
      </c>
      <c r="O119" s="15" t="str">
        <v/>
      </c>
      <c r="P119" s="15" t="str">
        <v/>
      </c>
      <c r="Q119" s="15" t="str">
        <v/>
      </c>
      <c r="R119" s="15" t="str">
        <v/>
      </c>
      <c r="S119" s="15" t="str">
        <v/>
      </c>
      <c r="T119" s="15" t="str">
        <v/>
      </c>
      <c r="U119" s="15" t="str">
        <v/>
      </c>
      <c r="V119" s="15" t="str">
        <v/>
      </c>
      <c r="W119" s="15" t="str">
        <v/>
      </c>
      <c r="X119" s="15" t="str">
        <v/>
      </c>
      <c r="Y119" s="15" t="str">
        <v/>
      </c>
      <c r="Z119" s="15" t="str">
        <v/>
      </c>
      <c r="AA119" s="15" t="str">
        <v/>
      </c>
      <c r="AB119" s="15" t="str">
        <v/>
      </c>
      <c r="AC119" s="15" t="str">
        <v/>
      </c>
      <c r="AD119" s="5" t="str">
        <v/>
      </c>
      <c r="AE119" s="18">
        <f>IFERROR(_xlfn.BETA.DIST(DATE(YEAR(AE$2),MONTH(AE$2),15),$AB$2,$AC$2,FALSE,DATE(YEAR($AB119),MONTH($AB119),1),DATE(YEAR($AC119),MONTH($AC119),28)),0)</f>
      </c>
      <c r="AF119" s="18">
        <f>IFERROR(_xlfn.BETA.DIST(DATE(YEAR(AF$2),MONTH(AF$2),15),$AB$2,$AC$2,FALSE,DATE(YEAR($AB119),MONTH($AB119),1),DATE(YEAR($AC119),MONTH($AC119),28)),0)</f>
      </c>
      <c r="AG119" s="18">
        <f>IFERROR(_xlfn.BETA.DIST(DATE(YEAR(AG$2),MONTH(AG$2),15),$AB$2,$AC$2,FALSE,DATE(YEAR($AB119),MONTH($AB119),1),DATE(YEAR($AC119),MONTH($AC119),28)),0)</f>
      </c>
      <c r="AH119" s="18">
        <f>IFERROR(_xlfn.BETA.DIST(DATE(YEAR(AH$2),MONTH(AH$2),15),$AB$2,$AC$2,FALSE,DATE(YEAR($AB119),MONTH($AB119),1),DATE(YEAR($AC119),MONTH($AC119),28)),0)</f>
      </c>
      <c r="AI119" s="18">
        <f>IFERROR(_xlfn.BETA.DIST(DATE(YEAR(AI$2),MONTH(AI$2),15),$AB$2,$AC$2,FALSE,DATE(YEAR($AB119),MONTH($AB119),1),DATE(YEAR($AC119),MONTH($AC119),28)),0)</f>
      </c>
      <c r="AJ119" s="18">
        <f>IFERROR(_xlfn.BETA.DIST(DATE(YEAR(AJ$2),MONTH(AJ$2),15),$AB$2,$AC$2,FALSE,DATE(YEAR($AB119),MONTH($AB119),1),DATE(YEAR($AC119),MONTH($AC119),28)),0)</f>
      </c>
      <c r="AK119" s="18">
        <f>IFERROR(_xlfn.BETA.DIST(DATE(YEAR(AK$2),MONTH(AK$2),15),$AB$2,$AC$2,FALSE,DATE(YEAR($AB119),MONTH($AB119),1),DATE(YEAR($AC119),MONTH($AC119),28)),0)</f>
      </c>
      <c r="AL119" s="18">
        <f>IFERROR(_xlfn.BETA.DIST(DATE(YEAR(AL$2),MONTH(AL$2),15),$AB$2,$AC$2,FALSE,DATE(YEAR($AB119),MONTH($AB119),1),DATE(YEAR($AC119),MONTH($AC119),28)),0)</f>
      </c>
      <c r="AM119" s="18">
        <f>IFERROR(_xlfn.BETA.DIST(DATE(YEAR(AM$2),MONTH(AM$2),15),$AB$2,$AC$2,FALSE,DATE(YEAR($AB119),MONTH($AB119),1),DATE(YEAR($AC119),MONTH($AC119),28)),0)</f>
      </c>
      <c r="AN119" s="18">
        <f>IFERROR(_xlfn.BETA.DIST(DATE(YEAR(AN$2),MONTH(AN$2),15),$AB$2,$AC$2,FALSE,DATE(YEAR($AB119),MONTH($AB119),1),DATE(YEAR($AC119),MONTH($AC119),28)),0)</f>
      </c>
      <c r="AO119" s="18">
        <f>IFERROR(_xlfn.BETA.DIST(DATE(YEAR(AO$2),MONTH(AO$2),15),$AB$2,$AC$2,FALSE,DATE(YEAR($AB119),MONTH($AB119),1),DATE(YEAR($AC119),MONTH($AC119),28)),0)</f>
      </c>
      <c r="AP119" s="18">
        <f>IFERROR(_xlfn.BETA.DIST(DATE(YEAR(AP$2),MONTH(AP$2),15),$AB$2,$AC$2,FALSE,DATE(YEAR($AB119),MONTH($AB119),1),DATE(YEAR($AC119),MONTH($AC119),28)),0)</f>
      </c>
      <c r="AQ119" s="18">
        <f>IFERROR(_xlfn.BETA.DIST(DATE(YEAR(AQ$2),MONTH(AQ$2),15),$AB$2,$AC$2,FALSE,DATE(YEAR($AB119),MONTH($AB119),1),DATE(YEAR($AC119),MONTH($AC119),28)),0)</f>
      </c>
      <c r="AR119" s="18">
        <f>IFERROR(_xlfn.BETA.DIST(DATE(YEAR(AR$2),MONTH(AR$2),15),$AB$2,$AC$2,FALSE,DATE(YEAR($AB119),MONTH($AB119),1),DATE(YEAR($AC119),MONTH($AC119),28)),0)</f>
      </c>
      <c r="AS119" s="18">
        <f>IFERROR(_xlfn.BETA.DIST(DATE(YEAR(AS$2),MONTH(AS$2),15),$AB$2,$AC$2,FALSE,DATE(YEAR($AB119),MONTH($AB119),1),DATE(YEAR($AC119),MONTH($AC119),28)),0)</f>
      </c>
      <c r="AT119" s="18">
        <f>SUM(AE119:AS119)</f>
      </c>
      <c r="AU119" s="18">
        <f>IF(I119&lt;&gt;0,I119,IF($AT119=0,0,AE119/$AT119*$X119))</f>
      </c>
      <c r="AV119" s="18">
        <f>IF(J119&lt;&gt;0,J119,IF($AT119=0,0,AF119/$AT119*$X119))</f>
      </c>
      <c r="AW119" s="18">
        <f>IF(K119&lt;&gt;0,K119,IF($AT119=0,0,AG119/$AT119*$X119))</f>
      </c>
      <c r="AX119" s="18">
        <f>IF(L119&lt;&gt;0,L119,IF($AT119=0,0,AH119/$AT119*$X119))</f>
      </c>
      <c r="AY119" s="18">
        <f>IF(M119&lt;&gt;0,M119,IF($AT119=0,0,AI119/$AT119*$X119))</f>
      </c>
      <c r="AZ119" s="18">
        <f>IF(N119&lt;&gt;0,N119,IF($AT119=0,0,AJ119/$AT119*$X119))</f>
      </c>
      <c r="BA119" s="18">
        <f>IF(O119&lt;&gt;0,O119,IF($AT119=0,0,AK119/$AT119*$X119))</f>
      </c>
      <c r="BB119" s="18">
        <f>IF(P119&lt;&gt;0,P119,IF($AT119=0,0,AL119/$AT119*$X119))</f>
      </c>
      <c r="BC119" s="18">
        <f>IF(Q119&lt;&gt;0,Q119,IF($AT119=0,0,AM119/$AT119*$X119))</f>
      </c>
      <c r="BD119" s="18">
        <f>IF(R119&lt;&gt;0,R119,IF($AT119=0,0,AN119/$AT119*$X119))</f>
      </c>
      <c r="BE119" s="18">
        <f>IF(S119&lt;&gt;0,S119,IF($AT119=0,0,AO119/$AT119*$X119))</f>
      </c>
      <c r="BF119" s="18">
        <f>IF(T119&lt;&gt;0,T119,IF($AT119=0,0,AP119/$AT119*$X119))</f>
      </c>
      <c r="BG119" s="18">
        <f>IF(U119&lt;&gt;0,U119,IF($AT119=0,0,AQ119/$AT119*$X119))</f>
      </c>
      <c r="BH119" s="18">
        <f>IF(V119&lt;&gt;0,V119,IF($AT119=0,0,AR119/$AT119*$X119))</f>
      </c>
      <c r="BI119" s="18">
        <f>IF(W119&lt;&gt;0,W119,IF($AT119=0,0,AS119/$AT119*$X119))</f>
      </c>
      <c r="BJ119" s="18">
        <f>SUM(AU119:BI119)</f>
      </c>
      <c r="BK119" s="15" t="str">
        <v/>
      </c>
    </row>
    <row r="120" outlineLevel="2">
      <c r="A120" s="5" t="str">
        <v>9.3.2</v>
      </c>
      <c r="B120" s="5" t="str">
        <v>BSPRELGENSE04</v>
      </c>
      <c r="C120" s="5" t="str">
        <v>BSPRELGENSE04</v>
      </c>
      <c r="D120" s="19">
        <v>0.05</v>
      </c>
      <c r="E120" s="5" t="str">
        <v>Advanced Payment Installation</v>
      </c>
      <c r="F120" s="5" t="str">
        <v/>
      </c>
      <c r="G120" s="18">
        <f>F119*D120</f>
      </c>
      <c r="H120" s="18">
        <f>G120</f>
      </c>
      <c r="I120" s="18">
        <v>0</v>
      </c>
      <c r="J120" s="18">
        <v>0</v>
      </c>
      <c r="K120" s="18">
        <v>0</v>
      </c>
      <c r="L120" s="18">
        <v>0</v>
      </c>
      <c r="M120" s="18">
        <v>0</v>
      </c>
      <c r="N120" s="18">
        <v>0</v>
      </c>
      <c r="O120" s="18">
        <v>0</v>
      </c>
      <c r="P120" s="18">
        <v>0</v>
      </c>
      <c r="Q120" s="18">
        <v>0</v>
      </c>
      <c r="R120" s="18">
        <v>0</v>
      </c>
      <c r="S120" s="18">
        <v>0</v>
      </c>
      <c r="T120" s="18">
        <v>0</v>
      </c>
      <c r="U120" s="18">
        <v>0</v>
      </c>
      <c r="V120" s="18">
        <v>0</v>
      </c>
      <c r="W120" s="18">
        <v>0</v>
      </c>
      <c r="X120" s="18">
        <f>H120-SUM(I120:W120)</f>
      </c>
      <c r="Y120" s="20">
        <v>46097</v>
      </c>
      <c r="Z120" s="20">
        <v>46097</v>
      </c>
      <c r="AA120" s="18">
        <v>0</v>
      </c>
      <c r="AB120" s="20">
        <f>Y120+AA120</f>
      </c>
      <c r="AC120" s="20">
        <f>AA120+Z120</f>
      </c>
      <c r="AD120" s="5" t="str">
        <v/>
      </c>
      <c r="AE120" s="18">
        <f>IFERROR(_xlfn.BETA.DIST(DATE(YEAR(AE$2),MONTH(AE$2),15),$AB$2,$AC$2,FALSE,DATE(YEAR($AB120),MONTH($AB120),1),DATE(YEAR($AC120),MONTH($AC120),28)),0)</f>
      </c>
      <c r="AF120" s="18">
        <f>IFERROR(_xlfn.BETA.DIST(DATE(YEAR(AF$2),MONTH(AF$2),15),$AB$2,$AC$2,FALSE,DATE(YEAR($AB120),MONTH($AB120),1),DATE(YEAR($AC120),MONTH($AC120),28)),0)</f>
      </c>
      <c r="AG120" s="18">
        <f>IFERROR(_xlfn.BETA.DIST(DATE(YEAR(AG$2),MONTH(AG$2),15),$AB$2,$AC$2,FALSE,DATE(YEAR($AB120),MONTH($AB120),1),DATE(YEAR($AC120),MONTH($AC120),28)),0)</f>
      </c>
      <c r="AH120" s="18">
        <f>IFERROR(_xlfn.BETA.DIST(DATE(YEAR(AH$2),MONTH(AH$2),15),$AB$2,$AC$2,FALSE,DATE(YEAR($AB120),MONTH($AB120),1),DATE(YEAR($AC120),MONTH($AC120),28)),0)</f>
      </c>
      <c r="AI120" s="18">
        <f>IFERROR(_xlfn.BETA.DIST(DATE(YEAR(AI$2),MONTH(AI$2),15),$AB$2,$AC$2,FALSE,DATE(YEAR($AB120),MONTH($AB120),1),DATE(YEAR($AC120),MONTH($AC120),28)),0)</f>
      </c>
      <c r="AJ120" s="18">
        <f>IFERROR(_xlfn.BETA.DIST(DATE(YEAR(AJ$2),MONTH(AJ$2),15),$AB$2,$AC$2,FALSE,DATE(YEAR($AB120),MONTH($AB120),1),DATE(YEAR($AC120),MONTH($AC120),28)),0)</f>
      </c>
      <c r="AK120" s="18">
        <f>IFERROR(_xlfn.BETA.DIST(DATE(YEAR(AK$2),MONTH(AK$2),15),$AB$2,$AC$2,FALSE,DATE(YEAR($AB120),MONTH($AB120),1),DATE(YEAR($AC120),MONTH($AC120),28)),0)</f>
      </c>
      <c r="AL120" s="18">
        <f>IFERROR(_xlfn.BETA.DIST(DATE(YEAR(AL$2),MONTH(AL$2),15),$AB$2,$AC$2,FALSE,DATE(YEAR($AB120),MONTH($AB120),1),DATE(YEAR($AC120),MONTH($AC120),28)),0)</f>
      </c>
      <c r="AM120" s="18">
        <f>IFERROR(_xlfn.BETA.DIST(DATE(YEAR(AM$2),MONTH(AM$2),15),$AB$2,$AC$2,FALSE,DATE(YEAR($AB120),MONTH($AB120),1),DATE(YEAR($AC120),MONTH($AC120),28)),0)</f>
      </c>
      <c r="AN120" s="18">
        <f>IFERROR(_xlfn.BETA.DIST(DATE(YEAR(AN$2),MONTH(AN$2),15),$AB$2,$AC$2,FALSE,DATE(YEAR($AB120),MONTH($AB120),1),DATE(YEAR($AC120),MONTH($AC120),28)),0)</f>
      </c>
      <c r="AO120" s="18">
        <f>IFERROR(_xlfn.BETA.DIST(DATE(YEAR(AO$2),MONTH(AO$2),15),$AB$2,$AC$2,FALSE,DATE(YEAR($AB120),MONTH($AB120),1),DATE(YEAR($AC120),MONTH($AC120),28)),0)</f>
      </c>
      <c r="AP120" s="18">
        <f>IFERROR(_xlfn.BETA.DIST(DATE(YEAR(AP$2),MONTH(AP$2),15),$AB$2,$AC$2,FALSE,DATE(YEAR($AB120),MONTH($AB120),1),DATE(YEAR($AC120),MONTH($AC120),28)),0)</f>
      </c>
      <c r="AQ120" s="18">
        <f>IFERROR(_xlfn.BETA.DIST(DATE(YEAR(AQ$2),MONTH(AQ$2),15),$AB$2,$AC$2,FALSE,DATE(YEAR($AB120),MONTH($AB120),1),DATE(YEAR($AC120),MONTH($AC120),28)),0)</f>
      </c>
      <c r="AR120" s="18">
        <f>IFERROR(_xlfn.BETA.DIST(DATE(YEAR(AR$2),MONTH(AR$2),15),$AB$2,$AC$2,FALSE,DATE(YEAR($AB120),MONTH($AB120),1),DATE(YEAR($AC120),MONTH($AC120),28)),0)</f>
      </c>
      <c r="AS120" s="18">
        <f>IFERROR(_xlfn.BETA.DIST(DATE(YEAR(AS$2),MONTH(AS$2),15),$AB$2,$AC$2,FALSE,DATE(YEAR($AB120),MONTH($AB120),1),DATE(YEAR($AC120),MONTH($AC120),28)),0)</f>
      </c>
      <c r="AT120" s="18">
        <f>SUM(AE120:AS120)</f>
      </c>
      <c r="AU120" s="18">
        <f>IF(I120&lt;&gt;0,I120,IF($AT120=0,0,AE120/$AT120*$X120))</f>
      </c>
      <c r="AV120" s="18">
        <f>IF(J120&lt;&gt;0,J120,IF($AT120=0,0,AF120/$AT120*$X120))</f>
      </c>
      <c r="AW120" s="18">
        <f>IF(K120&lt;&gt;0,K120,IF($AT120=0,0,AG120/$AT120*$X120))</f>
      </c>
      <c r="AX120" s="18">
        <f>IF(L120&lt;&gt;0,L120,IF($AT120=0,0,AH120/$AT120*$X120))</f>
      </c>
      <c r="AY120" s="18">
        <f>IF(M120&lt;&gt;0,M120,IF($AT120=0,0,AI120/$AT120*$X120))</f>
      </c>
      <c r="AZ120" s="18">
        <f>IF(N120&lt;&gt;0,N120,IF($AT120=0,0,AJ120/$AT120*$X120))</f>
      </c>
      <c r="BA120" s="18">
        <f>IF(O120&lt;&gt;0,O120,IF($AT120=0,0,AK120/$AT120*$X120))</f>
      </c>
      <c r="BB120" s="18">
        <f>IF(P120&lt;&gt;0,P120,IF($AT120=0,0,AL120/$AT120*$X120))</f>
      </c>
      <c r="BC120" s="18">
        <f>IF(Q120&lt;&gt;0,Q120,IF($AT120=0,0,AM120/$AT120*$X120))</f>
      </c>
      <c r="BD120" s="18">
        <f>IF(R120&lt;&gt;0,R120,IF($AT120=0,0,AN120/$AT120*$X120))</f>
      </c>
      <c r="BE120" s="18">
        <f>IF(S120&lt;&gt;0,S120,IF($AT120=0,0,AO120/$AT120*$X120))</f>
      </c>
      <c r="BF120" s="18">
        <f>IF(T120&lt;&gt;0,T120,IF($AT120=0,0,AP120/$AT120*$X120))</f>
      </c>
      <c r="BG120" s="18">
        <f>IF(U120&lt;&gt;0,U120,IF($AT120=0,0,AQ120/$AT120*$X120))</f>
      </c>
      <c r="BH120" s="18">
        <f>IF(V120&lt;&gt;0,V120,IF($AT120=0,0,AR120/$AT120*$X120))</f>
      </c>
      <c r="BI120" s="18">
        <f>IF(W120&lt;&gt;0,W120,IF($AT120=0,0,AS120/$AT120*$X120))</f>
      </c>
      <c r="BJ120" s="18">
        <f>SUM(AU120:BI120)</f>
      </c>
      <c r="BK120" s="18">
        <f>H120-BJ120</f>
      </c>
    </row>
    <row r="121" outlineLevel="2">
      <c r="A121" s="5" t="str">
        <v>9.3.2</v>
      </c>
      <c r="B121" s="5" t="str">
        <v/>
      </c>
      <c r="C121" s="5" t="str">
        <v/>
      </c>
      <c r="D121" s="19">
        <v>0.85</v>
      </c>
      <c r="E121" s="5" t="str">
        <v>Installation Progress</v>
      </c>
      <c r="F121" s="5" t="str">
        <v/>
      </c>
      <c r="G121" s="18">
        <f>F119*D121</f>
      </c>
      <c r="H121" s="18">
        <f>G121</f>
      </c>
      <c r="I121" s="18">
        <v>0</v>
      </c>
      <c r="J121" s="18">
        <v>0</v>
      </c>
      <c r="K121" s="18">
        <v>0</v>
      </c>
      <c r="L121" s="18">
        <v>0</v>
      </c>
      <c r="M121" s="18">
        <v>0</v>
      </c>
      <c r="N121" s="18">
        <v>0</v>
      </c>
      <c r="O121" s="18">
        <v>0</v>
      </c>
      <c r="P121" s="18">
        <v>0</v>
      </c>
      <c r="Q121" s="18">
        <v>0</v>
      </c>
      <c r="R121" s="18">
        <v>0</v>
      </c>
      <c r="S121" s="18">
        <v>0</v>
      </c>
      <c r="T121" s="18">
        <v>0</v>
      </c>
      <c r="U121" s="18">
        <v>0</v>
      </c>
      <c r="V121" s="18">
        <v>0</v>
      </c>
      <c r="W121" s="18">
        <v>0</v>
      </c>
      <c r="X121" s="18">
        <f>H121-SUM(I121:W121)</f>
      </c>
      <c r="Y121" s="5" t="str">
        <v/>
      </c>
      <c r="Z121" s="5" t="str">
        <v/>
      </c>
      <c r="AA121" s="18">
        <v>30</v>
      </c>
      <c r="AB121" s="20">
        <f>Y121+AA121</f>
      </c>
      <c r="AC121" s="20">
        <f>AA121+Z121</f>
      </c>
      <c r="AD121" s="5" t="str">
        <v/>
      </c>
      <c r="AE121" s="18">
        <f>IFERROR(_xlfn.BETA.DIST(DATE(YEAR(AE$2),MONTH(AE$2),15),$AB$2,$AC$2,FALSE,DATE(YEAR($AB121),MONTH($AB121),1),DATE(YEAR($AC121),MONTH($AC121),28)),0)</f>
      </c>
      <c r="AF121" s="18">
        <f>IFERROR(_xlfn.BETA.DIST(DATE(YEAR(AF$2),MONTH(AF$2),15),$AB$2,$AC$2,FALSE,DATE(YEAR($AB121),MONTH($AB121),1),DATE(YEAR($AC121),MONTH($AC121),28)),0)</f>
      </c>
      <c r="AG121" s="18">
        <f>IFERROR(_xlfn.BETA.DIST(DATE(YEAR(AG$2),MONTH(AG$2),15),$AB$2,$AC$2,FALSE,DATE(YEAR($AB121),MONTH($AB121),1),DATE(YEAR($AC121),MONTH($AC121),28)),0)</f>
      </c>
      <c r="AH121" s="18">
        <f>IFERROR(_xlfn.BETA.DIST(DATE(YEAR(AH$2),MONTH(AH$2),15),$AB$2,$AC$2,FALSE,DATE(YEAR($AB121),MONTH($AB121),1),DATE(YEAR($AC121),MONTH($AC121),28)),0)</f>
      </c>
      <c r="AI121" s="18">
        <f>IFERROR(_xlfn.BETA.DIST(DATE(YEAR(AI$2),MONTH(AI$2),15),$AB$2,$AC$2,FALSE,DATE(YEAR($AB121),MONTH($AB121),1),DATE(YEAR($AC121),MONTH($AC121),28)),0)</f>
      </c>
      <c r="AJ121" s="18">
        <f>IFERROR(_xlfn.BETA.DIST(DATE(YEAR(AJ$2),MONTH(AJ$2),15),$AB$2,$AC$2,FALSE,DATE(YEAR($AB121),MONTH($AB121),1),DATE(YEAR($AC121),MONTH($AC121),28)),0)</f>
      </c>
      <c r="AK121" s="18">
        <f>IFERROR(_xlfn.BETA.DIST(DATE(YEAR(AK$2),MONTH(AK$2),15),$AB$2,$AC$2,FALSE,DATE(YEAR($AB121),MONTH($AB121),1),DATE(YEAR($AC121),MONTH($AC121),28)),0)</f>
      </c>
      <c r="AL121" s="18">
        <f>IFERROR(_xlfn.BETA.DIST(DATE(YEAR(AL$2),MONTH(AL$2),15),$AB$2,$AC$2,FALSE,DATE(YEAR($AB121),MONTH($AB121),1),DATE(YEAR($AC121),MONTH($AC121),28)),0)</f>
      </c>
      <c r="AM121" s="18">
        <f>IFERROR(_xlfn.BETA.DIST(DATE(YEAR(AM$2),MONTH(AM$2),15),$AB$2,$AC$2,FALSE,DATE(YEAR($AB121),MONTH($AB121),1),DATE(YEAR($AC121),MONTH($AC121),28)),0)</f>
      </c>
      <c r="AN121" s="18">
        <f>IFERROR(_xlfn.BETA.DIST(DATE(YEAR(AN$2),MONTH(AN$2),15),$AB$2,$AC$2,FALSE,DATE(YEAR($AB121),MONTH($AB121),1),DATE(YEAR($AC121),MONTH($AC121),28)),0)</f>
      </c>
      <c r="AO121" s="18">
        <f>IFERROR(_xlfn.BETA.DIST(DATE(YEAR(AO$2),MONTH(AO$2),15),$AB$2,$AC$2,FALSE,DATE(YEAR($AB121),MONTH($AB121),1),DATE(YEAR($AC121),MONTH($AC121),28)),0)</f>
      </c>
      <c r="AP121" s="18">
        <f>IFERROR(_xlfn.BETA.DIST(DATE(YEAR(AP$2),MONTH(AP$2),15),$AB$2,$AC$2,FALSE,DATE(YEAR($AB121),MONTH($AB121),1),DATE(YEAR($AC121),MONTH($AC121),28)),0)</f>
      </c>
      <c r="AQ121" s="18">
        <f>IFERROR(_xlfn.BETA.DIST(DATE(YEAR(AQ$2),MONTH(AQ$2),15),$AB$2,$AC$2,FALSE,DATE(YEAR($AB121),MONTH($AB121),1),DATE(YEAR($AC121),MONTH($AC121),28)),0)</f>
      </c>
      <c r="AR121" s="18">
        <f>IFERROR(_xlfn.BETA.DIST(DATE(YEAR(AR$2),MONTH(AR$2),15),$AB$2,$AC$2,FALSE,DATE(YEAR($AB121),MONTH($AB121),1),DATE(YEAR($AC121),MONTH($AC121),28)),0)</f>
      </c>
      <c r="AS121" s="18">
        <f>IFERROR(_xlfn.BETA.DIST(DATE(YEAR(AS$2),MONTH(AS$2),15),$AB$2,$AC$2,FALSE,DATE(YEAR($AB121),MONTH($AB121),1),DATE(YEAR($AC121),MONTH($AC121),28)),0)</f>
      </c>
      <c r="AT121" s="18">
        <f>SUM(AE121:AS121)</f>
      </c>
      <c r="AU121" s="18">
        <f>IF(I121&lt;&gt;0,I121,IF($AT121=0,0,AE121/$AT121*$X121))</f>
      </c>
      <c r="AV121" s="18">
        <f>IF(J121&lt;&gt;0,J121,IF($AT121=0,0,AF121/$AT121*$X121))</f>
      </c>
      <c r="AW121" s="18">
        <f>IF(K121&lt;&gt;0,K121,IF($AT121=0,0,AG121/$AT121*$X121))</f>
      </c>
      <c r="AX121" s="18">
        <f>IF(L121&lt;&gt;0,L121,IF($AT121=0,0,AH121/$AT121*$X121))</f>
      </c>
      <c r="AY121" s="18">
        <f>IF(M121&lt;&gt;0,M121,IF($AT121=0,0,AI121/$AT121*$X121))</f>
      </c>
      <c r="AZ121" s="18">
        <f>IF(N121&lt;&gt;0,N121,IF($AT121=0,0,AJ121/$AT121*$X121))</f>
      </c>
      <c r="BA121" s="18">
        <f>IF(O121&lt;&gt;0,O121,IF($AT121=0,0,AK121/$AT121*$X121))</f>
      </c>
      <c r="BB121" s="18">
        <f>IF(P121&lt;&gt;0,P121,IF($AT121=0,0,AL121/$AT121*$X121))</f>
      </c>
      <c r="BC121" s="18">
        <f>IF(Q121&lt;&gt;0,Q121,IF($AT121=0,0,AM121/$AT121*$X121))</f>
      </c>
      <c r="BD121" s="18">
        <f>IF(R121&lt;&gt;0,R121,IF($AT121=0,0,AN121/$AT121*$X121))</f>
      </c>
      <c r="BE121" s="18">
        <f>IF(S121&lt;&gt;0,S121,IF($AT121=0,0,AO121/$AT121*$X121))</f>
      </c>
      <c r="BF121" s="18">
        <f>IF(T121&lt;&gt;0,T121,IF($AT121=0,0,AP121/$AT121*$X121))</f>
      </c>
      <c r="BG121" s="18">
        <f>IF(U121&lt;&gt;0,U121,IF($AT121=0,0,AQ121/$AT121*$X121))</f>
      </c>
      <c r="BH121" s="18">
        <f>IF(V121&lt;&gt;0,V121,IF($AT121=0,0,AR121/$AT121*$X121))</f>
      </c>
      <c r="BI121" s="18">
        <f>IF(W121&lt;&gt;0,W121,IF($AT121=0,0,AS121/$AT121*$X121))</f>
      </c>
      <c r="BJ121" s="18">
        <f>SUM(AU121:BI121)</f>
      </c>
      <c r="BK121" s="18">
        <f>H121-BJ121</f>
      </c>
    </row>
    <row r="122" outlineLevel="2">
      <c r="A122" s="5" t="str">
        <v>9.3.2</v>
      </c>
      <c r="B122" s="5" t="str">
        <v>BSKDGNGENGR07</v>
      </c>
      <c r="C122" s="5" t="str">
        <v>BSKDGNGENGR07</v>
      </c>
      <c r="D122" s="19">
        <v>0.1</v>
      </c>
      <c r="E122" s="5" t="str">
        <v>Subcontractor Retention</v>
      </c>
      <c r="F122" s="5" t="str">
        <v/>
      </c>
      <c r="G122" s="18">
        <f>F119*D122</f>
      </c>
      <c r="H122" s="18">
        <f>G122</f>
      </c>
      <c r="I122" s="18">
        <v>0</v>
      </c>
      <c r="J122" s="18">
        <v>0</v>
      </c>
      <c r="K122" s="18">
        <v>0</v>
      </c>
      <c r="L122" s="18">
        <v>0</v>
      </c>
      <c r="M122" s="18">
        <v>0</v>
      </c>
      <c r="N122" s="18">
        <v>0</v>
      </c>
      <c r="O122" s="18">
        <v>0</v>
      </c>
      <c r="P122" s="18">
        <v>0</v>
      </c>
      <c r="Q122" s="18">
        <v>0</v>
      </c>
      <c r="R122" s="18">
        <v>0</v>
      </c>
      <c r="S122" s="18">
        <v>0</v>
      </c>
      <c r="T122" s="18">
        <v>0</v>
      </c>
      <c r="U122" s="18">
        <v>0</v>
      </c>
      <c r="V122" s="18">
        <v>0</v>
      </c>
      <c r="W122" s="18">
        <v>0</v>
      </c>
      <c r="X122" s="18">
        <f>H122-SUM(I122:W122)</f>
      </c>
      <c r="Y122" s="20">
        <v>46483</v>
      </c>
      <c r="Z122" s="20">
        <v>46483</v>
      </c>
      <c r="AA122" s="18">
        <v>0</v>
      </c>
      <c r="AB122" s="20">
        <f>Y122+AA122</f>
      </c>
      <c r="AC122" s="20">
        <f>AA122+Z122</f>
      </c>
      <c r="AD122" s="5" t="str">
        <v/>
      </c>
      <c r="AE122" s="18">
        <f>IFERROR(_xlfn.BETA.DIST(DATE(YEAR(AE$2),MONTH(AE$2),15),$AB$2,$AC$2,FALSE,DATE(YEAR($AB122),MONTH($AB122),1),DATE(YEAR($AC122),MONTH($AC122),28)),0)</f>
      </c>
      <c r="AF122" s="18">
        <f>IFERROR(_xlfn.BETA.DIST(DATE(YEAR(AF$2),MONTH(AF$2),15),$AB$2,$AC$2,FALSE,DATE(YEAR($AB122),MONTH($AB122),1),DATE(YEAR($AC122),MONTH($AC122),28)),0)</f>
      </c>
      <c r="AG122" s="18">
        <f>IFERROR(_xlfn.BETA.DIST(DATE(YEAR(AG$2),MONTH(AG$2),15),$AB$2,$AC$2,FALSE,DATE(YEAR($AB122),MONTH($AB122),1),DATE(YEAR($AC122),MONTH($AC122),28)),0)</f>
      </c>
      <c r="AH122" s="18">
        <f>IFERROR(_xlfn.BETA.DIST(DATE(YEAR(AH$2),MONTH(AH$2),15),$AB$2,$AC$2,FALSE,DATE(YEAR($AB122),MONTH($AB122),1),DATE(YEAR($AC122),MONTH($AC122),28)),0)</f>
      </c>
      <c r="AI122" s="18">
        <f>IFERROR(_xlfn.BETA.DIST(DATE(YEAR(AI$2),MONTH(AI$2),15),$AB$2,$AC$2,FALSE,DATE(YEAR($AB122),MONTH($AB122),1),DATE(YEAR($AC122),MONTH($AC122),28)),0)</f>
      </c>
      <c r="AJ122" s="18">
        <f>IFERROR(_xlfn.BETA.DIST(DATE(YEAR(AJ$2),MONTH(AJ$2),15),$AB$2,$AC$2,FALSE,DATE(YEAR($AB122),MONTH($AB122),1),DATE(YEAR($AC122),MONTH($AC122),28)),0)</f>
      </c>
      <c r="AK122" s="18">
        <f>IFERROR(_xlfn.BETA.DIST(DATE(YEAR(AK$2),MONTH(AK$2),15),$AB$2,$AC$2,FALSE,DATE(YEAR($AB122),MONTH($AB122),1),DATE(YEAR($AC122),MONTH($AC122),28)),0)</f>
      </c>
      <c r="AL122" s="18">
        <f>IFERROR(_xlfn.BETA.DIST(DATE(YEAR(AL$2),MONTH(AL$2),15),$AB$2,$AC$2,FALSE,DATE(YEAR($AB122),MONTH($AB122),1),DATE(YEAR($AC122),MONTH($AC122),28)),0)</f>
      </c>
      <c r="AM122" s="18">
        <f>IFERROR(_xlfn.BETA.DIST(DATE(YEAR(AM$2),MONTH(AM$2),15),$AB$2,$AC$2,FALSE,DATE(YEAR($AB122),MONTH($AB122),1),DATE(YEAR($AC122),MONTH($AC122),28)),0)</f>
      </c>
      <c r="AN122" s="18">
        <f>IFERROR(_xlfn.BETA.DIST(DATE(YEAR(AN$2),MONTH(AN$2),15),$AB$2,$AC$2,FALSE,DATE(YEAR($AB122),MONTH($AB122),1),DATE(YEAR($AC122),MONTH($AC122),28)),0)</f>
      </c>
      <c r="AO122" s="18">
        <f>IFERROR(_xlfn.BETA.DIST(DATE(YEAR(AO$2),MONTH(AO$2),15),$AB$2,$AC$2,FALSE,DATE(YEAR($AB122),MONTH($AB122),1),DATE(YEAR($AC122),MONTH($AC122),28)),0)</f>
      </c>
      <c r="AP122" s="18">
        <f>IFERROR(_xlfn.BETA.DIST(DATE(YEAR(AP$2),MONTH(AP$2),15),$AB$2,$AC$2,FALSE,DATE(YEAR($AB122),MONTH($AB122),1),DATE(YEAR($AC122),MONTH($AC122),28)),0)</f>
      </c>
      <c r="AQ122" s="18">
        <f>IFERROR(_xlfn.BETA.DIST(DATE(YEAR(AQ$2),MONTH(AQ$2),15),$AB$2,$AC$2,FALSE,DATE(YEAR($AB122),MONTH($AB122),1),DATE(YEAR($AC122),MONTH($AC122),28)),0)</f>
      </c>
      <c r="AR122" s="18">
        <f>IFERROR(_xlfn.BETA.DIST(DATE(YEAR(AR$2),MONTH(AR$2),15),$AB$2,$AC$2,FALSE,DATE(YEAR($AB122),MONTH($AB122),1),DATE(YEAR($AC122),MONTH($AC122),28)),0)</f>
      </c>
      <c r="AS122" s="18">
        <f>IFERROR(_xlfn.BETA.DIST(DATE(YEAR(AS$2),MONTH(AS$2),15),$AB$2,$AC$2,FALSE,DATE(YEAR($AB122),MONTH($AB122),1),DATE(YEAR($AC122),MONTH($AC122),28)),0)</f>
      </c>
      <c r="AT122" s="18">
        <f>SUM(AE122:AS122)</f>
      </c>
      <c r="AU122" s="18">
        <f>IF(I122&lt;&gt;0,I122,IF($AT122=0,0,AE122/$AT122*$X122))</f>
      </c>
      <c r="AV122" s="18">
        <f>IF(J122&lt;&gt;0,J122,IF($AT122=0,0,AF122/$AT122*$X122))</f>
      </c>
      <c r="AW122" s="18">
        <f>IF(K122&lt;&gt;0,K122,IF($AT122=0,0,AG122/$AT122*$X122))</f>
      </c>
      <c r="AX122" s="18">
        <f>IF(L122&lt;&gt;0,L122,IF($AT122=0,0,AH122/$AT122*$X122))</f>
      </c>
      <c r="AY122" s="18">
        <f>IF(M122&lt;&gt;0,M122,IF($AT122=0,0,AI122/$AT122*$X122))</f>
      </c>
      <c r="AZ122" s="18">
        <f>IF(N122&lt;&gt;0,N122,IF($AT122=0,0,AJ122/$AT122*$X122))</f>
      </c>
      <c r="BA122" s="18">
        <f>IF(O122&lt;&gt;0,O122,IF($AT122=0,0,AK122/$AT122*$X122))</f>
      </c>
      <c r="BB122" s="18">
        <f>IF(P122&lt;&gt;0,P122,IF($AT122=0,0,AL122/$AT122*$X122))</f>
      </c>
      <c r="BC122" s="18">
        <f>IF(Q122&lt;&gt;0,Q122,IF($AT122=0,0,AM122/$AT122*$X122))</f>
      </c>
      <c r="BD122" s="18">
        <f>IF(R122&lt;&gt;0,R122,IF($AT122=0,0,AN122/$AT122*$X122))</f>
      </c>
      <c r="BE122" s="18">
        <f>IF(S122&lt;&gt;0,S122,IF($AT122=0,0,AO122/$AT122*$X122))</f>
      </c>
      <c r="BF122" s="18">
        <f>IF(T122&lt;&gt;0,T122,IF($AT122=0,0,AP122/$AT122*$X122))</f>
      </c>
      <c r="BG122" s="18">
        <f>IF(U122&lt;&gt;0,U122,IF($AT122=0,0,AQ122/$AT122*$X122))</f>
      </c>
      <c r="BH122" s="18">
        <f>IF(V122&lt;&gt;0,V122,IF($AT122=0,0,AR122/$AT122*$X122))</f>
      </c>
      <c r="BI122" s="18">
        <f>IF(W122&lt;&gt;0,W122,IF($AT122=0,0,AS122/$AT122*$X122))</f>
      </c>
      <c r="BJ122" s="18">
        <f>SUM(AU122:BI122)</f>
      </c>
      <c r="BK122" s="18">
        <f>H122-BJ122</f>
      </c>
    </row>
    <row r="123" outlineLevel="1">
      <c r="A123" s="15" t="str">
        <v>11.Main.2</v>
      </c>
      <c r="B123" s="15" t="str">
        <v/>
      </c>
      <c r="C123" s="15" t="str">
        <v/>
      </c>
      <c r="D123" s="15" t="str">
        <v>11.Main.2</v>
      </c>
      <c r="E123" s="15" t="str">
        <v>Installation Civil Works Breakdown</v>
      </c>
      <c r="F123" s="15">
        <v>136197000</v>
      </c>
      <c r="G123" s="15" t="str">
        <v/>
      </c>
      <c r="H123" s="15" t="str">
        <v/>
      </c>
      <c r="I123" s="15" t="str">
        <v/>
      </c>
      <c r="J123" s="15" t="str">
        <v/>
      </c>
      <c r="K123" s="15" t="str">
        <v/>
      </c>
      <c r="L123" s="15" t="str">
        <v/>
      </c>
      <c r="M123" s="15" t="str">
        <v/>
      </c>
      <c r="N123" s="15" t="str">
        <v/>
      </c>
      <c r="O123" s="15" t="str">
        <v/>
      </c>
      <c r="P123" s="15" t="str">
        <v/>
      </c>
      <c r="Q123" s="15" t="str">
        <v/>
      </c>
      <c r="R123" s="15" t="str">
        <v/>
      </c>
      <c r="S123" s="15" t="str">
        <v/>
      </c>
      <c r="T123" s="15" t="str">
        <v/>
      </c>
      <c r="U123" s="15" t="str">
        <v/>
      </c>
      <c r="V123" s="15" t="str">
        <v/>
      </c>
      <c r="W123" s="15" t="str">
        <v/>
      </c>
      <c r="X123" s="15" t="str">
        <v/>
      </c>
      <c r="Y123" s="15" t="str">
        <v/>
      </c>
      <c r="Z123" s="15" t="str">
        <v/>
      </c>
      <c r="AA123" s="15" t="str">
        <v/>
      </c>
      <c r="AB123" s="15" t="str">
        <v/>
      </c>
      <c r="AC123" s="15" t="str">
        <v/>
      </c>
      <c r="AD123" s="5" t="str">
        <v/>
      </c>
      <c r="AE123" s="18">
        <f>IFERROR(_xlfn.BETA.DIST(DATE(YEAR(AE$2),MONTH(AE$2),15),$AB$2,$AC$2,FALSE,DATE(YEAR($AB123),MONTH($AB123),1),DATE(YEAR($AC123),MONTH($AC123),28)),0)</f>
      </c>
      <c r="AF123" s="18">
        <f>IFERROR(_xlfn.BETA.DIST(DATE(YEAR(AF$2),MONTH(AF$2),15),$AB$2,$AC$2,FALSE,DATE(YEAR($AB123),MONTH($AB123),1),DATE(YEAR($AC123),MONTH($AC123),28)),0)</f>
      </c>
      <c r="AG123" s="18">
        <f>IFERROR(_xlfn.BETA.DIST(DATE(YEAR(AG$2),MONTH(AG$2),15),$AB$2,$AC$2,FALSE,DATE(YEAR($AB123),MONTH($AB123),1),DATE(YEAR($AC123),MONTH($AC123),28)),0)</f>
      </c>
      <c r="AH123" s="18">
        <f>IFERROR(_xlfn.BETA.DIST(DATE(YEAR(AH$2),MONTH(AH$2),15),$AB$2,$AC$2,FALSE,DATE(YEAR($AB123),MONTH($AB123),1),DATE(YEAR($AC123),MONTH($AC123),28)),0)</f>
      </c>
      <c r="AI123" s="18">
        <f>IFERROR(_xlfn.BETA.DIST(DATE(YEAR(AI$2),MONTH(AI$2),15),$AB$2,$AC$2,FALSE,DATE(YEAR($AB123),MONTH($AB123),1),DATE(YEAR($AC123),MONTH($AC123),28)),0)</f>
      </c>
      <c r="AJ123" s="18">
        <f>IFERROR(_xlfn.BETA.DIST(DATE(YEAR(AJ$2),MONTH(AJ$2),15),$AB$2,$AC$2,FALSE,DATE(YEAR($AB123),MONTH($AB123),1),DATE(YEAR($AC123),MONTH($AC123),28)),0)</f>
      </c>
      <c r="AK123" s="18">
        <f>IFERROR(_xlfn.BETA.DIST(DATE(YEAR(AK$2),MONTH(AK$2),15),$AB$2,$AC$2,FALSE,DATE(YEAR($AB123),MONTH($AB123),1),DATE(YEAR($AC123),MONTH($AC123),28)),0)</f>
      </c>
      <c r="AL123" s="18">
        <f>IFERROR(_xlfn.BETA.DIST(DATE(YEAR(AL$2),MONTH(AL$2),15),$AB$2,$AC$2,FALSE,DATE(YEAR($AB123),MONTH($AB123),1),DATE(YEAR($AC123),MONTH($AC123),28)),0)</f>
      </c>
      <c r="AM123" s="18">
        <f>IFERROR(_xlfn.BETA.DIST(DATE(YEAR(AM$2),MONTH(AM$2),15),$AB$2,$AC$2,FALSE,DATE(YEAR($AB123),MONTH($AB123),1),DATE(YEAR($AC123),MONTH($AC123),28)),0)</f>
      </c>
      <c r="AN123" s="18">
        <f>IFERROR(_xlfn.BETA.DIST(DATE(YEAR(AN$2),MONTH(AN$2),15),$AB$2,$AC$2,FALSE,DATE(YEAR($AB123),MONTH($AB123),1),DATE(YEAR($AC123),MONTH($AC123),28)),0)</f>
      </c>
      <c r="AO123" s="18">
        <f>IFERROR(_xlfn.BETA.DIST(DATE(YEAR(AO$2),MONTH(AO$2),15),$AB$2,$AC$2,FALSE,DATE(YEAR($AB123),MONTH($AB123),1),DATE(YEAR($AC123),MONTH($AC123),28)),0)</f>
      </c>
      <c r="AP123" s="18">
        <f>IFERROR(_xlfn.BETA.DIST(DATE(YEAR(AP$2),MONTH(AP$2),15),$AB$2,$AC$2,FALSE,DATE(YEAR($AB123),MONTH($AB123),1),DATE(YEAR($AC123),MONTH($AC123),28)),0)</f>
      </c>
      <c r="AQ123" s="18">
        <f>IFERROR(_xlfn.BETA.DIST(DATE(YEAR(AQ$2),MONTH(AQ$2),15),$AB$2,$AC$2,FALSE,DATE(YEAR($AB123),MONTH($AB123),1),DATE(YEAR($AC123),MONTH($AC123),28)),0)</f>
      </c>
      <c r="AR123" s="18">
        <f>IFERROR(_xlfn.BETA.DIST(DATE(YEAR(AR$2),MONTH(AR$2),15),$AB$2,$AC$2,FALSE,DATE(YEAR($AB123),MONTH($AB123),1),DATE(YEAR($AC123),MONTH($AC123),28)),0)</f>
      </c>
      <c r="AS123" s="18">
        <f>IFERROR(_xlfn.BETA.DIST(DATE(YEAR(AS$2),MONTH(AS$2),15),$AB$2,$AC$2,FALSE,DATE(YEAR($AB123),MONTH($AB123),1),DATE(YEAR($AC123),MONTH($AC123),28)),0)</f>
      </c>
      <c r="AT123" s="18">
        <f>SUM(AE123:AS123)</f>
      </c>
      <c r="AU123" s="18">
        <f>IF(I123&lt;&gt;0,I123,IF($AT123=0,0,AE123/$AT123*$X123))</f>
      </c>
      <c r="AV123" s="18">
        <f>IF(J123&lt;&gt;0,J123,IF($AT123=0,0,AF123/$AT123*$X123))</f>
      </c>
      <c r="AW123" s="18">
        <f>IF(K123&lt;&gt;0,K123,IF($AT123=0,0,AG123/$AT123*$X123))</f>
      </c>
      <c r="AX123" s="18">
        <f>IF(L123&lt;&gt;0,L123,IF($AT123=0,0,AH123/$AT123*$X123))</f>
      </c>
      <c r="AY123" s="18">
        <f>IF(M123&lt;&gt;0,M123,IF($AT123=0,0,AI123/$AT123*$X123))</f>
      </c>
      <c r="AZ123" s="18">
        <f>IF(N123&lt;&gt;0,N123,IF($AT123=0,0,AJ123/$AT123*$X123))</f>
      </c>
      <c r="BA123" s="18">
        <f>IF(O123&lt;&gt;0,O123,IF($AT123=0,0,AK123/$AT123*$X123))</f>
      </c>
      <c r="BB123" s="18">
        <f>IF(P123&lt;&gt;0,P123,IF($AT123=0,0,AL123/$AT123*$X123))</f>
      </c>
      <c r="BC123" s="18">
        <f>IF(Q123&lt;&gt;0,Q123,IF($AT123=0,0,AM123/$AT123*$X123))</f>
      </c>
      <c r="BD123" s="18">
        <f>IF(R123&lt;&gt;0,R123,IF($AT123=0,0,AN123/$AT123*$X123))</f>
      </c>
      <c r="BE123" s="18">
        <f>IF(S123&lt;&gt;0,S123,IF($AT123=0,0,AO123/$AT123*$X123))</f>
      </c>
      <c r="BF123" s="18">
        <f>IF(T123&lt;&gt;0,T123,IF($AT123=0,0,AP123/$AT123*$X123))</f>
      </c>
      <c r="BG123" s="18">
        <f>IF(U123&lt;&gt;0,U123,IF($AT123=0,0,AQ123/$AT123*$X123))</f>
      </c>
      <c r="BH123" s="18">
        <f>IF(V123&lt;&gt;0,V123,IF($AT123=0,0,AR123/$AT123*$X123))</f>
      </c>
      <c r="BI123" s="18">
        <f>IF(W123&lt;&gt;0,W123,IF($AT123=0,0,AS123/$AT123*$X123))</f>
      </c>
      <c r="BJ123" s="18">
        <f>SUM(AU123:BI123)</f>
      </c>
      <c r="BK123" s="15" t="str">
        <v/>
      </c>
    </row>
    <row r="124" outlineLevel="2">
      <c r="A124" s="5" t="str">
        <v>11.Main.2</v>
      </c>
      <c r="B124" s="5" t="str">
        <v/>
      </c>
      <c r="C124" s="5" t="str">
        <v/>
      </c>
      <c r="D124" s="19">
        <v>0.05</v>
      </c>
      <c r="E124" s="5" t="str">
        <v>Advanced Payment Installation</v>
      </c>
      <c r="F124" s="5" t="str">
        <v/>
      </c>
      <c r="G124" s="18">
        <f>F123*D124</f>
      </c>
      <c r="H124" s="18">
        <f>G124</f>
      </c>
      <c r="I124" s="18">
        <v>0</v>
      </c>
      <c r="J124" s="18">
        <v>0</v>
      </c>
      <c r="K124" s="18">
        <v>0</v>
      </c>
      <c r="L124" s="18">
        <v>0</v>
      </c>
      <c r="M124" s="18">
        <v>0</v>
      </c>
      <c r="N124" s="18">
        <v>0</v>
      </c>
      <c r="O124" s="18">
        <v>0</v>
      </c>
      <c r="P124" s="18">
        <v>0</v>
      </c>
      <c r="Q124" s="18">
        <v>0</v>
      </c>
      <c r="R124" s="18">
        <v>0</v>
      </c>
      <c r="S124" s="18">
        <v>0</v>
      </c>
      <c r="T124" s="18">
        <v>0</v>
      </c>
      <c r="U124" s="18">
        <v>0</v>
      </c>
      <c r="V124" s="18">
        <v>0</v>
      </c>
      <c r="W124" s="18">
        <v>0</v>
      </c>
      <c r="X124" s="18">
        <f>H124-SUM(I124:W124)</f>
      </c>
      <c r="Y124" s="5" t="str">
        <v/>
      </c>
      <c r="Z124" s="5" t="str">
        <v/>
      </c>
      <c r="AA124" s="18">
        <v>0</v>
      </c>
      <c r="AB124" s="20">
        <f>Y124+AA124</f>
      </c>
      <c r="AC124" s="20">
        <f>AA124+Z124</f>
      </c>
      <c r="AD124" s="5" t="str">
        <v/>
      </c>
      <c r="AE124" s="18">
        <f>IFERROR(_xlfn.BETA.DIST(DATE(YEAR(AE$2),MONTH(AE$2),15),$AB$2,$AC$2,FALSE,DATE(YEAR($AB124),MONTH($AB124),1),DATE(YEAR($AC124),MONTH($AC124),28)),0)</f>
      </c>
      <c r="AF124" s="18">
        <f>IFERROR(_xlfn.BETA.DIST(DATE(YEAR(AF$2),MONTH(AF$2),15),$AB$2,$AC$2,FALSE,DATE(YEAR($AB124),MONTH($AB124),1),DATE(YEAR($AC124),MONTH($AC124),28)),0)</f>
      </c>
      <c r="AG124" s="18">
        <f>IFERROR(_xlfn.BETA.DIST(DATE(YEAR(AG$2),MONTH(AG$2),15),$AB$2,$AC$2,FALSE,DATE(YEAR($AB124),MONTH($AB124),1),DATE(YEAR($AC124),MONTH($AC124),28)),0)</f>
      </c>
      <c r="AH124" s="18">
        <f>IFERROR(_xlfn.BETA.DIST(DATE(YEAR(AH$2),MONTH(AH$2),15),$AB$2,$AC$2,FALSE,DATE(YEAR($AB124),MONTH($AB124),1),DATE(YEAR($AC124),MONTH($AC124),28)),0)</f>
      </c>
      <c r="AI124" s="18">
        <f>IFERROR(_xlfn.BETA.DIST(DATE(YEAR(AI$2),MONTH(AI$2),15),$AB$2,$AC$2,FALSE,DATE(YEAR($AB124),MONTH($AB124),1),DATE(YEAR($AC124),MONTH($AC124),28)),0)</f>
      </c>
      <c r="AJ124" s="18">
        <f>IFERROR(_xlfn.BETA.DIST(DATE(YEAR(AJ$2),MONTH(AJ$2),15),$AB$2,$AC$2,FALSE,DATE(YEAR($AB124),MONTH($AB124),1),DATE(YEAR($AC124),MONTH($AC124),28)),0)</f>
      </c>
      <c r="AK124" s="18">
        <f>IFERROR(_xlfn.BETA.DIST(DATE(YEAR(AK$2),MONTH(AK$2),15),$AB$2,$AC$2,FALSE,DATE(YEAR($AB124),MONTH($AB124),1),DATE(YEAR($AC124),MONTH($AC124),28)),0)</f>
      </c>
      <c r="AL124" s="18">
        <f>IFERROR(_xlfn.BETA.DIST(DATE(YEAR(AL$2),MONTH(AL$2),15),$AB$2,$AC$2,FALSE,DATE(YEAR($AB124),MONTH($AB124),1),DATE(YEAR($AC124),MONTH($AC124),28)),0)</f>
      </c>
      <c r="AM124" s="18">
        <f>IFERROR(_xlfn.BETA.DIST(DATE(YEAR(AM$2),MONTH(AM$2),15),$AB$2,$AC$2,FALSE,DATE(YEAR($AB124),MONTH($AB124),1),DATE(YEAR($AC124),MONTH($AC124),28)),0)</f>
      </c>
      <c r="AN124" s="18">
        <f>IFERROR(_xlfn.BETA.DIST(DATE(YEAR(AN$2),MONTH(AN$2),15),$AB$2,$AC$2,FALSE,DATE(YEAR($AB124),MONTH($AB124),1),DATE(YEAR($AC124),MONTH($AC124),28)),0)</f>
      </c>
      <c r="AO124" s="18">
        <f>IFERROR(_xlfn.BETA.DIST(DATE(YEAR(AO$2),MONTH(AO$2),15),$AB$2,$AC$2,FALSE,DATE(YEAR($AB124),MONTH($AB124),1),DATE(YEAR($AC124),MONTH($AC124),28)),0)</f>
      </c>
      <c r="AP124" s="18">
        <f>IFERROR(_xlfn.BETA.DIST(DATE(YEAR(AP$2),MONTH(AP$2),15),$AB$2,$AC$2,FALSE,DATE(YEAR($AB124),MONTH($AB124),1),DATE(YEAR($AC124),MONTH($AC124),28)),0)</f>
      </c>
      <c r="AQ124" s="18">
        <f>IFERROR(_xlfn.BETA.DIST(DATE(YEAR(AQ$2),MONTH(AQ$2),15),$AB$2,$AC$2,FALSE,DATE(YEAR($AB124),MONTH($AB124),1),DATE(YEAR($AC124),MONTH($AC124),28)),0)</f>
      </c>
      <c r="AR124" s="18">
        <f>IFERROR(_xlfn.BETA.DIST(DATE(YEAR(AR$2),MONTH(AR$2),15),$AB$2,$AC$2,FALSE,DATE(YEAR($AB124),MONTH($AB124),1),DATE(YEAR($AC124),MONTH($AC124),28)),0)</f>
      </c>
      <c r="AS124" s="18">
        <f>IFERROR(_xlfn.BETA.DIST(DATE(YEAR(AS$2),MONTH(AS$2),15),$AB$2,$AC$2,FALSE,DATE(YEAR($AB124),MONTH($AB124),1),DATE(YEAR($AC124),MONTH($AC124),28)),0)</f>
      </c>
      <c r="AT124" s="18">
        <f>SUM(AE124:AS124)</f>
      </c>
      <c r="AU124" s="18">
        <f>IF(I124&lt;&gt;0,I124,IF($AT124=0,0,AE124/$AT124*$X124))</f>
      </c>
      <c r="AV124" s="18">
        <f>IF(J124&lt;&gt;0,J124,IF($AT124=0,0,AF124/$AT124*$X124))</f>
      </c>
      <c r="AW124" s="18">
        <f>IF(K124&lt;&gt;0,K124,IF($AT124=0,0,AG124/$AT124*$X124))</f>
      </c>
      <c r="AX124" s="18">
        <f>IF(L124&lt;&gt;0,L124,IF($AT124=0,0,AH124/$AT124*$X124))</f>
      </c>
      <c r="AY124" s="18">
        <f>IF(M124&lt;&gt;0,M124,IF($AT124=0,0,AI124/$AT124*$X124))</f>
      </c>
      <c r="AZ124" s="18">
        <f>IF(N124&lt;&gt;0,N124,IF($AT124=0,0,AJ124/$AT124*$X124))</f>
      </c>
      <c r="BA124" s="18">
        <f>IF(O124&lt;&gt;0,O124,IF($AT124=0,0,AK124/$AT124*$X124))</f>
      </c>
      <c r="BB124" s="18">
        <f>IF(P124&lt;&gt;0,P124,IF($AT124=0,0,AL124/$AT124*$X124))</f>
      </c>
      <c r="BC124" s="18">
        <f>IF(Q124&lt;&gt;0,Q124,IF($AT124=0,0,AM124/$AT124*$X124))</f>
      </c>
      <c r="BD124" s="18">
        <f>IF(R124&lt;&gt;0,R124,IF($AT124=0,0,AN124/$AT124*$X124))</f>
      </c>
      <c r="BE124" s="18">
        <f>IF(S124&lt;&gt;0,S124,IF($AT124=0,0,AO124/$AT124*$X124))</f>
      </c>
      <c r="BF124" s="18">
        <f>IF(T124&lt;&gt;0,T124,IF($AT124=0,0,AP124/$AT124*$X124))</f>
      </c>
      <c r="BG124" s="18">
        <f>IF(U124&lt;&gt;0,U124,IF($AT124=0,0,AQ124/$AT124*$X124))</f>
      </c>
      <c r="BH124" s="18">
        <f>IF(V124&lt;&gt;0,V124,IF($AT124=0,0,AR124/$AT124*$X124))</f>
      </c>
      <c r="BI124" s="18">
        <f>IF(W124&lt;&gt;0,W124,IF($AT124=0,0,AS124/$AT124*$X124))</f>
      </c>
      <c r="BJ124" s="18">
        <f>SUM(AU124:BI124)</f>
      </c>
      <c r="BK124" s="18">
        <f>H124-BJ124</f>
      </c>
    </row>
    <row r="125" outlineLevel="2">
      <c r="A125" s="5" t="str">
        <v>11.Main.2</v>
      </c>
      <c r="B125" s="5" t="str">
        <v/>
      </c>
      <c r="C125" s="5" t="str">
        <v/>
      </c>
      <c r="D125" s="19">
        <v>0.85</v>
      </c>
      <c r="E125" s="5" t="str">
        <v>Installation Progress</v>
      </c>
      <c r="F125" s="5" t="str">
        <v/>
      </c>
      <c r="G125" s="18">
        <f>F123*D125</f>
      </c>
      <c r="H125" s="18">
        <f>G125</f>
      </c>
      <c r="I125" s="18">
        <v>0</v>
      </c>
      <c r="J125" s="18">
        <v>0</v>
      </c>
      <c r="K125" s="18">
        <v>0</v>
      </c>
      <c r="L125" s="18">
        <v>0</v>
      </c>
      <c r="M125" s="18">
        <v>0</v>
      </c>
      <c r="N125" s="18">
        <v>0</v>
      </c>
      <c r="O125" s="18">
        <v>0</v>
      </c>
      <c r="P125" s="18">
        <v>0</v>
      </c>
      <c r="Q125" s="18">
        <v>0</v>
      </c>
      <c r="R125" s="18">
        <v>0</v>
      </c>
      <c r="S125" s="18">
        <v>0</v>
      </c>
      <c r="T125" s="18">
        <v>0</v>
      </c>
      <c r="U125" s="18">
        <v>0</v>
      </c>
      <c r="V125" s="18">
        <v>0</v>
      </c>
      <c r="W125" s="18">
        <v>0</v>
      </c>
      <c r="X125" s="18">
        <f>H125-SUM(I125:W125)</f>
      </c>
      <c r="Y125" s="5" t="str">
        <v/>
      </c>
      <c r="Z125" s="5" t="str">
        <v/>
      </c>
      <c r="AA125" s="18">
        <v>30</v>
      </c>
      <c r="AB125" s="20">
        <f>Y125+AA125</f>
      </c>
      <c r="AC125" s="20">
        <f>AA125+Z125</f>
      </c>
      <c r="AD125" s="5" t="str">
        <v/>
      </c>
      <c r="AE125" s="18">
        <f>IFERROR(_xlfn.BETA.DIST(DATE(YEAR(AE$2),MONTH(AE$2),15),$AB$2,$AC$2,FALSE,DATE(YEAR($AB125),MONTH($AB125),1),DATE(YEAR($AC125),MONTH($AC125),28)),0)</f>
      </c>
      <c r="AF125" s="18">
        <f>IFERROR(_xlfn.BETA.DIST(DATE(YEAR(AF$2),MONTH(AF$2),15),$AB$2,$AC$2,FALSE,DATE(YEAR($AB125),MONTH($AB125),1),DATE(YEAR($AC125),MONTH($AC125),28)),0)</f>
      </c>
      <c r="AG125" s="18">
        <f>IFERROR(_xlfn.BETA.DIST(DATE(YEAR(AG$2),MONTH(AG$2),15),$AB$2,$AC$2,FALSE,DATE(YEAR($AB125),MONTH($AB125),1),DATE(YEAR($AC125),MONTH($AC125),28)),0)</f>
      </c>
      <c r="AH125" s="18">
        <f>IFERROR(_xlfn.BETA.DIST(DATE(YEAR(AH$2),MONTH(AH$2),15),$AB$2,$AC$2,FALSE,DATE(YEAR($AB125),MONTH($AB125),1),DATE(YEAR($AC125),MONTH($AC125),28)),0)</f>
      </c>
      <c r="AI125" s="18">
        <f>IFERROR(_xlfn.BETA.DIST(DATE(YEAR(AI$2),MONTH(AI$2),15),$AB$2,$AC$2,FALSE,DATE(YEAR($AB125),MONTH($AB125),1),DATE(YEAR($AC125),MONTH($AC125),28)),0)</f>
      </c>
      <c r="AJ125" s="18">
        <f>IFERROR(_xlfn.BETA.DIST(DATE(YEAR(AJ$2),MONTH(AJ$2),15),$AB$2,$AC$2,FALSE,DATE(YEAR($AB125),MONTH($AB125),1),DATE(YEAR($AC125),MONTH($AC125),28)),0)</f>
      </c>
      <c r="AK125" s="18">
        <f>IFERROR(_xlfn.BETA.DIST(DATE(YEAR(AK$2),MONTH(AK$2),15),$AB$2,$AC$2,FALSE,DATE(YEAR($AB125),MONTH($AB125),1),DATE(YEAR($AC125),MONTH($AC125),28)),0)</f>
      </c>
      <c r="AL125" s="18">
        <f>IFERROR(_xlfn.BETA.DIST(DATE(YEAR(AL$2),MONTH(AL$2),15),$AB$2,$AC$2,FALSE,DATE(YEAR($AB125),MONTH($AB125),1),DATE(YEAR($AC125),MONTH($AC125),28)),0)</f>
      </c>
      <c r="AM125" s="18">
        <f>IFERROR(_xlfn.BETA.DIST(DATE(YEAR(AM$2),MONTH(AM$2),15),$AB$2,$AC$2,FALSE,DATE(YEAR($AB125),MONTH($AB125),1),DATE(YEAR($AC125),MONTH($AC125),28)),0)</f>
      </c>
      <c r="AN125" s="18">
        <f>IFERROR(_xlfn.BETA.DIST(DATE(YEAR(AN$2),MONTH(AN$2),15),$AB$2,$AC$2,FALSE,DATE(YEAR($AB125),MONTH($AB125),1),DATE(YEAR($AC125),MONTH($AC125),28)),0)</f>
      </c>
      <c r="AO125" s="18">
        <f>IFERROR(_xlfn.BETA.DIST(DATE(YEAR(AO$2),MONTH(AO$2),15),$AB$2,$AC$2,FALSE,DATE(YEAR($AB125),MONTH($AB125),1),DATE(YEAR($AC125),MONTH($AC125),28)),0)</f>
      </c>
      <c r="AP125" s="18">
        <f>IFERROR(_xlfn.BETA.DIST(DATE(YEAR(AP$2),MONTH(AP$2),15),$AB$2,$AC$2,FALSE,DATE(YEAR($AB125),MONTH($AB125),1),DATE(YEAR($AC125),MONTH($AC125),28)),0)</f>
      </c>
      <c r="AQ125" s="18">
        <f>IFERROR(_xlfn.BETA.DIST(DATE(YEAR(AQ$2),MONTH(AQ$2),15),$AB$2,$AC$2,FALSE,DATE(YEAR($AB125),MONTH($AB125),1),DATE(YEAR($AC125),MONTH($AC125),28)),0)</f>
      </c>
      <c r="AR125" s="18">
        <f>IFERROR(_xlfn.BETA.DIST(DATE(YEAR(AR$2),MONTH(AR$2),15),$AB$2,$AC$2,FALSE,DATE(YEAR($AB125),MONTH($AB125),1),DATE(YEAR($AC125),MONTH($AC125),28)),0)</f>
      </c>
      <c r="AS125" s="18">
        <f>IFERROR(_xlfn.BETA.DIST(DATE(YEAR(AS$2),MONTH(AS$2),15),$AB$2,$AC$2,FALSE,DATE(YEAR($AB125),MONTH($AB125),1),DATE(YEAR($AC125),MONTH($AC125),28)),0)</f>
      </c>
      <c r="AT125" s="18">
        <f>SUM(AE125:AS125)</f>
      </c>
      <c r="AU125" s="18">
        <f>IF(I125&lt;&gt;0,I125,IF($AT125=0,0,AE125/$AT125*$X125))</f>
      </c>
      <c r="AV125" s="18">
        <f>IF(J125&lt;&gt;0,J125,IF($AT125=0,0,AF125/$AT125*$X125))</f>
      </c>
      <c r="AW125" s="18">
        <f>IF(K125&lt;&gt;0,K125,IF($AT125=0,0,AG125/$AT125*$X125))</f>
      </c>
      <c r="AX125" s="18">
        <f>IF(L125&lt;&gt;0,L125,IF($AT125=0,0,AH125/$AT125*$X125))</f>
      </c>
      <c r="AY125" s="18">
        <f>IF(M125&lt;&gt;0,M125,IF($AT125=0,0,AI125/$AT125*$X125))</f>
      </c>
      <c r="AZ125" s="18">
        <f>IF(N125&lt;&gt;0,N125,IF($AT125=0,0,AJ125/$AT125*$X125))</f>
      </c>
      <c r="BA125" s="18">
        <f>IF(O125&lt;&gt;0,O125,IF($AT125=0,0,AK125/$AT125*$X125))</f>
      </c>
      <c r="BB125" s="18">
        <f>IF(P125&lt;&gt;0,P125,IF($AT125=0,0,AL125/$AT125*$X125))</f>
      </c>
      <c r="BC125" s="18">
        <f>IF(Q125&lt;&gt;0,Q125,IF($AT125=0,0,AM125/$AT125*$X125))</f>
      </c>
      <c r="BD125" s="18">
        <f>IF(R125&lt;&gt;0,R125,IF($AT125=0,0,AN125/$AT125*$X125))</f>
      </c>
      <c r="BE125" s="18">
        <f>IF(S125&lt;&gt;0,S125,IF($AT125=0,0,AO125/$AT125*$X125))</f>
      </c>
      <c r="BF125" s="18">
        <f>IF(T125&lt;&gt;0,T125,IF($AT125=0,0,AP125/$AT125*$X125))</f>
      </c>
      <c r="BG125" s="18">
        <f>IF(U125&lt;&gt;0,U125,IF($AT125=0,0,AQ125/$AT125*$X125))</f>
      </c>
      <c r="BH125" s="18">
        <f>IF(V125&lt;&gt;0,V125,IF($AT125=0,0,AR125/$AT125*$X125))</f>
      </c>
      <c r="BI125" s="18">
        <f>IF(W125&lt;&gt;0,W125,IF($AT125=0,0,AS125/$AT125*$X125))</f>
      </c>
      <c r="BJ125" s="18">
        <f>SUM(AU125:BI125)</f>
      </c>
      <c r="BK125" s="18">
        <f>H125-BJ125</f>
      </c>
    </row>
    <row r="126" outlineLevel="2">
      <c r="A126" s="5" t="str">
        <v>11.Main.2</v>
      </c>
      <c r="B126" s="5" t="str">
        <v>BSKDGNGENGR07</v>
      </c>
      <c r="C126" s="5" t="str">
        <v>BSKDGNGENGR07</v>
      </c>
      <c r="D126" s="19">
        <v>0.1</v>
      </c>
      <c r="E126" s="5" t="str">
        <v>Subcontractor Retention</v>
      </c>
      <c r="F126" s="5" t="str">
        <v/>
      </c>
      <c r="G126" s="18">
        <f>F123*D126</f>
      </c>
      <c r="H126" s="18">
        <f>G126</f>
      </c>
      <c r="I126" s="18">
        <v>0</v>
      </c>
      <c r="J126" s="18">
        <v>0</v>
      </c>
      <c r="K126" s="18">
        <v>0</v>
      </c>
      <c r="L126" s="18">
        <v>0</v>
      </c>
      <c r="M126" s="18">
        <v>0</v>
      </c>
      <c r="N126" s="18">
        <v>0</v>
      </c>
      <c r="O126" s="18">
        <v>0</v>
      </c>
      <c r="P126" s="18">
        <v>0</v>
      </c>
      <c r="Q126" s="18">
        <v>0</v>
      </c>
      <c r="R126" s="18">
        <v>0</v>
      </c>
      <c r="S126" s="18">
        <v>0</v>
      </c>
      <c r="T126" s="18">
        <v>0</v>
      </c>
      <c r="U126" s="18">
        <v>0</v>
      </c>
      <c r="V126" s="18">
        <v>0</v>
      </c>
      <c r="W126" s="18">
        <v>0</v>
      </c>
      <c r="X126" s="18">
        <f>H126-SUM(I126:W126)</f>
      </c>
      <c r="Y126" s="20">
        <v>46483</v>
      </c>
      <c r="Z126" s="20">
        <v>46483</v>
      </c>
      <c r="AA126" s="18">
        <v>0</v>
      </c>
      <c r="AB126" s="20">
        <f>Y126+AA126</f>
      </c>
      <c r="AC126" s="20">
        <f>AA126+Z126</f>
      </c>
      <c r="AD126" s="5" t="str">
        <v/>
      </c>
      <c r="AE126" s="18">
        <f>IFERROR(_xlfn.BETA.DIST(DATE(YEAR(AE$2),MONTH(AE$2),15),$AB$2,$AC$2,FALSE,DATE(YEAR($AB126),MONTH($AB126),1),DATE(YEAR($AC126),MONTH($AC126),28)),0)</f>
      </c>
      <c r="AF126" s="18">
        <f>IFERROR(_xlfn.BETA.DIST(DATE(YEAR(AF$2),MONTH(AF$2),15),$AB$2,$AC$2,FALSE,DATE(YEAR($AB126),MONTH($AB126),1),DATE(YEAR($AC126),MONTH($AC126),28)),0)</f>
      </c>
      <c r="AG126" s="18">
        <f>IFERROR(_xlfn.BETA.DIST(DATE(YEAR(AG$2),MONTH(AG$2),15),$AB$2,$AC$2,FALSE,DATE(YEAR($AB126),MONTH($AB126),1),DATE(YEAR($AC126),MONTH($AC126),28)),0)</f>
      </c>
      <c r="AH126" s="18">
        <f>IFERROR(_xlfn.BETA.DIST(DATE(YEAR(AH$2),MONTH(AH$2),15),$AB$2,$AC$2,FALSE,DATE(YEAR($AB126),MONTH($AB126),1),DATE(YEAR($AC126),MONTH($AC126),28)),0)</f>
      </c>
      <c r="AI126" s="18">
        <f>IFERROR(_xlfn.BETA.DIST(DATE(YEAR(AI$2),MONTH(AI$2),15),$AB$2,$AC$2,FALSE,DATE(YEAR($AB126),MONTH($AB126),1),DATE(YEAR($AC126),MONTH($AC126),28)),0)</f>
      </c>
      <c r="AJ126" s="18">
        <f>IFERROR(_xlfn.BETA.DIST(DATE(YEAR(AJ$2),MONTH(AJ$2),15),$AB$2,$AC$2,FALSE,DATE(YEAR($AB126),MONTH($AB126),1),DATE(YEAR($AC126),MONTH($AC126),28)),0)</f>
      </c>
      <c r="AK126" s="18">
        <f>IFERROR(_xlfn.BETA.DIST(DATE(YEAR(AK$2),MONTH(AK$2),15),$AB$2,$AC$2,FALSE,DATE(YEAR($AB126),MONTH($AB126),1),DATE(YEAR($AC126),MONTH($AC126),28)),0)</f>
      </c>
      <c r="AL126" s="18">
        <f>IFERROR(_xlfn.BETA.DIST(DATE(YEAR(AL$2),MONTH(AL$2),15),$AB$2,$AC$2,FALSE,DATE(YEAR($AB126),MONTH($AB126),1),DATE(YEAR($AC126),MONTH($AC126),28)),0)</f>
      </c>
      <c r="AM126" s="18">
        <f>IFERROR(_xlfn.BETA.DIST(DATE(YEAR(AM$2),MONTH(AM$2),15),$AB$2,$AC$2,FALSE,DATE(YEAR($AB126),MONTH($AB126),1),DATE(YEAR($AC126),MONTH($AC126),28)),0)</f>
      </c>
      <c r="AN126" s="18">
        <f>IFERROR(_xlfn.BETA.DIST(DATE(YEAR(AN$2),MONTH(AN$2),15),$AB$2,$AC$2,FALSE,DATE(YEAR($AB126),MONTH($AB126),1),DATE(YEAR($AC126),MONTH($AC126),28)),0)</f>
      </c>
      <c r="AO126" s="18">
        <f>IFERROR(_xlfn.BETA.DIST(DATE(YEAR(AO$2),MONTH(AO$2),15),$AB$2,$AC$2,FALSE,DATE(YEAR($AB126),MONTH($AB126),1),DATE(YEAR($AC126),MONTH($AC126),28)),0)</f>
      </c>
      <c r="AP126" s="18">
        <f>IFERROR(_xlfn.BETA.DIST(DATE(YEAR(AP$2),MONTH(AP$2),15),$AB$2,$AC$2,FALSE,DATE(YEAR($AB126),MONTH($AB126),1),DATE(YEAR($AC126),MONTH($AC126),28)),0)</f>
      </c>
      <c r="AQ126" s="18">
        <f>IFERROR(_xlfn.BETA.DIST(DATE(YEAR(AQ$2),MONTH(AQ$2),15),$AB$2,$AC$2,FALSE,DATE(YEAR($AB126),MONTH($AB126),1),DATE(YEAR($AC126),MONTH($AC126),28)),0)</f>
      </c>
      <c r="AR126" s="18">
        <f>IFERROR(_xlfn.BETA.DIST(DATE(YEAR(AR$2),MONTH(AR$2),15),$AB$2,$AC$2,FALSE,DATE(YEAR($AB126),MONTH($AB126),1),DATE(YEAR($AC126),MONTH($AC126),28)),0)</f>
      </c>
      <c r="AS126" s="18">
        <f>IFERROR(_xlfn.BETA.DIST(DATE(YEAR(AS$2),MONTH(AS$2),15),$AB$2,$AC$2,FALSE,DATE(YEAR($AB126),MONTH($AB126),1),DATE(YEAR($AC126),MONTH($AC126),28)),0)</f>
      </c>
      <c r="AT126" s="18">
        <f>SUM(AE126:AS126)</f>
      </c>
      <c r="AU126" s="18">
        <f>IF(I126&lt;&gt;0,I126,IF($AT126=0,0,AE126/$AT126*$X126))</f>
      </c>
      <c r="AV126" s="18">
        <f>IF(J126&lt;&gt;0,J126,IF($AT126=0,0,AF126/$AT126*$X126))</f>
      </c>
      <c r="AW126" s="18">
        <f>IF(K126&lt;&gt;0,K126,IF($AT126=0,0,AG126/$AT126*$X126))</f>
      </c>
      <c r="AX126" s="18">
        <f>IF(L126&lt;&gt;0,L126,IF($AT126=0,0,AH126/$AT126*$X126))</f>
      </c>
      <c r="AY126" s="18">
        <f>IF(M126&lt;&gt;0,M126,IF($AT126=0,0,AI126/$AT126*$X126))</f>
      </c>
      <c r="AZ126" s="18">
        <f>IF(N126&lt;&gt;0,N126,IF($AT126=0,0,AJ126/$AT126*$X126))</f>
      </c>
      <c r="BA126" s="18">
        <f>IF(O126&lt;&gt;0,O126,IF($AT126=0,0,AK126/$AT126*$X126))</f>
      </c>
      <c r="BB126" s="18">
        <f>IF(P126&lt;&gt;0,P126,IF($AT126=0,0,AL126/$AT126*$X126))</f>
      </c>
      <c r="BC126" s="18">
        <f>IF(Q126&lt;&gt;0,Q126,IF($AT126=0,0,AM126/$AT126*$X126))</f>
      </c>
      <c r="BD126" s="18">
        <f>IF(R126&lt;&gt;0,R126,IF($AT126=0,0,AN126/$AT126*$X126))</f>
      </c>
      <c r="BE126" s="18">
        <f>IF(S126&lt;&gt;0,S126,IF($AT126=0,0,AO126/$AT126*$X126))</f>
      </c>
      <c r="BF126" s="18">
        <f>IF(T126&lt;&gt;0,T126,IF($AT126=0,0,AP126/$AT126*$X126))</f>
      </c>
      <c r="BG126" s="18">
        <f>IF(U126&lt;&gt;0,U126,IF($AT126=0,0,AQ126/$AT126*$X126))</f>
      </c>
      <c r="BH126" s="18">
        <f>IF(V126&lt;&gt;0,V126,IF($AT126=0,0,AR126/$AT126*$X126))</f>
      </c>
      <c r="BI126" s="18">
        <f>IF(W126&lt;&gt;0,W126,IF($AT126=0,0,AS126/$AT126*$X126))</f>
      </c>
      <c r="BJ126" s="18">
        <f>SUM(AU126:BI126)</f>
      </c>
      <c r="BK126" s="18">
        <f>H126-BJ126</f>
      </c>
    </row>
    <row r="127" outlineLevel="1">
      <c r="A127" s="15" t="str">
        <v>11.23.2</v>
      </c>
      <c r="B127" s="15" t="str">
        <v/>
      </c>
      <c r="C127" s="15" t="str">
        <v/>
      </c>
      <c r="D127" s="15" t="str">
        <v>11.23.2</v>
      </c>
      <c r="E127" s="15" t="str">
        <v xml:space="preserve">Installation Firefighting Line System Fire </v>
      </c>
      <c r="F127" s="15">
        <v>4984442.1</v>
      </c>
      <c r="G127" s="15" t="str">
        <v/>
      </c>
      <c r="H127" s="15" t="str">
        <v/>
      </c>
      <c r="I127" s="15" t="str">
        <v/>
      </c>
      <c r="J127" s="15" t="str">
        <v/>
      </c>
      <c r="K127" s="15" t="str">
        <v/>
      </c>
      <c r="L127" s="15" t="str">
        <v/>
      </c>
      <c r="M127" s="15" t="str">
        <v/>
      </c>
      <c r="N127" s="15" t="str">
        <v/>
      </c>
      <c r="O127" s="15" t="str">
        <v/>
      </c>
      <c r="P127" s="15" t="str">
        <v/>
      </c>
      <c r="Q127" s="15" t="str">
        <v/>
      </c>
      <c r="R127" s="15" t="str">
        <v/>
      </c>
      <c r="S127" s="15" t="str">
        <v/>
      </c>
      <c r="T127" s="15" t="str">
        <v/>
      </c>
      <c r="U127" s="15" t="str">
        <v/>
      </c>
      <c r="V127" s="15" t="str">
        <v/>
      </c>
      <c r="W127" s="15" t="str">
        <v/>
      </c>
      <c r="X127" s="15" t="str">
        <v/>
      </c>
      <c r="Y127" s="15" t="str">
        <v/>
      </c>
      <c r="Z127" s="15" t="str">
        <v/>
      </c>
      <c r="AA127" s="15" t="str">
        <v/>
      </c>
      <c r="AB127" s="15" t="str">
        <v/>
      </c>
      <c r="AC127" s="15" t="str">
        <v/>
      </c>
      <c r="AD127" s="5" t="str">
        <v/>
      </c>
      <c r="AE127" s="18">
        <f>IFERROR(_xlfn.BETA.DIST(DATE(YEAR(AE$2),MONTH(AE$2),15),$AB$2,$AC$2,FALSE,DATE(YEAR($AB127),MONTH($AB127),1),DATE(YEAR($AC127),MONTH($AC127),28)),0)</f>
      </c>
      <c r="AF127" s="18">
        <f>IFERROR(_xlfn.BETA.DIST(DATE(YEAR(AF$2),MONTH(AF$2),15),$AB$2,$AC$2,FALSE,DATE(YEAR($AB127),MONTH($AB127),1),DATE(YEAR($AC127),MONTH($AC127),28)),0)</f>
      </c>
      <c r="AG127" s="18">
        <f>IFERROR(_xlfn.BETA.DIST(DATE(YEAR(AG$2),MONTH(AG$2),15),$AB$2,$AC$2,FALSE,DATE(YEAR($AB127),MONTH($AB127),1),DATE(YEAR($AC127),MONTH($AC127),28)),0)</f>
      </c>
      <c r="AH127" s="18">
        <f>IFERROR(_xlfn.BETA.DIST(DATE(YEAR(AH$2),MONTH(AH$2),15),$AB$2,$AC$2,FALSE,DATE(YEAR($AB127),MONTH($AB127),1),DATE(YEAR($AC127),MONTH($AC127),28)),0)</f>
      </c>
      <c r="AI127" s="18">
        <f>IFERROR(_xlfn.BETA.DIST(DATE(YEAR(AI$2),MONTH(AI$2),15),$AB$2,$AC$2,FALSE,DATE(YEAR($AB127),MONTH($AB127),1),DATE(YEAR($AC127),MONTH($AC127),28)),0)</f>
      </c>
      <c r="AJ127" s="18">
        <f>IFERROR(_xlfn.BETA.DIST(DATE(YEAR(AJ$2),MONTH(AJ$2),15),$AB$2,$AC$2,FALSE,DATE(YEAR($AB127),MONTH($AB127),1),DATE(YEAR($AC127),MONTH($AC127),28)),0)</f>
      </c>
      <c r="AK127" s="18">
        <f>IFERROR(_xlfn.BETA.DIST(DATE(YEAR(AK$2),MONTH(AK$2),15),$AB$2,$AC$2,FALSE,DATE(YEAR($AB127),MONTH($AB127),1),DATE(YEAR($AC127),MONTH($AC127),28)),0)</f>
      </c>
      <c r="AL127" s="18">
        <f>IFERROR(_xlfn.BETA.DIST(DATE(YEAR(AL$2),MONTH(AL$2),15),$AB$2,$AC$2,FALSE,DATE(YEAR($AB127),MONTH($AB127),1),DATE(YEAR($AC127),MONTH($AC127),28)),0)</f>
      </c>
      <c r="AM127" s="18">
        <f>IFERROR(_xlfn.BETA.DIST(DATE(YEAR(AM$2),MONTH(AM$2),15),$AB$2,$AC$2,FALSE,DATE(YEAR($AB127),MONTH($AB127),1),DATE(YEAR($AC127),MONTH($AC127),28)),0)</f>
      </c>
      <c r="AN127" s="18">
        <f>IFERROR(_xlfn.BETA.DIST(DATE(YEAR(AN$2),MONTH(AN$2),15),$AB$2,$AC$2,FALSE,DATE(YEAR($AB127),MONTH($AB127),1),DATE(YEAR($AC127),MONTH($AC127),28)),0)</f>
      </c>
      <c r="AO127" s="18">
        <f>IFERROR(_xlfn.BETA.DIST(DATE(YEAR(AO$2),MONTH(AO$2),15),$AB$2,$AC$2,FALSE,DATE(YEAR($AB127),MONTH($AB127),1),DATE(YEAR($AC127),MONTH($AC127),28)),0)</f>
      </c>
      <c r="AP127" s="18">
        <f>IFERROR(_xlfn.BETA.DIST(DATE(YEAR(AP$2),MONTH(AP$2),15),$AB$2,$AC$2,FALSE,DATE(YEAR($AB127),MONTH($AB127),1),DATE(YEAR($AC127),MONTH($AC127),28)),0)</f>
      </c>
      <c r="AQ127" s="18">
        <f>IFERROR(_xlfn.BETA.DIST(DATE(YEAR(AQ$2),MONTH(AQ$2),15),$AB$2,$AC$2,FALSE,DATE(YEAR($AB127),MONTH($AB127),1),DATE(YEAR($AC127),MONTH($AC127),28)),0)</f>
      </c>
      <c r="AR127" s="18">
        <f>IFERROR(_xlfn.BETA.DIST(DATE(YEAR(AR$2),MONTH(AR$2),15),$AB$2,$AC$2,FALSE,DATE(YEAR($AB127),MONTH($AB127),1),DATE(YEAR($AC127),MONTH($AC127),28)),0)</f>
      </c>
      <c r="AS127" s="18">
        <f>IFERROR(_xlfn.BETA.DIST(DATE(YEAR(AS$2),MONTH(AS$2),15),$AB$2,$AC$2,FALSE,DATE(YEAR($AB127),MONTH($AB127),1),DATE(YEAR($AC127),MONTH($AC127),28)),0)</f>
      </c>
      <c r="AT127" s="18">
        <f>SUM(AE127:AS127)</f>
      </c>
      <c r="AU127" s="18">
        <f>IF(I127&lt;&gt;0,I127,IF($AT127=0,0,AE127/$AT127*$X127))</f>
      </c>
      <c r="AV127" s="18">
        <f>IF(J127&lt;&gt;0,J127,IF($AT127=0,0,AF127/$AT127*$X127))</f>
      </c>
      <c r="AW127" s="18">
        <f>IF(K127&lt;&gt;0,K127,IF($AT127=0,0,AG127/$AT127*$X127))</f>
      </c>
      <c r="AX127" s="18">
        <f>IF(L127&lt;&gt;0,L127,IF($AT127=0,0,AH127/$AT127*$X127))</f>
      </c>
      <c r="AY127" s="18">
        <f>IF(M127&lt;&gt;0,M127,IF($AT127=0,0,AI127/$AT127*$X127))</f>
      </c>
      <c r="AZ127" s="18">
        <f>IF(N127&lt;&gt;0,N127,IF($AT127=0,0,AJ127/$AT127*$X127))</f>
      </c>
      <c r="BA127" s="18">
        <f>IF(O127&lt;&gt;0,O127,IF($AT127=0,0,AK127/$AT127*$X127))</f>
      </c>
      <c r="BB127" s="18">
        <f>IF(P127&lt;&gt;0,P127,IF($AT127=0,0,AL127/$AT127*$X127))</f>
      </c>
      <c r="BC127" s="18">
        <f>IF(Q127&lt;&gt;0,Q127,IF($AT127=0,0,AM127/$AT127*$X127))</f>
      </c>
      <c r="BD127" s="18">
        <f>IF(R127&lt;&gt;0,R127,IF($AT127=0,0,AN127/$AT127*$X127))</f>
      </c>
      <c r="BE127" s="18">
        <f>IF(S127&lt;&gt;0,S127,IF($AT127=0,0,AO127/$AT127*$X127))</f>
      </c>
      <c r="BF127" s="18">
        <f>IF(T127&lt;&gt;0,T127,IF($AT127=0,0,AP127/$AT127*$X127))</f>
      </c>
      <c r="BG127" s="18">
        <f>IF(U127&lt;&gt;0,U127,IF($AT127=0,0,AQ127/$AT127*$X127))</f>
      </c>
      <c r="BH127" s="18">
        <f>IF(V127&lt;&gt;0,V127,IF($AT127=0,0,AR127/$AT127*$X127))</f>
      </c>
      <c r="BI127" s="18">
        <f>IF(W127&lt;&gt;0,W127,IF($AT127=0,0,AS127/$AT127*$X127))</f>
      </c>
      <c r="BJ127" s="18">
        <f>SUM(AU127:BI127)</f>
      </c>
      <c r="BK127" s="15" t="str">
        <v/>
      </c>
    </row>
    <row r="128" outlineLevel="2">
      <c r="A128" s="5" t="str">
        <v>11.23.2</v>
      </c>
      <c r="B128" s="5" t="str">
        <v/>
      </c>
      <c r="C128" s="5" t="str">
        <v/>
      </c>
      <c r="D128" s="19">
        <v>0.05</v>
      </c>
      <c r="E128" s="5" t="str">
        <v>Advanced Payment Installation</v>
      </c>
      <c r="F128" s="5" t="str">
        <v/>
      </c>
      <c r="G128" s="18">
        <f>F127*D128</f>
      </c>
      <c r="H128" s="18">
        <f>G128</f>
      </c>
      <c r="I128" s="18">
        <v>0</v>
      </c>
      <c r="J128" s="18">
        <v>0</v>
      </c>
      <c r="K128" s="18">
        <v>0</v>
      </c>
      <c r="L128" s="18">
        <v>0</v>
      </c>
      <c r="M128" s="18">
        <v>0</v>
      </c>
      <c r="N128" s="18">
        <v>0</v>
      </c>
      <c r="O128" s="18">
        <v>0</v>
      </c>
      <c r="P128" s="18">
        <v>0</v>
      </c>
      <c r="Q128" s="18">
        <v>0</v>
      </c>
      <c r="R128" s="18">
        <v>0</v>
      </c>
      <c r="S128" s="18">
        <v>0</v>
      </c>
      <c r="T128" s="18">
        <v>0</v>
      </c>
      <c r="U128" s="18">
        <v>0</v>
      </c>
      <c r="V128" s="18">
        <v>0</v>
      </c>
      <c r="W128" s="18">
        <v>0</v>
      </c>
      <c r="X128" s="18">
        <f>H128-SUM(I128:W128)</f>
      </c>
      <c r="Y128" s="5" t="str">
        <v/>
      </c>
      <c r="Z128" s="5" t="str">
        <v/>
      </c>
      <c r="AA128" s="18">
        <v>0</v>
      </c>
      <c r="AB128" s="20">
        <f>Y128+AA128</f>
      </c>
      <c r="AC128" s="20">
        <f>AA128+Z128</f>
      </c>
      <c r="AD128" s="5" t="str">
        <v/>
      </c>
      <c r="AE128" s="18">
        <f>IFERROR(_xlfn.BETA.DIST(DATE(YEAR(AE$2),MONTH(AE$2),15),$AB$2,$AC$2,FALSE,DATE(YEAR($AB128),MONTH($AB128),1),DATE(YEAR($AC128),MONTH($AC128),28)),0)</f>
      </c>
      <c r="AF128" s="18">
        <f>IFERROR(_xlfn.BETA.DIST(DATE(YEAR(AF$2),MONTH(AF$2),15),$AB$2,$AC$2,FALSE,DATE(YEAR($AB128),MONTH($AB128),1),DATE(YEAR($AC128),MONTH($AC128),28)),0)</f>
      </c>
      <c r="AG128" s="18">
        <f>IFERROR(_xlfn.BETA.DIST(DATE(YEAR(AG$2),MONTH(AG$2),15),$AB$2,$AC$2,FALSE,DATE(YEAR($AB128),MONTH($AB128),1),DATE(YEAR($AC128),MONTH($AC128),28)),0)</f>
      </c>
      <c r="AH128" s="18">
        <f>IFERROR(_xlfn.BETA.DIST(DATE(YEAR(AH$2),MONTH(AH$2),15),$AB$2,$AC$2,FALSE,DATE(YEAR($AB128),MONTH($AB128),1),DATE(YEAR($AC128),MONTH($AC128),28)),0)</f>
      </c>
      <c r="AI128" s="18">
        <f>IFERROR(_xlfn.BETA.DIST(DATE(YEAR(AI$2),MONTH(AI$2),15),$AB$2,$AC$2,FALSE,DATE(YEAR($AB128),MONTH($AB128),1),DATE(YEAR($AC128),MONTH($AC128),28)),0)</f>
      </c>
      <c r="AJ128" s="18">
        <f>IFERROR(_xlfn.BETA.DIST(DATE(YEAR(AJ$2),MONTH(AJ$2),15),$AB$2,$AC$2,FALSE,DATE(YEAR($AB128),MONTH($AB128),1),DATE(YEAR($AC128),MONTH($AC128),28)),0)</f>
      </c>
      <c r="AK128" s="18">
        <f>IFERROR(_xlfn.BETA.DIST(DATE(YEAR(AK$2),MONTH(AK$2),15),$AB$2,$AC$2,FALSE,DATE(YEAR($AB128),MONTH($AB128),1),DATE(YEAR($AC128),MONTH($AC128),28)),0)</f>
      </c>
      <c r="AL128" s="18">
        <f>IFERROR(_xlfn.BETA.DIST(DATE(YEAR(AL$2),MONTH(AL$2),15),$AB$2,$AC$2,FALSE,DATE(YEAR($AB128),MONTH($AB128),1),DATE(YEAR($AC128),MONTH($AC128),28)),0)</f>
      </c>
      <c r="AM128" s="18">
        <f>IFERROR(_xlfn.BETA.DIST(DATE(YEAR(AM$2),MONTH(AM$2),15),$AB$2,$AC$2,FALSE,DATE(YEAR($AB128),MONTH($AB128),1),DATE(YEAR($AC128),MONTH($AC128),28)),0)</f>
      </c>
      <c r="AN128" s="18">
        <f>IFERROR(_xlfn.BETA.DIST(DATE(YEAR(AN$2),MONTH(AN$2),15),$AB$2,$AC$2,FALSE,DATE(YEAR($AB128),MONTH($AB128),1),DATE(YEAR($AC128),MONTH($AC128),28)),0)</f>
      </c>
      <c r="AO128" s="18">
        <f>IFERROR(_xlfn.BETA.DIST(DATE(YEAR(AO$2),MONTH(AO$2),15),$AB$2,$AC$2,FALSE,DATE(YEAR($AB128),MONTH($AB128),1),DATE(YEAR($AC128),MONTH($AC128),28)),0)</f>
      </c>
      <c r="AP128" s="18">
        <f>IFERROR(_xlfn.BETA.DIST(DATE(YEAR(AP$2),MONTH(AP$2),15),$AB$2,$AC$2,FALSE,DATE(YEAR($AB128),MONTH($AB128),1),DATE(YEAR($AC128),MONTH($AC128),28)),0)</f>
      </c>
      <c r="AQ128" s="18">
        <f>IFERROR(_xlfn.BETA.DIST(DATE(YEAR(AQ$2),MONTH(AQ$2),15),$AB$2,$AC$2,FALSE,DATE(YEAR($AB128),MONTH($AB128),1),DATE(YEAR($AC128),MONTH($AC128),28)),0)</f>
      </c>
      <c r="AR128" s="18">
        <f>IFERROR(_xlfn.BETA.DIST(DATE(YEAR(AR$2),MONTH(AR$2),15),$AB$2,$AC$2,FALSE,DATE(YEAR($AB128),MONTH($AB128),1),DATE(YEAR($AC128),MONTH($AC128),28)),0)</f>
      </c>
      <c r="AS128" s="18">
        <f>IFERROR(_xlfn.BETA.DIST(DATE(YEAR(AS$2),MONTH(AS$2),15),$AB$2,$AC$2,FALSE,DATE(YEAR($AB128),MONTH($AB128),1),DATE(YEAR($AC128),MONTH($AC128),28)),0)</f>
      </c>
      <c r="AT128" s="18">
        <f>SUM(AE128:AS128)</f>
      </c>
      <c r="AU128" s="18">
        <f>IF(I128&lt;&gt;0,I128,IF($AT128=0,0,AE128/$AT128*$X128))</f>
      </c>
      <c r="AV128" s="18">
        <f>IF(J128&lt;&gt;0,J128,IF($AT128=0,0,AF128/$AT128*$X128))</f>
      </c>
      <c r="AW128" s="18">
        <f>IF(K128&lt;&gt;0,K128,IF($AT128=0,0,AG128/$AT128*$X128))</f>
      </c>
      <c r="AX128" s="18">
        <f>IF(L128&lt;&gt;0,L128,IF($AT128=0,0,AH128/$AT128*$X128))</f>
      </c>
      <c r="AY128" s="18">
        <f>IF(M128&lt;&gt;0,M128,IF($AT128=0,0,AI128/$AT128*$X128))</f>
      </c>
      <c r="AZ128" s="18">
        <f>IF(N128&lt;&gt;0,N128,IF($AT128=0,0,AJ128/$AT128*$X128))</f>
      </c>
      <c r="BA128" s="18">
        <f>IF(O128&lt;&gt;0,O128,IF($AT128=0,0,AK128/$AT128*$X128))</f>
      </c>
      <c r="BB128" s="18">
        <f>IF(P128&lt;&gt;0,P128,IF($AT128=0,0,AL128/$AT128*$X128))</f>
      </c>
      <c r="BC128" s="18">
        <f>IF(Q128&lt;&gt;0,Q128,IF($AT128=0,0,AM128/$AT128*$X128))</f>
      </c>
      <c r="BD128" s="18">
        <f>IF(R128&lt;&gt;0,R128,IF($AT128=0,0,AN128/$AT128*$X128))</f>
      </c>
      <c r="BE128" s="18">
        <f>IF(S128&lt;&gt;0,S128,IF($AT128=0,0,AO128/$AT128*$X128))</f>
      </c>
      <c r="BF128" s="18">
        <f>IF(T128&lt;&gt;0,T128,IF($AT128=0,0,AP128/$AT128*$X128))</f>
      </c>
      <c r="BG128" s="18">
        <f>IF(U128&lt;&gt;0,U128,IF($AT128=0,0,AQ128/$AT128*$X128))</f>
      </c>
      <c r="BH128" s="18">
        <f>IF(V128&lt;&gt;0,V128,IF($AT128=0,0,AR128/$AT128*$X128))</f>
      </c>
      <c r="BI128" s="18">
        <f>IF(W128&lt;&gt;0,W128,IF($AT128=0,0,AS128/$AT128*$X128))</f>
      </c>
      <c r="BJ128" s="18">
        <f>SUM(AU128:BI128)</f>
      </c>
      <c r="BK128" s="18">
        <f>H128-BJ128</f>
      </c>
    </row>
    <row r="129" outlineLevel="2">
      <c r="A129" s="5" t="str">
        <v>11.23.2</v>
      </c>
      <c r="B129" s="5" t="str">
        <v/>
      </c>
      <c r="C129" s="5" t="str">
        <v/>
      </c>
      <c r="D129" s="19">
        <v>0.85</v>
      </c>
      <c r="E129" s="5" t="str">
        <v>Installation Progress</v>
      </c>
      <c r="F129" s="5" t="str">
        <v/>
      </c>
      <c r="G129" s="18">
        <f>F127*D129</f>
      </c>
      <c r="H129" s="18">
        <f>G129</f>
      </c>
      <c r="I129" s="18">
        <v>0</v>
      </c>
      <c r="J129" s="18">
        <v>0</v>
      </c>
      <c r="K129" s="18">
        <v>0</v>
      </c>
      <c r="L129" s="18">
        <v>0</v>
      </c>
      <c r="M129" s="18">
        <v>0</v>
      </c>
      <c r="N129" s="18">
        <v>0</v>
      </c>
      <c r="O129" s="18">
        <v>0</v>
      </c>
      <c r="P129" s="18">
        <v>0</v>
      </c>
      <c r="Q129" s="18">
        <v>0</v>
      </c>
      <c r="R129" s="18">
        <v>0</v>
      </c>
      <c r="S129" s="18">
        <v>0</v>
      </c>
      <c r="T129" s="18">
        <v>0</v>
      </c>
      <c r="U129" s="18">
        <v>0</v>
      </c>
      <c r="V129" s="18">
        <v>0</v>
      </c>
      <c r="W129" s="18">
        <v>0</v>
      </c>
      <c r="X129" s="18">
        <f>H129-SUM(I129:W129)</f>
      </c>
      <c r="Y129" s="5" t="str">
        <v/>
      </c>
      <c r="Z129" s="5" t="str">
        <v/>
      </c>
      <c r="AA129" s="18">
        <v>30</v>
      </c>
      <c r="AB129" s="20">
        <f>Y129+AA129</f>
      </c>
      <c r="AC129" s="20">
        <f>AA129+Z129</f>
      </c>
      <c r="AD129" s="5" t="str">
        <v/>
      </c>
      <c r="AE129" s="18">
        <f>IFERROR(_xlfn.BETA.DIST(DATE(YEAR(AE$2),MONTH(AE$2),15),$AB$2,$AC$2,FALSE,DATE(YEAR($AB129),MONTH($AB129),1),DATE(YEAR($AC129),MONTH($AC129),28)),0)</f>
      </c>
      <c r="AF129" s="18">
        <f>IFERROR(_xlfn.BETA.DIST(DATE(YEAR(AF$2),MONTH(AF$2),15),$AB$2,$AC$2,FALSE,DATE(YEAR($AB129),MONTH($AB129),1),DATE(YEAR($AC129),MONTH($AC129),28)),0)</f>
      </c>
      <c r="AG129" s="18">
        <f>IFERROR(_xlfn.BETA.DIST(DATE(YEAR(AG$2),MONTH(AG$2),15),$AB$2,$AC$2,FALSE,DATE(YEAR($AB129),MONTH($AB129),1),DATE(YEAR($AC129),MONTH($AC129),28)),0)</f>
      </c>
      <c r="AH129" s="18">
        <f>IFERROR(_xlfn.BETA.DIST(DATE(YEAR(AH$2),MONTH(AH$2),15),$AB$2,$AC$2,FALSE,DATE(YEAR($AB129),MONTH($AB129),1),DATE(YEAR($AC129),MONTH($AC129),28)),0)</f>
      </c>
      <c r="AI129" s="18">
        <f>IFERROR(_xlfn.BETA.DIST(DATE(YEAR(AI$2),MONTH(AI$2),15),$AB$2,$AC$2,FALSE,DATE(YEAR($AB129),MONTH($AB129),1),DATE(YEAR($AC129),MONTH($AC129),28)),0)</f>
      </c>
      <c r="AJ129" s="18">
        <f>IFERROR(_xlfn.BETA.DIST(DATE(YEAR(AJ$2),MONTH(AJ$2),15),$AB$2,$AC$2,FALSE,DATE(YEAR($AB129),MONTH($AB129),1),DATE(YEAR($AC129),MONTH($AC129),28)),0)</f>
      </c>
      <c r="AK129" s="18">
        <f>IFERROR(_xlfn.BETA.DIST(DATE(YEAR(AK$2),MONTH(AK$2),15),$AB$2,$AC$2,FALSE,DATE(YEAR($AB129),MONTH($AB129),1),DATE(YEAR($AC129),MONTH($AC129),28)),0)</f>
      </c>
      <c r="AL129" s="18">
        <f>IFERROR(_xlfn.BETA.DIST(DATE(YEAR(AL$2),MONTH(AL$2),15),$AB$2,$AC$2,FALSE,DATE(YEAR($AB129),MONTH($AB129),1),DATE(YEAR($AC129),MONTH($AC129),28)),0)</f>
      </c>
      <c r="AM129" s="18">
        <f>IFERROR(_xlfn.BETA.DIST(DATE(YEAR(AM$2),MONTH(AM$2),15),$AB$2,$AC$2,FALSE,DATE(YEAR($AB129),MONTH($AB129),1),DATE(YEAR($AC129),MONTH($AC129),28)),0)</f>
      </c>
      <c r="AN129" s="18">
        <f>IFERROR(_xlfn.BETA.DIST(DATE(YEAR(AN$2),MONTH(AN$2),15),$AB$2,$AC$2,FALSE,DATE(YEAR($AB129),MONTH($AB129),1),DATE(YEAR($AC129),MONTH($AC129),28)),0)</f>
      </c>
      <c r="AO129" s="18">
        <f>IFERROR(_xlfn.BETA.DIST(DATE(YEAR(AO$2),MONTH(AO$2),15),$AB$2,$AC$2,FALSE,DATE(YEAR($AB129),MONTH($AB129),1),DATE(YEAR($AC129),MONTH($AC129),28)),0)</f>
      </c>
      <c r="AP129" s="18">
        <f>IFERROR(_xlfn.BETA.DIST(DATE(YEAR(AP$2),MONTH(AP$2),15),$AB$2,$AC$2,FALSE,DATE(YEAR($AB129),MONTH($AB129),1),DATE(YEAR($AC129),MONTH($AC129),28)),0)</f>
      </c>
      <c r="AQ129" s="18">
        <f>IFERROR(_xlfn.BETA.DIST(DATE(YEAR(AQ$2),MONTH(AQ$2),15),$AB$2,$AC$2,FALSE,DATE(YEAR($AB129),MONTH($AB129),1),DATE(YEAR($AC129),MONTH($AC129),28)),0)</f>
      </c>
      <c r="AR129" s="18">
        <f>IFERROR(_xlfn.BETA.DIST(DATE(YEAR(AR$2),MONTH(AR$2),15),$AB$2,$AC$2,FALSE,DATE(YEAR($AB129),MONTH($AB129),1),DATE(YEAR($AC129),MONTH($AC129),28)),0)</f>
      </c>
      <c r="AS129" s="18">
        <f>IFERROR(_xlfn.BETA.DIST(DATE(YEAR(AS$2),MONTH(AS$2),15),$AB$2,$AC$2,FALSE,DATE(YEAR($AB129),MONTH($AB129),1),DATE(YEAR($AC129),MONTH($AC129),28)),0)</f>
      </c>
      <c r="AT129" s="18">
        <f>SUM(AE129:AS129)</f>
      </c>
      <c r="AU129" s="18">
        <f>IF(I129&lt;&gt;0,I129,IF($AT129=0,0,AE129/$AT129*$X129))</f>
      </c>
      <c r="AV129" s="18">
        <f>IF(J129&lt;&gt;0,J129,IF($AT129=0,0,AF129/$AT129*$X129))</f>
      </c>
      <c r="AW129" s="18">
        <f>IF(K129&lt;&gt;0,K129,IF($AT129=0,0,AG129/$AT129*$X129))</f>
      </c>
      <c r="AX129" s="18">
        <f>IF(L129&lt;&gt;0,L129,IF($AT129=0,0,AH129/$AT129*$X129))</f>
      </c>
      <c r="AY129" s="18">
        <f>IF(M129&lt;&gt;0,M129,IF($AT129=0,0,AI129/$AT129*$X129))</f>
      </c>
      <c r="AZ129" s="18">
        <f>IF(N129&lt;&gt;0,N129,IF($AT129=0,0,AJ129/$AT129*$X129))</f>
      </c>
      <c r="BA129" s="18">
        <f>IF(O129&lt;&gt;0,O129,IF($AT129=0,0,AK129/$AT129*$X129))</f>
      </c>
      <c r="BB129" s="18">
        <f>IF(P129&lt;&gt;0,P129,IF($AT129=0,0,AL129/$AT129*$X129))</f>
      </c>
      <c r="BC129" s="18">
        <f>IF(Q129&lt;&gt;0,Q129,IF($AT129=0,0,AM129/$AT129*$X129))</f>
      </c>
      <c r="BD129" s="18">
        <f>IF(R129&lt;&gt;0,R129,IF($AT129=0,0,AN129/$AT129*$X129))</f>
      </c>
      <c r="BE129" s="18">
        <f>IF(S129&lt;&gt;0,S129,IF($AT129=0,0,AO129/$AT129*$X129))</f>
      </c>
      <c r="BF129" s="18">
        <f>IF(T129&lt;&gt;0,T129,IF($AT129=0,0,AP129/$AT129*$X129))</f>
      </c>
      <c r="BG129" s="18">
        <f>IF(U129&lt;&gt;0,U129,IF($AT129=0,0,AQ129/$AT129*$X129))</f>
      </c>
      <c r="BH129" s="18">
        <f>IF(V129&lt;&gt;0,V129,IF($AT129=0,0,AR129/$AT129*$X129))</f>
      </c>
      <c r="BI129" s="18">
        <f>IF(W129&lt;&gt;0,W129,IF($AT129=0,0,AS129/$AT129*$X129))</f>
      </c>
      <c r="BJ129" s="18">
        <f>SUM(AU129:BI129)</f>
      </c>
      <c r="BK129" s="18">
        <f>H129-BJ129</f>
      </c>
    </row>
    <row r="130" outlineLevel="2">
      <c r="A130" s="5" t="str">
        <v>11.23.2</v>
      </c>
      <c r="B130" s="5" t="str">
        <v>BSKDGNGENGR07</v>
      </c>
      <c r="C130" s="5" t="str">
        <v>BSKDGNGENGR07</v>
      </c>
      <c r="D130" s="19">
        <v>0.1</v>
      </c>
      <c r="E130" s="5" t="str">
        <v>Subcontractor Retention</v>
      </c>
      <c r="F130" s="5" t="str">
        <v/>
      </c>
      <c r="G130" s="18">
        <f>F127*D130</f>
      </c>
      <c r="H130" s="18">
        <f>G130</f>
      </c>
      <c r="I130" s="18">
        <v>0</v>
      </c>
      <c r="J130" s="18">
        <v>0</v>
      </c>
      <c r="K130" s="18">
        <v>0</v>
      </c>
      <c r="L130" s="18">
        <v>0</v>
      </c>
      <c r="M130" s="18">
        <v>0</v>
      </c>
      <c r="N130" s="18">
        <v>0</v>
      </c>
      <c r="O130" s="18">
        <v>0</v>
      </c>
      <c r="P130" s="18">
        <v>0</v>
      </c>
      <c r="Q130" s="18">
        <v>0</v>
      </c>
      <c r="R130" s="18">
        <v>0</v>
      </c>
      <c r="S130" s="18">
        <v>0</v>
      </c>
      <c r="T130" s="18">
        <v>0</v>
      </c>
      <c r="U130" s="18">
        <v>0</v>
      </c>
      <c r="V130" s="18">
        <v>0</v>
      </c>
      <c r="W130" s="18">
        <v>0</v>
      </c>
      <c r="X130" s="18">
        <f>H130-SUM(I130:W130)</f>
      </c>
      <c r="Y130" s="20">
        <v>46483</v>
      </c>
      <c r="Z130" s="20">
        <v>46483</v>
      </c>
      <c r="AA130" s="18">
        <v>0</v>
      </c>
      <c r="AB130" s="20">
        <f>Y130+AA130</f>
      </c>
      <c r="AC130" s="20">
        <f>AA130+Z130</f>
      </c>
      <c r="AD130" s="5" t="str">
        <v/>
      </c>
      <c r="AE130" s="18">
        <f>IFERROR(_xlfn.BETA.DIST(DATE(YEAR(AE$2),MONTH(AE$2),15),$AB$2,$AC$2,FALSE,DATE(YEAR($AB130),MONTH($AB130),1),DATE(YEAR($AC130),MONTH($AC130),28)),0)</f>
      </c>
      <c r="AF130" s="18">
        <f>IFERROR(_xlfn.BETA.DIST(DATE(YEAR(AF$2),MONTH(AF$2),15),$AB$2,$AC$2,FALSE,DATE(YEAR($AB130),MONTH($AB130),1),DATE(YEAR($AC130),MONTH($AC130),28)),0)</f>
      </c>
      <c r="AG130" s="18">
        <f>IFERROR(_xlfn.BETA.DIST(DATE(YEAR(AG$2),MONTH(AG$2),15),$AB$2,$AC$2,FALSE,DATE(YEAR($AB130),MONTH($AB130),1),DATE(YEAR($AC130),MONTH($AC130),28)),0)</f>
      </c>
      <c r="AH130" s="18">
        <f>IFERROR(_xlfn.BETA.DIST(DATE(YEAR(AH$2),MONTH(AH$2),15),$AB$2,$AC$2,FALSE,DATE(YEAR($AB130),MONTH($AB130),1),DATE(YEAR($AC130),MONTH($AC130),28)),0)</f>
      </c>
      <c r="AI130" s="18">
        <f>IFERROR(_xlfn.BETA.DIST(DATE(YEAR(AI$2),MONTH(AI$2),15),$AB$2,$AC$2,FALSE,DATE(YEAR($AB130),MONTH($AB130),1),DATE(YEAR($AC130),MONTH($AC130),28)),0)</f>
      </c>
      <c r="AJ130" s="18">
        <f>IFERROR(_xlfn.BETA.DIST(DATE(YEAR(AJ$2),MONTH(AJ$2),15),$AB$2,$AC$2,FALSE,DATE(YEAR($AB130),MONTH($AB130),1),DATE(YEAR($AC130),MONTH($AC130),28)),0)</f>
      </c>
      <c r="AK130" s="18">
        <f>IFERROR(_xlfn.BETA.DIST(DATE(YEAR(AK$2),MONTH(AK$2),15),$AB$2,$AC$2,FALSE,DATE(YEAR($AB130),MONTH($AB130),1),DATE(YEAR($AC130),MONTH($AC130),28)),0)</f>
      </c>
      <c r="AL130" s="18">
        <f>IFERROR(_xlfn.BETA.DIST(DATE(YEAR(AL$2),MONTH(AL$2),15),$AB$2,$AC$2,FALSE,DATE(YEAR($AB130),MONTH($AB130),1),DATE(YEAR($AC130),MONTH($AC130),28)),0)</f>
      </c>
      <c r="AM130" s="18">
        <f>IFERROR(_xlfn.BETA.DIST(DATE(YEAR(AM$2),MONTH(AM$2),15),$AB$2,$AC$2,FALSE,DATE(YEAR($AB130),MONTH($AB130),1),DATE(YEAR($AC130),MONTH($AC130),28)),0)</f>
      </c>
      <c r="AN130" s="18">
        <f>IFERROR(_xlfn.BETA.DIST(DATE(YEAR(AN$2),MONTH(AN$2),15),$AB$2,$AC$2,FALSE,DATE(YEAR($AB130),MONTH($AB130),1),DATE(YEAR($AC130),MONTH($AC130),28)),0)</f>
      </c>
      <c r="AO130" s="18">
        <f>IFERROR(_xlfn.BETA.DIST(DATE(YEAR(AO$2),MONTH(AO$2),15),$AB$2,$AC$2,FALSE,DATE(YEAR($AB130),MONTH($AB130),1),DATE(YEAR($AC130),MONTH($AC130),28)),0)</f>
      </c>
      <c r="AP130" s="18">
        <f>IFERROR(_xlfn.BETA.DIST(DATE(YEAR(AP$2),MONTH(AP$2),15),$AB$2,$AC$2,FALSE,DATE(YEAR($AB130),MONTH($AB130),1),DATE(YEAR($AC130),MONTH($AC130),28)),0)</f>
      </c>
      <c r="AQ130" s="18">
        <f>IFERROR(_xlfn.BETA.DIST(DATE(YEAR(AQ$2),MONTH(AQ$2),15),$AB$2,$AC$2,FALSE,DATE(YEAR($AB130),MONTH($AB130),1),DATE(YEAR($AC130),MONTH($AC130),28)),0)</f>
      </c>
      <c r="AR130" s="18">
        <f>IFERROR(_xlfn.BETA.DIST(DATE(YEAR(AR$2),MONTH(AR$2),15),$AB$2,$AC$2,FALSE,DATE(YEAR($AB130),MONTH($AB130),1),DATE(YEAR($AC130),MONTH($AC130),28)),0)</f>
      </c>
      <c r="AS130" s="18">
        <f>IFERROR(_xlfn.BETA.DIST(DATE(YEAR(AS$2),MONTH(AS$2),15),$AB$2,$AC$2,FALSE,DATE(YEAR($AB130),MONTH($AB130),1),DATE(YEAR($AC130),MONTH($AC130),28)),0)</f>
      </c>
      <c r="AT130" s="18">
        <f>SUM(AE130:AS130)</f>
      </c>
      <c r="AU130" s="18">
        <f>IF(I130&lt;&gt;0,I130,IF($AT130=0,0,AE130/$AT130*$X130))</f>
      </c>
      <c r="AV130" s="18">
        <f>IF(J130&lt;&gt;0,J130,IF($AT130=0,0,AF130/$AT130*$X130))</f>
      </c>
      <c r="AW130" s="18">
        <f>IF(K130&lt;&gt;0,K130,IF($AT130=0,0,AG130/$AT130*$X130))</f>
      </c>
      <c r="AX130" s="18">
        <f>IF(L130&lt;&gt;0,L130,IF($AT130=0,0,AH130/$AT130*$X130))</f>
      </c>
      <c r="AY130" s="18">
        <f>IF(M130&lt;&gt;0,M130,IF($AT130=0,0,AI130/$AT130*$X130))</f>
      </c>
      <c r="AZ130" s="18">
        <f>IF(N130&lt;&gt;0,N130,IF($AT130=0,0,AJ130/$AT130*$X130))</f>
      </c>
      <c r="BA130" s="18">
        <f>IF(O130&lt;&gt;0,O130,IF($AT130=0,0,AK130/$AT130*$X130))</f>
      </c>
      <c r="BB130" s="18">
        <f>IF(P130&lt;&gt;0,P130,IF($AT130=0,0,AL130/$AT130*$X130))</f>
      </c>
      <c r="BC130" s="18">
        <f>IF(Q130&lt;&gt;0,Q130,IF($AT130=0,0,AM130/$AT130*$X130))</f>
      </c>
      <c r="BD130" s="18">
        <f>IF(R130&lt;&gt;0,R130,IF($AT130=0,0,AN130/$AT130*$X130))</f>
      </c>
      <c r="BE130" s="18">
        <f>IF(S130&lt;&gt;0,S130,IF($AT130=0,0,AO130/$AT130*$X130))</f>
      </c>
      <c r="BF130" s="18">
        <f>IF(T130&lt;&gt;0,T130,IF($AT130=0,0,AP130/$AT130*$X130))</f>
      </c>
      <c r="BG130" s="18">
        <f>IF(U130&lt;&gt;0,U130,IF($AT130=0,0,AQ130/$AT130*$X130))</f>
      </c>
      <c r="BH130" s="18">
        <f>IF(V130&lt;&gt;0,V130,IF($AT130=0,0,AR130/$AT130*$X130))</f>
      </c>
      <c r="BI130" s="18">
        <f>IF(W130&lt;&gt;0,W130,IF($AT130=0,0,AS130/$AT130*$X130))</f>
      </c>
      <c r="BJ130" s="18">
        <f>SUM(AU130:BI130)</f>
      </c>
      <c r="BK130" s="18">
        <f>H130-BJ130</f>
      </c>
    </row>
    <row r="131" outlineLevel="1">
      <c r="A131" s="15" t="str">
        <v>11.27.2</v>
      </c>
      <c r="B131" s="15" t="str">
        <v/>
      </c>
      <c r="C131" s="15" t="str">
        <v/>
      </c>
      <c r="D131" s="15" t="str">
        <v>11.27.2</v>
      </c>
      <c r="E131" s="15" t="str">
        <v xml:space="preserve">Installation Fire Alarm and Fire Detection </v>
      </c>
      <c r="F131" s="15">
        <v>525978.09</v>
      </c>
      <c r="G131" s="15" t="str">
        <v/>
      </c>
      <c r="H131" s="15" t="str">
        <v/>
      </c>
      <c r="I131" s="15" t="str">
        <v/>
      </c>
      <c r="J131" s="15" t="str">
        <v/>
      </c>
      <c r="K131" s="15" t="str">
        <v/>
      </c>
      <c r="L131" s="15" t="str">
        <v/>
      </c>
      <c r="M131" s="15" t="str">
        <v/>
      </c>
      <c r="N131" s="15" t="str">
        <v/>
      </c>
      <c r="O131" s="15" t="str">
        <v/>
      </c>
      <c r="P131" s="15" t="str">
        <v/>
      </c>
      <c r="Q131" s="15" t="str">
        <v/>
      </c>
      <c r="R131" s="15" t="str">
        <v/>
      </c>
      <c r="S131" s="15" t="str">
        <v/>
      </c>
      <c r="T131" s="15" t="str">
        <v/>
      </c>
      <c r="U131" s="15" t="str">
        <v/>
      </c>
      <c r="V131" s="15" t="str">
        <v/>
      </c>
      <c r="W131" s="15" t="str">
        <v/>
      </c>
      <c r="X131" s="15" t="str">
        <v/>
      </c>
      <c r="Y131" s="15" t="str">
        <v/>
      </c>
      <c r="Z131" s="15" t="str">
        <v/>
      </c>
      <c r="AA131" s="15" t="str">
        <v/>
      </c>
      <c r="AB131" s="15" t="str">
        <v/>
      </c>
      <c r="AC131" s="15" t="str">
        <v/>
      </c>
      <c r="AD131" s="5" t="str">
        <v/>
      </c>
      <c r="AE131" s="18">
        <f>IFERROR(_xlfn.BETA.DIST(DATE(YEAR(AE$2),MONTH(AE$2),15),$AB$2,$AC$2,FALSE,DATE(YEAR($AB131),MONTH($AB131),1),DATE(YEAR($AC131),MONTH($AC131),28)),0)</f>
      </c>
      <c r="AF131" s="18">
        <f>IFERROR(_xlfn.BETA.DIST(DATE(YEAR(AF$2),MONTH(AF$2),15),$AB$2,$AC$2,FALSE,DATE(YEAR($AB131),MONTH($AB131),1),DATE(YEAR($AC131),MONTH($AC131),28)),0)</f>
      </c>
      <c r="AG131" s="18">
        <f>IFERROR(_xlfn.BETA.DIST(DATE(YEAR(AG$2),MONTH(AG$2),15),$AB$2,$AC$2,FALSE,DATE(YEAR($AB131),MONTH($AB131),1),DATE(YEAR($AC131),MONTH($AC131),28)),0)</f>
      </c>
      <c r="AH131" s="18">
        <f>IFERROR(_xlfn.BETA.DIST(DATE(YEAR(AH$2),MONTH(AH$2),15),$AB$2,$AC$2,FALSE,DATE(YEAR($AB131),MONTH($AB131),1),DATE(YEAR($AC131),MONTH($AC131),28)),0)</f>
      </c>
      <c r="AI131" s="18">
        <f>IFERROR(_xlfn.BETA.DIST(DATE(YEAR(AI$2),MONTH(AI$2),15),$AB$2,$AC$2,FALSE,DATE(YEAR($AB131),MONTH($AB131),1),DATE(YEAR($AC131),MONTH($AC131),28)),0)</f>
      </c>
      <c r="AJ131" s="18">
        <f>IFERROR(_xlfn.BETA.DIST(DATE(YEAR(AJ$2),MONTH(AJ$2),15),$AB$2,$AC$2,FALSE,DATE(YEAR($AB131),MONTH($AB131),1),DATE(YEAR($AC131),MONTH($AC131),28)),0)</f>
      </c>
      <c r="AK131" s="18">
        <f>IFERROR(_xlfn.BETA.DIST(DATE(YEAR(AK$2),MONTH(AK$2),15),$AB$2,$AC$2,FALSE,DATE(YEAR($AB131),MONTH($AB131),1),DATE(YEAR($AC131),MONTH($AC131),28)),0)</f>
      </c>
      <c r="AL131" s="18">
        <f>IFERROR(_xlfn.BETA.DIST(DATE(YEAR(AL$2),MONTH(AL$2),15),$AB$2,$AC$2,FALSE,DATE(YEAR($AB131),MONTH($AB131),1),DATE(YEAR($AC131),MONTH($AC131),28)),0)</f>
      </c>
      <c r="AM131" s="18">
        <f>IFERROR(_xlfn.BETA.DIST(DATE(YEAR(AM$2),MONTH(AM$2),15),$AB$2,$AC$2,FALSE,DATE(YEAR($AB131),MONTH($AB131),1),DATE(YEAR($AC131),MONTH($AC131),28)),0)</f>
      </c>
      <c r="AN131" s="18">
        <f>IFERROR(_xlfn.BETA.DIST(DATE(YEAR(AN$2),MONTH(AN$2),15),$AB$2,$AC$2,FALSE,DATE(YEAR($AB131),MONTH($AB131),1),DATE(YEAR($AC131),MONTH($AC131),28)),0)</f>
      </c>
      <c r="AO131" s="18">
        <f>IFERROR(_xlfn.BETA.DIST(DATE(YEAR(AO$2),MONTH(AO$2),15),$AB$2,$AC$2,FALSE,DATE(YEAR($AB131),MONTH($AB131),1),DATE(YEAR($AC131),MONTH($AC131),28)),0)</f>
      </c>
      <c r="AP131" s="18">
        <f>IFERROR(_xlfn.BETA.DIST(DATE(YEAR(AP$2),MONTH(AP$2),15),$AB$2,$AC$2,FALSE,DATE(YEAR($AB131),MONTH($AB131),1),DATE(YEAR($AC131),MONTH($AC131),28)),0)</f>
      </c>
      <c r="AQ131" s="18">
        <f>IFERROR(_xlfn.BETA.DIST(DATE(YEAR(AQ$2),MONTH(AQ$2),15),$AB$2,$AC$2,FALSE,DATE(YEAR($AB131),MONTH($AB131),1),DATE(YEAR($AC131),MONTH($AC131),28)),0)</f>
      </c>
      <c r="AR131" s="18">
        <f>IFERROR(_xlfn.BETA.DIST(DATE(YEAR(AR$2),MONTH(AR$2),15),$AB$2,$AC$2,FALSE,DATE(YEAR($AB131),MONTH($AB131),1),DATE(YEAR($AC131),MONTH($AC131),28)),0)</f>
      </c>
      <c r="AS131" s="18">
        <f>IFERROR(_xlfn.BETA.DIST(DATE(YEAR(AS$2),MONTH(AS$2),15),$AB$2,$AC$2,FALSE,DATE(YEAR($AB131),MONTH($AB131),1),DATE(YEAR($AC131),MONTH($AC131),28)),0)</f>
      </c>
      <c r="AT131" s="18">
        <f>SUM(AE131:AS131)</f>
      </c>
      <c r="AU131" s="18">
        <f>IF(I131&lt;&gt;0,I131,IF($AT131=0,0,AE131/$AT131*$X131))</f>
      </c>
      <c r="AV131" s="18">
        <f>IF(J131&lt;&gt;0,J131,IF($AT131=0,0,AF131/$AT131*$X131))</f>
      </c>
      <c r="AW131" s="18">
        <f>IF(K131&lt;&gt;0,K131,IF($AT131=0,0,AG131/$AT131*$X131))</f>
      </c>
      <c r="AX131" s="18">
        <f>IF(L131&lt;&gt;0,L131,IF($AT131=0,0,AH131/$AT131*$X131))</f>
      </c>
      <c r="AY131" s="18">
        <f>IF(M131&lt;&gt;0,M131,IF($AT131=0,0,AI131/$AT131*$X131))</f>
      </c>
      <c r="AZ131" s="18">
        <f>IF(N131&lt;&gt;0,N131,IF($AT131=0,0,AJ131/$AT131*$X131))</f>
      </c>
      <c r="BA131" s="18">
        <f>IF(O131&lt;&gt;0,O131,IF($AT131=0,0,AK131/$AT131*$X131))</f>
      </c>
      <c r="BB131" s="18">
        <f>IF(P131&lt;&gt;0,P131,IF($AT131=0,0,AL131/$AT131*$X131))</f>
      </c>
      <c r="BC131" s="18">
        <f>IF(Q131&lt;&gt;0,Q131,IF($AT131=0,0,AM131/$AT131*$X131))</f>
      </c>
      <c r="BD131" s="18">
        <f>IF(R131&lt;&gt;0,R131,IF($AT131=0,0,AN131/$AT131*$X131))</f>
      </c>
      <c r="BE131" s="18">
        <f>IF(S131&lt;&gt;0,S131,IF($AT131=0,0,AO131/$AT131*$X131))</f>
      </c>
      <c r="BF131" s="18">
        <f>IF(T131&lt;&gt;0,T131,IF($AT131=0,0,AP131/$AT131*$X131))</f>
      </c>
      <c r="BG131" s="18">
        <f>IF(U131&lt;&gt;0,U131,IF($AT131=0,0,AQ131/$AT131*$X131))</f>
      </c>
      <c r="BH131" s="18">
        <f>IF(V131&lt;&gt;0,V131,IF($AT131=0,0,AR131/$AT131*$X131))</f>
      </c>
      <c r="BI131" s="18">
        <f>IF(W131&lt;&gt;0,W131,IF($AT131=0,0,AS131/$AT131*$X131))</f>
      </c>
      <c r="BJ131" s="18">
        <f>SUM(AU131:BI131)</f>
      </c>
      <c r="BK131" s="15" t="str">
        <v/>
      </c>
    </row>
    <row r="132" outlineLevel="2">
      <c r="A132" s="5" t="str">
        <v>11.27.2</v>
      </c>
      <c r="B132" s="5" t="str">
        <v>BSPRMEGENFA02</v>
      </c>
      <c r="C132" s="5" t="str">
        <v>BSPRMEGENFA02</v>
      </c>
      <c r="D132" s="19">
        <v>0.05</v>
      </c>
      <c r="E132" s="5" t="str">
        <v>Advanced Payment Installation</v>
      </c>
      <c r="F132" s="5" t="str">
        <v/>
      </c>
      <c r="G132" s="18">
        <f>F131*D132</f>
      </c>
      <c r="H132" s="18">
        <f>G132</f>
      </c>
      <c r="I132" s="18">
        <v>0</v>
      </c>
      <c r="J132" s="18">
        <v>0</v>
      </c>
      <c r="K132" s="18">
        <v>0</v>
      </c>
      <c r="L132" s="18">
        <v>0</v>
      </c>
      <c r="M132" s="18">
        <v>0</v>
      </c>
      <c r="N132" s="18">
        <v>0</v>
      </c>
      <c r="O132" s="18">
        <v>0</v>
      </c>
      <c r="P132" s="18">
        <v>0</v>
      </c>
      <c r="Q132" s="18">
        <v>0</v>
      </c>
      <c r="R132" s="18">
        <v>0</v>
      </c>
      <c r="S132" s="18">
        <v>0</v>
      </c>
      <c r="T132" s="18">
        <v>0</v>
      </c>
      <c r="U132" s="18">
        <v>0</v>
      </c>
      <c r="V132" s="18">
        <v>0</v>
      </c>
      <c r="W132" s="18">
        <v>0</v>
      </c>
      <c r="X132" s="18">
        <f>H132-SUM(I132:W132)</f>
      </c>
      <c r="Y132" s="20">
        <v>46280</v>
      </c>
      <c r="Z132" s="20">
        <v>46280</v>
      </c>
      <c r="AA132" s="18">
        <v>0</v>
      </c>
      <c r="AB132" s="20">
        <f>Y132+AA132</f>
      </c>
      <c r="AC132" s="20">
        <f>AA132+Z132</f>
      </c>
      <c r="AD132" s="5" t="str">
        <v/>
      </c>
      <c r="AE132" s="18">
        <f>IFERROR(_xlfn.BETA.DIST(DATE(YEAR(AE$2),MONTH(AE$2),15),$AB$2,$AC$2,FALSE,DATE(YEAR($AB132),MONTH($AB132),1),DATE(YEAR($AC132),MONTH($AC132),28)),0)</f>
      </c>
      <c r="AF132" s="18">
        <f>IFERROR(_xlfn.BETA.DIST(DATE(YEAR(AF$2),MONTH(AF$2),15),$AB$2,$AC$2,FALSE,DATE(YEAR($AB132),MONTH($AB132),1),DATE(YEAR($AC132),MONTH($AC132),28)),0)</f>
      </c>
      <c r="AG132" s="18">
        <f>IFERROR(_xlfn.BETA.DIST(DATE(YEAR(AG$2),MONTH(AG$2),15),$AB$2,$AC$2,FALSE,DATE(YEAR($AB132),MONTH($AB132),1),DATE(YEAR($AC132),MONTH($AC132),28)),0)</f>
      </c>
      <c r="AH132" s="18">
        <f>IFERROR(_xlfn.BETA.DIST(DATE(YEAR(AH$2),MONTH(AH$2),15),$AB$2,$AC$2,FALSE,DATE(YEAR($AB132),MONTH($AB132),1),DATE(YEAR($AC132),MONTH($AC132),28)),0)</f>
      </c>
      <c r="AI132" s="18">
        <f>IFERROR(_xlfn.BETA.DIST(DATE(YEAR(AI$2),MONTH(AI$2),15),$AB$2,$AC$2,FALSE,DATE(YEAR($AB132),MONTH($AB132),1),DATE(YEAR($AC132),MONTH($AC132),28)),0)</f>
      </c>
      <c r="AJ132" s="18">
        <f>IFERROR(_xlfn.BETA.DIST(DATE(YEAR(AJ$2),MONTH(AJ$2),15),$AB$2,$AC$2,FALSE,DATE(YEAR($AB132),MONTH($AB132),1),DATE(YEAR($AC132),MONTH($AC132),28)),0)</f>
      </c>
      <c r="AK132" s="18">
        <f>IFERROR(_xlfn.BETA.DIST(DATE(YEAR(AK$2),MONTH(AK$2),15),$AB$2,$AC$2,FALSE,DATE(YEAR($AB132),MONTH($AB132),1),DATE(YEAR($AC132),MONTH($AC132),28)),0)</f>
      </c>
      <c r="AL132" s="18">
        <f>IFERROR(_xlfn.BETA.DIST(DATE(YEAR(AL$2),MONTH(AL$2),15),$AB$2,$AC$2,FALSE,DATE(YEAR($AB132),MONTH($AB132),1),DATE(YEAR($AC132),MONTH($AC132),28)),0)</f>
      </c>
      <c r="AM132" s="18">
        <f>IFERROR(_xlfn.BETA.DIST(DATE(YEAR(AM$2),MONTH(AM$2),15),$AB$2,$AC$2,FALSE,DATE(YEAR($AB132),MONTH($AB132),1),DATE(YEAR($AC132),MONTH($AC132),28)),0)</f>
      </c>
      <c r="AN132" s="18">
        <f>IFERROR(_xlfn.BETA.DIST(DATE(YEAR(AN$2),MONTH(AN$2),15),$AB$2,$AC$2,FALSE,DATE(YEAR($AB132),MONTH($AB132),1),DATE(YEAR($AC132),MONTH($AC132),28)),0)</f>
      </c>
      <c r="AO132" s="18">
        <f>IFERROR(_xlfn.BETA.DIST(DATE(YEAR(AO$2),MONTH(AO$2),15),$AB$2,$AC$2,FALSE,DATE(YEAR($AB132),MONTH($AB132),1),DATE(YEAR($AC132),MONTH($AC132),28)),0)</f>
      </c>
      <c r="AP132" s="18">
        <f>IFERROR(_xlfn.BETA.DIST(DATE(YEAR(AP$2),MONTH(AP$2),15),$AB$2,$AC$2,FALSE,DATE(YEAR($AB132),MONTH($AB132),1),DATE(YEAR($AC132),MONTH($AC132),28)),0)</f>
      </c>
      <c r="AQ132" s="18">
        <f>IFERROR(_xlfn.BETA.DIST(DATE(YEAR(AQ$2),MONTH(AQ$2),15),$AB$2,$AC$2,FALSE,DATE(YEAR($AB132),MONTH($AB132),1),DATE(YEAR($AC132),MONTH($AC132),28)),0)</f>
      </c>
      <c r="AR132" s="18">
        <f>IFERROR(_xlfn.BETA.DIST(DATE(YEAR(AR$2),MONTH(AR$2),15),$AB$2,$AC$2,FALSE,DATE(YEAR($AB132),MONTH($AB132),1),DATE(YEAR($AC132),MONTH($AC132),28)),0)</f>
      </c>
      <c r="AS132" s="18">
        <f>IFERROR(_xlfn.BETA.DIST(DATE(YEAR(AS$2),MONTH(AS$2),15),$AB$2,$AC$2,FALSE,DATE(YEAR($AB132),MONTH($AB132),1),DATE(YEAR($AC132),MONTH($AC132),28)),0)</f>
      </c>
      <c r="AT132" s="18">
        <f>SUM(AE132:AS132)</f>
      </c>
      <c r="AU132" s="18">
        <f>IF(I132&lt;&gt;0,I132,IF($AT132=0,0,AE132/$AT132*$X132))</f>
      </c>
      <c r="AV132" s="18">
        <f>IF(J132&lt;&gt;0,J132,IF($AT132=0,0,AF132/$AT132*$X132))</f>
      </c>
      <c r="AW132" s="18">
        <f>IF(K132&lt;&gt;0,K132,IF($AT132=0,0,AG132/$AT132*$X132))</f>
      </c>
      <c r="AX132" s="18">
        <f>IF(L132&lt;&gt;0,L132,IF($AT132=0,0,AH132/$AT132*$X132))</f>
      </c>
      <c r="AY132" s="18">
        <f>IF(M132&lt;&gt;0,M132,IF($AT132=0,0,AI132/$AT132*$X132))</f>
      </c>
      <c r="AZ132" s="18">
        <f>IF(N132&lt;&gt;0,N132,IF($AT132=0,0,AJ132/$AT132*$X132))</f>
      </c>
      <c r="BA132" s="18">
        <f>IF(O132&lt;&gt;0,O132,IF($AT132=0,0,AK132/$AT132*$X132))</f>
      </c>
      <c r="BB132" s="18">
        <f>IF(P132&lt;&gt;0,P132,IF($AT132=0,0,AL132/$AT132*$X132))</f>
      </c>
      <c r="BC132" s="18">
        <f>IF(Q132&lt;&gt;0,Q132,IF($AT132=0,0,AM132/$AT132*$X132))</f>
      </c>
      <c r="BD132" s="18">
        <f>IF(R132&lt;&gt;0,R132,IF($AT132=0,0,AN132/$AT132*$X132))</f>
      </c>
      <c r="BE132" s="18">
        <f>IF(S132&lt;&gt;0,S132,IF($AT132=0,0,AO132/$AT132*$X132))</f>
      </c>
      <c r="BF132" s="18">
        <f>IF(T132&lt;&gt;0,T132,IF($AT132=0,0,AP132/$AT132*$X132))</f>
      </c>
      <c r="BG132" s="18">
        <f>IF(U132&lt;&gt;0,U132,IF($AT132=0,0,AQ132/$AT132*$X132))</f>
      </c>
      <c r="BH132" s="18">
        <f>IF(V132&lt;&gt;0,V132,IF($AT132=0,0,AR132/$AT132*$X132))</f>
      </c>
      <c r="BI132" s="18">
        <f>IF(W132&lt;&gt;0,W132,IF($AT132=0,0,AS132/$AT132*$X132))</f>
      </c>
      <c r="BJ132" s="18">
        <f>SUM(AU132:BI132)</f>
      </c>
      <c r="BK132" s="18">
        <f>H132-BJ132</f>
      </c>
    </row>
    <row r="133" outlineLevel="2">
      <c r="A133" s="5" t="str">
        <v>11.27.2</v>
      </c>
      <c r="B133" s="5" t="str">
        <v/>
      </c>
      <c r="C133" s="5" t="str">
        <v/>
      </c>
      <c r="D133" s="19">
        <v>0.85</v>
      </c>
      <c r="E133" s="5" t="str">
        <v>Installation Progress</v>
      </c>
      <c r="F133" s="5" t="str">
        <v/>
      </c>
      <c r="G133" s="18">
        <f>F131*D133</f>
      </c>
      <c r="H133" s="18">
        <f>G133</f>
      </c>
      <c r="I133" s="18">
        <v>0</v>
      </c>
      <c r="J133" s="18">
        <v>0</v>
      </c>
      <c r="K133" s="18">
        <v>0</v>
      </c>
      <c r="L133" s="18">
        <v>0</v>
      </c>
      <c r="M133" s="18">
        <v>0</v>
      </c>
      <c r="N133" s="18">
        <v>0</v>
      </c>
      <c r="O133" s="18">
        <v>0</v>
      </c>
      <c r="P133" s="18">
        <v>0</v>
      </c>
      <c r="Q133" s="18">
        <v>0</v>
      </c>
      <c r="R133" s="18">
        <v>0</v>
      </c>
      <c r="S133" s="18">
        <v>0</v>
      </c>
      <c r="T133" s="18">
        <v>0</v>
      </c>
      <c r="U133" s="18">
        <v>0</v>
      </c>
      <c r="V133" s="18">
        <v>0</v>
      </c>
      <c r="W133" s="18">
        <v>0</v>
      </c>
      <c r="X133" s="18">
        <f>H133-SUM(I133:W133)</f>
      </c>
      <c r="Y133" s="5" t="str">
        <v/>
      </c>
      <c r="Z133" s="5" t="str">
        <v/>
      </c>
      <c r="AA133" s="18">
        <v>30</v>
      </c>
      <c r="AB133" s="20">
        <f>Y133+AA133</f>
      </c>
      <c r="AC133" s="20">
        <f>AA133+Z133</f>
      </c>
      <c r="AD133" s="5" t="str">
        <v/>
      </c>
      <c r="AE133" s="18">
        <f>IFERROR(_xlfn.BETA.DIST(DATE(YEAR(AE$2),MONTH(AE$2),15),$AB$2,$AC$2,FALSE,DATE(YEAR($AB133),MONTH($AB133),1),DATE(YEAR($AC133),MONTH($AC133),28)),0)</f>
      </c>
      <c r="AF133" s="18">
        <f>IFERROR(_xlfn.BETA.DIST(DATE(YEAR(AF$2),MONTH(AF$2),15),$AB$2,$AC$2,FALSE,DATE(YEAR($AB133),MONTH($AB133),1),DATE(YEAR($AC133),MONTH($AC133),28)),0)</f>
      </c>
      <c r="AG133" s="18">
        <f>IFERROR(_xlfn.BETA.DIST(DATE(YEAR(AG$2),MONTH(AG$2),15),$AB$2,$AC$2,FALSE,DATE(YEAR($AB133),MONTH($AB133),1),DATE(YEAR($AC133),MONTH($AC133),28)),0)</f>
      </c>
      <c r="AH133" s="18">
        <f>IFERROR(_xlfn.BETA.DIST(DATE(YEAR(AH$2),MONTH(AH$2),15),$AB$2,$AC$2,FALSE,DATE(YEAR($AB133),MONTH($AB133),1),DATE(YEAR($AC133),MONTH($AC133),28)),0)</f>
      </c>
      <c r="AI133" s="18">
        <f>IFERROR(_xlfn.BETA.DIST(DATE(YEAR(AI$2),MONTH(AI$2),15),$AB$2,$AC$2,FALSE,DATE(YEAR($AB133),MONTH($AB133),1),DATE(YEAR($AC133),MONTH($AC133),28)),0)</f>
      </c>
      <c r="AJ133" s="18">
        <f>IFERROR(_xlfn.BETA.DIST(DATE(YEAR(AJ$2),MONTH(AJ$2),15),$AB$2,$AC$2,FALSE,DATE(YEAR($AB133),MONTH($AB133),1),DATE(YEAR($AC133),MONTH($AC133),28)),0)</f>
      </c>
      <c r="AK133" s="18">
        <f>IFERROR(_xlfn.BETA.DIST(DATE(YEAR(AK$2),MONTH(AK$2),15),$AB$2,$AC$2,FALSE,DATE(YEAR($AB133),MONTH($AB133),1),DATE(YEAR($AC133),MONTH($AC133),28)),0)</f>
      </c>
      <c r="AL133" s="18">
        <f>IFERROR(_xlfn.BETA.DIST(DATE(YEAR(AL$2),MONTH(AL$2),15),$AB$2,$AC$2,FALSE,DATE(YEAR($AB133),MONTH($AB133),1),DATE(YEAR($AC133),MONTH($AC133),28)),0)</f>
      </c>
      <c r="AM133" s="18">
        <f>IFERROR(_xlfn.BETA.DIST(DATE(YEAR(AM$2),MONTH(AM$2),15),$AB$2,$AC$2,FALSE,DATE(YEAR($AB133),MONTH($AB133),1),DATE(YEAR($AC133),MONTH($AC133),28)),0)</f>
      </c>
      <c r="AN133" s="18">
        <f>IFERROR(_xlfn.BETA.DIST(DATE(YEAR(AN$2),MONTH(AN$2),15),$AB$2,$AC$2,FALSE,DATE(YEAR($AB133),MONTH($AB133),1),DATE(YEAR($AC133),MONTH($AC133),28)),0)</f>
      </c>
      <c r="AO133" s="18">
        <f>IFERROR(_xlfn.BETA.DIST(DATE(YEAR(AO$2),MONTH(AO$2),15),$AB$2,$AC$2,FALSE,DATE(YEAR($AB133),MONTH($AB133),1),DATE(YEAR($AC133),MONTH($AC133),28)),0)</f>
      </c>
      <c r="AP133" s="18">
        <f>IFERROR(_xlfn.BETA.DIST(DATE(YEAR(AP$2),MONTH(AP$2),15),$AB$2,$AC$2,FALSE,DATE(YEAR($AB133),MONTH($AB133),1),DATE(YEAR($AC133),MONTH($AC133),28)),0)</f>
      </c>
      <c r="AQ133" s="18">
        <f>IFERROR(_xlfn.BETA.DIST(DATE(YEAR(AQ$2),MONTH(AQ$2),15),$AB$2,$AC$2,FALSE,DATE(YEAR($AB133),MONTH($AB133),1),DATE(YEAR($AC133),MONTH($AC133),28)),0)</f>
      </c>
      <c r="AR133" s="18">
        <f>IFERROR(_xlfn.BETA.DIST(DATE(YEAR(AR$2),MONTH(AR$2),15),$AB$2,$AC$2,FALSE,DATE(YEAR($AB133),MONTH($AB133),1),DATE(YEAR($AC133),MONTH($AC133),28)),0)</f>
      </c>
      <c r="AS133" s="18">
        <f>IFERROR(_xlfn.BETA.DIST(DATE(YEAR(AS$2),MONTH(AS$2),15),$AB$2,$AC$2,FALSE,DATE(YEAR($AB133),MONTH($AB133),1),DATE(YEAR($AC133),MONTH($AC133),28)),0)</f>
      </c>
      <c r="AT133" s="18">
        <f>SUM(AE133:AS133)</f>
      </c>
      <c r="AU133" s="18">
        <f>IF(I133&lt;&gt;0,I133,IF($AT133=0,0,AE133/$AT133*$X133))</f>
      </c>
      <c r="AV133" s="18">
        <f>IF(J133&lt;&gt;0,J133,IF($AT133=0,0,AF133/$AT133*$X133))</f>
      </c>
      <c r="AW133" s="18">
        <f>IF(K133&lt;&gt;0,K133,IF($AT133=0,0,AG133/$AT133*$X133))</f>
      </c>
      <c r="AX133" s="18">
        <f>IF(L133&lt;&gt;0,L133,IF($AT133=0,0,AH133/$AT133*$X133))</f>
      </c>
      <c r="AY133" s="18">
        <f>IF(M133&lt;&gt;0,M133,IF($AT133=0,0,AI133/$AT133*$X133))</f>
      </c>
      <c r="AZ133" s="18">
        <f>IF(N133&lt;&gt;0,N133,IF($AT133=0,0,AJ133/$AT133*$X133))</f>
      </c>
      <c r="BA133" s="18">
        <f>IF(O133&lt;&gt;0,O133,IF($AT133=0,0,AK133/$AT133*$X133))</f>
      </c>
      <c r="BB133" s="18">
        <f>IF(P133&lt;&gt;0,P133,IF($AT133=0,0,AL133/$AT133*$X133))</f>
      </c>
      <c r="BC133" s="18">
        <f>IF(Q133&lt;&gt;0,Q133,IF($AT133=0,0,AM133/$AT133*$X133))</f>
      </c>
      <c r="BD133" s="18">
        <f>IF(R133&lt;&gt;0,R133,IF($AT133=0,0,AN133/$AT133*$X133))</f>
      </c>
      <c r="BE133" s="18">
        <f>IF(S133&lt;&gt;0,S133,IF($AT133=0,0,AO133/$AT133*$X133))</f>
      </c>
      <c r="BF133" s="18">
        <f>IF(T133&lt;&gt;0,T133,IF($AT133=0,0,AP133/$AT133*$X133))</f>
      </c>
      <c r="BG133" s="18">
        <f>IF(U133&lt;&gt;0,U133,IF($AT133=0,0,AQ133/$AT133*$X133))</f>
      </c>
      <c r="BH133" s="18">
        <f>IF(V133&lt;&gt;0,V133,IF($AT133=0,0,AR133/$AT133*$X133))</f>
      </c>
      <c r="BI133" s="18">
        <f>IF(W133&lt;&gt;0,W133,IF($AT133=0,0,AS133/$AT133*$X133))</f>
      </c>
      <c r="BJ133" s="18">
        <f>SUM(AU133:BI133)</f>
      </c>
      <c r="BK133" s="18">
        <f>H133-BJ133</f>
      </c>
    </row>
    <row r="134" outlineLevel="2">
      <c r="A134" s="5" t="str">
        <v>11.27.2</v>
      </c>
      <c r="B134" s="5" t="str">
        <v>BSKDGNGENGR07</v>
      </c>
      <c r="C134" s="5" t="str">
        <v>BSKDGNGENGR07</v>
      </c>
      <c r="D134" s="19">
        <v>0.1</v>
      </c>
      <c r="E134" s="5" t="str">
        <v>Subcontractor Retention</v>
      </c>
      <c r="F134" s="5" t="str">
        <v/>
      </c>
      <c r="G134" s="18">
        <f>F131*D134</f>
      </c>
      <c r="H134" s="18">
        <f>G134</f>
      </c>
      <c r="I134" s="18">
        <v>0</v>
      </c>
      <c r="J134" s="18">
        <v>0</v>
      </c>
      <c r="K134" s="18">
        <v>0</v>
      </c>
      <c r="L134" s="18">
        <v>0</v>
      </c>
      <c r="M134" s="18">
        <v>0</v>
      </c>
      <c r="N134" s="18">
        <v>0</v>
      </c>
      <c r="O134" s="18">
        <v>0</v>
      </c>
      <c r="P134" s="18">
        <v>0</v>
      </c>
      <c r="Q134" s="18">
        <v>0</v>
      </c>
      <c r="R134" s="18">
        <v>0</v>
      </c>
      <c r="S134" s="18">
        <v>0</v>
      </c>
      <c r="T134" s="18">
        <v>0</v>
      </c>
      <c r="U134" s="18">
        <v>0</v>
      </c>
      <c r="V134" s="18">
        <v>0</v>
      </c>
      <c r="W134" s="18">
        <v>0</v>
      </c>
      <c r="X134" s="18">
        <f>H134-SUM(I134:W134)</f>
      </c>
      <c r="Y134" s="20">
        <v>46483</v>
      </c>
      <c r="Z134" s="20">
        <v>46483</v>
      </c>
      <c r="AA134" s="18">
        <v>0</v>
      </c>
      <c r="AB134" s="20">
        <f>Y134+AA134</f>
      </c>
      <c r="AC134" s="20">
        <f>AA134+Z134</f>
      </c>
      <c r="AD134" s="5" t="str">
        <v/>
      </c>
      <c r="AE134" s="18">
        <f>IFERROR(_xlfn.BETA.DIST(DATE(YEAR(AE$2),MONTH(AE$2),15),$AB$2,$AC$2,FALSE,DATE(YEAR($AB134),MONTH($AB134),1),DATE(YEAR($AC134),MONTH($AC134),28)),0)</f>
      </c>
      <c r="AF134" s="18">
        <f>IFERROR(_xlfn.BETA.DIST(DATE(YEAR(AF$2),MONTH(AF$2),15),$AB$2,$AC$2,FALSE,DATE(YEAR($AB134),MONTH($AB134),1),DATE(YEAR($AC134),MONTH($AC134),28)),0)</f>
      </c>
      <c r="AG134" s="18">
        <f>IFERROR(_xlfn.BETA.DIST(DATE(YEAR(AG$2),MONTH(AG$2),15),$AB$2,$AC$2,FALSE,DATE(YEAR($AB134),MONTH($AB134),1),DATE(YEAR($AC134),MONTH($AC134),28)),0)</f>
      </c>
      <c r="AH134" s="18">
        <f>IFERROR(_xlfn.BETA.DIST(DATE(YEAR(AH$2),MONTH(AH$2),15),$AB$2,$AC$2,FALSE,DATE(YEAR($AB134),MONTH($AB134),1),DATE(YEAR($AC134),MONTH($AC134),28)),0)</f>
      </c>
      <c r="AI134" s="18">
        <f>IFERROR(_xlfn.BETA.DIST(DATE(YEAR(AI$2),MONTH(AI$2),15),$AB$2,$AC$2,FALSE,DATE(YEAR($AB134),MONTH($AB134),1),DATE(YEAR($AC134),MONTH($AC134),28)),0)</f>
      </c>
      <c r="AJ134" s="18">
        <f>IFERROR(_xlfn.BETA.DIST(DATE(YEAR(AJ$2),MONTH(AJ$2),15),$AB$2,$AC$2,FALSE,DATE(YEAR($AB134),MONTH($AB134),1),DATE(YEAR($AC134),MONTH($AC134),28)),0)</f>
      </c>
      <c r="AK134" s="18">
        <f>IFERROR(_xlfn.BETA.DIST(DATE(YEAR(AK$2),MONTH(AK$2),15),$AB$2,$AC$2,FALSE,DATE(YEAR($AB134),MONTH($AB134),1),DATE(YEAR($AC134),MONTH($AC134),28)),0)</f>
      </c>
      <c r="AL134" s="18">
        <f>IFERROR(_xlfn.BETA.DIST(DATE(YEAR(AL$2),MONTH(AL$2),15),$AB$2,$AC$2,FALSE,DATE(YEAR($AB134),MONTH($AB134),1),DATE(YEAR($AC134),MONTH($AC134),28)),0)</f>
      </c>
      <c r="AM134" s="18">
        <f>IFERROR(_xlfn.BETA.DIST(DATE(YEAR(AM$2),MONTH(AM$2),15),$AB$2,$AC$2,FALSE,DATE(YEAR($AB134),MONTH($AB134),1),DATE(YEAR($AC134),MONTH($AC134),28)),0)</f>
      </c>
      <c r="AN134" s="18">
        <f>IFERROR(_xlfn.BETA.DIST(DATE(YEAR(AN$2),MONTH(AN$2),15),$AB$2,$AC$2,FALSE,DATE(YEAR($AB134),MONTH($AB134),1),DATE(YEAR($AC134),MONTH($AC134),28)),0)</f>
      </c>
      <c r="AO134" s="18">
        <f>IFERROR(_xlfn.BETA.DIST(DATE(YEAR(AO$2),MONTH(AO$2),15),$AB$2,$AC$2,FALSE,DATE(YEAR($AB134),MONTH($AB134),1),DATE(YEAR($AC134),MONTH($AC134),28)),0)</f>
      </c>
      <c r="AP134" s="18">
        <f>IFERROR(_xlfn.BETA.DIST(DATE(YEAR(AP$2),MONTH(AP$2),15),$AB$2,$AC$2,FALSE,DATE(YEAR($AB134),MONTH($AB134),1),DATE(YEAR($AC134),MONTH($AC134),28)),0)</f>
      </c>
      <c r="AQ134" s="18">
        <f>IFERROR(_xlfn.BETA.DIST(DATE(YEAR(AQ$2),MONTH(AQ$2),15),$AB$2,$AC$2,FALSE,DATE(YEAR($AB134),MONTH($AB134),1),DATE(YEAR($AC134),MONTH($AC134),28)),0)</f>
      </c>
      <c r="AR134" s="18">
        <f>IFERROR(_xlfn.BETA.DIST(DATE(YEAR(AR$2),MONTH(AR$2),15),$AB$2,$AC$2,FALSE,DATE(YEAR($AB134),MONTH($AB134),1),DATE(YEAR($AC134),MONTH($AC134),28)),0)</f>
      </c>
      <c r="AS134" s="18">
        <f>IFERROR(_xlfn.BETA.DIST(DATE(YEAR(AS$2),MONTH(AS$2),15),$AB$2,$AC$2,FALSE,DATE(YEAR($AB134),MONTH($AB134),1),DATE(YEAR($AC134),MONTH($AC134),28)),0)</f>
      </c>
      <c r="AT134" s="18">
        <f>SUM(AE134:AS134)</f>
      </c>
      <c r="AU134" s="18">
        <f>IF(I134&lt;&gt;0,I134,IF($AT134=0,0,AE134/$AT134*$X134))</f>
      </c>
      <c r="AV134" s="18">
        <f>IF(J134&lt;&gt;0,J134,IF($AT134=0,0,AF134/$AT134*$X134))</f>
      </c>
      <c r="AW134" s="18">
        <f>IF(K134&lt;&gt;0,K134,IF($AT134=0,0,AG134/$AT134*$X134))</f>
      </c>
      <c r="AX134" s="18">
        <f>IF(L134&lt;&gt;0,L134,IF($AT134=0,0,AH134/$AT134*$X134))</f>
      </c>
      <c r="AY134" s="18">
        <f>IF(M134&lt;&gt;0,M134,IF($AT134=0,0,AI134/$AT134*$X134))</f>
      </c>
      <c r="AZ134" s="18">
        <f>IF(N134&lt;&gt;0,N134,IF($AT134=0,0,AJ134/$AT134*$X134))</f>
      </c>
      <c r="BA134" s="18">
        <f>IF(O134&lt;&gt;0,O134,IF($AT134=0,0,AK134/$AT134*$X134))</f>
      </c>
      <c r="BB134" s="18">
        <f>IF(P134&lt;&gt;0,P134,IF($AT134=0,0,AL134/$AT134*$X134))</f>
      </c>
      <c r="BC134" s="18">
        <f>IF(Q134&lt;&gt;0,Q134,IF($AT134=0,0,AM134/$AT134*$X134))</f>
      </c>
      <c r="BD134" s="18">
        <f>IF(R134&lt;&gt;0,R134,IF($AT134=0,0,AN134/$AT134*$X134))</f>
      </c>
      <c r="BE134" s="18">
        <f>IF(S134&lt;&gt;0,S134,IF($AT134=0,0,AO134/$AT134*$X134))</f>
      </c>
      <c r="BF134" s="18">
        <f>IF(T134&lt;&gt;0,T134,IF($AT134=0,0,AP134/$AT134*$X134))</f>
      </c>
      <c r="BG134" s="18">
        <f>IF(U134&lt;&gt;0,U134,IF($AT134=0,0,AQ134/$AT134*$X134))</f>
      </c>
      <c r="BH134" s="18">
        <f>IF(V134&lt;&gt;0,V134,IF($AT134=0,0,AR134/$AT134*$X134))</f>
      </c>
      <c r="BI134" s="18">
        <f>IF(W134&lt;&gt;0,W134,IF($AT134=0,0,AS134/$AT134*$X134))</f>
      </c>
      <c r="BJ134" s="18">
        <f>SUM(AU134:BI134)</f>
      </c>
      <c r="BK134" s="18">
        <f>H134-BJ134</f>
      </c>
    </row>
    <row r="135" outlineLevel="1">
      <c r="A135" s="15" t="str">
        <v>11.28.2</v>
      </c>
      <c r="B135" s="15" t="str">
        <v/>
      </c>
      <c r="C135" s="15" t="str">
        <v/>
      </c>
      <c r="D135" s="15" t="str">
        <v>11.28.2</v>
      </c>
      <c r="E135" s="15" t="str">
        <v>Installation Ventilation and Air-Conditioning System</v>
      </c>
      <c r="F135" s="15">
        <v>5587756.53</v>
      </c>
      <c r="G135" s="15" t="str">
        <v/>
      </c>
      <c r="H135" s="15" t="str">
        <v/>
      </c>
      <c r="I135" s="15" t="str">
        <v/>
      </c>
      <c r="J135" s="15" t="str">
        <v/>
      </c>
      <c r="K135" s="15" t="str">
        <v/>
      </c>
      <c r="L135" s="15" t="str">
        <v/>
      </c>
      <c r="M135" s="15" t="str">
        <v/>
      </c>
      <c r="N135" s="15" t="str">
        <v/>
      </c>
      <c r="O135" s="15" t="str">
        <v/>
      </c>
      <c r="P135" s="15" t="str">
        <v/>
      </c>
      <c r="Q135" s="15" t="str">
        <v/>
      </c>
      <c r="R135" s="15" t="str">
        <v/>
      </c>
      <c r="S135" s="15" t="str">
        <v/>
      </c>
      <c r="T135" s="15" t="str">
        <v/>
      </c>
      <c r="U135" s="15" t="str">
        <v/>
      </c>
      <c r="V135" s="15" t="str">
        <v/>
      </c>
      <c r="W135" s="15" t="str">
        <v/>
      </c>
      <c r="X135" s="15" t="str">
        <v/>
      </c>
      <c r="Y135" s="15" t="str">
        <v/>
      </c>
      <c r="Z135" s="15" t="str">
        <v/>
      </c>
      <c r="AA135" s="15" t="str">
        <v/>
      </c>
      <c r="AB135" s="15" t="str">
        <v/>
      </c>
      <c r="AC135" s="15" t="str">
        <v/>
      </c>
      <c r="AD135" s="5" t="str">
        <v/>
      </c>
      <c r="AE135" s="18">
        <f>IFERROR(_xlfn.BETA.DIST(DATE(YEAR(AE$2),MONTH(AE$2),15),$AB$2,$AC$2,FALSE,DATE(YEAR($AB135),MONTH($AB135),1),DATE(YEAR($AC135),MONTH($AC135),28)),0)</f>
      </c>
      <c r="AF135" s="18">
        <f>IFERROR(_xlfn.BETA.DIST(DATE(YEAR(AF$2),MONTH(AF$2),15),$AB$2,$AC$2,FALSE,DATE(YEAR($AB135),MONTH($AB135),1),DATE(YEAR($AC135),MONTH($AC135),28)),0)</f>
      </c>
      <c r="AG135" s="18">
        <f>IFERROR(_xlfn.BETA.DIST(DATE(YEAR(AG$2),MONTH(AG$2),15),$AB$2,$AC$2,FALSE,DATE(YEAR($AB135),MONTH($AB135),1),DATE(YEAR($AC135),MONTH($AC135),28)),0)</f>
      </c>
      <c r="AH135" s="18">
        <f>IFERROR(_xlfn.BETA.DIST(DATE(YEAR(AH$2),MONTH(AH$2),15),$AB$2,$AC$2,FALSE,DATE(YEAR($AB135),MONTH($AB135),1),DATE(YEAR($AC135),MONTH($AC135),28)),0)</f>
      </c>
      <c r="AI135" s="18">
        <f>IFERROR(_xlfn.BETA.DIST(DATE(YEAR(AI$2),MONTH(AI$2),15),$AB$2,$AC$2,FALSE,DATE(YEAR($AB135),MONTH($AB135),1),DATE(YEAR($AC135),MONTH($AC135),28)),0)</f>
      </c>
      <c r="AJ135" s="18">
        <f>IFERROR(_xlfn.BETA.DIST(DATE(YEAR(AJ$2),MONTH(AJ$2),15),$AB$2,$AC$2,FALSE,DATE(YEAR($AB135),MONTH($AB135),1),DATE(YEAR($AC135),MONTH($AC135),28)),0)</f>
      </c>
      <c r="AK135" s="18">
        <f>IFERROR(_xlfn.BETA.DIST(DATE(YEAR(AK$2),MONTH(AK$2),15),$AB$2,$AC$2,FALSE,DATE(YEAR($AB135),MONTH($AB135),1),DATE(YEAR($AC135),MONTH($AC135),28)),0)</f>
      </c>
      <c r="AL135" s="18">
        <f>IFERROR(_xlfn.BETA.DIST(DATE(YEAR(AL$2),MONTH(AL$2),15),$AB$2,$AC$2,FALSE,DATE(YEAR($AB135),MONTH($AB135),1),DATE(YEAR($AC135),MONTH($AC135),28)),0)</f>
      </c>
      <c r="AM135" s="18">
        <f>IFERROR(_xlfn.BETA.DIST(DATE(YEAR(AM$2),MONTH(AM$2),15),$AB$2,$AC$2,FALSE,DATE(YEAR($AB135),MONTH($AB135),1),DATE(YEAR($AC135),MONTH($AC135),28)),0)</f>
      </c>
      <c r="AN135" s="18">
        <f>IFERROR(_xlfn.BETA.DIST(DATE(YEAR(AN$2),MONTH(AN$2),15),$AB$2,$AC$2,FALSE,DATE(YEAR($AB135),MONTH($AB135),1),DATE(YEAR($AC135),MONTH($AC135),28)),0)</f>
      </c>
      <c r="AO135" s="18">
        <f>IFERROR(_xlfn.BETA.DIST(DATE(YEAR(AO$2),MONTH(AO$2),15),$AB$2,$AC$2,FALSE,DATE(YEAR($AB135),MONTH($AB135),1),DATE(YEAR($AC135),MONTH($AC135),28)),0)</f>
      </c>
      <c r="AP135" s="18">
        <f>IFERROR(_xlfn.BETA.DIST(DATE(YEAR(AP$2),MONTH(AP$2),15),$AB$2,$AC$2,FALSE,DATE(YEAR($AB135),MONTH($AB135),1),DATE(YEAR($AC135),MONTH($AC135),28)),0)</f>
      </c>
      <c r="AQ135" s="18">
        <f>IFERROR(_xlfn.BETA.DIST(DATE(YEAR(AQ$2),MONTH(AQ$2),15),$AB$2,$AC$2,FALSE,DATE(YEAR($AB135),MONTH($AB135),1),DATE(YEAR($AC135),MONTH($AC135),28)),0)</f>
      </c>
      <c r="AR135" s="18">
        <f>IFERROR(_xlfn.BETA.DIST(DATE(YEAR(AR$2),MONTH(AR$2),15),$AB$2,$AC$2,FALSE,DATE(YEAR($AB135),MONTH($AB135),1),DATE(YEAR($AC135),MONTH($AC135),28)),0)</f>
      </c>
      <c r="AS135" s="18">
        <f>IFERROR(_xlfn.BETA.DIST(DATE(YEAR(AS$2),MONTH(AS$2),15),$AB$2,$AC$2,FALSE,DATE(YEAR($AB135),MONTH($AB135),1),DATE(YEAR($AC135),MONTH($AC135),28)),0)</f>
      </c>
      <c r="AT135" s="18">
        <f>SUM(AE135:AS135)</f>
      </c>
      <c r="AU135" s="18">
        <f>IF(I135&lt;&gt;0,I135,IF($AT135=0,0,AE135/$AT135*$X135))</f>
      </c>
      <c r="AV135" s="18">
        <f>IF(J135&lt;&gt;0,J135,IF($AT135=0,0,AF135/$AT135*$X135))</f>
      </c>
      <c r="AW135" s="18">
        <f>IF(K135&lt;&gt;0,K135,IF($AT135=0,0,AG135/$AT135*$X135))</f>
      </c>
      <c r="AX135" s="18">
        <f>IF(L135&lt;&gt;0,L135,IF($AT135=0,0,AH135/$AT135*$X135))</f>
      </c>
      <c r="AY135" s="18">
        <f>IF(M135&lt;&gt;0,M135,IF($AT135=0,0,AI135/$AT135*$X135))</f>
      </c>
      <c r="AZ135" s="18">
        <f>IF(N135&lt;&gt;0,N135,IF($AT135=0,0,AJ135/$AT135*$X135))</f>
      </c>
      <c r="BA135" s="18">
        <f>IF(O135&lt;&gt;0,O135,IF($AT135=0,0,AK135/$AT135*$X135))</f>
      </c>
      <c r="BB135" s="18">
        <f>IF(P135&lt;&gt;0,P135,IF($AT135=0,0,AL135/$AT135*$X135))</f>
      </c>
      <c r="BC135" s="18">
        <f>IF(Q135&lt;&gt;0,Q135,IF($AT135=0,0,AM135/$AT135*$X135))</f>
      </c>
      <c r="BD135" s="18">
        <f>IF(R135&lt;&gt;0,R135,IF($AT135=0,0,AN135/$AT135*$X135))</f>
      </c>
      <c r="BE135" s="18">
        <f>IF(S135&lt;&gt;0,S135,IF($AT135=0,0,AO135/$AT135*$X135))</f>
      </c>
      <c r="BF135" s="18">
        <f>IF(T135&lt;&gt;0,T135,IF($AT135=0,0,AP135/$AT135*$X135))</f>
      </c>
      <c r="BG135" s="18">
        <f>IF(U135&lt;&gt;0,U135,IF($AT135=0,0,AQ135/$AT135*$X135))</f>
      </c>
      <c r="BH135" s="18">
        <f>IF(V135&lt;&gt;0,V135,IF($AT135=0,0,AR135/$AT135*$X135))</f>
      </c>
      <c r="BI135" s="18">
        <f>IF(W135&lt;&gt;0,W135,IF($AT135=0,0,AS135/$AT135*$X135))</f>
      </c>
      <c r="BJ135" s="18">
        <f>SUM(AU135:BI135)</f>
      </c>
      <c r="BK135" s="15" t="str">
        <v/>
      </c>
    </row>
    <row r="136" outlineLevel="2">
      <c r="A136" s="5" t="str">
        <v>11.28.2</v>
      </c>
      <c r="B136" s="5" t="str">
        <v>BSPRMEGENHC09</v>
      </c>
      <c r="C136" s="5" t="str">
        <v>BSPRMEGENHC09</v>
      </c>
      <c r="D136" s="19">
        <v>0.05</v>
      </c>
      <c r="E136" s="5" t="str">
        <v>Advanced Payment Installation</v>
      </c>
      <c r="F136" s="5" t="str">
        <v/>
      </c>
      <c r="G136" s="18">
        <f>F135*D136</f>
      </c>
      <c r="H136" s="18">
        <f>G136</f>
      </c>
      <c r="I136" s="18">
        <v>0</v>
      </c>
      <c r="J136" s="18">
        <v>0</v>
      </c>
      <c r="K136" s="18">
        <v>0</v>
      </c>
      <c r="L136" s="18">
        <v>0</v>
      </c>
      <c r="M136" s="18">
        <v>0</v>
      </c>
      <c r="N136" s="18">
        <v>0</v>
      </c>
      <c r="O136" s="18">
        <v>0</v>
      </c>
      <c r="P136" s="18">
        <v>0</v>
      </c>
      <c r="Q136" s="18">
        <v>0</v>
      </c>
      <c r="R136" s="18">
        <v>0</v>
      </c>
      <c r="S136" s="18">
        <v>0</v>
      </c>
      <c r="T136" s="18">
        <v>0</v>
      </c>
      <c r="U136" s="18">
        <v>0</v>
      </c>
      <c r="V136" s="18">
        <v>0</v>
      </c>
      <c r="W136" s="18">
        <v>0</v>
      </c>
      <c r="X136" s="18">
        <f>H136-SUM(I136:W136)</f>
      </c>
      <c r="Y136" s="20">
        <v>46165</v>
      </c>
      <c r="Z136" s="20">
        <v>46165</v>
      </c>
      <c r="AA136" s="18">
        <v>0</v>
      </c>
      <c r="AB136" s="20">
        <f>Y136+AA136</f>
      </c>
      <c r="AC136" s="20">
        <f>AA136+Z136</f>
      </c>
      <c r="AD136" s="5" t="str">
        <v/>
      </c>
      <c r="AE136" s="18">
        <f>IFERROR(_xlfn.BETA.DIST(DATE(YEAR(AE$2),MONTH(AE$2),15),$AB$2,$AC$2,FALSE,DATE(YEAR($AB136),MONTH($AB136),1),DATE(YEAR($AC136),MONTH($AC136),28)),0)</f>
      </c>
      <c r="AF136" s="18">
        <f>IFERROR(_xlfn.BETA.DIST(DATE(YEAR(AF$2),MONTH(AF$2),15),$AB$2,$AC$2,FALSE,DATE(YEAR($AB136),MONTH($AB136),1),DATE(YEAR($AC136),MONTH($AC136),28)),0)</f>
      </c>
      <c r="AG136" s="18">
        <f>IFERROR(_xlfn.BETA.DIST(DATE(YEAR(AG$2),MONTH(AG$2),15),$AB$2,$AC$2,FALSE,DATE(YEAR($AB136),MONTH($AB136),1),DATE(YEAR($AC136),MONTH($AC136),28)),0)</f>
      </c>
      <c r="AH136" s="18">
        <f>IFERROR(_xlfn.BETA.DIST(DATE(YEAR(AH$2),MONTH(AH$2),15),$AB$2,$AC$2,FALSE,DATE(YEAR($AB136),MONTH($AB136),1),DATE(YEAR($AC136),MONTH($AC136),28)),0)</f>
      </c>
      <c r="AI136" s="18">
        <f>IFERROR(_xlfn.BETA.DIST(DATE(YEAR(AI$2),MONTH(AI$2),15),$AB$2,$AC$2,FALSE,DATE(YEAR($AB136),MONTH($AB136),1),DATE(YEAR($AC136),MONTH($AC136),28)),0)</f>
      </c>
      <c r="AJ136" s="18">
        <f>IFERROR(_xlfn.BETA.DIST(DATE(YEAR(AJ$2),MONTH(AJ$2),15),$AB$2,$AC$2,FALSE,DATE(YEAR($AB136),MONTH($AB136),1),DATE(YEAR($AC136),MONTH($AC136),28)),0)</f>
      </c>
      <c r="AK136" s="18">
        <f>IFERROR(_xlfn.BETA.DIST(DATE(YEAR(AK$2),MONTH(AK$2),15),$AB$2,$AC$2,FALSE,DATE(YEAR($AB136),MONTH($AB136),1),DATE(YEAR($AC136),MONTH($AC136),28)),0)</f>
      </c>
      <c r="AL136" s="18">
        <f>IFERROR(_xlfn.BETA.DIST(DATE(YEAR(AL$2),MONTH(AL$2),15),$AB$2,$AC$2,FALSE,DATE(YEAR($AB136),MONTH($AB136),1),DATE(YEAR($AC136),MONTH($AC136),28)),0)</f>
      </c>
      <c r="AM136" s="18">
        <f>IFERROR(_xlfn.BETA.DIST(DATE(YEAR(AM$2),MONTH(AM$2),15),$AB$2,$AC$2,FALSE,DATE(YEAR($AB136),MONTH($AB136),1),DATE(YEAR($AC136),MONTH($AC136),28)),0)</f>
      </c>
      <c r="AN136" s="18">
        <f>IFERROR(_xlfn.BETA.DIST(DATE(YEAR(AN$2),MONTH(AN$2),15),$AB$2,$AC$2,FALSE,DATE(YEAR($AB136),MONTH($AB136),1),DATE(YEAR($AC136),MONTH($AC136),28)),0)</f>
      </c>
      <c r="AO136" s="18">
        <f>IFERROR(_xlfn.BETA.DIST(DATE(YEAR(AO$2),MONTH(AO$2),15),$AB$2,$AC$2,FALSE,DATE(YEAR($AB136),MONTH($AB136),1),DATE(YEAR($AC136),MONTH($AC136),28)),0)</f>
      </c>
      <c r="AP136" s="18">
        <f>IFERROR(_xlfn.BETA.DIST(DATE(YEAR(AP$2),MONTH(AP$2),15),$AB$2,$AC$2,FALSE,DATE(YEAR($AB136),MONTH($AB136),1),DATE(YEAR($AC136),MONTH($AC136),28)),0)</f>
      </c>
      <c r="AQ136" s="18">
        <f>IFERROR(_xlfn.BETA.DIST(DATE(YEAR(AQ$2),MONTH(AQ$2),15),$AB$2,$AC$2,FALSE,DATE(YEAR($AB136),MONTH($AB136),1),DATE(YEAR($AC136),MONTH($AC136),28)),0)</f>
      </c>
      <c r="AR136" s="18">
        <f>IFERROR(_xlfn.BETA.DIST(DATE(YEAR(AR$2),MONTH(AR$2),15),$AB$2,$AC$2,FALSE,DATE(YEAR($AB136),MONTH($AB136),1),DATE(YEAR($AC136),MONTH($AC136),28)),0)</f>
      </c>
      <c r="AS136" s="18">
        <f>IFERROR(_xlfn.BETA.DIST(DATE(YEAR(AS$2),MONTH(AS$2),15),$AB$2,$AC$2,FALSE,DATE(YEAR($AB136),MONTH($AB136),1),DATE(YEAR($AC136),MONTH($AC136),28)),0)</f>
      </c>
      <c r="AT136" s="18">
        <f>SUM(AE136:AS136)</f>
      </c>
      <c r="AU136" s="18">
        <f>IF(I136&lt;&gt;0,I136,IF($AT136=0,0,AE136/$AT136*$X136))</f>
      </c>
      <c r="AV136" s="18">
        <f>IF(J136&lt;&gt;0,J136,IF($AT136=0,0,AF136/$AT136*$X136))</f>
      </c>
      <c r="AW136" s="18">
        <f>IF(K136&lt;&gt;0,K136,IF($AT136=0,0,AG136/$AT136*$X136))</f>
      </c>
      <c r="AX136" s="18">
        <f>IF(L136&lt;&gt;0,L136,IF($AT136=0,0,AH136/$AT136*$X136))</f>
      </c>
      <c r="AY136" s="18">
        <f>IF(M136&lt;&gt;0,M136,IF($AT136=0,0,AI136/$AT136*$X136))</f>
      </c>
      <c r="AZ136" s="18">
        <f>IF(N136&lt;&gt;0,N136,IF($AT136=0,0,AJ136/$AT136*$X136))</f>
      </c>
      <c r="BA136" s="18">
        <f>IF(O136&lt;&gt;0,O136,IF($AT136=0,0,AK136/$AT136*$X136))</f>
      </c>
      <c r="BB136" s="18">
        <f>IF(P136&lt;&gt;0,P136,IF($AT136=0,0,AL136/$AT136*$X136))</f>
      </c>
      <c r="BC136" s="18">
        <f>IF(Q136&lt;&gt;0,Q136,IF($AT136=0,0,AM136/$AT136*$X136))</f>
      </c>
      <c r="BD136" s="18">
        <f>IF(R136&lt;&gt;0,R136,IF($AT136=0,0,AN136/$AT136*$X136))</f>
      </c>
      <c r="BE136" s="18">
        <f>IF(S136&lt;&gt;0,S136,IF($AT136=0,0,AO136/$AT136*$X136))</f>
      </c>
      <c r="BF136" s="18">
        <f>IF(T136&lt;&gt;0,T136,IF($AT136=0,0,AP136/$AT136*$X136))</f>
      </c>
      <c r="BG136" s="18">
        <f>IF(U136&lt;&gt;0,U136,IF($AT136=0,0,AQ136/$AT136*$X136))</f>
      </c>
      <c r="BH136" s="18">
        <f>IF(V136&lt;&gt;0,V136,IF($AT136=0,0,AR136/$AT136*$X136))</f>
      </c>
      <c r="BI136" s="18">
        <f>IF(W136&lt;&gt;0,W136,IF($AT136=0,0,AS136/$AT136*$X136))</f>
      </c>
      <c r="BJ136" s="18">
        <f>SUM(AU136:BI136)</f>
      </c>
      <c r="BK136" s="18">
        <f>H136-BJ136</f>
      </c>
    </row>
    <row r="137" outlineLevel="2">
      <c r="A137" s="5" t="str">
        <v>11.28.2</v>
      </c>
      <c r="B137" s="5" t="str">
        <v/>
      </c>
      <c r="C137" s="5" t="str">
        <v/>
      </c>
      <c r="D137" s="19">
        <v>0.85</v>
      </c>
      <c r="E137" s="5" t="str">
        <v>Installation Progress</v>
      </c>
      <c r="F137" s="5" t="str">
        <v/>
      </c>
      <c r="G137" s="18">
        <f>F135*D137</f>
      </c>
      <c r="H137" s="18">
        <f>G137</f>
      </c>
      <c r="I137" s="18">
        <v>0</v>
      </c>
      <c r="J137" s="18">
        <v>0</v>
      </c>
      <c r="K137" s="18">
        <v>0</v>
      </c>
      <c r="L137" s="18">
        <v>0</v>
      </c>
      <c r="M137" s="18">
        <v>0</v>
      </c>
      <c r="N137" s="18">
        <v>0</v>
      </c>
      <c r="O137" s="18">
        <v>0</v>
      </c>
      <c r="P137" s="18">
        <v>0</v>
      </c>
      <c r="Q137" s="18">
        <v>0</v>
      </c>
      <c r="R137" s="18">
        <v>0</v>
      </c>
      <c r="S137" s="18">
        <v>0</v>
      </c>
      <c r="T137" s="18">
        <v>0</v>
      </c>
      <c r="U137" s="18">
        <v>0</v>
      </c>
      <c r="V137" s="18">
        <v>0</v>
      </c>
      <c r="W137" s="18">
        <v>0</v>
      </c>
      <c r="X137" s="18">
        <f>H137-SUM(I137:W137)</f>
      </c>
      <c r="Y137" s="5" t="str">
        <v/>
      </c>
      <c r="Z137" s="5" t="str">
        <v/>
      </c>
      <c r="AA137" s="18">
        <v>30</v>
      </c>
      <c r="AB137" s="20">
        <f>Y137+AA137</f>
      </c>
      <c r="AC137" s="20">
        <f>AA137+Z137</f>
      </c>
      <c r="AD137" s="5" t="str">
        <v/>
      </c>
      <c r="AE137" s="18">
        <f>IFERROR(_xlfn.BETA.DIST(DATE(YEAR(AE$2),MONTH(AE$2),15),$AB$2,$AC$2,FALSE,DATE(YEAR($AB137),MONTH($AB137),1),DATE(YEAR($AC137),MONTH($AC137),28)),0)</f>
      </c>
      <c r="AF137" s="18">
        <f>IFERROR(_xlfn.BETA.DIST(DATE(YEAR(AF$2),MONTH(AF$2),15),$AB$2,$AC$2,FALSE,DATE(YEAR($AB137),MONTH($AB137),1),DATE(YEAR($AC137),MONTH($AC137),28)),0)</f>
      </c>
      <c r="AG137" s="18">
        <f>IFERROR(_xlfn.BETA.DIST(DATE(YEAR(AG$2),MONTH(AG$2),15),$AB$2,$AC$2,FALSE,DATE(YEAR($AB137),MONTH($AB137),1),DATE(YEAR($AC137),MONTH($AC137),28)),0)</f>
      </c>
      <c r="AH137" s="18">
        <f>IFERROR(_xlfn.BETA.DIST(DATE(YEAR(AH$2),MONTH(AH$2),15),$AB$2,$AC$2,FALSE,DATE(YEAR($AB137),MONTH($AB137),1),DATE(YEAR($AC137),MONTH($AC137),28)),0)</f>
      </c>
      <c r="AI137" s="18">
        <f>IFERROR(_xlfn.BETA.DIST(DATE(YEAR(AI$2),MONTH(AI$2),15),$AB$2,$AC$2,FALSE,DATE(YEAR($AB137),MONTH($AB137),1),DATE(YEAR($AC137),MONTH($AC137),28)),0)</f>
      </c>
      <c r="AJ137" s="18">
        <f>IFERROR(_xlfn.BETA.DIST(DATE(YEAR(AJ$2),MONTH(AJ$2),15),$AB$2,$AC$2,FALSE,DATE(YEAR($AB137),MONTH($AB137),1),DATE(YEAR($AC137),MONTH($AC137),28)),0)</f>
      </c>
      <c r="AK137" s="18">
        <f>IFERROR(_xlfn.BETA.DIST(DATE(YEAR(AK$2),MONTH(AK$2),15),$AB$2,$AC$2,FALSE,DATE(YEAR($AB137),MONTH($AB137),1),DATE(YEAR($AC137),MONTH($AC137),28)),0)</f>
      </c>
      <c r="AL137" s="18">
        <f>IFERROR(_xlfn.BETA.DIST(DATE(YEAR(AL$2),MONTH(AL$2),15),$AB$2,$AC$2,FALSE,DATE(YEAR($AB137),MONTH($AB137),1),DATE(YEAR($AC137),MONTH($AC137),28)),0)</f>
      </c>
      <c r="AM137" s="18">
        <f>IFERROR(_xlfn.BETA.DIST(DATE(YEAR(AM$2),MONTH(AM$2),15),$AB$2,$AC$2,FALSE,DATE(YEAR($AB137),MONTH($AB137),1),DATE(YEAR($AC137),MONTH($AC137),28)),0)</f>
      </c>
      <c r="AN137" s="18">
        <f>IFERROR(_xlfn.BETA.DIST(DATE(YEAR(AN$2),MONTH(AN$2),15),$AB$2,$AC$2,FALSE,DATE(YEAR($AB137),MONTH($AB137),1),DATE(YEAR($AC137),MONTH($AC137),28)),0)</f>
      </c>
      <c r="AO137" s="18">
        <f>IFERROR(_xlfn.BETA.DIST(DATE(YEAR(AO$2),MONTH(AO$2),15),$AB$2,$AC$2,FALSE,DATE(YEAR($AB137),MONTH($AB137),1),DATE(YEAR($AC137),MONTH($AC137),28)),0)</f>
      </c>
      <c r="AP137" s="18">
        <f>IFERROR(_xlfn.BETA.DIST(DATE(YEAR(AP$2),MONTH(AP$2),15),$AB$2,$AC$2,FALSE,DATE(YEAR($AB137),MONTH($AB137),1),DATE(YEAR($AC137),MONTH($AC137),28)),0)</f>
      </c>
      <c r="AQ137" s="18">
        <f>IFERROR(_xlfn.BETA.DIST(DATE(YEAR(AQ$2),MONTH(AQ$2),15),$AB$2,$AC$2,FALSE,DATE(YEAR($AB137),MONTH($AB137),1),DATE(YEAR($AC137),MONTH($AC137),28)),0)</f>
      </c>
      <c r="AR137" s="18">
        <f>IFERROR(_xlfn.BETA.DIST(DATE(YEAR(AR$2),MONTH(AR$2),15),$AB$2,$AC$2,FALSE,DATE(YEAR($AB137),MONTH($AB137),1),DATE(YEAR($AC137),MONTH($AC137),28)),0)</f>
      </c>
      <c r="AS137" s="18">
        <f>IFERROR(_xlfn.BETA.DIST(DATE(YEAR(AS$2),MONTH(AS$2),15),$AB$2,$AC$2,FALSE,DATE(YEAR($AB137),MONTH($AB137),1),DATE(YEAR($AC137),MONTH($AC137),28)),0)</f>
      </c>
      <c r="AT137" s="18">
        <f>SUM(AE137:AS137)</f>
      </c>
      <c r="AU137" s="18">
        <f>IF(I137&lt;&gt;0,I137,IF($AT137=0,0,AE137/$AT137*$X137))</f>
      </c>
      <c r="AV137" s="18">
        <f>IF(J137&lt;&gt;0,J137,IF($AT137=0,0,AF137/$AT137*$X137))</f>
      </c>
      <c r="AW137" s="18">
        <f>IF(K137&lt;&gt;0,K137,IF($AT137=0,0,AG137/$AT137*$X137))</f>
      </c>
      <c r="AX137" s="18">
        <f>IF(L137&lt;&gt;0,L137,IF($AT137=0,0,AH137/$AT137*$X137))</f>
      </c>
      <c r="AY137" s="18">
        <f>IF(M137&lt;&gt;0,M137,IF($AT137=0,0,AI137/$AT137*$X137))</f>
      </c>
      <c r="AZ137" s="18">
        <f>IF(N137&lt;&gt;0,N137,IF($AT137=0,0,AJ137/$AT137*$X137))</f>
      </c>
      <c r="BA137" s="18">
        <f>IF(O137&lt;&gt;0,O137,IF($AT137=0,0,AK137/$AT137*$X137))</f>
      </c>
      <c r="BB137" s="18">
        <f>IF(P137&lt;&gt;0,P137,IF($AT137=0,0,AL137/$AT137*$X137))</f>
      </c>
      <c r="BC137" s="18">
        <f>IF(Q137&lt;&gt;0,Q137,IF($AT137=0,0,AM137/$AT137*$X137))</f>
      </c>
      <c r="BD137" s="18">
        <f>IF(R137&lt;&gt;0,R137,IF($AT137=0,0,AN137/$AT137*$X137))</f>
      </c>
      <c r="BE137" s="18">
        <f>IF(S137&lt;&gt;0,S137,IF($AT137=0,0,AO137/$AT137*$X137))</f>
      </c>
      <c r="BF137" s="18">
        <f>IF(T137&lt;&gt;0,T137,IF($AT137=0,0,AP137/$AT137*$X137))</f>
      </c>
      <c r="BG137" s="18">
        <f>IF(U137&lt;&gt;0,U137,IF($AT137=0,0,AQ137/$AT137*$X137))</f>
      </c>
      <c r="BH137" s="18">
        <f>IF(V137&lt;&gt;0,V137,IF($AT137=0,0,AR137/$AT137*$X137))</f>
      </c>
      <c r="BI137" s="18">
        <f>IF(W137&lt;&gt;0,W137,IF($AT137=0,0,AS137/$AT137*$X137))</f>
      </c>
      <c r="BJ137" s="18">
        <f>SUM(AU137:BI137)</f>
      </c>
      <c r="BK137" s="18">
        <f>H137-BJ137</f>
      </c>
    </row>
    <row r="138" outlineLevel="2">
      <c r="A138" s="5" t="str">
        <v>11.28.2</v>
      </c>
      <c r="B138" s="5" t="str">
        <v>BSKDGNGENGR07</v>
      </c>
      <c r="C138" s="5" t="str">
        <v>BSKDGNGENGR07</v>
      </c>
      <c r="D138" s="19">
        <v>0.1</v>
      </c>
      <c r="E138" s="5" t="str">
        <v>Subcontractor Retention</v>
      </c>
      <c r="F138" s="5" t="str">
        <v/>
      </c>
      <c r="G138" s="18">
        <f>F135*D138</f>
      </c>
      <c r="H138" s="18">
        <f>G138</f>
      </c>
      <c r="I138" s="18">
        <v>0</v>
      </c>
      <c r="J138" s="18">
        <v>0</v>
      </c>
      <c r="K138" s="18">
        <v>0</v>
      </c>
      <c r="L138" s="18">
        <v>0</v>
      </c>
      <c r="M138" s="18">
        <v>0</v>
      </c>
      <c r="N138" s="18">
        <v>0</v>
      </c>
      <c r="O138" s="18">
        <v>0</v>
      </c>
      <c r="P138" s="18">
        <v>0</v>
      </c>
      <c r="Q138" s="18">
        <v>0</v>
      </c>
      <c r="R138" s="18">
        <v>0</v>
      </c>
      <c r="S138" s="18">
        <v>0</v>
      </c>
      <c r="T138" s="18">
        <v>0</v>
      </c>
      <c r="U138" s="18">
        <v>0</v>
      </c>
      <c r="V138" s="18">
        <v>0</v>
      </c>
      <c r="W138" s="18">
        <v>0</v>
      </c>
      <c r="X138" s="18">
        <f>H138-SUM(I138:W138)</f>
      </c>
      <c r="Y138" s="20">
        <v>46483</v>
      </c>
      <c r="Z138" s="20">
        <v>46483</v>
      </c>
      <c r="AA138" s="18">
        <v>0</v>
      </c>
      <c r="AB138" s="20">
        <f>Y138+AA138</f>
      </c>
      <c r="AC138" s="20">
        <f>AA138+Z138</f>
      </c>
      <c r="AD138" s="5" t="str">
        <v/>
      </c>
      <c r="AE138" s="18">
        <f>IFERROR(_xlfn.BETA.DIST(DATE(YEAR(AE$2),MONTH(AE$2),15),$AB$2,$AC$2,FALSE,DATE(YEAR($AB138),MONTH($AB138),1),DATE(YEAR($AC138),MONTH($AC138),28)),0)</f>
      </c>
      <c r="AF138" s="18">
        <f>IFERROR(_xlfn.BETA.DIST(DATE(YEAR(AF$2),MONTH(AF$2),15),$AB$2,$AC$2,FALSE,DATE(YEAR($AB138),MONTH($AB138),1),DATE(YEAR($AC138),MONTH($AC138),28)),0)</f>
      </c>
      <c r="AG138" s="18">
        <f>IFERROR(_xlfn.BETA.DIST(DATE(YEAR(AG$2),MONTH(AG$2),15),$AB$2,$AC$2,FALSE,DATE(YEAR($AB138),MONTH($AB138),1),DATE(YEAR($AC138),MONTH($AC138),28)),0)</f>
      </c>
      <c r="AH138" s="18">
        <f>IFERROR(_xlfn.BETA.DIST(DATE(YEAR(AH$2),MONTH(AH$2),15),$AB$2,$AC$2,FALSE,DATE(YEAR($AB138),MONTH($AB138),1),DATE(YEAR($AC138),MONTH($AC138),28)),0)</f>
      </c>
      <c r="AI138" s="18">
        <f>IFERROR(_xlfn.BETA.DIST(DATE(YEAR(AI$2),MONTH(AI$2),15),$AB$2,$AC$2,FALSE,DATE(YEAR($AB138),MONTH($AB138),1),DATE(YEAR($AC138),MONTH($AC138),28)),0)</f>
      </c>
      <c r="AJ138" s="18">
        <f>IFERROR(_xlfn.BETA.DIST(DATE(YEAR(AJ$2),MONTH(AJ$2),15),$AB$2,$AC$2,FALSE,DATE(YEAR($AB138),MONTH($AB138),1),DATE(YEAR($AC138),MONTH($AC138),28)),0)</f>
      </c>
      <c r="AK138" s="18">
        <f>IFERROR(_xlfn.BETA.DIST(DATE(YEAR(AK$2),MONTH(AK$2),15),$AB$2,$AC$2,FALSE,DATE(YEAR($AB138),MONTH($AB138),1),DATE(YEAR($AC138),MONTH($AC138),28)),0)</f>
      </c>
      <c r="AL138" s="18">
        <f>IFERROR(_xlfn.BETA.DIST(DATE(YEAR(AL$2),MONTH(AL$2),15),$AB$2,$AC$2,FALSE,DATE(YEAR($AB138),MONTH($AB138),1),DATE(YEAR($AC138),MONTH($AC138),28)),0)</f>
      </c>
      <c r="AM138" s="18">
        <f>IFERROR(_xlfn.BETA.DIST(DATE(YEAR(AM$2),MONTH(AM$2),15),$AB$2,$AC$2,FALSE,DATE(YEAR($AB138),MONTH($AB138),1),DATE(YEAR($AC138),MONTH($AC138),28)),0)</f>
      </c>
      <c r="AN138" s="18">
        <f>IFERROR(_xlfn.BETA.DIST(DATE(YEAR(AN$2),MONTH(AN$2),15),$AB$2,$AC$2,FALSE,DATE(YEAR($AB138),MONTH($AB138),1),DATE(YEAR($AC138),MONTH($AC138),28)),0)</f>
      </c>
      <c r="AO138" s="18">
        <f>IFERROR(_xlfn.BETA.DIST(DATE(YEAR(AO$2),MONTH(AO$2),15),$AB$2,$AC$2,FALSE,DATE(YEAR($AB138),MONTH($AB138),1),DATE(YEAR($AC138),MONTH($AC138),28)),0)</f>
      </c>
      <c r="AP138" s="18">
        <f>IFERROR(_xlfn.BETA.DIST(DATE(YEAR(AP$2),MONTH(AP$2),15),$AB$2,$AC$2,FALSE,DATE(YEAR($AB138),MONTH($AB138),1),DATE(YEAR($AC138),MONTH($AC138),28)),0)</f>
      </c>
      <c r="AQ138" s="18">
        <f>IFERROR(_xlfn.BETA.DIST(DATE(YEAR(AQ$2),MONTH(AQ$2),15),$AB$2,$AC$2,FALSE,DATE(YEAR($AB138),MONTH($AB138),1),DATE(YEAR($AC138),MONTH($AC138),28)),0)</f>
      </c>
      <c r="AR138" s="18">
        <f>IFERROR(_xlfn.BETA.DIST(DATE(YEAR(AR$2),MONTH(AR$2),15),$AB$2,$AC$2,FALSE,DATE(YEAR($AB138),MONTH($AB138),1),DATE(YEAR($AC138),MONTH($AC138),28)),0)</f>
      </c>
      <c r="AS138" s="18">
        <f>IFERROR(_xlfn.BETA.DIST(DATE(YEAR(AS$2),MONTH(AS$2),15),$AB$2,$AC$2,FALSE,DATE(YEAR($AB138),MONTH($AB138),1),DATE(YEAR($AC138),MONTH($AC138),28)),0)</f>
      </c>
      <c r="AT138" s="18">
        <f>SUM(AE138:AS138)</f>
      </c>
      <c r="AU138" s="18">
        <f>IF(I138&lt;&gt;0,I138,IF($AT138=0,0,AE138/$AT138*$X138))</f>
      </c>
      <c r="AV138" s="18">
        <f>IF(J138&lt;&gt;0,J138,IF($AT138=0,0,AF138/$AT138*$X138))</f>
      </c>
      <c r="AW138" s="18">
        <f>IF(K138&lt;&gt;0,K138,IF($AT138=0,0,AG138/$AT138*$X138))</f>
      </c>
      <c r="AX138" s="18">
        <f>IF(L138&lt;&gt;0,L138,IF($AT138=0,0,AH138/$AT138*$X138))</f>
      </c>
      <c r="AY138" s="18">
        <f>IF(M138&lt;&gt;0,M138,IF($AT138=0,0,AI138/$AT138*$X138))</f>
      </c>
      <c r="AZ138" s="18">
        <f>IF(N138&lt;&gt;0,N138,IF($AT138=0,0,AJ138/$AT138*$X138))</f>
      </c>
      <c r="BA138" s="18">
        <f>IF(O138&lt;&gt;0,O138,IF($AT138=0,0,AK138/$AT138*$X138))</f>
      </c>
      <c r="BB138" s="18">
        <f>IF(P138&lt;&gt;0,P138,IF($AT138=0,0,AL138/$AT138*$X138))</f>
      </c>
      <c r="BC138" s="18">
        <f>IF(Q138&lt;&gt;0,Q138,IF($AT138=0,0,AM138/$AT138*$X138))</f>
      </c>
      <c r="BD138" s="18">
        <f>IF(R138&lt;&gt;0,R138,IF($AT138=0,0,AN138/$AT138*$X138))</f>
      </c>
      <c r="BE138" s="18">
        <f>IF(S138&lt;&gt;0,S138,IF($AT138=0,0,AO138/$AT138*$X138))</f>
      </c>
      <c r="BF138" s="18">
        <f>IF(T138&lt;&gt;0,T138,IF($AT138=0,0,AP138/$AT138*$X138))</f>
      </c>
      <c r="BG138" s="18">
        <f>IF(U138&lt;&gt;0,U138,IF($AT138=0,0,AQ138/$AT138*$X138))</f>
      </c>
      <c r="BH138" s="18">
        <f>IF(V138&lt;&gt;0,V138,IF($AT138=0,0,AR138/$AT138*$X138))</f>
      </c>
      <c r="BI138" s="18">
        <f>IF(W138&lt;&gt;0,W138,IF($AT138=0,0,AS138/$AT138*$X138))</f>
      </c>
      <c r="BJ138" s="18">
        <f>SUM(AU138:BI138)</f>
      </c>
      <c r="BK138" s="18">
        <f>H138-BJ138</f>
      </c>
    </row>
    <row r="139" outlineLevel="1">
      <c r="A139" s="15" t="str">
        <v>11.03.2</v>
      </c>
      <c r="B139" s="15" t="str">
        <v/>
      </c>
      <c r="C139" s="15" t="str">
        <v/>
      </c>
      <c r="D139" s="15" t="str">
        <v>11.03.2</v>
      </c>
      <c r="E139" s="15" t="str">
        <v>Installation Indoor and Outdoor Lighting</v>
      </c>
      <c r="F139" s="15">
        <v>3681000</v>
      </c>
      <c r="G139" s="15" t="str">
        <v/>
      </c>
      <c r="H139" s="15" t="str">
        <v/>
      </c>
      <c r="I139" s="15" t="str">
        <v/>
      </c>
      <c r="J139" s="15" t="str">
        <v/>
      </c>
      <c r="K139" s="15" t="str">
        <v/>
      </c>
      <c r="L139" s="15" t="str">
        <v/>
      </c>
      <c r="M139" s="15" t="str">
        <v/>
      </c>
      <c r="N139" s="15" t="str">
        <v/>
      </c>
      <c r="O139" s="15" t="str">
        <v/>
      </c>
      <c r="P139" s="15" t="str">
        <v/>
      </c>
      <c r="Q139" s="15" t="str">
        <v/>
      </c>
      <c r="R139" s="15" t="str">
        <v/>
      </c>
      <c r="S139" s="15" t="str">
        <v/>
      </c>
      <c r="T139" s="15" t="str">
        <v/>
      </c>
      <c r="U139" s="15" t="str">
        <v/>
      </c>
      <c r="V139" s="15" t="str">
        <v/>
      </c>
      <c r="W139" s="15" t="str">
        <v/>
      </c>
      <c r="X139" s="15" t="str">
        <v/>
      </c>
      <c r="Y139" s="15" t="str">
        <v/>
      </c>
      <c r="Z139" s="15" t="str">
        <v/>
      </c>
      <c r="AA139" s="15" t="str">
        <v/>
      </c>
      <c r="AB139" s="15" t="str">
        <v/>
      </c>
      <c r="AC139" s="15" t="str">
        <v/>
      </c>
      <c r="AD139" s="5" t="str">
        <v/>
      </c>
      <c r="AE139" s="18">
        <f>IFERROR(_xlfn.BETA.DIST(DATE(YEAR(AE$2),MONTH(AE$2),15),$AB$2,$AC$2,FALSE,DATE(YEAR($AB139),MONTH($AB139),1),DATE(YEAR($AC139),MONTH($AC139),28)),0)</f>
      </c>
      <c r="AF139" s="18">
        <f>IFERROR(_xlfn.BETA.DIST(DATE(YEAR(AF$2),MONTH(AF$2),15),$AB$2,$AC$2,FALSE,DATE(YEAR($AB139),MONTH($AB139),1),DATE(YEAR($AC139),MONTH($AC139),28)),0)</f>
      </c>
      <c r="AG139" s="18">
        <f>IFERROR(_xlfn.BETA.DIST(DATE(YEAR(AG$2),MONTH(AG$2),15),$AB$2,$AC$2,FALSE,DATE(YEAR($AB139),MONTH($AB139),1),DATE(YEAR($AC139),MONTH($AC139),28)),0)</f>
      </c>
      <c r="AH139" s="18">
        <f>IFERROR(_xlfn.BETA.DIST(DATE(YEAR(AH$2),MONTH(AH$2),15),$AB$2,$AC$2,FALSE,DATE(YEAR($AB139),MONTH($AB139),1),DATE(YEAR($AC139),MONTH($AC139),28)),0)</f>
      </c>
      <c r="AI139" s="18">
        <f>IFERROR(_xlfn.BETA.DIST(DATE(YEAR(AI$2),MONTH(AI$2),15),$AB$2,$AC$2,FALSE,DATE(YEAR($AB139),MONTH($AB139),1),DATE(YEAR($AC139),MONTH($AC139),28)),0)</f>
      </c>
      <c r="AJ139" s="18">
        <f>IFERROR(_xlfn.BETA.DIST(DATE(YEAR(AJ$2),MONTH(AJ$2),15),$AB$2,$AC$2,FALSE,DATE(YEAR($AB139),MONTH($AB139),1),DATE(YEAR($AC139),MONTH($AC139),28)),0)</f>
      </c>
      <c r="AK139" s="18">
        <f>IFERROR(_xlfn.BETA.DIST(DATE(YEAR(AK$2),MONTH(AK$2),15),$AB$2,$AC$2,FALSE,DATE(YEAR($AB139),MONTH($AB139),1),DATE(YEAR($AC139),MONTH($AC139),28)),0)</f>
      </c>
      <c r="AL139" s="18">
        <f>IFERROR(_xlfn.BETA.DIST(DATE(YEAR(AL$2),MONTH(AL$2),15),$AB$2,$AC$2,FALSE,DATE(YEAR($AB139),MONTH($AB139),1),DATE(YEAR($AC139),MONTH($AC139),28)),0)</f>
      </c>
      <c r="AM139" s="18">
        <f>IFERROR(_xlfn.BETA.DIST(DATE(YEAR(AM$2),MONTH(AM$2),15),$AB$2,$AC$2,FALSE,DATE(YEAR($AB139),MONTH($AB139),1),DATE(YEAR($AC139),MONTH($AC139),28)),0)</f>
      </c>
      <c r="AN139" s="18">
        <f>IFERROR(_xlfn.BETA.DIST(DATE(YEAR(AN$2),MONTH(AN$2),15),$AB$2,$AC$2,FALSE,DATE(YEAR($AB139),MONTH($AB139),1),DATE(YEAR($AC139),MONTH($AC139),28)),0)</f>
      </c>
      <c r="AO139" s="18">
        <f>IFERROR(_xlfn.BETA.DIST(DATE(YEAR(AO$2),MONTH(AO$2),15),$AB$2,$AC$2,FALSE,DATE(YEAR($AB139),MONTH($AB139),1),DATE(YEAR($AC139),MONTH($AC139),28)),0)</f>
      </c>
      <c r="AP139" s="18">
        <f>IFERROR(_xlfn.BETA.DIST(DATE(YEAR(AP$2),MONTH(AP$2),15),$AB$2,$AC$2,FALSE,DATE(YEAR($AB139),MONTH($AB139),1),DATE(YEAR($AC139),MONTH($AC139),28)),0)</f>
      </c>
      <c r="AQ139" s="18">
        <f>IFERROR(_xlfn.BETA.DIST(DATE(YEAR(AQ$2),MONTH(AQ$2),15),$AB$2,$AC$2,FALSE,DATE(YEAR($AB139),MONTH($AB139),1),DATE(YEAR($AC139),MONTH($AC139),28)),0)</f>
      </c>
      <c r="AR139" s="18">
        <f>IFERROR(_xlfn.BETA.DIST(DATE(YEAR(AR$2),MONTH(AR$2),15),$AB$2,$AC$2,FALSE,DATE(YEAR($AB139),MONTH($AB139),1),DATE(YEAR($AC139),MONTH($AC139),28)),0)</f>
      </c>
      <c r="AS139" s="18">
        <f>IFERROR(_xlfn.BETA.DIST(DATE(YEAR(AS$2),MONTH(AS$2),15),$AB$2,$AC$2,FALSE,DATE(YEAR($AB139),MONTH($AB139),1),DATE(YEAR($AC139),MONTH($AC139),28)),0)</f>
      </c>
      <c r="AT139" s="18">
        <f>SUM(AE139:AS139)</f>
      </c>
      <c r="AU139" s="18">
        <f>IF(I139&lt;&gt;0,I139,IF($AT139=0,0,AE139/$AT139*$X139))</f>
      </c>
      <c r="AV139" s="18">
        <f>IF(J139&lt;&gt;0,J139,IF($AT139=0,0,AF139/$AT139*$X139))</f>
      </c>
      <c r="AW139" s="18">
        <f>IF(K139&lt;&gt;0,K139,IF($AT139=0,0,AG139/$AT139*$X139))</f>
      </c>
      <c r="AX139" s="18">
        <f>IF(L139&lt;&gt;0,L139,IF($AT139=0,0,AH139/$AT139*$X139))</f>
      </c>
      <c r="AY139" s="18">
        <f>IF(M139&lt;&gt;0,M139,IF($AT139=0,0,AI139/$AT139*$X139))</f>
      </c>
      <c r="AZ139" s="18">
        <f>IF(N139&lt;&gt;0,N139,IF($AT139=0,0,AJ139/$AT139*$X139))</f>
      </c>
      <c r="BA139" s="18">
        <f>IF(O139&lt;&gt;0,O139,IF($AT139=0,0,AK139/$AT139*$X139))</f>
      </c>
      <c r="BB139" s="18">
        <f>IF(P139&lt;&gt;0,P139,IF($AT139=0,0,AL139/$AT139*$X139))</f>
      </c>
      <c r="BC139" s="18">
        <f>IF(Q139&lt;&gt;0,Q139,IF($AT139=0,0,AM139/$AT139*$X139))</f>
      </c>
      <c r="BD139" s="18">
        <f>IF(R139&lt;&gt;0,R139,IF($AT139=0,0,AN139/$AT139*$X139))</f>
      </c>
      <c r="BE139" s="18">
        <f>IF(S139&lt;&gt;0,S139,IF($AT139=0,0,AO139/$AT139*$X139))</f>
      </c>
      <c r="BF139" s="18">
        <f>IF(T139&lt;&gt;0,T139,IF($AT139=0,0,AP139/$AT139*$X139))</f>
      </c>
      <c r="BG139" s="18">
        <f>IF(U139&lt;&gt;0,U139,IF($AT139=0,0,AQ139/$AT139*$X139))</f>
      </c>
      <c r="BH139" s="18">
        <f>IF(V139&lt;&gt;0,V139,IF($AT139=0,0,AR139/$AT139*$X139))</f>
      </c>
      <c r="BI139" s="18">
        <f>IF(W139&lt;&gt;0,W139,IF($AT139=0,0,AS139/$AT139*$X139))</f>
      </c>
      <c r="BJ139" s="18">
        <f>SUM(AU139:BI139)</f>
      </c>
      <c r="BK139" s="15" t="str">
        <v/>
      </c>
    </row>
    <row r="140" outlineLevel="2">
      <c r="A140" s="5" t="str">
        <v>11.03.2</v>
      </c>
      <c r="B140" s="5" t="str">
        <v/>
      </c>
      <c r="C140" s="5" t="str">
        <v/>
      </c>
      <c r="D140" s="19">
        <v>0.05</v>
      </c>
      <c r="E140" s="5" t="str">
        <v>Advanced Payment Installation</v>
      </c>
      <c r="F140" s="5" t="str">
        <v/>
      </c>
      <c r="G140" s="18">
        <f>F139*D140</f>
      </c>
      <c r="H140" s="18">
        <f>G140</f>
      </c>
      <c r="I140" s="18">
        <v>0</v>
      </c>
      <c r="J140" s="18">
        <v>0</v>
      </c>
      <c r="K140" s="18">
        <v>0</v>
      </c>
      <c r="L140" s="18">
        <v>0</v>
      </c>
      <c r="M140" s="18">
        <v>0</v>
      </c>
      <c r="N140" s="18">
        <v>0</v>
      </c>
      <c r="O140" s="18">
        <v>0</v>
      </c>
      <c r="P140" s="18">
        <v>0</v>
      </c>
      <c r="Q140" s="18">
        <v>0</v>
      </c>
      <c r="R140" s="18">
        <v>0</v>
      </c>
      <c r="S140" s="18">
        <v>0</v>
      </c>
      <c r="T140" s="18">
        <v>0</v>
      </c>
      <c r="U140" s="18">
        <v>0</v>
      </c>
      <c r="V140" s="18">
        <v>0</v>
      </c>
      <c r="W140" s="18">
        <v>0</v>
      </c>
      <c r="X140" s="18">
        <f>H140-SUM(I140:W140)</f>
      </c>
      <c r="Y140" s="5" t="str">
        <v/>
      </c>
      <c r="Z140" s="5" t="str">
        <v/>
      </c>
      <c r="AA140" s="18">
        <v>0</v>
      </c>
      <c r="AB140" s="20">
        <f>Y140+AA140</f>
      </c>
      <c r="AC140" s="20">
        <f>AA140+Z140</f>
      </c>
      <c r="AD140" s="5" t="str">
        <v/>
      </c>
      <c r="AE140" s="18">
        <f>IFERROR(_xlfn.BETA.DIST(DATE(YEAR(AE$2),MONTH(AE$2),15),$AB$2,$AC$2,FALSE,DATE(YEAR($AB140),MONTH($AB140),1),DATE(YEAR($AC140),MONTH($AC140),28)),0)</f>
      </c>
      <c r="AF140" s="18">
        <f>IFERROR(_xlfn.BETA.DIST(DATE(YEAR(AF$2),MONTH(AF$2),15),$AB$2,$AC$2,FALSE,DATE(YEAR($AB140),MONTH($AB140),1),DATE(YEAR($AC140),MONTH($AC140),28)),0)</f>
      </c>
      <c r="AG140" s="18">
        <f>IFERROR(_xlfn.BETA.DIST(DATE(YEAR(AG$2),MONTH(AG$2),15),$AB$2,$AC$2,FALSE,DATE(YEAR($AB140),MONTH($AB140),1),DATE(YEAR($AC140),MONTH($AC140),28)),0)</f>
      </c>
      <c r="AH140" s="18">
        <f>IFERROR(_xlfn.BETA.DIST(DATE(YEAR(AH$2),MONTH(AH$2),15),$AB$2,$AC$2,FALSE,DATE(YEAR($AB140),MONTH($AB140),1),DATE(YEAR($AC140),MONTH($AC140),28)),0)</f>
      </c>
      <c r="AI140" s="18">
        <f>IFERROR(_xlfn.BETA.DIST(DATE(YEAR(AI$2),MONTH(AI$2),15),$AB$2,$AC$2,FALSE,DATE(YEAR($AB140),MONTH($AB140),1),DATE(YEAR($AC140),MONTH($AC140),28)),0)</f>
      </c>
      <c r="AJ140" s="18">
        <f>IFERROR(_xlfn.BETA.DIST(DATE(YEAR(AJ$2),MONTH(AJ$2),15),$AB$2,$AC$2,FALSE,DATE(YEAR($AB140),MONTH($AB140),1),DATE(YEAR($AC140),MONTH($AC140),28)),0)</f>
      </c>
      <c r="AK140" s="18">
        <f>IFERROR(_xlfn.BETA.DIST(DATE(YEAR(AK$2),MONTH(AK$2),15),$AB$2,$AC$2,FALSE,DATE(YEAR($AB140),MONTH($AB140),1),DATE(YEAR($AC140),MONTH($AC140),28)),0)</f>
      </c>
      <c r="AL140" s="18">
        <f>IFERROR(_xlfn.BETA.DIST(DATE(YEAR(AL$2),MONTH(AL$2),15),$AB$2,$AC$2,FALSE,DATE(YEAR($AB140),MONTH($AB140),1),DATE(YEAR($AC140),MONTH($AC140),28)),0)</f>
      </c>
      <c r="AM140" s="18">
        <f>IFERROR(_xlfn.BETA.DIST(DATE(YEAR(AM$2),MONTH(AM$2),15),$AB$2,$AC$2,FALSE,DATE(YEAR($AB140),MONTH($AB140),1),DATE(YEAR($AC140),MONTH($AC140),28)),0)</f>
      </c>
      <c r="AN140" s="18">
        <f>IFERROR(_xlfn.BETA.DIST(DATE(YEAR(AN$2),MONTH(AN$2),15),$AB$2,$AC$2,FALSE,DATE(YEAR($AB140),MONTH($AB140),1),DATE(YEAR($AC140),MONTH($AC140),28)),0)</f>
      </c>
      <c r="AO140" s="18">
        <f>IFERROR(_xlfn.BETA.DIST(DATE(YEAR(AO$2),MONTH(AO$2),15),$AB$2,$AC$2,FALSE,DATE(YEAR($AB140),MONTH($AB140),1),DATE(YEAR($AC140),MONTH($AC140),28)),0)</f>
      </c>
      <c r="AP140" s="18">
        <f>IFERROR(_xlfn.BETA.DIST(DATE(YEAR(AP$2),MONTH(AP$2),15),$AB$2,$AC$2,FALSE,DATE(YEAR($AB140),MONTH($AB140),1),DATE(YEAR($AC140),MONTH($AC140),28)),0)</f>
      </c>
      <c r="AQ140" s="18">
        <f>IFERROR(_xlfn.BETA.DIST(DATE(YEAR(AQ$2),MONTH(AQ$2),15),$AB$2,$AC$2,FALSE,DATE(YEAR($AB140),MONTH($AB140),1),DATE(YEAR($AC140),MONTH($AC140),28)),0)</f>
      </c>
      <c r="AR140" s="18">
        <f>IFERROR(_xlfn.BETA.DIST(DATE(YEAR(AR$2),MONTH(AR$2),15),$AB$2,$AC$2,FALSE,DATE(YEAR($AB140),MONTH($AB140),1),DATE(YEAR($AC140),MONTH($AC140),28)),0)</f>
      </c>
      <c r="AS140" s="18">
        <f>IFERROR(_xlfn.BETA.DIST(DATE(YEAR(AS$2),MONTH(AS$2),15),$AB$2,$AC$2,FALSE,DATE(YEAR($AB140),MONTH($AB140),1),DATE(YEAR($AC140),MONTH($AC140),28)),0)</f>
      </c>
      <c r="AT140" s="18">
        <f>SUM(AE140:AS140)</f>
      </c>
      <c r="AU140" s="18">
        <f>IF(I140&lt;&gt;0,I140,IF($AT140=0,0,AE140/$AT140*$X140))</f>
      </c>
      <c r="AV140" s="18">
        <f>IF(J140&lt;&gt;0,J140,IF($AT140=0,0,AF140/$AT140*$X140))</f>
      </c>
      <c r="AW140" s="18">
        <f>IF(K140&lt;&gt;0,K140,IF($AT140=0,0,AG140/$AT140*$X140))</f>
      </c>
      <c r="AX140" s="18">
        <f>IF(L140&lt;&gt;0,L140,IF($AT140=0,0,AH140/$AT140*$X140))</f>
      </c>
      <c r="AY140" s="18">
        <f>IF(M140&lt;&gt;0,M140,IF($AT140=0,0,AI140/$AT140*$X140))</f>
      </c>
      <c r="AZ140" s="18">
        <f>IF(N140&lt;&gt;0,N140,IF($AT140=0,0,AJ140/$AT140*$X140))</f>
      </c>
      <c r="BA140" s="18">
        <f>IF(O140&lt;&gt;0,O140,IF($AT140=0,0,AK140/$AT140*$X140))</f>
      </c>
      <c r="BB140" s="18">
        <f>IF(P140&lt;&gt;0,P140,IF($AT140=0,0,AL140/$AT140*$X140))</f>
      </c>
      <c r="BC140" s="18">
        <f>IF(Q140&lt;&gt;0,Q140,IF($AT140=0,0,AM140/$AT140*$X140))</f>
      </c>
      <c r="BD140" s="18">
        <f>IF(R140&lt;&gt;0,R140,IF($AT140=0,0,AN140/$AT140*$X140))</f>
      </c>
      <c r="BE140" s="18">
        <f>IF(S140&lt;&gt;0,S140,IF($AT140=0,0,AO140/$AT140*$X140))</f>
      </c>
      <c r="BF140" s="18">
        <f>IF(T140&lt;&gt;0,T140,IF($AT140=0,0,AP140/$AT140*$X140))</f>
      </c>
      <c r="BG140" s="18">
        <f>IF(U140&lt;&gt;0,U140,IF($AT140=0,0,AQ140/$AT140*$X140))</f>
      </c>
      <c r="BH140" s="18">
        <f>IF(V140&lt;&gt;0,V140,IF($AT140=0,0,AR140/$AT140*$X140))</f>
      </c>
      <c r="BI140" s="18">
        <f>IF(W140&lt;&gt;0,W140,IF($AT140=0,0,AS140/$AT140*$X140))</f>
      </c>
      <c r="BJ140" s="18">
        <f>SUM(AU140:BI140)</f>
      </c>
      <c r="BK140" s="18">
        <f>H140-BJ140</f>
      </c>
    </row>
    <row r="141" outlineLevel="2">
      <c r="A141" s="5" t="str">
        <v>11.03.2</v>
      </c>
      <c r="B141" s="5" t="str">
        <v/>
      </c>
      <c r="C141" s="5" t="str">
        <v/>
      </c>
      <c r="D141" s="19">
        <v>0.85</v>
      </c>
      <c r="E141" s="5" t="str">
        <v>Installation Progress</v>
      </c>
      <c r="F141" s="5" t="str">
        <v/>
      </c>
      <c r="G141" s="18">
        <f>F139*D141</f>
      </c>
      <c r="H141" s="18">
        <f>G141</f>
      </c>
      <c r="I141" s="18">
        <v>0</v>
      </c>
      <c r="J141" s="18">
        <v>0</v>
      </c>
      <c r="K141" s="18">
        <v>0</v>
      </c>
      <c r="L141" s="18">
        <v>0</v>
      </c>
      <c r="M141" s="18">
        <v>0</v>
      </c>
      <c r="N141" s="18">
        <v>0</v>
      </c>
      <c r="O141" s="18">
        <v>0</v>
      </c>
      <c r="P141" s="18">
        <v>0</v>
      </c>
      <c r="Q141" s="18">
        <v>0</v>
      </c>
      <c r="R141" s="18">
        <v>0</v>
      </c>
      <c r="S141" s="18">
        <v>0</v>
      </c>
      <c r="T141" s="18">
        <v>0</v>
      </c>
      <c r="U141" s="18">
        <v>0</v>
      </c>
      <c r="V141" s="18">
        <v>0</v>
      </c>
      <c r="W141" s="18">
        <v>0</v>
      </c>
      <c r="X141" s="18">
        <f>H141-SUM(I141:W141)</f>
      </c>
      <c r="Y141" s="5" t="str">
        <v/>
      </c>
      <c r="Z141" s="5" t="str">
        <v/>
      </c>
      <c r="AA141" s="18">
        <v>30</v>
      </c>
      <c r="AB141" s="20">
        <f>Y141+AA141</f>
      </c>
      <c r="AC141" s="20">
        <f>AA141+Z141</f>
      </c>
      <c r="AD141" s="5" t="str">
        <v/>
      </c>
      <c r="AE141" s="18">
        <f>IFERROR(_xlfn.BETA.DIST(DATE(YEAR(AE$2),MONTH(AE$2),15),$AB$2,$AC$2,FALSE,DATE(YEAR($AB141),MONTH($AB141),1),DATE(YEAR($AC141),MONTH($AC141),28)),0)</f>
      </c>
      <c r="AF141" s="18">
        <f>IFERROR(_xlfn.BETA.DIST(DATE(YEAR(AF$2),MONTH(AF$2),15),$AB$2,$AC$2,FALSE,DATE(YEAR($AB141),MONTH($AB141),1),DATE(YEAR($AC141),MONTH($AC141),28)),0)</f>
      </c>
      <c r="AG141" s="18">
        <f>IFERROR(_xlfn.BETA.DIST(DATE(YEAR(AG$2),MONTH(AG$2),15),$AB$2,$AC$2,FALSE,DATE(YEAR($AB141),MONTH($AB141),1),DATE(YEAR($AC141),MONTH($AC141),28)),0)</f>
      </c>
      <c r="AH141" s="18">
        <f>IFERROR(_xlfn.BETA.DIST(DATE(YEAR(AH$2),MONTH(AH$2),15),$AB$2,$AC$2,FALSE,DATE(YEAR($AB141),MONTH($AB141),1),DATE(YEAR($AC141),MONTH($AC141),28)),0)</f>
      </c>
      <c r="AI141" s="18">
        <f>IFERROR(_xlfn.BETA.DIST(DATE(YEAR(AI$2),MONTH(AI$2),15),$AB$2,$AC$2,FALSE,DATE(YEAR($AB141),MONTH($AB141),1),DATE(YEAR($AC141),MONTH($AC141),28)),0)</f>
      </c>
      <c r="AJ141" s="18">
        <f>IFERROR(_xlfn.BETA.DIST(DATE(YEAR(AJ$2),MONTH(AJ$2),15),$AB$2,$AC$2,FALSE,DATE(YEAR($AB141),MONTH($AB141),1),DATE(YEAR($AC141),MONTH($AC141),28)),0)</f>
      </c>
      <c r="AK141" s="18">
        <f>IFERROR(_xlfn.BETA.DIST(DATE(YEAR(AK$2),MONTH(AK$2),15),$AB$2,$AC$2,FALSE,DATE(YEAR($AB141),MONTH($AB141),1),DATE(YEAR($AC141),MONTH($AC141),28)),0)</f>
      </c>
      <c r="AL141" s="18">
        <f>IFERROR(_xlfn.BETA.DIST(DATE(YEAR(AL$2),MONTH(AL$2),15),$AB$2,$AC$2,FALSE,DATE(YEAR($AB141),MONTH($AB141),1),DATE(YEAR($AC141),MONTH($AC141),28)),0)</f>
      </c>
      <c r="AM141" s="18">
        <f>IFERROR(_xlfn.BETA.DIST(DATE(YEAR(AM$2),MONTH(AM$2),15),$AB$2,$AC$2,FALSE,DATE(YEAR($AB141),MONTH($AB141),1),DATE(YEAR($AC141),MONTH($AC141),28)),0)</f>
      </c>
      <c r="AN141" s="18">
        <f>IFERROR(_xlfn.BETA.DIST(DATE(YEAR(AN$2),MONTH(AN$2),15),$AB$2,$AC$2,FALSE,DATE(YEAR($AB141),MONTH($AB141),1),DATE(YEAR($AC141),MONTH($AC141),28)),0)</f>
      </c>
      <c r="AO141" s="18">
        <f>IFERROR(_xlfn.BETA.DIST(DATE(YEAR(AO$2),MONTH(AO$2),15),$AB$2,$AC$2,FALSE,DATE(YEAR($AB141),MONTH($AB141),1),DATE(YEAR($AC141),MONTH($AC141),28)),0)</f>
      </c>
      <c r="AP141" s="18">
        <f>IFERROR(_xlfn.BETA.DIST(DATE(YEAR(AP$2),MONTH(AP$2),15),$AB$2,$AC$2,FALSE,DATE(YEAR($AB141),MONTH($AB141),1),DATE(YEAR($AC141),MONTH($AC141),28)),0)</f>
      </c>
      <c r="AQ141" s="18">
        <f>IFERROR(_xlfn.BETA.DIST(DATE(YEAR(AQ$2),MONTH(AQ$2),15),$AB$2,$AC$2,FALSE,DATE(YEAR($AB141),MONTH($AB141),1),DATE(YEAR($AC141),MONTH($AC141),28)),0)</f>
      </c>
      <c r="AR141" s="18">
        <f>IFERROR(_xlfn.BETA.DIST(DATE(YEAR(AR$2),MONTH(AR$2),15),$AB$2,$AC$2,FALSE,DATE(YEAR($AB141),MONTH($AB141),1),DATE(YEAR($AC141),MONTH($AC141),28)),0)</f>
      </c>
      <c r="AS141" s="18">
        <f>IFERROR(_xlfn.BETA.DIST(DATE(YEAR(AS$2),MONTH(AS$2),15),$AB$2,$AC$2,FALSE,DATE(YEAR($AB141),MONTH($AB141),1),DATE(YEAR($AC141),MONTH($AC141),28)),0)</f>
      </c>
      <c r="AT141" s="18">
        <f>SUM(AE141:AS141)</f>
      </c>
      <c r="AU141" s="18">
        <f>IF(I141&lt;&gt;0,I141,IF($AT141=0,0,AE141/$AT141*$X141))</f>
      </c>
      <c r="AV141" s="18">
        <f>IF(J141&lt;&gt;0,J141,IF($AT141=0,0,AF141/$AT141*$X141))</f>
      </c>
      <c r="AW141" s="18">
        <f>IF(K141&lt;&gt;0,K141,IF($AT141=0,0,AG141/$AT141*$X141))</f>
      </c>
      <c r="AX141" s="18">
        <f>IF(L141&lt;&gt;0,L141,IF($AT141=0,0,AH141/$AT141*$X141))</f>
      </c>
      <c r="AY141" s="18">
        <f>IF(M141&lt;&gt;0,M141,IF($AT141=0,0,AI141/$AT141*$X141))</f>
      </c>
      <c r="AZ141" s="18">
        <f>IF(N141&lt;&gt;0,N141,IF($AT141=0,0,AJ141/$AT141*$X141))</f>
      </c>
      <c r="BA141" s="18">
        <f>IF(O141&lt;&gt;0,O141,IF($AT141=0,0,AK141/$AT141*$X141))</f>
      </c>
      <c r="BB141" s="18">
        <f>IF(P141&lt;&gt;0,P141,IF($AT141=0,0,AL141/$AT141*$X141))</f>
      </c>
      <c r="BC141" s="18">
        <f>IF(Q141&lt;&gt;0,Q141,IF($AT141=0,0,AM141/$AT141*$X141))</f>
      </c>
      <c r="BD141" s="18">
        <f>IF(R141&lt;&gt;0,R141,IF($AT141=0,0,AN141/$AT141*$X141))</f>
      </c>
      <c r="BE141" s="18">
        <f>IF(S141&lt;&gt;0,S141,IF($AT141=0,0,AO141/$AT141*$X141))</f>
      </c>
      <c r="BF141" s="18">
        <f>IF(T141&lt;&gt;0,T141,IF($AT141=0,0,AP141/$AT141*$X141))</f>
      </c>
      <c r="BG141" s="18">
        <f>IF(U141&lt;&gt;0,U141,IF($AT141=0,0,AQ141/$AT141*$X141))</f>
      </c>
      <c r="BH141" s="18">
        <f>IF(V141&lt;&gt;0,V141,IF($AT141=0,0,AR141/$AT141*$X141))</f>
      </c>
      <c r="BI141" s="18">
        <f>IF(W141&lt;&gt;0,W141,IF($AT141=0,0,AS141/$AT141*$X141))</f>
      </c>
      <c r="BJ141" s="18">
        <f>SUM(AU141:BI141)</f>
      </c>
      <c r="BK141" s="18">
        <f>H141-BJ141</f>
      </c>
    </row>
    <row r="142" outlineLevel="2">
      <c r="A142" s="5" t="str">
        <v>11.03.2</v>
      </c>
      <c r="B142" s="5" t="str">
        <v>BSKDGNGENGR07</v>
      </c>
      <c r="C142" s="5" t="str">
        <v>BSKDGNGENGR07</v>
      </c>
      <c r="D142" s="19">
        <v>0.1</v>
      </c>
      <c r="E142" s="5" t="str">
        <v>Subcontractor Retention</v>
      </c>
      <c r="F142" s="5" t="str">
        <v/>
      </c>
      <c r="G142" s="18">
        <f>F139*D142</f>
      </c>
      <c r="H142" s="18">
        <f>G142</f>
      </c>
      <c r="I142" s="18">
        <v>0</v>
      </c>
      <c r="J142" s="18">
        <v>0</v>
      </c>
      <c r="K142" s="18">
        <v>0</v>
      </c>
      <c r="L142" s="18">
        <v>0</v>
      </c>
      <c r="M142" s="18">
        <v>0</v>
      </c>
      <c r="N142" s="18">
        <v>0</v>
      </c>
      <c r="O142" s="18">
        <v>0</v>
      </c>
      <c r="P142" s="18">
        <v>0</v>
      </c>
      <c r="Q142" s="18">
        <v>0</v>
      </c>
      <c r="R142" s="18">
        <v>0</v>
      </c>
      <c r="S142" s="18">
        <v>0</v>
      </c>
      <c r="T142" s="18">
        <v>0</v>
      </c>
      <c r="U142" s="18">
        <v>0</v>
      </c>
      <c r="V142" s="18">
        <v>0</v>
      </c>
      <c r="W142" s="18">
        <v>0</v>
      </c>
      <c r="X142" s="18">
        <f>H142-SUM(I142:W142)</f>
      </c>
      <c r="Y142" s="20">
        <v>46483</v>
      </c>
      <c r="Z142" s="20">
        <v>46483</v>
      </c>
      <c r="AA142" s="18">
        <v>0</v>
      </c>
      <c r="AB142" s="20">
        <f>Y142+AA142</f>
      </c>
      <c r="AC142" s="20">
        <f>AA142+Z142</f>
      </c>
      <c r="AD142" s="5" t="str">
        <v/>
      </c>
      <c r="AE142" s="18">
        <f>IFERROR(_xlfn.BETA.DIST(DATE(YEAR(AE$2),MONTH(AE$2),15),$AB$2,$AC$2,FALSE,DATE(YEAR($AB142),MONTH($AB142),1),DATE(YEAR($AC142),MONTH($AC142),28)),0)</f>
      </c>
      <c r="AF142" s="18">
        <f>IFERROR(_xlfn.BETA.DIST(DATE(YEAR(AF$2),MONTH(AF$2),15),$AB$2,$AC$2,FALSE,DATE(YEAR($AB142),MONTH($AB142),1),DATE(YEAR($AC142),MONTH($AC142),28)),0)</f>
      </c>
      <c r="AG142" s="18">
        <f>IFERROR(_xlfn.BETA.DIST(DATE(YEAR(AG$2),MONTH(AG$2),15),$AB$2,$AC$2,FALSE,DATE(YEAR($AB142),MONTH($AB142),1),DATE(YEAR($AC142),MONTH($AC142),28)),0)</f>
      </c>
      <c r="AH142" s="18">
        <f>IFERROR(_xlfn.BETA.DIST(DATE(YEAR(AH$2),MONTH(AH$2),15),$AB$2,$AC$2,FALSE,DATE(YEAR($AB142),MONTH($AB142),1),DATE(YEAR($AC142),MONTH($AC142),28)),0)</f>
      </c>
      <c r="AI142" s="18">
        <f>IFERROR(_xlfn.BETA.DIST(DATE(YEAR(AI$2),MONTH(AI$2),15),$AB$2,$AC$2,FALSE,DATE(YEAR($AB142),MONTH($AB142),1),DATE(YEAR($AC142),MONTH($AC142),28)),0)</f>
      </c>
      <c r="AJ142" s="18">
        <f>IFERROR(_xlfn.BETA.DIST(DATE(YEAR(AJ$2),MONTH(AJ$2),15),$AB$2,$AC$2,FALSE,DATE(YEAR($AB142),MONTH($AB142),1),DATE(YEAR($AC142),MONTH($AC142),28)),0)</f>
      </c>
      <c r="AK142" s="18">
        <f>IFERROR(_xlfn.BETA.DIST(DATE(YEAR(AK$2),MONTH(AK$2),15),$AB$2,$AC$2,FALSE,DATE(YEAR($AB142),MONTH($AB142),1),DATE(YEAR($AC142),MONTH($AC142),28)),0)</f>
      </c>
      <c r="AL142" s="18">
        <f>IFERROR(_xlfn.BETA.DIST(DATE(YEAR(AL$2),MONTH(AL$2),15),$AB$2,$AC$2,FALSE,DATE(YEAR($AB142),MONTH($AB142),1),DATE(YEAR($AC142),MONTH($AC142),28)),0)</f>
      </c>
      <c r="AM142" s="18">
        <f>IFERROR(_xlfn.BETA.DIST(DATE(YEAR(AM$2),MONTH(AM$2),15),$AB$2,$AC$2,FALSE,DATE(YEAR($AB142),MONTH($AB142),1),DATE(YEAR($AC142),MONTH($AC142),28)),0)</f>
      </c>
      <c r="AN142" s="18">
        <f>IFERROR(_xlfn.BETA.DIST(DATE(YEAR(AN$2),MONTH(AN$2),15),$AB$2,$AC$2,FALSE,DATE(YEAR($AB142),MONTH($AB142),1),DATE(YEAR($AC142),MONTH($AC142),28)),0)</f>
      </c>
      <c r="AO142" s="18">
        <f>IFERROR(_xlfn.BETA.DIST(DATE(YEAR(AO$2),MONTH(AO$2),15),$AB$2,$AC$2,FALSE,DATE(YEAR($AB142),MONTH($AB142),1),DATE(YEAR($AC142),MONTH($AC142),28)),0)</f>
      </c>
      <c r="AP142" s="18">
        <f>IFERROR(_xlfn.BETA.DIST(DATE(YEAR(AP$2),MONTH(AP$2),15),$AB$2,$AC$2,FALSE,DATE(YEAR($AB142),MONTH($AB142),1),DATE(YEAR($AC142),MONTH($AC142),28)),0)</f>
      </c>
      <c r="AQ142" s="18">
        <f>IFERROR(_xlfn.BETA.DIST(DATE(YEAR(AQ$2),MONTH(AQ$2),15),$AB$2,$AC$2,FALSE,DATE(YEAR($AB142),MONTH($AB142),1),DATE(YEAR($AC142),MONTH($AC142),28)),0)</f>
      </c>
      <c r="AR142" s="18">
        <f>IFERROR(_xlfn.BETA.DIST(DATE(YEAR(AR$2),MONTH(AR$2),15),$AB$2,$AC$2,FALSE,DATE(YEAR($AB142),MONTH($AB142),1),DATE(YEAR($AC142),MONTH($AC142),28)),0)</f>
      </c>
      <c r="AS142" s="18">
        <f>IFERROR(_xlfn.BETA.DIST(DATE(YEAR(AS$2),MONTH(AS$2),15),$AB$2,$AC$2,FALSE,DATE(YEAR($AB142),MONTH($AB142),1),DATE(YEAR($AC142),MONTH($AC142),28)),0)</f>
      </c>
      <c r="AT142" s="18">
        <f>SUM(AE142:AS142)</f>
      </c>
      <c r="AU142" s="18">
        <f>IF(I142&lt;&gt;0,I142,IF($AT142=0,0,AE142/$AT142*$X142))</f>
      </c>
      <c r="AV142" s="18">
        <f>IF(J142&lt;&gt;0,J142,IF($AT142=0,0,AF142/$AT142*$X142))</f>
      </c>
      <c r="AW142" s="18">
        <f>IF(K142&lt;&gt;0,K142,IF($AT142=0,0,AG142/$AT142*$X142))</f>
      </c>
      <c r="AX142" s="18">
        <f>IF(L142&lt;&gt;0,L142,IF($AT142=0,0,AH142/$AT142*$X142))</f>
      </c>
      <c r="AY142" s="18">
        <f>IF(M142&lt;&gt;0,M142,IF($AT142=0,0,AI142/$AT142*$X142))</f>
      </c>
      <c r="AZ142" s="18">
        <f>IF(N142&lt;&gt;0,N142,IF($AT142=0,0,AJ142/$AT142*$X142))</f>
      </c>
      <c r="BA142" s="18">
        <f>IF(O142&lt;&gt;0,O142,IF($AT142=0,0,AK142/$AT142*$X142))</f>
      </c>
      <c r="BB142" s="18">
        <f>IF(P142&lt;&gt;0,P142,IF($AT142=0,0,AL142/$AT142*$X142))</f>
      </c>
      <c r="BC142" s="18">
        <f>IF(Q142&lt;&gt;0,Q142,IF($AT142=0,0,AM142/$AT142*$X142))</f>
      </c>
      <c r="BD142" s="18">
        <f>IF(R142&lt;&gt;0,R142,IF($AT142=0,0,AN142/$AT142*$X142))</f>
      </c>
      <c r="BE142" s="18">
        <f>IF(S142&lt;&gt;0,S142,IF($AT142=0,0,AO142/$AT142*$X142))</f>
      </c>
      <c r="BF142" s="18">
        <f>IF(T142&lt;&gt;0,T142,IF($AT142=0,0,AP142/$AT142*$X142))</f>
      </c>
      <c r="BG142" s="18">
        <f>IF(U142&lt;&gt;0,U142,IF($AT142=0,0,AQ142/$AT142*$X142))</f>
      </c>
      <c r="BH142" s="18">
        <f>IF(V142&lt;&gt;0,V142,IF($AT142=0,0,AR142/$AT142*$X142))</f>
      </c>
      <c r="BI142" s="18">
        <f>IF(W142&lt;&gt;0,W142,IF($AT142=0,0,AS142/$AT142*$X142))</f>
      </c>
      <c r="BJ142" s="18">
        <f>SUM(AU142:BI142)</f>
      </c>
      <c r="BK142" s="18">
        <f>H142-BJ142</f>
      </c>
    </row>
    <row r="143" outlineLevel="1">
      <c r="A143" s="15" t="str">
        <v>13.Main.2</v>
      </c>
      <c r="B143" s="15" t="str">
        <v/>
      </c>
      <c r="C143" s="15" t="str">
        <v/>
      </c>
      <c r="D143" s="15" t="str">
        <v>13.Main.2</v>
      </c>
      <c r="E143" s="15" t="str">
        <v>All Materials Transportation</v>
      </c>
      <c r="F143" s="15">
        <v>7431823.64</v>
      </c>
      <c r="G143" s="15" t="str">
        <v/>
      </c>
      <c r="H143" s="15" t="str">
        <v/>
      </c>
      <c r="I143" s="15" t="str">
        <v/>
      </c>
      <c r="J143" s="15" t="str">
        <v/>
      </c>
      <c r="K143" s="15" t="str">
        <v/>
      </c>
      <c r="L143" s="15" t="str">
        <v/>
      </c>
      <c r="M143" s="15" t="str">
        <v/>
      </c>
      <c r="N143" s="15" t="str">
        <v/>
      </c>
      <c r="O143" s="15" t="str">
        <v/>
      </c>
      <c r="P143" s="15" t="str">
        <v/>
      </c>
      <c r="Q143" s="15" t="str">
        <v/>
      </c>
      <c r="R143" s="15" t="str">
        <v/>
      </c>
      <c r="S143" s="15" t="str">
        <v/>
      </c>
      <c r="T143" s="15" t="str">
        <v/>
      </c>
      <c r="U143" s="15" t="str">
        <v/>
      </c>
      <c r="V143" s="15" t="str">
        <v/>
      </c>
      <c r="W143" s="15" t="str">
        <v/>
      </c>
      <c r="X143" s="15" t="str">
        <v/>
      </c>
      <c r="Y143" s="15" t="str">
        <v/>
      </c>
      <c r="Z143" s="15" t="str">
        <v/>
      </c>
      <c r="AA143" s="15" t="str">
        <v/>
      </c>
      <c r="AB143" s="15" t="str">
        <v/>
      </c>
      <c r="AC143" s="15" t="str">
        <v/>
      </c>
      <c r="AD143" s="5" t="str">
        <v/>
      </c>
      <c r="AE143" s="18">
        <f>IFERROR(_xlfn.BETA.DIST(DATE(YEAR(AE$2),MONTH(AE$2),15),$AB$2,$AC$2,FALSE,DATE(YEAR($AB143),MONTH($AB143),1),DATE(YEAR($AC143),MONTH($AC143),28)),0)</f>
      </c>
      <c r="AF143" s="18">
        <f>IFERROR(_xlfn.BETA.DIST(DATE(YEAR(AF$2),MONTH(AF$2),15),$AB$2,$AC$2,FALSE,DATE(YEAR($AB143),MONTH($AB143),1),DATE(YEAR($AC143),MONTH($AC143),28)),0)</f>
      </c>
      <c r="AG143" s="18">
        <f>IFERROR(_xlfn.BETA.DIST(DATE(YEAR(AG$2),MONTH(AG$2),15),$AB$2,$AC$2,FALSE,DATE(YEAR($AB143),MONTH($AB143),1),DATE(YEAR($AC143),MONTH($AC143),28)),0)</f>
      </c>
      <c r="AH143" s="18">
        <f>IFERROR(_xlfn.BETA.DIST(DATE(YEAR(AH$2),MONTH(AH$2),15),$AB$2,$AC$2,FALSE,DATE(YEAR($AB143),MONTH($AB143),1),DATE(YEAR($AC143),MONTH($AC143),28)),0)</f>
      </c>
      <c r="AI143" s="18">
        <f>IFERROR(_xlfn.BETA.DIST(DATE(YEAR(AI$2),MONTH(AI$2),15),$AB$2,$AC$2,FALSE,DATE(YEAR($AB143),MONTH($AB143),1),DATE(YEAR($AC143),MONTH($AC143),28)),0)</f>
      </c>
      <c r="AJ143" s="18">
        <f>IFERROR(_xlfn.BETA.DIST(DATE(YEAR(AJ$2),MONTH(AJ$2),15),$AB$2,$AC$2,FALSE,DATE(YEAR($AB143),MONTH($AB143),1),DATE(YEAR($AC143),MONTH($AC143),28)),0)</f>
      </c>
      <c r="AK143" s="18">
        <f>IFERROR(_xlfn.BETA.DIST(DATE(YEAR(AK$2),MONTH(AK$2),15),$AB$2,$AC$2,FALSE,DATE(YEAR($AB143),MONTH($AB143),1),DATE(YEAR($AC143),MONTH($AC143),28)),0)</f>
      </c>
      <c r="AL143" s="18">
        <f>IFERROR(_xlfn.BETA.DIST(DATE(YEAR(AL$2),MONTH(AL$2),15),$AB$2,$AC$2,FALSE,DATE(YEAR($AB143),MONTH($AB143),1),DATE(YEAR($AC143),MONTH($AC143),28)),0)</f>
      </c>
      <c r="AM143" s="18">
        <f>IFERROR(_xlfn.BETA.DIST(DATE(YEAR(AM$2),MONTH(AM$2),15),$AB$2,$AC$2,FALSE,DATE(YEAR($AB143),MONTH($AB143),1),DATE(YEAR($AC143),MONTH($AC143),28)),0)</f>
      </c>
      <c r="AN143" s="18">
        <f>IFERROR(_xlfn.BETA.DIST(DATE(YEAR(AN$2),MONTH(AN$2),15),$AB$2,$AC$2,FALSE,DATE(YEAR($AB143),MONTH($AB143),1),DATE(YEAR($AC143),MONTH($AC143),28)),0)</f>
      </c>
      <c r="AO143" s="18">
        <f>IFERROR(_xlfn.BETA.DIST(DATE(YEAR(AO$2),MONTH(AO$2),15),$AB$2,$AC$2,FALSE,DATE(YEAR($AB143),MONTH($AB143),1),DATE(YEAR($AC143),MONTH($AC143),28)),0)</f>
      </c>
      <c r="AP143" s="18">
        <f>IFERROR(_xlfn.BETA.DIST(DATE(YEAR(AP$2),MONTH(AP$2),15),$AB$2,$AC$2,FALSE,DATE(YEAR($AB143),MONTH($AB143),1),DATE(YEAR($AC143),MONTH($AC143),28)),0)</f>
      </c>
      <c r="AQ143" s="18">
        <f>IFERROR(_xlfn.BETA.DIST(DATE(YEAR(AQ$2),MONTH(AQ$2),15),$AB$2,$AC$2,FALSE,DATE(YEAR($AB143),MONTH($AB143),1),DATE(YEAR($AC143),MONTH($AC143),28)),0)</f>
      </c>
      <c r="AR143" s="18">
        <f>IFERROR(_xlfn.BETA.DIST(DATE(YEAR(AR$2),MONTH(AR$2),15),$AB$2,$AC$2,FALSE,DATE(YEAR($AB143),MONTH($AB143),1),DATE(YEAR($AC143),MONTH($AC143),28)),0)</f>
      </c>
      <c r="AS143" s="18">
        <f>IFERROR(_xlfn.BETA.DIST(DATE(YEAR(AS$2),MONTH(AS$2),15),$AB$2,$AC$2,FALSE,DATE(YEAR($AB143),MONTH($AB143),1),DATE(YEAR($AC143),MONTH($AC143),28)),0)</f>
      </c>
      <c r="AT143" s="18">
        <f>SUM(AE143:AS143)</f>
      </c>
      <c r="AU143" s="18">
        <f>IF(I143&lt;&gt;0,I143,IF($AT143=0,0,AE143/$AT143*$X143))</f>
      </c>
      <c r="AV143" s="18">
        <f>IF(J143&lt;&gt;0,J143,IF($AT143=0,0,AF143/$AT143*$X143))</f>
      </c>
      <c r="AW143" s="18">
        <f>IF(K143&lt;&gt;0,K143,IF($AT143=0,0,AG143/$AT143*$X143))</f>
      </c>
      <c r="AX143" s="18">
        <f>IF(L143&lt;&gt;0,L143,IF($AT143=0,0,AH143/$AT143*$X143))</f>
      </c>
      <c r="AY143" s="18">
        <f>IF(M143&lt;&gt;0,M143,IF($AT143=0,0,AI143/$AT143*$X143))</f>
      </c>
      <c r="AZ143" s="18">
        <f>IF(N143&lt;&gt;0,N143,IF($AT143=0,0,AJ143/$AT143*$X143))</f>
      </c>
      <c r="BA143" s="18">
        <f>IF(O143&lt;&gt;0,O143,IF($AT143=0,0,AK143/$AT143*$X143))</f>
      </c>
      <c r="BB143" s="18">
        <f>IF(P143&lt;&gt;0,P143,IF($AT143=0,0,AL143/$AT143*$X143))</f>
      </c>
      <c r="BC143" s="18">
        <f>IF(Q143&lt;&gt;0,Q143,IF($AT143=0,0,AM143/$AT143*$X143))</f>
      </c>
      <c r="BD143" s="18">
        <f>IF(R143&lt;&gt;0,R143,IF($AT143=0,0,AN143/$AT143*$X143))</f>
      </c>
      <c r="BE143" s="18">
        <f>IF(S143&lt;&gt;0,S143,IF($AT143=0,0,AO143/$AT143*$X143))</f>
      </c>
      <c r="BF143" s="18">
        <f>IF(T143&lt;&gt;0,T143,IF($AT143=0,0,AP143/$AT143*$X143))</f>
      </c>
      <c r="BG143" s="18">
        <f>IF(U143&lt;&gt;0,U143,IF($AT143=0,0,AQ143/$AT143*$X143))</f>
      </c>
      <c r="BH143" s="18">
        <f>IF(V143&lt;&gt;0,V143,IF($AT143=0,0,AR143/$AT143*$X143))</f>
      </c>
      <c r="BI143" s="18">
        <f>IF(W143&lt;&gt;0,W143,IF($AT143=0,0,AS143/$AT143*$X143))</f>
      </c>
      <c r="BJ143" s="18">
        <f>SUM(AU143:BI143)</f>
      </c>
      <c r="BK143" s="15" t="str">
        <v/>
      </c>
    </row>
    <row r="144" outlineLevel="2">
      <c r="A144" s="5" t="str">
        <v>13.Main.2</v>
      </c>
      <c r="B144" s="5" t="str">
        <v/>
      </c>
      <c r="C144" s="5" t="str">
        <v/>
      </c>
      <c r="D144" s="19">
        <v>0.05</v>
      </c>
      <c r="E144" s="5" t="str">
        <v>Advanced Payment Installation</v>
      </c>
      <c r="F144" s="5" t="str">
        <v/>
      </c>
      <c r="G144" s="18">
        <f>F143*D144</f>
      </c>
      <c r="H144" s="18">
        <f>G144</f>
      </c>
      <c r="I144" s="18">
        <v>0</v>
      </c>
      <c r="J144" s="18">
        <v>0</v>
      </c>
      <c r="K144" s="18">
        <v>0</v>
      </c>
      <c r="L144" s="18">
        <v>0</v>
      </c>
      <c r="M144" s="18">
        <v>0</v>
      </c>
      <c r="N144" s="18">
        <v>0</v>
      </c>
      <c r="O144" s="18">
        <v>0</v>
      </c>
      <c r="P144" s="18">
        <v>0</v>
      </c>
      <c r="Q144" s="18">
        <v>0</v>
      </c>
      <c r="R144" s="18">
        <v>0</v>
      </c>
      <c r="S144" s="18">
        <v>0</v>
      </c>
      <c r="T144" s="18">
        <v>0</v>
      </c>
      <c r="U144" s="18">
        <v>0</v>
      </c>
      <c r="V144" s="18">
        <v>0</v>
      </c>
      <c r="W144" s="18">
        <v>0</v>
      </c>
      <c r="X144" s="18">
        <f>H144-SUM(I144:W144)</f>
      </c>
      <c r="Y144" s="5" t="str">
        <v/>
      </c>
      <c r="Z144" s="5" t="str">
        <v/>
      </c>
      <c r="AA144" s="18">
        <v>0</v>
      </c>
      <c r="AB144" s="20">
        <f>Y144+AA144</f>
      </c>
      <c r="AC144" s="20">
        <f>AA144+Z144</f>
      </c>
      <c r="AD144" s="5" t="str">
        <v/>
      </c>
      <c r="AE144" s="18">
        <f>IFERROR(_xlfn.BETA.DIST(DATE(YEAR(AE$2),MONTH(AE$2),15),$AB$2,$AC$2,FALSE,DATE(YEAR($AB144),MONTH($AB144),1),DATE(YEAR($AC144),MONTH($AC144),28)),0)</f>
      </c>
      <c r="AF144" s="18">
        <f>IFERROR(_xlfn.BETA.DIST(DATE(YEAR(AF$2),MONTH(AF$2),15),$AB$2,$AC$2,FALSE,DATE(YEAR($AB144),MONTH($AB144),1),DATE(YEAR($AC144),MONTH($AC144),28)),0)</f>
      </c>
      <c r="AG144" s="18">
        <f>IFERROR(_xlfn.BETA.DIST(DATE(YEAR(AG$2),MONTH(AG$2),15),$AB$2,$AC$2,FALSE,DATE(YEAR($AB144),MONTH($AB144),1),DATE(YEAR($AC144),MONTH($AC144),28)),0)</f>
      </c>
      <c r="AH144" s="18">
        <f>IFERROR(_xlfn.BETA.DIST(DATE(YEAR(AH$2),MONTH(AH$2),15),$AB$2,$AC$2,FALSE,DATE(YEAR($AB144),MONTH($AB144),1),DATE(YEAR($AC144),MONTH($AC144),28)),0)</f>
      </c>
      <c r="AI144" s="18">
        <f>IFERROR(_xlfn.BETA.DIST(DATE(YEAR(AI$2),MONTH(AI$2),15),$AB$2,$AC$2,FALSE,DATE(YEAR($AB144),MONTH($AB144),1),DATE(YEAR($AC144),MONTH($AC144),28)),0)</f>
      </c>
      <c r="AJ144" s="18">
        <f>IFERROR(_xlfn.BETA.DIST(DATE(YEAR(AJ$2),MONTH(AJ$2),15),$AB$2,$AC$2,FALSE,DATE(YEAR($AB144),MONTH($AB144),1),DATE(YEAR($AC144),MONTH($AC144),28)),0)</f>
      </c>
      <c r="AK144" s="18">
        <f>IFERROR(_xlfn.BETA.DIST(DATE(YEAR(AK$2),MONTH(AK$2),15),$AB$2,$AC$2,FALSE,DATE(YEAR($AB144),MONTH($AB144),1),DATE(YEAR($AC144),MONTH($AC144),28)),0)</f>
      </c>
      <c r="AL144" s="18">
        <f>IFERROR(_xlfn.BETA.DIST(DATE(YEAR(AL$2),MONTH(AL$2),15),$AB$2,$AC$2,FALSE,DATE(YEAR($AB144),MONTH($AB144),1),DATE(YEAR($AC144),MONTH($AC144),28)),0)</f>
      </c>
      <c r="AM144" s="18">
        <f>IFERROR(_xlfn.BETA.DIST(DATE(YEAR(AM$2),MONTH(AM$2),15),$AB$2,$AC$2,FALSE,DATE(YEAR($AB144),MONTH($AB144),1),DATE(YEAR($AC144),MONTH($AC144),28)),0)</f>
      </c>
      <c r="AN144" s="18">
        <f>IFERROR(_xlfn.BETA.DIST(DATE(YEAR(AN$2),MONTH(AN$2),15),$AB$2,$AC$2,FALSE,DATE(YEAR($AB144),MONTH($AB144),1),DATE(YEAR($AC144),MONTH($AC144),28)),0)</f>
      </c>
      <c r="AO144" s="18">
        <f>IFERROR(_xlfn.BETA.DIST(DATE(YEAR(AO$2),MONTH(AO$2),15),$AB$2,$AC$2,FALSE,DATE(YEAR($AB144),MONTH($AB144),1),DATE(YEAR($AC144),MONTH($AC144),28)),0)</f>
      </c>
      <c r="AP144" s="18">
        <f>IFERROR(_xlfn.BETA.DIST(DATE(YEAR(AP$2),MONTH(AP$2),15),$AB$2,$AC$2,FALSE,DATE(YEAR($AB144),MONTH($AB144),1),DATE(YEAR($AC144),MONTH($AC144),28)),0)</f>
      </c>
      <c r="AQ144" s="18">
        <f>IFERROR(_xlfn.BETA.DIST(DATE(YEAR(AQ$2),MONTH(AQ$2),15),$AB$2,$AC$2,FALSE,DATE(YEAR($AB144),MONTH($AB144),1),DATE(YEAR($AC144),MONTH($AC144),28)),0)</f>
      </c>
      <c r="AR144" s="18">
        <f>IFERROR(_xlfn.BETA.DIST(DATE(YEAR(AR$2),MONTH(AR$2),15),$AB$2,$AC$2,FALSE,DATE(YEAR($AB144),MONTH($AB144),1),DATE(YEAR($AC144),MONTH($AC144),28)),0)</f>
      </c>
      <c r="AS144" s="18">
        <f>IFERROR(_xlfn.BETA.DIST(DATE(YEAR(AS$2),MONTH(AS$2),15),$AB$2,$AC$2,FALSE,DATE(YEAR($AB144),MONTH($AB144),1),DATE(YEAR($AC144),MONTH($AC144),28)),0)</f>
      </c>
      <c r="AT144" s="18">
        <f>SUM(AE144:AS144)</f>
      </c>
      <c r="AU144" s="18">
        <f>IF(I144&lt;&gt;0,I144,IF($AT144=0,0,AE144/$AT144*$X144))</f>
      </c>
      <c r="AV144" s="18">
        <f>IF(J144&lt;&gt;0,J144,IF($AT144=0,0,AF144/$AT144*$X144))</f>
      </c>
      <c r="AW144" s="18">
        <f>IF(K144&lt;&gt;0,K144,IF($AT144=0,0,AG144/$AT144*$X144))</f>
      </c>
      <c r="AX144" s="18">
        <f>IF(L144&lt;&gt;0,L144,IF($AT144=0,0,AH144/$AT144*$X144))</f>
      </c>
      <c r="AY144" s="18">
        <f>IF(M144&lt;&gt;0,M144,IF($AT144=0,0,AI144/$AT144*$X144))</f>
      </c>
      <c r="AZ144" s="18">
        <f>IF(N144&lt;&gt;0,N144,IF($AT144=0,0,AJ144/$AT144*$X144))</f>
      </c>
      <c r="BA144" s="18">
        <f>IF(O144&lt;&gt;0,O144,IF($AT144=0,0,AK144/$AT144*$X144))</f>
      </c>
      <c r="BB144" s="18">
        <f>IF(P144&lt;&gt;0,P144,IF($AT144=0,0,AL144/$AT144*$X144))</f>
      </c>
      <c r="BC144" s="18">
        <f>IF(Q144&lt;&gt;0,Q144,IF($AT144=0,0,AM144/$AT144*$X144))</f>
      </c>
      <c r="BD144" s="18">
        <f>IF(R144&lt;&gt;0,R144,IF($AT144=0,0,AN144/$AT144*$X144))</f>
      </c>
      <c r="BE144" s="18">
        <f>IF(S144&lt;&gt;0,S144,IF($AT144=0,0,AO144/$AT144*$X144))</f>
      </c>
      <c r="BF144" s="18">
        <f>IF(T144&lt;&gt;0,T144,IF($AT144=0,0,AP144/$AT144*$X144))</f>
      </c>
      <c r="BG144" s="18">
        <f>IF(U144&lt;&gt;0,U144,IF($AT144=0,0,AQ144/$AT144*$X144))</f>
      </c>
      <c r="BH144" s="18">
        <f>IF(V144&lt;&gt;0,V144,IF($AT144=0,0,AR144/$AT144*$X144))</f>
      </c>
      <c r="BI144" s="18">
        <f>IF(W144&lt;&gt;0,W144,IF($AT144=0,0,AS144/$AT144*$X144))</f>
      </c>
      <c r="BJ144" s="18">
        <f>SUM(AU144:BI144)</f>
      </c>
      <c r="BK144" s="18">
        <f>H144-BJ144</f>
      </c>
    </row>
    <row r="145" outlineLevel="2">
      <c r="A145" s="5" t="str">
        <v>13.Main.2</v>
      </c>
      <c r="B145" s="5" t="str">
        <v/>
      </c>
      <c r="C145" s="5" t="str">
        <v/>
      </c>
      <c r="D145" s="19">
        <v>0.85</v>
      </c>
      <c r="E145" s="5" t="str">
        <v>Installation Progress</v>
      </c>
      <c r="F145" s="5" t="str">
        <v/>
      </c>
      <c r="G145" s="18">
        <f>F143*D145</f>
      </c>
      <c r="H145" s="18">
        <f>G145</f>
      </c>
      <c r="I145" s="18">
        <v>0</v>
      </c>
      <c r="J145" s="18">
        <v>0</v>
      </c>
      <c r="K145" s="18">
        <v>0</v>
      </c>
      <c r="L145" s="18">
        <v>0</v>
      </c>
      <c r="M145" s="18">
        <v>0</v>
      </c>
      <c r="N145" s="18">
        <v>0</v>
      </c>
      <c r="O145" s="18">
        <v>0</v>
      </c>
      <c r="P145" s="18">
        <v>0</v>
      </c>
      <c r="Q145" s="18">
        <v>0</v>
      </c>
      <c r="R145" s="18">
        <v>0</v>
      </c>
      <c r="S145" s="18">
        <v>0</v>
      </c>
      <c r="T145" s="18">
        <v>0</v>
      </c>
      <c r="U145" s="18">
        <v>0</v>
      </c>
      <c r="V145" s="18">
        <v>0</v>
      </c>
      <c r="W145" s="18">
        <v>0</v>
      </c>
      <c r="X145" s="18">
        <f>H145-SUM(I145:W145)</f>
      </c>
      <c r="Y145" s="5" t="str">
        <v/>
      </c>
      <c r="Z145" s="5" t="str">
        <v/>
      </c>
      <c r="AA145" s="18">
        <v>30</v>
      </c>
      <c r="AB145" s="20">
        <f>Y145+AA145</f>
      </c>
      <c r="AC145" s="20">
        <f>AA145+Z145</f>
      </c>
      <c r="AD145" s="5" t="str">
        <v/>
      </c>
      <c r="AE145" s="18">
        <f>IFERROR(_xlfn.BETA.DIST(DATE(YEAR(AE$2),MONTH(AE$2),15),$AB$2,$AC$2,FALSE,DATE(YEAR($AB145),MONTH($AB145),1),DATE(YEAR($AC145),MONTH($AC145),28)),0)</f>
      </c>
      <c r="AF145" s="18">
        <f>IFERROR(_xlfn.BETA.DIST(DATE(YEAR(AF$2),MONTH(AF$2),15),$AB$2,$AC$2,FALSE,DATE(YEAR($AB145),MONTH($AB145),1),DATE(YEAR($AC145),MONTH($AC145),28)),0)</f>
      </c>
      <c r="AG145" s="18">
        <f>IFERROR(_xlfn.BETA.DIST(DATE(YEAR(AG$2),MONTH(AG$2),15),$AB$2,$AC$2,FALSE,DATE(YEAR($AB145),MONTH($AB145),1),DATE(YEAR($AC145),MONTH($AC145),28)),0)</f>
      </c>
      <c r="AH145" s="18">
        <f>IFERROR(_xlfn.BETA.DIST(DATE(YEAR(AH$2),MONTH(AH$2),15),$AB$2,$AC$2,FALSE,DATE(YEAR($AB145),MONTH($AB145),1),DATE(YEAR($AC145),MONTH($AC145),28)),0)</f>
      </c>
      <c r="AI145" s="18">
        <f>IFERROR(_xlfn.BETA.DIST(DATE(YEAR(AI$2),MONTH(AI$2),15),$AB$2,$AC$2,FALSE,DATE(YEAR($AB145),MONTH($AB145),1),DATE(YEAR($AC145),MONTH($AC145),28)),0)</f>
      </c>
      <c r="AJ145" s="18">
        <f>IFERROR(_xlfn.BETA.DIST(DATE(YEAR(AJ$2),MONTH(AJ$2),15),$AB$2,$AC$2,FALSE,DATE(YEAR($AB145),MONTH($AB145),1),DATE(YEAR($AC145),MONTH($AC145),28)),0)</f>
      </c>
      <c r="AK145" s="18">
        <f>IFERROR(_xlfn.BETA.DIST(DATE(YEAR(AK$2),MONTH(AK$2),15),$AB$2,$AC$2,FALSE,DATE(YEAR($AB145),MONTH($AB145),1),DATE(YEAR($AC145),MONTH($AC145),28)),0)</f>
      </c>
      <c r="AL145" s="18">
        <f>IFERROR(_xlfn.BETA.DIST(DATE(YEAR(AL$2),MONTH(AL$2),15),$AB$2,$AC$2,FALSE,DATE(YEAR($AB145),MONTH($AB145),1),DATE(YEAR($AC145),MONTH($AC145),28)),0)</f>
      </c>
      <c r="AM145" s="18">
        <f>IFERROR(_xlfn.BETA.DIST(DATE(YEAR(AM$2),MONTH(AM$2),15),$AB$2,$AC$2,FALSE,DATE(YEAR($AB145),MONTH($AB145),1),DATE(YEAR($AC145),MONTH($AC145),28)),0)</f>
      </c>
      <c r="AN145" s="18">
        <f>IFERROR(_xlfn.BETA.DIST(DATE(YEAR(AN$2),MONTH(AN$2),15),$AB$2,$AC$2,FALSE,DATE(YEAR($AB145),MONTH($AB145),1),DATE(YEAR($AC145),MONTH($AC145),28)),0)</f>
      </c>
      <c r="AO145" s="18">
        <f>IFERROR(_xlfn.BETA.DIST(DATE(YEAR(AO$2),MONTH(AO$2),15),$AB$2,$AC$2,FALSE,DATE(YEAR($AB145),MONTH($AB145),1),DATE(YEAR($AC145),MONTH($AC145),28)),0)</f>
      </c>
      <c r="AP145" s="18">
        <f>IFERROR(_xlfn.BETA.DIST(DATE(YEAR(AP$2),MONTH(AP$2),15),$AB$2,$AC$2,FALSE,DATE(YEAR($AB145),MONTH($AB145),1),DATE(YEAR($AC145),MONTH($AC145),28)),0)</f>
      </c>
      <c r="AQ145" s="18">
        <f>IFERROR(_xlfn.BETA.DIST(DATE(YEAR(AQ$2),MONTH(AQ$2),15),$AB$2,$AC$2,FALSE,DATE(YEAR($AB145),MONTH($AB145),1),DATE(YEAR($AC145),MONTH($AC145),28)),0)</f>
      </c>
      <c r="AR145" s="18">
        <f>IFERROR(_xlfn.BETA.DIST(DATE(YEAR(AR$2),MONTH(AR$2),15),$AB$2,$AC$2,FALSE,DATE(YEAR($AB145),MONTH($AB145),1),DATE(YEAR($AC145),MONTH($AC145),28)),0)</f>
      </c>
      <c r="AS145" s="18">
        <f>IFERROR(_xlfn.BETA.DIST(DATE(YEAR(AS$2),MONTH(AS$2),15),$AB$2,$AC$2,FALSE,DATE(YEAR($AB145),MONTH($AB145),1),DATE(YEAR($AC145),MONTH($AC145),28)),0)</f>
      </c>
      <c r="AT145" s="18">
        <f>SUM(AE145:AS145)</f>
      </c>
      <c r="AU145" s="18">
        <f>IF(I145&lt;&gt;0,I145,IF($AT145=0,0,AE145/$AT145*$X145))</f>
      </c>
      <c r="AV145" s="18">
        <f>IF(J145&lt;&gt;0,J145,IF($AT145=0,0,AF145/$AT145*$X145))</f>
      </c>
      <c r="AW145" s="18">
        <f>IF(K145&lt;&gt;0,K145,IF($AT145=0,0,AG145/$AT145*$X145))</f>
      </c>
      <c r="AX145" s="18">
        <f>IF(L145&lt;&gt;0,L145,IF($AT145=0,0,AH145/$AT145*$X145))</f>
      </c>
      <c r="AY145" s="18">
        <f>IF(M145&lt;&gt;0,M145,IF($AT145=0,0,AI145/$AT145*$X145))</f>
      </c>
      <c r="AZ145" s="18">
        <f>IF(N145&lt;&gt;0,N145,IF($AT145=0,0,AJ145/$AT145*$X145))</f>
      </c>
      <c r="BA145" s="18">
        <f>IF(O145&lt;&gt;0,O145,IF($AT145=0,0,AK145/$AT145*$X145))</f>
      </c>
      <c r="BB145" s="18">
        <f>IF(P145&lt;&gt;0,P145,IF($AT145=0,0,AL145/$AT145*$X145))</f>
      </c>
      <c r="BC145" s="18">
        <f>IF(Q145&lt;&gt;0,Q145,IF($AT145=0,0,AM145/$AT145*$X145))</f>
      </c>
      <c r="BD145" s="18">
        <f>IF(R145&lt;&gt;0,R145,IF($AT145=0,0,AN145/$AT145*$X145))</f>
      </c>
      <c r="BE145" s="18">
        <f>IF(S145&lt;&gt;0,S145,IF($AT145=0,0,AO145/$AT145*$X145))</f>
      </c>
      <c r="BF145" s="18">
        <f>IF(T145&lt;&gt;0,T145,IF($AT145=0,0,AP145/$AT145*$X145))</f>
      </c>
      <c r="BG145" s="18">
        <f>IF(U145&lt;&gt;0,U145,IF($AT145=0,0,AQ145/$AT145*$X145))</f>
      </c>
      <c r="BH145" s="18">
        <f>IF(V145&lt;&gt;0,V145,IF($AT145=0,0,AR145/$AT145*$X145))</f>
      </c>
      <c r="BI145" s="18">
        <f>IF(W145&lt;&gt;0,W145,IF($AT145=0,0,AS145/$AT145*$X145))</f>
      </c>
      <c r="BJ145" s="18">
        <f>SUM(AU145:BI145)</f>
      </c>
      <c r="BK145" s="18">
        <f>H145-BJ145</f>
      </c>
    </row>
    <row r="146" outlineLevel="2">
      <c r="A146" s="5" t="str">
        <v>13.Main.2</v>
      </c>
      <c r="B146" s="5" t="str">
        <v>BSKDGNGENGR07</v>
      </c>
      <c r="C146" s="5" t="str">
        <v>BSKDGNGENGR07</v>
      </c>
      <c r="D146" s="19">
        <v>0.1</v>
      </c>
      <c r="E146" s="5" t="str">
        <v>Subcontractor Retention</v>
      </c>
      <c r="F146" s="5" t="str">
        <v/>
      </c>
      <c r="G146" s="18">
        <f>F143*D146</f>
      </c>
      <c r="H146" s="18">
        <f>G146</f>
      </c>
      <c r="I146" s="18">
        <v>0</v>
      </c>
      <c r="J146" s="18">
        <v>0</v>
      </c>
      <c r="K146" s="18">
        <v>0</v>
      </c>
      <c r="L146" s="18">
        <v>0</v>
      </c>
      <c r="M146" s="18">
        <v>0</v>
      </c>
      <c r="N146" s="18">
        <v>0</v>
      </c>
      <c r="O146" s="18">
        <v>0</v>
      </c>
      <c r="P146" s="18">
        <v>0</v>
      </c>
      <c r="Q146" s="18">
        <v>0</v>
      </c>
      <c r="R146" s="18">
        <v>0</v>
      </c>
      <c r="S146" s="18">
        <v>0</v>
      </c>
      <c r="T146" s="18">
        <v>0</v>
      </c>
      <c r="U146" s="18">
        <v>0</v>
      </c>
      <c r="V146" s="18">
        <v>0</v>
      </c>
      <c r="W146" s="18">
        <v>0</v>
      </c>
      <c r="X146" s="18">
        <f>H146-SUM(I146:W146)</f>
      </c>
      <c r="Y146" s="20">
        <v>46483</v>
      </c>
      <c r="Z146" s="20">
        <v>46483</v>
      </c>
      <c r="AA146" s="18">
        <v>0</v>
      </c>
      <c r="AB146" s="20">
        <f>Y146+AA146</f>
      </c>
      <c r="AC146" s="20">
        <f>AA146+Z146</f>
      </c>
      <c r="AD146" s="5" t="str">
        <v/>
      </c>
      <c r="AE146" s="18">
        <f>IFERROR(_xlfn.BETA.DIST(DATE(YEAR(AE$2),MONTH(AE$2),15),$AB$2,$AC$2,FALSE,DATE(YEAR($AB146),MONTH($AB146),1),DATE(YEAR($AC146),MONTH($AC146),28)),0)</f>
      </c>
      <c r="AF146" s="18">
        <f>IFERROR(_xlfn.BETA.DIST(DATE(YEAR(AF$2),MONTH(AF$2),15),$AB$2,$AC$2,FALSE,DATE(YEAR($AB146),MONTH($AB146),1),DATE(YEAR($AC146),MONTH($AC146),28)),0)</f>
      </c>
      <c r="AG146" s="18">
        <f>IFERROR(_xlfn.BETA.DIST(DATE(YEAR(AG$2),MONTH(AG$2),15),$AB$2,$AC$2,FALSE,DATE(YEAR($AB146),MONTH($AB146),1),DATE(YEAR($AC146),MONTH($AC146),28)),0)</f>
      </c>
      <c r="AH146" s="18">
        <f>IFERROR(_xlfn.BETA.DIST(DATE(YEAR(AH$2),MONTH(AH$2),15),$AB$2,$AC$2,FALSE,DATE(YEAR($AB146),MONTH($AB146),1),DATE(YEAR($AC146),MONTH($AC146),28)),0)</f>
      </c>
      <c r="AI146" s="18">
        <f>IFERROR(_xlfn.BETA.DIST(DATE(YEAR(AI$2),MONTH(AI$2),15),$AB$2,$AC$2,FALSE,DATE(YEAR($AB146),MONTH($AB146),1),DATE(YEAR($AC146),MONTH($AC146),28)),0)</f>
      </c>
      <c r="AJ146" s="18">
        <f>IFERROR(_xlfn.BETA.DIST(DATE(YEAR(AJ$2),MONTH(AJ$2),15),$AB$2,$AC$2,FALSE,DATE(YEAR($AB146),MONTH($AB146),1),DATE(YEAR($AC146),MONTH($AC146),28)),0)</f>
      </c>
      <c r="AK146" s="18">
        <f>IFERROR(_xlfn.BETA.DIST(DATE(YEAR(AK$2),MONTH(AK$2),15),$AB$2,$AC$2,FALSE,DATE(YEAR($AB146),MONTH($AB146),1),DATE(YEAR($AC146),MONTH($AC146),28)),0)</f>
      </c>
      <c r="AL146" s="18">
        <f>IFERROR(_xlfn.BETA.DIST(DATE(YEAR(AL$2),MONTH(AL$2),15),$AB$2,$AC$2,FALSE,DATE(YEAR($AB146),MONTH($AB146),1),DATE(YEAR($AC146),MONTH($AC146),28)),0)</f>
      </c>
      <c r="AM146" s="18">
        <f>IFERROR(_xlfn.BETA.DIST(DATE(YEAR(AM$2),MONTH(AM$2),15),$AB$2,$AC$2,FALSE,DATE(YEAR($AB146),MONTH($AB146),1),DATE(YEAR($AC146),MONTH($AC146),28)),0)</f>
      </c>
      <c r="AN146" s="18">
        <f>IFERROR(_xlfn.BETA.DIST(DATE(YEAR(AN$2),MONTH(AN$2),15),$AB$2,$AC$2,FALSE,DATE(YEAR($AB146),MONTH($AB146),1),DATE(YEAR($AC146),MONTH($AC146),28)),0)</f>
      </c>
      <c r="AO146" s="18">
        <f>IFERROR(_xlfn.BETA.DIST(DATE(YEAR(AO$2),MONTH(AO$2),15),$AB$2,$AC$2,FALSE,DATE(YEAR($AB146),MONTH($AB146),1),DATE(YEAR($AC146),MONTH($AC146),28)),0)</f>
      </c>
      <c r="AP146" s="18">
        <f>IFERROR(_xlfn.BETA.DIST(DATE(YEAR(AP$2),MONTH(AP$2),15),$AB$2,$AC$2,FALSE,DATE(YEAR($AB146),MONTH($AB146),1),DATE(YEAR($AC146),MONTH($AC146),28)),0)</f>
      </c>
      <c r="AQ146" s="18">
        <f>IFERROR(_xlfn.BETA.DIST(DATE(YEAR(AQ$2),MONTH(AQ$2),15),$AB$2,$AC$2,FALSE,DATE(YEAR($AB146),MONTH($AB146),1),DATE(YEAR($AC146),MONTH($AC146),28)),0)</f>
      </c>
      <c r="AR146" s="18">
        <f>IFERROR(_xlfn.BETA.DIST(DATE(YEAR(AR$2),MONTH(AR$2),15),$AB$2,$AC$2,FALSE,DATE(YEAR($AB146),MONTH($AB146),1),DATE(YEAR($AC146),MONTH($AC146),28)),0)</f>
      </c>
      <c r="AS146" s="18">
        <f>IFERROR(_xlfn.BETA.DIST(DATE(YEAR(AS$2),MONTH(AS$2),15),$AB$2,$AC$2,FALSE,DATE(YEAR($AB146),MONTH($AB146),1),DATE(YEAR($AC146),MONTH($AC146),28)),0)</f>
      </c>
      <c r="AT146" s="18">
        <f>SUM(AE146:AS146)</f>
      </c>
      <c r="AU146" s="18">
        <f>IF(I146&lt;&gt;0,I146,IF($AT146=0,0,AE146/$AT146*$X146))</f>
      </c>
      <c r="AV146" s="18">
        <f>IF(J146&lt;&gt;0,J146,IF($AT146=0,0,AF146/$AT146*$X146))</f>
      </c>
      <c r="AW146" s="18">
        <f>IF(K146&lt;&gt;0,K146,IF($AT146=0,0,AG146/$AT146*$X146))</f>
      </c>
      <c r="AX146" s="18">
        <f>IF(L146&lt;&gt;0,L146,IF($AT146=0,0,AH146/$AT146*$X146))</f>
      </c>
      <c r="AY146" s="18">
        <f>IF(M146&lt;&gt;0,M146,IF($AT146=0,0,AI146/$AT146*$X146))</f>
      </c>
      <c r="AZ146" s="18">
        <f>IF(N146&lt;&gt;0,N146,IF($AT146=0,0,AJ146/$AT146*$X146))</f>
      </c>
      <c r="BA146" s="18">
        <f>IF(O146&lt;&gt;0,O146,IF($AT146=0,0,AK146/$AT146*$X146))</f>
      </c>
      <c r="BB146" s="18">
        <f>IF(P146&lt;&gt;0,P146,IF($AT146=0,0,AL146/$AT146*$X146))</f>
      </c>
      <c r="BC146" s="18">
        <f>IF(Q146&lt;&gt;0,Q146,IF($AT146=0,0,AM146/$AT146*$X146))</f>
      </c>
      <c r="BD146" s="18">
        <f>IF(R146&lt;&gt;0,R146,IF($AT146=0,0,AN146/$AT146*$X146))</f>
      </c>
      <c r="BE146" s="18">
        <f>IF(S146&lt;&gt;0,S146,IF($AT146=0,0,AO146/$AT146*$X146))</f>
      </c>
      <c r="BF146" s="18">
        <f>IF(T146&lt;&gt;0,T146,IF($AT146=0,0,AP146/$AT146*$X146))</f>
      </c>
      <c r="BG146" s="18">
        <f>IF(U146&lt;&gt;0,U146,IF($AT146=0,0,AQ146/$AT146*$X146))</f>
      </c>
      <c r="BH146" s="18">
        <f>IF(V146&lt;&gt;0,V146,IF($AT146=0,0,AR146/$AT146*$X146))</f>
      </c>
      <c r="BI146" s="18">
        <f>IF(W146&lt;&gt;0,W146,IF($AT146=0,0,AS146/$AT146*$X146))</f>
      </c>
      <c r="BJ146" s="18">
        <f>SUM(AU146:BI146)</f>
      </c>
      <c r="BK146" s="18">
        <f>H146-BJ146</f>
      </c>
    </row>
    <row r="147">
      <c r="A147" s="11" t="str">
        <v>SERVICES-EQ-LABOUR</v>
      </c>
      <c r="B147" s="11" t="str">
        <v/>
      </c>
      <c r="C147" s="11" t="str">
        <v/>
      </c>
      <c r="D147" s="11" t="str">
        <v/>
      </c>
      <c r="E147" s="11" t="str">
        <v>SERVICES-EQ-LABOUR</v>
      </c>
      <c r="F147" s="11">
        <f>SUBTOTAL(9,F148:F162)</f>
      </c>
      <c r="G147" s="11">
        <f>SUBTOTAL(9,G148:G162)</f>
      </c>
      <c r="H147" s="11">
        <f>SUBTOTAL(9,H148:H162)</f>
      </c>
      <c r="I147" s="11" t="str">
        <v/>
      </c>
      <c r="J147" s="11" t="str">
        <v/>
      </c>
      <c r="K147" s="11" t="str">
        <v/>
      </c>
      <c r="L147" s="11" t="str">
        <v/>
      </c>
      <c r="M147" s="11" t="str">
        <v/>
      </c>
      <c r="N147" s="11" t="str">
        <v/>
      </c>
      <c r="O147" s="11" t="str">
        <v/>
      </c>
      <c r="P147" s="11" t="str">
        <v/>
      </c>
      <c r="Q147" s="11" t="str">
        <v/>
      </c>
      <c r="R147" s="11" t="str">
        <v/>
      </c>
      <c r="S147" s="11" t="str">
        <v/>
      </c>
      <c r="T147" s="11" t="str">
        <v/>
      </c>
      <c r="U147" s="11" t="str">
        <v/>
      </c>
      <c r="V147" s="11" t="str">
        <v/>
      </c>
      <c r="W147" s="11" t="str">
        <v/>
      </c>
      <c r="X147" s="11">
        <f>SUBTOTAL(9,X148:X162)</f>
      </c>
      <c r="Y147" s="11" t="str">
        <v/>
      </c>
      <c r="Z147" s="11" t="str">
        <v/>
      </c>
      <c r="AA147" s="11" t="str">
        <v/>
      </c>
      <c r="AB147" s="11" t="str">
        <v/>
      </c>
      <c r="AC147" s="11" t="str">
        <v/>
      </c>
      <c r="AD147" s="5" t="str">
        <v/>
      </c>
      <c r="AE147" s="11" t="str">
        <v/>
      </c>
      <c r="AF147" s="11" t="str">
        <v/>
      </c>
      <c r="AG147" s="11" t="str">
        <v/>
      </c>
      <c r="AH147" s="11" t="str">
        <v/>
      </c>
      <c r="AI147" s="11" t="str">
        <v/>
      </c>
      <c r="AJ147" s="11" t="str">
        <v/>
      </c>
      <c r="AK147" s="11" t="str">
        <v/>
      </c>
      <c r="AL147" s="11" t="str">
        <v/>
      </c>
      <c r="AM147" s="11" t="str">
        <v/>
      </c>
      <c r="AN147" s="11" t="str">
        <v/>
      </c>
      <c r="AO147" s="11" t="str">
        <v/>
      </c>
      <c r="AP147" s="11" t="str">
        <v/>
      </c>
      <c r="AQ147" s="11" t="str">
        <v/>
      </c>
      <c r="AR147" s="11" t="str">
        <v/>
      </c>
      <c r="AS147" s="11" t="str">
        <v/>
      </c>
      <c r="AT147" s="11" t="str">
        <v/>
      </c>
      <c r="AU147" s="11">
        <f>SUBTOTAL(9,AU148:AU162)</f>
      </c>
      <c r="AV147" s="11">
        <f>SUBTOTAL(9,AV148:AV162)</f>
      </c>
      <c r="AW147" s="11">
        <f>SUBTOTAL(9,AW148:AW162)</f>
      </c>
      <c r="AX147" s="11">
        <f>SUBTOTAL(9,AX148:AX162)</f>
      </c>
      <c r="AY147" s="11">
        <f>SUBTOTAL(9,AY148:AY162)</f>
      </c>
      <c r="AZ147" s="11">
        <f>SUBTOTAL(9,AZ148:AZ162)</f>
      </c>
      <c r="BA147" s="11">
        <f>SUBTOTAL(9,BA148:BA162)</f>
      </c>
      <c r="BB147" s="11">
        <f>SUBTOTAL(9,BB148:BB162)</f>
      </c>
      <c r="BC147" s="11">
        <f>SUBTOTAL(9,BC148:BC162)</f>
      </c>
      <c r="BD147" s="11">
        <f>SUBTOTAL(9,BD148:BD162)</f>
      </c>
      <c r="BE147" s="11">
        <f>SUBTOTAL(9,BE148:BE162)</f>
      </c>
      <c r="BF147" s="11">
        <f>SUBTOTAL(9,BF148:BF162)</f>
      </c>
      <c r="BG147" s="11">
        <f>SUBTOTAL(9,BG148:BG162)</f>
      </c>
      <c r="BH147" s="11">
        <f>SUBTOTAL(9,BH148:BH162)</f>
      </c>
      <c r="BI147" s="11">
        <f>SUBTOTAL(9,BI148:BI162)</f>
      </c>
      <c r="BJ147" s="11">
        <f>SUBTOTAL(9,BJ148:BJ162)</f>
      </c>
      <c r="BK147" s="11" t="str">
        <v/>
      </c>
    </row>
    <row r="148" outlineLevel="1">
      <c r="A148" s="15" t="str">
        <v>EQU.1</v>
      </c>
      <c r="B148" s="15" t="str">
        <v/>
      </c>
      <c r="C148" s="15" t="str">
        <v/>
      </c>
      <c r="D148" s="15" t="str">
        <v>EQU.1</v>
      </c>
      <c r="E148" s="15" t="str">
        <v>Supply Direct Equipment for Installing, start up testing and commissioning</v>
      </c>
      <c r="F148" s="15">
        <v>3650528.68</v>
      </c>
      <c r="G148" s="15" t="str">
        <v/>
      </c>
      <c r="H148" s="15" t="str">
        <v/>
      </c>
      <c r="I148" s="15" t="str">
        <v/>
      </c>
      <c r="J148" s="15" t="str">
        <v/>
      </c>
      <c r="K148" s="15" t="str">
        <v/>
      </c>
      <c r="L148" s="15" t="str">
        <v/>
      </c>
      <c r="M148" s="15" t="str">
        <v/>
      </c>
      <c r="N148" s="15" t="str">
        <v/>
      </c>
      <c r="O148" s="15" t="str">
        <v/>
      </c>
      <c r="P148" s="15" t="str">
        <v/>
      </c>
      <c r="Q148" s="15" t="str">
        <v/>
      </c>
      <c r="R148" s="15" t="str">
        <v/>
      </c>
      <c r="S148" s="15" t="str">
        <v/>
      </c>
      <c r="T148" s="15" t="str">
        <v/>
      </c>
      <c r="U148" s="15" t="str">
        <v/>
      </c>
      <c r="V148" s="15" t="str">
        <v/>
      </c>
      <c r="W148" s="15" t="str">
        <v/>
      </c>
      <c r="X148" s="15" t="str">
        <v/>
      </c>
      <c r="Y148" s="15" t="str">
        <v/>
      </c>
      <c r="Z148" s="15" t="str">
        <v/>
      </c>
      <c r="AA148" s="15" t="str">
        <v/>
      </c>
      <c r="AB148" s="15" t="str">
        <v/>
      </c>
      <c r="AC148" s="15" t="str">
        <v/>
      </c>
      <c r="AD148" s="5" t="str">
        <v/>
      </c>
      <c r="AE148" s="18">
        <f>IFERROR(_xlfn.BETA.DIST(DATE(YEAR(AE$2),MONTH(AE$2),15),$AB$2,$AC$2,FALSE,DATE(YEAR($AB148),MONTH($AB148),1),DATE(YEAR($AC148),MONTH($AC148),28)),0)</f>
      </c>
      <c r="AF148" s="18">
        <f>IFERROR(_xlfn.BETA.DIST(DATE(YEAR(AF$2),MONTH(AF$2),15),$AB$2,$AC$2,FALSE,DATE(YEAR($AB148),MONTH($AB148),1),DATE(YEAR($AC148),MONTH($AC148),28)),0)</f>
      </c>
      <c r="AG148" s="18">
        <f>IFERROR(_xlfn.BETA.DIST(DATE(YEAR(AG$2),MONTH(AG$2),15),$AB$2,$AC$2,FALSE,DATE(YEAR($AB148),MONTH($AB148),1),DATE(YEAR($AC148),MONTH($AC148),28)),0)</f>
      </c>
      <c r="AH148" s="18">
        <f>IFERROR(_xlfn.BETA.DIST(DATE(YEAR(AH$2),MONTH(AH$2),15),$AB$2,$AC$2,FALSE,DATE(YEAR($AB148),MONTH($AB148),1),DATE(YEAR($AC148),MONTH($AC148),28)),0)</f>
      </c>
      <c r="AI148" s="18">
        <f>IFERROR(_xlfn.BETA.DIST(DATE(YEAR(AI$2),MONTH(AI$2),15),$AB$2,$AC$2,FALSE,DATE(YEAR($AB148),MONTH($AB148),1),DATE(YEAR($AC148),MONTH($AC148),28)),0)</f>
      </c>
      <c r="AJ148" s="18">
        <f>IFERROR(_xlfn.BETA.DIST(DATE(YEAR(AJ$2),MONTH(AJ$2),15),$AB$2,$AC$2,FALSE,DATE(YEAR($AB148),MONTH($AB148),1),DATE(YEAR($AC148),MONTH($AC148),28)),0)</f>
      </c>
      <c r="AK148" s="18">
        <f>IFERROR(_xlfn.BETA.DIST(DATE(YEAR(AK$2),MONTH(AK$2),15),$AB$2,$AC$2,FALSE,DATE(YEAR($AB148),MONTH($AB148),1),DATE(YEAR($AC148),MONTH($AC148),28)),0)</f>
      </c>
      <c r="AL148" s="18">
        <f>IFERROR(_xlfn.BETA.DIST(DATE(YEAR(AL$2),MONTH(AL$2),15),$AB$2,$AC$2,FALSE,DATE(YEAR($AB148),MONTH($AB148),1),DATE(YEAR($AC148),MONTH($AC148),28)),0)</f>
      </c>
      <c r="AM148" s="18">
        <f>IFERROR(_xlfn.BETA.DIST(DATE(YEAR(AM$2),MONTH(AM$2),15),$AB$2,$AC$2,FALSE,DATE(YEAR($AB148),MONTH($AB148),1),DATE(YEAR($AC148),MONTH($AC148),28)),0)</f>
      </c>
      <c r="AN148" s="18">
        <f>IFERROR(_xlfn.BETA.DIST(DATE(YEAR(AN$2),MONTH(AN$2),15),$AB$2,$AC$2,FALSE,DATE(YEAR($AB148),MONTH($AB148),1),DATE(YEAR($AC148),MONTH($AC148),28)),0)</f>
      </c>
      <c r="AO148" s="18">
        <f>IFERROR(_xlfn.BETA.DIST(DATE(YEAR(AO$2),MONTH(AO$2),15),$AB$2,$AC$2,FALSE,DATE(YEAR($AB148),MONTH($AB148),1),DATE(YEAR($AC148),MONTH($AC148),28)),0)</f>
      </c>
      <c r="AP148" s="18">
        <f>IFERROR(_xlfn.BETA.DIST(DATE(YEAR(AP$2),MONTH(AP$2),15),$AB$2,$AC$2,FALSE,DATE(YEAR($AB148),MONTH($AB148),1),DATE(YEAR($AC148),MONTH($AC148),28)),0)</f>
      </c>
      <c r="AQ148" s="18">
        <f>IFERROR(_xlfn.BETA.DIST(DATE(YEAR(AQ$2),MONTH(AQ$2),15),$AB$2,$AC$2,FALSE,DATE(YEAR($AB148),MONTH($AB148),1),DATE(YEAR($AC148),MONTH($AC148),28)),0)</f>
      </c>
      <c r="AR148" s="18">
        <f>IFERROR(_xlfn.BETA.DIST(DATE(YEAR(AR$2),MONTH(AR$2),15),$AB$2,$AC$2,FALSE,DATE(YEAR($AB148),MONTH($AB148),1),DATE(YEAR($AC148),MONTH($AC148),28)),0)</f>
      </c>
      <c r="AS148" s="18">
        <f>IFERROR(_xlfn.BETA.DIST(DATE(YEAR(AS$2),MONTH(AS$2),15),$AB$2,$AC$2,FALSE,DATE(YEAR($AB148),MONTH($AB148),1),DATE(YEAR($AC148),MONTH($AC148),28)),0)</f>
      </c>
      <c r="AT148" s="18">
        <f>SUM(AE148:AS148)</f>
      </c>
      <c r="AU148" s="18">
        <f>IF(I148&lt;&gt;0,I148,IF($AT148=0,0,AE148/$AT148*$X148))</f>
      </c>
      <c r="AV148" s="18">
        <f>IF(J148&lt;&gt;0,J148,IF($AT148=0,0,AF148/$AT148*$X148))</f>
      </c>
      <c r="AW148" s="18">
        <f>IF(K148&lt;&gt;0,K148,IF($AT148=0,0,AG148/$AT148*$X148))</f>
      </c>
      <c r="AX148" s="18">
        <f>IF(L148&lt;&gt;0,L148,IF($AT148=0,0,AH148/$AT148*$X148))</f>
      </c>
      <c r="AY148" s="18">
        <f>IF(M148&lt;&gt;0,M148,IF($AT148=0,0,AI148/$AT148*$X148))</f>
      </c>
      <c r="AZ148" s="18">
        <f>IF(N148&lt;&gt;0,N148,IF($AT148=0,0,AJ148/$AT148*$X148))</f>
      </c>
      <c r="BA148" s="18">
        <f>IF(O148&lt;&gt;0,O148,IF($AT148=0,0,AK148/$AT148*$X148))</f>
      </c>
      <c r="BB148" s="18">
        <f>IF(P148&lt;&gt;0,P148,IF($AT148=0,0,AL148/$AT148*$X148))</f>
      </c>
      <c r="BC148" s="18">
        <f>IF(Q148&lt;&gt;0,Q148,IF($AT148=0,0,AM148/$AT148*$X148))</f>
      </c>
      <c r="BD148" s="18">
        <f>IF(R148&lt;&gt;0,R148,IF($AT148=0,0,AN148/$AT148*$X148))</f>
      </c>
      <c r="BE148" s="18">
        <f>IF(S148&lt;&gt;0,S148,IF($AT148=0,0,AO148/$AT148*$X148))</f>
      </c>
      <c r="BF148" s="18">
        <f>IF(T148&lt;&gt;0,T148,IF($AT148=0,0,AP148/$AT148*$X148))</f>
      </c>
      <c r="BG148" s="18">
        <f>IF(U148&lt;&gt;0,U148,IF($AT148=0,0,AQ148/$AT148*$X148))</f>
      </c>
      <c r="BH148" s="18">
        <f>IF(V148&lt;&gt;0,V148,IF($AT148=0,0,AR148/$AT148*$X148))</f>
      </c>
      <c r="BI148" s="18">
        <f>IF(W148&lt;&gt;0,W148,IF($AT148=0,0,AS148/$AT148*$X148))</f>
      </c>
      <c r="BJ148" s="18">
        <f>SUM(AU148:BI148)</f>
      </c>
      <c r="BK148" s="15" t="str">
        <v/>
      </c>
    </row>
    <row r="149" outlineLevel="2">
      <c r="A149" s="5" t="str">
        <v>EQU.1</v>
      </c>
      <c r="B149" s="5" t="str">
        <v>BSKDGNGENGR04</v>
      </c>
      <c r="C149" s="5" t="str">
        <v>BSKDGNGENGR07</v>
      </c>
      <c r="D149" s="19">
        <v>0.1</v>
      </c>
      <c r="E149" s="5" t="str">
        <v>Advanced Payment Installation</v>
      </c>
      <c r="F149" s="5" t="str">
        <v/>
      </c>
      <c r="G149" s="18">
        <f>F148*D149</f>
      </c>
      <c r="H149" s="18">
        <f>G149</f>
      </c>
      <c r="I149" s="18">
        <v>0</v>
      </c>
      <c r="J149" s="18">
        <v>0</v>
      </c>
      <c r="K149" s="18">
        <v>0</v>
      </c>
      <c r="L149" s="18">
        <v>0</v>
      </c>
      <c r="M149" s="18">
        <v>0</v>
      </c>
      <c r="N149" s="18">
        <v>0</v>
      </c>
      <c r="O149" s="18">
        <v>0</v>
      </c>
      <c r="P149" s="18">
        <v>0</v>
      </c>
      <c r="Q149" s="18">
        <v>0</v>
      </c>
      <c r="R149" s="18">
        <v>0</v>
      </c>
      <c r="S149" s="18">
        <v>0</v>
      </c>
      <c r="T149" s="18">
        <v>0</v>
      </c>
      <c r="U149" s="18">
        <v>0</v>
      </c>
      <c r="V149" s="18">
        <v>0</v>
      </c>
      <c r="W149" s="18">
        <v>0</v>
      </c>
      <c r="X149" s="18">
        <f>H149-SUM(I149:W149)</f>
      </c>
      <c r="Y149" s="20">
        <v>46026</v>
      </c>
      <c r="Z149" s="20">
        <v>46483</v>
      </c>
      <c r="AA149" s="18">
        <v>0</v>
      </c>
      <c r="AB149" s="20">
        <f>Y149+AA149</f>
      </c>
      <c r="AC149" s="20">
        <f>AA149+Z149</f>
      </c>
      <c r="AD149" s="5" t="str">
        <v/>
      </c>
      <c r="AE149" s="18">
        <f>IFERROR(_xlfn.BETA.DIST(DATE(YEAR(AE$2),MONTH(AE$2),15),$AB$2,$AC$2,FALSE,DATE(YEAR($AB149),MONTH($AB149),1),DATE(YEAR($AC149),MONTH($AC149),28)),0)</f>
      </c>
      <c r="AF149" s="18">
        <f>IFERROR(_xlfn.BETA.DIST(DATE(YEAR(AF$2),MONTH(AF$2),15),$AB$2,$AC$2,FALSE,DATE(YEAR($AB149),MONTH($AB149),1),DATE(YEAR($AC149),MONTH($AC149),28)),0)</f>
      </c>
      <c r="AG149" s="18">
        <f>IFERROR(_xlfn.BETA.DIST(DATE(YEAR(AG$2),MONTH(AG$2),15),$AB$2,$AC$2,FALSE,DATE(YEAR($AB149),MONTH($AB149),1),DATE(YEAR($AC149),MONTH($AC149),28)),0)</f>
      </c>
      <c r="AH149" s="18">
        <f>IFERROR(_xlfn.BETA.DIST(DATE(YEAR(AH$2),MONTH(AH$2),15),$AB$2,$AC$2,FALSE,DATE(YEAR($AB149),MONTH($AB149),1),DATE(YEAR($AC149),MONTH($AC149),28)),0)</f>
      </c>
      <c r="AI149" s="18">
        <f>IFERROR(_xlfn.BETA.DIST(DATE(YEAR(AI$2),MONTH(AI$2),15),$AB$2,$AC$2,FALSE,DATE(YEAR($AB149),MONTH($AB149),1),DATE(YEAR($AC149),MONTH($AC149),28)),0)</f>
      </c>
      <c r="AJ149" s="18">
        <f>IFERROR(_xlfn.BETA.DIST(DATE(YEAR(AJ$2),MONTH(AJ$2),15),$AB$2,$AC$2,FALSE,DATE(YEAR($AB149),MONTH($AB149),1),DATE(YEAR($AC149),MONTH($AC149),28)),0)</f>
      </c>
      <c r="AK149" s="18">
        <f>IFERROR(_xlfn.BETA.DIST(DATE(YEAR(AK$2),MONTH(AK$2),15),$AB$2,$AC$2,FALSE,DATE(YEAR($AB149),MONTH($AB149),1),DATE(YEAR($AC149),MONTH($AC149),28)),0)</f>
      </c>
      <c r="AL149" s="18">
        <f>IFERROR(_xlfn.BETA.DIST(DATE(YEAR(AL$2),MONTH(AL$2),15),$AB$2,$AC$2,FALSE,DATE(YEAR($AB149),MONTH($AB149),1),DATE(YEAR($AC149),MONTH($AC149),28)),0)</f>
      </c>
      <c r="AM149" s="18">
        <f>IFERROR(_xlfn.BETA.DIST(DATE(YEAR(AM$2),MONTH(AM$2),15),$AB$2,$AC$2,FALSE,DATE(YEAR($AB149),MONTH($AB149),1),DATE(YEAR($AC149),MONTH($AC149),28)),0)</f>
      </c>
      <c r="AN149" s="18">
        <f>IFERROR(_xlfn.BETA.DIST(DATE(YEAR(AN$2),MONTH(AN$2),15),$AB$2,$AC$2,FALSE,DATE(YEAR($AB149),MONTH($AB149),1),DATE(YEAR($AC149),MONTH($AC149),28)),0)</f>
      </c>
      <c r="AO149" s="18">
        <f>IFERROR(_xlfn.BETA.DIST(DATE(YEAR(AO$2),MONTH(AO$2),15),$AB$2,$AC$2,FALSE,DATE(YEAR($AB149),MONTH($AB149),1),DATE(YEAR($AC149),MONTH($AC149),28)),0)</f>
      </c>
      <c r="AP149" s="18">
        <f>IFERROR(_xlfn.BETA.DIST(DATE(YEAR(AP$2),MONTH(AP$2),15),$AB$2,$AC$2,FALSE,DATE(YEAR($AB149),MONTH($AB149),1),DATE(YEAR($AC149),MONTH($AC149),28)),0)</f>
      </c>
      <c r="AQ149" s="18">
        <f>IFERROR(_xlfn.BETA.DIST(DATE(YEAR(AQ$2),MONTH(AQ$2),15),$AB$2,$AC$2,FALSE,DATE(YEAR($AB149),MONTH($AB149),1),DATE(YEAR($AC149),MONTH($AC149),28)),0)</f>
      </c>
      <c r="AR149" s="18">
        <f>IFERROR(_xlfn.BETA.DIST(DATE(YEAR(AR$2),MONTH(AR$2),15),$AB$2,$AC$2,FALSE,DATE(YEAR($AB149),MONTH($AB149),1),DATE(YEAR($AC149),MONTH($AC149),28)),0)</f>
      </c>
      <c r="AS149" s="18">
        <f>IFERROR(_xlfn.BETA.DIST(DATE(YEAR(AS$2),MONTH(AS$2),15),$AB$2,$AC$2,FALSE,DATE(YEAR($AB149),MONTH($AB149),1),DATE(YEAR($AC149),MONTH($AC149),28)),0)</f>
      </c>
      <c r="AT149" s="18">
        <f>SUM(AE149:AS149)</f>
      </c>
      <c r="AU149" s="18">
        <f>IF(I149&lt;&gt;0,I149,IF($AT149=0,0,AE149/$AT149*$X149))</f>
      </c>
      <c r="AV149" s="18">
        <f>IF(J149&lt;&gt;0,J149,IF($AT149=0,0,AF149/$AT149*$X149))</f>
      </c>
      <c r="AW149" s="18">
        <f>IF(K149&lt;&gt;0,K149,IF($AT149=0,0,AG149/$AT149*$X149))</f>
      </c>
      <c r="AX149" s="18">
        <f>IF(L149&lt;&gt;0,L149,IF($AT149=0,0,AH149/$AT149*$X149))</f>
      </c>
      <c r="AY149" s="18">
        <f>IF(M149&lt;&gt;0,M149,IF($AT149=0,0,AI149/$AT149*$X149))</f>
      </c>
      <c r="AZ149" s="18">
        <f>IF(N149&lt;&gt;0,N149,IF($AT149=0,0,AJ149/$AT149*$X149))</f>
      </c>
      <c r="BA149" s="18">
        <f>IF(O149&lt;&gt;0,O149,IF($AT149=0,0,AK149/$AT149*$X149))</f>
      </c>
      <c r="BB149" s="18">
        <f>IF(P149&lt;&gt;0,P149,IF($AT149=0,0,AL149/$AT149*$X149))</f>
      </c>
      <c r="BC149" s="18">
        <f>IF(Q149&lt;&gt;0,Q149,IF($AT149=0,0,AM149/$AT149*$X149))</f>
      </c>
      <c r="BD149" s="18">
        <f>IF(R149&lt;&gt;0,R149,IF($AT149=0,0,AN149/$AT149*$X149))</f>
      </c>
      <c r="BE149" s="18">
        <f>IF(S149&lt;&gt;0,S149,IF($AT149=0,0,AO149/$AT149*$X149))</f>
      </c>
      <c r="BF149" s="18">
        <f>IF(T149&lt;&gt;0,T149,IF($AT149=0,0,AP149/$AT149*$X149))</f>
      </c>
      <c r="BG149" s="18">
        <f>IF(U149&lt;&gt;0,U149,IF($AT149=0,0,AQ149/$AT149*$X149))</f>
      </c>
      <c r="BH149" s="18">
        <f>IF(V149&lt;&gt;0,V149,IF($AT149=0,0,AR149/$AT149*$X149))</f>
      </c>
      <c r="BI149" s="18">
        <f>IF(W149&lt;&gt;0,W149,IF($AT149=0,0,AS149/$AT149*$X149))</f>
      </c>
      <c r="BJ149" s="18">
        <f>SUM(AU149:BI149)</f>
      </c>
      <c r="BK149" s="18">
        <f>H149-BJ149</f>
      </c>
    </row>
    <row r="150" outlineLevel="2">
      <c r="A150" s="5" t="str">
        <v>EQU.1</v>
      </c>
      <c r="B150" s="5" t="str">
        <v>BSKDGNGENGR04</v>
      </c>
      <c r="C150" s="5" t="str">
        <v>BSKDGNGENGR07</v>
      </c>
      <c r="D150" s="19">
        <v>0.9</v>
      </c>
      <c r="E150" s="5" t="str">
        <v>Progress</v>
      </c>
      <c r="F150" s="5" t="str">
        <v/>
      </c>
      <c r="G150" s="18">
        <f>F148*D150</f>
      </c>
      <c r="H150" s="18">
        <f>G150</f>
      </c>
      <c r="I150" s="18">
        <v>0</v>
      </c>
      <c r="J150" s="18">
        <v>0</v>
      </c>
      <c r="K150" s="18">
        <v>0</v>
      </c>
      <c r="L150" s="18">
        <v>0</v>
      </c>
      <c r="M150" s="18">
        <v>0</v>
      </c>
      <c r="N150" s="18">
        <v>0</v>
      </c>
      <c r="O150" s="18">
        <v>0</v>
      </c>
      <c r="P150" s="18">
        <v>0</v>
      </c>
      <c r="Q150" s="18">
        <v>0</v>
      </c>
      <c r="R150" s="18">
        <v>0</v>
      </c>
      <c r="S150" s="18">
        <v>0</v>
      </c>
      <c r="T150" s="18">
        <v>0</v>
      </c>
      <c r="U150" s="18">
        <v>0</v>
      </c>
      <c r="V150" s="18">
        <v>0</v>
      </c>
      <c r="W150" s="18">
        <v>0</v>
      </c>
      <c r="X150" s="18">
        <f>H150-SUM(I150:W150)</f>
      </c>
      <c r="Y150" s="20">
        <v>46026</v>
      </c>
      <c r="Z150" s="20">
        <v>46483</v>
      </c>
      <c r="AA150" s="18">
        <v>30</v>
      </c>
      <c r="AB150" s="20">
        <f>Y150+AA150</f>
      </c>
      <c r="AC150" s="20">
        <f>AA150+Z150</f>
      </c>
      <c r="AD150" s="5" t="str">
        <v/>
      </c>
      <c r="AE150" s="18">
        <f>IFERROR(_xlfn.BETA.DIST(DATE(YEAR(AE$2),MONTH(AE$2),15),$AB$2,$AC$2,FALSE,DATE(YEAR($AB150),MONTH($AB150),1),DATE(YEAR($AC150),MONTH($AC150),28)),0)</f>
      </c>
      <c r="AF150" s="18">
        <f>IFERROR(_xlfn.BETA.DIST(DATE(YEAR(AF$2),MONTH(AF$2),15),$AB$2,$AC$2,FALSE,DATE(YEAR($AB150),MONTH($AB150),1),DATE(YEAR($AC150),MONTH($AC150),28)),0)</f>
      </c>
      <c r="AG150" s="18">
        <f>IFERROR(_xlfn.BETA.DIST(DATE(YEAR(AG$2),MONTH(AG$2),15),$AB$2,$AC$2,FALSE,DATE(YEAR($AB150),MONTH($AB150),1),DATE(YEAR($AC150),MONTH($AC150),28)),0)</f>
      </c>
      <c r="AH150" s="18">
        <f>IFERROR(_xlfn.BETA.DIST(DATE(YEAR(AH$2),MONTH(AH$2),15),$AB$2,$AC$2,FALSE,DATE(YEAR($AB150),MONTH($AB150),1),DATE(YEAR($AC150),MONTH($AC150),28)),0)</f>
      </c>
      <c r="AI150" s="18">
        <f>IFERROR(_xlfn.BETA.DIST(DATE(YEAR(AI$2),MONTH(AI$2),15),$AB$2,$AC$2,FALSE,DATE(YEAR($AB150),MONTH($AB150),1),DATE(YEAR($AC150),MONTH($AC150),28)),0)</f>
      </c>
      <c r="AJ150" s="18">
        <f>IFERROR(_xlfn.BETA.DIST(DATE(YEAR(AJ$2),MONTH(AJ$2),15),$AB$2,$AC$2,FALSE,DATE(YEAR($AB150),MONTH($AB150),1),DATE(YEAR($AC150),MONTH($AC150),28)),0)</f>
      </c>
      <c r="AK150" s="18">
        <f>IFERROR(_xlfn.BETA.DIST(DATE(YEAR(AK$2),MONTH(AK$2),15),$AB$2,$AC$2,FALSE,DATE(YEAR($AB150),MONTH($AB150),1),DATE(YEAR($AC150),MONTH($AC150),28)),0)</f>
      </c>
      <c r="AL150" s="18">
        <f>IFERROR(_xlfn.BETA.DIST(DATE(YEAR(AL$2),MONTH(AL$2),15),$AB$2,$AC$2,FALSE,DATE(YEAR($AB150),MONTH($AB150),1),DATE(YEAR($AC150),MONTH($AC150),28)),0)</f>
      </c>
      <c r="AM150" s="18">
        <f>IFERROR(_xlfn.BETA.DIST(DATE(YEAR(AM$2),MONTH(AM$2),15),$AB$2,$AC$2,FALSE,DATE(YEAR($AB150),MONTH($AB150),1),DATE(YEAR($AC150),MONTH($AC150),28)),0)</f>
      </c>
      <c r="AN150" s="18">
        <f>IFERROR(_xlfn.BETA.DIST(DATE(YEAR(AN$2),MONTH(AN$2),15),$AB$2,$AC$2,FALSE,DATE(YEAR($AB150),MONTH($AB150),1),DATE(YEAR($AC150),MONTH($AC150),28)),0)</f>
      </c>
      <c r="AO150" s="18">
        <f>IFERROR(_xlfn.BETA.DIST(DATE(YEAR(AO$2),MONTH(AO$2),15),$AB$2,$AC$2,FALSE,DATE(YEAR($AB150),MONTH($AB150),1),DATE(YEAR($AC150),MONTH($AC150),28)),0)</f>
      </c>
      <c r="AP150" s="18">
        <f>IFERROR(_xlfn.BETA.DIST(DATE(YEAR(AP$2),MONTH(AP$2),15),$AB$2,$AC$2,FALSE,DATE(YEAR($AB150),MONTH($AB150),1),DATE(YEAR($AC150),MONTH($AC150),28)),0)</f>
      </c>
      <c r="AQ150" s="18">
        <f>IFERROR(_xlfn.BETA.DIST(DATE(YEAR(AQ$2),MONTH(AQ$2),15),$AB$2,$AC$2,FALSE,DATE(YEAR($AB150),MONTH($AB150),1),DATE(YEAR($AC150),MONTH($AC150),28)),0)</f>
      </c>
      <c r="AR150" s="18">
        <f>IFERROR(_xlfn.BETA.DIST(DATE(YEAR(AR$2),MONTH(AR$2),15),$AB$2,$AC$2,FALSE,DATE(YEAR($AB150),MONTH($AB150),1),DATE(YEAR($AC150),MONTH($AC150),28)),0)</f>
      </c>
      <c r="AS150" s="18">
        <f>IFERROR(_xlfn.BETA.DIST(DATE(YEAR(AS$2),MONTH(AS$2),15),$AB$2,$AC$2,FALSE,DATE(YEAR($AB150),MONTH($AB150),1),DATE(YEAR($AC150),MONTH($AC150),28)),0)</f>
      </c>
      <c r="AT150" s="18">
        <f>SUM(AE150:AS150)</f>
      </c>
      <c r="AU150" s="18">
        <f>IF(I150&lt;&gt;0,I150,IF($AT150=0,0,AE150/$AT150*$X150))</f>
      </c>
      <c r="AV150" s="18">
        <f>IF(J150&lt;&gt;0,J150,IF($AT150=0,0,AF150/$AT150*$X150))</f>
      </c>
      <c r="AW150" s="18">
        <f>IF(K150&lt;&gt;0,K150,IF($AT150=0,0,AG150/$AT150*$X150))</f>
      </c>
      <c r="AX150" s="18">
        <f>IF(L150&lt;&gt;0,L150,IF($AT150=0,0,AH150/$AT150*$X150))</f>
      </c>
      <c r="AY150" s="18">
        <f>IF(M150&lt;&gt;0,M150,IF($AT150=0,0,AI150/$AT150*$X150))</f>
      </c>
      <c r="AZ150" s="18">
        <f>IF(N150&lt;&gt;0,N150,IF($AT150=0,0,AJ150/$AT150*$X150))</f>
      </c>
      <c r="BA150" s="18">
        <f>IF(O150&lt;&gt;0,O150,IF($AT150=0,0,AK150/$AT150*$X150))</f>
      </c>
      <c r="BB150" s="18">
        <f>IF(P150&lt;&gt;0,P150,IF($AT150=0,0,AL150/$AT150*$X150))</f>
      </c>
      <c r="BC150" s="18">
        <f>IF(Q150&lt;&gt;0,Q150,IF($AT150=0,0,AM150/$AT150*$X150))</f>
      </c>
      <c r="BD150" s="18">
        <f>IF(R150&lt;&gt;0,R150,IF($AT150=0,0,AN150/$AT150*$X150))</f>
      </c>
      <c r="BE150" s="18">
        <f>IF(S150&lt;&gt;0,S150,IF($AT150=0,0,AO150/$AT150*$X150))</f>
      </c>
      <c r="BF150" s="18">
        <f>IF(T150&lt;&gt;0,T150,IF($AT150=0,0,AP150/$AT150*$X150))</f>
      </c>
      <c r="BG150" s="18">
        <f>IF(U150&lt;&gt;0,U150,IF($AT150=0,0,AQ150/$AT150*$X150))</f>
      </c>
      <c r="BH150" s="18">
        <f>IF(V150&lt;&gt;0,V150,IF($AT150=0,0,AR150/$AT150*$X150))</f>
      </c>
      <c r="BI150" s="18">
        <f>IF(W150&lt;&gt;0,W150,IF($AT150=0,0,AS150/$AT150*$X150))</f>
      </c>
      <c r="BJ150" s="18">
        <f>SUM(AU150:BI150)</f>
      </c>
      <c r="BK150" s="18">
        <f>H150-BJ150</f>
      </c>
    </row>
    <row r="151" outlineLevel="1">
      <c r="A151" s="15" t="str">
        <v>13.Main.3</v>
      </c>
      <c r="B151" s="15" t="str">
        <v/>
      </c>
      <c r="C151" s="15" t="str">
        <v/>
      </c>
      <c r="D151" s="15" t="str">
        <v>13.Main.3</v>
      </c>
      <c r="E151" s="15" t="str">
        <v>Direct Manpower For Installing, start up testing and commissioning</v>
      </c>
      <c r="F151" s="15">
        <v>3613139.35</v>
      </c>
      <c r="G151" s="15" t="str">
        <v/>
      </c>
      <c r="H151" s="15" t="str">
        <v/>
      </c>
      <c r="I151" s="15" t="str">
        <v/>
      </c>
      <c r="J151" s="15" t="str">
        <v/>
      </c>
      <c r="K151" s="15" t="str">
        <v/>
      </c>
      <c r="L151" s="15" t="str">
        <v/>
      </c>
      <c r="M151" s="15" t="str">
        <v/>
      </c>
      <c r="N151" s="15" t="str">
        <v/>
      </c>
      <c r="O151" s="15" t="str">
        <v/>
      </c>
      <c r="P151" s="15" t="str">
        <v/>
      </c>
      <c r="Q151" s="15" t="str">
        <v/>
      </c>
      <c r="R151" s="15" t="str">
        <v/>
      </c>
      <c r="S151" s="15" t="str">
        <v/>
      </c>
      <c r="T151" s="15" t="str">
        <v/>
      </c>
      <c r="U151" s="15" t="str">
        <v/>
      </c>
      <c r="V151" s="15" t="str">
        <v/>
      </c>
      <c r="W151" s="15" t="str">
        <v/>
      </c>
      <c r="X151" s="15" t="str">
        <v/>
      </c>
      <c r="Y151" s="15" t="str">
        <v/>
      </c>
      <c r="Z151" s="15" t="str">
        <v/>
      </c>
      <c r="AA151" s="15" t="str">
        <v/>
      </c>
      <c r="AB151" s="15" t="str">
        <v/>
      </c>
      <c r="AC151" s="15" t="str">
        <v/>
      </c>
      <c r="AD151" s="5" t="str">
        <v/>
      </c>
      <c r="AE151" s="18">
        <f>IFERROR(_xlfn.BETA.DIST(DATE(YEAR(AE$2),MONTH(AE$2),15),$AB$2,$AC$2,FALSE,DATE(YEAR($AB151),MONTH($AB151),1),DATE(YEAR($AC151),MONTH($AC151),28)),0)</f>
      </c>
      <c r="AF151" s="18">
        <f>IFERROR(_xlfn.BETA.DIST(DATE(YEAR(AF$2),MONTH(AF$2),15),$AB$2,$AC$2,FALSE,DATE(YEAR($AB151),MONTH($AB151),1),DATE(YEAR($AC151),MONTH($AC151),28)),0)</f>
      </c>
      <c r="AG151" s="18">
        <f>IFERROR(_xlfn.BETA.DIST(DATE(YEAR(AG$2),MONTH(AG$2),15),$AB$2,$AC$2,FALSE,DATE(YEAR($AB151),MONTH($AB151),1),DATE(YEAR($AC151),MONTH($AC151),28)),0)</f>
      </c>
      <c r="AH151" s="18">
        <f>IFERROR(_xlfn.BETA.DIST(DATE(YEAR(AH$2),MONTH(AH$2),15),$AB$2,$AC$2,FALSE,DATE(YEAR($AB151),MONTH($AB151),1),DATE(YEAR($AC151),MONTH($AC151),28)),0)</f>
      </c>
      <c r="AI151" s="18">
        <f>IFERROR(_xlfn.BETA.DIST(DATE(YEAR(AI$2),MONTH(AI$2),15),$AB$2,$AC$2,FALSE,DATE(YEAR($AB151),MONTH($AB151),1),DATE(YEAR($AC151),MONTH($AC151),28)),0)</f>
      </c>
      <c r="AJ151" s="18">
        <f>IFERROR(_xlfn.BETA.DIST(DATE(YEAR(AJ$2),MONTH(AJ$2),15),$AB$2,$AC$2,FALSE,DATE(YEAR($AB151),MONTH($AB151),1),DATE(YEAR($AC151),MONTH($AC151),28)),0)</f>
      </c>
      <c r="AK151" s="18">
        <f>IFERROR(_xlfn.BETA.DIST(DATE(YEAR(AK$2),MONTH(AK$2),15),$AB$2,$AC$2,FALSE,DATE(YEAR($AB151),MONTH($AB151),1),DATE(YEAR($AC151),MONTH($AC151),28)),0)</f>
      </c>
      <c r="AL151" s="18">
        <f>IFERROR(_xlfn.BETA.DIST(DATE(YEAR(AL$2),MONTH(AL$2),15),$AB$2,$AC$2,FALSE,DATE(YEAR($AB151),MONTH($AB151),1),DATE(YEAR($AC151),MONTH($AC151),28)),0)</f>
      </c>
      <c r="AM151" s="18">
        <f>IFERROR(_xlfn.BETA.DIST(DATE(YEAR(AM$2),MONTH(AM$2),15),$AB$2,$AC$2,FALSE,DATE(YEAR($AB151),MONTH($AB151),1),DATE(YEAR($AC151),MONTH($AC151),28)),0)</f>
      </c>
      <c r="AN151" s="18">
        <f>IFERROR(_xlfn.BETA.DIST(DATE(YEAR(AN$2),MONTH(AN$2),15),$AB$2,$AC$2,FALSE,DATE(YEAR($AB151),MONTH($AB151),1),DATE(YEAR($AC151),MONTH($AC151),28)),0)</f>
      </c>
      <c r="AO151" s="18">
        <f>IFERROR(_xlfn.BETA.DIST(DATE(YEAR(AO$2),MONTH(AO$2),15),$AB$2,$AC$2,FALSE,DATE(YEAR($AB151),MONTH($AB151),1),DATE(YEAR($AC151),MONTH($AC151),28)),0)</f>
      </c>
      <c r="AP151" s="18">
        <f>IFERROR(_xlfn.BETA.DIST(DATE(YEAR(AP$2),MONTH(AP$2),15),$AB$2,$AC$2,FALSE,DATE(YEAR($AB151),MONTH($AB151),1),DATE(YEAR($AC151),MONTH($AC151),28)),0)</f>
      </c>
      <c r="AQ151" s="18">
        <f>IFERROR(_xlfn.BETA.DIST(DATE(YEAR(AQ$2),MONTH(AQ$2),15),$AB$2,$AC$2,FALSE,DATE(YEAR($AB151),MONTH($AB151),1),DATE(YEAR($AC151),MONTH($AC151),28)),0)</f>
      </c>
      <c r="AR151" s="18">
        <f>IFERROR(_xlfn.BETA.DIST(DATE(YEAR(AR$2),MONTH(AR$2),15),$AB$2,$AC$2,FALSE,DATE(YEAR($AB151),MONTH($AB151),1),DATE(YEAR($AC151),MONTH($AC151),28)),0)</f>
      </c>
      <c r="AS151" s="18">
        <f>IFERROR(_xlfn.BETA.DIST(DATE(YEAR(AS$2),MONTH(AS$2),15),$AB$2,$AC$2,FALSE,DATE(YEAR($AB151),MONTH($AB151),1),DATE(YEAR($AC151),MONTH($AC151),28)),0)</f>
      </c>
      <c r="AT151" s="18">
        <f>SUM(AE151:AS151)</f>
      </c>
      <c r="AU151" s="18">
        <f>IF(I151&lt;&gt;0,I151,IF($AT151=0,0,AE151/$AT151*$X151))</f>
      </c>
      <c r="AV151" s="18">
        <f>IF(J151&lt;&gt;0,J151,IF($AT151=0,0,AF151/$AT151*$X151))</f>
      </c>
      <c r="AW151" s="18">
        <f>IF(K151&lt;&gt;0,K151,IF($AT151=0,0,AG151/$AT151*$X151))</f>
      </c>
      <c r="AX151" s="18">
        <f>IF(L151&lt;&gt;0,L151,IF($AT151=0,0,AH151/$AT151*$X151))</f>
      </c>
      <c r="AY151" s="18">
        <f>IF(M151&lt;&gt;0,M151,IF($AT151=0,0,AI151/$AT151*$X151))</f>
      </c>
      <c r="AZ151" s="18">
        <f>IF(N151&lt;&gt;0,N151,IF($AT151=0,0,AJ151/$AT151*$X151))</f>
      </c>
      <c r="BA151" s="18">
        <f>IF(O151&lt;&gt;0,O151,IF($AT151=0,0,AK151/$AT151*$X151))</f>
      </c>
      <c r="BB151" s="18">
        <f>IF(P151&lt;&gt;0,P151,IF($AT151=0,0,AL151/$AT151*$X151))</f>
      </c>
      <c r="BC151" s="18">
        <f>IF(Q151&lt;&gt;0,Q151,IF($AT151=0,0,AM151/$AT151*$X151))</f>
      </c>
      <c r="BD151" s="18">
        <f>IF(R151&lt;&gt;0,R151,IF($AT151=0,0,AN151/$AT151*$X151))</f>
      </c>
      <c r="BE151" s="18">
        <f>IF(S151&lt;&gt;0,S151,IF($AT151=0,0,AO151/$AT151*$X151))</f>
      </c>
      <c r="BF151" s="18">
        <f>IF(T151&lt;&gt;0,T151,IF($AT151=0,0,AP151/$AT151*$X151))</f>
      </c>
      <c r="BG151" s="18">
        <f>IF(U151&lt;&gt;0,U151,IF($AT151=0,0,AQ151/$AT151*$X151))</f>
      </c>
      <c r="BH151" s="18">
        <f>IF(V151&lt;&gt;0,V151,IF($AT151=0,0,AR151/$AT151*$X151))</f>
      </c>
      <c r="BI151" s="18">
        <f>IF(W151&lt;&gt;0,W151,IF($AT151=0,0,AS151/$AT151*$X151))</f>
      </c>
      <c r="BJ151" s="18">
        <f>SUM(AU151:BI151)</f>
      </c>
      <c r="BK151" s="15" t="str">
        <v/>
      </c>
    </row>
    <row r="152" outlineLevel="2">
      <c r="A152" s="5" t="str">
        <v>13.Main.3</v>
      </c>
      <c r="B152" s="5" t="str">
        <v>BSKDGNGENGR04</v>
      </c>
      <c r="C152" s="5" t="str">
        <v>BSKDGNGENGR07</v>
      </c>
      <c r="D152" s="19">
        <v>0.1</v>
      </c>
      <c r="E152" s="5" t="str">
        <v>Advanced Payment Installation</v>
      </c>
      <c r="F152" s="5" t="str">
        <v/>
      </c>
      <c r="G152" s="18">
        <f>F151*D152</f>
      </c>
      <c r="H152" s="18">
        <f>G152</f>
      </c>
      <c r="I152" s="18">
        <v>0</v>
      </c>
      <c r="J152" s="18">
        <v>0</v>
      </c>
      <c r="K152" s="18">
        <v>0</v>
      </c>
      <c r="L152" s="18">
        <v>0</v>
      </c>
      <c r="M152" s="18">
        <v>0</v>
      </c>
      <c r="N152" s="18">
        <v>0</v>
      </c>
      <c r="O152" s="18">
        <v>0</v>
      </c>
      <c r="P152" s="18">
        <v>0</v>
      </c>
      <c r="Q152" s="18">
        <v>0</v>
      </c>
      <c r="R152" s="18">
        <v>0</v>
      </c>
      <c r="S152" s="18">
        <v>0</v>
      </c>
      <c r="T152" s="18">
        <v>0</v>
      </c>
      <c r="U152" s="18">
        <v>0</v>
      </c>
      <c r="V152" s="18">
        <v>0</v>
      </c>
      <c r="W152" s="18">
        <v>0</v>
      </c>
      <c r="X152" s="18">
        <f>H152-SUM(I152:W152)</f>
      </c>
      <c r="Y152" s="20">
        <v>46026</v>
      </c>
      <c r="Z152" s="20">
        <v>46483</v>
      </c>
      <c r="AA152" s="18">
        <v>0</v>
      </c>
      <c r="AB152" s="20">
        <f>Y152+AA152</f>
      </c>
      <c r="AC152" s="20">
        <f>AA152+Z152</f>
      </c>
      <c r="AD152" s="5" t="str">
        <v/>
      </c>
      <c r="AE152" s="18">
        <f>IFERROR(_xlfn.BETA.DIST(DATE(YEAR(AE$2),MONTH(AE$2),15),$AB$2,$AC$2,FALSE,DATE(YEAR($AB152),MONTH($AB152),1),DATE(YEAR($AC152),MONTH($AC152),28)),0)</f>
      </c>
      <c r="AF152" s="18">
        <f>IFERROR(_xlfn.BETA.DIST(DATE(YEAR(AF$2),MONTH(AF$2),15),$AB$2,$AC$2,FALSE,DATE(YEAR($AB152),MONTH($AB152),1),DATE(YEAR($AC152),MONTH($AC152),28)),0)</f>
      </c>
      <c r="AG152" s="18">
        <f>IFERROR(_xlfn.BETA.DIST(DATE(YEAR(AG$2),MONTH(AG$2),15),$AB$2,$AC$2,FALSE,DATE(YEAR($AB152),MONTH($AB152),1),DATE(YEAR($AC152),MONTH($AC152),28)),0)</f>
      </c>
      <c r="AH152" s="18">
        <f>IFERROR(_xlfn.BETA.DIST(DATE(YEAR(AH$2),MONTH(AH$2),15),$AB$2,$AC$2,FALSE,DATE(YEAR($AB152),MONTH($AB152),1),DATE(YEAR($AC152),MONTH($AC152),28)),0)</f>
      </c>
      <c r="AI152" s="18">
        <f>IFERROR(_xlfn.BETA.DIST(DATE(YEAR(AI$2),MONTH(AI$2),15),$AB$2,$AC$2,FALSE,DATE(YEAR($AB152),MONTH($AB152),1),DATE(YEAR($AC152),MONTH($AC152),28)),0)</f>
      </c>
      <c r="AJ152" s="18">
        <f>IFERROR(_xlfn.BETA.DIST(DATE(YEAR(AJ$2),MONTH(AJ$2),15),$AB$2,$AC$2,FALSE,DATE(YEAR($AB152),MONTH($AB152),1),DATE(YEAR($AC152),MONTH($AC152),28)),0)</f>
      </c>
      <c r="AK152" s="18">
        <f>IFERROR(_xlfn.BETA.DIST(DATE(YEAR(AK$2),MONTH(AK$2),15),$AB$2,$AC$2,FALSE,DATE(YEAR($AB152),MONTH($AB152),1),DATE(YEAR($AC152),MONTH($AC152),28)),0)</f>
      </c>
      <c r="AL152" s="18">
        <f>IFERROR(_xlfn.BETA.DIST(DATE(YEAR(AL$2),MONTH(AL$2),15),$AB$2,$AC$2,FALSE,DATE(YEAR($AB152),MONTH($AB152),1),DATE(YEAR($AC152),MONTH($AC152),28)),0)</f>
      </c>
      <c r="AM152" s="18">
        <f>IFERROR(_xlfn.BETA.DIST(DATE(YEAR(AM$2),MONTH(AM$2),15),$AB$2,$AC$2,FALSE,DATE(YEAR($AB152),MONTH($AB152),1),DATE(YEAR($AC152),MONTH($AC152),28)),0)</f>
      </c>
      <c r="AN152" s="18">
        <f>IFERROR(_xlfn.BETA.DIST(DATE(YEAR(AN$2),MONTH(AN$2),15),$AB$2,$AC$2,FALSE,DATE(YEAR($AB152),MONTH($AB152),1),DATE(YEAR($AC152),MONTH($AC152),28)),0)</f>
      </c>
      <c r="AO152" s="18">
        <f>IFERROR(_xlfn.BETA.DIST(DATE(YEAR(AO$2),MONTH(AO$2),15),$AB$2,$AC$2,FALSE,DATE(YEAR($AB152),MONTH($AB152),1),DATE(YEAR($AC152),MONTH($AC152),28)),0)</f>
      </c>
      <c r="AP152" s="18">
        <f>IFERROR(_xlfn.BETA.DIST(DATE(YEAR(AP$2),MONTH(AP$2),15),$AB$2,$AC$2,FALSE,DATE(YEAR($AB152),MONTH($AB152),1),DATE(YEAR($AC152),MONTH($AC152),28)),0)</f>
      </c>
      <c r="AQ152" s="18">
        <f>IFERROR(_xlfn.BETA.DIST(DATE(YEAR(AQ$2),MONTH(AQ$2),15),$AB$2,$AC$2,FALSE,DATE(YEAR($AB152),MONTH($AB152),1),DATE(YEAR($AC152),MONTH($AC152),28)),0)</f>
      </c>
      <c r="AR152" s="18">
        <f>IFERROR(_xlfn.BETA.DIST(DATE(YEAR(AR$2),MONTH(AR$2),15),$AB$2,$AC$2,FALSE,DATE(YEAR($AB152),MONTH($AB152),1),DATE(YEAR($AC152),MONTH($AC152),28)),0)</f>
      </c>
      <c r="AS152" s="18">
        <f>IFERROR(_xlfn.BETA.DIST(DATE(YEAR(AS$2),MONTH(AS$2),15),$AB$2,$AC$2,FALSE,DATE(YEAR($AB152),MONTH($AB152),1),DATE(YEAR($AC152),MONTH($AC152),28)),0)</f>
      </c>
      <c r="AT152" s="18">
        <f>SUM(AE152:AS152)</f>
      </c>
      <c r="AU152" s="18">
        <f>IF(I152&lt;&gt;0,I152,IF($AT152=0,0,AE152/$AT152*$X152))</f>
      </c>
      <c r="AV152" s="18">
        <f>IF(J152&lt;&gt;0,J152,IF($AT152=0,0,AF152/$AT152*$X152))</f>
      </c>
      <c r="AW152" s="18">
        <f>IF(K152&lt;&gt;0,K152,IF($AT152=0,0,AG152/$AT152*$X152))</f>
      </c>
      <c r="AX152" s="18">
        <f>IF(L152&lt;&gt;0,L152,IF($AT152=0,0,AH152/$AT152*$X152))</f>
      </c>
      <c r="AY152" s="18">
        <f>IF(M152&lt;&gt;0,M152,IF($AT152=0,0,AI152/$AT152*$X152))</f>
      </c>
      <c r="AZ152" s="18">
        <f>IF(N152&lt;&gt;0,N152,IF($AT152=0,0,AJ152/$AT152*$X152))</f>
      </c>
      <c r="BA152" s="18">
        <f>IF(O152&lt;&gt;0,O152,IF($AT152=0,0,AK152/$AT152*$X152))</f>
      </c>
      <c r="BB152" s="18">
        <f>IF(P152&lt;&gt;0,P152,IF($AT152=0,0,AL152/$AT152*$X152))</f>
      </c>
      <c r="BC152" s="18">
        <f>IF(Q152&lt;&gt;0,Q152,IF($AT152=0,0,AM152/$AT152*$X152))</f>
      </c>
      <c r="BD152" s="18">
        <f>IF(R152&lt;&gt;0,R152,IF($AT152=0,0,AN152/$AT152*$X152))</f>
      </c>
      <c r="BE152" s="18">
        <f>IF(S152&lt;&gt;0,S152,IF($AT152=0,0,AO152/$AT152*$X152))</f>
      </c>
      <c r="BF152" s="18">
        <f>IF(T152&lt;&gt;0,T152,IF($AT152=0,0,AP152/$AT152*$X152))</f>
      </c>
      <c r="BG152" s="18">
        <f>IF(U152&lt;&gt;0,U152,IF($AT152=0,0,AQ152/$AT152*$X152))</f>
      </c>
      <c r="BH152" s="18">
        <f>IF(V152&lt;&gt;0,V152,IF($AT152=0,0,AR152/$AT152*$X152))</f>
      </c>
      <c r="BI152" s="18">
        <f>IF(W152&lt;&gt;0,W152,IF($AT152=0,0,AS152/$AT152*$X152))</f>
      </c>
      <c r="BJ152" s="18">
        <f>SUM(AU152:BI152)</f>
      </c>
      <c r="BK152" s="18">
        <f>H152-BJ152</f>
      </c>
    </row>
    <row r="153" outlineLevel="2">
      <c r="A153" s="5" t="str">
        <v>13.Main.3</v>
      </c>
      <c r="B153" s="5" t="str">
        <v>BSKDGNGENGR04</v>
      </c>
      <c r="C153" s="5" t="str">
        <v>BSKDGNGENGR07</v>
      </c>
      <c r="D153" s="19">
        <v>0.9</v>
      </c>
      <c r="E153" s="5" t="str">
        <v>Progress</v>
      </c>
      <c r="F153" s="5" t="str">
        <v/>
      </c>
      <c r="G153" s="18">
        <f>F151*D153</f>
      </c>
      <c r="H153" s="18">
        <f>G153</f>
      </c>
      <c r="I153" s="18">
        <v>0</v>
      </c>
      <c r="J153" s="18">
        <v>0</v>
      </c>
      <c r="K153" s="18">
        <v>0</v>
      </c>
      <c r="L153" s="18">
        <v>0</v>
      </c>
      <c r="M153" s="18">
        <v>0</v>
      </c>
      <c r="N153" s="18">
        <v>0</v>
      </c>
      <c r="O153" s="18">
        <v>0</v>
      </c>
      <c r="P153" s="18">
        <v>0</v>
      </c>
      <c r="Q153" s="18">
        <v>0</v>
      </c>
      <c r="R153" s="18">
        <v>0</v>
      </c>
      <c r="S153" s="18">
        <v>0</v>
      </c>
      <c r="T153" s="18">
        <v>0</v>
      </c>
      <c r="U153" s="18">
        <v>0</v>
      </c>
      <c r="V153" s="18">
        <v>0</v>
      </c>
      <c r="W153" s="18">
        <v>0</v>
      </c>
      <c r="X153" s="18">
        <f>H153-SUM(I153:W153)</f>
      </c>
      <c r="Y153" s="20">
        <v>46026</v>
      </c>
      <c r="Z153" s="20">
        <v>46483</v>
      </c>
      <c r="AA153" s="18">
        <v>30</v>
      </c>
      <c r="AB153" s="20">
        <f>Y153+AA153</f>
      </c>
      <c r="AC153" s="20">
        <f>AA153+Z153</f>
      </c>
      <c r="AD153" s="5" t="str">
        <v/>
      </c>
      <c r="AE153" s="18">
        <f>IFERROR(_xlfn.BETA.DIST(DATE(YEAR(AE$2),MONTH(AE$2),15),$AB$2,$AC$2,FALSE,DATE(YEAR($AB153),MONTH($AB153),1),DATE(YEAR($AC153),MONTH($AC153),28)),0)</f>
      </c>
      <c r="AF153" s="18">
        <f>IFERROR(_xlfn.BETA.DIST(DATE(YEAR(AF$2),MONTH(AF$2),15),$AB$2,$AC$2,FALSE,DATE(YEAR($AB153),MONTH($AB153),1),DATE(YEAR($AC153),MONTH($AC153),28)),0)</f>
      </c>
      <c r="AG153" s="18">
        <f>IFERROR(_xlfn.BETA.DIST(DATE(YEAR(AG$2),MONTH(AG$2),15),$AB$2,$AC$2,FALSE,DATE(YEAR($AB153),MONTH($AB153),1),DATE(YEAR($AC153),MONTH($AC153),28)),0)</f>
      </c>
      <c r="AH153" s="18">
        <f>IFERROR(_xlfn.BETA.DIST(DATE(YEAR(AH$2),MONTH(AH$2),15),$AB$2,$AC$2,FALSE,DATE(YEAR($AB153),MONTH($AB153),1),DATE(YEAR($AC153),MONTH($AC153),28)),0)</f>
      </c>
      <c r="AI153" s="18">
        <f>IFERROR(_xlfn.BETA.DIST(DATE(YEAR(AI$2),MONTH(AI$2),15),$AB$2,$AC$2,FALSE,DATE(YEAR($AB153),MONTH($AB153),1),DATE(YEAR($AC153),MONTH($AC153),28)),0)</f>
      </c>
      <c r="AJ153" s="18">
        <f>IFERROR(_xlfn.BETA.DIST(DATE(YEAR(AJ$2),MONTH(AJ$2),15),$AB$2,$AC$2,FALSE,DATE(YEAR($AB153),MONTH($AB153),1),DATE(YEAR($AC153),MONTH($AC153),28)),0)</f>
      </c>
      <c r="AK153" s="18">
        <f>IFERROR(_xlfn.BETA.DIST(DATE(YEAR(AK$2),MONTH(AK$2),15),$AB$2,$AC$2,FALSE,DATE(YEAR($AB153),MONTH($AB153),1),DATE(YEAR($AC153),MONTH($AC153),28)),0)</f>
      </c>
      <c r="AL153" s="18">
        <f>IFERROR(_xlfn.BETA.DIST(DATE(YEAR(AL$2),MONTH(AL$2),15),$AB$2,$AC$2,FALSE,DATE(YEAR($AB153),MONTH($AB153),1),DATE(YEAR($AC153),MONTH($AC153),28)),0)</f>
      </c>
      <c r="AM153" s="18">
        <f>IFERROR(_xlfn.BETA.DIST(DATE(YEAR(AM$2),MONTH(AM$2),15),$AB$2,$AC$2,FALSE,DATE(YEAR($AB153),MONTH($AB153),1),DATE(YEAR($AC153),MONTH($AC153),28)),0)</f>
      </c>
      <c r="AN153" s="18">
        <f>IFERROR(_xlfn.BETA.DIST(DATE(YEAR(AN$2),MONTH(AN$2),15),$AB$2,$AC$2,FALSE,DATE(YEAR($AB153),MONTH($AB153),1),DATE(YEAR($AC153),MONTH($AC153),28)),0)</f>
      </c>
      <c r="AO153" s="18">
        <f>IFERROR(_xlfn.BETA.DIST(DATE(YEAR(AO$2),MONTH(AO$2),15),$AB$2,$AC$2,FALSE,DATE(YEAR($AB153),MONTH($AB153),1),DATE(YEAR($AC153),MONTH($AC153),28)),0)</f>
      </c>
      <c r="AP153" s="18">
        <f>IFERROR(_xlfn.BETA.DIST(DATE(YEAR(AP$2),MONTH(AP$2),15),$AB$2,$AC$2,FALSE,DATE(YEAR($AB153),MONTH($AB153),1),DATE(YEAR($AC153),MONTH($AC153),28)),0)</f>
      </c>
      <c r="AQ153" s="18">
        <f>IFERROR(_xlfn.BETA.DIST(DATE(YEAR(AQ$2),MONTH(AQ$2),15),$AB$2,$AC$2,FALSE,DATE(YEAR($AB153),MONTH($AB153),1),DATE(YEAR($AC153),MONTH($AC153),28)),0)</f>
      </c>
      <c r="AR153" s="18">
        <f>IFERROR(_xlfn.BETA.DIST(DATE(YEAR(AR$2),MONTH(AR$2),15),$AB$2,$AC$2,FALSE,DATE(YEAR($AB153),MONTH($AB153),1),DATE(YEAR($AC153),MONTH($AC153),28)),0)</f>
      </c>
      <c r="AS153" s="18">
        <f>IFERROR(_xlfn.BETA.DIST(DATE(YEAR(AS$2),MONTH(AS$2),15),$AB$2,$AC$2,FALSE,DATE(YEAR($AB153),MONTH($AB153),1),DATE(YEAR($AC153),MONTH($AC153),28)),0)</f>
      </c>
      <c r="AT153" s="18">
        <f>SUM(AE153:AS153)</f>
      </c>
      <c r="AU153" s="18">
        <f>IF(I153&lt;&gt;0,I153,IF($AT153=0,0,AE153/$AT153*$X153))</f>
      </c>
      <c r="AV153" s="18">
        <f>IF(J153&lt;&gt;0,J153,IF($AT153=0,0,AF153/$AT153*$X153))</f>
      </c>
      <c r="AW153" s="18">
        <f>IF(K153&lt;&gt;0,K153,IF($AT153=0,0,AG153/$AT153*$X153))</f>
      </c>
      <c r="AX153" s="18">
        <f>IF(L153&lt;&gt;0,L153,IF($AT153=0,0,AH153/$AT153*$X153))</f>
      </c>
      <c r="AY153" s="18">
        <f>IF(M153&lt;&gt;0,M153,IF($AT153=0,0,AI153/$AT153*$X153))</f>
      </c>
      <c r="AZ153" s="18">
        <f>IF(N153&lt;&gt;0,N153,IF($AT153=0,0,AJ153/$AT153*$X153))</f>
      </c>
      <c r="BA153" s="18">
        <f>IF(O153&lt;&gt;0,O153,IF($AT153=0,0,AK153/$AT153*$X153))</f>
      </c>
      <c r="BB153" s="18">
        <f>IF(P153&lt;&gt;0,P153,IF($AT153=0,0,AL153/$AT153*$X153))</f>
      </c>
      <c r="BC153" s="18">
        <f>IF(Q153&lt;&gt;0,Q153,IF($AT153=0,0,AM153/$AT153*$X153))</f>
      </c>
      <c r="BD153" s="18">
        <f>IF(R153&lt;&gt;0,R153,IF($AT153=0,0,AN153/$AT153*$X153))</f>
      </c>
      <c r="BE153" s="18">
        <f>IF(S153&lt;&gt;0,S153,IF($AT153=0,0,AO153/$AT153*$X153))</f>
      </c>
      <c r="BF153" s="18">
        <f>IF(T153&lt;&gt;0,T153,IF($AT153=0,0,AP153/$AT153*$X153))</f>
      </c>
      <c r="BG153" s="18">
        <f>IF(U153&lt;&gt;0,U153,IF($AT153=0,0,AQ153/$AT153*$X153))</f>
      </c>
      <c r="BH153" s="18">
        <f>IF(V153&lt;&gt;0,V153,IF($AT153=0,0,AR153/$AT153*$X153))</f>
      </c>
      <c r="BI153" s="18">
        <f>IF(W153&lt;&gt;0,W153,IF($AT153=0,0,AS153/$AT153*$X153))</f>
      </c>
      <c r="BJ153" s="18">
        <f>SUM(AU153:BI153)</f>
      </c>
      <c r="BK153" s="18">
        <f>H153-BJ153</f>
      </c>
    </row>
    <row r="154" outlineLevel="1">
      <c r="A154" s="15" t="str">
        <v>SER.3.1</v>
      </c>
      <c r="B154" s="15" t="str">
        <v/>
      </c>
      <c r="C154" s="15" t="str">
        <v/>
      </c>
      <c r="D154" s="15" t="str">
        <v>SER.3.1</v>
      </c>
      <c r="E154" s="15" t="str">
        <v>Supply Lump Sum Price for Off-Shore t</v>
      </c>
      <c r="F154" s="15">
        <v>1188963</v>
      </c>
      <c r="G154" s="15" t="str">
        <v/>
      </c>
      <c r="H154" s="15" t="str">
        <v/>
      </c>
      <c r="I154" s="15" t="str">
        <v/>
      </c>
      <c r="J154" s="15" t="str">
        <v/>
      </c>
      <c r="K154" s="15" t="str">
        <v/>
      </c>
      <c r="L154" s="15" t="str">
        <v/>
      </c>
      <c r="M154" s="15" t="str">
        <v/>
      </c>
      <c r="N154" s="15" t="str">
        <v/>
      </c>
      <c r="O154" s="15" t="str">
        <v/>
      </c>
      <c r="P154" s="15" t="str">
        <v/>
      </c>
      <c r="Q154" s="15" t="str">
        <v/>
      </c>
      <c r="R154" s="15" t="str">
        <v/>
      </c>
      <c r="S154" s="15" t="str">
        <v/>
      </c>
      <c r="T154" s="15" t="str">
        <v/>
      </c>
      <c r="U154" s="15" t="str">
        <v/>
      </c>
      <c r="V154" s="15" t="str">
        <v/>
      </c>
      <c r="W154" s="15" t="str">
        <v/>
      </c>
      <c r="X154" s="15" t="str">
        <v/>
      </c>
      <c r="Y154" s="15" t="str">
        <v/>
      </c>
      <c r="Z154" s="15" t="str">
        <v/>
      </c>
      <c r="AA154" s="15" t="str">
        <v/>
      </c>
      <c r="AB154" s="15" t="str">
        <v/>
      </c>
      <c r="AC154" s="15" t="str">
        <v/>
      </c>
      <c r="AD154" s="5" t="str">
        <v/>
      </c>
      <c r="AE154" s="18">
        <f>IFERROR(_xlfn.BETA.DIST(DATE(YEAR(AE$2),MONTH(AE$2),15),$AB$2,$AC$2,FALSE,DATE(YEAR($AB154),MONTH($AB154),1),DATE(YEAR($AC154),MONTH($AC154),28)),0)</f>
      </c>
      <c r="AF154" s="18">
        <f>IFERROR(_xlfn.BETA.DIST(DATE(YEAR(AF$2),MONTH(AF$2),15),$AB$2,$AC$2,FALSE,DATE(YEAR($AB154),MONTH($AB154),1),DATE(YEAR($AC154),MONTH($AC154),28)),0)</f>
      </c>
      <c r="AG154" s="18">
        <f>IFERROR(_xlfn.BETA.DIST(DATE(YEAR(AG$2),MONTH(AG$2),15),$AB$2,$AC$2,FALSE,DATE(YEAR($AB154),MONTH($AB154),1),DATE(YEAR($AC154),MONTH($AC154),28)),0)</f>
      </c>
      <c r="AH154" s="18">
        <f>IFERROR(_xlfn.BETA.DIST(DATE(YEAR(AH$2),MONTH(AH$2),15),$AB$2,$AC$2,FALSE,DATE(YEAR($AB154),MONTH($AB154),1),DATE(YEAR($AC154),MONTH($AC154),28)),0)</f>
      </c>
      <c r="AI154" s="18">
        <f>IFERROR(_xlfn.BETA.DIST(DATE(YEAR(AI$2),MONTH(AI$2),15),$AB$2,$AC$2,FALSE,DATE(YEAR($AB154),MONTH($AB154),1),DATE(YEAR($AC154),MONTH($AC154),28)),0)</f>
      </c>
      <c r="AJ154" s="18">
        <f>IFERROR(_xlfn.BETA.DIST(DATE(YEAR(AJ$2),MONTH(AJ$2),15),$AB$2,$AC$2,FALSE,DATE(YEAR($AB154),MONTH($AB154),1),DATE(YEAR($AC154),MONTH($AC154),28)),0)</f>
      </c>
      <c r="AK154" s="18">
        <f>IFERROR(_xlfn.BETA.DIST(DATE(YEAR(AK$2),MONTH(AK$2),15),$AB$2,$AC$2,FALSE,DATE(YEAR($AB154),MONTH($AB154),1),DATE(YEAR($AC154),MONTH($AC154),28)),0)</f>
      </c>
      <c r="AL154" s="18">
        <f>IFERROR(_xlfn.BETA.DIST(DATE(YEAR(AL$2),MONTH(AL$2),15),$AB$2,$AC$2,FALSE,DATE(YEAR($AB154),MONTH($AB154),1),DATE(YEAR($AC154),MONTH($AC154),28)),0)</f>
      </c>
      <c r="AM154" s="18">
        <f>IFERROR(_xlfn.BETA.DIST(DATE(YEAR(AM$2),MONTH(AM$2),15),$AB$2,$AC$2,FALSE,DATE(YEAR($AB154),MONTH($AB154),1),DATE(YEAR($AC154),MONTH($AC154),28)),0)</f>
      </c>
      <c r="AN154" s="18">
        <f>IFERROR(_xlfn.BETA.DIST(DATE(YEAR(AN$2),MONTH(AN$2),15),$AB$2,$AC$2,FALSE,DATE(YEAR($AB154),MONTH($AB154),1),DATE(YEAR($AC154),MONTH($AC154),28)),0)</f>
      </c>
      <c r="AO154" s="18">
        <f>IFERROR(_xlfn.BETA.DIST(DATE(YEAR(AO$2),MONTH(AO$2),15),$AB$2,$AC$2,FALSE,DATE(YEAR($AB154),MONTH($AB154),1),DATE(YEAR($AC154),MONTH($AC154),28)),0)</f>
      </c>
      <c r="AP154" s="18">
        <f>IFERROR(_xlfn.BETA.DIST(DATE(YEAR(AP$2),MONTH(AP$2),15),$AB$2,$AC$2,FALSE,DATE(YEAR($AB154),MONTH($AB154),1),DATE(YEAR($AC154),MONTH($AC154),28)),0)</f>
      </c>
      <c r="AQ154" s="18">
        <f>IFERROR(_xlfn.BETA.DIST(DATE(YEAR(AQ$2),MONTH(AQ$2),15),$AB$2,$AC$2,FALSE,DATE(YEAR($AB154),MONTH($AB154),1),DATE(YEAR($AC154),MONTH($AC154),28)),0)</f>
      </c>
      <c r="AR154" s="18">
        <f>IFERROR(_xlfn.BETA.DIST(DATE(YEAR(AR$2),MONTH(AR$2),15),$AB$2,$AC$2,FALSE,DATE(YEAR($AB154),MONTH($AB154),1),DATE(YEAR($AC154),MONTH($AC154),28)),0)</f>
      </c>
      <c r="AS154" s="18">
        <f>IFERROR(_xlfn.BETA.DIST(DATE(YEAR(AS$2),MONTH(AS$2),15),$AB$2,$AC$2,FALSE,DATE(YEAR($AB154),MONTH($AB154),1),DATE(YEAR($AC154),MONTH($AC154),28)),0)</f>
      </c>
      <c r="AT154" s="18">
        <f>SUM(AE154:AS154)</f>
      </c>
      <c r="AU154" s="18">
        <f>IF(I154&lt;&gt;0,I154,IF($AT154=0,0,AE154/$AT154*$X154))</f>
      </c>
      <c r="AV154" s="18">
        <f>IF(J154&lt;&gt;0,J154,IF($AT154=0,0,AF154/$AT154*$X154))</f>
      </c>
      <c r="AW154" s="18">
        <f>IF(K154&lt;&gt;0,K154,IF($AT154=0,0,AG154/$AT154*$X154))</f>
      </c>
      <c r="AX154" s="18">
        <f>IF(L154&lt;&gt;0,L154,IF($AT154=0,0,AH154/$AT154*$X154))</f>
      </c>
      <c r="AY154" s="18">
        <f>IF(M154&lt;&gt;0,M154,IF($AT154=0,0,AI154/$AT154*$X154))</f>
      </c>
      <c r="AZ154" s="18">
        <f>IF(N154&lt;&gt;0,N154,IF($AT154=0,0,AJ154/$AT154*$X154))</f>
      </c>
      <c r="BA154" s="18">
        <f>IF(O154&lt;&gt;0,O154,IF($AT154=0,0,AK154/$AT154*$X154))</f>
      </c>
      <c r="BB154" s="18">
        <f>IF(P154&lt;&gt;0,P154,IF($AT154=0,0,AL154/$AT154*$X154))</f>
      </c>
      <c r="BC154" s="18">
        <f>IF(Q154&lt;&gt;0,Q154,IF($AT154=0,0,AM154/$AT154*$X154))</f>
      </c>
      <c r="BD154" s="18">
        <f>IF(R154&lt;&gt;0,R154,IF($AT154=0,0,AN154/$AT154*$X154))</f>
      </c>
      <c r="BE154" s="18">
        <f>IF(S154&lt;&gt;0,S154,IF($AT154=0,0,AO154/$AT154*$X154))</f>
      </c>
      <c r="BF154" s="18">
        <f>IF(T154&lt;&gt;0,T154,IF($AT154=0,0,AP154/$AT154*$X154))</f>
      </c>
      <c r="BG154" s="18">
        <f>IF(U154&lt;&gt;0,U154,IF($AT154=0,0,AQ154/$AT154*$X154))</f>
      </c>
      <c r="BH154" s="18">
        <f>IF(V154&lt;&gt;0,V154,IF($AT154=0,0,AR154/$AT154*$X154))</f>
      </c>
      <c r="BI154" s="18">
        <f>IF(W154&lt;&gt;0,W154,IF($AT154=0,0,AS154/$AT154*$X154))</f>
      </c>
      <c r="BJ154" s="18">
        <f>SUM(AU154:BI154)</f>
      </c>
      <c r="BK154" s="15" t="str">
        <v/>
      </c>
    </row>
    <row r="155" outlineLevel="2">
      <c r="A155" s="5" t="str">
        <v>SER.3.1</v>
      </c>
      <c r="B155" s="5" t="str">
        <v/>
      </c>
      <c r="C155" s="5" t="str">
        <v/>
      </c>
      <c r="D155" s="19">
        <v>0.1</v>
      </c>
      <c r="E155" s="5" t="str">
        <v>Advanced Payment Installation</v>
      </c>
      <c r="F155" s="5" t="str">
        <v/>
      </c>
      <c r="G155" s="18">
        <f>F154*D155</f>
      </c>
      <c r="H155" s="18">
        <f>G155</f>
      </c>
      <c r="I155" s="18">
        <v>0</v>
      </c>
      <c r="J155" s="18">
        <v>0</v>
      </c>
      <c r="K155" s="18">
        <v>0</v>
      </c>
      <c r="L155" s="18">
        <v>0</v>
      </c>
      <c r="M155" s="18">
        <v>0</v>
      </c>
      <c r="N155" s="18">
        <v>0</v>
      </c>
      <c r="O155" s="18">
        <v>0</v>
      </c>
      <c r="P155" s="18">
        <v>0</v>
      </c>
      <c r="Q155" s="18">
        <v>0</v>
      </c>
      <c r="R155" s="18">
        <v>0</v>
      </c>
      <c r="S155" s="18">
        <v>0</v>
      </c>
      <c r="T155" s="18">
        <v>0</v>
      </c>
      <c r="U155" s="18">
        <v>0</v>
      </c>
      <c r="V155" s="18">
        <v>0</v>
      </c>
      <c r="W155" s="18">
        <v>0</v>
      </c>
      <c r="X155" s="18">
        <f>H155-SUM(I155:W155)</f>
      </c>
      <c r="Y155" s="5" t="str">
        <v/>
      </c>
      <c r="Z155" s="5" t="str">
        <v/>
      </c>
      <c r="AA155" s="18">
        <v>0</v>
      </c>
      <c r="AB155" s="20">
        <f>Y155+AA155</f>
      </c>
      <c r="AC155" s="20">
        <f>AA155+Z155</f>
      </c>
      <c r="AD155" s="5" t="str">
        <v/>
      </c>
      <c r="AE155" s="18">
        <f>IFERROR(_xlfn.BETA.DIST(DATE(YEAR(AE$2),MONTH(AE$2),15),$AB$2,$AC$2,FALSE,DATE(YEAR($AB155),MONTH($AB155),1),DATE(YEAR($AC155),MONTH($AC155),28)),0)</f>
      </c>
      <c r="AF155" s="18">
        <f>IFERROR(_xlfn.BETA.DIST(DATE(YEAR(AF$2),MONTH(AF$2),15),$AB$2,$AC$2,FALSE,DATE(YEAR($AB155),MONTH($AB155),1),DATE(YEAR($AC155),MONTH($AC155),28)),0)</f>
      </c>
      <c r="AG155" s="18">
        <f>IFERROR(_xlfn.BETA.DIST(DATE(YEAR(AG$2),MONTH(AG$2),15),$AB$2,$AC$2,FALSE,DATE(YEAR($AB155),MONTH($AB155),1),DATE(YEAR($AC155),MONTH($AC155),28)),0)</f>
      </c>
      <c r="AH155" s="18">
        <f>IFERROR(_xlfn.BETA.DIST(DATE(YEAR(AH$2),MONTH(AH$2),15),$AB$2,$AC$2,FALSE,DATE(YEAR($AB155),MONTH($AB155),1),DATE(YEAR($AC155),MONTH($AC155),28)),0)</f>
      </c>
      <c r="AI155" s="18">
        <f>IFERROR(_xlfn.BETA.DIST(DATE(YEAR(AI$2),MONTH(AI$2),15),$AB$2,$AC$2,FALSE,DATE(YEAR($AB155),MONTH($AB155),1),DATE(YEAR($AC155),MONTH($AC155),28)),0)</f>
      </c>
      <c r="AJ155" s="18">
        <f>IFERROR(_xlfn.BETA.DIST(DATE(YEAR(AJ$2),MONTH(AJ$2),15),$AB$2,$AC$2,FALSE,DATE(YEAR($AB155),MONTH($AB155),1),DATE(YEAR($AC155),MONTH($AC155),28)),0)</f>
      </c>
      <c r="AK155" s="18">
        <f>IFERROR(_xlfn.BETA.DIST(DATE(YEAR(AK$2),MONTH(AK$2),15),$AB$2,$AC$2,FALSE,DATE(YEAR($AB155),MONTH($AB155),1),DATE(YEAR($AC155),MONTH($AC155),28)),0)</f>
      </c>
      <c r="AL155" s="18">
        <f>IFERROR(_xlfn.BETA.DIST(DATE(YEAR(AL$2),MONTH(AL$2),15),$AB$2,$AC$2,FALSE,DATE(YEAR($AB155),MONTH($AB155),1),DATE(YEAR($AC155),MONTH($AC155),28)),0)</f>
      </c>
      <c r="AM155" s="18">
        <f>IFERROR(_xlfn.BETA.DIST(DATE(YEAR(AM$2),MONTH(AM$2),15),$AB$2,$AC$2,FALSE,DATE(YEAR($AB155),MONTH($AB155),1),DATE(YEAR($AC155),MONTH($AC155),28)),0)</f>
      </c>
      <c r="AN155" s="18">
        <f>IFERROR(_xlfn.BETA.DIST(DATE(YEAR(AN$2),MONTH(AN$2),15),$AB$2,$AC$2,FALSE,DATE(YEAR($AB155),MONTH($AB155),1),DATE(YEAR($AC155),MONTH($AC155),28)),0)</f>
      </c>
      <c r="AO155" s="18">
        <f>IFERROR(_xlfn.BETA.DIST(DATE(YEAR(AO$2),MONTH(AO$2),15),$AB$2,$AC$2,FALSE,DATE(YEAR($AB155),MONTH($AB155),1),DATE(YEAR($AC155),MONTH($AC155),28)),0)</f>
      </c>
      <c r="AP155" s="18">
        <f>IFERROR(_xlfn.BETA.DIST(DATE(YEAR(AP$2),MONTH(AP$2),15),$AB$2,$AC$2,FALSE,DATE(YEAR($AB155),MONTH($AB155),1),DATE(YEAR($AC155),MONTH($AC155),28)),0)</f>
      </c>
      <c r="AQ155" s="18">
        <f>IFERROR(_xlfn.BETA.DIST(DATE(YEAR(AQ$2),MONTH(AQ$2),15),$AB$2,$AC$2,FALSE,DATE(YEAR($AB155),MONTH($AB155),1),DATE(YEAR($AC155),MONTH($AC155),28)),0)</f>
      </c>
      <c r="AR155" s="18">
        <f>IFERROR(_xlfn.BETA.DIST(DATE(YEAR(AR$2),MONTH(AR$2),15),$AB$2,$AC$2,FALSE,DATE(YEAR($AB155),MONTH($AB155),1),DATE(YEAR($AC155),MONTH($AC155),28)),0)</f>
      </c>
      <c r="AS155" s="18">
        <f>IFERROR(_xlfn.BETA.DIST(DATE(YEAR(AS$2),MONTH(AS$2),15),$AB$2,$AC$2,FALSE,DATE(YEAR($AB155),MONTH($AB155),1),DATE(YEAR($AC155),MONTH($AC155),28)),0)</f>
      </c>
      <c r="AT155" s="18">
        <f>SUM(AE155:AS155)</f>
      </c>
      <c r="AU155" s="18">
        <f>IF(I155&lt;&gt;0,I155,IF($AT155=0,0,AE155/$AT155*$X155))</f>
      </c>
      <c r="AV155" s="18">
        <f>IF(J155&lt;&gt;0,J155,IF($AT155=0,0,AF155/$AT155*$X155))</f>
      </c>
      <c r="AW155" s="18">
        <f>IF(K155&lt;&gt;0,K155,IF($AT155=0,0,AG155/$AT155*$X155))</f>
      </c>
      <c r="AX155" s="18">
        <f>IF(L155&lt;&gt;0,L155,IF($AT155=0,0,AH155/$AT155*$X155))</f>
      </c>
      <c r="AY155" s="18">
        <f>IF(M155&lt;&gt;0,M155,IF($AT155=0,0,AI155/$AT155*$X155))</f>
      </c>
      <c r="AZ155" s="18">
        <f>IF(N155&lt;&gt;0,N155,IF($AT155=0,0,AJ155/$AT155*$X155))</f>
      </c>
      <c r="BA155" s="18">
        <f>IF(O155&lt;&gt;0,O155,IF($AT155=0,0,AK155/$AT155*$X155))</f>
      </c>
      <c r="BB155" s="18">
        <f>IF(P155&lt;&gt;0,P155,IF($AT155=0,0,AL155/$AT155*$X155))</f>
      </c>
      <c r="BC155" s="18">
        <f>IF(Q155&lt;&gt;0,Q155,IF($AT155=0,0,AM155/$AT155*$X155))</f>
      </c>
      <c r="BD155" s="18">
        <f>IF(R155&lt;&gt;0,R155,IF($AT155=0,0,AN155/$AT155*$X155))</f>
      </c>
      <c r="BE155" s="18">
        <f>IF(S155&lt;&gt;0,S155,IF($AT155=0,0,AO155/$AT155*$X155))</f>
      </c>
      <c r="BF155" s="18">
        <f>IF(T155&lt;&gt;0,T155,IF($AT155=0,0,AP155/$AT155*$X155))</f>
      </c>
      <c r="BG155" s="18">
        <f>IF(U155&lt;&gt;0,U155,IF($AT155=0,0,AQ155/$AT155*$X155))</f>
      </c>
      <c r="BH155" s="18">
        <f>IF(V155&lt;&gt;0,V155,IF($AT155=0,0,AR155/$AT155*$X155))</f>
      </c>
      <c r="BI155" s="18">
        <f>IF(W155&lt;&gt;0,W155,IF($AT155=0,0,AS155/$AT155*$X155))</f>
      </c>
      <c r="BJ155" s="18">
        <f>SUM(AU155:BI155)</f>
      </c>
      <c r="BK155" s="18">
        <f>H155-BJ155</f>
      </c>
    </row>
    <row r="156" outlineLevel="2">
      <c r="A156" s="5" t="str">
        <v>SER.3.1</v>
      </c>
      <c r="B156" s="5" t="str">
        <v/>
      </c>
      <c r="C156" s="5" t="str">
        <v/>
      </c>
      <c r="D156" s="19">
        <v>0.9</v>
      </c>
      <c r="E156" s="5" t="str">
        <v>Progress</v>
      </c>
      <c r="F156" s="5" t="str">
        <v/>
      </c>
      <c r="G156" s="18">
        <f>F154*D156</f>
      </c>
      <c r="H156" s="18">
        <f>G156</f>
      </c>
      <c r="I156" s="18">
        <v>0</v>
      </c>
      <c r="J156" s="18">
        <v>0</v>
      </c>
      <c r="K156" s="18">
        <v>0</v>
      </c>
      <c r="L156" s="18">
        <v>0</v>
      </c>
      <c r="M156" s="18">
        <v>0</v>
      </c>
      <c r="N156" s="18">
        <v>0</v>
      </c>
      <c r="O156" s="18">
        <v>0</v>
      </c>
      <c r="P156" s="18">
        <v>0</v>
      </c>
      <c r="Q156" s="18">
        <v>0</v>
      </c>
      <c r="R156" s="18">
        <v>0</v>
      </c>
      <c r="S156" s="18">
        <v>0</v>
      </c>
      <c r="T156" s="18">
        <v>0</v>
      </c>
      <c r="U156" s="18">
        <v>0</v>
      </c>
      <c r="V156" s="18">
        <v>0</v>
      </c>
      <c r="W156" s="18">
        <v>0</v>
      </c>
      <c r="X156" s="18">
        <f>H156-SUM(I156:W156)</f>
      </c>
      <c r="Y156" s="5" t="str">
        <v/>
      </c>
      <c r="Z156" s="5" t="str">
        <v/>
      </c>
      <c r="AA156" s="18">
        <v>30</v>
      </c>
      <c r="AB156" s="20">
        <f>Y156+AA156</f>
      </c>
      <c r="AC156" s="20">
        <f>AA156+Z156</f>
      </c>
      <c r="AD156" s="5" t="str">
        <v/>
      </c>
      <c r="AE156" s="18">
        <f>IFERROR(_xlfn.BETA.DIST(DATE(YEAR(AE$2),MONTH(AE$2),15),$AB$2,$AC$2,FALSE,DATE(YEAR($AB156),MONTH($AB156),1),DATE(YEAR($AC156),MONTH($AC156),28)),0)</f>
      </c>
      <c r="AF156" s="18">
        <f>IFERROR(_xlfn.BETA.DIST(DATE(YEAR(AF$2),MONTH(AF$2),15),$AB$2,$AC$2,FALSE,DATE(YEAR($AB156),MONTH($AB156),1),DATE(YEAR($AC156),MONTH($AC156),28)),0)</f>
      </c>
      <c r="AG156" s="18">
        <f>IFERROR(_xlfn.BETA.DIST(DATE(YEAR(AG$2),MONTH(AG$2),15),$AB$2,$AC$2,FALSE,DATE(YEAR($AB156),MONTH($AB156),1),DATE(YEAR($AC156),MONTH($AC156),28)),0)</f>
      </c>
      <c r="AH156" s="18">
        <f>IFERROR(_xlfn.BETA.DIST(DATE(YEAR(AH$2),MONTH(AH$2),15),$AB$2,$AC$2,FALSE,DATE(YEAR($AB156),MONTH($AB156),1),DATE(YEAR($AC156),MONTH($AC156),28)),0)</f>
      </c>
      <c r="AI156" s="18">
        <f>IFERROR(_xlfn.BETA.DIST(DATE(YEAR(AI$2),MONTH(AI$2),15),$AB$2,$AC$2,FALSE,DATE(YEAR($AB156),MONTH($AB156),1),DATE(YEAR($AC156),MONTH($AC156),28)),0)</f>
      </c>
      <c r="AJ156" s="18">
        <f>IFERROR(_xlfn.BETA.DIST(DATE(YEAR(AJ$2),MONTH(AJ$2),15),$AB$2,$AC$2,FALSE,DATE(YEAR($AB156),MONTH($AB156),1),DATE(YEAR($AC156),MONTH($AC156),28)),0)</f>
      </c>
      <c r="AK156" s="18">
        <f>IFERROR(_xlfn.BETA.DIST(DATE(YEAR(AK$2),MONTH(AK$2),15),$AB$2,$AC$2,FALSE,DATE(YEAR($AB156),MONTH($AB156),1),DATE(YEAR($AC156),MONTH($AC156),28)),0)</f>
      </c>
      <c r="AL156" s="18">
        <f>IFERROR(_xlfn.BETA.DIST(DATE(YEAR(AL$2),MONTH(AL$2),15),$AB$2,$AC$2,FALSE,DATE(YEAR($AB156),MONTH($AB156),1),DATE(YEAR($AC156),MONTH($AC156),28)),0)</f>
      </c>
      <c r="AM156" s="18">
        <f>IFERROR(_xlfn.BETA.DIST(DATE(YEAR(AM$2),MONTH(AM$2),15),$AB$2,$AC$2,FALSE,DATE(YEAR($AB156),MONTH($AB156),1),DATE(YEAR($AC156),MONTH($AC156),28)),0)</f>
      </c>
      <c r="AN156" s="18">
        <f>IFERROR(_xlfn.BETA.DIST(DATE(YEAR(AN$2),MONTH(AN$2),15),$AB$2,$AC$2,FALSE,DATE(YEAR($AB156),MONTH($AB156),1),DATE(YEAR($AC156),MONTH($AC156),28)),0)</f>
      </c>
      <c r="AO156" s="18">
        <f>IFERROR(_xlfn.BETA.DIST(DATE(YEAR(AO$2),MONTH(AO$2),15),$AB$2,$AC$2,FALSE,DATE(YEAR($AB156),MONTH($AB156),1),DATE(YEAR($AC156),MONTH($AC156),28)),0)</f>
      </c>
      <c r="AP156" s="18">
        <f>IFERROR(_xlfn.BETA.DIST(DATE(YEAR(AP$2),MONTH(AP$2),15),$AB$2,$AC$2,FALSE,DATE(YEAR($AB156),MONTH($AB156),1),DATE(YEAR($AC156),MONTH($AC156),28)),0)</f>
      </c>
      <c r="AQ156" s="18">
        <f>IFERROR(_xlfn.BETA.DIST(DATE(YEAR(AQ$2),MONTH(AQ$2),15),$AB$2,$AC$2,FALSE,DATE(YEAR($AB156),MONTH($AB156),1),DATE(YEAR($AC156),MONTH($AC156),28)),0)</f>
      </c>
      <c r="AR156" s="18">
        <f>IFERROR(_xlfn.BETA.DIST(DATE(YEAR(AR$2),MONTH(AR$2),15),$AB$2,$AC$2,FALSE,DATE(YEAR($AB156),MONTH($AB156),1),DATE(YEAR($AC156),MONTH($AC156),28)),0)</f>
      </c>
      <c r="AS156" s="18">
        <f>IFERROR(_xlfn.BETA.DIST(DATE(YEAR(AS$2),MONTH(AS$2),15),$AB$2,$AC$2,FALSE,DATE(YEAR($AB156),MONTH($AB156),1),DATE(YEAR($AC156),MONTH($AC156),28)),0)</f>
      </c>
      <c r="AT156" s="18">
        <f>SUM(AE156:AS156)</f>
      </c>
      <c r="AU156" s="18">
        <f>IF(I156&lt;&gt;0,I156,IF($AT156=0,0,AE156/$AT156*$X156))</f>
      </c>
      <c r="AV156" s="18">
        <f>IF(J156&lt;&gt;0,J156,IF($AT156=0,0,AF156/$AT156*$X156))</f>
      </c>
      <c r="AW156" s="18">
        <f>IF(K156&lt;&gt;0,K156,IF($AT156=0,0,AG156/$AT156*$X156))</f>
      </c>
      <c r="AX156" s="18">
        <f>IF(L156&lt;&gt;0,L156,IF($AT156=0,0,AH156/$AT156*$X156))</f>
      </c>
      <c r="AY156" s="18">
        <f>IF(M156&lt;&gt;0,M156,IF($AT156=0,0,AI156/$AT156*$X156))</f>
      </c>
      <c r="AZ156" s="18">
        <f>IF(N156&lt;&gt;0,N156,IF($AT156=0,0,AJ156/$AT156*$X156))</f>
      </c>
      <c r="BA156" s="18">
        <f>IF(O156&lt;&gt;0,O156,IF($AT156=0,0,AK156/$AT156*$X156))</f>
      </c>
      <c r="BB156" s="18">
        <f>IF(P156&lt;&gt;0,P156,IF($AT156=0,0,AL156/$AT156*$X156))</f>
      </c>
      <c r="BC156" s="18">
        <f>IF(Q156&lt;&gt;0,Q156,IF($AT156=0,0,AM156/$AT156*$X156))</f>
      </c>
      <c r="BD156" s="18">
        <f>IF(R156&lt;&gt;0,R156,IF($AT156=0,0,AN156/$AT156*$X156))</f>
      </c>
      <c r="BE156" s="18">
        <f>IF(S156&lt;&gt;0,S156,IF($AT156=0,0,AO156/$AT156*$X156))</f>
      </c>
      <c r="BF156" s="18">
        <f>IF(T156&lt;&gt;0,T156,IF($AT156=0,0,AP156/$AT156*$X156))</f>
      </c>
      <c r="BG156" s="18">
        <f>IF(U156&lt;&gt;0,U156,IF($AT156=0,0,AQ156/$AT156*$X156))</f>
      </c>
      <c r="BH156" s="18">
        <f>IF(V156&lt;&gt;0,V156,IF($AT156=0,0,AR156/$AT156*$X156))</f>
      </c>
      <c r="BI156" s="18">
        <f>IF(W156&lt;&gt;0,W156,IF($AT156=0,0,AS156/$AT156*$X156))</f>
      </c>
      <c r="BJ156" s="18">
        <f>SUM(AU156:BI156)</f>
      </c>
      <c r="BK156" s="18">
        <f>H156-BJ156</f>
      </c>
    </row>
    <row r="157" outlineLevel="1">
      <c r="A157" s="15" t="str">
        <v>SER.1.1</v>
      </c>
      <c r="B157" s="15" t="str">
        <v/>
      </c>
      <c r="C157" s="15" t="str">
        <v/>
      </c>
      <c r="D157" s="15" t="str">
        <v>SER.1.1</v>
      </c>
      <c r="E157" s="15" t="str">
        <v>Engineering</v>
      </c>
      <c r="F157" s="15">
        <v>1472400</v>
      </c>
      <c r="G157" s="15" t="str">
        <v/>
      </c>
      <c r="H157" s="15" t="str">
        <v/>
      </c>
      <c r="I157" s="15" t="str">
        <v/>
      </c>
      <c r="J157" s="15" t="str">
        <v/>
      </c>
      <c r="K157" s="15" t="str">
        <v/>
      </c>
      <c r="L157" s="15" t="str">
        <v/>
      </c>
      <c r="M157" s="15" t="str">
        <v/>
      </c>
      <c r="N157" s="15" t="str">
        <v/>
      </c>
      <c r="O157" s="15" t="str">
        <v/>
      </c>
      <c r="P157" s="15" t="str">
        <v/>
      </c>
      <c r="Q157" s="15" t="str">
        <v/>
      </c>
      <c r="R157" s="15" t="str">
        <v/>
      </c>
      <c r="S157" s="15" t="str">
        <v/>
      </c>
      <c r="T157" s="15" t="str">
        <v/>
      </c>
      <c r="U157" s="15" t="str">
        <v/>
      </c>
      <c r="V157" s="15" t="str">
        <v/>
      </c>
      <c r="W157" s="15" t="str">
        <v/>
      </c>
      <c r="X157" s="15" t="str">
        <v/>
      </c>
      <c r="Y157" s="15" t="str">
        <v/>
      </c>
      <c r="Z157" s="15" t="str">
        <v/>
      </c>
      <c r="AA157" s="15" t="str">
        <v/>
      </c>
      <c r="AB157" s="15" t="str">
        <v/>
      </c>
      <c r="AC157" s="15" t="str">
        <v/>
      </c>
      <c r="AD157" s="5" t="str">
        <v/>
      </c>
      <c r="AE157" s="18">
        <f>IFERROR(_xlfn.BETA.DIST(DATE(YEAR(AE$2),MONTH(AE$2),15),$AB$2,$AC$2,FALSE,DATE(YEAR($AB157),MONTH($AB157),1),DATE(YEAR($AC157),MONTH($AC157),28)),0)</f>
      </c>
      <c r="AF157" s="18">
        <f>IFERROR(_xlfn.BETA.DIST(DATE(YEAR(AF$2),MONTH(AF$2),15),$AB$2,$AC$2,FALSE,DATE(YEAR($AB157),MONTH($AB157),1),DATE(YEAR($AC157),MONTH($AC157),28)),0)</f>
      </c>
      <c r="AG157" s="18">
        <f>IFERROR(_xlfn.BETA.DIST(DATE(YEAR(AG$2),MONTH(AG$2),15),$AB$2,$AC$2,FALSE,DATE(YEAR($AB157),MONTH($AB157),1),DATE(YEAR($AC157),MONTH($AC157),28)),0)</f>
      </c>
      <c r="AH157" s="18">
        <f>IFERROR(_xlfn.BETA.DIST(DATE(YEAR(AH$2),MONTH(AH$2),15),$AB$2,$AC$2,FALSE,DATE(YEAR($AB157),MONTH($AB157),1),DATE(YEAR($AC157),MONTH($AC157),28)),0)</f>
      </c>
      <c r="AI157" s="18">
        <f>IFERROR(_xlfn.BETA.DIST(DATE(YEAR(AI$2),MONTH(AI$2),15),$AB$2,$AC$2,FALSE,DATE(YEAR($AB157),MONTH($AB157),1),DATE(YEAR($AC157),MONTH($AC157),28)),0)</f>
      </c>
      <c r="AJ157" s="18">
        <f>IFERROR(_xlfn.BETA.DIST(DATE(YEAR(AJ$2),MONTH(AJ$2),15),$AB$2,$AC$2,FALSE,DATE(YEAR($AB157),MONTH($AB157),1),DATE(YEAR($AC157),MONTH($AC157),28)),0)</f>
      </c>
      <c r="AK157" s="18">
        <f>IFERROR(_xlfn.BETA.DIST(DATE(YEAR(AK$2),MONTH(AK$2),15),$AB$2,$AC$2,FALSE,DATE(YEAR($AB157),MONTH($AB157),1),DATE(YEAR($AC157),MONTH($AC157),28)),0)</f>
      </c>
      <c r="AL157" s="18">
        <f>IFERROR(_xlfn.BETA.DIST(DATE(YEAR(AL$2),MONTH(AL$2),15),$AB$2,$AC$2,FALSE,DATE(YEAR($AB157),MONTH($AB157),1),DATE(YEAR($AC157),MONTH($AC157),28)),0)</f>
      </c>
      <c r="AM157" s="18">
        <f>IFERROR(_xlfn.BETA.DIST(DATE(YEAR(AM$2),MONTH(AM$2),15),$AB$2,$AC$2,FALSE,DATE(YEAR($AB157),MONTH($AB157),1),DATE(YEAR($AC157),MONTH($AC157),28)),0)</f>
      </c>
      <c r="AN157" s="18">
        <f>IFERROR(_xlfn.BETA.DIST(DATE(YEAR(AN$2),MONTH(AN$2),15),$AB$2,$AC$2,FALSE,DATE(YEAR($AB157),MONTH($AB157),1),DATE(YEAR($AC157),MONTH($AC157),28)),0)</f>
      </c>
      <c r="AO157" s="18">
        <f>IFERROR(_xlfn.BETA.DIST(DATE(YEAR(AO$2),MONTH(AO$2),15),$AB$2,$AC$2,FALSE,DATE(YEAR($AB157),MONTH($AB157),1),DATE(YEAR($AC157),MONTH($AC157),28)),0)</f>
      </c>
      <c r="AP157" s="18">
        <f>IFERROR(_xlfn.BETA.DIST(DATE(YEAR(AP$2),MONTH(AP$2),15),$AB$2,$AC$2,FALSE,DATE(YEAR($AB157),MONTH($AB157),1),DATE(YEAR($AC157),MONTH($AC157),28)),0)</f>
      </c>
      <c r="AQ157" s="18">
        <f>IFERROR(_xlfn.BETA.DIST(DATE(YEAR(AQ$2),MONTH(AQ$2),15),$AB$2,$AC$2,FALSE,DATE(YEAR($AB157),MONTH($AB157),1),DATE(YEAR($AC157),MONTH($AC157),28)),0)</f>
      </c>
      <c r="AR157" s="18">
        <f>IFERROR(_xlfn.BETA.DIST(DATE(YEAR(AR$2),MONTH(AR$2),15),$AB$2,$AC$2,FALSE,DATE(YEAR($AB157),MONTH($AB157),1),DATE(YEAR($AC157),MONTH($AC157),28)),0)</f>
      </c>
      <c r="AS157" s="18">
        <f>IFERROR(_xlfn.BETA.DIST(DATE(YEAR(AS$2),MONTH(AS$2),15),$AB$2,$AC$2,FALSE,DATE(YEAR($AB157),MONTH($AB157),1),DATE(YEAR($AC157),MONTH($AC157),28)),0)</f>
      </c>
      <c r="AT157" s="18">
        <f>SUM(AE157:AS157)</f>
      </c>
      <c r="AU157" s="18">
        <f>IF(I157&lt;&gt;0,I157,IF($AT157=0,0,AE157/$AT157*$X157))</f>
      </c>
      <c r="AV157" s="18">
        <f>IF(J157&lt;&gt;0,J157,IF($AT157=0,0,AF157/$AT157*$X157))</f>
      </c>
      <c r="AW157" s="18">
        <f>IF(K157&lt;&gt;0,K157,IF($AT157=0,0,AG157/$AT157*$X157))</f>
      </c>
      <c r="AX157" s="18">
        <f>IF(L157&lt;&gt;0,L157,IF($AT157=0,0,AH157/$AT157*$X157))</f>
      </c>
      <c r="AY157" s="18">
        <f>IF(M157&lt;&gt;0,M157,IF($AT157=0,0,AI157/$AT157*$X157))</f>
      </c>
      <c r="AZ157" s="18">
        <f>IF(N157&lt;&gt;0,N157,IF($AT157=0,0,AJ157/$AT157*$X157))</f>
      </c>
      <c r="BA157" s="18">
        <f>IF(O157&lt;&gt;0,O157,IF($AT157=0,0,AK157/$AT157*$X157))</f>
      </c>
      <c r="BB157" s="18">
        <f>IF(P157&lt;&gt;0,P157,IF($AT157=0,0,AL157/$AT157*$X157))</f>
      </c>
      <c r="BC157" s="18">
        <f>IF(Q157&lt;&gt;0,Q157,IF($AT157=0,0,AM157/$AT157*$X157))</f>
      </c>
      <c r="BD157" s="18">
        <f>IF(R157&lt;&gt;0,R157,IF($AT157=0,0,AN157/$AT157*$X157))</f>
      </c>
      <c r="BE157" s="18">
        <f>IF(S157&lt;&gt;0,S157,IF($AT157=0,0,AO157/$AT157*$X157))</f>
      </c>
      <c r="BF157" s="18">
        <f>IF(T157&lt;&gt;0,T157,IF($AT157=0,0,AP157/$AT157*$X157))</f>
      </c>
      <c r="BG157" s="18">
        <f>IF(U157&lt;&gt;0,U157,IF($AT157=0,0,AQ157/$AT157*$X157))</f>
      </c>
      <c r="BH157" s="18">
        <f>IF(V157&lt;&gt;0,V157,IF($AT157=0,0,AR157/$AT157*$X157))</f>
      </c>
      <c r="BI157" s="18">
        <f>IF(W157&lt;&gt;0,W157,IF($AT157=0,0,AS157/$AT157*$X157))</f>
      </c>
      <c r="BJ157" s="18">
        <f>SUM(AU157:BI157)</f>
      </c>
      <c r="BK157" s="15" t="str">
        <v/>
      </c>
    </row>
    <row r="158" outlineLevel="2">
      <c r="A158" s="5" t="str">
        <v>SER.1.1</v>
      </c>
      <c r="B158" s="5" t="str">
        <v/>
      </c>
      <c r="C158" s="5" t="str">
        <v/>
      </c>
      <c r="D158" s="19">
        <v>0.1</v>
      </c>
      <c r="E158" s="5" t="str">
        <v>Advanced Payment Installation</v>
      </c>
      <c r="F158" s="5" t="str">
        <v/>
      </c>
      <c r="G158" s="18">
        <f>F157*D158</f>
      </c>
      <c r="H158" s="18">
        <f>G158</f>
      </c>
      <c r="I158" s="18">
        <v>0</v>
      </c>
      <c r="J158" s="18">
        <v>0</v>
      </c>
      <c r="K158" s="18">
        <v>0</v>
      </c>
      <c r="L158" s="18">
        <v>0</v>
      </c>
      <c r="M158" s="18">
        <v>0</v>
      </c>
      <c r="N158" s="18">
        <v>0</v>
      </c>
      <c r="O158" s="18">
        <v>0</v>
      </c>
      <c r="P158" s="18">
        <v>0</v>
      </c>
      <c r="Q158" s="18">
        <v>0</v>
      </c>
      <c r="R158" s="18">
        <v>0</v>
      </c>
      <c r="S158" s="18">
        <v>0</v>
      </c>
      <c r="T158" s="18">
        <v>0</v>
      </c>
      <c r="U158" s="18">
        <v>0</v>
      </c>
      <c r="V158" s="18">
        <v>0</v>
      </c>
      <c r="W158" s="18">
        <v>0</v>
      </c>
      <c r="X158" s="18">
        <f>H158-SUM(I158:W158)</f>
      </c>
      <c r="Y158" s="5" t="str">
        <v/>
      </c>
      <c r="Z158" s="5" t="str">
        <v/>
      </c>
      <c r="AA158" s="18">
        <v>0</v>
      </c>
      <c r="AB158" s="20">
        <f>Y158+AA158</f>
      </c>
      <c r="AC158" s="20">
        <f>AA158+Z158</f>
      </c>
      <c r="AD158" s="5" t="str">
        <v/>
      </c>
      <c r="AE158" s="18">
        <f>IFERROR(_xlfn.BETA.DIST(DATE(YEAR(AE$2),MONTH(AE$2),15),$AB$2,$AC$2,FALSE,DATE(YEAR($AB158),MONTH($AB158),1),DATE(YEAR($AC158),MONTH($AC158),28)),0)</f>
      </c>
      <c r="AF158" s="18">
        <f>IFERROR(_xlfn.BETA.DIST(DATE(YEAR(AF$2),MONTH(AF$2),15),$AB$2,$AC$2,FALSE,DATE(YEAR($AB158),MONTH($AB158),1),DATE(YEAR($AC158),MONTH($AC158),28)),0)</f>
      </c>
      <c r="AG158" s="18">
        <f>IFERROR(_xlfn.BETA.DIST(DATE(YEAR(AG$2),MONTH(AG$2),15),$AB$2,$AC$2,FALSE,DATE(YEAR($AB158),MONTH($AB158),1),DATE(YEAR($AC158),MONTH($AC158),28)),0)</f>
      </c>
      <c r="AH158" s="18">
        <f>IFERROR(_xlfn.BETA.DIST(DATE(YEAR(AH$2),MONTH(AH$2),15),$AB$2,$AC$2,FALSE,DATE(YEAR($AB158),MONTH($AB158),1),DATE(YEAR($AC158),MONTH($AC158),28)),0)</f>
      </c>
      <c r="AI158" s="18">
        <f>IFERROR(_xlfn.BETA.DIST(DATE(YEAR(AI$2),MONTH(AI$2),15),$AB$2,$AC$2,FALSE,DATE(YEAR($AB158),MONTH($AB158),1),DATE(YEAR($AC158),MONTH($AC158),28)),0)</f>
      </c>
      <c r="AJ158" s="18">
        <f>IFERROR(_xlfn.BETA.DIST(DATE(YEAR(AJ$2),MONTH(AJ$2),15),$AB$2,$AC$2,FALSE,DATE(YEAR($AB158),MONTH($AB158),1),DATE(YEAR($AC158),MONTH($AC158),28)),0)</f>
      </c>
      <c r="AK158" s="18">
        <f>IFERROR(_xlfn.BETA.DIST(DATE(YEAR(AK$2),MONTH(AK$2),15),$AB$2,$AC$2,FALSE,DATE(YEAR($AB158),MONTH($AB158),1),DATE(YEAR($AC158),MONTH($AC158),28)),0)</f>
      </c>
      <c r="AL158" s="18">
        <f>IFERROR(_xlfn.BETA.DIST(DATE(YEAR(AL$2),MONTH(AL$2),15),$AB$2,$AC$2,FALSE,DATE(YEAR($AB158),MONTH($AB158),1),DATE(YEAR($AC158),MONTH($AC158),28)),0)</f>
      </c>
      <c r="AM158" s="18">
        <f>IFERROR(_xlfn.BETA.DIST(DATE(YEAR(AM$2),MONTH(AM$2),15),$AB$2,$AC$2,FALSE,DATE(YEAR($AB158),MONTH($AB158),1),DATE(YEAR($AC158),MONTH($AC158),28)),0)</f>
      </c>
      <c r="AN158" s="18">
        <f>IFERROR(_xlfn.BETA.DIST(DATE(YEAR(AN$2),MONTH(AN$2),15),$AB$2,$AC$2,FALSE,DATE(YEAR($AB158),MONTH($AB158),1),DATE(YEAR($AC158),MONTH($AC158),28)),0)</f>
      </c>
      <c r="AO158" s="18">
        <f>IFERROR(_xlfn.BETA.DIST(DATE(YEAR(AO$2),MONTH(AO$2),15),$AB$2,$AC$2,FALSE,DATE(YEAR($AB158),MONTH($AB158),1),DATE(YEAR($AC158),MONTH($AC158),28)),0)</f>
      </c>
      <c r="AP158" s="18">
        <f>IFERROR(_xlfn.BETA.DIST(DATE(YEAR(AP$2),MONTH(AP$2),15),$AB$2,$AC$2,FALSE,DATE(YEAR($AB158),MONTH($AB158),1),DATE(YEAR($AC158),MONTH($AC158),28)),0)</f>
      </c>
      <c r="AQ158" s="18">
        <f>IFERROR(_xlfn.BETA.DIST(DATE(YEAR(AQ$2),MONTH(AQ$2),15),$AB$2,$AC$2,FALSE,DATE(YEAR($AB158),MONTH($AB158),1),DATE(YEAR($AC158),MONTH($AC158),28)),0)</f>
      </c>
      <c r="AR158" s="18">
        <f>IFERROR(_xlfn.BETA.DIST(DATE(YEAR(AR$2),MONTH(AR$2),15),$AB$2,$AC$2,FALSE,DATE(YEAR($AB158),MONTH($AB158),1),DATE(YEAR($AC158),MONTH($AC158),28)),0)</f>
      </c>
      <c r="AS158" s="18">
        <f>IFERROR(_xlfn.BETA.DIST(DATE(YEAR(AS$2),MONTH(AS$2),15),$AB$2,$AC$2,FALSE,DATE(YEAR($AB158),MONTH($AB158),1),DATE(YEAR($AC158),MONTH($AC158),28)),0)</f>
      </c>
      <c r="AT158" s="18">
        <f>SUM(AE158:AS158)</f>
      </c>
      <c r="AU158" s="18">
        <f>IF(I158&lt;&gt;0,I158,IF($AT158=0,0,AE158/$AT158*$X158))</f>
      </c>
      <c r="AV158" s="18">
        <f>IF(J158&lt;&gt;0,J158,IF($AT158=0,0,AF158/$AT158*$X158))</f>
      </c>
      <c r="AW158" s="18">
        <f>IF(K158&lt;&gt;0,K158,IF($AT158=0,0,AG158/$AT158*$X158))</f>
      </c>
      <c r="AX158" s="18">
        <f>IF(L158&lt;&gt;0,L158,IF($AT158=0,0,AH158/$AT158*$X158))</f>
      </c>
      <c r="AY158" s="18">
        <f>IF(M158&lt;&gt;0,M158,IF($AT158=0,0,AI158/$AT158*$X158))</f>
      </c>
      <c r="AZ158" s="18">
        <f>IF(N158&lt;&gt;0,N158,IF($AT158=0,0,AJ158/$AT158*$X158))</f>
      </c>
      <c r="BA158" s="18">
        <f>IF(O158&lt;&gt;0,O158,IF($AT158=0,0,AK158/$AT158*$X158))</f>
      </c>
      <c r="BB158" s="18">
        <f>IF(P158&lt;&gt;0,P158,IF($AT158=0,0,AL158/$AT158*$X158))</f>
      </c>
      <c r="BC158" s="18">
        <f>IF(Q158&lt;&gt;0,Q158,IF($AT158=0,0,AM158/$AT158*$X158))</f>
      </c>
      <c r="BD158" s="18">
        <f>IF(R158&lt;&gt;0,R158,IF($AT158=0,0,AN158/$AT158*$X158))</f>
      </c>
      <c r="BE158" s="18">
        <f>IF(S158&lt;&gt;0,S158,IF($AT158=0,0,AO158/$AT158*$X158))</f>
      </c>
      <c r="BF158" s="18">
        <f>IF(T158&lt;&gt;0,T158,IF($AT158=0,0,AP158/$AT158*$X158))</f>
      </c>
      <c r="BG158" s="18">
        <f>IF(U158&lt;&gt;0,U158,IF($AT158=0,0,AQ158/$AT158*$X158))</f>
      </c>
      <c r="BH158" s="18">
        <f>IF(V158&lt;&gt;0,V158,IF($AT158=0,0,AR158/$AT158*$X158))</f>
      </c>
      <c r="BI158" s="18">
        <f>IF(W158&lt;&gt;0,W158,IF($AT158=0,0,AS158/$AT158*$X158))</f>
      </c>
      <c r="BJ158" s="18">
        <f>SUM(AU158:BI158)</f>
      </c>
      <c r="BK158" s="18">
        <f>H158-BJ158</f>
      </c>
    </row>
    <row r="159" outlineLevel="2">
      <c r="A159" s="5" t="str">
        <v>SER.1.1</v>
      </c>
      <c r="B159" s="5" t="str">
        <v/>
      </c>
      <c r="C159" s="5" t="str">
        <v/>
      </c>
      <c r="D159" s="19">
        <v>0.9</v>
      </c>
      <c r="E159" s="5" t="str">
        <v>Progress</v>
      </c>
      <c r="F159" s="5" t="str">
        <v/>
      </c>
      <c r="G159" s="18">
        <f>F157*D159</f>
      </c>
      <c r="H159" s="18">
        <f>G159</f>
      </c>
      <c r="I159" s="18">
        <v>0</v>
      </c>
      <c r="J159" s="18">
        <v>0</v>
      </c>
      <c r="K159" s="18">
        <v>0</v>
      </c>
      <c r="L159" s="18">
        <v>0</v>
      </c>
      <c r="M159" s="18">
        <v>0</v>
      </c>
      <c r="N159" s="18">
        <v>0</v>
      </c>
      <c r="O159" s="18">
        <v>0</v>
      </c>
      <c r="P159" s="18">
        <v>0</v>
      </c>
      <c r="Q159" s="18">
        <v>0</v>
      </c>
      <c r="R159" s="18">
        <v>0</v>
      </c>
      <c r="S159" s="18">
        <v>0</v>
      </c>
      <c r="T159" s="18">
        <v>0</v>
      </c>
      <c r="U159" s="18">
        <v>0</v>
      </c>
      <c r="V159" s="18">
        <v>0</v>
      </c>
      <c r="W159" s="18">
        <v>0</v>
      </c>
      <c r="X159" s="18">
        <f>H159-SUM(I159:W159)</f>
      </c>
      <c r="Y159" s="5" t="str">
        <v/>
      </c>
      <c r="Z159" s="5" t="str">
        <v/>
      </c>
      <c r="AA159" s="18">
        <v>30</v>
      </c>
      <c r="AB159" s="20">
        <f>Y159+AA159</f>
      </c>
      <c r="AC159" s="20">
        <f>AA159+Z159</f>
      </c>
      <c r="AD159" s="5" t="str">
        <v/>
      </c>
      <c r="AE159" s="18">
        <f>IFERROR(_xlfn.BETA.DIST(DATE(YEAR(AE$2),MONTH(AE$2),15),$AB$2,$AC$2,FALSE,DATE(YEAR($AB159),MONTH($AB159),1),DATE(YEAR($AC159),MONTH($AC159),28)),0)</f>
      </c>
      <c r="AF159" s="18">
        <f>IFERROR(_xlfn.BETA.DIST(DATE(YEAR(AF$2),MONTH(AF$2),15),$AB$2,$AC$2,FALSE,DATE(YEAR($AB159),MONTH($AB159),1),DATE(YEAR($AC159),MONTH($AC159),28)),0)</f>
      </c>
      <c r="AG159" s="18">
        <f>IFERROR(_xlfn.BETA.DIST(DATE(YEAR(AG$2),MONTH(AG$2),15),$AB$2,$AC$2,FALSE,DATE(YEAR($AB159),MONTH($AB159),1),DATE(YEAR($AC159),MONTH($AC159),28)),0)</f>
      </c>
      <c r="AH159" s="18">
        <f>IFERROR(_xlfn.BETA.DIST(DATE(YEAR(AH$2),MONTH(AH$2),15),$AB$2,$AC$2,FALSE,DATE(YEAR($AB159),MONTH($AB159),1),DATE(YEAR($AC159),MONTH($AC159),28)),0)</f>
      </c>
      <c r="AI159" s="18">
        <f>IFERROR(_xlfn.BETA.DIST(DATE(YEAR(AI$2),MONTH(AI$2),15),$AB$2,$AC$2,FALSE,DATE(YEAR($AB159),MONTH($AB159),1),DATE(YEAR($AC159),MONTH($AC159),28)),0)</f>
      </c>
      <c r="AJ159" s="18">
        <f>IFERROR(_xlfn.BETA.DIST(DATE(YEAR(AJ$2),MONTH(AJ$2),15),$AB$2,$AC$2,FALSE,DATE(YEAR($AB159),MONTH($AB159),1),DATE(YEAR($AC159),MONTH($AC159),28)),0)</f>
      </c>
      <c r="AK159" s="18">
        <f>IFERROR(_xlfn.BETA.DIST(DATE(YEAR(AK$2),MONTH(AK$2),15),$AB$2,$AC$2,FALSE,DATE(YEAR($AB159),MONTH($AB159),1),DATE(YEAR($AC159),MONTH($AC159),28)),0)</f>
      </c>
      <c r="AL159" s="18">
        <f>IFERROR(_xlfn.BETA.DIST(DATE(YEAR(AL$2),MONTH(AL$2),15),$AB$2,$AC$2,FALSE,DATE(YEAR($AB159),MONTH($AB159),1),DATE(YEAR($AC159),MONTH($AC159),28)),0)</f>
      </c>
      <c r="AM159" s="18">
        <f>IFERROR(_xlfn.BETA.DIST(DATE(YEAR(AM$2),MONTH(AM$2),15),$AB$2,$AC$2,FALSE,DATE(YEAR($AB159),MONTH($AB159),1),DATE(YEAR($AC159),MONTH($AC159),28)),0)</f>
      </c>
      <c r="AN159" s="18">
        <f>IFERROR(_xlfn.BETA.DIST(DATE(YEAR(AN$2),MONTH(AN$2),15),$AB$2,$AC$2,FALSE,DATE(YEAR($AB159),MONTH($AB159),1),DATE(YEAR($AC159),MONTH($AC159),28)),0)</f>
      </c>
      <c r="AO159" s="18">
        <f>IFERROR(_xlfn.BETA.DIST(DATE(YEAR(AO$2),MONTH(AO$2),15),$AB$2,$AC$2,FALSE,DATE(YEAR($AB159),MONTH($AB159),1),DATE(YEAR($AC159),MONTH($AC159),28)),0)</f>
      </c>
      <c r="AP159" s="18">
        <f>IFERROR(_xlfn.BETA.DIST(DATE(YEAR(AP$2),MONTH(AP$2),15),$AB$2,$AC$2,FALSE,DATE(YEAR($AB159),MONTH($AB159),1),DATE(YEAR($AC159),MONTH($AC159),28)),0)</f>
      </c>
      <c r="AQ159" s="18">
        <f>IFERROR(_xlfn.BETA.DIST(DATE(YEAR(AQ$2),MONTH(AQ$2),15),$AB$2,$AC$2,FALSE,DATE(YEAR($AB159),MONTH($AB159),1),DATE(YEAR($AC159),MONTH($AC159),28)),0)</f>
      </c>
      <c r="AR159" s="18">
        <f>IFERROR(_xlfn.BETA.DIST(DATE(YEAR(AR$2),MONTH(AR$2),15),$AB$2,$AC$2,FALSE,DATE(YEAR($AB159),MONTH($AB159),1),DATE(YEAR($AC159),MONTH($AC159),28)),0)</f>
      </c>
      <c r="AS159" s="18">
        <f>IFERROR(_xlfn.BETA.DIST(DATE(YEAR(AS$2),MONTH(AS$2),15),$AB$2,$AC$2,FALSE,DATE(YEAR($AB159),MONTH($AB159),1),DATE(YEAR($AC159),MONTH($AC159),28)),0)</f>
      </c>
      <c r="AT159" s="18">
        <f>SUM(AE159:AS159)</f>
      </c>
      <c r="AU159" s="18">
        <f>IF(I159&lt;&gt;0,I159,IF($AT159=0,0,AE159/$AT159*$X159))</f>
      </c>
      <c r="AV159" s="18">
        <f>IF(J159&lt;&gt;0,J159,IF($AT159=0,0,AF159/$AT159*$X159))</f>
      </c>
      <c r="AW159" s="18">
        <f>IF(K159&lt;&gt;0,K159,IF($AT159=0,0,AG159/$AT159*$X159))</f>
      </c>
      <c r="AX159" s="18">
        <f>IF(L159&lt;&gt;0,L159,IF($AT159=0,0,AH159/$AT159*$X159))</f>
      </c>
      <c r="AY159" s="18">
        <f>IF(M159&lt;&gt;0,M159,IF($AT159=0,0,AI159/$AT159*$X159))</f>
      </c>
      <c r="AZ159" s="18">
        <f>IF(N159&lt;&gt;0,N159,IF($AT159=0,0,AJ159/$AT159*$X159))</f>
      </c>
      <c r="BA159" s="18">
        <f>IF(O159&lt;&gt;0,O159,IF($AT159=0,0,AK159/$AT159*$X159))</f>
      </c>
      <c r="BB159" s="18">
        <f>IF(P159&lt;&gt;0,P159,IF($AT159=0,0,AL159/$AT159*$X159))</f>
      </c>
      <c r="BC159" s="18">
        <f>IF(Q159&lt;&gt;0,Q159,IF($AT159=0,0,AM159/$AT159*$X159))</f>
      </c>
      <c r="BD159" s="18">
        <f>IF(R159&lt;&gt;0,R159,IF($AT159=0,0,AN159/$AT159*$X159))</f>
      </c>
      <c r="BE159" s="18">
        <f>IF(S159&lt;&gt;0,S159,IF($AT159=0,0,AO159/$AT159*$X159))</f>
      </c>
      <c r="BF159" s="18">
        <f>IF(T159&lt;&gt;0,T159,IF($AT159=0,0,AP159/$AT159*$X159))</f>
      </c>
      <c r="BG159" s="18">
        <f>IF(U159&lt;&gt;0,U159,IF($AT159=0,0,AQ159/$AT159*$X159))</f>
      </c>
      <c r="BH159" s="18">
        <f>IF(V159&lt;&gt;0,V159,IF($AT159=0,0,AR159/$AT159*$X159))</f>
      </c>
      <c r="BI159" s="18">
        <f>IF(W159&lt;&gt;0,W159,IF($AT159=0,0,AS159/$AT159*$X159))</f>
      </c>
      <c r="BJ159" s="18">
        <f>SUM(AU159:BI159)</f>
      </c>
      <c r="BK159" s="18">
        <f>H159-BJ159</f>
      </c>
    </row>
    <row r="160" outlineLevel="1">
      <c r="A160" s="15" t="str">
        <v>SER.2.1</v>
      </c>
      <c r="B160" s="15" t="str">
        <v/>
      </c>
      <c r="C160" s="15" t="str">
        <v/>
      </c>
      <c r="D160" s="15" t="str">
        <v>SER.2.1</v>
      </c>
      <c r="E160" s="15" t="str">
        <v>Equipment FAT (EGP)</v>
      </c>
      <c r="F160" s="15">
        <v>1188963</v>
      </c>
      <c r="G160" s="15" t="str">
        <v/>
      </c>
      <c r="H160" s="15" t="str">
        <v/>
      </c>
      <c r="I160" s="15" t="str">
        <v/>
      </c>
      <c r="J160" s="15" t="str">
        <v/>
      </c>
      <c r="K160" s="15" t="str">
        <v/>
      </c>
      <c r="L160" s="15" t="str">
        <v/>
      </c>
      <c r="M160" s="15" t="str">
        <v/>
      </c>
      <c r="N160" s="15" t="str">
        <v/>
      </c>
      <c r="O160" s="15" t="str">
        <v/>
      </c>
      <c r="P160" s="15" t="str">
        <v/>
      </c>
      <c r="Q160" s="15" t="str">
        <v/>
      </c>
      <c r="R160" s="15" t="str">
        <v/>
      </c>
      <c r="S160" s="15" t="str">
        <v/>
      </c>
      <c r="T160" s="15" t="str">
        <v/>
      </c>
      <c r="U160" s="15" t="str">
        <v/>
      </c>
      <c r="V160" s="15" t="str">
        <v/>
      </c>
      <c r="W160" s="15" t="str">
        <v/>
      </c>
      <c r="X160" s="15" t="str">
        <v/>
      </c>
      <c r="Y160" s="15" t="str">
        <v/>
      </c>
      <c r="Z160" s="15" t="str">
        <v/>
      </c>
      <c r="AA160" s="15" t="str">
        <v/>
      </c>
      <c r="AB160" s="15" t="str">
        <v/>
      </c>
      <c r="AC160" s="15" t="str">
        <v/>
      </c>
      <c r="AD160" s="5" t="str">
        <v/>
      </c>
      <c r="AE160" s="18">
        <f>IFERROR(_xlfn.BETA.DIST(DATE(YEAR(AE$2),MONTH(AE$2),15),$AB$2,$AC$2,FALSE,DATE(YEAR($AB160),MONTH($AB160),1),DATE(YEAR($AC160),MONTH($AC160),28)),0)</f>
      </c>
      <c r="AF160" s="18">
        <f>IFERROR(_xlfn.BETA.DIST(DATE(YEAR(AF$2),MONTH(AF$2),15),$AB$2,$AC$2,FALSE,DATE(YEAR($AB160),MONTH($AB160),1),DATE(YEAR($AC160),MONTH($AC160),28)),0)</f>
      </c>
      <c r="AG160" s="18">
        <f>IFERROR(_xlfn.BETA.DIST(DATE(YEAR(AG$2),MONTH(AG$2),15),$AB$2,$AC$2,FALSE,DATE(YEAR($AB160),MONTH($AB160),1),DATE(YEAR($AC160),MONTH($AC160),28)),0)</f>
      </c>
      <c r="AH160" s="18">
        <f>IFERROR(_xlfn.BETA.DIST(DATE(YEAR(AH$2),MONTH(AH$2),15),$AB$2,$AC$2,FALSE,DATE(YEAR($AB160),MONTH($AB160),1),DATE(YEAR($AC160),MONTH($AC160),28)),0)</f>
      </c>
      <c r="AI160" s="18">
        <f>IFERROR(_xlfn.BETA.DIST(DATE(YEAR(AI$2),MONTH(AI$2),15),$AB$2,$AC$2,FALSE,DATE(YEAR($AB160),MONTH($AB160),1),DATE(YEAR($AC160),MONTH($AC160),28)),0)</f>
      </c>
      <c r="AJ160" s="18">
        <f>IFERROR(_xlfn.BETA.DIST(DATE(YEAR(AJ$2),MONTH(AJ$2),15),$AB$2,$AC$2,FALSE,DATE(YEAR($AB160),MONTH($AB160),1),DATE(YEAR($AC160),MONTH($AC160),28)),0)</f>
      </c>
      <c r="AK160" s="18">
        <f>IFERROR(_xlfn.BETA.DIST(DATE(YEAR(AK$2),MONTH(AK$2),15),$AB$2,$AC$2,FALSE,DATE(YEAR($AB160),MONTH($AB160),1),DATE(YEAR($AC160),MONTH($AC160),28)),0)</f>
      </c>
      <c r="AL160" s="18">
        <f>IFERROR(_xlfn.BETA.DIST(DATE(YEAR(AL$2),MONTH(AL$2),15),$AB$2,$AC$2,FALSE,DATE(YEAR($AB160),MONTH($AB160),1),DATE(YEAR($AC160),MONTH($AC160),28)),0)</f>
      </c>
      <c r="AM160" s="18">
        <f>IFERROR(_xlfn.BETA.DIST(DATE(YEAR(AM$2),MONTH(AM$2),15),$AB$2,$AC$2,FALSE,DATE(YEAR($AB160),MONTH($AB160),1),DATE(YEAR($AC160),MONTH($AC160),28)),0)</f>
      </c>
      <c r="AN160" s="18">
        <f>IFERROR(_xlfn.BETA.DIST(DATE(YEAR(AN$2),MONTH(AN$2),15),$AB$2,$AC$2,FALSE,DATE(YEAR($AB160),MONTH($AB160),1),DATE(YEAR($AC160),MONTH($AC160),28)),0)</f>
      </c>
      <c r="AO160" s="18">
        <f>IFERROR(_xlfn.BETA.DIST(DATE(YEAR(AO$2),MONTH(AO$2),15),$AB$2,$AC$2,FALSE,DATE(YEAR($AB160),MONTH($AB160),1),DATE(YEAR($AC160),MONTH($AC160),28)),0)</f>
      </c>
      <c r="AP160" s="18">
        <f>IFERROR(_xlfn.BETA.DIST(DATE(YEAR(AP$2),MONTH(AP$2),15),$AB$2,$AC$2,FALSE,DATE(YEAR($AB160),MONTH($AB160),1),DATE(YEAR($AC160),MONTH($AC160),28)),0)</f>
      </c>
      <c r="AQ160" s="18">
        <f>IFERROR(_xlfn.BETA.DIST(DATE(YEAR(AQ$2),MONTH(AQ$2),15),$AB$2,$AC$2,FALSE,DATE(YEAR($AB160),MONTH($AB160),1),DATE(YEAR($AC160),MONTH($AC160),28)),0)</f>
      </c>
      <c r="AR160" s="18">
        <f>IFERROR(_xlfn.BETA.DIST(DATE(YEAR(AR$2),MONTH(AR$2),15),$AB$2,$AC$2,FALSE,DATE(YEAR($AB160),MONTH($AB160),1),DATE(YEAR($AC160),MONTH($AC160),28)),0)</f>
      </c>
      <c r="AS160" s="18">
        <f>IFERROR(_xlfn.BETA.DIST(DATE(YEAR(AS$2),MONTH(AS$2),15),$AB$2,$AC$2,FALSE,DATE(YEAR($AB160),MONTH($AB160),1),DATE(YEAR($AC160),MONTH($AC160),28)),0)</f>
      </c>
      <c r="AT160" s="18">
        <f>SUM(AE160:AS160)</f>
      </c>
      <c r="AU160" s="18">
        <f>IF(I160&lt;&gt;0,I160,IF($AT160=0,0,AE160/$AT160*$X160))</f>
      </c>
      <c r="AV160" s="18">
        <f>IF(J160&lt;&gt;0,J160,IF($AT160=0,0,AF160/$AT160*$X160))</f>
      </c>
      <c r="AW160" s="18">
        <f>IF(K160&lt;&gt;0,K160,IF($AT160=0,0,AG160/$AT160*$X160))</f>
      </c>
      <c r="AX160" s="18">
        <f>IF(L160&lt;&gt;0,L160,IF($AT160=0,0,AH160/$AT160*$X160))</f>
      </c>
      <c r="AY160" s="18">
        <f>IF(M160&lt;&gt;0,M160,IF($AT160=0,0,AI160/$AT160*$X160))</f>
      </c>
      <c r="AZ160" s="18">
        <f>IF(N160&lt;&gt;0,N160,IF($AT160=0,0,AJ160/$AT160*$X160))</f>
      </c>
      <c r="BA160" s="18">
        <f>IF(O160&lt;&gt;0,O160,IF($AT160=0,0,AK160/$AT160*$X160))</f>
      </c>
      <c r="BB160" s="18">
        <f>IF(P160&lt;&gt;0,P160,IF($AT160=0,0,AL160/$AT160*$X160))</f>
      </c>
      <c r="BC160" s="18">
        <f>IF(Q160&lt;&gt;0,Q160,IF($AT160=0,0,AM160/$AT160*$X160))</f>
      </c>
      <c r="BD160" s="18">
        <f>IF(R160&lt;&gt;0,R160,IF($AT160=0,0,AN160/$AT160*$X160))</f>
      </c>
      <c r="BE160" s="18">
        <f>IF(S160&lt;&gt;0,S160,IF($AT160=0,0,AO160/$AT160*$X160))</f>
      </c>
      <c r="BF160" s="18">
        <f>IF(T160&lt;&gt;0,T160,IF($AT160=0,0,AP160/$AT160*$X160))</f>
      </c>
      <c r="BG160" s="18">
        <f>IF(U160&lt;&gt;0,U160,IF($AT160=0,0,AQ160/$AT160*$X160))</f>
      </c>
      <c r="BH160" s="18">
        <f>IF(V160&lt;&gt;0,V160,IF($AT160=0,0,AR160/$AT160*$X160))</f>
      </c>
      <c r="BI160" s="18">
        <f>IF(W160&lt;&gt;0,W160,IF($AT160=0,0,AS160/$AT160*$X160))</f>
      </c>
      <c r="BJ160" s="18">
        <f>SUM(AU160:BI160)</f>
      </c>
      <c r="BK160" s="15" t="str">
        <v/>
      </c>
    </row>
    <row r="161" outlineLevel="2">
      <c r="A161" s="5" t="str">
        <v>SER.2.1</v>
      </c>
      <c r="B161" s="5" t="str">
        <v/>
      </c>
      <c r="C161" s="5" t="str">
        <v/>
      </c>
      <c r="D161" s="19">
        <v>0.1</v>
      </c>
      <c r="E161" s="5" t="str">
        <v>Advanced Payment Installation</v>
      </c>
      <c r="F161" s="5" t="str">
        <v/>
      </c>
      <c r="G161" s="18">
        <f>F160*D161</f>
      </c>
      <c r="H161" s="18">
        <f>G161</f>
      </c>
      <c r="I161" s="18">
        <v>0</v>
      </c>
      <c r="J161" s="18">
        <v>0</v>
      </c>
      <c r="K161" s="18">
        <v>0</v>
      </c>
      <c r="L161" s="18">
        <v>0</v>
      </c>
      <c r="M161" s="18">
        <v>0</v>
      </c>
      <c r="N161" s="18">
        <v>0</v>
      </c>
      <c r="O161" s="18">
        <v>0</v>
      </c>
      <c r="P161" s="18">
        <v>0</v>
      </c>
      <c r="Q161" s="18">
        <v>0</v>
      </c>
      <c r="R161" s="18">
        <v>0</v>
      </c>
      <c r="S161" s="18">
        <v>0</v>
      </c>
      <c r="T161" s="18">
        <v>0</v>
      </c>
      <c r="U161" s="18">
        <v>0</v>
      </c>
      <c r="V161" s="18">
        <v>0</v>
      </c>
      <c r="W161" s="18">
        <v>0</v>
      </c>
      <c r="X161" s="18">
        <f>H161-SUM(I161:W161)</f>
      </c>
      <c r="Y161" s="5" t="str">
        <v/>
      </c>
      <c r="Z161" s="5" t="str">
        <v/>
      </c>
      <c r="AA161" s="18">
        <v>0</v>
      </c>
      <c r="AB161" s="20">
        <f>Y161+AA161</f>
      </c>
      <c r="AC161" s="20">
        <f>AA161+Z161</f>
      </c>
      <c r="AD161" s="5" t="str">
        <v/>
      </c>
      <c r="AE161" s="18">
        <f>IFERROR(_xlfn.BETA.DIST(DATE(YEAR(AE$2),MONTH(AE$2),15),$AB$2,$AC$2,FALSE,DATE(YEAR($AB161),MONTH($AB161),1),DATE(YEAR($AC161),MONTH($AC161),28)),0)</f>
      </c>
      <c r="AF161" s="18">
        <f>IFERROR(_xlfn.BETA.DIST(DATE(YEAR(AF$2),MONTH(AF$2),15),$AB$2,$AC$2,FALSE,DATE(YEAR($AB161),MONTH($AB161),1),DATE(YEAR($AC161),MONTH($AC161),28)),0)</f>
      </c>
      <c r="AG161" s="18">
        <f>IFERROR(_xlfn.BETA.DIST(DATE(YEAR(AG$2),MONTH(AG$2),15),$AB$2,$AC$2,FALSE,DATE(YEAR($AB161),MONTH($AB161),1),DATE(YEAR($AC161),MONTH($AC161),28)),0)</f>
      </c>
      <c r="AH161" s="18">
        <f>IFERROR(_xlfn.BETA.DIST(DATE(YEAR(AH$2),MONTH(AH$2),15),$AB$2,$AC$2,FALSE,DATE(YEAR($AB161),MONTH($AB161),1),DATE(YEAR($AC161),MONTH($AC161),28)),0)</f>
      </c>
      <c r="AI161" s="18">
        <f>IFERROR(_xlfn.BETA.DIST(DATE(YEAR(AI$2),MONTH(AI$2),15),$AB$2,$AC$2,FALSE,DATE(YEAR($AB161),MONTH($AB161),1),DATE(YEAR($AC161),MONTH($AC161),28)),0)</f>
      </c>
      <c r="AJ161" s="18">
        <f>IFERROR(_xlfn.BETA.DIST(DATE(YEAR(AJ$2),MONTH(AJ$2),15),$AB$2,$AC$2,FALSE,DATE(YEAR($AB161),MONTH($AB161),1),DATE(YEAR($AC161),MONTH($AC161),28)),0)</f>
      </c>
      <c r="AK161" s="18">
        <f>IFERROR(_xlfn.BETA.DIST(DATE(YEAR(AK$2),MONTH(AK$2),15),$AB$2,$AC$2,FALSE,DATE(YEAR($AB161),MONTH($AB161),1),DATE(YEAR($AC161),MONTH($AC161),28)),0)</f>
      </c>
      <c r="AL161" s="18">
        <f>IFERROR(_xlfn.BETA.DIST(DATE(YEAR(AL$2),MONTH(AL$2),15),$AB$2,$AC$2,FALSE,DATE(YEAR($AB161),MONTH($AB161),1),DATE(YEAR($AC161),MONTH($AC161),28)),0)</f>
      </c>
      <c r="AM161" s="18">
        <f>IFERROR(_xlfn.BETA.DIST(DATE(YEAR(AM$2),MONTH(AM$2),15),$AB$2,$AC$2,FALSE,DATE(YEAR($AB161),MONTH($AB161),1),DATE(YEAR($AC161),MONTH($AC161),28)),0)</f>
      </c>
      <c r="AN161" s="18">
        <f>IFERROR(_xlfn.BETA.DIST(DATE(YEAR(AN$2),MONTH(AN$2),15),$AB$2,$AC$2,FALSE,DATE(YEAR($AB161),MONTH($AB161),1),DATE(YEAR($AC161),MONTH($AC161),28)),0)</f>
      </c>
      <c r="AO161" s="18">
        <f>IFERROR(_xlfn.BETA.DIST(DATE(YEAR(AO$2),MONTH(AO$2),15),$AB$2,$AC$2,FALSE,DATE(YEAR($AB161),MONTH($AB161),1),DATE(YEAR($AC161),MONTH($AC161),28)),0)</f>
      </c>
      <c r="AP161" s="18">
        <f>IFERROR(_xlfn.BETA.DIST(DATE(YEAR(AP$2),MONTH(AP$2),15),$AB$2,$AC$2,FALSE,DATE(YEAR($AB161),MONTH($AB161),1),DATE(YEAR($AC161),MONTH($AC161),28)),0)</f>
      </c>
      <c r="AQ161" s="18">
        <f>IFERROR(_xlfn.BETA.DIST(DATE(YEAR(AQ$2),MONTH(AQ$2),15),$AB$2,$AC$2,FALSE,DATE(YEAR($AB161),MONTH($AB161),1),DATE(YEAR($AC161),MONTH($AC161),28)),0)</f>
      </c>
      <c r="AR161" s="18">
        <f>IFERROR(_xlfn.BETA.DIST(DATE(YEAR(AR$2),MONTH(AR$2),15),$AB$2,$AC$2,FALSE,DATE(YEAR($AB161),MONTH($AB161),1),DATE(YEAR($AC161),MONTH($AC161),28)),0)</f>
      </c>
      <c r="AS161" s="18">
        <f>IFERROR(_xlfn.BETA.DIST(DATE(YEAR(AS$2),MONTH(AS$2),15),$AB$2,$AC$2,FALSE,DATE(YEAR($AB161),MONTH($AB161),1),DATE(YEAR($AC161),MONTH($AC161),28)),0)</f>
      </c>
      <c r="AT161" s="18">
        <f>SUM(AE161:AS161)</f>
      </c>
      <c r="AU161" s="18">
        <f>IF(I161&lt;&gt;0,I161,IF($AT161=0,0,AE161/$AT161*$X161))</f>
      </c>
      <c r="AV161" s="18">
        <f>IF(J161&lt;&gt;0,J161,IF($AT161=0,0,AF161/$AT161*$X161))</f>
      </c>
      <c r="AW161" s="18">
        <f>IF(K161&lt;&gt;0,K161,IF($AT161=0,0,AG161/$AT161*$X161))</f>
      </c>
      <c r="AX161" s="18">
        <f>IF(L161&lt;&gt;0,L161,IF($AT161=0,0,AH161/$AT161*$X161))</f>
      </c>
      <c r="AY161" s="18">
        <f>IF(M161&lt;&gt;0,M161,IF($AT161=0,0,AI161/$AT161*$X161))</f>
      </c>
      <c r="AZ161" s="18">
        <f>IF(N161&lt;&gt;0,N161,IF($AT161=0,0,AJ161/$AT161*$X161))</f>
      </c>
      <c r="BA161" s="18">
        <f>IF(O161&lt;&gt;0,O161,IF($AT161=0,0,AK161/$AT161*$X161))</f>
      </c>
      <c r="BB161" s="18">
        <f>IF(P161&lt;&gt;0,P161,IF($AT161=0,0,AL161/$AT161*$X161))</f>
      </c>
      <c r="BC161" s="18">
        <f>IF(Q161&lt;&gt;0,Q161,IF($AT161=0,0,AM161/$AT161*$X161))</f>
      </c>
      <c r="BD161" s="18">
        <f>IF(R161&lt;&gt;0,R161,IF($AT161=0,0,AN161/$AT161*$X161))</f>
      </c>
      <c r="BE161" s="18">
        <f>IF(S161&lt;&gt;0,S161,IF($AT161=0,0,AO161/$AT161*$X161))</f>
      </c>
      <c r="BF161" s="18">
        <f>IF(T161&lt;&gt;0,T161,IF($AT161=0,0,AP161/$AT161*$X161))</f>
      </c>
      <c r="BG161" s="18">
        <f>IF(U161&lt;&gt;0,U161,IF($AT161=0,0,AQ161/$AT161*$X161))</f>
      </c>
      <c r="BH161" s="18">
        <f>IF(V161&lt;&gt;0,V161,IF($AT161=0,0,AR161/$AT161*$X161))</f>
      </c>
      <c r="BI161" s="18">
        <f>IF(W161&lt;&gt;0,W161,IF($AT161=0,0,AS161/$AT161*$X161))</f>
      </c>
      <c r="BJ161" s="18">
        <f>SUM(AU161:BI161)</f>
      </c>
      <c r="BK161" s="18">
        <f>H161-BJ161</f>
      </c>
    </row>
    <row r="162" outlineLevel="2">
      <c r="A162" s="5" t="str">
        <v>SER.2.1</v>
      </c>
      <c r="B162" s="5" t="str">
        <v/>
      </c>
      <c r="C162" s="5" t="str">
        <v/>
      </c>
      <c r="D162" s="19">
        <v>0.9</v>
      </c>
      <c r="E162" s="5" t="str">
        <v>Progress</v>
      </c>
      <c r="F162" s="5" t="str">
        <v/>
      </c>
      <c r="G162" s="18">
        <f>F160*D162</f>
      </c>
      <c r="H162" s="18">
        <f>G162</f>
      </c>
      <c r="I162" s="18">
        <v>0</v>
      </c>
      <c r="J162" s="18">
        <v>0</v>
      </c>
      <c r="K162" s="18">
        <v>0</v>
      </c>
      <c r="L162" s="18">
        <v>0</v>
      </c>
      <c r="M162" s="18">
        <v>0</v>
      </c>
      <c r="N162" s="18">
        <v>0</v>
      </c>
      <c r="O162" s="18">
        <v>0</v>
      </c>
      <c r="P162" s="18">
        <v>0</v>
      </c>
      <c r="Q162" s="18">
        <v>0</v>
      </c>
      <c r="R162" s="18">
        <v>0</v>
      </c>
      <c r="S162" s="18">
        <v>0</v>
      </c>
      <c r="T162" s="18">
        <v>0</v>
      </c>
      <c r="U162" s="18">
        <v>0</v>
      </c>
      <c r="V162" s="18">
        <v>0</v>
      </c>
      <c r="W162" s="18">
        <v>0</v>
      </c>
      <c r="X162" s="18">
        <f>H162-SUM(I162:W162)</f>
      </c>
      <c r="Y162" s="5" t="str">
        <v/>
      </c>
      <c r="Z162" s="5" t="str">
        <v/>
      </c>
      <c r="AA162" s="18">
        <v>30</v>
      </c>
      <c r="AB162" s="20">
        <f>Y162+AA162</f>
      </c>
      <c r="AC162" s="20">
        <f>AA162+Z162</f>
      </c>
      <c r="AD162" s="5" t="str">
        <v/>
      </c>
      <c r="AE162" s="18">
        <f>IFERROR(_xlfn.BETA.DIST(DATE(YEAR(AE$2),MONTH(AE$2),15),$AB$2,$AC$2,FALSE,DATE(YEAR($AB162),MONTH($AB162),1),DATE(YEAR($AC162),MONTH($AC162),28)),0)</f>
      </c>
      <c r="AF162" s="18">
        <f>IFERROR(_xlfn.BETA.DIST(DATE(YEAR(AF$2),MONTH(AF$2),15),$AB$2,$AC$2,FALSE,DATE(YEAR($AB162),MONTH($AB162),1),DATE(YEAR($AC162),MONTH($AC162),28)),0)</f>
      </c>
      <c r="AG162" s="18">
        <f>IFERROR(_xlfn.BETA.DIST(DATE(YEAR(AG$2),MONTH(AG$2),15),$AB$2,$AC$2,FALSE,DATE(YEAR($AB162),MONTH($AB162),1),DATE(YEAR($AC162),MONTH($AC162),28)),0)</f>
      </c>
      <c r="AH162" s="18">
        <f>IFERROR(_xlfn.BETA.DIST(DATE(YEAR(AH$2),MONTH(AH$2),15),$AB$2,$AC$2,FALSE,DATE(YEAR($AB162),MONTH($AB162),1),DATE(YEAR($AC162),MONTH($AC162),28)),0)</f>
      </c>
      <c r="AI162" s="18">
        <f>IFERROR(_xlfn.BETA.DIST(DATE(YEAR(AI$2),MONTH(AI$2),15),$AB$2,$AC$2,FALSE,DATE(YEAR($AB162),MONTH($AB162),1),DATE(YEAR($AC162),MONTH($AC162),28)),0)</f>
      </c>
      <c r="AJ162" s="18">
        <f>IFERROR(_xlfn.BETA.DIST(DATE(YEAR(AJ$2),MONTH(AJ$2),15),$AB$2,$AC$2,FALSE,DATE(YEAR($AB162),MONTH($AB162),1),DATE(YEAR($AC162),MONTH($AC162),28)),0)</f>
      </c>
      <c r="AK162" s="18">
        <f>IFERROR(_xlfn.BETA.DIST(DATE(YEAR(AK$2),MONTH(AK$2),15),$AB$2,$AC$2,FALSE,DATE(YEAR($AB162),MONTH($AB162),1),DATE(YEAR($AC162),MONTH($AC162),28)),0)</f>
      </c>
      <c r="AL162" s="18">
        <f>IFERROR(_xlfn.BETA.DIST(DATE(YEAR(AL$2),MONTH(AL$2),15),$AB$2,$AC$2,FALSE,DATE(YEAR($AB162),MONTH($AB162),1),DATE(YEAR($AC162),MONTH($AC162),28)),0)</f>
      </c>
      <c r="AM162" s="18">
        <f>IFERROR(_xlfn.BETA.DIST(DATE(YEAR(AM$2),MONTH(AM$2),15),$AB$2,$AC$2,FALSE,DATE(YEAR($AB162),MONTH($AB162),1),DATE(YEAR($AC162),MONTH($AC162),28)),0)</f>
      </c>
      <c r="AN162" s="18">
        <f>IFERROR(_xlfn.BETA.DIST(DATE(YEAR(AN$2),MONTH(AN$2),15),$AB$2,$AC$2,FALSE,DATE(YEAR($AB162),MONTH($AB162),1),DATE(YEAR($AC162),MONTH($AC162),28)),0)</f>
      </c>
      <c r="AO162" s="18">
        <f>IFERROR(_xlfn.BETA.DIST(DATE(YEAR(AO$2),MONTH(AO$2),15),$AB$2,$AC$2,FALSE,DATE(YEAR($AB162),MONTH($AB162),1),DATE(YEAR($AC162),MONTH($AC162),28)),0)</f>
      </c>
      <c r="AP162" s="18">
        <f>IFERROR(_xlfn.BETA.DIST(DATE(YEAR(AP$2),MONTH(AP$2),15),$AB$2,$AC$2,FALSE,DATE(YEAR($AB162),MONTH($AB162),1),DATE(YEAR($AC162),MONTH($AC162),28)),0)</f>
      </c>
      <c r="AQ162" s="18">
        <f>IFERROR(_xlfn.BETA.DIST(DATE(YEAR(AQ$2),MONTH(AQ$2),15),$AB$2,$AC$2,FALSE,DATE(YEAR($AB162),MONTH($AB162),1),DATE(YEAR($AC162),MONTH($AC162),28)),0)</f>
      </c>
      <c r="AR162" s="18">
        <f>IFERROR(_xlfn.BETA.DIST(DATE(YEAR(AR$2),MONTH(AR$2),15),$AB$2,$AC$2,FALSE,DATE(YEAR($AB162),MONTH($AB162),1),DATE(YEAR($AC162),MONTH($AC162),28)),0)</f>
      </c>
      <c r="AS162" s="18">
        <f>IFERROR(_xlfn.BETA.DIST(DATE(YEAR(AS$2),MONTH(AS$2),15),$AB$2,$AC$2,FALSE,DATE(YEAR($AB162),MONTH($AB162),1),DATE(YEAR($AC162),MONTH($AC162),28)),0)</f>
      </c>
      <c r="AT162" s="18">
        <f>SUM(AE162:AS162)</f>
      </c>
      <c r="AU162" s="18">
        <f>IF(I162&lt;&gt;0,I162,IF($AT162=0,0,AE162/$AT162*$X162))</f>
      </c>
      <c r="AV162" s="18">
        <f>IF(J162&lt;&gt;0,J162,IF($AT162=0,0,AF162/$AT162*$X162))</f>
      </c>
      <c r="AW162" s="18">
        <f>IF(K162&lt;&gt;0,K162,IF($AT162=0,0,AG162/$AT162*$X162))</f>
      </c>
      <c r="AX162" s="18">
        <f>IF(L162&lt;&gt;0,L162,IF($AT162=0,0,AH162/$AT162*$X162))</f>
      </c>
      <c r="AY162" s="18">
        <f>IF(M162&lt;&gt;0,M162,IF($AT162=0,0,AI162/$AT162*$X162))</f>
      </c>
      <c r="AZ162" s="18">
        <f>IF(N162&lt;&gt;0,N162,IF($AT162=0,0,AJ162/$AT162*$X162))</f>
      </c>
      <c r="BA162" s="18">
        <f>IF(O162&lt;&gt;0,O162,IF($AT162=0,0,AK162/$AT162*$X162))</f>
      </c>
      <c r="BB162" s="18">
        <f>IF(P162&lt;&gt;0,P162,IF($AT162=0,0,AL162/$AT162*$X162))</f>
      </c>
      <c r="BC162" s="18">
        <f>IF(Q162&lt;&gt;0,Q162,IF($AT162=0,0,AM162/$AT162*$X162))</f>
      </c>
      <c r="BD162" s="18">
        <f>IF(R162&lt;&gt;0,R162,IF($AT162=0,0,AN162/$AT162*$X162))</f>
      </c>
      <c r="BE162" s="18">
        <f>IF(S162&lt;&gt;0,S162,IF($AT162=0,0,AO162/$AT162*$X162))</f>
      </c>
      <c r="BF162" s="18">
        <f>IF(T162&lt;&gt;0,T162,IF($AT162=0,0,AP162/$AT162*$X162))</f>
      </c>
      <c r="BG162" s="18">
        <f>IF(U162&lt;&gt;0,U162,IF($AT162=0,0,AQ162/$AT162*$X162))</f>
      </c>
      <c r="BH162" s="18">
        <f>IF(V162&lt;&gt;0,V162,IF($AT162=0,0,AR162/$AT162*$X162))</f>
      </c>
      <c r="BI162" s="18">
        <f>IF(W162&lt;&gt;0,W162,IF($AT162=0,0,AS162/$AT162*$X162))</f>
      </c>
      <c r="BJ162" s="18">
        <f>SUM(AU162:BI162)</f>
      </c>
      <c r="BK162" s="18">
        <f>H162-BJ162</f>
      </c>
    </row>
    <row r="163">
      <c r="A163" s="11" t="str">
        <v>INDIRECT COST</v>
      </c>
      <c r="B163" s="11" t="str">
        <v/>
      </c>
      <c r="C163" s="11" t="str">
        <v/>
      </c>
      <c r="D163" s="11" t="str">
        <v/>
      </c>
      <c r="E163" s="11" t="str">
        <v>Indirect Cost</v>
      </c>
      <c r="F163" s="11">
        <f>SUBTOTAL(9,F164:F173)</f>
      </c>
      <c r="G163" s="11">
        <f>SUBTOTAL(9,G164:G173)</f>
      </c>
      <c r="H163" s="11">
        <f>SUBTOTAL(9,H164:H173)</f>
      </c>
      <c r="I163" s="11" t="str">
        <v/>
      </c>
      <c r="J163" s="11" t="str">
        <v/>
      </c>
      <c r="K163" s="11" t="str">
        <v/>
      </c>
      <c r="L163" s="11" t="str">
        <v/>
      </c>
      <c r="M163" s="11" t="str">
        <v/>
      </c>
      <c r="N163" s="11" t="str">
        <v/>
      </c>
      <c r="O163" s="11" t="str">
        <v/>
      </c>
      <c r="P163" s="11" t="str">
        <v/>
      </c>
      <c r="Q163" s="11" t="str">
        <v/>
      </c>
      <c r="R163" s="11" t="str">
        <v/>
      </c>
      <c r="S163" s="11" t="str">
        <v/>
      </c>
      <c r="T163" s="11" t="str">
        <v/>
      </c>
      <c r="U163" s="11" t="str">
        <v/>
      </c>
      <c r="V163" s="11" t="str">
        <v/>
      </c>
      <c r="W163" s="11" t="str">
        <v/>
      </c>
      <c r="X163" s="11" t="str">
        <v/>
      </c>
      <c r="Y163" s="11" t="str">
        <v/>
      </c>
      <c r="Z163" s="11" t="str">
        <v/>
      </c>
      <c r="AA163" s="11" t="str">
        <v/>
      </c>
      <c r="AB163" s="11" t="str">
        <v/>
      </c>
      <c r="AC163" s="11" t="str">
        <v/>
      </c>
      <c r="AD163" s="5" t="str">
        <v/>
      </c>
      <c r="AE163" s="11" t="str">
        <v/>
      </c>
      <c r="AF163" s="11" t="str">
        <v/>
      </c>
      <c r="AG163" s="11" t="str">
        <v/>
      </c>
      <c r="AH163" s="11" t="str">
        <v/>
      </c>
      <c r="AI163" s="11" t="str">
        <v/>
      </c>
      <c r="AJ163" s="11" t="str">
        <v/>
      </c>
      <c r="AK163" s="11" t="str">
        <v/>
      </c>
      <c r="AL163" s="11" t="str">
        <v/>
      </c>
      <c r="AM163" s="11" t="str">
        <v/>
      </c>
      <c r="AN163" s="11" t="str">
        <v/>
      </c>
      <c r="AO163" s="11" t="str">
        <v/>
      </c>
      <c r="AP163" s="11" t="str">
        <v/>
      </c>
      <c r="AQ163" s="11" t="str">
        <v/>
      </c>
      <c r="AR163" s="11" t="str">
        <v/>
      </c>
      <c r="AS163" s="11" t="str">
        <v/>
      </c>
      <c r="AT163" s="11" t="str">
        <v/>
      </c>
      <c r="AU163" s="11">
        <f>SUBTOTAL(9,AU164:AU173)</f>
      </c>
      <c r="AV163" s="11">
        <f>SUBTOTAL(9,AV164:AV173)</f>
      </c>
      <c r="AW163" s="11">
        <f>SUBTOTAL(9,AW164:AW173)</f>
      </c>
      <c r="AX163" s="11">
        <f>SUBTOTAL(9,AX164:AX173)</f>
      </c>
      <c r="AY163" s="11">
        <f>SUBTOTAL(9,AY164:AY173)</f>
      </c>
      <c r="AZ163" s="11">
        <f>SUBTOTAL(9,AZ164:AZ173)</f>
      </c>
      <c r="BA163" s="11">
        <f>SUBTOTAL(9,BA164:BA173)</f>
      </c>
      <c r="BB163" s="11">
        <f>SUBTOTAL(9,BB164:BB173)</f>
      </c>
      <c r="BC163" s="11">
        <f>SUBTOTAL(9,BC164:BC173)</f>
      </c>
      <c r="BD163" s="11">
        <f>SUBTOTAL(9,BD164:BD173)</f>
      </c>
      <c r="BE163" s="11">
        <f>SUBTOTAL(9,BE164:BE173)</f>
      </c>
      <c r="BF163" s="11">
        <f>SUBTOTAL(9,BF164:BF173)</f>
      </c>
      <c r="BG163" s="11">
        <f>SUBTOTAL(9,BG164:BG173)</f>
      </c>
      <c r="BH163" s="11">
        <f>SUBTOTAL(9,BH164:BH173)</f>
      </c>
      <c r="BI163" s="11">
        <f>SUBTOTAL(9,BI164:BI173)</f>
      </c>
      <c r="BJ163" s="11">
        <f>SUBTOTAL(9,BJ164:BJ173)</f>
      </c>
      <c r="BK163" s="11" t="str">
        <v/>
      </c>
    </row>
    <row r="164" outlineLevel="1">
      <c r="A164" s="5" t="str">
        <v/>
      </c>
      <c r="B164" s="5" t="str">
        <v>BSKDGNGENGR04</v>
      </c>
      <c r="C164" s="5" t="str">
        <v>BSKDGNGENGR07</v>
      </c>
      <c r="D164" s="5" t="str">
        <v/>
      </c>
      <c r="E164" s="5" t="str">
        <v>1. STAFF SALARIES AND WAGES</v>
      </c>
      <c r="F164" s="18">
        <v>13553062</v>
      </c>
      <c r="G164" s="18">
        <f>F164</f>
      </c>
      <c r="H164" s="18">
        <f>F164</f>
      </c>
      <c r="I164" s="18">
        <v>0</v>
      </c>
      <c r="J164" s="18">
        <v>0</v>
      </c>
      <c r="K164" s="18">
        <v>0</v>
      </c>
      <c r="L164" s="18">
        <v>0</v>
      </c>
      <c r="M164" s="18">
        <v>0</v>
      </c>
      <c r="N164" s="18">
        <v>0</v>
      </c>
      <c r="O164" s="18">
        <v>0</v>
      </c>
      <c r="P164" s="18">
        <v>0</v>
      </c>
      <c r="Q164" s="18">
        <v>0</v>
      </c>
      <c r="R164" s="18">
        <v>0</v>
      </c>
      <c r="S164" s="18">
        <v>0</v>
      </c>
      <c r="T164" s="18">
        <v>0</v>
      </c>
      <c r="U164" s="18">
        <v>0</v>
      </c>
      <c r="V164" s="18">
        <v>0</v>
      </c>
      <c r="W164" s="18">
        <v>0</v>
      </c>
      <c r="X164" s="18">
        <f>H164-SUM(I164:W164)</f>
      </c>
      <c r="Y164" s="20">
        <v>46026</v>
      </c>
      <c r="Z164" s="20">
        <v>46483</v>
      </c>
      <c r="AA164" s="5" t="str">
        <v/>
      </c>
      <c r="AB164" s="5" t="str">
        <v/>
      </c>
      <c r="AC164" s="5" t="str">
        <v/>
      </c>
      <c r="AD164" s="5" t="str">
        <v/>
      </c>
      <c r="AE164" s="18">
        <f>IFERROR(_xlfn.BETA.DIST(DATE(YEAR(AE$2),MONTH(AE$2),15),$AB$2,$AC$2,FALSE,DATE(YEAR($AB164),MONTH($AB164),1),DATE(YEAR($AC164),MONTH($AC164),28)),0)</f>
      </c>
      <c r="AF164" s="18">
        <f>IFERROR(_xlfn.BETA.DIST(DATE(YEAR(AF$2),MONTH(AF$2),15),$AB$2,$AC$2,FALSE,DATE(YEAR($AB164),MONTH($AB164),1),DATE(YEAR($AC164),MONTH($AC164),28)),0)</f>
      </c>
      <c r="AG164" s="18">
        <f>IFERROR(_xlfn.BETA.DIST(DATE(YEAR(AG$2),MONTH(AG$2),15),$AB$2,$AC$2,FALSE,DATE(YEAR($AB164),MONTH($AB164),1),DATE(YEAR($AC164),MONTH($AC164),28)),0)</f>
      </c>
      <c r="AH164" s="18">
        <f>IFERROR(_xlfn.BETA.DIST(DATE(YEAR(AH$2),MONTH(AH$2),15),$AB$2,$AC$2,FALSE,DATE(YEAR($AB164),MONTH($AB164),1),DATE(YEAR($AC164),MONTH($AC164),28)),0)</f>
      </c>
      <c r="AI164" s="18">
        <f>IFERROR(_xlfn.BETA.DIST(DATE(YEAR(AI$2),MONTH(AI$2),15),$AB$2,$AC$2,FALSE,DATE(YEAR($AB164),MONTH($AB164),1),DATE(YEAR($AC164),MONTH($AC164),28)),0)</f>
      </c>
      <c r="AJ164" s="18">
        <f>IFERROR(_xlfn.BETA.DIST(DATE(YEAR(AJ$2),MONTH(AJ$2),15),$AB$2,$AC$2,FALSE,DATE(YEAR($AB164),MONTH($AB164),1),DATE(YEAR($AC164),MONTH($AC164),28)),0)</f>
      </c>
      <c r="AK164" s="18">
        <f>IFERROR(_xlfn.BETA.DIST(DATE(YEAR(AK$2),MONTH(AK$2),15),$AB$2,$AC$2,FALSE,DATE(YEAR($AB164),MONTH($AB164),1),DATE(YEAR($AC164),MONTH($AC164),28)),0)</f>
      </c>
      <c r="AL164" s="18">
        <f>IFERROR(_xlfn.BETA.DIST(DATE(YEAR(AL$2),MONTH(AL$2),15),$AB$2,$AC$2,FALSE,DATE(YEAR($AB164),MONTH($AB164),1),DATE(YEAR($AC164),MONTH($AC164),28)),0)</f>
      </c>
      <c r="AM164" s="18">
        <f>IFERROR(_xlfn.BETA.DIST(DATE(YEAR(AM$2),MONTH(AM$2),15),$AB$2,$AC$2,FALSE,DATE(YEAR($AB164),MONTH($AB164),1),DATE(YEAR($AC164),MONTH($AC164),28)),0)</f>
      </c>
      <c r="AN164" s="18">
        <f>IFERROR(_xlfn.BETA.DIST(DATE(YEAR(AN$2),MONTH(AN$2),15),$AB$2,$AC$2,FALSE,DATE(YEAR($AB164),MONTH($AB164),1),DATE(YEAR($AC164),MONTH($AC164),28)),0)</f>
      </c>
      <c r="AO164" s="18">
        <f>IFERROR(_xlfn.BETA.DIST(DATE(YEAR(AO$2),MONTH(AO$2),15),$AB$2,$AC$2,FALSE,DATE(YEAR($AB164),MONTH($AB164),1),DATE(YEAR($AC164),MONTH($AC164),28)),0)</f>
      </c>
      <c r="AP164" s="18">
        <f>IFERROR(_xlfn.BETA.DIST(DATE(YEAR(AP$2),MONTH(AP$2),15),$AB$2,$AC$2,FALSE,DATE(YEAR($AB164),MONTH($AB164),1),DATE(YEAR($AC164),MONTH($AC164),28)),0)</f>
      </c>
      <c r="AQ164" s="18">
        <f>IFERROR(_xlfn.BETA.DIST(DATE(YEAR(AQ$2),MONTH(AQ$2),15),$AB$2,$AC$2,FALSE,DATE(YEAR($AB164),MONTH($AB164),1),DATE(YEAR($AC164),MONTH($AC164),28)),0)</f>
      </c>
      <c r="AR164" s="18">
        <f>IFERROR(_xlfn.BETA.DIST(DATE(YEAR(AR$2),MONTH(AR$2),15),$AB$2,$AC$2,FALSE,DATE(YEAR($AB164),MONTH($AB164),1),DATE(YEAR($AC164),MONTH($AC164),28)),0)</f>
      </c>
      <c r="AS164" s="18">
        <f>IFERROR(_xlfn.BETA.DIST(DATE(YEAR(AS$2),MONTH(AS$2),15),$AB$2,$AC$2,FALSE,DATE(YEAR($AB164),MONTH($AB164),1),DATE(YEAR($AC164),MONTH($AC164),28)),0)</f>
      </c>
      <c r="AT164" s="18">
        <f>SUM(AE164:AS164)</f>
      </c>
      <c r="AU164" s="18">
        <f>IF(I164&lt;&gt;0,I164,IF($AT164=0,0,AE164/$AT164*$X164))</f>
      </c>
      <c r="AV164" s="18">
        <f>IF(J164&lt;&gt;0,J164,IF($AT164=0,0,AF164/$AT164*$X164))</f>
      </c>
      <c r="AW164" s="18">
        <f>IF(K164&lt;&gt;0,K164,IF($AT164=0,0,AG164/$AT164*$X164))</f>
      </c>
      <c r="AX164" s="18">
        <f>IF(L164&lt;&gt;0,L164,IF($AT164=0,0,AH164/$AT164*$X164))</f>
      </c>
      <c r="AY164" s="18">
        <f>IF(M164&lt;&gt;0,M164,IF($AT164=0,0,AI164/$AT164*$X164))</f>
      </c>
      <c r="AZ164" s="18">
        <f>IF(N164&lt;&gt;0,N164,IF($AT164=0,0,AJ164/$AT164*$X164))</f>
      </c>
      <c r="BA164" s="18">
        <f>IF(O164&lt;&gt;0,O164,IF($AT164=0,0,AK164/$AT164*$X164))</f>
      </c>
      <c r="BB164" s="18">
        <f>IF(P164&lt;&gt;0,P164,IF($AT164=0,0,AL164/$AT164*$X164))</f>
      </c>
      <c r="BC164" s="18">
        <f>IF(Q164&lt;&gt;0,Q164,IF($AT164=0,0,AM164/$AT164*$X164))</f>
      </c>
      <c r="BD164" s="18">
        <f>IF(R164&lt;&gt;0,R164,IF($AT164=0,0,AN164/$AT164*$X164))</f>
      </c>
      <c r="BE164" s="18">
        <f>IF(S164&lt;&gt;0,S164,IF($AT164=0,0,AO164/$AT164*$X164))</f>
      </c>
      <c r="BF164" s="18">
        <f>IF(T164&lt;&gt;0,T164,IF($AT164=0,0,AP164/$AT164*$X164))</f>
      </c>
      <c r="BG164" s="18">
        <f>IF(U164&lt;&gt;0,U164,IF($AT164=0,0,AQ164/$AT164*$X164))</f>
      </c>
      <c r="BH164" s="18">
        <f>IF(V164&lt;&gt;0,V164,IF($AT164=0,0,AR164/$AT164*$X164))</f>
      </c>
      <c r="BI164" s="18">
        <f>IF(W164&lt;&gt;0,W164,IF($AT164=0,0,AS164/$AT164*$X164))</f>
      </c>
      <c r="BJ164" s="18">
        <f>SUM(AU164:BI164)</f>
      </c>
      <c r="BK164" s="5" t="str">
        <v/>
      </c>
    </row>
    <row r="165" outlineLevel="1">
      <c r="A165" s="5" t="str">
        <v/>
      </c>
      <c r="B165" s="5" t="str">
        <v>BSKDGNGENGR04</v>
      </c>
      <c r="C165" s="5" t="str">
        <v>BSKDGNGENGR07</v>
      </c>
      <c r="D165" s="5" t="str">
        <v/>
      </c>
      <c r="E165" s="5" t="str">
        <v>2. EMPLOYER AND/OR ENGINEER REQUIREMENTS</v>
      </c>
      <c r="F165" s="18">
        <v>441458.3333333333</v>
      </c>
      <c r="G165" s="18">
        <f>F165</f>
      </c>
      <c r="H165" s="18">
        <f>F165</f>
      </c>
      <c r="I165" s="18">
        <v>0</v>
      </c>
      <c r="J165" s="18">
        <v>0</v>
      </c>
      <c r="K165" s="18">
        <v>0</v>
      </c>
      <c r="L165" s="18">
        <v>0</v>
      </c>
      <c r="M165" s="18">
        <v>0</v>
      </c>
      <c r="N165" s="18">
        <v>0</v>
      </c>
      <c r="O165" s="18">
        <v>0</v>
      </c>
      <c r="P165" s="18">
        <v>0</v>
      </c>
      <c r="Q165" s="18">
        <v>0</v>
      </c>
      <c r="R165" s="18">
        <v>0</v>
      </c>
      <c r="S165" s="18">
        <v>0</v>
      </c>
      <c r="T165" s="18">
        <v>0</v>
      </c>
      <c r="U165" s="18">
        <v>0</v>
      </c>
      <c r="V165" s="18">
        <v>0</v>
      </c>
      <c r="W165" s="18">
        <v>0</v>
      </c>
      <c r="X165" s="18">
        <f>H165-SUM(I165:W165)</f>
      </c>
      <c r="Y165" s="20">
        <v>46026</v>
      </c>
      <c r="Z165" s="20">
        <v>46483</v>
      </c>
      <c r="AA165" s="5" t="str">
        <v/>
      </c>
      <c r="AB165" s="5" t="str">
        <v/>
      </c>
      <c r="AC165" s="5" t="str">
        <v/>
      </c>
      <c r="AD165" s="5" t="str">
        <v/>
      </c>
      <c r="AE165" s="18">
        <f>IFERROR(_xlfn.BETA.DIST(DATE(YEAR(AE$2),MONTH(AE$2),15),$AB$2,$AC$2,FALSE,DATE(YEAR($AB165),MONTH($AB165),1),DATE(YEAR($AC165),MONTH($AC165),28)),0)</f>
      </c>
      <c r="AF165" s="18">
        <f>IFERROR(_xlfn.BETA.DIST(DATE(YEAR(AF$2),MONTH(AF$2),15),$AB$2,$AC$2,FALSE,DATE(YEAR($AB165),MONTH($AB165),1),DATE(YEAR($AC165),MONTH($AC165),28)),0)</f>
      </c>
      <c r="AG165" s="18">
        <f>IFERROR(_xlfn.BETA.DIST(DATE(YEAR(AG$2),MONTH(AG$2),15),$AB$2,$AC$2,FALSE,DATE(YEAR($AB165),MONTH($AB165),1),DATE(YEAR($AC165),MONTH($AC165),28)),0)</f>
      </c>
      <c r="AH165" s="18">
        <f>IFERROR(_xlfn.BETA.DIST(DATE(YEAR(AH$2),MONTH(AH$2),15),$AB$2,$AC$2,FALSE,DATE(YEAR($AB165),MONTH($AB165),1),DATE(YEAR($AC165),MONTH($AC165),28)),0)</f>
      </c>
      <c r="AI165" s="18">
        <f>IFERROR(_xlfn.BETA.DIST(DATE(YEAR(AI$2),MONTH(AI$2),15),$AB$2,$AC$2,FALSE,DATE(YEAR($AB165),MONTH($AB165),1),DATE(YEAR($AC165),MONTH($AC165),28)),0)</f>
      </c>
      <c r="AJ165" s="18">
        <f>IFERROR(_xlfn.BETA.DIST(DATE(YEAR(AJ$2),MONTH(AJ$2),15),$AB$2,$AC$2,FALSE,DATE(YEAR($AB165),MONTH($AB165),1),DATE(YEAR($AC165),MONTH($AC165),28)),0)</f>
      </c>
      <c r="AK165" s="18">
        <f>IFERROR(_xlfn.BETA.DIST(DATE(YEAR(AK$2),MONTH(AK$2),15),$AB$2,$AC$2,FALSE,DATE(YEAR($AB165),MONTH($AB165),1),DATE(YEAR($AC165),MONTH($AC165),28)),0)</f>
      </c>
      <c r="AL165" s="18">
        <f>IFERROR(_xlfn.BETA.DIST(DATE(YEAR(AL$2),MONTH(AL$2),15),$AB$2,$AC$2,FALSE,DATE(YEAR($AB165),MONTH($AB165),1),DATE(YEAR($AC165),MONTH($AC165),28)),0)</f>
      </c>
      <c r="AM165" s="18">
        <f>IFERROR(_xlfn.BETA.DIST(DATE(YEAR(AM$2),MONTH(AM$2),15),$AB$2,$AC$2,FALSE,DATE(YEAR($AB165),MONTH($AB165),1),DATE(YEAR($AC165),MONTH($AC165),28)),0)</f>
      </c>
      <c r="AN165" s="18">
        <f>IFERROR(_xlfn.BETA.DIST(DATE(YEAR(AN$2),MONTH(AN$2),15),$AB$2,$AC$2,FALSE,DATE(YEAR($AB165),MONTH($AB165),1),DATE(YEAR($AC165),MONTH($AC165),28)),0)</f>
      </c>
      <c r="AO165" s="18">
        <f>IFERROR(_xlfn.BETA.DIST(DATE(YEAR(AO$2),MONTH(AO$2),15),$AB$2,$AC$2,FALSE,DATE(YEAR($AB165),MONTH($AB165),1),DATE(YEAR($AC165),MONTH($AC165),28)),0)</f>
      </c>
      <c r="AP165" s="18">
        <f>IFERROR(_xlfn.BETA.DIST(DATE(YEAR(AP$2),MONTH(AP$2),15),$AB$2,$AC$2,FALSE,DATE(YEAR($AB165),MONTH($AB165),1),DATE(YEAR($AC165),MONTH($AC165),28)),0)</f>
      </c>
      <c r="AQ165" s="18">
        <f>IFERROR(_xlfn.BETA.DIST(DATE(YEAR(AQ$2),MONTH(AQ$2),15),$AB$2,$AC$2,FALSE,DATE(YEAR($AB165),MONTH($AB165),1),DATE(YEAR($AC165),MONTH($AC165),28)),0)</f>
      </c>
      <c r="AR165" s="18">
        <f>IFERROR(_xlfn.BETA.DIST(DATE(YEAR(AR$2),MONTH(AR$2),15),$AB$2,$AC$2,FALSE,DATE(YEAR($AB165),MONTH($AB165),1),DATE(YEAR($AC165),MONTH($AC165),28)),0)</f>
      </c>
      <c r="AS165" s="18">
        <f>IFERROR(_xlfn.BETA.DIST(DATE(YEAR(AS$2),MONTH(AS$2),15),$AB$2,$AC$2,FALSE,DATE(YEAR($AB165),MONTH($AB165),1),DATE(YEAR($AC165),MONTH($AC165),28)),0)</f>
      </c>
      <c r="AT165" s="18">
        <f>SUM(AE165:AS165)</f>
      </c>
      <c r="AU165" s="18">
        <f>IF(I165&lt;&gt;0,I165,IF($AT165=0,0,AE165/$AT165*$X165))</f>
      </c>
      <c r="AV165" s="18">
        <f>IF(J165&lt;&gt;0,J165,IF($AT165=0,0,AF165/$AT165*$X165))</f>
      </c>
      <c r="AW165" s="18">
        <f>IF(K165&lt;&gt;0,K165,IF($AT165=0,0,AG165/$AT165*$X165))</f>
      </c>
      <c r="AX165" s="18">
        <f>IF(L165&lt;&gt;0,L165,IF($AT165=0,0,AH165/$AT165*$X165))</f>
      </c>
      <c r="AY165" s="18">
        <f>IF(M165&lt;&gt;0,M165,IF($AT165=0,0,AI165/$AT165*$X165))</f>
      </c>
      <c r="AZ165" s="18">
        <f>IF(N165&lt;&gt;0,N165,IF($AT165=0,0,AJ165/$AT165*$X165))</f>
      </c>
      <c r="BA165" s="18">
        <f>IF(O165&lt;&gt;0,O165,IF($AT165=0,0,AK165/$AT165*$X165))</f>
      </c>
      <c r="BB165" s="18">
        <f>IF(P165&lt;&gt;0,P165,IF($AT165=0,0,AL165/$AT165*$X165))</f>
      </c>
      <c r="BC165" s="18">
        <f>IF(Q165&lt;&gt;0,Q165,IF($AT165=0,0,AM165/$AT165*$X165))</f>
      </c>
      <c r="BD165" s="18">
        <f>IF(R165&lt;&gt;0,R165,IF($AT165=0,0,AN165/$AT165*$X165))</f>
      </c>
      <c r="BE165" s="18">
        <f>IF(S165&lt;&gt;0,S165,IF($AT165=0,0,AO165/$AT165*$X165))</f>
      </c>
      <c r="BF165" s="18">
        <f>IF(T165&lt;&gt;0,T165,IF($AT165=0,0,AP165/$AT165*$X165))</f>
      </c>
      <c r="BG165" s="18">
        <f>IF(U165&lt;&gt;0,U165,IF($AT165=0,0,AQ165/$AT165*$X165))</f>
      </c>
      <c r="BH165" s="18">
        <f>IF(V165&lt;&gt;0,V165,IF($AT165=0,0,AR165/$AT165*$X165))</f>
      </c>
      <c r="BI165" s="18">
        <f>IF(W165&lt;&gt;0,W165,IF($AT165=0,0,AS165/$AT165*$X165))</f>
      </c>
      <c r="BJ165" s="18">
        <f>SUM(AU165:BI165)</f>
      </c>
      <c r="BK165" s="5" t="str">
        <v/>
      </c>
    </row>
    <row r="166" outlineLevel="1">
      <c r="A166" s="5" t="str">
        <v/>
      </c>
      <c r="B166" s="5" t="str">
        <v>BSKDGNGENGR04</v>
      </c>
      <c r="C166" s="5" t="str">
        <v>BSKDGNGENGR07</v>
      </c>
      <c r="D166" s="5" t="str">
        <v/>
      </c>
      <c r="E166" s="5" t="str">
        <v>3. CONTRACTOR OFFICES AND SITE FACILITIES</v>
      </c>
      <c r="F166" s="18">
        <v>3354125</v>
      </c>
      <c r="G166" s="18">
        <f>F166</f>
      </c>
      <c r="H166" s="18">
        <f>F166</f>
      </c>
      <c r="I166" s="18">
        <v>0</v>
      </c>
      <c r="J166" s="18">
        <v>0</v>
      </c>
      <c r="K166" s="18">
        <v>0</v>
      </c>
      <c r="L166" s="18">
        <v>0</v>
      </c>
      <c r="M166" s="18">
        <v>0</v>
      </c>
      <c r="N166" s="18">
        <v>0</v>
      </c>
      <c r="O166" s="18">
        <v>0</v>
      </c>
      <c r="P166" s="18">
        <v>0</v>
      </c>
      <c r="Q166" s="18">
        <v>0</v>
      </c>
      <c r="R166" s="18">
        <v>0</v>
      </c>
      <c r="S166" s="18">
        <v>0</v>
      </c>
      <c r="T166" s="18">
        <v>0</v>
      </c>
      <c r="U166" s="18">
        <v>0</v>
      </c>
      <c r="V166" s="18">
        <v>0</v>
      </c>
      <c r="W166" s="18">
        <v>0</v>
      </c>
      <c r="X166" s="18">
        <f>H166-SUM(I166:W166)</f>
      </c>
      <c r="Y166" s="20">
        <v>46026</v>
      </c>
      <c r="Z166" s="20">
        <v>46483</v>
      </c>
      <c r="AA166" s="5" t="str">
        <v/>
      </c>
      <c r="AB166" s="5" t="str">
        <v/>
      </c>
      <c r="AC166" s="5" t="str">
        <v/>
      </c>
      <c r="AD166" s="5" t="str">
        <v/>
      </c>
      <c r="AE166" s="18">
        <f>IFERROR(_xlfn.BETA.DIST(DATE(YEAR(AE$2),MONTH(AE$2),15),$AB$2,$AC$2,FALSE,DATE(YEAR($AB166),MONTH($AB166),1),DATE(YEAR($AC166),MONTH($AC166),28)),0)</f>
      </c>
      <c r="AF166" s="18">
        <f>IFERROR(_xlfn.BETA.DIST(DATE(YEAR(AF$2),MONTH(AF$2),15),$AB$2,$AC$2,FALSE,DATE(YEAR($AB166),MONTH($AB166),1),DATE(YEAR($AC166),MONTH($AC166),28)),0)</f>
      </c>
      <c r="AG166" s="18">
        <f>IFERROR(_xlfn.BETA.DIST(DATE(YEAR(AG$2),MONTH(AG$2),15),$AB$2,$AC$2,FALSE,DATE(YEAR($AB166),MONTH($AB166),1),DATE(YEAR($AC166),MONTH($AC166),28)),0)</f>
      </c>
      <c r="AH166" s="18">
        <f>IFERROR(_xlfn.BETA.DIST(DATE(YEAR(AH$2),MONTH(AH$2),15),$AB$2,$AC$2,FALSE,DATE(YEAR($AB166),MONTH($AB166),1),DATE(YEAR($AC166),MONTH($AC166),28)),0)</f>
      </c>
      <c r="AI166" s="18">
        <f>IFERROR(_xlfn.BETA.DIST(DATE(YEAR(AI$2),MONTH(AI$2),15),$AB$2,$AC$2,FALSE,DATE(YEAR($AB166),MONTH($AB166),1),DATE(YEAR($AC166),MONTH($AC166),28)),0)</f>
      </c>
      <c r="AJ166" s="18">
        <f>IFERROR(_xlfn.BETA.DIST(DATE(YEAR(AJ$2),MONTH(AJ$2),15),$AB$2,$AC$2,FALSE,DATE(YEAR($AB166),MONTH($AB166),1),DATE(YEAR($AC166),MONTH($AC166),28)),0)</f>
      </c>
      <c r="AK166" s="18">
        <f>IFERROR(_xlfn.BETA.DIST(DATE(YEAR(AK$2),MONTH(AK$2),15),$AB$2,$AC$2,FALSE,DATE(YEAR($AB166),MONTH($AB166),1),DATE(YEAR($AC166),MONTH($AC166),28)),0)</f>
      </c>
      <c r="AL166" s="18">
        <f>IFERROR(_xlfn.BETA.DIST(DATE(YEAR(AL$2),MONTH(AL$2),15),$AB$2,$AC$2,FALSE,DATE(YEAR($AB166),MONTH($AB166),1),DATE(YEAR($AC166),MONTH($AC166),28)),0)</f>
      </c>
      <c r="AM166" s="18">
        <f>IFERROR(_xlfn.BETA.DIST(DATE(YEAR(AM$2),MONTH(AM$2),15),$AB$2,$AC$2,FALSE,DATE(YEAR($AB166),MONTH($AB166),1),DATE(YEAR($AC166),MONTH($AC166),28)),0)</f>
      </c>
      <c r="AN166" s="18">
        <f>IFERROR(_xlfn.BETA.DIST(DATE(YEAR(AN$2),MONTH(AN$2),15),$AB$2,$AC$2,FALSE,DATE(YEAR($AB166),MONTH($AB166),1),DATE(YEAR($AC166),MONTH($AC166),28)),0)</f>
      </c>
      <c r="AO166" s="18">
        <f>IFERROR(_xlfn.BETA.DIST(DATE(YEAR(AO$2),MONTH(AO$2),15),$AB$2,$AC$2,FALSE,DATE(YEAR($AB166),MONTH($AB166),1),DATE(YEAR($AC166),MONTH($AC166),28)),0)</f>
      </c>
      <c r="AP166" s="18">
        <f>IFERROR(_xlfn.BETA.DIST(DATE(YEAR(AP$2),MONTH(AP$2),15),$AB$2,$AC$2,FALSE,DATE(YEAR($AB166),MONTH($AB166),1),DATE(YEAR($AC166),MONTH($AC166),28)),0)</f>
      </c>
      <c r="AQ166" s="18">
        <f>IFERROR(_xlfn.BETA.DIST(DATE(YEAR(AQ$2),MONTH(AQ$2),15),$AB$2,$AC$2,FALSE,DATE(YEAR($AB166),MONTH($AB166),1),DATE(YEAR($AC166),MONTH($AC166),28)),0)</f>
      </c>
      <c r="AR166" s="18">
        <f>IFERROR(_xlfn.BETA.DIST(DATE(YEAR(AR$2),MONTH(AR$2),15),$AB$2,$AC$2,FALSE,DATE(YEAR($AB166),MONTH($AB166),1),DATE(YEAR($AC166),MONTH($AC166),28)),0)</f>
      </c>
      <c r="AS166" s="18">
        <f>IFERROR(_xlfn.BETA.DIST(DATE(YEAR(AS$2),MONTH(AS$2),15),$AB$2,$AC$2,FALSE,DATE(YEAR($AB166),MONTH($AB166),1),DATE(YEAR($AC166),MONTH($AC166),28)),0)</f>
      </c>
      <c r="AT166" s="18">
        <f>SUM(AE166:AS166)</f>
      </c>
      <c r="AU166" s="18">
        <f>IF(I166&lt;&gt;0,I166,IF($AT166=0,0,AE166/$AT166*$X166))</f>
      </c>
      <c r="AV166" s="18">
        <f>IF(J166&lt;&gt;0,J166,IF($AT166=0,0,AF166/$AT166*$X166))</f>
      </c>
      <c r="AW166" s="18">
        <f>IF(K166&lt;&gt;0,K166,IF($AT166=0,0,AG166/$AT166*$X166))</f>
      </c>
      <c r="AX166" s="18">
        <f>IF(L166&lt;&gt;0,L166,IF($AT166=0,0,AH166/$AT166*$X166))</f>
      </c>
      <c r="AY166" s="18">
        <f>IF(M166&lt;&gt;0,M166,IF($AT166=0,0,AI166/$AT166*$X166))</f>
      </c>
      <c r="AZ166" s="18">
        <f>IF(N166&lt;&gt;0,N166,IF($AT166=0,0,AJ166/$AT166*$X166))</f>
      </c>
      <c r="BA166" s="18">
        <f>IF(O166&lt;&gt;0,O166,IF($AT166=0,0,AK166/$AT166*$X166))</f>
      </c>
      <c r="BB166" s="18">
        <f>IF(P166&lt;&gt;0,P166,IF($AT166=0,0,AL166/$AT166*$X166))</f>
      </c>
      <c r="BC166" s="18">
        <f>IF(Q166&lt;&gt;0,Q166,IF($AT166=0,0,AM166/$AT166*$X166))</f>
      </c>
      <c r="BD166" s="18">
        <f>IF(R166&lt;&gt;0,R166,IF($AT166=0,0,AN166/$AT166*$X166))</f>
      </c>
      <c r="BE166" s="18">
        <f>IF(S166&lt;&gt;0,S166,IF($AT166=0,0,AO166/$AT166*$X166))</f>
      </c>
      <c r="BF166" s="18">
        <f>IF(T166&lt;&gt;0,T166,IF($AT166=0,0,AP166/$AT166*$X166))</f>
      </c>
      <c r="BG166" s="18">
        <f>IF(U166&lt;&gt;0,U166,IF($AT166=0,0,AQ166/$AT166*$X166))</f>
      </c>
      <c r="BH166" s="18">
        <f>IF(V166&lt;&gt;0,V166,IF($AT166=0,0,AR166/$AT166*$X166))</f>
      </c>
      <c r="BI166" s="18">
        <f>IF(W166&lt;&gt;0,W166,IF($AT166=0,0,AS166/$AT166*$X166))</f>
      </c>
      <c r="BJ166" s="18">
        <f>SUM(AU166:BI166)</f>
      </c>
      <c r="BK166" s="5" t="str">
        <v/>
      </c>
    </row>
    <row r="167" outlineLevel="1">
      <c r="A167" s="5" t="str">
        <v/>
      </c>
      <c r="B167" s="5" t="str">
        <v>BSKDGNGENGR04</v>
      </c>
      <c r="C167" s="5" t="str">
        <v>BSKDGNGENGR07</v>
      </c>
      <c r="D167" s="5" t="str">
        <v/>
      </c>
      <c r="E167" s="5" t="str">
        <v>4. ACCOMMODATION</v>
      </c>
      <c r="F167" s="18">
        <v>2926250</v>
      </c>
      <c r="G167" s="18">
        <f>F167</f>
      </c>
      <c r="H167" s="18">
        <f>F167</f>
      </c>
      <c r="I167" s="18">
        <v>0</v>
      </c>
      <c r="J167" s="18">
        <v>0</v>
      </c>
      <c r="K167" s="18">
        <v>0</v>
      </c>
      <c r="L167" s="18">
        <v>0</v>
      </c>
      <c r="M167" s="18">
        <v>0</v>
      </c>
      <c r="N167" s="18">
        <v>0</v>
      </c>
      <c r="O167" s="18">
        <v>0</v>
      </c>
      <c r="P167" s="18">
        <v>0</v>
      </c>
      <c r="Q167" s="18">
        <v>0</v>
      </c>
      <c r="R167" s="18">
        <v>0</v>
      </c>
      <c r="S167" s="18">
        <v>0</v>
      </c>
      <c r="T167" s="18">
        <v>0</v>
      </c>
      <c r="U167" s="18">
        <v>0</v>
      </c>
      <c r="V167" s="18">
        <v>0</v>
      </c>
      <c r="W167" s="18">
        <v>0</v>
      </c>
      <c r="X167" s="18">
        <f>H167-SUM(I167:W167)</f>
      </c>
      <c r="Y167" s="20">
        <v>46026</v>
      </c>
      <c r="Z167" s="20">
        <v>46483</v>
      </c>
      <c r="AA167" s="5" t="str">
        <v/>
      </c>
      <c r="AB167" s="5" t="str">
        <v/>
      </c>
      <c r="AC167" s="5" t="str">
        <v/>
      </c>
      <c r="AD167" s="5" t="str">
        <v/>
      </c>
      <c r="AE167" s="18">
        <f>IFERROR(_xlfn.BETA.DIST(DATE(YEAR(AE$2),MONTH(AE$2),15),$AB$2,$AC$2,FALSE,DATE(YEAR($AB167),MONTH($AB167),1),DATE(YEAR($AC167),MONTH($AC167),28)),0)</f>
      </c>
      <c r="AF167" s="18">
        <f>IFERROR(_xlfn.BETA.DIST(DATE(YEAR(AF$2),MONTH(AF$2),15),$AB$2,$AC$2,FALSE,DATE(YEAR($AB167),MONTH($AB167),1),DATE(YEAR($AC167),MONTH($AC167),28)),0)</f>
      </c>
      <c r="AG167" s="18">
        <f>IFERROR(_xlfn.BETA.DIST(DATE(YEAR(AG$2),MONTH(AG$2),15),$AB$2,$AC$2,FALSE,DATE(YEAR($AB167),MONTH($AB167),1),DATE(YEAR($AC167),MONTH($AC167),28)),0)</f>
      </c>
      <c r="AH167" s="18">
        <f>IFERROR(_xlfn.BETA.DIST(DATE(YEAR(AH$2),MONTH(AH$2),15),$AB$2,$AC$2,FALSE,DATE(YEAR($AB167),MONTH($AB167),1),DATE(YEAR($AC167),MONTH($AC167),28)),0)</f>
      </c>
      <c r="AI167" s="18">
        <f>IFERROR(_xlfn.BETA.DIST(DATE(YEAR(AI$2),MONTH(AI$2),15),$AB$2,$AC$2,FALSE,DATE(YEAR($AB167),MONTH($AB167),1),DATE(YEAR($AC167),MONTH($AC167),28)),0)</f>
      </c>
      <c r="AJ167" s="18">
        <f>IFERROR(_xlfn.BETA.DIST(DATE(YEAR(AJ$2),MONTH(AJ$2),15),$AB$2,$AC$2,FALSE,DATE(YEAR($AB167),MONTH($AB167),1),DATE(YEAR($AC167),MONTH($AC167),28)),0)</f>
      </c>
      <c r="AK167" s="18">
        <f>IFERROR(_xlfn.BETA.DIST(DATE(YEAR(AK$2),MONTH(AK$2),15),$AB$2,$AC$2,FALSE,DATE(YEAR($AB167),MONTH($AB167),1),DATE(YEAR($AC167),MONTH($AC167),28)),0)</f>
      </c>
      <c r="AL167" s="18">
        <f>IFERROR(_xlfn.BETA.DIST(DATE(YEAR(AL$2),MONTH(AL$2),15),$AB$2,$AC$2,FALSE,DATE(YEAR($AB167),MONTH($AB167),1),DATE(YEAR($AC167),MONTH($AC167),28)),0)</f>
      </c>
      <c r="AM167" s="18">
        <f>IFERROR(_xlfn.BETA.DIST(DATE(YEAR(AM$2),MONTH(AM$2),15),$AB$2,$AC$2,FALSE,DATE(YEAR($AB167),MONTH($AB167),1),DATE(YEAR($AC167),MONTH($AC167),28)),0)</f>
      </c>
      <c r="AN167" s="18">
        <f>IFERROR(_xlfn.BETA.DIST(DATE(YEAR(AN$2),MONTH(AN$2),15),$AB$2,$AC$2,FALSE,DATE(YEAR($AB167),MONTH($AB167),1),DATE(YEAR($AC167),MONTH($AC167),28)),0)</f>
      </c>
      <c r="AO167" s="18">
        <f>IFERROR(_xlfn.BETA.DIST(DATE(YEAR(AO$2),MONTH(AO$2),15),$AB$2,$AC$2,FALSE,DATE(YEAR($AB167),MONTH($AB167),1),DATE(YEAR($AC167),MONTH($AC167),28)),0)</f>
      </c>
      <c r="AP167" s="18">
        <f>IFERROR(_xlfn.BETA.DIST(DATE(YEAR(AP$2),MONTH(AP$2),15),$AB$2,$AC$2,FALSE,DATE(YEAR($AB167),MONTH($AB167),1),DATE(YEAR($AC167),MONTH($AC167),28)),0)</f>
      </c>
      <c r="AQ167" s="18">
        <f>IFERROR(_xlfn.BETA.DIST(DATE(YEAR(AQ$2),MONTH(AQ$2),15),$AB$2,$AC$2,FALSE,DATE(YEAR($AB167),MONTH($AB167),1),DATE(YEAR($AC167),MONTH($AC167),28)),0)</f>
      </c>
      <c r="AR167" s="18">
        <f>IFERROR(_xlfn.BETA.DIST(DATE(YEAR(AR$2),MONTH(AR$2),15),$AB$2,$AC$2,FALSE,DATE(YEAR($AB167),MONTH($AB167),1),DATE(YEAR($AC167),MONTH($AC167),28)),0)</f>
      </c>
      <c r="AS167" s="18">
        <f>IFERROR(_xlfn.BETA.DIST(DATE(YEAR(AS$2),MONTH(AS$2),15),$AB$2,$AC$2,FALSE,DATE(YEAR($AB167),MONTH($AB167),1),DATE(YEAR($AC167),MONTH($AC167),28)),0)</f>
      </c>
      <c r="AT167" s="18">
        <f>SUM(AE167:AS167)</f>
      </c>
      <c r="AU167" s="18">
        <f>IF(I167&lt;&gt;0,I167,IF($AT167=0,0,AE167/$AT167*$X167))</f>
      </c>
      <c r="AV167" s="18">
        <f>IF(J167&lt;&gt;0,J167,IF($AT167=0,0,AF167/$AT167*$X167))</f>
      </c>
      <c r="AW167" s="18">
        <f>IF(K167&lt;&gt;0,K167,IF($AT167=0,0,AG167/$AT167*$X167))</f>
      </c>
      <c r="AX167" s="18">
        <f>IF(L167&lt;&gt;0,L167,IF($AT167=0,0,AH167/$AT167*$X167))</f>
      </c>
      <c r="AY167" s="18">
        <f>IF(M167&lt;&gt;0,M167,IF($AT167=0,0,AI167/$AT167*$X167))</f>
      </c>
      <c r="AZ167" s="18">
        <f>IF(N167&lt;&gt;0,N167,IF($AT167=0,0,AJ167/$AT167*$X167))</f>
      </c>
      <c r="BA167" s="18">
        <f>IF(O167&lt;&gt;0,O167,IF($AT167=0,0,AK167/$AT167*$X167))</f>
      </c>
      <c r="BB167" s="18">
        <f>IF(P167&lt;&gt;0,P167,IF($AT167=0,0,AL167/$AT167*$X167))</f>
      </c>
      <c r="BC167" s="18">
        <f>IF(Q167&lt;&gt;0,Q167,IF($AT167=0,0,AM167/$AT167*$X167))</f>
      </c>
      <c r="BD167" s="18">
        <f>IF(R167&lt;&gt;0,R167,IF($AT167=0,0,AN167/$AT167*$X167))</f>
      </c>
      <c r="BE167" s="18">
        <f>IF(S167&lt;&gt;0,S167,IF($AT167=0,0,AO167/$AT167*$X167))</f>
      </c>
      <c r="BF167" s="18">
        <f>IF(T167&lt;&gt;0,T167,IF($AT167=0,0,AP167/$AT167*$X167))</f>
      </c>
      <c r="BG167" s="18">
        <f>IF(U167&lt;&gt;0,U167,IF($AT167=0,0,AQ167/$AT167*$X167))</f>
      </c>
      <c r="BH167" s="18">
        <f>IF(V167&lt;&gt;0,V167,IF($AT167=0,0,AR167/$AT167*$X167))</f>
      </c>
      <c r="BI167" s="18">
        <f>IF(W167&lt;&gt;0,W167,IF($AT167=0,0,AS167/$AT167*$X167))</f>
      </c>
      <c r="BJ167" s="18">
        <f>SUM(AU167:BI167)</f>
      </c>
      <c r="BK167" s="5" t="str">
        <v/>
      </c>
    </row>
    <row r="168" outlineLevel="1">
      <c r="A168" s="5" t="str">
        <v/>
      </c>
      <c r="B168" s="5" t="str">
        <v>BSKDGNGENGR04</v>
      </c>
      <c r="C168" s="5" t="str">
        <v>BSKDGNGENGR07</v>
      </c>
      <c r="D168" s="5" t="str">
        <v/>
      </c>
      <c r="E168" s="5" t="str">
        <v>5. MOBILIZATION AND DE-MOBILIZATION</v>
      </c>
      <c r="F168" s="18">
        <v>160000</v>
      </c>
      <c r="G168" s="18">
        <f>F168</f>
      </c>
      <c r="H168" s="18">
        <f>F168</f>
      </c>
      <c r="I168" s="18">
        <v>0</v>
      </c>
      <c r="J168" s="18">
        <v>0</v>
      </c>
      <c r="K168" s="18">
        <v>0</v>
      </c>
      <c r="L168" s="18">
        <v>0</v>
      </c>
      <c r="M168" s="18">
        <v>0</v>
      </c>
      <c r="N168" s="18">
        <v>0</v>
      </c>
      <c r="O168" s="18">
        <v>0</v>
      </c>
      <c r="P168" s="18">
        <v>0</v>
      </c>
      <c r="Q168" s="18">
        <v>0</v>
      </c>
      <c r="R168" s="18">
        <v>0</v>
      </c>
      <c r="S168" s="18">
        <v>0</v>
      </c>
      <c r="T168" s="18">
        <v>0</v>
      </c>
      <c r="U168" s="18">
        <v>0</v>
      </c>
      <c r="V168" s="18">
        <v>0</v>
      </c>
      <c r="W168" s="18">
        <v>0</v>
      </c>
      <c r="X168" s="18">
        <f>H168-SUM(I168:W168)</f>
      </c>
      <c r="Y168" s="20">
        <v>46026</v>
      </c>
      <c r="Z168" s="20">
        <v>46483</v>
      </c>
      <c r="AA168" s="5" t="str">
        <v/>
      </c>
      <c r="AB168" s="5" t="str">
        <v/>
      </c>
      <c r="AC168" s="5" t="str">
        <v/>
      </c>
      <c r="AD168" s="5" t="str">
        <v/>
      </c>
      <c r="AE168" s="18">
        <f>IFERROR(_xlfn.BETA.DIST(DATE(YEAR(AE$2),MONTH(AE$2),15),$AB$2,$AC$2,FALSE,DATE(YEAR($AB168),MONTH($AB168),1),DATE(YEAR($AC168),MONTH($AC168),28)),0)</f>
      </c>
      <c r="AF168" s="18">
        <f>IFERROR(_xlfn.BETA.DIST(DATE(YEAR(AF$2),MONTH(AF$2),15),$AB$2,$AC$2,FALSE,DATE(YEAR($AB168),MONTH($AB168),1),DATE(YEAR($AC168),MONTH($AC168),28)),0)</f>
      </c>
      <c r="AG168" s="18">
        <f>IFERROR(_xlfn.BETA.DIST(DATE(YEAR(AG$2),MONTH(AG$2),15),$AB$2,$AC$2,FALSE,DATE(YEAR($AB168),MONTH($AB168),1),DATE(YEAR($AC168),MONTH($AC168),28)),0)</f>
      </c>
      <c r="AH168" s="18">
        <f>IFERROR(_xlfn.BETA.DIST(DATE(YEAR(AH$2),MONTH(AH$2),15),$AB$2,$AC$2,FALSE,DATE(YEAR($AB168),MONTH($AB168),1),DATE(YEAR($AC168),MONTH($AC168),28)),0)</f>
      </c>
      <c r="AI168" s="18">
        <f>IFERROR(_xlfn.BETA.DIST(DATE(YEAR(AI$2),MONTH(AI$2),15),$AB$2,$AC$2,FALSE,DATE(YEAR($AB168),MONTH($AB168),1),DATE(YEAR($AC168),MONTH($AC168),28)),0)</f>
      </c>
      <c r="AJ168" s="18">
        <f>IFERROR(_xlfn.BETA.DIST(DATE(YEAR(AJ$2),MONTH(AJ$2),15),$AB$2,$AC$2,FALSE,DATE(YEAR($AB168),MONTH($AB168),1),DATE(YEAR($AC168),MONTH($AC168),28)),0)</f>
      </c>
      <c r="AK168" s="18">
        <f>IFERROR(_xlfn.BETA.DIST(DATE(YEAR(AK$2),MONTH(AK$2),15),$AB$2,$AC$2,FALSE,DATE(YEAR($AB168),MONTH($AB168),1),DATE(YEAR($AC168),MONTH($AC168),28)),0)</f>
      </c>
      <c r="AL168" s="18">
        <f>IFERROR(_xlfn.BETA.DIST(DATE(YEAR(AL$2),MONTH(AL$2),15),$AB$2,$AC$2,FALSE,DATE(YEAR($AB168),MONTH($AB168),1),DATE(YEAR($AC168),MONTH($AC168),28)),0)</f>
      </c>
      <c r="AM168" s="18">
        <f>IFERROR(_xlfn.BETA.DIST(DATE(YEAR(AM$2),MONTH(AM$2),15),$AB$2,$AC$2,FALSE,DATE(YEAR($AB168),MONTH($AB168),1),DATE(YEAR($AC168),MONTH($AC168),28)),0)</f>
      </c>
      <c r="AN168" s="18">
        <f>IFERROR(_xlfn.BETA.DIST(DATE(YEAR(AN$2),MONTH(AN$2),15),$AB$2,$AC$2,FALSE,DATE(YEAR($AB168),MONTH($AB168),1),DATE(YEAR($AC168),MONTH($AC168),28)),0)</f>
      </c>
      <c r="AO168" s="18">
        <f>IFERROR(_xlfn.BETA.DIST(DATE(YEAR(AO$2),MONTH(AO$2),15),$AB$2,$AC$2,FALSE,DATE(YEAR($AB168),MONTH($AB168),1),DATE(YEAR($AC168),MONTH($AC168),28)),0)</f>
      </c>
      <c r="AP168" s="18">
        <f>IFERROR(_xlfn.BETA.DIST(DATE(YEAR(AP$2),MONTH(AP$2),15),$AB$2,$AC$2,FALSE,DATE(YEAR($AB168),MONTH($AB168),1),DATE(YEAR($AC168),MONTH($AC168),28)),0)</f>
      </c>
      <c r="AQ168" s="18">
        <f>IFERROR(_xlfn.BETA.DIST(DATE(YEAR(AQ$2),MONTH(AQ$2),15),$AB$2,$AC$2,FALSE,DATE(YEAR($AB168),MONTH($AB168),1),DATE(YEAR($AC168),MONTH($AC168),28)),0)</f>
      </c>
      <c r="AR168" s="18">
        <f>IFERROR(_xlfn.BETA.DIST(DATE(YEAR(AR$2),MONTH(AR$2),15),$AB$2,$AC$2,FALSE,DATE(YEAR($AB168),MONTH($AB168),1),DATE(YEAR($AC168),MONTH($AC168),28)),0)</f>
      </c>
      <c r="AS168" s="18">
        <f>IFERROR(_xlfn.BETA.DIST(DATE(YEAR(AS$2),MONTH(AS$2),15),$AB$2,$AC$2,FALSE,DATE(YEAR($AB168),MONTH($AB168),1),DATE(YEAR($AC168),MONTH($AC168),28)),0)</f>
      </c>
      <c r="AT168" s="18">
        <f>SUM(AE168:AS168)</f>
      </c>
      <c r="AU168" s="18">
        <f>IF(I168&lt;&gt;0,I168,IF($AT168=0,0,AE168/$AT168*$X168))</f>
      </c>
      <c r="AV168" s="18">
        <f>IF(J168&lt;&gt;0,J168,IF($AT168=0,0,AF168/$AT168*$X168))</f>
      </c>
      <c r="AW168" s="18">
        <f>IF(K168&lt;&gt;0,K168,IF($AT168=0,0,AG168/$AT168*$X168))</f>
      </c>
      <c r="AX168" s="18">
        <f>IF(L168&lt;&gt;0,L168,IF($AT168=0,0,AH168/$AT168*$X168))</f>
      </c>
      <c r="AY168" s="18">
        <f>IF(M168&lt;&gt;0,M168,IF($AT168=0,0,AI168/$AT168*$X168))</f>
      </c>
      <c r="AZ168" s="18">
        <f>IF(N168&lt;&gt;0,N168,IF($AT168=0,0,AJ168/$AT168*$X168))</f>
      </c>
      <c r="BA168" s="18">
        <f>IF(O168&lt;&gt;0,O168,IF($AT168=0,0,AK168/$AT168*$X168))</f>
      </c>
      <c r="BB168" s="18">
        <f>IF(P168&lt;&gt;0,P168,IF($AT168=0,0,AL168/$AT168*$X168))</f>
      </c>
      <c r="BC168" s="18">
        <f>IF(Q168&lt;&gt;0,Q168,IF($AT168=0,0,AM168/$AT168*$X168))</f>
      </c>
      <c r="BD168" s="18">
        <f>IF(R168&lt;&gt;0,R168,IF($AT168=0,0,AN168/$AT168*$X168))</f>
      </c>
      <c r="BE168" s="18">
        <f>IF(S168&lt;&gt;0,S168,IF($AT168=0,0,AO168/$AT168*$X168))</f>
      </c>
      <c r="BF168" s="18">
        <f>IF(T168&lt;&gt;0,T168,IF($AT168=0,0,AP168/$AT168*$X168))</f>
      </c>
      <c r="BG168" s="18">
        <f>IF(U168&lt;&gt;0,U168,IF($AT168=0,0,AQ168/$AT168*$X168))</f>
      </c>
      <c r="BH168" s="18">
        <f>IF(V168&lt;&gt;0,V168,IF($AT168=0,0,AR168/$AT168*$X168))</f>
      </c>
      <c r="BI168" s="18">
        <f>IF(W168&lt;&gt;0,W168,IF($AT168=0,0,AS168/$AT168*$X168))</f>
      </c>
      <c r="BJ168" s="18">
        <f>SUM(AU168:BI168)</f>
      </c>
      <c r="BK168" s="5" t="str">
        <v/>
      </c>
    </row>
    <row r="169" outlineLevel="1">
      <c r="A169" s="5" t="str">
        <v/>
      </c>
      <c r="B169" s="5" t="str">
        <v>BSKDGNGENGR04</v>
      </c>
      <c r="C169" s="5" t="str">
        <v>BSKDGNGENGR07</v>
      </c>
      <c r="D169" s="5" t="str">
        <v/>
      </c>
      <c r="E169" s="5" t="str">
        <v>6. IT &amp; COMMUNICATIONS</v>
      </c>
      <c r="F169" s="18">
        <v>147083.3333333333</v>
      </c>
      <c r="G169" s="18">
        <f>F169</f>
      </c>
      <c r="H169" s="18">
        <f>F169</f>
      </c>
      <c r="I169" s="18">
        <v>0</v>
      </c>
      <c r="J169" s="18">
        <v>0</v>
      </c>
      <c r="K169" s="18">
        <v>0</v>
      </c>
      <c r="L169" s="18">
        <v>0</v>
      </c>
      <c r="M169" s="18">
        <v>0</v>
      </c>
      <c r="N169" s="18">
        <v>0</v>
      </c>
      <c r="O169" s="18">
        <v>0</v>
      </c>
      <c r="P169" s="18">
        <v>0</v>
      </c>
      <c r="Q169" s="18">
        <v>0</v>
      </c>
      <c r="R169" s="18">
        <v>0</v>
      </c>
      <c r="S169" s="18">
        <v>0</v>
      </c>
      <c r="T169" s="18">
        <v>0</v>
      </c>
      <c r="U169" s="18">
        <v>0</v>
      </c>
      <c r="V169" s="18">
        <v>0</v>
      </c>
      <c r="W169" s="18">
        <v>0</v>
      </c>
      <c r="X169" s="18">
        <f>H169-SUM(I169:W169)</f>
      </c>
      <c r="Y169" s="20">
        <v>46026</v>
      </c>
      <c r="Z169" s="20">
        <v>46483</v>
      </c>
      <c r="AA169" s="5" t="str">
        <v/>
      </c>
      <c r="AB169" s="5" t="str">
        <v/>
      </c>
      <c r="AC169" s="5" t="str">
        <v/>
      </c>
      <c r="AD169" s="5" t="str">
        <v/>
      </c>
      <c r="AE169" s="18">
        <f>IFERROR(_xlfn.BETA.DIST(DATE(YEAR(AE$2),MONTH(AE$2),15),$AB$2,$AC$2,FALSE,DATE(YEAR($AB169),MONTH($AB169),1),DATE(YEAR($AC169),MONTH($AC169),28)),0)</f>
      </c>
      <c r="AF169" s="18">
        <f>IFERROR(_xlfn.BETA.DIST(DATE(YEAR(AF$2),MONTH(AF$2),15),$AB$2,$AC$2,FALSE,DATE(YEAR($AB169),MONTH($AB169),1),DATE(YEAR($AC169),MONTH($AC169),28)),0)</f>
      </c>
      <c r="AG169" s="18">
        <f>IFERROR(_xlfn.BETA.DIST(DATE(YEAR(AG$2),MONTH(AG$2),15),$AB$2,$AC$2,FALSE,DATE(YEAR($AB169),MONTH($AB169),1),DATE(YEAR($AC169),MONTH($AC169),28)),0)</f>
      </c>
      <c r="AH169" s="18">
        <f>IFERROR(_xlfn.BETA.DIST(DATE(YEAR(AH$2),MONTH(AH$2),15),$AB$2,$AC$2,FALSE,DATE(YEAR($AB169),MONTH($AB169),1),DATE(YEAR($AC169),MONTH($AC169),28)),0)</f>
      </c>
      <c r="AI169" s="18">
        <f>IFERROR(_xlfn.BETA.DIST(DATE(YEAR(AI$2),MONTH(AI$2),15),$AB$2,$AC$2,FALSE,DATE(YEAR($AB169),MONTH($AB169),1),DATE(YEAR($AC169),MONTH($AC169),28)),0)</f>
      </c>
      <c r="AJ169" s="18">
        <f>IFERROR(_xlfn.BETA.DIST(DATE(YEAR(AJ$2),MONTH(AJ$2),15),$AB$2,$AC$2,FALSE,DATE(YEAR($AB169),MONTH($AB169),1),DATE(YEAR($AC169),MONTH($AC169),28)),0)</f>
      </c>
      <c r="AK169" s="18">
        <f>IFERROR(_xlfn.BETA.DIST(DATE(YEAR(AK$2),MONTH(AK$2),15),$AB$2,$AC$2,FALSE,DATE(YEAR($AB169),MONTH($AB169),1),DATE(YEAR($AC169),MONTH($AC169),28)),0)</f>
      </c>
      <c r="AL169" s="18">
        <f>IFERROR(_xlfn.BETA.DIST(DATE(YEAR(AL$2),MONTH(AL$2),15),$AB$2,$AC$2,FALSE,DATE(YEAR($AB169),MONTH($AB169),1),DATE(YEAR($AC169),MONTH($AC169),28)),0)</f>
      </c>
      <c r="AM169" s="18">
        <f>IFERROR(_xlfn.BETA.DIST(DATE(YEAR(AM$2),MONTH(AM$2),15),$AB$2,$AC$2,FALSE,DATE(YEAR($AB169),MONTH($AB169),1),DATE(YEAR($AC169),MONTH($AC169),28)),0)</f>
      </c>
      <c r="AN169" s="18">
        <f>IFERROR(_xlfn.BETA.DIST(DATE(YEAR(AN$2),MONTH(AN$2),15),$AB$2,$AC$2,FALSE,DATE(YEAR($AB169),MONTH($AB169),1),DATE(YEAR($AC169),MONTH($AC169),28)),0)</f>
      </c>
      <c r="AO169" s="18">
        <f>IFERROR(_xlfn.BETA.DIST(DATE(YEAR(AO$2),MONTH(AO$2),15),$AB$2,$AC$2,FALSE,DATE(YEAR($AB169),MONTH($AB169),1),DATE(YEAR($AC169),MONTH($AC169),28)),0)</f>
      </c>
      <c r="AP169" s="18">
        <f>IFERROR(_xlfn.BETA.DIST(DATE(YEAR(AP$2),MONTH(AP$2),15),$AB$2,$AC$2,FALSE,DATE(YEAR($AB169),MONTH($AB169),1),DATE(YEAR($AC169),MONTH($AC169),28)),0)</f>
      </c>
      <c r="AQ169" s="18">
        <f>IFERROR(_xlfn.BETA.DIST(DATE(YEAR(AQ$2),MONTH(AQ$2),15),$AB$2,$AC$2,FALSE,DATE(YEAR($AB169),MONTH($AB169),1),DATE(YEAR($AC169),MONTH($AC169),28)),0)</f>
      </c>
      <c r="AR169" s="18">
        <f>IFERROR(_xlfn.BETA.DIST(DATE(YEAR(AR$2),MONTH(AR$2),15),$AB$2,$AC$2,FALSE,DATE(YEAR($AB169),MONTH($AB169),1),DATE(YEAR($AC169),MONTH($AC169),28)),0)</f>
      </c>
      <c r="AS169" s="18">
        <f>IFERROR(_xlfn.BETA.DIST(DATE(YEAR(AS$2),MONTH(AS$2),15),$AB$2,$AC$2,FALSE,DATE(YEAR($AB169),MONTH($AB169),1),DATE(YEAR($AC169),MONTH($AC169),28)),0)</f>
      </c>
      <c r="AT169" s="18">
        <f>SUM(AE169:AS169)</f>
      </c>
      <c r="AU169" s="18">
        <f>IF(I169&lt;&gt;0,I169,IF($AT169=0,0,AE169/$AT169*$X169))</f>
      </c>
      <c r="AV169" s="18">
        <f>IF(J169&lt;&gt;0,J169,IF($AT169=0,0,AF169/$AT169*$X169))</f>
      </c>
      <c r="AW169" s="18">
        <f>IF(K169&lt;&gt;0,K169,IF($AT169=0,0,AG169/$AT169*$X169))</f>
      </c>
      <c r="AX169" s="18">
        <f>IF(L169&lt;&gt;0,L169,IF($AT169=0,0,AH169/$AT169*$X169))</f>
      </c>
      <c r="AY169" s="18">
        <f>IF(M169&lt;&gt;0,M169,IF($AT169=0,0,AI169/$AT169*$X169))</f>
      </c>
      <c r="AZ169" s="18">
        <f>IF(N169&lt;&gt;0,N169,IF($AT169=0,0,AJ169/$AT169*$X169))</f>
      </c>
      <c r="BA169" s="18">
        <f>IF(O169&lt;&gt;0,O169,IF($AT169=0,0,AK169/$AT169*$X169))</f>
      </c>
      <c r="BB169" s="18">
        <f>IF(P169&lt;&gt;0,P169,IF($AT169=0,0,AL169/$AT169*$X169))</f>
      </c>
      <c r="BC169" s="18">
        <f>IF(Q169&lt;&gt;0,Q169,IF($AT169=0,0,AM169/$AT169*$X169))</f>
      </c>
      <c r="BD169" s="18">
        <f>IF(R169&lt;&gt;0,R169,IF($AT169=0,0,AN169/$AT169*$X169))</f>
      </c>
      <c r="BE169" s="18">
        <f>IF(S169&lt;&gt;0,S169,IF($AT169=0,0,AO169/$AT169*$X169))</f>
      </c>
      <c r="BF169" s="18">
        <f>IF(T169&lt;&gt;0,T169,IF($AT169=0,0,AP169/$AT169*$X169))</f>
      </c>
      <c r="BG169" s="18">
        <f>IF(U169&lt;&gt;0,U169,IF($AT169=0,0,AQ169/$AT169*$X169))</f>
      </c>
      <c r="BH169" s="18">
        <f>IF(V169&lt;&gt;0,V169,IF($AT169=0,0,AR169/$AT169*$X169))</f>
      </c>
      <c r="BI169" s="18">
        <f>IF(W169&lt;&gt;0,W169,IF($AT169=0,0,AS169/$AT169*$X169))</f>
      </c>
      <c r="BJ169" s="18">
        <f>SUM(AU169:BI169)</f>
      </c>
      <c r="BK169" s="5" t="str">
        <v/>
      </c>
    </row>
    <row r="170" outlineLevel="1">
      <c r="A170" s="5" t="str">
        <v/>
      </c>
      <c r="B170" s="5" t="str">
        <v>BSKDGNGENGR04</v>
      </c>
      <c r="C170" s="5" t="str">
        <v>BSKDGNGENGR07</v>
      </c>
      <c r="D170" s="5" t="str">
        <v/>
      </c>
      <c r="E170" s="5" t="str">
        <v>7. TRANSPORTATIONS</v>
      </c>
      <c r="F170" s="18">
        <v>6000000</v>
      </c>
      <c r="G170" s="18">
        <f>F170</f>
      </c>
      <c r="H170" s="18">
        <f>F170</f>
      </c>
      <c r="I170" s="18">
        <v>0</v>
      </c>
      <c r="J170" s="18">
        <v>0</v>
      </c>
      <c r="K170" s="18">
        <v>0</v>
      </c>
      <c r="L170" s="18">
        <v>0</v>
      </c>
      <c r="M170" s="18">
        <v>0</v>
      </c>
      <c r="N170" s="18">
        <v>0</v>
      </c>
      <c r="O170" s="18">
        <v>0</v>
      </c>
      <c r="P170" s="18">
        <v>0</v>
      </c>
      <c r="Q170" s="18">
        <v>0</v>
      </c>
      <c r="R170" s="18">
        <v>0</v>
      </c>
      <c r="S170" s="18">
        <v>0</v>
      </c>
      <c r="T170" s="18">
        <v>0</v>
      </c>
      <c r="U170" s="18">
        <v>0</v>
      </c>
      <c r="V170" s="18">
        <v>0</v>
      </c>
      <c r="W170" s="18">
        <v>0</v>
      </c>
      <c r="X170" s="18">
        <f>H170-SUM(I170:W170)</f>
      </c>
      <c r="Y170" s="20">
        <v>46026</v>
      </c>
      <c r="Z170" s="20">
        <v>46483</v>
      </c>
      <c r="AA170" s="5" t="str">
        <v/>
      </c>
      <c r="AB170" s="5" t="str">
        <v/>
      </c>
      <c r="AC170" s="5" t="str">
        <v/>
      </c>
      <c r="AD170" s="5" t="str">
        <v/>
      </c>
      <c r="AE170" s="18">
        <f>IFERROR(_xlfn.BETA.DIST(DATE(YEAR(AE$2),MONTH(AE$2),15),$AB$2,$AC$2,FALSE,DATE(YEAR($AB170),MONTH($AB170),1),DATE(YEAR($AC170),MONTH($AC170),28)),0)</f>
      </c>
      <c r="AF170" s="18">
        <f>IFERROR(_xlfn.BETA.DIST(DATE(YEAR(AF$2),MONTH(AF$2),15),$AB$2,$AC$2,FALSE,DATE(YEAR($AB170),MONTH($AB170),1),DATE(YEAR($AC170),MONTH($AC170),28)),0)</f>
      </c>
      <c r="AG170" s="18">
        <f>IFERROR(_xlfn.BETA.DIST(DATE(YEAR(AG$2),MONTH(AG$2),15),$AB$2,$AC$2,FALSE,DATE(YEAR($AB170),MONTH($AB170),1),DATE(YEAR($AC170),MONTH($AC170),28)),0)</f>
      </c>
      <c r="AH170" s="18">
        <f>IFERROR(_xlfn.BETA.DIST(DATE(YEAR(AH$2),MONTH(AH$2),15),$AB$2,$AC$2,FALSE,DATE(YEAR($AB170),MONTH($AB170),1),DATE(YEAR($AC170),MONTH($AC170),28)),0)</f>
      </c>
      <c r="AI170" s="18">
        <f>IFERROR(_xlfn.BETA.DIST(DATE(YEAR(AI$2),MONTH(AI$2),15),$AB$2,$AC$2,FALSE,DATE(YEAR($AB170),MONTH($AB170),1),DATE(YEAR($AC170),MONTH($AC170),28)),0)</f>
      </c>
      <c r="AJ170" s="18">
        <f>IFERROR(_xlfn.BETA.DIST(DATE(YEAR(AJ$2),MONTH(AJ$2),15),$AB$2,$AC$2,FALSE,DATE(YEAR($AB170),MONTH($AB170),1),DATE(YEAR($AC170),MONTH($AC170),28)),0)</f>
      </c>
      <c r="AK170" s="18">
        <f>IFERROR(_xlfn.BETA.DIST(DATE(YEAR(AK$2),MONTH(AK$2),15),$AB$2,$AC$2,FALSE,DATE(YEAR($AB170),MONTH($AB170),1),DATE(YEAR($AC170),MONTH($AC170),28)),0)</f>
      </c>
      <c r="AL170" s="18">
        <f>IFERROR(_xlfn.BETA.DIST(DATE(YEAR(AL$2),MONTH(AL$2),15),$AB$2,$AC$2,FALSE,DATE(YEAR($AB170),MONTH($AB170),1),DATE(YEAR($AC170),MONTH($AC170),28)),0)</f>
      </c>
      <c r="AM170" s="18">
        <f>IFERROR(_xlfn.BETA.DIST(DATE(YEAR(AM$2),MONTH(AM$2),15),$AB$2,$AC$2,FALSE,DATE(YEAR($AB170),MONTH($AB170),1),DATE(YEAR($AC170),MONTH($AC170),28)),0)</f>
      </c>
      <c r="AN170" s="18">
        <f>IFERROR(_xlfn.BETA.DIST(DATE(YEAR(AN$2),MONTH(AN$2),15),$AB$2,$AC$2,FALSE,DATE(YEAR($AB170),MONTH($AB170),1),DATE(YEAR($AC170),MONTH($AC170),28)),0)</f>
      </c>
      <c r="AO170" s="18">
        <f>IFERROR(_xlfn.BETA.DIST(DATE(YEAR(AO$2),MONTH(AO$2),15),$AB$2,$AC$2,FALSE,DATE(YEAR($AB170),MONTH($AB170),1),DATE(YEAR($AC170),MONTH($AC170),28)),0)</f>
      </c>
      <c r="AP170" s="18">
        <f>IFERROR(_xlfn.BETA.DIST(DATE(YEAR(AP$2),MONTH(AP$2),15),$AB$2,$AC$2,FALSE,DATE(YEAR($AB170),MONTH($AB170),1),DATE(YEAR($AC170),MONTH($AC170),28)),0)</f>
      </c>
      <c r="AQ170" s="18">
        <f>IFERROR(_xlfn.BETA.DIST(DATE(YEAR(AQ$2),MONTH(AQ$2),15),$AB$2,$AC$2,FALSE,DATE(YEAR($AB170),MONTH($AB170),1),DATE(YEAR($AC170),MONTH($AC170),28)),0)</f>
      </c>
      <c r="AR170" s="18">
        <f>IFERROR(_xlfn.BETA.DIST(DATE(YEAR(AR$2),MONTH(AR$2),15),$AB$2,$AC$2,FALSE,DATE(YEAR($AB170),MONTH($AB170),1),DATE(YEAR($AC170),MONTH($AC170),28)),0)</f>
      </c>
      <c r="AS170" s="18">
        <f>IFERROR(_xlfn.BETA.DIST(DATE(YEAR(AS$2),MONTH(AS$2),15),$AB$2,$AC$2,FALSE,DATE(YEAR($AB170),MONTH($AB170),1),DATE(YEAR($AC170),MONTH($AC170),28)),0)</f>
      </c>
      <c r="AT170" s="18">
        <f>SUM(AE170:AS170)</f>
      </c>
      <c r="AU170" s="18">
        <f>IF(I170&lt;&gt;0,I170,IF($AT170=0,0,AE170/$AT170*$X170))</f>
      </c>
      <c r="AV170" s="18">
        <f>IF(J170&lt;&gt;0,J170,IF($AT170=0,0,AF170/$AT170*$X170))</f>
      </c>
      <c r="AW170" s="18">
        <f>IF(K170&lt;&gt;0,K170,IF($AT170=0,0,AG170/$AT170*$X170))</f>
      </c>
      <c r="AX170" s="18">
        <f>IF(L170&lt;&gt;0,L170,IF($AT170=0,0,AH170/$AT170*$X170))</f>
      </c>
      <c r="AY170" s="18">
        <f>IF(M170&lt;&gt;0,M170,IF($AT170=0,0,AI170/$AT170*$X170))</f>
      </c>
      <c r="AZ170" s="18">
        <f>IF(N170&lt;&gt;0,N170,IF($AT170=0,0,AJ170/$AT170*$X170))</f>
      </c>
      <c r="BA170" s="18">
        <f>IF(O170&lt;&gt;0,O170,IF($AT170=0,0,AK170/$AT170*$X170))</f>
      </c>
      <c r="BB170" s="18">
        <f>IF(P170&lt;&gt;0,P170,IF($AT170=0,0,AL170/$AT170*$X170))</f>
      </c>
      <c r="BC170" s="18">
        <f>IF(Q170&lt;&gt;0,Q170,IF($AT170=0,0,AM170/$AT170*$X170))</f>
      </c>
      <c r="BD170" s="18">
        <f>IF(R170&lt;&gt;0,R170,IF($AT170=0,0,AN170/$AT170*$X170))</f>
      </c>
      <c r="BE170" s="18">
        <f>IF(S170&lt;&gt;0,S170,IF($AT170=0,0,AO170/$AT170*$X170))</f>
      </c>
      <c r="BF170" s="18">
        <f>IF(T170&lt;&gt;0,T170,IF($AT170=0,0,AP170/$AT170*$X170))</f>
      </c>
      <c r="BG170" s="18">
        <f>IF(U170&lt;&gt;0,U170,IF($AT170=0,0,AQ170/$AT170*$X170))</f>
      </c>
      <c r="BH170" s="18">
        <f>IF(V170&lt;&gt;0,V170,IF($AT170=0,0,AR170/$AT170*$X170))</f>
      </c>
      <c r="BI170" s="18">
        <f>IF(W170&lt;&gt;0,W170,IF($AT170=0,0,AS170/$AT170*$X170))</f>
      </c>
      <c r="BJ170" s="18">
        <f>SUM(AU170:BI170)</f>
      </c>
      <c r="BK170" s="5" t="str">
        <v/>
      </c>
    </row>
    <row r="171" outlineLevel="1">
      <c r="A171" s="5" t="str">
        <v/>
      </c>
      <c r="B171" s="5" t="str">
        <v>BSKDGNGENGR04</v>
      </c>
      <c r="C171" s="5" t="str">
        <v>BSKDGNGENGR07</v>
      </c>
      <c r="D171" s="5" t="str">
        <v/>
      </c>
      <c r="E171" s="5" t="str">
        <v>9. SAFETY AND QUALITY REQUIREMENTS</v>
      </c>
      <c r="F171" s="18">
        <v>647500</v>
      </c>
      <c r="G171" s="18">
        <f>F171</f>
      </c>
      <c r="H171" s="18">
        <f>F171</f>
      </c>
      <c r="I171" s="18">
        <v>0</v>
      </c>
      <c r="J171" s="18">
        <v>0</v>
      </c>
      <c r="K171" s="18">
        <v>0</v>
      </c>
      <c r="L171" s="18">
        <v>0</v>
      </c>
      <c r="M171" s="18">
        <v>0</v>
      </c>
      <c r="N171" s="18">
        <v>0</v>
      </c>
      <c r="O171" s="18">
        <v>0</v>
      </c>
      <c r="P171" s="18">
        <v>0</v>
      </c>
      <c r="Q171" s="18">
        <v>0</v>
      </c>
      <c r="R171" s="18">
        <v>0</v>
      </c>
      <c r="S171" s="18">
        <v>0</v>
      </c>
      <c r="T171" s="18">
        <v>0</v>
      </c>
      <c r="U171" s="18">
        <v>0</v>
      </c>
      <c r="V171" s="18">
        <v>0</v>
      </c>
      <c r="W171" s="18">
        <v>0</v>
      </c>
      <c r="X171" s="18">
        <f>H171-SUM(I171:W171)</f>
      </c>
      <c r="Y171" s="20">
        <v>46026</v>
      </c>
      <c r="Z171" s="20">
        <v>46483</v>
      </c>
      <c r="AA171" s="5" t="str">
        <v/>
      </c>
      <c r="AB171" s="5" t="str">
        <v/>
      </c>
      <c r="AC171" s="5" t="str">
        <v/>
      </c>
      <c r="AD171" s="5" t="str">
        <v/>
      </c>
      <c r="AE171" s="18">
        <f>IFERROR(_xlfn.BETA.DIST(DATE(YEAR(AE$2),MONTH(AE$2),15),$AB$2,$AC$2,FALSE,DATE(YEAR($AB171),MONTH($AB171),1),DATE(YEAR($AC171),MONTH($AC171),28)),0)</f>
      </c>
      <c r="AF171" s="18">
        <f>IFERROR(_xlfn.BETA.DIST(DATE(YEAR(AF$2),MONTH(AF$2),15),$AB$2,$AC$2,FALSE,DATE(YEAR($AB171),MONTH($AB171),1),DATE(YEAR($AC171),MONTH($AC171),28)),0)</f>
      </c>
      <c r="AG171" s="18">
        <f>IFERROR(_xlfn.BETA.DIST(DATE(YEAR(AG$2),MONTH(AG$2),15),$AB$2,$AC$2,FALSE,DATE(YEAR($AB171),MONTH($AB171),1),DATE(YEAR($AC171),MONTH($AC171),28)),0)</f>
      </c>
      <c r="AH171" s="18">
        <f>IFERROR(_xlfn.BETA.DIST(DATE(YEAR(AH$2),MONTH(AH$2),15),$AB$2,$AC$2,FALSE,DATE(YEAR($AB171),MONTH($AB171),1),DATE(YEAR($AC171),MONTH($AC171),28)),0)</f>
      </c>
      <c r="AI171" s="18">
        <f>IFERROR(_xlfn.BETA.DIST(DATE(YEAR(AI$2),MONTH(AI$2),15),$AB$2,$AC$2,FALSE,DATE(YEAR($AB171),MONTH($AB171),1),DATE(YEAR($AC171),MONTH($AC171),28)),0)</f>
      </c>
      <c r="AJ171" s="18">
        <f>IFERROR(_xlfn.BETA.DIST(DATE(YEAR(AJ$2),MONTH(AJ$2),15),$AB$2,$AC$2,FALSE,DATE(YEAR($AB171),MONTH($AB171),1),DATE(YEAR($AC171),MONTH($AC171),28)),0)</f>
      </c>
      <c r="AK171" s="18">
        <f>IFERROR(_xlfn.BETA.DIST(DATE(YEAR(AK$2),MONTH(AK$2),15),$AB$2,$AC$2,FALSE,DATE(YEAR($AB171),MONTH($AB171),1),DATE(YEAR($AC171),MONTH($AC171),28)),0)</f>
      </c>
      <c r="AL171" s="18">
        <f>IFERROR(_xlfn.BETA.DIST(DATE(YEAR(AL$2),MONTH(AL$2),15),$AB$2,$AC$2,FALSE,DATE(YEAR($AB171),MONTH($AB171),1),DATE(YEAR($AC171),MONTH($AC171),28)),0)</f>
      </c>
      <c r="AM171" s="18">
        <f>IFERROR(_xlfn.BETA.DIST(DATE(YEAR(AM$2),MONTH(AM$2),15),$AB$2,$AC$2,FALSE,DATE(YEAR($AB171),MONTH($AB171),1),DATE(YEAR($AC171),MONTH($AC171),28)),0)</f>
      </c>
      <c r="AN171" s="18">
        <f>IFERROR(_xlfn.BETA.DIST(DATE(YEAR(AN$2),MONTH(AN$2),15),$AB$2,$AC$2,FALSE,DATE(YEAR($AB171),MONTH($AB171),1),DATE(YEAR($AC171),MONTH($AC171),28)),0)</f>
      </c>
      <c r="AO171" s="18">
        <f>IFERROR(_xlfn.BETA.DIST(DATE(YEAR(AO$2),MONTH(AO$2),15),$AB$2,$AC$2,FALSE,DATE(YEAR($AB171),MONTH($AB171),1),DATE(YEAR($AC171),MONTH($AC171),28)),0)</f>
      </c>
      <c r="AP171" s="18">
        <f>IFERROR(_xlfn.BETA.DIST(DATE(YEAR(AP$2),MONTH(AP$2),15),$AB$2,$AC$2,FALSE,DATE(YEAR($AB171),MONTH($AB171),1),DATE(YEAR($AC171),MONTH($AC171),28)),0)</f>
      </c>
      <c r="AQ171" s="18">
        <f>IFERROR(_xlfn.BETA.DIST(DATE(YEAR(AQ$2),MONTH(AQ$2),15),$AB$2,$AC$2,FALSE,DATE(YEAR($AB171),MONTH($AB171),1),DATE(YEAR($AC171),MONTH($AC171),28)),0)</f>
      </c>
      <c r="AR171" s="18">
        <f>IFERROR(_xlfn.BETA.DIST(DATE(YEAR(AR$2),MONTH(AR$2),15),$AB$2,$AC$2,FALSE,DATE(YEAR($AB171),MONTH($AB171),1),DATE(YEAR($AC171),MONTH($AC171),28)),0)</f>
      </c>
      <c r="AS171" s="18">
        <f>IFERROR(_xlfn.BETA.DIST(DATE(YEAR(AS$2),MONTH(AS$2),15),$AB$2,$AC$2,FALSE,DATE(YEAR($AB171),MONTH($AB171),1),DATE(YEAR($AC171),MONTH($AC171),28)),0)</f>
      </c>
      <c r="AT171" s="18">
        <f>SUM(AE171:AS171)</f>
      </c>
      <c r="AU171" s="18">
        <f>IF(I171&lt;&gt;0,I171,IF($AT171=0,0,AE171/$AT171*$X171))</f>
      </c>
      <c r="AV171" s="18">
        <f>IF(J171&lt;&gt;0,J171,IF($AT171=0,0,AF171/$AT171*$X171))</f>
      </c>
      <c r="AW171" s="18">
        <f>IF(K171&lt;&gt;0,K171,IF($AT171=0,0,AG171/$AT171*$X171))</f>
      </c>
      <c r="AX171" s="18">
        <f>IF(L171&lt;&gt;0,L171,IF($AT171=0,0,AH171/$AT171*$X171))</f>
      </c>
      <c r="AY171" s="18">
        <f>IF(M171&lt;&gt;0,M171,IF($AT171=0,0,AI171/$AT171*$X171))</f>
      </c>
      <c r="AZ171" s="18">
        <f>IF(N171&lt;&gt;0,N171,IF($AT171=0,0,AJ171/$AT171*$X171))</f>
      </c>
      <c r="BA171" s="18">
        <f>IF(O171&lt;&gt;0,O171,IF($AT171=0,0,AK171/$AT171*$X171))</f>
      </c>
      <c r="BB171" s="18">
        <f>IF(P171&lt;&gt;0,P171,IF($AT171=0,0,AL171/$AT171*$X171))</f>
      </c>
      <c r="BC171" s="18">
        <f>IF(Q171&lt;&gt;0,Q171,IF($AT171=0,0,AM171/$AT171*$X171))</f>
      </c>
      <c r="BD171" s="18">
        <f>IF(R171&lt;&gt;0,R171,IF($AT171=0,0,AN171/$AT171*$X171))</f>
      </c>
      <c r="BE171" s="18">
        <f>IF(S171&lt;&gt;0,S171,IF($AT171=0,0,AO171/$AT171*$X171))</f>
      </c>
      <c r="BF171" s="18">
        <f>IF(T171&lt;&gt;0,T171,IF($AT171=0,0,AP171/$AT171*$X171))</f>
      </c>
      <c r="BG171" s="18">
        <f>IF(U171&lt;&gt;0,U171,IF($AT171=0,0,AQ171/$AT171*$X171))</f>
      </c>
      <c r="BH171" s="18">
        <f>IF(V171&lt;&gt;0,V171,IF($AT171=0,0,AR171/$AT171*$X171))</f>
      </c>
      <c r="BI171" s="18">
        <f>IF(W171&lt;&gt;0,W171,IF($AT171=0,0,AS171/$AT171*$X171))</f>
      </c>
      <c r="BJ171" s="18">
        <f>SUM(AU171:BI171)</f>
      </c>
      <c r="BK171" s="5" t="str">
        <v/>
      </c>
    </row>
    <row r="172" outlineLevel="1">
      <c r="A172" s="5" t="str">
        <v/>
      </c>
      <c r="B172" s="5" t="str">
        <v>BSKDGNGENGR04</v>
      </c>
      <c r="C172" s="5" t="str">
        <v>BSKDGNGENGR07</v>
      </c>
      <c r="D172" s="5" t="str">
        <v/>
      </c>
      <c r="E172" s="5" t="str">
        <v>10. CONSULTANCIES</v>
      </c>
      <c r="F172" s="18">
        <v>213325</v>
      </c>
      <c r="G172" s="18">
        <f>F172</f>
      </c>
      <c r="H172" s="18">
        <f>F172</f>
      </c>
      <c r="I172" s="18">
        <v>0</v>
      </c>
      <c r="J172" s="18">
        <v>0</v>
      </c>
      <c r="K172" s="18">
        <v>0</v>
      </c>
      <c r="L172" s="18">
        <v>0</v>
      </c>
      <c r="M172" s="18">
        <v>0</v>
      </c>
      <c r="N172" s="18">
        <v>0</v>
      </c>
      <c r="O172" s="18">
        <v>0</v>
      </c>
      <c r="P172" s="18">
        <v>0</v>
      </c>
      <c r="Q172" s="18">
        <v>0</v>
      </c>
      <c r="R172" s="18">
        <v>0</v>
      </c>
      <c r="S172" s="18">
        <v>0</v>
      </c>
      <c r="T172" s="18">
        <v>0</v>
      </c>
      <c r="U172" s="18">
        <v>0</v>
      </c>
      <c r="V172" s="18">
        <v>0</v>
      </c>
      <c r="W172" s="18">
        <v>0</v>
      </c>
      <c r="X172" s="18">
        <f>H172-SUM(I172:W172)</f>
      </c>
      <c r="Y172" s="20">
        <v>46026</v>
      </c>
      <c r="Z172" s="20">
        <v>46483</v>
      </c>
      <c r="AA172" s="5" t="str">
        <v/>
      </c>
      <c r="AB172" s="5" t="str">
        <v/>
      </c>
      <c r="AC172" s="5" t="str">
        <v/>
      </c>
      <c r="AD172" s="5" t="str">
        <v/>
      </c>
      <c r="AE172" s="18">
        <f>IFERROR(_xlfn.BETA.DIST(DATE(YEAR(AE$2),MONTH(AE$2),15),$AB$2,$AC$2,FALSE,DATE(YEAR($AB172),MONTH($AB172),1),DATE(YEAR($AC172),MONTH($AC172),28)),0)</f>
      </c>
      <c r="AF172" s="18">
        <f>IFERROR(_xlfn.BETA.DIST(DATE(YEAR(AF$2),MONTH(AF$2),15),$AB$2,$AC$2,FALSE,DATE(YEAR($AB172),MONTH($AB172),1),DATE(YEAR($AC172),MONTH($AC172),28)),0)</f>
      </c>
      <c r="AG172" s="18">
        <f>IFERROR(_xlfn.BETA.DIST(DATE(YEAR(AG$2),MONTH(AG$2),15),$AB$2,$AC$2,FALSE,DATE(YEAR($AB172),MONTH($AB172),1),DATE(YEAR($AC172),MONTH($AC172),28)),0)</f>
      </c>
      <c r="AH172" s="18">
        <f>IFERROR(_xlfn.BETA.DIST(DATE(YEAR(AH$2),MONTH(AH$2),15),$AB$2,$AC$2,FALSE,DATE(YEAR($AB172),MONTH($AB172),1),DATE(YEAR($AC172),MONTH($AC172),28)),0)</f>
      </c>
      <c r="AI172" s="18">
        <f>IFERROR(_xlfn.BETA.DIST(DATE(YEAR(AI$2),MONTH(AI$2),15),$AB$2,$AC$2,FALSE,DATE(YEAR($AB172),MONTH($AB172),1),DATE(YEAR($AC172),MONTH($AC172),28)),0)</f>
      </c>
      <c r="AJ172" s="18">
        <f>IFERROR(_xlfn.BETA.DIST(DATE(YEAR(AJ$2),MONTH(AJ$2),15),$AB$2,$AC$2,FALSE,DATE(YEAR($AB172),MONTH($AB172),1),DATE(YEAR($AC172),MONTH($AC172),28)),0)</f>
      </c>
      <c r="AK172" s="18">
        <f>IFERROR(_xlfn.BETA.DIST(DATE(YEAR(AK$2),MONTH(AK$2),15),$AB$2,$AC$2,FALSE,DATE(YEAR($AB172),MONTH($AB172),1),DATE(YEAR($AC172),MONTH($AC172),28)),0)</f>
      </c>
      <c r="AL172" s="18">
        <f>IFERROR(_xlfn.BETA.DIST(DATE(YEAR(AL$2),MONTH(AL$2),15),$AB$2,$AC$2,FALSE,DATE(YEAR($AB172),MONTH($AB172),1),DATE(YEAR($AC172),MONTH($AC172),28)),0)</f>
      </c>
      <c r="AM172" s="18">
        <f>IFERROR(_xlfn.BETA.DIST(DATE(YEAR(AM$2),MONTH(AM$2),15),$AB$2,$AC$2,FALSE,DATE(YEAR($AB172),MONTH($AB172),1),DATE(YEAR($AC172),MONTH($AC172),28)),0)</f>
      </c>
      <c r="AN172" s="18">
        <f>IFERROR(_xlfn.BETA.DIST(DATE(YEAR(AN$2),MONTH(AN$2),15),$AB$2,$AC$2,FALSE,DATE(YEAR($AB172),MONTH($AB172),1),DATE(YEAR($AC172),MONTH($AC172),28)),0)</f>
      </c>
      <c r="AO172" s="18">
        <f>IFERROR(_xlfn.BETA.DIST(DATE(YEAR(AO$2),MONTH(AO$2),15),$AB$2,$AC$2,FALSE,DATE(YEAR($AB172),MONTH($AB172),1),DATE(YEAR($AC172),MONTH($AC172),28)),0)</f>
      </c>
      <c r="AP172" s="18">
        <f>IFERROR(_xlfn.BETA.DIST(DATE(YEAR(AP$2),MONTH(AP$2),15),$AB$2,$AC$2,FALSE,DATE(YEAR($AB172),MONTH($AB172),1),DATE(YEAR($AC172),MONTH($AC172),28)),0)</f>
      </c>
      <c r="AQ172" s="18">
        <f>IFERROR(_xlfn.BETA.DIST(DATE(YEAR(AQ$2),MONTH(AQ$2),15),$AB$2,$AC$2,FALSE,DATE(YEAR($AB172),MONTH($AB172),1),DATE(YEAR($AC172),MONTH($AC172),28)),0)</f>
      </c>
      <c r="AR172" s="18">
        <f>IFERROR(_xlfn.BETA.DIST(DATE(YEAR(AR$2),MONTH(AR$2),15),$AB$2,$AC$2,FALSE,DATE(YEAR($AB172),MONTH($AB172),1),DATE(YEAR($AC172),MONTH($AC172),28)),0)</f>
      </c>
      <c r="AS172" s="18">
        <f>IFERROR(_xlfn.BETA.DIST(DATE(YEAR(AS$2),MONTH(AS$2),15),$AB$2,$AC$2,FALSE,DATE(YEAR($AB172),MONTH($AB172),1),DATE(YEAR($AC172),MONTH($AC172),28)),0)</f>
      </c>
      <c r="AT172" s="18">
        <f>SUM(AE172:AS172)</f>
      </c>
      <c r="AU172" s="18">
        <f>IF(I172&lt;&gt;0,I172,IF($AT172=0,0,AE172/$AT172*$X172))</f>
      </c>
      <c r="AV172" s="18">
        <f>IF(J172&lt;&gt;0,J172,IF($AT172=0,0,AF172/$AT172*$X172))</f>
      </c>
      <c r="AW172" s="18">
        <f>IF(K172&lt;&gt;0,K172,IF($AT172=0,0,AG172/$AT172*$X172))</f>
      </c>
      <c r="AX172" s="18">
        <f>IF(L172&lt;&gt;0,L172,IF($AT172=0,0,AH172/$AT172*$X172))</f>
      </c>
      <c r="AY172" s="18">
        <f>IF(M172&lt;&gt;0,M172,IF($AT172=0,0,AI172/$AT172*$X172))</f>
      </c>
      <c r="AZ172" s="18">
        <f>IF(N172&lt;&gt;0,N172,IF($AT172=0,0,AJ172/$AT172*$X172))</f>
      </c>
      <c r="BA172" s="18">
        <f>IF(O172&lt;&gt;0,O172,IF($AT172=0,0,AK172/$AT172*$X172))</f>
      </c>
      <c r="BB172" s="18">
        <f>IF(P172&lt;&gt;0,P172,IF($AT172=0,0,AL172/$AT172*$X172))</f>
      </c>
      <c r="BC172" s="18">
        <f>IF(Q172&lt;&gt;0,Q172,IF($AT172=0,0,AM172/$AT172*$X172))</f>
      </c>
      <c r="BD172" s="18">
        <f>IF(R172&lt;&gt;0,R172,IF($AT172=0,0,AN172/$AT172*$X172))</f>
      </c>
      <c r="BE172" s="18">
        <f>IF(S172&lt;&gt;0,S172,IF($AT172=0,0,AO172/$AT172*$X172))</f>
      </c>
      <c r="BF172" s="18">
        <f>IF(T172&lt;&gt;0,T172,IF($AT172=0,0,AP172/$AT172*$X172))</f>
      </c>
      <c r="BG172" s="18">
        <f>IF(U172&lt;&gt;0,U172,IF($AT172=0,0,AQ172/$AT172*$X172))</f>
      </c>
      <c r="BH172" s="18">
        <f>IF(V172&lt;&gt;0,V172,IF($AT172=0,0,AR172/$AT172*$X172))</f>
      </c>
      <c r="BI172" s="18">
        <f>IF(W172&lt;&gt;0,W172,IF($AT172=0,0,AS172/$AT172*$X172))</f>
      </c>
      <c r="BJ172" s="18">
        <f>SUM(AU172:BI172)</f>
      </c>
      <c r="BK172" s="5" t="str">
        <v/>
      </c>
    </row>
    <row r="173" outlineLevel="1">
      <c r="A173" s="5" t="str">
        <v/>
      </c>
      <c r="B173" s="5" t="str">
        <v>BSKDGNGENGR04</v>
      </c>
      <c r="C173" s="5" t="str">
        <v>BSKDGNGENGR07</v>
      </c>
      <c r="D173" s="5" t="str">
        <v/>
      </c>
      <c r="E173" s="5" t="str">
        <v>10. WARRANITY PERIOD COST</v>
      </c>
      <c r="F173" s="18">
        <v>300000</v>
      </c>
      <c r="G173" s="18">
        <f>F173</f>
      </c>
      <c r="H173" s="18">
        <f>F173</f>
      </c>
      <c r="I173" s="18">
        <v>0</v>
      </c>
      <c r="J173" s="18">
        <v>0</v>
      </c>
      <c r="K173" s="18">
        <v>0</v>
      </c>
      <c r="L173" s="18">
        <v>0</v>
      </c>
      <c r="M173" s="18">
        <v>0</v>
      </c>
      <c r="N173" s="18">
        <v>0</v>
      </c>
      <c r="O173" s="18">
        <v>0</v>
      </c>
      <c r="P173" s="18">
        <v>0</v>
      </c>
      <c r="Q173" s="18">
        <v>0</v>
      </c>
      <c r="R173" s="18">
        <v>0</v>
      </c>
      <c r="S173" s="18">
        <v>0</v>
      </c>
      <c r="T173" s="18">
        <v>0</v>
      </c>
      <c r="U173" s="18">
        <v>0</v>
      </c>
      <c r="V173" s="18">
        <v>0</v>
      </c>
      <c r="W173" s="18">
        <v>0</v>
      </c>
      <c r="X173" s="18">
        <f>H173-SUM(I173:W173)</f>
      </c>
      <c r="Y173" s="20">
        <v>46026</v>
      </c>
      <c r="Z173" s="20">
        <v>46483</v>
      </c>
      <c r="AA173" s="5" t="str">
        <v/>
      </c>
      <c r="AB173" s="5" t="str">
        <v/>
      </c>
      <c r="AC173" s="5" t="str">
        <v/>
      </c>
      <c r="AD173" s="5" t="str">
        <v/>
      </c>
      <c r="AE173" s="18">
        <f>IFERROR(_xlfn.BETA.DIST(DATE(YEAR(AE$2),MONTH(AE$2),15),$AB$2,$AC$2,FALSE,DATE(YEAR($AB173),MONTH($AB173),1),DATE(YEAR($AC173),MONTH($AC173),28)),0)</f>
      </c>
      <c r="AF173" s="18">
        <f>IFERROR(_xlfn.BETA.DIST(DATE(YEAR(AF$2),MONTH(AF$2),15),$AB$2,$AC$2,FALSE,DATE(YEAR($AB173),MONTH($AB173),1),DATE(YEAR($AC173),MONTH($AC173),28)),0)</f>
      </c>
      <c r="AG173" s="18">
        <f>IFERROR(_xlfn.BETA.DIST(DATE(YEAR(AG$2),MONTH(AG$2),15),$AB$2,$AC$2,FALSE,DATE(YEAR($AB173),MONTH($AB173),1),DATE(YEAR($AC173),MONTH($AC173),28)),0)</f>
      </c>
      <c r="AH173" s="18">
        <f>IFERROR(_xlfn.BETA.DIST(DATE(YEAR(AH$2),MONTH(AH$2),15),$AB$2,$AC$2,FALSE,DATE(YEAR($AB173),MONTH($AB173),1),DATE(YEAR($AC173),MONTH($AC173),28)),0)</f>
      </c>
      <c r="AI173" s="18">
        <f>IFERROR(_xlfn.BETA.DIST(DATE(YEAR(AI$2),MONTH(AI$2),15),$AB$2,$AC$2,FALSE,DATE(YEAR($AB173),MONTH($AB173),1),DATE(YEAR($AC173),MONTH($AC173),28)),0)</f>
      </c>
      <c r="AJ173" s="18">
        <f>IFERROR(_xlfn.BETA.DIST(DATE(YEAR(AJ$2),MONTH(AJ$2),15),$AB$2,$AC$2,FALSE,DATE(YEAR($AB173),MONTH($AB173),1),DATE(YEAR($AC173),MONTH($AC173),28)),0)</f>
      </c>
      <c r="AK173" s="18">
        <f>IFERROR(_xlfn.BETA.DIST(DATE(YEAR(AK$2),MONTH(AK$2),15),$AB$2,$AC$2,FALSE,DATE(YEAR($AB173),MONTH($AB173),1),DATE(YEAR($AC173),MONTH($AC173),28)),0)</f>
      </c>
      <c r="AL173" s="18">
        <f>IFERROR(_xlfn.BETA.DIST(DATE(YEAR(AL$2),MONTH(AL$2),15),$AB$2,$AC$2,FALSE,DATE(YEAR($AB173),MONTH($AB173),1),DATE(YEAR($AC173),MONTH($AC173),28)),0)</f>
      </c>
      <c r="AM173" s="18">
        <f>IFERROR(_xlfn.BETA.DIST(DATE(YEAR(AM$2),MONTH(AM$2),15),$AB$2,$AC$2,FALSE,DATE(YEAR($AB173),MONTH($AB173),1),DATE(YEAR($AC173),MONTH($AC173),28)),0)</f>
      </c>
      <c r="AN173" s="18">
        <f>IFERROR(_xlfn.BETA.DIST(DATE(YEAR(AN$2),MONTH(AN$2),15),$AB$2,$AC$2,FALSE,DATE(YEAR($AB173),MONTH($AB173),1),DATE(YEAR($AC173),MONTH($AC173),28)),0)</f>
      </c>
      <c r="AO173" s="18">
        <f>IFERROR(_xlfn.BETA.DIST(DATE(YEAR(AO$2),MONTH(AO$2),15),$AB$2,$AC$2,FALSE,DATE(YEAR($AB173),MONTH($AB173),1),DATE(YEAR($AC173),MONTH($AC173),28)),0)</f>
      </c>
      <c r="AP173" s="18">
        <f>IFERROR(_xlfn.BETA.DIST(DATE(YEAR(AP$2),MONTH(AP$2),15),$AB$2,$AC$2,FALSE,DATE(YEAR($AB173),MONTH($AB173),1),DATE(YEAR($AC173),MONTH($AC173),28)),0)</f>
      </c>
      <c r="AQ173" s="18">
        <f>IFERROR(_xlfn.BETA.DIST(DATE(YEAR(AQ$2),MONTH(AQ$2),15),$AB$2,$AC$2,FALSE,DATE(YEAR($AB173),MONTH($AB173),1),DATE(YEAR($AC173),MONTH($AC173),28)),0)</f>
      </c>
      <c r="AR173" s="18">
        <f>IFERROR(_xlfn.BETA.DIST(DATE(YEAR(AR$2),MONTH(AR$2),15),$AB$2,$AC$2,FALSE,DATE(YEAR($AB173),MONTH($AB173),1),DATE(YEAR($AC173),MONTH($AC173),28)),0)</f>
      </c>
      <c r="AS173" s="18">
        <f>IFERROR(_xlfn.BETA.DIST(DATE(YEAR(AS$2),MONTH(AS$2),15),$AB$2,$AC$2,FALSE,DATE(YEAR($AB173),MONTH($AB173),1),DATE(YEAR($AC173),MONTH($AC173),28)),0)</f>
      </c>
      <c r="AT173" s="18">
        <f>SUM(AE173:AS173)</f>
      </c>
      <c r="AU173" s="18">
        <f>IF(I173&lt;&gt;0,I173,IF($AT173=0,0,AE173/$AT173*$X173))</f>
      </c>
      <c r="AV173" s="18">
        <f>IF(J173&lt;&gt;0,J173,IF($AT173=0,0,AF173/$AT173*$X173))</f>
      </c>
      <c r="AW173" s="18">
        <f>IF(K173&lt;&gt;0,K173,IF($AT173=0,0,AG173/$AT173*$X173))</f>
      </c>
      <c r="AX173" s="18">
        <f>IF(L173&lt;&gt;0,L173,IF($AT173=0,0,AH173/$AT173*$X173))</f>
      </c>
      <c r="AY173" s="18">
        <f>IF(M173&lt;&gt;0,M173,IF($AT173=0,0,AI173/$AT173*$X173))</f>
      </c>
      <c r="AZ173" s="18">
        <f>IF(N173&lt;&gt;0,N173,IF($AT173=0,0,AJ173/$AT173*$X173))</f>
      </c>
      <c r="BA173" s="18">
        <f>IF(O173&lt;&gt;0,O173,IF($AT173=0,0,AK173/$AT173*$X173))</f>
      </c>
      <c r="BB173" s="18">
        <f>IF(P173&lt;&gt;0,P173,IF($AT173=0,0,AL173/$AT173*$X173))</f>
      </c>
      <c r="BC173" s="18">
        <f>IF(Q173&lt;&gt;0,Q173,IF($AT173=0,0,AM173/$AT173*$X173))</f>
      </c>
      <c r="BD173" s="18">
        <f>IF(R173&lt;&gt;0,R173,IF($AT173=0,0,AN173/$AT173*$X173))</f>
      </c>
      <c r="BE173" s="18">
        <f>IF(S173&lt;&gt;0,S173,IF($AT173=0,0,AO173/$AT173*$X173))</f>
      </c>
      <c r="BF173" s="18">
        <f>IF(T173&lt;&gt;0,T173,IF($AT173=0,0,AP173/$AT173*$X173))</f>
      </c>
      <c r="BG173" s="18">
        <f>IF(U173&lt;&gt;0,U173,IF($AT173=0,0,AQ173/$AT173*$X173))</f>
      </c>
      <c r="BH173" s="18">
        <f>IF(V173&lt;&gt;0,V173,IF($AT173=0,0,AR173/$AT173*$X173))</f>
      </c>
      <c r="BI173" s="18">
        <f>IF(W173&lt;&gt;0,W173,IF($AT173=0,0,AS173/$AT173*$X173))</f>
      </c>
      <c r="BJ173" s="18">
        <f>SUM(AU173:BI173)</f>
      </c>
      <c r="BK173" s="5" t="str">
        <v/>
      </c>
    </row>
    <row r="174">
      <c r="A174" s="11" t="str">
        <v>PROJECT OVERHEADS</v>
      </c>
      <c r="B174" s="11" t="str">
        <v/>
      </c>
      <c r="C174" s="11" t="str">
        <v/>
      </c>
      <c r="D174" s="11" t="str">
        <v/>
      </c>
      <c r="E174" s="11" t="str">
        <v>Project Overheads</v>
      </c>
      <c r="F174" s="11">
        <f>SUBTOTAL(9,F175:F175)</f>
      </c>
      <c r="G174" s="11">
        <f>SUBTOTAL(9,G175:G175)</f>
      </c>
      <c r="H174" s="11">
        <f>SUBTOTAL(9,H175:H175)</f>
      </c>
      <c r="I174" s="11" t="str">
        <v/>
      </c>
      <c r="J174" s="11" t="str">
        <v/>
      </c>
      <c r="K174" s="11" t="str">
        <v/>
      </c>
      <c r="L174" s="11" t="str">
        <v/>
      </c>
      <c r="M174" s="11" t="str">
        <v/>
      </c>
      <c r="N174" s="11" t="str">
        <v/>
      </c>
      <c r="O174" s="11" t="str">
        <v/>
      </c>
      <c r="P174" s="11" t="str">
        <v/>
      </c>
      <c r="Q174" s="11" t="str">
        <v/>
      </c>
      <c r="R174" s="11" t="str">
        <v/>
      </c>
      <c r="S174" s="11" t="str">
        <v/>
      </c>
      <c r="T174" s="11" t="str">
        <v/>
      </c>
      <c r="U174" s="11" t="str">
        <v/>
      </c>
      <c r="V174" s="11" t="str">
        <v/>
      </c>
      <c r="W174" s="11" t="str">
        <v/>
      </c>
      <c r="X174" s="11" t="str">
        <v/>
      </c>
      <c r="Y174" s="11" t="str">
        <v/>
      </c>
      <c r="Z174" s="11" t="str">
        <v/>
      </c>
      <c r="AA174" s="11" t="str">
        <v/>
      </c>
      <c r="AB174" s="11" t="str">
        <v/>
      </c>
      <c r="AC174" s="11" t="str">
        <v/>
      </c>
      <c r="AD174" s="5" t="str">
        <v/>
      </c>
      <c r="AE174" s="11" t="str">
        <v/>
      </c>
      <c r="AF174" s="11" t="str">
        <v/>
      </c>
      <c r="AG174" s="11" t="str">
        <v/>
      </c>
      <c r="AH174" s="11" t="str">
        <v/>
      </c>
      <c r="AI174" s="11" t="str">
        <v/>
      </c>
      <c r="AJ174" s="11" t="str">
        <v/>
      </c>
      <c r="AK174" s="11" t="str">
        <v/>
      </c>
      <c r="AL174" s="11" t="str">
        <v/>
      </c>
      <c r="AM174" s="11" t="str">
        <v/>
      </c>
      <c r="AN174" s="11" t="str">
        <v/>
      </c>
      <c r="AO174" s="11" t="str">
        <v/>
      </c>
      <c r="AP174" s="11" t="str">
        <v/>
      </c>
      <c r="AQ174" s="11" t="str">
        <v/>
      </c>
      <c r="AR174" s="11" t="str">
        <v/>
      </c>
      <c r="AS174" s="11" t="str">
        <v/>
      </c>
      <c r="AT174" s="11" t="str">
        <v/>
      </c>
      <c r="AU174" s="11">
        <f>SUBTOTAL(9,AU175:AU175)</f>
      </c>
      <c r="AV174" s="11">
        <f>SUBTOTAL(9,AV175:AV175)</f>
      </c>
      <c r="AW174" s="11">
        <f>SUBTOTAL(9,AW175:AW175)</f>
      </c>
      <c r="AX174" s="11">
        <f>SUBTOTAL(9,AX175:AX175)</f>
      </c>
      <c r="AY174" s="11">
        <f>SUBTOTAL(9,AY175:AY175)</f>
      </c>
      <c r="AZ174" s="11">
        <f>SUBTOTAL(9,AZ175:AZ175)</f>
      </c>
      <c r="BA174" s="11">
        <f>SUBTOTAL(9,BA175:BA175)</f>
      </c>
      <c r="BB174" s="11">
        <f>SUBTOTAL(9,BB175:BB175)</f>
      </c>
      <c r="BC174" s="11">
        <f>SUBTOTAL(9,BC175:BC175)</f>
      </c>
      <c r="BD174" s="11">
        <f>SUBTOTAL(9,BD175:BD175)</f>
      </c>
      <c r="BE174" s="11">
        <f>SUBTOTAL(9,BE175:BE175)</f>
      </c>
      <c r="BF174" s="11">
        <f>SUBTOTAL(9,BF175:BF175)</f>
      </c>
      <c r="BG174" s="11">
        <f>SUBTOTAL(9,BG175:BG175)</f>
      </c>
      <c r="BH174" s="11">
        <f>SUBTOTAL(9,BH175:BH175)</f>
      </c>
      <c r="BI174" s="11">
        <f>SUBTOTAL(9,BI175:BI175)</f>
      </c>
      <c r="BJ174" s="11">
        <f>SUBTOTAL(9,BJ175:BJ175)</f>
      </c>
      <c r="BK174" s="11" t="str">
        <v/>
      </c>
    </row>
    <row r="175" outlineLevel="1">
      <c r="A175" s="5" t="str">
        <v/>
      </c>
      <c r="B175" s="5" t="str">
        <v/>
      </c>
      <c r="C175" s="5" t="str">
        <v/>
      </c>
      <c r="D175" s="5" t="str">
        <v/>
      </c>
      <c r="E175" s="5" t="str">
        <v>(No items)</v>
      </c>
      <c r="F175" s="5" t="str">
        <v/>
      </c>
      <c r="G175" s="5" t="str">
        <v/>
      </c>
      <c r="H175" s="5" t="str">
        <v/>
      </c>
      <c r="I175" s="5" t="str">
        <v/>
      </c>
      <c r="J175" s="5" t="str">
        <v/>
      </c>
      <c r="K175" s="5" t="str">
        <v/>
      </c>
      <c r="L175" s="5" t="str">
        <v/>
      </c>
      <c r="M175" s="5" t="str">
        <v/>
      </c>
      <c r="N175" s="5" t="str">
        <v/>
      </c>
      <c r="O175" s="5" t="str">
        <v/>
      </c>
      <c r="P175" s="5" t="str">
        <v/>
      </c>
      <c r="Q175" s="5" t="str">
        <v/>
      </c>
      <c r="R175" s="5" t="str">
        <v/>
      </c>
      <c r="S175" s="5" t="str">
        <v/>
      </c>
      <c r="T175" s="5" t="str">
        <v/>
      </c>
      <c r="U175" s="5" t="str">
        <v/>
      </c>
      <c r="V175" s="5" t="str">
        <v/>
      </c>
      <c r="W175" s="5" t="str">
        <v/>
      </c>
      <c r="X175" s="5" t="str">
        <v/>
      </c>
      <c r="Y175" s="5" t="str">
        <v/>
      </c>
      <c r="Z175" s="5" t="str">
        <v/>
      </c>
      <c r="AA175" s="5" t="str">
        <v/>
      </c>
      <c r="AB175" s="5" t="str">
        <v/>
      </c>
      <c r="AC175" s="5" t="str">
        <v/>
      </c>
      <c r="AD175" s="5" t="str">
        <v/>
      </c>
      <c r="AE175" s="5" t="str">
        <v/>
      </c>
      <c r="AF175" s="5" t="str">
        <v/>
      </c>
      <c r="AG175" s="5" t="str">
        <v/>
      </c>
      <c r="AH175" s="5" t="str">
        <v/>
      </c>
      <c r="AI175" s="5" t="str">
        <v/>
      </c>
      <c r="AJ175" s="5" t="str">
        <v/>
      </c>
      <c r="AK175" s="5" t="str">
        <v/>
      </c>
      <c r="AL175" s="5" t="str">
        <v/>
      </c>
      <c r="AM175" s="5" t="str">
        <v/>
      </c>
      <c r="AN175" s="5" t="str">
        <v/>
      </c>
      <c r="AO175" s="5" t="str">
        <v/>
      </c>
      <c r="AP175" s="5" t="str">
        <v/>
      </c>
      <c r="AQ175" s="5" t="str">
        <v/>
      </c>
      <c r="AR175" s="5" t="str">
        <v/>
      </c>
      <c r="AS175" s="5" t="str">
        <v/>
      </c>
      <c r="AT175" s="5" t="str">
        <v/>
      </c>
      <c r="AU175" s="5" t="str">
        <v/>
      </c>
      <c r="AV175" s="5" t="str">
        <v/>
      </c>
      <c r="AW175" s="5" t="str">
        <v/>
      </c>
      <c r="AX175" s="5" t="str">
        <v/>
      </c>
      <c r="AY175" s="5" t="str">
        <v/>
      </c>
      <c r="AZ175" s="5" t="str">
        <v/>
      </c>
      <c r="BA175" s="5" t="str">
        <v/>
      </c>
      <c r="BB175" s="5" t="str">
        <v/>
      </c>
      <c r="BC175" s="5" t="str">
        <v/>
      </c>
      <c r="BD175" s="5" t="str">
        <v/>
      </c>
      <c r="BE175" s="5" t="str">
        <v/>
      </c>
      <c r="BF175" s="5" t="str">
        <v/>
      </c>
      <c r="BG175" s="5" t="str">
        <v/>
      </c>
      <c r="BH175" s="5" t="str">
        <v/>
      </c>
      <c r="BI175" s="5" t="str">
        <v/>
      </c>
      <c r="BJ175" s="5" t="str">
        <v/>
      </c>
      <c r="BK175" s="5" t="str">
        <v/>
      </c>
    </row>
    <row r="176">
      <c r="A176" s="11" t="str">
        <v>RISKS &amp; CONTINGENCIES</v>
      </c>
      <c r="B176" s="11" t="str">
        <v/>
      </c>
      <c r="C176" s="11" t="str">
        <v/>
      </c>
      <c r="D176" s="11" t="str">
        <v/>
      </c>
      <c r="E176" s="11" t="str">
        <v>Risks &amp; Contingencies</v>
      </c>
      <c r="F176" s="11">
        <f>SUBTOTAL(9,F177:F177)</f>
      </c>
      <c r="G176" s="11">
        <f>SUBTOTAL(9,G177:G177)</f>
      </c>
      <c r="H176" s="11">
        <f>SUBTOTAL(9,H177:H177)</f>
      </c>
      <c r="I176" s="11" t="str">
        <v/>
      </c>
      <c r="J176" s="11" t="str">
        <v/>
      </c>
      <c r="K176" s="11" t="str">
        <v/>
      </c>
      <c r="L176" s="11" t="str">
        <v/>
      </c>
      <c r="M176" s="11" t="str">
        <v/>
      </c>
      <c r="N176" s="11" t="str">
        <v/>
      </c>
      <c r="O176" s="11" t="str">
        <v/>
      </c>
      <c r="P176" s="11" t="str">
        <v/>
      </c>
      <c r="Q176" s="11" t="str">
        <v/>
      </c>
      <c r="R176" s="11" t="str">
        <v/>
      </c>
      <c r="S176" s="11" t="str">
        <v/>
      </c>
      <c r="T176" s="11" t="str">
        <v/>
      </c>
      <c r="U176" s="11" t="str">
        <v/>
      </c>
      <c r="V176" s="11" t="str">
        <v/>
      </c>
      <c r="W176" s="11" t="str">
        <v/>
      </c>
      <c r="X176" s="11" t="str">
        <v/>
      </c>
      <c r="Y176" s="11" t="str">
        <v/>
      </c>
      <c r="Z176" s="11" t="str">
        <v/>
      </c>
      <c r="AA176" s="11" t="str">
        <v/>
      </c>
      <c r="AB176" s="11" t="str">
        <v/>
      </c>
      <c r="AC176" s="11" t="str">
        <v/>
      </c>
      <c r="AD176" s="5" t="str">
        <v/>
      </c>
      <c r="AE176" s="11" t="str">
        <v/>
      </c>
      <c r="AF176" s="11" t="str">
        <v/>
      </c>
      <c r="AG176" s="11" t="str">
        <v/>
      </c>
      <c r="AH176" s="11" t="str">
        <v/>
      </c>
      <c r="AI176" s="11" t="str">
        <v/>
      </c>
      <c r="AJ176" s="11" t="str">
        <v/>
      </c>
      <c r="AK176" s="11" t="str">
        <v/>
      </c>
      <c r="AL176" s="11" t="str">
        <v/>
      </c>
      <c r="AM176" s="11" t="str">
        <v/>
      </c>
      <c r="AN176" s="11" t="str">
        <v/>
      </c>
      <c r="AO176" s="11" t="str">
        <v/>
      </c>
      <c r="AP176" s="11" t="str">
        <v/>
      </c>
      <c r="AQ176" s="11" t="str">
        <v/>
      </c>
      <c r="AR176" s="11" t="str">
        <v/>
      </c>
      <c r="AS176" s="11" t="str">
        <v/>
      </c>
      <c r="AT176" s="11" t="str">
        <v/>
      </c>
      <c r="AU176" s="11">
        <f>SUBTOTAL(9,AU177:AU177)</f>
      </c>
      <c r="AV176" s="11">
        <f>SUBTOTAL(9,AV177:AV177)</f>
      </c>
      <c r="AW176" s="11">
        <f>SUBTOTAL(9,AW177:AW177)</f>
      </c>
      <c r="AX176" s="11">
        <f>SUBTOTAL(9,AX177:AX177)</f>
      </c>
      <c r="AY176" s="11">
        <f>SUBTOTAL(9,AY177:AY177)</f>
      </c>
      <c r="AZ176" s="11">
        <f>SUBTOTAL(9,AZ177:AZ177)</f>
      </c>
      <c r="BA176" s="11">
        <f>SUBTOTAL(9,BA177:BA177)</f>
      </c>
      <c r="BB176" s="11">
        <f>SUBTOTAL(9,BB177:BB177)</f>
      </c>
      <c r="BC176" s="11">
        <f>SUBTOTAL(9,BC177:BC177)</f>
      </c>
      <c r="BD176" s="11">
        <f>SUBTOTAL(9,BD177:BD177)</f>
      </c>
      <c r="BE176" s="11">
        <f>SUBTOTAL(9,BE177:BE177)</f>
      </c>
      <c r="BF176" s="11">
        <f>SUBTOTAL(9,BF177:BF177)</f>
      </c>
      <c r="BG176" s="11">
        <f>SUBTOTAL(9,BG177:BG177)</f>
      </c>
      <c r="BH176" s="11">
        <f>SUBTOTAL(9,BH177:BH177)</f>
      </c>
      <c r="BI176" s="11">
        <f>SUBTOTAL(9,BI177:BI177)</f>
      </c>
      <c r="BJ176" s="11">
        <f>SUBTOTAL(9,BJ177:BJ177)</f>
      </c>
      <c r="BK176" s="11" t="str">
        <v/>
      </c>
    </row>
    <row r="177" outlineLevel="1">
      <c r="A177" s="5" t="str">
        <v/>
      </c>
      <c r="B177" s="5" t="str">
        <v/>
      </c>
      <c r="C177" s="5" t="str">
        <v/>
      </c>
      <c r="D177" s="5" t="str">
        <v/>
      </c>
      <c r="E177" s="5" t="str">
        <v>(No items)</v>
      </c>
      <c r="F177" s="5" t="str">
        <v/>
      </c>
      <c r="G177" s="5" t="str">
        <v/>
      </c>
      <c r="H177" s="5" t="str">
        <v/>
      </c>
      <c r="I177" s="5" t="str">
        <v/>
      </c>
      <c r="J177" s="5" t="str">
        <v/>
      </c>
      <c r="K177" s="5" t="str">
        <v/>
      </c>
      <c r="L177" s="5" t="str">
        <v/>
      </c>
      <c r="M177" s="5" t="str">
        <v/>
      </c>
      <c r="N177" s="5" t="str">
        <v/>
      </c>
      <c r="O177" s="5" t="str">
        <v/>
      </c>
      <c r="P177" s="5" t="str">
        <v/>
      </c>
      <c r="Q177" s="5" t="str">
        <v/>
      </c>
      <c r="R177" s="5" t="str">
        <v/>
      </c>
      <c r="S177" s="5" t="str">
        <v/>
      </c>
      <c r="T177" s="5" t="str">
        <v/>
      </c>
      <c r="U177" s="5" t="str">
        <v/>
      </c>
      <c r="V177" s="5" t="str">
        <v/>
      </c>
      <c r="W177" s="5" t="str">
        <v/>
      </c>
      <c r="X177" s="5" t="str">
        <v/>
      </c>
      <c r="Y177" s="5" t="str">
        <v/>
      </c>
      <c r="Z177" s="5" t="str">
        <v/>
      </c>
      <c r="AA177" s="5" t="str">
        <v/>
      </c>
      <c r="AB177" s="5" t="str">
        <v/>
      </c>
      <c r="AC177" s="5" t="str">
        <v/>
      </c>
      <c r="AD177" s="5" t="str">
        <v/>
      </c>
      <c r="AE177" s="5" t="str">
        <v/>
      </c>
      <c r="AF177" s="5" t="str">
        <v/>
      </c>
      <c r="AG177" s="5" t="str">
        <v/>
      </c>
      <c r="AH177" s="5" t="str">
        <v/>
      </c>
      <c r="AI177" s="5" t="str">
        <v/>
      </c>
      <c r="AJ177" s="5" t="str">
        <v/>
      </c>
      <c r="AK177" s="5" t="str">
        <v/>
      </c>
      <c r="AL177" s="5" t="str">
        <v/>
      </c>
      <c r="AM177" s="5" t="str">
        <v/>
      </c>
      <c r="AN177" s="5" t="str">
        <v/>
      </c>
      <c r="AO177" s="5" t="str">
        <v/>
      </c>
      <c r="AP177" s="5" t="str">
        <v/>
      </c>
      <c r="AQ177" s="5" t="str">
        <v/>
      </c>
      <c r="AR177" s="5" t="str">
        <v/>
      </c>
      <c r="AS177" s="5" t="str">
        <v/>
      </c>
      <c r="AT177" s="5" t="str">
        <v/>
      </c>
      <c r="AU177" s="5" t="str">
        <v/>
      </c>
      <c r="AV177" s="5" t="str">
        <v/>
      </c>
      <c r="AW177" s="5" t="str">
        <v/>
      </c>
      <c r="AX177" s="5" t="str">
        <v/>
      </c>
      <c r="AY177" s="5" t="str">
        <v/>
      </c>
      <c r="AZ177" s="5" t="str">
        <v/>
      </c>
      <c r="BA177" s="5" t="str">
        <v/>
      </c>
      <c r="BB177" s="5" t="str">
        <v/>
      </c>
      <c r="BC177" s="5" t="str">
        <v/>
      </c>
      <c r="BD177" s="5" t="str">
        <v/>
      </c>
      <c r="BE177" s="5" t="str">
        <v/>
      </c>
      <c r="BF177" s="5" t="str">
        <v/>
      </c>
      <c r="BG177" s="5" t="str">
        <v/>
      </c>
      <c r="BH177" s="5" t="str">
        <v/>
      </c>
      <c r="BI177" s="5" t="str">
        <v/>
      </c>
      <c r="BJ177" s="5" t="str">
        <v/>
      </c>
      <c r="BK177" s="5" t="str">
        <v/>
      </c>
    </row>
    <row r="178">
      <c r="A178" s="9" t="str">
        <v/>
      </c>
      <c r="B178" s="9" t="str">
        <v/>
      </c>
      <c r="C178" s="9" t="str">
        <v/>
      </c>
      <c r="D178" s="9" t="str">
        <v/>
      </c>
      <c r="E178" s="9" t="str">
        <v>Total Cashout</v>
      </c>
      <c r="F178" s="9">
        <f>SUM(F4,F110,F147,F163,F174,F176)</f>
      </c>
      <c r="G178" s="9">
        <f>SUM(G4,G110,G147,G163,G174,G176)</f>
      </c>
      <c r="H178" s="9">
        <f>SUM(H4,H110,H147,H163,H174,H176)</f>
      </c>
      <c r="I178" s="9" t="str">
        <v/>
      </c>
      <c r="J178" s="9" t="str">
        <v/>
      </c>
      <c r="K178" s="9" t="str">
        <v/>
      </c>
      <c r="L178" s="9" t="str">
        <v/>
      </c>
      <c r="M178" s="9" t="str">
        <v/>
      </c>
      <c r="N178" s="9" t="str">
        <v/>
      </c>
      <c r="O178" s="9" t="str">
        <v/>
      </c>
      <c r="P178" s="9" t="str">
        <v/>
      </c>
      <c r="Q178" s="9" t="str">
        <v/>
      </c>
      <c r="R178" s="9" t="str">
        <v/>
      </c>
      <c r="S178" s="9" t="str">
        <v/>
      </c>
      <c r="T178" s="9" t="str">
        <v/>
      </c>
      <c r="U178" s="9" t="str">
        <v/>
      </c>
      <c r="V178" s="9" t="str">
        <v/>
      </c>
      <c r="W178" s="9" t="str">
        <v/>
      </c>
      <c r="X178" s="9" t="str">
        <v/>
      </c>
      <c r="Y178" s="9" t="str">
        <v/>
      </c>
      <c r="Z178" s="9" t="str">
        <v/>
      </c>
      <c r="AA178" s="9" t="str">
        <v/>
      </c>
      <c r="AB178" s="9" t="str">
        <v/>
      </c>
      <c r="AC178" s="9" t="str">
        <v/>
      </c>
      <c r="AD178" s="5" t="str">
        <v/>
      </c>
      <c r="AE178" s="9" t="str">
        <v/>
      </c>
      <c r="AF178" s="9" t="str">
        <v/>
      </c>
      <c r="AG178" s="9" t="str">
        <v/>
      </c>
      <c r="AH178" s="9" t="str">
        <v/>
      </c>
      <c r="AI178" s="9" t="str">
        <v/>
      </c>
      <c r="AJ178" s="9" t="str">
        <v/>
      </c>
      <c r="AK178" s="9" t="str">
        <v/>
      </c>
      <c r="AL178" s="9" t="str">
        <v/>
      </c>
      <c r="AM178" s="9" t="str">
        <v/>
      </c>
      <c r="AN178" s="9" t="str">
        <v/>
      </c>
      <c r="AO178" s="9" t="str">
        <v/>
      </c>
      <c r="AP178" s="9" t="str">
        <v/>
      </c>
      <c r="AQ178" s="9" t="str">
        <v/>
      </c>
      <c r="AR178" s="9" t="str">
        <v/>
      </c>
      <c r="AS178" s="9" t="str">
        <v/>
      </c>
      <c r="AT178" s="9" t="str">
        <v/>
      </c>
      <c r="AU178" s="9">
        <f>SUM(AU7:AU177)</f>
      </c>
      <c r="AV178" s="9">
        <f>SUM(AV7:AV177)</f>
      </c>
      <c r="AW178" s="9">
        <f>SUM(AW7:AW177)</f>
      </c>
      <c r="AX178" s="9">
        <f>SUM(AX7:AX177)</f>
      </c>
      <c r="AY178" s="9">
        <f>SUM(AY7:AY177)</f>
      </c>
      <c r="AZ178" s="9">
        <f>SUM(AZ7:AZ177)</f>
      </c>
      <c r="BA178" s="9">
        <f>SUM(BA7:BA177)</f>
      </c>
      <c r="BB178" s="9">
        <f>SUM(BB7:BB177)</f>
      </c>
      <c r="BC178" s="9">
        <f>SUM(BC7:BC177)</f>
      </c>
      <c r="BD178" s="9">
        <f>SUM(BD7:BD177)</f>
      </c>
      <c r="BE178" s="9">
        <f>SUM(BE7:BE177)</f>
      </c>
      <c r="BF178" s="9">
        <f>SUM(BF7:BF177)</f>
      </c>
      <c r="BG178" s="9">
        <f>SUM(BG7:BG177)</f>
      </c>
      <c r="BH178" s="9">
        <f>SUM(BH7:BH177)</f>
      </c>
      <c r="BI178" s="9">
        <f>SUM(BI7:BI177)</f>
      </c>
      <c r="BJ178" s="9">
        <f>SUM(AU178:BI178)</f>
      </c>
      <c r="BK178" s="9" t="str">
        <v/>
      </c>
    </row>
    <row r="179">
      <c r="AD179" s="5" t="str">
        <v/>
      </c>
    </row>
  </sheetData>
  <ignoredErrors>
    <ignoredError numberStoredAsText="1" sqref="A1:BK179"/>
  </ignoredErrors>
</worksheet>
</file>

<file path=xl/worksheets/sheet9.xml><?xml version="1.0" encoding="utf-8"?>
<worksheet xmlns="http://schemas.openxmlformats.org/spreadsheetml/2006/main" xmlns:r="http://schemas.openxmlformats.org/officeDocument/2006/relationships">
  <dimension ref="A1:U20"/>
  <sheetViews>
    <sheetView workbookViewId="0"/>
  </sheetViews>
  <cols>
    <col min="1" max="1" width="8.83203125" customWidth="1"/>
    <col min="2" max="2" width="8.83203125" customWidth="1"/>
    <col min="3" max="3" width="8.83203125" customWidth="1"/>
    <col min="4" max="4" width="42.83203125" customWidth="1"/>
    <col min="5" max="5" width="18.83203125" customWidth="1"/>
    <col min="6" max="6" width="14.83203125" customWidth="1"/>
    <col min="7" max="7" width="14.83203125" customWidth="1"/>
    <col min="8" max="8" width="14.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14.83203125" customWidth="1"/>
    <col min="16" max="16" width="14.83203125" customWidth="1"/>
    <col min="17" max="17" width="14.83203125" customWidth="1"/>
    <col min="18" max="18" width="14.83203125" customWidth="1"/>
    <col min="19" max="19" width="14.83203125" customWidth="1"/>
    <col min="20" max="20" width="14.83203125" customWidth="1"/>
    <col min="21" max="21" width="14.83203125" customWidth="1"/>
  </cols>
  <sheetData>
    <row r="1">
      <c r="C1" s="23" t="str">
        <v>OUT</v>
      </c>
      <c r="D1" s="27">
        <f>E4</f>
      </c>
      <c r="E1" s="23" t="str">
        <v>Profit %</v>
      </c>
    </row>
    <row r="2">
      <c r="C2" s="23" t="str">
        <v>OUT - IN</v>
      </c>
      <c r="D2" s="27">
        <f>='Cash In Summary EGP'!E3</f>
      </c>
      <c r="E2" s="27">
        <f>=1-D1/D2</f>
      </c>
    </row>
    <row r="3">
      <c r="C3" s="31" t="str">
        <v>Discipline</v>
      </c>
      <c r="D3" s="31" t="str">
        <v>Scope of Work</v>
      </c>
      <c r="E3" s="31" t="str">
        <v>Discipline Total</v>
      </c>
      <c r="F3" s="31">
        <v>45992</v>
      </c>
      <c r="G3" s="31">
        <f>EDATE(F3,1)</f>
      </c>
      <c r="H3" s="31">
        <f>EDATE(G3,1)</f>
      </c>
      <c r="I3" s="31">
        <f>EDATE(H3,1)</f>
      </c>
      <c r="J3" s="31">
        <f>EDATE(I3,1)</f>
      </c>
      <c r="K3" s="31">
        <f>EDATE(J3,1)</f>
      </c>
      <c r="L3" s="31">
        <f>EDATE(K3,1)</f>
      </c>
      <c r="M3" s="31">
        <f>EDATE(L3,1)</f>
      </c>
      <c r="N3" s="31">
        <f>EDATE(M3,1)</f>
      </c>
      <c r="O3" s="31">
        <f>EDATE(N3,1)</f>
      </c>
      <c r="P3" s="31">
        <f>EDATE(O3,1)</f>
      </c>
      <c r="Q3" s="31">
        <f>EDATE(P3,1)</f>
      </c>
      <c r="R3" s="31">
        <f>EDATE(Q3,1)</f>
      </c>
      <c r="S3" s="31">
        <f>EDATE(R3,1)</f>
      </c>
      <c r="T3" s="31">
        <f>EDATE(S3,1)</f>
      </c>
    </row>
    <row r="4">
      <c r="D4" s="28" t="str">
        <v>Total Cash Out Value</v>
      </c>
      <c r="E4" s="29">
        <f>SUM(F4:T4)</f>
      </c>
      <c r="F4" s="27">
        <f>SUBTOTAL(9,F5:F20)</f>
      </c>
      <c r="G4" s="27">
        <f>SUBTOTAL(9,G5:G20)</f>
      </c>
      <c r="H4" s="27">
        <f>SUBTOTAL(9,H5:H20)</f>
      </c>
      <c r="I4" s="27">
        <f>SUBTOTAL(9,I5:I20)</f>
      </c>
      <c r="J4" s="27">
        <f>SUBTOTAL(9,J5:J20)</f>
      </c>
      <c r="K4" s="27">
        <f>SUBTOTAL(9,K5:K20)</f>
      </c>
      <c r="L4" s="27">
        <f>SUBTOTAL(9,L5:L20)</f>
      </c>
      <c r="M4" s="27">
        <f>SUBTOTAL(9,M5:M20)</f>
      </c>
      <c r="N4" s="27">
        <f>SUBTOTAL(9,N5:N20)</f>
      </c>
      <c r="O4" s="27">
        <f>SUBTOTAL(9,O5:O20)</f>
      </c>
      <c r="P4" s="27">
        <f>SUBTOTAL(9,P5:P20)</f>
      </c>
      <c r="Q4" s="27">
        <f>SUBTOTAL(9,Q5:Q20)</f>
      </c>
      <c r="R4" s="27">
        <f>SUBTOTAL(9,R5:R20)</f>
      </c>
      <c r="S4" s="27">
        <f>SUBTOTAL(9,S5:S20)</f>
      </c>
      <c r="T4" s="27">
        <f>SUBTOTAL(9,T5:T20)</f>
      </c>
    </row>
    <row r="5">
      <c r="D5" s="35" t="str">
        <v>Advanced Payment PO EGP</v>
      </c>
      <c r="E5" s="26">
        <f>SUM(F5:T5)</f>
      </c>
      <c r="F5" s="26">
        <f>SUMPRODUCT(('DEMO 220-66-11 kV Cash out EGP'!$E$4:$E$179=$D5)*1,'DEMO 220-66-11 kV Cash out EGP'!AU$4:AU$179)</f>
      </c>
      <c r="G5" s="26">
        <f>SUMPRODUCT(('DEMO 220-66-11 kV Cash out EGP'!$E$4:$E$179=$D5)*1,'DEMO 220-66-11 kV Cash out EGP'!AV$4:AV$179)</f>
      </c>
      <c r="H5" s="26">
        <f>SUMPRODUCT(('DEMO 220-66-11 kV Cash out EGP'!$E$4:$E$179=$D5)*1,'DEMO 220-66-11 kV Cash out EGP'!AW$4:AW$179)</f>
      </c>
      <c r="I5" s="26">
        <f>SUMPRODUCT(('DEMO 220-66-11 kV Cash out EGP'!$E$4:$E$179=$D5)*1,'DEMO 220-66-11 kV Cash out EGP'!AX$4:AX$179)</f>
      </c>
      <c r="J5" s="26">
        <f>SUMPRODUCT(('DEMO 220-66-11 kV Cash out EGP'!$E$4:$E$179=$D5)*1,'DEMO 220-66-11 kV Cash out EGP'!AY$4:AY$179)</f>
      </c>
      <c r="K5" s="26">
        <f>SUMPRODUCT(('DEMO 220-66-11 kV Cash out EGP'!$E$4:$E$179=$D5)*1,'DEMO 220-66-11 kV Cash out EGP'!AZ$4:AZ$179)</f>
      </c>
      <c r="L5" s="26">
        <f>SUMPRODUCT(('DEMO 220-66-11 kV Cash out EGP'!$E$4:$E$179=$D5)*1,'DEMO 220-66-11 kV Cash out EGP'!BA$4:BA$179)</f>
      </c>
      <c r="M5" s="26">
        <f>SUMPRODUCT(('DEMO 220-66-11 kV Cash out EGP'!$E$4:$E$179=$D5)*1,'DEMO 220-66-11 kV Cash out EGP'!BB$4:BB$179)</f>
      </c>
      <c r="N5" s="26">
        <f>SUMPRODUCT(('DEMO 220-66-11 kV Cash out EGP'!$E$4:$E$179=$D5)*1,'DEMO 220-66-11 kV Cash out EGP'!BC$4:BC$179)</f>
      </c>
      <c r="O5" s="26">
        <f>SUMPRODUCT(('DEMO 220-66-11 kV Cash out EGP'!$E$4:$E$179=$D5)*1,'DEMO 220-66-11 kV Cash out EGP'!BD$4:BD$179)</f>
      </c>
      <c r="P5" s="26">
        <f>SUMPRODUCT(('DEMO 220-66-11 kV Cash out EGP'!$E$4:$E$179=$D5)*1,'DEMO 220-66-11 kV Cash out EGP'!BE$4:BE$179)</f>
      </c>
      <c r="Q5" s="26">
        <f>SUMPRODUCT(('DEMO 220-66-11 kV Cash out EGP'!$E$4:$E$179=$D5)*1,'DEMO 220-66-11 kV Cash out EGP'!BF$4:BF$179)</f>
      </c>
      <c r="R5" s="26">
        <f>SUMPRODUCT(('DEMO 220-66-11 kV Cash out EGP'!$E$4:$E$179=$D5)*1,'DEMO 220-66-11 kV Cash out EGP'!BG$4:BG$179)</f>
      </c>
      <c r="S5" s="26">
        <f>SUMPRODUCT(('DEMO 220-66-11 kV Cash out EGP'!$E$4:$E$179=$D5)*1,'DEMO 220-66-11 kV Cash out EGP'!BH$4:BH$179)</f>
      </c>
      <c r="T5" s="26">
        <f>SUMPRODUCT(('DEMO 220-66-11 kV Cash out EGP'!$E$4:$E$179=$D5)*1,'DEMO 220-66-11 kV Cash out EGP'!BI$4:BI$179)</f>
      </c>
    </row>
    <row r="6">
      <c r="D6" s="35" t="str">
        <v>Site Delivery</v>
      </c>
      <c r="E6" s="26">
        <f>SUM(F6:T6)</f>
      </c>
      <c r="F6" s="26">
        <f>SUMPRODUCT(('DEMO 220-66-11 kV Cash out EGP'!$E$4:$E$179=$D6)*1,'DEMO 220-66-11 kV Cash out EGP'!AU$4:AU$179)</f>
      </c>
      <c r="G6" s="26">
        <f>SUMPRODUCT(('DEMO 220-66-11 kV Cash out EGP'!$E$4:$E$179=$D6)*1,'DEMO 220-66-11 kV Cash out EGP'!AV$4:AV$179)</f>
      </c>
      <c r="H6" s="26">
        <f>SUMPRODUCT(('DEMO 220-66-11 kV Cash out EGP'!$E$4:$E$179=$D6)*1,'DEMO 220-66-11 kV Cash out EGP'!AW$4:AW$179)</f>
      </c>
      <c r="I6" s="26">
        <f>SUMPRODUCT(('DEMO 220-66-11 kV Cash out EGP'!$E$4:$E$179=$D6)*1,'DEMO 220-66-11 kV Cash out EGP'!AX$4:AX$179)</f>
      </c>
      <c r="J6" s="26">
        <f>SUMPRODUCT(('DEMO 220-66-11 kV Cash out EGP'!$E$4:$E$179=$D6)*1,'DEMO 220-66-11 kV Cash out EGP'!AY$4:AY$179)</f>
      </c>
      <c r="K6" s="26">
        <f>SUMPRODUCT(('DEMO 220-66-11 kV Cash out EGP'!$E$4:$E$179=$D6)*1,'DEMO 220-66-11 kV Cash out EGP'!AZ$4:AZ$179)</f>
      </c>
      <c r="L6" s="26">
        <f>SUMPRODUCT(('DEMO 220-66-11 kV Cash out EGP'!$E$4:$E$179=$D6)*1,'DEMO 220-66-11 kV Cash out EGP'!BA$4:BA$179)</f>
      </c>
      <c r="M6" s="26">
        <f>SUMPRODUCT(('DEMO 220-66-11 kV Cash out EGP'!$E$4:$E$179=$D6)*1,'DEMO 220-66-11 kV Cash out EGP'!BB$4:BB$179)</f>
      </c>
      <c r="N6" s="26">
        <f>SUMPRODUCT(('DEMO 220-66-11 kV Cash out EGP'!$E$4:$E$179=$D6)*1,'DEMO 220-66-11 kV Cash out EGP'!BC$4:BC$179)</f>
      </c>
      <c r="O6" s="26">
        <f>SUMPRODUCT(('DEMO 220-66-11 kV Cash out EGP'!$E$4:$E$179=$D6)*1,'DEMO 220-66-11 kV Cash out EGP'!BD$4:BD$179)</f>
      </c>
      <c r="P6" s="26">
        <f>SUMPRODUCT(('DEMO 220-66-11 kV Cash out EGP'!$E$4:$E$179=$D6)*1,'DEMO 220-66-11 kV Cash out EGP'!BE$4:BE$179)</f>
      </c>
      <c r="Q6" s="26">
        <f>SUMPRODUCT(('DEMO 220-66-11 kV Cash out EGP'!$E$4:$E$179=$D6)*1,'DEMO 220-66-11 kV Cash out EGP'!BF$4:BF$179)</f>
      </c>
      <c r="R6" s="26">
        <f>SUMPRODUCT(('DEMO 220-66-11 kV Cash out EGP'!$E$4:$E$179=$D6)*1,'DEMO 220-66-11 kV Cash out EGP'!BG$4:BG$179)</f>
      </c>
      <c r="S6" s="26">
        <f>SUMPRODUCT(('DEMO 220-66-11 kV Cash out EGP'!$E$4:$E$179=$D6)*1,'DEMO 220-66-11 kV Cash out EGP'!BH$4:BH$179)</f>
      </c>
      <c r="T6" s="26">
        <f>SUMPRODUCT(('DEMO 220-66-11 kV Cash out EGP'!$E$4:$E$179=$D6)*1,'DEMO 220-66-11 kV Cash out EGP'!BI$4:BI$179)</f>
      </c>
    </row>
    <row r="7">
      <c r="D7" s="35" t="str">
        <v>Advanced Payment Installation</v>
      </c>
      <c r="E7" s="26">
        <f>SUM(F7:T7)</f>
      </c>
      <c r="F7" s="26">
        <f>SUMPRODUCT(('DEMO 220-66-11 kV Cash out EGP'!$E$4:$E$179=$D7)*1,'DEMO 220-66-11 kV Cash out EGP'!AU$4:AU$179)</f>
      </c>
      <c r="G7" s="26">
        <f>SUMPRODUCT(('DEMO 220-66-11 kV Cash out EGP'!$E$4:$E$179=$D7)*1,'DEMO 220-66-11 kV Cash out EGP'!AV$4:AV$179)</f>
      </c>
      <c r="H7" s="26">
        <f>SUMPRODUCT(('DEMO 220-66-11 kV Cash out EGP'!$E$4:$E$179=$D7)*1,'DEMO 220-66-11 kV Cash out EGP'!AW$4:AW$179)</f>
      </c>
      <c r="I7" s="26">
        <f>SUMPRODUCT(('DEMO 220-66-11 kV Cash out EGP'!$E$4:$E$179=$D7)*1,'DEMO 220-66-11 kV Cash out EGP'!AX$4:AX$179)</f>
      </c>
      <c r="J7" s="26">
        <f>SUMPRODUCT(('DEMO 220-66-11 kV Cash out EGP'!$E$4:$E$179=$D7)*1,'DEMO 220-66-11 kV Cash out EGP'!AY$4:AY$179)</f>
      </c>
      <c r="K7" s="26">
        <f>SUMPRODUCT(('DEMO 220-66-11 kV Cash out EGP'!$E$4:$E$179=$D7)*1,'DEMO 220-66-11 kV Cash out EGP'!AZ$4:AZ$179)</f>
      </c>
      <c r="L7" s="26">
        <f>SUMPRODUCT(('DEMO 220-66-11 kV Cash out EGP'!$E$4:$E$179=$D7)*1,'DEMO 220-66-11 kV Cash out EGP'!BA$4:BA$179)</f>
      </c>
      <c r="M7" s="26">
        <f>SUMPRODUCT(('DEMO 220-66-11 kV Cash out EGP'!$E$4:$E$179=$D7)*1,'DEMO 220-66-11 kV Cash out EGP'!BB$4:BB$179)</f>
      </c>
      <c r="N7" s="26">
        <f>SUMPRODUCT(('DEMO 220-66-11 kV Cash out EGP'!$E$4:$E$179=$D7)*1,'DEMO 220-66-11 kV Cash out EGP'!BC$4:BC$179)</f>
      </c>
      <c r="O7" s="26">
        <f>SUMPRODUCT(('DEMO 220-66-11 kV Cash out EGP'!$E$4:$E$179=$D7)*1,'DEMO 220-66-11 kV Cash out EGP'!BD$4:BD$179)</f>
      </c>
      <c r="P7" s="26">
        <f>SUMPRODUCT(('DEMO 220-66-11 kV Cash out EGP'!$E$4:$E$179=$D7)*1,'DEMO 220-66-11 kV Cash out EGP'!BE$4:BE$179)</f>
      </c>
      <c r="Q7" s="26">
        <f>SUMPRODUCT(('DEMO 220-66-11 kV Cash out EGP'!$E$4:$E$179=$D7)*1,'DEMO 220-66-11 kV Cash out EGP'!BF$4:BF$179)</f>
      </c>
      <c r="R7" s="26">
        <f>SUMPRODUCT(('DEMO 220-66-11 kV Cash out EGP'!$E$4:$E$179=$D7)*1,'DEMO 220-66-11 kV Cash out EGP'!BG$4:BG$179)</f>
      </c>
      <c r="S7" s="26">
        <f>SUMPRODUCT(('DEMO 220-66-11 kV Cash out EGP'!$E$4:$E$179=$D7)*1,'DEMO 220-66-11 kV Cash out EGP'!BH$4:BH$179)</f>
      </c>
      <c r="T7" s="26">
        <f>SUMPRODUCT(('DEMO 220-66-11 kV Cash out EGP'!$E$4:$E$179=$D7)*1,'DEMO 220-66-11 kV Cash out EGP'!BI$4:BI$179)</f>
      </c>
    </row>
    <row r="8">
      <c r="D8" s="35" t="str">
        <v>Installation Progress</v>
      </c>
      <c r="E8" s="26">
        <f>SUM(F8:T8)</f>
      </c>
      <c r="F8" s="26">
        <f>SUMPRODUCT(('DEMO 220-66-11 kV Cash out EGP'!$E$4:$E$179=$D8)*1,'DEMO 220-66-11 kV Cash out EGP'!AU$4:AU$179)</f>
      </c>
      <c r="G8" s="26">
        <f>SUMPRODUCT(('DEMO 220-66-11 kV Cash out EGP'!$E$4:$E$179=$D8)*1,'DEMO 220-66-11 kV Cash out EGP'!AV$4:AV$179)</f>
      </c>
      <c r="H8" s="26">
        <f>SUMPRODUCT(('DEMO 220-66-11 kV Cash out EGP'!$E$4:$E$179=$D8)*1,'DEMO 220-66-11 kV Cash out EGP'!AW$4:AW$179)</f>
      </c>
      <c r="I8" s="26">
        <f>SUMPRODUCT(('DEMO 220-66-11 kV Cash out EGP'!$E$4:$E$179=$D8)*1,'DEMO 220-66-11 kV Cash out EGP'!AX$4:AX$179)</f>
      </c>
      <c r="J8" s="26">
        <f>SUMPRODUCT(('DEMO 220-66-11 kV Cash out EGP'!$E$4:$E$179=$D8)*1,'DEMO 220-66-11 kV Cash out EGP'!AY$4:AY$179)</f>
      </c>
      <c r="K8" s="26">
        <f>SUMPRODUCT(('DEMO 220-66-11 kV Cash out EGP'!$E$4:$E$179=$D8)*1,'DEMO 220-66-11 kV Cash out EGP'!AZ$4:AZ$179)</f>
      </c>
      <c r="L8" s="26">
        <f>SUMPRODUCT(('DEMO 220-66-11 kV Cash out EGP'!$E$4:$E$179=$D8)*1,'DEMO 220-66-11 kV Cash out EGP'!BA$4:BA$179)</f>
      </c>
      <c r="M8" s="26">
        <f>SUMPRODUCT(('DEMO 220-66-11 kV Cash out EGP'!$E$4:$E$179=$D8)*1,'DEMO 220-66-11 kV Cash out EGP'!BB$4:BB$179)</f>
      </c>
      <c r="N8" s="26">
        <f>SUMPRODUCT(('DEMO 220-66-11 kV Cash out EGP'!$E$4:$E$179=$D8)*1,'DEMO 220-66-11 kV Cash out EGP'!BC$4:BC$179)</f>
      </c>
      <c r="O8" s="26">
        <f>SUMPRODUCT(('DEMO 220-66-11 kV Cash out EGP'!$E$4:$E$179=$D8)*1,'DEMO 220-66-11 kV Cash out EGP'!BD$4:BD$179)</f>
      </c>
      <c r="P8" s="26">
        <f>SUMPRODUCT(('DEMO 220-66-11 kV Cash out EGP'!$E$4:$E$179=$D8)*1,'DEMO 220-66-11 kV Cash out EGP'!BE$4:BE$179)</f>
      </c>
      <c r="Q8" s="26">
        <f>SUMPRODUCT(('DEMO 220-66-11 kV Cash out EGP'!$E$4:$E$179=$D8)*1,'DEMO 220-66-11 kV Cash out EGP'!BF$4:BF$179)</f>
      </c>
      <c r="R8" s="26">
        <f>SUMPRODUCT(('DEMO 220-66-11 kV Cash out EGP'!$E$4:$E$179=$D8)*1,'DEMO 220-66-11 kV Cash out EGP'!BG$4:BG$179)</f>
      </c>
      <c r="S8" s="26">
        <f>SUMPRODUCT(('DEMO 220-66-11 kV Cash out EGP'!$E$4:$E$179=$D8)*1,'DEMO 220-66-11 kV Cash out EGP'!BH$4:BH$179)</f>
      </c>
      <c r="T8" s="26">
        <f>SUMPRODUCT(('DEMO 220-66-11 kV Cash out EGP'!$E$4:$E$179=$D8)*1,'DEMO 220-66-11 kV Cash out EGP'!BI$4:BI$179)</f>
      </c>
    </row>
    <row r="9">
      <c r="D9" s="35" t="str">
        <v>Subcontractor Retention</v>
      </c>
      <c r="E9" s="26">
        <f>SUM(F9:T9)</f>
      </c>
      <c r="F9" s="26">
        <f>SUMPRODUCT(('DEMO 220-66-11 kV Cash out EGP'!$E$4:$E$179=$D9)*1,'DEMO 220-66-11 kV Cash out EGP'!AU$4:AU$179)</f>
      </c>
      <c r="G9" s="26">
        <f>SUMPRODUCT(('DEMO 220-66-11 kV Cash out EGP'!$E$4:$E$179=$D9)*1,'DEMO 220-66-11 kV Cash out EGP'!AV$4:AV$179)</f>
      </c>
      <c r="H9" s="26">
        <f>SUMPRODUCT(('DEMO 220-66-11 kV Cash out EGP'!$E$4:$E$179=$D9)*1,'DEMO 220-66-11 kV Cash out EGP'!AW$4:AW$179)</f>
      </c>
      <c r="I9" s="26">
        <f>SUMPRODUCT(('DEMO 220-66-11 kV Cash out EGP'!$E$4:$E$179=$D9)*1,'DEMO 220-66-11 kV Cash out EGP'!AX$4:AX$179)</f>
      </c>
      <c r="J9" s="26">
        <f>SUMPRODUCT(('DEMO 220-66-11 kV Cash out EGP'!$E$4:$E$179=$D9)*1,'DEMO 220-66-11 kV Cash out EGP'!AY$4:AY$179)</f>
      </c>
      <c r="K9" s="26">
        <f>SUMPRODUCT(('DEMO 220-66-11 kV Cash out EGP'!$E$4:$E$179=$D9)*1,'DEMO 220-66-11 kV Cash out EGP'!AZ$4:AZ$179)</f>
      </c>
      <c r="L9" s="26">
        <f>SUMPRODUCT(('DEMO 220-66-11 kV Cash out EGP'!$E$4:$E$179=$D9)*1,'DEMO 220-66-11 kV Cash out EGP'!BA$4:BA$179)</f>
      </c>
      <c r="M9" s="26">
        <f>SUMPRODUCT(('DEMO 220-66-11 kV Cash out EGP'!$E$4:$E$179=$D9)*1,'DEMO 220-66-11 kV Cash out EGP'!BB$4:BB$179)</f>
      </c>
      <c r="N9" s="26">
        <f>SUMPRODUCT(('DEMO 220-66-11 kV Cash out EGP'!$E$4:$E$179=$D9)*1,'DEMO 220-66-11 kV Cash out EGP'!BC$4:BC$179)</f>
      </c>
      <c r="O9" s="26">
        <f>SUMPRODUCT(('DEMO 220-66-11 kV Cash out EGP'!$E$4:$E$179=$D9)*1,'DEMO 220-66-11 kV Cash out EGP'!BD$4:BD$179)</f>
      </c>
      <c r="P9" s="26">
        <f>SUMPRODUCT(('DEMO 220-66-11 kV Cash out EGP'!$E$4:$E$179=$D9)*1,'DEMO 220-66-11 kV Cash out EGP'!BE$4:BE$179)</f>
      </c>
      <c r="Q9" s="26">
        <f>SUMPRODUCT(('DEMO 220-66-11 kV Cash out EGP'!$E$4:$E$179=$D9)*1,'DEMO 220-66-11 kV Cash out EGP'!BF$4:BF$179)</f>
      </c>
      <c r="R9" s="26">
        <f>SUMPRODUCT(('DEMO 220-66-11 kV Cash out EGP'!$E$4:$E$179=$D9)*1,'DEMO 220-66-11 kV Cash out EGP'!BG$4:BG$179)</f>
      </c>
      <c r="S9" s="26">
        <f>SUMPRODUCT(('DEMO 220-66-11 kV Cash out EGP'!$E$4:$E$179=$D9)*1,'DEMO 220-66-11 kV Cash out EGP'!BH$4:BH$179)</f>
      </c>
      <c r="T9" s="26">
        <f>SUMPRODUCT(('DEMO 220-66-11 kV Cash out EGP'!$E$4:$E$179=$D9)*1,'DEMO 220-66-11 kV Cash out EGP'!BI$4:BI$179)</f>
      </c>
    </row>
    <row r="10">
      <c r="D10" s="35" t="str">
        <v>Progress</v>
      </c>
      <c r="E10" s="26">
        <f>SUM(F10:T10)</f>
      </c>
      <c r="F10" s="26">
        <f>SUMPRODUCT(('DEMO 220-66-11 kV Cash out EGP'!$E$4:$E$179=$D10)*1,'DEMO 220-66-11 kV Cash out EGP'!AU$4:AU$179)</f>
      </c>
      <c r="G10" s="26">
        <f>SUMPRODUCT(('DEMO 220-66-11 kV Cash out EGP'!$E$4:$E$179=$D10)*1,'DEMO 220-66-11 kV Cash out EGP'!AV$4:AV$179)</f>
      </c>
      <c r="H10" s="26">
        <f>SUMPRODUCT(('DEMO 220-66-11 kV Cash out EGP'!$E$4:$E$179=$D10)*1,'DEMO 220-66-11 kV Cash out EGP'!AW$4:AW$179)</f>
      </c>
      <c r="I10" s="26">
        <f>SUMPRODUCT(('DEMO 220-66-11 kV Cash out EGP'!$E$4:$E$179=$D10)*1,'DEMO 220-66-11 kV Cash out EGP'!AX$4:AX$179)</f>
      </c>
      <c r="J10" s="26">
        <f>SUMPRODUCT(('DEMO 220-66-11 kV Cash out EGP'!$E$4:$E$179=$D10)*1,'DEMO 220-66-11 kV Cash out EGP'!AY$4:AY$179)</f>
      </c>
      <c r="K10" s="26">
        <f>SUMPRODUCT(('DEMO 220-66-11 kV Cash out EGP'!$E$4:$E$179=$D10)*1,'DEMO 220-66-11 kV Cash out EGP'!AZ$4:AZ$179)</f>
      </c>
      <c r="L10" s="26">
        <f>SUMPRODUCT(('DEMO 220-66-11 kV Cash out EGP'!$E$4:$E$179=$D10)*1,'DEMO 220-66-11 kV Cash out EGP'!BA$4:BA$179)</f>
      </c>
      <c r="M10" s="26">
        <f>SUMPRODUCT(('DEMO 220-66-11 kV Cash out EGP'!$E$4:$E$179=$D10)*1,'DEMO 220-66-11 kV Cash out EGP'!BB$4:BB$179)</f>
      </c>
      <c r="N10" s="26">
        <f>SUMPRODUCT(('DEMO 220-66-11 kV Cash out EGP'!$E$4:$E$179=$D10)*1,'DEMO 220-66-11 kV Cash out EGP'!BC$4:BC$179)</f>
      </c>
      <c r="O10" s="26">
        <f>SUMPRODUCT(('DEMO 220-66-11 kV Cash out EGP'!$E$4:$E$179=$D10)*1,'DEMO 220-66-11 kV Cash out EGP'!BD$4:BD$179)</f>
      </c>
      <c r="P10" s="26">
        <f>SUMPRODUCT(('DEMO 220-66-11 kV Cash out EGP'!$E$4:$E$179=$D10)*1,'DEMO 220-66-11 kV Cash out EGP'!BE$4:BE$179)</f>
      </c>
      <c r="Q10" s="26">
        <f>SUMPRODUCT(('DEMO 220-66-11 kV Cash out EGP'!$E$4:$E$179=$D10)*1,'DEMO 220-66-11 kV Cash out EGP'!BF$4:BF$179)</f>
      </c>
      <c r="R10" s="26">
        <f>SUMPRODUCT(('DEMO 220-66-11 kV Cash out EGP'!$E$4:$E$179=$D10)*1,'DEMO 220-66-11 kV Cash out EGP'!BG$4:BG$179)</f>
      </c>
      <c r="S10" s="26">
        <f>SUMPRODUCT(('DEMO 220-66-11 kV Cash out EGP'!$E$4:$E$179=$D10)*1,'DEMO 220-66-11 kV Cash out EGP'!BH$4:BH$179)</f>
      </c>
      <c r="T10" s="26">
        <f>SUMPRODUCT(('DEMO 220-66-11 kV Cash out EGP'!$E$4:$E$179=$D10)*1,'DEMO 220-66-11 kV Cash out EGP'!BI$4:BI$179)</f>
      </c>
    </row>
    <row r="11">
      <c r="D11" s="35" t="str">
        <v>1. STAFF SALARIES AND WAGES</v>
      </c>
      <c r="E11" s="26">
        <f>SUM(F11:T11)</f>
      </c>
      <c r="F11" s="26">
        <f>SUMPRODUCT(('DEMO 220-66-11 kV Cash out EGP'!$E$4:$E$179=$D11)*1,'DEMO 220-66-11 kV Cash out EGP'!AU$4:AU$179)</f>
      </c>
      <c r="G11" s="26">
        <f>SUMPRODUCT(('DEMO 220-66-11 kV Cash out EGP'!$E$4:$E$179=$D11)*1,'DEMO 220-66-11 kV Cash out EGP'!AV$4:AV$179)</f>
      </c>
      <c r="H11" s="26">
        <f>SUMPRODUCT(('DEMO 220-66-11 kV Cash out EGP'!$E$4:$E$179=$D11)*1,'DEMO 220-66-11 kV Cash out EGP'!AW$4:AW$179)</f>
      </c>
      <c r="I11" s="26">
        <f>SUMPRODUCT(('DEMO 220-66-11 kV Cash out EGP'!$E$4:$E$179=$D11)*1,'DEMO 220-66-11 kV Cash out EGP'!AX$4:AX$179)</f>
      </c>
      <c r="J11" s="26">
        <f>SUMPRODUCT(('DEMO 220-66-11 kV Cash out EGP'!$E$4:$E$179=$D11)*1,'DEMO 220-66-11 kV Cash out EGP'!AY$4:AY$179)</f>
      </c>
      <c r="K11" s="26">
        <f>SUMPRODUCT(('DEMO 220-66-11 kV Cash out EGP'!$E$4:$E$179=$D11)*1,'DEMO 220-66-11 kV Cash out EGP'!AZ$4:AZ$179)</f>
      </c>
      <c r="L11" s="26">
        <f>SUMPRODUCT(('DEMO 220-66-11 kV Cash out EGP'!$E$4:$E$179=$D11)*1,'DEMO 220-66-11 kV Cash out EGP'!BA$4:BA$179)</f>
      </c>
      <c r="M11" s="26">
        <f>SUMPRODUCT(('DEMO 220-66-11 kV Cash out EGP'!$E$4:$E$179=$D11)*1,'DEMO 220-66-11 kV Cash out EGP'!BB$4:BB$179)</f>
      </c>
      <c r="N11" s="26">
        <f>SUMPRODUCT(('DEMO 220-66-11 kV Cash out EGP'!$E$4:$E$179=$D11)*1,'DEMO 220-66-11 kV Cash out EGP'!BC$4:BC$179)</f>
      </c>
      <c r="O11" s="26">
        <f>SUMPRODUCT(('DEMO 220-66-11 kV Cash out EGP'!$E$4:$E$179=$D11)*1,'DEMO 220-66-11 kV Cash out EGP'!BD$4:BD$179)</f>
      </c>
      <c r="P11" s="26">
        <f>SUMPRODUCT(('DEMO 220-66-11 kV Cash out EGP'!$E$4:$E$179=$D11)*1,'DEMO 220-66-11 kV Cash out EGP'!BE$4:BE$179)</f>
      </c>
      <c r="Q11" s="26">
        <f>SUMPRODUCT(('DEMO 220-66-11 kV Cash out EGP'!$E$4:$E$179=$D11)*1,'DEMO 220-66-11 kV Cash out EGP'!BF$4:BF$179)</f>
      </c>
      <c r="R11" s="26">
        <f>SUMPRODUCT(('DEMO 220-66-11 kV Cash out EGP'!$E$4:$E$179=$D11)*1,'DEMO 220-66-11 kV Cash out EGP'!BG$4:BG$179)</f>
      </c>
      <c r="S11" s="26">
        <f>SUMPRODUCT(('DEMO 220-66-11 kV Cash out EGP'!$E$4:$E$179=$D11)*1,'DEMO 220-66-11 kV Cash out EGP'!BH$4:BH$179)</f>
      </c>
      <c r="T11" s="26">
        <f>SUMPRODUCT(('DEMO 220-66-11 kV Cash out EGP'!$E$4:$E$179=$D11)*1,'DEMO 220-66-11 kV Cash out EGP'!BI$4:BI$179)</f>
      </c>
    </row>
    <row r="12">
      <c r="D12" s="35" t="str">
        <v>2. EMPLOYER AND/OR ENGINEER REQUIREMENTS</v>
      </c>
      <c r="E12" s="26">
        <f>SUM(F12:T12)</f>
      </c>
      <c r="F12" s="26">
        <f>SUMPRODUCT(('DEMO 220-66-11 kV Cash out EGP'!$E$4:$E$179=$D12)*1,'DEMO 220-66-11 kV Cash out EGP'!AU$4:AU$179)</f>
      </c>
      <c r="G12" s="26">
        <f>SUMPRODUCT(('DEMO 220-66-11 kV Cash out EGP'!$E$4:$E$179=$D12)*1,'DEMO 220-66-11 kV Cash out EGP'!AV$4:AV$179)</f>
      </c>
      <c r="H12" s="26">
        <f>SUMPRODUCT(('DEMO 220-66-11 kV Cash out EGP'!$E$4:$E$179=$D12)*1,'DEMO 220-66-11 kV Cash out EGP'!AW$4:AW$179)</f>
      </c>
      <c r="I12" s="26">
        <f>SUMPRODUCT(('DEMO 220-66-11 kV Cash out EGP'!$E$4:$E$179=$D12)*1,'DEMO 220-66-11 kV Cash out EGP'!AX$4:AX$179)</f>
      </c>
      <c r="J12" s="26">
        <f>SUMPRODUCT(('DEMO 220-66-11 kV Cash out EGP'!$E$4:$E$179=$D12)*1,'DEMO 220-66-11 kV Cash out EGP'!AY$4:AY$179)</f>
      </c>
      <c r="K12" s="26">
        <f>SUMPRODUCT(('DEMO 220-66-11 kV Cash out EGP'!$E$4:$E$179=$D12)*1,'DEMO 220-66-11 kV Cash out EGP'!AZ$4:AZ$179)</f>
      </c>
      <c r="L12" s="26">
        <f>SUMPRODUCT(('DEMO 220-66-11 kV Cash out EGP'!$E$4:$E$179=$D12)*1,'DEMO 220-66-11 kV Cash out EGP'!BA$4:BA$179)</f>
      </c>
      <c r="M12" s="26">
        <f>SUMPRODUCT(('DEMO 220-66-11 kV Cash out EGP'!$E$4:$E$179=$D12)*1,'DEMO 220-66-11 kV Cash out EGP'!BB$4:BB$179)</f>
      </c>
      <c r="N12" s="26">
        <f>SUMPRODUCT(('DEMO 220-66-11 kV Cash out EGP'!$E$4:$E$179=$D12)*1,'DEMO 220-66-11 kV Cash out EGP'!BC$4:BC$179)</f>
      </c>
      <c r="O12" s="26">
        <f>SUMPRODUCT(('DEMO 220-66-11 kV Cash out EGP'!$E$4:$E$179=$D12)*1,'DEMO 220-66-11 kV Cash out EGP'!BD$4:BD$179)</f>
      </c>
      <c r="P12" s="26">
        <f>SUMPRODUCT(('DEMO 220-66-11 kV Cash out EGP'!$E$4:$E$179=$D12)*1,'DEMO 220-66-11 kV Cash out EGP'!BE$4:BE$179)</f>
      </c>
      <c r="Q12" s="26">
        <f>SUMPRODUCT(('DEMO 220-66-11 kV Cash out EGP'!$E$4:$E$179=$D12)*1,'DEMO 220-66-11 kV Cash out EGP'!BF$4:BF$179)</f>
      </c>
      <c r="R12" s="26">
        <f>SUMPRODUCT(('DEMO 220-66-11 kV Cash out EGP'!$E$4:$E$179=$D12)*1,'DEMO 220-66-11 kV Cash out EGP'!BG$4:BG$179)</f>
      </c>
      <c r="S12" s="26">
        <f>SUMPRODUCT(('DEMO 220-66-11 kV Cash out EGP'!$E$4:$E$179=$D12)*1,'DEMO 220-66-11 kV Cash out EGP'!BH$4:BH$179)</f>
      </c>
      <c r="T12" s="26">
        <f>SUMPRODUCT(('DEMO 220-66-11 kV Cash out EGP'!$E$4:$E$179=$D12)*1,'DEMO 220-66-11 kV Cash out EGP'!BI$4:BI$179)</f>
      </c>
    </row>
    <row r="13">
      <c r="D13" s="35" t="str">
        <v>3. CONTRACTOR OFFICES AND SITE FACILITIES</v>
      </c>
      <c r="E13" s="26">
        <f>SUM(F13:T13)</f>
      </c>
      <c r="F13" s="26">
        <f>SUMPRODUCT(('DEMO 220-66-11 kV Cash out EGP'!$E$4:$E$179=$D13)*1,'DEMO 220-66-11 kV Cash out EGP'!AU$4:AU$179)</f>
      </c>
      <c r="G13" s="26">
        <f>SUMPRODUCT(('DEMO 220-66-11 kV Cash out EGP'!$E$4:$E$179=$D13)*1,'DEMO 220-66-11 kV Cash out EGP'!AV$4:AV$179)</f>
      </c>
      <c r="H13" s="26">
        <f>SUMPRODUCT(('DEMO 220-66-11 kV Cash out EGP'!$E$4:$E$179=$D13)*1,'DEMO 220-66-11 kV Cash out EGP'!AW$4:AW$179)</f>
      </c>
      <c r="I13" s="26">
        <f>SUMPRODUCT(('DEMO 220-66-11 kV Cash out EGP'!$E$4:$E$179=$D13)*1,'DEMO 220-66-11 kV Cash out EGP'!AX$4:AX$179)</f>
      </c>
      <c r="J13" s="26">
        <f>SUMPRODUCT(('DEMO 220-66-11 kV Cash out EGP'!$E$4:$E$179=$D13)*1,'DEMO 220-66-11 kV Cash out EGP'!AY$4:AY$179)</f>
      </c>
      <c r="K13" s="26">
        <f>SUMPRODUCT(('DEMO 220-66-11 kV Cash out EGP'!$E$4:$E$179=$D13)*1,'DEMO 220-66-11 kV Cash out EGP'!AZ$4:AZ$179)</f>
      </c>
      <c r="L13" s="26">
        <f>SUMPRODUCT(('DEMO 220-66-11 kV Cash out EGP'!$E$4:$E$179=$D13)*1,'DEMO 220-66-11 kV Cash out EGP'!BA$4:BA$179)</f>
      </c>
      <c r="M13" s="26">
        <f>SUMPRODUCT(('DEMO 220-66-11 kV Cash out EGP'!$E$4:$E$179=$D13)*1,'DEMO 220-66-11 kV Cash out EGP'!BB$4:BB$179)</f>
      </c>
      <c r="N13" s="26">
        <f>SUMPRODUCT(('DEMO 220-66-11 kV Cash out EGP'!$E$4:$E$179=$D13)*1,'DEMO 220-66-11 kV Cash out EGP'!BC$4:BC$179)</f>
      </c>
      <c r="O13" s="26">
        <f>SUMPRODUCT(('DEMO 220-66-11 kV Cash out EGP'!$E$4:$E$179=$D13)*1,'DEMO 220-66-11 kV Cash out EGP'!BD$4:BD$179)</f>
      </c>
      <c r="P13" s="26">
        <f>SUMPRODUCT(('DEMO 220-66-11 kV Cash out EGP'!$E$4:$E$179=$D13)*1,'DEMO 220-66-11 kV Cash out EGP'!BE$4:BE$179)</f>
      </c>
      <c r="Q13" s="26">
        <f>SUMPRODUCT(('DEMO 220-66-11 kV Cash out EGP'!$E$4:$E$179=$D13)*1,'DEMO 220-66-11 kV Cash out EGP'!BF$4:BF$179)</f>
      </c>
      <c r="R13" s="26">
        <f>SUMPRODUCT(('DEMO 220-66-11 kV Cash out EGP'!$E$4:$E$179=$D13)*1,'DEMO 220-66-11 kV Cash out EGP'!BG$4:BG$179)</f>
      </c>
      <c r="S13" s="26">
        <f>SUMPRODUCT(('DEMO 220-66-11 kV Cash out EGP'!$E$4:$E$179=$D13)*1,'DEMO 220-66-11 kV Cash out EGP'!BH$4:BH$179)</f>
      </c>
      <c r="T13" s="26">
        <f>SUMPRODUCT(('DEMO 220-66-11 kV Cash out EGP'!$E$4:$E$179=$D13)*1,'DEMO 220-66-11 kV Cash out EGP'!BI$4:BI$179)</f>
      </c>
    </row>
    <row r="14">
      <c r="D14" s="35" t="str">
        <v>4. ACCOMMODATION</v>
      </c>
      <c r="E14" s="26">
        <f>SUM(F14:T14)</f>
      </c>
      <c r="F14" s="26">
        <f>SUMPRODUCT(('DEMO 220-66-11 kV Cash out EGP'!$E$4:$E$179=$D14)*1,'DEMO 220-66-11 kV Cash out EGP'!AU$4:AU$179)</f>
      </c>
      <c r="G14" s="26">
        <f>SUMPRODUCT(('DEMO 220-66-11 kV Cash out EGP'!$E$4:$E$179=$D14)*1,'DEMO 220-66-11 kV Cash out EGP'!AV$4:AV$179)</f>
      </c>
      <c r="H14" s="26">
        <f>SUMPRODUCT(('DEMO 220-66-11 kV Cash out EGP'!$E$4:$E$179=$D14)*1,'DEMO 220-66-11 kV Cash out EGP'!AW$4:AW$179)</f>
      </c>
      <c r="I14" s="26">
        <f>SUMPRODUCT(('DEMO 220-66-11 kV Cash out EGP'!$E$4:$E$179=$D14)*1,'DEMO 220-66-11 kV Cash out EGP'!AX$4:AX$179)</f>
      </c>
      <c r="J14" s="26">
        <f>SUMPRODUCT(('DEMO 220-66-11 kV Cash out EGP'!$E$4:$E$179=$D14)*1,'DEMO 220-66-11 kV Cash out EGP'!AY$4:AY$179)</f>
      </c>
      <c r="K14" s="26">
        <f>SUMPRODUCT(('DEMO 220-66-11 kV Cash out EGP'!$E$4:$E$179=$D14)*1,'DEMO 220-66-11 kV Cash out EGP'!AZ$4:AZ$179)</f>
      </c>
      <c r="L14" s="26">
        <f>SUMPRODUCT(('DEMO 220-66-11 kV Cash out EGP'!$E$4:$E$179=$D14)*1,'DEMO 220-66-11 kV Cash out EGP'!BA$4:BA$179)</f>
      </c>
      <c r="M14" s="26">
        <f>SUMPRODUCT(('DEMO 220-66-11 kV Cash out EGP'!$E$4:$E$179=$D14)*1,'DEMO 220-66-11 kV Cash out EGP'!BB$4:BB$179)</f>
      </c>
      <c r="N14" s="26">
        <f>SUMPRODUCT(('DEMO 220-66-11 kV Cash out EGP'!$E$4:$E$179=$D14)*1,'DEMO 220-66-11 kV Cash out EGP'!BC$4:BC$179)</f>
      </c>
      <c r="O14" s="26">
        <f>SUMPRODUCT(('DEMO 220-66-11 kV Cash out EGP'!$E$4:$E$179=$D14)*1,'DEMO 220-66-11 kV Cash out EGP'!BD$4:BD$179)</f>
      </c>
      <c r="P14" s="26">
        <f>SUMPRODUCT(('DEMO 220-66-11 kV Cash out EGP'!$E$4:$E$179=$D14)*1,'DEMO 220-66-11 kV Cash out EGP'!BE$4:BE$179)</f>
      </c>
      <c r="Q14" s="26">
        <f>SUMPRODUCT(('DEMO 220-66-11 kV Cash out EGP'!$E$4:$E$179=$D14)*1,'DEMO 220-66-11 kV Cash out EGP'!BF$4:BF$179)</f>
      </c>
      <c r="R14" s="26">
        <f>SUMPRODUCT(('DEMO 220-66-11 kV Cash out EGP'!$E$4:$E$179=$D14)*1,'DEMO 220-66-11 kV Cash out EGP'!BG$4:BG$179)</f>
      </c>
      <c r="S14" s="26">
        <f>SUMPRODUCT(('DEMO 220-66-11 kV Cash out EGP'!$E$4:$E$179=$D14)*1,'DEMO 220-66-11 kV Cash out EGP'!BH$4:BH$179)</f>
      </c>
      <c r="T14" s="26">
        <f>SUMPRODUCT(('DEMO 220-66-11 kV Cash out EGP'!$E$4:$E$179=$D14)*1,'DEMO 220-66-11 kV Cash out EGP'!BI$4:BI$179)</f>
      </c>
    </row>
    <row r="15">
      <c r="D15" s="35" t="str">
        <v>5. MOBILIZATION AND DE-MOBILIZATION</v>
      </c>
      <c r="E15" s="26">
        <f>SUM(F15:T15)</f>
      </c>
      <c r="F15" s="26">
        <f>SUMPRODUCT(('DEMO 220-66-11 kV Cash out EGP'!$E$4:$E$179=$D15)*1,'DEMO 220-66-11 kV Cash out EGP'!AU$4:AU$179)</f>
      </c>
      <c r="G15" s="26">
        <f>SUMPRODUCT(('DEMO 220-66-11 kV Cash out EGP'!$E$4:$E$179=$D15)*1,'DEMO 220-66-11 kV Cash out EGP'!AV$4:AV$179)</f>
      </c>
      <c r="H15" s="26">
        <f>SUMPRODUCT(('DEMO 220-66-11 kV Cash out EGP'!$E$4:$E$179=$D15)*1,'DEMO 220-66-11 kV Cash out EGP'!AW$4:AW$179)</f>
      </c>
      <c r="I15" s="26">
        <f>SUMPRODUCT(('DEMO 220-66-11 kV Cash out EGP'!$E$4:$E$179=$D15)*1,'DEMO 220-66-11 kV Cash out EGP'!AX$4:AX$179)</f>
      </c>
      <c r="J15" s="26">
        <f>SUMPRODUCT(('DEMO 220-66-11 kV Cash out EGP'!$E$4:$E$179=$D15)*1,'DEMO 220-66-11 kV Cash out EGP'!AY$4:AY$179)</f>
      </c>
      <c r="K15" s="26">
        <f>SUMPRODUCT(('DEMO 220-66-11 kV Cash out EGP'!$E$4:$E$179=$D15)*1,'DEMO 220-66-11 kV Cash out EGP'!AZ$4:AZ$179)</f>
      </c>
      <c r="L15" s="26">
        <f>SUMPRODUCT(('DEMO 220-66-11 kV Cash out EGP'!$E$4:$E$179=$D15)*1,'DEMO 220-66-11 kV Cash out EGP'!BA$4:BA$179)</f>
      </c>
      <c r="M15" s="26">
        <f>SUMPRODUCT(('DEMO 220-66-11 kV Cash out EGP'!$E$4:$E$179=$D15)*1,'DEMO 220-66-11 kV Cash out EGP'!BB$4:BB$179)</f>
      </c>
      <c r="N15" s="26">
        <f>SUMPRODUCT(('DEMO 220-66-11 kV Cash out EGP'!$E$4:$E$179=$D15)*1,'DEMO 220-66-11 kV Cash out EGP'!BC$4:BC$179)</f>
      </c>
      <c r="O15" s="26">
        <f>SUMPRODUCT(('DEMO 220-66-11 kV Cash out EGP'!$E$4:$E$179=$D15)*1,'DEMO 220-66-11 kV Cash out EGP'!BD$4:BD$179)</f>
      </c>
      <c r="P15" s="26">
        <f>SUMPRODUCT(('DEMO 220-66-11 kV Cash out EGP'!$E$4:$E$179=$D15)*1,'DEMO 220-66-11 kV Cash out EGP'!BE$4:BE$179)</f>
      </c>
      <c r="Q15" s="26">
        <f>SUMPRODUCT(('DEMO 220-66-11 kV Cash out EGP'!$E$4:$E$179=$D15)*1,'DEMO 220-66-11 kV Cash out EGP'!BF$4:BF$179)</f>
      </c>
      <c r="R15" s="26">
        <f>SUMPRODUCT(('DEMO 220-66-11 kV Cash out EGP'!$E$4:$E$179=$D15)*1,'DEMO 220-66-11 kV Cash out EGP'!BG$4:BG$179)</f>
      </c>
      <c r="S15" s="26">
        <f>SUMPRODUCT(('DEMO 220-66-11 kV Cash out EGP'!$E$4:$E$179=$D15)*1,'DEMO 220-66-11 kV Cash out EGP'!BH$4:BH$179)</f>
      </c>
      <c r="T15" s="26">
        <f>SUMPRODUCT(('DEMO 220-66-11 kV Cash out EGP'!$E$4:$E$179=$D15)*1,'DEMO 220-66-11 kV Cash out EGP'!BI$4:BI$179)</f>
      </c>
    </row>
    <row r="16">
      <c r="D16" s="35" t="str">
        <v>6. IT &amp; COMMUNICATIONS</v>
      </c>
      <c r="E16" s="26">
        <f>SUM(F16:T16)</f>
      </c>
      <c r="F16" s="26">
        <f>SUMPRODUCT(('DEMO 220-66-11 kV Cash out EGP'!$E$4:$E$179=$D16)*1,'DEMO 220-66-11 kV Cash out EGP'!AU$4:AU$179)</f>
      </c>
      <c r="G16" s="26">
        <f>SUMPRODUCT(('DEMO 220-66-11 kV Cash out EGP'!$E$4:$E$179=$D16)*1,'DEMO 220-66-11 kV Cash out EGP'!AV$4:AV$179)</f>
      </c>
      <c r="H16" s="26">
        <f>SUMPRODUCT(('DEMO 220-66-11 kV Cash out EGP'!$E$4:$E$179=$D16)*1,'DEMO 220-66-11 kV Cash out EGP'!AW$4:AW$179)</f>
      </c>
      <c r="I16" s="26">
        <f>SUMPRODUCT(('DEMO 220-66-11 kV Cash out EGP'!$E$4:$E$179=$D16)*1,'DEMO 220-66-11 kV Cash out EGP'!AX$4:AX$179)</f>
      </c>
      <c r="J16" s="26">
        <f>SUMPRODUCT(('DEMO 220-66-11 kV Cash out EGP'!$E$4:$E$179=$D16)*1,'DEMO 220-66-11 kV Cash out EGP'!AY$4:AY$179)</f>
      </c>
      <c r="K16" s="26">
        <f>SUMPRODUCT(('DEMO 220-66-11 kV Cash out EGP'!$E$4:$E$179=$D16)*1,'DEMO 220-66-11 kV Cash out EGP'!AZ$4:AZ$179)</f>
      </c>
      <c r="L16" s="26">
        <f>SUMPRODUCT(('DEMO 220-66-11 kV Cash out EGP'!$E$4:$E$179=$D16)*1,'DEMO 220-66-11 kV Cash out EGP'!BA$4:BA$179)</f>
      </c>
      <c r="M16" s="26">
        <f>SUMPRODUCT(('DEMO 220-66-11 kV Cash out EGP'!$E$4:$E$179=$D16)*1,'DEMO 220-66-11 kV Cash out EGP'!BB$4:BB$179)</f>
      </c>
      <c r="N16" s="26">
        <f>SUMPRODUCT(('DEMO 220-66-11 kV Cash out EGP'!$E$4:$E$179=$D16)*1,'DEMO 220-66-11 kV Cash out EGP'!BC$4:BC$179)</f>
      </c>
      <c r="O16" s="26">
        <f>SUMPRODUCT(('DEMO 220-66-11 kV Cash out EGP'!$E$4:$E$179=$D16)*1,'DEMO 220-66-11 kV Cash out EGP'!BD$4:BD$179)</f>
      </c>
      <c r="P16" s="26">
        <f>SUMPRODUCT(('DEMO 220-66-11 kV Cash out EGP'!$E$4:$E$179=$D16)*1,'DEMO 220-66-11 kV Cash out EGP'!BE$4:BE$179)</f>
      </c>
      <c r="Q16" s="26">
        <f>SUMPRODUCT(('DEMO 220-66-11 kV Cash out EGP'!$E$4:$E$179=$D16)*1,'DEMO 220-66-11 kV Cash out EGP'!BF$4:BF$179)</f>
      </c>
      <c r="R16" s="26">
        <f>SUMPRODUCT(('DEMO 220-66-11 kV Cash out EGP'!$E$4:$E$179=$D16)*1,'DEMO 220-66-11 kV Cash out EGP'!BG$4:BG$179)</f>
      </c>
      <c r="S16" s="26">
        <f>SUMPRODUCT(('DEMO 220-66-11 kV Cash out EGP'!$E$4:$E$179=$D16)*1,'DEMO 220-66-11 kV Cash out EGP'!BH$4:BH$179)</f>
      </c>
      <c r="T16" s="26">
        <f>SUMPRODUCT(('DEMO 220-66-11 kV Cash out EGP'!$E$4:$E$179=$D16)*1,'DEMO 220-66-11 kV Cash out EGP'!BI$4:BI$179)</f>
      </c>
    </row>
    <row r="17">
      <c r="D17" s="35" t="str">
        <v>7. TRANSPORTATIONS</v>
      </c>
      <c r="E17" s="26">
        <f>SUM(F17:T17)</f>
      </c>
      <c r="F17" s="26">
        <f>SUMPRODUCT(('DEMO 220-66-11 kV Cash out EGP'!$E$4:$E$179=$D17)*1,'DEMO 220-66-11 kV Cash out EGP'!AU$4:AU$179)</f>
      </c>
      <c r="G17" s="26">
        <f>SUMPRODUCT(('DEMO 220-66-11 kV Cash out EGP'!$E$4:$E$179=$D17)*1,'DEMO 220-66-11 kV Cash out EGP'!AV$4:AV$179)</f>
      </c>
      <c r="H17" s="26">
        <f>SUMPRODUCT(('DEMO 220-66-11 kV Cash out EGP'!$E$4:$E$179=$D17)*1,'DEMO 220-66-11 kV Cash out EGP'!AW$4:AW$179)</f>
      </c>
      <c r="I17" s="26">
        <f>SUMPRODUCT(('DEMO 220-66-11 kV Cash out EGP'!$E$4:$E$179=$D17)*1,'DEMO 220-66-11 kV Cash out EGP'!AX$4:AX$179)</f>
      </c>
      <c r="J17" s="26">
        <f>SUMPRODUCT(('DEMO 220-66-11 kV Cash out EGP'!$E$4:$E$179=$D17)*1,'DEMO 220-66-11 kV Cash out EGP'!AY$4:AY$179)</f>
      </c>
      <c r="K17" s="26">
        <f>SUMPRODUCT(('DEMO 220-66-11 kV Cash out EGP'!$E$4:$E$179=$D17)*1,'DEMO 220-66-11 kV Cash out EGP'!AZ$4:AZ$179)</f>
      </c>
      <c r="L17" s="26">
        <f>SUMPRODUCT(('DEMO 220-66-11 kV Cash out EGP'!$E$4:$E$179=$D17)*1,'DEMO 220-66-11 kV Cash out EGP'!BA$4:BA$179)</f>
      </c>
      <c r="M17" s="26">
        <f>SUMPRODUCT(('DEMO 220-66-11 kV Cash out EGP'!$E$4:$E$179=$D17)*1,'DEMO 220-66-11 kV Cash out EGP'!BB$4:BB$179)</f>
      </c>
      <c r="N17" s="26">
        <f>SUMPRODUCT(('DEMO 220-66-11 kV Cash out EGP'!$E$4:$E$179=$D17)*1,'DEMO 220-66-11 kV Cash out EGP'!BC$4:BC$179)</f>
      </c>
      <c r="O17" s="26">
        <f>SUMPRODUCT(('DEMO 220-66-11 kV Cash out EGP'!$E$4:$E$179=$D17)*1,'DEMO 220-66-11 kV Cash out EGP'!BD$4:BD$179)</f>
      </c>
      <c r="P17" s="26">
        <f>SUMPRODUCT(('DEMO 220-66-11 kV Cash out EGP'!$E$4:$E$179=$D17)*1,'DEMO 220-66-11 kV Cash out EGP'!BE$4:BE$179)</f>
      </c>
      <c r="Q17" s="26">
        <f>SUMPRODUCT(('DEMO 220-66-11 kV Cash out EGP'!$E$4:$E$179=$D17)*1,'DEMO 220-66-11 kV Cash out EGP'!BF$4:BF$179)</f>
      </c>
      <c r="R17" s="26">
        <f>SUMPRODUCT(('DEMO 220-66-11 kV Cash out EGP'!$E$4:$E$179=$D17)*1,'DEMO 220-66-11 kV Cash out EGP'!BG$4:BG$179)</f>
      </c>
      <c r="S17" s="26">
        <f>SUMPRODUCT(('DEMO 220-66-11 kV Cash out EGP'!$E$4:$E$179=$D17)*1,'DEMO 220-66-11 kV Cash out EGP'!BH$4:BH$179)</f>
      </c>
      <c r="T17" s="26">
        <f>SUMPRODUCT(('DEMO 220-66-11 kV Cash out EGP'!$E$4:$E$179=$D17)*1,'DEMO 220-66-11 kV Cash out EGP'!BI$4:BI$179)</f>
      </c>
    </row>
    <row r="18">
      <c r="D18" s="35" t="str">
        <v>9. SAFETY AND QUALITY REQUIREMENTS</v>
      </c>
      <c r="E18" s="26">
        <f>SUM(F18:T18)</f>
      </c>
      <c r="F18" s="26">
        <f>SUMPRODUCT(('DEMO 220-66-11 kV Cash out EGP'!$E$4:$E$179=$D18)*1,'DEMO 220-66-11 kV Cash out EGP'!AU$4:AU$179)</f>
      </c>
      <c r="G18" s="26">
        <f>SUMPRODUCT(('DEMO 220-66-11 kV Cash out EGP'!$E$4:$E$179=$D18)*1,'DEMO 220-66-11 kV Cash out EGP'!AV$4:AV$179)</f>
      </c>
      <c r="H18" s="26">
        <f>SUMPRODUCT(('DEMO 220-66-11 kV Cash out EGP'!$E$4:$E$179=$D18)*1,'DEMO 220-66-11 kV Cash out EGP'!AW$4:AW$179)</f>
      </c>
      <c r="I18" s="26">
        <f>SUMPRODUCT(('DEMO 220-66-11 kV Cash out EGP'!$E$4:$E$179=$D18)*1,'DEMO 220-66-11 kV Cash out EGP'!AX$4:AX$179)</f>
      </c>
      <c r="J18" s="26">
        <f>SUMPRODUCT(('DEMO 220-66-11 kV Cash out EGP'!$E$4:$E$179=$D18)*1,'DEMO 220-66-11 kV Cash out EGP'!AY$4:AY$179)</f>
      </c>
      <c r="K18" s="26">
        <f>SUMPRODUCT(('DEMO 220-66-11 kV Cash out EGP'!$E$4:$E$179=$D18)*1,'DEMO 220-66-11 kV Cash out EGP'!AZ$4:AZ$179)</f>
      </c>
      <c r="L18" s="26">
        <f>SUMPRODUCT(('DEMO 220-66-11 kV Cash out EGP'!$E$4:$E$179=$D18)*1,'DEMO 220-66-11 kV Cash out EGP'!BA$4:BA$179)</f>
      </c>
      <c r="M18" s="26">
        <f>SUMPRODUCT(('DEMO 220-66-11 kV Cash out EGP'!$E$4:$E$179=$D18)*1,'DEMO 220-66-11 kV Cash out EGP'!BB$4:BB$179)</f>
      </c>
      <c r="N18" s="26">
        <f>SUMPRODUCT(('DEMO 220-66-11 kV Cash out EGP'!$E$4:$E$179=$D18)*1,'DEMO 220-66-11 kV Cash out EGP'!BC$4:BC$179)</f>
      </c>
      <c r="O18" s="26">
        <f>SUMPRODUCT(('DEMO 220-66-11 kV Cash out EGP'!$E$4:$E$179=$D18)*1,'DEMO 220-66-11 kV Cash out EGP'!BD$4:BD$179)</f>
      </c>
      <c r="P18" s="26">
        <f>SUMPRODUCT(('DEMO 220-66-11 kV Cash out EGP'!$E$4:$E$179=$D18)*1,'DEMO 220-66-11 kV Cash out EGP'!BE$4:BE$179)</f>
      </c>
      <c r="Q18" s="26">
        <f>SUMPRODUCT(('DEMO 220-66-11 kV Cash out EGP'!$E$4:$E$179=$D18)*1,'DEMO 220-66-11 kV Cash out EGP'!BF$4:BF$179)</f>
      </c>
      <c r="R18" s="26">
        <f>SUMPRODUCT(('DEMO 220-66-11 kV Cash out EGP'!$E$4:$E$179=$D18)*1,'DEMO 220-66-11 kV Cash out EGP'!BG$4:BG$179)</f>
      </c>
      <c r="S18" s="26">
        <f>SUMPRODUCT(('DEMO 220-66-11 kV Cash out EGP'!$E$4:$E$179=$D18)*1,'DEMO 220-66-11 kV Cash out EGP'!BH$4:BH$179)</f>
      </c>
      <c r="T18" s="26">
        <f>SUMPRODUCT(('DEMO 220-66-11 kV Cash out EGP'!$E$4:$E$179=$D18)*1,'DEMO 220-66-11 kV Cash out EGP'!BI$4:BI$179)</f>
      </c>
    </row>
    <row r="19">
      <c r="D19" s="35" t="str">
        <v>10. CONSULTANCIES</v>
      </c>
      <c r="E19" s="26">
        <f>SUM(F19:T19)</f>
      </c>
      <c r="F19" s="26">
        <f>SUMPRODUCT(('DEMO 220-66-11 kV Cash out EGP'!$E$4:$E$179=$D19)*1,'DEMO 220-66-11 kV Cash out EGP'!AU$4:AU$179)</f>
      </c>
      <c r="G19" s="26">
        <f>SUMPRODUCT(('DEMO 220-66-11 kV Cash out EGP'!$E$4:$E$179=$D19)*1,'DEMO 220-66-11 kV Cash out EGP'!AV$4:AV$179)</f>
      </c>
      <c r="H19" s="26">
        <f>SUMPRODUCT(('DEMO 220-66-11 kV Cash out EGP'!$E$4:$E$179=$D19)*1,'DEMO 220-66-11 kV Cash out EGP'!AW$4:AW$179)</f>
      </c>
      <c r="I19" s="26">
        <f>SUMPRODUCT(('DEMO 220-66-11 kV Cash out EGP'!$E$4:$E$179=$D19)*1,'DEMO 220-66-11 kV Cash out EGP'!AX$4:AX$179)</f>
      </c>
      <c r="J19" s="26">
        <f>SUMPRODUCT(('DEMO 220-66-11 kV Cash out EGP'!$E$4:$E$179=$D19)*1,'DEMO 220-66-11 kV Cash out EGP'!AY$4:AY$179)</f>
      </c>
      <c r="K19" s="26">
        <f>SUMPRODUCT(('DEMO 220-66-11 kV Cash out EGP'!$E$4:$E$179=$D19)*1,'DEMO 220-66-11 kV Cash out EGP'!AZ$4:AZ$179)</f>
      </c>
      <c r="L19" s="26">
        <f>SUMPRODUCT(('DEMO 220-66-11 kV Cash out EGP'!$E$4:$E$179=$D19)*1,'DEMO 220-66-11 kV Cash out EGP'!BA$4:BA$179)</f>
      </c>
      <c r="M19" s="26">
        <f>SUMPRODUCT(('DEMO 220-66-11 kV Cash out EGP'!$E$4:$E$179=$D19)*1,'DEMO 220-66-11 kV Cash out EGP'!BB$4:BB$179)</f>
      </c>
      <c r="N19" s="26">
        <f>SUMPRODUCT(('DEMO 220-66-11 kV Cash out EGP'!$E$4:$E$179=$D19)*1,'DEMO 220-66-11 kV Cash out EGP'!BC$4:BC$179)</f>
      </c>
      <c r="O19" s="26">
        <f>SUMPRODUCT(('DEMO 220-66-11 kV Cash out EGP'!$E$4:$E$179=$D19)*1,'DEMO 220-66-11 kV Cash out EGP'!BD$4:BD$179)</f>
      </c>
      <c r="P19" s="26">
        <f>SUMPRODUCT(('DEMO 220-66-11 kV Cash out EGP'!$E$4:$E$179=$D19)*1,'DEMO 220-66-11 kV Cash out EGP'!BE$4:BE$179)</f>
      </c>
      <c r="Q19" s="26">
        <f>SUMPRODUCT(('DEMO 220-66-11 kV Cash out EGP'!$E$4:$E$179=$D19)*1,'DEMO 220-66-11 kV Cash out EGP'!BF$4:BF$179)</f>
      </c>
      <c r="R19" s="26">
        <f>SUMPRODUCT(('DEMO 220-66-11 kV Cash out EGP'!$E$4:$E$179=$D19)*1,'DEMO 220-66-11 kV Cash out EGP'!BG$4:BG$179)</f>
      </c>
      <c r="S19" s="26">
        <f>SUMPRODUCT(('DEMO 220-66-11 kV Cash out EGP'!$E$4:$E$179=$D19)*1,'DEMO 220-66-11 kV Cash out EGP'!BH$4:BH$179)</f>
      </c>
      <c r="T19" s="26">
        <f>SUMPRODUCT(('DEMO 220-66-11 kV Cash out EGP'!$E$4:$E$179=$D19)*1,'DEMO 220-66-11 kV Cash out EGP'!BI$4:BI$179)</f>
      </c>
    </row>
    <row r="20">
      <c r="D20" s="35" t="str">
        <v>10. WARRANITY PERIOD COST</v>
      </c>
      <c r="E20" s="26">
        <f>SUM(F20:T20)</f>
      </c>
      <c r="F20" s="26">
        <f>SUMPRODUCT(('DEMO 220-66-11 kV Cash out EGP'!$E$4:$E$179=$D20)*1,'DEMO 220-66-11 kV Cash out EGP'!AU$4:AU$179)</f>
      </c>
      <c r="G20" s="26">
        <f>SUMPRODUCT(('DEMO 220-66-11 kV Cash out EGP'!$E$4:$E$179=$D20)*1,'DEMO 220-66-11 kV Cash out EGP'!AV$4:AV$179)</f>
      </c>
      <c r="H20" s="26">
        <f>SUMPRODUCT(('DEMO 220-66-11 kV Cash out EGP'!$E$4:$E$179=$D20)*1,'DEMO 220-66-11 kV Cash out EGP'!AW$4:AW$179)</f>
      </c>
      <c r="I20" s="26">
        <f>SUMPRODUCT(('DEMO 220-66-11 kV Cash out EGP'!$E$4:$E$179=$D20)*1,'DEMO 220-66-11 kV Cash out EGP'!AX$4:AX$179)</f>
      </c>
      <c r="J20" s="26">
        <f>SUMPRODUCT(('DEMO 220-66-11 kV Cash out EGP'!$E$4:$E$179=$D20)*1,'DEMO 220-66-11 kV Cash out EGP'!AY$4:AY$179)</f>
      </c>
      <c r="K20" s="26">
        <f>SUMPRODUCT(('DEMO 220-66-11 kV Cash out EGP'!$E$4:$E$179=$D20)*1,'DEMO 220-66-11 kV Cash out EGP'!AZ$4:AZ$179)</f>
      </c>
      <c r="L20" s="26">
        <f>SUMPRODUCT(('DEMO 220-66-11 kV Cash out EGP'!$E$4:$E$179=$D20)*1,'DEMO 220-66-11 kV Cash out EGP'!BA$4:BA$179)</f>
      </c>
      <c r="M20" s="26">
        <f>SUMPRODUCT(('DEMO 220-66-11 kV Cash out EGP'!$E$4:$E$179=$D20)*1,'DEMO 220-66-11 kV Cash out EGP'!BB$4:BB$179)</f>
      </c>
      <c r="N20" s="26">
        <f>SUMPRODUCT(('DEMO 220-66-11 kV Cash out EGP'!$E$4:$E$179=$D20)*1,'DEMO 220-66-11 kV Cash out EGP'!BC$4:BC$179)</f>
      </c>
      <c r="O20" s="26">
        <f>SUMPRODUCT(('DEMO 220-66-11 kV Cash out EGP'!$E$4:$E$179=$D20)*1,'DEMO 220-66-11 kV Cash out EGP'!BD$4:BD$179)</f>
      </c>
      <c r="P20" s="26">
        <f>SUMPRODUCT(('DEMO 220-66-11 kV Cash out EGP'!$E$4:$E$179=$D20)*1,'DEMO 220-66-11 kV Cash out EGP'!BE$4:BE$179)</f>
      </c>
      <c r="Q20" s="26">
        <f>SUMPRODUCT(('DEMO 220-66-11 kV Cash out EGP'!$E$4:$E$179=$D20)*1,'DEMO 220-66-11 kV Cash out EGP'!BF$4:BF$179)</f>
      </c>
      <c r="R20" s="26">
        <f>SUMPRODUCT(('DEMO 220-66-11 kV Cash out EGP'!$E$4:$E$179=$D20)*1,'DEMO 220-66-11 kV Cash out EGP'!BG$4:BG$179)</f>
      </c>
      <c r="S20" s="26">
        <f>SUMPRODUCT(('DEMO 220-66-11 kV Cash out EGP'!$E$4:$E$179=$D20)*1,'DEMO 220-66-11 kV Cash out EGP'!BH$4:BH$179)</f>
      </c>
      <c r="T20" s="26">
        <f>SUMPRODUCT(('DEMO 220-66-11 kV Cash out EGP'!$E$4:$E$179=$D20)*1,'DEMO 220-66-11 kV Cash out EGP'!BI$4:BI$179)</f>
      </c>
    </row>
  </sheetData>
  <ignoredErrors>
    <ignoredError numberStoredAsText="1" sqref="A1:U20"/>
  </ignoredErrors>
</worksheet>
</file>

<file path=xl/worksheets/sheet10.xml><?xml version="1.0" encoding="utf-8"?>
<worksheet xmlns="http://schemas.openxmlformats.org/spreadsheetml/2006/main" xmlns:r="http://schemas.openxmlformats.org/officeDocument/2006/relationships">
  <dimension ref="A1:R55"/>
  <sheetViews>
    <sheetView workbookViewId="0"/>
  </sheetViews>
  <cols>
    <col min="1" max="1" width="2.83203125" customWidth="1"/>
    <col min="2" max="2" width="42.83203125" customWidth="1"/>
    <col min="3" max="3" width="18.83203125" customWidth="1"/>
    <col min="4" max="4" width="14.83203125" customWidth="1"/>
    <col min="5" max="5" width="14.83203125" customWidth="1"/>
    <col min="6" max="6" width="14.83203125" customWidth="1"/>
    <col min="7" max="7" width="14.83203125" customWidth="1"/>
    <col min="8" max="8" width="14.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14.83203125" customWidth="1"/>
    <col min="16" max="16" width="14.83203125" customWidth="1"/>
    <col min="17" max="17" width="14.83203125" customWidth="1"/>
    <col min="18" max="18" width="14.83203125" customWidth="1"/>
  </cols>
  <sheetData>
    <row r="2" ht="32" customHeight="1">
      <c r="B2" s="59" t="str">
        <v>CASH FLOW BASELINE</v>
      </c>
    </row>
    <row r="3" ht="28" customHeight="1">
      <c r="B3" s="60" t="str">
        <v>DEMO 220/66/11 kV GIS Substation</v>
      </c>
    </row>
    <row r="5" ht="20" customHeight="1">
      <c r="B5" s="40" t="str">
        <v>Currency</v>
      </c>
      <c r="C5" s="41" t="str">
        <v>EGP</v>
      </c>
      <c r="D5" s="40" t="str">
        <v>Start Date</v>
      </c>
      <c r="E5" s="41">
        <v>45992</v>
      </c>
    </row>
    <row r="6" ht="20" customHeight="1">
      <c r="B6" s="40" t="str">
        <v>Duration</v>
      </c>
      <c r="C6" s="41" t="str">
        <v>15 Months</v>
      </c>
      <c r="D6" s="40" t="str">
        <v>End Date</v>
      </c>
      <c r="E6" s="41">
        <v>46419</v>
      </c>
    </row>
    <row r="10" ht="42" customHeight="1">
      <c r="B10" s="42" t="str">
        <v>DEMO 220/66/11 kV GIS Substation - Cash Flow EGP</v>
      </c>
    </row>
    <row r="31" ht="24" customHeight="1">
      <c r="B31" s="45" t="str">
        <v>Max. Deficit:</v>
      </c>
      <c r="C31" s="61">
        <f>MIN(C44:Q44)</f>
      </c>
    </row>
    <row r="32" ht="24" customHeight="1">
      <c r="B32" s="45" t="str">
        <v>Total Cash In:</v>
      </c>
      <c r="C32" s="47">
        <f>Q39</f>
      </c>
    </row>
    <row r="33" ht="24" customHeight="1">
      <c r="B33" s="45" t="str">
        <v>Total Cash Out:</v>
      </c>
      <c r="C33" s="47">
        <f>Q42</f>
      </c>
    </row>
    <row r="34" ht="24" customHeight="1">
      <c r="B34" s="45" t="str">
        <v>Net Position:</v>
      </c>
      <c r="C34" s="62">
        <f>C32-C33</f>
      </c>
    </row>
    <row r="36" ht="28" customHeight="1">
      <c r="B36" s="63" t="str">
        <v>Overall</v>
      </c>
      <c r="C36" s="51">
        <v>45992</v>
      </c>
      <c r="D36" s="51">
        <v>46023</v>
      </c>
      <c r="E36" s="51">
        <v>46054</v>
      </c>
      <c r="F36" s="51">
        <v>46082</v>
      </c>
      <c r="G36" s="51">
        <v>46113</v>
      </c>
      <c r="H36" s="51">
        <v>46143</v>
      </c>
      <c r="I36" s="51">
        <v>46174</v>
      </c>
      <c r="J36" s="51">
        <v>46204</v>
      </c>
      <c r="K36" s="51">
        <v>46235</v>
      </c>
      <c r="L36" s="51">
        <v>46266</v>
      </c>
      <c r="M36" s="51">
        <v>46296</v>
      </c>
      <c r="N36" s="51">
        <v>46327</v>
      </c>
      <c r="O36" s="51">
        <v>46357</v>
      </c>
      <c r="P36" s="51">
        <v>46388</v>
      </c>
      <c r="Q36" s="51">
        <v>46419</v>
      </c>
    </row>
    <row r="37" ht="20" customHeight="1">
      <c r="B37" s="53" t="str">
        <v>Month</v>
      </c>
      <c r="C37" s="53">
        <v>1</v>
      </c>
      <c r="D37" s="53">
        <v>2</v>
      </c>
      <c r="E37" s="53">
        <v>3</v>
      </c>
      <c r="F37" s="53">
        <v>4</v>
      </c>
      <c r="G37" s="53">
        <v>5</v>
      </c>
      <c r="H37" s="53">
        <v>6</v>
      </c>
      <c r="I37" s="53">
        <v>7</v>
      </c>
      <c r="J37" s="53">
        <v>8</v>
      </c>
      <c r="K37" s="53">
        <v>9</v>
      </c>
      <c r="L37" s="53">
        <v>10</v>
      </c>
      <c r="M37" s="53">
        <v>11</v>
      </c>
      <c r="N37" s="53">
        <v>12</v>
      </c>
      <c r="O37" s="53">
        <v>13</v>
      </c>
      <c r="P37" s="53">
        <v>14</v>
      </c>
      <c r="Q37" s="53">
        <v>15</v>
      </c>
    </row>
    <row r="38">
      <c r="B38" s="55" t="str">
        <v>Project Cash In "EGP"</v>
      </c>
      <c r="C38" s="55">
        <f>='Cash In Summary EGP'!F3</f>
      </c>
      <c r="D38" s="55">
        <f>='Cash In Summary EGP'!G3</f>
      </c>
      <c r="E38" s="55">
        <f>='Cash In Summary EGP'!H3</f>
      </c>
      <c r="F38" s="55">
        <f>='Cash In Summary EGP'!I3</f>
      </c>
      <c r="G38" s="55">
        <f>='Cash In Summary EGP'!J3</f>
      </c>
      <c r="H38" s="55">
        <f>='Cash In Summary EGP'!K3</f>
      </c>
      <c r="I38" s="55">
        <f>='Cash In Summary EGP'!L3</f>
      </c>
      <c r="J38" s="55">
        <f>='Cash In Summary EGP'!M3</f>
      </c>
      <c r="K38" s="55">
        <f>='Cash In Summary EGP'!N3</f>
      </c>
      <c r="L38" s="55">
        <f>='Cash In Summary EGP'!O3</f>
      </c>
      <c r="M38" s="55">
        <f>='Cash In Summary EGP'!P3</f>
      </c>
      <c r="N38" s="55">
        <f>='Cash In Summary EGP'!Q3</f>
      </c>
      <c r="O38" s="55">
        <f>='Cash In Summary EGP'!R3</f>
      </c>
      <c r="P38" s="55">
        <f>='Cash In Summary EGP'!S3</f>
      </c>
      <c r="Q38" s="55">
        <f>='Cash In Summary EGP'!T3</f>
      </c>
    </row>
    <row r="39">
      <c r="B39" s="57" t="str">
        <v>Cumulative Project Cash In "EGP"</v>
      </c>
      <c r="C39" s="57">
        <f>=C38</f>
      </c>
      <c r="D39" s="57">
        <f>=D38+C39</f>
      </c>
      <c r="E39" s="57">
        <f>=E38+D39</f>
      </c>
      <c r="F39" s="57">
        <f>=F38+E39</f>
      </c>
      <c r="G39" s="57">
        <f>=G38+F39</f>
      </c>
      <c r="H39" s="57">
        <f>=H38+G39</f>
      </c>
      <c r="I39" s="57">
        <f>=I38+H39</f>
      </c>
      <c r="J39" s="57">
        <f>=J38+I39</f>
      </c>
      <c r="K39" s="57">
        <f>=K38+J39</f>
      </c>
      <c r="L39" s="57">
        <f>=L38+K39</f>
      </c>
      <c r="M39" s="57">
        <f>=M38+L39</f>
      </c>
      <c r="N39" s="57">
        <f>=N38+M39</f>
      </c>
      <c r="O39" s="57">
        <f>=O38+N39</f>
      </c>
      <c r="P39" s="57">
        <f>=P38+O39</f>
      </c>
      <c r="Q39" s="57">
        <f>=Q38+P39</f>
      </c>
    </row>
    <row r="40">
      <c r="B40" s="58" t="str">
        <v>Cash In %</v>
      </c>
      <c r="C40" s="58">
        <f>=IFERROR(C39/$Q$39,0)</f>
      </c>
      <c r="D40" s="58">
        <f>=IFERROR(D39/$Q$39,0)</f>
      </c>
      <c r="E40" s="58">
        <f>=IFERROR(E39/$Q$39,0)</f>
      </c>
      <c r="F40" s="58">
        <f>=IFERROR(F39/$Q$39,0)</f>
      </c>
      <c r="G40" s="58">
        <f>=IFERROR(G39/$Q$39,0)</f>
      </c>
      <c r="H40" s="58">
        <f>=IFERROR(H39/$Q$39,0)</f>
      </c>
      <c r="I40" s="58">
        <f>=IFERROR(I39/$Q$39,0)</f>
      </c>
      <c r="J40" s="58">
        <f>=IFERROR(J39/$Q$39,0)</f>
      </c>
      <c r="K40" s="58">
        <f>=IFERROR(K39/$Q$39,0)</f>
      </c>
      <c r="L40" s="58">
        <f>=IFERROR(L39/$Q$39,0)</f>
      </c>
      <c r="M40" s="58">
        <f>=IFERROR(M39/$Q$39,0)</f>
      </c>
      <c r="N40" s="58">
        <f>=IFERROR(N39/$Q$39,0)</f>
      </c>
      <c r="O40" s="58">
        <f>=IFERROR(O39/$Q$39,0)</f>
      </c>
      <c r="P40" s="58">
        <f>=IFERROR(P39/$Q$39,0)</f>
      </c>
      <c r="Q40" s="58">
        <f>=IFERROR(Q39/$Q$39,0)</f>
      </c>
    </row>
    <row r="41">
      <c r="B41" s="54" t="str">
        <v>Project Cash Out "EGP"</v>
      </c>
      <c r="C41" s="54">
        <f>='Cash out Summary EGP'!F4</f>
      </c>
      <c r="D41" s="54">
        <f>='Cash out Summary EGP'!G4</f>
      </c>
      <c r="E41" s="54">
        <f>='Cash out Summary EGP'!H4</f>
      </c>
      <c r="F41" s="54">
        <f>='Cash out Summary EGP'!I4</f>
      </c>
      <c r="G41" s="54">
        <f>='Cash out Summary EGP'!J4</f>
      </c>
      <c r="H41" s="54">
        <f>='Cash out Summary EGP'!K4</f>
      </c>
      <c r="I41" s="54">
        <f>='Cash out Summary EGP'!L4</f>
      </c>
      <c r="J41" s="54">
        <f>='Cash out Summary EGP'!M4</f>
      </c>
      <c r="K41" s="54">
        <f>='Cash out Summary EGP'!N4</f>
      </c>
      <c r="L41" s="54">
        <f>='Cash out Summary EGP'!O4</f>
      </c>
      <c r="M41" s="54">
        <f>='Cash out Summary EGP'!P4</f>
      </c>
      <c r="N41" s="54">
        <f>='Cash out Summary EGP'!Q4</f>
      </c>
      <c r="O41" s="54">
        <f>='Cash out Summary EGP'!R4</f>
      </c>
      <c r="P41" s="54">
        <f>='Cash out Summary EGP'!S4</f>
      </c>
      <c r="Q41" s="54">
        <f>='Cash out Summary EGP'!T4</f>
      </c>
    </row>
    <row r="42">
      <c r="B42" s="57" t="str">
        <v>Cumulative Project Cash Out "EGP"</v>
      </c>
      <c r="C42" s="57">
        <f>=C41</f>
      </c>
      <c r="D42" s="57">
        <f>=D41+C42</f>
      </c>
      <c r="E42" s="57">
        <f>=E41+D42</f>
      </c>
      <c r="F42" s="57">
        <f>=F41+E42</f>
      </c>
      <c r="G42" s="57">
        <f>=G41+F42</f>
      </c>
      <c r="H42" s="57">
        <f>=H41+G42</f>
      </c>
      <c r="I42" s="57">
        <f>=I41+H42</f>
      </c>
      <c r="J42" s="57">
        <f>=J41+I42</f>
      </c>
      <c r="K42" s="57">
        <f>=K41+J42</f>
      </c>
      <c r="L42" s="57">
        <f>=L41+K42</f>
      </c>
      <c r="M42" s="57">
        <f>=M41+L42</f>
      </c>
      <c r="N42" s="57">
        <f>=N41+M42</f>
      </c>
      <c r="O42" s="57">
        <f>=O41+N42</f>
      </c>
      <c r="P42" s="57">
        <f>=P41+O42</f>
      </c>
      <c r="Q42" s="57">
        <f>=Q41+P42</f>
      </c>
    </row>
    <row r="43">
      <c r="B43" s="58" t="str">
        <v>Cash Out %</v>
      </c>
      <c r="C43" s="58">
        <f>=IFERROR(C42/$Q$42,0)</f>
      </c>
      <c r="D43" s="58">
        <f>=IFERROR(D42/$Q$42,0)</f>
      </c>
      <c r="E43" s="58">
        <f>=IFERROR(E42/$Q$42,0)</f>
      </c>
      <c r="F43" s="58">
        <f>=IFERROR(F42/$Q$42,0)</f>
      </c>
      <c r="G43" s="58">
        <f>=IFERROR(G42/$Q$42,0)</f>
      </c>
      <c r="H43" s="58">
        <f>=IFERROR(H42/$Q$42,0)</f>
      </c>
      <c r="I43" s="58">
        <f>=IFERROR(I42/$Q$42,0)</f>
      </c>
      <c r="J43" s="58">
        <f>=IFERROR(J42/$Q$42,0)</f>
      </c>
      <c r="K43" s="58">
        <f>=IFERROR(K42/$Q$42,0)</f>
      </c>
      <c r="L43" s="58">
        <f>=IFERROR(L42/$Q$42,0)</f>
      </c>
      <c r="M43" s="58">
        <f>=IFERROR(M42/$Q$42,0)</f>
      </c>
      <c r="N43" s="58">
        <f>=IFERROR(N42/$Q$42,0)</f>
      </c>
      <c r="O43" s="58">
        <f>=IFERROR(O42/$Q$42,0)</f>
      </c>
      <c r="P43" s="58">
        <f>=IFERROR(P42/$Q$42,0)</f>
      </c>
      <c r="Q43" s="58">
        <f>=IFERROR(Q42/$Q$42,0)</f>
      </c>
    </row>
    <row r="44">
      <c r="B44" s="56" t="str">
        <v>Project Net Cash Flow "EGP"</v>
      </c>
      <c r="C44" s="56">
        <f>=C39-C42</f>
      </c>
      <c r="D44" s="56">
        <f>=D39-D42</f>
      </c>
      <c r="E44" s="56">
        <f>=E39-E42</f>
      </c>
      <c r="F44" s="56">
        <f>=F39-F42</f>
      </c>
      <c r="G44" s="56">
        <f>=G39-G42</f>
      </c>
      <c r="H44" s="56">
        <f>=H39-H42</f>
      </c>
      <c r="I44" s="56">
        <f>=I39-I42</f>
      </c>
      <c r="J44" s="56">
        <f>=J39-J42</f>
      </c>
      <c r="K44" s="56">
        <f>=K39-K42</f>
      </c>
      <c r="L44" s="56">
        <f>=L39-L42</f>
      </c>
      <c r="M44" s="56">
        <f>=M39-M42</f>
      </c>
      <c r="N44" s="56">
        <f>=N39-N42</f>
      </c>
      <c r="O44" s="56">
        <f>=O39-O42</f>
      </c>
      <c r="P44" s="56">
        <f>=P39-P42</f>
      </c>
      <c r="Q44" s="56">
        <f>=Q39-Q42</f>
      </c>
    </row>
  </sheetData>
  <mergeCells count="3">
    <mergeCell ref="B2:R2"/>
    <mergeCell ref="B3:R3"/>
    <mergeCell ref="B10:I10"/>
  </mergeCells>
  <ignoredErrors>
    <ignoredError numberStoredAsText="1" sqref="A1:R55"/>
  </ignoredErrors>
  <drawing r:id="rId1"/>
</worksheet>
</file>

<file path=xl/worksheets/sheet11.xml><?xml version="1.0" encoding="utf-8"?>
<worksheet xmlns="http://schemas.openxmlformats.org/spreadsheetml/2006/main" xmlns:r="http://schemas.openxmlformats.org/officeDocument/2006/relationships">
  <sheetPr>
    <outlinePr summaryBelow="0" summaryRight="1"/>
  </sheetPr>
  <dimension ref="A1:BM153"/>
  <sheetViews>
    <sheetView workbookViewId="0"/>
  </sheetViews>
  <cols>
    <col min="1" max="1" width="12.83203125" customWidth="1"/>
    <col min="2" max="2" width="10.83203125" customWidth="1"/>
    <col min="3" max="3" width="10.83203125" customWidth="1"/>
    <col min="4" max="4" width="10.83203125" customWidth="1"/>
    <col min="5" max="5" width="8.83203125" customWidth="1"/>
    <col min="6" max="6" width="35.83203125" customWidth="1"/>
    <col min="7" max="7" width="15.83203125" customWidth="1"/>
    <col min="8" max="8" width="15.83203125" customWidth="1"/>
    <col min="9" max="9" width="15.83203125" customWidth="1"/>
    <col min="10" max="10" width="12.83203125" customWidth="1" level="1" outlineLevel="1"/>
    <col min="11" max="11" width="12.83203125" customWidth="1" level="1" outlineLevel="1"/>
    <col min="12" max="12" width="12.83203125" customWidth="1" level="1" outlineLevel="1"/>
    <col min="13" max="13" width="12.83203125" customWidth="1" level="1" outlineLevel="1"/>
    <col min="14" max="14" width="12.83203125" customWidth="1" level="1" outlineLevel="1"/>
    <col min="15" max="15" width="12.83203125" customWidth="1" level="1" outlineLevel="1"/>
    <col min="16" max="16" width="12.83203125" customWidth="1" level="1" outlineLevel="1"/>
    <col min="17" max="17" width="12.83203125" customWidth="1" level="1" outlineLevel="1"/>
    <col min="18" max="18" width="12.83203125" customWidth="1" level="1" outlineLevel="1"/>
    <col min="19" max="19" width="12.83203125" customWidth="1" level="1" outlineLevel="1"/>
    <col min="20" max="20" width="12.83203125" customWidth="1" level="1" outlineLevel="1"/>
    <col min="21" max="21" width="12.83203125" customWidth="1" level="1" outlineLevel="1"/>
    <col min="22" max="22" width="12.83203125" customWidth="1" level="1" outlineLevel="1"/>
    <col min="23" max="23" width="12.83203125" customWidth="1" level="1" outlineLevel="1"/>
    <col min="24" max="24" width="12.83203125" customWidth="1" level="1" outlineLevel="1"/>
    <col min="25" max="25" width="12.83203125" customWidth="1"/>
    <col min="26" max="26" width="12.83203125" customWidth="1"/>
    <col min="27" max="27" width="12.83203125" customWidth="1"/>
    <col min="28" max="28" width="12.83203125" customWidth="1"/>
    <col min="29" max="29" width="12.83203125" customWidth="1"/>
    <col min="30" max="30" width="12.83203125" customWidth="1"/>
    <col min="31" max="31" width="12.83203125" customWidth="1"/>
    <col min="32" max="32" width="12.83203125" customWidth="1"/>
    <col min="33" max="33" width="12.83203125" customWidth="1" level="1" outlineLevel="1"/>
    <col min="34" max="34" width="12.83203125" customWidth="1" level="1" outlineLevel="1"/>
    <col min="35" max="35" width="12.83203125" customWidth="1" level="1" outlineLevel="1"/>
    <col min="36" max="36" width="12.83203125" customWidth="1" level="1" outlineLevel="1"/>
    <col min="37" max="37" width="12.83203125" customWidth="1" level="1" outlineLevel="1"/>
    <col min="38" max="38" width="12.83203125" customWidth="1" level="1" outlineLevel="1"/>
    <col min="39" max="39" width="12.83203125" customWidth="1" level="1" outlineLevel="1"/>
    <col min="40" max="40" width="12.83203125" customWidth="1" level="1" outlineLevel="1"/>
    <col min="41" max="41" width="12.83203125" customWidth="1" level="1" outlineLevel="1"/>
    <col min="42" max="42" width="12.83203125" customWidth="1" level="1" outlineLevel="1"/>
    <col min="43" max="43" width="12.83203125" customWidth="1" level="1" outlineLevel="1"/>
    <col min="44" max="44" width="12.83203125" customWidth="1" level="1" outlineLevel="1"/>
    <col min="45" max="45" width="12.83203125" customWidth="1" level="1" outlineLevel="1"/>
    <col min="46" max="46" width="12.83203125" customWidth="1" level="1" outlineLevel="1"/>
    <col min="47" max="47" width="12.83203125" customWidth="1" level="1" outlineLevel="1"/>
    <col min="48" max="48" width="12.83203125" customWidth="1"/>
    <col min="49" max="49" width="12.83203125" customWidth="1" level="1" outlineLevel="1"/>
    <col min="50" max="50" width="12.83203125" customWidth="1" level="1" outlineLevel="1"/>
    <col min="51" max="51" width="12.83203125" customWidth="1" level="1" outlineLevel="1"/>
    <col min="52" max="52" width="12.83203125" customWidth="1" level="1" outlineLevel="1"/>
    <col min="53" max="53" width="12.83203125" customWidth="1" level="1" outlineLevel="1"/>
    <col min="54" max="54" width="12.83203125" customWidth="1" level="1" outlineLevel="1"/>
    <col min="55" max="55" width="12.83203125" customWidth="1" level="1" outlineLevel="1"/>
    <col min="56" max="56" width="12.83203125" customWidth="1" level="1" outlineLevel="1"/>
    <col min="57" max="57" width="12.83203125" customWidth="1" level="1" outlineLevel="1"/>
    <col min="58" max="58" width="12.83203125" customWidth="1" level="1" outlineLevel="1"/>
    <col min="59" max="59" width="12.83203125" customWidth="1" level="1" outlineLevel="1"/>
    <col min="60" max="60" width="12.83203125" customWidth="1" level="1" outlineLevel="1"/>
    <col min="61" max="61" width="12.83203125" customWidth="1" level="1" outlineLevel="1"/>
    <col min="62" max="62" width="12.83203125" customWidth="1" level="1" outlineLevel="1"/>
    <col min="63" max="63" width="12.83203125" customWidth="1" level="1" outlineLevel="1"/>
    <col min="64" max="64" width="12.83203125" customWidth="1"/>
    <col min="65" max="65" width="12.83203125" customWidth="1"/>
    <col min="66" max="66" width="12.83203125" customWidth="1"/>
  </cols>
  <sheetData>
    <row r="1" ht="36" customHeight="1" xml:space="preserve">
      <c r="A1" s="4" t="str">
        <v/>
      </c>
      <c r="B1" s="4" t="str">
        <v/>
      </c>
      <c r="C1" s="4" t="str">
        <v/>
      </c>
      <c r="D1" s="4" t="str">
        <v/>
      </c>
      <c r="E1" s="4" t="str">
        <v/>
      </c>
      <c r="F1" s="4" t="str">
        <v/>
      </c>
      <c r="G1" s="4" t="str">
        <v>Dry Cost EUR</v>
      </c>
      <c r="H1" s="4" t="str">
        <v>W/O AP (EUR)</v>
      </c>
      <c r="I1" s="4" t="str">
        <v>W AP (EUR)</v>
      </c>
      <c r="J1" s="4" t="str">
        <v>Actual Cash IN</v>
      </c>
      <c r="K1" s="4" t="str">
        <v>Actual Cash IN</v>
      </c>
      <c r="L1" s="4" t="str">
        <v>Actual Cash IN</v>
      </c>
      <c r="M1" s="4" t="str">
        <v>Actual Cash IN</v>
      </c>
      <c r="N1" s="4" t="str">
        <v>Actual Cash IN</v>
      </c>
      <c r="O1" s="4" t="str">
        <v>Actual Cash IN</v>
      </c>
      <c r="P1" s="4" t="str">
        <v>Actual Cash IN</v>
      </c>
      <c r="Q1" s="4" t="str">
        <v>Actual Cash IN</v>
      </c>
      <c r="R1" s="4" t="str">
        <v>Actual Cash IN</v>
      </c>
      <c r="S1" s="4" t="str">
        <v>Actual Cash IN</v>
      </c>
      <c r="T1" s="4" t="str">
        <v>Actual Cash IN</v>
      </c>
      <c r="U1" s="4" t="str">
        <v>Actual Cash IN</v>
      </c>
      <c r="V1" s="4" t="str">
        <v>Actual Cash IN</v>
      </c>
      <c r="W1" s="4" t="str">
        <v>Actual Cash IN</v>
      </c>
      <c r="X1" s="4" t="str">
        <v>Actual Cash IN</v>
      </c>
      <c r="Y1" s="4" t="str" xml:space="preserve">
        <v xml:space="preserve">Actual Cash in
 to date</v>
      </c>
      <c r="Z1" s="4" t="str" xml:space="preserve">
        <v xml:space="preserve">Cash flow 
Estimate to Completion</v>
      </c>
      <c r="AA1" s="4" t="str">
        <v>Progress Dates</v>
      </c>
      <c r="AB1" s="4" t="str">
        <v/>
      </c>
      <c r="AC1" s="4" t="str">
        <v/>
      </c>
      <c r="AD1" s="4" t="str">
        <v>Cash in Dates</v>
      </c>
      <c r="AE1" s="4" t="str">
        <v/>
      </c>
      <c r="AF1" s="5" t="str">
        <v/>
      </c>
      <c r="AG1" s="4" t="str">
        <v/>
      </c>
      <c r="AH1" s="4" t="str">
        <v/>
      </c>
      <c r="AI1" s="4" t="str">
        <v/>
      </c>
      <c r="AJ1" s="4" t="str">
        <v/>
      </c>
      <c r="AK1" s="4" t="str">
        <v/>
      </c>
      <c r="AL1" s="4" t="str">
        <v/>
      </c>
      <c r="AM1" s="4" t="str">
        <v/>
      </c>
      <c r="AN1" s="4" t="str">
        <v/>
      </c>
      <c r="AO1" s="4" t="str">
        <v/>
      </c>
      <c r="AP1" s="4" t="str">
        <v/>
      </c>
      <c r="AQ1" s="4" t="str">
        <v/>
      </c>
      <c r="AR1" s="4" t="str">
        <v/>
      </c>
      <c r="AS1" s="4" t="str">
        <v/>
      </c>
      <c r="AT1" s="4" t="str">
        <v/>
      </c>
      <c r="AU1" s="4" t="str">
        <v/>
      </c>
      <c r="AV1" s="4" t="str">
        <v/>
      </c>
      <c r="AW1" s="4" t="str">
        <v/>
      </c>
      <c r="AX1" s="4" t="str">
        <v/>
      </c>
      <c r="AY1" s="4" t="str">
        <v/>
      </c>
      <c r="AZ1" s="4" t="str">
        <v/>
      </c>
      <c r="BA1" s="4" t="str">
        <v/>
      </c>
      <c r="BB1" s="4" t="str">
        <v/>
      </c>
      <c r="BC1" s="4" t="str">
        <v/>
      </c>
      <c r="BD1" s="4" t="str">
        <v/>
      </c>
      <c r="BE1" s="4" t="str">
        <v/>
      </c>
      <c r="BF1" s="4" t="str">
        <v/>
      </c>
      <c r="BG1" s="4" t="str">
        <v/>
      </c>
      <c r="BH1" s="4" t="str">
        <v/>
      </c>
      <c r="BI1" s="4" t="str">
        <v/>
      </c>
      <c r="BJ1" s="4" t="str">
        <v/>
      </c>
      <c r="BK1" s="4" t="str">
        <v/>
      </c>
      <c r="BL1" s="4" t="str">
        <v/>
      </c>
      <c r="BM1" s="4" t="str">
        <v/>
      </c>
    </row>
    <row r="2" ht="28" customHeight="1">
      <c r="A2" s="3" t="str">
        <v>Parent Task</v>
      </c>
      <c r="B2" s="3" t="str">
        <v>Sub Task</v>
      </c>
      <c r="C2" s="3" t="str">
        <v>Start ID</v>
      </c>
      <c r="D2" s="3" t="str">
        <v>Finish ID</v>
      </c>
      <c r="E2" s="3" t="str">
        <v>%</v>
      </c>
      <c r="F2" s="3" t="str">
        <v>Item Description</v>
      </c>
      <c r="G2" s="3" t="str">
        <v/>
      </c>
      <c r="H2" s="3" t="str">
        <v/>
      </c>
      <c r="I2" s="3" t="str">
        <v/>
      </c>
      <c r="J2" s="7">
        <v>46022</v>
      </c>
      <c r="K2" s="7">
        <v>46053</v>
      </c>
      <c r="L2" s="7">
        <v>46081</v>
      </c>
      <c r="M2" s="7">
        <v>46112</v>
      </c>
      <c r="N2" s="7">
        <v>46142</v>
      </c>
      <c r="O2" s="7">
        <v>46173</v>
      </c>
      <c r="P2" s="7">
        <v>46203</v>
      </c>
      <c r="Q2" s="7">
        <v>46234</v>
      </c>
      <c r="R2" s="7">
        <v>46265</v>
      </c>
      <c r="S2" s="7">
        <v>46295</v>
      </c>
      <c r="T2" s="7">
        <v>46326</v>
      </c>
      <c r="U2" s="7">
        <v>46356</v>
      </c>
      <c r="V2" s="7">
        <v>46387</v>
      </c>
      <c r="W2" s="7">
        <v>46418</v>
      </c>
      <c r="X2" s="7">
        <v>46446</v>
      </c>
      <c r="Y2" s="3" t="str">
        <v/>
      </c>
      <c r="Z2" s="3" t="str">
        <v/>
      </c>
      <c r="AA2" s="3" t="str">
        <v xml:space="preserve">Start </v>
      </c>
      <c r="AB2" s="3" t="str">
        <v>End</v>
      </c>
      <c r="AC2" s="3" t="str">
        <v/>
      </c>
      <c r="AD2" s="3">
        <v>2</v>
      </c>
      <c r="AE2" s="3">
        <v>2</v>
      </c>
      <c r="AF2" s="5" t="str">
        <v/>
      </c>
      <c r="AG2" s="7">
        <v>46022</v>
      </c>
      <c r="AH2" s="7">
        <v>46053</v>
      </c>
      <c r="AI2" s="7">
        <v>46081</v>
      </c>
      <c r="AJ2" s="7">
        <v>46112</v>
      </c>
      <c r="AK2" s="7">
        <v>46142</v>
      </c>
      <c r="AL2" s="7">
        <v>46173</v>
      </c>
      <c r="AM2" s="7">
        <v>46203</v>
      </c>
      <c r="AN2" s="7">
        <v>46234</v>
      </c>
      <c r="AO2" s="7">
        <v>46265</v>
      </c>
      <c r="AP2" s="7">
        <v>46295</v>
      </c>
      <c r="AQ2" s="7">
        <v>46326</v>
      </c>
      <c r="AR2" s="7">
        <v>46356</v>
      </c>
      <c r="AS2" s="7">
        <v>46387</v>
      </c>
      <c r="AT2" s="7">
        <v>46418</v>
      </c>
      <c r="AU2" s="7">
        <v>46446</v>
      </c>
      <c r="AV2" s="3" t="str">
        <v>TOTAL</v>
      </c>
      <c r="AW2" s="7">
        <v>46022</v>
      </c>
      <c r="AX2" s="7">
        <v>46053</v>
      </c>
      <c r="AY2" s="7">
        <v>46081</v>
      </c>
      <c r="AZ2" s="7">
        <v>46112</v>
      </c>
      <c r="BA2" s="7">
        <v>46142</v>
      </c>
      <c r="BB2" s="7">
        <v>46173</v>
      </c>
      <c r="BC2" s="7">
        <v>46203</v>
      </c>
      <c r="BD2" s="7">
        <v>46234</v>
      </c>
      <c r="BE2" s="7">
        <v>46265</v>
      </c>
      <c r="BF2" s="7">
        <v>46295</v>
      </c>
      <c r="BG2" s="7">
        <v>46326</v>
      </c>
      <c r="BH2" s="7">
        <v>46356</v>
      </c>
      <c r="BI2" s="7">
        <v>46387</v>
      </c>
      <c r="BJ2" s="7">
        <v>46418</v>
      </c>
      <c r="BK2" s="7">
        <v>46446</v>
      </c>
      <c r="BL2" s="3" t="str">
        <v>Total</v>
      </c>
      <c r="BM2" s="3" t="str">
        <v/>
      </c>
    </row>
    <row r="3">
      <c r="A3" s="9" t="str">
        <v/>
      </c>
      <c r="B3" s="9" t="str">
        <v/>
      </c>
      <c r="C3" s="9" t="str">
        <v/>
      </c>
      <c r="D3" s="9" t="str">
        <v/>
      </c>
      <c r="E3" s="9" t="str">
        <v/>
      </c>
      <c r="F3" s="9" t="str">
        <v/>
      </c>
      <c r="G3" s="9" t="str">
        <v/>
      </c>
      <c r="H3" s="9" t="str">
        <v/>
      </c>
      <c r="I3" s="9" t="str">
        <v/>
      </c>
      <c r="J3" s="9" t="str">
        <v/>
      </c>
      <c r="K3" s="9" t="str">
        <v/>
      </c>
      <c r="L3" s="9" t="str">
        <v/>
      </c>
      <c r="M3" s="9" t="str">
        <v/>
      </c>
      <c r="N3" s="9" t="str">
        <v/>
      </c>
      <c r="O3" s="9" t="str">
        <v/>
      </c>
      <c r="P3" s="9" t="str">
        <v/>
      </c>
      <c r="Q3" s="9" t="str">
        <v/>
      </c>
      <c r="R3" s="9" t="str">
        <v/>
      </c>
      <c r="S3" s="9" t="str">
        <v/>
      </c>
      <c r="T3" s="9" t="str">
        <v/>
      </c>
      <c r="U3" s="9" t="str">
        <v/>
      </c>
      <c r="V3" s="9" t="str">
        <v/>
      </c>
      <c r="W3" s="9" t="str">
        <v/>
      </c>
      <c r="X3" s="9" t="str">
        <v/>
      </c>
      <c r="Y3" s="9" t="str">
        <v/>
      </c>
      <c r="Z3" s="9" t="str">
        <v/>
      </c>
      <c r="AA3" s="9" t="str">
        <v/>
      </c>
      <c r="AB3" s="9" t="str">
        <v/>
      </c>
      <c r="AC3" s="9" t="str">
        <v/>
      </c>
      <c r="AD3" s="9" t="str">
        <v/>
      </c>
      <c r="AE3" s="9" t="str">
        <v/>
      </c>
      <c r="AF3" s="5" t="str">
        <v/>
      </c>
      <c r="AG3" s="9" t="str">
        <v/>
      </c>
      <c r="AH3" s="9" t="str">
        <v/>
      </c>
      <c r="AI3" s="9" t="str">
        <v/>
      </c>
      <c r="AJ3" s="9" t="str">
        <v/>
      </c>
      <c r="AK3" s="9" t="str">
        <v/>
      </c>
      <c r="AL3" s="9" t="str">
        <v/>
      </c>
      <c r="AM3" s="9" t="str">
        <v/>
      </c>
      <c r="AN3" s="9" t="str">
        <v/>
      </c>
      <c r="AO3" s="9" t="str">
        <v/>
      </c>
      <c r="AP3" s="9" t="str">
        <v/>
      </c>
      <c r="AQ3" s="9" t="str">
        <v/>
      </c>
      <c r="AR3" s="9" t="str">
        <v/>
      </c>
      <c r="AS3" s="9" t="str">
        <v/>
      </c>
      <c r="AT3" s="9" t="str">
        <v/>
      </c>
      <c r="AU3" s="9" t="str">
        <v/>
      </c>
      <c r="AV3" s="9" t="str">
        <v/>
      </c>
      <c r="AW3" s="9" t="str">
        <v/>
      </c>
      <c r="AX3" s="9" t="str">
        <v/>
      </c>
      <c r="AY3" s="9" t="str">
        <v/>
      </c>
      <c r="AZ3" s="9" t="str">
        <v/>
      </c>
      <c r="BA3" s="9" t="str">
        <v/>
      </c>
      <c r="BB3" s="9" t="str">
        <v/>
      </c>
      <c r="BC3" s="9" t="str">
        <v/>
      </c>
      <c r="BD3" s="9" t="str">
        <v/>
      </c>
      <c r="BE3" s="9" t="str">
        <v/>
      </c>
      <c r="BF3" s="9" t="str">
        <v/>
      </c>
      <c r="BG3" s="9" t="str">
        <v/>
      </c>
      <c r="BH3" s="9" t="str">
        <v/>
      </c>
      <c r="BI3" s="9" t="str">
        <v/>
      </c>
      <c r="BJ3" s="9" t="str">
        <v/>
      </c>
      <c r="BK3" s="9" t="str">
        <v/>
      </c>
      <c r="BL3" s="9" t="str">
        <v/>
      </c>
      <c r="BM3" s="9" t="str">
        <v/>
      </c>
    </row>
    <row r="4">
      <c r="A4" s="11" t="str">
        <v/>
      </c>
      <c r="B4" s="11" t="str">
        <v/>
      </c>
      <c r="C4" s="11" t="str">
        <v/>
      </c>
      <c r="D4" s="11" t="str">
        <v/>
      </c>
      <c r="E4" s="11" t="str">
        <v/>
      </c>
      <c r="F4" s="11" t="str">
        <v/>
      </c>
      <c r="G4" s="11" t="str">
        <v/>
      </c>
      <c r="H4" s="11" t="str">
        <v/>
      </c>
      <c r="I4" s="11" t="str">
        <v/>
      </c>
      <c r="J4" s="11" t="str">
        <v/>
      </c>
      <c r="K4" s="11" t="str">
        <v/>
      </c>
      <c r="L4" s="11" t="str">
        <v/>
      </c>
      <c r="M4" s="11" t="str">
        <v/>
      </c>
      <c r="N4" s="11" t="str">
        <v/>
      </c>
      <c r="O4" s="11" t="str">
        <v/>
      </c>
      <c r="P4" s="11" t="str">
        <v/>
      </c>
      <c r="Q4" s="11" t="str">
        <v/>
      </c>
      <c r="R4" s="11" t="str">
        <v/>
      </c>
      <c r="S4" s="11" t="str">
        <v/>
      </c>
      <c r="T4" s="11" t="str">
        <v/>
      </c>
      <c r="U4" s="11" t="str">
        <v/>
      </c>
      <c r="V4" s="11" t="str">
        <v/>
      </c>
      <c r="W4" s="11" t="str">
        <v/>
      </c>
      <c r="X4" s="11" t="str">
        <v/>
      </c>
      <c r="Y4" s="11" t="str">
        <v/>
      </c>
      <c r="Z4" s="11" t="str">
        <v/>
      </c>
      <c r="AA4" s="11" t="str">
        <v/>
      </c>
      <c r="AB4" s="11" t="str">
        <v/>
      </c>
      <c r="AC4" s="11" t="str">
        <v/>
      </c>
      <c r="AD4" s="11" t="str">
        <v/>
      </c>
      <c r="AE4" s="11" t="str">
        <v/>
      </c>
      <c r="AF4" s="5" t="str">
        <v/>
      </c>
      <c r="AG4" s="11" t="str">
        <v/>
      </c>
      <c r="AH4" s="11" t="str">
        <v/>
      </c>
      <c r="AI4" s="11" t="str">
        <v/>
      </c>
      <c r="AJ4" s="11" t="str">
        <v/>
      </c>
      <c r="AK4" s="11" t="str">
        <v/>
      </c>
      <c r="AL4" s="11" t="str">
        <v/>
      </c>
      <c r="AM4" s="11" t="str">
        <v/>
      </c>
      <c r="AN4" s="11" t="str">
        <v/>
      </c>
      <c r="AO4" s="11" t="str">
        <v/>
      </c>
      <c r="AP4" s="11" t="str">
        <v/>
      </c>
      <c r="AQ4" s="11" t="str">
        <v/>
      </c>
      <c r="AR4" s="11" t="str">
        <v/>
      </c>
      <c r="AS4" s="11" t="str">
        <v/>
      </c>
      <c r="AT4" s="11" t="str">
        <v/>
      </c>
      <c r="AU4" s="11" t="str">
        <v/>
      </c>
      <c r="AV4" s="11" t="str">
        <v/>
      </c>
      <c r="AW4" s="11" t="str">
        <v/>
      </c>
      <c r="AX4" s="11" t="str">
        <v/>
      </c>
      <c r="AY4" s="11" t="str">
        <v/>
      </c>
      <c r="AZ4" s="11" t="str">
        <v/>
      </c>
      <c r="BA4" s="11" t="str">
        <v/>
      </c>
      <c r="BB4" s="11" t="str">
        <v/>
      </c>
      <c r="BC4" s="11" t="str">
        <v/>
      </c>
      <c r="BD4" s="11" t="str">
        <v/>
      </c>
      <c r="BE4" s="11" t="str">
        <v/>
      </c>
      <c r="BF4" s="11" t="str">
        <v/>
      </c>
      <c r="BG4" s="11" t="str">
        <v/>
      </c>
      <c r="BH4" s="11" t="str">
        <v/>
      </c>
      <c r="BI4" s="11" t="str">
        <v/>
      </c>
      <c r="BJ4" s="11" t="str">
        <v/>
      </c>
      <c r="BK4" s="11" t="str">
        <v/>
      </c>
      <c r="BL4" s="11" t="str">
        <v/>
      </c>
      <c r="BM4" s="11" t="str">
        <v/>
      </c>
    </row>
    <row r="5" outlineLevel="1">
      <c r="A5" s="13" t="str">
        <v/>
      </c>
      <c r="B5" s="13" t="str">
        <v/>
      </c>
      <c r="C5" s="13" t="str">
        <v/>
      </c>
      <c r="D5" s="13" t="str">
        <v/>
      </c>
      <c r="E5" s="13" t="str">
        <v>Main BOQ</v>
      </c>
      <c r="F5" s="13" t="str">
        <v/>
      </c>
      <c r="G5" s="13">
        <f>SUM(G6,G27)</f>
      </c>
      <c r="H5" s="13" t="str">
        <v/>
      </c>
      <c r="I5" s="13" t="str">
        <v/>
      </c>
      <c r="J5" s="13" t="str">
        <v/>
      </c>
      <c r="K5" s="13" t="str">
        <v/>
      </c>
      <c r="L5" s="13" t="str">
        <v/>
      </c>
      <c r="M5" s="13" t="str">
        <v/>
      </c>
      <c r="N5" s="13" t="str">
        <v/>
      </c>
      <c r="O5" s="13" t="str">
        <v/>
      </c>
      <c r="P5" s="13" t="str">
        <v/>
      </c>
      <c r="Q5" s="13" t="str">
        <v/>
      </c>
      <c r="R5" s="13" t="str">
        <v/>
      </c>
      <c r="S5" s="13" t="str">
        <v/>
      </c>
      <c r="T5" s="13" t="str">
        <v/>
      </c>
      <c r="U5" s="13" t="str">
        <v/>
      </c>
      <c r="V5" s="13" t="str">
        <v/>
      </c>
      <c r="W5" s="13" t="str">
        <v/>
      </c>
      <c r="X5" s="13" t="str">
        <v/>
      </c>
      <c r="Y5" s="13" t="str">
        <v/>
      </c>
      <c r="Z5" s="13" t="str">
        <v/>
      </c>
      <c r="AA5" s="13" t="str">
        <v/>
      </c>
      <c r="AB5" s="13" t="str">
        <v/>
      </c>
      <c r="AC5" s="13" t="str">
        <v/>
      </c>
      <c r="AD5" s="13" t="str">
        <v/>
      </c>
      <c r="AE5" s="13" t="str">
        <v/>
      </c>
      <c r="AF5" s="5" t="str">
        <v/>
      </c>
      <c r="AG5" s="13" t="str">
        <v/>
      </c>
      <c r="AH5" s="13" t="str">
        <v/>
      </c>
      <c r="AI5" s="13" t="str">
        <v/>
      </c>
      <c r="AJ5" s="13" t="str">
        <v/>
      </c>
      <c r="AK5" s="13" t="str">
        <v/>
      </c>
      <c r="AL5" s="13" t="str">
        <v/>
      </c>
      <c r="AM5" s="13" t="str">
        <v/>
      </c>
      <c r="AN5" s="13" t="str">
        <v/>
      </c>
      <c r="AO5" s="13" t="str">
        <v/>
      </c>
      <c r="AP5" s="13" t="str">
        <v/>
      </c>
      <c r="AQ5" s="13" t="str">
        <v/>
      </c>
      <c r="AR5" s="13" t="str">
        <v/>
      </c>
      <c r="AS5" s="13" t="str">
        <v/>
      </c>
      <c r="AT5" s="13" t="str">
        <v/>
      </c>
      <c r="AU5" s="13" t="str">
        <v/>
      </c>
      <c r="AV5" s="13" t="str">
        <v/>
      </c>
      <c r="AW5" s="13" t="str">
        <v/>
      </c>
      <c r="AX5" s="13" t="str">
        <v/>
      </c>
      <c r="AY5" s="13" t="str">
        <v/>
      </c>
      <c r="AZ5" s="13" t="str">
        <v/>
      </c>
      <c r="BA5" s="13" t="str">
        <v/>
      </c>
      <c r="BB5" s="13" t="str">
        <v/>
      </c>
      <c r="BC5" s="13" t="str">
        <v/>
      </c>
      <c r="BD5" s="13" t="str">
        <v/>
      </c>
      <c r="BE5" s="13" t="str">
        <v/>
      </c>
      <c r="BF5" s="13" t="str">
        <v/>
      </c>
      <c r="BG5" s="13" t="str">
        <v/>
      </c>
      <c r="BH5" s="13" t="str">
        <v/>
      </c>
      <c r="BI5" s="13" t="str">
        <v/>
      </c>
      <c r="BJ5" s="13" t="str">
        <v/>
      </c>
      <c r="BK5" s="13" t="str">
        <v/>
      </c>
      <c r="BL5" s="13" t="str">
        <v/>
      </c>
      <c r="BM5" s="13" t="str">
        <v/>
      </c>
    </row>
    <row r="6" outlineLevel="2">
      <c r="A6" s="15" t="str">
        <v/>
      </c>
      <c r="B6" s="15" t="str">
        <v/>
      </c>
      <c r="C6" s="15" t="str">
        <v/>
      </c>
      <c r="D6" s="15" t="str">
        <v/>
      </c>
      <c r="E6" s="15" t="str">
        <v/>
      </c>
      <c r="F6" s="15" t="str">
        <v>Outdoor Equipment</v>
      </c>
      <c r="G6" s="15">
        <v>77759.66000000002</v>
      </c>
      <c r="H6" s="15" t="str">
        <v/>
      </c>
      <c r="I6" s="15" t="str">
        <v/>
      </c>
      <c r="J6" s="15" t="str">
        <v/>
      </c>
      <c r="K6" s="15" t="str">
        <v/>
      </c>
      <c r="L6" s="15" t="str">
        <v/>
      </c>
      <c r="M6" s="15" t="str">
        <v/>
      </c>
      <c r="N6" s="15" t="str">
        <v/>
      </c>
      <c r="O6" s="15" t="str">
        <v/>
      </c>
      <c r="P6" s="15" t="str">
        <v/>
      </c>
      <c r="Q6" s="15" t="str">
        <v/>
      </c>
      <c r="R6" s="15" t="str">
        <v/>
      </c>
      <c r="S6" s="15" t="str">
        <v/>
      </c>
      <c r="T6" s="15" t="str">
        <v/>
      </c>
      <c r="U6" s="15" t="str">
        <v/>
      </c>
      <c r="V6" s="15" t="str">
        <v/>
      </c>
      <c r="W6" s="15" t="str">
        <v/>
      </c>
      <c r="X6" s="15" t="str">
        <v/>
      </c>
      <c r="Y6" s="15" t="str">
        <v/>
      </c>
      <c r="Z6" s="15" t="str">
        <v/>
      </c>
      <c r="AA6" s="15" t="str">
        <v/>
      </c>
      <c r="AB6" s="15" t="str">
        <v/>
      </c>
      <c r="AC6" s="15" t="str">
        <v/>
      </c>
      <c r="AD6" s="15" t="str">
        <v/>
      </c>
      <c r="AE6" s="15" t="str">
        <v/>
      </c>
      <c r="AF6" s="5" t="str">
        <v/>
      </c>
      <c r="AG6" s="15" t="str">
        <v/>
      </c>
      <c r="AH6" s="15" t="str">
        <v/>
      </c>
      <c r="AI6" s="15" t="str">
        <v/>
      </c>
      <c r="AJ6" s="15" t="str">
        <v/>
      </c>
      <c r="AK6" s="15" t="str">
        <v/>
      </c>
      <c r="AL6" s="15" t="str">
        <v/>
      </c>
      <c r="AM6" s="15" t="str">
        <v/>
      </c>
      <c r="AN6" s="15" t="str">
        <v/>
      </c>
      <c r="AO6" s="15" t="str">
        <v/>
      </c>
      <c r="AP6" s="15" t="str">
        <v/>
      </c>
      <c r="AQ6" s="15" t="str">
        <v/>
      </c>
      <c r="AR6" s="15" t="str">
        <v/>
      </c>
      <c r="AS6" s="15" t="str">
        <v/>
      </c>
      <c r="AT6" s="15" t="str">
        <v/>
      </c>
      <c r="AU6" s="15" t="str">
        <v/>
      </c>
      <c r="AV6" s="15" t="str">
        <v/>
      </c>
      <c r="AW6" s="15" t="str">
        <v/>
      </c>
      <c r="AX6" s="15" t="str">
        <v/>
      </c>
      <c r="AY6" s="15" t="str">
        <v/>
      </c>
      <c r="AZ6" s="15" t="str">
        <v/>
      </c>
      <c r="BA6" s="15" t="str">
        <v/>
      </c>
      <c r="BB6" s="15" t="str">
        <v/>
      </c>
      <c r="BC6" s="15" t="str">
        <v/>
      </c>
      <c r="BD6" s="15" t="str">
        <v/>
      </c>
      <c r="BE6" s="15" t="str">
        <v/>
      </c>
      <c r="BF6" s="15" t="str">
        <v/>
      </c>
      <c r="BG6" s="15" t="str">
        <v/>
      </c>
      <c r="BH6" s="15" t="str">
        <v/>
      </c>
      <c r="BI6" s="15" t="str">
        <v/>
      </c>
      <c r="BJ6" s="15" t="str">
        <v/>
      </c>
      <c r="BK6" s="15" t="str">
        <v/>
      </c>
      <c r="BL6" s="15" t="str">
        <v/>
      </c>
      <c r="BM6" s="15" t="str">
        <v/>
      </c>
    </row>
    <row r="7" outlineLevel="3">
      <c r="A7" s="17" t="str">
        <v>5.2</v>
      </c>
      <c r="B7" s="17" t="str">
        <v/>
      </c>
      <c r="C7" s="17" t="str">
        <v/>
      </c>
      <c r="D7" s="17" t="str">
        <v/>
      </c>
      <c r="E7" s="17" t="str">
        <v>5.2</v>
      </c>
      <c r="F7" s="17" t="str">
        <v>Single phase AIS 214 kV, 10kJ/kV, 20kA surge arresters for 220 kV outgoing OHTLs &amp; 220 kV side of 175 MVA Power Transformers as specified.</v>
      </c>
      <c r="G7" s="17">
        <v>49073.62</v>
      </c>
      <c r="H7" s="17" t="str">
        <v/>
      </c>
      <c r="I7" s="17" t="str">
        <v/>
      </c>
      <c r="J7" s="17" t="str">
        <v/>
      </c>
      <c r="K7" s="17" t="str">
        <v/>
      </c>
      <c r="L7" s="17" t="str">
        <v/>
      </c>
      <c r="M7" s="17" t="str">
        <v/>
      </c>
      <c r="N7" s="17" t="str">
        <v/>
      </c>
      <c r="O7" s="17" t="str">
        <v/>
      </c>
      <c r="P7" s="17" t="str">
        <v/>
      </c>
      <c r="Q7" s="17" t="str">
        <v/>
      </c>
      <c r="R7" s="17" t="str">
        <v/>
      </c>
      <c r="S7" s="17" t="str">
        <v/>
      </c>
      <c r="T7" s="17" t="str">
        <v/>
      </c>
      <c r="U7" s="17" t="str">
        <v/>
      </c>
      <c r="V7" s="17" t="str">
        <v/>
      </c>
      <c r="W7" s="17" t="str">
        <v/>
      </c>
      <c r="X7" s="17" t="str">
        <v/>
      </c>
      <c r="Y7" s="17" t="str">
        <v/>
      </c>
      <c r="Z7" s="17" t="str">
        <v/>
      </c>
      <c r="AA7" s="17" t="str">
        <v/>
      </c>
      <c r="AB7" s="17" t="str">
        <v/>
      </c>
      <c r="AC7" s="17" t="str">
        <v/>
      </c>
      <c r="AD7" s="17" t="str">
        <v/>
      </c>
      <c r="AE7" s="17" t="str">
        <v/>
      </c>
      <c r="AF7" s="5" t="str">
        <v/>
      </c>
      <c r="AG7" s="18">
        <f>IFERROR(_xlfn.BETA.DIST(DATE(YEAR(AG$2),MONTH(AG$2),15),$AD$2,$AE$2,FALSE,DATE(YEAR($AD7),MONTH($AD7),1),DATE(YEAR($AE7),MONTH($AE7),28)),0)</f>
      </c>
      <c r="AH7" s="18">
        <f>IFERROR(_xlfn.BETA.DIST(DATE(YEAR(AH$2),MONTH(AH$2),15),$AD$2,$AE$2,FALSE,DATE(YEAR($AD7),MONTH($AD7),1),DATE(YEAR($AE7),MONTH($AE7),28)),0)</f>
      </c>
      <c r="AI7" s="18">
        <f>IFERROR(_xlfn.BETA.DIST(DATE(YEAR(AI$2),MONTH(AI$2),15),$AD$2,$AE$2,FALSE,DATE(YEAR($AD7),MONTH($AD7),1),DATE(YEAR($AE7),MONTH($AE7),28)),0)</f>
      </c>
      <c r="AJ7" s="18">
        <f>IFERROR(_xlfn.BETA.DIST(DATE(YEAR(AJ$2),MONTH(AJ$2),15),$AD$2,$AE$2,FALSE,DATE(YEAR($AD7),MONTH($AD7),1),DATE(YEAR($AE7),MONTH($AE7),28)),0)</f>
      </c>
      <c r="AK7" s="18">
        <f>IFERROR(_xlfn.BETA.DIST(DATE(YEAR(AK$2),MONTH(AK$2),15),$AD$2,$AE$2,FALSE,DATE(YEAR($AD7),MONTH($AD7),1),DATE(YEAR($AE7),MONTH($AE7),28)),0)</f>
      </c>
      <c r="AL7" s="18">
        <f>IFERROR(_xlfn.BETA.DIST(DATE(YEAR(AL$2),MONTH(AL$2),15),$AD$2,$AE$2,FALSE,DATE(YEAR($AD7),MONTH($AD7),1),DATE(YEAR($AE7),MONTH($AE7),28)),0)</f>
      </c>
      <c r="AM7" s="18">
        <f>IFERROR(_xlfn.BETA.DIST(DATE(YEAR(AM$2),MONTH(AM$2),15),$AD$2,$AE$2,FALSE,DATE(YEAR($AD7),MONTH($AD7),1),DATE(YEAR($AE7),MONTH($AE7),28)),0)</f>
      </c>
      <c r="AN7" s="18">
        <f>IFERROR(_xlfn.BETA.DIST(DATE(YEAR(AN$2),MONTH(AN$2),15),$AD$2,$AE$2,FALSE,DATE(YEAR($AD7),MONTH($AD7),1),DATE(YEAR($AE7),MONTH($AE7),28)),0)</f>
      </c>
      <c r="AO7" s="18">
        <f>IFERROR(_xlfn.BETA.DIST(DATE(YEAR(AO$2),MONTH(AO$2),15),$AD$2,$AE$2,FALSE,DATE(YEAR($AD7),MONTH($AD7),1),DATE(YEAR($AE7),MONTH($AE7),28)),0)</f>
      </c>
      <c r="AP7" s="18">
        <f>IFERROR(_xlfn.BETA.DIST(DATE(YEAR(AP$2),MONTH(AP$2),15),$AD$2,$AE$2,FALSE,DATE(YEAR($AD7),MONTH($AD7),1),DATE(YEAR($AE7),MONTH($AE7),28)),0)</f>
      </c>
      <c r="AQ7" s="18">
        <f>IFERROR(_xlfn.BETA.DIST(DATE(YEAR(AQ$2),MONTH(AQ$2),15),$AD$2,$AE$2,FALSE,DATE(YEAR($AD7),MONTH($AD7),1),DATE(YEAR($AE7),MONTH($AE7),28)),0)</f>
      </c>
      <c r="AR7" s="18">
        <f>IFERROR(_xlfn.BETA.DIST(DATE(YEAR(AR$2),MONTH(AR$2),15),$AD$2,$AE$2,FALSE,DATE(YEAR($AD7),MONTH($AD7),1),DATE(YEAR($AE7),MONTH($AE7),28)),0)</f>
      </c>
      <c r="AS7" s="18">
        <f>IFERROR(_xlfn.BETA.DIST(DATE(YEAR(AS$2),MONTH(AS$2),15),$AD$2,$AE$2,FALSE,DATE(YEAR($AD7),MONTH($AD7),1),DATE(YEAR($AE7),MONTH($AE7),28)),0)</f>
      </c>
      <c r="AT7" s="18">
        <f>IFERROR(_xlfn.BETA.DIST(DATE(YEAR(AT$2),MONTH(AT$2),15),$AD$2,$AE$2,FALSE,DATE(YEAR($AD7),MONTH($AD7),1),DATE(YEAR($AE7),MONTH($AE7),28)),0)</f>
      </c>
      <c r="AU7" s="18">
        <f>IFERROR(_xlfn.BETA.DIST(DATE(YEAR(AU$2),MONTH(AU$2),15),$AD$2,$AE$2,FALSE,DATE(YEAR($AD7),MONTH($AD7),1),DATE(YEAR($AE7),MONTH($AE7),28)),0)</f>
      </c>
      <c r="AV7" s="18">
        <f>SUM(AG7:AU7)</f>
      </c>
      <c r="AW7" s="18">
        <f>IF(J7&lt;&gt;0,J7,IF($AV7=0,0,AG7/$AV7*$Z7))</f>
      </c>
      <c r="AX7" s="18">
        <f>IF(K7&lt;&gt;0,K7,IF($AV7=0,0,AH7/$AV7*$Z7))</f>
      </c>
      <c r="AY7" s="18">
        <f>IF(L7&lt;&gt;0,L7,IF($AV7=0,0,AI7/$AV7*$Z7))</f>
      </c>
      <c r="AZ7" s="18">
        <f>IF(M7&lt;&gt;0,M7,IF($AV7=0,0,AJ7/$AV7*$Z7))</f>
      </c>
      <c r="BA7" s="18">
        <f>IF(N7&lt;&gt;0,N7,IF($AV7=0,0,AK7/$AV7*$Z7))</f>
      </c>
      <c r="BB7" s="18">
        <f>IF(O7&lt;&gt;0,O7,IF($AV7=0,0,AL7/$AV7*$Z7))</f>
      </c>
      <c r="BC7" s="18">
        <f>IF(P7&lt;&gt;0,P7,IF($AV7=0,0,AM7/$AV7*$Z7))</f>
      </c>
      <c r="BD7" s="18">
        <f>IF(Q7&lt;&gt;0,Q7,IF($AV7=0,0,AN7/$AV7*$Z7))</f>
      </c>
      <c r="BE7" s="18">
        <f>IF(R7&lt;&gt;0,R7,IF($AV7=0,0,AO7/$AV7*$Z7))</f>
      </c>
      <c r="BF7" s="18">
        <f>IF(S7&lt;&gt;0,S7,IF($AV7=0,0,AP7/$AV7*$Z7))</f>
      </c>
      <c r="BG7" s="18">
        <f>IF(T7&lt;&gt;0,T7,IF($AV7=0,0,AQ7/$AV7*$Z7))</f>
      </c>
      <c r="BH7" s="18">
        <f>IF(U7&lt;&gt;0,U7,IF($AV7=0,0,AR7/$AV7*$Z7))</f>
      </c>
      <c r="BI7" s="18">
        <f>IF(V7&lt;&gt;0,V7,IF($AV7=0,0,AS7/$AV7*$Z7))</f>
      </c>
      <c r="BJ7" s="18">
        <f>IF(W7&lt;&gt;0,W7,IF($AV7=0,0,AT7/$AV7*$Z7))</f>
      </c>
      <c r="BK7" s="18">
        <f>IF(X7&lt;&gt;0,X7,IF($AV7=0,0,AU7/$AV7*$Z7))</f>
      </c>
      <c r="BL7" s="18">
        <f>SUM(AW7:BK7)</f>
      </c>
      <c r="BM7" s="17" t="str">
        <v/>
      </c>
    </row>
    <row r="8" outlineLevel="4">
      <c r="A8" s="5" t="str">
        <v>5.2</v>
      </c>
      <c r="B8" s="5" t="str">
        <v/>
      </c>
      <c r="C8" s="5" t="str">
        <v>BSKDGNGENGR05</v>
      </c>
      <c r="D8" s="5" t="str">
        <v>BSKDGNGENGR05</v>
      </c>
      <c r="E8" s="19">
        <f>IFERROR(_xlfn.XLOOKUP(F8,Assumptions!B:B,Assumptions!C:C),0)</f>
      </c>
      <c r="F8" s="5" t="str">
        <v>Advanced Payment</v>
      </c>
      <c r="G8" s="5" t="str">
        <v/>
      </c>
      <c r="H8" s="18">
        <f>G7*E8</f>
      </c>
      <c r="I8" s="18">
        <f>H8*(1-0)</f>
      </c>
      <c r="J8" s="18">
        <v>0</v>
      </c>
      <c r="K8" s="18">
        <v>0</v>
      </c>
      <c r="L8" s="18">
        <v>0</v>
      </c>
      <c r="M8" s="18">
        <v>0</v>
      </c>
      <c r="N8" s="18">
        <v>0</v>
      </c>
      <c r="O8" s="18">
        <v>0</v>
      </c>
      <c r="P8" s="18">
        <v>0</v>
      </c>
      <c r="Q8" s="18">
        <v>0</v>
      </c>
      <c r="R8" s="18">
        <v>0</v>
      </c>
      <c r="S8" s="18">
        <v>0</v>
      </c>
      <c r="T8" s="18">
        <v>0</v>
      </c>
      <c r="U8" s="18">
        <v>0</v>
      </c>
      <c r="V8" s="18">
        <v>0</v>
      </c>
      <c r="W8" s="18">
        <v>0</v>
      </c>
      <c r="X8" s="18">
        <v>0</v>
      </c>
      <c r="Y8" s="18">
        <f>SUM(J8:X8)</f>
      </c>
      <c r="Z8" s="18">
        <f>I8-Y8</f>
      </c>
      <c r="AA8" s="20">
        <v>46026</v>
      </c>
      <c r="AB8" s="20">
        <v>46026</v>
      </c>
      <c r="AC8" s="18">
        <f>IFERROR(_xlfn.XLOOKUP(F8,Assumptions!B:B,Assumptions!D:D),0)</f>
      </c>
      <c r="AD8" s="20">
        <f>AA8+AC8</f>
      </c>
      <c r="AE8" s="20">
        <f>AC8+AB8</f>
      </c>
      <c r="AF8" s="5" t="str">
        <v/>
      </c>
      <c r="AG8" s="18">
        <f>IFERROR(_xlfn.BETA.DIST(DATE(YEAR(AG$2),MONTH(AG$2),15),$AD$2,$AE$2,FALSE,DATE(YEAR($AD8),MONTH($AD8),1),DATE(YEAR($AE8),MONTH($AE8),28)),0)</f>
      </c>
      <c r="AH8" s="18">
        <f>IFERROR(_xlfn.BETA.DIST(DATE(YEAR(AH$2),MONTH(AH$2),15),$AD$2,$AE$2,FALSE,DATE(YEAR($AD8),MONTH($AD8),1),DATE(YEAR($AE8),MONTH($AE8),28)),0)</f>
      </c>
      <c r="AI8" s="18">
        <f>IFERROR(_xlfn.BETA.DIST(DATE(YEAR(AI$2),MONTH(AI$2),15),$AD$2,$AE$2,FALSE,DATE(YEAR($AD8),MONTH($AD8),1),DATE(YEAR($AE8),MONTH($AE8),28)),0)</f>
      </c>
      <c r="AJ8" s="18">
        <f>IFERROR(_xlfn.BETA.DIST(DATE(YEAR(AJ$2),MONTH(AJ$2),15),$AD$2,$AE$2,FALSE,DATE(YEAR($AD8),MONTH($AD8),1),DATE(YEAR($AE8),MONTH($AE8),28)),0)</f>
      </c>
      <c r="AK8" s="18">
        <f>IFERROR(_xlfn.BETA.DIST(DATE(YEAR(AK$2),MONTH(AK$2),15),$AD$2,$AE$2,FALSE,DATE(YEAR($AD8),MONTH($AD8),1),DATE(YEAR($AE8),MONTH($AE8),28)),0)</f>
      </c>
      <c r="AL8" s="18">
        <f>IFERROR(_xlfn.BETA.DIST(DATE(YEAR(AL$2),MONTH(AL$2),15),$AD$2,$AE$2,FALSE,DATE(YEAR($AD8),MONTH($AD8),1),DATE(YEAR($AE8),MONTH($AE8),28)),0)</f>
      </c>
      <c r="AM8" s="18">
        <f>IFERROR(_xlfn.BETA.DIST(DATE(YEAR(AM$2),MONTH(AM$2),15),$AD$2,$AE$2,FALSE,DATE(YEAR($AD8),MONTH($AD8),1),DATE(YEAR($AE8),MONTH($AE8),28)),0)</f>
      </c>
      <c r="AN8" s="18">
        <f>IFERROR(_xlfn.BETA.DIST(DATE(YEAR(AN$2),MONTH(AN$2),15),$AD$2,$AE$2,FALSE,DATE(YEAR($AD8),MONTH($AD8),1),DATE(YEAR($AE8),MONTH($AE8),28)),0)</f>
      </c>
      <c r="AO8" s="18">
        <f>IFERROR(_xlfn.BETA.DIST(DATE(YEAR(AO$2),MONTH(AO$2),15),$AD$2,$AE$2,FALSE,DATE(YEAR($AD8),MONTH($AD8),1),DATE(YEAR($AE8),MONTH($AE8),28)),0)</f>
      </c>
      <c r="AP8" s="18">
        <f>IFERROR(_xlfn.BETA.DIST(DATE(YEAR(AP$2),MONTH(AP$2),15),$AD$2,$AE$2,FALSE,DATE(YEAR($AD8),MONTH($AD8),1),DATE(YEAR($AE8),MONTH($AE8),28)),0)</f>
      </c>
      <c r="AQ8" s="18">
        <f>IFERROR(_xlfn.BETA.DIST(DATE(YEAR(AQ$2),MONTH(AQ$2),15),$AD$2,$AE$2,FALSE,DATE(YEAR($AD8),MONTH($AD8),1),DATE(YEAR($AE8),MONTH($AE8),28)),0)</f>
      </c>
      <c r="AR8" s="18">
        <f>IFERROR(_xlfn.BETA.DIST(DATE(YEAR(AR$2),MONTH(AR$2),15),$AD$2,$AE$2,FALSE,DATE(YEAR($AD8),MONTH($AD8),1),DATE(YEAR($AE8),MONTH($AE8),28)),0)</f>
      </c>
      <c r="AS8" s="18">
        <f>IFERROR(_xlfn.BETA.DIST(DATE(YEAR(AS$2),MONTH(AS$2),15),$AD$2,$AE$2,FALSE,DATE(YEAR($AD8),MONTH($AD8),1),DATE(YEAR($AE8),MONTH($AE8),28)),0)</f>
      </c>
      <c r="AT8" s="18">
        <f>IFERROR(_xlfn.BETA.DIST(DATE(YEAR(AT$2),MONTH(AT$2),15),$AD$2,$AE$2,FALSE,DATE(YEAR($AD8),MONTH($AD8),1),DATE(YEAR($AE8),MONTH($AE8),28)),0)</f>
      </c>
      <c r="AU8" s="18">
        <f>IFERROR(_xlfn.BETA.DIST(DATE(YEAR(AU$2),MONTH(AU$2),15),$AD$2,$AE$2,FALSE,DATE(YEAR($AD8),MONTH($AD8),1),DATE(YEAR($AE8),MONTH($AE8),28)),0)</f>
      </c>
      <c r="AV8" s="18">
        <f>SUM(AG8:AU8)</f>
      </c>
      <c r="AW8" s="18">
        <f>IF(J8&lt;&gt;0,J8,IF($AV8=0,0,AG8/$AV8*$Z8))</f>
      </c>
      <c r="AX8" s="18">
        <f>IF(K8&lt;&gt;0,K8,IF($AV8=0,0,AH8/$AV8*$Z8))</f>
      </c>
      <c r="AY8" s="18">
        <f>IF(L8&lt;&gt;0,L8,IF($AV8=0,0,AI8/$AV8*$Z8))</f>
      </c>
      <c r="AZ8" s="18">
        <f>IF(M8&lt;&gt;0,M8,IF($AV8=0,0,AJ8/$AV8*$Z8))</f>
      </c>
      <c r="BA8" s="18">
        <f>IF(N8&lt;&gt;0,N8,IF($AV8=0,0,AK8/$AV8*$Z8))</f>
      </c>
      <c r="BB8" s="18">
        <f>IF(O8&lt;&gt;0,O8,IF($AV8=0,0,AL8/$AV8*$Z8))</f>
      </c>
      <c r="BC8" s="18">
        <f>IF(P8&lt;&gt;0,P8,IF($AV8=0,0,AM8/$AV8*$Z8))</f>
      </c>
      <c r="BD8" s="18">
        <f>IF(Q8&lt;&gt;0,Q8,IF($AV8=0,0,AN8/$AV8*$Z8))</f>
      </c>
      <c r="BE8" s="18">
        <f>IF(R8&lt;&gt;0,R8,IF($AV8=0,0,AO8/$AV8*$Z8))</f>
      </c>
      <c r="BF8" s="18">
        <f>IF(S8&lt;&gt;0,S8,IF($AV8=0,0,AP8/$AV8*$Z8))</f>
      </c>
      <c r="BG8" s="18">
        <f>IF(T8&lt;&gt;0,T8,IF($AV8=0,0,AQ8/$AV8*$Z8))</f>
      </c>
      <c r="BH8" s="18">
        <f>IF(U8&lt;&gt;0,U8,IF($AV8=0,0,AR8/$AV8*$Z8))</f>
      </c>
      <c r="BI8" s="18">
        <f>IF(V8&lt;&gt;0,V8,IF($AV8=0,0,AS8/$AV8*$Z8))</f>
      </c>
      <c r="BJ8" s="18">
        <f>IF(W8&lt;&gt;0,W8,IF($AV8=0,0,AT8/$AV8*$Z8))</f>
      </c>
      <c r="BK8" s="18">
        <f>IF(X8&lt;&gt;0,X8,IF($AV8=0,0,AU8/$AV8*$Z8))</f>
      </c>
      <c r="BL8" s="18">
        <f>SUM(AW8:BK8)</f>
      </c>
      <c r="BM8" s="18">
        <f>I8-BL8</f>
      </c>
    </row>
    <row r="9" outlineLevel="4">
      <c r="A9" s="5" t="str">
        <v>5.2</v>
      </c>
      <c r="B9" s="5" t="str">
        <v/>
      </c>
      <c r="C9" s="5" t="str">
        <v/>
      </c>
      <c r="D9" s="5" t="str">
        <v/>
      </c>
      <c r="E9" s="19">
        <f>IFERROR(_xlfn.XLOOKUP(F9,Assumptions!B:B,Assumptions!C:C),0)</f>
      </c>
      <c r="F9" s="5" t="str">
        <v>Site Delivery EUR</v>
      </c>
      <c r="G9" s="5" t="str">
        <v/>
      </c>
      <c r="H9" s="18">
        <f>G7*E9</f>
      </c>
      <c r="I9" s="18">
        <f>H9*(1-0)</f>
      </c>
      <c r="J9" s="18">
        <v>0</v>
      </c>
      <c r="K9" s="18">
        <v>0</v>
      </c>
      <c r="L9" s="18">
        <v>0</v>
      </c>
      <c r="M9" s="18">
        <v>0</v>
      </c>
      <c r="N9" s="18">
        <v>0</v>
      </c>
      <c r="O9" s="18">
        <v>0</v>
      </c>
      <c r="P9" s="18">
        <v>0</v>
      </c>
      <c r="Q9" s="18">
        <v>0</v>
      </c>
      <c r="R9" s="18">
        <v>0</v>
      </c>
      <c r="S9" s="18">
        <v>0</v>
      </c>
      <c r="T9" s="18">
        <v>0</v>
      </c>
      <c r="U9" s="18">
        <v>0</v>
      </c>
      <c r="V9" s="18">
        <v>0</v>
      </c>
      <c r="W9" s="18">
        <v>0</v>
      </c>
      <c r="X9" s="18">
        <v>0</v>
      </c>
      <c r="Y9" s="18">
        <f>SUM(J9:X9)</f>
      </c>
      <c r="Z9" s="18">
        <f>I9-Y9</f>
      </c>
      <c r="AA9" s="5" t="str">
        <v/>
      </c>
      <c r="AB9" s="5" t="str">
        <v/>
      </c>
      <c r="AC9" s="18">
        <f>IFERROR(_xlfn.XLOOKUP(F9,Assumptions!B:B,Assumptions!D:D),0)</f>
      </c>
      <c r="AD9" s="20">
        <f>AA9+AC9</f>
      </c>
      <c r="AE9" s="20">
        <f>AC9+AB9</f>
      </c>
      <c r="AF9" s="5" t="str">
        <v/>
      </c>
      <c r="AG9" s="18">
        <f>IFERROR(_xlfn.BETA.DIST(DATE(YEAR(AG$2),MONTH(AG$2),15),$AD$2,$AE$2,FALSE,DATE(YEAR($AD9),MONTH($AD9),1),DATE(YEAR($AE9),MONTH($AE9),28)),0)</f>
      </c>
      <c r="AH9" s="18">
        <f>IFERROR(_xlfn.BETA.DIST(DATE(YEAR(AH$2),MONTH(AH$2),15),$AD$2,$AE$2,FALSE,DATE(YEAR($AD9),MONTH($AD9),1),DATE(YEAR($AE9),MONTH($AE9),28)),0)</f>
      </c>
      <c r="AI9" s="18">
        <f>IFERROR(_xlfn.BETA.DIST(DATE(YEAR(AI$2),MONTH(AI$2),15),$AD$2,$AE$2,FALSE,DATE(YEAR($AD9),MONTH($AD9),1),DATE(YEAR($AE9),MONTH($AE9),28)),0)</f>
      </c>
      <c r="AJ9" s="18">
        <f>IFERROR(_xlfn.BETA.DIST(DATE(YEAR(AJ$2),MONTH(AJ$2),15),$AD$2,$AE$2,FALSE,DATE(YEAR($AD9),MONTH($AD9),1),DATE(YEAR($AE9),MONTH($AE9),28)),0)</f>
      </c>
      <c r="AK9" s="18">
        <f>IFERROR(_xlfn.BETA.DIST(DATE(YEAR(AK$2),MONTH(AK$2),15),$AD$2,$AE$2,FALSE,DATE(YEAR($AD9),MONTH($AD9),1),DATE(YEAR($AE9),MONTH($AE9),28)),0)</f>
      </c>
      <c r="AL9" s="18">
        <f>IFERROR(_xlfn.BETA.DIST(DATE(YEAR(AL$2),MONTH(AL$2),15),$AD$2,$AE$2,FALSE,DATE(YEAR($AD9),MONTH($AD9),1),DATE(YEAR($AE9),MONTH($AE9),28)),0)</f>
      </c>
      <c r="AM9" s="18">
        <f>IFERROR(_xlfn.BETA.DIST(DATE(YEAR(AM$2),MONTH(AM$2),15),$AD$2,$AE$2,FALSE,DATE(YEAR($AD9),MONTH($AD9),1),DATE(YEAR($AE9),MONTH($AE9),28)),0)</f>
      </c>
      <c r="AN9" s="18">
        <f>IFERROR(_xlfn.BETA.DIST(DATE(YEAR(AN$2),MONTH(AN$2),15),$AD$2,$AE$2,FALSE,DATE(YEAR($AD9),MONTH($AD9),1),DATE(YEAR($AE9),MONTH($AE9),28)),0)</f>
      </c>
      <c r="AO9" s="18">
        <f>IFERROR(_xlfn.BETA.DIST(DATE(YEAR(AO$2),MONTH(AO$2),15),$AD$2,$AE$2,FALSE,DATE(YEAR($AD9),MONTH($AD9),1),DATE(YEAR($AE9),MONTH($AE9),28)),0)</f>
      </c>
      <c r="AP9" s="18">
        <f>IFERROR(_xlfn.BETA.DIST(DATE(YEAR(AP$2),MONTH(AP$2),15),$AD$2,$AE$2,FALSE,DATE(YEAR($AD9),MONTH($AD9),1),DATE(YEAR($AE9),MONTH($AE9),28)),0)</f>
      </c>
      <c r="AQ9" s="18">
        <f>IFERROR(_xlfn.BETA.DIST(DATE(YEAR(AQ$2),MONTH(AQ$2),15),$AD$2,$AE$2,FALSE,DATE(YEAR($AD9),MONTH($AD9),1),DATE(YEAR($AE9),MONTH($AE9),28)),0)</f>
      </c>
      <c r="AR9" s="18">
        <f>IFERROR(_xlfn.BETA.DIST(DATE(YEAR(AR$2),MONTH(AR$2),15),$AD$2,$AE$2,FALSE,DATE(YEAR($AD9),MONTH($AD9),1),DATE(YEAR($AE9),MONTH($AE9),28)),0)</f>
      </c>
      <c r="AS9" s="18">
        <f>IFERROR(_xlfn.BETA.DIST(DATE(YEAR(AS$2),MONTH(AS$2),15),$AD$2,$AE$2,FALSE,DATE(YEAR($AD9),MONTH($AD9),1),DATE(YEAR($AE9),MONTH($AE9),28)),0)</f>
      </c>
      <c r="AT9" s="18">
        <f>IFERROR(_xlfn.BETA.DIST(DATE(YEAR(AT$2),MONTH(AT$2),15),$AD$2,$AE$2,FALSE,DATE(YEAR($AD9),MONTH($AD9),1),DATE(YEAR($AE9),MONTH($AE9),28)),0)</f>
      </c>
      <c r="AU9" s="18">
        <f>IFERROR(_xlfn.BETA.DIST(DATE(YEAR(AU$2),MONTH(AU$2),15),$AD$2,$AE$2,FALSE,DATE(YEAR($AD9),MONTH($AD9),1),DATE(YEAR($AE9),MONTH($AE9),28)),0)</f>
      </c>
      <c r="AV9" s="18">
        <f>SUM(AG9:AU9)</f>
      </c>
      <c r="AW9" s="18">
        <f>IF(J9&lt;&gt;0,J9,IF($AV9=0,0,AG9/$AV9*$Z9))</f>
      </c>
      <c r="AX9" s="18">
        <f>IF(K9&lt;&gt;0,K9,IF($AV9=0,0,AH9/$AV9*$Z9))</f>
      </c>
      <c r="AY9" s="18">
        <f>IF(L9&lt;&gt;0,L9,IF($AV9=0,0,AI9/$AV9*$Z9))</f>
      </c>
      <c r="AZ9" s="18">
        <f>IF(M9&lt;&gt;0,M9,IF($AV9=0,0,AJ9/$AV9*$Z9))</f>
      </c>
      <c r="BA9" s="18">
        <f>IF(N9&lt;&gt;0,N9,IF($AV9=0,0,AK9/$AV9*$Z9))</f>
      </c>
      <c r="BB9" s="18">
        <f>IF(O9&lt;&gt;0,O9,IF($AV9=0,0,AL9/$AV9*$Z9))</f>
      </c>
      <c r="BC9" s="18">
        <f>IF(P9&lt;&gt;0,P9,IF($AV9=0,0,AM9/$AV9*$Z9))</f>
      </c>
      <c r="BD9" s="18">
        <f>IF(Q9&lt;&gt;0,Q9,IF($AV9=0,0,AN9/$AV9*$Z9))</f>
      </c>
      <c r="BE9" s="18">
        <f>IF(R9&lt;&gt;0,R9,IF($AV9=0,0,AO9/$AV9*$Z9))</f>
      </c>
      <c r="BF9" s="18">
        <f>IF(S9&lt;&gt;0,S9,IF($AV9=0,0,AP9/$AV9*$Z9))</f>
      </c>
      <c r="BG9" s="18">
        <f>IF(T9&lt;&gt;0,T9,IF($AV9=0,0,AQ9/$AV9*$Z9))</f>
      </c>
      <c r="BH9" s="18">
        <f>IF(U9&lt;&gt;0,U9,IF($AV9=0,0,AR9/$AV9*$Z9))</f>
      </c>
      <c r="BI9" s="18">
        <f>IF(V9&lt;&gt;0,V9,IF($AV9=0,0,AS9/$AV9*$Z9))</f>
      </c>
      <c r="BJ9" s="18">
        <f>IF(W9&lt;&gt;0,W9,IF($AV9=0,0,AT9/$AV9*$Z9))</f>
      </c>
      <c r="BK9" s="18">
        <f>IF(X9&lt;&gt;0,X9,IF($AV9=0,0,AU9/$AV9*$Z9))</f>
      </c>
      <c r="BL9" s="18">
        <f>SUM(AW9:BK9)</f>
      </c>
      <c r="BM9" s="18">
        <f>I9-BL9</f>
      </c>
    </row>
    <row r="10" outlineLevel="4">
      <c r="A10" s="5" t="str">
        <v>5.2</v>
      </c>
      <c r="B10" s="5" t="str">
        <v/>
      </c>
      <c r="C10" s="5" t="str">
        <v>BSKDGNGENGR07</v>
      </c>
      <c r="D10" s="5" t="str">
        <v>BSKDGNGENGR07</v>
      </c>
      <c r="E10" s="19">
        <f>IFERROR(_xlfn.XLOOKUP(F10,Assumptions!B:B,Assumptions!C:C),0)</f>
      </c>
      <c r="F10" s="5" t="str">
        <v>Retention</v>
      </c>
      <c r="G10" s="5" t="str">
        <v/>
      </c>
      <c r="H10" s="18">
        <f>G7*E10</f>
      </c>
      <c r="I10" s="18">
        <f>H10*(1-0)</f>
      </c>
      <c r="J10" s="18">
        <v>0</v>
      </c>
      <c r="K10" s="18">
        <v>0</v>
      </c>
      <c r="L10" s="18">
        <v>0</v>
      </c>
      <c r="M10" s="18">
        <v>0</v>
      </c>
      <c r="N10" s="18">
        <v>0</v>
      </c>
      <c r="O10" s="18">
        <v>0</v>
      </c>
      <c r="P10" s="18">
        <v>0</v>
      </c>
      <c r="Q10" s="18">
        <v>0</v>
      </c>
      <c r="R10" s="18">
        <v>0</v>
      </c>
      <c r="S10" s="18">
        <v>0</v>
      </c>
      <c r="T10" s="18">
        <v>0</v>
      </c>
      <c r="U10" s="18">
        <v>0</v>
      </c>
      <c r="V10" s="18">
        <v>0</v>
      </c>
      <c r="W10" s="18">
        <v>0</v>
      </c>
      <c r="X10" s="18">
        <v>0</v>
      </c>
      <c r="Y10" s="18">
        <f>SUM(J10:X10)</f>
      </c>
      <c r="Z10" s="18">
        <f>I10-Y10</f>
      </c>
      <c r="AA10" s="20">
        <v>46483</v>
      </c>
      <c r="AB10" s="20">
        <v>46483</v>
      </c>
      <c r="AC10" s="18">
        <f>IFERROR(_xlfn.XLOOKUP(F10,Assumptions!B:B,Assumptions!D:D),0)</f>
      </c>
      <c r="AD10" s="20">
        <f>AA10+AC10</f>
      </c>
      <c r="AE10" s="20">
        <f>AC10+AB10</f>
      </c>
      <c r="AF10" s="5" t="str">
        <v/>
      </c>
      <c r="AG10" s="18">
        <f>IFERROR(_xlfn.BETA.DIST(DATE(YEAR(AG$2),MONTH(AG$2),15),$AD$2,$AE$2,FALSE,DATE(YEAR($AD10),MONTH($AD10),1),DATE(YEAR($AE10),MONTH($AE10),28)),0)</f>
      </c>
      <c r="AH10" s="18">
        <f>IFERROR(_xlfn.BETA.DIST(DATE(YEAR(AH$2),MONTH(AH$2),15),$AD$2,$AE$2,FALSE,DATE(YEAR($AD10),MONTH($AD10),1),DATE(YEAR($AE10),MONTH($AE10),28)),0)</f>
      </c>
      <c r="AI10" s="18">
        <f>IFERROR(_xlfn.BETA.DIST(DATE(YEAR(AI$2),MONTH(AI$2),15),$AD$2,$AE$2,FALSE,DATE(YEAR($AD10),MONTH($AD10),1),DATE(YEAR($AE10),MONTH($AE10),28)),0)</f>
      </c>
      <c r="AJ10" s="18">
        <f>IFERROR(_xlfn.BETA.DIST(DATE(YEAR(AJ$2),MONTH(AJ$2),15),$AD$2,$AE$2,FALSE,DATE(YEAR($AD10),MONTH($AD10),1),DATE(YEAR($AE10),MONTH($AE10),28)),0)</f>
      </c>
      <c r="AK10" s="18">
        <f>IFERROR(_xlfn.BETA.DIST(DATE(YEAR(AK$2),MONTH(AK$2),15),$AD$2,$AE$2,FALSE,DATE(YEAR($AD10),MONTH($AD10),1),DATE(YEAR($AE10),MONTH($AE10),28)),0)</f>
      </c>
      <c r="AL10" s="18">
        <f>IFERROR(_xlfn.BETA.DIST(DATE(YEAR(AL$2),MONTH(AL$2),15),$AD$2,$AE$2,FALSE,DATE(YEAR($AD10),MONTH($AD10),1),DATE(YEAR($AE10),MONTH($AE10),28)),0)</f>
      </c>
      <c r="AM10" s="18">
        <f>IFERROR(_xlfn.BETA.DIST(DATE(YEAR(AM$2),MONTH(AM$2),15),$AD$2,$AE$2,FALSE,DATE(YEAR($AD10),MONTH($AD10),1),DATE(YEAR($AE10),MONTH($AE10),28)),0)</f>
      </c>
      <c r="AN10" s="18">
        <f>IFERROR(_xlfn.BETA.DIST(DATE(YEAR(AN$2),MONTH(AN$2),15),$AD$2,$AE$2,FALSE,DATE(YEAR($AD10),MONTH($AD10),1),DATE(YEAR($AE10),MONTH($AE10),28)),0)</f>
      </c>
      <c r="AO10" s="18">
        <f>IFERROR(_xlfn.BETA.DIST(DATE(YEAR(AO$2),MONTH(AO$2),15),$AD$2,$AE$2,FALSE,DATE(YEAR($AD10),MONTH($AD10),1),DATE(YEAR($AE10),MONTH($AE10),28)),0)</f>
      </c>
      <c r="AP10" s="18">
        <f>IFERROR(_xlfn.BETA.DIST(DATE(YEAR(AP$2),MONTH(AP$2),15),$AD$2,$AE$2,FALSE,DATE(YEAR($AD10),MONTH($AD10),1),DATE(YEAR($AE10),MONTH($AE10),28)),0)</f>
      </c>
      <c r="AQ10" s="18">
        <f>IFERROR(_xlfn.BETA.DIST(DATE(YEAR(AQ$2),MONTH(AQ$2),15),$AD$2,$AE$2,FALSE,DATE(YEAR($AD10),MONTH($AD10),1),DATE(YEAR($AE10),MONTH($AE10),28)),0)</f>
      </c>
      <c r="AR10" s="18">
        <f>IFERROR(_xlfn.BETA.DIST(DATE(YEAR(AR$2),MONTH(AR$2),15),$AD$2,$AE$2,FALSE,DATE(YEAR($AD10),MONTH($AD10),1),DATE(YEAR($AE10),MONTH($AE10),28)),0)</f>
      </c>
      <c r="AS10" s="18">
        <f>IFERROR(_xlfn.BETA.DIST(DATE(YEAR(AS$2),MONTH(AS$2),15),$AD$2,$AE$2,FALSE,DATE(YEAR($AD10),MONTH($AD10),1),DATE(YEAR($AE10),MONTH($AE10),28)),0)</f>
      </c>
      <c r="AT10" s="18">
        <f>IFERROR(_xlfn.BETA.DIST(DATE(YEAR(AT$2),MONTH(AT$2),15),$AD$2,$AE$2,FALSE,DATE(YEAR($AD10),MONTH($AD10),1),DATE(YEAR($AE10),MONTH($AE10),28)),0)</f>
      </c>
      <c r="AU10" s="18">
        <f>IFERROR(_xlfn.BETA.DIST(DATE(YEAR(AU$2),MONTH(AU$2),15),$AD$2,$AE$2,FALSE,DATE(YEAR($AD10),MONTH($AD10),1),DATE(YEAR($AE10),MONTH($AE10),28)),0)</f>
      </c>
      <c r="AV10" s="18">
        <f>SUM(AG10:AU10)</f>
      </c>
      <c r="AW10" s="18">
        <f>IF(J10&lt;&gt;0,J10,IF($AV10=0,0,AG10/$AV10*$Z10))</f>
      </c>
      <c r="AX10" s="18">
        <f>IF(K10&lt;&gt;0,K10,IF($AV10=0,0,AH10/$AV10*$Z10))</f>
      </c>
      <c r="AY10" s="18">
        <f>IF(L10&lt;&gt;0,L10,IF($AV10=0,0,AI10/$AV10*$Z10))</f>
      </c>
      <c r="AZ10" s="18">
        <f>IF(M10&lt;&gt;0,M10,IF($AV10=0,0,AJ10/$AV10*$Z10))</f>
      </c>
      <c r="BA10" s="18">
        <f>IF(N10&lt;&gt;0,N10,IF($AV10=0,0,AK10/$AV10*$Z10))</f>
      </c>
      <c r="BB10" s="18">
        <f>IF(O10&lt;&gt;0,O10,IF($AV10=0,0,AL10/$AV10*$Z10))</f>
      </c>
      <c r="BC10" s="18">
        <f>IF(P10&lt;&gt;0,P10,IF($AV10=0,0,AM10/$AV10*$Z10))</f>
      </c>
      <c r="BD10" s="18">
        <f>IF(Q10&lt;&gt;0,Q10,IF($AV10=0,0,AN10/$AV10*$Z10))</f>
      </c>
      <c r="BE10" s="18">
        <f>IF(R10&lt;&gt;0,R10,IF($AV10=0,0,AO10/$AV10*$Z10))</f>
      </c>
      <c r="BF10" s="18">
        <f>IF(S10&lt;&gt;0,S10,IF($AV10=0,0,AP10/$AV10*$Z10))</f>
      </c>
      <c r="BG10" s="18">
        <f>IF(T10&lt;&gt;0,T10,IF($AV10=0,0,AQ10/$AV10*$Z10))</f>
      </c>
      <c r="BH10" s="18">
        <f>IF(U10&lt;&gt;0,U10,IF($AV10=0,0,AR10/$AV10*$Z10))</f>
      </c>
      <c r="BI10" s="18">
        <f>IF(V10&lt;&gt;0,V10,IF($AV10=0,0,AS10/$AV10*$Z10))</f>
      </c>
      <c r="BJ10" s="18">
        <f>IF(W10&lt;&gt;0,W10,IF($AV10=0,0,AT10/$AV10*$Z10))</f>
      </c>
      <c r="BK10" s="18">
        <f>IF(X10&lt;&gt;0,X10,IF($AV10=0,0,AU10/$AV10*$Z10))</f>
      </c>
      <c r="BL10" s="18">
        <f>SUM(AW10:BK10)</f>
      </c>
      <c r="BM10" s="18">
        <f>I10-BL10</f>
      </c>
    </row>
    <row r="11" outlineLevel="3">
      <c r="A11" s="17" t="str">
        <v>5.5</v>
      </c>
      <c r="B11" s="17" t="str">
        <v/>
      </c>
      <c r="C11" s="17" t="str">
        <v/>
      </c>
      <c r="D11" s="17" t="str">
        <v/>
      </c>
      <c r="E11" s="17" t="str">
        <v>5.5</v>
      </c>
      <c r="F11" s="17" t="str">
        <v>Single phase AIS 108kV, 10kJ/kV, 20kA surge arresters for the 220 kV neutral point of 175 MVA Power Transformers as specified.</v>
      </c>
      <c r="G11" s="17">
        <v>4427.51</v>
      </c>
      <c r="H11" s="17" t="str">
        <v/>
      </c>
      <c r="I11" s="17" t="str">
        <v/>
      </c>
      <c r="J11" s="17" t="str">
        <v/>
      </c>
      <c r="K11" s="17" t="str">
        <v/>
      </c>
      <c r="L11" s="17" t="str">
        <v/>
      </c>
      <c r="M11" s="17" t="str">
        <v/>
      </c>
      <c r="N11" s="17" t="str">
        <v/>
      </c>
      <c r="O11" s="17" t="str">
        <v/>
      </c>
      <c r="P11" s="17" t="str">
        <v/>
      </c>
      <c r="Q11" s="17" t="str">
        <v/>
      </c>
      <c r="R11" s="17" t="str">
        <v/>
      </c>
      <c r="S11" s="17" t="str">
        <v/>
      </c>
      <c r="T11" s="17" t="str">
        <v/>
      </c>
      <c r="U11" s="17" t="str">
        <v/>
      </c>
      <c r="V11" s="17" t="str">
        <v/>
      </c>
      <c r="W11" s="17" t="str">
        <v/>
      </c>
      <c r="X11" s="17" t="str">
        <v/>
      </c>
      <c r="Y11" s="17" t="str">
        <v/>
      </c>
      <c r="Z11" s="17" t="str">
        <v/>
      </c>
      <c r="AA11" s="17" t="str">
        <v/>
      </c>
      <c r="AB11" s="17" t="str">
        <v/>
      </c>
      <c r="AC11" s="17" t="str">
        <v/>
      </c>
      <c r="AD11" s="17" t="str">
        <v/>
      </c>
      <c r="AE11" s="17" t="str">
        <v/>
      </c>
      <c r="AF11" s="5" t="str">
        <v/>
      </c>
      <c r="AG11" s="18">
        <f>IFERROR(_xlfn.BETA.DIST(DATE(YEAR(AG$2),MONTH(AG$2),15),$AD$2,$AE$2,FALSE,DATE(YEAR($AD11),MONTH($AD11),1),DATE(YEAR($AE11),MONTH($AE11),28)),0)</f>
      </c>
      <c r="AH11" s="18">
        <f>IFERROR(_xlfn.BETA.DIST(DATE(YEAR(AH$2),MONTH(AH$2),15),$AD$2,$AE$2,FALSE,DATE(YEAR($AD11),MONTH($AD11),1),DATE(YEAR($AE11),MONTH($AE11),28)),0)</f>
      </c>
      <c r="AI11" s="18">
        <f>IFERROR(_xlfn.BETA.DIST(DATE(YEAR(AI$2),MONTH(AI$2),15),$AD$2,$AE$2,FALSE,DATE(YEAR($AD11),MONTH($AD11),1),DATE(YEAR($AE11),MONTH($AE11),28)),0)</f>
      </c>
      <c r="AJ11" s="18">
        <f>IFERROR(_xlfn.BETA.DIST(DATE(YEAR(AJ$2),MONTH(AJ$2),15),$AD$2,$AE$2,FALSE,DATE(YEAR($AD11),MONTH($AD11),1),DATE(YEAR($AE11),MONTH($AE11),28)),0)</f>
      </c>
      <c r="AK11" s="18">
        <f>IFERROR(_xlfn.BETA.DIST(DATE(YEAR(AK$2),MONTH(AK$2),15),$AD$2,$AE$2,FALSE,DATE(YEAR($AD11),MONTH($AD11),1),DATE(YEAR($AE11),MONTH($AE11),28)),0)</f>
      </c>
      <c r="AL11" s="18">
        <f>IFERROR(_xlfn.BETA.DIST(DATE(YEAR(AL$2),MONTH(AL$2),15),$AD$2,$AE$2,FALSE,DATE(YEAR($AD11),MONTH($AD11),1),DATE(YEAR($AE11),MONTH($AE11),28)),0)</f>
      </c>
      <c r="AM11" s="18">
        <f>IFERROR(_xlfn.BETA.DIST(DATE(YEAR(AM$2),MONTH(AM$2),15),$AD$2,$AE$2,FALSE,DATE(YEAR($AD11),MONTH($AD11),1),DATE(YEAR($AE11),MONTH($AE11),28)),0)</f>
      </c>
      <c r="AN11" s="18">
        <f>IFERROR(_xlfn.BETA.DIST(DATE(YEAR(AN$2),MONTH(AN$2),15),$AD$2,$AE$2,FALSE,DATE(YEAR($AD11),MONTH($AD11),1),DATE(YEAR($AE11),MONTH($AE11),28)),0)</f>
      </c>
      <c r="AO11" s="18">
        <f>IFERROR(_xlfn.BETA.DIST(DATE(YEAR(AO$2),MONTH(AO$2),15),$AD$2,$AE$2,FALSE,DATE(YEAR($AD11),MONTH($AD11),1),DATE(YEAR($AE11),MONTH($AE11),28)),0)</f>
      </c>
      <c r="AP11" s="18">
        <f>IFERROR(_xlfn.BETA.DIST(DATE(YEAR(AP$2),MONTH(AP$2),15),$AD$2,$AE$2,FALSE,DATE(YEAR($AD11),MONTH($AD11),1),DATE(YEAR($AE11),MONTH($AE11),28)),0)</f>
      </c>
      <c r="AQ11" s="18">
        <f>IFERROR(_xlfn.BETA.DIST(DATE(YEAR(AQ$2),MONTH(AQ$2),15),$AD$2,$AE$2,FALSE,DATE(YEAR($AD11),MONTH($AD11),1),DATE(YEAR($AE11),MONTH($AE11),28)),0)</f>
      </c>
      <c r="AR11" s="18">
        <f>IFERROR(_xlfn.BETA.DIST(DATE(YEAR(AR$2),MONTH(AR$2),15),$AD$2,$AE$2,FALSE,DATE(YEAR($AD11),MONTH($AD11),1),DATE(YEAR($AE11),MONTH($AE11),28)),0)</f>
      </c>
      <c r="AS11" s="18">
        <f>IFERROR(_xlfn.BETA.DIST(DATE(YEAR(AS$2),MONTH(AS$2),15),$AD$2,$AE$2,FALSE,DATE(YEAR($AD11),MONTH($AD11),1),DATE(YEAR($AE11),MONTH($AE11),28)),0)</f>
      </c>
      <c r="AT11" s="18">
        <f>IFERROR(_xlfn.BETA.DIST(DATE(YEAR(AT$2),MONTH(AT$2),15),$AD$2,$AE$2,FALSE,DATE(YEAR($AD11),MONTH($AD11),1),DATE(YEAR($AE11),MONTH($AE11),28)),0)</f>
      </c>
      <c r="AU11" s="18">
        <f>IFERROR(_xlfn.BETA.DIST(DATE(YEAR(AU$2),MONTH(AU$2),15),$AD$2,$AE$2,FALSE,DATE(YEAR($AD11),MONTH($AD11),1),DATE(YEAR($AE11),MONTH($AE11),28)),0)</f>
      </c>
      <c r="AV11" s="18">
        <f>SUM(AG11:AU11)</f>
      </c>
      <c r="AW11" s="18">
        <f>IF(J11&lt;&gt;0,J11,IF($AV11=0,0,AG11/$AV11*$Z11))</f>
      </c>
      <c r="AX11" s="18">
        <f>IF(K11&lt;&gt;0,K11,IF($AV11=0,0,AH11/$AV11*$Z11))</f>
      </c>
      <c r="AY11" s="18">
        <f>IF(L11&lt;&gt;0,L11,IF($AV11=0,0,AI11/$AV11*$Z11))</f>
      </c>
      <c r="AZ11" s="18">
        <f>IF(M11&lt;&gt;0,M11,IF($AV11=0,0,AJ11/$AV11*$Z11))</f>
      </c>
      <c r="BA11" s="18">
        <f>IF(N11&lt;&gt;0,N11,IF($AV11=0,0,AK11/$AV11*$Z11))</f>
      </c>
      <c r="BB11" s="18">
        <f>IF(O11&lt;&gt;0,O11,IF($AV11=0,0,AL11/$AV11*$Z11))</f>
      </c>
      <c r="BC11" s="18">
        <f>IF(P11&lt;&gt;0,P11,IF($AV11=0,0,AM11/$AV11*$Z11))</f>
      </c>
      <c r="BD11" s="18">
        <f>IF(Q11&lt;&gt;0,Q11,IF($AV11=0,0,AN11/$AV11*$Z11))</f>
      </c>
      <c r="BE11" s="18">
        <f>IF(R11&lt;&gt;0,R11,IF($AV11=0,0,AO11/$AV11*$Z11))</f>
      </c>
      <c r="BF11" s="18">
        <f>IF(S11&lt;&gt;0,S11,IF($AV11=0,0,AP11/$AV11*$Z11))</f>
      </c>
      <c r="BG11" s="18">
        <f>IF(T11&lt;&gt;0,T11,IF($AV11=0,0,AQ11/$AV11*$Z11))</f>
      </c>
      <c r="BH11" s="18">
        <f>IF(U11&lt;&gt;0,U11,IF($AV11=0,0,AR11/$AV11*$Z11))</f>
      </c>
      <c r="BI11" s="18">
        <f>IF(V11&lt;&gt;0,V11,IF($AV11=0,0,AS11/$AV11*$Z11))</f>
      </c>
      <c r="BJ11" s="18">
        <f>IF(W11&lt;&gt;0,W11,IF($AV11=0,0,AT11/$AV11*$Z11))</f>
      </c>
      <c r="BK11" s="18">
        <f>IF(X11&lt;&gt;0,X11,IF($AV11=0,0,AU11/$AV11*$Z11))</f>
      </c>
      <c r="BL11" s="18">
        <f>SUM(AW11:BK11)</f>
      </c>
      <c r="BM11" s="17" t="str">
        <v/>
      </c>
    </row>
    <row r="12" outlineLevel="4">
      <c r="A12" s="5" t="str">
        <v>5.5</v>
      </c>
      <c r="B12" s="5" t="str">
        <v/>
      </c>
      <c r="C12" s="5" t="str">
        <v>BSKDGNGENGR05</v>
      </c>
      <c r="D12" s="5" t="str">
        <v>BSKDGNGENGR05</v>
      </c>
      <c r="E12" s="19">
        <f>IFERROR(_xlfn.XLOOKUP(F12,Assumptions!B:B,Assumptions!C:C),0)</f>
      </c>
      <c r="F12" s="5" t="str">
        <v>Advanced Payment</v>
      </c>
      <c r="G12" s="5" t="str">
        <v/>
      </c>
      <c r="H12" s="18">
        <f>G11*E12</f>
      </c>
      <c r="I12" s="18">
        <f>H12*(1-0)</f>
      </c>
      <c r="J12" s="18">
        <v>0</v>
      </c>
      <c r="K12" s="18">
        <v>0</v>
      </c>
      <c r="L12" s="18">
        <v>0</v>
      </c>
      <c r="M12" s="18">
        <v>0</v>
      </c>
      <c r="N12" s="18">
        <v>0</v>
      </c>
      <c r="O12" s="18">
        <v>0</v>
      </c>
      <c r="P12" s="18">
        <v>0</v>
      </c>
      <c r="Q12" s="18">
        <v>0</v>
      </c>
      <c r="R12" s="18">
        <v>0</v>
      </c>
      <c r="S12" s="18">
        <v>0</v>
      </c>
      <c r="T12" s="18">
        <v>0</v>
      </c>
      <c r="U12" s="18">
        <v>0</v>
      </c>
      <c r="V12" s="18">
        <v>0</v>
      </c>
      <c r="W12" s="18">
        <v>0</v>
      </c>
      <c r="X12" s="18">
        <v>0</v>
      </c>
      <c r="Y12" s="18">
        <f>SUM(J12:X12)</f>
      </c>
      <c r="Z12" s="18">
        <f>I12-Y12</f>
      </c>
      <c r="AA12" s="20">
        <v>46026</v>
      </c>
      <c r="AB12" s="20">
        <v>46026</v>
      </c>
      <c r="AC12" s="18">
        <f>IFERROR(_xlfn.XLOOKUP(F12,Assumptions!B:B,Assumptions!D:D),0)</f>
      </c>
      <c r="AD12" s="20">
        <f>AA12+AC12</f>
      </c>
      <c r="AE12" s="20">
        <f>AC12+AB12</f>
      </c>
      <c r="AF12" s="5" t="str">
        <v/>
      </c>
      <c r="AG12" s="18">
        <f>IFERROR(_xlfn.BETA.DIST(DATE(YEAR(AG$2),MONTH(AG$2),15),$AD$2,$AE$2,FALSE,DATE(YEAR($AD12),MONTH($AD12),1),DATE(YEAR($AE12),MONTH($AE12),28)),0)</f>
      </c>
      <c r="AH12" s="18">
        <f>IFERROR(_xlfn.BETA.DIST(DATE(YEAR(AH$2),MONTH(AH$2),15),$AD$2,$AE$2,FALSE,DATE(YEAR($AD12),MONTH($AD12),1),DATE(YEAR($AE12),MONTH($AE12),28)),0)</f>
      </c>
      <c r="AI12" s="18">
        <f>IFERROR(_xlfn.BETA.DIST(DATE(YEAR(AI$2),MONTH(AI$2),15),$AD$2,$AE$2,FALSE,DATE(YEAR($AD12),MONTH($AD12),1),DATE(YEAR($AE12),MONTH($AE12),28)),0)</f>
      </c>
      <c r="AJ12" s="18">
        <f>IFERROR(_xlfn.BETA.DIST(DATE(YEAR(AJ$2),MONTH(AJ$2),15),$AD$2,$AE$2,FALSE,DATE(YEAR($AD12),MONTH($AD12),1),DATE(YEAR($AE12),MONTH($AE12),28)),0)</f>
      </c>
      <c r="AK12" s="18">
        <f>IFERROR(_xlfn.BETA.DIST(DATE(YEAR(AK$2),MONTH(AK$2),15),$AD$2,$AE$2,FALSE,DATE(YEAR($AD12),MONTH($AD12),1),DATE(YEAR($AE12),MONTH($AE12),28)),0)</f>
      </c>
      <c r="AL12" s="18">
        <f>IFERROR(_xlfn.BETA.DIST(DATE(YEAR(AL$2),MONTH(AL$2),15),$AD$2,$AE$2,FALSE,DATE(YEAR($AD12),MONTH($AD12),1),DATE(YEAR($AE12),MONTH($AE12),28)),0)</f>
      </c>
      <c r="AM12" s="18">
        <f>IFERROR(_xlfn.BETA.DIST(DATE(YEAR(AM$2),MONTH(AM$2),15),$AD$2,$AE$2,FALSE,DATE(YEAR($AD12),MONTH($AD12),1),DATE(YEAR($AE12),MONTH($AE12),28)),0)</f>
      </c>
      <c r="AN12" s="18">
        <f>IFERROR(_xlfn.BETA.DIST(DATE(YEAR(AN$2),MONTH(AN$2),15),$AD$2,$AE$2,FALSE,DATE(YEAR($AD12),MONTH($AD12),1),DATE(YEAR($AE12),MONTH($AE12),28)),0)</f>
      </c>
      <c r="AO12" s="18">
        <f>IFERROR(_xlfn.BETA.DIST(DATE(YEAR(AO$2),MONTH(AO$2),15),$AD$2,$AE$2,FALSE,DATE(YEAR($AD12),MONTH($AD12),1),DATE(YEAR($AE12),MONTH($AE12),28)),0)</f>
      </c>
      <c r="AP12" s="18">
        <f>IFERROR(_xlfn.BETA.DIST(DATE(YEAR(AP$2),MONTH(AP$2),15),$AD$2,$AE$2,FALSE,DATE(YEAR($AD12),MONTH($AD12),1),DATE(YEAR($AE12),MONTH($AE12),28)),0)</f>
      </c>
      <c r="AQ12" s="18">
        <f>IFERROR(_xlfn.BETA.DIST(DATE(YEAR(AQ$2),MONTH(AQ$2),15),$AD$2,$AE$2,FALSE,DATE(YEAR($AD12),MONTH($AD12),1),DATE(YEAR($AE12),MONTH($AE12),28)),0)</f>
      </c>
      <c r="AR12" s="18">
        <f>IFERROR(_xlfn.BETA.DIST(DATE(YEAR(AR$2),MONTH(AR$2),15),$AD$2,$AE$2,FALSE,DATE(YEAR($AD12),MONTH($AD12),1),DATE(YEAR($AE12),MONTH($AE12),28)),0)</f>
      </c>
      <c r="AS12" s="18">
        <f>IFERROR(_xlfn.BETA.DIST(DATE(YEAR(AS$2),MONTH(AS$2),15),$AD$2,$AE$2,FALSE,DATE(YEAR($AD12),MONTH($AD12),1),DATE(YEAR($AE12),MONTH($AE12),28)),0)</f>
      </c>
      <c r="AT12" s="18">
        <f>IFERROR(_xlfn.BETA.DIST(DATE(YEAR(AT$2),MONTH(AT$2),15),$AD$2,$AE$2,FALSE,DATE(YEAR($AD12),MONTH($AD12),1),DATE(YEAR($AE12),MONTH($AE12),28)),0)</f>
      </c>
      <c r="AU12" s="18">
        <f>IFERROR(_xlfn.BETA.DIST(DATE(YEAR(AU$2),MONTH(AU$2),15),$AD$2,$AE$2,FALSE,DATE(YEAR($AD12),MONTH($AD12),1),DATE(YEAR($AE12),MONTH($AE12),28)),0)</f>
      </c>
      <c r="AV12" s="18">
        <f>SUM(AG12:AU12)</f>
      </c>
      <c r="AW12" s="18">
        <f>IF(J12&lt;&gt;0,J12,IF($AV12=0,0,AG12/$AV12*$Z12))</f>
      </c>
      <c r="AX12" s="18">
        <f>IF(K12&lt;&gt;0,K12,IF($AV12=0,0,AH12/$AV12*$Z12))</f>
      </c>
      <c r="AY12" s="18">
        <f>IF(L12&lt;&gt;0,L12,IF($AV12=0,0,AI12/$AV12*$Z12))</f>
      </c>
      <c r="AZ12" s="18">
        <f>IF(M12&lt;&gt;0,M12,IF($AV12=0,0,AJ12/$AV12*$Z12))</f>
      </c>
      <c r="BA12" s="18">
        <f>IF(N12&lt;&gt;0,N12,IF($AV12=0,0,AK12/$AV12*$Z12))</f>
      </c>
      <c r="BB12" s="18">
        <f>IF(O12&lt;&gt;0,O12,IF($AV12=0,0,AL12/$AV12*$Z12))</f>
      </c>
      <c r="BC12" s="18">
        <f>IF(P12&lt;&gt;0,P12,IF($AV12=0,0,AM12/$AV12*$Z12))</f>
      </c>
      <c r="BD12" s="18">
        <f>IF(Q12&lt;&gt;0,Q12,IF($AV12=0,0,AN12/$AV12*$Z12))</f>
      </c>
      <c r="BE12" s="18">
        <f>IF(R12&lt;&gt;0,R12,IF($AV12=0,0,AO12/$AV12*$Z12))</f>
      </c>
      <c r="BF12" s="18">
        <f>IF(S12&lt;&gt;0,S12,IF($AV12=0,0,AP12/$AV12*$Z12))</f>
      </c>
      <c r="BG12" s="18">
        <f>IF(T12&lt;&gt;0,T12,IF($AV12=0,0,AQ12/$AV12*$Z12))</f>
      </c>
      <c r="BH12" s="18">
        <f>IF(U12&lt;&gt;0,U12,IF($AV12=0,0,AR12/$AV12*$Z12))</f>
      </c>
      <c r="BI12" s="18">
        <f>IF(V12&lt;&gt;0,V12,IF($AV12=0,0,AS12/$AV12*$Z12))</f>
      </c>
      <c r="BJ12" s="18">
        <f>IF(W12&lt;&gt;0,W12,IF($AV12=0,0,AT12/$AV12*$Z12))</f>
      </c>
      <c r="BK12" s="18">
        <f>IF(X12&lt;&gt;0,X12,IF($AV12=0,0,AU12/$AV12*$Z12))</f>
      </c>
      <c r="BL12" s="18">
        <f>SUM(AW12:BK12)</f>
      </c>
      <c r="BM12" s="18">
        <f>I12-BL12</f>
      </c>
    </row>
    <row r="13" outlineLevel="4">
      <c r="A13" s="5" t="str">
        <v>5.5</v>
      </c>
      <c r="B13" s="5" t="str">
        <v/>
      </c>
      <c r="C13" s="5" t="str">
        <v/>
      </c>
      <c r="D13" s="5" t="str">
        <v/>
      </c>
      <c r="E13" s="19">
        <f>IFERROR(_xlfn.XLOOKUP(F13,Assumptions!B:B,Assumptions!C:C),0)</f>
      </c>
      <c r="F13" s="5" t="str">
        <v>Site Delivery EUR</v>
      </c>
      <c r="G13" s="5" t="str">
        <v/>
      </c>
      <c r="H13" s="18">
        <f>G11*E13</f>
      </c>
      <c r="I13" s="18">
        <f>H13*(1-0)</f>
      </c>
      <c r="J13" s="18">
        <v>0</v>
      </c>
      <c r="K13" s="18">
        <v>0</v>
      </c>
      <c r="L13" s="18">
        <v>0</v>
      </c>
      <c r="M13" s="18">
        <v>0</v>
      </c>
      <c r="N13" s="18">
        <v>0</v>
      </c>
      <c r="O13" s="18">
        <v>0</v>
      </c>
      <c r="P13" s="18">
        <v>0</v>
      </c>
      <c r="Q13" s="18">
        <v>0</v>
      </c>
      <c r="R13" s="18">
        <v>0</v>
      </c>
      <c r="S13" s="18">
        <v>0</v>
      </c>
      <c r="T13" s="18">
        <v>0</v>
      </c>
      <c r="U13" s="18">
        <v>0</v>
      </c>
      <c r="V13" s="18">
        <v>0</v>
      </c>
      <c r="W13" s="18">
        <v>0</v>
      </c>
      <c r="X13" s="18">
        <v>0</v>
      </c>
      <c r="Y13" s="18">
        <f>SUM(J13:X13)</f>
      </c>
      <c r="Z13" s="18">
        <f>I13-Y13</f>
      </c>
      <c r="AA13" s="5" t="str">
        <v/>
      </c>
      <c r="AB13" s="5" t="str">
        <v/>
      </c>
      <c r="AC13" s="18">
        <f>IFERROR(_xlfn.XLOOKUP(F13,Assumptions!B:B,Assumptions!D:D),0)</f>
      </c>
      <c r="AD13" s="20">
        <f>AA13+AC13</f>
      </c>
      <c r="AE13" s="20">
        <f>AC13+AB13</f>
      </c>
      <c r="AF13" s="5" t="str">
        <v/>
      </c>
      <c r="AG13" s="18">
        <f>IFERROR(_xlfn.BETA.DIST(DATE(YEAR(AG$2),MONTH(AG$2),15),$AD$2,$AE$2,FALSE,DATE(YEAR($AD13),MONTH($AD13),1),DATE(YEAR($AE13),MONTH($AE13),28)),0)</f>
      </c>
      <c r="AH13" s="18">
        <f>IFERROR(_xlfn.BETA.DIST(DATE(YEAR(AH$2),MONTH(AH$2),15),$AD$2,$AE$2,FALSE,DATE(YEAR($AD13),MONTH($AD13),1),DATE(YEAR($AE13),MONTH($AE13),28)),0)</f>
      </c>
      <c r="AI13" s="18">
        <f>IFERROR(_xlfn.BETA.DIST(DATE(YEAR(AI$2),MONTH(AI$2),15),$AD$2,$AE$2,FALSE,DATE(YEAR($AD13),MONTH($AD13),1),DATE(YEAR($AE13),MONTH($AE13),28)),0)</f>
      </c>
      <c r="AJ13" s="18">
        <f>IFERROR(_xlfn.BETA.DIST(DATE(YEAR(AJ$2),MONTH(AJ$2),15),$AD$2,$AE$2,FALSE,DATE(YEAR($AD13),MONTH($AD13),1),DATE(YEAR($AE13),MONTH($AE13),28)),0)</f>
      </c>
      <c r="AK13" s="18">
        <f>IFERROR(_xlfn.BETA.DIST(DATE(YEAR(AK$2),MONTH(AK$2),15),$AD$2,$AE$2,FALSE,DATE(YEAR($AD13),MONTH($AD13),1),DATE(YEAR($AE13),MONTH($AE13),28)),0)</f>
      </c>
      <c r="AL13" s="18">
        <f>IFERROR(_xlfn.BETA.DIST(DATE(YEAR(AL$2),MONTH(AL$2),15),$AD$2,$AE$2,FALSE,DATE(YEAR($AD13),MONTH($AD13),1),DATE(YEAR($AE13),MONTH($AE13),28)),0)</f>
      </c>
      <c r="AM13" s="18">
        <f>IFERROR(_xlfn.BETA.DIST(DATE(YEAR(AM$2),MONTH(AM$2),15),$AD$2,$AE$2,FALSE,DATE(YEAR($AD13),MONTH($AD13),1),DATE(YEAR($AE13),MONTH($AE13),28)),0)</f>
      </c>
      <c r="AN13" s="18">
        <f>IFERROR(_xlfn.BETA.DIST(DATE(YEAR(AN$2),MONTH(AN$2),15),$AD$2,$AE$2,FALSE,DATE(YEAR($AD13),MONTH($AD13),1),DATE(YEAR($AE13),MONTH($AE13),28)),0)</f>
      </c>
      <c r="AO13" s="18">
        <f>IFERROR(_xlfn.BETA.DIST(DATE(YEAR(AO$2),MONTH(AO$2),15),$AD$2,$AE$2,FALSE,DATE(YEAR($AD13),MONTH($AD13),1),DATE(YEAR($AE13),MONTH($AE13),28)),0)</f>
      </c>
      <c r="AP13" s="18">
        <f>IFERROR(_xlfn.BETA.DIST(DATE(YEAR(AP$2),MONTH(AP$2),15),$AD$2,$AE$2,FALSE,DATE(YEAR($AD13),MONTH($AD13),1),DATE(YEAR($AE13),MONTH($AE13),28)),0)</f>
      </c>
      <c r="AQ13" s="18">
        <f>IFERROR(_xlfn.BETA.DIST(DATE(YEAR(AQ$2),MONTH(AQ$2),15),$AD$2,$AE$2,FALSE,DATE(YEAR($AD13),MONTH($AD13),1),DATE(YEAR($AE13),MONTH($AE13),28)),0)</f>
      </c>
      <c r="AR13" s="18">
        <f>IFERROR(_xlfn.BETA.DIST(DATE(YEAR(AR$2),MONTH(AR$2),15),$AD$2,$AE$2,FALSE,DATE(YEAR($AD13),MONTH($AD13),1),DATE(YEAR($AE13),MONTH($AE13),28)),0)</f>
      </c>
      <c r="AS13" s="18">
        <f>IFERROR(_xlfn.BETA.DIST(DATE(YEAR(AS$2),MONTH(AS$2),15),$AD$2,$AE$2,FALSE,DATE(YEAR($AD13),MONTH($AD13),1),DATE(YEAR($AE13),MONTH($AE13),28)),0)</f>
      </c>
      <c r="AT13" s="18">
        <f>IFERROR(_xlfn.BETA.DIST(DATE(YEAR(AT$2),MONTH(AT$2),15),$AD$2,$AE$2,FALSE,DATE(YEAR($AD13),MONTH($AD13),1),DATE(YEAR($AE13),MONTH($AE13),28)),0)</f>
      </c>
      <c r="AU13" s="18">
        <f>IFERROR(_xlfn.BETA.DIST(DATE(YEAR(AU$2),MONTH(AU$2),15),$AD$2,$AE$2,FALSE,DATE(YEAR($AD13),MONTH($AD13),1),DATE(YEAR($AE13),MONTH($AE13),28)),0)</f>
      </c>
      <c r="AV13" s="18">
        <f>SUM(AG13:AU13)</f>
      </c>
      <c r="AW13" s="18">
        <f>IF(J13&lt;&gt;0,J13,IF($AV13=0,0,AG13/$AV13*$Z13))</f>
      </c>
      <c r="AX13" s="18">
        <f>IF(K13&lt;&gt;0,K13,IF($AV13=0,0,AH13/$AV13*$Z13))</f>
      </c>
      <c r="AY13" s="18">
        <f>IF(L13&lt;&gt;0,L13,IF($AV13=0,0,AI13/$AV13*$Z13))</f>
      </c>
      <c r="AZ13" s="18">
        <f>IF(M13&lt;&gt;0,M13,IF($AV13=0,0,AJ13/$AV13*$Z13))</f>
      </c>
      <c r="BA13" s="18">
        <f>IF(N13&lt;&gt;0,N13,IF($AV13=0,0,AK13/$AV13*$Z13))</f>
      </c>
      <c r="BB13" s="18">
        <f>IF(O13&lt;&gt;0,O13,IF($AV13=0,0,AL13/$AV13*$Z13))</f>
      </c>
      <c r="BC13" s="18">
        <f>IF(P13&lt;&gt;0,P13,IF($AV13=0,0,AM13/$AV13*$Z13))</f>
      </c>
      <c r="BD13" s="18">
        <f>IF(Q13&lt;&gt;0,Q13,IF($AV13=0,0,AN13/$AV13*$Z13))</f>
      </c>
      <c r="BE13" s="18">
        <f>IF(R13&lt;&gt;0,R13,IF($AV13=0,0,AO13/$AV13*$Z13))</f>
      </c>
      <c r="BF13" s="18">
        <f>IF(S13&lt;&gt;0,S13,IF($AV13=0,0,AP13/$AV13*$Z13))</f>
      </c>
      <c r="BG13" s="18">
        <f>IF(T13&lt;&gt;0,T13,IF($AV13=0,0,AQ13/$AV13*$Z13))</f>
      </c>
      <c r="BH13" s="18">
        <f>IF(U13&lt;&gt;0,U13,IF($AV13=0,0,AR13/$AV13*$Z13))</f>
      </c>
      <c r="BI13" s="18">
        <f>IF(V13&lt;&gt;0,V13,IF($AV13=0,0,AS13/$AV13*$Z13))</f>
      </c>
      <c r="BJ13" s="18">
        <f>IF(W13&lt;&gt;0,W13,IF($AV13=0,0,AT13/$AV13*$Z13))</f>
      </c>
      <c r="BK13" s="18">
        <f>IF(X13&lt;&gt;0,X13,IF($AV13=0,0,AU13/$AV13*$Z13))</f>
      </c>
      <c r="BL13" s="18">
        <f>SUM(AW13:BK13)</f>
      </c>
      <c r="BM13" s="18">
        <f>I13-BL13</f>
      </c>
    </row>
    <row r="14" outlineLevel="4">
      <c r="A14" s="5" t="str">
        <v>5.5</v>
      </c>
      <c r="B14" s="5" t="str">
        <v/>
      </c>
      <c r="C14" s="5" t="str">
        <v>BSKDGNGENGR07</v>
      </c>
      <c r="D14" s="5" t="str">
        <v>BSKDGNGENGR07</v>
      </c>
      <c r="E14" s="19">
        <f>IFERROR(_xlfn.XLOOKUP(F14,Assumptions!B:B,Assumptions!C:C),0)</f>
      </c>
      <c r="F14" s="5" t="str">
        <v>Retention</v>
      </c>
      <c r="G14" s="5" t="str">
        <v/>
      </c>
      <c r="H14" s="18">
        <f>G11*E14</f>
      </c>
      <c r="I14" s="18">
        <f>H14*(1-0)</f>
      </c>
      <c r="J14" s="18">
        <v>0</v>
      </c>
      <c r="K14" s="18">
        <v>0</v>
      </c>
      <c r="L14" s="18">
        <v>0</v>
      </c>
      <c r="M14" s="18">
        <v>0</v>
      </c>
      <c r="N14" s="18">
        <v>0</v>
      </c>
      <c r="O14" s="18">
        <v>0</v>
      </c>
      <c r="P14" s="18">
        <v>0</v>
      </c>
      <c r="Q14" s="18">
        <v>0</v>
      </c>
      <c r="R14" s="18">
        <v>0</v>
      </c>
      <c r="S14" s="18">
        <v>0</v>
      </c>
      <c r="T14" s="18">
        <v>0</v>
      </c>
      <c r="U14" s="18">
        <v>0</v>
      </c>
      <c r="V14" s="18">
        <v>0</v>
      </c>
      <c r="W14" s="18">
        <v>0</v>
      </c>
      <c r="X14" s="18">
        <v>0</v>
      </c>
      <c r="Y14" s="18">
        <f>SUM(J14:X14)</f>
      </c>
      <c r="Z14" s="18">
        <f>I14-Y14</f>
      </c>
      <c r="AA14" s="20">
        <v>46483</v>
      </c>
      <c r="AB14" s="20">
        <v>46483</v>
      </c>
      <c r="AC14" s="18">
        <f>IFERROR(_xlfn.XLOOKUP(F14,Assumptions!B:B,Assumptions!D:D),0)</f>
      </c>
      <c r="AD14" s="20">
        <f>AA14+AC14</f>
      </c>
      <c r="AE14" s="20">
        <f>AC14+AB14</f>
      </c>
      <c r="AF14" s="5" t="str">
        <v/>
      </c>
      <c r="AG14" s="18">
        <f>IFERROR(_xlfn.BETA.DIST(DATE(YEAR(AG$2),MONTH(AG$2),15),$AD$2,$AE$2,FALSE,DATE(YEAR($AD14),MONTH($AD14),1),DATE(YEAR($AE14),MONTH($AE14),28)),0)</f>
      </c>
      <c r="AH14" s="18">
        <f>IFERROR(_xlfn.BETA.DIST(DATE(YEAR(AH$2),MONTH(AH$2),15),$AD$2,$AE$2,FALSE,DATE(YEAR($AD14),MONTH($AD14),1),DATE(YEAR($AE14),MONTH($AE14),28)),0)</f>
      </c>
      <c r="AI14" s="18">
        <f>IFERROR(_xlfn.BETA.DIST(DATE(YEAR(AI$2),MONTH(AI$2),15),$AD$2,$AE$2,FALSE,DATE(YEAR($AD14),MONTH($AD14),1),DATE(YEAR($AE14),MONTH($AE14),28)),0)</f>
      </c>
      <c r="AJ14" s="18">
        <f>IFERROR(_xlfn.BETA.DIST(DATE(YEAR(AJ$2),MONTH(AJ$2),15),$AD$2,$AE$2,FALSE,DATE(YEAR($AD14),MONTH($AD14),1),DATE(YEAR($AE14),MONTH($AE14),28)),0)</f>
      </c>
      <c r="AK14" s="18">
        <f>IFERROR(_xlfn.BETA.DIST(DATE(YEAR(AK$2),MONTH(AK$2),15),$AD$2,$AE$2,FALSE,DATE(YEAR($AD14),MONTH($AD14),1),DATE(YEAR($AE14),MONTH($AE14),28)),0)</f>
      </c>
      <c r="AL14" s="18">
        <f>IFERROR(_xlfn.BETA.DIST(DATE(YEAR(AL$2),MONTH(AL$2),15),$AD$2,$AE$2,FALSE,DATE(YEAR($AD14),MONTH($AD14),1),DATE(YEAR($AE14),MONTH($AE14),28)),0)</f>
      </c>
      <c r="AM14" s="18">
        <f>IFERROR(_xlfn.BETA.DIST(DATE(YEAR(AM$2),MONTH(AM$2),15),$AD$2,$AE$2,FALSE,DATE(YEAR($AD14),MONTH($AD14),1),DATE(YEAR($AE14),MONTH($AE14),28)),0)</f>
      </c>
      <c r="AN14" s="18">
        <f>IFERROR(_xlfn.BETA.DIST(DATE(YEAR(AN$2),MONTH(AN$2),15),$AD$2,$AE$2,FALSE,DATE(YEAR($AD14),MONTH($AD14),1),DATE(YEAR($AE14),MONTH($AE14),28)),0)</f>
      </c>
      <c r="AO14" s="18">
        <f>IFERROR(_xlfn.BETA.DIST(DATE(YEAR(AO$2),MONTH(AO$2),15),$AD$2,$AE$2,FALSE,DATE(YEAR($AD14),MONTH($AD14),1),DATE(YEAR($AE14),MONTH($AE14),28)),0)</f>
      </c>
      <c r="AP14" s="18">
        <f>IFERROR(_xlfn.BETA.DIST(DATE(YEAR(AP$2),MONTH(AP$2),15),$AD$2,$AE$2,FALSE,DATE(YEAR($AD14),MONTH($AD14),1),DATE(YEAR($AE14),MONTH($AE14),28)),0)</f>
      </c>
      <c r="AQ14" s="18">
        <f>IFERROR(_xlfn.BETA.DIST(DATE(YEAR(AQ$2),MONTH(AQ$2),15),$AD$2,$AE$2,FALSE,DATE(YEAR($AD14),MONTH($AD14),1),DATE(YEAR($AE14),MONTH($AE14),28)),0)</f>
      </c>
      <c r="AR14" s="18">
        <f>IFERROR(_xlfn.BETA.DIST(DATE(YEAR(AR$2),MONTH(AR$2),15),$AD$2,$AE$2,FALSE,DATE(YEAR($AD14),MONTH($AD14),1),DATE(YEAR($AE14),MONTH($AE14),28)),0)</f>
      </c>
      <c r="AS14" s="18">
        <f>IFERROR(_xlfn.BETA.DIST(DATE(YEAR(AS$2),MONTH(AS$2),15),$AD$2,$AE$2,FALSE,DATE(YEAR($AD14),MONTH($AD14),1),DATE(YEAR($AE14),MONTH($AE14),28)),0)</f>
      </c>
      <c r="AT14" s="18">
        <f>IFERROR(_xlfn.BETA.DIST(DATE(YEAR(AT$2),MONTH(AT$2),15),$AD$2,$AE$2,FALSE,DATE(YEAR($AD14),MONTH($AD14),1),DATE(YEAR($AE14),MONTH($AE14),28)),0)</f>
      </c>
      <c r="AU14" s="18">
        <f>IFERROR(_xlfn.BETA.DIST(DATE(YEAR(AU$2),MONTH(AU$2),15),$AD$2,$AE$2,FALSE,DATE(YEAR($AD14),MONTH($AD14),1),DATE(YEAR($AE14),MONTH($AE14),28)),0)</f>
      </c>
      <c r="AV14" s="18">
        <f>SUM(AG14:AU14)</f>
      </c>
      <c r="AW14" s="18">
        <f>IF(J14&lt;&gt;0,J14,IF($AV14=0,0,AG14/$AV14*$Z14))</f>
      </c>
      <c r="AX14" s="18">
        <f>IF(K14&lt;&gt;0,K14,IF($AV14=0,0,AH14/$AV14*$Z14))</f>
      </c>
      <c r="AY14" s="18">
        <f>IF(L14&lt;&gt;0,L14,IF($AV14=0,0,AI14/$AV14*$Z14))</f>
      </c>
      <c r="AZ14" s="18">
        <f>IF(M14&lt;&gt;0,M14,IF($AV14=0,0,AJ14/$AV14*$Z14))</f>
      </c>
      <c r="BA14" s="18">
        <f>IF(N14&lt;&gt;0,N14,IF($AV14=0,0,AK14/$AV14*$Z14))</f>
      </c>
      <c r="BB14" s="18">
        <f>IF(O14&lt;&gt;0,O14,IF($AV14=0,0,AL14/$AV14*$Z14))</f>
      </c>
      <c r="BC14" s="18">
        <f>IF(P14&lt;&gt;0,P14,IF($AV14=0,0,AM14/$AV14*$Z14))</f>
      </c>
      <c r="BD14" s="18">
        <f>IF(Q14&lt;&gt;0,Q14,IF($AV14=0,0,AN14/$AV14*$Z14))</f>
      </c>
      <c r="BE14" s="18">
        <f>IF(R14&lt;&gt;0,R14,IF($AV14=0,0,AO14/$AV14*$Z14))</f>
      </c>
      <c r="BF14" s="18">
        <f>IF(S14&lt;&gt;0,S14,IF($AV14=0,0,AP14/$AV14*$Z14))</f>
      </c>
      <c r="BG14" s="18">
        <f>IF(T14&lt;&gt;0,T14,IF($AV14=0,0,AQ14/$AV14*$Z14))</f>
      </c>
      <c r="BH14" s="18">
        <f>IF(U14&lt;&gt;0,U14,IF($AV14=0,0,AR14/$AV14*$Z14))</f>
      </c>
      <c r="BI14" s="18">
        <f>IF(V14&lt;&gt;0,V14,IF($AV14=0,0,AS14/$AV14*$Z14))</f>
      </c>
      <c r="BJ14" s="18">
        <f>IF(W14&lt;&gt;0,W14,IF($AV14=0,0,AT14/$AV14*$Z14))</f>
      </c>
      <c r="BK14" s="18">
        <f>IF(X14&lt;&gt;0,X14,IF($AV14=0,0,AU14/$AV14*$Z14))</f>
      </c>
      <c r="BL14" s="18">
        <f>SUM(AW14:BK14)</f>
      </c>
      <c r="BM14" s="18">
        <f>I14-BL14</f>
      </c>
    </row>
    <row r="15" outlineLevel="3">
      <c r="A15" s="17" t="str">
        <v>5.7</v>
      </c>
      <c r="B15" s="17" t="str">
        <v/>
      </c>
      <c r="C15" s="17" t="str">
        <v/>
      </c>
      <c r="D15" s="17" t="str">
        <v/>
      </c>
      <c r="E15" s="17" t="str">
        <v>5.7</v>
      </c>
      <c r="F15" s="17" t="str">
        <v>Single phase AIS 60 kV, 4.5kJ/kV, 10kA surge arresters for 66 kV side of 175 MVA &amp; 40 MVA Power Transformers as specified.</v>
      </c>
      <c r="G15" s="17">
        <v>14164.49</v>
      </c>
      <c r="H15" s="17" t="str">
        <v/>
      </c>
      <c r="I15" s="17" t="str">
        <v/>
      </c>
      <c r="J15" s="17" t="str">
        <v/>
      </c>
      <c r="K15" s="17" t="str">
        <v/>
      </c>
      <c r="L15" s="17" t="str">
        <v/>
      </c>
      <c r="M15" s="17" t="str">
        <v/>
      </c>
      <c r="N15" s="17" t="str">
        <v/>
      </c>
      <c r="O15" s="17" t="str">
        <v/>
      </c>
      <c r="P15" s="17" t="str">
        <v/>
      </c>
      <c r="Q15" s="17" t="str">
        <v/>
      </c>
      <c r="R15" s="17" t="str">
        <v/>
      </c>
      <c r="S15" s="17" t="str">
        <v/>
      </c>
      <c r="T15" s="17" t="str">
        <v/>
      </c>
      <c r="U15" s="17" t="str">
        <v/>
      </c>
      <c r="V15" s="17" t="str">
        <v/>
      </c>
      <c r="W15" s="17" t="str">
        <v/>
      </c>
      <c r="X15" s="17" t="str">
        <v/>
      </c>
      <c r="Y15" s="17" t="str">
        <v/>
      </c>
      <c r="Z15" s="17" t="str">
        <v/>
      </c>
      <c r="AA15" s="17" t="str">
        <v/>
      </c>
      <c r="AB15" s="17" t="str">
        <v/>
      </c>
      <c r="AC15" s="17" t="str">
        <v/>
      </c>
      <c r="AD15" s="17" t="str">
        <v/>
      </c>
      <c r="AE15" s="17" t="str">
        <v/>
      </c>
      <c r="AF15" s="5" t="str">
        <v/>
      </c>
      <c r="AG15" s="18">
        <f>IFERROR(_xlfn.BETA.DIST(DATE(YEAR(AG$2),MONTH(AG$2),15),$AD$2,$AE$2,FALSE,DATE(YEAR($AD15),MONTH($AD15),1),DATE(YEAR($AE15),MONTH($AE15),28)),0)</f>
      </c>
      <c r="AH15" s="18">
        <f>IFERROR(_xlfn.BETA.DIST(DATE(YEAR(AH$2),MONTH(AH$2),15),$AD$2,$AE$2,FALSE,DATE(YEAR($AD15),MONTH($AD15),1),DATE(YEAR($AE15),MONTH($AE15),28)),0)</f>
      </c>
      <c r="AI15" s="18">
        <f>IFERROR(_xlfn.BETA.DIST(DATE(YEAR(AI$2),MONTH(AI$2),15),$AD$2,$AE$2,FALSE,DATE(YEAR($AD15),MONTH($AD15),1),DATE(YEAR($AE15),MONTH($AE15),28)),0)</f>
      </c>
      <c r="AJ15" s="18">
        <f>IFERROR(_xlfn.BETA.DIST(DATE(YEAR(AJ$2),MONTH(AJ$2),15),$AD$2,$AE$2,FALSE,DATE(YEAR($AD15),MONTH($AD15),1),DATE(YEAR($AE15),MONTH($AE15),28)),0)</f>
      </c>
      <c r="AK15" s="18">
        <f>IFERROR(_xlfn.BETA.DIST(DATE(YEAR(AK$2),MONTH(AK$2),15),$AD$2,$AE$2,FALSE,DATE(YEAR($AD15),MONTH($AD15),1),DATE(YEAR($AE15),MONTH($AE15),28)),0)</f>
      </c>
      <c r="AL15" s="18">
        <f>IFERROR(_xlfn.BETA.DIST(DATE(YEAR(AL$2),MONTH(AL$2),15),$AD$2,$AE$2,FALSE,DATE(YEAR($AD15),MONTH($AD15),1),DATE(YEAR($AE15),MONTH($AE15),28)),0)</f>
      </c>
      <c r="AM15" s="18">
        <f>IFERROR(_xlfn.BETA.DIST(DATE(YEAR(AM$2),MONTH(AM$2),15),$AD$2,$AE$2,FALSE,DATE(YEAR($AD15),MONTH($AD15),1),DATE(YEAR($AE15),MONTH($AE15),28)),0)</f>
      </c>
      <c r="AN15" s="18">
        <f>IFERROR(_xlfn.BETA.DIST(DATE(YEAR(AN$2),MONTH(AN$2),15),$AD$2,$AE$2,FALSE,DATE(YEAR($AD15),MONTH($AD15),1),DATE(YEAR($AE15),MONTH($AE15),28)),0)</f>
      </c>
      <c r="AO15" s="18">
        <f>IFERROR(_xlfn.BETA.DIST(DATE(YEAR(AO$2),MONTH(AO$2),15),$AD$2,$AE$2,FALSE,DATE(YEAR($AD15),MONTH($AD15),1),DATE(YEAR($AE15),MONTH($AE15),28)),0)</f>
      </c>
      <c r="AP15" s="18">
        <f>IFERROR(_xlfn.BETA.DIST(DATE(YEAR(AP$2),MONTH(AP$2),15),$AD$2,$AE$2,FALSE,DATE(YEAR($AD15),MONTH($AD15),1),DATE(YEAR($AE15),MONTH($AE15),28)),0)</f>
      </c>
      <c r="AQ15" s="18">
        <f>IFERROR(_xlfn.BETA.DIST(DATE(YEAR(AQ$2),MONTH(AQ$2),15),$AD$2,$AE$2,FALSE,DATE(YEAR($AD15),MONTH($AD15),1),DATE(YEAR($AE15),MONTH($AE15),28)),0)</f>
      </c>
      <c r="AR15" s="18">
        <f>IFERROR(_xlfn.BETA.DIST(DATE(YEAR(AR$2),MONTH(AR$2),15),$AD$2,$AE$2,FALSE,DATE(YEAR($AD15),MONTH($AD15),1),DATE(YEAR($AE15),MONTH($AE15),28)),0)</f>
      </c>
      <c r="AS15" s="18">
        <f>IFERROR(_xlfn.BETA.DIST(DATE(YEAR(AS$2),MONTH(AS$2),15),$AD$2,$AE$2,FALSE,DATE(YEAR($AD15),MONTH($AD15),1),DATE(YEAR($AE15),MONTH($AE15),28)),0)</f>
      </c>
      <c r="AT15" s="18">
        <f>IFERROR(_xlfn.BETA.DIST(DATE(YEAR(AT$2),MONTH(AT$2),15),$AD$2,$AE$2,FALSE,DATE(YEAR($AD15),MONTH($AD15),1),DATE(YEAR($AE15),MONTH($AE15),28)),0)</f>
      </c>
      <c r="AU15" s="18">
        <f>IFERROR(_xlfn.BETA.DIST(DATE(YEAR(AU$2),MONTH(AU$2),15),$AD$2,$AE$2,FALSE,DATE(YEAR($AD15),MONTH($AD15),1),DATE(YEAR($AE15),MONTH($AE15),28)),0)</f>
      </c>
      <c r="AV15" s="18">
        <f>SUM(AG15:AU15)</f>
      </c>
      <c r="AW15" s="18">
        <f>IF(J15&lt;&gt;0,J15,IF($AV15=0,0,AG15/$AV15*$Z15))</f>
      </c>
      <c r="AX15" s="18">
        <f>IF(K15&lt;&gt;0,K15,IF($AV15=0,0,AH15/$AV15*$Z15))</f>
      </c>
      <c r="AY15" s="18">
        <f>IF(L15&lt;&gt;0,L15,IF($AV15=0,0,AI15/$AV15*$Z15))</f>
      </c>
      <c r="AZ15" s="18">
        <f>IF(M15&lt;&gt;0,M15,IF($AV15=0,0,AJ15/$AV15*$Z15))</f>
      </c>
      <c r="BA15" s="18">
        <f>IF(N15&lt;&gt;0,N15,IF($AV15=0,0,AK15/$AV15*$Z15))</f>
      </c>
      <c r="BB15" s="18">
        <f>IF(O15&lt;&gt;0,O15,IF($AV15=0,0,AL15/$AV15*$Z15))</f>
      </c>
      <c r="BC15" s="18">
        <f>IF(P15&lt;&gt;0,P15,IF($AV15=0,0,AM15/$AV15*$Z15))</f>
      </c>
      <c r="BD15" s="18">
        <f>IF(Q15&lt;&gt;0,Q15,IF($AV15=0,0,AN15/$AV15*$Z15))</f>
      </c>
      <c r="BE15" s="18">
        <f>IF(R15&lt;&gt;0,R15,IF($AV15=0,0,AO15/$AV15*$Z15))</f>
      </c>
      <c r="BF15" s="18">
        <f>IF(S15&lt;&gt;0,S15,IF($AV15=0,0,AP15/$AV15*$Z15))</f>
      </c>
      <c r="BG15" s="18">
        <f>IF(T15&lt;&gt;0,T15,IF($AV15=0,0,AQ15/$AV15*$Z15))</f>
      </c>
      <c r="BH15" s="18">
        <f>IF(U15&lt;&gt;0,U15,IF($AV15=0,0,AR15/$AV15*$Z15))</f>
      </c>
      <c r="BI15" s="18">
        <f>IF(V15&lt;&gt;0,V15,IF($AV15=0,0,AS15/$AV15*$Z15))</f>
      </c>
      <c r="BJ15" s="18">
        <f>IF(W15&lt;&gt;0,W15,IF($AV15=0,0,AT15/$AV15*$Z15))</f>
      </c>
      <c r="BK15" s="18">
        <f>IF(X15&lt;&gt;0,X15,IF($AV15=0,0,AU15/$AV15*$Z15))</f>
      </c>
      <c r="BL15" s="18">
        <f>SUM(AW15:BK15)</f>
      </c>
      <c r="BM15" s="17" t="str">
        <v/>
      </c>
    </row>
    <row r="16" outlineLevel="4">
      <c r="A16" s="5" t="str">
        <v>5.7</v>
      </c>
      <c r="B16" s="5" t="str">
        <v/>
      </c>
      <c r="C16" s="5" t="str">
        <v>BSKDGNGENGR05</v>
      </c>
      <c r="D16" s="5" t="str">
        <v>BSKDGNGENGR05</v>
      </c>
      <c r="E16" s="19">
        <f>IFERROR(_xlfn.XLOOKUP(F16,Assumptions!B:B,Assumptions!C:C),0)</f>
      </c>
      <c r="F16" s="5" t="str">
        <v>Advanced Payment</v>
      </c>
      <c r="G16" s="5" t="str">
        <v/>
      </c>
      <c r="H16" s="18">
        <f>G15*E16</f>
      </c>
      <c r="I16" s="18">
        <f>H16*(1-0)</f>
      </c>
      <c r="J16" s="18">
        <v>0</v>
      </c>
      <c r="K16" s="18">
        <v>0</v>
      </c>
      <c r="L16" s="18">
        <v>0</v>
      </c>
      <c r="M16" s="18">
        <v>0</v>
      </c>
      <c r="N16" s="18">
        <v>0</v>
      </c>
      <c r="O16" s="18">
        <v>0</v>
      </c>
      <c r="P16" s="18">
        <v>0</v>
      </c>
      <c r="Q16" s="18">
        <v>0</v>
      </c>
      <c r="R16" s="18">
        <v>0</v>
      </c>
      <c r="S16" s="18">
        <v>0</v>
      </c>
      <c r="T16" s="18">
        <v>0</v>
      </c>
      <c r="U16" s="18">
        <v>0</v>
      </c>
      <c r="V16" s="18">
        <v>0</v>
      </c>
      <c r="W16" s="18">
        <v>0</v>
      </c>
      <c r="X16" s="18">
        <v>0</v>
      </c>
      <c r="Y16" s="18">
        <f>SUM(J16:X16)</f>
      </c>
      <c r="Z16" s="18">
        <f>I16-Y16</f>
      </c>
      <c r="AA16" s="20">
        <v>46026</v>
      </c>
      <c r="AB16" s="20">
        <v>46026</v>
      </c>
      <c r="AC16" s="18">
        <f>IFERROR(_xlfn.XLOOKUP(F16,Assumptions!B:B,Assumptions!D:D),0)</f>
      </c>
      <c r="AD16" s="20">
        <f>AA16+AC16</f>
      </c>
      <c r="AE16" s="20">
        <f>AC16+AB16</f>
      </c>
      <c r="AF16" s="5" t="str">
        <v/>
      </c>
      <c r="AG16" s="18">
        <f>IFERROR(_xlfn.BETA.DIST(DATE(YEAR(AG$2),MONTH(AG$2),15),$AD$2,$AE$2,FALSE,DATE(YEAR($AD16),MONTH($AD16),1),DATE(YEAR($AE16),MONTH($AE16),28)),0)</f>
      </c>
      <c r="AH16" s="18">
        <f>IFERROR(_xlfn.BETA.DIST(DATE(YEAR(AH$2),MONTH(AH$2),15),$AD$2,$AE$2,FALSE,DATE(YEAR($AD16),MONTH($AD16),1),DATE(YEAR($AE16),MONTH($AE16),28)),0)</f>
      </c>
      <c r="AI16" s="18">
        <f>IFERROR(_xlfn.BETA.DIST(DATE(YEAR(AI$2),MONTH(AI$2),15),$AD$2,$AE$2,FALSE,DATE(YEAR($AD16),MONTH($AD16),1),DATE(YEAR($AE16),MONTH($AE16),28)),0)</f>
      </c>
      <c r="AJ16" s="18">
        <f>IFERROR(_xlfn.BETA.DIST(DATE(YEAR(AJ$2),MONTH(AJ$2),15),$AD$2,$AE$2,FALSE,DATE(YEAR($AD16),MONTH($AD16),1),DATE(YEAR($AE16),MONTH($AE16),28)),0)</f>
      </c>
      <c r="AK16" s="18">
        <f>IFERROR(_xlfn.BETA.DIST(DATE(YEAR(AK$2),MONTH(AK$2),15),$AD$2,$AE$2,FALSE,DATE(YEAR($AD16),MONTH($AD16),1),DATE(YEAR($AE16),MONTH($AE16),28)),0)</f>
      </c>
      <c r="AL16" s="18">
        <f>IFERROR(_xlfn.BETA.DIST(DATE(YEAR(AL$2),MONTH(AL$2),15),$AD$2,$AE$2,FALSE,DATE(YEAR($AD16),MONTH($AD16),1),DATE(YEAR($AE16),MONTH($AE16),28)),0)</f>
      </c>
      <c r="AM16" s="18">
        <f>IFERROR(_xlfn.BETA.DIST(DATE(YEAR(AM$2),MONTH(AM$2),15),$AD$2,$AE$2,FALSE,DATE(YEAR($AD16),MONTH($AD16),1),DATE(YEAR($AE16),MONTH($AE16),28)),0)</f>
      </c>
      <c r="AN16" s="18">
        <f>IFERROR(_xlfn.BETA.DIST(DATE(YEAR(AN$2),MONTH(AN$2),15),$AD$2,$AE$2,FALSE,DATE(YEAR($AD16),MONTH($AD16),1),DATE(YEAR($AE16),MONTH($AE16),28)),0)</f>
      </c>
      <c r="AO16" s="18">
        <f>IFERROR(_xlfn.BETA.DIST(DATE(YEAR(AO$2),MONTH(AO$2),15),$AD$2,$AE$2,FALSE,DATE(YEAR($AD16),MONTH($AD16),1),DATE(YEAR($AE16),MONTH($AE16),28)),0)</f>
      </c>
      <c r="AP16" s="18">
        <f>IFERROR(_xlfn.BETA.DIST(DATE(YEAR(AP$2),MONTH(AP$2),15),$AD$2,$AE$2,FALSE,DATE(YEAR($AD16),MONTH($AD16),1),DATE(YEAR($AE16),MONTH($AE16),28)),0)</f>
      </c>
      <c r="AQ16" s="18">
        <f>IFERROR(_xlfn.BETA.DIST(DATE(YEAR(AQ$2),MONTH(AQ$2),15),$AD$2,$AE$2,FALSE,DATE(YEAR($AD16),MONTH($AD16),1),DATE(YEAR($AE16),MONTH($AE16),28)),0)</f>
      </c>
      <c r="AR16" s="18">
        <f>IFERROR(_xlfn.BETA.DIST(DATE(YEAR(AR$2),MONTH(AR$2),15),$AD$2,$AE$2,FALSE,DATE(YEAR($AD16),MONTH($AD16),1),DATE(YEAR($AE16),MONTH($AE16),28)),0)</f>
      </c>
      <c r="AS16" s="18">
        <f>IFERROR(_xlfn.BETA.DIST(DATE(YEAR(AS$2),MONTH(AS$2),15),$AD$2,$AE$2,FALSE,DATE(YEAR($AD16),MONTH($AD16),1),DATE(YEAR($AE16),MONTH($AE16),28)),0)</f>
      </c>
      <c r="AT16" s="18">
        <f>IFERROR(_xlfn.BETA.DIST(DATE(YEAR(AT$2),MONTH(AT$2),15),$AD$2,$AE$2,FALSE,DATE(YEAR($AD16),MONTH($AD16),1),DATE(YEAR($AE16),MONTH($AE16),28)),0)</f>
      </c>
      <c r="AU16" s="18">
        <f>IFERROR(_xlfn.BETA.DIST(DATE(YEAR(AU$2),MONTH(AU$2),15),$AD$2,$AE$2,FALSE,DATE(YEAR($AD16),MONTH($AD16),1),DATE(YEAR($AE16),MONTH($AE16),28)),0)</f>
      </c>
      <c r="AV16" s="18">
        <f>SUM(AG16:AU16)</f>
      </c>
      <c r="AW16" s="18">
        <f>IF(J16&lt;&gt;0,J16,IF($AV16=0,0,AG16/$AV16*$Z16))</f>
      </c>
      <c r="AX16" s="18">
        <f>IF(K16&lt;&gt;0,K16,IF($AV16=0,0,AH16/$AV16*$Z16))</f>
      </c>
      <c r="AY16" s="18">
        <f>IF(L16&lt;&gt;0,L16,IF($AV16=0,0,AI16/$AV16*$Z16))</f>
      </c>
      <c r="AZ16" s="18">
        <f>IF(M16&lt;&gt;0,M16,IF($AV16=0,0,AJ16/$AV16*$Z16))</f>
      </c>
      <c r="BA16" s="18">
        <f>IF(N16&lt;&gt;0,N16,IF($AV16=0,0,AK16/$AV16*$Z16))</f>
      </c>
      <c r="BB16" s="18">
        <f>IF(O16&lt;&gt;0,O16,IF($AV16=0,0,AL16/$AV16*$Z16))</f>
      </c>
      <c r="BC16" s="18">
        <f>IF(P16&lt;&gt;0,P16,IF($AV16=0,0,AM16/$AV16*$Z16))</f>
      </c>
      <c r="BD16" s="18">
        <f>IF(Q16&lt;&gt;0,Q16,IF($AV16=0,0,AN16/$AV16*$Z16))</f>
      </c>
      <c r="BE16" s="18">
        <f>IF(R16&lt;&gt;0,R16,IF($AV16=0,0,AO16/$AV16*$Z16))</f>
      </c>
      <c r="BF16" s="18">
        <f>IF(S16&lt;&gt;0,S16,IF($AV16=0,0,AP16/$AV16*$Z16))</f>
      </c>
      <c r="BG16" s="18">
        <f>IF(T16&lt;&gt;0,T16,IF($AV16=0,0,AQ16/$AV16*$Z16))</f>
      </c>
      <c r="BH16" s="18">
        <f>IF(U16&lt;&gt;0,U16,IF($AV16=0,0,AR16/$AV16*$Z16))</f>
      </c>
      <c r="BI16" s="18">
        <f>IF(V16&lt;&gt;0,V16,IF($AV16=0,0,AS16/$AV16*$Z16))</f>
      </c>
      <c r="BJ16" s="18">
        <f>IF(W16&lt;&gt;0,W16,IF($AV16=0,0,AT16/$AV16*$Z16))</f>
      </c>
      <c r="BK16" s="18">
        <f>IF(X16&lt;&gt;0,X16,IF($AV16=0,0,AU16/$AV16*$Z16))</f>
      </c>
      <c r="BL16" s="18">
        <f>SUM(AW16:BK16)</f>
      </c>
      <c r="BM16" s="18">
        <f>I16-BL16</f>
      </c>
    </row>
    <row r="17" outlineLevel="4">
      <c r="A17" s="5" t="str">
        <v>5.7</v>
      </c>
      <c r="B17" s="5" t="str">
        <v/>
      </c>
      <c r="C17" s="5" t="str">
        <v/>
      </c>
      <c r="D17" s="5" t="str">
        <v/>
      </c>
      <c r="E17" s="19">
        <f>IFERROR(_xlfn.XLOOKUP(F17,Assumptions!B:B,Assumptions!C:C),0)</f>
      </c>
      <c r="F17" s="5" t="str">
        <v>Site Delivery EUR</v>
      </c>
      <c r="G17" s="5" t="str">
        <v/>
      </c>
      <c r="H17" s="18">
        <f>G15*E17</f>
      </c>
      <c r="I17" s="18">
        <f>H17*(1-0)</f>
      </c>
      <c r="J17" s="18">
        <v>0</v>
      </c>
      <c r="K17" s="18">
        <v>0</v>
      </c>
      <c r="L17" s="18">
        <v>0</v>
      </c>
      <c r="M17" s="18">
        <v>0</v>
      </c>
      <c r="N17" s="18">
        <v>0</v>
      </c>
      <c r="O17" s="18">
        <v>0</v>
      </c>
      <c r="P17" s="18">
        <v>0</v>
      </c>
      <c r="Q17" s="18">
        <v>0</v>
      </c>
      <c r="R17" s="18">
        <v>0</v>
      </c>
      <c r="S17" s="18">
        <v>0</v>
      </c>
      <c r="T17" s="18">
        <v>0</v>
      </c>
      <c r="U17" s="18">
        <v>0</v>
      </c>
      <c r="V17" s="18">
        <v>0</v>
      </c>
      <c r="W17" s="18">
        <v>0</v>
      </c>
      <c r="X17" s="18">
        <v>0</v>
      </c>
      <c r="Y17" s="18">
        <f>SUM(J17:X17)</f>
      </c>
      <c r="Z17" s="18">
        <f>I17-Y17</f>
      </c>
      <c r="AA17" s="5" t="str">
        <v/>
      </c>
      <c r="AB17" s="5" t="str">
        <v/>
      </c>
      <c r="AC17" s="18">
        <f>IFERROR(_xlfn.XLOOKUP(F17,Assumptions!B:B,Assumptions!D:D),0)</f>
      </c>
      <c r="AD17" s="20">
        <f>AA17+AC17</f>
      </c>
      <c r="AE17" s="20">
        <f>AC17+AB17</f>
      </c>
      <c r="AF17" s="5" t="str">
        <v/>
      </c>
      <c r="AG17" s="18">
        <f>IFERROR(_xlfn.BETA.DIST(DATE(YEAR(AG$2),MONTH(AG$2),15),$AD$2,$AE$2,FALSE,DATE(YEAR($AD17),MONTH($AD17),1),DATE(YEAR($AE17),MONTH($AE17),28)),0)</f>
      </c>
      <c r="AH17" s="18">
        <f>IFERROR(_xlfn.BETA.DIST(DATE(YEAR(AH$2),MONTH(AH$2),15),$AD$2,$AE$2,FALSE,DATE(YEAR($AD17),MONTH($AD17),1),DATE(YEAR($AE17),MONTH($AE17),28)),0)</f>
      </c>
      <c r="AI17" s="18">
        <f>IFERROR(_xlfn.BETA.DIST(DATE(YEAR(AI$2),MONTH(AI$2),15),$AD$2,$AE$2,FALSE,DATE(YEAR($AD17),MONTH($AD17),1),DATE(YEAR($AE17),MONTH($AE17),28)),0)</f>
      </c>
      <c r="AJ17" s="18">
        <f>IFERROR(_xlfn.BETA.DIST(DATE(YEAR(AJ$2),MONTH(AJ$2),15),$AD$2,$AE$2,FALSE,DATE(YEAR($AD17),MONTH($AD17),1),DATE(YEAR($AE17),MONTH($AE17),28)),0)</f>
      </c>
      <c r="AK17" s="18">
        <f>IFERROR(_xlfn.BETA.DIST(DATE(YEAR(AK$2),MONTH(AK$2),15),$AD$2,$AE$2,FALSE,DATE(YEAR($AD17),MONTH($AD17),1),DATE(YEAR($AE17),MONTH($AE17),28)),0)</f>
      </c>
      <c r="AL17" s="18">
        <f>IFERROR(_xlfn.BETA.DIST(DATE(YEAR(AL$2),MONTH(AL$2),15),$AD$2,$AE$2,FALSE,DATE(YEAR($AD17),MONTH($AD17),1),DATE(YEAR($AE17),MONTH($AE17),28)),0)</f>
      </c>
      <c r="AM17" s="18">
        <f>IFERROR(_xlfn.BETA.DIST(DATE(YEAR(AM$2),MONTH(AM$2),15),$AD$2,$AE$2,FALSE,DATE(YEAR($AD17),MONTH($AD17),1),DATE(YEAR($AE17),MONTH($AE17),28)),0)</f>
      </c>
      <c r="AN17" s="18">
        <f>IFERROR(_xlfn.BETA.DIST(DATE(YEAR(AN$2),MONTH(AN$2),15),$AD$2,$AE$2,FALSE,DATE(YEAR($AD17),MONTH($AD17),1),DATE(YEAR($AE17),MONTH($AE17),28)),0)</f>
      </c>
      <c r="AO17" s="18">
        <f>IFERROR(_xlfn.BETA.DIST(DATE(YEAR(AO$2),MONTH(AO$2),15),$AD$2,$AE$2,FALSE,DATE(YEAR($AD17),MONTH($AD17),1),DATE(YEAR($AE17),MONTH($AE17),28)),0)</f>
      </c>
      <c r="AP17" s="18">
        <f>IFERROR(_xlfn.BETA.DIST(DATE(YEAR(AP$2),MONTH(AP$2),15),$AD$2,$AE$2,FALSE,DATE(YEAR($AD17),MONTH($AD17),1),DATE(YEAR($AE17),MONTH($AE17),28)),0)</f>
      </c>
      <c r="AQ17" s="18">
        <f>IFERROR(_xlfn.BETA.DIST(DATE(YEAR(AQ$2),MONTH(AQ$2),15),$AD$2,$AE$2,FALSE,DATE(YEAR($AD17),MONTH($AD17),1),DATE(YEAR($AE17),MONTH($AE17),28)),0)</f>
      </c>
      <c r="AR17" s="18">
        <f>IFERROR(_xlfn.BETA.DIST(DATE(YEAR(AR$2),MONTH(AR$2),15),$AD$2,$AE$2,FALSE,DATE(YEAR($AD17),MONTH($AD17),1),DATE(YEAR($AE17),MONTH($AE17),28)),0)</f>
      </c>
      <c r="AS17" s="18">
        <f>IFERROR(_xlfn.BETA.DIST(DATE(YEAR(AS$2),MONTH(AS$2),15),$AD$2,$AE$2,FALSE,DATE(YEAR($AD17),MONTH($AD17),1),DATE(YEAR($AE17),MONTH($AE17),28)),0)</f>
      </c>
      <c r="AT17" s="18">
        <f>IFERROR(_xlfn.BETA.DIST(DATE(YEAR(AT$2),MONTH(AT$2),15),$AD$2,$AE$2,FALSE,DATE(YEAR($AD17),MONTH($AD17),1),DATE(YEAR($AE17),MONTH($AE17),28)),0)</f>
      </c>
      <c r="AU17" s="18">
        <f>IFERROR(_xlfn.BETA.DIST(DATE(YEAR(AU$2),MONTH(AU$2),15),$AD$2,$AE$2,FALSE,DATE(YEAR($AD17),MONTH($AD17),1),DATE(YEAR($AE17),MONTH($AE17),28)),0)</f>
      </c>
      <c r="AV17" s="18">
        <f>SUM(AG17:AU17)</f>
      </c>
      <c r="AW17" s="18">
        <f>IF(J17&lt;&gt;0,J17,IF($AV17=0,0,AG17/$AV17*$Z17))</f>
      </c>
      <c r="AX17" s="18">
        <f>IF(K17&lt;&gt;0,K17,IF($AV17=0,0,AH17/$AV17*$Z17))</f>
      </c>
      <c r="AY17" s="18">
        <f>IF(L17&lt;&gt;0,L17,IF($AV17=0,0,AI17/$AV17*$Z17))</f>
      </c>
      <c r="AZ17" s="18">
        <f>IF(M17&lt;&gt;0,M17,IF($AV17=0,0,AJ17/$AV17*$Z17))</f>
      </c>
      <c r="BA17" s="18">
        <f>IF(N17&lt;&gt;0,N17,IF($AV17=0,0,AK17/$AV17*$Z17))</f>
      </c>
      <c r="BB17" s="18">
        <f>IF(O17&lt;&gt;0,O17,IF($AV17=0,0,AL17/$AV17*$Z17))</f>
      </c>
      <c r="BC17" s="18">
        <f>IF(P17&lt;&gt;0,P17,IF($AV17=0,0,AM17/$AV17*$Z17))</f>
      </c>
      <c r="BD17" s="18">
        <f>IF(Q17&lt;&gt;0,Q17,IF($AV17=0,0,AN17/$AV17*$Z17))</f>
      </c>
      <c r="BE17" s="18">
        <f>IF(R17&lt;&gt;0,R17,IF($AV17=0,0,AO17/$AV17*$Z17))</f>
      </c>
      <c r="BF17" s="18">
        <f>IF(S17&lt;&gt;0,S17,IF($AV17=0,0,AP17/$AV17*$Z17))</f>
      </c>
      <c r="BG17" s="18">
        <f>IF(T17&lt;&gt;0,T17,IF($AV17=0,0,AQ17/$AV17*$Z17))</f>
      </c>
      <c r="BH17" s="18">
        <f>IF(U17&lt;&gt;0,U17,IF($AV17=0,0,AR17/$AV17*$Z17))</f>
      </c>
      <c r="BI17" s="18">
        <f>IF(V17&lt;&gt;0,V17,IF($AV17=0,0,AS17/$AV17*$Z17))</f>
      </c>
      <c r="BJ17" s="18">
        <f>IF(W17&lt;&gt;0,W17,IF($AV17=0,0,AT17/$AV17*$Z17))</f>
      </c>
      <c r="BK17" s="18">
        <f>IF(X17&lt;&gt;0,X17,IF($AV17=0,0,AU17/$AV17*$Z17))</f>
      </c>
      <c r="BL17" s="18">
        <f>SUM(AW17:BK17)</f>
      </c>
      <c r="BM17" s="18">
        <f>I17-BL17</f>
      </c>
    </row>
    <row r="18" outlineLevel="4">
      <c r="A18" s="5" t="str">
        <v>5.7</v>
      </c>
      <c r="B18" s="5" t="str">
        <v/>
      </c>
      <c r="C18" s="5" t="str">
        <v>BSKDGNGENGR07</v>
      </c>
      <c r="D18" s="5" t="str">
        <v>BSKDGNGENGR07</v>
      </c>
      <c r="E18" s="19">
        <f>IFERROR(_xlfn.XLOOKUP(F18,Assumptions!B:B,Assumptions!C:C),0)</f>
      </c>
      <c r="F18" s="5" t="str">
        <v>Retention</v>
      </c>
      <c r="G18" s="5" t="str">
        <v/>
      </c>
      <c r="H18" s="18">
        <f>G15*E18</f>
      </c>
      <c r="I18" s="18">
        <f>H18*(1-0)</f>
      </c>
      <c r="J18" s="18">
        <v>0</v>
      </c>
      <c r="K18" s="18">
        <v>0</v>
      </c>
      <c r="L18" s="18">
        <v>0</v>
      </c>
      <c r="M18" s="18">
        <v>0</v>
      </c>
      <c r="N18" s="18">
        <v>0</v>
      </c>
      <c r="O18" s="18">
        <v>0</v>
      </c>
      <c r="P18" s="18">
        <v>0</v>
      </c>
      <c r="Q18" s="18">
        <v>0</v>
      </c>
      <c r="R18" s="18">
        <v>0</v>
      </c>
      <c r="S18" s="18">
        <v>0</v>
      </c>
      <c r="T18" s="18">
        <v>0</v>
      </c>
      <c r="U18" s="18">
        <v>0</v>
      </c>
      <c r="V18" s="18">
        <v>0</v>
      </c>
      <c r="W18" s="18">
        <v>0</v>
      </c>
      <c r="X18" s="18">
        <v>0</v>
      </c>
      <c r="Y18" s="18">
        <f>SUM(J18:X18)</f>
      </c>
      <c r="Z18" s="18">
        <f>I18-Y18</f>
      </c>
      <c r="AA18" s="20">
        <v>46483</v>
      </c>
      <c r="AB18" s="20">
        <v>46483</v>
      </c>
      <c r="AC18" s="18">
        <f>IFERROR(_xlfn.XLOOKUP(F18,Assumptions!B:B,Assumptions!D:D),0)</f>
      </c>
      <c r="AD18" s="20">
        <f>AA18+AC18</f>
      </c>
      <c r="AE18" s="20">
        <f>AC18+AB18</f>
      </c>
      <c r="AF18" s="5" t="str">
        <v/>
      </c>
      <c r="AG18" s="18">
        <f>IFERROR(_xlfn.BETA.DIST(DATE(YEAR(AG$2),MONTH(AG$2),15),$AD$2,$AE$2,FALSE,DATE(YEAR($AD18),MONTH($AD18),1),DATE(YEAR($AE18),MONTH($AE18),28)),0)</f>
      </c>
      <c r="AH18" s="18">
        <f>IFERROR(_xlfn.BETA.DIST(DATE(YEAR(AH$2),MONTH(AH$2),15),$AD$2,$AE$2,FALSE,DATE(YEAR($AD18),MONTH($AD18),1),DATE(YEAR($AE18),MONTH($AE18),28)),0)</f>
      </c>
      <c r="AI18" s="18">
        <f>IFERROR(_xlfn.BETA.DIST(DATE(YEAR(AI$2),MONTH(AI$2),15),$AD$2,$AE$2,FALSE,DATE(YEAR($AD18),MONTH($AD18),1),DATE(YEAR($AE18),MONTH($AE18),28)),0)</f>
      </c>
      <c r="AJ18" s="18">
        <f>IFERROR(_xlfn.BETA.DIST(DATE(YEAR(AJ$2),MONTH(AJ$2),15),$AD$2,$AE$2,FALSE,DATE(YEAR($AD18),MONTH($AD18),1),DATE(YEAR($AE18),MONTH($AE18),28)),0)</f>
      </c>
      <c r="AK18" s="18">
        <f>IFERROR(_xlfn.BETA.DIST(DATE(YEAR(AK$2),MONTH(AK$2),15),$AD$2,$AE$2,FALSE,DATE(YEAR($AD18),MONTH($AD18),1),DATE(YEAR($AE18),MONTH($AE18),28)),0)</f>
      </c>
      <c r="AL18" s="18">
        <f>IFERROR(_xlfn.BETA.DIST(DATE(YEAR(AL$2),MONTH(AL$2),15),$AD$2,$AE$2,FALSE,DATE(YEAR($AD18),MONTH($AD18),1),DATE(YEAR($AE18),MONTH($AE18),28)),0)</f>
      </c>
      <c r="AM18" s="18">
        <f>IFERROR(_xlfn.BETA.DIST(DATE(YEAR(AM$2),MONTH(AM$2),15),$AD$2,$AE$2,FALSE,DATE(YEAR($AD18),MONTH($AD18),1),DATE(YEAR($AE18),MONTH($AE18),28)),0)</f>
      </c>
      <c r="AN18" s="18">
        <f>IFERROR(_xlfn.BETA.DIST(DATE(YEAR(AN$2),MONTH(AN$2),15),$AD$2,$AE$2,FALSE,DATE(YEAR($AD18),MONTH($AD18),1),DATE(YEAR($AE18),MONTH($AE18),28)),0)</f>
      </c>
      <c r="AO18" s="18">
        <f>IFERROR(_xlfn.BETA.DIST(DATE(YEAR(AO$2),MONTH(AO$2),15),$AD$2,$AE$2,FALSE,DATE(YEAR($AD18),MONTH($AD18),1),DATE(YEAR($AE18),MONTH($AE18),28)),0)</f>
      </c>
      <c r="AP18" s="18">
        <f>IFERROR(_xlfn.BETA.DIST(DATE(YEAR(AP$2),MONTH(AP$2),15),$AD$2,$AE$2,FALSE,DATE(YEAR($AD18),MONTH($AD18),1),DATE(YEAR($AE18),MONTH($AE18),28)),0)</f>
      </c>
      <c r="AQ18" s="18">
        <f>IFERROR(_xlfn.BETA.DIST(DATE(YEAR(AQ$2),MONTH(AQ$2),15),$AD$2,$AE$2,FALSE,DATE(YEAR($AD18),MONTH($AD18),1),DATE(YEAR($AE18),MONTH($AE18),28)),0)</f>
      </c>
      <c r="AR18" s="18">
        <f>IFERROR(_xlfn.BETA.DIST(DATE(YEAR(AR$2),MONTH(AR$2),15),$AD$2,$AE$2,FALSE,DATE(YEAR($AD18),MONTH($AD18),1),DATE(YEAR($AE18),MONTH($AE18),28)),0)</f>
      </c>
      <c r="AS18" s="18">
        <f>IFERROR(_xlfn.BETA.DIST(DATE(YEAR(AS$2),MONTH(AS$2),15),$AD$2,$AE$2,FALSE,DATE(YEAR($AD18),MONTH($AD18),1),DATE(YEAR($AE18),MONTH($AE18),28)),0)</f>
      </c>
      <c r="AT18" s="18">
        <f>IFERROR(_xlfn.BETA.DIST(DATE(YEAR(AT$2),MONTH(AT$2),15),$AD$2,$AE$2,FALSE,DATE(YEAR($AD18),MONTH($AD18),1),DATE(YEAR($AE18),MONTH($AE18),28)),0)</f>
      </c>
      <c r="AU18" s="18">
        <f>IFERROR(_xlfn.BETA.DIST(DATE(YEAR(AU$2),MONTH(AU$2),15),$AD$2,$AE$2,FALSE,DATE(YEAR($AD18),MONTH($AD18),1),DATE(YEAR($AE18),MONTH($AE18),28)),0)</f>
      </c>
      <c r="AV18" s="18">
        <f>SUM(AG18:AU18)</f>
      </c>
      <c r="AW18" s="18">
        <f>IF(J18&lt;&gt;0,J18,IF($AV18=0,0,AG18/$AV18*$Z18))</f>
      </c>
      <c r="AX18" s="18">
        <f>IF(K18&lt;&gt;0,K18,IF($AV18=0,0,AH18/$AV18*$Z18))</f>
      </c>
      <c r="AY18" s="18">
        <f>IF(L18&lt;&gt;0,L18,IF($AV18=0,0,AI18/$AV18*$Z18))</f>
      </c>
      <c r="AZ18" s="18">
        <f>IF(M18&lt;&gt;0,M18,IF($AV18=0,0,AJ18/$AV18*$Z18))</f>
      </c>
      <c r="BA18" s="18">
        <f>IF(N18&lt;&gt;0,N18,IF($AV18=0,0,AK18/$AV18*$Z18))</f>
      </c>
      <c r="BB18" s="18">
        <f>IF(O18&lt;&gt;0,O18,IF($AV18=0,0,AL18/$AV18*$Z18))</f>
      </c>
      <c r="BC18" s="18">
        <f>IF(P18&lt;&gt;0,P18,IF($AV18=0,0,AM18/$AV18*$Z18))</f>
      </c>
      <c r="BD18" s="18">
        <f>IF(Q18&lt;&gt;0,Q18,IF($AV18=0,0,AN18/$AV18*$Z18))</f>
      </c>
      <c r="BE18" s="18">
        <f>IF(R18&lt;&gt;0,R18,IF($AV18=0,0,AO18/$AV18*$Z18))</f>
      </c>
      <c r="BF18" s="18">
        <f>IF(S18&lt;&gt;0,S18,IF($AV18=0,0,AP18/$AV18*$Z18))</f>
      </c>
      <c r="BG18" s="18">
        <f>IF(T18&lt;&gt;0,T18,IF($AV18=0,0,AQ18/$AV18*$Z18))</f>
      </c>
      <c r="BH18" s="18">
        <f>IF(U18&lt;&gt;0,U18,IF($AV18=0,0,AR18/$AV18*$Z18))</f>
      </c>
      <c r="BI18" s="18">
        <f>IF(V18&lt;&gt;0,V18,IF($AV18=0,0,AS18/$AV18*$Z18))</f>
      </c>
      <c r="BJ18" s="18">
        <f>IF(W18&lt;&gt;0,W18,IF($AV18=0,0,AT18/$AV18*$Z18))</f>
      </c>
      <c r="BK18" s="18">
        <f>IF(X18&lt;&gt;0,X18,IF($AV18=0,0,AU18/$AV18*$Z18))</f>
      </c>
      <c r="BL18" s="18">
        <f>SUM(AW18:BK18)</f>
      </c>
      <c r="BM18" s="18">
        <f>I18-BL18</f>
      </c>
    </row>
    <row r="19" outlineLevel="3">
      <c r="A19" s="17" t="str">
        <v>5.9</v>
      </c>
      <c r="B19" s="17" t="str">
        <v/>
      </c>
      <c r="C19" s="17" t="str">
        <v/>
      </c>
      <c r="D19" s="17" t="str">
        <v/>
      </c>
      <c r="E19" s="17" t="str">
        <v>5.9</v>
      </c>
      <c r="F19" s="17" t="str">
        <v>Single phase AIS 30kV, 4.5kJ/kV, 10kA surge arresters for the 66 kV side neutral point of 175 MVA Power Transformers as specified.</v>
      </c>
      <c r="G19" s="17">
        <v>2024.55</v>
      </c>
      <c r="H19" s="17" t="str">
        <v/>
      </c>
      <c r="I19" s="17" t="str">
        <v/>
      </c>
      <c r="J19" s="17" t="str">
        <v/>
      </c>
      <c r="K19" s="17" t="str">
        <v/>
      </c>
      <c r="L19" s="17" t="str">
        <v/>
      </c>
      <c r="M19" s="17" t="str">
        <v/>
      </c>
      <c r="N19" s="17" t="str">
        <v/>
      </c>
      <c r="O19" s="17" t="str">
        <v/>
      </c>
      <c r="P19" s="17" t="str">
        <v/>
      </c>
      <c r="Q19" s="17" t="str">
        <v/>
      </c>
      <c r="R19" s="17" t="str">
        <v/>
      </c>
      <c r="S19" s="17" t="str">
        <v/>
      </c>
      <c r="T19" s="17" t="str">
        <v/>
      </c>
      <c r="U19" s="17" t="str">
        <v/>
      </c>
      <c r="V19" s="17" t="str">
        <v/>
      </c>
      <c r="W19" s="17" t="str">
        <v/>
      </c>
      <c r="X19" s="17" t="str">
        <v/>
      </c>
      <c r="Y19" s="17" t="str">
        <v/>
      </c>
      <c r="Z19" s="17" t="str">
        <v/>
      </c>
      <c r="AA19" s="17" t="str">
        <v/>
      </c>
      <c r="AB19" s="17" t="str">
        <v/>
      </c>
      <c r="AC19" s="17" t="str">
        <v/>
      </c>
      <c r="AD19" s="17" t="str">
        <v/>
      </c>
      <c r="AE19" s="17" t="str">
        <v/>
      </c>
      <c r="AF19" s="5" t="str">
        <v/>
      </c>
      <c r="AG19" s="18">
        <f>IFERROR(_xlfn.BETA.DIST(DATE(YEAR(AG$2),MONTH(AG$2),15),$AD$2,$AE$2,FALSE,DATE(YEAR($AD19),MONTH($AD19),1),DATE(YEAR($AE19),MONTH($AE19),28)),0)</f>
      </c>
      <c r="AH19" s="18">
        <f>IFERROR(_xlfn.BETA.DIST(DATE(YEAR(AH$2),MONTH(AH$2),15),$AD$2,$AE$2,FALSE,DATE(YEAR($AD19),MONTH($AD19),1),DATE(YEAR($AE19),MONTH($AE19),28)),0)</f>
      </c>
      <c r="AI19" s="18">
        <f>IFERROR(_xlfn.BETA.DIST(DATE(YEAR(AI$2),MONTH(AI$2),15),$AD$2,$AE$2,FALSE,DATE(YEAR($AD19),MONTH($AD19),1),DATE(YEAR($AE19),MONTH($AE19),28)),0)</f>
      </c>
      <c r="AJ19" s="18">
        <f>IFERROR(_xlfn.BETA.DIST(DATE(YEAR(AJ$2),MONTH(AJ$2),15),$AD$2,$AE$2,FALSE,DATE(YEAR($AD19),MONTH($AD19),1),DATE(YEAR($AE19),MONTH($AE19),28)),0)</f>
      </c>
      <c r="AK19" s="18">
        <f>IFERROR(_xlfn.BETA.DIST(DATE(YEAR(AK$2),MONTH(AK$2),15),$AD$2,$AE$2,FALSE,DATE(YEAR($AD19),MONTH($AD19),1),DATE(YEAR($AE19),MONTH($AE19),28)),0)</f>
      </c>
      <c r="AL19" s="18">
        <f>IFERROR(_xlfn.BETA.DIST(DATE(YEAR(AL$2),MONTH(AL$2),15),$AD$2,$AE$2,FALSE,DATE(YEAR($AD19),MONTH($AD19),1),DATE(YEAR($AE19),MONTH($AE19),28)),0)</f>
      </c>
      <c r="AM19" s="18">
        <f>IFERROR(_xlfn.BETA.DIST(DATE(YEAR(AM$2),MONTH(AM$2),15),$AD$2,$AE$2,FALSE,DATE(YEAR($AD19),MONTH($AD19),1),DATE(YEAR($AE19),MONTH($AE19),28)),0)</f>
      </c>
      <c r="AN19" s="18">
        <f>IFERROR(_xlfn.BETA.DIST(DATE(YEAR(AN$2),MONTH(AN$2),15),$AD$2,$AE$2,FALSE,DATE(YEAR($AD19),MONTH($AD19),1),DATE(YEAR($AE19),MONTH($AE19),28)),0)</f>
      </c>
      <c r="AO19" s="18">
        <f>IFERROR(_xlfn.BETA.DIST(DATE(YEAR(AO$2),MONTH(AO$2),15),$AD$2,$AE$2,FALSE,DATE(YEAR($AD19),MONTH($AD19),1),DATE(YEAR($AE19),MONTH($AE19),28)),0)</f>
      </c>
      <c r="AP19" s="18">
        <f>IFERROR(_xlfn.BETA.DIST(DATE(YEAR(AP$2),MONTH(AP$2),15),$AD$2,$AE$2,FALSE,DATE(YEAR($AD19),MONTH($AD19),1),DATE(YEAR($AE19),MONTH($AE19),28)),0)</f>
      </c>
      <c r="AQ19" s="18">
        <f>IFERROR(_xlfn.BETA.DIST(DATE(YEAR(AQ$2),MONTH(AQ$2),15),$AD$2,$AE$2,FALSE,DATE(YEAR($AD19),MONTH($AD19),1),DATE(YEAR($AE19),MONTH($AE19),28)),0)</f>
      </c>
      <c r="AR19" s="18">
        <f>IFERROR(_xlfn.BETA.DIST(DATE(YEAR(AR$2),MONTH(AR$2),15),$AD$2,$AE$2,FALSE,DATE(YEAR($AD19),MONTH($AD19),1),DATE(YEAR($AE19),MONTH($AE19),28)),0)</f>
      </c>
      <c r="AS19" s="18">
        <f>IFERROR(_xlfn.BETA.DIST(DATE(YEAR(AS$2),MONTH(AS$2),15),$AD$2,$AE$2,FALSE,DATE(YEAR($AD19),MONTH($AD19),1),DATE(YEAR($AE19),MONTH($AE19),28)),0)</f>
      </c>
      <c r="AT19" s="18">
        <f>IFERROR(_xlfn.BETA.DIST(DATE(YEAR(AT$2),MONTH(AT$2),15),$AD$2,$AE$2,FALSE,DATE(YEAR($AD19),MONTH($AD19),1),DATE(YEAR($AE19),MONTH($AE19),28)),0)</f>
      </c>
      <c r="AU19" s="18">
        <f>IFERROR(_xlfn.BETA.DIST(DATE(YEAR(AU$2),MONTH(AU$2),15),$AD$2,$AE$2,FALSE,DATE(YEAR($AD19),MONTH($AD19),1),DATE(YEAR($AE19),MONTH($AE19),28)),0)</f>
      </c>
      <c r="AV19" s="18">
        <f>SUM(AG19:AU19)</f>
      </c>
      <c r="AW19" s="18">
        <f>IF(J19&lt;&gt;0,J19,IF($AV19=0,0,AG19/$AV19*$Z19))</f>
      </c>
      <c r="AX19" s="18">
        <f>IF(K19&lt;&gt;0,K19,IF($AV19=0,0,AH19/$AV19*$Z19))</f>
      </c>
      <c r="AY19" s="18">
        <f>IF(L19&lt;&gt;0,L19,IF($AV19=0,0,AI19/$AV19*$Z19))</f>
      </c>
      <c r="AZ19" s="18">
        <f>IF(M19&lt;&gt;0,M19,IF($AV19=0,0,AJ19/$AV19*$Z19))</f>
      </c>
      <c r="BA19" s="18">
        <f>IF(N19&lt;&gt;0,N19,IF($AV19=0,0,AK19/$AV19*$Z19))</f>
      </c>
      <c r="BB19" s="18">
        <f>IF(O19&lt;&gt;0,O19,IF($AV19=0,0,AL19/$AV19*$Z19))</f>
      </c>
      <c r="BC19" s="18">
        <f>IF(P19&lt;&gt;0,P19,IF($AV19=0,0,AM19/$AV19*$Z19))</f>
      </c>
      <c r="BD19" s="18">
        <f>IF(Q19&lt;&gt;0,Q19,IF($AV19=0,0,AN19/$AV19*$Z19))</f>
      </c>
      <c r="BE19" s="18">
        <f>IF(R19&lt;&gt;0,R19,IF($AV19=0,0,AO19/$AV19*$Z19))</f>
      </c>
      <c r="BF19" s="18">
        <f>IF(S19&lt;&gt;0,S19,IF($AV19=0,0,AP19/$AV19*$Z19))</f>
      </c>
      <c r="BG19" s="18">
        <f>IF(T19&lt;&gt;0,T19,IF($AV19=0,0,AQ19/$AV19*$Z19))</f>
      </c>
      <c r="BH19" s="18">
        <f>IF(U19&lt;&gt;0,U19,IF($AV19=0,0,AR19/$AV19*$Z19))</f>
      </c>
      <c r="BI19" s="18">
        <f>IF(V19&lt;&gt;0,V19,IF($AV19=0,0,AS19/$AV19*$Z19))</f>
      </c>
      <c r="BJ19" s="18">
        <f>IF(W19&lt;&gt;0,W19,IF($AV19=0,0,AT19/$AV19*$Z19))</f>
      </c>
      <c r="BK19" s="18">
        <f>IF(X19&lt;&gt;0,X19,IF($AV19=0,0,AU19/$AV19*$Z19))</f>
      </c>
      <c r="BL19" s="18">
        <f>SUM(AW19:BK19)</f>
      </c>
      <c r="BM19" s="17" t="str">
        <v/>
      </c>
    </row>
    <row r="20" outlineLevel="4">
      <c r="A20" s="5" t="str">
        <v>5.9</v>
      </c>
      <c r="B20" s="5" t="str">
        <v/>
      </c>
      <c r="C20" s="5" t="str">
        <v>BSKDGNGENGR05</v>
      </c>
      <c r="D20" s="5" t="str">
        <v>BSKDGNGENGR05</v>
      </c>
      <c r="E20" s="19">
        <f>IFERROR(_xlfn.XLOOKUP(F20,Assumptions!B:B,Assumptions!C:C),0)</f>
      </c>
      <c r="F20" s="5" t="str">
        <v>Advanced Payment</v>
      </c>
      <c r="G20" s="5" t="str">
        <v/>
      </c>
      <c r="H20" s="18">
        <f>G19*E20</f>
      </c>
      <c r="I20" s="18">
        <f>H20*(1-0)</f>
      </c>
      <c r="J20" s="18">
        <v>0</v>
      </c>
      <c r="K20" s="18">
        <v>0</v>
      </c>
      <c r="L20" s="18">
        <v>0</v>
      </c>
      <c r="M20" s="18">
        <v>0</v>
      </c>
      <c r="N20" s="18">
        <v>0</v>
      </c>
      <c r="O20" s="18">
        <v>0</v>
      </c>
      <c r="P20" s="18">
        <v>0</v>
      </c>
      <c r="Q20" s="18">
        <v>0</v>
      </c>
      <c r="R20" s="18">
        <v>0</v>
      </c>
      <c r="S20" s="18">
        <v>0</v>
      </c>
      <c r="T20" s="18">
        <v>0</v>
      </c>
      <c r="U20" s="18">
        <v>0</v>
      </c>
      <c r="V20" s="18">
        <v>0</v>
      </c>
      <c r="W20" s="18">
        <v>0</v>
      </c>
      <c r="X20" s="18">
        <v>0</v>
      </c>
      <c r="Y20" s="18">
        <f>SUM(J20:X20)</f>
      </c>
      <c r="Z20" s="18">
        <f>I20-Y20</f>
      </c>
      <c r="AA20" s="20">
        <v>46026</v>
      </c>
      <c r="AB20" s="20">
        <v>46026</v>
      </c>
      <c r="AC20" s="18">
        <f>IFERROR(_xlfn.XLOOKUP(F20,Assumptions!B:B,Assumptions!D:D),0)</f>
      </c>
      <c r="AD20" s="20">
        <f>AA20+AC20</f>
      </c>
      <c r="AE20" s="20">
        <f>AC20+AB20</f>
      </c>
      <c r="AF20" s="5" t="str">
        <v/>
      </c>
      <c r="AG20" s="18">
        <f>IFERROR(_xlfn.BETA.DIST(DATE(YEAR(AG$2),MONTH(AG$2),15),$AD$2,$AE$2,FALSE,DATE(YEAR($AD20),MONTH($AD20),1),DATE(YEAR($AE20),MONTH($AE20),28)),0)</f>
      </c>
      <c r="AH20" s="18">
        <f>IFERROR(_xlfn.BETA.DIST(DATE(YEAR(AH$2),MONTH(AH$2),15),$AD$2,$AE$2,FALSE,DATE(YEAR($AD20),MONTH($AD20),1),DATE(YEAR($AE20),MONTH($AE20),28)),0)</f>
      </c>
      <c r="AI20" s="18">
        <f>IFERROR(_xlfn.BETA.DIST(DATE(YEAR(AI$2),MONTH(AI$2),15),$AD$2,$AE$2,FALSE,DATE(YEAR($AD20),MONTH($AD20),1),DATE(YEAR($AE20),MONTH($AE20),28)),0)</f>
      </c>
      <c r="AJ20" s="18">
        <f>IFERROR(_xlfn.BETA.DIST(DATE(YEAR(AJ$2),MONTH(AJ$2),15),$AD$2,$AE$2,FALSE,DATE(YEAR($AD20),MONTH($AD20),1),DATE(YEAR($AE20),MONTH($AE20),28)),0)</f>
      </c>
      <c r="AK20" s="18">
        <f>IFERROR(_xlfn.BETA.DIST(DATE(YEAR(AK$2),MONTH(AK$2),15),$AD$2,$AE$2,FALSE,DATE(YEAR($AD20),MONTH($AD20),1),DATE(YEAR($AE20),MONTH($AE20),28)),0)</f>
      </c>
      <c r="AL20" s="18">
        <f>IFERROR(_xlfn.BETA.DIST(DATE(YEAR(AL$2),MONTH(AL$2),15),$AD$2,$AE$2,FALSE,DATE(YEAR($AD20),MONTH($AD20),1),DATE(YEAR($AE20),MONTH($AE20),28)),0)</f>
      </c>
      <c r="AM20" s="18">
        <f>IFERROR(_xlfn.BETA.DIST(DATE(YEAR(AM$2),MONTH(AM$2),15),$AD$2,$AE$2,FALSE,DATE(YEAR($AD20),MONTH($AD20),1),DATE(YEAR($AE20),MONTH($AE20),28)),0)</f>
      </c>
      <c r="AN20" s="18">
        <f>IFERROR(_xlfn.BETA.DIST(DATE(YEAR(AN$2),MONTH(AN$2),15),$AD$2,$AE$2,FALSE,DATE(YEAR($AD20),MONTH($AD20),1),DATE(YEAR($AE20),MONTH($AE20),28)),0)</f>
      </c>
      <c r="AO20" s="18">
        <f>IFERROR(_xlfn.BETA.DIST(DATE(YEAR(AO$2),MONTH(AO$2),15),$AD$2,$AE$2,FALSE,DATE(YEAR($AD20),MONTH($AD20),1),DATE(YEAR($AE20),MONTH($AE20),28)),0)</f>
      </c>
      <c r="AP20" s="18">
        <f>IFERROR(_xlfn.BETA.DIST(DATE(YEAR(AP$2),MONTH(AP$2),15),$AD$2,$AE$2,FALSE,DATE(YEAR($AD20),MONTH($AD20),1),DATE(YEAR($AE20),MONTH($AE20),28)),0)</f>
      </c>
      <c r="AQ20" s="18">
        <f>IFERROR(_xlfn.BETA.DIST(DATE(YEAR(AQ$2),MONTH(AQ$2),15),$AD$2,$AE$2,FALSE,DATE(YEAR($AD20),MONTH($AD20),1),DATE(YEAR($AE20),MONTH($AE20),28)),0)</f>
      </c>
      <c r="AR20" s="18">
        <f>IFERROR(_xlfn.BETA.DIST(DATE(YEAR(AR$2),MONTH(AR$2),15),$AD$2,$AE$2,FALSE,DATE(YEAR($AD20),MONTH($AD20),1),DATE(YEAR($AE20),MONTH($AE20),28)),0)</f>
      </c>
      <c r="AS20" s="18">
        <f>IFERROR(_xlfn.BETA.DIST(DATE(YEAR(AS$2),MONTH(AS$2),15),$AD$2,$AE$2,FALSE,DATE(YEAR($AD20),MONTH($AD20),1),DATE(YEAR($AE20),MONTH($AE20),28)),0)</f>
      </c>
      <c r="AT20" s="18">
        <f>IFERROR(_xlfn.BETA.DIST(DATE(YEAR(AT$2),MONTH(AT$2),15),$AD$2,$AE$2,FALSE,DATE(YEAR($AD20),MONTH($AD20),1),DATE(YEAR($AE20),MONTH($AE20),28)),0)</f>
      </c>
      <c r="AU20" s="18">
        <f>IFERROR(_xlfn.BETA.DIST(DATE(YEAR(AU$2),MONTH(AU$2),15),$AD$2,$AE$2,FALSE,DATE(YEAR($AD20),MONTH($AD20),1),DATE(YEAR($AE20),MONTH($AE20),28)),0)</f>
      </c>
      <c r="AV20" s="18">
        <f>SUM(AG20:AU20)</f>
      </c>
      <c r="AW20" s="18">
        <f>IF(J20&lt;&gt;0,J20,IF($AV20=0,0,AG20/$AV20*$Z20))</f>
      </c>
      <c r="AX20" s="18">
        <f>IF(K20&lt;&gt;0,K20,IF($AV20=0,0,AH20/$AV20*$Z20))</f>
      </c>
      <c r="AY20" s="18">
        <f>IF(L20&lt;&gt;0,L20,IF($AV20=0,0,AI20/$AV20*$Z20))</f>
      </c>
      <c r="AZ20" s="18">
        <f>IF(M20&lt;&gt;0,M20,IF($AV20=0,0,AJ20/$AV20*$Z20))</f>
      </c>
      <c r="BA20" s="18">
        <f>IF(N20&lt;&gt;0,N20,IF($AV20=0,0,AK20/$AV20*$Z20))</f>
      </c>
      <c r="BB20" s="18">
        <f>IF(O20&lt;&gt;0,O20,IF($AV20=0,0,AL20/$AV20*$Z20))</f>
      </c>
      <c r="BC20" s="18">
        <f>IF(P20&lt;&gt;0,P20,IF($AV20=0,0,AM20/$AV20*$Z20))</f>
      </c>
      <c r="BD20" s="18">
        <f>IF(Q20&lt;&gt;0,Q20,IF($AV20=0,0,AN20/$AV20*$Z20))</f>
      </c>
      <c r="BE20" s="18">
        <f>IF(R20&lt;&gt;0,R20,IF($AV20=0,0,AO20/$AV20*$Z20))</f>
      </c>
      <c r="BF20" s="18">
        <f>IF(S20&lt;&gt;0,S20,IF($AV20=0,0,AP20/$AV20*$Z20))</f>
      </c>
      <c r="BG20" s="18">
        <f>IF(T20&lt;&gt;0,T20,IF($AV20=0,0,AQ20/$AV20*$Z20))</f>
      </c>
      <c r="BH20" s="18">
        <f>IF(U20&lt;&gt;0,U20,IF($AV20=0,0,AR20/$AV20*$Z20))</f>
      </c>
      <c r="BI20" s="18">
        <f>IF(V20&lt;&gt;0,V20,IF($AV20=0,0,AS20/$AV20*$Z20))</f>
      </c>
      <c r="BJ20" s="18">
        <f>IF(W20&lt;&gt;0,W20,IF($AV20=0,0,AT20/$AV20*$Z20))</f>
      </c>
      <c r="BK20" s="18">
        <f>IF(X20&lt;&gt;0,X20,IF($AV20=0,0,AU20/$AV20*$Z20))</f>
      </c>
      <c r="BL20" s="18">
        <f>SUM(AW20:BK20)</f>
      </c>
      <c r="BM20" s="18">
        <f>I20-BL20</f>
      </c>
    </row>
    <row r="21" outlineLevel="4">
      <c r="A21" s="5" t="str">
        <v>5.9</v>
      </c>
      <c r="B21" s="5" t="str">
        <v/>
      </c>
      <c r="C21" s="5" t="str">
        <v/>
      </c>
      <c r="D21" s="5" t="str">
        <v/>
      </c>
      <c r="E21" s="19">
        <f>IFERROR(_xlfn.XLOOKUP(F21,Assumptions!B:B,Assumptions!C:C),0)</f>
      </c>
      <c r="F21" s="5" t="str">
        <v>Site Delivery EUR</v>
      </c>
      <c r="G21" s="5" t="str">
        <v/>
      </c>
      <c r="H21" s="18">
        <f>G19*E21</f>
      </c>
      <c r="I21" s="18">
        <f>H21*(1-0)</f>
      </c>
      <c r="J21" s="18">
        <v>0</v>
      </c>
      <c r="K21" s="18">
        <v>0</v>
      </c>
      <c r="L21" s="18">
        <v>0</v>
      </c>
      <c r="M21" s="18">
        <v>0</v>
      </c>
      <c r="N21" s="18">
        <v>0</v>
      </c>
      <c r="O21" s="18">
        <v>0</v>
      </c>
      <c r="P21" s="18">
        <v>0</v>
      </c>
      <c r="Q21" s="18">
        <v>0</v>
      </c>
      <c r="R21" s="18">
        <v>0</v>
      </c>
      <c r="S21" s="18">
        <v>0</v>
      </c>
      <c r="T21" s="18">
        <v>0</v>
      </c>
      <c r="U21" s="18">
        <v>0</v>
      </c>
      <c r="V21" s="18">
        <v>0</v>
      </c>
      <c r="W21" s="18">
        <v>0</v>
      </c>
      <c r="X21" s="18">
        <v>0</v>
      </c>
      <c r="Y21" s="18">
        <f>SUM(J21:X21)</f>
      </c>
      <c r="Z21" s="18">
        <f>I21-Y21</f>
      </c>
      <c r="AA21" s="5" t="str">
        <v/>
      </c>
      <c r="AB21" s="5" t="str">
        <v/>
      </c>
      <c r="AC21" s="18">
        <f>IFERROR(_xlfn.XLOOKUP(F21,Assumptions!B:B,Assumptions!D:D),0)</f>
      </c>
      <c r="AD21" s="20">
        <f>AA21+AC21</f>
      </c>
      <c r="AE21" s="20">
        <f>AC21+AB21</f>
      </c>
      <c r="AF21" s="5" t="str">
        <v/>
      </c>
      <c r="AG21" s="18">
        <f>IFERROR(_xlfn.BETA.DIST(DATE(YEAR(AG$2),MONTH(AG$2),15),$AD$2,$AE$2,FALSE,DATE(YEAR($AD21),MONTH($AD21),1),DATE(YEAR($AE21),MONTH($AE21),28)),0)</f>
      </c>
      <c r="AH21" s="18">
        <f>IFERROR(_xlfn.BETA.DIST(DATE(YEAR(AH$2),MONTH(AH$2),15),$AD$2,$AE$2,FALSE,DATE(YEAR($AD21),MONTH($AD21),1),DATE(YEAR($AE21),MONTH($AE21),28)),0)</f>
      </c>
      <c r="AI21" s="18">
        <f>IFERROR(_xlfn.BETA.DIST(DATE(YEAR(AI$2),MONTH(AI$2),15),$AD$2,$AE$2,FALSE,DATE(YEAR($AD21),MONTH($AD21),1),DATE(YEAR($AE21),MONTH($AE21),28)),0)</f>
      </c>
      <c r="AJ21" s="18">
        <f>IFERROR(_xlfn.BETA.DIST(DATE(YEAR(AJ$2),MONTH(AJ$2),15),$AD$2,$AE$2,FALSE,DATE(YEAR($AD21),MONTH($AD21),1),DATE(YEAR($AE21),MONTH($AE21),28)),0)</f>
      </c>
      <c r="AK21" s="18">
        <f>IFERROR(_xlfn.BETA.DIST(DATE(YEAR(AK$2),MONTH(AK$2),15),$AD$2,$AE$2,FALSE,DATE(YEAR($AD21),MONTH($AD21),1),DATE(YEAR($AE21),MONTH($AE21),28)),0)</f>
      </c>
      <c r="AL21" s="18">
        <f>IFERROR(_xlfn.BETA.DIST(DATE(YEAR(AL$2),MONTH(AL$2),15),$AD$2,$AE$2,FALSE,DATE(YEAR($AD21),MONTH($AD21),1),DATE(YEAR($AE21),MONTH($AE21),28)),0)</f>
      </c>
      <c r="AM21" s="18">
        <f>IFERROR(_xlfn.BETA.DIST(DATE(YEAR(AM$2),MONTH(AM$2),15),$AD$2,$AE$2,FALSE,DATE(YEAR($AD21),MONTH($AD21),1),DATE(YEAR($AE21),MONTH($AE21),28)),0)</f>
      </c>
      <c r="AN21" s="18">
        <f>IFERROR(_xlfn.BETA.DIST(DATE(YEAR(AN$2),MONTH(AN$2),15),$AD$2,$AE$2,FALSE,DATE(YEAR($AD21),MONTH($AD21),1),DATE(YEAR($AE21),MONTH($AE21),28)),0)</f>
      </c>
      <c r="AO21" s="18">
        <f>IFERROR(_xlfn.BETA.DIST(DATE(YEAR(AO$2),MONTH(AO$2),15),$AD$2,$AE$2,FALSE,DATE(YEAR($AD21),MONTH($AD21),1),DATE(YEAR($AE21),MONTH($AE21),28)),0)</f>
      </c>
      <c r="AP21" s="18">
        <f>IFERROR(_xlfn.BETA.DIST(DATE(YEAR(AP$2),MONTH(AP$2),15),$AD$2,$AE$2,FALSE,DATE(YEAR($AD21),MONTH($AD21),1),DATE(YEAR($AE21),MONTH($AE21),28)),0)</f>
      </c>
      <c r="AQ21" s="18">
        <f>IFERROR(_xlfn.BETA.DIST(DATE(YEAR(AQ$2),MONTH(AQ$2),15),$AD$2,$AE$2,FALSE,DATE(YEAR($AD21),MONTH($AD21),1),DATE(YEAR($AE21),MONTH($AE21),28)),0)</f>
      </c>
      <c r="AR21" s="18">
        <f>IFERROR(_xlfn.BETA.DIST(DATE(YEAR(AR$2),MONTH(AR$2),15),$AD$2,$AE$2,FALSE,DATE(YEAR($AD21),MONTH($AD21),1),DATE(YEAR($AE21),MONTH($AE21),28)),0)</f>
      </c>
      <c r="AS21" s="18">
        <f>IFERROR(_xlfn.BETA.DIST(DATE(YEAR(AS$2),MONTH(AS$2),15),$AD$2,$AE$2,FALSE,DATE(YEAR($AD21),MONTH($AD21),1),DATE(YEAR($AE21),MONTH($AE21),28)),0)</f>
      </c>
      <c r="AT21" s="18">
        <f>IFERROR(_xlfn.BETA.DIST(DATE(YEAR(AT$2),MONTH(AT$2),15),$AD$2,$AE$2,FALSE,DATE(YEAR($AD21),MONTH($AD21),1),DATE(YEAR($AE21),MONTH($AE21),28)),0)</f>
      </c>
      <c r="AU21" s="18">
        <f>IFERROR(_xlfn.BETA.DIST(DATE(YEAR(AU$2),MONTH(AU$2),15),$AD$2,$AE$2,FALSE,DATE(YEAR($AD21),MONTH($AD21),1),DATE(YEAR($AE21),MONTH($AE21),28)),0)</f>
      </c>
      <c r="AV21" s="18">
        <f>SUM(AG21:AU21)</f>
      </c>
      <c r="AW21" s="18">
        <f>IF(J21&lt;&gt;0,J21,IF($AV21=0,0,AG21/$AV21*$Z21))</f>
      </c>
      <c r="AX21" s="18">
        <f>IF(K21&lt;&gt;0,K21,IF($AV21=0,0,AH21/$AV21*$Z21))</f>
      </c>
      <c r="AY21" s="18">
        <f>IF(L21&lt;&gt;0,L21,IF($AV21=0,0,AI21/$AV21*$Z21))</f>
      </c>
      <c r="AZ21" s="18">
        <f>IF(M21&lt;&gt;0,M21,IF($AV21=0,0,AJ21/$AV21*$Z21))</f>
      </c>
      <c r="BA21" s="18">
        <f>IF(N21&lt;&gt;0,N21,IF($AV21=0,0,AK21/$AV21*$Z21))</f>
      </c>
      <c r="BB21" s="18">
        <f>IF(O21&lt;&gt;0,O21,IF($AV21=0,0,AL21/$AV21*$Z21))</f>
      </c>
      <c r="BC21" s="18">
        <f>IF(P21&lt;&gt;0,P21,IF($AV21=0,0,AM21/$AV21*$Z21))</f>
      </c>
      <c r="BD21" s="18">
        <f>IF(Q21&lt;&gt;0,Q21,IF($AV21=0,0,AN21/$AV21*$Z21))</f>
      </c>
      <c r="BE21" s="18">
        <f>IF(R21&lt;&gt;0,R21,IF($AV21=0,0,AO21/$AV21*$Z21))</f>
      </c>
      <c r="BF21" s="18">
        <f>IF(S21&lt;&gt;0,S21,IF($AV21=0,0,AP21/$AV21*$Z21))</f>
      </c>
      <c r="BG21" s="18">
        <f>IF(T21&lt;&gt;0,T21,IF($AV21=0,0,AQ21/$AV21*$Z21))</f>
      </c>
      <c r="BH21" s="18">
        <f>IF(U21&lt;&gt;0,U21,IF($AV21=0,0,AR21/$AV21*$Z21))</f>
      </c>
      <c r="BI21" s="18">
        <f>IF(V21&lt;&gt;0,V21,IF($AV21=0,0,AS21/$AV21*$Z21))</f>
      </c>
      <c r="BJ21" s="18">
        <f>IF(W21&lt;&gt;0,W21,IF($AV21=0,0,AT21/$AV21*$Z21))</f>
      </c>
      <c r="BK21" s="18">
        <f>IF(X21&lt;&gt;0,X21,IF($AV21=0,0,AU21/$AV21*$Z21))</f>
      </c>
      <c r="BL21" s="18">
        <f>SUM(AW21:BK21)</f>
      </c>
      <c r="BM21" s="18">
        <f>I21-BL21</f>
      </c>
    </row>
    <row r="22" outlineLevel="4">
      <c r="A22" s="5" t="str">
        <v>5.9</v>
      </c>
      <c r="B22" s="5" t="str">
        <v/>
      </c>
      <c r="C22" s="5" t="str">
        <v>BSKDGNGENGR07</v>
      </c>
      <c r="D22" s="5" t="str">
        <v>BSKDGNGENGR07</v>
      </c>
      <c r="E22" s="19">
        <f>IFERROR(_xlfn.XLOOKUP(F22,Assumptions!B:B,Assumptions!C:C),0)</f>
      </c>
      <c r="F22" s="5" t="str">
        <v>Retention</v>
      </c>
      <c r="G22" s="5" t="str">
        <v/>
      </c>
      <c r="H22" s="18">
        <f>G19*E22</f>
      </c>
      <c r="I22" s="18">
        <f>H22*(1-0)</f>
      </c>
      <c r="J22" s="18">
        <v>0</v>
      </c>
      <c r="K22" s="18">
        <v>0</v>
      </c>
      <c r="L22" s="18">
        <v>0</v>
      </c>
      <c r="M22" s="18">
        <v>0</v>
      </c>
      <c r="N22" s="18">
        <v>0</v>
      </c>
      <c r="O22" s="18">
        <v>0</v>
      </c>
      <c r="P22" s="18">
        <v>0</v>
      </c>
      <c r="Q22" s="18">
        <v>0</v>
      </c>
      <c r="R22" s="18">
        <v>0</v>
      </c>
      <c r="S22" s="18">
        <v>0</v>
      </c>
      <c r="T22" s="18">
        <v>0</v>
      </c>
      <c r="U22" s="18">
        <v>0</v>
      </c>
      <c r="V22" s="18">
        <v>0</v>
      </c>
      <c r="W22" s="18">
        <v>0</v>
      </c>
      <c r="X22" s="18">
        <v>0</v>
      </c>
      <c r="Y22" s="18">
        <f>SUM(J22:X22)</f>
      </c>
      <c r="Z22" s="18">
        <f>I22-Y22</f>
      </c>
      <c r="AA22" s="20">
        <v>46483</v>
      </c>
      <c r="AB22" s="20">
        <v>46483</v>
      </c>
      <c r="AC22" s="18">
        <f>IFERROR(_xlfn.XLOOKUP(F22,Assumptions!B:B,Assumptions!D:D),0)</f>
      </c>
      <c r="AD22" s="20">
        <f>AA22+AC22</f>
      </c>
      <c r="AE22" s="20">
        <f>AC22+AB22</f>
      </c>
      <c r="AF22" s="5" t="str">
        <v/>
      </c>
      <c r="AG22" s="18">
        <f>IFERROR(_xlfn.BETA.DIST(DATE(YEAR(AG$2),MONTH(AG$2),15),$AD$2,$AE$2,FALSE,DATE(YEAR($AD22),MONTH($AD22),1),DATE(YEAR($AE22),MONTH($AE22),28)),0)</f>
      </c>
      <c r="AH22" s="18">
        <f>IFERROR(_xlfn.BETA.DIST(DATE(YEAR(AH$2),MONTH(AH$2),15),$AD$2,$AE$2,FALSE,DATE(YEAR($AD22),MONTH($AD22),1),DATE(YEAR($AE22),MONTH($AE22),28)),0)</f>
      </c>
      <c r="AI22" s="18">
        <f>IFERROR(_xlfn.BETA.DIST(DATE(YEAR(AI$2),MONTH(AI$2),15),$AD$2,$AE$2,FALSE,DATE(YEAR($AD22),MONTH($AD22),1),DATE(YEAR($AE22),MONTH($AE22),28)),0)</f>
      </c>
      <c r="AJ22" s="18">
        <f>IFERROR(_xlfn.BETA.DIST(DATE(YEAR(AJ$2),MONTH(AJ$2),15),$AD$2,$AE$2,FALSE,DATE(YEAR($AD22),MONTH($AD22),1),DATE(YEAR($AE22),MONTH($AE22),28)),0)</f>
      </c>
      <c r="AK22" s="18">
        <f>IFERROR(_xlfn.BETA.DIST(DATE(YEAR(AK$2),MONTH(AK$2),15),$AD$2,$AE$2,FALSE,DATE(YEAR($AD22),MONTH($AD22),1),DATE(YEAR($AE22),MONTH($AE22),28)),0)</f>
      </c>
      <c r="AL22" s="18">
        <f>IFERROR(_xlfn.BETA.DIST(DATE(YEAR(AL$2),MONTH(AL$2),15),$AD$2,$AE$2,FALSE,DATE(YEAR($AD22),MONTH($AD22),1),DATE(YEAR($AE22),MONTH($AE22),28)),0)</f>
      </c>
      <c r="AM22" s="18">
        <f>IFERROR(_xlfn.BETA.DIST(DATE(YEAR(AM$2),MONTH(AM$2),15),$AD$2,$AE$2,FALSE,DATE(YEAR($AD22),MONTH($AD22),1),DATE(YEAR($AE22),MONTH($AE22),28)),0)</f>
      </c>
      <c r="AN22" s="18">
        <f>IFERROR(_xlfn.BETA.DIST(DATE(YEAR(AN$2),MONTH(AN$2),15),$AD$2,$AE$2,FALSE,DATE(YEAR($AD22),MONTH($AD22),1),DATE(YEAR($AE22),MONTH($AE22),28)),0)</f>
      </c>
      <c r="AO22" s="18">
        <f>IFERROR(_xlfn.BETA.DIST(DATE(YEAR(AO$2),MONTH(AO$2),15),$AD$2,$AE$2,FALSE,DATE(YEAR($AD22),MONTH($AD22),1),DATE(YEAR($AE22),MONTH($AE22),28)),0)</f>
      </c>
      <c r="AP22" s="18">
        <f>IFERROR(_xlfn.BETA.DIST(DATE(YEAR(AP$2),MONTH(AP$2),15),$AD$2,$AE$2,FALSE,DATE(YEAR($AD22),MONTH($AD22),1),DATE(YEAR($AE22),MONTH($AE22),28)),0)</f>
      </c>
      <c r="AQ22" s="18">
        <f>IFERROR(_xlfn.BETA.DIST(DATE(YEAR(AQ$2),MONTH(AQ$2),15),$AD$2,$AE$2,FALSE,DATE(YEAR($AD22),MONTH($AD22),1),DATE(YEAR($AE22),MONTH($AE22),28)),0)</f>
      </c>
      <c r="AR22" s="18">
        <f>IFERROR(_xlfn.BETA.DIST(DATE(YEAR(AR$2),MONTH(AR$2),15),$AD$2,$AE$2,FALSE,DATE(YEAR($AD22),MONTH($AD22),1),DATE(YEAR($AE22),MONTH($AE22),28)),0)</f>
      </c>
      <c r="AS22" s="18">
        <f>IFERROR(_xlfn.BETA.DIST(DATE(YEAR(AS$2),MONTH(AS$2),15),$AD$2,$AE$2,FALSE,DATE(YEAR($AD22),MONTH($AD22),1),DATE(YEAR($AE22),MONTH($AE22),28)),0)</f>
      </c>
      <c r="AT22" s="18">
        <f>IFERROR(_xlfn.BETA.DIST(DATE(YEAR(AT$2),MONTH(AT$2),15),$AD$2,$AE$2,FALSE,DATE(YEAR($AD22),MONTH($AD22),1),DATE(YEAR($AE22),MONTH($AE22),28)),0)</f>
      </c>
      <c r="AU22" s="18">
        <f>IFERROR(_xlfn.BETA.DIST(DATE(YEAR(AU$2),MONTH(AU$2),15),$AD$2,$AE$2,FALSE,DATE(YEAR($AD22),MONTH($AD22),1),DATE(YEAR($AE22),MONTH($AE22),28)),0)</f>
      </c>
      <c r="AV22" s="18">
        <f>SUM(AG22:AU22)</f>
      </c>
      <c r="AW22" s="18">
        <f>IF(J22&lt;&gt;0,J22,IF($AV22=0,0,AG22/$AV22*$Z22))</f>
      </c>
      <c r="AX22" s="18">
        <f>IF(K22&lt;&gt;0,K22,IF($AV22=0,0,AH22/$AV22*$Z22))</f>
      </c>
      <c r="AY22" s="18">
        <f>IF(L22&lt;&gt;0,L22,IF($AV22=0,0,AI22/$AV22*$Z22))</f>
      </c>
      <c r="AZ22" s="18">
        <f>IF(M22&lt;&gt;0,M22,IF($AV22=0,0,AJ22/$AV22*$Z22))</f>
      </c>
      <c r="BA22" s="18">
        <f>IF(N22&lt;&gt;0,N22,IF($AV22=0,0,AK22/$AV22*$Z22))</f>
      </c>
      <c r="BB22" s="18">
        <f>IF(O22&lt;&gt;0,O22,IF($AV22=0,0,AL22/$AV22*$Z22))</f>
      </c>
      <c r="BC22" s="18">
        <f>IF(P22&lt;&gt;0,P22,IF($AV22=0,0,AM22/$AV22*$Z22))</f>
      </c>
      <c r="BD22" s="18">
        <f>IF(Q22&lt;&gt;0,Q22,IF($AV22=0,0,AN22/$AV22*$Z22))</f>
      </c>
      <c r="BE22" s="18">
        <f>IF(R22&lt;&gt;0,R22,IF($AV22=0,0,AO22/$AV22*$Z22))</f>
      </c>
      <c r="BF22" s="18">
        <f>IF(S22&lt;&gt;0,S22,IF($AV22=0,0,AP22/$AV22*$Z22))</f>
      </c>
      <c r="BG22" s="18">
        <f>IF(T22&lt;&gt;0,T22,IF($AV22=0,0,AQ22/$AV22*$Z22))</f>
      </c>
      <c r="BH22" s="18">
        <f>IF(U22&lt;&gt;0,U22,IF($AV22=0,0,AR22/$AV22*$Z22))</f>
      </c>
      <c r="BI22" s="18">
        <f>IF(V22&lt;&gt;0,V22,IF($AV22=0,0,AS22/$AV22*$Z22))</f>
      </c>
      <c r="BJ22" s="18">
        <f>IF(W22&lt;&gt;0,W22,IF($AV22=0,0,AT22/$AV22*$Z22))</f>
      </c>
      <c r="BK22" s="18">
        <f>IF(X22&lt;&gt;0,X22,IF($AV22=0,0,AU22/$AV22*$Z22))</f>
      </c>
      <c r="BL22" s="18">
        <f>SUM(AW22:BK22)</f>
      </c>
      <c r="BM22" s="18">
        <f>I22-BL22</f>
      </c>
    </row>
    <row r="23" outlineLevel="3">
      <c r="A23" s="17" t="str">
        <v>5.11</v>
      </c>
      <c r="B23" s="17" t="str">
        <v/>
      </c>
      <c r="C23" s="17" t="str">
        <v/>
      </c>
      <c r="D23" s="17" t="str">
        <v/>
      </c>
      <c r="E23" s="17" t="str">
        <v>5.11</v>
      </c>
      <c r="F23" s="17" t="str">
        <v>Single phase AIS 12kV, 2.5kJ/kV, 10kA surge arresters for the 11 kVwindings of 175 MVA &amp; 40 MVA Power Transformers as specified.</v>
      </c>
      <c r="G23" s="17">
        <v>8069.49</v>
      </c>
      <c r="H23" s="17" t="str">
        <v/>
      </c>
      <c r="I23" s="17" t="str">
        <v/>
      </c>
      <c r="J23" s="17" t="str">
        <v/>
      </c>
      <c r="K23" s="17" t="str">
        <v/>
      </c>
      <c r="L23" s="17" t="str">
        <v/>
      </c>
      <c r="M23" s="17" t="str">
        <v/>
      </c>
      <c r="N23" s="17" t="str">
        <v/>
      </c>
      <c r="O23" s="17" t="str">
        <v/>
      </c>
      <c r="P23" s="17" t="str">
        <v/>
      </c>
      <c r="Q23" s="17" t="str">
        <v/>
      </c>
      <c r="R23" s="17" t="str">
        <v/>
      </c>
      <c r="S23" s="17" t="str">
        <v/>
      </c>
      <c r="T23" s="17" t="str">
        <v/>
      </c>
      <c r="U23" s="17" t="str">
        <v/>
      </c>
      <c r="V23" s="17" t="str">
        <v/>
      </c>
      <c r="W23" s="17" t="str">
        <v/>
      </c>
      <c r="X23" s="17" t="str">
        <v/>
      </c>
      <c r="Y23" s="17" t="str">
        <v/>
      </c>
      <c r="Z23" s="17" t="str">
        <v/>
      </c>
      <c r="AA23" s="17" t="str">
        <v/>
      </c>
      <c r="AB23" s="17" t="str">
        <v/>
      </c>
      <c r="AC23" s="17" t="str">
        <v/>
      </c>
      <c r="AD23" s="17" t="str">
        <v/>
      </c>
      <c r="AE23" s="17" t="str">
        <v/>
      </c>
      <c r="AF23" s="5" t="str">
        <v/>
      </c>
      <c r="AG23" s="18">
        <f>IFERROR(_xlfn.BETA.DIST(DATE(YEAR(AG$2),MONTH(AG$2),15),$AD$2,$AE$2,FALSE,DATE(YEAR($AD23),MONTH($AD23),1),DATE(YEAR($AE23),MONTH($AE23),28)),0)</f>
      </c>
      <c r="AH23" s="18">
        <f>IFERROR(_xlfn.BETA.DIST(DATE(YEAR(AH$2),MONTH(AH$2),15),$AD$2,$AE$2,FALSE,DATE(YEAR($AD23),MONTH($AD23),1),DATE(YEAR($AE23),MONTH($AE23),28)),0)</f>
      </c>
      <c r="AI23" s="18">
        <f>IFERROR(_xlfn.BETA.DIST(DATE(YEAR(AI$2),MONTH(AI$2),15),$AD$2,$AE$2,FALSE,DATE(YEAR($AD23),MONTH($AD23),1),DATE(YEAR($AE23),MONTH($AE23),28)),0)</f>
      </c>
      <c r="AJ23" s="18">
        <f>IFERROR(_xlfn.BETA.DIST(DATE(YEAR(AJ$2),MONTH(AJ$2),15),$AD$2,$AE$2,FALSE,DATE(YEAR($AD23),MONTH($AD23),1),DATE(YEAR($AE23),MONTH($AE23),28)),0)</f>
      </c>
      <c r="AK23" s="18">
        <f>IFERROR(_xlfn.BETA.DIST(DATE(YEAR(AK$2),MONTH(AK$2),15),$AD$2,$AE$2,FALSE,DATE(YEAR($AD23),MONTH($AD23),1),DATE(YEAR($AE23),MONTH($AE23),28)),0)</f>
      </c>
      <c r="AL23" s="18">
        <f>IFERROR(_xlfn.BETA.DIST(DATE(YEAR(AL$2),MONTH(AL$2),15),$AD$2,$AE$2,FALSE,DATE(YEAR($AD23),MONTH($AD23),1),DATE(YEAR($AE23),MONTH($AE23),28)),0)</f>
      </c>
      <c r="AM23" s="18">
        <f>IFERROR(_xlfn.BETA.DIST(DATE(YEAR(AM$2),MONTH(AM$2),15),$AD$2,$AE$2,FALSE,DATE(YEAR($AD23),MONTH($AD23),1),DATE(YEAR($AE23),MONTH($AE23),28)),0)</f>
      </c>
      <c r="AN23" s="18">
        <f>IFERROR(_xlfn.BETA.DIST(DATE(YEAR(AN$2),MONTH(AN$2),15),$AD$2,$AE$2,FALSE,DATE(YEAR($AD23),MONTH($AD23),1),DATE(YEAR($AE23),MONTH($AE23),28)),0)</f>
      </c>
      <c r="AO23" s="18">
        <f>IFERROR(_xlfn.BETA.DIST(DATE(YEAR(AO$2),MONTH(AO$2),15),$AD$2,$AE$2,FALSE,DATE(YEAR($AD23),MONTH($AD23),1),DATE(YEAR($AE23),MONTH($AE23),28)),0)</f>
      </c>
      <c r="AP23" s="18">
        <f>IFERROR(_xlfn.BETA.DIST(DATE(YEAR(AP$2),MONTH(AP$2),15),$AD$2,$AE$2,FALSE,DATE(YEAR($AD23),MONTH($AD23),1),DATE(YEAR($AE23),MONTH($AE23),28)),0)</f>
      </c>
      <c r="AQ23" s="18">
        <f>IFERROR(_xlfn.BETA.DIST(DATE(YEAR(AQ$2),MONTH(AQ$2),15),$AD$2,$AE$2,FALSE,DATE(YEAR($AD23),MONTH($AD23),1),DATE(YEAR($AE23),MONTH($AE23),28)),0)</f>
      </c>
      <c r="AR23" s="18">
        <f>IFERROR(_xlfn.BETA.DIST(DATE(YEAR(AR$2),MONTH(AR$2),15),$AD$2,$AE$2,FALSE,DATE(YEAR($AD23),MONTH($AD23),1),DATE(YEAR($AE23),MONTH($AE23),28)),0)</f>
      </c>
      <c r="AS23" s="18">
        <f>IFERROR(_xlfn.BETA.DIST(DATE(YEAR(AS$2),MONTH(AS$2),15),$AD$2,$AE$2,FALSE,DATE(YEAR($AD23),MONTH($AD23),1),DATE(YEAR($AE23),MONTH($AE23),28)),0)</f>
      </c>
      <c r="AT23" s="18">
        <f>IFERROR(_xlfn.BETA.DIST(DATE(YEAR(AT$2),MONTH(AT$2),15),$AD$2,$AE$2,FALSE,DATE(YEAR($AD23),MONTH($AD23),1),DATE(YEAR($AE23),MONTH($AE23),28)),0)</f>
      </c>
      <c r="AU23" s="18">
        <f>IFERROR(_xlfn.BETA.DIST(DATE(YEAR(AU$2),MONTH(AU$2),15),$AD$2,$AE$2,FALSE,DATE(YEAR($AD23),MONTH($AD23),1),DATE(YEAR($AE23),MONTH($AE23),28)),0)</f>
      </c>
      <c r="AV23" s="18">
        <f>SUM(AG23:AU23)</f>
      </c>
      <c r="AW23" s="18">
        <f>IF(J23&lt;&gt;0,J23,IF($AV23=0,0,AG23/$AV23*$Z23))</f>
      </c>
      <c r="AX23" s="18">
        <f>IF(K23&lt;&gt;0,K23,IF($AV23=0,0,AH23/$AV23*$Z23))</f>
      </c>
      <c r="AY23" s="18">
        <f>IF(L23&lt;&gt;0,L23,IF($AV23=0,0,AI23/$AV23*$Z23))</f>
      </c>
      <c r="AZ23" s="18">
        <f>IF(M23&lt;&gt;0,M23,IF($AV23=0,0,AJ23/$AV23*$Z23))</f>
      </c>
      <c r="BA23" s="18">
        <f>IF(N23&lt;&gt;0,N23,IF($AV23=0,0,AK23/$AV23*$Z23))</f>
      </c>
      <c r="BB23" s="18">
        <f>IF(O23&lt;&gt;0,O23,IF($AV23=0,0,AL23/$AV23*$Z23))</f>
      </c>
      <c r="BC23" s="18">
        <f>IF(P23&lt;&gt;0,P23,IF($AV23=0,0,AM23/$AV23*$Z23))</f>
      </c>
      <c r="BD23" s="18">
        <f>IF(Q23&lt;&gt;0,Q23,IF($AV23=0,0,AN23/$AV23*$Z23))</f>
      </c>
      <c r="BE23" s="18">
        <f>IF(R23&lt;&gt;0,R23,IF($AV23=0,0,AO23/$AV23*$Z23))</f>
      </c>
      <c r="BF23" s="18">
        <f>IF(S23&lt;&gt;0,S23,IF($AV23=0,0,AP23/$AV23*$Z23))</f>
      </c>
      <c r="BG23" s="18">
        <f>IF(T23&lt;&gt;0,T23,IF($AV23=0,0,AQ23/$AV23*$Z23))</f>
      </c>
      <c r="BH23" s="18">
        <f>IF(U23&lt;&gt;0,U23,IF($AV23=0,0,AR23/$AV23*$Z23))</f>
      </c>
      <c r="BI23" s="18">
        <f>IF(V23&lt;&gt;0,V23,IF($AV23=0,0,AS23/$AV23*$Z23))</f>
      </c>
      <c r="BJ23" s="18">
        <f>IF(W23&lt;&gt;0,W23,IF($AV23=0,0,AT23/$AV23*$Z23))</f>
      </c>
      <c r="BK23" s="18">
        <f>IF(X23&lt;&gt;0,X23,IF($AV23=0,0,AU23/$AV23*$Z23))</f>
      </c>
      <c r="BL23" s="18">
        <f>SUM(AW23:BK23)</f>
      </c>
      <c r="BM23" s="17" t="str">
        <v/>
      </c>
    </row>
    <row r="24" outlineLevel="4">
      <c r="A24" s="5" t="str">
        <v>5.11</v>
      </c>
      <c r="B24" s="5" t="str">
        <v/>
      </c>
      <c r="C24" s="5" t="str">
        <v>BSKDGNGENGR05</v>
      </c>
      <c r="D24" s="5" t="str">
        <v>BSKDGNGENGR05</v>
      </c>
      <c r="E24" s="19">
        <f>IFERROR(_xlfn.XLOOKUP(F24,Assumptions!B:B,Assumptions!C:C),0)</f>
      </c>
      <c r="F24" s="5" t="str">
        <v>Advanced Payment</v>
      </c>
      <c r="G24" s="5" t="str">
        <v/>
      </c>
      <c r="H24" s="18">
        <f>G23*E24</f>
      </c>
      <c r="I24" s="18">
        <f>H24*(1-0)</f>
      </c>
      <c r="J24" s="18">
        <v>0</v>
      </c>
      <c r="K24" s="18">
        <v>0</v>
      </c>
      <c r="L24" s="18">
        <v>0</v>
      </c>
      <c r="M24" s="18">
        <v>0</v>
      </c>
      <c r="N24" s="18">
        <v>0</v>
      </c>
      <c r="O24" s="18">
        <v>0</v>
      </c>
      <c r="P24" s="18">
        <v>0</v>
      </c>
      <c r="Q24" s="18">
        <v>0</v>
      </c>
      <c r="R24" s="18">
        <v>0</v>
      </c>
      <c r="S24" s="18">
        <v>0</v>
      </c>
      <c r="T24" s="18">
        <v>0</v>
      </c>
      <c r="U24" s="18">
        <v>0</v>
      </c>
      <c r="V24" s="18">
        <v>0</v>
      </c>
      <c r="W24" s="18">
        <v>0</v>
      </c>
      <c r="X24" s="18">
        <v>0</v>
      </c>
      <c r="Y24" s="18">
        <f>SUM(J24:X24)</f>
      </c>
      <c r="Z24" s="18">
        <f>I24-Y24</f>
      </c>
      <c r="AA24" s="20">
        <v>46026</v>
      </c>
      <c r="AB24" s="20">
        <v>46026</v>
      </c>
      <c r="AC24" s="18">
        <f>IFERROR(_xlfn.XLOOKUP(F24,Assumptions!B:B,Assumptions!D:D),0)</f>
      </c>
      <c r="AD24" s="20">
        <f>AA24+AC24</f>
      </c>
      <c r="AE24" s="20">
        <f>AC24+AB24</f>
      </c>
      <c r="AF24" s="5" t="str">
        <v/>
      </c>
      <c r="AG24" s="18">
        <f>IFERROR(_xlfn.BETA.DIST(DATE(YEAR(AG$2),MONTH(AG$2),15),$AD$2,$AE$2,FALSE,DATE(YEAR($AD24),MONTH($AD24),1),DATE(YEAR($AE24),MONTH($AE24),28)),0)</f>
      </c>
      <c r="AH24" s="18">
        <f>IFERROR(_xlfn.BETA.DIST(DATE(YEAR(AH$2),MONTH(AH$2),15),$AD$2,$AE$2,FALSE,DATE(YEAR($AD24),MONTH($AD24),1),DATE(YEAR($AE24),MONTH($AE24),28)),0)</f>
      </c>
      <c r="AI24" s="18">
        <f>IFERROR(_xlfn.BETA.DIST(DATE(YEAR(AI$2),MONTH(AI$2),15),$AD$2,$AE$2,FALSE,DATE(YEAR($AD24),MONTH($AD24),1),DATE(YEAR($AE24),MONTH($AE24),28)),0)</f>
      </c>
      <c r="AJ24" s="18">
        <f>IFERROR(_xlfn.BETA.DIST(DATE(YEAR(AJ$2),MONTH(AJ$2),15),$AD$2,$AE$2,FALSE,DATE(YEAR($AD24),MONTH($AD24),1),DATE(YEAR($AE24),MONTH($AE24),28)),0)</f>
      </c>
      <c r="AK24" s="18">
        <f>IFERROR(_xlfn.BETA.DIST(DATE(YEAR(AK$2),MONTH(AK$2),15),$AD$2,$AE$2,FALSE,DATE(YEAR($AD24),MONTH($AD24),1),DATE(YEAR($AE24),MONTH($AE24),28)),0)</f>
      </c>
      <c r="AL24" s="18">
        <f>IFERROR(_xlfn.BETA.DIST(DATE(YEAR(AL$2),MONTH(AL$2),15),$AD$2,$AE$2,FALSE,DATE(YEAR($AD24),MONTH($AD24),1),DATE(YEAR($AE24),MONTH($AE24),28)),0)</f>
      </c>
      <c r="AM24" s="18">
        <f>IFERROR(_xlfn.BETA.DIST(DATE(YEAR(AM$2),MONTH(AM$2),15),$AD$2,$AE$2,FALSE,DATE(YEAR($AD24),MONTH($AD24),1),DATE(YEAR($AE24),MONTH($AE24),28)),0)</f>
      </c>
      <c r="AN24" s="18">
        <f>IFERROR(_xlfn.BETA.DIST(DATE(YEAR(AN$2),MONTH(AN$2),15),$AD$2,$AE$2,FALSE,DATE(YEAR($AD24),MONTH($AD24),1),DATE(YEAR($AE24),MONTH($AE24),28)),0)</f>
      </c>
      <c r="AO24" s="18">
        <f>IFERROR(_xlfn.BETA.DIST(DATE(YEAR(AO$2),MONTH(AO$2),15),$AD$2,$AE$2,FALSE,DATE(YEAR($AD24),MONTH($AD24),1),DATE(YEAR($AE24),MONTH($AE24),28)),0)</f>
      </c>
      <c r="AP24" s="18">
        <f>IFERROR(_xlfn.BETA.DIST(DATE(YEAR(AP$2),MONTH(AP$2),15),$AD$2,$AE$2,FALSE,DATE(YEAR($AD24),MONTH($AD24),1),DATE(YEAR($AE24),MONTH($AE24),28)),0)</f>
      </c>
      <c r="AQ24" s="18">
        <f>IFERROR(_xlfn.BETA.DIST(DATE(YEAR(AQ$2),MONTH(AQ$2),15),$AD$2,$AE$2,FALSE,DATE(YEAR($AD24),MONTH($AD24),1),DATE(YEAR($AE24),MONTH($AE24),28)),0)</f>
      </c>
      <c r="AR24" s="18">
        <f>IFERROR(_xlfn.BETA.DIST(DATE(YEAR(AR$2),MONTH(AR$2),15),$AD$2,$AE$2,FALSE,DATE(YEAR($AD24),MONTH($AD24),1),DATE(YEAR($AE24),MONTH($AE24),28)),0)</f>
      </c>
      <c r="AS24" s="18">
        <f>IFERROR(_xlfn.BETA.DIST(DATE(YEAR(AS$2),MONTH(AS$2),15),$AD$2,$AE$2,FALSE,DATE(YEAR($AD24),MONTH($AD24),1),DATE(YEAR($AE24),MONTH($AE24),28)),0)</f>
      </c>
      <c r="AT24" s="18">
        <f>IFERROR(_xlfn.BETA.DIST(DATE(YEAR(AT$2),MONTH(AT$2),15),$AD$2,$AE$2,FALSE,DATE(YEAR($AD24),MONTH($AD24),1),DATE(YEAR($AE24),MONTH($AE24),28)),0)</f>
      </c>
      <c r="AU24" s="18">
        <f>IFERROR(_xlfn.BETA.DIST(DATE(YEAR(AU$2),MONTH(AU$2),15),$AD$2,$AE$2,FALSE,DATE(YEAR($AD24),MONTH($AD24),1),DATE(YEAR($AE24),MONTH($AE24),28)),0)</f>
      </c>
      <c r="AV24" s="18">
        <f>SUM(AG24:AU24)</f>
      </c>
      <c r="AW24" s="18">
        <f>IF(J24&lt;&gt;0,J24,IF($AV24=0,0,AG24/$AV24*$Z24))</f>
      </c>
      <c r="AX24" s="18">
        <f>IF(K24&lt;&gt;0,K24,IF($AV24=0,0,AH24/$AV24*$Z24))</f>
      </c>
      <c r="AY24" s="18">
        <f>IF(L24&lt;&gt;0,L24,IF($AV24=0,0,AI24/$AV24*$Z24))</f>
      </c>
      <c r="AZ24" s="18">
        <f>IF(M24&lt;&gt;0,M24,IF($AV24=0,0,AJ24/$AV24*$Z24))</f>
      </c>
      <c r="BA24" s="18">
        <f>IF(N24&lt;&gt;0,N24,IF($AV24=0,0,AK24/$AV24*$Z24))</f>
      </c>
      <c r="BB24" s="18">
        <f>IF(O24&lt;&gt;0,O24,IF($AV24=0,0,AL24/$AV24*$Z24))</f>
      </c>
      <c r="BC24" s="18">
        <f>IF(P24&lt;&gt;0,P24,IF($AV24=0,0,AM24/$AV24*$Z24))</f>
      </c>
      <c r="BD24" s="18">
        <f>IF(Q24&lt;&gt;0,Q24,IF($AV24=0,0,AN24/$AV24*$Z24))</f>
      </c>
      <c r="BE24" s="18">
        <f>IF(R24&lt;&gt;0,R24,IF($AV24=0,0,AO24/$AV24*$Z24))</f>
      </c>
      <c r="BF24" s="18">
        <f>IF(S24&lt;&gt;0,S24,IF($AV24=0,0,AP24/$AV24*$Z24))</f>
      </c>
      <c r="BG24" s="18">
        <f>IF(T24&lt;&gt;0,T24,IF($AV24=0,0,AQ24/$AV24*$Z24))</f>
      </c>
      <c r="BH24" s="18">
        <f>IF(U24&lt;&gt;0,U24,IF($AV24=0,0,AR24/$AV24*$Z24))</f>
      </c>
      <c r="BI24" s="18">
        <f>IF(V24&lt;&gt;0,V24,IF($AV24=0,0,AS24/$AV24*$Z24))</f>
      </c>
      <c r="BJ24" s="18">
        <f>IF(W24&lt;&gt;0,W24,IF($AV24=0,0,AT24/$AV24*$Z24))</f>
      </c>
      <c r="BK24" s="18">
        <f>IF(X24&lt;&gt;0,X24,IF($AV24=0,0,AU24/$AV24*$Z24))</f>
      </c>
      <c r="BL24" s="18">
        <f>SUM(AW24:BK24)</f>
      </c>
      <c r="BM24" s="18">
        <f>I24-BL24</f>
      </c>
    </row>
    <row r="25" outlineLevel="4">
      <c r="A25" s="5" t="str">
        <v>5.11</v>
      </c>
      <c r="B25" s="5" t="str">
        <v/>
      </c>
      <c r="C25" s="5" t="str">
        <v/>
      </c>
      <c r="D25" s="5" t="str">
        <v/>
      </c>
      <c r="E25" s="19">
        <f>IFERROR(_xlfn.XLOOKUP(F25,Assumptions!B:B,Assumptions!C:C),0)</f>
      </c>
      <c r="F25" s="5" t="str">
        <v>Site Delivery EUR</v>
      </c>
      <c r="G25" s="5" t="str">
        <v/>
      </c>
      <c r="H25" s="18">
        <f>G23*E25</f>
      </c>
      <c r="I25" s="18">
        <f>H25*(1-0)</f>
      </c>
      <c r="J25" s="18">
        <v>0</v>
      </c>
      <c r="K25" s="18">
        <v>0</v>
      </c>
      <c r="L25" s="18">
        <v>0</v>
      </c>
      <c r="M25" s="18">
        <v>0</v>
      </c>
      <c r="N25" s="18">
        <v>0</v>
      </c>
      <c r="O25" s="18">
        <v>0</v>
      </c>
      <c r="P25" s="18">
        <v>0</v>
      </c>
      <c r="Q25" s="18">
        <v>0</v>
      </c>
      <c r="R25" s="18">
        <v>0</v>
      </c>
      <c r="S25" s="18">
        <v>0</v>
      </c>
      <c r="T25" s="18">
        <v>0</v>
      </c>
      <c r="U25" s="18">
        <v>0</v>
      </c>
      <c r="V25" s="18">
        <v>0</v>
      </c>
      <c r="W25" s="18">
        <v>0</v>
      </c>
      <c r="X25" s="18">
        <v>0</v>
      </c>
      <c r="Y25" s="18">
        <f>SUM(J25:X25)</f>
      </c>
      <c r="Z25" s="18">
        <f>I25-Y25</f>
      </c>
      <c r="AA25" s="5" t="str">
        <v/>
      </c>
      <c r="AB25" s="5" t="str">
        <v/>
      </c>
      <c r="AC25" s="18">
        <f>IFERROR(_xlfn.XLOOKUP(F25,Assumptions!B:B,Assumptions!D:D),0)</f>
      </c>
      <c r="AD25" s="20">
        <f>AA25+AC25</f>
      </c>
      <c r="AE25" s="20">
        <f>AC25+AB25</f>
      </c>
      <c r="AF25" s="5" t="str">
        <v/>
      </c>
      <c r="AG25" s="18">
        <f>IFERROR(_xlfn.BETA.DIST(DATE(YEAR(AG$2),MONTH(AG$2),15),$AD$2,$AE$2,FALSE,DATE(YEAR($AD25),MONTH($AD25),1),DATE(YEAR($AE25),MONTH($AE25),28)),0)</f>
      </c>
      <c r="AH25" s="18">
        <f>IFERROR(_xlfn.BETA.DIST(DATE(YEAR(AH$2),MONTH(AH$2),15),$AD$2,$AE$2,FALSE,DATE(YEAR($AD25),MONTH($AD25),1),DATE(YEAR($AE25),MONTH($AE25),28)),0)</f>
      </c>
      <c r="AI25" s="18">
        <f>IFERROR(_xlfn.BETA.DIST(DATE(YEAR(AI$2),MONTH(AI$2),15),$AD$2,$AE$2,FALSE,DATE(YEAR($AD25),MONTH($AD25),1),DATE(YEAR($AE25),MONTH($AE25),28)),0)</f>
      </c>
      <c r="AJ25" s="18">
        <f>IFERROR(_xlfn.BETA.DIST(DATE(YEAR(AJ$2),MONTH(AJ$2),15),$AD$2,$AE$2,FALSE,DATE(YEAR($AD25),MONTH($AD25),1),DATE(YEAR($AE25),MONTH($AE25),28)),0)</f>
      </c>
      <c r="AK25" s="18">
        <f>IFERROR(_xlfn.BETA.DIST(DATE(YEAR(AK$2),MONTH(AK$2),15),$AD$2,$AE$2,FALSE,DATE(YEAR($AD25),MONTH($AD25),1),DATE(YEAR($AE25),MONTH($AE25),28)),0)</f>
      </c>
      <c r="AL25" s="18">
        <f>IFERROR(_xlfn.BETA.DIST(DATE(YEAR(AL$2),MONTH(AL$2),15),$AD$2,$AE$2,FALSE,DATE(YEAR($AD25),MONTH($AD25),1),DATE(YEAR($AE25),MONTH($AE25),28)),0)</f>
      </c>
      <c r="AM25" s="18">
        <f>IFERROR(_xlfn.BETA.DIST(DATE(YEAR(AM$2),MONTH(AM$2),15),$AD$2,$AE$2,FALSE,DATE(YEAR($AD25),MONTH($AD25),1),DATE(YEAR($AE25),MONTH($AE25),28)),0)</f>
      </c>
      <c r="AN25" s="18">
        <f>IFERROR(_xlfn.BETA.DIST(DATE(YEAR(AN$2),MONTH(AN$2),15),$AD$2,$AE$2,FALSE,DATE(YEAR($AD25),MONTH($AD25),1),DATE(YEAR($AE25),MONTH($AE25),28)),0)</f>
      </c>
      <c r="AO25" s="18">
        <f>IFERROR(_xlfn.BETA.DIST(DATE(YEAR(AO$2),MONTH(AO$2),15),$AD$2,$AE$2,FALSE,DATE(YEAR($AD25),MONTH($AD25),1),DATE(YEAR($AE25),MONTH($AE25),28)),0)</f>
      </c>
      <c r="AP25" s="18">
        <f>IFERROR(_xlfn.BETA.DIST(DATE(YEAR(AP$2),MONTH(AP$2),15),$AD$2,$AE$2,FALSE,DATE(YEAR($AD25),MONTH($AD25),1),DATE(YEAR($AE25),MONTH($AE25),28)),0)</f>
      </c>
      <c r="AQ25" s="18">
        <f>IFERROR(_xlfn.BETA.DIST(DATE(YEAR(AQ$2),MONTH(AQ$2),15),$AD$2,$AE$2,FALSE,DATE(YEAR($AD25),MONTH($AD25),1),DATE(YEAR($AE25),MONTH($AE25),28)),0)</f>
      </c>
      <c r="AR25" s="18">
        <f>IFERROR(_xlfn.BETA.DIST(DATE(YEAR(AR$2),MONTH(AR$2),15),$AD$2,$AE$2,FALSE,DATE(YEAR($AD25),MONTH($AD25),1),DATE(YEAR($AE25),MONTH($AE25),28)),0)</f>
      </c>
      <c r="AS25" s="18">
        <f>IFERROR(_xlfn.BETA.DIST(DATE(YEAR(AS$2),MONTH(AS$2),15),$AD$2,$AE$2,FALSE,DATE(YEAR($AD25),MONTH($AD25),1),DATE(YEAR($AE25),MONTH($AE25),28)),0)</f>
      </c>
      <c r="AT25" s="18">
        <f>IFERROR(_xlfn.BETA.DIST(DATE(YEAR(AT$2),MONTH(AT$2),15),$AD$2,$AE$2,FALSE,DATE(YEAR($AD25),MONTH($AD25),1),DATE(YEAR($AE25),MONTH($AE25),28)),0)</f>
      </c>
      <c r="AU25" s="18">
        <f>IFERROR(_xlfn.BETA.DIST(DATE(YEAR(AU$2),MONTH(AU$2),15),$AD$2,$AE$2,FALSE,DATE(YEAR($AD25),MONTH($AD25),1),DATE(YEAR($AE25),MONTH($AE25),28)),0)</f>
      </c>
      <c r="AV25" s="18">
        <f>SUM(AG25:AU25)</f>
      </c>
      <c r="AW25" s="18">
        <f>IF(J25&lt;&gt;0,J25,IF($AV25=0,0,AG25/$AV25*$Z25))</f>
      </c>
      <c r="AX25" s="18">
        <f>IF(K25&lt;&gt;0,K25,IF($AV25=0,0,AH25/$AV25*$Z25))</f>
      </c>
      <c r="AY25" s="18">
        <f>IF(L25&lt;&gt;0,L25,IF($AV25=0,0,AI25/$AV25*$Z25))</f>
      </c>
      <c r="AZ25" s="18">
        <f>IF(M25&lt;&gt;0,M25,IF($AV25=0,0,AJ25/$AV25*$Z25))</f>
      </c>
      <c r="BA25" s="18">
        <f>IF(N25&lt;&gt;0,N25,IF($AV25=0,0,AK25/$AV25*$Z25))</f>
      </c>
      <c r="BB25" s="18">
        <f>IF(O25&lt;&gt;0,O25,IF($AV25=0,0,AL25/$AV25*$Z25))</f>
      </c>
      <c r="BC25" s="18">
        <f>IF(P25&lt;&gt;0,P25,IF($AV25=0,0,AM25/$AV25*$Z25))</f>
      </c>
      <c r="BD25" s="18">
        <f>IF(Q25&lt;&gt;0,Q25,IF($AV25=0,0,AN25/$AV25*$Z25))</f>
      </c>
      <c r="BE25" s="18">
        <f>IF(R25&lt;&gt;0,R25,IF($AV25=0,0,AO25/$AV25*$Z25))</f>
      </c>
      <c r="BF25" s="18">
        <f>IF(S25&lt;&gt;0,S25,IF($AV25=0,0,AP25/$AV25*$Z25))</f>
      </c>
      <c r="BG25" s="18">
        <f>IF(T25&lt;&gt;0,T25,IF($AV25=0,0,AQ25/$AV25*$Z25))</f>
      </c>
      <c r="BH25" s="18">
        <f>IF(U25&lt;&gt;0,U25,IF($AV25=0,0,AR25/$AV25*$Z25))</f>
      </c>
      <c r="BI25" s="18">
        <f>IF(V25&lt;&gt;0,V25,IF($AV25=0,0,AS25/$AV25*$Z25))</f>
      </c>
      <c r="BJ25" s="18">
        <f>IF(W25&lt;&gt;0,W25,IF($AV25=0,0,AT25/$AV25*$Z25))</f>
      </c>
      <c r="BK25" s="18">
        <f>IF(X25&lt;&gt;0,X25,IF($AV25=0,0,AU25/$AV25*$Z25))</f>
      </c>
      <c r="BL25" s="18">
        <f>SUM(AW25:BK25)</f>
      </c>
      <c r="BM25" s="18">
        <f>I25-BL25</f>
      </c>
    </row>
    <row r="26" outlineLevel="4">
      <c r="A26" s="5" t="str">
        <v>5.11</v>
      </c>
      <c r="B26" s="5" t="str">
        <v/>
      </c>
      <c r="C26" s="5" t="str">
        <v>BSKDGNGENGR07</v>
      </c>
      <c r="D26" s="5" t="str">
        <v>BSKDGNGENGR07</v>
      </c>
      <c r="E26" s="19">
        <f>IFERROR(_xlfn.XLOOKUP(F26,Assumptions!B:B,Assumptions!C:C),0)</f>
      </c>
      <c r="F26" s="5" t="str">
        <v>Retention</v>
      </c>
      <c r="G26" s="5" t="str">
        <v/>
      </c>
      <c r="H26" s="18">
        <f>G23*E26</f>
      </c>
      <c r="I26" s="18">
        <f>H26*(1-0)</f>
      </c>
      <c r="J26" s="18">
        <v>0</v>
      </c>
      <c r="K26" s="18">
        <v>0</v>
      </c>
      <c r="L26" s="18">
        <v>0</v>
      </c>
      <c r="M26" s="18">
        <v>0</v>
      </c>
      <c r="N26" s="18">
        <v>0</v>
      </c>
      <c r="O26" s="18">
        <v>0</v>
      </c>
      <c r="P26" s="18">
        <v>0</v>
      </c>
      <c r="Q26" s="18">
        <v>0</v>
      </c>
      <c r="R26" s="18">
        <v>0</v>
      </c>
      <c r="S26" s="18">
        <v>0</v>
      </c>
      <c r="T26" s="18">
        <v>0</v>
      </c>
      <c r="U26" s="18">
        <v>0</v>
      </c>
      <c r="V26" s="18">
        <v>0</v>
      </c>
      <c r="W26" s="18">
        <v>0</v>
      </c>
      <c r="X26" s="18">
        <v>0</v>
      </c>
      <c r="Y26" s="18">
        <f>SUM(J26:X26)</f>
      </c>
      <c r="Z26" s="18">
        <f>I26-Y26</f>
      </c>
      <c r="AA26" s="20">
        <v>46483</v>
      </c>
      <c r="AB26" s="20">
        <v>46483</v>
      </c>
      <c r="AC26" s="18">
        <f>IFERROR(_xlfn.XLOOKUP(F26,Assumptions!B:B,Assumptions!D:D),0)</f>
      </c>
      <c r="AD26" s="20">
        <f>AA26+AC26</f>
      </c>
      <c r="AE26" s="20">
        <f>AC26+AB26</f>
      </c>
      <c r="AF26" s="5" t="str">
        <v/>
      </c>
      <c r="AG26" s="18">
        <f>IFERROR(_xlfn.BETA.DIST(DATE(YEAR(AG$2),MONTH(AG$2),15),$AD$2,$AE$2,FALSE,DATE(YEAR($AD26),MONTH($AD26),1),DATE(YEAR($AE26),MONTH($AE26),28)),0)</f>
      </c>
      <c r="AH26" s="18">
        <f>IFERROR(_xlfn.BETA.DIST(DATE(YEAR(AH$2),MONTH(AH$2),15),$AD$2,$AE$2,FALSE,DATE(YEAR($AD26),MONTH($AD26),1),DATE(YEAR($AE26),MONTH($AE26),28)),0)</f>
      </c>
      <c r="AI26" s="18">
        <f>IFERROR(_xlfn.BETA.DIST(DATE(YEAR(AI$2),MONTH(AI$2),15),$AD$2,$AE$2,FALSE,DATE(YEAR($AD26),MONTH($AD26),1),DATE(YEAR($AE26),MONTH($AE26),28)),0)</f>
      </c>
      <c r="AJ26" s="18">
        <f>IFERROR(_xlfn.BETA.DIST(DATE(YEAR(AJ$2),MONTH(AJ$2),15),$AD$2,$AE$2,FALSE,DATE(YEAR($AD26),MONTH($AD26),1),DATE(YEAR($AE26),MONTH($AE26),28)),0)</f>
      </c>
      <c r="AK26" s="18">
        <f>IFERROR(_xlfn.BETA.DIST(DATE(YEAR(AK$2),MONTH(AK$2),15),$AD$2,$AE$2,FALSE,DATE(YEAR($AD26),MONTH($AD26),1),DATE(YEAR($AE26),MONTH($AE26),28)),0)</f>
      </c>
      <c r="AL26" s="18">
        <f>IFERROR(_xlfn.BETA.DIST(DATE(YEAR(AL$2),MONTH(AL$2),15),$AD$2,$AE$2,FALSE,DATE(YEAR($AD26),MONTH($AD26),1),DATE(YEAR($AE26),MONTH($AE26),28)),0)</f>
      </c>
      <c r="AM26" s="18">
        <f>IFERROR(_xlfn.BETA.DIST(DATE(YEAR(AM$2),MONTH(AM$2),15),$AD$2,$AE$2,FALSE,DATE(YEAR($AD26),MONTH($AD26),1),DATE(YEAR($AE26),MONTH($AE26),28)),0)</f>
      </c>
      <c r="AN26" s="18">
        <f>IFERROR(_xlfn.BETA.DIST(DATE(YEAR(AN$2),MONTH(AN$2),15),$AD$2,$AE$2,FALSE,DATE(YEAR($AD26),MONTH($AD26),1),DATE(YEAR($AE26),MONTH($AE26),28)),0)</f>
      </c>
      <c r="AO26" s="18">
        <f>IFERROR(_xlfn.BETA.DIST(DATE(YEAR(AO$2),MONTH(AO$2),15),$AD$2,$AE$2,FALSE,DATE(YEAR($AD26),MONTH($AD26),1),DATE(YEAR($AE26),MONTH($AE26),28)),0)</f>
      </c>
      <c r="AP26" s="18">
        <f>IFERROR(_xlfn.BETA.DIST(DATE(YEAR(AP$2),MONTH(AP$2),15),$AD$2,$AE$2,FALSE,DATE(YEAR($AD26),MONTH($AD26),1),DATE(YEAR($AE26),MONTH($AE26),28)),0)</f>
      </c>
      <c r="AQ26" s="18">
        <f>IFERROR(_xlfn.BETA.DIST(DATE(YEAR(AQ$2),MONTH(AQ$2),15),$AD$2,$AE$2,FALSE,DATE(YEAR($AD26),MONTH($AD26),1),DATE(YEAR($AE26),MONTH($AE26),28)),0)</f>
      </c>
      <c r="AR26" s="18">
        <f>IFERROR(_xlfn.BETA.DIST(DATE(YEAR(AR$2),MONTH(AR$2),15),$AD$2,$AE$2,FALSE,DATE(YEAR($AD26),MONTH($AD26),1),DATE(YEAR($AE26),MONTH($AE26),28)),0)</f>
      </c>
      <c r="AS26" s="18">
        <f>IFERROR(_xlfn.BETA.DIST(DATE(YEAR(AS$2),MONTH(AS$2),15),$AD$2,$AE$2,FALSE,DATE(YEAR($AD26),MONTH($AD26),1),DATE(YEAR($AE26),MONTH($AE26),28)),0)</f>
      </c>
      <c r="AT26" s="18">
        <f>IFERROR(_xlfn.BETA.DIST(DATE(YEAR(AT$2),MONTH(AT$2),15),$AD$2,$AE$2,FALSE,DATE(YEAR($AD26),MONTH($AD26),1),DATE(YEAR($AE26),MONTH($AE26),28)),0)</f>
      </c>
      <c r="AU26" s="18">
        <f>IFERROR(_xlfn.BETA.DIST(DATE(YEAR(AU$2),MONTH(AU$2),15),$AD$2,$AE$2,FALSE,DATE(YEAR($AD26),MONTH($AD26),1),DATE(YEAR($AE26),MONTH($AE26),28)),0)</f>
      </c>
      <c r="AV26" s="18">
        <f>SUM(AG26:AU26)</f>
      </c>
      <c r="AW26" s="18">
        <f>IF(J26&lt;&gt;0,J26,IF($AV26=0,0,AG26/$AV26*$Z26))</f>
      </c>
      <c r="AX26" s="18">
        <f>IF(K26&lt;&gt;0,K26,IF($AV26=0,0,AH26/$AV26*$Z26))</f>
      </c>
      <c r="AY26" s="18">
        <f>IF(L26&lt;&gt;0,L26,IF($AV26=0,0,AI26/$AV26*$Z26))</f>
      </c>
      <c r="AZ26" s="18">
        <f>IF(M26&lt;&gt;0,M26,IF($AV26=0,0,AJ26/$AV26*$Z26))</f>
      </c>
      <c r="BA26" s="18">
        <f>IF(N26&lt;&gt;0,N26,IF($AV26=0,0,AK26/$AV26*$Z26))</f>
      </c>
      <c r="BB26" s="18">
        <f>IF(O26&lt;&gt;0,O26,IF($AV26=0,0,AL26/$AV26*$Z26))</f>
      </c>
      <c r="BC26" s="18">
        <f>IF(P26&lt;&gt;0,P26,IF($AV26=0,0,AM26/$AV26*$Z26))</f>
      </c>
      <c r="BD26" s="18">
        <f>IF(Q26&lt;&gt;0,Q26,IF($AV26=0,0,AN26/$AV26*$Z26))</f>
      </c>
      <c r="BE26" s="18">
        <f>IF(R26&lt;&gt;0,R26,IF($AV26=0,0,AO26/$AV26*$Z26))</f>
      </c>
      <c r="BF26" s="18">
        <f>IF(S26&lt;&gt;0,S26,IF($AV26=0,0,AP26/$AV26*$Z26))</f>
      </c>
      <c r="BG26" s="18">
        <f>IF(T26&lt;&gt;0,T26,IF($AV26=0,0,AQ26/$AV26*$Z26))</f>
      </c>
      <c r="BH26" s="18">
        <f>IF(U26&lt;&gt;0,U26,IF($AV26=0,0,AR26/$AV26*$Z26))</f>
      </c>
      <c r="BI26" s="18">
        <f>IF(V26&lt;&gt;0,V26,IF($AV26=0,0,AS26/$AV26*$Z26))</f>
      </c>
      <c r="BJ26" s="18">
        <f>IF(W26&lt;&gt;0,W26,IF($AV26=0,0,AT26/$AV26*$Z26))</f>
      </c>
      <c r="BK26" s="18">
        <f>IF(X26&lt;&gt;0,X26,IF($AV26=0,0,AU26/$AV26*$Z26))</f>
      </c>
      <c r="BL26" s="18">
        <f>SUM(AW26:BK26)</f>
      </c>
      <c r="BM26" s="18">
        <f>I26-BL26</f>
      </c>
    </row>
    <row r="27" outlineLevel="2">
      <c r="A27" s="15" t="str">
        <v/>
      </c>
      <c r="B27" s="15" t="str">
        <v/>
      </c>
      <c r="C27" s="15" t="str">
        <v/>
      </c>
      <c r="D27" s="15" t="str">
        <v/>
      </c>
      <c r="E27" s="15" t="str">
        <v/>
      </c>
      <c r="F27" s="15" t="str">
        <v>Telecommunication System</v>
      </c>
      <c r="G27" s="15">
        <v>831806.6300000001</v>
      </c>
      <c r="H27" s="15" t="str">
        <v/>
      </c>
      <c r="I27" s="15" t="str">
        <v/>
      </c>
      <c r="J27" s="15" t="str">
        <v/>
      </c>
      <c r="K27" s="15" t="str">
        <v/>
      </c>
      <c r="L27" s="15" t="str">
        <v/>
      </c>
      <c r="M27" s="15" t="str">
        <v/>
      </c>
      <c r="N27" s="15" t="str">
        <v/>
      </c>
      <c r="O27" s="15" t="str">
        <v/>
      </c>
      <c r="P27" s="15" t="str">
        <v/>
      </c>
      <c r="Q27" s="15" t="str">
        <v/>
      </c>
      <c r="R27" s="15" t="str">
        <v/>
      </c>
      <c r="S27" s="15" t="str">
        <v/>
      </c>
      <c r="T27" s="15" t="str">
        <v/>
      </c>
      <c r="U27" s="15" t="str">
        <v/>
      </c>
      <c r="V27" s="15" t="str">
        <v/>
      </c>
      <c r="W27" s="15" t="str">
        <v/>
      </c>
      <c r="X27" s="15" t="str">
        <v/>
      </c>
      <c r="Y27" s="15" t="str">
        <v/>
      </c>
      <c r="Z27" s="15" t="str">
        <v/>
      </c>
      <c r="AA27" s="15" t="str">
        <v/>
      </c>
      <c r="AB27" s="15" t="str">
        <v/>
      </c>
      <c r="AC27" s="15" t="str">
        <v/>
      </c>
      <c r="AD27" s="15" t="str">
        <v/>
      </c>
      <c r="AE27" s="15" t="str">
        <v/>
      </c>
      <c r="AF27" s="5" t="str">
        <v/>
      </c>
      <c r="AG27" s="15" t="str">
        <v/>
      </c>
      <c r="AH27" s="15" t="str">
        <v/>
      </c>
      <c r="AI27" s="15" t="str">
        <v/>
      </c>
      <c r="AJ27" s="15" t="str">
        <v/>
      </c>
      <c r="AK27" s="15" t="str">
        <v/>
      </c>
      <c r="AL27" s="15" t="str">
        <v/>
      </c>
      <c r="AM27" s="15" t="str">
        <v/>
      </c>
      <c r="AN27" s="15" t="str">
        <v/>
      </c>
      <c r="AO27" s="15" t="str">
        <v/>
      </c>
      <c r="AP27" s="15" t="str">
        <v/>
      </c>
      <c r="AQ27" s="15" t="str">
        <v/>
      </c>
      <c r="AR27" s="15" t="str">
        <v/>
      </c>
      <c r="AS27" s="15" t="str">
        <v/>
      </c>
      <c r="AT27" s="15" t="str">
        <v/>
      </c>
      <c r="AU27" s="15" t="str">
        <v/>
      </c>
      <c r="AV27" s="15" t="str">
        <v/>
      </c>
      <c r="AW27" s="15" t="str">
        <v/>
      </c>
      <c r="AX27" s="15" t="str">
        <v/>
      </c>
      <c r="AY27" s="15" t="str">
        <v/>
      </c>
      <c r="AZ27" s="15" t="str">
        <v/>
      </c>
      <c r="BA27" s="15" t="str">
        <v/>
      </c>
      <c r="BB27" s="15" t="str">
        <v/>
      </c>
      <c r="BC27" s="15" t="str">
        <v/>
      </c>
      <c r="BD27" s="15" t="str">
        <v/>
      </c>
      <c r="BE27" s="15" t="str">
        <v/>
      </c>
      <c r="BF27" s="15" t="str">
        <v/>
      </c>
      <c r="BG27" s="15" t="str">
        <v/>
      </c>
      <c r="BH27" s="15" t="str">
        <v/>
      </c>
      <c r="BI27" s="15" t="str">
        <v/>
      </c>
      <c r="BJ27" s="15" t="str">
        <v/>
      </c>
      <c r="BK27" s="15" t="str">
        <v/>
      </c>
      <c r="BL27" s="15" t="str">
        <v/>
      </c>
      <c r="BM27" s="15" t="str">
        <v/>
      </c>
    </row>
    <row r="28" outlineLevel="3">
      <c r="A28" s="17" t="str">
        <v>10.1.2</v>
      </c>
      <c r="B28" s="17" t="str">
        <v/>
      </c>
      <c r="C28" s="17" t="str">
        <v/>
      </c>
      <c r="D28" s="17" t="str">
        <v/>
      </c>
      <c r="E28" s="17" t="str">
        <v>10.1.2</v>
      </c>
      <c r="F28" s="17" t="str">
        <v>Co-axial cable complete with accessories as specified for PS3-220 kV S -S and remote sites Zahraa Al-Maadi  and  Korimate 220 kV</v>
      </c>
      <c r="G28" s="17">
        <v>9510.23</v>
      </c>
      <c r="H28" s="17" t="str">
        <v/>
      </c>
      <c r="I28" s="17" t="str">
        <v/>
      </c>
      <c r="J28" s="17" t="str">
        <v/>
      </c>
      <c r="K28" s="17" t="str">
        <v/>
      </c>
      <c r="L28" s="17" t="str">
        <v/>
      </c>
      <c r="M28" s="17" t="str">
        <v/>
      </c>
      <c r="N28" s="17" t="str">
        <v/>
      </c>
      <c r="O28" s="17" t="str">
        <v/>
      </c>
      <c r="P28" s="17" t="str">
        <v/>
      </c>
      <c r="Q28" s="17" t="str">
        <v/>
      </c>
      <c r="R28" s="17" t="str">
        <v/>
      </c>
      <c r="S28" s="17" t="str">
        <v/>
      </c>
      <c r="T28" s="17" t="str">
        <v/>
      </c>
      <c r="U28" s="17" t="str">
        <v/>
      </c>
      <c r="V28" s="17" t="str">
        <v/>
      </c>
      <c r="W28" s="17" t="str">
        <v/>
      </c>
      <c r="X28" s="17" t="str">
        <v/>
      </c>
      <c r="Y28" s="17" t="str">
        <v/>
      </c>
      <c r="Z28" s="17" t="str">
        <v/>
      </c>
      <c r="AA28" s="17" t="str">
        <v/>
      </c>
      <c r="AB28" s="17" t="str">
        <v/>
      </c>
      <c r="AC28" s="17" t="str">
        <v/>
      </c>
      <c r="AD28" s="17" t="str">
        <v/>
      </c>
      <c r="AE28" s="17" t="str">
        <v/>
      </c>
      <c r="AF28" s="5" t="str">
        <v/>
      </c>
      <c r="AG28" s="18">
        <f>IFERROR(_xlfn.BETA.DIST(DATE(YEAR(AG$2),MONTH(AG$2),15),$AD$2,$AE$2,FALSE,DATE(YEAR($AD28),MONTH($AD28),1),DATE(YEAR($AE28),MONTH($AE28),28)),0)</f>
      </c>
      <c r="AH28" s="18">
        <f>IFERROR(_xlfn.BETA.DIST(DATE(YEAR(AH$2),MONTH(AH$2),15),$AD$2,$AE$2,FALSE,DATE(YEAR($AD28),MONTH($AD28),1),DATE(YEAR($AE28),MONTH($AE28),28)),0)</f>
      </c>
      <c r="AI28" s="18">
        <f>IFERROR(_xlfn.BETA.DIST(DATE(YEAR(AI$2),MONTH(AI$2),15),$AD$2,$AE$2,FALSE,DATE(YEAR($AD28),MONTH($AD28),1),DATE(YEAR($AE28),MONTH($AE28),28)),0)</f>
      </c>
      <c r="AJ28" s="18">
        <f>IFERROR(_xlfn.BETA.DIST(DATE(YEAR(AJ$2),MONTH(AJ$2),15),$AD$2,$AE$2,FALSE,DATE(YEAR($AD28),MONTH($AD28),1),DATE(YEAR($AE28),MONTH($AE28),28)),0)</f>
      </c>
      <c r="AK28" s="18">
        <f>IFERROR(_xlfn.BETA.DIST(DATE(YEAR(AK$2),MONTH(AK$2),15),$AD$2,$AE$2,FALSE,DATE(YEAR($AD28),MONTH($AD28),1),DATE(YEAR($AE28),MONTH($AE28),28)),0)</f>
      </c>
      <c r="AL28" s="18">
        <f>IFERROR(_xlfn.BETA.DIST(DATE(YEAR(AL$2),MONTH(AL$2),15),$AD$2,$AE$2,FALSE,DATE(YEAR($AD28),MONTH($AD28),1),DATE(YEAR($AE28),MONTH($AE28),28)),0)</f>
      </c>
      <c r="AM28" s="18">
        <f>IFERROR(_xlfn.BETA.DIST(DATE(YEAR(AM$2),MONTH(AM$2),15),$AD$2,$AE$2,FALSE,DATE(YEAR($AD28),MONTH($AD28),1),DATE(YEAR($AE28),MONTH($AE28),28)),0)</f>
      </c>
      <c r="AN28" s="18">
        <f>IFERROR(_xlfn.BETA.DIST(DATE(YEAR(AN$2),MONTH(AN$2),15),$AD$2,$AE$2,FALSE,DATE(YEAR($AD28),MONTH($AD28),1),DATE(YEAR($AE28),MONTH($AE28),28)),0)</f>
      </c>
      <c r="AO28" s="18">
        <f>IFERROR(_xlfn.BETA.DIST(DATE(YEAR(AO$2),MONTH(AO$2),15),$AD$2,$AE$2,FALSE,DATE(YEAR($AD28),MONTH($AD28),1),DATE(YEAR($AE28),MONTH($AE28),28)),0)</f>
      </c>
      <c r="AP28" s="18">
        <f>IFERROR(_xlfn.BETA.DIST(DATE(YEAR(AP$2),MONTH(AP$2),15),$AD$2,$AE$2,FALSE,DATE(YEAR($AD28),MONTH($AD28),1),DATE(YEAR($AE28),MONTH($AE28),28)),0)</f>
      </c>
      <c r="AQ28" s="18">
        <f>IFERROR(_xlfn.BETA.DIST(DATE(YEAR(AQ$2),MONTH(AQ$2),15),$AD$2,$AE$2,FALSE,DATE(YEAR($AD28),MONTH($AD28),1),DATE(YEAR($AE28),MONTH($AE28),28)),0)</f>
      </c>
      <c r="AR28" s="18">
        <f>IFERROR(_xlfn.BETA.DIST(DATE(YEAR(AR$2),MONTH(AR$2),15),$AD$2,$AE$2,FALSE,DATE(YEAR($AD28),MONTH($AD28),1),DATE(YEAR($AE28),MONTH($AE28),28)),0)</f>
      </c>
      <c r="AS28" s="18">
        <f>IFERROR(_xlfn.BETA.DIST(DATE(YEAR(AS$2),MONTH(AS$2),15),$AD$2,$AE$2,FALSE,DATE(YEAR($AD28),MONTH($AD28),1),DATE(YEAR($AE28),MONTH($AE28),28)),0)</f>
      </c>
      <c r="AT28" s="18">
        <f>IFERROR(_xlfn.BETA.DIST(DATE(YEAR(AT$2),MONTH(AT$2),15),$AD$2,$AE$2,FALSE,DATE(YEAR($AD28),MONTH($AD28),1),DATE(YEAR($AE28),MONTH($AE28),28)),0)</f>
      </c>
      <c r="AU28" s="18">
        <f>IFERROR(_xlfn.BETA.DIST(DATE(YEAR(AU$2),MONTH(AU$2),15),$AD$2,$AE$2,FALSE,DATE(YEAR($AD28),MONTH($AD28),1),DATE(YEAR($AE28),MONTH($AE28),28)),0)</f>
      </c>
      <c r="AV28" s="18">
        <f>SUM(AG28:AU28)</f>
      </c>
      <c r="AW28" s="18">
        <f>IF(J28&lt;&gt;0,J28,IF($AV28=0,0,AG28/$AV28*$Z28))</f>
      </c>
      <c r="AX28" s="18">
        <f>IF(K28&lt;&gt;0,K28,IF($AV28=0,0,AH28/$AV28*$Z28))</f>
      </c>
      <c r="AY28" s="18">
        <f>IF(L28&lt;&gt;0,L28,IF($AV28=0,0,AI28/$AV28*$Z28))</f>
      </c>
      <c r="AZ28" s="18">
        <f>IF(M28&lt;&gt;0,M28,IF($AV28=0,0,AJ28/$AV28*$Z28))</f>
      </c>
      <c r="BA28" s="18">
        <f>IF(N28&lt;&gt;0,N28,IF($AV28=0,0,AK28/$AV28*$Z28))</f>
      </c>
      <c r="BB28" s="18">
        <f>IF(O28&lt;&gt;0,O28,IF($AV28=0,0,AL28/$AV28*$Z28))</f>
      </c>
      <c r="BC28" s="18">
        <f>IF(P28&lt;&gt;0,P28,IF($AV28=0,0,AM28/$AV28*$Z28))</f>
      </c>
      <c r="BD28" s="18">
        <f>IF(Q28&lt;&gt;0,Q28,IF($AV28=0,0,AN28/$AV28*$Z28))</f>
      </c>
      <c r="BE28" s="18">
        <f>IF(R28&lt;&gt;0,R28,IF($AV28=0,0,AO28/$AV28*$Z28))</f>
      </c>
      <c r="BF28" s="18">
        <f>IF(S28&lt;&gt;0,S28,IF($AV28=0,0,AP28/$AV28*$Z28))</f>
      </c>
      <c r="BG28" s="18">
        <f>IF(T28&lt;&gt;0,T28,IF($AV28=0,0,AQ28/$AV28*$Z28))</f>
      </c>
      <c r="BH28" s="18">
        <f>IF(U28&lt;&gt;0,U28,IF($AV28=0,0,AR28/$AV28*$Z28))</f>
      </c>
      <c r="BI28" s="18">
        <f>IF(V28&lt;&gt;0,V28,IF($AV28=0,0,AS28/$AV28*$Z28))</f>
      </c>
      <c r="BJ28" s="18">
        <f>IF(W28&lt;&gt;0,W28,IF($AV28=0,0,AT28/$AV28*$Z28))</f>
      </c>
      <c r="BK28" s="18">
        <f>IF(X28&lt;&gt;0,X28,IF($AV28=0,0,AU28/$AV28*$Z28))</f>
      </c>
      <c r="BL28" s="18">
        <f>SUM(AW28:BK28)</f>
      </c>
      <c r="BM28" s="17" t="str">
        <v/>
      </c>
    </row>
    <row r="29" outlineLevel="4">
      <c r="A29" s="5" t="str">
        <v>10.1.2</v>
      </c>
      <c r="B29" s="5" t="str">
        <v/>
      </c>
      <c r="C29" s="5" t="str">
        <v>BSKDGNGENGR05</v>
      </c>
      <c r="D29" s="5" t="str">
        <v>BSKDGNGENGR05</v>
      </c>
      <c r="E29" s="19">
        <f>IFERROR(_xlfn.XLOOKUP(F29,Assumptions!B:B,Assumptions!C:C),0)</f>
      </c>
      <c r="F29" s="5" t="str">
        <v>Advanced Payment</v>
      </c>
      <c r="G29" s="5" t="str">
        <v/>
      </c>
      <c r="H29" s="18">
        <f>G28*E29</f>
      </c>
      <c r="I29" s="18">
        <f>H29*(1-0)</f>
      </c>
      <c r="J29" s="18">
        <v>0</v>
      </c>
      <c r="K29" s="18">
        <v>0</v>
      </c>
      <c r="L29" s="18">
        <v>0</v>
      </c>
      <c r="M29" s="18">
        <v>0</v>
      </c>
      <c r="N29" s="18">
        <v>0</v>
      </c>
      <c r="O29" s="18">
        <v>0</v>
      </c>
      <c r="P29" s="18">
        <v>0</v>
      </c>
      <c r="Q29" s="18">
        <v>0</v>
      </c>
      <c r="R29" s="18">
        <v>0</v>
      </c>
      <c r="S29" s="18">
        <v>0</v>
      </c>
      <c r="T29" s="18">
        <v>0</v>
      </c>
      <c r="U29" s="18">
        <v>0</v>
      </c>
      <c r="V29" s="18">
        <v>0</v>
      </c>
      <c r="W29" s="18">
        <v>0</v>
      </c>
      <c r="X29" s="18">
        <v>0</v>
      </c>
      <c r="Y29" s="18">
        <f>SUM(J29:X29)</f>
      </c>
      <c r="Z29" s="18">
        <f>I29-Y29</f>
      </c>
      <c r="AA29" s="20">
        <v>46026</v>
      </c>
      <c r="AB29" s="20">
        <v>46026</v>
      </c>
      <c r="AC29" s="18">
        <f>IFERROR(_xlfn.XLOOKUP(F29,Assumptions!B:B,Assumptions!D:D),0)</f>
      </c>
      <c r="AD29" s="20">
        <f>AA29+AC29</f>
      </c>
      <c r="AE29" s="20">
        <f>AC29+AB29</f>
      </c>
      <c r="AF29" s="5" t="str">
        <v/>
      </c>
      <c r="AG29" s="18">
        <f>IFERROR(_xlfn.BETA.DIST(DATE(YEAR(AG$2),MONTH(AG$2),15),$AD$2,$AE$2,FALSE,DATE(YEAR($AD29),MONTH($AD29),1),DATE(YEAR($AE29),MONTH($AE29),28)),0)</f>
      </c>
      <c r="AH29" s="18">
        <f>IFERROR(_xlfn.BETA.DIST(DATE(YEAR(AH$2),MONTH(AH$2),15),$AD$2,$AE$2,FALSE,DATE(YEAR($AD29),MONTH($AD29),1),DATE(YEAR($AE29),MONTH($AE29),28)),0)</f>
      </c>
      <c r="AI29" s="18">
        <f>IFERROR(_xlfn.BETA.DIST(DATE(YEAR(AI$2),MONTH(AI$2),15),$AD$2,$AE$2,FALSE,DATE(YEAR($AD29),MONTH($AD29),1),DATE(YEAR($AE29),MONTH($AE29),28)),0)</f>
      </c>
      <c r="AJ29" s="18">
        <f>IFERROR(_xlfn.BETA.DIST(DATE(YEAR(AJ$2),MONTH(AJ$2),15),$AD$2,$AE$2,FALSE,DATE(YEAR($AD29),MONTH($AD29),1),DATE(YEAR($AE29),MONTH($AE29),28)),0)</f>
      </c>
      <c r="AK29" s="18">
        <f>IFERROR(_xlfn.BETA.DIST(DATE(YEAR(AK$2),MONTH(AK$2),15),$AD$2,$AE$2,FALSE,DATE(YEAR($AD29),MONTH($AD29),1),DATE(YEAR($AE29),MONTH($AE29),28)),0)</f>
      </c>
      <c r="AL29" s="18">
        <f>IFERROR(_xlfn.BETA.DIST(DATE(YEAR(AL$2),MONTH(AL$2),15),$AD$2,$AE$2,FALSE,DATE(YEAR($AD29),MONTH($AD29),1),DATE(YEAR($AE29),MONTH($AE29),28)),0)</f>
      </c>
      <c r="AM29" s="18">
        <f>IFERROR(_xlfn.BETA.DIST(DATE(YEAR(AM$2),MONTH(AM$2),15),$AD$2,$AE$2,FALSE,DATE(YEAR($AD29),MONTH($AD29),1),DATE(YEAR($AE29),MONTH($AE29),28)),0)</f>
      </c>
      <c r="AN29" s="18">
        <f>IFERROR(_xlfn.BETA.DIST(DATE(YEAR(AN$2),MONTH(AN$2),15),$AD$2,$AE$2,FALSE,DATE(YEAR($AD29),MONTH($AD29),1),DATE(YEAR($AE29),MONTH($AE29),28)),0)</f>
      </c>
      <c r="AO29" s="18">
        <f>IFERROR(_xlfn.BETA.DIST(DATE(YEAR(AO$2),MONTH(AO$2),15),$AD$2,$AE$2,FALSE,DATE(YEAR($AD29),MONTH($AD29),1),DATE(YEAR($AE29),MONTH($AE29),28)),0)</f>
      </c>
      <c r="AP29" s="18">
        <f>IFERROR(_xlfn.BETA.DIST(DATE(YEAR(AP$2),MONTH(AP$2),15),$AD$2,$AE$2,FALSE,DATE(YEAR($AD29),MONTH($AD29),1),DATE(YEAR($AE29),MONTH($AE29),28)),0)</f>
      </c>
      <c r="AQ29" s="18">
        <f>IFERROR(_xlfn.BETA.DIST(DATE(YEAR(AQ$2),MONTH(AQ$2),15),$AD$2,$AE$2,FALSE,DATE(YEAR($AD29),MONTH($AD29),1),DATE(YEAR($AE29),MONTH($AE29),28)),0)</f>
      </c>
      <c r="AR29" s="18">
        <f>IFERROR(_xlfn.BETA.DIST(DATE(YEAR(AR$2),MONTH(AR$2),15),$AD$2,$AE$2,FALSE,DATE(YEAR($AD29),MONTH($AD29),1),DATE(YEAR($AE29),MONTH($AE29),28)),0)</f>
      </c>
      <c r="AS29" s="18">
        <f>IFERROR(_xlfn.BETA.DIST(DATE(YEAR(AS$2),MONTH(AS$2),15),$AD$2,$AE$2,FALSE,DATE(YEAR($AD29),MONTH($AD29),1),DATE(YEAR($AE29),MONTH($AE29),28)),0)</f>
      </c>
      <c r="AT29" s="18">
        <f>IFERROR(_xlfn.BETA.DIST(DATE(YEAR(AT$2),MONTH(AT$2),15),$AD$2,$AE$2,FALSE,DATE(YEAR($AD29),MONTH($AD29),1),DATE(YEAR($AE29),MONTH($AE29),28)),0)</f>
      </c>
      <c r="AU29" s="18">
        <f>IFERROR(_xlfn.BETA.DIST(DATE(YEAR(AU$2),MONTH(AU$2),15),$AD$2,$AE$2,FALSE,DATE(YEAR($AD29),MONTH($AD29),1),DATE(YEAR($AE29),MONTH($AE29),28)),0)</f>
      </c>
      <c r="AV29" s="18">
        <f>SUM(AG29:AU29)</f>
      </c>
      <c r="AW29" s="18">
        <f>IF(J29&lt;&gt;0,J29,IF($AV29=0,0,AG29/$AV29*$Z29))</f>
      </c>
      <c r="AX29" s="18">
        <f>IF(K29&lt;&gt;0,K29,IF($AV29=0,0,AH29/$AV29*$Z29))</f>
      </c>
      <c r="AY29" s="18">
        <f>IF(L29&lt;&gt;0,L29,IF($AV29=0,0,AI29/$AV29*$Z29))</f>
      </c>
      <c r="AZ29" s="18">
        <f>IF(M29&lt;&gt;0,M29,IF($AV29=0,0,AJ29/$AV29*$Z29))</f>
      </c>
      <c r="BA29" s="18">
        <f>IF(N29&lt;&gt;0,N29,IF($AV29=0,0,AK29/$AV29*$Z29))</f>
      </c>
      <c r="BB29" s="18">
        <f>IF(O29&lt;&gt;0,O29,IF($AV29=0,0,AL29/$AV29*$Z29))</f>
      </c>
      <c r="BC29" s="18">
        <f>IF(P29&lt;&gt;0,P29,IF($AV29=0,0,AM29/$AV29*$Z29))</f>
      </c>
      <c r="BD29" s="18">
        <f>IF(Q29&lt;&gt;0,Q29,IF($AV29=0,0,AN29/$AV29*$Z29))</f>
      </c>
      <c r="BE29" s="18">
        <f>IF(R29&lt;&gt;0,R29,IF($AV29=0,0,AO29/$AV29*$Z29))</f>
      </c>
      <c r="BF29" s="18">
        <f>IF(S29&lt;&gt;0,S29,IF($AV29=0,0,AP29/$AV29*$Z29))</f>
      </c>
      <c r="BG29" s="18">
        <f>IF(T29&lt;&gt;0,T29,IF($AV29=0,0,AQ29/$AV29*$Z29))</f>
      </c>
      <c r="BH29" s="18">
        <f>IF(U29&lt;&gt;0,U29,IF($AV29=0,0,AR29/$AV29*$Z29))</f>
      </c>
      <c r="BI29" s="18">
        <f>IF(V29&lt;&gt;0,V29,IF($AV29=0,0,AS29/$AV29*$Z29))</f>
      </c>
      <c r="BJ29" s="18">
        <f>IF(W29&lt;&gt;0,W29,IF($AV29=0,0,AT29/$AV29*$Z29))</f>
      </c>
      <c r="BK29" s="18">
        <f>IF(X29&lt;&gt;0,X29,IF($AV29=0,0,AU29/$AV29*$Z29))</f>
      </c>
      <c r="BL29" s="18">
        <f>SUM(AW29:BK29)</f>
      </c>
      <c r="BM29" s="18">
        <f>I29-BL29</f>
      </c>
    </row>
    <row r="30" outlineLevel="4">
      <c r="A30" s="5" t="str">
        <v>10.1.2</v>
      </c>
      <c r="B30" s="5" t="str">
        <v/>
      </c>
      <c r="C30" s="5" t="str">
        <v>BSPRELGENTL07</v>
      </c>
      <c r="D30" s="5" t="str">
        <v>BSPRELGENTL07</v>
      </c>
      <c r="E30" s="19">
        <f>IFERROR(_xlfn.XLOOKUP(F30,Assumptions!B:B,Assumptions!C:C),0)</f>
      </c>
      <c r="F30" s="5" t="str">
        <v>Site Delivery EUR</v>
      </c>
      <c r="G30" s="5" t="str">
        <v/>
      </c>
      <c r="H30" s="18">
        <f>G28*E30</f>
      </c>
      <c r="I30" s="18">
        <f>H30*(1-0)</f>
      </c>
      <c r="J30" s="18">
        <v>0</v>
      </c>
      <c r="K30" s="18">
        <v>0</v>
      </c>
      <c r="L30" s="18">
        <v>0</v>
      </c>
      <c r="M30" s="18">
        <v>0</v>
      </c>
      <c r="N30" s="18">
        <v>0</v>
      </c>
      <c r="O30" s="18">
        <v>0</v>
      </c>
      <c r="P30" s="18">
        <v>0</v>
      </c>
      <c r="Q30" s="18">
        <v>0</v>
      </c>
      <c r="R30" s="18">
        <v>0</v>
      </c>
      <c r="S30" s="18">
        <v>0</v>
      </c>
      <c r="T30" s="18">
        <v>0</v>
      </c>
      <c r="U30" s="18">
        <v>0</v>
      </c>
      <c r="V30" s="18">
        <v>0</v>
      </c>
      <c r="W30" s="18">
        <v>0</v>
      </c>
      <c r="X30" s="18">
        <v>0</v>
      </c>
      <c r="Y30" s="18">
        <f>SUM(J30:X30)</f>
      </c>
      <c r="Z30" s="18">
        <f>I30-Y30</f>
      </c>
      <c r="AA30" s="20">
        <v>46347</v>
      </c>
      <c r="AB30" s="20">
        <v>46347</v>
      </c>
      <c r="AC30" s="18">
        <f>IFERROR(_xlfn.XLOOKUP(F30,Assumptions!B:B,Assumptions!D:D),0)</f>
      </c>
      <c r="AD30" s="20">
        <f>AA30+AC30</f>
      </c>
      <c r="AE30" s="20">
        <f>AC30+AB30</f>
      </c>
      <c r="AF30" s="5" t="str">
        <v/>
      </c>
      <c r="AG30" s="18">
        <f>IFERROR(_xlfn.BETA.DIST(DATE(YEAR(AG$2),MONTH(AG$2),15),$AD$2,$AE$2,FALSE,DATE(YEAR($AD30),MONTH($AD30),1),DATE(YEAR($AE30),MONTH($AE30),28)),0)</f>
      </c>
      <c r="AH30" s="18">
        <f>IFERROR(_xlfn.BETA.DIST(DATE(YEAR(AH$2),MONTH(AH$2),15),$AD$2,$AE$2,FALSE,DATE(YEAR($AD30),MONTH($AD30),1),DATE(YEAR($AE30),MONTH($AE30),28)),0)</f>
      </c>
      <c r="AI30" s="18">
        <f>IFERROR(_xlfn.BETA.DIST(DATE(YEAR(AI$2),MONTH(AI$2),15),$AD$2,$AE$2,FALSE,DATE(YEAR($AD30),MONTH($AD30),1),DATE(YEAR($AE30),MONTH($AE30),28)),0)</f>
      </c>
      <c r="AJ30" s="18">
        <f>IFERROR(_xlfn.BETA.DIST(DATE(YEAR(AJ$2),MONTH(AJ$2),15),$AD$2,$AE$2,FALSE,DATE(YEAR($AD30),MONTH($AD30),1),DATE(YEAR($AE30),MONTH($AE30),28)),0)</f>
      </c>
      <c r="AK30" s="18">
        <f>IFERROR(_xlfn.BETA.DIST(DATE(YEAR(AK$2),MONTH(AK$2),15),$AD$2,$AE$2,FALSE,DATE(YEAR($AD30),MONTH($AD30),1),DATE(YEAR($AE30),MONTH($AE30),28)),0)</f>
      </c>
      <c r="AL30" s="18">
        <f>IFERROR(_xlfn.BETA.DIST(DATE(YEAR(AL$2),MONTH(AL$2),15),$AD$2,$AE$2,FALSE,DATE(YEAR($AD30),MONTH($AD30),1),DATE(YEAR($AE30),MONTH($AE30),28)),0)</f>
      </c>
      <c r="AM30" s="18">
        <f>IFERROR(_xlfn.BETA.DIST(DATE(YEAR(AM$2),MONTH(AM$2),15),$AD$2,$AE$2,FALSE,DATE(YEAR($AD30),MONTH($AD30),1),DATE(YEAR($AE30),MONTH($AE30),28)),0)</f>
      </c>
      <c r="AN30" s="18">
        <f>IFERROR(_xlfn.BETA.DIST(DATE(YEAR(AN$2),MONTH(AN$2),15),$AD$2,$AE$2,FALSE,DATE(YEAR($AD30),MONTH($AD30),1),DATE(YEAR($AE30),MONTH($AE30),28)),0)</f>
      </c>
      <c r="AO30" s="18">
        <f>IFERROR(_xlfn.BETA.DIST(DATE(YEAR(AO$2),MONTH(AO$2),15),$AD$2,$AE$2,FALSE,DATE(YEAR($AD30),MONTH($AD30),1),DATE(YEAR($AE30),MONTH($AE30),28)),0)</f>
      </c>
      <c r="AP30" s="18">
        <f>IFERROR(_xlfn.BETA.DIST(DATE(YEAR(AP$2),MONTH(AP$2),15),$AD$2,$AE$2,FALSE,DATE(YEAR($AD30),MONTH($AD30),1),DATE(YEAR($AE30),MONTH($AE30),28)),0)</f>
      </c>
      <c r="AQ30" s="18">
        <f>IFERROR(_xlfn.BETA.DIST(DATE(YEAR(AQ$2),MONTH(AQ$2),15),$AD$2,$AE$2,FALSE,DATE(YEAR($AD30),MONTH($AD30),1),DATE(YEAR($AE30),MONTH($AE30),28)),0)</f>
      </c>
      <c r="AR30" s="18">
        <f>IFERROR(_xlfn.BETA.DIST(DATE(YEAR(AR$2),MONTH(AR$2),15),$AD$2,$AE$2,FALSE,DATE(YEAR($AD30),MONTH($AD30),1),DATE(YEAR($AE30),MONTH($AE30),28)),0)</f>
      </c>
      <c r="AS30" s="18">
        <f>IFERROR(_xlfn.BETA.DIST(DATE(YEAR(AS$2),MONTH(AS$2),15),$AD$2,$AE$2,FALSE,DATE(YEAR($AD30),MONTH($AD30),1),DATE(YEAR($AE30),MONTH($AE30),28)),0)</f>
      </c>
      <c r="AT30" s="18">
        <f>IFERROR(_xlfn.BETA.DIST(DATE(YEAR(AT$2),MONTH(AT$2),15),$AD$2,$AE$2,FALSE,DATE(YEAR($AD30),MONTH($AD30),1),DATE(YEAR($AE30),MONTH($AE30),28)),0)</f>
      </c>
      <c r="AU30" s="18">
        <f>IFERROR(_xlfn.BETA.DIST(DATE(YEAR(AU$2),MONTH(AU$2),15),$AD$2,$AE$2,FALSE,DATE(YEAR($AD30),MONTH($AD30),1),DATE(YEAR($AE30),MONTH($AE30),28)),0)</f>
      </c>
      <c r="AV30" s="18">
        <f>SUM(AG30:AU30)</f>
      </c>
      <c r="AW30" s="18">
        <f>IF(J30&lt;&gt;0,J30,IF($AV30=0,0,AG30/$AV30*$Z30))</f>
      </c>
      <c r="AX30" s="18">
        <f>IF(K30&lt;&gt;0,K30,IF($AV30=0,0,AH30/$AV30*$Z30))</f>
      </c>
      <c r="AY30" s="18">
        <f>IF(L30&lt;&gt;0,L30,IF($AV30=0,0,AI30/$AV30*$Z30))</f>
      </c>
      <c r="AZ30" s="18">
        <f>IF(M30&lt;&gt;0,M30,IF($AV30=0,0,AJ30/$AV30*$Z30))</f>
      </c>
      <c r="BA30" s="18">
        <f>IF(N30&lt;&gt;0,N30,IF($AV30=0,0,AK30/$AV30*$Z30))</f>
      </c>
      <c r="BB30" s="18">
        <f>IF(O30&lt;&gt;0,O30,IF($AV30=0,0,AL30/$AV30*$Z30))</f>
      </c>
      <c r="BC30" s="18">
        <f>IF(P30&lt;&gt;0,P30,IF($AV30=0,0,AM30/$AV30*$Z30))</f>
      </c>
      <c r="BD30" s="18">
        <f>IF(Q30&lt;&gt;0,Q30,IF($AV30=0,0,AN30/$AV30*$Z30))</f>
      </c>
      <c r="BE30" s="18">
        <f>IF(R30&lt;&gt;0,R30,IF($AV30=0,0,AO30/$AV30*$Z30))</f>
      </c>
      <c r="BF30" s="18">
        <f>IF(S30&lt;&gt;0,S30,IF($AV30=0,0,AP30/$AV30*$Z30))</f>
      </c>
      <c r="BG30" s="18">
        <f>IF(T30&lt;&gt;0,T30,IF($AV30=0,0,AQ30/$AV30*$Z30))</f>
      </c>
      <c r="BH30" s="18">
        <f>IF(U30&lt;&gt;0,U30,IF($AV30=0,0,AR30/$AV30*$Z30))</f>
      </c>
      <c r="BI30" s="18">
        <f>IF(V30&lt;&gt;0,V30,IF($AV30=0,0,AS30/$AV30*$Z30))</f>
      </c>
      <c r="BJ30" s="18">
        <f>IF(W30&lt;&gt;0,W30,IF($AV30=0,0,AT30/$AV30*$Z30))</f>
      </c>
      <c r="BK30" s="18">
        <f>IF(X30&lt;&gt;0,X30,IF($AV30=0,0,AU30/$AV30*$Z30))</f>
      </c>
      <c r="BL30" s="18">
        <f>SUM(AW30:BK30)</f>
      </c>
      <c r="BM30" s="18">
        <f>I30-BL30</f>
      </c>
    </row>
    <row r="31" outlineLevel="4">
      <c r="A31" s="5" t="str">
        <v>10.1.2</v>
      </c>
      <c r="B31" s="5" t="str">
        <v/>
      </c>
      <c r="C31" s="5" t="str">
        <v>BSKDGNGENGR07</v>
      </c>
      <c r="D31" s="5" t="str">
        <v>BSKDGNGENGR07</v>
      </c>
      <c r="E31" s="19">
        <f>IFERROR(_xlfn.XLOOKUP(F31,Assumptions!B:B,Assumptions!C:C),0)</f>
      </c>
      <c r="F31" s="5" t="str">
        <v>Retention</v>
      </c>
      <c r="G31" s="5" t="str">
        <v/>
      </c>
      <c r="H31" s="18">
        <f>G28*E31</f>
      </c>
      <c r="I31" s="18">
        <f>H31*(1-0)</f>
      </c>
      <c r="J31" s="18">
        <v>0</v>
      </c>
      <c r="K31" s="18">
        <v>0</v>
      </c>
      <c r="L31" s="18">
        <v>0</v>
      </c>
      <c r="M31" s="18">
        <v>0</v>
      </c>
      <c r="N31" s="18">
        <v>0</v>
      </c>
      <c r="O31" s="18">
        <v>0</v>
      </c>
      <c r="P31" s="18">
        <v>0</v>
      </c>
      <c r="Q31" s="18">
        <v>0</v>
      </c>
      <c r="R31" s="18">
        <v>0</v>
      </c>
      <c r="S31" s="18">
        <v>0</v>
      </c>
      <c r="T31" s="18">
        <v>0</v>
      </c>
      <c r="U31" s="18">
        <v>0</v>
      </c>
      <c r="V31" s="18">
        <v>0</v>
      </c>
      <c r="W31" s="18">
        <v>0</v>
      </c>
      <c r="X31" s="18">
        <v>0</v>
      </c>
      <c r="Y31" s="18">
        <f>SUM(J31:X31)</f>
      </c>
      <c r="Z31" s="18">
        <f>I31-Y31</f>
      </c>
      <c r="AA31" s="20">
        <v>46483</v>
      </c>
      <c r="AB31" s="20">
        <v>46483</v>
      </c>
      <c r="AC31" s="18">
        <f>IFERROR(_xlfn.XLOOKUP(F31,Assumptions!B:B,Assumptions!D:D),0)</f>
      </c>
      <c r="AD31" s="20">
        <f>AA31+AC31</f>
      </c>
      <c r="AE31" s="20">
        <f>AC31+AB31</f>
      </c>
      <c r="AF31" s="5" t="str">
        <v/>
      </c>
      <c r="AG31" s="18">
        <f>IFERROR(_xlfn.BETA.DIST(DATE(YEAR(AG$2),MONTH(AG$2),15),$AD$2,$AE$2,FALSE,DATE(YEAR($AD31),MONTH($AD31),1),DATE(YEAR($AE31),MONTH($AE31),28)),0)</f>
      </c>
      <c r="AH31" s="18">
        <f>IFERROR(_xlfn.BETA.DIST(DATE(YEAR(AH$2),MONTH(AH$2),15),$AD$2,$AE$2,FALSE,DATE(YEAR($AD31),MONTH($AD31),1),DATE(YEAR($AE31),MONTH($AE31),28)),0)</f>
      </c>
      <c r="AI31" s="18">
        <f>IFERROR(_xlfn.BETA.DIST(DATE(YEAR(AI$2),MONTH(AI$2),15),$AD$2,$AE$2,FALSE,DATE(YEAR($AD31),MONTH($AD31),1),DATE(YEAR($AE31),MONTH($AE31),28)),0)</f>
      </c>
      <c r="AJ31" s="18">
        <f>IFERROR(_xlfn.BETA.DIST(DATE(YEAR(AJ$2),MONTH(AJ$2),15),$AD$2,$AE$2,FALSE,DATE(YEAR($AD31),MONTH($AD31),1),DATE(YEAR($AE31),MONTH($AE31),28)),0)</f>
      </c>
      <c r="AK31" s="18">
        <f>IFERROR(_xlfn.BETA.DIST(DATE(YEAR(AK$2),MONTH(AK$2),15),$AD$2,$AE$2,FALSE,DATE(YEAR($AD31),MONTH($AD31),1),DATE(YEAR($AE31),MONTH($AE31),28)),0)</f>
      </c>
      <c r="AL31" s="18">
        <f>IFERROR(_xlfn.BETA.DIST(DATE(YEAR(AL$2),MONTH(AL$2),15),$AD$2,$AE$2,FALSE,DATE(YEAR($AD31),MONTH($AD31),1),DATE(YEAR($AE31),MONTH($AE31),28)),0)</f>
      </c>
      <c r="AM31" s="18">
        <f>IFERROR(_xlfn.BETA.DIST(DATE(YEAR(AM$2),MONTH(AM$2),15),$AD$2,$AE$2,FALSE,DATE(YEAR($AD31),MONTH($AD31),1),DATE(YEAR($AE31),MONTH($AE31),28)),0)</f>
      </c>
      <c r="AN31" s="18">
        <f>IFERROR(_xlfn.BETA.DIST(DATE(YEAR(AN$2),MONTH(AN$2),15),$AD$2,$AE$2,FALSE,DATE(YEAR($AD31),MONTH($AD31),1),DATE(YEAR($AE31),MONTH($AE31),28)),0)</f>
      </c>
      <c r="AO31" s="18">
        <f>IFERROR(_xlfn.BETA.DIST(DATE(YEAR(AO$2),MONTH(AO$2),15),$AD$2,$AE$2,FALSE,DATE(YEAR($AD31),MONTH($AD31),1),DATE(YEAR($AE31),MONTH($AE31),28)),0)</f>
      </c>
      <c r="AP31" s="18">
        <f>IFERROR(_xlfn.BETA.DIST(DATE(YEAR(AP$2),MONTH(AP$2),15),$AD$2,$AE$2,FALSE,DATE(YEAR($AD31),MONTH($AD31),1),DATE(YEAR($AE31),MONTH($AE31),28)),0)</f>
      </c>
      <c r="AQ31" s="18">
        <f>IFERROR(_xlfn.BETA.DIST(DATE(YEAR(AQ$2),MONTH(AQ$2),15),$AD$2,$AE$2,FALSE,DATE(YEAR($AD31),MONTH($AD31),1),DATE(YEAR($AE31),MONTH($AE31),28)),0)</f>
      </c>
      <c r="AR31" s="18">
        <f>IFERROR(_xlfn.BETA.DIST(DATE(YEAR(AR$2),MONTH(AR$2),15),$AD$2,$AE$2,FALSE,DATE(YEAR($AD31),MONTH($AD31),1),DATE(YEAR($AE31),MONTH($AE31),28)),0)</f>
      </c>
      <c r="AS31" s="18">
        <f>IFERROR(_xlfn.BETA.DIST(DATE(YEAR(AS$2),MONTH(AS$2),15),$AD$2,$AE$2,FALSE,DATE(YEAR($AD31),MONTH($AD31),1),DATE(YEAR($AE31),MONTH($AE31),28)),0)</f>
      </c>
      <c r="AT31" s="18">
        <f>IFERROR(_xlfn.BETA.DIST(DATE(YEAR(AT$2),MONTH(AT$2),15),$AD$2,$AE$2,FALSE,DATE(YEAR($AD31),MONTH($AD31),1),DATE(YEAR($AE31),MONTH($AE31),28)),0)</f>
      </c>
      <c r="AU31" s="18">
        <f>IFERROR(_xlfn.BETA.DIST(DATE(YEAR(AU$2),MONTH(AU$2),15),$AD$2,$AE$2,FALSE,DATE(YEAR($AD31),MONTH($AD31),1),DATE(YEAR($AE31),MONTH($AE31),28)),0)</f>
      </c>
      <c r="AV31" s="18">
        <f>SUM(AG31:AU31)</f>
      </c>
      <c r="AW31" s="18">
        <f>IF(J31&lt;&gt;0,J31,IF($AV31=0,0,AG31/$AV31*$Z31))</f>
      </c>
      <c r="AX31" s="18">
        <f>IF(K31&lt;&gt;0,K31,IF($AV31=0,0,AH31/$AV31*$Z31))</f>
      </c>
      <c r="AY31" s="18">
        <f>IF(L31&lt;&gt;0,L31,IF($AV31=0,0,AI31/$AV31*$Z31))</f>
      </c>
      <c r="AZ31" s="18">
        <f>IF(M31&lt;&gt;0,M31,IF($AV31=0,0,AJ31/$AV31*$Z31))</f>
      </c>
      <c r="BA31" s="18">
        <f>IF(N31&lt;&gt;0,N31,IF($AV31=0,0,AK31/$AV31*$Z31))</f>
      </c>
      <c r="BB31" s="18">
        <f>IF(O31&lt;&gt;0,O31,IF($AV31=0,0,AL31/$AV31*$Z31))</f>
      </c>
      <c r="BC31" s="18">
        <f>IF(P31&lt;&gt;0,P31,IF($AV31=0,0,AM31/$AV31*$Z31))</f>
      </c>
      <c r="BD31" s="18">
        <f>IF(Q31&lt;&gt;0,Q31,IF($AV31=0,0,AN31/$AV31*$Z31))</f>
      </c>
      <c r="BE31" s="18">
        <f>IF(R31&lt;&gt;0,R31,IF($AV31=0,0,AO31/$AV31*$Z31))</f>
      </c>
      <c r="BF31" s="18">
        <f>IF(S31&lt;&gt;0,S31,IF($AV31=0,0,AP31/$AV31*$Z31))</f>
      </c>
      <c r="BG31" s="18">
        <f>IF(T31&lt;&gt;0,T31,IF($AV31=0,0,AQ31/$AV31*$Z31))</f>
      </c>
      <c r="BH31" s="18">
        <f>IF(U31&lt;&gt;0,U31,IF($AV31=0,0,AR31/$AV31*$Z31))</f>
      </c>
      <c r="BI31" s="18">
        <f>IF(V31&lt;&gt;0,V31,IF($AV31=0,0,AS31/$AV31*$Z31))</f>
      </c>
      <c r="BJ31" s="18">
        <f>IF(W31&lt;&gt;0,W31,IF($AV31=0,0,AT31/$AV31*$Z31))</f>
      </c>
      <c r="BK31" s="18">
        <f>IF(X31&lt;&gt;0,X31,IF($AV31=0,0,AU31/$AV31*$Z31))</f>
      </c>
      <c r="BL31" s="18">
        <f>SUM(AW31:BK31)</f>
      </c>
      <c r="BM31" s="18">
        <f>I31-BL31</f>
      </c>
    </row>
    <row r="32" outlineLevel="3">
      <c r="A32" s="17" t="str">
        <v>10.1.3</v>
      </c>
      <c r="B32" s="17" t="str">
        <v/>
      </c>
      <c r="C32" s="17" t="str">
        <v/>
      </c>
      <c r="D32" s="17" t="str">
        <v/>
      </c>
      <c r="E32" s="17" t="str">
        <v>10.1.3</v>
      </c>
      <c r="F32" s="17" t="str">
        <v>DPLC equipment with Multiplexers at PS3 220 kV S -S and remote sites Zahraa Al-Maadi  and  Korimate 220 kV</v>
      </c>
      <c r="G32" s="17">
        <v>234382.52</v>
      </c>
      <c r="H32" s="17" t="str">
        <v/>
      </c>
      <c r="I32" s="17" t="str">
        <v/>
      </c>
      <c r="J32" s="17" t="str">
        <v/>
      </c>
      <c r="K32" s="17" t="str">
        <v/>
      </c>
      <c r="L32" s="17" t="str">
        <v/>
      </c>
      <c r="M32" s="17" t="str">
        <v/>
      </c>
      <c r="N32" s="17" t="str">
        <v/>
      </c>
      <c r="O32" s="17" t="str">
        <v/>
      </c>
      <c r="P32" s="17" t="str">
        <v/>
      </c>
      <c r="Q32" s="17" t="str">
        <v/>
      </c>
      <c r="R32" s="17" t="str">
        <v/>
      </c>
      <c r="S32" s="17" t="str">
        <v/>
      </c>
      <c r="T32" s="17" t="str">
        <v/>
      </c>
      <c r="U32" s="17" t="str">
        <v/>
      </c>
      <c r="V32" s="17" t="str">
        <v/>
      </c>
      <c r="W32" s="17" t="str">
        <v/>
      </c>
      <c r="X32" s="17" t="str">
        <v/>
      </c>
      <c r="Y32" s="17" t="str">
        <v/>
      </c>
      <c r="Z32" s="17" t="str">
        <v/>
      </c>
      <c r="AA32" s="17" t="str">
        <v/>
      </c>
      <c r="AB32" s="17" t="str">
        <v/>
      </c>
      <c r="AC32" s="17" t="str">
        <v/>
      </c>
      <c r="AD32" s="17" t="str">
        <v/>
      </c>
      <c r="AE32" s="17" t="str">
        <v/>
      </c>
      <c r="AF32" s="5" t="str">
        <v/>
      </c>
      <c r="AG32" s="18">
        <f>IFERROR(_xlfn.BETA.DIST(DATE(YEAR(AG$2),MONTH(AG$2),15),$AD$2,$AE$2,FALSE,DATE(YEAR($AD32),MONTH($AD32),1),DATE(YEAR($AE32),MONTH($AE32),28)),0)</f>
      </c>
      <c r="AH32" s="18">
        <f>IFERROR(_xlfn.BETA.DIST(DATE(YEAR(AH$2),MONTH(AH$2),15),$AD$2,$AE$2,FALSE,DATE(YEAR($AD32),MONTH($AD32),1),DATE(YEAR($AE32),MONTH($AE32),28)),0)</f>
      </c>
      <c r="AI32" s="18">
        <f>IFERROR(_xlfn.BETA.DIST(DATE(YEAR(AI$2),MONTH(AI$2),15),$AD$2,$AE$2,FALSE,DATE(YEAR($AD32),MONTH($AD32),1),DATE(YEAR($AE32),MONTH($AE32),28)),0)</f>
      </c>
      <c r="AJ32" s="18">
        <f>IFERROR(_xlfn.BETA.DIST(DATE(YEAR(AJ$2),MONTH(AJ$2),15),$AD$2,$AE$2,FALSE,DATE(YEAR($AD32),MONTH($AD32),1),DATE(YEAR($AE32),MONTH($AE32),28)),0)</f>
      </c>
      <c r="AK32" s="18">
        <f>IFERROR(_xlfn.BETA.DIST(DATE(YEAR(AK$2),MONTH(AK$2),15),$AD$2,$AE$2,FALSE,DATE(YEAR($AD32),MONTH($AD32),1),DATE(YEAR($AE32),MONTH($AE32),28)),0)</f>
      </c>
      <c r="AL32" s="18">
        <f>IFERROR(_xlfn.BETA.DIST(DATE(YEAR(AL$2),MONTH(AL$2),15),$AD$2,$AE$2,FALSE,DATE(YEAR($AD32),MONTH($AD32),1),DATE(YEAR($AE32),MONTH($AE32),28)),0)</f>
      </c>
      <c r="AM32" s="18">
        <f>IFERROR(_xlfn.BETA.DIST(DATE(YEAR(AM$2),MONTH(AM$2),15),$AD$2,$AE$2,FALSE,DATE(YEAR($AD32),MONTH($AD32),1),DATE(YEAR($AE32),MONTH($AE32),28)),0)</f>
      </c>
      <c r="AN32" s="18">
        <f>IFERROR(_xlfn.BETA.DIST(DATE(YEAR(AN$2),MONTH(AN$2),15),$AD$2,$AE$2,FALSE,DATE(YEAR($AD32),MONTH($AD32),1),DATE(YEAR($AE32),MONTH($AE32),28)),0)</f>
      </c>
      <c r="AO32" s="18">
        <f>IFERROR(_xlfn.BETA.DIST(DATE(YEAR(AO$2),MONTH(AO$2),15),$AD$2,$AE$2,FALSE,DATE(YEAR($AD32),MONTH($AD32),1),DATE(YEAR($AE32),MONTH($AE32),28)),0)</f>
      </c>
      <c r="AP32" s="18">
        <f>IFERROR(_xlfn.BETA.DIST(DATE(YEAR(AP$2),MONTH(AP$2),15),$AD$2,$AE$2,FALSE,DATE(YEAR($AD32),MONTH($AD32),1),DATE(YEAR($AE32),MONTH($AE32),28)),0)</f>
      </c>
      <c r="AQ32" s="18">
        <f>IFERROR(_xlfn.BETA.DIST(DATE(YEAR(AQ$2),MONTH(AQ$2),15),$AD$2,$AE$2,FALSE,DATE(YEAR($AD32),MONTH($AD32),1),DATE(YEAR($AE32),MONTH($AE32),28)),0)</f>
      </c>
      <c r="AR32" s="18">
        <f>IFERROR(_xlfn.BETA.DIST(DATE(YEAR(AR$2),MONTH(AR$2),15),$AD$2,$AE$2,FALSE,DATE(YEAR($AD32),MONTH($AD32),1),DATE(YEAR($AE32),MONTH($AE32),28)),0)</f>
      </c>
      <c r="AS32" s="18">
        <f>IFERROR(_xlfn.BETA.DIST(DATE(YEAR(AS$2),MONTH(AS$2),15),$AD$2,$AE$2,FALSE,DATE(YEAR($AD32),MONTH($AD32),1),DATE(YEAR($AE32),MONTH($AE32),28)),0)</f>
      </c>
      <c r="AT32" s="18">
        <f>IFERROR(_xlfn.BETA.DIST(DATE(YEAR(AT$2),MONTH(AT$2),15),$AD$2,$AE$2,FALSE,DATE(YEAR($AD32),MONTH($AD32),1),DATE(YEAR($AE32),MONTH($AE32),28)),0)</f>
      </c>
      <c r="AU32" s="18">
        <f>IFERROR(_xlfn.BETA.DIST(DATE(YEAR(AU$2),MONTH(AU$2),15),$AD$2,$AE$2,FALSE,DATE(YEAR($AD32),MONTH($AD32),1),DATE(YEAR($AE32),MONTH($AE32),28)),0)</f>
      </c>
      <c r="AV32" s="18">
        <f>SUM(AG32:AU32)</f>
      </c>
      <c r="AW32" s="18">
        <f>IF(J32&lt;&gt;0,J32,IF($AV32=0,0,AG32/$AV32*$Z32))</f>
      </c>
      <c r="AX32" s="18">
        <f>IF(K32&lt;&gt;0,K32,IF($AV32=0,0,AH32/$AV32*$Z32))</f>
      </c>
      <c r="AY32" s="18">
        <f>IF(L32&lt;&gt;0,L32,IF($AV32=0,0,AI32/$AV32*$Z32))</f>
      </c>
      <c r="AZ32" s="18">
        <f>IF(M32&lt;&gt;0,M32,IF($AV32=0,0,AJ32/$AV32*$Z32))</f>
      </c>
      <c r="BA32" s="18">
        <f>IF(N32&lt;&gt;0,N32,IF($AV32=0,0,AK32/$AV32*$Z32))</f>
      </c>
      <c r="BB32" s="18">
        <f>IF(O32&lt;&gt;0,O32,IF($AV32=0,0,AL32/$AV32*$Z32))</f>
      </c>
      <c r="BC32" s="18">
        <f>IF(P32&lt;&gt;0,P32,IF($AV32=0,0,AM32/$AV32*$Z32))</f>
      </c>
      <c r="BD32" s="18">
        <f>IF(Q32&lt;&gt;0,Q32,IF($AV32=0,0,AN32/$AV32*$Z32))</f>
      </c>
      <c r="BE32" s="18">
        <f>IF(R32&lt;&gt;0,R32,IF($AV32=0,0,AO32/$AV32*$Z32))</f>
      </c>
      <c r="BF32" s="18">
        <f>IF(S32&lt;&gt;0,S32,IF($AV32=0,0,AP32/$AV32*$Z32))</f>
      </c>
      <c r="BG32" s="18">
        <f>IF(T32&lt;&gt;0,T32,IF($AV32=0,0,AQ32/$AV32*$Z32))</f>
      </c>
      <c r="BH32" s="18">
        <f>IF(U32&lt;&gt;0,U32,IF($AV32=0,0,AR32/$AV32*$Z32))</f>
      </c>
      <c r="BI32" s="18">
        <f>IF(V32&lt;&gt;0,V32,IF($AV32=0,0,AS32/$AV32*$Z32))</f>
      </c>
      <c r="BJ32" s="18">
        <f>IF(W32&lt;&gt;0,W32,IF($AV32=0,0,AT32/$AV32*$Z32))</f>
      </c>
      <c r="BK32" s="18">
        <f>IF(X32&lt;&gt;0,X32,IF($AV32=0,0,AU32/$AV32*$Z32))</f>
      </c>
      <c r="BL32" s="18">
        <f>SUM(AW32:BK32)</f>
      </c>
      <c r="BM32" s="17" t="str">
        <v/>
      </c>
    </row>
    <row r="33" outlineLevel="4">
      <c r="A33" s="5" t="str">
        <v>10.1.3</v>
      </c>
      <c r="B33" s="5" t="str">
        <v/>
      </c>
      <c r="C33" s="5" t="str">
        <v>BSKDGNGENGR05</v>
      </c>
      <c r="D33" s="5" t="str">
        <v>BSKDGNGENGR05</v>
      </c>
      <c r="E33" s="19">
        <f>IFERROR(_xlfn.XLOOKUP(F33,Assumptions!B:B,Assumptions!C:C),0)</f>
      </c>
      <c r="F33" s="5" t="str">
        <v>Advanced Payment</v>
      </c>
      <c r="G33" s="5" t="str">
        <v/>
      </c>
      <c r="H33" s="18">
        <f>G32*E33</f>
      </c>
      <c r="I33" s="18">
        <f>H33*(1-0)</f>
      </c>
      <c r="J33" s="18">
        <v>0</v>
      </c>
      <c r="K33" s="18">
        <v>0</v>
      </c>
      <c r="L33" s="18">
        <v>0</v>
      </c>
      <c r="M33" s="18">
        <v>0</v>
      </c>
      <c r="N33" s="18">
        <v>0</v>
      </c>
      <c r="O33" s="18">
        <v>0</v>
      </c>
      <c r="P33" s="18">
        <v>0</v>
      </c>
      <c r="Q33" s="18">
        <v>0</v>
      </c>
      <c r="R33" s="18">
        <v>0</v>
      </c>
      <c r="S33" s="18">
        <v>0</v>
      </c>
      <c r="T33" s="18">
        <v>0</v>
      </c>
      <c r="U33" s="18">
        <v>0</v>
      </c>
      <c r="V33" s="18">
        <v>0</v>
      </c>
      <c r="W33" s="18">
        <v>0</v>
      </c>
      <c r="X33" s="18">
        <v>0</v>
      </c>
      <c r="Y33" s="18">
        <f>SUM(J33:X33)</f>
      </c>
      <c r="Z33" s="18">
        <f>I33-Y33</f>
      </c>
      <c r="AA33" s="20">
        <v>46026</v>
      </c>
      <c r="AB33" s="20">
        <v>46026</v>
      </c>
      <c r="AC33" s="18">
        <f>IFERROR(_xlfn.XLOOKUP(F33,Assumptions!B:B,Assumptions!D:D),0)</f>
      </c>
      <c r="AD33" s="20">
        <f>AA33+AC33</f>
      </c>
      <c r="AE33" s="20">
        <f>AC33+AB33</f>
      </c>
      <c r="AF33" s="5" t="str">
        <v/>
      </c>
      <c r="AG33" s="18">
        <f>IFERROR(_xlfn.BETA.DIST(DATE(YEAR(AG$2),MONTH(AG$2),15),$AD$2,$AE$2,FALSE,DATE(YEAR($AD33),MONTH($AD33),1),DATE(YEAR($AE33),MONTH($AE33),28)),0)</f>
      </c>
      <c r="AH33" s="18">
        <f>IFERROR(_xlfn.BETA.DIST(DATE(YEAR(AH$2),MONTH(AH$2),15),$AD$2,$AE$2,FALSE,DATE(YEAR($AD33),MONTH($AD33),1),DATE(YEAR($AE33),MONTH($AE33),28)),0)</f>
      </c>
      <c r="AI33" s="18">
        <f>IFERROR(_xlfn.BETA.DIST(DATE(YEAR(AI$2),MONTH(AI$2),15),$AD$2,$AE$2,FALSE,DATE(YEAR($AD33),MONTH($AD33),1),DATE(YEAR($AE33),MONTH($AE33),28)),0)</f>
      </c>
      <c r="AJ33" s="18">
        <f>IFERROR(_xlfn.BETA.DIST(DATE(YEAR(AJ$2),MONTH(AJ$2),15),$AD$2,$AE$2,FALSE,DATE(YEAR($AD33),MONTH($AD33),1),DATE(YEAR($AE33),MONTH($AE33),28)),0)</f>
      </c>
      <c r="AK33" s="18">
        <f>IFERROR(_xlfn.BETA.DIST(DATE(YEAR(AK$2),MONTH(AK$2),15),$AD$2,$AE$2,FALSE,DATE(YEAR($AD33),MONTH($AD33),1),DATE(YEAR($AE33),MONTH($AE33),28)),0)</f>
      </c>
      <c r="AL33" s="18">
        <f>IFERROR(_xlfn.BETA.DIST(DATE(YEAR(AL$2),MONTH(AL$2),15),$AD$2,$AE$2,FALSE,DATE(YEAR($AD33),MONTH($AD33),1),DATE(YEAR($AE33),MONTH($AE33),28)),0)</f>
      </c>
      <c r="AM33" s="18">
        <f>IFERROR(_xlfn.BETA.DIST(DATE(YEAR(AM$2),MONTH(AM$2),15),$AD$2,$AE$2,FALSE,DATE(YEAR($AD33),MONTH($AD33),1),DATE(YEAR($AE33),MONTH($AE33),28)),0)</f>
      </c>
      <c r="AN33" s="18">
        <f>IFERROR(_xlfn.BETA.DIST(DATE(YEAR(AN$2),MONTH(AN$2),15),$AD$2,$AE$2,FALSE,DATE(YEAR($AD33),MONTH($AD33),1),DATE(YEAR($AE33),MONTH($AE33),28)),0)</f>
      </c>
      <c r="AO33" s="18">
        <f>IFERROR(_xlfn.BETA.DIST(DATE(YEAR(AO$2),MONTH(AO$2),15),$AD$2,$AE$2,FALSE,DATE(YEAR($AD33),MONTH($AD33),1),DATE(YEAR($AE33),MONTH($AE33),28)),0)</f>
      </c>
      <c r="AP33" s="18">
        <f>IFERROR(_xlfn.BETA.DIST(DATE(YEAR(AP$2),MONTH(AP$2),15),$AD$2,$AE$2,FALSE,DATE(YEAR($AD33),MONTH($AD33),1),DATE(YEAR($AE33),MONTH($AE33),28)),0)</f>
      </c>
      <c r="AQ33" s="18">
        <f>IFERROR(_xlfn.BETA.DIST(DATE(YEAR(AQ$2),MONTH(AQ$2),15),$AD$2,$AE$2,FALSE,DATE(YEAR($AD33),MONTH($AD33),1),DATE(YEAR($AE33),MONTH($AE33),28)),0)</f>
      </c>
      <c r="AR33" s="18">
        <f>IFERROR(_xlfn.BETA.DIST(DATE(YEAR(AR$2),MONTH(AR$2),15),$AD$2,$AE$2,FALSE,DATE(YEAR($AD33),MONTH($AD33),1),DATE(YEAR($AE33),MONTH($AE33),28)),0)</f>
      </c>
      <c r="AS33" s="18">
        <f>IFERROR(_xlfn.BETA.DIST(DATE(YEAR(AS$2),MONTH(AS$2),15),$AD$2,$AE$2,FALSE,DATE(YEAR($AD33),MONTH($AD33),1),DATE(YEAR($AE33),MONTH($AE33),28)),0)</f>
      </c>
      <c r="AT33" s="18">
        <f>IFERROR(_xlfn.BETA.DIST(DATE(YEAR(AT$2),MONTH(AT$2),15),$AD$2,$AE$2,FALSE,DATE(YEAR($AD33),MONTH($AD33),1),DATE(YEAR($AE33),MONTH($AE33),28)),0)</f>
      </c>
      <c r="AU33" s="18">
        <f>IFERROR(_xlfn.BETA.DIST(DATE(YEAR(AU$2),MONTH(AU$2),15),$AD$2,$AE$2,FALSE,DATE(YEAR($AD33),MONTH($AD33),1),DATE(YEAR($AE33),MONTH($AE33),28)),0)</f>
      </c>
      <c r="AV33" s="18">
        <f>SUM(AG33:AU33)</f>
      </c>
      <c r="AW33" s="18">
        <f>IF(J33&lt;&gt;0,J33,IF($AV33=0,0,AG33/$AV33*$Z33))</f>
      </c>
      <c r="AX33" s="18">
        <f>IF(K33&lt;&gt;0,K33,IF($AV33=0,0,AH33/$AV33*$Z33))</f>
      </c>
      <c r="AY33" s="18">
        <f>IF(L33&lt;&gt;0,L33,IF($AV33=0,0,AI33/$AV33*$Z33))</f>
      </c>
      <c r="AZ33" s="18">
        <f>IF(M33&lt;&gt;0,M33,IF($AV33=0,0,AJ33/$AV33*$Z33))</f>
      </c>
      <c r="BA33" s="18">
        <f>IF(N33&lt;&gt;0,N33,IF($AV33=0,0,AK33/$AV33*$Z33))</f>
      </c>
      <c r="BB33" s="18">
        <f>IF(O33&lt;&gt;0,O33,IF($AV33=0,0,AL33/$AV33*$Z33))</f>
      </c>
      <c r="BC33" s="18">
        <f>IF(P33&lt;&gt;0,P33,IF($AV33=0,0,AM33/$AV33*$Z33))</f>
      </c>
      <c r="BD33" s="18">
        <f>IF(Q33&lt;&gt;0,Q33,IF($AV33=0,0,AN33/$AV33*$Z33))</f>
      </c>
      <c r="BE33" s="18">
        <f>IF(R33&lt;&gt;0,R33,IF($AV33=0,0,AO33/$AV33*$Z33))</f>
      </c>
      <c r="BF33" s="18">
        <f>IF(S33&lt;&gt;0,S33,IF($AV33=0,0,AP33/$AV33*$Z33))</f>
      </c>
      <c r="BG33" s="18">
        <f>IF(T33&lt;&gt;0,T33,IF($AV33=0,0,AQ33/$AV33*$Z33))</f>
      </c>
      <c r="BH33" s="18">
        <f>IF(U33&lt;&gt;0,U33,IF($AV33=0,0,AR33/$AV33*$Z33))</f>
      </c>
      <c r="BI33" s="18">
        <f>IF(V33&lt;&gt;0,V33,IF($AV33=0,0,AS33/$AV33*$Z33))</f>
      </c>
      <c r="BJ33" s="18">
        <f>IF(W33&lt;&gt;0,W33,IF($AV33=0,0,AT33/$AV33*$Z33))</f>
      </c>
      <c r="BK33" s="18">
        <f>IF(X33&lt;&gt;0,X33,IF($AV33=0,0,AU33/$AV33*$Z33))</f>
      </c>
      <c r="BL33" s="18">
        <f>SUM(AW33:BK33)</f>
      </c>
      <c r="BM33" s="18">
        <f>I33-BL33</f>
      </c>
    </row>
    <row r="34" outlineLevel="4">
      <c r="A34" s="5" t="str">
        <v>10.1.3</v>
      </c>
      <c r="B34" s="5" t="str">
        <v/>
      </c>
      <c r="C34" s="5" t="str">
        <v/>
      </c>
      <c r="D34" s="5" t="str">
        <v/>
      </c>
      <c r="E34" s="19">
        <f>IFERROR(_xlfn.XLOOKUP(F34,Assumptions!B:B,Assumptions!C:C),0)</f>
      </c>
      <c r="F34" s="5" t="str">
        <v>Site Delivery EUR</v>
      </c>
      <c r="G34" s="5" t="str">
        <v/>
      </c>
      <c r="H34" s="18">
        <f>G32*E34</f>
      </c>
      <c r="I34" s="18">
        <f>H34*(1-0)</f>
      </c>
      <c r="J34" s="18">
        <v>0</v>
      </c>
      <c r="K34" s="18">
        <v>0</v>
      </c>
      <c r="L34" s="18">
        <v>0</v>
      </c>
      <c r="M34" s="18">
        <v>0</v>
      </c>
      <c r="N34" s="18">
        <v>0</v>
      </c>
      <c r="O34" s="18">
        <v>0</v>
      </c>
      <c r="P34" s="18">
        <v>0</v>
      </c>
      <c r="Q34" s="18">
        <v>0</v>
      </c>
      <c r="R34" s="18">
        <v>0</v>
      </c>
      <c r="S34" s="18">
        <v>0</v>
      </c>
      <c r="T34" s="18">
        <v>0</v>
      </c>
      <c r="U34" s="18">
        <v>0</v>
      </c>
      <c r="V34" s="18">
        <v>0</v>
      </c>
      <c r="W34" s="18">
        <v>0</v>
      </c>
      <c r="X34" s="18">
        <v>0</v>
      </c>
      <c r="Y34" s="18">
        <f>SUM(J34:X34)</f>
      </c>
      <c r="Z34" s="18">
        <f>I34-Y34</f>
      </c>
      <c r="AA34" s="5" t="str">
        <v/>
      </c>
      <c r="AB34" s="5" t="str">
        <v/>
      </c>
      <c r="AC34" s="18">
        <f>IFERROR(_xlfn.XLOOKUP(F34,Assumptions!B:B,Assumptions!D:D),0)</f>
      </c>
      <c r="AD34" s="20">
        <f>AA34+AC34</f>
      </c>
      <c r="AE34" s="20">
        <f>AC34+AB34</f>
      </c>
      <c r="AF34" s="5" t="str">
        <v/>
      </c>
      <c r="AG34" s="18">
        <f>IFERROR(_xlfn.BETA.DIST(DATE(YEAR(AG$2),MONTH(AG$2),15),$AD$2,$AE$2,FALSE,DATE(YEAR($AD34),MONTH($AD34),1),DATE(YEAR($AE34),MONTH($AE34),28)),0)</f>
      </c>
      <c r="AH34" s="18">
        <f>IFERROR(_xlfn.BETA.DIST(DATE(YEAR(AH$2),MONTH(AH$2),15),$AD$2,$AE$2,FALSE,DATE(YEAR($AD34),MONTH($AD34),1),DATE(YEAR($AE34),MONTH($AE34),28)),0)</f>
      </c>
      <c r="AI34" s="18">
        <f>IFERROR(_xlfn.BETA.DIST(DATE(YEAR(AI$2),MONTH(AI$2),15),$AD$2,$AE$2,FALSE,DATE(YEAR($AD34),MONTH($AD34),1),DATE(YEAR($AE34),MONTH($AE34),28)),0)</f>
      </c>
      <c r="AJ34" s="18">
        <f>IFERROR(_xlfn.BETA.DIST(DATE(YEAR(AJ$2),MONTH(AJ$2),15),$AD$2,$AE$2,FALSE,DATE(YEAR($AD34),MONTH($AD34),1),DATE(YEAR($AE34),MONTH($AE34),28)),0)</f>
      </c>
      <c r="AK34" s="18">
        <f>IFERROR(_xlfn.BETA.DIST(DATE(YEAR(AK$2),MONTH(AK$2),15),$AD$2,$AE$2,FALSE,DATE(YEAR($AD34),MONTH($AD34),1),DATE(YEAR($AE34),MONTH($AE34),28)),0)</f>
      </c>
      <c r="AL34" s="18">
        <f>IFERROR(_xlfn.BETA.DIST(DATE(YEAR(AL$2),MONTH(AL$2),15),$AD$2,$AE$2,FALSE,DATE(YEAR($AD34),MONTH($AD34),1),DATE(YEAR($AE34),MONTH($AE34),28)),0)</f>
      </c>
      <c r="AM34" s="18">
        <f>IFERROR(_xlfn.BETA.DIST(DATE(YEAR(AM$2),MONTH(AM$2),15),$AD$2,$AE$2,FALSE,DATE(YEAR($AD34),MONTH($AD34),1),DATE(YEAR($AE34),MONTH($AE34),28)),0)</f>
      </c>
      <c r="AN34" s="18">
        <f>IFERROR(_xlfn.BETA.DIST(DATE(YEAR(AN$2),MONTH(AN$2),15),$AD$2,$AE$2,FALSE,DATE(YEAR($AD34),MONTH($AD34),1),DATE(YEAR($AE34),MONTH($AE34),28)),0)</f>
      </c>
      <c r="AO34" s="18">
        <f>IFERROR(_xlfn.BETA.DIST(DATE(YEAR(AO$2),MONTH(AO$2),15),$AD$2,$AE$2,FALSE,DATE(YEAR($AD34),MONTH($AD34),1),DATE(YEAR($AE34),MONTH($AE34),28)),0)</f>
      </c>
      <c r="AP34" s="18">
        <f>IFERROR(_xlfn.BETA.DIST(DATE(YEAR(AP$2),MONTH(AP$2),15),$AD$2,$AE$2,FALSE,DATE(YEAR($AD34),MONTH($AD34),1),DATE(YEAR($AE34),MONTH($AE34),28)),0)</f>
      </c>
      <c r="AQ34" s="18">
        <f>IFERROR(_xlfn.BETA.DIST(DATE(YEAR(AQ$2),MONTH(AQ$2),15),$AD$2,$AE$2,FALSE,DATE(YEAR($AD34),MONTH($AD34),1),DATE(YEAR($AE34),MONTH($AE34),28)),0)</f>
      </c>
      <c r="AR34" s="18">
        <f>IFERROR(_xlfn.BETA.DIST(DATE(YEAR(AR$2),MONTH(AR$2),15),$AD$2,$AE$2,FALSE,DATE(YEAR($AD34),MONTH($AD34),1),DATE(YEAR($AE34),MONTH($AE34),28)),0)</f>
      </c>
      <c r="AS34" s="18">
        <f>IFERROR(_xlfn.BETA.DIST(DATE(YEAR(AS$2),MONTH(AS$2),15),$AD$2,$AE$2,FALSE,DATE(YEAR($AD34),MONTH($AD34),1),DATE(YEAR($AE34),MONTH($AE34),28)),0)</f>
      </c>
      <c r="AT34" s="18">
        <f>IFERROR(_xlfn.BETA.DIST(DATE(YEAR(AT$2),MONTH(AT$2),15),$AD$2,$AE$2,FALSE,DATE(YEAR($AD34),MONTH($AD34),1),DATE(YEAR($AE34),MONTH($AE34),28)),0)</f>
      </c>
      <c r="AU34" s="18">
        <f>IFERROR(_xlfn.BETA.DIST(DATE(YEAR(AU$2),MONTH(AU$2),15),$AD$2,$AE$2,FALSE,DATE(YEAR($AD34),MONTH($AD34),1),DATE(YEAR($AE34),MONTH($AE34),28)),0)</f>
      </c>
      <c r="AV34" s="18">
        <f>SUM(AG34:AU34)</f>
      </c>
      <c r="AW34" s="18">
        <f>IF(J34&lt;&gt;0,J34,IF($AV34=0,0,AG34/$AV34*$Z34))</f>
      </c>
      <c r="AX34" s="18">
        <f>IF(K34&lt;&gt;0,K34,IF($AV34=0,0,AH34/$AV34*$Z34))</f>
      </c>
      <c r="AY34" s="18">
        <f>IF(L34&lt;&gt;0,L34,IF($AV34=0,0,AI34/$AV34*$Z34))</f>
      </c>
      <c r="AZ34" s="18">
        <f>IF(M34&lt;&gt;0,M34,IF($AV34=0,0,AJ34/$AV34*$Z34))</f>
      </c>
      <c r="BA34" s="18">
        <f>IF(N34&lt;&gt;0,N34,IF($AV34=0,0,AK34/$AV34*$Z34))</f>
      </c>
      <c r="BB34" s="18">
        <f>IF(O34&lt;&gt;0,O34,IF($AV34=0,0,AL34/$AV34*$Z34))</f>
      </c>
      <c r="BC34" s="18">
        <f>IF(P34&lt;&gt;0,P34,IF($AV34=0,0,AM34/$AV34*$Z34))</f>
      </c>
      <c r="BD34" s="18">
        <f>IF(Q34&lt;&gt;0,Q34,IF($AV34=0,0,AN34/$AV34*$Z34))</f>
      </c>
      <c r="BE34" s="18">
        <f>IF(R34&lt;&gt;0,R34,IF($AV34=0,0,AO34/$AV34*$Z34))</f>
      </c>
      <c r="BF34" s="18">
        <f>IF(S34&lt;&gt;0,S34,IF($AV34=0,0,AP34/$AV34*$Z34))</f>
      </c>
      <c r="BG34" s="18">
        <f>IF(T34&lt;&gt;0,T34,IF($AV34=0,0,AQ34/$AV34*$Z34))</f>
      </c>
      <c r="BH34" s="18">
        <f>IF(U34&lt;&gt;0,U34,IF($AV34=0,0,AR34/$AV34*$Z34))</f>
      </c>
      <c r="BI34" s="18">
        <f>IF(V34&lt;&gt;0,V34,IF($AV34=0,0,AS34/$AV34*$Z34))</f>
      </c>
      <c r="BJ34" s="18">
        <f>IF(W34&lt;&gt;0,W34,IF($AV34=0,0,AT34/$AV34*$Z34))</f>
      </c>
      <c r="BK34" s="18">
        <f>IF(X34&lt;&gt;0,X34,IF($AV34=0,0,AU34/$AV34*$Z34))</f>
      </c>
      <c r="BL34" s="18">
        <f>SUM(AW34:BK34)</f>
      </c>
      <c r="BM34" s="18">
        <f>I34-BL34</f>
      </c>
    </row>
    <row r="35" outlineLevel="4">
      <c r="A35" s="5" t="str">
        <v>10.1.3</v>
      </c>
      <c r="B35" s="5" t="str">
        <v/>
      </c>
      <c r="C35" s="5" t="str">
        <v>BSKDGNGENGR07</v>
      </c>
      <c r="D35" s="5" t="str">
        <v>BSKDGNGENGR07</v>
      </c>
      <c r="E35" s="19">
        <f>IFERROR(_xlfn.XLOOKUP(F35,Assumptions!B:B,Assumptions!C:C),0)</f>
      </c>
      <c r="F35" s="5" t="str">
        <v>Retention</v>
      </c>
      <c r="G35" s="5" t="str">
        <v/>
      </c>
      <c r="H35" s="18">
        <f>G32*E35</f>
      </c>
      <c r="I35" s="18">
        <f>H35*(1-0)</f>
      </c>
      <c r="J35" s="18">
        <v>0</v>
      </c>
      <c r="K35" s="18">
        <v>0</v>
      </c>
      <c r="L35" s="18">
        <v>0</v>
      </c>
      <c r="M35" s="18">
        <v>0</v>
      </c>
      <c r="N35" s="18">
        <v>0</v>
      </c>
      <c r="O35" s="18">
        <v>0</v>
      </c>
      <c r="P35" s="18">
        <v>0</v>
      </c>
      <c r="Q35" s="18">
        <v>0</v>
      </c>
      <c r="R35" s="18">
        <v>0</v>
      </c>
      <c r="S35" s="18">
        <v>0</v>
      </c>
      <c r="T35" s="18">
        <v>0</v>
      </c>
      <c r="U35" s="18">
        <v>0</v>
      </c>
      <c r="V35" s="18">
        <v>0</v>
      </c>
      <c r="W35" s="18">
        <v>0</v>
      </c>
      <c r="X35" s="18">
        <v>0</v>
      </c>
      <c r="Y35" s="18">
        <f>SUM(J35:X35)</f>
      </c>
      <c r="Z35" s="18">
        <f>I35-Y35</f>
      </c>
      <c r="AA35" s="20">
        <v>46483</v>
      </c>
      <c r="AB35" s="20">
        <v>46483</v>
      </c>
      <c r="AC35" s="18">
        <f>IFERROR(_xlfn.XLOOKUP(F35,Assumptions!B:B,Assumptions!D:D),0)</f>
      </c>
      <c r="AD35" s="20">
        <f>AA35+AC35</f>
      </c>
      <c r="AE35" s="20">
        <f>AC35+AB35</f>
      </c>
      <c r="AF35" s="5" t="str">
        <v/>
      </c>
      <c r="AG35" s="18">
        <f>IFERROR(_xlfn.BETA.DIST(DATE(YEAR(AG$2),MONTH(AG$2),15),$AD$2,$AE$2,FALSE,DATE(YEAR($AD35),MONTH($AD35),1),DATE(YEAR($AE35),MONTH($AE35),28)),0)</f>
      </c>
      <c r="AH35" s="18">
        <f>IFERROR(_xlfn.BETA.DIST(DATE(YEAR(AH$2),MONTH(AH$2),15),$AD$2,$AE$2,FALSE,DATE(YEAR($AD35),MONTH($AD35),1),DATE(YEAR($AE35),MONTH($AE35),28)),0)</f>
      </c>
      <c r="AI35" s="18">
        <f>IFERROR(_xlfn.BETA.DIST(DATE(YEAR(AI$2),MONTH(AI$2),15),$AD$2,$AE$2,FALSE,DATE(YEAR($AD35),MONTH($AD35),1),DATE(YEAR($AE35),MONTH($AE35),28)),0)</f>
      </c>
      <c r="AJ35" s="18">
        <f>IFERROR(_xlfn.BETA.DIST(DATE(YEAR(AJ$2),MONTH(AJ$2),15),$AD$2,$AE$2,FALSE,DATE(YEAR($AD35),MONTH($AD35),1),DATE(YEAR($AE35),MONTH($AE35),28)),0)</f>
      </c>
      <c r="AK35" s="18">
        <f>IFERROR(_xlfn.BETA.DIST(DATE(YEAR(AK$2),MONTH(AK$2),15),$AD$2,$AE$2,FALSE,DATE(YEAR($AD35),MONTH($AD35),1),DATE(YEAR($AE35),MONTH($AE35),28)),0)</f>
      </c>
      <c r="AL35" s="18">
        <f>IFERROR(_xlfn.BETA.DIST(DATE(YEAR(AL$2),MONTH(AL$2),15),$AD$2,$AE$2,FALSE,DATE(YEAR($AD35),MONTH($AD35),1),DATE(YEAR($AE35),MONTH($AE35),28)),0)</f>
      </c>
      <c r="AM35" s="18">
        <f>IFERROR(_xlfn.BETA.DIST(DATE(YEAR(AM$2),MONTH(AM$2),15),$AD$2,$AE$2,FALSE,DATE(YEAR($AD35),MONTH($AD35),1),DATE(YEAR($AE35),MONTH($AE35),28)),0)</f>
      </c>
      <c r="AN35" s="18">
        <f>IFERROR(_xlfn.BETA.DIST(DATE(YEAR(AN$2),MONTH(AN$2),15),$AD$2,$AE$2,FALSE,DATE(YEAR($AD35),MONTH($AD35),1),DATE(YEAR($AE35),MONTH($AE35),28)),0)</f>
      </c>
      <c r="AO35" s="18">
        <f>IFERROR(_xlfn.BETA.DIST(DATE(YEAR(AO$2),MONTH(AO$2),15),$AD$2,$AE$2,FALSE,DATE(YEAR($AD35),MONTH($AD35),1),DATE(YEAR($AE35),MONTH($AE35),28)),0)</f>
      </c>
      <c r="AP35" s="18">
        <f>IFERROR(_xlfn.BETA.DIST(DATE(YEAR(AP$2),MONTH(AP$2),15),$AD$2,$AE$2,FALSE,DATE(YEAR($AD35),MONTH($AD35),1),DATE(YEAR($AE35),MONTH($AE35),28)),0)</f>
      </c>
      <c r="AQ35" s="18">
        <f>IFERROR(_xlfn.BETA.DIST(DATE(YEAR(AQ$2),MONTH(AQ$2),15),$AD$2,$AE$2,FALSE,DATE(YEAR($AD35),MONTH($AD35),1),DATE(YEAR($AE35),MONTH($AE35),28)),0)</f>
      </c>
      <c r="AR35" s="18">
        <f>IFERROR(_xlfn.BETA.DIST(DATE(YEAR(AR$2),MONTH(AR$2),15),$AD$2,$AE$2,FALSE,DATE(YEAR($AD35),MONTH($AD35),1),DATE(YEAR($AE35),MONTH($AE35),28)),0)</f>
      </c>
      <c r="AS35" s="18">
        <f>IFERROR(_xlfn.BETA.DIST(DATE(YEAR(AS$2),MONTH(AS$2),15),$AD$2,$AE$2,FALSE,DATE(YEAR($AD35),MONTH($AD35),1),DATE(YEAR($AE35),MONTH($AE35),28)),0)</f>
      </c>
      <c r="AT35" s="18">
        <f>IFERROR(_xlfn.BETA.DIST(DATE(YEAR(AT$2),MONTH(AT$2),15),$AD$2,$AE$2,FALSE,DATE(YEAR($AD35),MONTH($AD35),1),DATE(YEAR($AE35),MONTH($AE35),28)),0)</f>
      </c>
      <c r="AU35" s="18">
        <f>IFERROR(_xlfn.BETA.DIST(DATE(YEAR(AU$2),MONTH(AU$2),15),$AD$2,$AE$2,FALSE,DATE(YEAR($AD35),MONTH($AD35),1),DATE(YEAR($AE35),MONTH($AE35),28)),0)</f>
      </c>
      <c r="AV35" s="18">
        <f>SUM(AG35:AU35)</f>
      </c>
      <c r="AW35" s="18">
        <f>IF(J35&lt;&gt;0,J35,IF($AV35=0,0,AG35/$AV35*$Z35))</f>
      </c>
      <c r="AX35" s="18">
        <f>IF(K35&lt;&gt;0,K35,IF($AV35=0,0,AH35/$AV35*$Z35))</f>
      </c>
      <c r="AY35" s="18">
        <f>IF(L35&lt;&gt;0,L35,IF($AV35=0,0,AI35/$AV35*$Z35))</f>
      </c>
      <c r="AZ35" s="18">
        <f>IF(M35&lt;&gt;0,M35,IF($AV35=0,0,AJ35/$AV35*$Z35))</f>
      </c>
      <c r="BA35" s="18">
        <f>IF(N35&lt;&gt;0,N35,IF($AV35=0,0,AK35/$AV35*$Z35))</f>
      </c>
      <c r="BB35" s="18">
        <f>IF(O35&lt;&gt;0,O35,IF($AV35=0,0,AL35/$AV35*$Z35))</f>
      </c>
      <c r="BC35" s="18">
        <f>IF(P35&lt;&gt;0,P35,IF($AV35=0,0,AM35/$AV35*$Z35))</f>
      </c>
      <c r="BD35" s="18">
        <f>IF(Q35&lt;&gt;0,Q35,IF($AV35=0,0,AN35/$AV35*$Z35))</f>
      </c>
      <c r="BE35" s="18">
        <f>IF(R35&lt;&gt;0,R35,IF($AV35=0,0,AO35/$AV35*$Z35))</f>
      </c>
      <c r="BF35" s="18">
        <f>IF(S35&lt;&gt;0,S35,IF($AV35=0,0,AP35/$AV35*$Z35))</f>
      </c>
      <c r="BG35" s="18">
        <f>IF(T35&lt;&gt;0,T35,IF($AV35=0,0,AQ35/$AV35*$Z35))</f>
      </c>
      <c r="BH35" s="18">
        <f>IF(U35&lt;&gt;0,U35,IF($AV35=0,0,AR35/$AV35*$Z35))</f>
      </c>
      <c r="BI35" s="18">
        <f>IF(V35&lt;&gt;0,V35,IF($AV35=0,0,AS35/$AV35*$Z35))</f>
      </c>
      <c r="BJ35" s="18">
        <f>IF(W35&lt;&gt;0,W35,IF($AV35=0,0,AT35/$AV35*$Z35))</f>
      </c>
      <c r="BK35" s="18">
        <f>IF(X35&lt;&gt;0,X35,IF($AV35=0,0,AU35/$AV35*$Z35))</f>
      </c>
      <c r="BL35" s="18">
        <f>SUM(AW35:BK35)</f>
      </c>
      <c r="BM35" s="18">
        <f>I35-BL35</f>
      </c>
    </row>
    <row r="36" outlineLevel="3">
      <c r="A36" s="17" t="str">
        <v>10.1.4</v>
      </c>
      <c r="B36" s="17" t="str">
        <v/>
      </c>
      <c r="C36" s="17" t="str">
        <v/>
      </c>
      <c r="D36" s="17" t="str">
        <v/>
      </c>
      <c r="E36" s="17" t="str">
        <v>10.1.4</v>
      </c>
      <c r="F36" s="17" t="str">
        <v>Teleprotection Tone equipment at PS3 220 kV S -S and remote sites Zahraa Al-Maadi  and  Korimate 220 kV</v>
      </c>
      <c r="G36" s="17">
        <v>170979.51</v>
      </c>
      <c r="H36" s="17" t="str">
        <v/>
      </c>
      <c r="I36" s="17" t="str">
        <v/>
      </c>
      <c r="J36" s="17" t="str">
        <v/>
      </c>
      <c r="K36" s="17" t="str">
        <v/>
      </c>
      <c r="L36" s="17" t="str">
        <v/>
      </c>
      <c r="M36" s="17" t="str">
        <v/>
      </c>
      <c r="N36" s="17" t="str">
        <v/>
      </c>
      <c r="O36" s="17" t="str">
        <v/>
      </c>
      <c r="P36" s="17" t="str">
        <v/>
      </c>
      <c r="Q36" s="17" t="str">
        <v/>
      </c>
      <c r="R36" s="17" t="str">
        <v/>
      </c>
      <c r="S36" s="17" t="str">
        <v/>
      </c>
      <c r="T36" s="17" t="str">
        <v/>
      </c>
      <c r="U36" s="17" t="str">
        <v/>
      </c>
      <c r="V36" s="17" t="str">
        <v/>
      </c>
      <c r="W36" s="17" t="str">
        <v/>
      </c>
      <c r="X36" s="17" t="str">
        <v/>
      </c>
      <c r="Y36" s="17" t="str">
        <v/>
      </c>
      <c r="Z36" s="17" t="str">
        <v/>
      </c>
      <c r="AA36" s="17" t="str">
        <v/>
      </c>
      <c r="AB36" s="17" t="str">
        <v/>
      </c>
      <c r="AC36" s="17" t="str">
        <v/>
      </c>
      <c r="AD36" s="17" t="str">
        <v/>
      </c>
      <c r="AE36" s="17" t="str">
        <v/>
      </c>
      <c r="AF36" s="5" t="str">
        <v/>
      </c>
      <c r="AG36" s="18">
        <f>IFERROR(_xlfn.BETA.DIST(DATE(YEAR(AG$2),MONTH(AG$2),15),$AD$2,$AE$2,FALSE,DATE(YEAR($AD36),MONTH($AD36),1),DATE(YEAR($AE36),MONTH($AE36),28)),0)</f>
      </c>
      <c r="AH36" s="18">
        <f>IFERROR(_xlfn.BETA.DIST(DATE(YEAR(AH$2),MONTH(AH$2),15),$AD$2,$AE$2,FALSE,DATE(YEAR($AD36),MONTH($AD36),1),DATE(YEAR($AE36),MONTH($AE36),28)),0)</f>
      </c>
      <c r="AI36" s="18">
        <f>IFERROR(_xlfn.BETA.DIST(DATE(YEAR(AI$2),MONTH(AI$2),15),$AD$2,$AE$2,FALSE,DATE(YEAR($AD36),MONTH($AD36),1),DATE(YEAR($AE36),MONTH($AE36),28)),0)</f>
      </c>
      <c r="AJ36" s="18">
        <f>IFERROR(_xlfn.BETA.DIST(DATE(YEAR(AJ$2),MONTH(AJ$2),15),$AD$2,$AE$2,FALSE,DATE(YEAR($AD36),MONTH($AD36),1),DATE(YEAR($AE36),MONTH($AE36),28)),0)</f>
      </c>
      <c r="AK36" s="18">
        <f>IFERROR(_xlfn.BETA.DIST(DATE(YEAR(AK$2),MONTH(AK$2),15),$AD$2,$AE$2,FALSE,DATE(YEAR($AD36),MONTH($AD36),1),DATE(YEAR($AE36),MONTH($AE36),28)),0)</f>
      </c>
      <c r="AL36" s="18">
        <f>IFERROR(_xlfn.BETA.DIST(DATE(YEAR(AL$2),MONTH(AL$2),15),$AD$2,$AE$2,FALSE,DATE(YEAR($AD36),MONTH($AD36),1),DATE(YEAR($AE36),MONTH($AE36),28)),0)</f>
      </c>
      <c r="AM36" s="18">
        <f>IFERROR(_xlfn.BETA.DIST(DATE(YEAR(AM$2),MONTH(AM$2),15),$AD$2,$AE$2,FALSE,DATE(YEAR($AD36),MONTH($AD36),1),DATE(YEAR($AE36),MONTH($AE36),28)),0)</f>
      </c>
      <c r="AN36" s="18">
        <f>IFERROR(_xlfn.BETA.DIST(DATE(YEAR(AN$2),MONTH(AN$2),15),$AD$2,$AE$2,FALSE,DATE(YEAR($AD36),MONTH($AD36),1),DATE(YEAR($AE36),MONTH($AE36),28)),0)</f>
      </c>
      <c r="AO36" s="18">
        <f>IFERROR(_xlfn.BETA.DIST(DATE(YEAR(AO$2),MONTH(AO$2),15),$AD$2,$AE$2,FALSE,DATE(YEAR($AD36),MONTH($AD36),1),DATE(YEAR($AE36),MONTH($AE36),28)),0)</f>
      </c>
      <c r="AP36" s="18">
        <f>IFERROR(_xlfn.BETA.DIST(DATE(YEAR(AP$2),MONTH(AP$2),15),$AD$2,$AE$2,FALSE,DATE(YEAR($AD36),MONTH($AD36),1),DATE(YEAR($AE36),MONTH($AE36),28)),0)</f>
      </c>
      <c r="AQ36" s="18">
        <f>IFERROR(_xlfn.BETA.DIST(DATE(YEAR(AQ$2),MONTH(AQ$2),15),$AD$2,$AE$2,FALSE,DATE(YEAR($AD36),MONTH($AD36),1),DATE(YEAR($AE36),MONTH($AE36),28)),0)</f>
      </c>
      <c r="AR36" s="18">
        <f>IFERROR(_xlfn.BETA.DIST(DATE(YEAR(AR$2),MONTH(AR$2),15),$AD$2,$AE$2,FALSE,DATE(YEAR($AD36),MONTH($AD36),1),DATE(YEAR($AE36),MONTH($AE36),28)),0)</f>
      </c>
      <c r="AS36" s="18">
        <f>IFERROR(_xlfn.BETA.DIST(DATE(YEAR(AS$2),MONTH(AS$2),15),$AD$2,$AE$2,FALSE,DATE(YEAR($AD36),MONTH($AD36),1),DATE(YEAR($AE36),MONTH($AE36),28)),0)</f>
      </c>
      <c r="AT36" s="18">
        <f>IFERROR(_xlfn.BETA.DIST(DATE(YEAR(AT$2),MONTH(AT$2),15),$AD$2,$AE$2,FALSE,DATE(YEAR($AD36),MONTH($AD36),1),DATE(YEAR($AE36),MONTH($AE36),28)),0)</f>
      </c>
      <c r="AU36" s="18">
        <f>IFERROR(_xlfn.BETA.DIST(DATE(YEAR(AU$2),MONTH(AU$2),15),$AD$2,$AE$2,FALSE,DATE(YEAR($AD36),MONTH($AD36),1),DATE(YEAR($AE36),MONTH($AE36),28)),0)</f>
      </c>
      <c r="AV36" s="18">
        <f>SUM(AG36:AU36)</f>
      </c>
      <c r="AW36" s="18">
        <f>IF(J36&lt;&gt;0,J36,IF($AV36=0,0,AG36/$AV36*$Z36))</f>
      </c>
      <c r="AX36" s="18">
        <f>IF(K36&lt;&gt;0,K36,IF($AV36=0,0,AH36/$AV36*$Z36))</f>
      </c>
      <c r="AY36" s="18">
        <f>IF(L36&lt;&gt;0,L36,IF($AV36=0,0,AI36/$AV36*$Z36))</f>
      </c>
      <c r="AZ36" s="18">
        <f>IF(M36&lt;&gt;0,M36,IF($AV36=0,0,AJ36/$AV36*$Z36))</f>
      </c>
      <c r="BA36" s="18">
        <f>IF(N36&lt;&gt;0,N36,IF($AV36=0,0,AK36/$AV36*$Z36))</f>
      </c>
      <c r="BB36" s="18">
        <f>IF(O36&lt;&gt;0,O36,IF($AV36=0,0,AL36/$AV36*$Z36))</f>
      </c>
      <c r="BC36" s="18">
        <f>IF(P36&lt;&gt;0,P36,IF($AV36=0,0,AM36/$AV36*$Z36))</f>
      </c>
      <c r="BD36" s="18">
        <f>IF(Q36&lt;&gt;0,Q36,IF($AV36=0,0,AN36/$AV36*$Z36))</f>
      </c>
      <c r="BE36" s="18">
        <f>IF(R36&lt;&gt;0,R36,IF($AV36=0,0,AO36/$AV36*$Z36))</f>
      </c>
      <c r="BF36" s="18">
        <f>IF(S36&lt;&gt;0,S36,IF($AV36=0,0,AP36/$AV36*$Z36))</f>
      </c>
      <c r="BG36" s="18">
        <f>IF(T36&lt;&gt;0,T36,IF($AV36=0,0,AQ36/$AV36*$Z36))</f>
      </c>
      <c r="BH36" s="18">
        <f>IF(U36&lt;&gt;0,U36,IF($AV36=0,0,AR36/$AV36*$Z36))</f>
      </c>
      <c r="BI36" s="18">
        <f>IF(V36&lt;&gt;0,V36,IF($AV36=0,0,AS36/$AV36*$Z36))</f>
      </c>
      <c r="BJ36" s="18">
        <f>IF(W36&lt;&gt;0,W36,IF($AV36=0,0,AT36/$AV36*$Z36))</f>
      </c>
      <c r="BK36" s="18">
        <f>IF(X36&lt;&gt;0,X36,IF($AV36=0,0,AU36/$AV36*$Z36))</f>
      </c>
      <c r="BL36" s="18">
        <f>SUM(AW36:BK36)</f>
      </c>
      <c r="BM36" s="17" t="str">
        <v/>
      </c>
    </row>
    <row r="37" outlineLevel="4">
      <c r="A37" s="5" t="str">
        <v>10.1.4</v>
      </c>
      <c r="B37" s="5" t="str">
        <v/>
      </c>
      <c r="C37" s="5" t="str">
        <v>BSKDGNGENGR05</v>
      </c>
      <c r="D37" s="5" t="str">
        <v>BSKDGNGENGR05</v>
      </c>
      <c r="E37" s="19">
        <f>IFERROR(_xlfn.XLOOKUP(F37,Assumptions!B:B,Assumptions!C:C),0)</f>
      </c>
      <c r="F37" s="5" t="str">
        <v>Advanced Payment</v>
      </c>
      <c r="G37" s="5" t="str">
        <v/>
      </c>
      <c r="H37" s="18">
        <f>G36*E37</f>
      </c>
      <c r="I37" s="18">
        <f>H37*(1-0)</f>
      </c>
      <c r="J37" s="18">
        <v>0</v>
      </c>
      <c r="K37" s="18">
        <v>0</v>
      </c>
      <c r="L37" s="18">
        <v>0</v>
      </c>
      <c r="M37" s="18">
        <v>0</v>
      </c>
      <c r="N37" s="18">
        <v>0</v>
      </c>
      <c r="O37" s="18">
        <v>0</v>
      </c>
      <c r="P37" s="18">
        <v>0</v>
      </c>
      <c r="Q37" s="18">
        <v>0</v>
      </c>
      <c r="R37" s="18">
        <v>0</v>
      </c>
      <c r="S37" s="18">
        <v>0</v>
      </c>
      <c r="T37" s="18">
        <v>0</v>
      </c>
      <c r="U37" s="18">
        <v>0</v>
      </c>
      <c r="V37" s="18">
        <v>0</v>
      </c>
      <c r="W37" s="18">
        <v>0</v>
      </c>
      <c r="X37" s="18">
        <v>0</v>
      </c>
      <c r="Y37" s="18">
        <f>SUM(J37:X37)</f>
      </c>
      <c r="Z37" s="18">
        <f>I37-Y37</f>
      </c>
      <c r="AA37" s="20">
        <v>46026</v>
      </c>
      <c r="AB37" s="20">
        <v>46026</v>
      </c>
      <c r="AC37" s="18">
        <f>IFERROR(_xlfn.XLOOKUP(F37,Assumptions!B:B,Assumptions!D:D),0)</f>
      </c>
      <c r="AD37" s="20">
        <f>AA37+AC37</f>
      </c>
      <c r="AE37" s="20">
        <f>AC37+AB37</f>
      </c>
      <c r="AF37" s="5" t="str">
        <v/>
      </c>
      <c r="AG37" s="18">
        <f>IFERROR(_xlfn.BETA.DIST(DATE(YEAR(AG$2),MONTH(AG$2),15),$AD$2,$AE$2,FALSE,DATE(YEAR($AD37),MONTH($AD37),1),DATE(YEAR($AE37),MONTH($AE37),28)),0)</f>
      </c>
      <c r="AH37" s="18">
        <f>IFERROR(_xlfn.BETA.DIST(DATE(YEAR(AH$2),MONTH(AH$2),15),$AD$2,$AE$2,FALSE,DATE(YEAR($AD37),MONTH($AD37),1),DATE(YEAR($AE37),MONTH($AE37),28)),0)</f>
      </c>
      <c r="AI37" s="18">
        <f>IFERROR(_xlfn.BETA.DIST(DATE(YEAR(AI$2),MONTH(AI$2),15),$AD$2,$AE$2,FALSE,DATE(YEAR($AD37),MONTH($AD37),1),DATE(YEAR($AE37),MONTH($AE37),28)),0)</f>
      </c>
      <c r="AJ37" s="18">
        <f>IFERROR(_xlfn.BETA.DIST(DATE(YEAR(AJ$2),MONTH(AJ$2),15),$AD$2,$AE$2,FALSE,DATE(YEAR($AD37),MONTH($AD37),1),DATE(YEAR($AE37),MONTH($AE37),28)),0)</f>
      </c>
      <c r="AK37" s="18">
        <f>IFERROR(_xlfn.BETA.DIST(DATE(YEAR(AK$2),MONTH(AK$2),15),$AD$2,$AE$2,FALSE,DATE(YEAR($AD37),MONTH($AD37),1),DATE(YEAR($AE37),MONTH($AE37),28)),0)</f>
      </c>
      <c r="AL37" s="18">
        <f>IFERROR(_xlfn.BETA.DIST(DATE(YEAR(AL$2),MONTH(AL$2),15),$AD$2,$AE$2,FALSE,DATE(YEAR($AD37),MONTH($AD37),1),DATE(YEAR($AE37),MONTH($AE37),28)),0)</f>
      </c>
      <c r="AM37" s="18">
        <f>IFERROR(_xlfn.BETA.DIST(DATE(YEAR(AM$2),MONTH(AM$2),15),$AD$2,$AE$2,FALSE,DATE(YEAR($AD37),MONTH($AD37),1),DATE(YEAR($AE37),MONTH($AE37),28)),0)</f>
      </c>
      <c r="AN37" s="18">
        <f>IFERROR(_xlfn.BETA.DIST(DATE(YEAR(AN$2),MONTH(AN$2),15),$AD$2,$AE$2,FALSE,DATE(YEAR($AD37),MONTH($AD37),1),DATE(YEAR($AE37),MONTH($AE37),28)),0)</f>
      </c>
      <c r="AO37" s="18">
        <f>IFERROR(_xlfn.BETA.DIST(DATE(YEAR(AO$2),MONTH(AO$2),15),$AD$2,$AE$2,FALSE,DATE(YEAR($AD37),MONTH($AD37),1),DATE(YEAR($AE37),MONTH($AE37),28)),0)</f>
      </c>
      <c r="AP37" s="18">
        <f>IFERROR(_xlfn.BETA.DIST(DATE(YEAR(AP$2),MONTH(AP$2),15),$AD$2,$AE$2,FALSE,DATE(YEAR($AD37),MONTH($AD37),1),DATE(YEAR($AE37),MONTH($AE37),28)),0)</f>
      </c>
      <c r="AQ37" s="18">
        <f>IFERROR(_xlfn.BETA.DIST(DATE(YEAR(AQ$2),MONTH(AQ$2),15),$AD$2,$AE$2,FALSE,DATE(YEAR($AD37),MONTH($AD37),1),DATE(YEAR($AE37),MONTH($AE37),28)),0)</f>
      </c>
      <c r="AR37" s="18">
        <f>IFERROR(_xlfn.BETA.DIST(DATE(YEAR(AR$2),MONTH(AR$2),15),$AD$2,$AE$2,FALSE,DATE(YEAR($AD37),MONTH($AD37),1),DATE(YEAR($AE37),MONTH($AE37),28)),0)</f>
      </c>
      <c r="AS37" s="18">
        <f>IFERROR(_xlfn.BETA.DIST(DATE(YEAR(AS$2),MONTH(AS$2),15),$AD$2,$AE$2,FALSE,DATE(YEAR($AD37),MONTH($AD37),1),DATE(YEAR($AE37),MONTH($AE37),28)),0)</f>
      </c>
      <c r="AT37" s="18">
        <f>IFERROR(_xlfn.BETA.DIST(DATE(YEAR(AT$2),MONTH(AT$2),15),$AD$2,$AE$2,FALSE,DATE(YEAR($AD37),MONTH($AD37),1),DATE(YEAR($AE37),MONTH($AE37),28)),0)</f>
      </c>
      <c r="AU37" s="18">
        <f>IFERROR(_xlfn.BETA.DIST(DATE(YEAR(AU$2),MONTH(AU$2),15),$AD$2,$AE$2,FALSE,DATE(YEAR($AD37),MONTH($AD37),1),DATE(YEAR($AE37),MONTH($AE37),28)),0)</f>
      </c>
      <c r="AV37" s="18">
        <f>SUM(AG37:AU37)</f>
      </c>
      <c r="AW37" s="18">
        <f>IF(J37&lt;&gt;0,J37,IF($AV37=0,0,AG37/$AV37*$Z37))</f>
      </c>
      <c r="AX37" s="18">
        <f>IF(K37&lt;&gt;0,K37,IF($AV37=0,0,AH37/$AV37*$Z37))</f>
      </c>
      <c r="AY37" s="18">
        <f>IF(L37&lt;&gt;0,L37,IF($AV37=0,0,AI37/$AV37*$Z37))</f>
      </c>
      <c r="AZ37" s="18">
        <f>IF(M37&lt;&gt;0,M37,IF($AV37=0,0,AJ37/$AV37*$Z37))</f>
      </c>
      <c r="BA37" s="18">
        <f>IF(N37&lt;&gt;0,N37,IF($AV37=0,0,AK37/$AV37*$Z37))</f>
      </c>
      <c r="BB37" s="18">
        <f>IF(O37&lt;&gt;0,O37,IF($AV37=0,0,AL37/$AV37*$Z37))</f>
      </c>
      <c r="BC37" s="18">
        <f>IF(P37&lt;&gt;0,P37,IF($AV37=0,0,AM37/$AV37*$Z37))</f>
      </c>
      <c r="BD37" s="18">
        <f>IF(Q37&lt;&gt;0,Q37,IF($AV37=0,0,AN37/$AV37*$Z37))</f>
      </c>
      <c r="BE37" s="18">
        <f>IF(R37&lt;&gt;0,R37,IF($AV37=0,0,AO37/$AV37*$Z37))</f>
      </c>
      <c r="BF37" s="18">
        <f>IF(S37&lt;&gt;0,S37,IF($AV37=0,0,AP37/$AV37*$Z37))</f>
      </c>
      <c r="BG37" s="18">
        <f>IF(T37&lt;&gt;0,T37,IF($AV37=0,0,AQ37/$AV37*$Z37))</f>
      </c>
      <c r="BH37" s="18">
        <f>IF(U37&lt;&gt;0,U37,IF($AV37=0,0,AR37/$AV37*$Z37))</f>
      </c>
      <c r="BI37" s="18">
        <f>IF(V37&lt;&gt;0,V37,IF($AV37=0,0,AS37/$AV37*$Z37))</f>
      </c>
      <c r="BJ37" s="18">
        <f>IF(W37&lt;&gt;0,W37,IF($AV37=0,0,AT37/$AV37*$Z37))</f>
      </c>
      <c r="BK37" s="18">
        <f>IF(X37&lt;&gt;0,X37,IF($AV37=0,0,AU37/$AV37*$Z37))</f>
      </c>
      <c r="BL37" s="18">
        <f>SUM(AW37:BK37)</f>
      </c>
      <c r="BM37" s="18">
        <f>I37-BL37</f>
      </c>
    </row>
    <row r="38" outlineLevel="4">
      <c r="A38" s="5" t="str">
        <v>10.1.4</v>
      </c>
      <c r="B38" s="5" t="str">
        <v/>
      </c>
      <c r="C38" s="5" t="str">
        <v/>
      </c>
      <c r="D38" s="5" t="str">
        <v/>
      </c>
      <c r="E38" s="19">
        <f>IFERROR(_xlfn.XLOOKUP(F38,Assumptions!B:B,Assumptions!C:C),0)</f>
      </c>
      <c r="F38" s="5" t="str">
        <v>Site Delivery EUR</v>
      </c>
      <c r="G38" s="5" t="str">
        <v/>
      </c>
      <c r="H38" s="18">
        <f>G36*E38</f>
      </c>
      <c r="I38" s="18">
        <f>H38*(1-0)</f>
      </c>
      <c r="J38" s="18">
        <v>0</v>
      </c>
      <c r="K38" s="18">
        <v>0</v>
      </c>
      <c r="L38" s="18">
        <v>0</v>
      </c>
      <c r="M38" s="18">
        <v>0</v>
      </c>
      <c r="N38" s="18">
        <v>0</v>
      </c>
      <c r="O38" s="18">
        <v>0</v>
      </c>
      <c r="P38" s="18">
        <v>0</v>
      </c>
      <c r="Q38" s="18">
        <v>0</v>
      </c>
      <c r="R38" s="18">
        <v>0</v>
      </c>
      <c r="S38" s="18">
        <v>0</v>
      </c>
      <c r="T38" s="18">
        <v>0</v>
      </c>
      <c r="U38" s="18">
        <v>0</v>
      </c>
      <c r="V38" s="18">
        <v>0</v>
      </c>
      <c r="W38" s="18">
        <v>0</v>
      </c>
      <c r="X38" s="18">
        <v>0</v>
      </c>
      <c r="Y38" s="18">
        <f>SUM(J38:X38)</f>
      </c>
      <c r="Z38" s="18">
        <f>I38-Y38</f>
      </c>
      <c r="AA38" s="5" t="str">
        <v/>
      </c>
      <c r="AB38" s="5" t="str">
        <v/>
      </c>
      <c r="AC38" s="18">
        <f>IFERROR(_xlfn.XLOOKUP(F38,Assumptions!B:B,Assumptions!D:D),0)</f>
      </c>
      <c r="AD38" s="20">
        <f>AA38+AC38</f>
      </c>
      <c r="AE38" s="20">
        <f>AC38+AB38</f>
      </c>
      <c r="AF38" s="5" t="str">
        <v/>
      </c>
      <c r="AG38" s="18">
        <f>IFERROR(_xlfn.BETA.DIST(DATE(YEAR(AG$2),MONTH(AG$2),15),$AD$2,$AE$2,FALSE,DATE(YEAR($AD38),MONTH($AD38),1),DATE(YEAR($AE38),MONTH($AE38),28)),0)</f>
      </c>
      <c r="AH38" s="18">
        <f>IFERROR(_xlfn.BETA.DIST(DATE(YEAR(AH$2),MONTH(AH$2),15),$AD$2,$AE$2,FALSE,DATE(YEAR($AD38),MONTH($AD38),1),DATE(YEAR($AE38),MONTH($AE38),28)),0)</f>
      </c>
      <c r="AI38" s="18">
        <f>IFERROR(_xlfn.BETA.DIST(DATE(YEAR(AI$2),MONTH(AI$2),15),$AD$2,$AE$2,FALSE,DATE(YEAR($AD38),MONTH($AD38),1),DATE(YEAR($AE38),MONTH($AE38),28)),0)</f>
      </c>
      <c r="AJ38" s="18">
        <f>IFERROR(_xlfn.BETA.DIST(DATE(YEAR(AJ$2),MONTH(AJ$2),15),$AD$2,$AE$2,FALSE,DATE(YEAR($AD38),MONTH($AD38),1),DATE(YEAR($AE38),MONTH($AE38),28)),0)</f>
      </c>
      <c r="AK38" s="18">
        <f>IFERROR(_xlfn.BETA.DIST(DATE(YEAR(AK$2),MONTH(AK$2),15),$AD$2,$AE$2,FALSE,DATE(YEAR($AD38),MONTH($AD38),1),DATE(YEAR($AE38),MONTH($AE38),28)),0)</f>
      </c>
      <c r="AL38" s="18">
        <f>IFERROR(_xlfn.BETA.DIST(DATE(YEAR(AL$2),MONTH(AL$2),15),$AD$2,$AE$2,FALSE,DATE(YEAR($AD38),MONTH($AD38),1),DATE(YEAR($AE38),MONTH($AE38),28)),0)</f>
      </c>
      <c r="AM38" s="18">
        <f>IFERROR(_xlfn.BETA.DIST(DATE(YEAR(AM$2),MONTH(AM$2),15),$AD$2,$AE$2,FALSE,DATE(YEAR($AD38),MONTH($AD38),1),DATE(YEAR($AE38),MONTH($AE38),28)),0)</f>
      </c>
      <c r="AN38" s="18">
        <f>IFERROR(_xlfn.BETA.DIST(DATE(YEAR(AN$2),MONTH(AN$2),15),$AD$2,$AE$2,FALSE,DATE(YEAR($AD38),MONTH($AD38),1),DATE(YEAR($AE38),MONTH($AE38),28)),0)</f>
      </c>
      <c r="AO38" s="18">
        <f>IFERROR(_xlfn.BETA.DIST(DATE(YEAR(AO$2),MONTH(AO$2),15),$AD$2,$AE$2,FALSE,DATE(YEAR($AD38),MONTH($AD38),1),DATE(YEAR($AE38),MONTH($AE38),28)),0)</f>
      </c>
      <c r="AP38" s="18">
        <f>IFERROR(_xlfn.BETA.DIST(DATE(YEAR(AP$2),MONTH(AP$2),15),$AD$2,$AE$2,FALSE,DATE(YEAR($AD38),MONTH($AD38),1),DATE(YEAR($AE38),MONTH($AE38),28)),0)</f>
      </c>
      <c r="AQ38" s="18">
        <f>IFERROR(_xlfn.BETA.DIST(DATE(YEAR(AQ$2),MONTH(AQ$2),15),$AD$2,$AE$2,FALSE,DATE(YEAR($AD38),MONTH($AD38),1),DATE(YEAR($AE38),MONTH($AE38),28)),0)</f>
      </c>
      <c r="AR38" s="18">
        <f>IFERROR(_xlfn.BETA.DIST(DATE(YEAR(AR$2),MONTH(AR$2),15),$AD$2,$AE$2,FALSE,DATE(YEAR($AD38),MONTH($AD38),1),DATE(YEAR($AE38),MONTH($AE38),28)),0)</f>
      </c>
      <c r="AS38" s="18">
        <f>IFERROR(_xlfn.BETA.DIST(DATE(YEAR(AS$2),MONTH(AS$2),15),$AD$2,$AE$2,FALSE,DATE(YEAR($AD38),MONTH($AD38),1),DATE(YEAR($AE38),MONTH($AE38),28)),0)</f>
      </c>
      <c r="AT38" s="18">
        <f>IFERROR(_xlfn.BETA.DIST(DATE(YEAR(AT$2),MONTH(AT$2),15),$AD$2,$AE$2,FALSE,DATE(YEAR($AD38),MONTH($AD38),1),DATE(YEAR($AE38),MONTH($AE38),28)),0)</f>
      </c>
      <c r="AU38" s="18">
        <f>IFERROR(_xlfn.BETA.DIST(DATE(YEAR(AU$2),MONTH(AU$2),15),$AD$2,$AE$2,FALSE,DATE(YEAR($AD38),MONTH($AD38),1),DATE(YEAR($AE38),MONTH($AE38),28)),0)</f>
      </c>
      <c r="AV38" s="18">
        <f>SUM(AG38:AU38)</f>
      </c>
      <c r="AW38" s="18">
        <f>IF(J38&lt;&gt;0,J38,IF($AV38=0,0,AG38/$AV38*$Z38))</f>
      </c>
      <c r="AX38" s="18">
        <f>IF(K38&lt;&gt;0,K38,IF($AV38=0,0,AH38/$AV38*$Z38))</f>
      </c>
      <c r="AY38" s="18">
        <f>IF(L38&lt;&gt;0,L38,IF($AV38=0,0,AI38/$AV38*$Z38))</f>
      </c>
      <c r="AZ38" s="18">
        <f>IF(M38&lt;&gt;0,M38,IF($AV38=0,0,AJ38/$AV38*$Z38))</f>
      </c>
      <c r="BA38" s="18">
        <f>IF(N38&lt;&gt;0,N38,IF($AV38=0,0,AK38/$AV38*$Z38))</f>
      </c>
      <c r="BB38" s="18">
        <f>IF(O38&lt;&gt;0,O38,IF($AV38=0,0,AL38/$AV38*$Z38))</f>
      </c>
      <c r="BC38" s="18">
        <f>IF(P38&lt;&gt;0,P38,IF($AV38=0,0,AM38/$AV38*$Z38))</f>
      </c>
      <c r="BD38" s="18">
        <f>IF(Q38&lt;&gt;0,Q38,IF($AV38=0,0,AN38/$AV38*$Z38))</f>
      </c>
      <c r="BE38" s="18">
        <f>IF(R38&lt;&gt;0,R38,IF($AV38=0,0,AO38/$AV38*$Z38))</f>
      </c>
      <c r="BF38" s="18">
        <f>IF(S38&lt;&gt;0,S38,IF($AV38=0,0,AP38/$AV38*$Z38))</f>
      </c>
      <c r="BG38" s="18">
        <f>IF(T38&lt;&gt;0,T38,IF($AV38=0,0,AQ38/$AV38*$Z38))</f>
      </c>
      <c r="BH38" s="18">
        <f>IF(U38&lt;&gt;0,U38,IF($AV38=0,0,AR38/$AV38*$Z38))</f>
      </c>
      <c r="BI38" s="18">
        <f>IF(V38&lt;&gt;0,V38,IF($AV38=0,0,AS38/$AV38*$Z38))</f>
      </c>
      <c r="BJ38" s="18">
        <f>IF(W38&lt;&gt;0,W38,IF($AV38=0,0,AT38/$AV38*$Z38))</f>
      </c>
      <c r="BK38" s="18">
        <f>IF(X38&lt;&gt;0,X38,IF($AV38=0,0,AU38/$AV38*$Z38))</f>
      </c>
      <c r="BL38" s="18">
        <f>SUM(AW38:BK38)</f>
      </c>
      <c r="BM38" s="18">
        <f>I38-BL38</f>
      </c>
    </row>
    <row r="39" outlineLevel="4">
      <c r="A39" s="5" t="str">
        <v>10.1.4</v>
      </c>
      <c r="B39" s="5" t="str">
        <v/>
      </c>
      <c r="C39" s="5" t="str">
        <v>BSKDGNGENGR07</v>
      </c>
      <c r="D39" s="5" t="str">
        <v>BSKDGNGENGR07</v>
      </c>
      <c r="E39" s="19">
        <f>IFERROR(_xlfn.XLOOKUP(F39,Assumptions!B:B,Assumptions!C:C),0)</f>
      </c>
      <c r="F39" s="5" t="str">
        <v>Retention</v>
      </c>
      <c r="G39" s="5" t="str">
        <v/>
      </c>
      <c r="H39" s="18">
        <f>G36*E39</f>
      </c>
      <c r="I39" s="18">
        <f>H39*(1-0)</f>
      </c>
      <c r="J39" s="18">
        <v>0</v>
      </c>
      <c r="K39" s="18">
        <v>0</v>
      </c>
      <c r="L39" s="18">
        <v>0</v>
      </c>
      <c r="M39" s="18">
        <v>0</v>
      </c>
      <c r="N39" s="18">
        <v>0</v>
      </c>
      <c r="O39" s="18">
        <v>0</v>
      </c>
      <c r="P39" s="18">
        <v>0</v>
      </c>
      <c r="Q39" s="18">
        <v>0</v>
      </c>
      <c r="R39" s="18">
        <v>0</v>
      </c>
      <c r="S39" s="18">
        <v>0</v>
      </c>
      <c r="T39" s="18">
        <v>0</v>
      </c>
      <c r="U39" s="18">
        <v>0</v>
      </c>
      <c r="V39" s="18">
        <v>0</v>
      </c>
      <c r="W39" s="18">
        <v>0</v>
      </c>
      <c r="X39" s="18">
        <v>0</v>
      </c>
      <c r="Y39" s="18">
        <f>SUM(J39:X39)</f>
      </c>
      <c r="Z39" s="18">
        <f>I39-Y39</f>
      </c>
      <c r="AA39" s="20">
        <v>46483</v>
      </c>
      <c r="AB39" s="20">
        <v>46483</v>
      </c>
      <c r="AC39" s="18">
        <f>IFERROR(_xlfn.XLOOKUP(F39,Assumptions!B:B,Assumptions!D:D),0)</f>
      </c>
      <c r="AD39" s="20">
        <f>AA39+AC39</f>
      </c>
      <c r="AE39" s="20">
        <f>AC39+AB39</f>
      </c>
      <c r="AF39" s="5" t="str">
        <v/>
      </c>
      <c r="AG39" s="18">
        <f>IFERROR(_xlfn.BETA.DIST(DATE(YEAR(AG$2),MONTH(AG$2),15),$AD$2,$AE$2,FALSE,DATE(YEAR($AD39),MONTH($AD39),1),DATE(YEAR($AE39),MONTH($AE39),28)),0)</f>
      </c>
      <c r="AH39" s="18">
        <f>IFERROR(_xlfn.BETA.DIST(DATE(YEAR(AH$2),MONTH(AH$2),15),$AD$2,$AE$2,FALSE,DATE(YEAR($AD39),MONTH($AD39),1),DATE(YEAR($AE39),MONTH($AE39),28)),0)</f>
      </c>
      <c r="AI39" s="18">
        <f>IFERROR(_xlfn.BETA.DIST(DATE(YEAR(AI$2),MONTH(AI$2),15),$AD$2,$AE$2,FALSE,DATE(YEAR($AD39),MONTH($AD39),1),DATE(YEAR($AE39),MONTH($AE39),28)),0)</f>
      </c>
      <c r="AJ39" s="18">
        <f>IFERROR(_xlfn.BETA.DIST(DATE(YEAR(AJ$2),MONTH(AJ$2),15),$AD$2,$AE$2,FALSE,DATE(YEAR($AD39),MONTH($AD39),1),DATE(YEAR($AE39),MONTH($AE39),28)),0)</f>
      </c>
      <c r="AK39" s="18">
        <f>IFERROR(_xlfn.BETA.DIST(DATE(YEAR(AK$2),MONTH(AK$2),15),$AD$2,$AE$2,FALSE,DATE(YEAR($AD39),MONTH($AD39),1),DATE(YEAR($AE39),MONTH($AE39),28)),0)</f>
      </c>
      <c r="AL39" s="18">
        <f>IFERROR(_xlfn.BETA.DIST(DATE(YEAR(AL$2),MONTH(AL$2),15),$AD$2,$AE$2,FALSE,DATE(YEAR($AD39),MONTH($AD39),1),DATE(YEAR($AE39),MONTH($AE39),28)),0)</f>
      </c>
      <c r="AM39" s="18">
        <f>IFERROR(_xlfn.BETA.DIST(DATE(YEAR(AM$2),MONTH(AM$2),15),$AD$2,$AE$2,FALSE,DATE(YEAR($AD39),MONTH($AD39),1),DATE(YEAR($AE39),MONTH($AE39),28)),0)</f>
      </c>
      <c r="AN39" s="18">
        <f>IFERROR(_xlfn.BETA.DIST(DATE(YEAR(AN$2),MONTH(AN$2),15),$AD$2,$AE$2,FALSE,DATE(YEAR($AD39),MONTH($AD39),1),DATE(YEAR($AE39),MONTH($AE39),28)),0)</f>
      </c>
      <c r="AO39" s="18">
        <f>IFERROR(_xlfn.BETA.DIST(DATE(YEAR(AO$2),MONTH(AO$2),15),$AD$2,$AE$2,FALSE,DATE(YEAR($AD39),MONTH($AD39),1),DATE(YEAR($AE39),MONTH($AE39),28)),0)</f>
      </c>
      <c r="AP39" s="18">
        <f>IFERROR(_xlfn.BETA.DIST(DATE(YEAR(AP$2),MONTH(AP$2),15),$AD$2,$AE$2,FALSE,DATE(YEAR($AD39),MONTH($AD39),1),DATE(YEAR($AE39),MONTH($AE39),28)),0)</f>
      </c>
      <c r="AQ39" s="18">
        <f>IFERROR(_xlfn.BETA.DIST(DATE(YEAR(AQ$2),MONTH(AQ$2),15),$AD$2,$AE$2,FALSE,DATE(YEAR($AD39),MONTH($AD39),1),DATE(YEAR($AE39),MONTH($AE39),28)),0)</f>
      </c>
      <c r="AR39" s="18">
        <f>IFERROR(_xlfn.BETA.DIST(DATE(YEAR(AR$2),MONTH(AR$2),15),$AD$2,$AE$2,FALSE,DATE(YEAR($AD39),MONTH($AD39),1),DATE(YEAR($AE39),MONTH($AE39),28)),0)</f>
      </c>
      <c r="AS39" s="18">
        <f>IFERROR(_xlfn.BETA.DIST(DATE(YEAR(AS$2),MONTH(AS$2),15),$AD$2,$AE$2,FALSE,DATE(YEAR($AD39),MONTH($AD39),1),DATE(YEAR($AE39),MONTH($AE39),28)),0)</f>
      </c>
      <c r="AT39" s="18">
        <f>IFERROR(_xlfn.BETA.DIST(DATE(YEAR(AT$2),MONTH(AT$2),15),$AD$2,$AE$2,FALSE,DATE(YEAR($AD39),MONTH($AD39),1),DATE(YEAR($AE39),MONTH($AE39),28)),0)</f>
      </c>
      <c r="AU39" s="18">
        <f>IFERROR(_xlfn.BETA.DIST(DATE(YEAR(AU$2),MONTH(AU$2),15),$AD$2,$AE$2,FALSE,DATE(YEAR($AD39),MONTH($AD39),1),DATE(YEAR($AE39),MONTH($AE39),28)),0)</f>
      </c>
      <c r="AV39" s="18">
        <f>SUM(AG39:AU39)</f>
      </c>
      <c r="AW39" s="18">
        <f>IF(J39&lt;&gt;0,J39,IF($AV39=0,0,AG39/$AV39*$Z39))</f>
      </c>
      <c r="AX39" s="18">
        <f>IF(K39&lt;&gt;0,K39,IF($AV39=0,0,AH39/$AV39*$Z39))</f>
      </c>
      <c r="AY39" s="18">
        <f>IF(L39&lt;&gt;0,L39,IF($AV39=0,0,AI39/$AV39*$Z39))</f>
      </c>
      <c r="AZ39" s="18">
        <f>IF(M39&lt;&gt;0,M39,IF($AV39=0,0,AJ39/$AV39*$Z39))</f>
      </c>
      <c r="BA39" s="18">
        <f>IF(N39&lt;&gt;0,N39,IF($AV39=0,0,AK39/$AV39*$Z39))</f>
      </c>
      <c r="BB39" s="18">
        <f>IF(O39&lt;&gt;0,O39,IF($AV39=0,0,AL39/$AV39*$Z39))</f>
      </c>
      <c r="BC39" s="18">
        <f>IF(P39&lt;&gt;0,P39,IF($AV39=0,0,AM39/$AV39*$Z39))</f>
      </c>
      <c r="BD39" s="18">
        <f>IF(Q39&lt;&gt;0,Q39,IF($AV39=0,0,AN39/$AV39*$Z39))</f>
      </c>
      <c r="BE39" s="18">
        <f>IF(R39&lt;&gt;0,R39,IF($AV39=0,0,AO39/$AV39*$Z39))</f>
      </c>
      <c r="BF39" s="18">
        <f>IF(S39&lt;&gt;0,S39,IF($AV39=0,0,AP39/$AV39*$Z39))</f>
      </c>
      <c r="BG39" s="18">
        <f>IF(T39&lt;&gt;0,T39,IF($AV39=0,0,AQ39/$AV39*$Z39))</f>
      </c>
      <c r="BH39" s="18">
        <f>IF(U39&lt;&gt;0,U39,IF($AV39=0,0,AR39/$AV39*$Z39))</f>
      </c>
      <c r="BI39" s="18">
        <f>IF(V39&lt;&gt;0,V39,IF($AV39=0,0,AS39/$AV39*$Z39))</f>
      </c>
      <c r="BJ39" s="18">
        <f>IF(W39&lt;&gt;0,W39,IF($AV39=0,0,AT39/$AV39*$Z39))</f>
      </c>
      <c r="BK39" s="18">
        <f>IF(X39&lt;&gt;0,X39,IF($AV39=0,0,AU39/$AV39*$Z39))</f>
      </c>
      <c r="BL39" s="18">
        <f>SUM(AW39:BK39)</f>
      </c>
      <c r="BM39" s="18">
        <f>I39-BL39</f>
      </c>
    </row>
    <row r="40" outlineLevel="3">
      <c r="A40" s="17" t="str">
        <v>10.1.5</v>
      </c>
      <c r="B40" s="17" t="str">
        <v/>
      </c>
      <c r="C40" s="17" t="str">
        <v/>
      </c>
      <c r="D40" s="17" t="str">
        <v/>
      </c>
      <c r="E40" s="17" t="str">
        <v>10.1.5</v>
      </c>
      <c r="F40" s="17" t="str">
        <v>Stand alone cabinets for DPLC</v>
      </c>
      <c r="G40" s="17">
        <v>172457.06</v>
      </c>
      <c r="H40" s="17" t="str">
        <v/>
      </c>
      <c r="I40" s="17" t="str">
        <v/>
      </c>
      <c r="J40" s="17" t="str">
        <v/>
      </c>
      <c r="K40" s="17" t="str">
        <v/>
      </c>
      <c r="L40" s="17" t="str">
        <v/>
      </c>
      <c r="M40" s="17" t="str">
        <v/>
      </c>
      <c r="N40" s="17" t="str">
        <v/>
      </c>
      <c r="O40" s="17" t="str">
        <v/>
      </c>
      <c r="P40" s="17" t="str">
        <v/>
      </c>
      <c r="Q40" s="17" t="str">
        <v/>
      </c>
      <c r="R40" s="17" t="str">
        <v/>
      </c>
      <c r="S40" s="17" t="str">
        <v/>
      </c>
      <c r="T40" s="17" t="str">
        <v/>
      </c>
      <c r="U40" s="17" t="str">
        <v/>
      </c>
      <c r="V40" s="17" t="str">
        <v/>
      </c>
      <c r="W40" s="17" t="str">
        <v/>
      </c>
      <c r="X40" s="17" t="str">
        <v/>
      </c>
      <c r="Y40" s="17" t="str">
        <v/>
      </c>
      <c r="Z40" s="17" t="str">
        <v/>
      </c>
      <c r="AA40" s="17" t="str">
        <v/>
      </c>
      <c r="AB40" s="17" t="str">
        <v/>
      </c>
      <c r="AC40" s="17" t="str">
        <v/>
      </c>
      <c r="AD40" s="17" t="str">
        <v/>
      </c>
      <c r="AE40" s="17" t="str">
        <v/>
      </c>
      <c r="AF40" s="5" t="str">
        <v/>
      </c>
      <c r="AG40" s="18">
        <f>IFERROR(_xlfn.BETA.DIST(DATE(YEAR(AG$2),MONTH(AG$2),15),$AD$2,$AE$2,FALSE,DATE(YEAR($AD40),MONTH($AD40),1),DATE(YEAR($AE40),MONTH($AE40),28)),0)</f>
      </c>
      <c r="AH40" s="18">
        <f>IFERROR(_xlfn.BETA.DIST(DATE(YEAR(AH$2),MONTH(AH$2),15),$AD$2,$AE$2,FALSE,DATE(YEAR($AD40),MONTH($AD40),1),DATE(YEAR($AE40),MONTH($AE40),28)),0)</f>
      </c>
      <c r="AI40" s="18">
        <f>IFERROR(_xlfn.BETA.DIST(DATE(YEAR(AI$2),MONTH(AI$2),15),$AD$2,$AE$2,FALSE,DATE(YEAR($AD40),MONTH($AD40),1),DATE(YEAR($AE40),MONTH($AE40),28)),0)</f>
      </c>
      <c r="AJ40" s="18">
        <f>IFERROR(_xlfn.BETA.DIST(DATE(YEAR(AJ$2),MONTH(AJ$2),15),$AD$2,$AE$2,FALSE,DATE(YEAR($AD40),MONTH($AD40),1),DATE(YEAR($AE40),MONTH($AE40),28)),0)</f>
      </c>
      <c r="AK40" s="18">
        <f>IFERROR(_xlfn.BETA.DIST(DATE(YEAR(AK$2),MONTH(AK$2),15),$AD$2,$AE$2,FALSE,DATE(YEAR($AD40),MONTH($AD40),1),DATE(YEAR($AE40),MONTH($AE40),28)),0)</f>
      </c>
      <c r="AL40" s="18">
        <f>IFERROR(_xlfn.BETA.DIST(DATE(YEAR(AL$2),MONTH(AL$2),15),$AD$2,$AE$2,FALSE,DATE(YEAR($AD40),MONTH($AD40),1),DATE(YEAR($AE40),MONTH($AE40),28)),0)</f>
      </c>
      <c r="AM40" s="18">
        <f>IFERROR(_xlfn.BETA.DIST(DATE(YEAR(AM$2),MONTH(AM$2),15),$AD$2,$AE$2,FALSE,DATE(YEAR($AD40),MONTH($AD40),1),DATE(YEAR($AE40),MONTH($AE40),28)),0)</f>
      </c>
      <c r="AN40" s="18">
        <f>IFERROR(_xlfn.BETA.DIST(DATE(YEAR(AN$2),MONTH(AN$2),15),$AD$2,$AE$2,FALSE,DATE(YEAR($AD40),MONTH($AD40),1),DATE(YEAR($AE40),MONTH($AE40),28)),0)</f>
      </c>
      <c r="AO40" s="18">
        <f>IFERROR(_xlfn.BETA.DIST(DATE(YEAR(AO$2),MONTH(AO$2),15),$AD$2,$AE$2,FALSE,DATE(YEAR($AD40),MONTH($AD40),1),DATE(YEAR($AE40),MONTH($AE40),28)),0)</f>
      </c>
      <c r="AP40" s="18">
        <f>IFERROR(_xlfn.BETA.DIST(DATE(YEAR(AP$2),MONTH(AP$2),15),$AD$2,$AE$2,FALSE,DATE(YEAR($AD40),MONTH($AD40),1),DATE(YEAR($AE40),MONTH($AE40),28)),0)</f>
      </c>
      <c r="AQ40" s="18">
        <f>IFERROR(_xlfn.BETA.DIST(DATE(YEAR(AQ$2),MONTH(AQ$2),15),$AD$2,$AE$2,FALSE,DATE(YEAR($AD40),MONTH($AD40),1),DATE(YEAR($AE40),MONTH($AE40),28)),0)</f>
      </c>
      <c r="AR40" s="18">
        <f>IFERROR(_xlfn.BETA.DIST(DATE(YEAR(AR$2),MONTH(AR$2),15),$AD$2,$AE$2,FALSE,DATE(YEAR($AD40),MONTH($AD40),1),DATE(YEAR($AE40),MONTH($AE40),28)),0)</f>
      </c>
      <c r="AS40" s="18">
        <f>IFERROR(_xlfn.BETA.DIST(DATE(YEAR(AS$2),MONTH(AS$2),15),$AD$2,$AE$2,FALSE,DATE(YEAR($AD40),MONTH($AD40),1),DATE(YEAR($AE40),MONTH($AE40),28)),0)</f>
      </c>
      <c r="AT40" s="18">
        <f>IFERROR(_xlfn.BETA.DIST(DATE(YEAR(AT$2),MONTH(AT$2),15),$AD$2,$AE$2,FALSE,DATE(YEAR($AD40),MONTH($AD40),1),DATE(YEAR($AE40),MONTH($AE40),28)),0)</f>
      </c>
      <c r="AU40" s="18">
        <f>IFERROR(_xlfn.BETA.DIST(DATE(YEAR(AU$2),MONTH(AU$2),15),$AD$2,$AE$2,FALSE,DATE(YEAR($AD40),MONTH($AD40),1),DATE(YEAR($AE40),MONTH($AE40),28)),0)</f>
      </c>
      <c r="AV40" s="18">
        <f>SUM(AG40:AU40)</f>
      </c>
      <c r="AW40" s="18">
        <f>IF(J40&lt;&gt;0,J40,IF($AV40=0,0,AG40/$AV40*$Z40))</f>
      </c>
      <c r="AX40" s="18">
        <f>IF(K40&lt;&gt;0,K40,IF($AV40=0,0,AH40/$AV40*$Z40))</f>
      </c>
      <c r="AY40" s="18">
        <f>IF(L40&lt;&gt;0,L40,IF($AV40=0,0,AI40/$AV40*$Z40))</f>
      </c>
      <c r="AZ40" s="18">
        <f>IF(M40&lt;&gt;0,M40,IF($AV40=0,0,AJ40/$AV40*$Z40))</f>
      </c>
      <c r="BA40" s="18">
        <f>IF(N40&lt;&gt;0,N40,IF($AV40=0,0,AK40/$AV40*$Z40))</f>
      </c>
      <c r="BB40" s="18">
        <f>IF(O40&lt;&gt;0,O40,IF($AV40=0,0,AL40/$AV40*$Z40))</f>
      </c>
      <c r="BC40" s="18">
        <f>IF(P40&lt;&gt;0,P40,IF($AV40=0,0,AM40/$AV40*$Z40))</f>
      </c>
      <c r="BD40" s="18">
        <f>IF(Q40&lt;&gt;0,Q40,IF($AV40=0,0,AN40/$AV40*$Z40))</f>
      </c>
      <c r="BE40" s="18">
        <f>IF(R40&lt;&gt;0,R40,IF($AV40=0,0,AO40/$AV40*$Z40))</f>
      </c>
      <c r="BF40" s="18">
        <f>IF(S40&lt;&gt;0,S40,IF($AV40=0,0,AP40/$AV40*$Z40))</f>
      </c>
      <c r="BG40" s="18">
        <f>IF(T40&lt;&gt;0,T40,IF($AV40=0,0,AQ40/$AV40*$Z40))</f>
      </c>
      <c r="BH40" s="18">
        <f>IF(U40&lt;&gt;0,U40,IF($AV40=0,0,AR40/$AV40*$Z40))</f>
      </c>
      <c r="BI40" s="18">
        <f>IF(V40&lt;&gt;0,V40,IF($AV40=0,0,AS40/$AV40*$Z40))</f>
      </c>
      <c r="BJ40" s="18">
        <f>IF(W40&lt;&gt;0,W40,IF($AV40=0,0,AT40/$AV40*$Z40))</f>
      </c>
      <c r="BK40" s="18">
        <f>IF(X40&lt;&gt;0,X40,IF($AV40=0,0,AU40/$AV40*$Z40))</f>
      </c>
      <c r="BL40" s="18">
        <f>SUM(AW40:BK40)</f>
      </c>
      <c r="BM40" s="17" t="str">
        <v/>
      </c>
    </row>
    <row r="41" outlineLevel="4">
      <c r="A41" s="5" t="str">
        <v>10.1.5</v>
      </c>
      <c r="B41" s="5" t="str">
        <v/>
      </c>
      <c r="C41" s="5" t="str">
        <v>BSKDGNGENGR05</v>
      </c>
      <c r="D41" s="5" t="str">
        <v>BSKDGNGENGR05</v>
      </c>
      <c r="E41" s="19">
        <f>IFERROR(_xlfn.XLOOKUP(F41,Assumptions!B:B,Assumptions!C:C),0)</f>
      </c>
      <c r="F41" s="5" t="str">
        <v>Advanced Payment</v>
      </c>
      <c r="G41" s="5" t="str">
        <v/>
      </c>
      <c r="H41" s="18">
        <f>G40*E41</f>
      </c>
      <c r="I41" s="18">
        <f>H41*(1-0)</f>
      </c>
      <c r="J41" s="18">
        <v>0</v>
      </c>
      <c r="K41" s="18">
        <v>0</v>
      </c>
      <c r="L41" s="18">
        <v>0</v>
      </c>
      <c r="M41" s="18">
        <v>0</v>
      </c>
      <c r="N41" s="18">
        <v>0</v>
      </c>
      <c r="O41" s="18">
        <v>0</v>
      </c>
      <c r="P41" s="18">
        <v>0</v>
      </c>
      <c r="Q41" s="18">
        <v>0</v>
      </c>
      <c r="R41" s="18">
        <v>0</v>
      </c>
      <c r="S41" s="18">
        <v>0</v>
      </c>
      <c r="T41" s="18">
        <v>0</v>
      </c>
      <c r="U41" s="18">
        <v>0</v>
      </c>
      <c r="V41" s="18">
        <v>0</v>
      </c>
      <c r="W41" s="18">
        <v>0</v>
      </c>
      <c r="X41" s="18">
        <v>0</v>
      </c>
      <c r="Y41" s="18">
        <f>SUM(J41:X41)</f>
      </c>
      <c r="Z41" s="18">
        <f>I41-Y41</f>
      </c>
      <c r="AA41" s="20">
        <v>46026</v>
      </c>
      <c r="AB41" s="20">
        <v>46026</v>
      </c>
      <c r="AC41" s="18">
        <f>IFERROR(_xlfn.XLOOKUP(F41,Assumptions!B:B,Assumptions!D:D),0)</f>
      </c>
      <c r="AD41" s="20">
        <f>AA41+AC41</f>
      </c>
      <c r="AE41" s="20">
        <f>AC41+AB41</f>
      </c>
      <c r="AF41" s="5" t="str">
        <v/>
      </c>
      <c r="AG41" s="18">
        <f>IFERROR(_xlfn.BETA.DIST(DATE(YEAR(AG$2),MONTH(AG$2),15),$AD$2,$AE$2,FALSE,DATE(YEAR($AD41),MONTH($AD41),1),DATE(YEAR($AE41),MONTH($AE41),28)),0)</f>
      </c>
      <c r="AH41" s="18">
        <f>IFERROR(_xlfn.BETA.DIST(DATE(YEAR(AH$2),MONTH(AH$2),15),$AD$2,$AE$2,FALSE,DATE(YEAR($AD41),MONTH($AD41),1),DATE(YEAR($AE41),MONTH($AE41),28)),0)</f>
      </c>
      <c r="AI41" s="18">
        <f>IFERROR(_xlfn.BETA.DIST(DATE(YEAR(AI$2),MONTH(AI$2),15),$AD$2,$AE$2,FALSE,DATE(YEAR($AD41),MONTH($AD41),1),DATE(YEAR($AE41),MONTH($AE41),28)),0)</f>
      </c>
      <c r="AJ41" s="18">
        <f>IFERROR(_xlfn.BETA.DIST(DATE(YEAR(AJ$2),MONTH(AJ$2),15),$AD$2,$AE$2,FALSE,DATE(YEAR($AD41),MONTH($AD41),1),DATE(YEAR($AE41),MONTH($AE41),28)),0)</f>
      </c>
      <c r="AK41" s="18">
        <f>IFERROR(_xlfn.BETA.DIST(DATE(YEAR(AK$2),MONTH(AK$2),15),$AD$2,$AE$2,FALSE,DATE(YEAR($AD41),MONTH($AD41),1),DATE(YEAR($AE41),MONTH($AE41),28)),0)</f>
      </c>
      <c r="AL41" s="18">
        <f>IFERROR(_xlfn.BETA.DIST(DATE(YEAR(AL$2),MONTH(AL$2),15),$AD$2,$AE$2,FALSE,DATE(YEAR($AD41),MONTH($AD41),1),DATE(YEAR($AE41),MONTH($AE41),28)),0)</f>
      </c>
      <c r="AM41" s="18">
        <f>IFERROR(_xlfn.BETA.DIST(DATE(YEAR(AM$2),MONTH(AM$2),15),$AD$2,$AE$2,FALSE,DATE(YEAR($AD41),MONTH($AD41),1),DATE(YEAR($AE41),MONTH($AE41),28)),0)</f>
      </c>
      <c r="AN41" s="18">
        <f>IFERROR(_xlfn.BETA.DIST(DATE(YEAR(AN$2),MONTH(AN$2),15),$AD$2,$AE$2,FALSE,DATE(YEAR($AD41),MONTH($AD41),1),DATE(YEAR($AE41),MONTH($AE41),28)),0)</f>
      </c>
      <c r="AO41" s="18">
        <f>IFERROR(_xlfn.BETA.DIST(DATE(YEAR(AO$2),MONTH(AO$2),15),$AD$2,$AE$2,FALSE,DATE(YEAR($AD41),MONTH($AD41),1),DATE(YEAR($AE41),MONTH($AE41),28)),0)</f>
      </c>
      <c r="AP41" s="18">
        <f>IFERROR(_xlfn.BETA.DIST(DATE(YEAR(AP$2),MONTH(AP$2),15),$AD$2,$AE$2,FALSE,DATE(YEAR($AD41),MONTH($AD41),1),DATE(YEAR($AE41),MONTH($AE41),28)),0)</f>
      </c>
      <c r="AQ41" s="18">
        <f>IFERROR(_xlfn.BETA.DIST(DATE(YEAR(AQ$2),MONTH(AQ$2),15),$AD$2,$AE$2,FALSE,DATE(YEAR($AD41),MONTH($AD41),1),DATE(YEAR($AE41),MONTH($AE41),28)),0)</f>
      </c>
      <c r="AR41" s="18">
        <f>IFERROR(_xlfn.BETA.DIST(DATE(YEAR(AR$2),MONTH(AR$2),15),$AD$2,$AE$2,FALSE,DATE(YEAR($AD41),MONTH($AD41),1),DATE(YEAR($AE41),MONTH($AE41),28)),0)</f>
      </c>
      <c r="AS41" s="18">
        <f>IFERROR(_xlfn.BETA.DIST(DATE(YEAR(AS$2),MONTH(AS$2),15),$AD$2,$AE$2,FALSE,DATE(YEAR($AD41),MONTH($AD41),1),DATE(YEAR($AE41),MONTH($AE41),28)),0)</f>
      </c>
      <c r="AT41" s="18">
        <f>IFERROR(_xlfn.BETA.DIST(DATE(YEAR(AT$2),MONTH(AT$2),15),$AD$2,$AE$2,FALSE,DATE(YEAR($AD41),MONTH($AD41),1),DATE(YEAR($AE41),MONTH($AE41),28)),0)</f>
      </c>
      <c r="AU41" s="18">
        <f>IFERROR(_xlfn.BETA.DIST(DATE(YEAR(AU$2),MONTH(AU$2),15),$AD$2,$AE$2,FALSE,DATE(YEAR($AD41),MONTH($AD41),1),DATE(YEAR($AE41),MONTH($AE41),28)),0)</f>
      </c>
      <c r="AV41" s="18">
        <f>SUM(AG41:AU41)</f>
      </c>
      <c r="AW41" s="18">
        <f>IF(J41&lt;&gt;0,J41,IF($AV41=0,0,AG41/$AV41*$Z41))</f>
      </c>
      <c r="AX41" s="18">
        <f>IF(K41&lt;&gt;0,K41,IF($AV41=0,0,AH41/$AV41*$Z41))</f>
      </c>
      <c r="AY41" s="18">
        <f>IF(L41&lt;&gt;0,L41,IF($AV41=0,0,AI41/$AV41*$Z41))</f>
      </c>
      <c r="AZ41" s="18">
        <f>IF(M41&lt;&gt;0,M41,IF($AV41=0,0,AJ41/$AV41*$Z41))</f>
      </c>
      <c r="BA41" s="18">
        <f>IF(N41&lt;&gt;0,N41,IF($AV41=0,0,AK41/$AV41*$Z41))</f>
      </c>
      <c r="BB41" s="18">
        <f>IF(O41&lt;&gt;0,O41,IF($AV41=0,0,AL41/$AV41*$Z41))</f>
      </c>
      <c r="BC41" s="18">
        <f>IF(P41&lt;&gt;0,P41,IF($AV41=0,0,AM41/$AV41*$Z41))</f>
      </c>
      <c r="BD41" s="18">
        <f>IF(Q41&lt;&gt;0,Q41,IF($AV41=0,0,AN41/$AV41*$Z41))</f>
      </c>
      <c r="BE41" s="18">
        <f>IF(R41&lt;&gt;0,R41,IF($AV41=0,0,AO41/$AV41*$Z41))</f>
      </c>
      <c r="BF41" s="18">
        <f>IF(S41&lt;&gt;0,S41,IF($AV41=0,0,AP41/$AV41*$Z41))</f>
      </c>
      <c r="BG41" s="18">
        <f>IF(T41&lt;&gt;0,T41,IF($AV41=0,0,AQ41/$AV41*$Z41))</f>
      </c>
      <c r="BH41" s="18">
        <f>IF(U41&lt;&gt;0,U41,IF($AV41=0,0,AR41/$AV41*$Z41))</f>
      </c>
      <c r="BI41" s="18">
        <f>IF(V41&lt;&gt;0,V41,IF($AV41=0,0,AS41/$AV41*$Z41))</f>
      </c>
      <c r="BJ41" s="18">
        <f>IF(W41&lt;&gt;0,W41,IF($AV41=0,0,AT41/$AV41*$Z41))</f>
      </c>
      <c r="BK41" s="18">
        <f>IF(X41&lt;&gt;0,X41,IF($AV41=0,0,AU41/$AV41*$Z41))</f>
      </c>
      <c r="BL41" s="18">
        <f>SUM(AW41:BK41)</f>
      </c>
      <c r="BM41" s="18">
        <f>I41-BL41</f>
      </c>
    </row>
    <row r="42" outlineLevel="4">
      <c r="A42" s="5" t="str">
        <v>10.1.5</v>
      </c>
      <c r="B42" s="5" t="str">
        <v/>
      </c>
      <c r="C42" s="5" t="str">
        <v/>
      </c>
      <c r="D42" s="5" t="str">
        <v/>
      </c>
      <c r="E42" s="19">
        <f>IFERROR(_xlfn.XLOOKUP(F42,Assumptions!B:B,Assumptions!C:C),0)</f>
      </c>
      <c r="F42" s="5" t="str">
        <v>Site Delivery EUR</v>
      </c>
      <c r="G42" s="5" t="str">
        <v/>
      </c>
      <c r="H42" s="18">
        <f>G40*E42</f>
      </c>
      <c r="I42" s="18">
        <f>H42*(1-0)</f>
      </c>
      <c r="J42" s="18">
        <v>0</v>
      </c>
      <c r="K42" s="18">
        <v>0</v>
      </c>
      <c r="L42" s="18">
        <v>0</v>
      </c>
      <c r="M42" s="18">
        <v>0</v>
      </c>
      <c r="N42" s="18">
        <v>0</v>
      </c>
      <c r="O42" s="18">
        <v>0</v>
      </c>
      <c r="P42" s="18">
        <v>0</v>
      </c>
      <c r="Q42" s="18">
        <v>0</v>
      </c>
      <c r="R42" s="18">
        <v>0</v>
      </c>
      <c r="S42" s="18">
        <v>0</v>
      </c>
      <c r="T42" s="18">
        <v>0</v>
      </c>
      <c r="U42" s="18">
        <v>0</v>
      </c>
      <c r="V42" s="18">
        <v>0</v>
      </c>
      <c r="W42" s="18">
        <v>0</v>
      </c>
      <c r="X42" s="18">
        <v>0</v>
      </c>
      <c r="Y42" s="18">
        <f>SUM(J42:X42)</f>
      </c>
      <c r="Z42" s="18">
        <f>I42-Y42</f>
      </c>
      <c r="AA42" s="5" t="str">
        <v/>
      </c>
      <c r="AB42" s="5" t="str">
        <v/>
      </c>
      <c r="AC42" s="18">
        <f>IFERROR(_xlfn.XLOOKUP(F42,Assumptions!B:B,Assumptions!D:D),0)</f>
      </c>
      <c r="AD42" s="20">
        <f>AA42+AC42</f>
      </c>
      <c r="AE42" s="20">
        <f>AC42+AB42</f>
      </c>
      <c r="AF42" s="5" t="str">
        <v/>
      </c>
      <c r="AG42" s="18">
        <f>IFERROR(_xlfn.BETA.DIST(DATE(YEAR(AG$2),MONTH(AG$2),15),$AD$2,$AE$2,FALSE,DATE(YEAR($AD42),MONTH($AD42),1),DATE(YEAR($AE42),MONTH($AE42),28)),0)</f>
      </c>
      <c r="AH42" s="18">
        <f>IFERROR(_xlfn.BETA.DIST(DATE(YEAR(AH$2),MONTH(AH$2),15),$AD$2,$AE$2,FALSE,DATE(YEAR($AD42),MONTH($AD42),1),DATE(YEAR($AE42),MONTH($AE42),28)),0)</f>
      </c>
      <c r="AI42" s="18">
        <f>IFERROR(_xlfn.BETA.DIST(DATE(YEAR(AI$2),MONTH(AI$2),15),$AD$2,$AE$2,FALSE,DATE(YEAR($AD42),MONTH($AD42),1),DATE(YEAR($AE42),MONTH($AE42),28)),0)</f>
      </c>
      <c r="AJ42" s="18">
        <f>IFERROR(_xlfn.BETA.DIST(DATE(YEAR(AJ$2),MONTH(AJ$2),15),$AD$2,$AE$2,FALSE,DATE(YEAR($AD42),MONTH($AD42),1),DATE(YEAR($AE42),MONTH($AE42),28)),0)</f>
      </c>
      <c r="AK42" s="18">
        <f>IFERROR(_xlfn.BETA.DIST(DATE(YEAR(AK$2),MONTH(AK$2),15),$AD$2,$AE$2,FALSE,DATE(YEAR($AD42),MONTH($AD42),1),DATE(YEAR($AE42),MONTH($AE42),28)),0)</f>
      </c>
      <c r="AL42" s="18">
        <f>IFERROR(_xlfn.BETA.DIST(DATE(YEAR(AL$2),MONTH(AL$2),15),$AD$2,$AE$2,FALSE,DATE(YEAR($AD42),MONTH($AD42),1),DATE(YEAR($AE42),MONTH($AE42),28)),0)</f>
      </c>
      <c r="AM42" s="18">
        <f>IFERROR(_xlfn.BETA.DIST(DATE(YEAR(AM$2),MONTH(AM$2),15),$AD$2,$AE$2,FALSE,DATE(YEAR($AD42),MONTH($AD42),1),DATE(YEAR($AE42),MONTH($AE42),28)),0)</f>
      </c>
      <c r="AN42" s="18">
        <f>IFERROR(_xlfn.BETA.DIST(DATE(YEAR(AN$2),MONTH(AN$2),15),$AD$2,$AE$2,FALSE,DATE(YEAR($AD42),MONTH($AD42),1),DATE(YEAR($AE42),MONTH($AE42),28)),0)</f>
      </c>
      <c r="AO42" s="18">
        <f>IFERROR(_xlfn.BETA.DIST(DATE(YEAR(AO$2),MONTH(AO$2),15),$AD$2,$AE$2,FALSE,DATE(YEAR($AD42),MONTH($AD42),1),DATE(YEAR($AE42),MONTH($AE42),28)),0)</f>
      </c>
      <c r="AP42" s="18">
        <f>IFERROR(_xlfn.BETA.DIST(DATE(YEAR(AP$2),MONTH(AP$2),15),$AD$2,$AE$2,FALSE,DATE(YEAR($AD42),MONTH($AD42),1),DATE(YEAR($AE42),MONTH($AE42),28)),0)</f>
      </c>
      <c r="AQ42" s="18">
        <f>IFERROR(_xlfn.BETA.DIST(DATE(YEAR(AQ$2),MONTH(AQ$2),15),$AD$2,$AE$2,FALSE,DATE(YEAR($AD42),MONTH($AD42),1),DATE(YEAR($AE42),MONTH($AE42),28)),0)</f>
      </c>
      <c r="AR42" s="18">
        <f>IFERROR(_xlfn.BETA.DIST(DATE(YEAR(AR$2),MONTH(AR$2),15),$AD$2,$AE$2,FALSE,DATE(YEAR($AD42),MONTH($AD42),1),DATE(YEAR($AE42),MONTH($AE42),28)),0)</f>
      </c>
      <c r="AS42" s="18">
        <f>IFERROR(_xlfn.BETA.DIST(DATE(YEAR(AS$2),MONTH(AS$2),15),$AD$2,$AE$2,FALSE,DATE(YEAR($AD42),MONTH($AD42),1),DATE(YEAR($AE42),MONTH($AE42),28)),0)</f>
      </c>
      <c r="AT42" s="18">
        <f>IFERROR(_xlfn.BETA.DIST(DATE(YEAR(AT$2),MONTH(AT$2),15),$AD$2,$AE$2,FALSE,DATE(YEAR($AD42),MONTH($AD42),1),DATE(YEAR($AE42),MONTH($AE42),28)),0)</f>
      </c>
      <c r="AU42" s="18">
        <f>IFERROR(_xlfn.BETA.DIST(DATE(YEAR(AU$2),MONTH(AU$2),15),$AD$2,$AE$2,FALSE,DATE(YEAR($AD42),MONTH($AD42),1),DATE(YEAR($AE42),MONTH($AE42),28)),0)</f>
      </c>
      <c r="AV42" s="18">
        <f>SUM(AG42:AU42)</f>
      </c>
      <c r="AW42" s="18">
        <f>IF(J42&lt;&gt;0,J42,IF($AV42=0,0,AG42/$AV42*$Z42))</f>
      </c>
      <c r="AX42" s="18">
        <f>IF(K42&lt;&gt;0,K42,IF($AV42=0,0,AH42/$AV42*$Z42))</f>
      </c>
      <c r="AY42" s="18">
        <f>IF(L42&lt;&gt;0,L42,IF($AV42=0,0,AI42/$AV42*$Z42))</f>
      </c>
      <c r="AZ42" s="18">
        <f>IF(M42&lt;&gt;0,M42,IF($AV42=0,0,AJ42/$AV42*$Z42))</f>
      </c>
      <c r="BA42" s="18">
        <f>IF(N42&lt;&gt;0,N42,IF($AV42=0,0,AK42/$AV42*$Z42))</f>
      </c>
      <c r="BB42" s="18">
        <f>IF(O42&lt;&gt;0,O42,IF($AV42=0,0,AL42/$AV42*$Z42))</f>
      </c>
      <c r="BC42" s="18">
        <f>IF(P42&lt;&gt;0,P42,IF($AV42=0,0,AM42/$AV42*$Z42))</f>
      </c>
      <c r="BD42" s="18">
        <f>IF(Q42&lt;&gt;0,Q42,IF($AV42=0,0,AN42/$AV42*$Z42))</f>
      </c>
      <c r="BE42" s="18">
        <f>IF(R42&lt;&gt;0,R42,IF($AV42=0,0,AO42/$AV42*$Z42))</f>
      </c>
      <c r="BF42" s="18">
        <f>IF(S42&lt;&gt;0,S42,IF($AV42=0,0,AP42/$AV42*$Z42))</f>
      </c>
      <c r="BG42" s="18">
        <f>IF(T42&lt;&gt;0,T42,IF($AV42=0,0,AQ42/$AV42*$Z42))</f>
      </c>
      <c r="BH42" s="18">
        <f>IF(U42&lt;&gt;0,U42,IF($AV42=0,0,AR42/$AV42*$Z42))</f>
      </c>
      <c r="BI42" s="18">
        <f>IF(V42&lt;&gt;0,V42,IF($AV42=0,0,AS42/$AV42*$Z42))</f>
      </c>
      <c r="BJ42" s="18">
        <f>IF(W42&lt;&gt;0,W42,IF($AV42=0,0,AT42/$AV42*$Z42))</f>
      </c>
      <c r="BK42" s="18">
        <f>IF(X42&lt;&gt;0,X42,IF($AV42=0,0,AU42/$AV42*$Z42))</f>
      </c>
      <c r="BL42" s="18">
        <f>SUM(AW42:BK42)</f>
      </c>
      <c r="BM42" s="18">
        <f>I42-BL42</f>
      </c>
    </row>
    <row r="43" outlineLevel="4">
      <c r="A43" s="5" t="str">
        <v>10.1.5</v>
      </c>
      <c r="B43" s="5" t="str">
        <v/>
      </c>
      <c r="C43" s="5" t="str">
        <v>BSKDGNGENGR07</v>
      </c>
      <c r="D43" s="5" t="str">
        <v>BSKDGNGENGR07</v>
      </c>
      <c r="E43" s="19">
        <f>IFERROR(_xlfn.XLOOKUP(F43,Assumptions!B:B,Assumptions!C:C),0)</f>
      </c>
      <c r="F43" s="5" t="str">
        <v>Retention</v>
      </c>
      <c r="G43" s="5" t="str">
        <v/>
      </c>
      <c r="H43" s="18">
        <f>G40*E43</f>
      </c>
      <c r="I43" s="18">
        <f>H43*(1-0)</f>
      </c>
      <c r="J43" s="18">
        <v>0</v>
      </c>
      <c r="K43" s="18">
        <v>0</v>
      </c>
      <c r="L43" s="18">
        <v>0</v>
      </c>
      <c r="M43" s="18">
        <v>0</v>
      </c>
      <c r="N43" s="18">
        <v>0</v>
      </c>
      <c r="O43" s="18">
        <v>0</v>
      </c>
      <c r="P43" s="18">
        <v>0</v>
      </c>
      <c r="Q43" s="18">
        <v>0</v>
      </c>
      <c r="R43" s="18">
        <v>0</v>
      </c>
      <c r="S43" s="18">
        <v>0</v>
      </c>
      <c r="T43" s="18">
        <v>0</v>
      </c>
      <c r="U43" s="18">
        <v>0</v>
      </c>
      <c r="V43" s="18">
        <v>0</v>
      </c>
      <c r="W43" s="18">
        <v>0</v>
      </c>
      <c r="X43" s="18">
        <v>0</v>
      </c>
      <c r="Y43" s="18">
        <f>SUM(J43:X43)</f>
      </c>
      <c r="Z43" s="18">
        <f>I43-Y43</f>
      </c>
      <c r="AA43" s="20">
        <v>46483</v>
      </c>
      <c r="AB43" s="20">
        <v>46483</v>
      </c>
      <c r="AC43" s="18">
        <f>IFERROR(_xlfn.XLOOKUP(F43,Assumptions!B:B,Assumptions!D:D),0)</f>
      </c>
      <c r="AD43" s="20">
        <f>AA43+AC43</f>
      </c>
      <c r="AE43" s="20">
        <f>AC43+AB43</f>
      </c>
      <c r="AF43" s="5" t="str">
        <v/>
      </c>
      <c r="AG43" s="18">
        <f>IFERROR(_xlfn.BETA.DIST(DATE(YEAR(AG$2),MONTH(AG$2),15),$AD$2,$AE$2,FALSE,DATE(YEAR($AD43),MONTH($AD43),1),DATE(YEAR($AE43),MONTH($AE43),28)),0)</f>
      </c>
      <c r="AH43" s="18">
        <f>IFERROR(_xlfn.BETA.DIST(DATE(YEAR(AH$2),MONTH(AH$2),15),$AD$2,$AE$2,FALSE,DATE(YEAR($AD43),MONTH($AD43),1),DATE(YEAR($AE43),MONTH($AE43),28)),0)</f>
      </c>
      <c r="AI43" s="18">
        <f>IFERROR(_xlfn.BETA.DIST(DATE(YEAR(AI$2),MONTH(AI$2),15),$AD$2,$AE$2,FALSE,DATE(YEAR($AD43),MONTH($AD43),1),DATE(YEAR($AE43),MONTH($AE43),28)),0)</f>
      </c>
      <c r="AJ43" s="18">
        <f>IFERROR(_xlfn.BETA.DIST(DATE(YEAR(AJ$2),MONTH(AJ$2),15),$AD$2,$AE$2,FALSE,DATE(YEAR($AD43),MONTH($AD43),1),DATE(YEAR($AE43),MONTH($AE43),28)),0)</f>
      </c>
      <c r="AK43" s="18">
        <f>IFERROR(_xlfn.BETA.DIST(DATE(YEAR(AK$2),MONTH(AK$2),15),$AD$2,$AE$2,FALSE,DATE(YEAR($AD43),MONTH($AD43),1),DATE(YEAR($AE43),MONTH($AE43),28)),0)</f>
      </c>
      <c r="AL43" s="18">
        <f>IFERROR(_xlfn.BETA.DIST(DATE(YEAR(AL$2),MONTH(AL$2),15),$AD$2,$AE$2,FALSE,DATE(YEAR($AD43),MONTH($AD43),1),DATE(YEAR($AE43),MONTH($AE43),28)),0)</f>
      </c>
      <c r="AM43" s="18">
        <f>IFERROR(_xlfn.BETA.DIST(DATE(YEAR(AM$2),MONTH(AM$2),15),$AD$2,$AE$2,FALSE,DATE(YEAR($AD43),MONTH($AD43),1),DATE(YEAR($AE43),MONTH($AE43),28)),0)</f>
      </c>
      <c r="AN43" s="18">
        <f>IFERROR(_xlfn.BETA.DIST(DATE(YEAR(AN$2),MONTH(AN$2),15),$AD$2,$AE$2,FALSE,DATE(YEAR($AD43),MONTH($AD43),1),DATE(YEAR($AE43),MONTH($AE43),28)),0)</f>
      </c>
      <c r="AO43" s="18">
        <f>IFERROR(_xlfn.BETA.DIST(DATE(YEAR(AO$2),MONTH(AO$2),15),$AD$2,$AE$2,FALSE,DATE(YEAR($AD43),MONTH($AD43),1),DATE(YEAR($AE43),MONTH($AE43),28)),0)</f>
      </c>
      <c r="AP43" s="18">
        <f>IFERROR(_xlfn.BETA.DIST(DATE(YEAR(AP$2),MONTH(AP$2),15),$AD$2,$AE$2,FALSE,DATE(YEAR($AD43),MONTH($AD43),1),DATE(YEAR($AE43),MONTH($AE43),28)),0)</f>
      </c>
      <c r="AQ43" s="18">
        <f>IFERROR(_xlfn.BETA.DIST(DATE(YEAR(AQ$2),MONTH(AQ$2),15),$AD$2,$AE$2,FALSE,DATE(YEAR($AD43),MONTH($AD43),1),DATE(YEAR($AE43),MONTH($AE43),28)),0)</f>
      </c>
      <c r="AR43" s="18">
        <f>IFERROR(_xlfn.BETA.DIST(DATE(YEAR(AR$2),MONTH(AR$2),15),$AD$2,$AE$2,FALSE,DATE(YEAR($AD43),MONTH($AD43),1),DATE(YEAR($AE43),MONTH($AE43),28)),0)</f>
      </c>
      <c r="AS43" s="18">
        <f>IFERROR(_xlfn.BETA.DIST(DATE(YEAR(AS$2),MONTH(AS$2),15),$AD$2,$AE$2,FALSE,DATE(YEAR($AD43),MONTH($AD43),1),DATE(YEAR($AE43),MONTH($AE43),28)),0)</f>
      </c>
      <c r="AT43" s="18">
        <f>IFERROR(_xlfn.BETA.DIST(DATE(YEAR(AT$2),MONTH(AT$2),15),$AD$2,$AE$2,FALSE,DATE(YEAR($AD43),MONTH($AD43),1),DATE(YEAR($AE43),MONTH($AE43),28)),0)</f>
      </c>
      <c r="AU43" s="18">
        <f>IFERROR(_xlfn.BETA.DIST(DATE(YEAR(AU$2),MONTH(AU$2),15),$AD$2,$AE$2,FALSE,DATE(YEAR($AD43),MONTH($AD43),1),DATE(YEAR($AE43),MONTH($AE43),28)),0)</f>
      </c>
      <c r="AV43" s="18">
        <f>SUM(AG43:AU43)</f>
      </c>
      <c r="AW43" s="18">
        <f>IF(J43&lt;&gt;0,J43,IF($AV43=0,0,AG43/$AV43*$Z43))</f>
      </c>
      <c r="AX43" s="18">
        <f>IF(K43&lt;&gt;0,K43,IF($AV43=0,0,AH43/$AV43*$Z43))</f>
      </c>
      <c r="AY43" s="18">
        <f>IF(L43&lt;&gt;0,L43,IF($AV43=0,0,AI43/$AV43*$Z43))</f>
      </c>
      <c r="AZ43" s="18">
        <f>IF(M43&lt;&gt;0,M43,IF($AV43=0,0,AJ43/$AV43*$Z43))</f>
      </c>
      <c r="BA43" s="18">
        <f>IF(N43&lt;&gt;0,N43,IF($AV43=0,0,AK43/$AV43*$Z43))</f>
      </c>
      <c r="BB43" s="18">
        <f>IF(O43&lt;&gt;0,O43,IF($AV43=0,0,AL43/$AV43*$Z43))</f>
      </c>
      <c r="BC43" s="18">
        <f>IF(P43&lt;&gt;0,P43,IF($AV43=0,0,AM43/$AV43*$Z43))</f>
      </c>
      <c r="BD43" s="18">
        <f>IF(Q43&lt;&gt;0,Q43,IF($AV43=0,0,AN43/$AV43*$Z43))</f>
      </c>
      <c r="BE43" s="18">
        <f>IF(R43&lt;&gt;0,R43,IF($AV43=0,0,AO43/$AV43*$Z43))</f>
      </c>
      <c r="BF43" s="18">
        <f>IF(S43&lt;&gt;0,S43,IF($AV43=0,0,AP43/$AV43*$Z43))</f>
      </c>
      <c r="BG43" s="18">
        <f>IF(T43&lt;&gt;0,T43,IF($AV43=0,0,AQ43/$AV43*$Z43))</f>
      </c>
      <c r="BH43" s="18">
        <f>IF(U43&lt;&gt;0,U43,IF($AV43=0,0,AR43/$AV43*$Z43))</f>
      </c>
      <c r="BI43" s="18">
        <f>IF(V43&lt;&gt;0,V43,IF($AV43=0,0,AS43/$AV43*$Z43))</f>
      </c>
      <c r="BJ43" s="18">
        <f>IF(W43&lt;&gt;0,W43,IF($AV43=0,0,AT43/$AV43*$Z43))</f>
      </c>
      <c r="BK43" s="18">
        <f>IF(X43&lt;&gt;0,X43,IF($AV43=0,0,AU43/$AV43*$Z43))</f>
      </c>
      <c r="BL43" s="18">
        <f>SUM(AW43:BK43)</f>
      </c>
      <c r="BM43" s="18">
        <f>I43-BL43</f>
      </c>
    </row>
    <row r="44" outlineLevel="3">
      <c r="A44" s="17" t="str">
        <v>10.2.1</v>
      </c>
      <c r="B44" s="17" t="str">
        <v/>
      </c>
      <c r="C44" s="17" t="str">
        <v/>
      </c>
      <c r="D44" s="17" t="str">
        <v/>
      </c>
      <c r="E44" s="17" t="str">
        <v>10.2.1</v>
      </c>
      <c r="F44" s="17" t="str">
        <v>MPLS-TP 1Gbps Fiber Optic Equipment Siemens Infinera 7090-100 CEM  with 4 SFP modules</v>
      </c>
      <c r="G44" s="17">
        <v>33815.14</v>
      </c>
      <c r="H44" s="17" t="str">
        <v/>
      </c>
      <c r="I44" s="17" t="str">
        <v/>
      </c>
      <c r="J44" s="17" t="str">
        <v/>
      </c>
      <c r="K44" s="17" t="str">
        <v/>
      </c>
      <c r="L44" s="17" t="str">
        <v/>
      </c>
      <c r="M44" s="17" t="str">
        <v/>
      </c>
      <c r="N44" s="17" t="str">
        <v/>
      </c>
      <c r="O44" s="17" t="str">
        <v/>
      </c>
      <c r="P44" s="17" t="str">
        <v/>
      </c>
      <c r="Q44" s="17" t="str">
        <v/>
      </c>
      <c r="R44" s="17" t="str">
        <v/>
      </c>
      <c r="S44" s="17" t="str">
        <v/>
      </c>
      <c r="T44" s="17" t="str">
        <v/>
      </c>
      <c r="U44" s="17" t="str">
        <v/>
      </c>
      <c r="V44" s="17" t="str">
        <v/>
      </c>
      <c r="W44" s="17" t="str">
        <v/>
      </c>
      <c r="X44" s="17" t="str">
        <v/>
      </c>
      <c r="Y44" s="17" t="str">
        <v/>
      </c>
      <c r="Z44" s="17" t="str">
        <v/>
      </c>
      <c r="AA44" s="17" t="str">
        <v/>
      </c>
      <c r="AB44" s="17" t="str">
        <v/>
      </c>
      <c r="AC44" s="17" t="str">
        <v/>
      </c>
      <c r="AD44" s="17" t="str">
        <v/>
      </c>
      <c r="AE44" s="17" t="str">
        <v/>
      </c>
      <c r="AF44" s="5" t="str">
        <v/>
      </c>
      <c r="AG44" s="18">
        <f>IFERROR(_xlfn.BETA.DIST(DATE(YEAR(AG$2),MONTH(AG$2),15),$AD$2,$AE$2,FALSE,DATE(YEAR($AD44),MONTH($AD44),1),DATE(YEAR($AE44),MONTH($AE44),28)),0)</f>
      </c>
      <c r="AH44" s="18">
        <f>IFERROR(_xlfn.BETA.DIST(DATE(YEAR(AH$2),MONTH(AH$2),15),$AD$2,$AE$2,FALSE,DATE(YEAR($AD44),MONTH($AD44),1),DATE(YEAR($AE44),MONTH($AE44),28)),0)</f>
      </c>
      <c r="AI44" s="18">
        <f>IFERROR(_xlfn.BETA.DIST(DATE(YEAR(AI$2),MONTH(AI$2),15),$AD$2,$AE$2,FALSE,DATE(YEAR($AD44),MONTH($AD44),1),DATE(YEAR($AE44),MONTH($AE44),28)),0)</f>
      </c>
      <c r="AJ44" s="18">
        <f>IFERROR(_xlfn.BETA.DIST(DATE(YEAR(AJ$2),MONTH(AJ$2),15),$AD$2,$AE$2,FALSE,DATE(YEAR($AD44),MONTH($AD44),1),DATE(YEAR($AE44),MONTH($AE44),28)),0)</f>
      </c>
      <c r="AK44" s="18">
        <f>IFERROR(_xlfn.BETA.DIST(DATE(YEAR(AK$2),MONTH(AK$2),15),$AD$2,$AE$2,FALSE,DATE(YEAR($AD44),MONTH($AD44),1),DATE(YEAR($AE44),MONTH($AE44),28)),0)</f>
      </c>
      <c r="AL44" s="18">
        <f>IFERROR(_xlfn.BETA.DIST(DATE(YEAR(AL$2),MONTH(AL$2),15),$AD$2,$AE$2,FALSE,DATE(YEAR($AD44),MONTH($AD44),1),DATE(YEAR($AE44),MONTH($AE44),28)),0)</f>
      </c>
      <c r="AM44" s="18">
        <f>IFERROR(_xlfn.BETA.DIST(DATE(YEAR(AM$2),MONTH(AM$2),15),$AD$2,$AE$2,FALSE,DATE(YEAR($AD44),MONTH($AD44),1),DATE(YEAR($AE44),MONTH($AE44),28)),0)</f>
      </c>
      <c r="AN44" s="18">
        <f>IFERROR(_xlfn.BETA.DIST(DATE(YEAR(AN$2),MONTH(AN$2),15),$AD$2,$AE$2,FALSE,DATE(YEAR($AD44),MONTH($AD44),1),DATE(YEAR($AE44),MONTH($AE44),28)),0)</f>
      </c>
      <c r="AO44" s="18">
        <f>IFERROR(_xlfn.BETA.DIST(DATE(YEAR(AO$2),MONTH(AO$2),15),$AD$2,$AE$2,FALSE,DATE(YEAR($AD44),MONTH($AD44),1),DATE(YEAR($AE44),MONTH($AE44),28)),0)</f>
      </c>
      <c r="AP44" s="18">
        <f>IFERROR(_xlfn.BETA.DIST(DATE(YEAR(AP$2),MONTH(AP$2),15),$AD$2,$AE$2,FALSE,DATE(YEAR($AD44),MONTH($AD44),1),DATE(YEAR($AE44),MONTH($AE44),28)),0)</f>
      </c>
      <c r="AQ44" s="18">
        <f>IFERROR(_xlfn.BETA.DIST(DATE(YEAR(AQ$2),MONTH(AQ$2),15),$AD$2,$AE$2,FALSE,DATE(YEAR($AD44),MONTH($AD44),1),DATE(YEAR($AE44),MONTH($AE44),28)),0)</f>
      </c>
      <c r="AR44" s="18">
        <f>IFERROR(_xlfn.BETA.DIST(DATE(YEAR(AR$2),MONTH(AR$2),15),$AD$2,$AE$2,FALSE,DATE(YEAR($AD44),MONTH($AD44),1),DATE(YEAR($AE44),MONTH($AE44),28)),0)</f>
      </c>
      <c r="AS44" s="18">
        <f>IFERROR(_xlfn.BETA.DIST(DATE(YEAR(AS$2),MONTH(AS$2),15),$AD$2,$AE$2,FALSE,DATE(YEAR($AD44),MONTH($AD44),1),DATE(YEAR($AE44),MONTH($AE44),28)),0)</f>
      </c>
      <c r="AT44" s="18">
        <f>IFERROR(_xlfn.BETA.DIST(DATE(YEAR(AT$2),MONTH(AT$2),15),$AD$2,$AE$2,FALSE,DATE(YEAR($AD44),MONTH($AD44),1),DATE(YEAR($AE44),MONTH($AE44),28)),0)</f>
      </c>
      <c r="AU44" s="18">
        <f>IFERROR(_xlfn.BETA.DIST(DATE(YEAR(AU$2),MONTH(AU$2),15),$AD$2,$AE$2,FALSE,DATE(YEAR($AD44),MONTH($AD44),1),DATE(YEAR($AE44),MONTH($AE44),28)),0)</f>
      </c>
      <c r="AV44" s="18">
        <f>SUM(AG44:AU44)</f>
      </c>
      <c r="AW44" s="18">
        <f>IF(J44&lt;&gt;0,J44,IF($AV44=0,0,AG44/$AV44*$Z44))</f>
      </c>
      <c r="AX44" s="18">
        <f>IF(K44&lt;&gt;0,K44,IF($AV44=0,0,AH44/$AV44*$Z44))</f>
      </c>
      <c r="AY44" s="18">
        <f>IF(L44&lt;&gt;0,L44,IF($AV44=0,0,AI44/$AV44*$Z44))</f>
      </c>
      <c r="AZ44" s="18">
        <f>IF(M44&lt;&gt;0,M44,IF($AV44=0,0,AJ44/$AV44*$Z44))</f>
      </c>
      <c r="BA44" s="18">
        <f>IF(N44&lt;&gt;0,N44,IF($AV44=0,0,AK44/$AV44*$Z44))</f>
      </c>
      <c r="BB44" s="18">
        <f>IF(O44&lt;&gt;0,O44,IF($AV44=0,0,AL44/$AV44*$Z44))</f>
      </c>
      <c r="BC44" s="18">
        <f>IF(P44&lt;&gt;0,P44,IF($AV44=0,0,AM44/$AV44*$Z44))</f>
      </c>
      <c r="BD44" s="18">
        <f>IF(Q44&lt;&gt;0,Q44,IF($AV44=0,0,AN44/$AV44*$Z44))</f>
      </c>
      <c r="BE44" s="18">
        <f>IF(R44&lt;&gt;0,R44,IF($AV44=0,0,AO44/$AV44*$Z44))</f>
      </c>
      <c r="BF44" s="18">
        <f>IF(S44&lt;&gt;0,S44,IF($AV44=0,0,AP44/$AV44*$Z44))</f>
      </c>
      <c r="BG44" s="18">
        <f>IF(T44&lt;&gt;0,T44,IF($AV44=0,0,AQ44/$AV44*$Z44))</f>
      </c>
      <c r="BH44" s="18">
        <f>IF(U44&lt;&gt;0,U44,IF($AV44=0,0,AR44/$AV44*$Z44))</f>
      </c>
      <c r="BI44" s="18">
        <f>IF(V44&lt;&gt;0,V44,IF($AV44=0,0,AS44/$AV44*$Z44))</f>
      </c>
      <c r="BJ44" s="18">
        <f>IF(W44&lt;&gt;0,W44,IF($AV44=0,0,AT44/$AV44*$Z44))</f>
      </c>
      <c r="BK44" s="18">
        <f>IF(X44&lt;&gt;0,X44,IF($AV44=0,0,AU44/$AV44*$Z44))</f>
      </c>
      <c r="BL44" s="18">
        <f>SUM(AW44:BK44)</f>
      </c>
      <c r="BM44" s="17" t="str">
        <v/>
      </c>
    </row>
    <row r="45" outlineLevel="4">
      <c r="A45" s="5" t="str">
        <v>10.2.1</v>
      </c>
      <c r="B45" s="5" t="str">
        <v/>
      </c>
      <c r="C45" s="5" t="str">
        <v>BSKDGNGENGR05</v>
      </c>
      <c r="D45" s="5" t="str">
        <v>BSKDGNGENGR05</v>
      </c>
      <c r="E45" s="19">
        <f>IFERROR(_xlfn.XLOOKUP(F45,Assumptions!B:B,Assumptions!C:C),0)</f>
      </c>
      <c r="F45" s="5" t="str">
        <v>Advanced Payment</v>
      </c>
      <c r="G45" s="5" t="str">
        <v/>
      </c>
      <c r="H45" s="18">
        <f>G44*E45</f>
      </c>
      <c r="I45" s="18">
        <f>H45*(1-0)</f>
      </c>
      <c r="J45" s="18">
        <v>0</v>
      </c>
      <c r="K45" s="18">
        <v>0</v>
      </c>
      <c r="L45" s="18">
        <v>0</v>
      </c>
      <c r="M45" s="18">
        <v>0</v>
      </c>
      <c r="N45" s="18">
        <v>0</v>
      </c>
      <c r="O45" s="18">
        <v>0</v>
      </c>
      <c r="P45" s="18">
        <v>0</v>
      </c>
      <c r="Q45" s="18">
        <v>0</v>
      </c>
      <c r="R45" s="18">
        <v>0</v>
      </c>
      <c r="S45" s="18">
        <v>0</v>
      </c>
      <c r="T45" s="18">
        <v>0</v>
      </c>
      <c r="U45" s="18">
        <v>0</v>
      </c>
      <c r="V45" s="18">
        <v>0</v>
      </c>
      <c r="W45" s="18">
        <v>0</v>
      </c>
      <c r="X45" s="18">
        <v>0</v>
      </c>
      <c r="Y45" s="18">
        <f>SUM(J45:X45)</f>
      </c>
      <c r="Z45" s="18">
        <f>I45-Y45</f>
      </c>
      <c r="AA45" s="20">
        <v>46026</v>
      </c>
      <c r="AB45" s="20">
        <v>46026</v>
      </c>
      <c r="AC45" s="18">
        <f>IFERROR(_xlfn.XLOOKUP(F45,Assumptions!B:B,Assumptions!D:D),0)</f>
      </c>
      <c r="AD45" s="20">
        <f>AA45+AC45</f>
      </c>
      <c r="AE45" s="20">
        <f>AC45+AB45</f>
      </c>
      <c r="AF45" s="5" t="str">
        <v/>
      </c>
      <c r="AG45" s="18">
        <f>IFERROR(_xlfn.BETA.DIST(DATE(YEAR(AG$2),MONTH(AG$2),15),$AD$2,$AE$2,FALSE,DATE(YEAR($AD45),MONTH($AD45),1),DATE(YEAR($AE45),MONTH($AE45),28)),0)</f>
      </c>
      <c r="AH45" s="18">
        <f>IFERROR(_xlfn.BETA.DIST(DATE(YEAR(AH$2),MONTH(AH$2),15),$AD$2,$AE$2,FALSE,DATE(YEAR($AD45),MONTH($AD45),1),DATE(YEAR($AE45),MONTH($AE45),28)),0)</f>
      </c>
      <c r="AI45" s="18">
        <f>IFERROR(_xlfn.BETA.DIST(DATE(YEAR(AI$2),MONTH(AI$2),15),$AD$2,$AE$2,FALSE,DATE(YEAR($AD45),MONTH($AD45),1),DATE(YEAR($AE45),MONTH($AE45),28)),0)</f>
      </c>
      <c r="AJ45" s="18">
        <f>IFERROR(_xlfn.BETA.DIST(DATE(YEAR(AJ$2),MONTH(AJ$2),15),$AD$2,$AE$2,FALSE,DATE(YEAR($AD45),MONTH($AD45),1),DATE(YEAR($AE45),MONTH($AE45),28)),0)</f>
      </c>
      <c r="AK45" s="18">
        <f>IFERROR(_xlfn.BETA.DIST(DATE(YEAR(AK$2),MONTH(AK$2),15),$AD$2,$AE$2,FALSE,DATE(YEAR($AD45),MONTH($AD45),1),DATE(YEAR($AE45),MONTH($AE45),28)),0)</f>
      </c>
      <c r="AL45" s="18">
        <f>IFERROR(_xlfn.BETA.DIST(DATE(YEAR(AL$2),MONTH(AL$2),15),$AD$2,$AE$2,FALSE,DATE(YEAR($AD45),MONTH($AD45),1),DATE(YEAR($AE45),MONTH($AE45),28)),0)</f>
      </c>
      <c r="AM45" s="18">
        <f>IFERROR(_xlfn.BETA.DIST(DATE(YEAR(AM$2),MONTH(AM$2),15),$AD$2,$AE$2,FALSE,DATE(YEAR($AD45),MONTH($AD45),1),DATE(YEAR($AE45),MONTH($AE45),28)),0)</f>
      </c>
      <c r="AN45" s="18">
        <f>IFERROR(_xlfn.BETA.DIST(DATE(YEAR(AN$2),MONTH(AN$2),15),$AD$2,$AE$2,FALSE,DATE(YEAR($AD45),MONTH($AD45),1),DATE(YEAR($AE45),MONTH($AE45),28)),0)</f>
      </c>
      <c r="AO45" s="18">
        <f>IFERROR(_xlfn.BETA.DIST(DATE(YEAR(AO$2),MONTH(AO$2),15),$AD$2,$AE$2,FALSE,DATE(YEAR($AD45),MONTH($AD45),1),DATE(YEAR($AE45),MONTH($AE45),28)),0)</f>
      </c>
      <c r="AP45" s="18">
        <f>IFERROR(_xlfn.BETA.DIST(DATE(YEAR(AP$2),MONTH(AP$2),15),$AD$2,$AE$2,FALSE,DATE(YEAR($AD45),MONTH($AD45),1),DATE(YEAR($AE45),MONTH($AE45),28)),0)</f>
      </c>
      <c r="AQ45" s="18">
        <f>IFERROR(_xlfn.BETA.DIST(DATE(YEAR(AQ$2),MONTH(AQ$2),15),$AD$2,$AE$2,FALSE,DATE(YEAR($AD45),MONTH($AD45),1),DATE(YEAR($AE45),MONTH($AE45),28)),0)</f>
      </c>
      <c r="AR45" s="18">
        <f>IFERROR(_xlfn.BETA.DIST(DATE(YEAR(AR$2),MONTH(AR$2),15),$AD$2,$AE$2,FALSE,DATE(YEAR($AD45),MONTH($AD45),1),DATE(YEAR($AE45),MONTH($AE45),28)),0)</f>
      </c>
      <c r="AS45" s="18">
        <f>IFERROR(_xlfn.BETA.DIST(DATE(YEAR(AS$2),MONTH(AS$2),15),$AD$2,$AE$2,FALSE,DATE(YEAR($AD45),MONTH($AD45),1),DATE(YEAR($AE45),MONTH($AE45),28)),0)</f>
      </c>
      <c r="AT45" s="18">
        <f>IFERROR(_xlfn.BETA.DIST(DATE(YEAR(AT$2),MONTH(AT$2),15),$AD$2,$AE$2,FALSE,DATE(YEAR($AD45),MONTH($AD45),1),DATE(YEAR($AE45),MONTH($AE45),28)),0)</f>
      </c>
      <c r="AU45" s="18">
        <f>IFERROR(_xlfn.BETA.DIST(DATE(YEAR(AU$2),MONTH(AU$2),15),$AD$2,$AE$2,FALSE,DATE(YEAR($AD45),MONTH($AD45),1),DATE(YEAR($AE45),MONTH($AE45),28)),0)</f>
      </c>
      <c r="AV45" s="18">
        <f>SUM(AG45:AU45)</f>
      </c>
      <c r="AW45" s="18">
        <f>IF(J45&lt;&gt;0,J45,IF($AV45=0,0,AG45/$AV45*$Z45))</f>
      </c>
      <c r="AX45" s="18">
        <f>IF(K45&lt;&gt;0,K45,IF($AV45=0,0,AH45/$AV45*$Z45))</f>
      </c>
      <c r="AY45" s="18">
        <f>IF(L45&lt;&gt;0,L45,IF($AV45=0,0,AI45/$AV45*$Z45))</f>
      </c>
      <c r="AZ45" s="18">
        <f>IF(M45&lt;&gt;0,M45,IF($AV45=0,0,AJ45/$AV45*$Z45))</f>
      </c>
      <c r="BA45" s="18">
        <f>IF(N45&lt;&gt;0,N45,IF($AV45=0,0,AK45/$AV45*$Z45))</f>
      </c>
      <c r="BB45" s="18">
        <f>IF(O45&lt;&gt;0,O45,IF($AV45=0,0,AL45/$AV45*$Z45))</f>
      </c>
      <c r="BC45" s="18">
        <f>IF(P45&lt;&gt;0,P45,IF($AV45=0,0,AM45/$AV45*$Z45))</f>
      </c>
      <c r="BD45" s="18">
        <f>IF(Q45&lt;&gt;0,Q45,IF($AV45=0,0,AN45/$AV45*$Z45))</f>
      </c>
      <c r="BE45" s="18">
        <f>IF(R45&lt;&gt;0,R45,IF($AV45=0,0,AO45/$AV45*$Z45))</f>
      </c>
      <c r="BF45" s="18">
        <f>IF(S45&lt;&gt;0,S45,IF($AV45=0,0,AP45/$AV45*$Z45))</f>
      </c>
      <c r="BG45" s="18">
        <f>IF(T45&lt;&gt;0,T45,IF($AV45=0,0,AQ45/$AV45*$Z45))</f>
      </c>
      <c r="BH45" s="18">
        <f>IF(U45&lt;&gt;0,U45,IF($AV45=0,0,AR45/$AV45*$Z45))</f>
      </c>
      <c r="BI45" s="18">
        <f>IF(V45&lt;&gt;0,V45,IF($AV45=0,0,AS45/$AV45*$Z45))</f>
      </c>
      <c r="BJ45" s="18">
        <f>IF(W45&lt;&gt;0,W45,IF($AV45=0,0,AT45/$AV45*$Z45))</f>
      </c>
      <c r="BK45" s="18">
        <f>IF(X45&lt;&gt;0,X45,IF($AV45=0,0,AU45/$AV45*$Z45))</f>
      </c>
      <c r="BL45" s="18">
        <f>SUM(AW45:BK45)</f>
      </c>
      <c r="BM45" s="18">
        <f>I45-BL45</f>
      </c>
    </row>
    <row r="46" outlineLevel="4">
      <c r="A46" s="5" t="str">
        <v>10.2.1</v>
      </c>
      <c r="B46" s="5" t="str">
        <v/>
      </c>
      <c r="C46" s="5" t="str">
        <v/>
      </c>
      <c r="D46" s="5" t="str">
        <v/>
      </c>
      <c r="E46" s="19">
        <f>IFERROR(_xlfn.XLOOKUP(F46,Assumptions!B:B,Assumptions!C:C),0)</f>
      </c>
      <c r="F46" s="5" t="str">
        <v>Site Delivery EUR</v>
      </c>
      <c r="G46" s="5" t="str">
        <v/>
      </c>
      <c r="H46" s="18">
        <f>G44*E46</f>
      </c>
      <c r="I46" s="18">
        <f>H46*(1-0)</f>
      </c>
      <c r="J46" s="18">
        <v>0</v>
      </c>
      <c r="K46" s="18">
        <v>0</v>
      </c>
      <c r="L46" s="18">
        <v>0</v>
      </c>
      <c r="M46" s="18">
        <v>0</v>
      </c>
      <c r="N46" s="18">
        <v>0</v>
      </c>
      <c r="O46" s="18">
        <v>0</v>
      </c>
      <c r="P46" s="18">
        <v>0</v>
      </c>
      <c r="Q46" s="18">
        <v>0</v>
      </c>
      <c r="R46" s="18">
        <v>0</v>
      </c>
      <c r="S46" s="18">
        <v>0</v>
      </c>
      <c r="T46" s="18">
        <v>0</v>
      </c>
      <c r="U46" s="18">
        <v>0</v>
      </c>
      <c r="V46" s="18">
        <v>0</v>
      </c>
      <c r="W46" s="18">
        <v>0</v>
      </c>
      <c r="X46" s="18">
        <v>0</v>
      </c>
      <c r="Y46" s="18">
        <f>SUM(J46:X46)</f>
      </c>
      <c r="Z46" s="18">
        <f>I46-Y46</f>
      </c>
      <c r="AA46" s="5" t="str">
        <v/>
      </c>
      <c r="AB46" s="5" t="str">
        <v/>
      </c>
      <c r="AC46" s="18">
        <f>IFERROR(_xlfn.XLOOKUP(F46,Assumptions!B:B,Assumptions!D:D),0)</f>
      </c>
      <c r="AD46" s="20">
        <f>AA46+AC46</f>
      </c>
      <c r="AE46" s="20">
        <f>AC46+AB46</f>
      </c>
      <c r="AF46" s="5" t="str">
        <v/>
      </c>
      <c r="AG46" s="18">
        <f>IFERROR(_xlfn.BETA.DIST(DATE(YEAR(AG$2),MONTH(AG$2),15),$AD$2,$AE$2,FALSE,DATE(YEAR($AD46),MONTH($AD46),1),DATE(YEAR($AE46),MONTH($AE46),28)),0)</f>
      </c>
      <c r="AH46" s="18">
        <f>IFERROR(_xlfn.BETA.DIST(DATE(YEAR(AH$2),MONTH(AH$2),15),$AD$2,$AE$2,FALSE,DATE(YEAR($AD46),MONTH($AD46),1),DATE(YEAR($AE46),MONTH($AE46),28)),0)</f>
      </c>
      <c r="AI46" s="18">
        <f>IFERROR(_xlfn.BETA.DIST(DATE(YEAR(AI$2),MONTH(AI$2),15),$AD$2,$AE$2,FALSE,DATE(YEAR($AD46),MONTH($AD46),1),DATE(YEAR($AE46),MONTH($AE46),28)),0)</f>
      </c>
      <c r="AJ46" s="18">
        <f>IFERROR(_xlfn.BETA.DIST(DATE(YEAR(AJ$2),MONTH(AJ$2),15),$AD$2,$AE$2,FALSE,DATE(YEAR($AD46),MONTH($AD46),1),DATE(YEAR($AE46),MONTH($AE46),28)),0)</f>
      </c>
      <c r="AK46" s="18">
        <f>IFERROR(_xlfn.BETA.DIST(DATE(YEAR(AK$2),MONTH(AK$2),15),$AD$2,$AE$2,FALSE,DATE(YEAR($AD46),MONTH($AD46),1),DATE(YEAR($AE46),MONTH($AE46),28)),0)</f>
      </c>
      <c r="AL46" s="18">
        <f>IFERROR(_xlfn.BETA.DIST(DATE(YEAR(AL$2),MONTH(AL$2),15),$AD$2,$AE$2,FALSE,DATE(YEAR($AD46),MONTH($AD46),1),DATE(YEAR($AE46),MONTH($AE46),28)),0)</f>
      </c>
      <c r="AM46" s="18">
        <f>IFERROR(_xlfn.BETA.DIST(DATE(YEAR(AM$2),MONTH(AM$2),15),$AD$2,$AE$2,FALSE,DATE(YEAR($AD46),MONTH($AD46),1),DATE(YEAR($AE46),MONTH($AE46),28)),0)</f>
      </c>
      <c r="AN46" s="18">
        <f>IFERROR(_xlfn.BETA.DIST(DATE(YEAR(AN$2),MONTH(AN$2),15),$AD$2,$AE$2,FALSE,DATE(YEAR($AD46),MONTH($AD46),1),DATE(YEAR($AE46),MONTH($AE46),28)),0)</f>
      </c>
      <c r="AO46" s="18">
        <f>IFERROR(_xlfn.BETA.DIST(DATE(YEAR(AO$2),MONTH(AO$2),15),$AD$2,$AE$2,FALSE,DATE(YEAR($AD46),MONTH($AD46),1),DATE(YEAR($AE46),MONTH($AE46),28)),0)</f>
      </c>
      <c r="AP46" s="18">
        <f>IFERROR(_xlfn.BETA.DIST(DATE(YEAR(AP$2),MONTH(AP$2),15),$AD$2,$AE$2,FALSE,DATE(YEAR($AD46),MONTH($AD46),1),DATE(YEAR($AE46),MONTH($AE46),28)),0)</f>
      </c>
      <c r="AQ46" s="18">
        <f>IFERROR(_xlfn.BETA.DIST(DATE(YEAR(AQ$2),MONTH(AQ$2),15),$AD$2,$AE$2,FALSE,DATE(YEAR($AD46),MONTH($AD46),1),DATE(YEAR($AE46),MONTH($AE46),28)),0)</f>
      </c>
      <c r="AR46" s="18">
        <f>IFERROR(_xlfn.BETA.DIST(DATE(YEAR(AR$2),MONTH(AR$2),15),$AD$2,$AE$2,FALSE,DATE(YEAR($AD46),MONTH($AD46),1),DATE(YEAR($AE46),MONTH($AE46),28)),0)</f>
      </c>
      <c r="AS46" s="18">
        <f>IFERROR(_xlfn.BETA.DIST(DATE(YEAR(AS$2),MONTH(AS$2),15),$AD$2,$AE$2,FALSE,DATE(YEAR($AD46),MONTH($AD46),1),DATE(YEAR($AE46),MONTH($AE46),28)),0)</f>
      </c>
      <c r="AT46" s="18">
        <f>IFERROR(_xlfn.BETA.DIST(DATE(YEAR(AT$2),MONTH(AT$2),15),$AD$2,$AE$2,FALSE,DATE(YEAR($AD46),MONTH($AD46),1),DATE(YEAR($AE46),MONTH($AE46),28)),0)</f>
      </c>
      <c r="AU46" s="18">
        <f>IFERROR(_xlfn.BETA.DIST(DATE(YEAR(AU$2),MONTH(AU$2),15),$AD$2,$AE$2,FALSE,DATE(YEAR($AD46),MONTH($AD46),1),DATE(YEAR($AE46),MONTH($AE46),28)),0)</f>
      </c>
      <c r="AV46" s="18">
        <f>SUM(AG46:AU46)</f>
      </c>
      <c r="AW46" s="18">
        <f>IF(J46&lt;&gt;0,J46,IF($AV46=0,0,AG46/$AV46*$Z46))</f>
      </c>
      <c r="AX46" s="18">
        <f>IF(K46&lt;&gt;0,K46,IF($AV46=0,0,AH46/$AV46*$Z46))</f>
      </c>
      <c r="AY46" s="18">
        <f>IF(L46&lt;&gt;0,L46,IF($AV46=0,0,AI46/$AV46*$Z46))</f>
      </c>
      <c r="AZ46" s="18">
        <f>IF(M46&lt;&gt;0,M46,IF($AV46=0,0,AJ46/$AV46*$Z46))</f>
      </c>
      <c r="BA46" s="18">
        <f>IF(N46&lt;&gt;0,N46,IF($AV46=0,0,AK46/$AV46*$Z46))</f>
      </c>
      <c r="BB46" s="18">
        <f>IF(O46&lt;&gt;0,O46,IF($AV46=0,0,AL46/$AV46*$Z46))</f>
      </c>
      <c r="BC46" s="18">
        <f>IF(P46&lt;&gt;0,P46,IF($AV46=0,0,AM46/$AV46*$Z46))</f>
      </c>
      <c r="BD46" s="18">
        <f>IF(Q46&lt;&gt;0,Q46,IF($AV46=0,0,AN46/$AV46*$Z46))</f>
      </c>
      <c r="BE46" s="18">
        <f>IF(R46&lt;&gt;0,R46,IF($AV46=0,0,AO46/$AV46*$Z46))</f>
      </c>
      <c r="BF46" s="18">
        <f>IF(S46&lt;&gt;0,S46,IF($AV46=0,0,AP46/$AV46*$Z46))</f>
      </c>
      <c r="BG46" s="18">
        <f>IF(T46&lt;&gt;0,T46,IF($AV46=0,0,AQ46/$AV46*$Z46))</f>
      </c>
      <c r="BH46" s="18">
        <f>IF(U46&lt;&gt;0,U46,IF($AV46=0,0,AR46/$AV46*$Z46))</f>
      </c>
      <c r="BI46" s="18">
        <f>IF(V46&lt;&gt;0,V46,IF($AV46=0,0,AS46/$AV46*$Z46))</f>
      </c>
      <c r="BJ46" s="18">
        <f>IF(W46&lt;&gt;0,W46,IF($AV46=0,0,AT46/$AV46*$Z46))</f>
      </c>
      <c r="BK46" s="18">
        <f>IF(X46&lt;&gt;0,X46,IF($AV46=0,0,AU46/$AV46*$Z46))</f>
      </c>
      <c r="BL46" s="18">
        <f>SUM(AW46:BK46)</f>
      </c>
      <c r="BM46" s="18">
        <f>I46-BL46</f>
      </c>
    </row>
    <row r="47" outlineLevel="4">
      <c r="A47" s="5" t="str">
        <v>10.2.1</v>
      </c>
      <c r="B47" s="5" t="str">
        <v/>
      </c>
      <c r="C47" s="5" t="str">
        <v>BSKDGNGENGR07</v>
      </c>
      <c r="D47" s="5" t="str">
        <v>BSKDGNGENGR07</v>
      </c>
      <c r="E47" s="19">
        <f>IFERROR(_xlfn.XLOOKUP(F47,Assumptions!B:B,Assumptions!C:C),0)</f>
      </c>
      <c r="F47" s="5" t="str">
        <v>Retention</v>
      </c>
      <c r="G47" s="5" t="str">
        <v/>
      </c>
      <c r="H47" s="18">
        <f>G44*E47</f>
      </c>
      <c r="I47" s="18">
        <f>H47*(1-0)</f>
      </c>
      <c r="J47" s="18">
        <v>0</v>
      </c>
      <c r="K47" s="18">
        <v>0</v>
      </c>
      <c r="L47" s="18">
        <v>0</v>
      </c>
      <c r="M47" s="18">
        <v>0</v>
      </c>
      <c r="N47" s="18">
        <v>0</v>
      </c>
      <c r="O47" s="18">
        <v>0</v>
      </c>
      <c r="P47" s="18">
        <v>0</v>
      </c>
      <c r="Q47" s="18">
        <v>0</v>
      </c>
      <c r="R47" s="18">
        <v>0</v>
      </c>
      <c r="S47" s="18">
        <v>0</v>
      </c>
      <c r="T47" s="18">
        <v>0</v>
      </c>
      <c r="U47" s="18">
        <v>0</v>
      </c>
      <c r="V47" s="18">
        <v>0</v>
      </c>
      <c r="W47" s="18">
        <v>0</v>
      </c>
      <c r="X47" s="18">
        <v>0</v>
      </c>
      <c r="Y47" s="18">
        <f>SUM(J47:X47)</f>
      </c>
      <c r="Z47" s="18">
        <f>I47-Y47</f>
      </c>
      <c r="AA47" s="20">
        <v>46483</v>
      </c>
      <c r="AB47" s="20">
        <v>46483</v>
      </c>
      <c r="AC47" s="18">
        <f>IFERROR(_xlfn.XLOOKUP(F47,Assumptions!B:B,Assumptions!D:D),0)</f>
      </c>
      <c r="AD47" s="20">
        <f>AA47+AC47</f>
      </c>
      <c r="AE47" s="20">
        <f>AC47+AB47</f>
      </c>
      <c r="AF47" s="5" t="str">
        <v/>
      </c>
      <c r="AG47" s="18">
        <f>IFERROR(_xlfn.BETA.DIST(DATE(YEAR(AG$2),MONTH(AG$2),15),$AD$2,$AE$2,FALSE,DATE(YEAR($AD47),MONTH($AD47),1),DATE(YEAR($AE47),MONTH($AE47),28)),0)</f>
      </c>
      <c r="AH47" s="18">
        <f>IFERROR(_xlfn.BETA.DIST(DATE(YEAR(AH$2),MONTH(AH$2),15),$AD$2,$AE$2,FALSE,DATE(YEAR($AD47),MONTH($AD47),1),DATE(YEAR($AE47),MONTH($AE47),28)),0)</f>
      </c>
      <c r="AI47" s="18">
        <f>IFERROR(_xlfn.BETA.DIST(DATE(YEAR(AI$2),MONTH(AI$2),15),$AD$2,$AE$2,FALSE,DATE(YEAR($AD47),MONTH($AD47),1),DATE(YEAR($AE47),MONTH($AE47),28)),0)</f>
      </c>
      <c r="AJ47" s="18">
        <f>IFERROR(_xlfn.BETA.DIST(DATE(YEAR(AJ$2),MONTH(AJ$2),15),$AD$2,$AE$2,FALSE,DATE(YEAR($AD47),MONTH($AD47),1),DATE(YEAR($AE47),MONTH($AE47),28)),0)</f>
      </c>
      <c r="AK47" s="18">
        <f>IFERROR(_xlfn.BETA.DIST(DATE(YEAR(AK$2),MONTH(AK$2),15),$AD$2,$AE$2,FALSE,DATE(YEAR($AD47),MONTH($AD47),1),DATE(YEAR($AE47),MONTH($AE47),28)),0)</f>
      </c>
      <c r="AL47" s="18">
        <f>IFERROR(_xlfn.BETA.DIST(DATE(YEAR(AL$2),MONTH(AL$2),15),$AD$2,$AE$2,FALSE,DATE(YEAR($AD47),MONTH($AD47),1),DATE(YEAR($AE47),MONTH($AE47),28)),0)</f>
      </c>
      <c r="AM47" s="18">
        <f>IFERROR(_xlfn.BETA.DIST(DATE(YEAR(AM$2),MONTH(AM$2),15),$AD$2,$AE$2,FALSE,DATE(YEAR($AD47),MONTH($AD47),1),DATE(YEAR($AE47),MONTH($AE47),28)),0)</f>
      </c>
      <c r="AN47" s="18">
        <f>IFERROR(_xlfn.BETA.DIST(DATE(YEAR(AN$2),MONTH(AN$2),15),$AD$2,$AE$2,FALSE,DATE(YEAR($AD47),MONTH($AD47),1),DATE(YEAR($AE47),MONTH($AE47),28)),0)</f>
      </c>
      <c r="AO47" s="18">
        <f>IFERROR(_xlfn.BETA.DIST(DATE(YEAR(AO$2),MONTH(AO$2),15),$AD$2,$AE$2,FALSE,DATE(YEAR($AD47),MONTH($AD47),1),DATE(YEAR($AE47),MONTH($AE47),28)),0)</f>
      </c>
      <c r="AP47" s="18">
        <f>IFERROR(_xlfn.BETA.DIST(DATE(YEAR(AP$2),MONTH(AP$2),15),$AD$2,$AE$2,FALSE,DATE(YEAR($AD47),MONTH($AD47),1),DATE(YEAR($AE47),MONTH($AE47),28)),0)</f>
      </c>
      <c r="AQ47" s="18">
        <f>IFERROR(_xlfn.BETA.DIST(DATE(YEAR(AQ$2),MONTH(AQ$2),15),$AD$2,$AE$2,FALSE,DATE(YEAR($AD47),MONTH($AD47),1),DATE(YEAR($AE47),MONTH($AE47),28)),0)</f>
      </c>
      <c r="AR47" s="18">
        <f>IFERROR(_xlfn.BETA.DIST(DATE(YEAR(AR$2),MONTH(AR$2),15),$AD$2,$AE$2,FALSE,DATE(YEAR($AD47),MONTH($AD47),1),DATE(YEAR($AE47),MONTH($AE47),28)),0)</f>
      </c>
      <c r="AS47" s="18">
        <f>IFERROR(_xlfn.BETA.DIST(DATE(YEAR(AS$2),MONTH(AS$2),15),$AD$2,$AE$2,FALSE,DATE(YEAR($AD47),MONTH($AD47),1),DATE(YEAR($AE47),MONTH($AE47),28)),0)</f>
      </c>
      <c r="AT47" s="18">
        <f>IFERROR(_xlfn.BETA.DIST(DATE(YEAR(AT$2),MONTH(AT$2),15),$AD$2,$AE$2,FALSE,DATE(YEAR($AD47),MONTH($AD47),1),DATE(YEAR($AE47),MONTH($AE47),28)),0)</f>
      </c>
      <c r="AU47" s="18">
        <f>IFERROR(_xlfn.BETA.DIST(DATE(YEAR(AU$2),MONTH(AU$2),15),$AD$2,$AE$2,FALSE,DATE(YEAR($AD47),MONTH($AD47),1),DATE(YEAR($AE47),MONTH($AE47),28)),0)</f>
      </c>
      <c r="AV47" s="18">
        <f>SUM(AG47:AU47)</f>
      </c>
      <c r="AW47" s="18">
        <f>IF(J47&lt;&gt;0,J47,IF($AV47=0,0,AG47/$AV47*$Z47))</f>
      </c>
      <c r="AX47" s="18">
        <f>IF(K47&lt;&gt;0,K47,IF($AV47=0,0,AH47/$AV47*$Z47))</f>
      </c>
      <c r="AY47" s="18">
        <f>IF(L47&lt;&gt;0,L47,IF($AV47=0,0,AI47/$AV47*$Z47))</f>
      </c>
      <c r="AZ47" s="18">
        <f>IF(M47&lt;&gt;0,M47,IF($AV47=0,0,AJ47/$AV47*$Z47))</f>
      </c>
      <c r="BA47" s="18">
        <f>IF(N47&lt;&gt;0,N47,IF($AV47=0,0,AK47/$AV47*$Z47))</f>
      </c>
      <c r="BB47" s="18">
        <f>IF(O47&lt;&gt;0,O47,IF($AV47=0,0,AL47/$AV47*$Z47))</f>
      </c>
      <c r="BC47" s="18">
        <f>IF(P47&lt;&gt;0,P47,IF($AV47=0,0,AM47/$AV47*$Z47))</f>
      </c>
      <c r="BD47" s="18">
        <f>IF(Q47&lt;&gt;0,Q47,IF($AV47=0,0,AN47/$AV47*$Z47))</f>
      </c>
      <c r="BE47" s="18">
        <f>IF(R47&lt;&gt;0,R47,IF($AV47=0,0,AO47/$AV47*$Z47))</f>
      </c>
      <c r="BF47" s="18">
        <f>IF(S47&lt;&gt;0,S47,IF($AV47=0,0,AP47/$AV47*$Z47))</f>
      </c>
      <c r="BG47" s="18">
        <f>IF(T47&lt;&gt;0,T47,IF($AV47=0,0,AQ47/$AV47*$Z47))</f>
      </c>
      <c r="BH47" s="18">
        <f>IF(U47&lt;&gt;0,U47,IF($AV47=0,0,AR47/$AV47*$Z47))</f>
      </c>
      <c r="BI47" s="18">
        <f>IF(V47&lt;&gt;0,V47,IF($AV47=0,0,AS47/$AV47*$Z47))</f>
      </c>
      <c r="BJ47" s="18">
        <f>IF(W47&lt;&gt;0,W47,IF($AV47=0,0,AT47/$AV47*$Z47))</f>
      </c>
      <c r="BK47" s="18">
        <f>IF(X47&lt;&gt;0,X47,IF($AV47=0,0,AU47/$AV47*$Z47))</f>
      </c>
      <c r="BL47" s="18">
        <f>SUM(AW47:BK47)</f>
      </c>
      <c r="BM47" s="18">
        <f>I47-BL47</f>
      </c>
    </row>
    <row r="48" outlineLevel="3">
      <c r="A48" s="17" t="str">
        <v>10.2.2</v>
      </c>
      <c r="B48" s="17" t="str">
        <v/>
      </c>
      <c r="C48" s="17" t="str">
        <v/>
      </c>
      <c r="D48" s="17" t="str">
        <v/>
      </c>
      <c r="E48" s="17" t="str">
        <v>10.2.2</v>
      </c>
      <c r="F48" s="17" t="str">
        <v>Digital Teleprotection equipment at PS3-220 -66 -11 kV S -S</v>
      </c>
      <c r="G48" s="17">
        <v>63403.75</v>
      </c>
      <c r="H48" s="17" t="str">
        <v/>
      </c>
      <c r="I48" s="17" t="str">
        <v/>
      </c>
      <c r="J48" s="17" t="str">
        <v/>
      </c>
      <c r="K48" s="17" t="str">
        <v/>
      </c>
      <c r="L48" s="17" t="str">
        <v/>
      </c>
      <c r="M48" s="17" t="str">
        <v/>
      </c>
      <c r="N48" s="17" t="str">
        <v/>
      </c>
      <c r="O48" s="17" t="str">
        <v/>
      </c>
      <c r="P48" s="17" t="str">
        <v/>
      </c>
      <c r="Q48" s="17" t="str">
        <v/>
      </c>
      <c r="R48" s="17" t="str">
        <v/>
      </c>
      <c r="S48" s="17" t="str">
        <v/>
      </c>
      <c r="T48" s="17" t="str">
        <v/>
      </c>
      <c r="U48" s="17" t="str">
        <v/>
      </c>
      <c r="V48" s="17" t="str">
        <v/>
      </c>
      <c r="W48" s="17" t="str">
        <v/>
      </c>
      <c r="X48" s="17" t="str">
        <v/>
      </c>
      <c r="Y48" s="17" t="str">
        <v/>
      </c>
      <c r="Z48" s="17" t="str">
        <v/>
      </c>
      <c r="AA48" s="17" t="str">
        <v/>
      </c>
      <c r="AB48" s="17" t="str">
        <v/>
      </c>
      <c r="AC48" s="17" t="str">
        <v/>
      </c>
      <c r="AD48" s="17" t="str">
        <v/>
      </c>
      <c r="AE48" s="17" t="str">
        <v/>
      </c>
      <c r="AF48" s="5" t="str">
        <v/>
      </c>
      <c r="AG48" s="18">
        <f>IFERROR(_xlfn.BETA.DIST(DATE(YEAR(AG$2),MONTH(AG$2),15),$AD$2,$AE$2,FALSE,DATE(YEAR($AD48),MONTH($AD48),1),DATE(YEAR($AE48),MONTH($AE48),28)),0)</f>
      </c>
      <c r="AH48" s="18">
        <f>IFERROR(_xlfn.BETA.DIST(DATE(YEAR(AH$2),MONTH(AH$2),15),$AD$2,$AE$2,FALSE,DATE(YEAR($AD48),MONTH($AD48),1),DATE(YEAR($AE48),MONTH($AE48),28)),0)</f>
      </c>
      <c r="AI48" s="18">
        <f>IFERROR(_xlfn.BETA.DIST(DATE(YEAR(AI$2),MONTH(AI$2),15),$AD$2,$AE$2,FALSE,DATE(YEAR($AD48),MONTH($AD48),1),DATE(YEAR($AE48),MONTH($AE48),28)),0)</f>
      </c>
      <c r="AJ48" s="18">
        <f>IFERROR(_xlfn.BETA.DIST(DATE(YEAR(AJ$2),MONTH(AJ$2),15),$AD$2,$AE$2,FALSE,DATE(YEAR($AD48),MONTH($AD48),1),DATE(YEAR($AE48),MONTH($AE48),28)),0)</f>
      </c>
      <c r="AK48" s="18">
        <f>IFERROR(_xlfn.BETA.DIST(DATE(YEAR(AK$2),MONTH(AK$2),15),$AD$2,$AE$2,FALSE,DATE(YEAR($AD48),MONTH($AD48),1),DATE(YEAR($AE48),MONTH($AE48),28)),0)</f>
      </c>
      <c r="AL48" s="18">
        <f>IFERROR(_xlfn.BETA.DIST(DATE(YEAR(AL$2),MONTH(AL$2),15),$AD$2,$AE$2,FALSE,DATE(YEAR($AD48),MONTH($AD48),1),DATE(YEAR($AE48),MONTH($AE48),28)),0)</f>
      </c>
      <c r="AM48" s="18">
        <f>IFERROR(_xlfn.BETA.DIST(DATE(YEAR(AM$2),MONTH(AM$2),15),$AD$2,$AE$2,FALSE,DATE(YEAR($AD48),MONTH($AD48),1),DATE(YEAR($AE48),MONTH($AE48),28)),0)</f>
      </c>
      <c r="AN48" s="18">
        <f>IFERROR(_xlfn.BETA.DIST(DATE(YEAR(AN$2),MONTH(AN$2),15),$AD$2,$AE$2,FALSE,DATE(YEAR($AD48),MONTH($AD48),1),DATE(YEAR($AE48),MONTH($AE48),28)),0)</f>
      </c>
      <c r="AO48" s="18">
        <f>IFERROR(_xlfn.BETA.DIST(DATE(YEAR(AO$2),MONTH(AO$2),15),$AD$2,$AE$2,FALSE,DATE(YEAR($AD48),MONTH($AD48),1),DATE(YEAR($AE48),MONTH($AE48),28)),0)</f>
      </c>
      <c r="AP48" s="18">
        <f>IFERROR(_xlfn.BETA.DIST(DATE(YEAR(AP$2),MONTH(AP$2),15),$AD$2,$AE$2,FALSE,DATE(YEAR($AD48),MONTH($AD48),1),DATE(YEAR($AE48),MONTH($AE48),28)),0)</f>
      </c>
      <c r="AQ48" s="18">
        <f>IFERROR(_xlfn.BETA.DIST(DATE(YEAR(AQ$2),MONTH(AQ$2),15),$AD$2,$AE$2,FALSE,DATE(YEAR($AD48),MONTH($AD48),1),DATE(YEAR($AE48),MONTH($AE48),28)),0)</f>
      </c>
      <c r="AR48" s="18">
        <f>IFERROR(_xlfn.BETA.DIST(DATE(YEAR(AR$2),MONTH(AR$2),15),$AD$2,$AE$2,FALSE,DATE(YEAR($AD48),MONTH($AD48),1),DATE(YEAR($AE48),MONTH($AE48),28)),0)</f>
      </c>
      <c r="AS48" s="18">
        <f>IFERROR(_xlfn.BETA.DIST(DATE(YEAR(AS$2),MONTH(AS$2),15),$AD$2,$AE$2,FALSE,DATE(YEAR($AD48),MONTH($AD48),1),DATE(YEAR($AE48),MONTH($AE48),28)),0)</f>
      </c>
      <c r="AT48" s="18">
        <f>IFERROR(_xlfn.BETA.DIST(DATE(YEAR(AT$2),MONTH(AT$2),15),$AD$2,$AE$2,FALSE,DATE(YEAR($AD48),MONTH($AD48),1),DATE(YEAR($AE48),MONTH($AE48),28)),0)</f>
      </c>
      <c r="AU48" s="18">
        <f>IFERROR(_xlfn.BETA.DIST(DATE(YEAR(AU$2),MONTH(AU$2),15),$AD$2,$AE$2,FALSE,DATE(YEAR($AD48),MONTH($AD48),1),DATE(YEAR($AE48),MONTH($AE48),28)),0)</f>
      </c>
      <c r="AV48" s="18">
        <f>SUM(AG48:AU48)</f>
      </c>
      <c r="AW48" s="18">
        <f>IF(J48&lt;&gt;0,J48,IF($AV48=0,0,AG48/$AV48*$Z48))</f>
      </c>
      <c r="AX48" s="18">
        <f>IF(K48&lt;&gt;0,K48,IF($AV48=0,0,AH48/$AV48*$Z48))</f>
      </c>
      <c r="AY48" s="18">
        <f>IF(L48&lt;&gt;0,L48,IF($AV48=0,0,AI48/$AV48*$Z48))</f>
      </c>
      <c r="AZ48" s="18">
        <f>IF(M48&lt;&gt;0,M48,IF($AV48=0,0,AJ48/$AV48*$Z48))</f>
      </c>
      <c r="BA48" s="18">
        <f>IF(N48&lt;&gt;0,N48,IF($AV48=0,0,AK48/$AV48*$Z48))</f>
      </c>
      <c r="BB48" s="18">
        <f>IF(O48&lt;&gt;0,O48,IF($AV48=0,0,AL48/$AV48*$Z48))</f>
      </c>
      <c r="BC48" s="18">
        <f>IF(P48&lt;&gt;0,P48,IF($AV48=0,0,AM48/$AV48*$Z48))</f>
      </c>
      <c r="BD48" s="18">
        <f>IF(Q48&lt;&gt;0,Q48,IF($AV48=0,0,AN48/$AV48*$Z48))</f>
      </c>
      <c r="BE48" s="18">
        <f>IF(R48&lt;&gt;0,R48,IF($AV48=0,0,AO48/$AV48*$Z48))</f>
      </c>
      <c r="BF48" s="18">
        <f>IF(S48&lt;&gt;0,S48,IF($AV48=0,0,AP48/$AV48*$Z48))</f>
      </c>
      <c r="BG48" s="18">
        <f>IF(T48&lt;&gt;0,T48,IF($AV48=0,0,AQ48/$AV48*$Z48))</f>
      </c>
      <c r="BH48" s="18">
        <f>IF(U48&lt;&gt;0,U48,IF($AV48=0,0,AR48/$AV48*$Z48))</f>
      </c>
      <c r="BI48" s="18">
        <f>IF(V48&lt;&gt;0,V48,IF($AV48=0,0,AS48/$AV48*$Z48))</f>
      </c>
      <c r="BJ48" s="18">
        <f>IF(W48&lt;&gt;0,W48,IF($AV48=0,0,AT48/$AV48*$Z48))</f>
      </c>
      <c r="BK48" s="18">
        <f>IF(X48&lt;&gt;0,X48,IF($AV48=0,0,AU48/$AV48*$Z48))</f>
      </c>
      <c r="BL48" s="18">
        <f>SUM(AW48:BK48)</f>
      </c>
      <c r="BM48" s="17" t="str">
        <v/>
      </c>
    </row>
    <row r="49" outlineLevel="4">
      <c r="A49" s="5" t="str">
        <v>10.2.2</v>
      </c>
      <c r="B49" s="5" t="str">
        <v/>
      </c>
      <c r="C49" s="5" t="str">
        <v>BSKDGNGENGR05</v>
      </c>
      <c r="D49" s="5" t="str">
        <v>BSKDGNGENGR05</v>
      </c>
      <c r="E49" s="19">
        <f>IFERROR(_xlfn.XLOOKUP(F49,Assumptions!B:B,Assumptions!C:C),0)</f>
      </c>
      <c r="F49" s="5" t="str">
        <v>Advanced Payment</v>
      </c>
      <c r="G49" s="5" t="str">
        <v/>
      </c>
      <c r="H49" s="18">
        <f>G48*E49</f>
      </c>
      <c r="I49" s="18">
        <f>H49*(1-0)</f>
      </c>
      <c r="J49" s="18">
        <v>0</v>
      </c>
      <c r="K49" s="18">
        <v>0</v>
      </c>
      <c r="L49" s="18">
        <v>0</v>
      </c>
      <c r="M49" s="18">
        <v>0</v>
      </c>
      <c r="N49" s="18">
        <v>0</v>
      </c>
      <c r="O49" s="18">
        <v>0</v>
      </c>
      <c r="P49" s="18">
        <v>0</v>
      </c>
      <c r="Q49" s="18">
        <v>0</v>
      </c>
      <c r="R49" s="18">
        <v>0</v>
      </c>
      <c r="S49" s="18">
        <v>0</v>
      </c>
      <c r="T49" s="18">
        <v>0</v>
      </c>
      <c r="U49" s="18">
        <v>0</v>
      </c>
      <c r="V49" s="18">
        <v>0</v>
      </c>
      <c r="W49" s="18">
        <v>0</v>
      </c>
      <c r="X49" s="18">
        <v>0</v>
      </c>
      <c r="Y49" s="18">
        <f>SUM(J49:X49)</f>
      </c>
      <c r="Z49" s="18">
        <f>I49-Y49</f>
      </c>
      <c r="AA49" s="20">
        <v>46026</v>
      </c>
      <c r="AB49" s="20">
        <v>46026</v>
      </c>
      <c r="AC49" s="18">
        <f>IFERROR(_xlfn.XLOOKUP(F49,Assumptions!B:B,Assumptions!D:D),0)</f>
      </c>
      <c r="AD49" s="20">
        <f>AA49+AC49</f>
      </c>
      <c r="AE49" s="20">
        <f>AC49+AB49</f>
      </c>
      <c r="AF49" s="5" t="str">
        <v/>
      </c>
      <c r="AG49" s="18">
        <f>IFERROR(_xlfn.BETA.DIST(DATE(YEAR(AG$2),MONTH(AG$2),15),$AD$2,$AE$2,FALSE,DATE(YEAR($AD49),MONTH($AD49),1),DATE(YEAR($AE49),MONTH($AE49),28)),0)</f>
      </c>
      <c r="AH49" s="18">
        <f>IFERROR(_xlfn.BETA.DIST(DATE(YEAR(AH$2),MONTH(AH$2),15),$AD$2,$AE$2,FALSE,DATE(YEAR($AD49),MONTH($AD49),1),DATE(YEAR($AE49),MONTH($AE49),28)),0)</f>
      </c>
      <c r="AI49" s="18">
        <f>IFERROR(_xlfn.BETA.DIST(DATE(YEAR(AI$2),MONTH(AI$2),15),$AD$2,$AE$2,FALSE,DATE(YEAR($AD49),MONTH($AD49),1),DATE(YEAR($AE49),MONTH($AE49),28)),0)</f>
      </c>
      <c r="AJ49" s="18">
        <f>IFERROR(_xlfn.BETA.DIST(DATE(YEAR(AJ$2),MONTH(AJ$2),15),$AD$2,$AE$2,FALSE,DATE(YEAR($AD49),MONTH($AD49),1),DATE(YEAR($AE49),MONTH($AE49),28)),0)</f>
      </c>
      <c r="AK49" s="18">
        <f>IFERROR(_xlfn.BETA.DIST(DATE(YEAR(AK$2),MONTH(AK$2),15),$AD$2,$AE$2,FALSE,DATE(YEAR($AD49),MONTH($AD49),1),DATE(YEAR($AE49),MONTH($AE49),28)),0)</f>
      </c>
      <c r="AL49" s="18">
        <f>IFERROR(_xlfn.BETA.DIST(DATE(YEAR(AL$2),MONTH(AL$2),15),$AD$2,$AE$2,FALSE,DATE(YEAR($AD49),MONTH($AD49),1),DATE(YEAR($AE49),MONTH($AE49),28)),0)</f>
      </c>
      <c r="AM49" s="18">
        <f>IFERROR(_xlfn.BETA.DIST(DATE(YEAR(AM$2),MONTH(AM$2),15),$AD$2,$AE$2,FALSE,DATE(YEAR($AD49),MONTH($AD49),1),DATE(YEAR($AE49),MONTH($AE49),28)),0)</f>
      </c>
      <c r="AN49" s="18">
        <f>IFERROR(_xlfn.BETA.DIST(DATE(YEAR(AN$2),MONTH(AN$2),15),$AD$2,$AE$2,FALSE,DATE(YEAR($AD49),MONTH($AD49),1),DATE(YEAR($AE49),MONTH($AE49),28)),0)</f>
      </c>
      <c r="AO49" s="18">
        <f>IFERROR(_xlfn.BETA.DIST(DATE(YEAR(AO$2),MONTH(AO$2),15),$AD$2,$AE$2,FALSE,DATE(YEAR($AD49),MONTH($AD49),1),DATE(YEAR($AE49),MONTH($AE49),28)),0)</f>
      </c>
      <c r="AP49" s="18">
        <f>IFERROR(_xlfn.BETA.DIST(DATE(YEAR(AP$2),MONTH(AP$2),15),$AD$2,$AE$2,FALSE,DATE(YEAR($AD49),MONTH($AD49),1),DATE(YEAR($AE49),MONTH($AE49),28)),0)</f>
      </c>
      <c r="AQ49" s="18">
        <f>IFERROR(_xlfn.BETA.DIST(DATE(YEAR(AQ$2),MONTH(AQ$2),15),$AD$2,$AE$2,FALSE,DATE(YEAR($AD49),MONTH($AD49),1),DATE(YEAR($AE49),MONTH($AE49),28)),0)</f>
      </c>
      <c r="AR49" s="18">
        <f>IFERROR(_xlfn.BETA.DIST(DATE(YEAR(AR$2),MONTH(AR$2),15),$AD$2,$AE$2,FALSE,DATE(YEAR($AD49),MONTH($AD49),1),DATE(YEAR($AE49),MONTH($AE49),28)),0)</f>
      </c>
      <c r="AS49" s="18">
        <f>IFERROR(_xlfn.BETA.DIST(DATE(YEAR(AS$2),MONTH(AS$2),15),$AD$2,$AE$2,FALSE,DATE(YEAR($AD49),MONTH($AD49),1),DATE(YEAR($AE49),MONTH($AE49),28)),0)</f>
      </c>
      <c r="AT49" s="18">
        <f>IFERROR(_xlfn.BETA.DIST(DATE(YEAR(AT$2),MONTH(AT$2),15),$AD$2,$AE$2,FALSE,DATE(YEAR($AD49),MONTH($AD49),1),DATE(YEAR($AE49),MONTH($AE49),28)),0)</f>
      </c>
      <c r="AU49" s="18">
        <f>IFERROR(_xlfn.BETA.DIST(DATE(YEAR(AU$2),MONTH(AU$2),15),$AD$2,$AE$2,FALSE,DATE(YEAR($AD49),MONTH($AD49),1),DATE(YEAR($AE49),MONTH($AE49),28)),0)</f>
      </c>
      <c r="AV49" s="18">
        <f>SUM(AG49:AU49)</f>
      </c>
      <c r="AW49" s="18">
        <f>IF(J49&lt;&gt;0,J49,IF($AV49=0,0,AG49/$AV49*$Z49))</f>
      </c>
      <c r="AX49" s="18">
        <f>IF(K49&lt;&gt;0,K49,IF($AV49=0,0,AH49/$AV49*$Z49))</f>
      </c>
      <c r="AY49" s="18">
        <f>IF(L49&lt;&gt;0,L49,IF($AV49=0,0,AI49/$AV49*$Z49))</f>
      </c>
      <c r="AZ49" s="18">
        <f>IF(M49&lt;&gt;0,M49,IF($AV49=0,0,AJ49/$AV49*$Z49))</f>
      </c>
      <c r="BA49" s="18">
        <f>IF(N49&lt;&gt;0,N49,IF($AV49=0,0,AK49/$AV49*$Z49))</f>
      </c>
      <c r="BB49" s="18">
        <f>IF(O49&lt;&gt;0,O49,IF($AV49=0,0,AL49/$AV49*$Z49))</f>
      </c>
      <c r="BC49" s="18">
        <f>IF(P49&lt;&gt;0,P49,IF($AV49=0,0,AM49/$AV49*$Z49))</f>
      </c>
      <c r="BD49" s="18">
        <f>IF(Q49&lt;&gt;0,Q49,IF($AV49=0,0,AN49/$AV49*$Z49))</f>
      </c>
      <c r="BE49" s="18">
        <f>IF(R49&lt;&gt;0,R49,IF($AV49=0,0,AO49/$AV49*$Z49))</f>
      </c>
      <c r="BF49" s="18">
        <f>IF(S49&lt;&gt;0,S49,IF($AV49=0,0,AP49/$AV49*$Z49))</f>
      </c>
      <c r="BG49" s="18">
        <f>IF(T49&lt;&gt;0,T49,IF($AV49=0,0,AQ49/$AV49*$Z49))</f>
      </c>
      <c r="BH49" s="18">
        <f>IF(U49&lt;&gt;0,U49,IF($AV49=0,0,AR49/$AV49*$Z49))</f>
      </c>
      <c r="BI49" s="18">
        <f>IF(V49&lt;&gt;0,V49,IF($AV49=0,0,AS49/$AV49*$Z49))</f>
      </c>
      <c r="BJ49" s="18">
        <f>IF(W49&lt;&gt;0,W49,IF($AV49=0,0,AT49/$AV49*$Z49))</f>
      </c>
      <c r="BK49" s="18">
        <f>IF(X49&lt;&gt;0,X49,IF($AV49=0,0,AU49/$AV49*$Z49))</f>
      </c>
      <c r="BL49" s="18">
        <f>SUM(AW49:BK49)</f>
      </c>
      <c r="BM49" s="18">
        <f>I49-BL49</f>
      </c>
    </row>
    <row r="50" outlineLevel="4">
      <c r="A50" s="5" t="str">
        <v>10.2.2</v>
      </c>
      <c r="B50" s="5" t="str">
        <v/>
      </c>
      <c r="C50" s="5" t="str">
        <v/>
      </c>
      <c r="D50" s="5" t="str">
        <v/>
      </c>
      <c r="E50" s="19">
        <f>IFERROR(_xlfn.XLOOKUP(F50,Assumptions!B:B,Assumptions!C:C),0)</f>
      </c>
      <c r="F50" s="5" t="str">
        <v>Site Delivery EUR</v>
      </c>
      <c r="G50" s="5" t="str">
        <v/>
      </c>
      <c r="H50" s="18">
        <f>G48*E50</f>
      </c>
      <c r="I50" s="18">
        <f>H50*(1-0)</f>
      </c>
      <c r="J50" s="18">
        <v>0</v>
      </c>
      <c r="K50" s="18">
        <v>0</v>
      </c>
      <c r="L50" s="18">
        <v>0</v>
      </c>
      <c r="M50" s="18">
        <v>0</v>
      </c>
      <c r="N50" s="18">
        <v>0</v>
      </c>
      <c r="O50" s="18">
        <v>0</v>
      </c>
      <c r="P50" s="18">
        <v>0</v>
      </c>
      <c r="Q50" s="18">
        <v>0</v>
      </c>
      <c r="R50" s="18">
        <v>0</v>
      </c>
      <c r="S50" s="18">
        <v>0</v>
      </c>
      <c r="T50" s="18">
        <v>0</v>
      </c>
      <c r="U50" s="18">
        <v>0</v>
      </c>
      <c r="V50" s="18">
        <v>0</v>
      </c>
      <c r="W50" s="18">
        <v>0</v>
      </c>
      <c r="X50" s="18">
        <v>0</v>
      </c>
      <c r="Y50" s="18">
        <f>SUM(J50:X50)</f>
      </c>
      <c r="Z50" s="18">
        <f>I50-Y50</f>
      </c>
      <c r="AA50" s="5" t="str">
        <v/>
      </c>
      <c r="AB50" s="5" t="str">
        <v/>
      </c>
      <c r="AC50" s="18">
        <f>IFERROR(_xlfn.XLOOKUP(F50,Assumptions!B:B,Assumptions!D:D),0)</f>
      </c>
      <c r="AD50" s="20">
        <f>AA50+AC50</f>
      </c>
      <c r="AE50" s="20">
        <f>AC50+AB50</f>
      </c>
      <c r="AF50" s="5" t="str">
        <v/>
      </c>
      <c r="AG50" s="18">
        <f>IFERROR(_xlfn.BETA.DIST(DATE(YEAR(AG$2),MONTH(AG$2),15),$AD$2,$AE$2,FALSE,DATE(YEAR($AD50),MONTH($AD50),1),DATE(YEAR($AE50),MONTH($AE50),28)),0)</f>
      </c>
      <c r="AH50" s="18">
        <f>IFERROR(_xlfn.BETA.DIST(DATE(YEAR(AH$2),MONTH(AH$2),15),$AD$2,$AE$2,FALSE,DATE(YEAR($AD50),MONTH($AD50),1),DATE(YEAR($AE50),MONTH($AE50),28)),0)</f>
      </c>
      <c r="AI50" s="18">
        <f>IFERROR(_xlfn.BETA.DIST(DATE(YEAR(AI$2),MONTH(AI$2),15),$AD$2,$AE$2,FALSE,DATE(YEAR($AD50),MONTH($AD50),1),DATE(YEAR($AE50),MONTH($AE50),28)),0)</f>
      </c>
      <c r="AJ50" s="18">
        <f>IFERROR(_xlfn.BETA.DIST(DATE(YEAR(AJ$2),MONTH(AJ$2),15),$AD$2,$AE$2,FALSE,DATE(YEAR($AD50),MONTH($AD50),1),DATE(YEAR($AE50),MONTH($AE50),28)),0)</f>
      </c>
      <c r="AK50" s="18">
        <f>IFERROR(_xlfn.BETA.DIST(DATE(YEAR(AK$2),MONTH(AK$2),15),$AD$2,$AE$2,FALSE,DATE(YEAR($AD50),MONTH($AD50),1),DATE(YEAR($AE50),MONTH($AE50),28)),0)</f>
      </c>
      <c r="AL50" s="18">
        <f>IFERROR(_xlfn.BETA.DIST(DATE(YEAR(AL$2),MONTH(AL$2),15),$AD$2,$AE$2,FALSE,DATE(YEAR($AD50),MONTH($AD50),1),DATE(YEAR($AE50),MONTH($AE50),28)),0)</f>
      </c>
      <c r="AM50" s="18">
        <f>IFERROR(_xlfn.BETA.DIST(DATE(YEAR(AM$2),MONTH(AM$2),15),$AD$2,$AE$2,FALSE,DATE(YEAR($AD50),MONTH($AD50),1),DATE(YEAR($AE50),MONTH($AE50),28)),0)</f>
      </c>
      <c r="AN50" s="18">
        <f>IFERROR(_xlfn.BETA.DIST(DATE(YEAR(AN$2),MONTH(AN$2),15),$AD$2,$AE$2,FALSE,DATE(YEAR($AD50),MONTH($AD50),1),DATE(YEAR($AE50),MONTH($AE50),28)),0)</f>
      </c>
      <c r="AO50" s="18">
        <f>IFERROR(_xlfn.BETA.DIST(DATE(YEAR(AO$2),MONTH(AO$2),15),$AD$2,$AE$2,FALSE,DATE(YEAR($AD50),MONTH($AD50),1),DATE(YEAR($AE50),MONTH($AE50),28)),0)</f>
      </c>
      <c r="AP50" s="18">
        <f>IFERROR(_xlfn.BETA.DIST(DATE(YEAR(AP$2),MONTH(AP$2),15),$AD$2,$AE$2,FALSE,DATE(YEAR($AD50),MONTH($AD50),1),DATE(YEAR($AE50),MONTH($AE50),28)),0)</f>
      </c>
      <c r="AQ50" s="18">
        <f>IFERROR(_xlfn.BETA.DIST(DATE(YEAR(AQ$2),MONTH(AQ$2),15),$AD$2,$AE$2,FALSE,DATE(YEAR($AD50),MONTH($AD50),1),DATE(YEAR($AE50),MONTH($AE50),28)),0)</f>
      </c>
      <c r="AR50" s="18">
        <f>IFERROR(_xlfn.BETA.DIST(DATE(YEAR(AR$2),MONTH(AR$2),15),$AD$2,$AE$2,FALSE,DATE(YEAR($AD50),MONTH($AD50),1),DATE(YEAR($AE50),MONTH($AE50),28)),0)</f>
      </c>
      <c r="AS50" s="18">
        <f>IFERROR(_xlfn.BETA.DIST(DATE(YEAR(AS$2),MONTH(AS$2),15),$AD$2,$AE$2,FALSE,DATE(YEAR($AD50),MONTH($AD50),1),DATE(YEAR($AE50),MONTH($AE50),28)),0)</f>
      </c>
      <c r="AT50" s="18">
        <f>IFERROR(_xlfn.BETA.DIST(DATE(YEAR(AT$2),MONTH(AT$2),15),$AD$2,$AE$2,FALSE,DATE(YEAR($AD50),MONTH($AD50),1),DATE(YEAR($AE50),MONTH($AE50),28)),0)</f>
      </c>
      <c r="AU50" s="18">
        <f>IFERROR(_xlfn.BETA.DIST(DATE(YEAR(AU$2),MONTH(AU$2),15),$AD$2,$AE$2,FALSE,DATE(YEAR($AD50),MONTH($AD50),1),DATE(YEAR($AE50),MONTH($AE50),28)),0)</f>
      </c>
      <c r="AV50" s="18">
        <f>SUM(AG50:AU50)</f>
      </c>
      <c r="AW50" s="18">
        <f>IF(J50&lt;&gt;0,J50,IF($AV50=0,0,AG50/$AV50*$Z50))</f>
      </c>
      <c r="AX50" s="18">
        <f>IF(K50&lt;&gt;0,K50,IF($AV50=0,0,AH50/$AV50*$Z50))</f>
      </c>
      <c r="AY50" s="18">
        <f>IF(L50&lt;&gt;0,L50,IF($AV50=0,0,AI50/$AV50*$Z50))</f>
      </c>
      <c r="AZ50" s="18">
        <f>IF(M50&lt;&gt;0,M50,IF($AV50=0,0,AJ50/$AV50*$Z50))</f>
      </c>
      <c r="BA50" s="18">
        <f>IF(N50&lt;&gt;0,N50,IF($AV50=0,0,AK50/$AV50*$Z50))</f>
      </c>
      <c r="BB50" s="18">
        <f>IF(O50&lt;&gt;0,O50,IF($AV50=0,0,AL50/$AV50*$Z50))</f>
      </c>
      <c r="BC50" s="18">
        <f>IF(P50&lt;&gt;0,P50,IF($AV50=0,0,AM50/$AV50*$Z50))</f>
      </c>
      <c r="BD50" s="18">
        <f>IF(Q50&lt;&gt;0,Q50,IF($AV50=0,0,AN50/$AV50*$Z50))</f>
      </c>
      <c r="BE50" s="18">
        <f>IF(R50&lt;&gt;0,R50,IF($AV50=0,0,AO50/$AV50*$Z50))</f>
      </c>
      <c r="BF50" s="18">
        <f>IF(S50&lt;&gt;0,S50,IF($AV50=0,0,AP50/$AV50*$Z50))</f>
      </c>
      <c r="BG50" s="18">
        <f>IF(T50&lt;&gt;0,T50,IF($AV50=0,0,AQ50/$AV50*$Z50))</f>
      </c>
      <c r="BH50" s="18">
        <f>IF(U50&lt;&gt;0,U50,IF($AV50=0,0,AR50/$AV50*$Z50))</f>
      </c>
      <c r="BI50" s="18">
        <f>IF(V50&lt;&gt;0,V50,IF($AV50=0,0,AS50/$AV50*$Z50))</f>
      </c>
      <c r="BJ50" s="18">
        <f>IF(W50&lt;&gt;0,W50,IF($AV50=0,0,AT50/$AV50*$Z50))</f>
      </c>
      <c r="BK50" s="18">
        <f>IF(X50&lt;&gt;0,X50,IF($AV50=0,0,AU50/$AV50*$Z50))</f>
      </c>
      <c r="BL50" s="18">
        <f>SUM(AW50:BK50)</f>
      </c>
      <c r="BM50" s="18">
        <f>I50-BL50</f>
      </c>
    </row>
    <row r="51" outlineLevel="4">
      <c r="A51" s="5" t="str">
        <v>10.2.2</v>
      </c>
      <c r="B51" s="5" t="str">
        <v/>
      </c>
      <c r="C51" s="5" t="str">
        <v>BSKDGNGENGR07</v>
      </c>
      <c r="D51" s="5" t="str">
        <v>BSKDGNGENGR07</v>
      </c>
      <c r="E51" s="19">
        <f>IFERROR(_xlfn.XLOOKUP(F51,Assumptions!B:B,Assumptions!C:C),0)</f>
      </c>
      <c r="F51" s="5" t="str">
        <v>Retention</v>
      </c>
      <c r="G51" s="5" t="str">
        <v/>
      </c>
      <c r="H51" s="18">
        <f>G48*E51</f>
      </c>
      <c r="I51" s="18">
        <f>H51*(1-0)</f>
      </c>
      <c r="J51" s="18">
        <v>0</v>
      </c>
      <c r="K51" s="18">
        <v>0</v>
      </c>
      <c r="L51" s="18">
        <v>0</v>
      </c>
      <c r="M51" s="18">
        <v>0</v>
      </c>
      <c r="N51" s="18">
        <v>0</v>
      </c>
      <c r="O51" s="18">
        <v>0</v>
      </c>
      <c r="P51" s="18">
        <v>0</v>
      </c>
      <c r="Q51" s="18">
        <v>0</v>
      </c>
      <c r="R51" s="18">
        <v>0</v>
      </c>
      <c r="S51" s="18">
        <v>0</v>
      </c>
      <c r="T51" s="18">
        <v>0</v>
      </c>
      <c r="U51" s="18">
        <v>0</v>
      </c>
      <c r="V51" s="18">
        <v>0</v>
      </c>
      <c r="W51" s="18">
        <v>0</v>
      </c>
      <c r="X51" s="18">
        <v>0</v>
      </c>
      <c r="Y51" s="18">
        <f>SUM(J51:X51)</f>
      </c>
      <c r="Z51" s="18">
        <f>I51-Y51</f>
      </c>
      <c r="AA51" s="20">
        <v>46483</v>
      </c>
      <c r="AB51" s="20">
        <v>46483</v>
      </c>
      <c r="AC51" s="18">
        <f>IFERROR(_xlfn.XLOOKUP(F51,Assumptions!B:B,Assumptions!D:D),0)</f>
      </c>
      <c r="AD51" s="20">
        <f>AA51+AC51</f>
      </c>
      <c r="AE51" s="20">
        <f>AC51+AB51</f>
      </c>
      <c r="AF51" s="5" t="str">
        <v/>
      </c>
      <c r="AG51" s="18">
        <f>IFERROR(_xlfn.BETA.DIST(DATE(YEAR(AG$2),MONTH(AG$2),15),$AD$2,$AE$2,FALSE,DATE(YEAR($AD51),MONTH($AD51),1),DATE(YEAR($AE51),MONTH($AE51),28)),0)</f>
      </c>
      <c r="AH51" s="18">
        <f>IFERROR(_xlfn.BETA.DIST(DATE(YEAR(AH$2),MONTH(AH$2),15),$AD$2,$AE$2,FALSE,DATE(YEAR($AD51),MONTH($AD51),1),DATE(YEAR($AE51),MONTH($AE51),28)),0)</f>
      </c>
      <c r="AI51" s="18">
        <f>IFERROR(_xlfn.BETA.DIST(DATE(YEAR(AI$2),MONTH(AI$2),15),$AD$2,$AE$2,FALSE,DATE(YEAR($AD51),MONTH($AD51),1),DATE(YEAR($AE51),MONTH($AE51),28)),0)</f>
      </c>
      <c r="AJ51" s="18">
        <f>IFERROR(_xlfn.BETA.DIST(DATE(YEAR(AJ$2),MONTH(AJ$2),15),$AD$2,$AE$2,FALSE,DATE(YEAR($AD51),MONTH($AD51),1),DATE(YEAR($AE51),MONTH($AE51),28)),0)</f>
      </c>
      <c r="AK51" s="18">
        <f>IFERROR(_xlfn.BETA.DIST(DATE(YEAR(AK$2),MONTH(AK$2),15),$AD$2,$AE$2,FALSE,DATE(YEAR($AD51),MONTH($AD51),1),DATE(YEAR($AE51),MONTH($AE51),28)),0)</f>
      </c>
      <c r="AL51" s="18">
        <f>IFERROR(_xlfn.BETA.DIST(DATE(YEAR(AL$2),MONTH(AL$2),15),$AD$2,$AE$2,FALSE,DATE(YEAR($AD51),MONTH($AD51),1),DATE(YEAR($AE51),MONTH($AE51),28)),0)</f>
      </c>
      <c r="AM51" s="18">
        <f>IFERROR(_xlfn.BETA.DIST(DATE(YEAR(AM$2),MONTH(AM$2),15),$AD$2,$AE$2,FALSE,DATE(YEAR($AD51),MONTH($AD51),1),DATE(YEAR($AE51),MONTH($AE51),28)),0)</f>
      </c>
      <c r="AN51" s="18">
        <f>IFERROR(_xlfn.BETA.DIST(DATE(YEAR(AN$2),MONTH(AN$2),15),$AD$2,$AE$2,FALSE,DATE(YEAR($AD51),MONTH($AD51),1),DATE(YEAR($AE51),MONTH($AE51),28)),0)</f>
      </c>
      <c r="AO51" s="18">
        <f>IFERROR(_xlfn.BETA.DIST(DATE(YEAR(AO$2),MONTH(AO$2),15),$AD$2,$AE$2,FALSE,DATE(YEAR($AD51),MONTH($AD51),1),DATE(YEAR($AE51),MONTH($AE51),28)),0)</f>
      </c>
      <c r="AP51" s="18">
        <f>IFERROR(_xlfn.BETA.DIST(DATE(YEAR(AP$2),MONTH(AP$2),15),$AD$2,$AE$2,FALSE,DATE(YEAR($AD51),MONTH($AD51),1),DATE(YEAR($AE51),MONTH($AE51),28)),0)</f>
      </c>
      <c r="AQ51" s="18">
        <f>IFERROR(_xlfn.BETA.DIST(DATE(YEAR(AQ$2),MONTH(AQ$2),15),$AD$2,$AE$2,FALSE,DATE(YEAR($AD51),MONTH($AD51),1),DATE(YEAR($AE51),MONTH($AE51),28)),0)</f>
      </c>
      <c r="AR51" s="18">
        <f>IFERROR(_xlfn.BETA.DIST(DATE(YEAR(AR$2),MONTH(AR$2),15),$AD$2,$AE$2,FALSE,DATE(YEAR($AD51),MONTH($AD51),1),DATE(YEAR($AE51),MONTH($AE51),28)),0)</f>
      </c>
      <c r="AS51" s="18">
        <f>IFERROR(_xlfn.BETA.DIST(DATE(YEAR(AS$2),MONTH(AS$2),15),$AD$2,$AE$2,FALSE,DATE(YEAR($AD51),MONTH($AD51),1),DATE(YEAR($AE51),MONTH($AE51),28)),0)</f>
      </c>
      <c r="AT51" s="18">
        <f>IFERROR(_xlfn.BETA.DIST(DATE(YEAR(AT$2),MONTH(AT$2),15),$AD$2,$AE$2,FALSE,DATE(YEAR($AD51),MONTH($AD51),1),DATE(YEAR($AE51),MONTH($AE51),28)),0)</f>
      </c>
      <c r="AU51" s="18">
        <f>IFERROR(_xlfn.BETA.DIST(DATE(YEAR(AU$2),MONTH(AU$2),15),$AD$2,$AE$2,FALSE,DATE(YEAR($AD51),MONTH($AD51),1),DATE(YEAR($AE51),MONTH($AE51),28)),0)</f>
      </c>
      <c r="AV51" s="18">
        <f>SUM(AG51:AU51)</f>
      </c>
      <c r="AW51" s="18">
        <f>IF(J51&lt;&gt;0,J51,IF($AV51=0,0,AG51/$AV51*$Z51))</f>
      </c>
      <c r="AX51" s="18">
        <f>IF(K51&lt;&gt;0,K51,IF($AV51=0,0,AH51/$AV51*$Z51))</f>
      </c>
      <c r="AY51" s="18">
        <f>IF(L51&lt;&gt;0,L51,IF($AV51=0,0,AI51/$AV51*$Z51))</f>
      </c>
      <c r="AZ51" s="18">
        <f>IF(M51&lt;&gt;0,M51,IF($AV51=0,0,AJ51/$AV51*$Z51))</f>
      </c>
      <c r="BA51" s="18">
        <f>IF(N51&lt;&gt;0,N51,IF($AV51=0,0,AK51/$AV51*$Z51))</f>
      </c>
      <c r="BB51" s="18">
        <f>IF(O51&lt;&gt;0,O51,IF($AV51=0,0,AL51/$AV51*$Z51))</f>
      </c>
      <c r="BC51" s="18">
        <f>IF(P51&lt;&gt;0,P51,IF($AV51=0,0,AM51/$AV51*$Z51))</f>
      </c>
      <c r="BD51" s="18">
        <f>IF(Q51&lt;&gt;0,Q51,IF($AV51=0,0,AN51/$AV51*$Z51))</f>
      </c>
      <c r="BE51" s="18">
        <f>IF(R51&lt;&gt;0,R51,IF($AV51=0,0,AO51/$AV51*$Z51))</f>
      </c>
      <c r="BF51" s="18">
        <f>IF(S51&lt;&gt;0,S51,IF($AV51=0,0,AP51/$AV51*$Z51))</f>
      </c>
      <c r="BG51" s="18">
        <f>IF(T51&lt;&gt;0,T51,IF($AV51=0,0,AQ51/$AV51*$Z51))</f>
      </c>
      <c r="BH51" s="18">
        <f>IF(U51&lt;&gt;0,U51,IF($AV51=0,0,AR51/$AV51*$Z51))</f>
      </c>
      <c r="BI51" s="18">
        <f>IF(V51&lt;&gt;0,V51,IF($AV51=0,0,AS51/$AV51*$Z51))</f>
      </c>
      <c r="BJ51" s="18">
        <f>IF(W51&lt;&gt;0,W51,IF($AV51=0,0,AT51/$AV51*$Z51))</f>
      </c>
      <c r="BK51" s="18">
        <f>IF(X51&lt;&gt;0,X51,IF($AV51=0,0,AU51/$AV51*$Z51))</f>
      </c>
      <c r="BL51" s="18">
        <f>SUM(AW51:BK51)</f>
      </c>
      <c r="BM51" s="18">
        <f>I51-BL51</f>
      </c>
    </row>
    <row r="52" outlineLevel="3">
      <c r="A52" s="17" t="str">
        <v>10.2.3</v>
      </c>
      <c r="B52" s="17" t="str">
        <v/>
      </c>
      <c r="C52" s="17" t="str">
        <v/>
      </c>
      <c r="D52" s="17" t="str">
        <v/>
      </c>
      <c r="E52" s="17" t="str">
        <v>10.2.3</v>
      </c>
      <c r="F52" s="17" t="str">
        <v>SFP modules for the existing Fiber Optic Equipment Siemens Infinera 7090-100 CEM at Zahraa Al-Maadi 220 kV S -S and Korimat 220 kV S -S</v>
      </c>
      <c r="G52" s="17">
        <v>25362.09</v>
      </c>
      <c r="H52" s="17" t="str">
        <v/>
      </c>
      <c r="I52" s="17" t="str">
        <v/>
      </c>
      <c r="J52" s="17" t="str">
        <v/>
      </c>
      <c r="K52" s="17" t="str">
        <v/>
      </c>
      <c r="L52" s="17" t="str">
        <v/>
      </c>
      <c r="M52" s="17" t="str">
        <v/>
      </c>
      <c r="N52" s="17" t="str">
        <v/>
      </c>
      <c r="O52" s="17" t="str">
        <v/>
      </c>
      <c r="P52" s="17" t="str">
        <v/>
      </c>
      <c r="Q52" s="17" t="str">
        <v/>
      </c>
      <c r="R52" s="17" t="str">
        <v/>
      </c>
      <c r="S52" s="17" t="str">
        <v/>
      </c>
      <c r="T52" s="17" t="str">
        <v/>
      </c>
      <c r="U52" s="17" t="str">
        <v/>
      </c>
      <c r="V52" s="17" t="str">
        <v/>
      </c>
      <c r="W52" s="17" t="str">
        <v/>
      </c>
      <c r="X52" s="17" t="str">
        <v/>
      </c>
      <c r="Y52" s="17" t="str">
        <v/>
      </c>
      <c r="Z52" s="17" t="str">
        <v/>
      </c>
      <c r="AA52" s="17" t="str">
        <v/>
      </c>
      <c r="AB52" s="17" t="str">
        <v/>
      </c>
      <c r="AC52" s="17" t="str">
        <v/>
      </c>
      <c r="AD52" s="17" t="str">
        <v/>
      </c>
      <c r="AE52" s="17" t="str">
        <v/>
      </c>
      <c r="AF52" s="5" t="str">
        <v/>
      </c>
      <c r="AG52" s="18">
        <f>IFERROR(_xlfn.BETA.DIST(DATE(YEAR(AG$2),MONTH(AG$2),15),$AD$2,$AE$2,FALSE,DATE(YEAR($AD52),MONTH($AD52),1),DATE(YEAR($AE52),MONTH($AE52),28)),0)</f>
      </c>
      <c r="AH52" s="18">
        <f>IFERROR(_xlfn.BETA.DIST(DATE(YEAR(AH$2),MONTH(AH$2),15),$AD$2,$AE$2,FALSE,DATE(YEAR($AD52),MONTH($AD52),1),DATE(YEAR($AE52),MONTH($AE52),28)),0)</f>
      </c>
      <c r="AI52" s="18">
        <f>IFERROR(_xlfn.BETA.DIST(DATE(YEAR(AI$2),MONTH(AI$2),15),$AD$2,$AE$2,FALSE,DATE(YEAR($AD52),MONTH($AD52),1),DATE(YEAR($AE52),MONTH($AE52),28)),0)</f>
      </c>
      <c r="AJ52" s="18">
        <f>IFERROR(_xlfn.BETA.DIST(DATE(YEAR(AJ$2),MONTH(AJ$2),15),$AD$2,$AE$2,FALSE,DATE(YEAR($AD52),MONTH($AD52),1),DATE(YEAR($AE52),MONTH($AE52),28)),0)</f>
      </c>
      <c r="AK52" s="18">
        <f>IFERROR(_xlfn.BETA.DIST(DATE(YEAR(AK$2),MONTH(AK$2),15),$AD$2,$AE$2,FALSE,DATE(YEAR($AD52),MONTH($AD52),1),DATE(YEAR($AE52),MONTH($AE52),28)),0)</f>
      </c>
      <c r="AL52" s="18">
        <f>IFERROR(_xlfn.BETA.DIST(DATE(YEAR(AL$2),MONTH(AL$2),15),$AD$2,$AE$2,FALSE,DATE(YEAR($AD52),MONTH($AD52),1),DATE(YEAR($AE52),MONTH($AE52),28)),0)</f>
      </c>
      <c r="AM52" s="18">
        <f>IFERROR(_xlfn.BETA.DIST(DATE(YEAR(AM$2),MONTH(AM$2),15),$AD$2,$AE$2,FALSE,DATE(YEAR($AD52),MONTH($AD52),1),DATE(YEAR($AE52),MONTH($AE52),28)),0)</f>
      </c>
      <c r="AN52" s="18">
        <f>IFERROR(_xlfn.BETA.DIST(DATE(YEAR(AN$2),MONTH(AN$2),15),$AD$2,$AE$2,FALSE,DATE(YEAR($AD52),MONTH($AD52),1),DATE(YEAR($AE52),MONTH($AE52),28)),0)</f>
      </c>
      <c r="AO52" s="18">
        <f>IFERROR(_xlfn.BETA.DIST(DATE(YEAR(AO$2),MONTH(AO$2),15),$AD$2,$AE$2,FALSE,DATE(YEAR($AD52),MONTH($AD52),1),DATE(YEAR($AE52),MONTH($AE52),28)),0)</f>
      </c>
      <c r="AP52" s="18">
        <f>IFERROR(_xlfn.BETA.DIST(DATE(YEAR(AP$2),MONTH(AP$2),15),$AD$2,$AE$2,FALSE,DATE(YEAR($AD52),MONTH($AD52),1),DATE(YEAR($AE52),MONTH($AE52),28)),0)</f>
      </c>
      <c r="AQ52" s="18">
        <f>IFERROR(_xlfn.BETA.DIST(DATE(YEAR(AQ$2),MONTH(AQ$2),15),$AD$2,$AE$2,FALSE,DATE(YEAR($AD52),MONTH($AD52),1),DATE(YEAR($AE52),MONTH($AE52),28)),0)</f>
      </c>
      <c r="AR52" s="18">
        <f>IFERROR(_xlfn.BETA.DIST(DATE(YEAR(AR$2),MONTH(AR$2),15),$AD$2,$AE$2,FALSE,DATE(YEAR($AD52),MONTH($AD52),1),DATE(YEAR($AE52),MONTH($AE52),28)),0)</f>
      </c>
      <c r="AS52" s="18">
        <f>IFERROR(_xlfn.BETA.DIST(DATE(YEAR(AS$2),MONTH(AS$2),15),$AD$2,$AE$2,FALSE,DATE(YEAR($AD52),MONTH($AD52),1),DATE(YEAR($AE52),MONTH($AE52),28)),0)</f>
      </c>
      <c r="AT52" s="18">
        <f>IFERROR(_xlfn.BETA.DIST(DATE(YEAR(AT$2),MONTH(AT$2),15),$AD$2,$AE$2,FALSE,DATE(YEAR($AD52),MONTH($AD52),1),DATE(YEAR($AE52),MONTH($AE52),28)),0)</f>
      </c>
      <c r="AU52" s="18">
        <f>IFERROR(_xlfn.BETA.DIST(DATE(YEAR(AU$2),MONTH(AU$2),15),$AD$2,$AE$2,FALSE,DATE(YEAR($AD52),MONTH($AD52),1),DATE(YEAR($AE52),MONTH($AE52),28)),0)</f>
      </c>
      <c r="AV52" s="18">
        <f>SUM(AG52:AU52)</f>
      </c>
      <c r="AW52" s="18">
        <f>IF(J52&lt;&gt;0,J52,IF($AV52=0,0,AG52/$AV52*$Z52))</f>
      </c>
      <c r="AX52" s="18">
        <f>IF(K52&lt;&gt;0,K52,IF($AV52=0,0,AH52/$AV52*$Z52))</f>
      </c>
      <c r="AY52" s="18">
        <f>IF(L52&lt;&gt;0,L52,IF($AV52=0,0,AI52/$AV52*$Z52))</f>
      </c>
      <c r="AZ52" s="18">
        <f>IF(M52&lt;&gt;0,M52,IF($AV52=0,0,AJ52/$AV52*$Z52))</f>
      </c>
      <c r="BA52" s="18">
        <f>IF(N52&lt;&gt;0,N52,IF($AV52=0,0,AK52/$AV52*$Z52))</f>
      </c>
      <c r="BB52" s="18">
        <f>IF(O52&lt;&gt;0,O52,IF($AV52=0,0,AL52/$AV52*$Z52))</f>
      </c>
      <c r="BC52" s="18">
        <f>IF(P52&lt;&gt;0,P52,IF($AV52=0,0,AM52/$AV52*$Z52))</f>
      </c>
      <c r="BD52" s="18">
        <f>IF(Q52&lt;&gt;0,Q52,IF($AV52=0,0,AN52/$AV52*$Z52))</f>
      </c>
      <c r="BE52" s="18">
        <f>IF(R52&lt;&gt;0,R52,IF($AV52=0,0,AO52/$AV52*$Z52))</f>
      </c>
      <c r="BF52" s="18">
        <f>IF(S52&lt;&gt;0,S52,IF($AV52=0,0,AP52/$AV52*$Z52))</f>
      </c>
      <c r="BG52" s="18">
        <f>IF(T52&lt;&gt;0,T52,IF($AV52=0,0,AQ52/$AV52*$Z52))</f>
      </c>
      <c r="BH52" s="18">
        <f>IF(U52&lt;&gt;0,U52,IF($AV52=0,0,AR52/$AV52*$Z52))</f>
      </c>
      <c r="BI52" s="18">
        <f>IF(V52&lt;&gt;0,V52,IF($AV52=0,0,AS52/$AV52*$Z52))</f>
      </c>
      <c r="BJ52" s="18">
        <f>IF(W52&lt;&gt;0,W52,IF($AV52=0,0,AT52/$AV52*$Z52))</f>
      </c>
      <c r="BK52" s="18">
        <f>IF(X52&lt;&gt;0,X52,IF($AV52=0,0,AU52/$AV52*$Z52))</f>
      </c>
      <c r="BL52" s="18">
        <f>SUM(AW52:BK52)</f>
      </c>
      <c r="BM52" s="17" t="str">
        <v/>
      </c>
    </row>
    <row r="53" outlineLevel="4">
      <c r="A53" s="5" t="str">
        <v>10.2.3</v>
      </c>
      <c r="B53" s="5" t="str">
        <v/>
      </c>
      <c r="C53" s="5" t="str">
        <v>BSKDGNGENGR05</v>
      </c>
      <c r="D53" s="5" t="str">
        <v>BSKDGNGENGR05</v>
      </c>
      <c r="E53" s="19">
        <f>IFERROR(_xlfn.XLOOKUP(F53,Assumptions!B:B,Assumptions!C:C),0)</f>
      </c>
      <c r="F53" s="5" t="str">
        <v>Advanced Payment</v>
      </c>
      <c r="G53" s="5" t="str">
        <v/>
      </c>
      <c r="H53" s="18">
        <f>G52*E53</f>
      </c>
      <c r="I53" s="18">
        <f>H53*(1-0)</f>
      </c>
      <c r="J53" s="18">
        <v>0</v>
      </c>
      <c r="K53" s="18">
        <v>0</v>
      </c>
      <c r="L53" s="18">
        <v>0</v>
      </c>
      <c r="M53" s="18">
        <v>0</v>
      </c>
      <c r="N53" s="18">
        <v>0</v>
      </c>
      <c r="O53" s="18">
        <v>0</v>
      </c>
      <c r="P53" s="18">
        <v>0</v>
      </c>
      <c r="Q53" s="18">
        <v>0</v>
      </c>
      <c r="R53" s="18">
        <v>0</v>
      </c>
      <c r="S53" s="18">
        <v>0</v>
      </c>
      <c r="T53" s="18">
        <v>0</v>
      </c>
      <c r="U53" s="18">
        <v>0</v>
      </c>
      <c r="V53" s="18">
        <v>0</v>
      </c>
      <c r="W53" s="18">
        <v>0</v>
      </c>
      <c r="X53" s="18">
        <v>0</v>
      </c>
      <c r="Y53" s="18">
        <f>SUM(J53:X53)</f>
      </c>
      <c r="Z53" s="18">
        <f>I53-Y53</f>
      </c>
      <c r="AA53" s="20">
        <v>46026</v>
      </c>
      <c r="AB53" s="20">
        <v>46026</v>
      </c>
      <c r="AC53" s="18">
        <f>IFERROR(_xlfn.XLOOKUP(F53,Assumptions!B:B,Assumptions!D:D),0)</f>
      </c>
      <c r="AD53" s="20">
        <f>AA53+AC53</f>
      </c>
      <c r="AE53" s="20">
        <f>AC53+AB53</f>
      </c>
      <c r="AF53" s="5" t="str">
        <v/>
      </c>
      <c r="AG53" s="18">
        <f>IFERROR(_xlfn.BETA.DIST(DATE(YEAR(AG$2),MONTH(AG$2),15),$AD$2,$AE$2,FALSE,DATE(YEAR($AD53),MONTH($AD53),1),DATE(YEAR($AE53),MONTH($AE53),28)),0)</f>
      </c>
      <c r="AH53" s="18">
        <f>IFERROR(_xlfn.BETA.DIST(DATE(YEAR(AH$2),MONTH(AH$2),15),$AD$2,$AE$2,FALSE,DATE(YEAR($AD53),MONTH($AD53),1),DATE(YEAR($AE53),MONTH($AE53),28)),0)</f>
      </c>
      <c r="AI53" s="18">
        <f>IFERROR(_xlfn.BETA.DIST(DATE(YEAR(AI$2),MONTH(AI$2),15),$AD$2,$AE$2,FALSE,DATE(YEAR($AD53),MONTH($AD53),1),DATE(YEAR($AE53),MONTH($AE53),28)),0)</f>
      </c>
      <c r="AJ53" s="18">
        <f>IFERROR(_xlfn.BETA.DIST(DATE(YEAR(AJ$2),MONTH(AJ$2),15),$AD$2,$AE$2,FALSE,DATE(YEAR($AD53),MONTH($AD53),1),DATE(YEAR($AE53),MONTH($AE53),28)),0)</f>
      </c>
      <c r="AK53" s="18">
        <f>IFERROR(_xlfn.BETA.DIST(DATE(YEAR(AK$2),MONTH(AK$2),15),$AD$2,$AE$2,FALSE,DATE(YEAR($AD53),MONTH($AD53),1),DATE(YEAR($AE53),MONTH($AE53),28)),0)</f>
      </c>
      <c r="AL53" s="18">
        <f>IFERROR(_xlfn.BETA.DIST(DATE(YEAR(AL$2),MONTH(AL$2),15),$AD$2,$AE$2,FALSE,DATE(YEAR($AD53),MONTH($AD53),1),DATE(YEAR($AE53),MONTH($AE53),28)),0)</f>
      </c>
      <c r="AM53" s="18">
        <f>IFERROR(_xlfn.BETA.DIST(DATE(YEAR(AM$2),MONTH(AM$2),15),$AD$2,$AE$2,FALSE,DATE(YEAR($AD53),MONTH($AD53),1),DATE(YEAR($AE53),MONTH($AE53),28)),0)</f>
      </c>
      <c r="AN53" s="18">
        <f>IFERROR(_xlfn.BETA.DIST(DATE(YEAR(AN$2),MONTH(AN$2),15),$AD$2,$AE$2,FALSE,DATE(YEAR($AD53),MONTH($AD53),1),DATE(YEAR($AE53),MONTH($AE53),28)),0)</f>
      </c>
      <c r="AO53" s="18">
        <f>IFERROR(_xlfn.BETA.DIST(DATE(YEAR(AO$2),MONTH(AO$2),15),$AD$2,$AE$2,FALSE,DATE(YEAR($AD53),MONTH($AD53),1),DATE(YEAR($AE53),MONTH($AE53),28)),0)</f>
      </c>
      <c r="AP53" s="18">
        <f>IFERROR(_xlfn.BETA.DIST(DATE(YEAR(AP$2),MONTH(AP$2),15),$AD$2,$AE$2,FALSE,DATE(YEAR($AD53),MONTH($AD53),1),DATE(YEAR($AE53),MONTH($AE53),28)),0)</f>
      </c>
      <c r="AQ53" s="18">
        <f>IFERROR(_xlfn.BETA.DIST(DATE(YEAR(AQ$2),MONTH(AQ$2),15),$AD$2,$AE$2,FALSE,DATE(YEAR($AD53),MONTH($AD53),1),DATE(YEAR($AE53),MONTH($AE53),28)),0)</f>
      </c>
      <c r="AR53" s="18">
        <f>IFERROR(_xlfn.BETA.DIST(DATE(YEAR(AR$2),MONTH(AR$2),15),$AD$2,$AE$2,FALSE,DATE(YEAR($AD53),MONTH($AD53),1),DATE(YEAR($AE53),MONTH($AE53),28)),0)</f>
      </c>
      <c r="AS53" s="18">
        <f>IFERROR(_xlfn.BETA.DIST(DATE(YEAR(AS$2),MONTH(AS$2),15),$AD$2,$AE$2,FALSE,DATE(YEAR($AD53),MONTH($AD53),1),DATE(YEAR($AE53),MONTH($AE53),28)),0)</f>
      </c>
      <c r="AT53" s="18">
        <f>IFERROR(_xlfn.BETA.DIST(DATE(YEAR(AT$2),MONTH(AT$2),15),$AD$2,$AE$2,FALSE,DATE(YEAR($AD53),MONTH($AD53),1),DATE(YEAR($AE53),MONTH($AE53),28)),0)</f>
      </c>
      <c r="AU53" s="18">
        <f>IFERROR(_xlfn.BETA.DIST(DATE(YEAR(AU$2),MONTH(AU$2),15),$AD$2,$AE$2,FALSE,DATE(YEAR($AD53),MONTH($AD53),1),DATE(YEAR($AE53),MONTH($AE53),28)),0)</f>
      </c>
      <c r="AV53" s="18">
        <f>SUM(AG53:AU53)</f>
      </c>
      <c r="AW53" s="18">
        <f>IF(J53&lt;&gt;0,J53,IF($AV53=0,0,AG53/$AV53*$Z53))</f>
      </c>
      <c r="AX53" s="18">
        <f>IF(K53&lt;&gt;0,K53,IF($AV53=0,0,AH53/$AV53*$Z53))</f>
      </c>
      <c r="AY53" s="18">
        <f>IF(L53&lt;&gt;0,L53,IF($AV53=0,0,AI53/$AV53*$Z53))</f>
      </c>
      <c r="AZ53" s="18">
        <f>IF(M53&lt;&gt;0,M53,IF($AV53=0,0,AJ53/$AV53*$Z53))</f>
      </c>
      <c r="BA53" s="18">
        <f>IF(N53&lt;&gt;0,N53,IF($AV53=0,0,AK53/$AV53*$Z53))</f>
      </c>
      <c r="BB53" s="18">
        <f>IF(O53&lt;&gt;0,O53,IF($AV53=0,0,AL53/$AV53*$Z53))</f>
      </c>
      <c r="BC53" s="18">
        <f>IF(P53&lt;&gt;0,P53,IF($AV53=0,0,AM53/$AV53*$Z53))</f>
      </c>
      <c r="BD53" s="18">
        <f>IF(Q53&lt;&gt;0,Q53,IF($AV53=0,0,AN53/$AV53*$Z53))</f>
      </c>
      <c r="BE53" s="18">
        <f>IF(R53&lt;&gt;0,R53,IF($AV53=0,0,AO53/$AV53*$Z53))</f>
      </c>
      <c r="BF53" s="18">
        <f>IF(S53&lt;&gt;0,S53,IF($AV53=0,0,AP53/$AV53*$Z53))</f>
      </c>
      <c r="BG53" s="18">
        <f>IF(T53&lt;&gt;0,T53,IF($AV53=0,0,AQ53/$AV53*$Z53))</f>
      </c>
      <c r="BH53" s="18">
        <f>IF(U53&lt;&gt;0,U53,IF($AV53=0,0,AR53/$AV53*$Z53))</f>
      </c>
      <c r="BI53" s="18">
        <f>IF(V53&lt;&gt;0,V53,IF($AV53=0,0,AS53/$AV53*$Z53))</f>
      </c>
      <c r="BJ53" s="18">
        <f>IF(W53&lt;&gt;0,W53,IF($AV53=0,0,AT53/$AV53*$Z53))</f>
      </c>
      <c r="BK53" s="18">
        <f>IF(X53&lt;&gt;0,X53,IF($AV53=0,0,AU53/$AV53*$Z53))</f>
      </c>
      <c r="BL53" s="18">
        <f>SUM(AW53:BK53)</f>
      </c>
      <c r="BM53" s="18">
        <f>I53-BL53</f>
      </c>
    </row>
    <row r="54" outlineLevel="4">
      <c r="A54" s="5" t="str">
        <v>10.2.3</v>
      </c>
      <c r="B54" s="5" t="str">
        <v/>
      </c>
      <c r="C54" s="5" t="str">
        <v/>
      </c>
      <c r="D54" s="5" t="str">
        <v/>
      </c>
      <c r="E54" s="19">
        <f>IFERROR(_xlfn.XLOOKUP(F54,Assumptions!B:B,Assumptions!C:C),0)</f>
      </c>
      <c r="F54" s="5" t="str">
        <v>Site Delivery EUR</v>
      </c>
      <c r="G54" s="5" t="str">
        <v/>
      </c>
      <c r="H54" s="18">
        <f>G52*E54</f>
      </c>
      <c r="I54" s="18">
        <f>H54*(1-0)</f>
      </c>
      <c r="J54" s="18">
        <v>0</v>
      </c>
      <c r="K54" s="18">
        <v>0</v>
      </c>
      <c r="L54" s="18">
        <v>0</v>
      </c>
      <c r="M54" s="18">
        <v>0</v>
      </c>
      <c r="N54" s="18">
        <v>0</v>
      </c>
      <c r="O54" s="18">
        <v>0</v>
      </c>
      <c r="P54" s="18">
        <v>0</v>
      </c>
      <c r="Q54" s="18">
        <v>0</v>
      </c>
      <c r="R54" s="18">
        <v>0</v>
      </c>
      <c r="S54" s="18">
        <v>0</v>
      </c>
      <c r="T54" s="18">
        <v>0</v>
      </c>
      <c r="U54" s="18">
        <v>0</v>
      </c>
      <c r="V54" s="18">
        <v>0</v>
      </c>
      <c r="W54" s="18">
        <v>0</v>
      </c>
      <c r="X54" s="18">
        <v>0</v>
      </c>
      <c r="Y54" s="18">
        <f>SUM(J54:X54)</f>
      </c>
      <c r="Z54" s="18">
        <f>I54-Y54</f>
      </c>
      <c r="AA54" s="5" t="str">
        <v/>
      </c>
      <c r="AB54" s="5" t="str">
        <v/>
      </c>
      <c r="AC54" s="18">
        <f>IFERROR(_xlfn.XLOOKUP(F54,Assumptions!B:B,Assumptions!D:D),0)</f>
      </c>
      <c r="AD54" s="20">
        <f>AA54+AC54</f>
      </c>
      <c r="AE54" s="20">
        <f>AC54+AB54</f>
      </c>
      <c r="AF54" s="5" t="str">
        <v/>
      </c>
      <c r="AG54" s="18">
        <f>IFERROR(_xlfn.BETA.DIST(DATE(YEAR(AG$2),MONTH(AG$2),15),$AD$2,$AE$2,FALSE,DATE(YEAR($AD54),MONTH($AD54),1),DATE(YEAR($AE54),MONTH($AE54),28)),0)</f>
      </c>
      <c r="AH54" s="18">
        <f>IFERROR(_xlfn.BETA.DIST(DATE(YEAR(AH$2),MONTH(AH$2),15),$AD$2,$AE$2,FALSE,DATE(YEAR($AD54),MONTH($AD54),1),DATE(YEAR($AE54),MONTH($AE54),28)),0)</f>
      </c>
      <c r="AI54" s="18">
        <f>IFERROR(_xlfn.BETA.DIST(DATE(YEAR(AI$2),MONTH(AI$2),15),$AD$2,$AE$2,FALSE,DATE(YEAR($AD54),MONTH($AD54),1),DATE(YEAR($AE54),MONTH($AE54),28)),0)</f>
      </c>
      <c r="AJ54" s="18">
        <f>IFERROR(_xlfn.BETA.DIST(DATE(YEAR(AJ$2),MONTH(AJ$2),15),$AD$2,$AE$2,FALSE,DATE(YEAR($AD54),MONTH($AD54),1),DATE(YEAR($AE54),MONTH($AE54),28)),0)</f>
      </c>
      <c r="AK54" s="18">
        <f>IFERROR(_xlfn.BETA.DIST(DATE(YEAR(AK$2),MONTH(AK$2),15),$AD$2,$AE$2,FALSE,DATE(YEAR($AD54),MONTH($AD54),1),DATE(YEAR($AE54),MONTH($AE54),28)),0)</f>
      </c>
      <c r="AL54" s="18">
        <f>IFERROR(_xlfn.BETA.DIST(DATE(YEAR(AL$2),MONTH(AL$2),15),$AD$2,$AE$2,FALSE,DATE(YEAR($AD54),MONTH($AD54),1),DATE(YEAR($AE54),MONTH($AE54),28)),0)</f>
      </c>
      <c r="AM54" s="18">
        <f>IFERROR(_xlfn.BETA.DIST(DATE(YEAR(AM$2),MONTH(AM$2),15),$AD$2,$AE$2,FALSE,DATE(YEAR($AD54),MONTH($AD54),1),DATE(YEAR($AE54),MONTH($AE54),28)),0)</f>
      </c>
      <c r="AN54" s="18">
        <f>IFERROR(_xlfn.BETA.DIST(DATE(YEAR(AN$2),MONTH(AN$2),15),$AD$2,$AE$2,FALSE,DATE(YEAR($AD54),MONTH($AD54),1),DATE(YEAR($AE54),MONTH($AE54),28)),0)</f>
      </c>
      <c r="AO54" s="18">
        <f>IFERROR(_xlfn.BETA.DIST(DATE(YEAR(AO$2),MONTH(AO$2),15),$AD$2,$AE$2,FALSE,DATE(YEAR($AD54),MONTH($AD54),1),DATE(YEAR($AE54),MONTH($AE54),28)),0)</f>
      </c>
      <c r="AP54" s="18">
        <f>IFERROR(_xlfn.BETA.DIST(DATE(YEAR(AP$2),MONTH(AP$2),15),$AD$2,$AE$2,FALSE,DATE(YEAR($AD54),MONTH($AD54),1),DATE(YEAR($AE54),MONTH($AE54),28)),0)</f>
      </c>
      <c r="AQ54" s="18">
        <f>IFERROR(_xlfn.BETA.DIST(DATE(YEAR(AQ$2),MONTH(AQ$2),15),$AD$2,$AE$2,FALSE,DATE(YEAR($AD54),MONTH($AD54),1),DATE(YEAR($AE54),MONTH($AE54),28)),0)</f>
      </c>
      <c r="AR54" s="18">
        <f>IFERROR(_xlfn.BETA.DIST(DATE(YEAR(AR$2),MONTH(AR$2),15),$AD$2,$AE$2,FALSE,DATE(YEAR($AD54),MONTH($AD54),1),DATE(YEAR($AE54),MONTH($AE54),28)),0)</f>
      </c>
      <c r="AS54" s="18">
        <f>IFERROR(_xlfn.BETA.DIST(DATE(YEAR(AS$2),MONTH(AS$2),15),$AD$2,$AE$2,FALSE,DATE(YEAR($AD54),MONTH($AD54),1),DATE(YEAR($AE54),MONTH($AE54),28)),0)</f>
      </c>
      <c r="AT54" s="18">
        <f>IFERROR(_xlfn.BETA.DIST(DATE(YEAR(AT$2),MONTH(AT$2),15),$AD$2,$AE$2,FALSE,DATE(YEAR($AD54),MONTH($AD54),1),DATE(YEAR($AE54),MONTH($AE54),28)),0)</f>
      </c>
      <c r="AU54" s="18">
        <f>IFERROR(_xlfn.BETA.DIST(DATE(YEAR(AU$2),MONTH(AU$2),15),$AD$2,$AE$2,FALSE,DATE(YEAR($AD54),MONTH($AD54),1),DATE(YEAR($AE54),MONTH($AE54),28)),0)</f>
      </c>
      <c r="AV54" s="18">
        <f>SUM(AG54:AU54)</f>
      </c>
      <c r="AW54" s="18">
        <f>IF(J54&lt;&gt;0,J54,IF($AV54=0,0,AG54/$AV54*$Z54))</f>
      </c>
      <c r="AX54" s="18">
        <f>IF(K54&lt;&gt;0,K54,IF($AV54=0,0,AH54/$AV54*$Z54))</f>
      </c>
      <c r="AY54" s="18">
        <f>IF(L54&lt;&gt;0,L54,IF($AV54=0,0,AI54/$AV54*$Z54))</f>
      </c>
      <c r="AZ54" s="18">
        <f>IF(M54&lt;&gt;0,M54,IF($AV54=0,0,AJ54/$AV54*$Z54))</f>
      </c>
      <c r="BA54" s="18">
        <f>IF(N54&lt;&gt;0,N54,IF($AV54=0,0,AK54/$AV54*$Z54))</f>
      </c>
      <c r="BB54" s="18">
        <f>IF(O54&lt;&gt;0,O54,IF($AV54=0,0,AL54/$AV54*$Z54))</f>
      </c>
      <c r="BC54" s="18">
        <f>IF(P54&lt;&gt;0,P54,IF($AV54=0,0,AM54/$AV54*$Z54))</f>
      </c>
      <c r="BD54" s="18">
        <f>IF(Q54&lt;&gt;0,Q54,IF($AV54=0,0,AN54/$AV54*$Z54))</f>
      </c>
      <c r="BE54" s="18">
        <f>IF(R54&lt;&gt;0,R54,IF($AV54=0,0,AO54/$AV54*$Z54))</f>
      </c>
      <c r="BF54" s="18">
        <f>IF(S54&lt;&gt;0,S54,IF($AV54=0,0,AP54/$AV54*$Z54))</f>
      </c>
      <c r="BG54" s="18">
        <f>IF(T54&lt;&gt;0,T54,IF($AV54=0,0,AQ54/$AV54*$Z54))</f>
      </c>
      <c r="BH54" s="18">
        <f>IF(U54&lt;&gt;0,U54,IF($AV54=0,0,AR54/$AV54*$Z54))</f>
      </c>
      <c r="BI54" s="18">
        <f>IF(V54&lt;&gt;0,V54,IF($AV54=0,0,AS54/$AV54*$Z54))</f>
      </c>
      <c r="BJ54" s="18">
        <f>IF(W54&lt;&gt;0,W54,IF($AV54=0,0,AT54/$AV54*$Z54))</f>
      </c>
      <c r="BK54" s="18">
        <f>IF(X54&lt;&gt;0,X54,IF($AV54=0,0,AU54/$AV54*$Z54))</f>
      </c>
      <c r="BL54" s="18">
        <f>SUM(AW54:BK54)</f>
      </c>
      <c r="BM54" s="18">
        <f>I54-BL54</f>
      </c>
    </row>
    <row r="55" outlineLevel="4">
      <c r="A55" s="5" t="str">
        <v>10.2.3</v>
      </c>
      <c r="B55" s="5" t="str">
        <v/>
      </c>
      <c r="C55" s="5" t="str">
        <v>BSKDGNGENGR07</v>
      </c>
      <c r="D55" s="5" t="str">
        <v>BSKDGNGENGR07</v>
      </c>
      <c r="E55" s="19">
        <f>IFERROR(_xlfn.XLOOKUP(F55,Assumptions!B:B,Assumptions!C:C),0)</f>
      </c>
      <c r="F55" s="5" t="str">
        <v>Retention</v>
      </c>
      <c r="G55" s="5" t="str">
        <v/>
      </c>
      <c r="H55" s="18">
        <f>G52*E55</f>
      </c>
      <c r="I55" s="18">
        <f>H55*(1-0)</f>
      </c>
      <c r="J55" s="18">
        <v>0</v>
      </c>
      <c r="K55" s="18">
        <v>0</v>
      </c>
      <c r="L55" s="18">
        <v>0</v>
      </c>
      <c r="M55" s="18">
        <v>0</v>
      </c>
      <c r="N55" s="18">
        <v>0</v>
      </c>
      <c r="O55" s="18">
        <v>0</v>
      </c>
      <c r="P55" s="18">
        <v>0</v>
      </c>
      <c r="Q55" s="18">
        <v>0</v>
      </c>
      <c r="R55" s="18">
        <v>0</v>
      </c>
      <c r="S55" s="18">
        <v>0</v>
      </c>
      <c r="T55" s="18">
        <v>0</v>
      </c>
      <c r="U55" s="18">
        <v>0</v>
      </c>
      <c r="V55" s="18">
        <v>0</v>
      </c>
      <c r="W55" s="18">
        <v>0</v>
      </c>
      <c r="X55" s="18">
        <v>0</v>
      </c>
      <c r="Y55" s="18">
        <f>SUM(J55:X55)</f>
      </c>
      <c r="Z55" s="18">
        <f>I55-Y55</f>
      </c>
      <c r="AA55" s="20">
        <v>46483</v>
      </c>
      <c r="AB55" s="20">
        <v>46483</v>
      </c>
      <c r="AC55" s="18">
        <f>IFERROR(_xlfn.XLOOKUP(F55,Assumptions!B:B,Assumptions!D:D),0)</f>
      </c>
      <c r="AD55" s="20">
        <f>AA55+AC55</f>
      </c>
      <c r="AE55" s="20">
        <f>AC55+AB55</f>
      </c>
      <c r="AF55" s="5" t="str">
        <v/>
      </c>
      <c r="AG55" s="18">
        <f>IFERROR(_xlfn.BETA.DIST(DATE(YEAR(AG$2),MONTH(AG$2),15),$AD$2,$AE$2,FALSE,DATE(YEAR($AD55),MONTH($AD55),1),DATE(YEAR($AE55),MONTH($AE55),28)),0)</f>
      </c>
      <c r="AH55" s="18">
        <f>IFERROR(_xlfn.BETA.DIST(DATE(YEAR(AH$2),MONTH(AH$2),15),$AD$2,$AE$2,FALSE,DATE(YEAR($AD55),MONTH($AD55),1),DATE(YEAR($AE55),MONTH($AE55),28)),0)</f>
      </c>
      <c r="AI55" s="18">
        <f>IFERROR(_xlfn.BETA.DIST(DATE(YEAR(AI$2),MONTH(AI$2),15),$AD$2,$AE$2,FALSE,DATE(YEAR($AD55),MONTH($AD55),1),DATE(YEAR($AE55),MONTH($AE55),28)),0)</f>
      </c>
      <c r="AJ55" s="18">
        <f>IFERROR(_xlfn.BETA.DIST(DATE(YEAR(AJ$2),MONTH(AJ$2),15),$AD$2,$AE$2,FALSE,DATE(YEAR($AD55),MONTH($AD55),1),DATE(YEAR($AE55),MONTH($AE55),28)),0)</f>
      </c>
      <c r="AK55" s="18">
        <f>IFERROR(_xlfn.BETA.DIST(DATE(YEAR(AK$2),MONTH(AK$2),15),$AD$2,$AE$2,FALSE,DATE(YEAR($AD55),MONTH($AD55),1),DATE(YEAR($AE55),MONTH($AE55),28)),0)</f>
      </c>
      <c r="AL55" s="18">
        <f>IFERROR(_xlfn.BETA.DIST(DATE(YEAR(AL$2),MONTH(AL$2),15),$AD$2,$AE$2,FALSE,DATE(YEAR($AD55),MONTH($AD55),1),DATE(YEAR($AE55),MONTH($AE55),28)),0)</f>
      </c>
      <c r="AM55" s="18">
        <f>IFERROR(_xlfn.BETA.DIST(DATE(YEAR(AM$2),MONTH(AM$2),15),$AD$2,$AE$2,FALSE,DATE(YEAR($AD55),MONTH($AD55),1),DATE(YEAR($AE55),MONTH($AE55),28)),0)</f>
      </c>
      <c r="AN55" s="18">
        <f>IFERROR(_xlfn.BETA.DIST(DATE(YEAR(AN$2),MONTH(AN$2),15),$AD$2,$AE$2,FALSE,DATE(YEAR($AD55),MONTH($AD55),1),DATE(YEAR($AE55),MONTH($AE55),28)),0)</f>
      </c>
      <c r="AO55" s="18">
        <f>IFERROR(_xlfn.BETA.DIST(DATE(YEAR(AO$2),MONTH(AO$2),15),$AD$2,$AE$2,FALSE,DATE(YEAR($AD55),MONTH($AD55),1),DATE(YEAR($AE55),MONTH($AE55),28)),0)</f>
      </c>
      <c r="AP55" s="18">
        <f>IFERROR(_xlfn.BETA.DIST(DATE(YEAR(AP$2),MONTH(AP$2),15),$AD$2,$AE$2,FALSE,DATE(YEAR($AD55),MONTH($AD55),1),DATE(YEAR($AE55),MONTH($AE55),28)),0)</f>
      </c>
      <c r="AQ55" s="18">
        <f>IFERROR(_xlfn.BETA.DIST(DATE(YEAR(AQ$2),MONTH(AQ$2),15),$AD$2,$AE$2,FALSE,DATE(YEAR($AD55),MONTH($AD55),1),DATE(YEAR($AE55),MONTH($AE55),28)),0)</f>
      </c>
      <c r="AR55" s="18">
        <f>IFERROR(_xlfn.BETA.DIST(DATE(YEAR(AR$2),MONTH(AR$2),15),$AD$2,$AE$2,FALSE,DATE(YEAR($AD55),MONTH($AD55),1),DATE(YEAR($AE55),MONTH($AE55),28)),0)</f>
      </c>
      <c r="AS55" s="18">
        <f>IFERROR(_xlfn.BETA.DIST(DATE(YEAR(AS$2),MONTH(AS$2),15),$AD$2,$AE$2,FALSE,DATE(YEAR($AD55),MONTH($AD55),1),DATE(YEAR($AE55),MONTH($AE55),28)),0)</f>
      </c>
      <c r="AT55" s="18">
        <f>IFERROR(_xlfn.BETA.DIST(DATE(YEAR(AT$2),MONTH(AT$2),15),$AD$2,$AE$2,FALSE,DATE(YEAR($AD55),MONTH($AD55),1),DATE(YEAR($AE55),MONTH($AE55),28)),0)</f>
      </c>
      <c r="AU55" s="18">
        <f>IFERROR(_xlfn.BETA.DIST(DATE(YEAR(AU$2),MONTH(AU$2),15),$AD$2,$AE$2,FALSE,DATE(YEAR($AD55),MONTH($AD55),1),DATE(YEAR($AE55),MONTH($AE55),28)),0)</f>
      </c>
      <c r="AV55" s="18">
        <f>SUM(AG55:AU55)</f>
      </c>
      <c r="AW55" s="18">
        <f>IF(J55&lt;&gt;0,J55,IF($AV55=0,0,AG55/$AV55*$Z55))</f>
      </c>
      <c r="AX55" s="18">
        <f>IF(K55&lt;&gt;0,K55,IF($AV55=0,0,AH55/$AV55*$Z55))</f>
      </c>
      <c r="AY55" s="18">
        <f>IF(L55&lt;&gt;0,L55,IF($AV55=0,0,AI55/$AV55*$Z55))</f>
      </c>
      <c r="AZ55" s="18">
        <f>IF(M55&lt;&gt;0,M55,IF($AV55=0,0,AJ55/$AV55*$Z55))</f>
      </c>
      <c r="BA55" s="18">
        <f>IF(N55&lt;&gt;0,N55,IF($AV55=0,0,AK55/$AV55*$Z55))</f>
      </c>
      <c r="BB55" s="18">
        <f>IF(O55&lt;&gt;0,O55,IF($AV55=0,0,AL55/$AV55*$Z55))</f>
      </c>
      <c r="BC55" s="18">
        <f>IF(P55&lt;&gt;0,P55,IF($AV55=0,0,AM55/$AV55*$Z55))</f>
      </c>
      <c r="BD55" s="18">
        <f>IF(Q55&lt;&gt;0,Q55,IF($AV55=0,0,AN55/$AV55*$Z55))</f>
      </c>
      <c r="BE55" s="18">
        <f>IF(R55&lt;&gt;0,R55,IF($AV55=0,0,AO55/$AV55*$Z55))</f>
      </c>
      <c r="BF55" s="18">
        <f>IF(S55&lt;&gt;0,S55,IF($AV55=0,0,AP55/$AV55*$Z55))</f>
      </c>
      <c r="BG55" s="18">
        <f>IF(T55&lt;&gt;0,T55,IF($AV55=0,0,AQ55/$AV55*$Z55))</f>
      </c>
      <c r="BH55" s="18">
        <f>IF(U55&lt;&gt;0,U55,IF($AV55=0,0,AR55/$AV55*$Z55))</f>
      </c>
      <c r="BI55" s="18">
        <f>IF(V55&lt;&gt;0,V55,IF($AV55=0,0,AS55/$AV55*$Z55))</f>
      </c>
      <c r="BJ55" s="18">
        <f>IF(W55&lt;&gt;0,W55,IF($AV55=0,0,AT55/$AV55*$Z55))</f>
      </c>
      <c r="BK55" s="18">
        <f>IF(X55&lt;&gt;0,X55,IF($AV55=0,0,AU55/$AV55*$Z55))</f>
      </c>
      <c r="BL55" s="18">
        <f>SUM(AW55:BK55)</f>
      </c>
      <c r="BM55" s="18">
        <f>I55-BL55</f>
      </c>
    </row>
    <row r="56" outlineLevel="3">
      <c r="A56" s="17" t="str">
        <v>10.2.4</v>
      </c>
      <c r="B56" s="17" t="str">
        <v/>
      </c>
      <c r="C56" s="17" t="str">
        <v/>
      </c>
      <c r="D56" s="17" t="str">
        <v/>
      </c>
      <c r="E56" s="17" t="str">
        <v>10.2.4</v>
      </c>
      <c r="F56" s="17" t="str">
        <v>MPLS-TP -10 Gbps Fiber Optic Equipment  Huawei OSN 1800 platform  with 4 SFP modules</v>
      </c>
      <c r="G56" s="17">
        <v>12680.31</v>
      </c>
      <c r="H56" s="17" t="str">
        <v/>
      </c>
      <c r="I56" s="17" t="str">
        <v/>
      </c>
      <c r="J56" s="17" t="str">
        <v/>
      </c>
      <c r="K56" s="17" t="str">
        <v/>
      </c>
      <c r="L56" s="17" t="str">
        <v/>
      </c>
      <c r="M56" s="17" t="str">
        <v/>
      </c>
      <c r="N56" s="17" t="str">
        <v/>
      </c>
      <c r="O56" s="17" t="str">
        <v/>
      </c>
      <c r="P56" s="17" t="str">
        <v/>
      </c>
      <c r="Q56" s="17" t="str">
        <v/>
      </c>
      <c r="R56" s="17" t="str">
        <v/>
      </c>
      <c r="S56" s="17" t="str">
        <v/>
      </c>
      <c r="T56" s="17" t="str">
        <v/>
      </c>
      <c r="U56" s="17" t="str">
        <v/>
      </c>
      <c r="V56" s="17" t="str">
        <v/>
      </c>
      <c r="W56" s="17" t="str">
        <v/>
      </c>
      <c r="X56" s="17" t="str">
        <v/>
      </c>
      <c r="Y56" s="17" t="str">
        <v/>
      </c>
      <c r="Z56" s="17" t="str">
        <v/>
      </c>
      <c r="AA56" s="17" t="str">
        <v/>
      </c>
      <c r="AB56" s="17" t="str">
        <v/>
      </c>
      <c r="AC56" s="17" t="str">
        <v/>
      </c>
      <c r="AD56" s="17" t="str">
        <v/>
      </c>
      <c r="AE56" s="17" t="str">
        <v/>
      </c>
      <c r="AF56" s="5" t="str">
        <v/>
      </c>
      <c r="AG56" s="18">
        <f>IFERROR(_xlfn.BETA.DIST(DATE(YEAR(AG$2),MONTH(AG$2),15),$AD$2,$AE$2,FALSE,DATE(YEAR($AD56),MONTH($AD56),1),DATE(YEAR($AE56),MONTH($AE56),28)),0)</f>
      </c>
      <c r="AH56" s="18">
        <f>IFERROR(_xlfn.BETA.DIST(DATE(YEAR(AH$2),MONTH(AH$2),15),$AD$2,$AE$2,FALSE,DATE(YEAR($AD56),MONTH($AD56),1),DATE(YEAR($AE56),MONTH($AE56),28)),0)</f>
      </c>
      <c r="AI56" s="18">
        <f>IFERROR(_xlfn.BETA.DIST(DATE(YEAR(AI$2),MONTH(AI$2),15),$AD$2,$AE$2,FALSE,DATE(YEAR($AD56),MONTH($AD56),1),DATE(YEAR($AE56),MONTH($AE56),28)),0)</f>
      </c>
      <c r="AJ56" s="18">
        <f>IFERROR(_xlfn.BETA.DIST(DATE(YEAR(AJ$2),MONTH(AJ$2),15),$AD$2,$AE$2,FALSE,DATE(YEAR($AD56),MONTH($AD56),1),DATE(YEAR($AE56),MONTH($AE56),28)),0)</f>
      </c>
      <c r="AK56" s="18">
        <f>IFERROR(_xlfn.BETA.DIST(DATE(YEAR(AK$2),MONTH(AK$2),15),$AD$2,$AE$2,FALSE,DATE(YEAR($AD56),MONTH($AD56),1),DATE(YEAR($AE56),MONTH($AE56),28)),0)</f>
      </c>
      <c r="AL56" s="18">
        <f>IFERROR(_xlfn.BETA.DIST(DATE(YEAR(AL$2),MONTH(AL$2),15),$AD$2,$AE$2,FALSE,DATE(YEAR($AD56),MONTH($AD56),1),DATE(YEAR($AE56),MONTH($AE56),28)),0)</f>
      </c>
      <c r="AM56" s="18">
        <f>IFERROR(_xlfn.BETA.DIST(DATE(YEAR(AM$2),MONTH(AM$2),15),$AD$2,$AE$2,FALSE,DATE(YEAR($AD56),MONTH($AD56),1),DATE(YEAR($AE56),MONTH($AE56),28)),0)</f>
      </c>
      <c r="AN56" s="18">
        <f>IFERROR(_xlfn.BETA.DIST(DATE(YEAR(AN$2),MONTH(AN$2),15),$AD$2,$AE$2,FALSE,DATE(YEAR($AD56),MONTH($AD56),1),DATE(YEAR($AE56),MONTH($AE56),28)),0)</f>
      </c>
      <c r="AO56" s="18">
        <f>IFERROR(_xlfn.BETA.DIST(DATE(YEAR(AO$2),MONTH(AO$2),15),$AD$2,$AE$2,FALSE,DATE(YEAR($AD56),MONTH($AD56),1),DATE(YEAR($AE56),MONTH($AE56),28)),0)</f>
      </c>
      <c r="AP56" s="18">
        <f>IFERROR(_xlfn.BETA.DIST(DATE(YEAR(AP$2),MONTH(AP$2),15),$AD$2,$AE$2,FALSE,DATE(YEAR($AD56),MONTH($AD56),1),DATE(YEAR($AE56),MONTH($AE56),28)),0)</f>
      </c>
      <c r="AQ56" s="18">
        <f>IFERROR(_xlfn.BETA.DIST(DATE(YEAR(AQ$2),MONTH(AQ$2),15),$AD$2,$AE$2,FALSE,DATE(YEAR($AD56),MONTH($AD56),1),DATE(YEAR($AE56),MONTH($AE56),28)),0)</f>
      </c>
      <c r="AR56" s="18">
        <f>IFERROR(_xlfn.BETA.DIST(DATE(YEAR(AR$2),MONTH(AR$2),15),$AD$2,$AE$2,FALSE,DATE(YEAR($AD56),MONTH($AD56),1),DATE(YEAR($AE56),MONTH($AE56),28)),0)</f>
      </c>
      <c r="AS56" s="18">
        <f>IFERROR(_xlfn.BETA.DIST(DATE(YEAR(AS$2),MONTH(AS$2),15),$AD$2,$AE$2,FALSE,DATE(YEAR($AD56),MONTH($AD56),1),DATE(YEAR($AE56),MONTH($AE56),28)),0)</f>
      </c>
      <c r="AT56" s="18">
        <f>IFERROR(_xlfn.BETA.DIST(DATE(YEAR(AT$2),MONTH(AT$2),15),$AD$2,$AE$2,FALSE,DATE(YEAR($AD56),MONTH($AD56),1),DATE(YEAR($AE56),MONTH($AE56),28)),0)</f>
      </c>
      <c r="AU56" s="18">
        <f>IFERROR(_xlfn.BETA.DIST(DATE(YEAR(AU$2),MONTH(AU$2),15),$AD$2,$AE$2,FALSE,DATE(YEAR($AD56),MONTH($AD56),1),DATE(YEAR($AE56),MONTH($AE56),28)),0)</f>
      </c>
      <c r="AV56" s="18">
        <f>SUM(AG56:AU56)</f>
      </c>
      <c r="AW56" s="18">
        <f>IF(J56&lt;&gt;0,J56,IF($AV56=0,0,AG56/$AV56*$Z56))</f>
      </c>
      <c r="AX56" s="18">
        <f>IF(K56&lt;&gt;0,K56,IF($AV56=0,0,AH56/$AV56*$Z56))</f>
      </c>
      <c r="AY56" s="18">
        <f>IF(L56&lt;&gt;0,L56,IF($AV56=0,0,AI56/$AV56*$Z56))</f>
      </c>
      <c r="AZ56" s="18">
        <f>IF(M56&lt;&gt;0,M56,IF($AV56=0,0,AJ56/$AV56*$Z56))</f>
      </c>
      <c r="BA56" s="18">
        <f>IF(N56&lt;&gt;0,N56,IF($AV56=0,0,AK56/$AV56*$Z56))</f>
      </c>
      <c r="BB56" s="18">
        <f>IF(O56&lt;&gt;0,O56,IF($AV56=0,0,AL56/$AV56*$Z56))</f>
      </c>
      <c r="BC56" s="18">
        <f>IF(P56&lt;&gt;0,P56,IF($AV56=0,0,AM56/$AV56*$Z56))</f>
      </c>
      <c r="BD56" s="18">
        <f>IF(Q56&lt;&gt;0,Q56,IF($AV56=0,0,AN56/$AV56*$Z56))</f>
      </c>
      <c r="BE56" s="18">
        <f>IF(R56&lt;&gt;0,R56,IF($AV56=0,0,AO56/$AV56*$Z56))</f>
      </c>
      <c r="BF56" s="18">
        <f>IF(S56&lt;&gt;0,S56,IF($AV56=0,0,AP56/$AV56*$Z56))</f>
      </c>
      <c r="BG56" s="18">
        <f>IF(T56&lt;&gt;0,T56,IF($AV56=0,0,AQ56/$AV56*$Z56))</f>
      </c>
      <c r="BH56" s="18">
        <f>IF(U56&lt;&gt;0,U56,IF($AV56=0,0,AR56/$AV56*$Z56))</f>
      </c>
      <c r="BI56" s="18">
        <f>IF(V56&lt;&gt;0,V56,IF($AV56=0,0,AS56/$AV56*$Z56))</f>
      </c>
      <c r="BJ56" s="18">
        <f>IF(W56&lt;&gt;0,W56,IF($AV56=0,0,AT56/$AV56*$Z56))</f>
      </c>
      <c r="BK56" s="18">
        <f>IF(X56&lt;&gt;0,X56,IF($AV56=0,0,AU56/$AV56*$Z56))</f>
      </c>
      <c r="BL56" s="18">
        <f>SUM(AW56:BK56)</f>
      </c>
      <c r="BM56" s="17" t="str">
        <v/>
      </c>
    </row>
    <row r="57" outlineLevel="4">
      <c r="A57" s="5" t="str">
        <v>10.2.4</v>
      </c>
      <c r="B57" s="5" t="str">
        <v/>
      </c>
      <c r="C57" s="5" t="str">
        <v>BSKDGNGENGR05</v>
      </c>
      <c r="D57" s="5" t="str">
        <v>BSKDGNGENGR05</v>
      </c>
      <c r="E57" s="19">
        <f>IFERROR(_xlfn.XLOOKUP(F57,Assumptions!B:B,Assumptions!C:C),0)</f>
      </c>
      <c r="F57" s="5" t="str">
        <v>Advanced Payment</v>
      </c>
      <c r="G57" s="5" t="str">
        <v/>
      </c>
      <c r="H57" s="18">
        <f>G56*E57</f>
      </c>
      <c r="I57" s="18">
        <f>H57*(1-0)</f>
      </c>
      <c r="J57" s="18">
        <v>0</v>
      </c>
      <c r="K57" s="18">
        <v>0</v>
      </c>
      <c r="L57" s="18">
        <v>0</v>
      </c>
      <c r="M57" s="18">
        <v>0</v>
      </c>
      <c r="N57" s="18">
        <v>0</v>
      </c>
      <c r="O57" s="18">
        <v>0</v>
      </c>
      <c r="P57" s="18">
        <v>0</v>
      </c>
      <c r="Q57" s="18">
        <v>0</v>
      </c>
      <c r="R57" s="18">
        <v>0</v>
      </c>
      <c r="S57" s="18">
        <v>0</v>
      </c>
      <c r="T57" s="18">
        <v>0</v>
      </c>
      <c r="U57" s="18">
        <v>0</v>
      </c>
      <c r="V57" s="18">
        <v>0</v>
      </c>
      <c r="W57" s="18">
        <v>0</v>
      </c>
      <c r="X57" s="18">
        <v>0</v>
      </c>
      <c r="Y57" s="18">
        <f>SUM(J57:X57)</f>
      </c>
      <c r="Z57" s="18">
        <f>I57-Y57</f>
      </c>
      <c r="AA57" s="20">
        <v>46026</v>
      </c>
      <c r="AB57" s="20">
        <v>46026</v>
      </c>
      <c r="AC57" s="18">
        <f>IFERROR(_xlfn.XLOOKUP(F57,Assumptions!B:B,Assumptions!D:D),0)</f>
      </c>
      <c r="AD57" s="20">
        <f>AA57+AC57</f>
      </c>
      <c r="AE57" s="20">
        <f>AC57+AB57</f>
      </c>
      <c r="AF57" s="5" t="str">
        <v/>
      </c>
      <c r="AG57" s="18">
        <f>IFERROR(_xlfn.BETA.DIST(DATE(YEAR(AG$2),MONTH(AG$2),15),$AD$2,$AE$2,FALSE,DATE(YEAR($AD57),MONTH($AD57),1),DATE(YEAR($AE57),MONTH($AE57),28)),0)</f>
      </c>
      <c r="AH57" s="18">
        <f>IFERROR(_xlfn.BETA.DIST(DATE(YEAR(AH$2),MONTH(AH$2),15),$AD$2,$AE$2,FALSE,DATE(YEAR($AD57),MONTH($AD57),1),DATE(YEAR($AE57),MONTH($AE57),28)),0)</f>
      </c>
      <c r="AI57" s="18">
        <f>IFERROR(_xlfn.BETA.DIST(DATE(YEAR(AI$2),MONTH(AI$2),15),$AD$2,$AE$2,FALSE,DATE(YEAR($AD57),MONTH($AD57),1),DATE(YEAR($AE57),MONTH($AE57),28)),0)</f>
      </c>
      <c r="AJ57" s="18">
        <f>IFERROR(_xlfn.BETA.DIST(DATE(YEAR(AJ$2),MONTH(AJ$2),15),$AD$2,$AE$2,FALSE,DATE(YEAR($AD57),MONTH($AD57),1),DATE(YEAR($AE57),MONTH($AE57),28)),0)</f>
      </c>
      <c r="AK57" s="18">
        <f>IFERROR(_xlfn.BETA.DIST(DATE(YEAR(AK$2),MONTH(AK$2),15),$AD$2,$AE$2,FALSE,DATE(YEAR($AD57),MONTH($AD57),1),DATE(YEAR($AE57),MONTH($AE57),28)),0)</f>
      </c>
      <c r="AL57" s="18">
        <f>IFERROR(_xlfn.BETA.DIST(DATE(YEAR(AL$2),MONTH(AL$2),15),$AD$2,$AE$2,FALSE,DATE(YEAR($AD57),MONTH($AD57),1),DATE(YEAR($AE57),MONTH($AE57),28)),0)</f>
      </c>
      <c r="AM57" s="18">
        <f>IFERROR(_xlfn.BETA.DIST(DATE(YEAR(AM$2),MONTH(AM$2),15),$AD$2,$AE$2,FALSE,DATE(YEAR($AD57),MONTH($AD57),1),DATE(YEAR($AE57),MONTH($AE57),28)),0)</f>
      </c>
      <c r="AN57" s="18">
        <f>IFERROR(_xlfn.BETA.DIST(DATE(YEAR(AN$2),MONTH(AN$2),15),$AD$2,$AE$2,FALSE,DATE(YEAR($AD57),MONTH($AD57),1),DATE(YEAR($AE57),MONTH($AE57),28)),0)</f>
      </c>
      <c r="AO57" s="18">
        <f>IFERROR(_xlfn.BETA.DIST(DATE(YEAR(AO$2),MONTH(AO$2),15),$AD$2,$AE$2,FALSE,DATE(YEAR($AD57),MONTH($AD57),1),DATE(YEAR($AE57),MONTH($AE57),28)),0)</f>
      </c>
      <c r="AP57" s="18">
        <f>IFERROR(_xlfn.BETA.DIST(DATE(YEAR(AP$2),MONTH(AP$2),15),$AD$2,$AE$2,FALSE,DATE(YEAR($AD57),MONTH($AD57),1),DATE(YEAR($AE57),MONTH($AE57),28)),0)</f>
      </c>
      <c r="AQ57" s="18">
        <f>IFERROR(_xlfn.BETA.DIST(DATE(YEAR(AQ$2),MONTH(AQ$2),15),$AD$2,$AE$2,FALSE,DATE(YEAR($AD57),MONTH($AD57),1),DATE(YEAR($AE57),MONTH($AE57),28)),0)</f>
      </c>
      <c r="AR57" s="18">
        <f>IFERROR(_xlfn.BETA.DIST(DATE(YEAR(AR$2),MONTH(AR$2),15),$AD$2,$AE$2,FALSE,DATE(YEAR($AD57),MONTH($AD57),1),DATE(YEAR($AE57),MONTH($AE57),28)),0)</f>
      </c>
      <c r="AS57" s="18">
        <f>IFERROR(_xlfn.BETA.DIST(DATE(YEAR(AS$2),MONTH(AS$2),15),$AD$2,$AE$2,FALSE,DATE(YEAR($AD57),MONTH($AD57),1),DATE(YEAR($AE57),MONTH($AE57),28)),0)</f>
      </c>
      <c r="AT57" s="18">
        <f>IFERROR(_xlfn.BETA.DIST(DATE(YEAR(AT$2),MONTH(AT$2),15),$AD$2,$AE$2,FALSE,DATE(YEAR($AD57),MONTH($AD57),1),DATE(YEAR($AE57),MONTH($AE57),28)),0)</f>
      </c>
      <c r="AU57" s="18">
        <f>IFERROR(_xlfn.BETA.DIST(DATE(YEAR(AU$2),MONTH(AU$2),15),$AD$2,$AE$2,FALSE,DATE(YEAR($AD57),MONTH($AD57),1),DATE(YEAR($AE57),MONTH($AE57),28)),0)</f>
      </c>
      <c r="AV57" s="18">
        <f>SUM(AG57:AU57)</f>
      </c>
      <c r="AW57" s="18">
        <f>IF(J57&lt;&gt;0,J57,IF($AV57=0,0,AG57/$AV57*$Z57))</f>
      </c>
      <c r="AX57" s="18">
        <f>IF(K57&lt;&gt;0,K57,IF($AV57=0,0,AH57/$AV57*$Z57))</f>
      </c>
      <c r="AY57" s="18">
        <f>IF(L57&lt;&gt;0,L57,IF($AV57=0,0,AI57/$AV57*$Z57))</f>
      </c>
      <c r="AZ57" s="18">
        <f>IF(M57&lt;&gt;0,M57,IF($AV57=0,0,AJ57/$AV57*$Z57))</f>
      </c>
      <c r="BA57" s="18">
        <f>IF(N57&lt;&gt;0,N57,IF($AV57=0,0,AK57/$AV57*$Z57))</f>
      </c>
      <c r="BB57" s="18">
        <f>IF(O57&lt;&gt;0,O57,IF($AV57=0,0,AL57/$AV57*$Z57))</f>
      </c>
      <c r="BC57" s="18">
        <f>IF(P57&lt;&gt;0,P57,IF($AV57=0,0,AM57/$AV57*$Z57))</f>
      </c>
      <c r="BD57" s="18">
        <f>IF(Q57&lt;&gt;0,Q57,IF($AV57=0,0,AN57/$AV57*$Z57))</f>
      </c>
      <c r="BE57" s="18">
        <f>IF(R57&lt;&gt;0,R57,IF($AV57=0,0,AO57/$AV57*$Z57))</f>
      </c>
      <c r="BF57" s="18">
        <f>IF(S57&lt;&gt;0,S57,IF($AV57=0,0,AP57/$AV57*$Z57))</f>
      </c>
      <c r="BG57" s="18">
        <f>IF(T57&lt;&gt;0,T57,IF($AV57=0,0,AQ57/$AV57*$Z57))</f>
      </c>
      <c r="BH57" s="18">
        <f>IF(U57&lt;&gt;0,U57,IF($AV57=0,0,AR57/$AV57*$Z57))</f>
      </c>
      <c r="BI57" s="18">
        <f>IF(V57&lt;&gt;0,V57,IF($AV57=0,0,AS57/$AV57*$Z57))</f>
      </c>
      <c r="BJ57" s="18">
        <f>IF(W57&lt;&gt;0,W57,IF($AV57=0,0,AT57/$AV57*$Z57))</f>
      </c>
      <c r="BK57" s="18">
        <f>IF(X57&lt;&gt;0,X57,IF($AV57=0,0,AU57/$AV57*$Z57))</f>
      </c>
      <c r="BL57" s="18">
        <f>SUM(AW57:BK57)</f>
      </c>
      <c r="BM57" s="18">
        <f>I57-BL57</f>
      </c>
    </row>
    <row r="58" outlineLevel="4">
      <c r="A58" s="5" t="str">
        <v>10.2.4</v>
      </c>
      <c r="B58" s="5" t="str">
        <v/>
      </c>
      <c r="C58" s="5" t="str">
        <v/>
      </c>
      <c r="D58" s="5" t="str">
        <v/>
      </c>
      <c r="E58" s="19">
        <f>IFERROR(_xlfn.XLOOKUP(F58,Assumptions!B:B,Assumptions!C:C),0)</f>
      </c>
      <c r="F58" s="5" t="str">
        <v>Site Delivery EUR</v>
      </c>
      <c r="G58" s="5" t="str">
        <v/>
      </c>
      <c r="H58" s="18">
        <f>G56*E58</f>
      </c>
      <c r="I58" s="18">
        <f>H58*(1-0)</f>
      </c>
      <c r="J58" s="18">
        <v>0</v>
      </c>
      <c r="K58" s="18">
        <v>0</v>
      </c>
      <c r="L58" s="18">
        <v>0</v>
      </c>
      <c r="M58" s="18">
        <v>0</v>
      </c>
      <c r="N58" s="18">
        <v>0</v>
      </c>
      <c r="O58" s="18">
        <v>0</v>
      </c>
      <c r="P58" s="18">
        <v>0</v>
      </c>
      <c r="Q58" s="18">
        <v>0</v>
      </c>
      <c r="R58" s="18">
        <v>0</v>
      </c>
      <c r="S58" s="18">
        <v>0</v>
      </c>
      <c r="T58" s="18">
        <v>0</v>
      </c>
      <c r="U58" s="18">
        <v>0</v>
      </c>
      <c r="V58" s="18">
        <v>0</v>
      </c>
      <c r="W58" s="18">
        <v>0</v>
      </c>
      <c r="X58" s="18">
        <v>0</v>
      </c>
      <c r="Y58" s="18">
        <f>SUM(J58:X58)</f>
      </c>
      <c r="Z58" s="18">
        <f>I58-Y58</f>
      </c>
      <c r="AA58" s="5" t="str">
        <v/>
      </c>
      <c r="AB58" s="5" t="str">
        <v/>
      </c>
      <c r="AC58" s="18">
        <f>IFERROR(_xlfn.XLOOKUP(F58,Assumptions!B:B,Assumptions!D:D),0)</f>
      </c>
      <c r="AD58" s="20">
        <f>AA58+AC58</f>
      </c>
      <c r="AE58" s="20">
        <f>AC58+AB58</f>
      </c>
      <c r="AF58" s="5" t="str">
        <v/>
      </c>
      <c r="AG58" s="18">
        <f>IFERROR(_xlfn.BETA.DIST(DATE(YEAR(AG$2),MONTH(AG$2),15),$AD$2,$AE$2,FALSE,DATE(YEAR($AD58),MONTH($AD58),1),DATE(YEAR($AE58),MONTH($AE58),28)),0)</f>
      </c>
      <c r="AH58" s="18">
        <f>IFERROR(_xlfn.BETA.DIST(DATE(YEAR(AH$2),MONTH(AH$2),15),$AD$2,$AE$2,FALSE,DATE(YEAR($AD58),MONTH($AD58),1),DATE(YEAR($AE58),MONTH($AE58),28)),0)</f>
      </c>
      <c r="AI58" s="18">
        <f>IFERROR(_xlfn.BETA.DIST(DATE(YEAR(AI$2),MONTH(AI$2),15),$AD$2,$AE$2,FALSE,DATE(YEAR($AD58),MONTH($AD58),1),DATE(YEAR($AE58),MONTH($AE58),28)),0)</f>
      </c>
      <c r="AJ58" s="18">
        <f>IFERROR(_xlfn.BETA.DIST(DATE(YEAR(AJ$2),MONTH(AJ$2),15),$AD$2,$AE$2,FALSE,DATE(YEAR($AD58),MONTH($AD58),1),DATE(YEAR($AE58),MONTH($AE58),28)),0)</f>
      </c>
      <c r="AK58" s="18">
        <f>IFERROR(_xlfn.BETA.DIST(DATE(YEAR(AK$2),MONTH(AK$2),15),$AD$2,$AE$2,FALSE,DATE(YEAR($AD58),MONTH($AD58),1),DATE(YEAR($AE58),MONTH($AE58),28)),0)</f>
      </c>
      <c r="AL58" s="18">
        <f>IFERROR(_xlfn.BETA.DIST(DATE(YEAR(AL$2),MONTH(AL$2),15),$AD$2,$AE$2,FALSE,DATE(YEAR($AD58),MONTH($AD58),1),DATE(YEAR($AE58),MONTH($AE58),28)),0)</f>
      </c>
      <c r="AM58" s="18">
        <f>IFERROR(_xlfn.BETA.DIST(DATE(YEAR(AM$2),MONTH(AM$2),15),$AD$2,$AE$2,FALSE,DATE(YEAR($AD58),MONTH($AD58),1),DATE(YEAR($AE58),MONTH($AE58),28)),0)</f>
      </c>
      <c r="AN58" s="18">
        <f>IFERROR(_xlfn.BETA.DIST(DATE(YEAR(AN$2),MONTH(AN$2),15),$AD$2,$AE$2,FALSE,DATE(YEAR($AD58),MONTH($AD58),1),DATE(YEAR($AE58),MONTH($AE58),28)),0)</f>
      </c>
      <c r="AO58" s="18">
        <f>IFERROR(_xlfn.BETA.DIST(DATE(YEAR(AO$2),MONTH(AO$2),15),$AD$2,$AE$2,FALSE,DATE(YEAR($AD58),MONTH($AD58),1),DATE(YEAR($AE58),MONTH($AE58),28)),0)</f>
      </c>
      <c r="AP58" s="18">
        <f>IFERROR(_xlfn.BETA.DIST(DATE(YEAR(AP$2),MONTH(AP$2),15),$AD$2,$AE$2,FALSE,DATE(YEAR($AD58),MONTH($AD58),1),DATE(YEAR($AE58),MONTH($AE58),28)),0)</f>
      </c>
      <c r="AQ58" s="18">
        <f>IFERROR(_xlfn.BETA.DIST(DATE(YEAR(AQ$2),MONTH(AQ$2),15),$AD$2,$AE$2,FALSE,DATE(YEAR($AD58),MONTH($AD58),1),DATE(YEAR($AE58),MONTH($AE58),28)),0)</f>
      </c>
      <c r="AR58" s="18">
        <f>IFERROR(_xlfn.BETA.DIST(DATE(YEAR(AR$2),MONTH(AR$2),15),$AD$2,$AE$2,FALSE,DATE(YEAR($AD58),MONTH($AD58),1),DATE(YEAR($AE58),MONTH($AE58),28)),0)</f>
      </c>
      <c r="AS58" s="18">
        <f>IFERROR(_xlfn.BETA.DIST(DATE(YEAR(AS$2),MONTH(AS$2),15),$AD$2,$AE$2,FALSE,DATE(YEAR($AD58),MONTH($AD58),1),DATE(YEAR($AE58),MONTH($AE58),28)),0)</f>
      </c>
      <c r="AT58" s="18">
        <f>IFERROR(_xlfn.BETA.DIST(DATE(YEAR(AT$2),MONTH(AT$2),15),$AD$2,$AE$2,FALSE,DATE(YEAR($AD58),MONTH($AD58),1),DATE(YEAR($AE58),MONTH($AE58),28)),0)</f>
      </c>
      <c r="AU58" s="18">
        <f>IFERROR(_xlfn.BETA.DIST(DATE(YEAR(AU$2),MONTH(AU$2),15),$AD$2,$AE$2,FALSE,DATE(YEAR($AD58),MONTH($AD58),1),DATE(YEAR($AE58),MONTH($AE58),28)),0)</f>
      </c>
      <c r="AV58" s="18">
        <f>SUM(AG58:AU58)</f>
      </c>
      <c r="AW58" s="18">
        <f>IF(J58&lt;&gt;0,J58,IF($AV58=0,0,AG58/$AV58*$Z58))</f>
      </c>
      <c r="AX58" s="18">
        <f>IF(K58&lt;&gt;0,K58,IF($AV58=0,0,AH58/$AV58*$Z58))</f>
      </c>
      <c r="AY58" s="18">
        <f>IF(L58&lt;&gt;0,L58,IF($AV58=0,0,AI58/$AV58*$Z58))</f>
      </c>
      <c r="AZ58" s="18">
        <f>IF(M58&lt;&gt;0,M58,IF($AV58=0,0,AJ58/$AV58*$Z58))</f>
      </c>
      <c r="BA58" s="18">
        <f>IF(N58&lt;&gt;0,N58,IF($AV58=0,0,AK58/$AV58*$Z58))</f>
      </c>
      <c r="BB58" s="18">
        <f>IF(O58&lt;&gt;0,O58,IF($AV58=0,0,AL58/$AV58*$Z58))</f>
      </c>
      <c r="BC58" s="18">
        <f>IF(P58&lt;&gt;0,P58,IF($AV58=0,0,AM58/$AV58*$Z58))</f>
      </c>
      <c r="BD58" s="18">
        <f>IF(Q58&lt;&gt;0,Q58,IF($AV58=0,0,AN58/$AV58*$Z58))</f>
      </c>
      <c r="BE58" s="18">
        <f>IF(R58&lt;&gt;0,R58,IF($AV58=0,0,AO58/$AV58*$Z58))</f>
      </c>
      <c r="BF58" s="18">
        <f>IF(S58&lt;&gt;0,S58,IF($AV58=0,0,AP58/$AV58*$Z58))</f>
      </c>
      <c r="BG58" s="18">
        <f>IF(T58&lt;&gt;0,T58,IF($AV58=0,0,AQ58/$AV58*$Z58))</f>
      </c>
      <c r="BH58" s="18">
        <f>IF(U58&lt;&gt;0,U58,IF($AV58=0,0,AR58/$AV58*$Z58))</f>
      </c>
      <c r="BI58" s="18">
        <f>IF(V58&lt;&gt;0,V58,IF($AV58=0,0,AS58/$AV58*$Z58))</f>
      </c>
      <c r="BJ58" s="18">
        <f>IF(W58&lt;&gt;0,W58,IF($AV58=0,0,AT58/$AV58*$Z58))</f>
      </c>
      <c r="BK58" s="18">
        <f>IF(X58&lt;&gt;0,X58,IF($AV58=0,0,AU58/$AV58*$Z58))</f>
      </c>
      <c r="BL58" s="18">
        <f>SUM(AW58:BK58)</f>
      </c>
      <c r="BM58" s="18">
        <f>I58-BL58</f>
      </c>
    </row>
    <row r="59" outlineLevel="4">
      <c r="A59" s="5" t="str">
        <v>10.2.4</v>
      </c>
      <c r="B59" s="5" t="str">
        <v/>
      </c>
      <c r="C59" s="5" t="str">
        <v>BSKDGNGENGR07</v>
      </c>
      <c r="D59" s="5" t="str">
        <v>BSKDGNGENGR07</v>
      </c>
      <c r="E59" s="19">
        <f>IFERROR(_xlfn.XLOOKUP(F59,Assumptions!B:B,Assumptions!C:C),0)</f>
      </c>
      <c r="F59" s="5" t="str">
        <v>Retention</v>
      </c>
      <c r="G59" s="5" t="str">
        <v/>
      </c>
      <c r="H59" s="18">
        <f>G56*E59</f>
      </c>
      <c r="I59" s="18">
        <f>H59*(1-0)</f>
      </c>
      <c r="J59" s="18">
        <v>0</v>
      </c>
      <c r="K59" s="18">
        <v>0</v>
      </c>
      <c r="L59" s="18">
        <v>0</v>
      </c>
      <c r="M59" s="18">
        <v>0</v>
      </c>
      <c r="N59" s="18">
        <v>0</v>
      </c>
      <c r="O59" s="18">
        <v>0</v>
      </c>
      <c r="P59" s="18">
        <v>0</v>
      </c>
      <c r="Q59" s="18">
        <v>0</v>
      </c>
      <c r="R59" s="18">
        <v>0</v>
      </c>
      <c r="S59" s="18">
        <v>0</v>
      </c>
      <c r="T59" s="18">
        <v>0</v>
      </c>
      <c r="U59" s="18">
        <v>0</v>
      </c>
      <c r="V59" s="18">
        <v>0</v>
      </c>
      <c r="W59" s="18">
        <v>0</v>
      </c>
      <c r="X59" s="18">
        <v>0</v>
      </c>
      <c r="Y59" s="18">
        <f>SUM(J59:X59)</f>
      </c>
      <c r="Z59" s="18">
        <f>I59-Y59</f>
      </c>
      <c r="AA59" s="20">
        <v>46483</v>
      </c>
      <c r="AB59" s="20">
        <v>46483</v>
      </c>
      <c r="AC59" s="18">
        <f>IFERROR(_xlfn.XLOOKUP(F59,Assumptions!B:B,Assumptions!D:D),0)</f>
      </c>
      <c r="AD59" s="20">
        <f>AA59+AC59</f>
      </c>
      <c r="AE59" s="20">
        <f>AC59+AB59</f>
      </c>
      <c r="AF59" s="5" t="str">
        <v/>
      </c>
      <c r="AG59" s="18">
        <f>IFERROR(_xlfn.BETA.DIST(DATE(YEAR(AG$2),MONTH(AG$2),15),$AD$2,$AE$2,FALSE,DATE(YEAR($AD59),MONTH($AD59),1),DATE(YEAR($AE59),MONTH($AE59),28)),0)</f>
      </c>
      <c r="AH59" s="18">
        <f>IFERROR(_xlfn.BETA.DIST(DATE(YEAR(AH$2),MONTH(AH$2),15),$AD$2,$AE$2,FALSE,DATE(YEAR($AD59),MONTH($AD59),1),DATE(YEAR($AE59),MONTH($AE59),28)),0)</f>
      </c>
      <c r="AI59" s="18">
        <f>IFERROR(_xlfn.BETA.DIST(DATE(YEAR(AI$2),MONTH(AI$2),15),$AD$2,$AE$2,FALSE,DATE(YEAR($AD59),MONTH($AD59),1),DATE(YEAR($AE59),MONTH($AE59),28)),0)</f>
      </c>
      <c r="AJ59" s="18">
        <f>IFERROR(_xlfn.BETA.DIST(DATE(YEAR(AJ$2),MONTH(AJ$2),15),$AD$2,$AE$2,FALSE,DATE(YEAR($AD59),MONTH($AD59),1),DATE(YEAR($AE59),MONTH($AE59),28)),0)</f>
      </c>
      <c r="AK59" s="18">
        <f>IFERROR(_xlfn.BETA.DIST(DATE(YEAR(AK$2),MONTH(AK$2),15),$AD$2,$AE$2,FALSE,DATE(YEAR($AD59),MONTH($AD59),1),DATE(YEAR($AE59),MONTH($AE59),28)),0)</f>
      </c>
      <c r="AL59" s="18">
        <f>IFERROR(_xlfn.BETA.DIST(DATE(YEAR(AL$2),MONTH(AL$2),15),$AD$2,$AE$2,FALSE,DATE(YEAR($AD59),MONTH($AD59),1),DATE(YEAR($AE59),MONTH($AE59),28)),0)</f>
      </c>
      <c r="AM59" s="18">
        <f>IFERROR(_xlfn.BETA.DIST(DATE(YEAR(AM$2),MONTH(AM$2),15),$AD$2,$AE$2,FALSE,DATE(YEAR($AD59),MONTH($AD59),1),DATE(YEAR($AE59),MONTH($AE59),28)),0)</f>
      </c>
      <c r="AN59" s="18">
        <f>IFERROR(_xlfn.BETA.DIST(DATE(YEAR(AN$2),MONTH(AN$2),15),$AD$2,$AE$2,FALSE,DATE(YEAR($AD59),MONTH($AD59),1),DATE(YEAR($AE59),MONTH($AE59),28)),0)</f>
      </c>
      <c r="AO59" s="18">
        <f>IFERROR(_xlfn.BETA.DIST(DATE(YEAR(AO$2),MONTH(AO$2),15),$AD$2,$AE$2,FALSE,DATE(YEAR($AD59),MONTH($AD59),1),DATE(YEAR($AE59),MONTH($AE59),28)),0)</f>
      </c>
      <c r="AP59" s="18">
        <f>IFERROR(_xlfn.BETA.DIST(DATE(YEAR(AP$2),MONTH(AP$2),15),$AD$2,$AE$2,FALSE,DATE(YEAR($AD59),MONTH($AD59),1),DATE(YEAR($AE59),MONTH($AE59),28)),0)</f>
      </c>
      <c r="AQ59" s="18">
        <f>IFERROR(_xlfn.BETA.DIST(DATE(YEAR(AQ$2),MONTH(AQ$2),15),$AD$2,$AE$2,FALSE,DATE(YEAR($AD59),MONTH($AD59),1),DATE(YEAR($AE59),MONTH($AE59),28)),0)</f>
      </c>
      <c r="AR59" s="18">
        <f>IFERROR(_xlfn.BETA.DIST(DATE(YEAR(AR$2),MONTH(AR$2),15),$AD$2,$AE$2,FALSE,DATE(YEAR($AD59),MONTH($AD59),1),DATE(YEAR($AE59),MONTH($AE59),28)),0)</f>
      </c>
      <c r="AS59" s="18">
        <f>IFERROR(_xlfn.BETA.DIST(DATE(YEAR(AS$2),MONTH(AS$2),15),$AD$2,$AE$2,FALSE,DATE(YEAR($AD59),MONTH($AD59),1),DATE(YEAR($AE59),MONTH($AE59),28)),0)</f>
      </c>
      <c r="AT59" s="18">
        <f>IFERROR(_xlfn.BETA.DIST(DATE(YEAR(AT$2),MONTH(AT$2),15),$AD$2,$AE$2,FALSE,DATE(YEAR($AD59),MONTH($AD59),1),DATE(YEAR($AE59),MONTH($AE59),28)),0)</f>
      </c>
      <c r="AU59" s="18">
        <f>IFERROR(_xlfn.BETA.DIST(DATE(YEAR(AU$2),MONTH(AU$2),15),$AD$2,$AE$2,FALSE,DATE(YEAR($AD59),MONTH($AD59),1),DATE(YEAR($AE59),MONTH($AE59),28)),0)</f>
      </c>
      <c r="AV59" s="18">
        <f>SUM(AG59:AU59)</f>
      </c>
      <c r="AW59" s="18">
        <f>IF(J59&lt;&gt;0,J59,IF($AV59=0,0,AG59/$AV59*$Z59))</f>
      </c>
      <c r="AX59" s="18">
        <f>IF(K59&lt;&gt;0,K59,IF($AV59=0,0,AH59/$AV59*$Z59))</f>
      </c>
      <c r="AY59" s="18">
        <f>IF(L59&lt;&gt;0,L59,IF($AV59=0,0,AI59/$AV59*$Z59))</f>
      </c>
      <c r="AZ59" s="18">
        <f>IF(M59&lt;&gt;0,M59,IF($AV59=0,0,AJ59/$AV59*$Z59))</f>
      </c>
      <c r="BA59" s="18">
        <f>IF(N59&lt;&gt;0,N59,IF($AV59=0,0,AK59/$AV59*$Z59))</f>
      </c>
      <c r="BB59" s="18">
        <f>IF(O59&lt;&gt;0,O59,IF($AV59=0,0,AL59/$AV59*$Z59))</f>
      </c>
      <c r="BC59" s="18">
        <f>IF(P59&lt;&gt;0,P59,IF($AV59=0,0,AM59/$AV59*$Z59))</f>
      </c>
      <c r="BD59" s="18">
        <f>IF(Q59&lt;&gt;0,Q59,IF($AV59=0,0,AN59/$AV59*$Z59))</f>
      </c>
      <c r="BE59" s="18">
        <f>IF(R59&lt;&gt;0,R59,IF($AV59=0,0,AO59/$AV59*$Z59))</f>
      </c>
      <c r="BF59" s="18">
        <f>IF(S59&lt;&gt;0,S59,IF($AV59=0,0,AP59/$AV59*$Z59))</f>
      </c>
      <c r="BG59" s="18">
        <f>IF(T59&lt;&gt;0,T59,IF($AV59=0,0,AQ59/$AV59*$Z59))</f>
      </c>
      <c r="BH59" s="18">
        <f>IF(U59&lt;&gt;0,U59,IF($AV59=0,0,AR59/$AV59*$Z59))</f>
      </c>
      <c r="BI59" s="18">
        <f>IF(V59&lt;&gt;0,V59,IF($AV59=0,0,AS59/$AV59*$Z59))</f>
      </c>
      <c r="BJ59" s="18">
        <f>IF(W59&lt;&gt;0,W59,IF($AV59=0,0,AT59/$AV59*$Z59))</f>
      </c>
      <c r="BK59" s="18">
        <f>IF(X59&lt;&gt;0,X59,IF($AV59=0,0,AU59/$AV59*$Z59))</f>
      </c>
      <c r="BL59" s="18">
        <f>SUM(AW59:BK59)</f>
      </c>
      <c r="BM59" s="18">
        <f>I59-BL59</f>
      </c>
    </row>
    <row r="60" outlineLevel="3">
      <c r="A60" s="17" t="str">
        <v>10.2.5</v>
      </c>
      <c r="B60" s="17" t="str">
        <v/>
      </c>
      <c r="C60" s="17" t="str">
        <v/>
      </c>
      <c r="D60" s="17" t="str">
        <v/>
      </c>
      <c r="E60" s="17" t="str">
        <v>10.2.5</v>
      </c>
      <c r="F60" s="17" t="str">
        <v>SFP modules for the existing Fiber Optic Equipment  Huawei OSN 1800 platform at PS2 66kV S -S and PS4 66kV S -S</v>
      </c>
      <c r="G60" s="17">
        <v>25362.09</v>
      </c>
      <c r="H60" s="17" t="str">
        <v/>
      </c>
      <c r="I60" s="17" t="str">
        <v/>
      </c>
      <c r="J60" s="17" t="str">
        <v/>
      </c>
      <c r="K60" s="17" t="str">
        <v/>
      </c>
      <c r="L60" s="17" t="str">
        <v/>
      </c>
      <c r="M60" s="17" t="str">
        <v/>
      </c>
      <c r="N60" s="17" t="str">
        <v/>
      </c>
      <c r="O60" s="17" t="str">
        <v/>
      </c>
      <c r="P60" s="17" t="str">
        <v/>
      </c>
      <c r="Q60" s="17" t="str">
        <v/>
      </c>
      <c r="R60" s="17" t="str">
        <v/>
      </c>
      <c r="S60" s="17" t="str">
        <v/>
      </c>
      <c r="T60" s="17" t="str">
        <v/>
      </c>
      <c r="U60" s="17" t="str">
        <v/>
      </c>
      <c r="V60" s="17" t="str">
        <v/>
      </c>
      <c r="W60" s="17" t="str">
        <v/>
      </c>
      <c r="X60" s="17" t="str">
        <v/>
      </c>
      <c r="Y60" s="17" t="str">
        <v/>
      </c>
      <c r="Z60" s="17" t="str">
        <v/>
      </c>
      <c r="AA60" s="17" t="str">
        <v/>
      </c>
      <c r="AB60" s="17" t="str">
        <v/>
      </c>
      <c r="AC60" s="17" t="str">
        <v/>
      </c>
      <c r="AD60" s="17" t="str">
        <v/>
      </c>
      <c r="AE60" s="17" t="str">
        <v/>
      </c>
      <c r="AF60" s="5" t="str">
        <v/>
      </c>
      <c r="AG60" s="18">
        <f>IFERROR(_xlfn.BETA.DIST(DATE(YEAR(AG$2),MONTH(AG$2),15),$AD$2,$AE$2,FALSE,DATE(YEAR($AD60),MONTH($AD60),1),DATE(YEAR($AE60),MONTH($AE60),28)),0)</f>
      </c>
      <c r="AH60" s="18">
        <f>IFERROR(_xlfn.BETA.DIST(DATE(YEAR(AH$2),MONTH(AH$2),15),$AD$2,$AE$2,FALSE,DATE(YEAR($AD60),MONTH($AD60),1),DATE(YEAR($AE60),MONTH($AE60),28)),0)</f>
      </c>
      <c r="AI60" s="18">
        <f>IFERROR(_xlfn.BETA.DIST(DATE(YEAR(AI$2),MONTH(AI$2),15),$AD$2,$AE$2,FALSE,DATE(YEAR($AD60),MONTH($AD60),1),DATE(YEAR($AE60),MONTH($AE60),28)),0)</f>
      </c>
      <c r="AJ60" s="18">
        <f>IFERROR(_xlfn.BETA.DIST(DATE(YEAR(AJ$2),MONTH(AJ$2),15),$AD$2,$AE$2,FALSE,DATE(YEAR($AD60),MONTH($AD60),1),DATE(YEAR($AE60),MONTH($AE60),28)),0)</f>
      </c>
      <c r="AK60" s="18">
        <f>IFERROR(_xlfn.BETA.DIST(DATE(YEAR(AK$2),MONTH(AK$2),15),$AD$2,$AE$2,FALSE,DATE(YEAR($AD60),MONTH($AD60),1),DATE(YEAR($AE60),MONTH($AE60),28)),0)</f>
      </c>
      <c r="AL60" s="18">
        <f>IFERROR(_xlfn.BETA.DIST(DATE(YEAR(AL$2),MONTH(AL$2),15),$AD$2,$AE$2,FALSE,DATE(YEAR($AD60),MONTH($AD60),1),DATE(YEAR($AE60),MONTH($AE60),28)),0)</f>
      </c>
      <c r="AM60" s="18">
        <f>IFERROR(_xlfn.BETA.DIST(DATE(YEAR(AM$2),MONTH(AM$2),15),$AD$2,$AE$2,FALSE,DATE(YEAR($AD60),MONTH($AD60),1),DATE(YEAR($AE60),MONTH($AE60),28)),0)</f>
      </c>
      <c r="AN60" s="18">
        <f>IFERROR(_xlfn.BETA.DIST(DATE(YEAR(AN$2),MONTH(AN$2),15),$AD$2,$AE$2,FALSE,DATE(YEAR($AD60),MONTH($AD60),1),DATE(YEAR($AE60),MONTH($AE60),28)),0)</f>
      </c>
      <c r="AO60" s="18">
        <f>IFERROR(_xlfn.BETA.DIST(DATE(YEAR(AO$2),MONTH(AO$2),15),$AD$2,$AE$2,FALSE,DATE(YEAR($AD60),MONTH($AD60),1),DATE(YEAR($AE60),MONTH($AE60),28)),0)</f>
      </c>
      <c r="AP60" s="18">
        <f>IFERROR(_xlfn.BETA.DIST(DATE(YEAR(AP$2),MONTH(AP$2),15),$AD$2,$AE$2,FALSE,DATE(YEAR($AD60),MONTH($AD60),1),DATE(YEAR($AE60),MONTH($AE60),28)),0)</f>
      </c>
      <c r="AQ60" s="18">
        <f>IFERROR(_xlfn.BETA.DIST(DATE(YEAR(AQ$2),MONTH(AQ$2),15),$AD$2,$AE$2,FALSE,DATE(YEAR($AD60),MONTH($AD60),1),DATE(YEAR($AE60),MONTH($AE60),28)),0)</f>
      </c>
      <c r="AR60" s="18">
        <f>IFERROR(_xlfn.BETA.DIST(DATE(YEAR(AR$2),MONTH(AR$2),15),$AD$2,$AE$2,FALSE,DATE(YEAR($AD60),MONTH($AD60),1),DATE(YEAR($AE60),MONTH($AE60),28)),0)</f>
      </c>
      <c r="AS60" s="18">
        <f>IFERROR(_xlfn.BETA.DIST(DATE(YEAR(AS$2),MONTH(AS$2),15),$AD$2,$AE$2,FALSE,DATE(YEAR($AD60),MONTH($AD60),1),DATE(YEAR($AE60),MONTH($AE60),28)),0)</f>
      </c>
      <c r="AT60" s="18">
        <f>IFERROR(_xlfn.BETA.DIST(DATE(YEAR(AT$2),MONTH(AT$2),15),$AD$2,$AE$2,FALSE,DATE(YEAR($AD60),MONTH($AD60),1),DATE(YEAR($AE60),MONTH($AE60),28)),0)</f>
      </c>
      <c r="AU60" s="18">
        <f>IFERROR(_xlfn.BETA.DIST(DATE(YEAR(AU$2),MONTH(AU$2),15),$AD$2,$AE$2,FALSE,DATE(YEAR($AD60),MONTH($AD60),1),DATE(YEAR($AE60),MONTH($AE60),28)),0)</f>
      </c>
      <c r="AV60" s="18">
        <f>SUM(AG60:AU60)</f>
      </c>
      <c r="AW60" s="18">
        <f>IF(J60&lt;&gt;0,J60,IF($AV60=0,0,AG60/$AV60*$Z60))</f>
      </c>
      <c r="AX60" s="18">
        <f>IF(K60&lt;&gt;0,K60,IF($AV60=0,0,AH60/$AV60*$Z60))</f>
      </c>
      <c r="AY60" s="18">
        <f>IF(L60&lt;&gt;0,L60,IF($AV60=0,0,AI60/$AV60*$Z60))</f>
      </c>
      <c r="AZ60" s="18">
        <f>IF(M60&lt;&gt;0,M60,IF($AV60=0,0,AJ60/$AV60*$Z60))</f>
      </c>
      <c r="BA60" s="18">
        <f>IF(N60&lt;&gt;0,N60,IF($AV60=0,0,AK60/$AV60*$Z60))</f>
      </c>
      <c r="BB60" s="18">
        <f>IF(O60&lt;&gt;0,O60,IF($AV60=0,0,AL60/$AV60*$Z60))</f>
      </c>
      <c r="BC60" s="18">
        <f>IF(P60&lt;&gt;0,P60,IF($AV60=0,0,AM60/$AV60*$Z60))</f>
      </c>
      <c r="BD60" s="18">
        <f>IF(Q60&lt;&gt;0,Q60,IF($AV60=0,0,AN60/$AV60*$Z60))</f>
      </c>
      <c r="BE60" s="18">
        <f>IF(R60&lt;&gt;0,R60,IF($AV60=0,0,AO60/$AV60*$Z60))</f>
      </c>
      <c r="BF60" s="18">
        <f>IF(S60&lt;&gt;0,S60,IF($AV60=0,0,AP60/$AV60*$Z60))</f>
      </c>
      <c r="BG60" s="18">
        <f>IF(T60&lt;&gt;0,T60,IF($AV60=0,0,AQ60/$AV60*$Z60))</f>
      </c>
      <c r="BH60" s="18">
        <f>IF(U60&lt;&gt;0,U60,IF($AV60=0,0,AR60/$AV60*$Z60))</f>
      </c>
      <c r="BI60" s="18">
        <f>IF(V60&lt;&gt;0,V60,IF($AV60=0,0,AS60/$AV60*$Z60))</f>
      </c>
      <c r="BJ60" s="18">
        <f>IF(W60&lt;&gt;0,W60,IF($AV60=0,0,AT60/$AV60*$Z60))</f>
      </c>
      <c r="BK60" s="18">
        <f>IF(X60&lt;&gt;0,X60,IF($AV60=0,0,AU60/$AV60*$Z60))</f>
      </c>
      <c r="BL60" s="18">
        <f>SUM(AW60:BK60)</f>
      </c>
      <c r="BM60" s="17" t="str">
        <v/>
      </c>
    </row>
    <row r="61" outlineLevel="4">
      <c r="A61" s="5" t="str">
        <v>10.2.5</v>
      </c>
      <c r="B61" s="5" t="str">
        <v/>
      </c>
      <c r="C61" s="5" t="str">
        <v>BSKDGNGENGR05</v>
      </c>
      <c r="D61" s="5" t="str">
        <v>BSKDGNGENGR05</v>
      </c>
      <c r="E61" s="19">
        <f>IFERROR(_xlfn.XLOOKUP(F61,Assumptions!B:B,Assumptions!C:C),0)</f>
      </c>
      <c r="F61" s="5" t="str">
        <v>Advanced Payment</v>
      </c>
      <c r="G61" s="5" t="str">
        <v/>
      </c>
      <c r="H61" s="18">
        <f>G60*E61</f>
      </c>
      <c r="I61" s="18">
        <f>H61*(1-0)</f>
      </c>
      <c r="J61" s="18">
        <v>0</v>
      </c>
      <c r="K61" s="18">
        <v>0</v>
      </c>
      <c r="L61" s="18">
        <v>0</v>
      </c>
      <c r="M61" s="18">
        <v>0</v>
      </c>
      <c r="N61" s="18">
        <v>0</v>
      </c>
      <c r="O61" s="18">
        <v>0</v>
      </c>
      <c r="P61" s="18">
        <v>0</v>
      </c>
      <c r="Q61" s="18">
        <v>0</v>
      </c>
      <c r="R61" s="18">
        <v>0</v>
      </c>
      <c r="S61" s="18">
        <v>0</v>
      </c>
      <c r="T61" s="18">
        <v>0</v>
      </c>
      <c r="U61" s="18">
        <v>0</v>
      </c>
      <c r="V61" s="18">
        <v>0</v>
      </c>
      <c r="W61" s="18">
        <v>0</v>
      </c>
      <c r="X61" s="18">
        <v>0</v>
      </c>
      <c r="Y61" s="18">
        <f>SUM(J61:X61)</f>
      </c>
      <c r="Z61" s="18">
        <f>I61-Y61</f>
      </c>
      <c r="AA61" s="20">
        <v>46026</v>
      </c>
      <c r="AB61" s="20">
        <v>46026</v>
      </c>
      <c r="AC61" s="18">
        <f>IFERROR(_xlfn.XLOOKUP(F61,Assumptions!B:B,Assumptions!D:D),0)</f>
      </c>
      <c r="AD61" s="20">
        <f>AA61+AC61</f>
      </c>
      <c r="AE61" s="20">
        <f>AC61+AB61</f>
      </c>
      <c r="AF61" s="5" t="str">
        <v/>
      </c>
      <c r="AG61" s="18">
        <f>IFERROR(_xlfn.BETA.DIST(DATE(YEAR(AG$2),MONTH(AG$2),15),$AD$2,$AE$2,FALSE,DATE(YEAR($AD61),MONTH($AD61),1),DATE(YEAR($AE61),MONTH($AE61),28)),0)</f>
      </c>
      <c r="AH61" s="18">
        <f>IFERROR(_xlfn.BETA.DIST(DATE(YEAR(AH$2),MONTH(AH$2),15),$AD$2,$AE$2,FALSE,DATE(YEAR($AD61),MONTH($AD61),1),DATE(YEAR($AE61),MONTH($AE61),28)),0)</f>
      </c>
      <c r="AI61" s="18">
        <f>IFERROR(_xlfn.BETA.DIST(DATE(YEAR(AI$2),MONTH(AI$2),15),$AD$2,$AE$2,FALSE,DATE(YEAR($AD61),MONTH($AD61),1),DATE(YEAR($AE61),MONTH($AE61),28)),0)</f>
      </c>
      <c r="AJ61" s="18">
        <f>IFERROR(_xlfn.BETA.DIST(DATE(YEAR(AJ$2),MONTH(AJ$2),15),$AD$2,$AE$2,FALSE,DATE(YEAR($AD61),MONTH($AD61),1),DATE(YEAR($AE61),MONTH($AE61),28)),0)</f>
      </c>
      <c r="AK61" s="18">
        <f>IFERROR(_xlfn.BETA.DIST(DATE(YEAR(AK$2),MONTH(AK$2),15),$AD$2,$AE$2,FALSE,DATE(YEAR($AD61),MONTH($AD61),1),DATE(YEAR($AE61),MONTH($AE61),28)),0)</f>
      </c>
      <c r="AL61" s="18">
        <f>IFERROR(_xlfn.BETA.DIST(DATE(YEAR(AL$2),MONTH(AL$2),15),$AD$2,$AE$2,FALSE,DATE(YEAR($AD61),MONTH($AD61),1),DATE(YEAR($AE61),MONTH($AE61),28)),0)</f>
      </c>
      <c r="AM61" s="18">
        <f>IFERROR(_xlfn.BETA.DIST(DATE(YEAR(AM$2),MONTH(AM$2),15),$AD$2,$AE$2,FALSE,DATE(YEAR($AD61),MONTH($AD61),1),DATE(YEAR($AE61),MONTH($AE61),28)),0)</f>
      </c>
      <c r="AN61" s="18">
        <f>IFERROR(_xlfn.BETA.DIST(DATE(YEAR(AN$2),MONTH(AN$2),15),$AD$2,$AE$2,FALSE,DATE(YEAR($AD61),MONTH($AD61),1),DATE(YEAR($AE61),MONTH($AE61),28)),0)</f>
      </c>
      <c r="AO61" s="18">
        <f>IFERROR(_xlfn.BETA.DIST(DATE(YEAR(AO$2),MONTH(AO$2),15),$AD$2,$AE$2,FALSE,DATE(YEAR($AD61),MONTH($AD61),1),DATE(YEAR($AE61),MONTH($AE61),28)),0)</f>
      </c>
      <c r="AP61" s="18">
        <f>IFERROR(_xlfn.BETA.DIST(DATE(YEAR(AP$2),MONTH(AP$2),15),$AD$2,$AE$2,FALSE,DATE(YEAR($AD61),MONTH($AD61),1),DATE(YEAR($AE61),MONTH($AE61),28)),0)</f>
      </c>
      <c r="AQ61" s="18">
        <f>IFERROR(_xlfn.BETA.DIST(DATE(YEAR(AQ$2),MONTH(AQ$2),15),$AD$2,$AE$2,FALSE,DATE(YEAR($AD61),MONTH($AD61),1),DATE(YEAR($AE61),MONTH($AE61),28)),0)</f>
      </c>
      <c r="AR61" s="18">
        <f>IFERROR(_xlfn.BETA.DIST(DATE(YEAR(AR$2),MONTH(AR$2),15),$AD$2,$AE$2,FALSE,DATE(YEAR($AD61),MONTH($AD61),1),DATE(YEAR($AE61),MONTH($AE61),28)),0)</f>
      </c>
      <c r="AS61" s="18">
        <f>IFERROR(_xlfn.BETA.DIST(DATE(YEAR(AS$2),MONTH(AS$2),15),$AD$2,$AE$2,FALSE,DATE(YEAR($AD61),MONTH($AD61),1),DATE(YEAR($AE61),MONTH($AE61),28)),0)</f>
      </c>
      <c r="AT61" s="18">
        <f>IFERROR(_xlfn.BETA.DIST(DATE(YEAR(AT$2),MONTH(AT$2),15),$AD$2,$AE$2,FALSE,DATE(YEAR($AD61),MONTH($AD61),1),DATE(YEAR($AE61),MONTH($AE61),28)),0)</f>
      </c>
      <c r="AU61" s="18">
        <f>IFERROR(_xlfn.BETA.DIST(DATE(YEAR(AU$2),MONTH(AU$2),15),$AD$2,$AE$2,FALSE,DATE(YEAR($AD61),MONTH($AD61),1),DATE(YEAR($AE61),MONTH($AE61),28)),0)</f>
      </c>
      <c r="AV61" s="18">
        <f>SUM(AG61:AU61)</f>
      </c>
      <c r="AW61" s="18">
        <f>IF(J61&lt;&gt;0,J61,IF($AV61=0,0,AG61/$AV61*$Z61))</f>
      </c>
      <c r="AX61" s="18">
        <f>IF(K61&lt;&gt;0,K61,IF($AV61=0,0,AH61/$AV61*$Z61))</f>
      </c>
      <c r="AY61" s="18">
        <f>IF(L61&lt;&gt;0,L61,IF($AV61=0,0,AI61/$AV61*$Z61))</f>
      </c>
      <c r="AZ61" s="18">
        <f>IF(M61&lt;&gt;0,M61,IF($AV61=0,0,AJ61/$AV61*$Z61))</f>
      </c>
      <c r="BA61" s="18">
        <f>IF(N61&lt;&gt;0,N61,IF($AV61=0,0,AK61/$AV61*$Z61))</f>
      </c>
      <c r="BB61" s="18">
        <f>IF(O61&lt;&gt;0,O61,IF($AV61=0,0,AL61/$AV61*$Z61))</f>
      </c>
      <c r="BC61" s="18">
        <f>IF(P61&lt;&gt;0,P61,IF($AV61=0,0,AM61/$AV61*$Z61))</f>
      </c>
      <c r="BD61" s="18">
        <f>IF(Q61&lt;&gt;0,Q61,IF($AV61=0,0,AN61/$AV61*$Z61))</f>
      </c>
      <c r="BE61" s="18">
        <f>IF(R61&lt;&gt;0,R61,IF($AV61=0,0,AO61/$AV61*$Z61))</f>
      </c>
      <c r="BF61" s="18">
        <f>IF(S61&lt;&gt;0,S61,IF($AV61=0,0,AP61/$AV61*$Z61))</f>
      </c>
      <c r="BG61" s="18">
        <f>IF(T61&lt;&gt;0,T61,IF($AV61=0,0,AQ61/$AV61*$Z61))</f>
      </c>
      <c r="BH61" s="18">
        <f>IF(U61&lt;&gt;0,U61,IF($AV61=0,0,AR61/$AV61*$Z61))</f>
      </c>
      <c r="BI61" s="18">
        <f>IF(V61&lt;&gt;0,V61,IF($AV61=0,0,AS61/$AV61*$Z61))</f>
      </c>
      <c r="BJ61" s="18">
        <f>IF(W61&lt;&gt;0,W61,IF($AV61=0,0,AT61/$AV61*$Z61))</f>
      </c>
      <c r="BK61" s="18">
        <f>IF(X61&lt;&gt;0,X61,IF($AV61=0,0,AU61/$AV61*$Z61))</f>
      </c>
      <c r="BL61" s="18">
        <f>SUM(AW61:BK61)</f>
      </c>
      <c r="BM61" s="18">
        <f>I61-BL61</f>
      </c>
    </row>
    <row r="62" outlineLevel="4">
      <c r="A62" s="5" t="str">
        <v>10.2.5</v>
      </c>
      <c r="B62" s="5" t="str">
        <v/>
      </c>
      <c r="C62" s="5" t="str">
        <v/>
      </c>
      <c r="D62" s="5" t="str">
        <v/>
      </c>
      <c r="E62" s="19">
        <f>IFERROR(_xlfn.XLOOKUP(F62,Assumptions!B:B,Assumptions!C:C),0)</f>
      </c>
      <c r="F62" s="5" t="str">
        <v>Site Delivery EUR</v>
      </c>
      <c r="G62" s="5" t="str">
        <v/>
      </c>
      <c r="H62" s="18">
        <f>G60*E62</f>
      </c>
      <c r="I62" s="18">
        <f>H62*(1-0)</f>
      </c>
      <c r="J62" s="18">
        <v>0</v>
      </c>
      <c r="K62" s="18">
        <v>0</v>
      </c>
      <c r="L62" s="18">
        <v>0</v>
      </c>
      <c r="M62" s="18">
        <v>0</v>
      </c>
      <c r="N62" s="18">
        <v>0</v>
      </c>
      <c r="O62" s="18">
        <v>0</v>
      </c>
      <c r="P62" s="18">
        <v>0</v>
      </c>
      <c r="Q62" s="18">
        <v>0</v>
      </c>
      <c r="R62" s="18">
        <v>0</v>
      </c>
      <c r="S62" s="18">
        <v>0</v>
      </c>
      <c r="T62" s="18">
        <v>0</v>
      </c>
      <c r="U62" s="18">
        <v>0</v>
      </c>
      <c r="V62" s="18">
        <v>0</v>
      </c>
      <c r="W62" s="18">
        <v>0</v>
      </c>
      <c r="X62" s="18">
        <v>0</v>
      </c>
      <c r="Y62" s="18">
        <f>SUM(J62:X62)</f>
      </c>
      <c r="Z62" s="18">
        <f>I62-Y62</f>
      </c>
      <c r="AA62" s="5" t="str">
        <v/>
      </c>
      <c r="AB62" s="5" t="str">
        <v/>
      </c>
      <c r="AC62" s="18">
        <f>IFERROR(_xlfn.XLOOKUP(F62,Assumptions!B:B,Assumptions!D:D),0)</f>
      </c>
      <c r="AD62" s="20">
        <f>AA62+AC62</f>
      </c>
      <c r="AE62" s="20">
        <f>AC62+AB62</f>
      </c>
      <c r="AF62" s="5" t="str">
        <v/>
      </c>
      <c r="AG62" s="18">
        <f>IFERROR(_xlfn.BETA.DIST(DATE(YEAR(AG$2),MONTH(AG$2),15),$AD$2,$AE$2,FALSE,DATE(YEAR($AD62),MONTH($AD62),1),DATE(YEAR($AE62),MONTH($AE62),28)),0)</f>
      </c>
      <c r="AH62" s="18">
        <f>IFERROR(_xlfn.BETA.DIST(DATE(YEAR(AH$2),MONTH(AH$2),15),$AD$2,$AE$2,FALSE,DATE(YEAR($AD62),MONTH($AD62),1),DATE(YEAR($AE62),MONTH($AE62),28)),0)</f>
      </c>
      <c r="AI62" s="18">
        <f>IFERROR(_xlfn.BETA.DIST(DATE(YEAR(AI$2),MONTH(AI$2),15),$AD$2,$AE$2,FALSE,DATE(YEAR($AD62),MONTH($AD62),1),DATE(YEAR($AE62),MONTH($AE62),28)),0)</f>
      </c>
      <c r="AJ62" s="18">
        <f>IFERROR(_xlfn.BETA.DIST(DATE(YEAR(AJ$2),MONTH(AJ$2),15),$AD$2,$AE$2,FALSE,DATE(YEAR($AD62),MONTH($AD62),1),DATE(YEAR($AE62),MONTH($AE62),28)),0)</f>
      </c>
      <c r="AK62" s="18">
        <f>IFERROR(_xlfn.BETA.DIST(DATE(YEAR(AK$2),MONTH(AK$2),15),$AD$2,$AE$2,FALSE,DATE(YEAR($AD62),MONTH($AD62),1),DATE(YEAR($AE62),MONTH($AE62),28)),0)</f>
      </c>
      <c r="AL62" s="18">
        <f>IFERROR(_xlfn.BETA.DIST(DATE(YEAR(AL$2),MONTH(AL$2),15),$AD$2,$AE$2,FALSE,DATE(YEAR($AD62),MONTH($AD62),1),DATE(YEAR($AE62),MONTH($AE62),28)),0)</f>
      </c>
      <c r="AM62" s="18">
        <f>IFERROR(_xlfn.BETA.DIST(DATE(YEAR(AM$2),MONTH(AM$2),15),$AD$2,$AE$2,FALSE,DATE(YEAR($AD62),MONTH($AD62),1),DATE(YEAR($AE62),MONTH($AE62),28)),0)</f>
      </c>
      <c r="AN62" s="18">
        <f>IFERROR(_xlfn.BETA.DIST(DATE(YEAR(AN$2),MONTH(AN$2),15),$AD$2,$AE$2,FALSE,DATE(YEAR($AD62),MONTH($AD62),1),DATE(YEAR($AE62),MONTH($AE62),28)),0)</f>
      </c>
      <c r="AO62" s="18">
        <f>IFERROR(_xlfn.BETA.DIST(DATE(YEAR(AO$2),MONTH(AO$2),15),$AD$2,$AE$2,FALSE,DATE(YEAR($AD62),MONTH($AD62),1),DATE(YEAR($AE62),MONTH($AE62),28)),0)</f>
      </c>
      <c r="AP62" s="18">
        <f>IFERROR(_xlfn.BETA.DIST(DATE(YEAR(AP$2),MONTH(AP$2),15),$AD$2,$AE$2,FALSE,DATE(YEAR($AD62),MONTH($AD62),1),DATE(YEAR($AE62),MONTH($AE62),28)),0)</f>
      </c>
      <c r="AQ62" s="18">
        <f>IFERROR(_xlfn.BETA.DIST(DATE(YEAR(AQ$2),MONTH(AQ$2),15),$AD$2,$AE$2,FALSE,DATE(YEAR($AD62),MONTH($AD62),1),DATE(YEAR($AE62),MONTH($AE62),28)),0)</f>
      </c>
      <c r="AR62" s="18">
        <f>IFERROR(_xlfn.BETA.DIST(DATE(YEAR(AR$2),MONTH(AR$2),15),$AD$2,$AE$2,FALSE,DATE(YEAR($AD62),MONTH($AD62),1),DATE(YEAR($AE62),MONTH($AE62),28)),0)</f>
      </c>
      <c r="AS62" s="18">
        <f>IFERROR(_xlfn.BETA.DIST(DATE(YEAR(AS$2),MONTH(AS$2),15),$AD$2,$AE$2,FALSE,DATE(YEAR($AD62),MONTH($AD62),1),DATE(YEAR($AE62),MONTH($AE62),28)),0)</f>
      </c>
      <c r="AT62" s="18">
        <f>IFERROR(_xlfn.BETA.DIST(DATE(YEAR(AT$2),MONTH(AT$2),15),$AD$2,$AE$2,FALSE,DATE(YEAR($AD62),MONTH($AD62),1),DATE(YEAR($AE62),MONTH($AE62),28)),0)</f>
      </c>
      <c r="AU62" s="18">
        <f>IFERROR(_xlfn.BETA.DIST(DATE(YEAR(AU$2),MONTH(AU$2),15),$AD$2,$AE$2,FALSE,DATE(YEAR($AD62),MONTH($AD62),1),DATE(YEAR($AE62),MONTH($AE62),28)),0)</f>
      </c>
      <c r="AV62" s="18">
        <f>SUM(AG62:AU62)</f>
      </c>
      <c r="AW62" s="18">
        <f>IF(J62&lt;&gt;0,J62,IF($AV62=0,0,AG62/$AV62*$Z62))</f>
      </c>
      <c r="AX62" s="18">
        <f>IF(K62&lt;&gt;0,K62,IF($AV62=0,0,AH62/$AV62*$Z62))</f>
      </c>
      <c r="AY62" s="18">
        <f>IF(L62&lt;&gt;0,L62,IF($AV62=0,0,AI62/$AV62*$Z62))</f>
      </c>
      <c r="AZ62" s="18">
        <f>IF(M62&lt;&gt;0,M62,IF($AV62=0,0,AJ62/$AV62*$Z62))</f>
      </c>
      <c r="BA62" s="18">
        <f>IF(N62&lt;&gt;0,N62,IF($AV62=0,0,AK62/$AV62*$Z62))</f>
      </c>
      <c r="BB62" s="18">
        <f>IF(O62&lt;&gt;0,O62,IF($AV62=0,0,AL62/$AV62*$Z62))</f>
      </c>
      <c r="BC62" s="18">
        <f>IF(P62&lt;&gt;0,P62,IF($AV62=0,0,AM62/$AV62*$Z62))</f>
      </c>
      <c r="BD62" s="18">
        <f>IF(Q62&lt;&gt;0,Q62,IF($AV62=0,0,AN62/$AV62*$Z62))</f>
      </c>
      <c r="BE62" s="18">
        <f>IF(R62&lt;&gt;0,R62,IF($AV62=0,0,AO62/$AV62*$Z62))</f>
      </c>
      <c r="BF62" s="18">
        <f>IF(S62&lt;&gt;0,S62,IF($AV62=0,0,AP62/$AV62*$Z62))</f>
      </c>
      <c r="BG62" s="18">
        <f>IF(T62&lt;&gt;0,T62,IF($AV62=0,0,AQ62/$AV62*$Z62))</f>
      </c>
      <c r="BH62" s="18">
        <f>IF(U62&lt;&gt;0,U62,IF($AV62=0,0,AR62/$AV62*$Z62))</f>
      </c>
      <c r="BI62" s="18">
        <f>IF(V62&lt;&gt;0,V62,IF($AV62=0,0,AS62/$AV62*$Z62))</f>
      </c>
      <c r="BJ62" s="18">
        <f>IF(W62&lt;&gt;0,W62,IF($AV62=0,0,AT62/$AV62*$Z62))</f>
      </c>
      <c r="BK62" s="18">
        <f>IF(X62&lt;&gt;0,X62,IF($AV62=0,0,AU62/$AV62*$Z62))</f>
      </c>
      <c r="BL62" s="18">
        <f>SUM(AW62:BK62)</f>
      </c>
      <c r="BM62" s="18">
        <f>I62-BL62</f>
      </c>
    </row>
    <row r="63" outlineLevel="4">
      <c r="A63" s="5" t="str">
        <v>10.2.5</v>
      </c>
      <c r="B63" s="5" t="str">
        <v/>
      </c>
      <c r="C63" s="5" t="str">
        <v>BSKDGNGENGR07</v>
      </c>
      <c r="D63" s="5" t="str">
        <v>BSKDGNGENGR07</v>
      </c>
      <c r="E63" s="19">
        <f>IFERROR(_xlfn.XLOOKUP(F63,Assumptions!B:B,Assumptions!C:C),0)</f>
      </c>
      <c r="F63" s="5" t="str">
        <v>Retention</v>
      </c>
      <c r="G63" s="5" t="str">
        <v/>
      </c>
      <c r="H63" s="18">
        <f>G60*E63</f>
      </c>
      <c r="I63" s="18">
        <f>H63*(1-0)</f>
      </c>
      <c r="J63" s="18">
        <v>0</v>
      </c>
      <c r="K63" s="18">
        <v>0</v>
      </c>
      <c r="L63" s="18">
        <v>0</v>
      </c>
      <c r="M63" s="18">
        <v>0</v>
      </c>
      <c r="N63" s="18">
        <v>0</v>
      </c>
      <c r="O63" s="18">
        <v>0</v>
      </c>
      <c r="P63" s="18">
        <v>0</v>
      </c>
      <c r="Q63" s="18">
        <v>0</v>
      </c>
      <c r="R63" s="18">
        <v>0</v>
      </c>
      <c r="S63" s="18">
        <v>0</v>
      </c>
      <c r="T63" s="18">
        <v>0</v>
      </c>
      <c r="U63" s="18">
        <v>0</v>
      </c>
      <c r="V63" s="18">
        <v>0</v>
      </c>
      <c r="W63" s="18">
        <v>0</v>
      </c>
      <c r="X63" s="18">
        <v>0</v>
      </c>
      <c r="Y63" s="18">
        <f>SUM(J63:X63)</f>
      </c>
      <c r="Z63" s="18">
        <f>I63-Y63</f>
      </c>
      <c r="AA63" s="20">
        <v>46483</v>
      </c>
      <c r="AB63" s="20">
        <v>46483</v>
      </c>
      <c r="AC63" s="18">
        <f>IFERROR(_xlfn.XLOOKUP(F63,Assumptions!B:B,Assumptions!D:D),0)</f>
      </c>
      <c r="AD63" s="20">
        <f>AA63+AC63</f>
      </c>
      <c r="AE63" s="20">
        <f>AC63+AB63</f>
      </c>
      <c r="AF63" s="5" t="str">
        <v/>
      </c>
      <c r="AG63" s="18">
        <f>IFERROR(_xlfn.BETA.DIST(DATE(YEAR(AG$2),MONTH(AG$2),15),$AD$2,$AE$2,FALSE,DATE(YEAR($AD63),MONTH($AD63),1),DATE(YEAR($AE63),MONTH($AE63),28)),0)</f>
      </c>
      <c r="AH63" s="18">
        <f>IFERROR(_xlfn.BETA.DIST(DATE(YEAR(AH$2),MONTH(AH$2),15),$AD$2,$AE$2,FALSE,DATE(YEAR($AD63),MONTH($AD63),1),DATE(YEAR($AE63),MONTH($AE63),28)),0)</f>
      </c>
      <c r="AI63" s="18">
        <f>IFERROR(_xlfn.BETA.DIST(DATE(YEAR(AI$2),MONTH(AI$2),15),$AD$2,$AE$2,FALSE,DATE(YEAR($AD63),MONTH($AD63),1),DATE(YEAR($AE63),MONTH($AE63),28)),0)</f>
      </c>
      <c r="AJ63" s="18">
        <f>IFERROR(_xlfn.BETA.DIST(DATE(YEAR(AJ$2),MONTH(AJ$2),15),$AD$2,$AE$2,FALSE,DATE(YEAR($AD63),MONTH($AD63),1),DATE(YEAR($AE63),MONTH($AE63),28)),0)</f>
      </c>
      <c r="AK63" s="18">
        <f>IFERROR(_xlfn.BETA.DIST(DATE(YEAR(AK$2),MONTH(AK$2),15),$AD$2,$AE$2,FALSE,DATE(YEAR($AD63),MONTH($AD63),1),DATE(YEAR($AE63),MONTH($AE63),28)),0)</f>
      </c>
      <c r="AL63" s="18">
        <f>IFERROR(_xlfn.BETA.DIST(DATE(YEAR(AL$2),MONTH(AL$2),15),$AD$2,$AE$2,FALSE,DATE(YEAR($AD63),MONTH($AD63),1),DATE(YEAR($AE63),MONTH($AE63),28)),0)</f>
      </c>
      <c r="AM63" s="18">
        <f>IFERROR(_xlfn.BETA.DIST(DATE(YEAR(AM$2),MONTH(AM$2),15),$AD$2,$AE$2,FALSE,DATE(YEAR($AD63),MONTH($AD63),1),DATE(YEAR($AE63),MONTH($AE63),28)),0)</f>
      </c>
      <c r="AN63" s="18">
        <f>IFERROR(_xlfn.BETA.DIST(DATE(YEAR(AN$2),MONTH(AN$2),15),$AD$2,$AE$2,FALSE,DATE(YEAR($AD63),MONTH($AD63),1),DATE(YEAR($AE63),MONTH($AE63),28)),0)</f>
      </c>
      <c r="AO63" s="18">
        <f>IFERROR(_xlfn.BETA.DIST(DATE(YEAR(AO$2),MONTH(AO$2),15),$AD$2,$AE$2,FALSE,DATE(YEAR($AD63),MONTH($AD63),1),DATE(YEAR($AE63),MONTH($AE63),28)),0)</f>
      </c>
      <c r="AP63" s="18">
        <f>IFERROR(_xlfn.BETA.DIST(DATE(YEAR(AP$2),MONTH(AP$2),15),$AD$2,$AE$2,FALSE,DATE(YEAR($AD63),MONTH($AD63),1),DATE(YEAR($AE63),MONTH($AE63),28)),0)</f>
      </c>
      <c r="AQ63" s="18">
        <f>IFERROR(_xlfn.BETA.DIST(DATE(YEAR(AQ$2),MONTH(AQ$2),15),$AD$2,$AE$2,FALSE,DATE(YEAR($AD63),MONTH($AD63),1),DATE(YEAR($AE63),MONTH($AE63),28)),0)</f>
      </c>
      <c r="AR63" s="18">
        <f>IFERROR(_xlfn.BETA.DIST(DATE(YEAR(AR$2),MONTH(AR$2),15),$AD$2,$AE$2,FALSE,DATE(YEAR($AD63),MONTH($AD63),1),DATE(YEAR($AE63),MONTH($AE63),28)),0)</f>
      </c>
      <c r="AS63" s="18">
        <f>IFERROR(_xlfn.BETA.DIST(DATE(YEAR(AS$2),MONTH(AS$2),15),$AD$2,$AE$2,FALSE,DATE(YEAR($AD63),MONTH($AD63),1),DATE(YEAR($AE63),MONTH($AE63),28)),0)</f>
      </c>
      <c r="AT63" s="18">
        <f>IFERROR(_xlfn.BETA.DIST(DATE(YEAR(AT$2),MONTH(AT$2),15),$AD$2,$AE$2,FALSE,DATE(YEAR($AD63),MONTH($AD63),1),DATE(YEAR($AE63),MONTH($AE63),28)),0)</f>
      </c>
      <c r="AU63" s="18">
        <f>IFERROR(_xlfn.BETA.DIST(DATE(YEAR(AU$2),MONTH(AU$2),15),$AD$2,$AE$2,FALSE,DATE(YEAR($AD63),MONTH($AD63),1),DATE(YEAR($AE63),MONTH($AE63),28)),0)</f>
      </c>
      <c r="AV63" s="18">
        <f>SUM(AG63:AU63)</f>
      </c>
      <c r="AW63" s="18">
        <f>IF(J63&lt;&gt;0,J63,IF($AV63=0,0,AG63/$AV63*$Z63))</f>
      </c>
      <c r="AX63" s="18">
        <f>IF(K63&lt;&gt;0,K63,IF($AV63=0,0,AH63/$AV63*$Z63))</f>
      </c>
      <c r="AY63" s="18">
        <f>IF(L63&lt;&gt;0,L63,IF($AV63=0,0,AI63/$AV63*$Z63))</f>
      </c>
      <c r="AZ63" s="18">
        <f>IF(M63&lt;&gt;0,M63,IF($AV63=0,0,AJ63/$AV63*$Z63))</f>
      </c>
      <c r="BA63" s="18">
        <f>IF(N63&lt;&gt;0,N63,IF($AV63=0,0,AK63/$AV63*$Z63))</f>
      </c>
      <c r="BB63" s="18">
        <f>IF(O63&lt;&gt;0,O63,IF($AV63=0,0,AL63/$AV63*$Z63))</f>
      </c>
      <c r="BC63" s="18">
        <f>IF(P63&lt;&gt;0,P63,IF($AV63=0,0,AM63/$AV63*$Z63))</f>
      </c>
      <c r="BD63" s="18">
        <f>IF(Q63&lt;&gt;0,Q63,IF($AV63=0,0,AN63/$AV63*$Z63))</f>
      </c>
      <c r="BE63" s="18">
        <f>IF(R63&lt;&gt;0,R63,IF($AV63=0,0,AO63/$AV63*$Z63))</f>
      </c>
      <c r="BF63" s="18">
        <f>IF(S63&lt;&gt;0,S63,IF($AV63=0,0,AP63/$AV63*$Z63))</f>
      </c>
      <c r="BG63" s="18">
        <f>IF(T63&lt;&gt;0,T63,IF($AV63=0,0,AQ63/$AV63*$Z63))</f>
      </c>
      <c r="BH63" s="18">
        <f>IF(U63&lt;&gt;0,U63,IF($AV63=0,0,AR63/$AV63*$Z63))</f>
      </c>
      <c r="BI63" s="18">
        <f>IF(V63&lt;&gt;0,V63,IF($AV63=0,0,AS63/$AV63*$Z63))</f>
      </c>
      <c r="BJ63" s="18">
        <f>IF(W63&lt;&gt;0,W63,IF($AV63=0,0,AT63/$AV63*$Z63))</f>
      </c>
      <c r="BK63" s="18">
        <f>IF(X63&lt;&gt;0,X63,IF($AV63=0,0,AU63/$AV63*$Z63))</f>
      </c>
      <c r="BL63" s="18">
        <f>SUM(AW63:BK63)</f>
      </c>
      <c r="BM63" s="18">
        <f>I63-BL63</f>
      </c>
    </row>
    <row r="64" outlineLevel="3">
      <c r="A64" s="17" t="str">
        <v>10.2.6</v>
      </c>
      <c r="B64" s="17" t="str">
        <v/>
      </c>
      <c r="C64" s="17" t="str">
        <v/>
      </c>
      <c r="D64" s="17" t="str">
        <v/>
      </c>
      <c r="E64" s="17" t="str">
        <v>10.2.6</v>
      </c>
      <c r="F64" s="17" t="str">
        <v>Standalone cabinets</v>
      </c>
      <c r="G64" s="17">
        <v>35852.94</v>
      </c>
      <c r="H64" s="17" t="str">
        <v/>
      </c>
      <c r="I64" s="17" t="str">
        <v/>
      </c>
      <c r="J64" s="17" t="str">
        <v/>
      </c>
      <c r="K64" s="17" t="str">
        <v/>
      </c>
      <c r="L64" s="17" t="str">
        <v/>
      </c>
      <c r="M64" s="17" t="str">
        <v/>
      </c>
      <c r="N64" s="17" t="str">
        <v/>
      </c>
      <c r="O64" s="17" t="str">
        <v/>
      </c>
      <c r="P64" s="17" t="str">
        <v/>
      </c>
      <c r="Q64" s="17" t="str">
        <v/>
      </c>
      <c r="R64" s="17" t="str">
        <v/>
      </c>
      <c r="S64" s="17" t="str">
        <v/>
      </c>
      <c r="T64" s="17" t="str">
        <v/>
      </c>
      <c r="U64" s="17" t="str">
        <v/>
      </c>
      <c r="V64" s="17" t="str">
        <v/>
      </c>
      <c r="W64" s="17" t="str">
        <v/>
      </c>
      <c r="X64" s="17" t="str">
        <v/>
      </c>
      <c r="Y64" s="17" t="str">
        <v/>
      </c>
      <c r="Z64" s="17" t="str">
        <v/>
      </c>
      <c r="AA64" s="17" t="str">
        <v/>
      </c>
      <c r="AB64" s="17" t="str">
        <v/>
      </c>
      <c r="AC64" s="17" t="str">
        <v/>
      </c>
      <c r="AD64" s="17" t="str">
        <v/>
      </c>
      <c r="AE64" s="17" t="str">
        <v/>
      </c>
      <c r="AF64" s="5" t="str">
        <v/>
      </c>
      <c r="AG64" s="18">
        <f>IFERROR(_xlfn.BETA.DIST(DATE(YEAR(AG$2),MONTH(AG$2),15),$AD$2,$AE$2,FALSE,DATE(YEAR($AD64),MONTH($AD64),1),DATE(YEAR($AE64),MONTH($AE64),28)),0)</f>
      </c>
      <c r="AH64" s="18">
        <f>IFERROR(_xlfn.BETA.DIST(DATE(YEAR(AH$2),MONTH(AH$2),15),$AD$2,$AE$2,FALSE,DATE(YEAR($AD64),MONTH($AD64),1),DATE(YEAR($AE64),MONTH($AE64),28)),0)</f>
      </c>
      <c r="AI64" s="18">
        <f>IFERROR(_xlfn.BETA.DIST(DATE(YEAR(AI$2),MONTH(AI$2),15),$AD$2,$AE$2,FALSE,DATE(YEAR($AD64),MONTH($AD64),1),DATE(YEAR($AE64),MONTH($AE64),28)),0)</f>
      </c>
      <c r="AJ64" s="18">
        <f>IFERROR(_xlfn.BETA.DIST(DATE(YEAR(AJ$2),MONTH(AJ$2),15),$AD$2,$AE$2,FALSE,DATE(YEAR($AD64),MONTH($AD64),1),DATE(YEAR($AE64),MONTH($AE64),28)),0)</f>
      </c>
      <c r="AK64" s="18">
        <f>IFERROR(_xlfn.BETA.DIST(DATE(YEAR(AK$2),MONTH(AK$2),15),$AD$2,$AE$2,FALSE,DATE(YEAR($AD64),MONTH($AD64),1),DATE(YEAR($AE64),MONTH($AE64),28)),0)</f>
      </c>
      <c r="AL64" s="18">
        <f>IFERROR(_xlfn.BETA.DIST(DATE(YEAR(AL$2),MONTH(AL$2),15),$AD$2,$AE$2,FALSE,DATE(YEAR($AD64),MONTH($AD64),1),DATE(YEAR($AE64),MONTH($AE64),28)),0)</f>
      </c>
      <c r="AM64" s="18">
        <f>IFERROR(_xlfn.BETA.DIST(DATE(YEAR(AM$2),MONTH(AM$2),15),$AD$2,$AE$2,FALSE,DATE(YEAR($AD64),MONTH($AD64),1),DATE(YEAR($AE64),MONTH($AE64),28)),0)</f>
      </c>
      <c r="AN64" s="18">
        <f>IFERROR(_xlfn.BETA.DIST(DATE(YEAR(AN$2),MONTH(AN$2),15),$AD$2,$AE$2,FALSE,DATE(YEAR($AD64),MONTH($AD64),1),DATE(YEAR($AE64),MONTH($AE64),28)),0)</f>
      </c>
      <c r="AO64" s="18">
        <f>IFERROR(_xlfn.BETA.DIST(DATE(YEAR(AO$2),MONTH(AO$2),15),$AD$2,$AE$2,FALSE,DATE(YEAR($AD64),MONTH($AD64),1),DATE(YEAR($AE64),MONTH($AE64),28)),0)</f>
      </c>
      <c r="AP64" s="18">
        <f>IFERROR(_xlfn.BETA.DIST(DATE(YEAR(AP$2),MONTH(AP$2),15),$AD$2,$AE$2,FALSE,DATE(YEAR($AD64),MONTH($AD64),1),DATE(YEAR($AE64),MONTH($AE64),28)),0)</f>
      </c>
      <c r="AQ64" s="18">
        <f>IFERROR(_xlfn.BETA.DIST(DATE(YEAR(AQ$2),MONTH(AQ$2),15),$AD$2,$AE$2,FALSE,DATE(YEAR($AD64),MONTH($AD64),1),DATE(YEAR($AE64),MONTH($AE64),28)),0)</f>
      </c>
      <c r="AR64" s="18">
        <f>IFERROR(_xlfn.BETA.DIST(DATE(YEAR(AR$2),MONTH(AR$2),15),$AD$2,$AE$2,FALSE,DATE(YEAR($AD64),MONTH($AD64),1),DATE(YEAR($AE64),MONTH($AE64),28)),0)</f>
      </c>
      <c r="AS64" s="18">
        <f>IFERROR(_xlfn.BETA.DIST(DATE(YEAR(AS$2),MONTH(AS$2),15),$AD$2,$AE$2,FALSE,DATE(YEAR($AD64),MONTH($AD64),1),DATE(YEAR($AE64),MONTH($AE64),28)),0)</f>
      </c>
      <c r="AT64" s="18">
        <f>IFERROR(_xlfn.BETA.DIST(DATE(YEAR(AT$2),MONTH(AT$2),15),$AD$2,$AE$2,FALSE,DATE(YEAR($AD64),MONTH($AD64),1),DATE(YEAR($AE64),MONTH($AE64),28)),0)</f>
      </c>
      <c r="AU64" s="18">
        <f>IFERROR(_xlfn.BETA.DIST(DATE(YEAR(AU$2),MONTH(AU$2),15),$AD$2,$AE$2,FALSE,DATE(YEAR($AD64),MONTH($AD64),1),DATE(YEAR($AE64),MONTH($AE64),28)),0)</f>
      </c>
      <c r="AV64" s="18">
        <f>SUM(AG64:AU64)</f>
      </c>
      <c r="AW64" s="18">
        <f>IF(J64&lt;&gt;0,J64,IF($AV64=0,0,AG64/$AV64*$Z64))</f>
      </c>
      <c r="AX64" s="18">
        <f>IF(K64&lt;&gt;0,K64,IF($AV64=0,0,AH64/$AV64*$Z64))</f>
      </c>
      <c r="AY64" s="18">
        <f>IF(L64&lt;&gt;0,L64,IF($AV64=0,0,AI64/$AV64*$Z64))</f>
      </c>
      <c r="AZ64" s="18">
        <f>IF(M64&lt;&gt;0,M64,IF($AV64=0,0,AJ64/$AV64*$Z64))</f>
      </c>
      <c r="BA64" s="18">
        <f>IF(N64&lt;&gt;0,N64,IF($AV64=0,0,AK64/$AV64*$Z64))</f>
      </c>
      <c r="BB64" s="18">
        <f>IF(O64&lt;&gt;0,O64,IF($AV64=0,0,AL64/$AV64*$Z64))</f>
      </c>
      <c r="BC64" s="18">
        <f>IF(P64&lt;&gt;0,P64,IF($AV64=0,0,AM64/$AV64*$Z64))</f>
      </c>
      <c r="BD64" s="18">
        <f>IF(Q64&lt;&gt;0,Q64,IF($AV64=0,0,AN64/$AV64*$Z64))</f>
      </c>
      <c r="BE64" s="18">
        <f>IF(R64&lt;&gt;0,R64,IF($AV64=0,0,AO64/$AV64*$Z64))</f>
      </c>
      <c r="BF64" s="18">
        <f>IF(S64&lt;&gt;0,S64,IF($AV64=0,0,AP64/$AV64*$Z64))</f>
      </c>
      <c r="BG64" s="18">
        <f>IF(T64&lt;&gt;0,T64,IF($AV64=0,0,AQ64/$AV64*$Z64))</f>
      </c>
      <c r="BH64" s="18">
        <f>IF(U64&lt;&gt;0,U64,IF($AV64=0,0,AR64/$AV64*$Z64))</f>
      </c>
      <c r="BI64" s="18">
        <f>IF(V64&lt;&gt;0,V64,IF($AV64=0,0,AS64/$AV64*$Z64))</f>
      </c>
      <c r="BJ64" s="18">
        <f>IF(W64&lt;&gt;0,W64,IF($AV64=0,0,AT64/$AV64*$Z64))</f>
      </c>
      <c r="BK64" s="18">
        <f>IF(X64&lt;&gt;0,X64,IF($AV64=0,0,AU64/$AV64*$Z64))</f>
      </c>
      <c r="BL64" s="18">
        <f>SUM(AW64:BK64)</f>
      </c>
      <c r="BM64" s="17" t="str">
        <v/>
      </c>
    </row>
    <row r="65" outlineLevel="4">
      <c r="A65" s="5" t="str">
        <v>10.2.6</v>
      </c>
      <c r="B65" s="5" t="str">
        <v/>
      </c>
      <c r="C65" s="5" t="str">
        <v>BSKDGNGENGR05</v>
      </c>
      <c r="D65" s="5" t="str">
        <v>BSKDGNGENGR05</v>
      </c>
      <c r="E65" s="19">
        <f>IFERROR(_xlfn.XLOOKUP(F65,Assumptions!B:B,Assumptions!C:C),0)</f>
      </c>
      <c r="F65" s="5" t="str">
        <v>Advanced Payment</v>
      </c>
      <c r="G65" s="5" t="str">
        <v/>
      </c>
      <c r="H65" s="18">
        <f>G64*E65</f>
      </c>
      <c r="I65" s="18">
        <f>H65*(1-0)</f>
      </c>
      <c r="J65" s="18">
        <v>0</v>
      </c>
      <c r="K65" s="18">
        <v>0</v>
      </c>
      <c r="L65" s="18">
        <v>0</v>
      </c>
      <c r="M65" s="18">
        <v>0</v>
      </c>
      <c r="N65" s="18">
        <v>0</v>
      </c>
      <c r="O65" s="18">
        <v>0</v>
      </c>
      <c r="P65" s="18">
        <v>0</v>
      </c>
      <c r="Q65" s="18">
        <v>0</v>
      </c>
      <c r="R65" s="18">
        <v>0</v>
      </c>
      <c r="S65" s="18">
        <v>0</v>
      </c>
      <c r="T65" s="18">
        <v>0</v>
      </c>
      <c r="U65" s="18">
        <v>0</v>
      </c>
      <c r="V65" s="18">
        <v>0</v>
      </c>
      <c r="W65" s="18">
        <v>0</v>
      </c>
      <c r="X65" s="18">
        <v>0</v>
      </c>
      <c r="Y65" s="18">
        <f>SUM(J65:X65)</f>
      </c>
      <c r="Z65" s="18">
        <f>I65-Y65</f>
      </c>
      <c r="AA65" s="20">
        <v>46026</v>
      </c>
      <c r="AB65" s="20">
        <v>46026</v>
      </c>
      <c r="AC65" s="18">
        <f>IFERROR(_xlfn.XLOOKUP(F65,Assumptions!B:B,Assumptions!D:D),0)</f>
      </c>
      <c r="AD65" s="20">
        <f>AA65+AC65</f>
      </c>
      <c r="AE65" s="20">
        <f>AC65+AB65</f>
      </c>
      <c r="AF65" s="5" t="str">
        <v/>
      </c>
      <c r="AG65" s="18">
        <f>IFERROR(_xlfn.BETA.DIST(DATE(YEAR(AG$2),MONTH(AG$2),15),$AD$2,$AE$2,FALSE,DATE(YEAR($AD65),MONTH($AD65),1),DATE(YEAR($AE65),MONTH($AE65),28)),0)</f>
      </c>
      <c r="AH65" s="18">
        <f>IFERROR(_xlfn.BETA.DIST(DATE(YEAR(AH$2),MONTH(AH$2),15),$AD$2,$AE$2,FALSE,DATE(YEAR($AD65),MONTH($AD65),1),DATE(YEAR($AE65),MONTH($AE65),28)),0)</f>
      </c>
      <c r="AI65" s="18">
        <f>IFERROR(_xlfn.BETA.DIST(DATE(YEAR(AI$2),MONTH(AI$2),15),$AD$2,$AE$2,FALSE,DATE(YEAR($AD65),MONTH($AD65),1),DATE(YEAR($AE65),MONTH($AE65),28)),0)</f>
      </c>
      <c r="AJ65" s="18">
        <f>IFERROR(_xlfn.BETA.DIST(DATE(YEAR(AJ$2),MONTH(AJ$2),15),$AD$2,$AE$2,FALSE,DATE(YEAR($AD65),MONTH($AD65),1),DATE(YEAR($AE65),MONTH($AE65),28)),0)</f>
      </c>
      <c r="AK65" s="18">
        <f>IFERROR(_xlfn.BETA.DIST(DATE(YEAR(AK$2),MONTH(AK$2),15),$AD$2,$AE$2,FALSE,DATE(YEAR($AD65),MONTH($AD65),1),DATE(YEAR($AE65),MONTH($AE65),28)),0)</f>
      </c>
      <c r="AL65" s="18">
        <f>IFERROR(_xlfn.BETA.DIST(DATE(YEAR(AL$2),MONTH(AL$2),15),$AD$2,$AE$2,FALSE,DATE(YEAR($AD65),MONTH($AD65),1),DATE(YEAR($AE65),MONTH($AE65),28)),0)</f>
      </c>
      <c r="AM65" s="18">
        <f>IFERROR(_xlfn.BETA.DIST(DATE(YEAR(AM$2),MONTH(AM$2),15),$AD$2,$AE$2,FALSE,DATE(YEAR($AD65),MONTH($AD65),1),DATE(YEAR($AE65),MONTH($AE65),28)),0)</f>
      </c>
      <c r="AN65" s="18">
        <f>IFERROR(_xlfn.BETA.DIST(DATE(YEAR(AN$2),MONTH(AN$2),15),$AD$2,$AE$2,FALSE,DATE(YEAR($AD65),MONTH($AD65),1),DATE(YEAR($AE65),MONTH($AE65),28)),0)</f>
      </c>
      <c r="AO65" s="18">
        <f>IFERROR(_xlfn.BETA.DIST(DATE(YEAR(AO$2),MONTH(AO$2),15),$AD$2,$AE$2,FALSE,DATE(YEAR($AD65),MONTH($AD65),1),DATE(YEAR($AE65),MONTH($AE65),28)),0)</f>
      </c>
      <c r="AP65" s="18">
        <f>IFERROR(_xlfn.BETA.DIST(DATE(YEAR(AP$2),MONTH(AP$2),15),$AD$2,$AE$2,FALSE,DATE(YEAR($AD65),MONTH($AD65),1),DATE(YEAR($AE65),MONTH($AE65),28)),0)</f>
      </c>
      <c r="AQ65" s="18">
        <f>IFERROR(_xlfn.BETA.DIST(DATE(YEAR(AQ$2),MONTH(AQ$2),15),$AD$2,$AE$2,FALSE,DATE(YEAR($AD65),MONTH($AD65),1),DATE(YEAR($AE65),MONTH($AE65),28)),0)</f>
      </c>
      <c r="AR65" s="18">
        <f>IFERROR(_xlfn.BETA.DIST(DATE(YEAR(AR$2),MONTH(AR$2),15),$AD$2,$AE$2,FALSE,DATE(YEAR($AD65),MONTH($AD65),1),DATE(YEAR($AE65),MONTH($AE65),28)),0)</f>
      </c>
      <c r="AS65" s="18">
        <f>IFERROR(_xlfn.BETA.DIST(DATE(YEAR(AS$2),MONTH(AS$2),15),$AD$2,$AE$2,FALSE,DATE(YEAR($AD65),MONTH($AD65),1),DATE(YEAR($AE65),MONTH($AE65),28)),0)</f>
      </c>
      <c r="AT65" s="18">
        <f>IFERROR(_xlfn.BETA.DIST(DATE(YEAR(AT$2),MONTH(AT$2),15),$AD$2,$AE$2,FALSE,DATE(YEAR($AD65),MONTH($AD65),1),DATE(YEAR($AE65),MONTH($AE65),28)),0)</f>
      </c>
      <c r="AU65" s="18">
        <f>IFERROR(_xlfn.BETA.DIST(DATE(YEAR(AU$2),MONTH(AU$2),15),$AD$2,$AE$2,FALSE,DATE(YEAR($AD65),MONTH($AD65),1),DATE(YEAR($AE65),MONTH($AE65),28)),0)</f>
      </c>
      <c r="AV65" s="18">
        <f>SUM(AG65:AU65)</f>
      </c>
      <c r="AW65" s="18">
        <f>IF(J65&lt;&gt;0,J65,IF($AV65=0,0,AG65/$AV65*$Z65))</f>
      </c>
      <c r="AX65" s="18">
        <f>IF(K65&lt;&gt;0,K65,IF($AV65=0,0,AH65/$AV65*$Z65))</f>
      </c>
      <c r="AY65" s="18">
        <f>IF(L65&lt;&gt;0,L65,IF($AV65=0,0,AI65/$AV65*$Z65))</f>
      </c>
      <c r="AZ65" s="18">
        <f>IF(M65&lt;&gt;0,M65,IF($AV65=0,0,AJ65/$AV65*$Z65))</f>
      </c>
      <c r="BA65" s="18">
        <f>IF(N65&lt;&gt;0,N65,IF($AV65=0,0,AK65/$AV65*$Z65))</f>
      </c>
      <c r="BB65" s="18">
        <f>IF(O65&lt;&gt;0,O65,IF($AV65=0,0,AL65/$AV65*$Z65))</f>
      </c>
      <c r="BC65" s="18">
        <f>IF(P65&lt;&gt;0,P65,IF($AV65=0,0,AM65/$AV65*$Z65))</f>
      </c>
      <c r="BD65" s="18">
        <f>IF(Q65&lt;&gt;0,Q65,IF($AV65=0,0,AN65/$AV65*$Z65))</f>
      </c>
      <c r="BE65" s="18">
        <f>IF(R65&lt;&gt;0,R65,IF($AV65=0,0,AO65/$AV65*$Z65))</f>
      </c>
      <c r="BF65" s="18">
        <f>IF(S65&lt;&gt;0,S65,IF($AV65=0,0,AP65/$AV65*$Z65))</f>
      </c>
      <c r="BG65" s="18">
        <f>IF(T65&lt;&gt;0,T65,IF($AV65=0,0,AQ65/$AV65*$Z65))</f>
      </c>
      <c r="BH65" s="18">
        <f>IF(U65&lt;&gt;0,U65,IF($AV65=0,0,AR65/$AV65*$Z65))</f>
      </c>
      <c r="BI65" s="18">
        <f>IF(V65&lt;&gt;0,V65,IF($AV65=0,0,AS65/$AV65*$Z65))</f>
      </c>
      <c r="BJ65" s="18">
        <f>IF(W65&lt;&gt;0,W65,IF($AV65=0,0,AT65/$AV65*$Z65))</f>
      </c>
      <c r="BK65" s="18">
        <f>IF(X65&lt;&gt;0,X65,IF($AV65=0,0,AU65/$AV65*$Z65))</f>
      </c>
      <c r="BL65" s="18">
        <f>SUM(AW65:BK65)</f>
      </c>
      <c r="BM65" s="18">
        <f>I65-BL65</f>
      </c>
    </row>
    <row r="66" outlineLevel="4">
      <c r="A66" s="5" t="str">
        <v>10.2.6</v>
      </c>
      <c r="B66" s="5" t="str">
        <v/>
      </c>
      <c r="C66" s="5" t="str">
        <v/>
      </c>
      <c r="D66" s="5" t="str">
        <v/>
      </c>
      <c r="E66" s="19">
        <f>IFERROR(_xlfn.XLOOKUP(F66,Assumptions!B:B,Assumptions!C:C),0)</f>
      </c>
      <c r="F66" s="5" t="str">
        <v>Site Delivery EUR</v>
      </c>
      <c r="G66" s="5" t="str">
        <v/>
      </c>
      <c r="H66" s="18">
        <f>G64*E66</f>
      </c>
      <c r="I66" s="18">
        <f>H66*(1-0)</f>
      </c>
      <c r="J66" s="18">
        <v>0</v>
      </c>
      <c r="K66" s="18">
        <v>0</v>
      </c>
      <c r="L66" s="18">
        <v>0</v>
      </c>
      <c r="M66" s="18">
        <v>0</v>
      </c>
      <c r="N66" s="18">
        <v>0</v>
      </c>
      <c r="O66" s="18">
        <v>0</v>
      </c>
      <c r="P66" s="18">
        <v>0</v>
      </c>
      <c r="Q66" s="18">
        <v>0</v>
      </c>
      <c r="R66" s="18">
        <v>0</v>
      </c>
      <c r="S66" s="18">
        <v>0</v>
      </c>
      <c r="T66" s="18">
        <v>0</v>
      </c>
      <c r="U66" s="18">
        <v>0</v>
      </c>
      <c r="V66" s="18">
        <v>0</v>
      </c>
      <c r="W66" s="18">
        <v>0</v>
      </c>
      <c r="X66" s="18">
        <v>0</v>
      </c>
      <c r="Y66" s="18">
        <f>SUM(J66:X66)</f>
      </c>
      <c r="Z66" s="18">
        <f>I66-Y66</f>
      </c>
      <c r="AA66" s="5" t="str">
        <v/>
      </c>
      <c r="AB66" s="5" t="str">
        <v/>
      </c>
      <c r="AC66" s="18">
        <f>IFERROR(_xlfn.XLOOKUP(F66,Assumptions!B:B,Assumptions!D:D),0)</f>
      </c>
      <c r="AD66" s="20">
        <f>AA66+AC66</f>
      </c>
      <c r="AE66" s="20">
        <f>AC66+AB66</f>
      </c>
      <c r="AF66" s="5" t="str">
        <v/>
      </c>
      <c r="AG66" s="18">
        <f>IFERROR(_xlfn.BETA.DIST(DATE(YEAR(AG$2),MONTH(AG$2),15),$AD$2,$AE$2,FALSE,DATE(YEAR($AD66),MONTH($AD66),1),DATE(YEAR($AE66),MONTH($AE66),28)),0)</f>
      </c>
      <c r="AH66" s="18">
        <f>IFERROR(_xlfn.BETA.DIST(DATE(YEAR(AH$2),MONTH(AH$2),15),$AD$2,$AE$2,FALSE,DATE(YEAR($AD66),MONTH($AD66),1),DATE(YEAR($AE66),MONTH($AE66),28)),0)</f>
      </c>
      <c r="AI66" s="18">
        <f>IFERROR(_xlfn.BETA.DIST(DATE(YEAR(AI$2),MONTH(AI$2),15),$AD$2,$AE$2,FALSE,DATE(YEAR($AD66),MONTH($AD66),1),DATE(YEAR($AE66),MONTH($AE66),28)),0)</f>
      </c>
      <c r="AJ66" s="18">
        <f>IFERROR(_xlfn.BETA.DIST(DATE(YEAR(AJ$2),MONTH(AJ$2),15),$AD$2,$AE$2,FALSE,DATE(YEAR($AD66),MONTH($AD66),1),DATE(YEAR($AE66),MONTH($AE66),28)),0)</f>
      </c>
      <c r="AK66" s="18">
        <f>IFERROR(_xlfn.BETA.DIST(DATE(YEAR(AK$2),MONTH(AK$2),15),$AD$2,$AE$2,FALSE,DATE(YEAR($AD66),MONTH($AD66),1),DATE(YEAR($AE66),MONTH($AE66),28)),0)</f>
      </c>
      <c r="AL66" s="18">
        <f>IFERROR(_xlfn.BETA.DIST(DATE(YEAR(AL$2),MONTH(AL$2),15),$AD$2,$AE$2,FALSE,DATE(YEAR($AD66),MONTH($AD66),1),DATE(YEAR($AE66),MONTH($AE66),28)),0)</f>
      </c>
      <c r="AM66" s="18">
        <f>IFERROR(_xlfn.BETA.DIST(DATE(YEAR(AM$2),MONTH(AM$2),15),$AD$2,$AE$2,FALSE,DATE(YEAR($AD66),MONTH($AD66),1),DATE(YEAR($AE66),MONTH($AE66),28)),0)</f>
      </c>
      <c r="AN66" s="18">
        <f>IFERROR(_xlfn.BETA.DIST(DATE(YEAR(AN$2),MONTH(AN$2),15),$AD$2,$AE$2,FALSE,DATE(YEAR($AD66),MONTH($AD66),1),DATE(YEAR($AE66),MONTH($AE66),28)),0)</f>
      </c>
      <c r="AO66" s="18">
        <f>IFERROR(_xlfn.BETA.DIST(DATE(YEAR(AO$2),MONTH(AO$2),15),$AD$2,$AE$2,FALSE,DATE(YEAR($AD66),MONTH($AD66),1),DATE(YEAR($AE66),MONTH($AE66),28)),0)</f>
      </c>
      <c r="AP66" s="18">
        <f>IFERROR(_xlfn.BETA.DIST(DATE(YEAR(AP$2),MONTH(AP$2),15),$AD$2,$AE$2,FALSE,DATE(YEAR($AD66),MONTH($AD66),1),DATE(YEAR($AE66),MONTH($AE66),28)),0)</f>
      </c>
      <c r="AQ66" s="18">
        <f>IFERROR(_xlfn.BETA.DIST(DATE(YEAR(AQ$2),MONTH(AQ$2),15),$AD$2,$AE$2,FALSE,DATE(YEAR($AD66),MONTH($AD66),1),DATE(YEAR($AE66),MONTH($AE66),28)),0)</f>
      </c>
      <c r="AR66" s="18">
        <f>IFERROR(_xlfn.BETA.DIST(DATE(YEAR(AR$2),MONTH(AR$2),15),$AD$2,$AE$2,FALSE,DATE(YEAR($AD66),MONTH($AD66),1),DATE(YEAR($AE66),MONTH($AE66),28)),0)</f>
      </c>
      <c r="AS66" s="18">
        <f>IFERROR(_xlfn.BETA.DIST(DATE(YEAR(AS$2),MONTH(AS$2),15),$AD$2,$AE$2,FALSE,DATE(YEAR($AD66),MONTH($AD66),1),DATE(YEAR($AE66),MONTH($AE66),28)),0)</f>
      </c>
      <c r="AT66" s="18">
        <f>IFERROR(_xlfn.BETA.DIST(DATE(YEAR(AT$2),MONTH(AT$2),15),$AD$2,$AE$2,FALSE,DATE(YEAR($AD66),MONTH($AD66),1),DATE(YEAR($AE66),MONTH($AE66),28)),0)</f>
      </c>
      <c r="AU66" s="18">
        <f>IFERROR(_xlfn.BETA.DIST(DATE(YEAR(AU$2),MONTH(AU$2),15),$AD$2,$AE$2,FALSE,DATE(YEAR($AD66),MONTH($AD66),1),DATE(YEAR($AE66),MONTH($AE66),28)),0)</f>
      </c>
      <c r="AV66" s="18">
        <f>SUM(AG66:AU66)</f>
      </c>
      <c r="AW66" s="18">
        <f>IF(J66&lt;&gt;0,J66,IF($AV66=0,0,AG66/$AV66*$Z66))</f>
      </c>
      <c r="AX66" s="18">
        <f>IF(K66&lt;&gt;0,K66,IF($AV66=0,0,AH66/$AV66*$Z66))</f>
      </c>
      <c r="AY66" s="18">
        <f>IF(L66&lt;&gt;0,L66,IF($AV66=0,0,AI66/$AV66*$Z66))</f>
      </c>
      <c r="AZ66" s="18">
        <f>IF(M66&lt;&gt;0,M66,IF($AV66=0,0,AJ66/$AV66*$Z66))</f>
      </c>
      <c r="BA66" s="18">
        <f>IF(N66&lt;&gt;0,N66,IF($AV66=0,0,AK66/$AV66*$Z66))</f>
      </c>
      <c r="BB66" s="18">
        <f>IF(O66&lt;&gt;0,O66,IF($AV66=0,0,AL66/$AV66*$Z66))</f>
      </c>
      <c r="BC66" s="18">
        <f>IF(P66&lt;&gt;0,P66,IF($AV66=0,0,AM66/$AV66*$Z66))</f>
      </c>
      <c r="BD66" s="18">
        <f>IF(Q66&lt;&gt;0,Q66,IF($AV66=0,0,AN66/$AV66*$Z66))</f>
      </c>
      <c r="BE66" s="18">
        <f>IF(R66&lt;&gt;0,R66,IF($AV66=0,0,AO66/$AV66*$Z66))</f>
      </c>
      <c r="BF66" s="18">
        <f>IF(S66&lt;&gt;0,S66,IF($AV66=0,0,AP66/$AV66*$Z66))</f>
      </c>
      <c r="BG66" s="18">
        <f>IF(T66&lt;&gt;0,T66,IF($AV66=0,0,AQ66/$AV66*$Z66))</f>
      </c>
      <c r="BH66" s="18">
        <f>IF(U66&lt;&gt;0,U66,IF($AV66=0,0,AR66/$AV66*$Z66))</f>
      </c>
      <c r="BI66" s="18">
        <f>IF(V66&lt;&gt;0,V66,IF($AV66=0,0,AS66/$AV66*$Z66))</f>
      </c>
      <c r="BJ66" s="18">
        <f>IF(W66&lt;&gt;0,W66,IF($AV66=0,0,AT66/$AV66*$Z66))</f>
      </c>
      <c r="BK66" s="18">
        <f>IF(X66&lt;&gt;0,X66,IF($AV66=0,0,AU66/$AV66*$Z66))</f>
      </c>
      <c r="BL66" s="18">
        <f>SUM(AW66:BK66)</f>
      </c>
      <c r="BM66" s="18">
        <f>I66-BL66</f>
      </c>
    </row>
    <row r="67" outlineLevel="4">
      <c r="A67" s="5" t="str">
        <v>10.2.6</v>
      </c>
      <c r="B67" s="5" t="str">
        <v/>
      </c>
      <c r="C67" s="5" t="str">
        <v>BSKDGNGENGR07</v>
      </c>
      <c r="D67" s="5" t="str">
        <v>BSKDGNGENGR07</v>
      </c>
      <c r="E67" s="19">
        <f>IFERROR(_xlfn.XLOOKUP(F67,Assumptions!B:B,Assumptions!C:C),0)</f>
      </c>
      <c r="F67" s="5" t="str">
        <v>Retention</v>
      </c>
      <c r="G67" s="5" t="str">
        <v/>
      </c>
      <c r="H67" s="18">
        <f>G64*E67</f>
      </c>
      <c r="I67" s="18">
        <f>H67*(1-0)</f>
      </c>
      <c r="J67" s="18">
        <v>0</v>
      </c>
      <c r="K67" s="18">
        <v>0</v>
      </c>
      <c r="L67" s="18">
        <v>0</v>
      </c>
      <c r="M67" s="18">
        <v>0</v>
      </c>
      <c r="N67" s="18">
        <v>0</v>
      </c>
      <c r="O67" s="18">
        <v>0</v>
      </c>
      <c r="P67" s="18">
        <v>0</v>
      </c>
      <c r="Q67" s="18">
        <v>0</v>
      </c>
      <c r="R67" s="18">
        <v>0</v>
      </c>
      <c r="S67" s="18">
        <v>0</v>
      </c>
      <c r="T67" s="18">
        <v>0</v>
      </c>
      <c r="U67" s="18">
        <v>0</v>
      </c>
      <c r="V67" s="18">
        <v>0</v>
      </c>
      <c r="W67" s="18">
        <v>0</v>
      </c>
      <c r="X67" s="18">
        <v>0</v>
      </c>
      <c r="Y67" s="18">
        <f>SUM(J67:X67)</f>
      </c>
      <c r="Z67" s="18">
        <f>I67-Y67</f>
      </c>
      <c r="AA67" s="20">
        <v>46483</v>
      </c>
      <c r="AB67" s="20">
        <v>46483</v>
      </c>
      <c r="AC67" s="18">
        <f>IFERROR(_xlfn.XLOOKUP(F67,Assumptions!B:B,Assumptions!D:D),0)</f>
      </c>
      <c r="AD67" s="20">
        <f>AA67+AC67</f>
      </c>
      <c r="AE67" s="20">
        <f>AC67+AB67</f>
      </c>
      <c r="AF67" s="5" t="str">
        <v/>
      </c>
      <c r="AG67" s="18">
        <f>IFERROR(_xlfn.BETA.DIST(DATE(YEAR(AG$2),MONTH(AG$2),15),$AD$2,$AE$2,FALSE,DATE(YEAR($AD67),MONTH($AD67),1),DATE(YEAR($AE67),MONTH($AE67),28)),0)</f>
      </c>
      <c r="AH67" s="18">
        <f>IFERROR(_xlfn.BETA.DIST(DATE(YEAR(AH$2),MONTH(AH$2),15),$AD$2,$AE$2,FALSE,DATE(YEAR($AD67),MONTH($AD67),1),DATE(YEAR($AE67),MONTH($AE67),28)),0)</f>
      </c>
      <c r="AI67" s="18">
        <f>IFERROR(_xlfn.BETA.DIST(DATE(YEAR(AI$2),MONTH(AI$2),15),$AD$2,$AE$2,FALSE,DATE(YEAR($AD67),MONTH($AD67),1),DATE(YEAR($AE67),MONTH($AE67),28)),0)</f>
      </c>
      <c r="AJ67" s="18">
        <f>IFERROR(_xlfn.BETA.DIST(DATE(YEAR(AJ$2),MONTH(AJ$2),15),$AD$2,$AE$2,FALSE,DATE(YEAR($AD67),MONTH($AD67),1),DATE(YEAR($AE67),MONTH($AE67),28)),0)</f>
      </c>
      <c r="AK67" s="18">
        <f>IFERROR(_xlfn.BETA.DIST(DATE(YEAR(AK$2),MONTH(AK$2),15),$AD$2,$AE$2,FALSE,DATE(YEAR($AD67),MONTH($AD67),1),DATE(YEAR($AE67),MONTH($AE67),28)),0)</f>
      </c>
      <c r="AL67" s="18">
        <f>IFERROR(_xlfn.BETA.DIST(DATE(YEAR(AL$2),MONTH(AL$2),15),$AD$2,$AE$2,FALSE,DATE(YEAR($AD67),MONTH($AD67),1),DATE(YEAR($AE67),MONTH($AE67),28)),0)</f>
      </c>
      <c r="AM67" s="18">
        <f>IFERROR(_xlfn.BETA.DIST(DATE(YEAR(AM$2),MONTH(AM$2),15),$AD$2,$AE$2,FALSE,DATE(YEAR($AD67),MONTH($AD67),1),DATE(YEAR($AE67),MONTH($AE67),28)),0)</f>
      </c>
      <c r="AN67" s="18">
        <f>IFERROR(_xlfn.BETA.DIST(DATE(YEAR(AN$2),MONTH(AN$2),15),$AD$2,$AE$2,FALSE,DATE(YEAR($AD67),MONTH($AD67),1),DATE(YEAR($AE67),MONTH($AE67),28)),0)</f>
      </c>
      <c r="AO67" s="18">
        <f>IFERROR(_xlfn.BETA.DIST(DATE(YEAR(AO$2),MONTH(AO$2),15),$AD$2,$AE$2,FALSE,DATE(YEAR($AD67),MONTH($AD67),1),DATE(YEAR($AE67),MONTH($AE67),28)),0)</f>
      </c>
      <c r="AP67" s="18">
        <f>IFERROR(_xlfn.BETA.DIST(DATE(YEAR(AP$2),MONTH(AP$2),15),$AD$2,$AE$2,FALSE,DATE(YEAR($AD67),MONTH($AD67),1),DATE(YEAR($AE67),MONTH($AE67),28)),0)</f>
      </c>
      <c r="AQ67" s="18">
        <f>IFERROR(_xlfn.BETA.DIST(DATE(YEAR(AQ$2),MONTH(AQ$2),15),$AD$2,$AE$2,FALSE,DATE(YEAR($AD67),MONTH($AD67),1),DATE(YEAR($AE67),MONTH($AE67),28)),0)</f>
      </c>
      <c r="AR67" s="18">
        <f>IFERROR(_xlfn.BETA.DIST(DATE(YEAR(AR$2),MONTH(AR$2),15),$AD$2,$AE$2,FALSE,DATE(YEAR($AD67),MONTH($AD67),1),DATE(YEAR($AE67),MONTH($AE67),28)),0)</f>
      </c>
      <c r="AS67" s="18">
        <f>IFERROR(_xlfn.BETA.DIST(DATE(YEAR(AS$2),MONTH(AS$2),15),$AD$2,$AE$2,FALSE,DATE(YEAR($AD67),MONTH($AD67),1),DATE(YEAR($AE67),MONTH($AE67),28)),0)</f>
      </c>
      <c r="AT67" s="18">
        <f>IFERROR(_xlfn.BETA.DIST(DATE(YEAR(AT$2),MONTH(AT$2),15),$AD$2,$AE$2,FALSE,DATE(YEAR($AD67),MONTH($AD67),1),DATE(YEAR($AE67),MONTH($AE67),28)),0)</f>
      </c>
      <c r="AU67" s="18">
        <f>IFERROR(_xlfn.BETA.DIST(DATE(YEAR(AU$2),MONTH(AU$2),15),$AD$2,$AE$2,FALSE,DATE(YEAR($AD67),MONTH($AD67),1),DATE(YEAR($AE67),MONTH($AE67),28)),0)</f>
      </c>
      <c r="AV67" s="18">
        <f>SUM(AG67:AU67)</f>
      </c>
      <c r="AW67" s="18">
        <f>IF(J67&lt;&gt;0,J67,IF($AV67=0,0,AG67/$AV67*$Z67))</f>
      </c>
      <c r="AX67" s="18">
        <f>IF(K67&lt;&gt;0,K67,IF($AV67=0,0,AH67/$AV67*$Z67))</f>
      </c>
      <c r="AY67" s="18">
        <f>IF(L67&lt;&gt;0,L67,IF($AV67=0,0,AI67/$AV67*$Z67))</f>
      </c>
      <c r="AZ67" s="18">
        <f>IF(M67&lt;&gt;0,M67,IF($AV67=0,0,AJ67/$AV67*$Z67))</f>
      </c>
      <c r="BA67" s="18">
        <f>IF(N67&lt;&gt;0,N67,IF($AV67=0,0,AK67/$AV67*$Z67))</f>
      </c>
      <c r="BB67" s="18">
        <f>IF(O67&lt;&gt;0,O67,IF($AV67=0,0,AL67/$AV67*$Z67))</f>
      </c>
      <c r="BC67" s="18">
        <f>IF(P67&lt;&gt;0,P67,IF($AV67=0,0,AM67/$AV67*$Z67))</f>
      </c>
      <c r="BD67" s="18">
        <f>IF(Q67&lt;&gt;0,Q67,IF($AV67=0,0,AN67/$AV67*$Z67))</f>
      </c>
      <c r="BE67" s="18">
        <f>IF(R67&lt;&gt;0,R67,IF($AV67=0,0,AO67/$AV67*$Z67))</f>
      </c>
      <c r="BF67" s="18">
        <f>IF(S67&lt;&gt;0,S67,IF($AV67=0,0,AP67/$AV67*$Z67))</f>
      </c>
      <c r="BG67" s="18">
        <f>IF(T67&lt;&gt;0,T67,IF($AV67=0,0,AQ67/$AV67*$Z67))</f>
      </c>
      <c r="BH67" s="18">
        <f>IF(U67&lt;&gt;0,U67,IF($AV67=0,0,AR67/$AV67*$Z67))</f>
      </c>
      <c r="BI67" s="18">
        <f>IF(V67&lt;&gt;0,V67,IF($AV67=0,0,AS67/$AV67*$Z67))</f>
      </c>
      <c r="BJ67" s="18">
        <f>IF(W67&lt;&gt;0,W67,IF($AV67=0,0,AT67/$AV67*$Z67))</f>
      </c>
      <c r="BK67" s="18">
        <f>IF(X67&lt;&gt;0,X67,IF($AV67=0,0,AU67/$AV67*$Z67))</f>
      </c>
      <c r="BL67" s="18">
        <f>SUM(AW67:BK67)</f>
      </c>
      <c r="BM67" s="18">
        <f>I67-BL67</f>
      </c>
    </row>
    <row r="68" outlineLevel="3">
      <c r="A68" s="17" t="str">
        <v>10.3.1</v>
      </c>
      <c r="B68" s="17" t="str">
        <v/>
      </c>
      <c r="C68" s="17" t="str">
        <v/>
      </c>
      <c r="D68" s="17" t="str">
        <v/>
      </c>
      <c r="E68" s="17" t="str">
        <v>10.3.1</v>
      </c>
      <c r="F68" s="17" t="str">
        <v>Telephone sets type Analog Desktop</v>
      </c>
      <c r="G68" s="17">
        <v>2218.17</v>
      </c>
      <c r="H68" s="17" t="str">
        <v/>
      </c>
      <c r="I68" s="17" t="str">
        <v/>
      </c>
      <c r="J68" s="17" t="str">
        <v/>
      </c>
      <c r="K68" s="17" t="str">
        <v/>
      </c>
      <c r="L68" s="17" t="str">
        <v/>
      </c>
      <c r="M68" s="17" t="str">
        <v/>
      </c>
      <c r="N68" s="17" t="str">
        <v/>
      </c>
      <c r="O68" s="17" t="str">
        <v/>
      </c>
      <c r="P68" s="17" t="str">
        <v/>
      </c>
      <c r="Q68" s="17" t="str">
        <v/>
      </c>
      <c r="R68" s="17" t="str">
        <v/>
      </c>
      <c r="S68" s="17" t="str">
        <v/>
      </c>
      <c r="T68" s="17" t="str">
        <v/>
      </c>
      <c r="U68" s="17" t="str">
        <v/>
      </c>
      <c r="V68" s="17" t="str">
        <v/>
      </c>
      <c r="W68" s="17" t="str">
        <v/>
      </c>
      <c r="X68" s="17" t="str">
        <v/>
      </c>
      <c r="Y68" s="17" t="str">
        <v/>
      </c>
      <c r="Z68" s="17" t="str">
        <v/>
      </c>
      <c r="AA68" s="17" t="str">
        <v/>
      </c>
      <c r="AB68" s="17" t="str">
        <v/>
      </c>
      <c r="AC68" s="17" t="str">
        <v/>
      </c>
      <c r="AD68" s="17" t="str">
        <v/>
      </c>
      <c r="AE68" s="17" t="str">
        <v/>
      </c>
      <c r="AF68" s="5" t="str">
        <v/>
      </c>
      <c r="AG68" s="18">
        <f>IFERROR(_xlfn.BETA.DIST(DATE(YEAR(AG$2),MONTH(AG$2),15),$AD$2,$AE$2,FALSE,DATE(YEAR($AD68),MONTH($AD68),1),DATE(YEAR($AE68),MONTH($AE68),28)),0)</f>
      </c>
      <c r="AH68" s="18">
        <f>IFERROR(_xlfn.BETA.DIST(DATE(YEAR(AH$2),MONTH(AH$2),15),$AD$2,$AE$2,FALSE,DATE(YEAR($AD68),MONTH($AD68),1),DATE(YEAR($AE68),MONTH($AE68),28)),0)</f>
      </c>
      <c r="AI68" s="18">
        <f>IFERROR(_xlfn.BETA.DIST(DATE(YEAR(AI$2),MONTH(AI$2),15),$AD$2,$AE$2,FALSE,DATE(YEAR($AD68),MONTH($AD68),1),DATE(YEAR($AE68),MONTH($AE68),28)),0)</f>
      </c>
      <c r="AJ68" s="18">
        <f>IFERROR(_xlfn.BETA.DIST(DATE(YEAR(AJ$2),MONTH(AJ$2),15),$AD$2,$AE$2,FALSE,DATE(YEAR($AD68),MONTH($AD68),1),DATE(YEAR($AE68),MONTH($AE68),28)),0)</f>
      </c>
      <c r="AK68" s="18">
        <f>IFERROR(_xlfn.BETA.DIST(DATE(YEAR(AK$2),MONTH(AK$2),15),$AD$2,$AE$2,FALSE,DATE(YEAR($AD68),MONTH($AD68),1),DATE(YEAR($AE68),MONTH($AE68),28)),0)</f>
      </c>
      <c r="AL68" s="18">
        <f>IFERROR(_xlfn.BETA.DIST(DATE(YEAR(AL$2),MONTH(AL$2),15),$AD$2,$AE$2,FALSE,DATE(YEAR($AD68),MONTH($AD68),1),DATE(YEAR($AE68),MONTH($AE68),28)),0)</f>
      </c>
      <c r="AM68" s="18">
        <f>IFERROR(_xlfn.BETA.DIST(DATE(YEAR(AM$2),MONTH(AM$2),15),$AD$2,$AE$2,FALSE,DATE(YEAR($AD68),MONTH($AD68),1),DATE(YEAR($AE68),MONTH($AE68),28)),0)</f>
      </c>
      <c r="AN68" s="18">
        <f>IFERROR(_xlfn.BETA.DIST(DATE(YEAR(AN$2),MONTH(AN$2),15),$AD$2,$AE$2,FALSE,DATE(YEAR($AD68),MONTH($AD68),1),DATE(YEAR($AE68),MONTH($AE68),28)),0)</f>
      </c>
      <c r="AO68" s="18">
        <f>IFERROR(_xlfn.BETA.DIST(DATE(YEAR(AO$2),MONTH(AO$2),15),$AD$2,$AE$2,FALSE,DATE(YEAR($AD68),MONTH($AD68),1),DATE(YEAR($AE68),MONTH($AE68),28)),0)</f>
      </c>
      <c r="AP68" s="18">
        <f>IFERROR(_xlfn.BETA.DIST(DATE(YEAR(AP$2),MONTH(AP$2),15),$AD$2,$AE$2,FALSE,DATE(YEAR($AD68),MONTH($AD68),1),DATE(YEAR($AE68),MONTH($AE68),28)),0)</f>
      </c>
      <c r="AQ68" s="18">
        <f>IFERROR(_xlfn.BETA.DIST(DATE(YEAR(AQ$2),MONTH(AQ$2),15),$AD$2,$AE$2,FALSE,DATE(YEAR($AD68),MONTH($AD68),1),DATE(YEAR($AE68),MONTH($AE68),28)),0)</f>
      </c>
      <c r="AR68" s="18">
        <f>IFERROR(_xlfn.BETA.DIST(DATE(YEAR(AR$2),MONTH(AR$2),15),$AD$2,$AE$2,FALSE,DATE(YEAR($AD68),MONTH($AD68),1),DATE(YEAR($AE68),MONTH($AE68),28)),0)</f>
      </c>
      <c r="AS68" s="18">
        <f>IFERROR(_xlfn.BETA.DIST(DATE(YEAR(AS$2),MONTH(AS$2),15),$AD$2,$AE$2,FALSE,DATE(YEAR($AD68),MONTH($AD68),1),DATE(YEAR($AE68),MONTH($AE68),28)),0)</f>
      </c>
      <c r="AT68" s="18">
        <f>IFERROR(_xlfn.BETA.DIST(DATE(YEAR(AT$2),MONTH(AT$2),15),$AD$2,$AE$2,FALSE,DATE(YEAR($AD68),MONTH($AD68),1),DATE(YEAR($AE68),MONTH($AE68),28)),0)</f>
      </c>
      <c r="AU68" s="18">
        <f>IFERROR(_xlfn.BETA.DIST(DATE(YEAR(AU$2),MONTH(AU$2),15),$AD$2,$AE$2,FALSE,DATE(YEAR($AD68),MONTH($AD68),1),DATE(YEAR($AE68),MONTH($AE68),28)),0)</f>
      </c>
      <c r="AV68" s="18">
        <f>SUM(AG68:AU68)</f>
      </c>
      <c r="AW68" s="18">
        <f>IF(J68&lt;&gt;0,J68,IF($AV68=0,0,AG68/$AV68*$Z68))</f>
      </c>
      <c r="AX68" s="18">
        <f>IF(K68&lt;&gt;0,K68,IF($AV68=0,0,AH68/$AV68*$Z68))</f>
      </c>
      <c r="AY68" s="18">
        <f>IF(L68&lt;&gt;0,L68,IF($AV68=0,0,AI68/$AV68*$Z68))</f>
      </c>
      <c r="AZ68" s="18">
        <f>IF(M68&lt;&gt;0,M68,IF($AV68=0,0,AJ68/$AV68*$Z68))</f>
      </c>
      <c r="BA68" s="18">
        <f>IF(N68&lt;&gt;0,N68,IF($AV68=0,0,AK68/$AV68*$Z68))</f>
      </c>
      <c r="BB68" s="18">
        <f>IF(O68&lt;&gt;0,O68,IF($AV68=0,0,AL68/$AV68*$Z68))</f>
      </c>
      <c r="BC68" s="18">
        <f>IF(P68&lt;&gt;0,P68,IF($AV68=0,0,AM68/$AV68*$Z68))</f>
      </c>
      <c r="BD68" s="18">
        <f>IF(Q68&lt;&gt;0,Q68,IF($AV68=0,0,AN68/$AV68*$Z68))</f>
      </c>
      <c r="BE68" s="18">
        <f>IF(R68&lt;&gt;0,R68,IF($AV68=0,0,AO68/$AV68*$Z68))</f>
      </c>
      <c r="BF68" s="18">
        <f>IF(S68&lt;&gt;0,S68,IF($AV68=0,0,AP68/$AV68*$Z68))</f>
      </c>
      <c r="BG68" s="18">
        <f>IF(T68&lt;&gt;0,T68,IF($AV68=0,0,AQ68/$AV68*$Z68))</f>
      </c>
      <c r="BH68" s="18">
        <f>IF(U68&lt;&gt;0,U68,IF($AV68=0,0,AR68/$AV68*$Z68))</f>
      </c>
      <c r="BI68" s="18">
        <f>IF(V68&lt;&gt;0,V68,IF($AV68=0,0,AS68/$AV68*$Z68))</f>
      </c>
      <c r="BJ68" s="18">
        <f>IF(W68&lt;&gt;0,W68,IF($AV68=0,0,AT68/$AV68*$Z68))</f>
      </c>
      <c r="BK68" s="18">
        <f>IF(X68&lt;&gt;0,X68,IF($AV68=0,0,AU68/$AV68*$Z68))</f>
      </c>
      <c r="BL68" s="18">
        <f>SUM(AW68:BK68)</f>
      </c>
      <c r="BM68" s="17" t="str">
        <v/>
      </c>
    </row>
    <row r="69" outlineLevel="4">
      <c r="A69" s="5" t="str">
        <v>10.3.1</v>
      </c>
      <c r="B69" s="5" t="str">
        <v/>
      </c>
      <c r="C69" s="5" t="str">
        <v>BSKDGNGENGR05</v>
      </c>
      <c r="D69" s="5" t="str">
        <v>BSKDGNGENGR05</v>
      </c>
      <c r="E69" s="19">
        <f>IFERROR(_xlfn.XLOOKUP(F69,Assumptions!B:B,Assumptions!C:C),0)</f>
      </c>
      <c r="F69" s="5" t="str">
        <v>Advanced Payment</v>
      </c>
      <c r="G69" s="5" t="str">
        <v/>
      </c>
      <c r="H69" s="18">
        <f>G68*E69</f>
      </c>
      <c r="I69" s="18">
        <f>H69*(1-0)</f>
      </c>
      <c r="J69" s="18">
        <v>0</v>
      </c>
      <c r="K69" s="18">
        <v>0</v>
      </c>
      <c r="L69" s="18">
        <v>0</v>
      </c>
      <c r="M69" s="18">
        <v>0</v>
      </c>
      <c r="N69" s="18">
        <v>0</v>
      </c>
      <c r="O69" s="18">
        <v>0</v>
      </c>
      <c r="P69" s="18">
        <v>0</v>
      </c>
      <c r="Q69" s="18">
        <v>0</v>
      </c>
      <c r="R69" s="18">
        <v>0</v>
      </c>
      <c r="S69" s="18">
        <v>0</v>
      </c>
      <c r="T69" s="18">
        <v>0</v>
      </c>
      <c r="U69" s="18">
        <v>0</v>
      </c>
      <c r="V69" s="18">
        <v>0</v>
      </c>
      <c r="W69" s="18">
        <v>0</v>
      </c>
      <c r="X69" s="18">
        <v>0</v>
      </c>
      <c r="Y69" s="18">
        <f>SUM(J69:X69)</f>
      </c>
      <c r="Z69" s="18">
        <f>I69-Y69</f>
      </c>
      <c r="AA69" s="20">
        <v>46026</v>
      </c>
      <c r="AB69" s="20">
        <v>46026</v>
      </c>
      <c r="AC69" s="18">
        <f>IFERROR(_xlfn.XLOOKUP(F69,Assumptions!B:B,Assumptions!D:D),0)</f>
      </c>
      <c r="AD69" s="20">
        <f>AA69+AC69</f>
      </c>
      <c r="AE69" s="20">
        <f>AC69+AB69</f>
      </c>
      <c r="AF69" s="5" t="str">
        <v/>
      </c>
      <c r="AG69" s="18">
        <f>IFERROR(_xlfn.BETA.DIST(DATE(YEAR(AG$2),MONTH(AG$2),15),$AD$2,$AE$2,FALSE,DATE(YEAR($AD69),MONTH($AD69),1),DATE(YEAR($AE69),MONTH($AE69),28)),0)</f>
      </c>
      <c r="AH69" s="18">
        <f>IFERROR(_xlfn.BETA.DIST(DATE(YEAR(AH$2),MONTH(AH$2),15),$AD$2,$AE$2,FALSE,DATE(YEAR($AD69),MONTH($AD69),1),DATE(YEAR($AE69),MONTH($AE69),28)),0)</f>
      </c>
      <c r="AI69" s="18">
        <f>IFERROR(_xlfn.BETA.DIST(DATE(YEAR(AI$2),MONTH(AI$2),15),$AD$2,$AE$2,FALSE,DATE(YEAR($AD69),MONTH($AD69),1),DATE(YEAR($AE69),MONTH($AE69),28)),0)</f>
      </c>
      <c r="AJ69" s="18">
        <f>IFERROR(_xlfn.BETA.DIST(DATE(YEAR(AJ$2),MONTH(AJ$2),15),$AD$2,$AE$2,FALSE,DATE(YEAR($AD69),MONTH($AD69),1),DATE(YEAR($AE69),MONTH($AE69),28)),0)</f>
      </c>
      <c r="AK69" s="18">
        <f>IFERROR(_xlfn.BETA.DIST(DATE(YEAR(AK$2),MONTH(AK$2),15),$AD$2,$AE$2,FALSE,DATE(YEAR($AD69),MONTH($AD69),1),DATE(YEAR($AE69),MONTH($AE69),28)),0)</f>
      </c>
      <c r="AL69" s="18">
        <f>IFERROR(_xlfn.BETA.DIST(DATE(YEAR(AL$2),MONTH(AL$2),15),$AD$2,$AE$2,FALSE,DATE(YEAR($AD69),MONTH($AD69),1),DATE(YEAR($AE69),MONTH($AE69),28)),0)</f>
      </c>
      <c r="AM69" s="18">
        <f>IFERROR(_xlfn.BETA.DIST(DATE(YEAR(AM$2),MONTH(AM$2),15),$AD$2,$AE$2,FALSE,DATE(YEAR($AD69),MONTH($AD69),1),DATE(YEAR($AE69),MONTH($AE69),28)),0)</f>
      </c>
      <c r="AN69" s="18">
        <f>IFERROR(_xlfn.BETA.DIST(DATE(YEAR(AN$2),MONTH(AN$2),15),$AD$2,$AE$2,FALSE,DATE(YEAR($AD69),MONTH($AD69),1),DATE(YEAR($AE69),MONTH($AE69),28)),0)</f>
      </c>
      <c r="AO69" s="18">
        <f>IFERROR(_xlfn.BETA.DIST(DATE(YEAR(AO$2),MONTH(AO$2),15),$AD$2,$AE$2,FALSE,DATE(YEAR($AD69),MONTH($AD69),1),DATE(YEAR($AE69),MONTH($AE69),28)),0)</f>
      </c>
      <c r="AP69" s="18">
        <f>IFERROR(_xlfn.BETA.DIST(DATE(YEAR(AP$2),MONTH(AP$2),15),$AD$2,$AE$2,FALSE,DATE(YEAR($AD69),MONTH($AD69),1),DATE(YEAR($AE69),MONTH($AE69),28)),0)</f>
      </c>
      <c r="AQ69" s="18">
        <f>IFERROR(_xlfn.BETA.DIST(DATE(YEAR(AQ$2),MONTH(AQ$2),15),$AD$2,$AE$2,FALSE,DATE(YEAR($AD69),MONTH($AD69),1),DATE(YEAR($AE69),MONTH($AE69),28)),0)</f>
      </c>
      <c r="AR69" s="18">
        <f>IFERROR(_xlfn.BETA.DIST(DATE(YEAR(AR$2),MONTH(AR$2),15),$AD$2,$AE$2,FALSE,DATE(YEAR($AD69),MONTH($AD69),1),DATE(YEAR($AE69),MONTH($AE69),28)),0)</f>
      </c>
      <c r="AS69" s="18">
        <f>IFERROR(_xlfn.BETA.DIST(DATE(YEAR(AS$2),MONTH(AS$2),15),$AD$2,$AE$2,FALSE,DATE(YEAR($AD69),MONTH($AD69),1),DATE(YEAR($AE69),MONTH($AE69),28)),0)</f>
      </c>
      <c r="AT69" s="18">
        <f>IFERROR(_xlfn.BETA.DIST(DATE(YEAR(AT$2),MONTH(AT$2),15),$AD$2,$AE$2,FALSE,DATE(YEAR($AD69),MONTH($AD69),1),DATE(YEAR($AE69),MONTH($AE69),28)),0)</f>
      </c>
      <c r="AU69" s="18">
        <f>IFERROR(_xlfn.BETA.DIST(DATE(YEAR(AU$2),MONTH(AU$2),15),$AD$2,$AE$2,FALSE,DATE(YEAR($AD69),MONTH($AD69),1),DATE(YEAR($AE69),MONTH($AE69),28)),0)</f>
      </c>
      <c r="AV69" s="18">
        <f>SUM(AG69:AU69)</f>
      </c>
      <c r="AW69" s="18">
        <f>IF(J69&lt;&gt;0,J69,IF($AV69=0,0,AG69/$AV69*$Z69))</f>
      </c>
      <c r="AX69" s="18">
        <f>IF(K69&lt;&gt;0,K69,IF($AV69=0,0,AH69/$AV69*$Z69))</f>
      </c>
      <c r="AY69" s="18">
        <f>IF(L69&lt;&gt;0,L69,IF($AV69=0,0,AI69/$AV69*$Z69))</f>
      </c>
      <c r="AZ69" s="18">
        <f>IF(M69&lt;&gt;0,M69,IF($AV69=0,0,AJ69/$AV69*$Z69))</f>
      </c>
      <c r="BA69" s="18">
        <f>IF(N69&lt;&gt;0,N69,IF($AV69=0,0,AK69/$AV69*$Z69))</f>
      </c>
      <c r="BB69" s="18">
        <f>IF(O69&lt;&gt;0,O69,IF($AV69=0,0,AL69/$AV69*$Z69))</f>
      </c>
      <c r="BC69" s="18">
        <f>IF(P69&lt;&gt;0,P69,IF($AV69=0,0,AM69/$AV69*$Z69))</f>
      </c>
      <c r="BD69" s="18">
        <f>IF(Q69&lt;&gt;0,Q69,IF($AV69=0,0,AN69/$AV69*$Z69))</f>
      </c>
      <c r="BE69" s="18">
        <f>IF(R69&lt;&gt;0,R69,IF($AV69=0,0,AO69/$AV69*$Z69))</f>
      </c>
      <c r="BF69" s="18">
        <f>IF(S69&lt;&gt;0,S69,IF($AV69=0,0,AP69/$AV69*$Z69))</f>
      </c>
      <c r="BG69" s="18">
        <f>IF(T69&lt;&gt;0,T69,IF($AV69=0,0,AQ69/$AV69*$Z69))</f>
      </c>
      <c r="BH69" s="18">
        <f>IF(U69&lt;&gt;0,U69,IF($AV69=0,0,AR69/$AV69*$Z69))</f>
      </c>
      <c r="BI69" s="18">
        <f>IF(V69&lt;&gt;0,V69,IF($AV69=0,0,AS69/$AV69*$Z69))</f>
      </c>
      <c r="BJ69" s="18">
        <f>IF(W69&lt;&gt;0,W69,IF($AV69=0,0,AT69/$AV69*$Z69))</f>
      </c>
      <c r="BK69" s="18">
        <f>IF(X69&lt;&gt;0,X69,IF($AV69=0,0,AU69/$AV69*$Z69))</f>
      </c>
      <c r="BL69" s="18">
        <f>SUM(AW69:BK69)</f>
      </c>
      <c r="BM69" s="18">
        <f>I69-BL69</f>
      </c>
    </row>
    <row r="70" outlineLevel="4">
      <c r="A70" s="5" t="str">
        <v>10.3.1</v>
      </c>
      <c r="B70" s="5" t="str">
        <v/>
      </c>
      <c r="C70" s="5" t="str">
        <v/>
      </c>
      <c r="D70" s="5" t="str">
        <v/>
      </c>
      <c r="E70" s="19">
        <f>IFERROR(_xlfn.XLOOKUP(F70,Assumptions!B:B,Assumptions!C:C),0)</f>
      </c>
      <c r="F70" s="5" t="str">
        <v>Site Delivery EUR</v>
      </c>
      <c r="G70" s="5" t="str">
        <v/>
      </c>
      <c r="H70" s="18">
        <f>G68*E70</f>
      </c>
      <c r="I70" s="18">
        <f>H70*(1-0)</f>
      </c>
      <c r="J70" s="18">
        <v>0</v>
      </c>
      <c r="K70" s="18">
        <v>0</v>
      </c>
      <c r="L70" s="18">
        <v>0</v>
      </c>
      <c r="M70" s="18">
        <v>0</v>
      </c>
      <c r="N70" s="18">
        <v>0</v>
      </c>
      <c r="O70" s="18">
        <v>0</v>
      </c>
      <c r="P70" s="18">
        <v>0</v>
      </c>
      <c r="Q70" s="18">
        <v>0</v>
      </c>
      <c r="R70" s="18">
        <v>0</v>
      </c>
      <c r="S70" s="18">
        <v>0</v>
      </c>
      <c r="T70" s="18">
        <v>0</v>
      </c>
      <c r="U70" s="18">
        <v>0</v>
      </c>
      <c r="V70" s="18">
        <v>0</v>
      </c>
      <c r="W70" s="18">
        <v>0</v>
      </c>
      <c r="X70" s="18">
        <v>0</v>
      </c>
      <c r="Y70" s="18">
        <f>SUM(J70:X70)</f>
      </c>
      <c r="Z70" s="18">
        <f>I70-Y70</f>
      </c>
      <c r="AA70" s="5" t="str">
        <v/>
      </c>
      <c r="AB70" s="5" t="str">
        <v/>
      </c>
      <c r="AC70" s="18">
        <f>IFERROR(_xlfn.XLOOKUP(F70,Assumptions!B:B,Assumptions!D:D),0)</f>
      </c>
      <c r="AD70" s="20">
        <f>AA70+AC70</f>
      </c>
      <c r="AE70" s="20">
        <f>AC70+AB70</f>
      </c>
      <c r="AF70" s="5" t="str">
        <v/>
      </c>
      <c r="AG70" s="18">
        <f>IFERROR(_xlfn.BETA.DIST(DATE(YEAR(AG$2),MONTH(AG$2),15),$AD$2,$AE$2,FALSE,DATE(YEAR($AD70),MONTH($AD70),1),DATE(YEAR($AE70),MONTH($AE70),28)),0)</f>
      </c>
      <c r="AH70" s="18">
        <f>IFERROR(_xlfn.BETA.DIST(DATE(YEAR(AH$2),MONTH(AH$2),15),$AD$2,$AE$2,FALSE,DATE(YEAR($AD70),MONTH($AD70),1),DATE(YEAR($AE70),MONTH($AE70),28)),0)</f>
      </c>
      <c r="AI70" s="18">
        <f>IFERROR(_xlfn.BETA.DIST(DATE(YEAR(AI$2),MONTH(AI$2),15),$AD$2,$AE$2,FALSE,DATE(YEAR($AD70),MONTH($AD70),1),DATE(YEAR($AE70),MONTH($AE70),28)),0)</f>
      </c>
      <c r="AJ70" s="18">
        <f>IFERROR(_xlfn.BETA.DIST(DATE(YEAR(AJ$2),MONTH(AJ$2),15),$AD$2,$AE$2,FALSE,DATE(YEAR($AD70),MONTH($AD70),1),DATE(YEAR($AE70),MONTH($AE70),28)),0)</f>
      </c>
      <c r="AK70" s="18">
        <f>IFERROR(_xlfn.BETA.DIST(DATE(YEAR(AK$2),MONTH(AK$2),15),$AD$2,$AE$2,FALSE,DATE(YEAR($AD70),MONTH($AD70),1),DATE(YEAR($AE70),MONTH($AE70),28)),0)</f>
      </c>
      <c r="AL70" s="18">
        <f>IFERROR(_xlfn.BETA.DIST(DATE(YEAR(AL$2),MONTH(AL$2),15),$AD$2,$AE$2,FALSE,DATE(YEAR($AD70),MONTH($AD70),1),DATE(YEAR($AE70),MONTH($AE70),28)),0)</f>
      </c>
      <c r="AM70" s="18">
        <f>IFERROR(_xlfn.BETA.DIST(DATE(YEAR(AM$2),MONTH(AM$2),15),$AD$2,$AE$2,FALSE,DATE(YEAR($AD70),MONTH($AD70),1),DATE(YEAR($AE70),MONTH($AE70),28)),0)</f>
      </c>
      <c r="AN70" s="18">
        <f>IFERROR(_xlfn.BETA.DIST(DATE(YEAR(AN$2),MONTH(AN$2),15),$AD$2,$AE$2,FALSE,DATE(YEAR($AD70),MONTH($AD70),1),DATE(YEAR($AE70),MONTH($AE70),28)),0)</f>
      </c>
      <c r="AO70" s="18">
        <f>IFERROR(_xlfn.BETA.DIST(DATE(YEAR(AO$2),MONTH(AO$2),15),$AD$2,$AE$2,FALSE,DATE(YEAR($AD70),MONTH($AD70),1),DATE(YEAR($AE70),MONTH($AE70),28)),0)</f>
      </c>
      <c r="AP70" s="18">
        <f>IFERROR(_xlfn.BETA.DIST(DATE(YEAR(AP$2),MONTH(AP$2),15),$AD$2,$AE$2,FALSE,DATE(YEAR($AD70),MONTH($AD70),1),DATE(YEAR($AE70),MONTH($AE70),28)),0)</f>
      </c>
      <c r="AQ70" s="18">
        <f>IFERROR(_xlfn.BETA.DIST(DATE(YEAR(AQ$2),MONTH(AQ$2),15),$AD$2,$AE$2,FALSE,DATE(YEAR($AD70),MONTH($AD70),1),DATE(YEAR($AE70),MONTH($AE70),28)),0)</f>
      </c>
      <c r="AR70" s="18">
        <f>IFERROR(_xlfn.BETA.DIST(DATE(YEAR(AR$2),MONTH(AR$2),15),$AD$2,$AE$2,FALSE,DATE(YEAR($AD70),MONTH($AD70),1),DATE(YEAR($AE70),MONTH($AE70),28)),0)</f>
      </c>
      <c r="AS70" s="18">
        <f>IFERROR(_xlfn.BETA.DIST(DATE(YEAR(AS$2),MONTH(AS$2),15),$AD$2,$AE$2,FALSE,DATE(YEAR($AD70),MONTH($AD70),1),DATE(YEAR($AE70),MONTH($AE70),28)),0)</f>
      </c>
      <c r="AT70" s="18">
        <f>IFERROR(_xlfn.BETA.DIST(DATE(YEAR(AT$2),MONTH(AT$2),15),$AD$2,$AE$2,FALSE,DATE(YEAR($AD70),MONTH($AD70),1),DATE(YEAR($AE70),MONTH($AE70),28)),0)</f>
      </c>
      <c r="AU70" s="18">
        <f>IFERROR(_xlfn.BETA.DIST(DATE(YEAR(AU$2),MONTH(AU$2),15),$AD$2,$AE$2,FALSE,DATE(YEAR($AD70),MONTH($AD70),1),DATE(YEAR($AE70),MONTH($AE70),28)),0)</f>
      </c>
      <c r="AV70" s="18">
        <f>SUM(AG70:AU70)</f>
      </c>
      <c r="AW70" s="18">
        <f>IF(J70&lt;&gt;0,J70,IF($AV70=0,0,AG70/$AV70*$Z70))</f>
      </c>
      <c r="AX70" s="18">
        <f>IF(K70&lt;&gt;0,K70,IF($AV70=0,0,AH70/$AV70*$Z70))</f>
      </c>
      <c r="AY70" s="18">
        <f>IF(L70&lt;&gt;0,L70,IF($AV70=0,0,AI70/$AV70*$Z70))</f>
      </c>
      <c r="AZ70" s="18">
        <f>IF(M70&lt;&gt;0,M70,IF($AV70=0,0,AJ70/$AV70*$Z70))</f>
      </c>
      <c r="BA70" s="18">
        <f>IF(N70&lt;&gt;0,N70,IF($AV70=0,0,AK70/$AV70*$Z70))</f>
      </c>
      <c r="BB70" s="18">
        <f>IF(O70&lt;&gt;0,O70,IF($AV70=0,0,AL70/$AV70*$Z70))</f>
      </c>
      <c r="BC70" s="18">
        <f>IF(P70&lt;&gt;0,P70,IF($AV70=0,0,AM70/$AV70*$Z70))</f>
      </c>
      <c r="BD70" s="18">
        <f>IF(Q70&lt;&gt;0,Q70,IF($AV70=0,0,AN70/$AV70*$Z70))</f>
      </c>
      <c r="BE70" s="18">
        <f>IF(R70&lt;&gt;0,R70,IF($AV70=0,0,AO70/$AV70*$Z70))</f>
      </c>
      <c r="BF70" s="18">
        <f>IF(S70&lt;&gt;0,S70,IF($AV70=0,0,AP70/$AV70*$Z70))</f>
      </c>
      <c r="BG70" s="18">
        <f>IF(T70&lt;&gt;0,T70,IF($AV70=0,0,AQ70/$AV70*$Z70))</f>
      </c>
      <c r="BH70" s="18">
        <f>IF(U70&lt;&gt;0,U70,IF($AV70=0,0,AR70/$AV70*$Z70))</f>
      </c>
      <c r="BI70" s="18">
        <f>IF(V70&lt;&gt;0,V70,IF($AV70=0,0,AS70/$AV70*$Z70))</f>
      </c>
      <c r="BJ70" s="18">
        <f>IF(W70&lt;&gt;0,W70,IF($AV70=0,0,AT70/$AV70*$Z70))</f>
      </c>
      <c r="BK70" s="18">
        <f>IF(X70&lt;&gt;0,X70,IF($AV70=0,0,AU70/$AV70*$Z70))</f>
      </c>
      <c r="BL70" s="18">
        <f>SUM(AW70:BK70)</f>
      </c>
      <c r="BM70" s="18">
        <f>I70-BL70</f>
      </c>
    </row>
    <row r="71" outlineLevel="4">
      <c r="A71" s="5" t="str">
        <v>10.3.1</v>
      </c>
      <c r="B71" s="5" t="str">
        <v/>
      </c>
      <c r="C71" s="5" t="str">
        <v>BSKDGNGENGR07</v>
      </c>
      <c r="D71" s="5" t="str">
        <v>BSKDGNGENGR07</v>
      </c>
      <c r="E71" s="19">
        <f>IFERROR(_xlfn.XLOOKUP(F71,Assumptions!B:B,Assumptions!C:C),0)</f>
      </c>
      <c r="F71" s="5" t="str">
        <v>Retention</v>
      </c>
      <c r="G71" s="5" t="str">
        <v/>
      </c>
      <c r="H71" s="18">
        <f>G68*E71</f>
      </c>
      <c r="I71" s="18">
        <f>H71*(1-0)</f>
      </c>
      <c r="J71" s="18">
        <v>0</v>
      </c>
      <c r="K71" s="18">
        <v>0</v>
      </c>
      <c r="L71" s="18">
        <v>0</v>
      </c>
      <c r="M71" s="18">
        <v>0</v>
      </c>
      <c r="N71" s="18">
        <v>0</v>
      </c>
      <c r="O71" s="18">
        <v>0</v>
      </c>
      <c r="P71" s="18">
        <v>0</v>
      </c>
      <c r="Q71" s="18">
        <v>0</v>
      </c>
      <c r="R71" s="18">
        <v>0</v>
      </c>
      <c r="S71" s="18">
        <v>0</v>
      </c>
      <c r="T71" s="18">
        <v>0</v>
      </c>
      <c r="U71" s="18">
        <v>0</v>
      </c>
      <c r="V71" s="18">
        <v>0</v>
      </c>
      <c r="W71" s="18">
        <v>0</v>
      </c>
      <c r="X71" s="18">
        <v>0</v>
      </c>
      <c r="Y71" s="18">
        <f>SUM(J71:X71)</f>
      </c>
      <c r="Z71" s="18">
        <f>I71-Y71</f>
      </c>
      <c r="AA71" s="20">
        <v>46483</v>
      </c>
      <c r="AB71" s="20">
        <v>46483</v>
      </c>
      <c r="AC71" s="18">
        <f>IFERROR(_xlfn.XLOOKUP(F71,Assumptions!B:B,Assumptions!D:D),0)</f>
      </c>
      <c r="AD71" s="20">
        <f>AA71+AC71</f>
      </c>
      <c r="AE71" s="20">
        <f>AC71+AB71</f>
      </c>
      <c r="AF71" s="5" t="str">
        <v/>
      </c>
      <c r="AG71" s="18">
        <f>IFERROR(_xlfn.BETA.DIST(DATE(YEAR(AG$2),MONTH(AG$2),15),$AD$2,$AE$2,FALSE,DATE(YEAR($AD71),MONTH($AD71),1),DATE(YEAR($AE71),MONTH($AE71),28)),0)</f>
      </c>
      <c r="AH71" s="18">
        <f>IFERROR(_xlfn.BETA.DIST(DATE(YEAR(AH$2),MONTH(AH$2),15),$AD$2,$AE$2,FALSE,DATE(YEAR($AD71),MONTH($AD71),1),DATE(YEAR($AE71),MONTH($AE71),28)),0)</f>
      </c>
      <c r="AI71" s="18">
        <f>IFERROR(_xlfn.BETA.DIST(DATE(YEAR(AI$2),MONTH(AI$2),15),$AD$2,$AE$2,FALSE,DATE(YEAR($AD71),MONTH($AD71),1),DATE(YEAR($AE71),MONTH($AE71),28)),0)</f>
      </c>
      <c r="AJ71" s="18">
        <f>IFERROR(_xlfn.BETA.DIST(DATE(YEAR(AJ$2),MONTH(AJ$2),15),$AD$2,$AE$2,FALSE,DATE(YEAR($AD71),MONTH($AD71),1),DATE(YEAR($AE71),MONTH($AE71),28)),0)</f>
      </c>
      <c r="AK71" s="18">
        <f>IFERROR(_xlfn.BETA.DIST(DATE(YEAR(AK$2),MONTH(AK$2),15),$AD$2,$AE$2,FALSE,DATE(YEAR($AD71),MONTH($AD71),1),DATE(YEAR($AE71),MONTH($AE71),28)),0)</f>
      </c>
      <c r="AL71" s="18">
        <f>IFERROR(_xlfn.BETA.DIST(DATE(YEAR(AL$2),MONTH(AL$2),15),$AD$2,$AE$2,FALSE,DATE(YEAR($AD71),MONTH($AD71),1),DATE(YEAR($AE71),MONTH($AE71),28)),0)</f>
      </c>
      <c r="AM71" s="18">
        <f>IFERROR(_xlfn.BETA.DIST(DATE(YEAR(AM$2),MONTH(AM$2),15),$AD$2,$AE$2,FALSE,DATE(YEAR($AD71),MONTH($AD71),1),DATE(YEAR($AE71),MONTH($AE71),28)),0)</f>
      </c>
      <c r="AN71" s="18">
        <f>IFERROR(_xlfn.BETA.DIST(DATE(YEAR(AN$2),MONTH(AN$2),15),$AD$2,$AE$2,FALSE,DATE(YEAR($AD71),MONTH($AD71),1),DATE(YEAR($AE71),MONTH($AE71),28)),0)</f>
      </c>
      <c r="AO71" s="18">
        <f>IFERROR(_xlfn.BETA.DIST(DATE(YEAR(AO$2),MONTH(AO$2),15),$AD$2,$AE$2,FALSE,DATE(YEAR($AD71),MONTH($AD71),1),DATE(YEAR($AE71),MONTH($AE71),28)),0)</f>
      </c>
      <c r="AP71" s="18">
        <f>IFERROR(_xlfn.BETA.DIST(DATE(YEAR(AP$2),MONTH(AP$2),15),$AD$2,$AE$2,FALSE,DATE(YEAR($AD71),MONTH($AD71),1),DATE(YEAR($AE71),MONTH($AE71),28)),0)</f>
      </c>
      <c r="AQ71" s="18">
        <f>IFERROR(_xlfn.BETA.DIST(DATE(YEAR(AQ$2),MONTH(AQ$2),15),$AD$2,$AE$2,FALSE,DATE(YEAR($AD71),MONTH($AD71),1),DATE(YEAR($AE71),MONTH($AE71),28)),0)</f>
      </c>
      <c r="AR71" s="18">
        <f>IFERROR(_xlfn.BETA.DIST(DATE(YEAR(AR$2),MONTH(AR$2),15),$AD$2,$AE$2,FALSE,DATE(YEAR($AD71),MONTH($AD71),1),DATE(YEAR($AE71),MONTH($AE71),28)),0)</f>
      </c>
      <c r="AS71" s="18">
        <f>IFERROR(_xlfn.BETA.DIST(DATE(YEAR(AS$2),MONTH(AS$2),15),$AD$2,$AE$2,FALSE,DATE(YEAR($AD71),MONTH($AD71),1),DATE(YEAR($AE71),MONTH($AE71),28)),0)</f>
      </c>
      <c r="AT71" s="18">
        <f>IFERROR(_xlfn.BETA.DIST(DATE(YEAR(AT$2),MONTH(AT$2),15),$AD$2,$AE$2,FALSE,DATE(YEAR($AD71),MONTH($AD71),1),DATE(YEAR($AE71),MONTH($AE71),28)),0)</f>
      </c>
      <c r="AU71" s="18">
        <f>IFERROR(_xlfn.BETA.DIST(DATE(YEAR(AU$2),MONTH(AU$2),15),$AD$2,$AE$2,FALSE,DATE(YEAR($AD71),MONTH($AD71),1),DATE(YEAR($AE71),MONTH($AE71),28)),0)</f>
      </c>
      <c r="AV71" s="18">
        <f>SUM(AG71:AU71)</f>
      </c>
      <c r="AW71" s="18">
        <f>IF(J71&lt;&gt;0,J71,IF($AV71=0,0,AG71/$AV71*$Z71))</f>
      </c>
      <c r="AX71" s="18">
        <f>IF(K71&lt;&gt;0,K71,IF($AV71=0,0,AH71/$AV71*$Z71))</f>
      </c>
      <c r="AY71" s="18">
        <f>IF(L71&lt;&gt;0,L71,IF($AV71=0,0,AI71/$AV71*$Z71))</f>
      </c>
      <c r="AZ71" s="18">
        <f>IF(M71&lt;&gt;0,M71,IF($AV71=0,0,AJ71/$AV71*$Z71))</f>
      </c>
      <c r="BA71" s="18">
        <f>IF(N71&lt;&gt;0,N71,IF($AV71=0,0,AK71/$AV71*$Z71))</f>
      </c>
      <c r="BB71" s="18">
        <f>IF(O71&lt;&gt;0,O71,IF($AV71=0,0,AL71/$AV71*$Z71))</f>
      </c>
      <c r="BC71" s="18">
        <f>IF(P71&lt;&gt;0,P71,IF($AV71=0,0,AM71/$AV71*$Z71))</f>
      </c>
      <c r="BD71" s="18">
        <f>IF(Q71&lt;&gt;0,Q71,IF($AV71=0,0,AN71/$AV71*$Z71))</f>
      </c>
      <c r="BE71" s="18">
        <f>IF(R71&lt;&gt;0,R71,IF($AV71=0,0,AO71/$AV71*$Z71))</f>
      </c>
      <c r="BF71" s="18">
        <f>IF(S71&lt;&gt;0,S71,IF($AV71=0,0,AP71/$AV71*$Z71))</f>
      </c>
      <c r="BG71" s="18">
        <f>IF(T71&lt;&gt;0,T71,IF($AV71=0,0,AQ71/$AV71*$Z71))</f>
      </c>
      <c r="BH71" s="18">
        <f>IF(U71&lt;&gt;0,U71,IF($AV71=0,0,AR71/$AV71*$Z71))</f>
      </c>
      <c r="BI71" s="18">
        <f>IF(V71&lt;&gt;0,V71,IF($AV71=0,0,AS71/$AV71*$Z71))</f>
      </c>
      <c r="BJ71" s="18">
        <f>IF(W71&lt;&gt;0,W71,IF($AV71=0,0,AT71/$AV71*$Z71))</f>
      </c>
      <c r="BK71" s="18">
        <f>IF(X71&lt;&gt;0,X71,IF($AV71=0,0,AU71/$AV71*$Z71))</f>
      </c>
      <c r="BL71" s="18">
        <f>SUM(AW71:BK71)</f>
      </c>
      <c r="BM71" s="18">
        <f>I71-BL71</f>
      </c>
    </row>
    <row r="72" outlineLevel="3">
      <c r="A72" s="17" t="str">
        <v>10.3.2</v>
      </c>
      <c r="B72" s="17" t="str">
        <v/>
      </c>
      <c r="C72" s="17" t="str">
        <v/>
      </c>
      <c r="D72" s="17" t="str">
        <v/>
      </c>
      <c r="E72" s="17" t="str">
        <v>10.3.2</v>
      </c>
      <c r="F72" s="17" t="str">
        <v>Telephone sets type IP phones.</v>
      </c>
      <c r="G72" s="17">
        <v>1267.74</v>
      </c>
      <c r="H72" s="17" t="str">
        <v/>
      </c>
      <c r="I72" s="17" t="str">
        <v/>
      </c>
      <c r="J72" s="17" t="str">
        <v/>
      </c>
      <c r="K72" s="17" t="str">
        <v/>
      </c>
      <c r="L72" s="17" t="str">
        <v/>
      </c>
      <c r="M72" s="17" t="str">
        <v/>
      </c>
      <c r="N72" s="17" t="str">
        <v/>
      </c>
      <c r="O72" s="17" t="str">
        <v/>
      </c>
      <c r="P72" s="17" t="str">
        <v/>
      </c>
      <c r="Q72" s="17" t="str">
        <v/>
      </c>
      <c r="R72" s="17" t="str">
        <v/>
      </c>
      <c r="S72" s="17" t="str">
        <v/>
      </c>
      <c r="T72" s="17" t="str">
        <v/>
      </c>
      <c r="U72" s="17" t="str">
        <v/>
      </c>
      <c r="V72" s="17" t="str">
        <v/>
      </c>
      <c r="W72" s="17" t="str">
        <v/>
      </c>
      <c r="X72" s="17" t="str">
        <v/>
      </c>
      <c r="Y72" s="17" t="str">
        <v/>
      </c>
      <c r="Z72" s="17" t="str">
        <v/>
      </c>
      <c r="AA72" s="17" t="str">
        <v/>
      </c>
      <c r="AB72" s="17" t="str">
        <v/>
      </c>
      <c r="AC72" s="17" t="str">
        <v/>
      </c>
      <c r="AD72" s="17" t="str">
        <v/>
      </c>
      <c r="AE72" s="17" t="str">
        <v/>
      </c>
      <c r="AF72" s="5" t="str">
        <v/>
      </c>
      <c r="AG72" s="18">
        <f>IFERROR(_xlfn.BETA.DIST(DATE(YEAR(AG$2),MONTH(AG$2),15),$AD$2,$AE$2,FALSE,DATE(YEAR($AD72),MONTH($AD72),1),DATE(YEAR($AE72),MONTH($AE72),28)),0)</f>
      </c>
      <c r="AH72" s="18">
        <f>IFERROR(_xlfn.BETA.DIST(DATE(YEAR(AH$2),MONTH(AH$2),15),$AD$2,$AE$2,FALSE,DATE(YEAR($AD72),MONTH($AD72),1),DATE(YEAR($AE72),MONTH($AE72),28)),0)</f>
      </c>
      <c r="AI72" s="18">
        <f>IFERROR(_xlfn.BETA.DIST(DATE(YEAR(AI$2),MONTH(AI$2),15),$AD$2,$AE$2,FALSE,DATE(YEAR($AD72),MONTH($AD72),1),DATE(YEAR($AE72),MONTH($AE72),28)),0)</f>
      </c>
      <c r="AJ72" s="18">
        <f>IFERROR(_xlfn.BETA.DIST(DATE(YEAR(AJ$2),MONTH(AJ$2),15),$AD$2,$AE$2,FALSE,DATE(YEAR($AD72),MONTH($AD72),1),DATE(YEAR($AE72),MONTH($AE72),28)),0)</f>
      </c>
      <c r="AK72" s="18">
        <f>IFERROR(_xlfn.BETA.DIST(DATE(YEAR(AK$2),MONTH(AK$2),15),$AD$2,$AE$2,FALSE,DATE(YEAR($AD72),MONTH($AD72),1),DATE(YEAR($AE72),MONTH($AE72),28)),0)</f>
      </c>
      <c r="AL72" s="18">
        <f>IFERROR(_xlfn.BETA.DIST(DATE(YEAR(AL$2),MONTH(AL$2),15),$AD$2,$AE$2,FALSE,DATE(YEAR($AD72),MONTH($AD72),1),DATE(YEAR($AE72),MONTH($AE72),28)),0)</f>
      </c>
      <c r="AM72" s="18">
        <f>IFERROR(_xlfn.BETA.DIST(DATE(YEAR(AM$2),MONTH(AM$2),15),$AD$2,$AE$2,FALSE,DATE(YEAR($AD72),MONTH($AD72),1),DATE(YEAR($AE72),MONTH($AE72),28)),0)</f>
      </c>
      <c r="AN72" s="18">
        <f>IFERROR(_xlfn.BETA.DIST(DATE(YEAR(AN$2),MONTH(AN$2),15),$AD$2,$AE$2,FALSE,DATE(YEAR($AD72),MONTH($AD72),1),DATE(YEAR($AE72),MONTH($AE72),28)),0)</f>
      </c>
      <c r="AO72" s="18">
        <f>IFERROR(_xlfn.BETA.DIST(DATE(YEAR(AO$2),MONTH(AO$2),15),$AD$2,$AE$2,FALSE,DATE(YEAR($AD72),MONTH($AD72),1),DATE(YEAR($AE72),MONTH($AE72),28)),0)</f>
      </c>
      <c r="AP72" s="18">
        <f>IFERROR(_xlfn.BETA.DIST(DATE(YEAR(AP$2),MONTH(AP$2),15),$AD$2,$AE$2,FALSE,DATE(YEAR($AD72),MONTH($AD72),1),DATE(YEAR($AE72),MONTH($AE72),28)),0)</f>
      </c>
      <c r="AQ72" s="18">
        <f>IFERROR(_xlfn.BETA.DIST(DATE(YEAR(AQ$2),MONTH(AQ$2),15),$AD$2,$AE$2,FALSE,DATE(YEAR($AD72),MONTH($AD72),1),DATE(YEAR($AE72),MONTH($AE72),28)),0)</f>
      </c>
      <c r="AR72" s="18">
        <f>IFERROR(_xlfn.BETA.DIST(DATE(YEAR(AR$2),MONTH(AR$2),15),$AD$2,$AE$2,FALSE,DATE(YEAR($AD72),MONTH($AD72),1),DATE(YEAR($AE72),MONTH($AE72),28)),0)</f>
      </c>
      <c r="AS72" s="18">
        <f>IFERROR(_xlfn.BETA.DIST(DATE(YEAR(AS$2),MONTH(AS$2),15),$AD$2,$AE$2,FALSE,DATE(YEAR($AD72),MONTH($AD72),1),DATE(YEAR($AE72),MONTH($AE72),28)),0)</f>
      </c>
      <c r="AT72" s="18">
        <f>IFERROR(_xlfn.BETA.DIST(DATE(YEAR(AT$2),MONTH(AT$2),15),$AD$2,$AE$2,FALSE,DATE(YEAR($AD72),MONTH($AD72),1),DATE(YEAR($AE72),MONTH($AE72),28)),0)</f>
      </c>
      <c r="AU72" s="18">
        <f>IFERROR(_xlfn.BETA.DIST(DATE(YEAR(AU$2),MONTH(AU$2),15),$AD$2,$AE$2,FALSE,DATE(YEAR($AD72),MONTH($AD72),1),DATE(YEAR($AE72),MONTH($AE72),28)),0)</f>
      </c>
      <c r="AV72" s="18">
        <f>SUM(AG72:AU72)</f>
      </c>
      <c r="AW72" s="18">
        <f>IF(J72&lt;&gt;0,J72,IF($AV72=0,0,AG72/$AV72*$Z72))</f>
      </c>
      <c r="AX72" s="18">
        <f>IF(K72&lt;&gt;0,K72,IF($AV72=0,0,AH72/$AV72*$Z72))</f>
      </c>
      <c r="AY72" s="18">
        <f>IF(L72&lt;&gt;0,L72,IF($AV72=0,0,AI72/$AV72*$Z72))</f>
      </c>
      <c r="AZ72" s="18">
        <f>IF(M72&lt;&gt;0,M72,IF($AV72=0,0,AJ72/$AV72*$Z72))</f>
      </c>
      <c r="BA72" s="18">
        <f>IF(N72&lt;&gt;0,N72,IF($AV72=0,0,AK72/$AV72*$Z72))</f>
      </c>
      <c r="BB72" s="18">
        <f>IF(O72&lt;&gt;0,O72,IF($AV72=0,0,AL72/$AV72*$Z72))</f>
      </c>
      <c r="BC72" s="18">
        <f>IF(P72&lt;&gt;0,P72,IF($AV72=0,0,AM72/$AV72*$Z72))</f>
      </c>
      <c r="BD72" s="18">
        <f>IF(Q72&lt;&gt;0,Q72,IF($AV72=0,0,AN72/$AV72*$Z72))</f>
      </c>
      <c r="BE72" s="18">
        <f>IF(R72&lt;&gt;0,R72,IF($AV72=0,0,AO72/$AV72*$Z72))</f>
      </c>
      <c r="BF72" s="18">
        <f>IF(S72&lt;&gt;0,S72,IF($AV72=0,0,AP72/$AV72*$Z72))</f>
      </c>
      <c r="BG72" s="18">
        <f>IF(T72&lt;&gt;0,T72,IF($AV72=0,0,AQ72/$AV72*$Z72))</f>
      </c>
      <c r="BH72" s="18">
        <f>IF(U72&lt;&gt;0,U72,IF($AV72=0,0,AR72/$AV72*$Z72))</f>
      </c>
      <c r="BI72" s="18">
        <f>IF(V72&lt;&gt;0,V72,IF($AV72=0,0,AS72/$AV72*$Z72))</f>
      </c>
      <c r="BJ72" s="18">
        <f>IF(W72&lt;&gt;0,W72,IF($AV72=0,0,AT72/$AV72*$Z72))</f>
      </c>
      <c r="BK72" s="18">
        <f>IF(X72&lt;&gt;0,X72,IF($AV72=0,0,AU72/$AV72*$Z72))</f>
      </c>
      <c r="BL72" s="18">
        <f>SUM(AW72:BK72)</f>
      </c>
      <c r="BM72" s="17" t="str">
        <v/>
      </c>
    </row>
    <row r="73" outlineLevel="4">
      <c r="A73" s="5" t="str">
        <v>10.3.2</v>
      </c>
      <c r="B73" s="5" t="str">
        <v/>
      </c>
      <c r="C73" s="5" t="str">
        <v>BSKDGNGENGR05</v>
      </c>
      <c r="D73" s="5" t="str">
        <v>BSKDGNGENGR05</v>
      </c>
      <c r="E73" s="19">
        <f>IFERROR(_xlfn.XLOOKUP(F73,Assumptions!B:B,Assumptions!C:C),0)</f>
      </c>
      <c r="F73" s="5" t="str">
        <v>Advanced Payment</v>
      </c>
      <c r="G73" s="5" t="str">
        <v/>
      </c>
      <c r="H73" s="18">
        <f>G72*E73</f>
      </c>
      <c r="I73" s="18">
        <f>H73*(1-0)</f>
      </c>
      <c r="J73" s="18">
        <v>0</v>
      </c>
      <c r="K73" s="18">
        <v>0</v>
      </c>
      <c r="L73" s="18">
        <v>0</v>
      </c>
      <c r="M73" s="18">
        <v>0</v>
      </c>
      <c r="N73" s="18">
        <v>0</v>
      </c>
      <c r="O73" s="18">
        <v>0</v>
      </c>
      <c r="P73" s="18">
        <v>0</v>
      </c>
      <c r="Q73" s="18">
        <v>0</v>
      </c>
      <c r="R73" s="18">
        <v>0</v>
      </c>
      <c r="S73" s="18">
        <v>0</v>
      </c>
      <c r="T73" s="18">
        <v>0</v>
      </c>
      <c r="U73" s="18">
        <v>0</v>
      </c>
      <c r="V73" s="18">
        <v>0</v>
      </c>
      <c r="W73" s="18">
        <v>0</v>
      </c>
      <c r="X73" s="18">
        <v>0</v>
      </c>
      <c r="Y73" s="18">
        <f>SUM(J73:X73)</f>
      </c>
      <c r="Z73" s="18">
        <f>I73-Y73</f>
      </c>
      <c r="AA73" s="20">
        <v>46026</v>
      </c>
      <c r="AB73" s="20">
        <v>46026</v>
      </c>
      <c r="AC73" s="18">
        <f>IFERROR(_xlfn.XLOOKUP(F73,Assumptions!B:B,Assumptions!D:D),0)</f>
      </c>
      <c r="AD73" s="20">
        <f>AA73+AC73</f>
      </c>
      <c r="AE73" s="20">
        <f>AC73+AB73</f>
      </c>
      <c r="AF73" s="5" t="str">
        <v/>
      </c>
      <c r="AG73" s="18">
        <f>IFERROR(_xlfn.BETA.DIST(DATE(YEAR(AG$2),MONTH(AG$2),15),$AD$2,$AE$2,FALSE,DATE(YEAR($AD73),MONTH($AD73),1),DATE(YEAR($AE73),MONTH($AE73),28)),0)</f>
      </c>
      <c r="AH73" s="18">
        <f>IFERROR(_xlfn.BETA.DIST(DATE(YEAR(AH$2),MONTH(AH$2),15),$AD$2,$AE$2,FALSE,DATE(YEAR($AD73),MONTH($AD73),1),DATE(YEAR($AE73),MONTH($AE73),28)),0)</f>
      </c>
      <c r="AI73" s="18">
        <f>IFERROR(_xlfn.BETA.DIST(DATE(YEAR(AI$2),MONTH(AI$2),15),$AD$2,$AE$2,FALSE,DATE(YEAR($AD73),MONTH($AD73),1),DATE(YEAR($AE73),MONTH($AE73),28)),0)</f>
      </c>
      <c r="AJ73" s="18">
        <f>IFERROR(_xlfn.BETA.DIST(DATE(YEAR(AJ$2),MONTH(AJ$2),15),$AD$2,$AE$2,FALSE,DATE(YEAR($AD73),MONTH($AD73),1),DATE(YEAR($AE73),MONTH($AE73),28)),0)</f>
      </c>
      <c r="AK73" s="18">
        <f>IFERROR(_xlfn.BETA.DIST(DATE(YEAR(AK$2),MONTH(AK$2),15),$AD$2,$AE$2,FALSE,DATE(YEAR($AD73),MONTH($AD73),1),DATE(YEAR($AE73),MONTH($AE73),28)),0)</f>
      </c>
      <c r="AL73" s="18">
        <f>IFERROR(_xlfn.BETA.DIST(DATE(YEAR(AL$2),MONTH(AL$2),15),$AD$2,$AE$2,FALSE,DATE(YEAR($AD73),MONTH($AD73),1),DATE(YEAR($AE73),MONTH($AE73),28)),0)</f>
      </c>
      <c r="AM73" s="18">
        <f>IFERROR(_xlfn.BETA.DIST(DATE(YEAR(AM$2),MONTH(AM$2),15),$AD$2,$AE$2,FALSE,DATE(YEAR($AD73),MONTH($AD73),1),DATE(YEAR($AE73),MONTH($AE73),28)),0)</f>
      </c>
      <c r="AN73" s="18">
        <f>IFERROR(_xlfn.BETA.DIST(DATE(YEAR(AN$2),MONTH(AN$2),15),$AD$2,$AE$2,FALSE,DATE(YEAR($AD73),MONTH($AD73),1),DATE(YEAR($AE73),MONTH($AE73),28)),0)</f>
      </c>
      <c r="AO73" s="18">
        <f>IFERROR(_xlfn.BETA.DIST(DATE(YEAR(AO$2),MONTH(AO$2),15),$AD$2,$AE$2,FALSE,DATE(YEAR($AD73),MONTH($AD73),1),DATE(YEAR($AE73),MONTH($AE73),28)),0)</f>
      </c>
      <c r="AP73" s="18">
        <f>IFERROR(_xlfn.BETA.DIST(DATE(YEAR(AP$2),MONTH(AP$2),15),$AD$2,$AE$2,FALSE,DATE(YEAR($AD73),MONTH($AD73),1),DATE(YEAR($AE73),MONTH($AE73),28)),0)</f>
      </c>
      <c r="AQ73" s="18">
        <f>IFERROR(_xlfn.BETA.DIST(DATE(YEAR(AQ$2),MONTH(AQ$2),15),$AD$2,$AE$2,FALSE,DATE(YEAR($AD73),MONTH($AD73),1),DATE(YEAR($AE73),MONTH($AE73),28)),0)</f>
      </c>
      <c r="AR73" s="18">
        <f>IFERROR(_xlfn.BETA.DIST(DATE(YEAR(AR$2),MONTH(AR$2),15),$AD$2,$AE$2,FALSE,DATE(YEAR($AD73),MONTH($AD73),1),DATE(YEAR($AE73),MONTH($AE73),28)),0)</f>
      </c>
      <c r="AS73" s="18">
        <f>IFERROR(_xlfn.BETA.DIST(DATE(YEAR(AS$2),MONTH(AS$2),15),$AD$2,$AE$2,FALSE,DATE(YEAR($AD73),MONTH($AD73),1),DATE(YEAR($AE73),MONTH($AE73),28)),0)</f>
      </c>
      <c r="AT73" s="18">
        <f>IFERROR(_xlfn.BETA.DIST(DATE(YEAR(AT$2),MONTH(AT$2),15),$AD$2,$AE$2,FALSE,DATE(YEAR($AD73),MONTH($AD73),1),DATE(YEAR($AE73),MONTH($AE73),28)),0)</f>
      </c>
      <c r="AU73" s="18">
        <f>IFERROR(_xlfn.BETA.DIST(DATE(YEAR(AU$2),MONTH(AU$2),15),$AD$2,$AE$2,FALSE,DATE(YEAR($AD73),MONTH($AD73),1),DATE(YEAR($AE73),MONTH($AE73),28)),0)</f>
      </c>
      <c r="AV73" s="18">
        <f>SUM(AG73:AU73)</f>
      </c>
      <c r="AW73" s="18">
        <f>IF(J73&lt;&gt;0,J73,IF($AV73=0,0,AG73/$AV73*$Z73))</f>
      </c>
      <c r="AX73" s="18">
        <f>IF(K73&lt;&gt;0,K73,IF($AV73=0,0,AH73/$AV73*$Z73))</f>
      </c>
      <c r="AY73" s="18">
        <f>IF(L73&lt;&gt;0,L73,IF($AV73=0,0,AI73/$AV73*$Z73))</f>
      </c>
      <c r="AZ73" s="18">
        <f>IF(M73&lt;&gt;0,M73,IF($AV73=0,0,AJ73/$AV73*$Z73))</f>
      </c>
      <c r="BA73" s="18">
        <f>IF(N73&lt;&gt;0,N73,IF($AV73=0,0,AK73/$AV73*$Z73))</f>
      </c>
      <c r="BB73" s="18">
        <f>IF(O73&lt;&gt;0,O73,IF($AV73=0,0,AL73/$AV73*$Z73))</f>
      </c>
      <c r="BC73" s="18">
        <f>IF(P73&lt;&gt;0,P73,IF($AV73=0,0,AM73/$AV73*$Z73))</f>
      </c>
      <c r="BD73" s="18">
        <f>IF(Q73&lt;&gt;0,Q73,IF($AV73=0,0,AN73/$AV73*$Z73))</f>
      </c>
      <c r="BE73" s="18">
        <f>IF(R73&lt;&gt;0,R73,IF($AV73=0,0,AO73/$AV73*$Z73))</f>
      </c>
      <c r="BF73" s="18">
        <f>IF(S73&lt;&gt;0,S73,IF($AV73=0,0,AP73/$AV73*$Z73))</f>
      </c>
      <c r="BG73" s="18">
        <f>IF(T73&lt;&gt;0,T73,IF($AV73=0,0,AQ73/$AV73*$Z73))</f>
      </c>
      <c r="BH73" s="18">
        <f>IF(U73&lt;&gt;0,U73,IF($AV73=0,0,AR73/$AV73*$Z73))</f>
      </c>
      <c r="BI73" s="18">
        <f>IF(V73&lt;&gt;0,V73,IF($AV73=0,0,AS73/$AV73*$Z73))</f>
      </c>
      <c r="BJ73" s="18">
        <f>IF(W73&lt;&gt;0,W73,IF($AV73=0,0,AT73/$AV73*$Z73))</f>
      </c>
      <c r="BK73" s="18">
        <f>IF(X73&lt;&gt;0,X73,IF($AV73=0,0,AU73/$AV73*$Z73))</f>
      </c>
      <c r="BL73" s="18">
        <f>SUM(AW73:BK73)</f>
      </c>
      <c r="BM73" s="18">
        <f>I73-BL73</f>
      </c>
    </row>
    <row r="74" outlineLevel="4">
      <c r="A74" s="5" t="str">
        <v>10.3.2</v>
      </c>
      <c r="B74" s="5" t="str">
        <v/>
      </c>
      <c r="C74" s="5" t="str">
        <v/>
      </c>
      <c r="D74" s="5" t="str">
        <v/>
      </c>
      <c r="E74" s="19">
        <f>IFERROR(_xlfn.XLOOKUP(F74,Assumptions!B:B,Assumptions!C:C),0)</f>
      </c>
      <c r="F74" s="5" t="str">
        <v>Site Delivery EUR</v>
      </c>
      <c r="G74" s="5" t="str">
        <v/>
      </c>
      <c r="H74" s="18">
        <f>G72*E74</f>
      </c>
      <c r="I74" s="18">
        <f>H74*(1-0)</f>
      </c>
      <c r="J74" s="18">
        <v>0</v>
      </c>
      <c r="K74" s="18">
        <v>0</v>
      </c>
      <c r="L74" s="18">
        <v>0</v>
      </c>
      <c r="M74" s="18">
        <v>0</v>
      </c>
      <c r="N74" s="18">
        <v>0</v>
      </c>
      <c r="O74" s="18">
        <v>0</v>
      </c>
      <c r="P74" s="18">
        <v>0</v>
      </c>
      <c r="Q74" s="18">
        <v>0</v>
      </c>
      <c r="R74" s="18">
        <v>0</v>
      </c>
      <c r="S74" s="18">
        <v>0</v>
      </c>
      <c r="T74" s="18">
        <v>0</v>
      </c>
      <c r="U74" s="18">
        <v>0</v>
      </c>
      <c r="V74" s="18">
        <v>0</v>
      </c>
      <c r="W74" s="18">
        <v>0</v>
      </c>
      <c r="X74" s="18">
        <v>0</v>
      </c>
      <c r="Y74" s="18">
        <f>SUM(J74:X74)</f>
      </c>
      <c r="Z74" s="18">
        <f>I74-Y74</f>
      </c>
      <c r="AA74" s="5" t="str">
        <v/>
      </c>
      <c r="AB74" s="5" t="str">
        <v/>
      </c>
      <c r="AC74" s="18">
        <f>IFERROR(_xlfn.XLOOKUP(F74,Assumptions!B:B,Assumptions!D:D),0)</f>
      </c>
      <c r="AD74" s="20">
        <f>AA74+AC74</f>
      </c>
      <c r="AE74" s="20">
        <f>AC74+AB74</f>
      </c>
      <c r="AF74" s="5" t="str">
        <v/>
      </c>
      <c r="AG74" s="18">
        <f>IFERROR(_xlfn.BETA.DIST(DATE(YEAR(AG$2),MONTH(AG$2),15),$AD$2,$AE$2,FALSE,DATE(YEAR($AD74),MONTH($AD74),1),DATE(YEAR($AE74),MONTH($AE74),28)),0)</f>
      </c>
      <c r="AH74" s="18">
        <f>IFERROR(_xlfn.BETA.DIST(DATE(YEAR(AH$2),MONTH(AH$2),15),$AD$2,$AE$2,FALSE,DATE(YEAR($AD74),MONTH($AD74),1),DATE(YEAR($AE74),MONTH($AE74),28)),0)</f>
      </c>
      <c r="AI74" s="18">
        <f>IFERROR(_xlfn.BETA.DIST(DATE(YEAR(AI$2),MONTH(AI$2),15),$AD$2,$AE$2,FALSE,DATE(YEAR($AD74),MONTH($AD74),1),DATE(YEAR($AE74),MONTH($AE74),28)),0)</f>
      </c>
      <c r="AJ74" s="18">
        <f>IFERROR(_xlfn.BETA.DIST(DATE(YEAR(AJ$2),MONTH(AJ$2),15),$AD$2,$AE$2,FALSE,DATE(YEAR($AD74),MONTH($AD74),1),DATE(YEAR($AE74),MONTH($AE74),28)),0)</f>
      </c>
      <c r="AK74" s="18">
        <f>IFERROR(_xlfn.BETA.DIST(DATE(YEAR(AK$2),MONTH(AK$2),15),$AD$2,$AE$2,FALSE,DATE(YEAR($AD74),MONTH($AD74),1),DATE(YEAR($AE74),MONTH($AE74),28)),0)</f>
      </c>
      <c r="AL74" s="18">
        <f>IFERROR(_xlfn.BETA.DIST(DATE(YEAR(AL$2),MONTH(AL$2),15),$AD$2,$AE$2,FALSE,DATE(YEAR($AD74),MONTH($AD74),1),DATE(YEAR($AE74),MONTH($AE74),28)),0)</f>
      </c>
      <c r="AM74" s="18">
        <f>IFERROR(_xlfn.BETA.DIST(DATE(YEAR(AM$2),MONTH(AM$2),15),$AD$2,$AE$2,FALSE,DATE(YEAR($AD74),MONTH($AD74),1),DATE(YEAR($AE74),MONTH($AE74),28)),0)</f>
      </c>
      <c r="AN74" s="18">
        <f>IFERROR(_xlfn.BETA.DIST(DATE(YEAR(AN$2),MONTH(AN$2),15),$AD$2,$AE$2,FALSE,DATE(YEAR($AD74),MONTH($AD74),1),DATE(YEAR($AE74),MONTH($AE74),28)),0)</f>
      </c>
      <c r="AO74" s="18">
        <f>IFERROR(_xlfn.BETA.DIST(DATE(YEAR(AO$2),MONTH(AO$2),15),$AD$2,$AE$2,FALSE,DATE(YEAR($AD74),MONTH($AD74),1),DATE(YEAR($AE74),MONTH($AE74),28)),0)</f>
      </c>
      <c r="AP74" s="18">
        <f>IFERROR(_xlfn.BETA.DIST(DATE(YEAR(AP$2),MONTH(AP$2),15),$AD$2,$AE$2,FALSE,DATE(YEAR($AD74),MONTH($AD74),1),DATE(YEAR($AE74),MONTH($AE74),28)),0)</f>
      </c>
      <c r="AQ74" s="18">
        <f>IFERROR(_xlfn.BETA.DIST(DATE(YEAR(AQ$2),MONTH(AQ$2),15),$AD$2,$AE$2,FALSE,DATE(YEAR($AD74),MONTH($AD74),1),DATE(YEAR($AE74),MONTH($AE74),28)),0)</f>
      </c>
      <c r="AR74" s="18">
        <f>IFERROR(_xlfn.BETA.DIST(DATE(YEAR(AR$2),MONTH(AR$2),15),$AD$2,$AE$2,FALSE,DATE(YEAR($AD74),MONTH($AD74),1),DATE(YEAR($AE74),MONTH($AE74),28)),0)</f>
      </c>
      <c r="AS74" s="18">
        <f>IFERROR(_xlfn.BETA.DIST(DATE(YEAR(AS$2),MONTH(AS$2),15),$AD$2,$AE$2,FALSE,DATE(YEAR($AD74),MONTH($AD74),1),DATE(YEAR($AE74),MONTH($AE74),28)),0)</f>
      </c>
      <c r="AT74" s="18">
        <f>IFERROR(_xlfn.BETA.DIST(DATE(YEAR(AT$2),MONTH(AT$2),15),$AD$2,$AE$2,FALSE,DATE(YEAR($AD74),MONTH($AD74),1),DATE(YEAR($AE74),MONTH($AE74),28)),0)</f>
      </c>
      <c r="AU74" s="18">
        <f>IFERROR(_xlfn.BETA.DIST(DATE(YEAR(AU$2),MONTH(AU$2),15),$AD$2,$AE$2,FALSE,DATE(YEAR($AD74),MONTH($AD74),1),DATE(YEAR($AE74),MONTH($AE74),28)),0)</f>
      </c>
      <c r="AV74" s="18">
        <f>SUM(AG74:AU74)</f>
      </c>
      <c r="AW74" s="18">
        <f>IF(J74&lt;&gt;0,J74,IF($AV74=0,0,AG74/$AV74*$Z74))</f>
      </c>
      <c r="AX74" s="18">
        <f>IF(K74&lt;&gt;0,K74,IF($AV74=0,0,AH74/$AV74*$Z74))</f>
      </c>
      <c r="AY74" s="18">
        <f>IF(L74&lt;&gt;0,L74,IF($AV74=0,0,AI74/$AV74*$Z74))</f>
      </c>
      <c r="AZ74" s="18">
        <f>IF(M74&lt;&gt;0,M74,IF($AV74=0,0,AJ74/$AV74*$Z74))</f>
      </c>
      <c r="BA74" s="18">
        <f>IF(N74&lt;&gt;0,N74,IF($AV74=0,0,AK74/$AV74*$Z74))</f>
      </c>
      <c r="BB74" s="18">
        <f>IF(O74&lt;&gt;0,O74,IF($AV74=0,0,AL74/$AV74*$Z74))</f>
      </c>
      <c r="BC74" s="18">
        <f>IF(P74&lt;&gt;0,P74,IF($AV74=0,0,AM74/$AV74*$Z74))</f>
      </c>
      <c r="BD74" s="18">
        <f>IF(Q74&lt;&gt;0,Q74,IF($AV74=0,0,AN74/$AV74*$Z74))</f>
      </c>
      <c r="BE74" s="18">
        <f>IF(R74&lt;&gt;0,R74,IF($AV74=0,0,AO74/$AV74*$Z74))</f>
      </c>
      <c r="BF74" s="18">
        <f>IF(S74&lt;&gt;0,S74,IF($AV74=0,0,AP74/$AV74*$Z74))</f>
      </c>
      <c r="BG74" s="18">
        <f>IF(T74&lt;&gt;0,T74,IF($AV74=0,0,AQ74/$AV74*$Z74))</f>
      </c>
      <c r="BH74" s="18">
        <f>IF(U74&lt;&gt;0,U74,IF($AV74=0,0,AR74/$AV74*$Z74))</f>
      </c>
      <c r="BI74" s="18">
        <f>IF(V74&lt;&gt;0,V74,IF($AV74=0,0,AS74/$AV74*$Z74))</f>
      </c>
      <c r="BJ74" s="18">
        <f>IF(W74&lt;&gt;0,W74,IF($AV74=0,0,AT74/$AV74*$Z74))</f>
      </c>
      <c r="BK74" s="18">
        <f>IF(X74&lt;&gt;0,X74,IF($AV74=0,0,AU74/$AV74*$Z74))</f>
      </c>
      <c r="BL74" s="18">
        <f>SUM(AW74:BK74)</f>
      </c>
      <c r="BM74" s="18">
        <f>I74-BL74</f>
      </c>
    </row>
    <row r="75" outlineLevel="4">
      <c r="A75" s="5" t="str">
        <v>10.3.2</v>
      </c>
      <c r="B75" s="5" t="str">
        <v/>
      </c>
      <c r="C75" s="5" t="str">
        <v>BSKDGNGENGR07</v>
      </c>
      <c r="D75" s="5" t="str">
        <v>BSKDGNGENGR07</v>
      </c>
      <c r="E75" s="19">
        <f>IFERROR(_xlfn.XLOOKUP(F75,Assumptions!B:B,Assumptions!C:C),0)</f>
      </c>
      <c r="F75" s="5" t="str">
        <v>Retention</v>
      </c>
      <c r="G75" s="5" t="str">
        <v/>
      </c>
      <c r="H75" s="18">
        <f>G72*E75</f>
      </c>
      <c r="I75" s="18">
        <f>H75*(1-0)</f>
      </c>
      <c r="J75" s="18">
        <v>0</v>
      </c>
      <c r="K75" s="18">
        <v>0</v>
      </c>
      <c r="L75" s="18">
        <v>0</v>
      </c>
      <c r="M75" s="18">
        <v>0</v>
      </c>
      <c r="N75" s="18">
        <v>0</v>
      </c>
      <c r="O75" s="18">
        <v>0</v>
      </c>
      <c r="P75" s="18">
        <v>0</v>
      </c>
      <c r="Q75" s="18">
        <v>0</v>
      </c>
      <c r="R75" s="18">
        <v>0</v>
      </c>
      <c r="S75" s="18">
        <v>0</v>
      </c>
      <c r="T75" s="18">
        <v>0</v>
      </c>
      <c r="U75" s="18">
        <v>0</v>
      </c>
      <c r="V75" s="18">
        <v>0</v>
      </c>
      <c r="W75" s="18">
        <v>0</v>
      </c>
      <c r="X75" s="18">
        <v>0</v>
      </c>
      <c r="Y75" s="18">
        <f>SUM(J75:X75)</f>
      </c>
      <c r="Z75" s="18">
        <f>I75-Y75</f>
      </c>
      <c r="AA75" s="20">
        <v>46483</v>
      </c>
      <c r="AB75" s="20">
        <v>46483</v>
      </c>
      <c r="AC75" s="18">
        <f>IFERROR(_xlfn.XLOOKUP(F75,Assumptions!B:B,Assumptions!D:D),0)</f>
      </c>
      <c r="AD75" s="20">
        <f>AA75+AC75</f>
      </c>
      <c r="AE75" s="20">
        <f>AC75+AB75</f>
      </c>
      <c r="AF75" s="5" t="str">
        <v/>
      </c>
      <c r="AG75" s="18">
        <f>IFERROR(_xlfn.BETA.DIST(DATE(YEAR(AG$2),MONTH(AG$2),15),$AD$2,$AE$2,FALSE,DATE(YEAR($AD75),MONTH($AD75),1),DATE(YEAR($AE75),MONTH($AE75),28)),0)</f>
      </c>
      <c r="AH75" s="18">
        <f>IFERROR(_xlfn.BETA.DIST(DATE(YEAR(AH$2),MONTH(AH$2),15),$AD$2,$AE$2,FALSE,DATE(YEAR($AD75),MONTH($AD75),1),DATE(YEAR($AE75),MONTH($AE75),28)),0)</f>
      </c>
      <c r="AI75" s="18">
        <f>IFERROR(_xlfn.BETA.DIST(DATE(YEAR(AI$2),MONTH(AI$2),15),$AD$2,$AE$2,FALSE,DATE(YEAR($AD75),MONTH($AD75),1),DATE(YEAR($AE75),MONTH($AE75),28)),0)</f>
      </c>
      <c r="AJ75" s="18">
        <f>IFERROR(_xlfn.BETA.DIST(DATE(YEAR(AJ$2),MONTH(AJ$2),15),$AD$2,$AE$2,FALSE,DATE(YEAR($AD75),MONTH($AD75),1),DATE(YEAR($AE75),MONTH($AE75),28)),0)</f>
      </c>
      <c r="AK75" s="18">
        <f>IFERROR(_xlfn.BETA.DIST(DATE(YEAR(AK$2),MONTH(AK$2),15),$AD$2,$AE$2,FALSE,DATE(YEAR($AD75),MONTH($AD75),1),DATE(YEAR($AE75),MONTH($AE75),28)),0)</f>
      </c>
      <c r="AL75" s="18">
        <f>IFERROR(_xlfn.BETA.DIST(DATE(YEAR(AL$2),MONTH(AL$2),15),$AD$2,$AE$2,FALSE,DATE(YEAR($AD75),MONTH($AD75),1),DATE(YEAR($AE75),MONTH($AE75),28)),0)</f>
      </c>
      <c r="AM75" s="18">
        <f>IFERROR(_xlfn.BETA.DIST(DATE(YEAR(AM$2),MONTH(AM$2),15),$AD$2,$AE$2,FALSE,DATE(YEAR($AD75),MONTH($AD75),1),DATE(YEAR($AE75),MONTH($AE75),28)),0)</f>
      </c>
      <c r="AN75" s="18">
        <f>IFERROR(_xlfn.BETA.DIST(DATE(YEAR(AN$2),MONTH(AN$2),15),$AD$2,$AE$2,FALSE,DATE(YEAR($AD75),MONTH($AD75),1),DATE(YEAR($AE75),MONTH($AE75),28)),0)</f>
      </c>
      <c r="AO75" s="18">
        <f>IFERROR(_xlfn.BETA.DIST(DATE(YEAR(AO$2),MONTH(AO$2),15),$AD$2,$AE$2,FALSE,DATE(YEAR($AD75),MONTH($AD75),1),DATE(YEAR($AE75),MONTH($AE75),28)),0)</f>
      </c>
      <c r="AP75" s="18">
        <f>IFERROR(_xlfn.BETA.DIST(DATE(YEAR(AP$2),MONTH(AP$2),15),$AD$2,$AE$2,FALSE,DATE(YEAR($AD75),MONTH($AD75),1),DATE(YEAR($AE75),MONTH($AE75),28)),0)</f>
      </c>
      <c r="AQ75" s="18">
        <f>IFERROR(_xlfn.BETA.DIST(DATE(YEAR(AQ$2),MONTH(AQ$2),15),$AD$2,$AE$2,FALSE,DATE(YEAR($AD75),MONTH($AD75),1),DATE(YEAR($AE75),MONTH($AE75),28)),0)</f>
      </c>
      <c r="AR75" s="18">
        <f>IFERROR(_xlfn.BETA.DIST(DATE(YEAR(AR$2),MONTH(AR$2),15),$AD$2,$AE$2,FALSE,DATE(YEAR($AD75),MONTH($AD75),1),DATE(YEAR($AE75),MONTH($AE75),28)),0)</f>
      </c>
      <c r="AS75" s="18">
        <f>IFERROR(_xlfn.BETA.DIST(DATE(YEAR(AS$2),MONTH(AS$2),15),$AD$2,$AE$2,FALSE,DATE(YEAR($AD75),MONTH($AD75),1),DATE(YEAR($AE75),MONTH($AE75),28)),0)</f>
      </c>
      <c r="AT75" s="18">
        <f>IFERROR(_xlfn.BETA.DIST(DATE(YEAR(AT$2),MONTH(AT$2),15),$AD$2,$AE$2,FALSE,DATE(YEAR($AD75),MONTH($AD75),1),DATE(YEAR($AE75),MONTH($AE75),28)),0)</f>
      </c>
      <c r="AU75" s="18">
        <f>IFERROR(_xlfn.BETA.DIST(DATE(YEAR(AU$2),MONTH(AU$2),15),$AD$2,$AE$2,FALSE,DATE(YEAR($AD75),MONTH($AD75),1),DATE(YEAR($AE75),MONTH($AE75),28)),0)</f>
      </c>
      <c r="AV75" s="18">
        <f>SUM(AG75:AU75)</f>
      </c>
      <c r="AW75" s="18">
        <f>IF(J75&lt;&gt;0,J75,IF($AV75=0,0,AG75/$AV75*$Z75))</f>
      </c>
      <c r="AX75" s="18">
        <f>IF(K75&lt;&gt;0,K75,IF($AV75=0,0,AH75/$AV75*$Z75))</f>
      </c>
      <c r="AY75" s="18">
        <f>IF(L75&lt;&gt;0,L75,IF($AV75=0,0,AI75/$AV75*$Z75))</f>
      </c>
      <c r="AZ75" s="18">
        <f>IF(M75&lt;&gt;0,M75,IF($AV75=0,0,AJ75/$AV75*$Z75))</f>
      </c>
      <c r="BA75" s="18">
        <f>IF(N75&lt;&gt;0,N75,IF($AV75=0,0,AK75/$AV75*$Z75))</f>
      </c>
      <c r="BB75" s="18">
        <f>IF(O75&lt;&gt;0,O75,IF($AV75=0,0,AL75/$AV75*$Z75))</f>
      </c>
      <c r="BC75" s="18">
        <f>IF(P75&lt;&gt;0,P75,IF($AV75=0,0,AM75/$AV75*$Z75))</f>
      </c>
      <c r="BD75" s="18">
        <f>IF(Q75&lt;&gt;0,Q75,IF($AV75=0,0,AN75/$AV75*$Z75))</f>
      </c>
      <c r="BE75" s="18">
        <f>IF(R75&lt;&gt;0,R75,IF($AV75=0,0,AO75/$AV75*$Z75))</f>
      </c>
      <c r="BF75" s="18">
        <f>IF(S75&lt;&gt;0,S75,IF($AV75=0,0,AP75/$AV75*$Z75))</f>
      </c>
      <c r="BG75" s="18">
        <f>IF(T75&lt;&gt;0,T75,IF($AV75=0,0,AQ75/$AV75*$Z75))</f>
      </c>
      <c r="BH75" s="18">
        <f>IF(U75&lt;&gt;0,U75,IF($AV75=0,0,AR75/$AV75*$Z75))</f>
      </c>
      <c r="BI75" s="18">
        <f>IF(V75&lt;&gt;0,V75,IF($AV75=0,0,AS75/$AV75*$Z75))</f>
      </c>
      <c r="BJ75" s="18">
        <f>IF(W75&lt;&gt;0,W75,IF($AV75=0,0,AT75/$AV75*$Z75))</f>
      </c>
      <c r="BK75" s="18">
        <f>IF(X75&lt;&gt;0,X75,IF($AV75=0,0,AU75/$AV75*$Z75))</f>
      </c>
      <c r="BL75" s="18">
        <f>SUM(AW75:BK75)</f>
      </c>
      <c r="BM75" s="18">
        <f>I75-BL75</f>
      </c>
    </row>
    <row r="76" outlineLevel="3">
      <c r="A76" s="17" t="str">
        <v>10.3.3</v>
      </c>
      <c r="B76" s="17" t="str">
        <v/>
      </c>
      <c r="C76" s="17" t="str">
        <v/>
      </c>
      <c r="D76" s="17" t="str">
        <v/>
      </c>
      <c r="E76" s="17" t="str">
        <v>10.3.3</v>
      </c>
      <c r="F76" s="17" t="str">
        <v>Media Gateways with its license for PS3 220 kV</v>
      </c>
      <c r="G76" s="17">
        <v>316.57</v>
      </c>
      <c r="H76" s="17" t="str">
        <v/>
      </c>
      <c r="I76" s="17" t="str">
        <v/>
      </c>
      <c r="J76" s="17" t="str">
        <v/>
      </c>
      <c r="K76" s="17" t="str">
        <v/>
      </c>
      <c r="L76" s="17" t="str">
        <v/>
      </c>
      <c r="M76" s="17" t="str">
        <v/>
      </c>
      <c r="N76" s="17" t="str">
        <v/>
      </c>
      <c r="O76" s="17" t="str">
        <v/>
      </c>
      <c r="P76" s="17" t="str">
        <v/>
      </c>
      <c r="Q76" s="17" t="str">
        <v/>
      </c>
      <c r="R76" s="17" t="str">
        <v/>
      </c>
      <c r="S76" s="17" t="str">
        <v/>
      </c>
      <c r="T76" s="17" t="str">
        <v/>
      </c>
      <c r="U76" s="17" t="str">
        <v/>
      </c>
      <c r="V76" s="17" t="str">
        <v/>
      </c>
      <c r="W76" s="17" t="str">
        <v/>
      </c>
      <c r="X76" s="17" t="str">
        <v/>
      </c>
      <c r="Y76" s="17" t="str">
        <v/>
      </c>
      <c r="Z76" s="17" t="str">
        <v/>
      </c>
      <c r="AA76" s="17" t="str">
        <v/>
      </c>
      <c r="AB76" s="17" t="str">
        <v/>
      </c>
      <c r="AC76" s="17" t="str">
        <v/>
      </c>
      <c r="AD76" s="17" t="str">
        <v/>
      </c>
      <c r="AE76" s="17" t="str">
        <v/>
      </c>
      <c r="AF76" s="5" t="str">
        <v/>
      </c>
      <c r="AG76" s="18">
        <f>IFERROR(_xlfn.BETA.DIST(DATE(YEAR(AG$2),MONTH(AG$2),15),$AD$2,$AE$2,FALSE,DATE(YEAR($AD76),MONTH($AD76),1),DATE(YEAR($AE76),MONTH($AE76),28)),0)</f>
      </c>
      <c r="AH76" s="18">
        <f>IFERROR(_xlfn.BETA.DIST(DATE(YEAR(AH$2),MONTH(AH$2),15),$AD$2,$AE$2,FALSE,DATE(YEAR($AD76),MONTH($AD76),1),DATE(YEAR($AE76),MONTH($AE76),28)),0)</f>
      </c>
      <c r="AI76" s="18">
        <f>IFERROR(_xlfn.BETA.DIST(DATE(YEAR(AI$2),MONTH(AI$2),15),$AD$2,$AE$2,FALSE,DATE(YEAR($AD76),MONTH($AD76),1),DATE(YEAR($AE76),MONTH($AE76),28)),0)</f>
      </c>
      <c r="AJ76" s="18">
        <f>IFERROR(_xlfn.BETA.DIST(DATE(YEAR(AJ$2),MONTH(AJ$2),15),$AD$2,$AE$2,FALSE,DATE(YEAR($AD76),MONTH($AD76),1),DATE(YEAR($AE76),MONTH($AE76),28)),0)</f>
      </c>
      <c r="AK76" s="18">
        <f>IFERROR(_xlfn.BETA.DIST(DATE(YEAR(AK$2),MONTH(AK$2),15),$AD$2,$AE$2,FALSE,DATE(YEAR($AD76),MONTH($AD76),1),DATE(YEAR($AE76),MONTH($AE76),28)),0)</f>
      </c>
      <c r="AL76" s="18">
        <f>IFERROR(_xlfn.BETA.DIST(DATE(YEAR(AL$2),MONTH(AL$2),15),$AD$2,$AE$2,FALSE,DATE(YEAR($AD76),MONTH($AD76),1),DATE(YEAR($AE76),MONTH($AE76),28)),0)</f>
      </c>
      <c r="AM76" s="18">
        <f>IFERROR(_xlfn.BETA.DIST(DATE(YEAR(AM$2),MONTH(AM$2),15),$AD$2,$AE$2,FALSE,DATE(YEAR($AD76),MONTH($AD76),1),DATE(YEAR($AE76),MONTH($AE76),28)),0)</f>
      </c>
      <c r="AN76" s="18">
        <f>IFERROR(_xlfn.BETA.DIST(DATE(YEAR(AN$2),MONTH(AN$2),15),$AD$2,$AE$2,FALSE,DATE(YEAR($AD76),MONTH($AD76),1),DATE(YEAR($AE76),MONTH($AE76),28)),0)</f>
      </c>
      <c r="AO76" s="18">
        <f>IFERROR(_xlfn.BETA.DIST(DATE(YEAR(AO$2),MONTH(AO$2),15),$AD$2,$AE$2,FALSE,DATE(YEAR($AD76),MONTH($AD76),1),DATE(YEAR($AE76),MONTH($AE76),28)),0)</f>
      </c>
      <c r="AP76" s="18">
        <f>IFERROR(_xlfn.BETA.DIST(DATE(YEAR(AP$2),MONTH(AP$2),15),$AD$2,$AE$2,FALSE,DATE(YEAR($AD76),MONTH($AD76),1),DATE(YEAR($AE76),MONTH($AE76),28)),0)</f>
      </c>
      <c r="AQ76" s="18">
        <f>IFERROR(_xlfn.BETA.DIST(DATE(YEAR(AQ$2),MONTH(AQ$2),15),$AD$2,$AE$2,FALSE,DATE(YEAR($AD76),MONTH($AD76),1),DATE(YEAR($AE76),MONTH($AE76),28)),0)</f>
      </c>
      <c r="AR76" s="18">
        <f>IFERROR(_xlfn.BETA.DIST(DATE(YEAR(AR$2),MONTH(AR$2),15),$AD$2,$AE$2,FALSE,DATE(YEAR($AD76),MONTH($AD76),1),DATE(YEAR($AE76),MONTH($AE76),28)),0)</f>
      </c>
      <c r="AS76" s="18">
        <f>IFERROR(_xlfn.BETA.DIST(DATE(YEAR(AS$2),MONTH(AS$2),15),$AD$2,$AE$2,FALSE,DATE(YEAR($AD76),MONTH($AD76),1),DATE(YEAR($AE76),MONTH($AE76),28)),0)</f>
      </c>
      <c r="AT76" s="18">
        <f>IFERROR(_xlfn.BETA.DIST(DATE(YEAR(AT$2),MONTH(AT$2),15),$AD$2,$AE$2,FALSE,DATE(YEAR($AD76),MONTH($AD76),1),DATE(YEAR($AE76),MONTH($AE76),28)),0)</f>
      </c>
      <c r="AU76" s="18">
        <f>IFERROR(_xlfn.BETA.DIST(DATE(YEAR(AU$2),MONTH(AU$2),15),$AD$2,$AE$2,FALSE,DATE(YEAR($AD76),MONTH($AD76),1),DATE(YEAR($AE76),MONTH($AE76),28)),0)</f>
      </c>
      <c r="AV76" s="18">
        <f>SUM(AG76:AU76)</f>
      </c>
      <c r="AW76" s="18">
        <f>IF(J76&lt;&gt;0,J76,IF($AV76=0,0,AG76/$AV76*$Z76))</f>
      </c>
      <c r="AX76" s="18">
        <f>IF(K76&lt;&gt;0,K76,IF($AV76=0,0,AH76/$AV76*$Z76))</f>
      </c>
      <c r="AY76" s="18">
        <f>IF(L76&lt;&gt;0,L76,IF($AV76=0,0,AI76/$AV76*$Z76))</f>
      </c>
      <c r="AZ76" s="18">
        <f>IF(M76&lt;&gt;0,M76,IF($AV76=0,0,AJ76/$AV76*$Z76))</f>
      </c>
      <c r="BA76" s="18">
        <f>IF(N76&lt;&gt;0,N76,IF($AV76=0,0,AK76/$AV76*$Z76))</f>
      </c>
      <c r="BB76" s="18">
        <f>IF(O76&lt;&gt;0,O76,IF($AV76=0,0,AL76/$AV76*$Z76))</f>
      </c>
      <c r="BC76" s="18">
        <f>IF(P76&lt;&gt;0,P76,IF($AV76=0,0,AM76/$AV76*$Z76))</f>
      </c>
      <c r="BD76" s="18">
        <f>IF(Q76&lt;&gt;0,Q76,IF($AV76=0,0,AN76/$AV76*$Z76))</f>
      </c>
      <c r="BE76" s="18">
        <f>IF(R76&lt;&gt;0,R76,IF($AV76=0,0,AO76/$AV76*$Z76))</f>
      </c>
      <c r="BF76" s="18">
        <f>IF(S76&lt;&gt;0,S76,IF($AV76=0,0,AP76/$AV76*$Z76))</f>
      </c>
      <c r="BG76" s="18">
        <f>IF(T76&lt;&gt;0,T76,IF($AV76=0,0,AQ76/$AV76*$Z76))</f>
      </c>
      <c r="BH76" s="18">
        <f>IF(U76&lt;&gt;0,U76,IF($AV76=0,0,AR76/$AV76*$Z76))</f>
      </c>
      <c r="BI76" s="18">
        <f>IF(V76&lt;&gt;0,V76,IF($AV76=0,0,AS76/$AV76*$Z76))</f>
      </c>
      <c r="BJ76" s="18">
        <f>IF(W76&lt;&gt;0,W76,IF($AV76=0,0,AT76/$AV76*$Z76))</f>
      </c>
      <c r="BK76" s="18">
        <f>IF(X76&lt;&gt;0,X76,IF($AV76=0,0,AU76/$AV76*$Z76))</f>
      </c>
      <c r="BL76" s="18">
        <f>SUM(AW76:BK76)</f>
      </c>
      <c r="BM76" s="17" t="str">
        <v/>
      </c>
    </row>
    <row r="77" outlineLevel="4">
      <c r="A77" s="5" t="str">
        <v>10.3.3</v>
      </c>
      <c r="B77" s="5" t="str">
        <v/>
      </c>
      <c r="C77" s="5" t="str">
        <v>BSKDGNGENGR05</v>
      </c>
      <c r="D77" s="5" t="str">
        <v>BSKDGNGENGR05</v>
      </c>
      <c r="E77" s="19">
        <f>IFERROR(_xlfn.XLOOKUP(F77,Assumptions!B:B,Assumptions!C:C),0)</f>
      </c>
      <c r="F77" s="5" t="str">
        <v>Advanced Payment</v>
      </c>
      <c r="G77" s="5" t="str">
        <v/>
      </c>
      <c r="H77" s="18">
        <f>G76*E77</f>
      </c>
      <c r="I77" s="18">
        <f>H77*(1-0)</f>
      </c>
      <c r="J77" s="18">
        <v>0</v>
      </c>
      <c r="K77" s="18">
        <v>0</v>
      </c>
      <c r="L77" s="18">
        <v>0</v>
      </c>
      <c r="M77" s="18">
        <v>0</v>
      </c>
      <c r="N77" s="18">
        <v>0</v>
      </c>
      <c r="O77" s="18">
        <v>0</v>
      </c>
      <c r="P77" s="18">
        <v>0</v>
      </c>
      <c r="Q77" s="18">
        <v>0</v>
      </c>
      <c r="R77" s="18">
        <v>0</v>
      </c>
      <c r="S77" s="18">
        <v>0</v>
      </c>
      <c r="T77" s="18">
        <v>0</v>
      </c>
      <c r="U77" s="18">
        <v>0</v>
      </c>
      <c r="V77" s="18">
        <v>0</v>
      </c>
      <c r="W77" s="18">
        <v>0</v>
      </c>
      <c r="X77" s="18">
        <v>0</v>
      </c>
      <c r="Y77" s="18">
        <f>SUM(J77:X77)</f>
      </c>
      <c r="Z77" s="18">
        <f>I77-Y77</f>
      </c>
      <c r="AA77" s="20">
        <v>46026</v>
      </c>
      <c r="AB77" s="20">
        <v>46026</v>
      </c>
      <c r="AC77" s="18">
        <f>IFERROR(_xlfn.XLOOKUP(F77,Assumptions!B:B,Assumptions!D:D),0)</f>
      </c>
      <c r="AD77" s="20">
        <f>AA77+AC77</f>
      </c>
      <c r="AE77" s="20">
        <f>AC77+AB77</f>
      </c>
      <c r="AF77" s="5" t="str">
        <v/>
      </c>
      <c r="AG77" s="18">
        <f>IFERROR(_xlfn.BETA.DIST(DATE(YEAR(AG$2),MONTH(AG$2),15),$AD$2,$AE$2,FALSE,DATE(YEAR($AD77),MONTH($AD77),1),DATE(YEAR($AE77),MONTH($AE77),28)),0)</f>
      </c>
      <c r="AH77" s="18">
        <f>IFERROR(_xlfn.BETA.DIST(DATE(YEAR(AH$2),MONTH(AH$2),15),$AD$2,$AE$2,FALSE,DATE(YEAR($AD77),MONTH($AD77),1),DATE(YEAR($AE77),MONTH($AE77),28)),0)</f>
      </c>
      <c r="AI77" s="18">
        <f>IFERROR(_xlfn.BETA.DIST(DATE(YEAR(AI$2),MONTH(AI$2),15),$AD$2,$AE$2,FALSE,DATE(YEAR($AD77),MONTH($AD77),1),DATE(YEAR($AE77),MONTH($AE77),28)),0)</f>
      </c>
      <c r="AJ77" s="18">
        <f>IFERROR(_xlfn.BETA.DIST(DATE(YEAR(AJ$2),MONTH(AJ$2),15),$AD$2,$AE$2,FALSE,DATE(YEAR($AD77),MONTH($AD77),1),DATE(YEAR($AE77),MONTH($AE77),28)),0)</f>
      </c>
      <c r="AK77" s="18">
        <f>IFERROR(_xlfn.BETA.DIST(DATE(YEAR(AK$2),MONTH(AK$2),15),$AD$2,$AE$2,FALSE,DATE(YEAR($AD77),MONTH($AD77),1),DATE(YEAR($AE77),MONTH($AE77),28)),0)</f>
      </c>
      <c r="AL77" s="18">
        <f>IFERROR(_xlfn.BETA.DIST(DATE(YEAR(AL$2),MONTH(AL$2),15),$AD$2,$AE$2,FALSE,DATE(YEAR($AD77),MONTH($AD77),1),DATE(YEAR($AE77),MONTH($AE77),28)),0)</f>
      </c>
      <c r="AM77" s="18">
        <f>IFERROR(_xlfn.BETA.DIST(DATE(YEAR(AM$2),MONTH(AM$2),15),$AD$2,$AE$2,FALSE,DATE(YEAR($AD77),MONTH($AD77),1),DATE(YEAR($AE77),MONTH($AE77),28)),0)</f>
      </c>
      <c r="AN77" s="18">
        <f>IFERROR(_xlfn.BETA.DIST(DATE(YEAR(AN$2),MONTH(AN$2),15),$AD$2,$AE$2,FALSE,DATE(YEAR($AD77),MONTH($AD77),1),DATE(YEAR($AE77),MONTH($AE77),28)),0)</f>
      </c>
      <c r="AO77" s="18">
        <f>IFERROR(_xlfn.BETA.DIST(DATE(YEAR(AO$2),MONTH(AO$2),15),$AD$2,$AE$2,FALSE,DATE(YEAR($AD77),MONTH($AD77),1),DATE(YEAR($AE77),MONTH($AE77),28)),0)</f>
      </c>
      <c r="AP77" s="18">
        <f>IFERROR(_xlfn.BETA.DIST(DATE(YEAR(AP$2),MONTH(AP$2),15),$AD$2,$AE$2,FALSE,DATE(YEAR($AD77),MONTH($AD77),1),DATE(YEAR($AE77),MONTH($AE77),28)),0)</f>
      </c>
      <c r="AQ77" s="18">
        <f>IFERROR(_xlfn.BETA.DIST(DATE(YEAR(AQ$2),MONTH(AQ$2),15),$AD$2,$AE$2,FALSE,DATE(YEAR($AD77),MONTH($AD77),1),DATE(YEAR($AE77),MONTH($AE77),28)),0)</f>
      </c>
      <c r="AR77" s="18">
        <f>IFERROR(_xlfn.BETA.DIST(DATE(YEAR(AR$2),MONTH(AR$2),15),$AD$2,$AE$2,FALSE,DATE(YEAR($AD77),MONTH($AD77),1),DATE(YEAR($AE77),MONTH($AE77),28)),0)</f>
      </c>
      <c r="AS77" s="18">
        <f>IFERROR(_xlfn.BETA.DIST(DATE(YEAR(AS$2),MONTH(AS$2),15),$AD$2,$AE$2,FALSE,DATE(YEAR($AD77),MONTH($AD77),1),DATE(YEAR($AE77),MONTH($AE77),28)),0)</f>
      </c>
      <c r="AT77" s="18">
        <f>IFERROR(_xlfn.BETA.DIST(DATE(YEAR(AT$2),MONTH(AT$2),15),$AD$2,$AE$2,FALSE,DATE(YEAR($AD77),MONTH($AD77),1),DATE(YEAR($AE77),MONTH($AE77),28)),0)</f>
      </c>
      <c r="AU77" s="18">
        <f>IFERROR(_xlfn.BETA.DIST(DATE(YEAR(AU$2),MONTH(AU$2),15),$AD$2,$AE$2,FALSE,DATE(YEAR($AD77),MONTH($AD77),1),DATE(YEAR($AE77),MONTH($AE77),28)),0)</f>
      </c>
      <c r="AV77" s="18">
        <f>SUM(AG77:AU77)</f>
      </c>
      <c r="AW77" s="18">
        <f>IF(J77&lt;&gt;0,J77,IF($AV77=0,0,AG77/$AV77*$Z77))</f>
      </c>
      <c r="AX77" s="18">
        <f>IF(K77&lt;&gt;0,K77,IF($AV77=0,0,AH77/$AV77*$Z77))</f>
      </c>
      <c r="AY77" s="18">
        <f>IF(L77&lt;&gt;0,L77,IF($AV77=0,0,AI77/$AV77*$Z77))</f>
      </c>
      <c r="AZ77" s="18">
        <f>IF(M77&lt;&gt;0,M77,IF($AV77=0,0,AJ77/$AV77*$Z77))</f>
      </c>
      <c r="BA77" s="18">
        <f>IF(N77&lt;&gt;0,N77,IF($AV77=0,0,AK77/$AV77*$Z77))</f>
      </c>
      <c r="BB77" s="18">
        <f>IF(O77&lt;&gt;0,O77,IF($AV77=0,0,AL77/$AV77*$Z77))</f>
      </c>
      <c r="BC77" s="18">
        <f>IF(P77&lt;&gt;0,P77,IF($AV77=0,0,AM77/$AV77*$Z77))</f>
      </c>
      <c r="BD77" s="18">
        <f>IF(Q77&lt;&gt;0,Q77,IF($AV77=0,0,AN77/$AV77*$Z77))</f>
      </c>
      <c r="BE77" s="18">
        <f>IF(R77&lt;&gt;0,R77,IF($AV77=0,0,AO77/$AV77*$Z77))</f>
      </c>
      <c r="BF77" s="18">
        <f>IF(S77&lt;&gt;0,S77,IF($AV77=0,0,AP77/$AV77*$Z77))</f>
      </c>
      <c r="BG77" s="18">
        <f>IF(T77&lt;&gt;0,T77,IF($AV77=0,0,AQ77/$AV77*$Z77))</f>
      </c>
      <c r="BH77" s="18">
        <f>IF(U77&lt;&gt;0,U77,IF($AV77=0,0,AR77/$AV77*$Z77))</f>
      </c>
      <c r="BI77" s="18">
        <f>IF(V77&lt;&gt;0,V77,IF($AV77=0,0,AS77/$AV77*$Z77))</f>
      </c>
      <c r="BJ77" s="18">
        <f>IF(W77&lt;&gt;0,W77,IF($AV77=0,0,AT77/$AV77*$Z77))</f>
      </c>
      <c r="BK77" s="18">
        <f>IF(X77&lt;&gt;0,X77,IF($AV77=0,0,AU77/$AV77*$Z77))</f>
      </c>
      <c r="BL77" s="18">
        <f>SUM(AW77:BK77)</f>
      </c>
      <c r="BM77" s="18">
        <f>I77-BL77</f>
      </c>
    </row>
    <row r="78" outlineLevel="4">
      <c r="A78" s="5" t="str">
        <v>10.3.3</v>
      </c>
      <c r="B78" s="5" t="str">
        <v/>
      </c>
      <c r="C78" s="5" t="str">
        <v/>
      </c>
      <c r="D78" s="5" t="str">
        <v/>
      </c>
      <c r="E78" s="19">
        <f>IFERROR(_xlfn.XLOOKUP(F78,Assumptions!B:B,Assumptions!C:C),0)</f>
      </c>
      <c r="F78" s="5" t="str">
        <v>Site Delivery EUR</v>
      </c>
      <c r="G78" s="5" t="str">
        <v/>
      </c>
      <c r="H78" s="18">
        <f>G76*E78</f>
      </c>
      <c r="I78" s="18">
        <f>H78*(1-0)</f>
      </c>
      <c r="J78" s="18">
        <v>0</v>
      </c>
      <c r="K78" s="18">
        <v>0</v>
      </c>
      <c r="L78" s="18">
        <v>0</v>
      </c>
      <c r="M78" s="18">
        <v>0</v>
      </c>
      <c r="N78" s="18">
        <v>0</v>
      </c>
      <c r="O78" s="18">
        <v>0</v>
      </c>
      <c r="P78" s="18">
        <v>0</v>
      </c>
      <c r="Q78" s="18">
        <v>0</v>
      </c>
      <c r="R78" s="18">
        <v>0</v>
      </c>
      <c r="S78" s="18">
        <v>0</v>
      </c>
      <c r="T78" s="18">
        <v>0</v>
      </c>
      <c r="U78" s="18">
        <v>0</v>
      </c>
      <c r="V78" s="18">
        <v>0</v>
      </c>
      <c r="W78" s="18">
        <v>0</v>
      </c>
      <c r="X78" s="18">
        <v>0</v>
      </c>
      <c r="Y78" s="18">
        <f>SUM(J78:X78)</f>
      </c>
      <c r="Z78" s="18">
        <f>I78-Y78</f>
      </c>
      <c r="AA78" s="5" t="str">
        <v/>
      </c>
      <c r="AB78" s="5" t="str">
        <v/>
      </c>
      <c r="AC78" s="18">
        <f>IFERROR(_xlfn.XLOOKUP(F78,Assumptions!B:B,Assumptions!D:D),0)</f>
      </c>
      <c r="AD78" s="20">
        <f>AA78+AC78</f>
      </c>
      <c r="AE78" s="20">
        <f>AC78+AB78</f>
      </c>
      <c r="AF78" s="5" t="str">
        <v/>
      </c>
      <c r="AG78" s="18">
        <f>IFERROR(_xlfn.BETA.DIST(DATE(YEAR(AG$2),MONTH(AG$2),15),$AD$2,$AE$2,FALSE,DATE(YEAR($AD78),MONTH($AD78),1),DATE(YEAR($AE78),MONTH($AE78),28)),0)</f>
      </c>
      <c r="AH78" s="18">
        <f>IFERROR(_xlfn.BETA.DIST(DATE(YEAR(AH$2),MONTH(AH$2),15),$AD$2,$AE$2,FALSE,DATE(YEAR($AD78),MONTH($AD78),1),DATE(YEAR($AE78),MONTH($AE78),28)),0)</f>
      </c>
      <c r="AI78" s="18">
        <f>IFERROR(_xlfn.BETA.DIST(DATE(YEAR(AI$2),MONTH(AI$2),15),$AD$2,$AE$2,FALSE,DATE(YEAR($AD78),MONTH($AD78),1),DATE(YEAR($AE78),MONTH($AE78),28)),0)</f>
      </c>
      <c r="AJ78" s="18">
        <f>IFERROR(_xlfn.BETA.DIST(DATE(YEAR(AJ$2),MONTH(AJ$2),15),$AD$2,$AE$2,FALSE,DATE(YEAR($AD78),MONTH($AD78),1),DATE(YEAR($AE78),MONTH($AE78),28)),0)</f>
      </c>
      <c r="AK78" s="18">
        <f>IFERROR(_xlfn.BETA.DIST(DATE(YEAR(AK$2),MONTH(AK$2),15),$AD$2,$AE$2,FALSE,DATE(YEAR($AD78),MONTH($AD78),1),DATE(YEAR($AE78),MONTH($AE78),28)),0)</f>
      </c>
      <c r="AL78" s="18">
        <f>IFERROR(_xlfn.BETA.DIST(DATE(YEAR(AL$2),MONTH(AL$2),15),$AD$2,$AE$2,FALSE,DATE(YEAR($AD78),MONTH($AD78),1),DATE(YEAR($AE78),MONTH($AE78),28)),0)</f>
      </c>
      <c r="AM78" s="18">
        <f>IFERROR(_xlfn.BETA.DIST(DATE(YEAR(AM$2),MONTH(AM$2),15),$AD$2,$AE$2,FALSE,DATE(YEAR($AD78),MONTH($AD78),1),DATE(YEAR($AE78),MONTH($AE78),28)),0)</f>
      </c>
      <c r="AN78" s="18">
        <f>IFERROR(_xlfn.BETA.DIST(DATE(YEAR(AN$2),MONTH(AN$2),15),$AD$2,$AE$2,FALSE,DATE(YEAR($AD78),MONTH($AD78),1),DATE(YEAR($AE78),MONTH($AE78),28)),0)</f>
      </c>
      <c r="AO78" s="18">
        <f>IFERROR(_xlfn.BETA.DIST(DATE(YEAR(AO$2),MONTH(AO$2),15),$AD$2,$AE$2,FALSE,DATE(YEAR($AD78),MONTH($AD78),1),DATE(YEAR($AE78),MONTH($AE78),28)),0)</f>
      </c>
      <c r="AP78" s="18">
        <f>IFERROR(_xlfn.BETA.DIST(DATE(YEAR(AP$2),MONTH(AP$2),15),$AD$2,$AE$2,FALSE,DATE(YEAR($AD78),MONTH($AD78),1),DATE(YEAR($AE78),MONTH($AE78),28)),0)</f>
      </c>
      <c r="AQ78" s="18">
        <f>IFERROR(_xlfn.BETA.DIST(DATE(YEAR(AQ$2),MONTH(AQ$2),15),$AD$2,$AE$2,FALSE,DATE(YEAR($AD78),MONTH($AD78),1),DATE(YEAR($AE78),MONTH($AE78),28)),0)</f>
      </c>
      <c r="AR78" s="18">
        <f>IFERROR(_xlfn.BETA.DIST(DATE(YEAR(AR$2),MONTH(AR$2),15),$AD$2,$AE$2,FALSE,DATE(YEAR($AD78),MONTH($AD78),1),DATE(YEAR($AE78),MONTH($AE78),28)),0)</f>
      </c>
      <c r="AS78" s="18">
        <f>IFERROR(_xlfn.BETA.DIST(DATE(YEAR(AS$2),MONTH(AS$2),15),$AD$2,$AE$2,FALSE,DATE(YEAR($AD78),MONTH($AD78),1),DATE(YEAR($AE78),MONTH($AE78),28)),0)</f>
      </c>
      <c r="AT78" s="18">
        <f>IFERROR(_xlfn.BETA.DIST(DATE(YEAR(AT$2),MONTH(AT$2),15),$AD$2,$AE$2,FALSE,DATE(YEAR($AD78),MONTH($AD78),1),DATE(YEAR($AE78),MONTH($AE78),28)),0)</f>
      </c>
      <c r="AU78" s="18">
        <f>IFERROR(_xlfn.BETA.DIST(DATE(YEAR(AU$2),MONTH(AU$2),15),$AD$2,$AE$2,FALSE,DATE(YEAR($AD78),MONTH($AD78),1),DATE(YEAR($AE78),MONTH($AE78),28)),0)</f>
      </c>
      <c r="AV78" s="18">
        <f>SUM(AG78:AU78)</f>
      </c>
      <c r="AW78" s="18">
        <f>IF(J78&lt;&gt;0,J78,IF($AV78=0,0,AG78/$AV78*$Z78))</f>
      </c>
      <c r="AX78" s="18">
        <f>IF(K78&lt;&gt;0,K78,IF($AV78=0,0,AH78/$AV78*$Z78))</f>
      </c>
      <c r="AY78" s="18">
        <f>IF(L78&lt;&gt;0,L78,IF($AV78=0,0,AI78/$AV78*$Z78))</f>
      </c>
      <c r="AZ78" s="18">
        <f>IF(M78&lt;&gt;0,M78,IF($AV78=0,0,AJ78/$AV78*$Z78))</f>
      </c>
      <c r="BA78" s="18">
        <f>IF(N78&lt;&gt;0,N78,IF($AV78=0,0,AK78/$AV78*$Z78))</f>
      </c>
      <c r="BB78" s="18">
        <f>IF(O78&lt;&gt;0,O78,IF($AV78=0,0,AL78/$AV78*$Z78))</f>
      </c>
      <c r="BC78" s="18">
        <f>IF(P78&lt;&gt;0,P78,IF($AV78=0,0,AM78/$AV78*$Z78))</f>
      </c>
      <c r="BD78" s="18">
        <f>IF(Q78&lt;&gt;0,Q78,IF($AV78=0,0,AN78/$AV78*$Z78))</f>
      </c>
      <c r="BE78" s="18">
        <f>IF(R78&lt;&gt;0,R78,IF($AV78=0,0,AO78/$AV78*$Z78))</f>
      </c>
      <c r="BF78" s="18">
        <f>IF(S78&lt;&gt;0,S78,IF($AV78=0,0,AP78/$AV78*$Z78))</f>
      </c>
      <c r="BG78" s="18">
        <f>IF(T78&lt;&gt;0,T78,IF($AV78=0,0,AQ78/$AV78*$Z78))</f>
      </c>
      <c r="BH78" s="18">
        <f>IF(U78&lt;&gt;0,U78,IF($AV78=0,0,AR78/$AV78*$Z78))</f>
      </c>
      <c r="BI78" s="18">
        <f>IF(V78&lt;&gt;0,V78,IF($AV78=0,0,AS78/$AV78*$Z78))</f>
      </c>
      <c r="BJ78" s="18">
        <f>IF(W78&lt;&gt;0,W78,IF($AV78=0,0,AT78/$AV78*$Z78))</f>
      </c>
      <c r="BK78" s="18">
        <f>IF(X78&lt;&gt;0,X78,IF($AV78=0,0,AU78/$AV78*$Z78))</f>
      </c>
      <c r="BL78" s="18">
        <f>SUM(AW78:BK78)</f>
      </c>
      <c r="BM78" s="18">
        <f>I78-BL78</f>
      </c>
    </row>
    <row r="79" outlineLevel="4">
      <c r="A79" s="5" t="str">
        <v>10.3.3</v>
      </c>
      <c r="B79" s="5" t="str">
        <v/>
      </c>
      <c r="C79" s="5" t="str">
        <v>BSKDGNGENGR07</v>
      </c>
      <c r="D79" s="5" t="str">
        <v>BSKDGNGENGR07</v>
      </c>
      <c r="E79" s="19">
        <f>IFERROR(_xlfn.XLOOKUP(F79,Assumptions!B:B,Assumptions!C:C),0)</f>
      </c>
      <c r="F79" s="5" t="str">
        <v>Retention</v>
      </c>
      <c r="G79" s="5" t="str">
        <v/>
      </c>
      <c r="H79" s="18">
        <f>G76*E79</f>
      </c>
      <c r="I79" s="18">
        <f>H79*(1-0)</f>
      </c>
      <c r="J79" s="18">
        <v>0</v>
      </c>
      <c r="K79" s="18">
        <v>0</v>
      </c>
      <c r="L79" s="18">
        <v>0</v>
      </c>
      <c r="M79" s="18">
        <v>0</v>
      </c>
      <c r="N79" s="18">
        <v>0</v>
      </c>
      <c r="O79" s="18">
        <v>0</v>
      </c>
      <c r="P79" s="18">
        <v>0</v>
      </c>
      <c r="Q79" s="18">
        <v>0</v>
      </c>
      <c r="R79" s="18">
        <v>0</v>
      </c>
      <c r="S79" s="18">
        <v>0</v>
      </c>
      <c r="T79" s="18">
        <v>0</v>
      </c>
      <c r="U79" s="18">
        <v>0</v>
      </c>
      <c r="V79" s="18">
        <v>0</v>
      </c>
      <c r="W79" s="18">
        <v>0</v>
      </c>
      <c r="X79" s="18">
        <v>0</v>
      </c>
      <c r="Y79" s="18">
        <f>SUM(J79:X79)</f>
      </c>
      <c r="Z79" s="18">
        <f>I79-Y79</f>
      </c>
      <c r="AA79" s="20">
        <v>46483</v>
      </c>
      <c r="AB79" s="20">
        <v>46483</v>
      </c>
      <c r="AC79" s="18">
        <f>IFERROR(_xlfn.XLOOKUP(F79,Assumptions!B:B,Assumptions!D:D),0)</f>
      </c>
      <c r="AD79" s="20">
        <f>AA79+AC79</f>
      </c>
      <c r="AE79" s="20">
        <f>AC79+AB79</f>
      </c>
      <c r="AF79" s="5" t="str">
        <v/>
      </c>
      <c r="AG79" s="18">
        <f>IFERROR(_xlfn.BETA.DIST(DATE(YEAR(AG$2),MONTH(AG$2),15),$AD$2,$AE$2,FALSE,DATE(YEAR($AD79),MONTH($AD79),1),DATE(YEAR($AE79),MONTH($AE79),28)),0)</f>
      </c>
      <c r="AH79" s="18">
        <f>IFERROR(_xlfn.BETA.DIST(DATE(YEAR(AH$2),MONTH(AH$2),15),$AD$2,$AE$2,FALSE,DATE(YEAR($AD79),MONTH($AD79),1),DATE(YEAR($AE79),MONTH($AE79),28)),0)</f>
      </c>
      <c r="AI79" s="18">
        <f>IFERROR(_xlfn.BETA.DIST(DATE(YEAR(AI$2),MONTH(AI$2),15),$AD$2,$AE$2,FALSE,DATE(YEAR($AD79),MONTH($AD79),1),DATE(YEAR($AE79),MONTH($AE79),28)),0)</f>
      </c>
      <c r="AJ79" s="18">
        <f>IFERROR(_xlfn.BETA.DIST(DATE(YEAR(AJ$2),MONTH(AJ$2),15),$AD$2,$AE$2,FALSE,DATE(YEAR($AD79),MONTH($AD79),1),DATE(YEAR($AE79),MONTH($AE79),28)),0)</f>
      </c>
      <c r="AK79" s="18">
        <f>IFERROR(_xlfn.BETA.DIST(DATE(YEAR(AK$2),MONTH(AK$2),15),$AD$2,$AE$2,FALSE,DATE(YEAR($AD79),MONTH($AD79),1),DATE(YEAR($AE79),MONTH($AE79),28)),0)</f>
      </c>
      <c r="AL79" s="18">
        <f>IFERROR(_xlfn.BETA.DIST(DATE(YEAR(AL$2),MONTH(AL$2),15),$AD$2,$AE$2,FALSE,DATE(YEAR($AD79),MONTH($AD79),1),DATE(YEAR($AE79),MONTH($AE79),28)),0)</f>
      </c>
      <c r="AM79" s="18">
        <f>IFERROR(_xlfn.BETA.DIST(DATE(YEAR(AM$2),MONTH(AM$2),15),$AD$2,$AE$2,FALSE,DATE(YEAR($AD79),MONTH($AD79),1),DATE(YEAR($AE79),MONTH($AE79),28)),0)</f>
      </c>
      <c r="AN79" s="18">
        <f>IFERROR(_xlfn.BETA.DIST(DATE(YEAR(AN$2),MONTH(AN$2),15),$AD$2,$AE$2,FALSE,DATE(YEAR($AD79),MONTH($AD79),1),DATE(YEAR($AE79),MONTH($AE79),28)),0)</f>
      </c>
      <c r="AO79" s="18">
        <f>IFERROR(_xlfn.BETA.DIST(DATE(YEAR(AO$2),MONTH(AO$2),15),$AD$2,$AE$2,FALSE,DATE(YEAR($AD79),MONTH($AD79),1),DATE(YEAR($AE79),MONTH($AE79),28)),0)</f>
      </c>
      <c r="AP79" s="18">
        <f>IFERROR(_xlfn.BETA.DIST(DATE(YEAR(AP$2),MONTH(AP$2),15),$AD$2,$AE$2,FALSE,DATE(YEAR($AD79),MONTH($AD79),1),DATE(YEAR($AE79),MONTH($AE79),28)),0)</f>
      </c>
      <c r="AQ79" s="18">
        <f>IFERROR(_xlfn.BETA.DIST(DATE(YEAR(AQ$2),MONTH(AQ$2),15),$AD$2,$AE$2,FALSE,DATE(YEAR($AD79),MONTH($AD79),1),DATE(YEAR($AE79),MONTH($AE79),28)),0)</f>
      </c>
      <c r="AR79" s="18">
        <f>IFERROR(_xlfn.BETA.DIST(DATE(YEAR(AR$2),MONTH(AR$2),15),$AD$2,$AE$2,FALSE,DATE(YEAR($AD79),MONTH($AD79),1),DATE(YEAR($AE79),MONTH($AE79),28)),0)</f>
      </c>
      <c r="AS79" s="18">
        <f>IFERROR(_xlfn.BETA.DIST(DATE(YEAR(AS$2),MONTH(AS$2),15),$AD$2,$AE$2,FALSE,DATE(YEAR($AD79),MONTH($AD79),1),DATE(YEAR($AE79),MONTH($AE79),28)),0)</f>
      </c>
      <c r="AT79" s="18">
        <f>IFERROR(_xlfn.BETA.DIST(DATE(YEAR(AT$2),MONTH(AT$2),15),$AD$2,$AE$2,FALSE,DATE(YEAR($AD79),MONTH($AD79),1),DATE(YEAR($AE79),MONTH($AE79),28)),0)</f>
      </c>
      <c r="AU79" s="18">
        <f>IFERROR(_xlfn.BETA.DIST(DATE(YEAR(AU$2),MONTH(AU$2),15),$AD$2,$AE$2,FALSE,DATE(YEAR($AD79),MONTH($AD79),1),DATE(YEAR($AE79),MONTH($AE79),28)),0)</f>
      </c>
      <c r="AV79" s="18">
        <f>SUM(AG79:AU79)</f>
      </c>
      <c r="AW79" s="18">
        <f>IF(J79&lt;&gt;0,J79,IF($AV79=0,0,AG79/$AV79*$Z79))</f>
      </c>
      <c r="AX79" s="18">
        <f>IF(K79&lt;&gt;0,K79,IF($AV79=0,0,AH79/$AV79*$Z79))</f>
      </c>
      <c r="AY79" s="18">
        <f>IF(L79&lt;&gt;0,L79,IF($AV79=0,0,AI79/$AV79*$Z79))</f>
      </c>
      <c r="AZ79" s="18">
        <f>IF(M79&lt;&gt;0,M79,IF($AV79=0,0,AJ79/$AV79*$Z79))</f>
      </c>
      <c r="BA79" s="18">
        <f>IF(N79&lt;&gt;0,N79,IF($AV79=0,0,AK79/$AV79*$Z79))</f>
      </c>
      <c r="BB79" s="18">
        <f>IF(O79&lt;&gt;0,O79,IF($AV79=0,0,AL79/$AV79*$Z79))</f>
      </c>
      <c r="BC79" s="18">
        <f>IF(P79&lt;&gt;0,P79,IF($AV79=0,0,AM79/$AV79*$Z79))</f>
      </c>
      <c r="BD79" s="18">
        <f>IF(Q79&lt;&gt;0,Q79,IF($AV79=0,0,AN79/$AV79*$Z79))</f>
      </c>
      <c r="BE79" s="18">
        <f>IF(R79&lt;&gt;0,R79,IF($AV79=0,0,AO79/$AV79*$Z79))</f>
      </c>
      <c r="BF79" s="18">
        <f>IF(S79&lt;&gt;0,S79,IF($AV79=0,0,AP79/$AV79*$Z79))</f>
      </c>
      <c r="BG79" s="18">
        <f>IF(T79&lt;&gt;0,T79,IF($AV79=0,0,AQ79/$AV79*$Z79))</f>
      </c>
      <c r="BH79" s="18">
        <f>IF(U79&lt;&gt;0,U79,IF($AV79=0,0,AR79/$AV79*$Z79))</f>
      </c>
      <c r="BI79" s="18">
        <f>IF(V79&lt;&gt;0,V79,IF($AV79=0,0,AS79/$AV79*$Z79))</f>
      </c>
      <c r="BJ79" s="18">
        <f>IF(W79&lt;&gt;0,W79,IF($AV79=0,0,AT79/$AV79*$Z79))</f>
      </c>
      <c r="BK79" s="18">
        <f>IF(X79&lt;&gt;0,X79,IF($AV79=0,0,AU79/$AV79*$Z79))</f>
      </c>
      <c r="BL79" s="18">
        <f>SUM(AW79:BK79)</f>
      </c>
      <c r="BM79" s="18">
        <f>I79-BL79</f>
      </c>
    </row>
    <row r="80" outlineLevel="3">
      <c r="A80" s="17" t="str">
        <v>10.3.4</v>
      </c>
      <c r="B80" s="17" t="str">
        <v/>
      </c>
      <c r="C80" s="17" t="str">
        <v/>
      </c>
      <c r="D80" s="17" t="str">
        <v/>
      </c>
      <c r="E80" s="17" t="str">
        <v>10.3.4</v>
      </c>
      <c r="F80" s="17" t="str">
        <v>Media Gateways with its license for PS3 66 kV</v>
      </c>
      <c r="G80" s="17">
        <v>633.87</v>
      </c>
      <c r="H80" s="17" t="str">
        <v/>
      </c>
      <c r="I80" s="17" t="str">
        <v/>
      </c>
      <c r="J80" s="17" t="str">
        <v/>
      </c>
      <c r="K80" s="17" t="str">
        <v/>
      </c>
      <c r="L80" s="17" t="str">
        <v/>
      </c>
      <c r="M80" s="17" t="str">
        <v/>
      </c>
      <c r="N80" s="17" t="str">
        <v/>
      </c>
      <c r="O80" s="17" t="str">
        <v/>
      </c>
      <c r="P80" s="17" t="str">
        <v/>
      </c>
      <c r="Q80" s="17" t="str">
        <v/>
      </c>
      <c r="R80" s="17" t="str">
        <v/>
      </c>
      <c r="S80" s="17" t="str">
        <v/>
      </c>
      <c r="T80" s="17" t="str">
        <v/>
      </c>
      <c r="U80" s="17" t="str">
        <v/>
      </c>
      <c r="V80" s="17" t="str">
        <v/>
      </c>
      <c r="W80" s="17" t="str">
        <v/>
      </c>
      <c r="X80" s="17" t="str">
        <v/>
      </c>
      <c r="Y80" s="17" t="str">
        <v/>
      </c>
      <c r="Z80" s="17" t="str">
        <v/>
      </c>
      <c r="AA80" s="17" t="str">
        <v/>
      </c>
      <c r="AB80" s="17" t="str">
        <v/>
      </c>
      <c r="AC80" s="17" t="str">
        <v/>
      </c>
      <c r="AD80" s="17" t="str">
        <v/>
      </c>
      <c r="AE80" s="17" t="str">
        <v/>
      </c>
      <c r="AF80" s="5" t="str">
        <v/>
      </c>
      <c r="AG80" s="18">
        <f>IFERROR(_xlfn.BETA.DIST(DATE(YEAR(AG$2),MONTH(AG$2),15),$AD$2,$AE$2,FALSE,DATE(YEAR($AD80),MONTH($AD80),1),DATE(YEAR($AE80),MONTH($AE80),28)),0)</f>
      </c>
      <c r="AH80" s="18">
        <f>IFERROR(_xlfn.BETA.DIST(DATE(YEAR(AH$2),MONTH(AH$2),15),$AD$2,$AE$2,FALSE,DATE(YEAR($AD80),MONTH($AD80),1),DATE(YEAR($AE80),MONTH($AE80),28)),0)</f>
      </c>
      <c r="AI80" s="18">
        <f>IFERROR(_xlfn.BETA.DIST(DATE(YEAR(AI$2),MONTH(AI$2),15),$AD$2,$AE$2,FALSE,DATE(YEAR($AD80),MONTH($AD80),1),DATE(YEAR($AE80),MONTH($AE80),28)),0)</f>
      </c>
      <c r="AJ80" s="18">
        <f>IFERROR(_xlfn.BETA.DIST(DATE(YEAR(AJ$2),MONTH(AJ$2),15),$AD$2,$AE$2,FALSE,DATE(YEAR($AD80),MONTH($AD80),1),DATE(YEAR($AE80),MONTH($AE80),28)),0)</f>
      </c>
      <c r="AK80" s="18">
        <f>IFERROR(_xlfn.BETA.DIST(DATE(YEAR(AK$2),MONTH(AK$2),15),$AD$2,$AE$2,FALSE,DATE(YEAR($AD80),MONTH($AD80),1),DATE(YEAR($AE80),MONTH($AE80),28)),0)</f>
      </c>
      <c r="AL80" s="18">
        <f>IFERROR(_xlfn.BETA.DIST(DATE(YEAR(AL$2),MONTH(AL$2),15),$AD$2,$AE$2,FALSE,DATE(YEAR($AD80),MONTH($AD80),1),DATE(YEAR($AE80),MONTH($AE80),28)),0)</f>
      </c>
      <c r="AM80" s="18">
        <f>IFERROR(_xlfn.BETA.DIST(DATE(YEAR(AM$2),MONTH(AM$2),15),$AD$2,$AE$2,FALSE,DATE(YEAR($AD80),MONTH($AD80),1),DATE(YEAR($AE80),MONTH($AE80),28)),0)</f>
      </c>
      <c r="AN80" s="18">
        <f>IFERROR(_xlfn.BETA.DIST(DATE(YEAR(AN$2),MONTH(AN$2),15),$AD$2,$AE$2,FALSE,DATE(YEAR($AD80),MONTH($AD80),1),DATE(YEAR($AE80),MONTH($AE80),28)),0)</f>
      </c>
      <c r="AO80" s="18">
        <f>IFERROR(_xlfn.BETA.DIST(DATE(YEAR(AO$2),MONTH(AO$2),15),$AD$2,$AE$2,FALSE,DATE(YEAR($AD80),MONTH($AD80),1),DATE(YEAR($AE80),MONTH($AE80),28)),0)</f>
      </c>
      <c r="AP80" s="18">
        <f>IFERROR(_xlfn.BETA.DIST(DATE(YEAR(AP$2),MONTH(AP$2),15),$AD$2,$AE$2,FALSE,DATE(YEAR($AD80),MONTH($AD80),1),DATE(YEAR($AE80),MONTH($AE80),28)),0)</f>
      </c>
      <c r="AQ80" s="18">
        <f>IFERROR(_xlfn.BETA.DIST(DATE(YEAR(AQ$2),MONTH(AQ$2),15),$AD$2,$AE$2,FALSE,DATE(YEAR($AD80),MONTH($AD80),1),DATE(YEAR($AE80),MONTH($AE80),28)),0)</f>
      </c>
      <c r="AR80" s="18">
        <f>IFERROR(_xlfn.BETA.DIST(DATE(YEAR(AR$2),MONTH(AR$2),15),$AD$2,$AE$2,FALSE,DATE(YEAR($AD80),MONTH($AD80),1),DATE(YEAR($AE80),MONTH($AE80),28)),0)</f>
      </c>
      <c r="AS80" s="18">
        <f>IFERROR(_xlfn.BETA.DIST(DATE(YEAR(AS$2),MONTH(AS$2),15),$AD$2,$AE$2,FALSE,DATE(YEAR($AD80),MONTH($AD80),1),DATE(YEAR($AE80),MONTH($AE80),28)),0)</f>
      </c>
      <c r="AT80" s="18">
        <f>IFERROR(_xlfn.BETA.DIST(DATE(YEAR(AT$2),MONTH(AT$2),15),$AD$2,$AE$2,FALSE,DATE(YEAR($AD80),MONTH($AD80),1),DATE(YEAR($AE80),MONTH($AE80),28)),0)</f>
      </c>
      <c r="AU80" s="18">
        <f>IFERROR(_xlfn.BETA.DIST(DATE(YEAR(AU$2),MONTH(AU$2),15),$AD$2,$AE$2,FALSE,DATE(YEAR($AD80),MONTH($AD80),1),DATE(YEAR($AE80),MONTH($AE80),28)),0)</f>
      </c>
      <c r="AV80" s="18">
        <f>SUM(AG80:AU80)</f>
      </c>
      <c r="AW80" s="18">
        <f>IF(J80&lt;&gt;0,J80,IF($AV80=0,0,AG80/$AV80*$Z80))</f>
      </c>
      <c r="AX80" s="18">
        <f>IF(K80&lt;&gt;0,K80,IF($AV80=0,0,AH80/$AV80*$Z80))</f>
      </c>
      <c r="AY80" s="18">
        <f>IF(L80&lt;&gt;0,L80,IF($AV80=0,0,AI80/$AV80*$Z80))</f>
      </c>
      <c r="AZ80" s="18">
        <f>IF(M80&lt;&gt;0,M80,IF($AV80=0,0,AJ80/$AV80*$Z80))</f>
      </c>
      <c r="BA80" s="18">
        <f>IF(N80&lt;&gt;0,N80,IF($AV80=0,0,AK80/$AV80*$Z80))</f>
      </c>
      <c r="BB80" s="18">
        <f>IF(O80&lt;&gt;0,O80,IF($AV80=0,0,AL80/$AV80*$Z80))</f>
      </c>
      <c r="BC80" s="18">
        <f>IF(P80&lt;&gt;0,P80,IF($AV80=0,0,AM80/$AV80*$Z80))</f>
      </c>
      <c r="BD80" s="18">
        <f>IF(Q80&lt;&gt;0,Q80,IF($AV80=0,0,AN80/$AV80*$Z80))</f>
      </c>
      <c r="BE80" s="18">
        <f>IF(R80&lt;&gt;0,R80,IF($AV80=0,0,AO80/$AV80*$Z80))</f>
      </c>
      <c r="BF80" s="18">
        <f>IF(S80&lt;&gt;0,S80,IF($AV80=0,0,AP80/$AV80*$Z80))</f>
      </c>
      <c r="BG80" s="18">
        <f>IF(T80&lt;&gt;0,T80,IF($AV80=0,0,AQ80/$AV80*$Z80))</f>
      </c>
      <c r="BH80" s="18">
        <f>IF(U80&lt;&gt;0,U80,IF($AV80=0,0,AR80/$AV80*$Z80))</f>
      </c>
      <c r="BI80" s="18">
        <f>IF(V80&lt;&gt;0,V80,IF($AV80=0,0,AS80/$AV80*$Z80))</f>
      </c>
      <c r="BJ80" s="18">
        <f>IF(W80&lt;&gt;0,W80,IF($AV80=0,0,AT80/$AV80*$Z80))</f>
      </c>
      <c r="BK80" s="18">
        <f>IF(X80&lt;&gt;0,X80,IF($AV80=0,0,AU80/$AV80*$Z80))</f>
      </c>
      <c r="BL80" s="18">
        <f>SUM(AW80:BK80)</f>
      </c>
      <c r="BM80" s="17" t="str">
        <v/>
      </c>
    </row>
    <row r="81" outlineLevel="4">
      <c r="A81" s="5" t="str">
        <v>10.3.4</v>
      </c>
      <c r="B81" s="5" t="str">
        <v/>
      </c>
      <c r="C81" s="5" t="str">
        <v>BSKDGNGENGR05</v>
      </c>
      <c r="D81" s="5" t="str">
        <v>BSKDGNGENGR05</v>
      </c>
      <c r="E81" s="19">
        <f>IFERROR(_xlfn.XLOOKUP(F81,Assumptions!B:B,Assumptions!C:C),0)</f>
      </c>
      <c r="F81" s="5" t="str">
        <v>Advanced Payment</v>
      </c>
      <c r="G81" s="5" t="str">
        <v/>
      </c>
      <c r="H81" s="18">
        <f>G80*E81</f>
      </c>
      <c r="I81" s="18">
        <f>H81*(1-0)</f>
      </c>
      <c r="J81" s="18">
        <v>0</v>
      </c>
      <c r="K81" s="18">
        <v>0</v>
      </c>
      <c r="L81" s="18">
        <v>0</v>
      </c>
      <c r="M81" s="18">
        <v>0</v>
      </c>
      <c r="N81" s="18">
        <v>0</v>
      </c>
      <c r="O81" s="18">
        <v>0</v>
      </c>
      <c r="P81" s="18">
        <v>0</v>
      </c>
      <c r="Q81" s="18">
        <v>0</v>
      </c>
      <c r="R81" s="18">
        <v>0</v>
      </c>
      <c r="S81" s="18">
        <v>0</v>
      </c>
      <c r="T81" s="18">
        <v>0</v>
      </c>
      <c r="U81" s="18">
        <v>0</v>
      </c>
      <c r="V81" s="18">
        <v>0</v>
      </c>
      <c r="W81" s="18">
        <v>0</v>
      </c>
      <c r="X81" s="18">
        <v>0</v>
      </c>
      <c r="Y81" s="18">
        <f>SUM(J81:X81)</f>
      </c>
      <c r="Z81" s="18">
        <f>I81-Y81</f>
      </c>
      <c r="AA81" s="20">
        <v>46026</v>
      </c>
      <c r="AB81" s="20">
        <v>46026</v>
      </c>
      <c r="AC81" s="18">
        <f>IFERROR(_xlfn.XLOOKUP(F81,Assumptions!B:B,Assumptions!D:D),0)</f>
      </c>
      <c r="AD81" s="20">
        <f>AA81+AC81</f>
      </c>
      <c r="AE81" s="20">
        <f>AC81+AB81</f>
      </c>
      <c r="AF81" s="5" t="str">
        <v/>
      </c>
      <c r="AG81" s="18">
        <f>IFERROR(_xlfn.BETA.DIST(DATE(YEAR(AG$2),MONTH(AG$2),15),$AD$2,$AE$2,FALSE,DATE(YEAR($AD81),MONTH($AD81),1),DATE(YEAR($AE81),MONTH($AE81),28)),0)</f>
      </c>
      <c r="AH81" s="18">
        <f>IFERROR(_xlfn.BETA.DIST(DATE(YEAR(AH$2),MONTH(AH$2),15),$AD$2,$AE$2,FALSE,DATE(YEAR($AD81),MONTH($AD81),1),DATE(YEAR($AE81),MONTH($AE81),28)),0)</f>
      </c>
      <c r="AI81" s="18">
        <f>IFERROR(_xlfn.BETA.DIST(DATE(YEAR(AI$2),MONTH(AI$2),15),$AD$2,$AE$2,FALSE,DATE(YEAR($AD81),MONTH($AD81),1),DATE(YEAR($AE81),MONTH($AE81),28)),0)</f>
      </c>
      <c r="AJ81" s="18">
        <f>IFERROR(_xlfn.BETA.DIST(DATE(YEAR(AJ$2),MONTH(AJ$2),15),$AD$2,$AE$2,FALSE,DATE(YEAR($AD81),MONTH($AD81),1),DATE(YEAR($AE81),MONTH($AE81),28)),0)</f>
      </c>
      <c r="AK81" s="18">
        <f>IFERROR(_xlfn.BETA.DIST(DATE(YEAR(AK$2),MONTH(AK$2),15),$AD$2,$AE$2,FALSE,DATE(YEAR($AD81),MONTH($AD81),1),DATE(YEAR($AE81),MONTH($AE81),28)),0)</f>
      </c>
      <c r="AL81" s="18">
        <f>IFERROR(_xlfn.BETA.DIST(DATE(YEAR(AL$2),MONTH(AL$2),15),$AD$2,$AE$2,FALSE,DATE(YEAR($AD81),MONTH($AD81),1),DATE(YEAR($AE81),MONTH($AE81),28)),0)</f>
      </c>
      <c r="AM81" s="18">
        <f>IFERROR(_xlfn.BETA.DIST(DATE(YEAR(AM$2),MONTH(AM$2),15),$AD$2,$AE$2,FALSE,DATE(YEAR($AD81),MONTH($AD81),1),DATE(YEAR($AE81),MONTH($AE81),28)),0)</f>
      </c>
      <c r="AN81" s="18">
        <f>IFERROR(_xlfn.BETA.DIST(DATE(YEAR(AN$2),MONTH(AN$2),15),$AD$2,$AE$2,FALSE,DATE(YEAR($AD81),MONTH($AD81),1),DATE(YEAR($AE81),MONTH($AE81),28)),0)</f>
      </c>
      <c r="AO81" s="18">
        <f>IFERROR(_xlfn.BETA.DIST(DATE(YEAR(AO$2),MONTH(AO$2),15),$AD$2,$AE$2,FALSE,DATE(YEAR($AD81),MONTH($AD81),1),DATE(YEAR($AE81),MONTH($AE81),28)),0)</f>
      </c>
      <c r="AP81" s="18">
        <f>IFERROR(_xlfn.BETA.DIST(DATE(YEAR(AP$2),MONTH(AP$2),15),$AD$2,$AE$2,FALSE,DATE(YEAR($AD81),MONTH($AD81),1),DATE(YEAR($AE81),MONTH($AE81),28)),0)</f>
      </c>
      <c r="AQ81" s="18">
        <f>IFERROR(_xlfn.BETA.DIST(DATE(YEAR(AQ$2),MONTH(AQ$2),15),$AD$2,$AE$2,FALSE,DATE(YEAR($AD81),MONTH($AD81),1),DATE(YEAR($AE81),MONTH($AE81),28)),0)</f>
      </c>
      <c r="AR81" s="18">
        <f>IFERROR(_xlfn.BETA.DIST(DATE(YEAR(AR$2),MONTH(AR$2),15),$AD$2,$AE$2,FALSE,DATE(YEAR($AD81),MONTH($AD81),1),DATE(YEAR($AE81),MONTH($AE81),28)),0)</f>
      </c>
      <c r="AS81" s="18">
        <f>IFERROR(_xlfn.BETA.DIST(DATE(YEAR(AS$2),MONTH(AS$2),15),$AD$2,$AE$2,FALSE,DATE(YEAR($AD81),MONTH($AD81),1),DATE(YEAR($AE81),MONTH($AE81),28)),0)</f>
      </c>
      <c r="AT81" s="18">
        <f>IFERROR(_xlfn.BETA.DIST(DATE(YEAR(AT$2),MONTH(AT$2),15),$AD$2,$AE$2,FALSE,DATE(YEAR($AD81),MONTH($AD81),1),DATE(YEAR($AE81),MONTH($AE81),28)),0)</f>
      </c>
      <c r="AU81" s="18">
        <f>IFERROR(_xlfn.BETA.DIST(DATE(YEAR(AU$2),MONTH(AU$2),15),$AD$2,$AE$2,FALSE,DATE(YEAR($AD81),MONTH($AD81),1),DATE(YEAR($AE81),MONTH($AE81),28)),0)</f>
      </c>
      <c r="AV81" s="18">
        <f>SUM(AG81:AU81)</f>
      </c>
      <c r="AW81" s="18">
        <f>IF(J81&lt;&gt;0,J81,IF($AV81=0,0,AG81/$AV81*$Z81))</f>
      </c>
      <c r="AX81" s="18">
        <f>IF(K81&lt;&gt;0,K81,IF($AV81=0,0,AH81/$AV81*$Z81))</f>
      </c>
      <c r="AY81" s="18">
        <f>IF(L81&lt;&gt;0,L81,IF($AV81=0,0,AI81/$AV81*$Z81))</f>
      </c>
      <c r="AZ81" s="18">
        <f>IF(M81&lt;&gt;0,M81,IF($AV81=0,0,AJ81/$AV81*$Z81))</f>
      </c>
      <c r="BA81" s="18">
        <f>IF(N81&lt;&gt;0,N81,IF($AV81=0,0,AK81/$AV81*$Z81))</f>
      </c>
      <c r="BB81" s="18">
        <f>IF(O81&lt;&gt;0,O81,IF($AV81=0,0,AL81/$AV81*$Z81))</f>
      </c>
      <c r="BC81" s="18">
        <f>IF(P81&lt;&gt;0,P81,IF($AV81=0,0,AM81/$AV81*$Z81))</f>
      </c>
      <c r="BD81" s="18">
        <f>IF(Q81&lt;&gt;0,Q81,IF($AV81=0,0,AN81/$AV81*$Z81))</f>
      </c>
      <c r="BE81" s="18">
        <f>IF(R81&lt;&gt;0,R81,IF($AV81=0,0,AO81/$AV81*$Z81))</f>
      </c>
      <c r="BF81" s="18">
        <f>IF(S81&lt;&gt;0,S81,IF($AV81=0,0,AP81/$AV81*$Z81))</f>
      </c>
      <c r="BG81" s="18">
        <f>IF(T81&lt;&gt;0,T81,IF($AV81=0,0,AQ81/$AV81*$Z81))</f>
      </c>
      <c r="BH81" s="18">
        <f>IF(U81&lt;&gt;0,U81,IF($AV81=0,0,AR81/$AV81*$Z81))</f>
      </c>
      <c r="BI81" s="18">
        <f>IF(V81&lt;&gt;0,V81,IF($AV81=0,0,AS81/$AV81*$Z81))</f>
      </c>
      <c r="BJ81" s="18">
        <f>IF(W81&lt;&gt;0,W81,IF($AV81=0,0,AT81/$AV81*$Z81))</f>
      </c>
      <c r="BK81" s="18">
        <f>IF(X81&lt;&gt;0,X81,IF($AV81=0,0,AU81/$AV81*$Z81))</f>
      </c>
      <c r="BL81" s="18">
        <f>SUM(AW81:BK81)</f>
      </c>
      <c r="BM81" s="18">
        <f>I81-BL81</f>
      </c>
    </row>
    <row r="82" outlineLevel="4">
      <c r="A82" s="5" t="str">
        <v>10.3.4</v>
      </c>
      <c r="B82" s="5" t="str">
        <v/>
      </c>
      <c r="C82" s="5" t="str">
        <v/>
      </c>
      <c r="D82" s="5" t="str">
        <v/>
      </c>
      <c r="E82" s="19">
        <f>IFERROR(_xlfn.XLOOKUP(F82,Assumptions!B:B,Assumptions!C:C),0)</f>
      </c>
      <c r="F82" s="5" t="str">
        <v>Site Delivery EUR</v>
      </c>
      <c r="G82" s="5" t="str">
        <v/>
      </c>
      <c r="H82" s="18">
        <f>G80*E82</f>
      </c>
      <c r="I82" s="18">
        <f>H82*(1-0)</f>
      </c>
      <c r="J82" s="18">
        <v>0</v>
      </c>
      <c r="K82" s="18">
        <v>0</v>
      </c>
      <c r="L82" s="18">
        <v>0</v>
      </c>
      <c r="M82" s="18">
        <v>0</v>
      </c>
      <c r="N82" s="18">
        <v>0</v>
      </c>
      <c r="O82" s="18">
        <v>0</v>
      </c>
      <c r="P82" s="18">
        <v>0</v>
      </c>
      <c r="Q82" s="18">
        <v>0</v>
      </c>
      <c r="R82" s="18">
        <v>0</v>
      </c>
      <c r="S82" s="18">
        <v>0</v>
      </c>
      <c r="T82" s="18">
        <v>0</v>
      </c>
      <c r="U82" s="18">
        <v>0</v>
      </c>
      <c r="V82" s="18">
        <v>0</v>
      </c>
      <c r="W82" s="18">
        <v>0</v>
      </c>
      <c r="X82" s="18">
        <v>0</v>
      </c>
      <c r="Y82" s="18">
        <f>SUM(J82:X82)</f>
      </c>
      <c r="Z82" s="18">
        <f>I82-Y82</f>
      </c>
      <c r="AA82" s="5" t="str">
        <v/>
      </c>
      <c r="AB82" s="5" t="str">
        <v/>
      </c>
      <c r="AC82" s="18">
        <f>IFERROR(_xlfn.XLOOKUP(F82,Assumptions!B:B,Assumptions!D:D),0)</f>
      </c>
      <c r="AD82" s="20">
        <f>AA82+AC82</f>
      </c>
      <c r="AE82" s="20">
        <f>AC82+AB82</f>
      </c>
      <c r="AF82" s="5" t="str">
        <v/>
      </c>
      <c r="AG82" s="18">
        <f>IFERROR(_xlfn.BETA.DIST(DATE(YEAR(AG$2),MONTH(AG$2),15),$AD$2,$AE$2,FALSE,DATE(YEAR($AD82),MONTH($AD82),1),DATE(YEAR($AE82),MONTH($AE82),28)),0)</f>
      </c>
      <c r="AH82" s="18">
        <f>IFERROR(_xlfn.BETA.DIST(DATE(YEAR(AH$2),MONTH(AH$2),15),$AD$2,$AE$2,FALSE,DATE(YEAR($AD82),MONTH($AD82),1),DATE(YEAR($AE82),MONTH($AE82),28)),0)</f>
      </c>
      <c r="AI82" s="18">
        <f>IFERROR(_xlfn.BETA.DIST(DATE(YEAR(AI$2),MONTH(AI$2),15),$AD$2,$AE$2,FALSE,DATE(YEAR($AD82),MONTH($AD82),1),DATE(YEAR($AE82),MONTH($AE82),28)),0)</f>
      </c>
      <c r="AJ82" s="18">
        <f>IFERROR(_xlfn.BETA.DIST(DATE(YEAR(AJ$2),MONTH(AJ$2),15),$AD$2,$AE$2,FALSE,DATE(YEAR($AD82),MONTH($AD82),1),DATE(YEAR($AE82),MONTH($AE82),28)),0)</f>
      </c>
      <c r="AK82" s="18">
        <f>IFERROR(_xlfn.BETA.DIST(DATE(YEAR(AK$2),MONTH(AK$2),15),$AD$2,$AE$2,FALSE,DATE(YEAR($AD82),MONTH($AD82),1),DATE(YEAR($AE82),MONTH($AE82),28)),0)</f>
      </c>
      <c r="AL82" s="18">
        <f>IFERROR(_xlfn.BETA.DIST(DATE(YEAR(AL$2),MONTH(AL$2),15),$AD$2,$AE$2,FALSE,DATE(YEAR($AD82),MONTH($AD82),1),DATE(YEAR($AE82),MONTH($AE82),28)),0)</f>
      </c>
      <c r="AM82" s="18">
        <f>IFERROR(_xlfn.BETA.DIST(DATE(YEAR(AM$2),MONTH(AM$2),15),$AD$2,$AE$2,FALSE,DATE(YEAR($AD82),MONTH($AD82),1),DATE(YEAR($AE82),MONTH($AE82),28)),0)</f>
      </c>
      <c r="AN82" s="18">
        <f>IFERROR(_xlfn.BETA.DIST(DATE(YEAR(AN$2),MONTH(AN$2),15),$AD$2,$AE$2,FALSE,DATE(YEAR($AD82),MONTH($AD82),1),DATE(YEAR($AE82),MONTH($AE82),28)),0)</f>
      </c>
      <c r="AO82" s="18">
        <f>IFERROR(_xlfn.BETA.DIST(DATE(YEAR(AO$2),MONTH(AO$2),15),$AD$2,$AE$2,FALSE,DATE(YEAR($AD82),MONTH($AD82),1),DATE(YEAR($AE82),MONTH($AE82),28)),0)</f>
      </c>
      <c r="AP82" s="18">
        <f>IFERROR(_xlfn.BETA.DIST(DATE(YEAR(AP$2),MONTH(AP$2),15),$AD$2,$AE$2,FALSE,DATE(YEAR($AD82),MONTH($AD82),1),DATE(YEAR($AE82),MONTH($AE82),28)),0)</f>
      </c>
      <c r="AQ82" s="18">
        <f>IFERROR(_xlfn.BETA.DIST(DATE(YEAR(AQ$2),MONTH(AQ$2),15),$AD$2,$AE$2,FALSE,DATE(YEAR($AD82),MONTH($AD82),1),DATE(YEAR($AE82),MONTH($AE82),28)),0)</f>
      </c>
      <c r="AR82" s="18">
        <f>IFERROR(_xlfn.BETA.DIST(DATE(YEAR(AR$2),MONTH(AR$2),15),$AD$2,$AE$2,FALSE,DATE(YEAR($AD82),MONTH($AD82),1),DATE(YEAR($AE82),MONTH($AE82),28)),0)</f>
      </c>
      <c r="AS82" s="18">
        <f>IFERROR(_xlfn.BETA.DIST(DATE(YEAR(AS$2),MONTH(AS$2),15),$AD$2,$AE$2,FALSE,DATE(YEAR($AD82),MONTH($AD82),1),DATE(YEAR($AE82),MONTH($AE82),28)),0)</f>
      </c>
      <c r="AT82" s="18">
        <f>IFERROR(_xlfn.BETA.DIST(DATE(YEAR(AT$2),MONTH(AT$2),15),$AD$2,$AE$2,FALSE,DATE(YEAR($AD82),MONTH($AD82),1),DATE(YEAR($AE82),MONTH($AE82),28)),0)</f>
      </c>
      <c r="AU82" s="18">
        <f>IFERROR(_xlfn.BETA.DIST(DATE(YEAR(AU$2),MONTH(AU$2),15),$AD$2,$AE$2,FALSE,DATE(YEAR($AD82),MONTH($AD82),1),DATE(YEAR($AE82),MONTH($AE82),28)),0)</f>
      </c>
      <c r="AV82" s="18">
        <f>SUM(AG82:AU82)</f>
      </c>
      <c r="AW82" s="18">
        <f>IF(J82&lt;&gt;0,J82,IF($AV82=0,0,AG82/$AV82*$Z82))</f>
      </c>
      <c r="AX82" s="18">
        <f>IF(K82&lt;&gt;0,K82,IF($AV82=0,0,AH82/$AV82*$Z82))</f>
      </c>
      <c r="AY82" s="18">
        <f>IF(L82&lt;&gt;0,L82,IF($AV82=0,0,AI82/$AV82*$Z82))</f>
      </c>
      <c r="AZ82" s="18">
        <f>IF(M82&lt;&gt;0,M82,IF($AV82=0,0,AJ82/$AV82*$Z82))</f>
      </c>
      <c r="BA82" s="18">
        <f>IF(N82&lt;&gt;0,N82,IF($AV82=0,0,AK82/$AV82*$Z82))</f>
      </c>
      <c r="BB82" s="18">
        <f>IF(O82&lt;&gt;0,O82,IF($AV82=0,0,AL82/$AV82*$Z82))</f>
      </c>
      <c r="BC82" s="18">
        <f>IF(P82&lt;&gt;0,P82,IF($AV82=0,0,AM82/$AV82*$Z82))</f>
      </c>
      <c r="BD82" s="18">
        <f>IF(Q82&lt;&gt;0,Q82,IF($AV82=0,0,AN82/$AV82*$Z82))</f>
      </c>
      <c r="BE82" s="18">
        <f>IF(R82&lt;&gt;0,R82,IF($AV82=0,0,AO82/$AV82*$Z82))</f>
      </c>
      <c r="BF82" s="18">
        <f>IF(S82&lt;&gt;0,S82,IF($AV82=0,0,AP82/$AV82*$Z82))</f>
      </c>
      <c r="BG82" s="18">
        <f>IF(T82&lt;&gt;0,T82,IF($AV82=0,0,AQ82/$AV82*$Z82))</f>
      </c>
      <c r="BH82" s="18">
        <f>IF(U82&lt;&gt;0,U82,IF($AV82=0,0,AR82/$AV82*$Z82))</f>
      </c>
      <c r="BI82" s="18">
        <f>IF(V82&lt;&gt;0,V82,IF($AV82=0,0,AS82/$AV82*$Z82))</f>
      </c>
      <c r="BJ82" s="18">
        <f>IF(W82&lt;&gt;0,W82,IF($AV82=0,0,AT82/$AV82*$Z82))</f>
      </c>
      <c r="BK82" s="18">
        <f>IF(X82&lt;&gt;0,X82,IF($AV82=0,0,AU82/$AV82*$Z82))</f>
      </c>
      <c r="BL82" s="18">
        <f>SUM(AW82:BK82)</f>
      </c>
      <c r="BM82" s="18">
        <f>I82-BL82</f>
      </c>
    </row>
    <row r="83" outlineLevel="4">
      <c r="A83" s="5" t="str">
        <v>10.3.4</v>
      </c>
      <c r="B83" s="5" t="str">
        <v/>
      </c>
      <c r="C83" s="5" t="str">
        <v>BSKDGNGENGR07</v>
      </c>
      <c r="D83" s="5" t="str">
        <v>BSKDGNGENGR07</v>
      </c>
      <c r="E83" s="19">
        <f>IFERROR(_xlfn.XLOOKUP(F83,Assumptions!B:B,Assumptions!C:C),0)</f>
      </c>
      <c r="F83" s="5" t="str">
        <v>Retention</v>
      </c>
      <c r="G83" s="5" t="str">
        <v/>
      </c>
      <c r="H83" s="18">
        <f>G80*E83</f>
      </c>
      <c r="I83" s="18">
        <f>H83*(1-0)</f>
      </c>
      <c r="J83" s="18">
        <v>0</v>
      </c>
      <c r="K83" s="18">
        <v>0</v>
      </c>
      <c r="L83" s="18">
        <v>0</v>
      </c>
      <c r="M83" s="18">
        <v>0</v>
      </c>
      <c r="N83" s="18">
        <v>0</v>
      </c>
      <c r="O83" s="18">
        <v>0</v>
      </c>
      <c r="P83" s="18">
        <v>0</v>
      </c>
      <c r="Q83" s="18">
        <v>0</v>
      </c>
      <c r="R83" s="18">
        <v>0</v>
      </c>
      <c r="S83" s="18">
        <v>0</v>
      </c>
      <c r="T83" s="18">
        <v>0</v>
      </c>
      <c r="U83" s="18">
        <v>0</v>
      </c>
      <c r="V83" s="18">
        <v>0</v>
      </c>
      <c r="W83" s="18">
        <v>0</v>
      </c>
      <c r="X83" s="18">
        <v>0</v>
      </c>
      <c r="Y83" s="18">
        <f>SUM(J83:X83)</f>
      </c>
      <c r="Z83" s="18">
        <f>I83-Y83</f>
      </c>
      <c r="AA83" s="20">
        <v>46483</v>
      </c>
      <c r="AB83" s="20">
        <v>46483</v>
      </c>
      <c r="AC83" s="18">
        <f>IFERROR(_xlfn.XLOOKUP(F83,Assumptions!B:B,Assumptions!D:D),0)</f>
      </c>
      <c r="AD83" s="20">
        <f>AA83+AC83</f>
      </c>
      <c r="AE83" s="20">
        <f>AC83+AB83</f>
      </c>
      <c r="AF83" s="5" t="str">
        <v/>
      </c>
      <c r="AG83" s="18">
        <f>IFERROR(_xlfn.BETA.DIST(DATE(YEAR(AG$2),MONTH(AG$2),15),$AD$2,$AE$2,FALSE,DATE(YEAR($AD83),MONTH($AD83),1),DATE(YEAR($AE83),MONTH($AE83),28)),0)</f>
      </c>
      <c r="AH83" s="18">
        <f>IFERROR(_xlfn.BETA.DIST(DATE(YEAR(AH$2),MONTH(AH$2),15),$AD$2,$AE$2,FALSE,DATE(YEAR($AD83),MONTH($AD83),1),DATE(YEAR($AE83),MONTH($AE83),28)),0)</f>
      </c>
      <c r="AI83" s="18">
        <f>IFERROR(_xlfn.BETA.DIST(DATE(YEAR(AI$2),MONTH(AI$2),15),$AD$2,$AE$2,FALSE,DATE(YEAR($AD83),MONTH($AD83),1),DATE(YEAR($AE83),MONTH($AE83),28)),0)</f>
      </c>
      <c r="AJ83" s="18">
        <f>IFERROR(_xlfn.BETA.DIST(DATE(YEAR(AJ$2),MONTH(AJ$2),15),$AD$2,$AE$2,FALSE,DATE(YEAR($AD83),MONTH($AD83),1),DATE(YEAR($AE83),MONTH($AE83),28)),0)</f>
      </c>
      <c r="AK83" s="18">
        <f>IFERROR(_xlfn.BETA.DIST(DATE(YEAR(AK$2),MONTH(AK$2),15),$AD$2,$AE$2,FALSE,DATE(YEAR($AD83),MONTH($AD83),1),DATE(YEAR($AE83),MONTH($AE83),28)),0)</f>
      </c>
      <c r="AL83" s="18">
        <f>IFERROR(_xlfn.BETA.DIST(DATE(YEAR(AL$2),MONTH(AL$2),15),$AD$2,$AE$2,FALSE,DATE(YEAR($AD83),MONTH($AD83),1),DATE(YEAR($AE83),MONTH($AE83),28)),0)</f>
      </c>
      <c r="AM83" s="18">
        <f>IFERROR(_xlfn.BETA.DIST(DATE(YEAR(AM$2),MONTH(AM$2),15),$AD$2,$AE$2,FALSE,DATE(YEAR($AD83),MONTH($AD83),1),DATE(YEAR($AE83),MONTH($AE83),28)),0)</f>
      </c>
      <c r="AN83" s="18">
        <f>IFERROR(_xlfn.BETA.DIST(DATE(YEAR(AN$2),MONTH(AN$2),15),$AD$2,$AE$2,FALSE,DATE(YEAR($AD83),MONTH($AD83),1),DATE(YEAR($AE83),MONTH($AE83),28)),0)</f>
      </c>
      <c r="AO83" s="18">
        <f>IFERROR(_xlfn.BETA.DIST(DATE(YEAR(AO$2),MONTH(AO$2),15),$AD$2,$AE$2,FALSE,DATE(YEAR($AD83),MONTH($AD83),1),DATE(YEAR($AE83),MONTH($AE83),28)),0)</f>
      </c>
      <c r="AP83" s="18">
        <f>IFERROR(_xlfn.BETA.DIST(DATE(YEAR(AP$2),MONTH(AP$2),15),$AD$2,$AE$2,FALSE,DATE(YEAR($AD83),MONTH($AD83),1),DATE(YEAR($AE83),MONTH($AE83),28)),0)</f>
      </c>
      <c r="AQ83" s="18">
        <f>IFERROR(_xlfn.BETA.DIST(DATE(YEAR(AQ$2),MONTH(AQ$2),15),$AD$2,$AE$2,FALSE,DATE(YEAR($AD83),MONTH($AD83),1),DATE(YEAR($AE83),MONTH($AE83),28)),0)</f>
      </c>
      <c r="AR83" s="18">
        <f>IFERROR(_xlfn.BETA.DIST(DATE(YEAR(AR$2),MONTH(AR$2),15),$AD$2,$AE$2,FALSE,DATE(YEAR($AD83),MONTH($AD83),1),DATE(YEAR($AE83),MONTH($AE83),28)),0)</f>
      </c>
      <c r="AS83" s="18">
        <f>IFERROR(_xlfn.BETA.DIST(DATE(YEAR(AS$2),MONTH(AS$2),15),$AD$2,$AE$2,FALSE,DATE(YEAR($AD83),MONTH($AD83),1),DATE(YEAR($AE83),MONTH($AE83),28)),0)</f>
      </c>
      <c r="AT83" s="18">
        <f>IFERROR(_xlfn.BETA.DIST(DATE(YEAR(AT$2),MONTH(AT$2),15),$AD$2,$AE$2,FALSE,DATE(YEAR($AD83),MONTH($AD83),1),DATE(YEAR($AE83),MONTH($AE83),28)),0)</f>
      </c>
      <c r="AU83" s="18">
        <f>IFERROR(_xlfn.BETA.DIST(DATE(YEAR(AU$2),MONTH(AU$2),15),$AD$2,$AE$2,FALSE,DATE(YEAR($AD83),MONTH($AD83),1),DATE(YEAR($AE83),MONTH($AE83),28)),0)</f>
      </c>
      <c r="AV83" s="18">
        <f>SUM(AG83:AU83)</f>
      </c>
      <c r="AW83" s="18">
        <f>IF(J83&lt;&gt;0,J83,IF($AV83=0,0,AG83/$AV83*$Z83))</f>
      </c>
      <c r="AX83" s="18">
        <f>IF(K83&lt;&gt;0,K83,IF($AV83=0,0,AH83/$AV83*$Z83))</f>
      </c>
      <c r="AY83" s="18">
        <f>IF(L83&lt;&gt;0,L83,IF($AV83=0,0,AI83/$AV83*$Z83))</f>
      </c>
      <c r="AZ83" s="18">
        <f>IF(M83&lt;&gt;0,M83,IF($AV83=0,0,AJ83/$AV83*$Z83))</f>
      </c>
      <c r="BA83" s="18">
        <f>IF(N83&lt;&gt;0,N83,IF($AV83=0,0,AK83/$AV83*$Z83))</f>
      </c>
      <c r="BB83" s="18">
        <f>IF(O83&lt;&gt;0,O83,IF($AV83=0,0,AL83/$AV83*$Z83))</f>
      </c>
      <c r="BC83" s="18">
        <f>IF(P83&lt;&gt;0,P83,IF($AV83=0,0,AM83/$AV83*$Z83))</f>
      </c>
      <c r="BD83" s="18">
        <f>IF(Q83&lt;&gt;0,Q83,IF($AV83=0,0,AN83/$AV83*$Z83))</f>
      </c>
      <c r="BE83" s="18">
        <f>IF(R83&lt;&gt;0,R83,IF($AV83=0,0,AO83/$AV83*$Z83))</f>
      </c>
      <c r="BF83" s="18">
        <f>IF(S83&lt;&gt;0,S83,IF($AV83=0,0,AP83/$AV83*$Z83))</f>
      </c>
      <c r="BG83" s="18">
        <f>IF(T83&lt;&gt;0,T83,IF($AV83=0,0,AQ83/$AV83*$Z83))</f>
      </c>
      <c r="BH83" s="18">
        <f>IF(U83&lt;&gt;0,U83,IF($AV83=0,0,AR83/$AV83*$Z83))</f>
      </c>
      <c r="BI83" s="18">
        <f>IF(V83&lt;&gt;0,V83,IF($AV83=0,0,AS83/$AV83*$Z83))</f>
      </c>
      <c r="BJ83" s="18">
        <f>IF(W83&lt;&gt;0,W83,IF($AV83=0,0,AT83/$AV83*$Z83))</f>
      </c>
      <c r="BK83" s="18">
        <f>IF(X83&lt;&gt;0,X83,IF($AV83=0,0,AU83/$AV83*$Z83))</f>
      </c>
      <c r="BL83" s="18">
        <f>SUM(AW83:BK83)</f>
      </c>
      <c r="BM83" s="18">
        <f>I83-BL83</f>
      </c>
    </row>
    <row r="84" outlineLevel="3">
      <c r="A84" s="17" t="str">
        <v>10.3.5</v>
      </c>
      <c r="B84" s="17" t="str">
        <v/>
      </c>
      <c r="C84" s="17" t="str">
        <v/>
      </c>
      <c r="D84" s="17" t="str">
        <v/>
      </c>
      <c r="E84" s="17" t="str">
        <v>10.3.5</v>
      </c>
      <c r="F84" s="17" t="str">
        <v>New Router Siemens Ruggedcom RX1501</v>
      </c>
      <c r="G84" s="17">
        <v>633.87</v>
      </c>
      <c r="H84" s="17" t="str">
        <v/>
      </c>
      <c r="I84" s="17" t="str">
        <v/>
      </c>
      <c r="J84" s="17" t="str">
        <v/>
      </c>
      <c r="K84" s="17" t="str">
        <v/>
      </c>
      <c r="L84" s="17" t="str">
        <v/>
      </c>
      <c r="M84" s="17" t="str">
        <v/>
      </c>
      <c r="N84" s="17" t="str">
        <v/>
      </c>
      <c r="O84" s="17" t="str">
        <v/>
      </c>
      <c r="P84" s="17" t="str">
        <v/>
      </c>
      <c r="Q84" s="17" t="str">
        <v/>
      </c>
      <c r="R84" s="17" t="str">
        <v/>
      </c>
      <c r="S84" s="17" t="str">
        <v/>
      </c>
      <c r="T84" s="17" t="str">
        <v/>
      </c>
      <c r="U84" s="17" t="str">
        <v/>
      </c>
      <c r="V84" s="17" t="str">
        <v/>
      </c>
      <c r="W84" s="17" t="str">
        <v/>
      </c>
      <c r="X84" s="17" t="str">
        <v/>
      </c>
      <c r="Y84" s="17" t="str">
        <v/>
      </c>
      <c r="Z84" s="17" t="str">
        <v/>
      </c>
      <c r="AA84" s="17" t="str">
        <v/>
      </c>
      <c r="AB84" s="17" t="str">
        <v/>
      </c>
      <c r="AC84" s="17" t="str">
        <v/>
      </c>
      <c r="AD84" s="17" t="str">
        <v/>
      </c>
      <c r="AE84" s="17" t="str">
        <v/>
      </c>
      <c r="AF84" s="5" t="str">
        <v/>
      </c>
      <c r="AG84" s="18">
        <f>IFERROR(_xlfn.BETA.DIST(DATE(YEAR(AG$2),MONTH(AG$2),15),$AD$2,$AE$2,FALSE,DATE(YEAR($AD84),MONTH($AD84),1),DATE(YEAR($AE84),MONTH($AE84),28)),0)</f>
      </c>
      <c r="AH84" s="18">
        <f>IFERROR(_xlfn.BETA.DIST(DATE(YEAR(AH$2),MONTH(AH$2),15),$AD$2,$AE$2,FALSE,DATE(YEAR($AD84),MONTH($AD84),1),DATE(YEAR($AE84),MONTH($AE84),28)),0)</f>
      </c>
      <c r="AI84" s="18">
        <f>IFERROR(_xlfn.BETA.DIST(DATE(YEAR(AI$2),MONTH(AI$2),15),$AD$2,$AE$2,FALSE,DATE(YEAR($AD84),MONTH($AD84),1),DATE(YEAR($AE84),MONTH($AE84),28)),0)</f>
      </c>
      <c r="AJ84" s="18">
        <f>IFERROR(_xlfn.BETA.DIST(DATE(YEAR(AJ$2),MONTH(AJ$2),15),$AD$2,$AE$2,FALSE,DATE(YEAR($AD84),MONTH($AD84),1),DATE(YEAR($AE84),MONTH($AE84),28)),0)</f>
      </c>
      <c r="AK84" s="18">
        <f>IFERROR(_xlfn.BETA.DIST(DATE(YEAR(AK$2),MONTH(AK$2),15),$AD$2,$AE$2,FALSE,DATE(YEAR($AD84),MONTH($AD84),1),DATE(YEAR($AE84),MONTH($AE84),28)),0)</f>
      </c>
      <c r="AL84" s="18">
        <f>IFERROR(_xlfn.BETA.DIST(DATE(YEAR(AL$2),MONTH(AL$2),15),$AD$2,$AE$2,FALSE,DATE(YEAR($AD84),MONTH($AD84),1),DATE(YEAR($AE84),MONTH($AE84),28)),0)</f>
      </c>
      <c r="AM84" s="18">
        <f>IFERROR(_xlfn.BETA.DIST(DATE(YEAR(AM$2),MONTH(AM$2),15),$AD$2,$AE$2,FALSE,DATE(YEAR($AD84),MONTH($AD84),1),DATE(YEAR($AE84),MONTH($AE84),28)),0)</f>
      </c>
      <c r="AN84" s="18">
        <f>IFERROR(_xlfn.BETA.DIST(DATE(YEAR(AN$2),MONTH(AN$2),15),$AD$2,$AE$2,FALSE,DATE(YEAR($AD84),MONTH($AD84),1),DATE(YEAR($AE84),MONTH($AE84),28)),0)</f>
      </c>
      <c r="AO84" s="18">
        <f>IFERROR(_xlfn.BETA.DIST(DATE(YEAR(AO$2),MONTH(AO$2),15),$AD$2,$AE$2,FALSE,DATE(YEAR($AD84),MONTH($AD84),1),DATE(YEAR($AE84),MONTH($AE84),28)),0)</f>
      </c>
      <c r="AP84" s="18">
        <f>IFERROR(_xlfn.BETA.DIST(DATE(YEAR(AP$2),MONTH(AP$2),15),$AD$2,$AE$2,FALSE,DATE(YEAR($AD84),MONTH($AD84),1),DATE(YEAR($AE84),MONTH($AE84),28)),0)</f>
      </c>
      <c r="AQ84" s="18">
        <f>IFERROR(_xlfn.BETA.DIST(DATE(YEAR(AQ$2),MONTH(AQ$2),15),$AD$2,$AE$2,FALSE,DATE(YEAR($AD84),MONTH($AD84),1),DATE(YEAR($AE84),MONTH($AE84),28)),0)</f>
      </c>
      <c r="AR84" s="18">
        <f>IFERROR(_xlfn.BETA.DIST(DATE(YEAR(AR$2),MONTH(AR$2),15),$AD$2,$AE$2,FALSE,DATE(YEAR($AD84),MONTH($AD84),1),DATE(YEAR($AE84),MONTH($AE84),28)),0)</f>
      </c>
      <c r="AS84" s="18">
        <f>IFERROR(_xlfn.BETA.DIST(DATE(YEAR(AS$2),MONTH(AS$2),15),$AD$2,$AE$2,FALSE,DATE(YEAR($AD84),MONTH($AD84),1),DATE(YEAR($AE84),MONTH($AE84),28)),0)</f>
      </c>
      <c r="AT84" s="18">
        <f>IFERROR(_xlfn.BETA.DIST(DATE(YEAR(AT$2),MONTH(AT$2),15),$AD$2,$AE$2,FALSE,DATE(YEAR($AD84),MONTH($AD84),1),DATE(YEAR($AE84),MONTH($AE84),28)),0)</f>
      </c>
      <c r="AU84" s="18">
        <f>IFERROR(_xlfn.BETA.DIST(DATE(YEAR(AU$2),MONTH(AU$2),15),$AD$2,$AE$2,FALSE,DATE(YEAR($AD84),MONTH($AD84),1),DATE(YEAR($AE84),MONTH($AE84),28)),0)</f>
      </c>
      <c r="AV84" s="18">
        <f>SUM(AG84:AU84)</f>
      </c>
      <c r="AW84" s="18">
        <f>IF(J84&lt;&gt;0,J84,IF($AV84=0,0,AG84/$AV84*$Z84))</f>
      </c>
      <c r="AX84" s="18">
        <f>IF(K84&lt;&gt;0,K84,IF($AV84=0,0,AH84/$AV84*$Z84))</f>
      </c>
      <c r="AY84" s="18">
        <f>IF(L84&lt;&gt;0,L84,IF($AV84=0,0,AI84/$AV84*$Z84))</f>
      </c>
      <c r="AZ84" s="18">
        <f>IF(M84&lt;&gt;0,M84,IF($AV84=0,0,AJ84/$AV84*$Z84))</f>
      </c>
      <c r="BA84" s="18">
        <f>IF(N84&lt;&gt;0,N84,IF($AV84=0,0,AK84/$AV84*$Z84))</f>
      </c>
      <c r="BB84" s="18">
        <f>IF(O84&lt;&gt;0,O84,IF($AV84=0,0,AL84/$AV84*$Z84))</f>
      </c>
      <c r="BC84" s="18">
        <f>IF(P84&lt;&gt;0,P84,IF($AV84=0,0,AM84/$AV84*$Z84))</f>
      </c>
      <c r="BD84" s="18">
        <f>IF(Q84&lt;&gt;0,Q84,IF($AV84=0,0,AN84/$AV84*$Z84))</f>
      </c>
      <c r="BE84" s="18">
        <f>IF(R84&lt;&gt;0,R84,IF($AV84=0,0,AO84/$AV84*$Z84))</f>
      </c>
      <c r="BF84" s="18">
        <f>IF(S84&lt;&gt;0,S84,IF($AV84=0,0,AP84/$AV84*$Z84))</f>
      </c>
      <c r="BG84" s="18">
        <f>IF(T84&lt;&gt;0,T84,IF($AV84=0,0,AQ84/$AV84*$Z84))</f>
      </c>
      <c r="BH84" s="18">
        <f>IF(U84&lt;&gt;0,U84,IF($AV84=0,0,AR84/$AV84*$Z84))</f>
      </c>
      <c r="BI84" s="18">
        <f>IF(V84&lt;&gt;0,V84,IF($AV84=0,0,AS84/$AV84*$Z84))</f>
      </c>
      <c r="BJ84" s="18">
        <f>IF(W84&lt;&gt;0,W84,IF($AV84=0,0,AT84/$AV84*$Z84))</f>
      </c>
      <c r="BK84" s="18">
        <f>IF(X84&lt;&gt;0,X84,IF($AV84=0,0,AU84/$AV84*$Z84))</f>
      </c>
      <c r="BL84" s="18">
        <f>SUM(AW84:BK84)</f>
      </c>
      <c r="BM84" s="17" t="str">
        <v/>
      </c>
    </row>
    <row r="85" outlineLevel="4">
      <c r="A85" s="5" t="str">
        <v>10.3.5</v>
      </c>
      <c r="B85" s="5" t="str">
        <v/>
      </c>
      <c r="C85" s="5" t="str">
        <v>BSKDGNGENGR05</v>
      </c>
      <c r="D85" s="5" t="str">
        <v>BSKDGNGENGR05</v>
      </c>
      <c r="E85" s="19">
        <f>IFERROR(_xlfn.XLOOKUP(F85,Assumptions!B:B,Assumptions!C:C),0)</f>
      </c>
      <c r="F85" s="5" t="str">
        <v>Advanced Payment</v>
      </c>
      <c r="G85" s="5" t="str">
        <v/>
      </c>
      <c r="H85" s="18">
        <f>G84*E85</f>
      </c>
      <c r="I85" s="18">
        <f>H85*(1-0)</f>
      </c>
      <c r="J85" s="18">
        <v>0</v>
      </c>
      <c r="K85" s="18">
        <v>0</v>
      </c>
      <c r="L85" s="18">
        <v>0</v>
      </c>
      <c r="M85" s="18">
        <v>0</v>
      </c>
      <c r="N85" s="18">
        <v>0</v>
      </c>
      <c r="O85" s="18">
        <v>0</v>
      </c>
      <c r="P85" s="18">
        <v>0</v>
      </c>
      <c r="Q85" s="18">
        <v>0</v>
      </c>
      <c r="R85" s="18">
        <v>0</v>
      </c>
      <c r="S85" s="18">
        <v>0</v>
      </c>
      <c r="T85" s="18">
        <v>0</v>
      </c>
      <c r="U85" s="18">
        <v>0</v>
      </c>
      <c r="V85" s="18">
        <v>0</v>
      </c>
      <c r="W85" s="18">
        <v>0</v>
      </c>
      <c r="X85" s="18">
        <v>0</v>
      </c>
      <c r="Y85" s="18">
        <f>SUM(J85:X85)</f>
      </c>
      <c r="Z85" s="18">
        <f>I85-Y85</f>
      </c>
      <c r="AA85" s="20">
        <v>46026</v>
      </c>
      <c r="AB85" s="20">
        <v>46026</v>
      </c>
      <c r="AC85" s="18">
        <f>IFERROR(_xlfn.XLOOKUP(F85,Assumptions!B:B,Assumptions!D:D),0)</f>
      </c>
      <c r="AD85" s="20">
        <f>AA85+AC85</f>
      </c>
      <c r="AE85" s="20">
        <f>AC85+AB85</f>
      </c>
      <c r="AF85" s="5" t="str">
        <v/>
      </c>
      <c r="AG85" s="18">
        <f>IFERROR(_xlfn.BETA.DIST(DATE(YEAR(AG$2),MONTH(AG$2),15),$AD$2,$AE$2,FALSE,DATE(YEAR($AD85),MONTH($AD85),1),DATE(YEAR($AE85),MONTH($AE85),28)),0)</f>
      </c>
      <c r="AH85" s="18">
        <f>IFERROR(_xlfn.BETA.DIST(DATE(YEAR(AH$2),MONTH(AH$2),15),$AD$2,$AE$2,FALSE,DATE(YEAR($AD85),MONTH($AD85),1),DATE(YEAR($AE85),MONTH($AE85),28)),0)</f>
      </c>
      <c r="AI85" s="18">
        <f>IFERROR(_xlfn.BETA.DIST(DATE(YEAR(AI$2),MONTH(AI$2),15),$AD$2,$AE$2,FALSE,DATE(YEAR($AD85),MONTH($AD85),1),DATE(YEAR($AE85),MONTH($AE85),28)),0)</f>
      </c>
      <c r="AJ85" s="18">
        <f>IFERROR(_xlfn.BETA.DIST(DATE(YEAR(AJ$2),MONTH(AJ$2),15),$AD$2,$AE$2,FALSE,DATE(YEAR($AD85),MONTH($AD85),1),DATE(YEAR($AE85),MONTH($AE85),28)),0)</f>
      </c>
      <c r="AK85" s="18">
        <f>IFERROR(_xlfn.BETA.DIST(DATE(YEAR(AK$2),MONTH(AK$2),15),$AD$2,$AE$2,FALSE,DATE(YEAR($AD85),MONTH($AD85),1),DATE(YEAR($AE85),MONTH($AE85),28)),0)</f>
      </c>
      <c r="AL85" s="18">
        <f>IFERROR(_xlfn.BETA.DIST(DATE(YEAR(AL$2),MONTH(AL$2),15),$AD$2,$AE$2,FALSE,DATE(YEAR($AD85),MONTH($AD85),1),DATE(YEAR($AE85),MONTH($AE85),28)),0)</f>
      </c>
      <c r="AM85" s="18">
        <f>IFERROR(_xlfn.BETA.DIST(DATE(YEAR(AM$2),MONTH(AM$2),15),$AD$2,$AE$2,FALSE,DATE(YEAR($AD85),MONTH($AD85),1),DATE(YEAR($AE85),MONTH($AE85),28)),0)</f>
      </c>
      <c r="AN85" s="18">
        <f>IFERROR(_xlfn.BETA.DIST(DATE(YEAR(AN$2),MONTH(AN$2),15),$AD$2,$AE$2,FALSE,DATE(YEAR($AD85),MONTH($AD85),1),DATE(YEAR($AE85),MONTH($AE85),28)),0)</f>
      </c>
      <c r="AO85" s="18">
        <f>IFERROR(_xlfn.BETA.DIST(DATE(YEAR(AO$2),MONTH(AO$2),15),$AD$2,$AE$2,FALSE,DATE(YEAR($AD85),MONTH($AD85),1),DATE(YEAR($AE85),MONTH($AE85),28)),0)</f>
      </c>
      <c r="AP85" s="18">
        <f>IFERROR(_xlfn.BETA.DIST(DATE(YEAR(AP$2),MONTH(AP$2),15),$AD$2,$AE$2,FALSE,DATE(YEAR($AD85),MONTH($AD85),1),DATE(YEAR($AE85),MONTH($AE85),28)),0)</f>
      </c>
      <c r="AQ85" s="18">
        <f>IFERROR(_xlfn.BETA.DIST(DATE(YEAR(AQ$2),MONTH(AQ$2),15),$AD$2,$AE$2,FALSE,DATE(YEAR($AD85),MONTH($AD85),1),DATE(YEAR($AE85),MONTH($AE85),28)),0)</f>
      </c>
      <c r="AR85" s="18">
        <f>IFERROR(_xlfn.BETA.DIST(DATE(YEAR(AR$2),MONTH(AR$2),15),$AD$2,$AE$2,FALSE,DATE(YEAR($AD85),MONTH($AD85),1),DATE(YEAR($AE85),MONTH($AE85),28)),0)</f>
      </c>
      <c r="AS85" s="18">
        <f>IFERROR(_xlfn.BETA.DIST(DATE(YEAR(AS$2),MONTH(AS$2),15),$AD$2,$AE$2,FALSE,DATE(YEAR($AD85),MONTH($AD85),1),DATE(YEAR($AE85),MONTH($AE85),28)),0)</f>
      </c>
      <c r="AT85" s="18">
        <f>IFERROR(_xlfn.BETA.DIST(DATE(YEAR(AT$2),MONTH(AT$2),15),$AD$2,$AE$2,FALSE,DATE(YEAR($AD85),MONTH($AD85),1),DATE(YEAR($AE85),MONTH($AE85),28)),0)</f>
      </c>
      <c r="AU85" s="18">
        <f>IFERROR(_xlfn.BETA.DIST(DATE(YEAR(AU$2),MONTH(AU$2),15),$AD$2,$AE$2,FALSE,DATE(YEAR($AD85),MONTH($AD85),1),DATE(YEAR($AE85),MONTH($AE85),28)),0)</f>
      </c>
      <c r="AV85" s="18">
        <f>SUM(AG85:AU85)</f>
      </c>
      <c r="AW85" s="18">
        <f>IF(J85&lt;&gt;0,J85,IF($AV85=0,0,AG85/$AV85*$Z85))</f>
      </c>
      <c r="AX85" s="18">
        <f>IF(K85&lt;&gt;0,K85,IF($AV85=0,0,AH85/$AV85*$Z85))</f>
      </c>
      <c r="AY85" s="18">
        <f>IF(L85&lt;&gt;0,L85,IF($AV85=0,0,AI85/$AV85*$Z85))</f>
      </c>
      <c r="AZ85" s="18">
        <f>IF(M85&lt;&gt;0,M85,IF($AV85=0,0,AJ85/$AV85*$Z85))</f>
      </c>
      <c r="BA85" s="18">
        <f>IF(N85&lt;&gt;0,N85,IF($AV85=0,0,AK85/$AV85*$Z85))</f>
      </c>
      <c r="BB85" s="18">
        <f>IF(O85&lt;&gt;0,O85,IF($AV85=0,0,AL85/$AV85*$Z85))</f>
      </c>
      <c r="BC85" s="18">
        <f>IF(P85&lt;&gt;0,P85,IF($AV85=0,0,AM85/$AV85*$Z85))</f>
      </c>
      <c r="BD85" s="18">
        <f>IF(Q85&lt;&gt;0,Q85,IF($AV85=0,0,AN85/$AV85*$Z85))</f>
      </c>
      <c r="BE85" s="18">
        <f>IF(R85&lt;&gt;0,R85,IF($AV85=0,0,AO85/$AV85*$Z85))</f>
      </c>
      <c r="BF85" s="18">
        <f>IF(S85&lt;&gt;0,S85,IF($AV85=0,0,AP85/$AV85*$Z85))</f>
      </c>
      <c r="BG85" s="18">
        <f>IF(T85&lt;&gt;0,T85,IF($AV85=0,0,AQ85/$AV85*$Z85))</f>
      </c>
      <c r="BH85" s="18">
        <f>IF(U85&lt;&gt;0,U85,IF($AV85=0,0,AR85/$AV85*$Z85))</f>
      </c>
      <c r="BI85" s="18">
        <f>IF(V85&lt;&gt;0,V85,IF($AV85=0,0,AS85/$AV85*$Z85))</f>
      </c>
      <c r="BJ85" s="18">
        <f>IF(W85&lt;&gt;0,W85,IF($AV85=0,0,AT85/$AV85*$Z85))</f>
      </c>
      <c r="BK85" s="18">
        <f>IF(X85&lt;&gt;0,X85,IF($AV85=0,0,AU85/$AV85*$Z85))</f>
      </c>
      <c r="BL85" s="18">
        <f>SUM(AW85:BK85)</f>
      </c>
      <c r="BM85" s="18">
        <f>I85-BL85</f>
      </c>
    </row>
    <row r="86" outlineLevel="4">
      <c r="A86" s="5" t="str">
        <v>10.3.5</v>
      </c>
      <c r="B86" s="5" t="str">
        <v/>
      </c>
      <c r="C86" s="5" t="str">
        <v/>
      </c>
      <c r="D86" s="5" t="str">
        <v/>
      </c>
      <c r="E86" s="19">
        <f>IFERROR(_xlfn.XLOOKUP(F86,Assumptions!B:B,Assumptions!C:C),0)</f>
      </c>
      <c r="F86" s="5" t="str">
        <v>Site Delivery EUR</v>
      </c>
      <c r="G86" s="5" t="str">
        <v/>
      </c>
      <c r="H86" s="18">
        <f>G84*E86</f>
      </c>
      <c r="I86" s="18">
        <f>H86*(1-0)</f>
      </c>
      <c r="J86" s="18">
        <v>0</v>
      </c>
      <c r="K86" s="18">
        <v>0</v>
      </c>
      <c r="L86" s="18">
        <v>0</v>
      </c>
      <c r="M86" s="18">
        <v>0</v>
      </c>
      <c r="N86" s="18">
        <v>0</v>
      </c>
      <c r="O86" s="18">
        <v>0</v>
      </c>
      <c r="P86" s="18">
        <v>0</v>
      </c>
      <c r="Q86" s="18">
        <v>0</v>
      </c>
      <c r="R86" s="18">
        <v>0</v>
      </c>
      <c r="S86" s="18">
        <v>0</v>
      </c>
      <c r="T86" s="18">
        <v>0</v>
      </c>
      <c r="U86" s="18">
        <v>0</v>
      </c>
      <c r="V86" s="18">
        <v>0</v>
      </c>
      <c r="W86" s="18">
        <v>0</v>
      </c>
      <c r="X86" s="18">
        <v>0</v>
      </c>
      <c r="Y86" s="18">
        <f>SUM(J86:X86)</f>
      </c>
      <c r="Z86" s="18">
        <f>I86-Y86</f>
      </c>
      <c r="AA86" s="5" t="str">
        <v/>
      </c>
      <c r="AB86" s="5" t="str">
        <v/>
      </c>
      <c r="AC86" s="18">
        <f>IFERROR(_xlfn.XLOOKUP(F86,Assumptions!B:B,Assumptions!D:D),0)</f>
      </c>
      <c r="AD86" s="20">
        <f>AA86+AC86</f>
      </c>
      <c r="AE86" s="20">
        <f>AC86+AB86</f>
      </c>
      <c r="AF86" s="5" t="str">
        <v/>
      </c>
      <c r="AG86" s="18">
        <f>IFERROR(_xlfn.BETA.DIST(DATE(YEAR(AG$2),MONTH(AG$2),15),$AD$2,$AE$2,FALSE,DATE(YEAR($AD86),MONTH($AD86),1),DATE(YEAR($AE86),MONTH($AE86),28)),0)</f>
      </c>
      <c r="AH86" s="18">
        <f>IFERROR(_xlfn.BETA.DIST(DATE(YEAR(AH$2),MONTH(AH$2),15),$AD$2,$AE$2,FALSE,DATE(YEAR($AD86),MONTH($AD86),1),DATE(YEAR($AE86),MONTH($AE86),28)),0)</f>
      </c>
      <c r="AI86" s="18">
        <f>IFERROR(_xlfn.BETA.DIST(DATE(YEAR(AI$2),MONTH(AI$2),15),$AD$2,$AE$2,FALSE,DATE(YEAR($AD86),MONTH($AD86),1),DATE(YEAR($AE86),MONTH($AE86),28)),0)</f>
      </c>
      <c r="AJ86" s="18">
        <f>IFERROR(_xlfn.BETA.DIST(DATE(YEAR(AJ$2),MONTH(AJ$2),15),$AD$2,$AE$2,FALSE,DATE(YEAR($AD86),MONTH($AD86),1),DATE(YEAR($AE86),MONTH($AE86),28)),0)</f>
      </c>
      <c r="AK86" s="18">
        <f>IFERROR(_xlfn.BETA.DIST(DATE(YEAR(AK$2),MONTH(AK$2),15),$AD$2,$AE$2,FALSE,DATE(YEAR($AD86),MONTH($AD86),1),DATE(YEAR($AE86),MONTH($AE86),28)),0)</f>
      </c>
      <c r="AL86" s="18">
        <f>IFERROR(_xlfn.BETA.DIST(DATE(YEAR(AL$2),MONTH(AL$2),15),$AD$2,$AE$2,FALSE,DATE(YEAR($AD86),MONTH($AD86),1),DATE(YEAR($AE86),MONTH($AE86),28)),0)</f>
      </c>
      <c r="AM86" s="18">
        <f>IFERROR(_xlfn.BETA.DIST(DATE(YEAR(AM$2),MONTH(AM$2),15),$AD$2,$AE$2,FALSE,DATE(YEAR($AD86),MONTH($AD86),1),DATE(YEAR($AE86),MONTH($AE86),28)),0)</f>
      </c>
      <c r="AN86" s="18">
        <f>IFERROR(_xlfn.BETA.DIST(DATE(YEAR(AN$2),MONTH(AN$2),15),$AD$2,$AE$2,FALSE,DATE(YEAR($AD86),MONTH($AD86),1),DATE(YEAR($AE86),MONTH($AE86),28)),0)</f>
      </c>
      <c r="AO86" s="18">
        <f>IFERROR(_xlfn.BETA.DIST(DATE(YEAR(AO$2),MONTH(AO$2),15),$AD$2,$AE$2,FALSE,DATE(YEAR($AD86),MONTH($AD86),1),DATE(YEAR($AE86),MONTH($AE86),28)),0)</f>
      </c>
      <c r="AP86" s="18">
        <f>IFERROR(_xlfn.BETA.DIST(DATE(YEAR(AP$2),MONTH(AP$2),15),$AD$2,$AE$2,FALSE,DATE(YEAR($AD86),MONTH($AD86),1),DATE(YEAR($AE86),MONTH($AE86),28)),0)</f>
      </c>
      <c r="AQ86" s="18">
        <f>IFERROR(_xlfn.BETA.DIST(DATE(YEAR(AQ$2),MONTH(AQ$2),15),$AD$2,$AE$2,FALSE,DATE(YEAR($AD86),MONTH($AD86),1),DATE(YEAR($AE86),MONTH($AE86),28)),0)</f>
      </c>
      <c r="AR86" s="18">
        <f>IFERROR(_xlfn.BETA.DIST(DATE(YEAR(AR$2),MONTH(AR$2),15),$AD$2,$AE$2,FALSE,DATE(YEAR($AD86),MONTH($AD86),1),DATE(YEAR($AE86),MONTH($AE86),28)),0)</f>
      </c>
      <c r="AS86" s="18">
        <f>IFERROR(_xlfn.BETA.DIST(DATE(YEAR(AS$2),MONTH(AS$2),15),$AD$2,$AE$2,FALSE,DATE(YEAR($AD86),MONTH($AD86),1),DATE(YEAR($AE86),MONTH($AE86),28)),0)</f>
      </c>
      <c r="AT86" s="18">
        <f>IFERROR(_xlfn.BETA.DIST(DATE(YEAR(AT$2),MONTH(AT$2),15),$AD$2,$AE$2,FALSE,DATE(YEAR($AD86),MONTH($AD86),1),DATE(YEAR($AE86),MONTH($AE86),28)),0)</f>
      </c>
      <c r="AU86" s="18">
        <f>IFERROR(_xlfn.BETA.DIST(DATE(YEAR(AU$2),MONTH(AU$2),15),$AD$2,$AE$2,FALSE,DATE(YEAR($AD86),MONTH($AD86),1),DATE(YEAR($AE86),MONTH($AE86),28)),0)</f>
      </c>
      <c r="AV86" s="18">
        <f>SUM(AG86:AU86)</f>
      </c>
      <c r="AW86" s="18">
        <f>IF(J86&lt;&gt;0,J86,IF($AV86=0,0,AG86/$AV86*$Z86))</f>
      </c>
      <c r="AX86" s="18">
        <f>IF(K86&lt;&gt;0,K86,IF($AV86=0,0,AH86/$AV86*$Z86))</f>
      </c>
      <c r="AY86" s="18">
        <f>IF(L86&lt;&gt;0,L86,IF($AV86=0,0,AI86/$AV86*$Z86))</f>
      </c>
      <c r="AZ86" s="18">
        <f>IF(M86&lt;&gt;0,M86,IF($AV86=0,0,AJ86/$AV86*$Z86))</f>
      </c>
      <c r="BA86" s="18">
        <f>IF(N86&lt;&gt;0,N86,IF($AV86=0,0,AK86/$AV86*$Z86))</f>
      </c>
      <c r="BB86" s="18">
        <f>IF(O86&lt;&gt;0,O86,IF($AV86=0,0,AL86/$AV86*$Z86))</f>
      </c>
      <c r="BC86" s="18">
        <f>IF(P86&lt;&gt;0,P86,IF($AV86=0,0,AM86/$AV86*$Z86))</f>
      </c>
      <c r="BD86" s="18">
        <f>IF(Q86&lt;&gt;0,Q86,IF($AV86=0,0,AN86/$AV86*$Z86))</f>
      </c>
      <c r="BE86" s="18">
        <f>IF(R86&lt;&gt;0,R86,IF($AV86=0,0,AO86/$AV86*$Z86))</f>
      </c>
      <c r="BF86" s="18">
        <f>IF(S86&lt;&gt;0,S86,IF($AV86=0,0,AP86/$AV86*$Z86))</f>
      </c>
      <c r="BG86" s="18">
        <f>IF(T86&lt;&gt;0,T86,IF($AV86=0,0,AQ86/$AV86*$Z86))</f>
      </c>
      <c r="BH86" s="18">
        <f>IF(U86&lt;&gt;0,U86,IF($AV86=0,0,AR86/$AV86*$Z86))</f>
      </c>
      <c r="BI86" s="18">
        <f>IF(V86&lt;&gt;0,V86,IF($AV86=0,0,AS86/$AV86*$Z86))</f>
      </c>
      <c r="BJ86" s="18">
        <f>IF(W86&lt;&gt;0,W86,IF($AV86=0,0,AT86/$AV86*$Z86))</f>
      </c>
      <c r="BK86" s="18">
        <f>IF(X86&lt;&gt;0,X86,IF($AV86=0,0,AU86/$AV86*$Z86))</f>
      </c>
      <c r="BL86" s="18">
        <f>SUM(AW86:BK86)</f>
      </c>
      <c r="BM86" s="18">
        <f>I86-BL86</f>
      </c>
    </row>
    <row r="87" outlineLevel="4">
      <c r="A87" s="5" t="str">
        <v>10.3.5</v>
      </c>
      <c r="B87" s="5" t="str">
        <v/>
      </c>
      <c r="C87" s="5" t="str">
        <v>BSKDGNGENGR07</v>
      </c>
      <c r="D87" s="5" t="str">
        <v>BSKDGNGENGR07</v>
      </c>
      <c r="E87" s="19">
        <f>IFERROR(_xlfn.XLOOKUP(F87,Assumptions!B:B,Assumptions!C:C),0)</f>
      </c>
      <c r="F87" s="5" t="str">
        <v>Retention</v>
      </c>
      <c r="G87" s="5" t="str">
        <v/>
      </c>
      <c r="H87" s="18">
        <f>G84*E87</f>
      </c>
      <c r="I87" s="18">
        <f>H87*(1-0)</f>
      </c>
      <c r="J87" s="18">
        <v>0</v>
      </c>
      <c r="K87" s="18">
        <v>0</v>
      </c>
      <c r="L87" s="18">
        <v>0</v>
      </c>
      <c r="M87" s="18">
        <v>0</v>
      </c>
      <c r="N87" s="18">
        <v>0</v>
      </c>
      <c r="O87" s="18">
        <v>0</v>
      </c>
      <c r="P87" s="18">
        <v>0</v>
      </c>
      <c r="Q87" s="18">
        <v>0</v>
      </c>
      <c r="R87" s="18">
        <v>0</v>
      </c>
      <c r="S87" s="18">
        <v>0</v>
      </c>
      <c r="T87" s="18">
        <v>0</v>
      </c>
      <c r="U87" s="18">
        <v>0</v>
      </c>
      <c r="V87" s="18">
        <v>0</v>
      </c>
      <c r="W87" s="18">
        <v>0</v>
      </c>
      <c r="X87" s="18">
        <v>0</v>
      </c>
      <c r="Y87" s="18">
        <f>SUM(J87:X87)</f>
      </c>
      <c r="Z87" s="18">
        <f>I87-Y87</f>
      </c>
      <c r="AA87" s="20">
        <v>46483</v>
      </c>
      <c r="AB87" s="20">
        <v>46483</v>
      </c>
      <c r="AC87" s="18">
        <f>IFERROR(_xlfn.XLOOKUP(F87,Assumptions!B:B,Assumptions!D:D),0)</f>
      </c>
      <c r="AD87" s="20">
        <f>AA87+AC87</f>
      </c>
      <c r="AE87" s="20">
        <f>AC87+AB87</f>
      </c>
      <c r="AF87" s="5" t="str">
        <v/>
      </c>
      <c r="AG87" s="18">
        <f>IFERROR(_xlfn.BETA.DIST(DATE(YEAR(AG$2),MONTH(AG$2),15),$AD$2,$AE$2,FALSE,DATE(YEAR($AD87),MONTH($AD87),1),DATE(YEAR($AE87),MONTH($AE87),28)),0)</f>
      </c>
      <c r="AH87" s="18">
        <f>IFERROR(_xlfn.BETA.DIST(DATE(YEAR(AH$2),MONTH(AH$2),15),$AD$2,$AE$2,FALSE,DATE(YEAR($AD87),MONTH($AD87),1),DATE(YEAR($AE87),MONTH($AE87),28)),0)</f>
      </c>
      <c r="AI87" s="18">
        <f>IFERROR(_xlfn.BETA.DIST(DATE(YEAR(AI$2),MONTH(AI$2),15),$AD$2,$AE$2,FALSE,DATE(YEAR($AD87),MONTH($AD87),1),DATE(YEAR($AE87),MONTH($AE87),28)),0)</f>
      </c>
      <c r="AJ87" s="18">
        <f>IFERROR(_xlfn.BETA.DIST(DATE(YEAR(AJ$2),MONTH(AJ$2),15),$AD$2,$AE$2,FALSE,DATE(YEAR($AD87),MONTH($AD87),1),DATE(YEAR($AE87),MONTH($AE87),28)),0)</f>
      </c>
      <c r="AK87" s="18">
        <f>IFERROR(_xlfn.BETA.DIST(DATE(YEAR(AK$2),MONTH(AK$2),15),$AD$2,$AE$2,FALSE,DATE(YEAR($AD87),MONTH($AD87),1),DATE(YEAR($AE87),MONTH($AE87),28)),0)</f>
      </c>
      <c r="AL87" s="18">
        <f>IFERROR(_xlfn.BETA.DIST(DATE(YEAR(AL$2),MONTH(AL$2),15),$AD$2,$AE$2,FALSE,DATE(YEAR($AD87),MONTH($AD87),1),DATE(YEAR($AE87),MONTH($AE87),28)),0)</f>
      </c>
      <c r="AM87" s="18">
        <f>IFERROR(_xlfn.BETA.DIST(DATE(YEAR(AM$2),MONTH(AM$2),15),$AD$2,$AE$2,FALSE,DATE(YEAR($AD87),MONTH($AD87),1),DATE(YEAR($AE87),MONTH($AE87),28)),0)</f>
      </c>
      <c r="AN87" s="18">
        <f>IFERROR(_xlfn.BETA.DIST(DATE(YEAR(AN$2),MONTH(AN$2),15),$AD$2,$AE$2,FALSE,DATE(YEAR($AD87),MONTH($AD87),1),DATE(YEAR($AE87),MONTH($AE87),28)),0)</f>
      </c>
      <c r="AO87" s="18">
        <f>IFERROR(_xlfn.BETA.DIST(DATE(YEAR(AO$2),MONTH(AO$2),15),$AD$2,$AE$2,FALSE,DATE(YEAR($AD87),MONTH($AD87),1),DATE(YEAR($AE87),MONTH($AE87),28)),0)</f>
      </c>
      <c r="AP87" s="18">
        <f>IFERROR(_xlfn.BETA.DIST(DATE(YEAR(AP$2),MONTH(AP$2),15),$AD$2,$AE$2,FALSE,DATE(YEAR($AD87),MONTH($AD87),1),DATE(YEAR($AE87),MONTH($AE87),28)),0)</f>
      </c>
      <c r="AQ87" s="18">
        <f>IFERROR(_xlfn.BETA.DIST(DATE(YEAR(AQ$2),MONTH(AQ$2),15),$AD$2,$AE$2,FALSE,DATE(YEAR($AD87),MONTH($AD87),1),DATE(YEAR($AE87),MONTH($AE87),28)),0)</f>
      </c>
      <c r="AR87" s="18">
        <f>IFERROR(_xlfn.BETA.DIST(DATE(YEAR(AR$2),MONTH(AR$2),15),$AD$2,$AE$2,FALSE,DATE(YEAR($AD87),MONTH($AD87),1),DATE(YEAR($AE87),MONTH($AE87),28)),0)</f>
      </c>
      <c r="AS87" s="18">
        <f>IFERROR(_xlfn.BETA.DIST(DATE(YEAR(AS$2),MONTH(AS$2),15),$AD$2,$AE$2,FALSE,DATE(YEAR($AD87),MONTH($AD87),1),DATE(YEAR($AE87),MONTH($AE87),28)),0)</f>
      </c>
      <c r="AT87" s="18">
        <f>IFERROR(_xlfn.BETA.DIST(DATE(YEAR(AT$2),MONTH(AT$2),15),$AD$2,$AE$2,FALSE,DATE(YEAR($AD87),MONTH($AD87),1),DATE(YEAR($AE87),MONTH($AE87),28)),0)</f>
      </c>
      <c r="AU87" s="18">
        <f>IFERROR(_xlfn.BETA.DIST(DATE(YEAR(AU$2),MONTH(AU$2),15),$AD$2,$AE$2,FALSE,DATE(YEAR($AD87),MONTH($AD87),1),DATE(YEAR($AE87),MONTH($AE87),28)),0)</f>
      </c>
      <c r="AV87" s="18">
        <f>SUM(AG87:AU87)</f>
      </c>
      <c r="AW87" s="18">
        <f>IF(J87&lt;&gt;0,J87,IF($AV87=0,0,AG87/$AV87*$Z87))</f>
      </c>
      <c r="AX87" s="18">
        <f>IF(K87&lt;&gt;0,K87,IF($AV87=0,0,AH87/$AV87*$Z87))</f>
      </c>
      <c r="AY87" s="18">
        <f>IF(L87&lt;&gt;0,L87,IF($AV87=0,0,AI87/$AV87*$Z87))</f>
      </c>
      <c r="AZ87" s="18">
        <f>IF(M87&lt;&gt;0,M87,IF($AV87=0,0,AJ87/$AV87*$Z87))</f>
      </c>
      <c r="BA87" s="18">
        <f>IF(N87&lt;&gt;0,N87,IF($AV87=0,0,AK87/$AV87*$Z87))</f>
      </c>
      <c r="BB87" s="18">
        <f>IF(O87&lt;&gt;0,O87,IF($AV87=0,0,AL87/$AV87*$Z87))</f>
      </c>
      <c r="BC87" s="18">
        <f>IF(P87&lt;&gt;0,P87,IF($AV87=0,0,AM87/$AV87*$Z87))</f>
      </c>
      <c r="BD87" s="18">
        <f>IF(Q87&lt;&gt;0,Q87,IF($AV87=0,0,AN87/$AV87*$Z87))</f>
      </c>
      <c r="BE87" s="18">
        <f>IF(R87&lt;&gt;0,R87,IF($AV87=0,0,AO87/$AV87*$Z87))</f>
      </c>
      <c r="BF87" s="18">
        <f>IF(S87&lt;&gt;0,S87,IF($AV87=0,0,AP87/$AV87*$Z87))</f>
      </c>
      <c r="BG87" s="18">
        <f>IF(T87&lt;&gt;0,T87,IF($AV87=0,0,AQ87/$AV87*$Z87))</f>
      </c>
      <c r="BH87" s="18">
        <f>IF(U87&lt;&gt;0,U87,IF($AV87=0,0,AR87/$AV87*$Z87))</f>
      </c>
      <c r="BI87" s="18">
        <f>IF(V87&lt;&gt;0,V87,IF($AV87=0,0,AS87/$AV87*$Z87))</f>
      </c>
      <c r="BJ87" s="18">
        <f>IF(W87&lt;&gt;0,W87,IF($AV87=0,0,AT87/$AV87*$Z87))</f>
      </c>
      <c r="BK87" s="18">
        <f>IF(X87&lt;&gt;0,X87,IF($AV87=0,0,AU87/$AV87*$Z87))</f>
      </c>
      <c r="BL87" s="18">
        <f>SUM(AW87:BK87)</f>
      </c>
      <c r="BM87" s="18">
        <f>I87-BL87</f>
      </c>
    </row>
    <row r="88" outlineLevel="3">
      <c r="A88" s="17" t="str">
        <v>10.3.6</v>
      </c>
      <c r="B88" s="17" t="str">
        <v/>
      </c>
      <c r="C88" s="17" t="str">
        <v/>
      </c>
      <c r="D88" s="17" t="str">
        <v/>
      </c>
      <c r="E88" s="17" t="str">
        <v>10.3.6</v>
      </c>
      <c r="F88" s="17" t="str">
        <v>RS232 cards LM S01 at existing Siemens Ruggedcom RX1501 routers at remote sites Zahraa El Maadie  and  korimat</v>
      </c>
      <c r="G88" s="17">
        <v>1177.92</v>
      </c>
      <c r="H88" s="17" t="str">
        <v/>
      </c>
      <c r="I88" s="17" t="str">
        <v/>
      </c>
      <c r="J88" s="17" t="str">
        <v/>
      </c>
      <c r="K88" s="17" t="str">
        <v/>
      </c>
      <c r="L88" s="17" t="str">
        <v/>
      </c>
      <c r="M88" s="17" t="str">
        <v/>
      </c>
      <c r="N88" s="17" t="str">
        <v/>
      </c>
      <c r="O88" s="17" t="str">
        <v/>
      </c>
      <c r="P88" s="17" t="str">
        <v/>
      </c>
      <c r="Q88" s="17" t="str">
        <v/>
      </c>
      <c r="R88" s="17" t="str">
        <v/>
      </c>
      <c r="S88" s="17" t="str">
        <v/>
      </c>
      <c r="T88" s="17" t="str">
        <v/>
      </c>
      <c r="U88" s="17" t="str">
        <v/>
      </c>
      <c r="V88" s="17" t="str">
        <v/>
      </c>
      <c r="W88" s="17" t="str">
        <v/>
      </c>
      <c r="X88" s="17" t="str">
        <v/>
      </c>
      <c r="Y88" s="17" t="str">
        <v/>
      </c>
      <c r="Z88" s="17" t="str">
        <v/>
      </c>
      <c r="AA88" s="17" t="str">
        <v/>
      </c>
      <c r="AB88" s="17" t="str">
        <v/>
      </c>
      <c r="AC88" s="17" t="str">
        <v/>
      </c>
      <c r="AD88" s="17" t="str">
        <v/>
      </c>
      <c r="AE88" s="17" t="str">
        <v/>
      </c>
      <c r="AF88" s="5" t="str">
        <v/>
      </c>
      <c r="AG88" s="18">
        <f>IFERROR(_xlfn.BETA.DIST(DATE(YEAR(AG$2),MONTH(AG$2),15),$AD$2,$AE$2,FALSE,DATE(YEAR($AD88),MONTH($AD88),1),DATE(YEAR($AE88),MONTH($AE88),28)),0)</f>
      </c>
      <c r="AH88" s="18">
        <f>IFERROR(_xlfn.BETA.DIST(DATE(YEAR(AH$2),MONTH(AH$2),15),$AD$2,$AE$2,FALSE,DATE(YEAR($AD88),MONTH($AD88),1),DATE(YEAR($AE88),MONTH($AE88),28)),0)</f>
      </c>
      <c r="AI88" s="18">
        <f>IFERROR(_xlfn.BETA.DIST(DATE(YEAR(AI$2),MONTH(AI$2),15),$AD$2,$AE$2,FALSE,DATE(YEAR($AD88),MONTH($AD88),1),DATE(YEAR($AE88),MONTH($AE88),28)),0)</f>
      </c>
      <c r="AJ88" s="18">
        <f>IFERROR(_xlfn.BETA.DIST(DATE(YEAR(AJ$2),MONTH(AJ$2),15),$AD$2,$AE$2,FALSE,DATE(YEAR($AD88),MONTH($AD88),1),DATE(YEAR($AE88),MONTH($AE88),28)),0)</f>
      </c>
      <c r="AK88" s="18">
        <f>IFERROR(_xlfn.BETA.DIST(DATE(YEAR(AK$2),MONTH(AK$2),15),$AD$2,$AE$2,FALSE,DATE(YEAR($AD88),MONTH($AD88),1),DATE(YEAR($AE88),MONTH($AE88),28)),0)</f>
      </c>
      <c r="AL88" s="18">
        <f>IFERROR(_xlfn.BETA.DIST(DATE(YEAR(AL$2),MONTH(AL$2),15),$AD$2,$AE$2,FALSE,DATE(YEAR($AD88),MONTH($AD88),1),DATE(YEAR($AE88),MONTH($AE88),28)),0)</f>
      </c>
      <c r="AM88" s="18">
        <f>IFERROR(_xlfn.BETA.DIST(DATE(YEAR(AM$2),MONTH(AM$2),15),$AD$2,$AE$2,FALSE,DATE(YEAR($AD88),MONTH($AD88),1),DATE(YEAR($AE88),MONTH($AE88),28)),0)</f>
      </c>
      <c r="AN88" s="18">
        <f>IFERROR(_xlfn.BETA.DIST(DATE(YEAR(AN$2),MONTH(AN$2),15),$AD$2,$AE$2,FALSE,DATE(YEAR($AD88),MONTH($AD88),1),DATE(YEAR($AE88),MONTH($AE88),28)),0)</f>
      </c>
      <c r="AO88" s="18">
        <f>IFERROR(_xlfn.BETA.DIST(DATE(YEAR(AO$2),MONTH(AO$2),15),$AD$2,$AE$2,FALSE,DATE(YEAR($AD88),MONTH($AD88),1),DATE(YEAR($AE88),MONTH($AE88),28)),0)</f>
      </c>
      <c r="AP88" s="18">
        <f>IFERROR(_xlfn.BETA.DIST(DATE(YEAR(AP$2),MONTH(AP$2),15),$AD$2,$AE$2,FALSE,DATE(YEAR($AD88),MONTH($AD88),1),DATE(YEAR($AE88),MONTH($AE88),28)),0)</f>
      </c>
      <c r="AQ88" s="18">
        <f>IFERROR(_xlfn.BETA.DIST(DATE(YEAR(AQ$2),MONTH(AQ$2),15),$AD$2,$AE$2,FALSE,DATE(YEAR($AD88),MONTH($AD88),1),DATE(YEAR($AE88),MONTH($AE88),28)),0)</f>
      </c>
      <c r="AR88" s="18">
        <f>IFERROR(_xlfn.BETA.DIST(DATE(YEAR(AR$2),MONTH(AR$2),15),$AD$2,$AE$2,FALSE,DATE(YEAR($AD88),MONTH($AD88),1),DATE(YEAR($AE88),MONTH($AE88),28)),0)</f>
      </c>
      <c r="AS88" s="18">
        <f>IFERROR(_xlfn.BETA.DIST(DATE(YEAR(AS$2),MONTH(AS$2),15),$AD$2,$AE$2,FALSE,DATE(YEAR($AD88),MONTH($AD88),1),DATE(YEAR($AE88),MONTH($AE88),28)),0)</f>
      </c>
      <c r="AT88" s="18">
        <f>IFERROR(_xlfn.BETA.DIST(DATE(YEAR(AT$2),MONTH(AT$2),15),$AD$2,$AE$2,FALSE,DATE(YEAR($AD88),MONTH($AD88),1),DATE(YEAR($AE88),MONTH($AE88),28)),0)</f>
      </c>
      <c r="AU88" s="18">
        <f>IFERROR(_xlfn.BETA.DIST(DATE(YEAR(AU$2),MONTH(AU$2),15),$AD$2,$AE$2,FALSE,DATE(YEAR($AD88),MONTH($AD88),1),DATE(YEAR($AE88),MONTH($AE88),28)),0)</f>
      </c>
      <c r="AV88" s="18">
        <f>SUM(AG88:AU88)</f>
      </c>
      <c r="AW88" s="18">
        <f>IF(J88&lt;&gt;0,J88,IF($AV88=0,0,AG88/$AV88*$Z88))</f>
      </c>
      <c r="AX88" s="18">
        <f>IF(K88&lt;&gt;0,K88,IF($AV88=0,0,AH88/$AV88*$Z88))</f>
      </c>
      <c r="AY88" s="18">
        <f>IF(L88&lt;&gt;0,L88,IF($AV88=0,0,AI88/$AV88*$Z88))</f>
      </c>
      <c r="AZ88" s="18">
        <f>IF(M88&lt;&gt;0,M88,IF($AV88=0,0,AJ88/$AV88*$Z88))</f>
      </c>
      <c r="BA88" s="18">
        <f>IF(N88&lt;&gt;0,N88,IF($AV88=0,0,AK88/$AV88*$Z88))</f>
      </c>
      <c r="BB88" s="18">
        <f>IF(O88&lt;&gt;0,O88,IF($AV88=0,0,AL88/$AV88*$Z88))</f>
      </c>
      <c r="BC88" s="18">
        <f>IF(P88&lt;&gt;0,P88,IF($AV88=0,0,AM88/$AV88*$Z88))</f>
      </c>
      <c r="BD88" s="18">
        <f>IF(Q88&lt;&gt;0,Q88,IF($AV88=0,0,AN88/$AV88*$Z88))</f>
      </c>
      <c r="BE88" s="18">
        <f>IF(R88&lt;&gt;0,R88,IF($AV88=0,0,AO88/$AV88*$Z88))</f>
      </c>
      <c r="BF88" s="18">
        <f>IF(S88&lt;&gt;0,S88,IF($AV88=0,0,AP88/$AV88*$Z88))</f>
      </c>
      <c r="BG88" s="18">
        <f>IF(T88&lt;&gt;0,T88,IF($AV88=0,0,AQ88/$AV88*$Z88))</f>
      </c>
      <c r="BH88" s="18">
        <f>IF(U88&lt;&gt;0,U88,IF($AV88=0,0,AR88/$AV88*$Z88))</f>
      </c>
      <c r="BI88" s="18">
        <f>IF(V88&lt;&gt;0,V88,IF($AV88=0,0,AS88/$AV88*$Z88))</f>
      </c>
      <c r="BJ88" s="18">
        <f>IF(W88&lt;&gt;0,W88,IF($AV88=0,0,AT88/$AV88*$Z88))</f>
      </c>
      <c r="BK88" s="18">
        <f>IF(X88&lt;&gt;0,X88,IF($AV88=0,0,AU88/$AV88*$Z88))</f>
      </c>
      <c r="BL88" s="18">
        <f>SUM(AW88:BK88)</f>
      </c>
      <c r="BM88" s="17" t="str">
        <v/>
      </c>
    </row>
    <row r="89" outlineLevel="4">
      <c r="A89" s="5" t="str">
        <v>10.3.6</v>
      </c>
      <c r="B89" s="5" t="str">
        <v/>
      </c>
      <c r="C89" s="5" t="str">
        <v>BSKDGNGENGR05</v>
      </c>
      <c r="D89" s="5" t="str">
        <v>BSKDGNGENGR05</v>
      </c>
      <c r="E89" s="19">
        <f>IFERROR(_xlfn.XLOOKUP(F89,Assumptions!B:B,Assumptions!C:C),0)</f>
      </c>
      <c r="F89" s="5" t="str">
        <v>Advanced Payment</v>
      </c>
      <c r="G89" s="5" t="str">
        <v/>
      </c>
      <c r="H89" s="18">
        <f>G88*E89</f>
      </c>
      <c r="I89" s="18">
        <f>H89*(1-0)</f>
      </c>
      <c r="J89" s="18">
        <v>0</v>
      </c>
      <c r="K89" s="18">
        <v>0</v>
      </c>
      <c r="L89" s="18">
        <v>0</v>
      </c>
      <c r="M89" s="18">
        <v>0</v>
      </c>
      <c r="N89" s="18">
        <v>0</v>
      </c>
      <c r="O89" s="18">
        <v>0</v>
      </c>
      <c r="P89" s="18">
        <v>0</v>
      </c>
      <c r="Q89" s="18">
        <v>0</v>
      </c>
      <c r="R89" s="18">
        <v>0</v>
      </c>
      <c r="S89" s="18">
        <v>0</v>
      </c>
      <c r="T89" s="18">
        <v>0</v>
      </c>
      <c r="U89" s="18">
        <v>0</v>
      </c>
      <c r="V89" s="18">
        <v>0</v>
      </c>
      <c r="W89" s="18">
        <v>0</v>
      </c>
      <c r="X89" s="18">
        <v>0</v>
      </c>
      <c r="Y89" s="18">
        <f>SUM(J89:X89)</f>
      </c>
      <c r="Z89" s="18">
        <f>I89-Y89</f>
      </c>
      <c r="AA89" s="20">
        <v>46026</v>
      </c>
      <c r="AB89" s="20">
        <v>46026</v>
      </c>
      <c r="AC89" s="18">
        <f>IFERROR(_xlfn.XLOOKUP(F89,Assumptions!B:B,Assumptions!D:D),0)</f>
      </c>
      <c r="AD89" s="20">
        <f>AA89+AC89</f>
      </c>
      <c r="AE89" s="20">
        <f>AC89+AB89</f>
      </c>
      <c r="AF89" s="5" t="str">
        <v/>
      </c>
      <c r="AG89" s="18">
        <f>IFERROR(_xlfn.BETA.DIST(DATE(YEAR(AG$2),MONTH(AG$2),15),$AD$2,$AE$2,FALSE,DATE(YEAR($AD89),MONTH($AD89),1),DATE(YEAR($AE89),MONTH($AE89),28)),0)</f>
      </c>
      <c r="AH89" s="18">
        <f>IFERROR(_xlfn.BETA.DIST(DATE(YEAR(AH$2),MONTH(AH$2),15),$AD$2,$AE$2,FALSE,DATE(YEAR($AD89),MONTH($AD89),1),DATE(YEAR($AE89),MONTH($AE89),28)),0)</f>
      </c>
      <c r="AI89" s="18">
        <f>IFERROR(_xlfn.BETA.DIST(DATE(YEAR(AI$2),MONTH(AI$2),15),$AD$2,$AE$2,FALSE,DATE(YEAR($AD89),MONTH($AD89),1),DATE(YEAR($AE89),MONTH($AE89),28)),0)</f>
      </c>
      <c r="AJ89" s="18">
        <f>IFERROR(_xlfn.BETA.DIST(DATE(YEAR(AJ$2),MONTH(AJ$2),15),$AD$2,$AE$2,FALSE,DATE(YEAR($AD89),MONTH($AD89),1),DATE(YEAR($AE89),MONTH($AE89),28)),0)</f>
      </c>
      <c r="AK89" s="18">
        <f>IFERROR(_xlfn.BETA.DIST(DATE(YEAR(AK$2),MONTH(AK$2),15),$AD$2,$AE$2,FALSE,DATE(YEAR($AD89),MONTH($AD89),1),DATE(YEAR($AE89),MONTH($AE89),28)),0)</f>
      </c>
      <c r="AL89" s="18">
        <f>IFERROR(_xlfn.BETA.DIST(DATE(YEAR(AL$2),MONTH(AL$2),15),$AD$2,$AE$2,FALSE,DATE(YEAR($AD89),MONTH($AD89),1),DATE(YEAR($AE89),MONTH($AE89),28)),0)</f>
      </c>
      <c r="AM89" s="18">
        <f>IFERROR(_xlfn.BETA.DIST(DATE(YEAR(AM$2),MONTH(AM$2),15),$AD$2,$AE$2,FALSE,DATE(YEAR($AD89),MONTH($AD89),1),DATE(YEAR($AE89),MONTH($AE89),28)),0)</f>
      </c>
      <c r="AN89" s="18">
        <f>IFERROR(_xlfn.BETA.DIST(DATE(YEAR(AN$2),MONTH(AN$2),15),$AD$2,$AE$2,FALSE,DATE(YEAR($AD89),MONTH($AD89),1),DATE(YEAR($AE89),MONTH($AE89),28)),0)</f>
      </c>
      <c r="AO89" s="18">
        <f>IFERROR(_xlfn.BETA.DIST(DATE(YEAR(AO$2),MONTH(AO$2),15),$AD$2,$AE$2,FALSE,DATE(YEAR($AD89),MONTH($AD89),1),DATE(YEAR($AE89),MONTH($AE89),28)),0)</f>
      </c>
      <c r="AP89" s="18">
        <f>IFERROR(_xlfn.BETA.DIST(DATE(YEAR(AP$2),MONTH(AP$2),15),$AD$2,$AE$2,FALSE,DATE(YEAR($AD89),MONTH($AD89),1),DATE(YEAR($AE89),MONTH($AE89),28)),0)</f>
      </c>
      <c r="AQ89" s="18">
        <f>IFERROR(_xlfn.BETA.DIST(DATE(YEAR(AQ$2),MONTH(AQ$2),15),$AD$2,$AE$2,FALSE,DATE(YEAR($AD89),MONTH($AD89),1),DATE(YEAR($AE89),MONTH($AE89),28)),0)</f>
      </c>
      <c r="AR89" s="18">
        <f>IFERROR(_xlfn.BETA.DIST(DATE(YEAR(AR$2),MONTH(AR$2),15),$AD$2,$AE$2,FALSE,DATE(YEAR($AD89),MONTH($AD89),1),DATE(YEAR($AE89),MONTH($AE89),28)),0)</f>
      </c>
      <c r="AS89" s="18">
        <f>IFERROR(_xlfn.BETA.DIST(DATE(YEAR(AS$2),MONTH(AS$2),15),$AD$2,$AE$2,FALSE,DATE(YEAR($AD89),MONTH($AD89),1),DATE(YEAR($AE89),MONTH($AE89),28)),0)</f>
      </c>
      <c r="AT89" s="18">
        <f>IFERROR(_xlfn.BETA.DIST(DATE(YEAR(AT$2),MONTH(AT$2),15),$AD$2,$AE$2,FALSE,DATE(YEAR($AD89),MONTH($AD89),1),DATE(YEAR($AE89),MONTH($AE89),28)),0)</f>
      </c>
      <c r="AU89" s="18">
        <f>IFERROR(_xlfn.BETA.DIST(DATE(YEAR(AU$2),MONTH(AU$2),15),$AD$2,$AE$2,FALSE,DATE(YEAR($AD89),MONTH($AD89),1),DATE(YEAR($AE89),MONTH($AE89),28)),0)</f>
      </c>
      <c r="AV89" s="18">
        <f>SUM(AG89:AU89)</f>
      </c>
      <c r="AW89" s="18">
        <f>IF(J89&lt;&gt;0,J89,IF($AV89=0,0,AG89/$AV89*$Z89))</f>
      </c>
      <c r="AX89" s="18">
        <f>IF(K89&lt;&gt;0,K89,IF($AV89=0,0,AH89/$AV89*$Z89))</f>
      </c>
      <c r="AY89" s="18">
        <f>IF(L89&lt;&gt;0,L89,IF($AV89=0,0,AI89/$AV89*$Z89))</f>
      </c>
      <c r="AZ89" s="18">
        <f>IF(M89&lt;&gt;0,M89,IF($AV89=0,0,AJ89/$AV89*$Z89))</f>
      </c>
      <c r="BA89" s="18">
        <f>IF(N89&lt;&gt;0,N89,IF($AV89=0,0,AK89/$AV89*$Z89))</f>
      </c>
      <c r="BB89" s="18">
        <f>IF(O89&lt;&gt;0,O89,IF($AV89=0,0,AL89/$AV89*$Z89))</f>
      </c>
      <c r="BC89" s="18">
        <f>IF(P89&lt;&gt;0,P89,IF($AV89=0,0,AM89/$AV89*$Z89))</f>
      </c>
      <c r="BD89" s="18">
        <f>IF(Q89&lt;&gt;0,Q89,IF($AV89=0,0,AN89/$AV89*$Z89))</f>
      </c>
      <c r="BE89" s="18">
        <f>IF(R89&lt;&gt;0,R89,IF($AV89=0,0,AO89/$AV89*$Z89))</f>
      </c>
      <c r="BF89" s="18">
        <f>IF(S89&lt;&gt;0,S89,IF($AV89=0,0,AP89/$AV89*$Z89))</f>
      </c>
      <c r="BG89" s="18">
        <f>IF(T89&lt;&gt;0,T89,IF($AV89=0,0,AQ89/$AV89*$Z89))</f>
      </c>
      <c r="BH89" s="18">
        <f>IF(U89&lt;&gt;0,U89,IF($AV89=0,0,AR89/$AV89*$Z89))</f>
      </c>
      <c r="BI89" s="18">
        <f>IF(V89&lt;&gt;0,V89,IF($AV89=0,0,AS89/$AV89*$Z89))</f>
      </c>
      <c r="BJ89" s="18">
        <f>IF(W89&lt;&gt;0,W89,IF($AV89=0,0,AT89/$AV89*$Z89))</f>
      </c>
      <c r="BK89" s="18">
        <f>IF(X89&lt;&gt;0,X89,IF($AV89=0,0,AU89/$AV89*$Z89))</f>
      </c>
      <c r="BL89" s="18">
        <f>SUM(AW89:BK89)</f>
      </c>
      <c r="BM89" s="18">
        <f>I89-BL89</f>
      </c>
    </row>
    <row r="90" outlineLevel="4">
      <c r="A90" s="5" t="str">
        <v>10.3.6</v>
      </c>
      <c r="B90" s="5" t="str">
        <v/>
      </c>
      <c r="C90" s="5" t="str">
        <v/>
      </c>
      <c r="D90" s="5" t="str">
        <v/>
      </c>
      <c r="E90" s="19">
        <f>IFERROR(_xlfn.XLOOKUP(F90,Assumptions!B:B,Assumptions!C:C),0)</f>
      </c>
      <c r="F90" s="5" t="str">
        <v>Site Delivery EUR</v>
      </c>
      <c r="G90" s="5" t="str">
        <v/>
      </c>
      <c r="H90" s="18">
        <f>G88*E90</f>
      </c>
      <c r="I90" s="18">
        <f>H90*(1-0)</f>
      </c>
      <c r="J90" s="18">
        <v>0</v>
      </c>
      <c r="K90" s="18">
        <v>0</v>
      </c>
      <c r="L90" s="18">
        <v>0</v>
      </c>
      <c r="M90" s="18">
        <v>0</v>
      </c>
      <c r="N90" s="18">
        <v>0</v>
      </c>
      <c r="O90" s="18">
        <v>0</v>
      </c>
      <c r="P90" s="18">
        <v>0</v>
      </c>
      <c r="Q90" s="18">
        <v>0</v>
      </c>
      <c r="R90" s="18">
        <v>0</v>
      </c>
      <c r="S90" s="18">
        <v>0</v>
      </c>
      <c r="T90" s="18">
        <v>0</v>
      </c>
      <c r="U90" s="18">
        <v>0</v>
      </c>
      <c r="V90" s="18">
        <v>0</v>
      </c>
      <c r="W90" s="18">
        <v>0</v>
      </c>
      <c r="X90" s="18">
        <v>0</v>
      </c>
      <c r="Y90" s="18">
        <f>SUM(J90:X90)</f>
      </c>
      <c r="Z90" s="18">
        <f>I90-Y90</f>
      </c>
      <c r="AA90" s="5" t="str">
        <v/>
      </c>
      <c r="AB90" s="5" t="str">
        <v/>
      </c>
      <c r="AC90" s="18">
        <f>IFERROR(_xlfn.XLOOKUP(F90,Assumptions!B:B,Assumptions!D:D),0)</f>
      </c>
      <c r="AD90" s="20">
        <f>AA90+AC90</f>
      </c>
      <c r="AE90" s="20">
        <f>AC90+AB90</f>
      </c>
      <c r="AF90" s="5" t="str">
        <v/>
      </c>
      <c r="AG90" s="18">
        <f>IFERROR(_xlfn.BETA.DIST(DATE(YEAR(AG$2),MONTH(AG$2),15),$AD$2,$AE$2,FALSE,DATE(YEAR($AD90),MONTH($AD90),1),DATE(YEAR($AE90),MONTH($AE90),28)),0)</f>
      </c>
      <c r="AH90" s="18">
        <f>IFERROR(_xlfn.BETA.DIST(DATE(YEAR(AH$2),MONTH(AH$2),15),$AD$2,$AE$2,FALSE,DATE(YEAR($AD90),MONTH($AD90),1),DATE(YEAR($AE90),MONTH($AE90),28)),0)</f>
      </c>
      <c r="AI90" s="18">
        <f>IFERROR(_xlfn.BETA.DIST(DATE(YEAR(AI$2),MONTH(AI$2),15),$AD$2,$AE$2,FALSE,DATE(YEAR($AD90),MONTH($AD90),1),DATE(YEAR($AE90),MONTH($AE90),28)),0)</f>
      </c>
      <c r="AJ90" s="18">
        <f>IFERROR(_xlfn.BETA.DIST(DATE(YEAR(AJ$2),MONTH(AJ$2),15),$AD$2,$AE$2,FALSE,DATE(YEAR($AD90),MONTH($AD90),1),DATE(YEAR($AE90),MONTH($AE90),28)),0)</f>
      </c>
      <c r="AK90" s="18">
        <f>IFERROR(_xlfn.BETA.DIST(DATE(YEAR(AK$2),MONTH(AK$2),15),$AD$2,$AE$2,FALSE,DATE(YEAR($AD90),MONTH($AD90),1),DATE(YEAR($AE90),MONTH($AE90),28)),0)</f>
      </c>
      <c r="AL90" s="18">
        <f>IFERROR(_xlfn.BETA.DIST(DATE(YEAR(AL$2),MONTH(AL$2),15),$AD$2,$AE$2,FALSE,DATE(YEAR($AD90),MONTH($AD90),1),DATE(YEAR($AE90),MONTH($AE90),28)),0)</f>
      </c>
      <c r="AM90" s="18">
        <f>IFERROR(_xlfn.BETA.DIST(DATE(YEAR(AM$2),MONTH(AM$2),15),$AD$2,$AE$2,FALSE,DATE(YEAR($AD90),MONTH($AD90),1),DATE(YEAR($AE90),MONTH($AE90),28)),0)</f>
      </c>
      <c r="AN90" s="18">
        <f>IFERROR(_xlfn.BETA.DIST(DATE(YEAR(AN$2),MONTH(AN$2),15),$AD$2,$AE$2,FALSE,DATE(YEAR($AD90),MONTH($AD90),1),DATE(YEAR($AE90),MONTH($AE90),28)),0)</f>
      </c>
      <c r="AO90" s="18">
        <f>IFERROR(_xlfn.BETA.DIST(DATE(YEAR(AO$2),MONTH(AO$2),15),$AD$2,$AE$2,FALSE,DATE(YEAR($AD90),MONTH($AD90),1),DATE(YEAR($AE90),MONTH($AE90),28)),0)</f>
      </c>
      <c r="AP90" s="18">
        <f>IFERROR(_xlfn.BETA.DIST(DATE(YEAR(AP$2),MONTH(AP$2),15),$AD$2,$AE$2,FALSE,DATE(YEAR($AD90),MONTH($AD90),1),DATE(YEAR($AE90),MONTH($AE90),28)),0)</f>
      </c>
      <c r="AQ90" s="18">
        <f>IFERROR(_xlfn.BETA.DIST(DATE(YEAR(AQ$2),MONTH(AQ$2),15),$AD$2,$AE$2,FALSE,DATE(YEAR($AD90),MONTH($AD90),1),DATE(YEAR($AE90),MONTH($AE90),28)),0)</f>
      </c>
      <c r="AR90" s="18">
        <f>IFERROR(_xlfn.BETA.DIST(DATE(YEAR(AR$2),MONTH(AR$2),15),$AD$2,$AE$2,FALSE,DATE(YEAR($AD90),MONTH($AD90),1),DATE(YEAR($AE90),MONTH($AE90),28)),0)</f>
      </c>
      <c r="AS90" s="18">
        <f>IFERROR(_xlfn.BETA.DIST(DATE(YEAR(AS$2),MONTH(AS$2),15),$AD$2,$AE$2,FALSE,DATE(YEAR($AD90),MONTH($AD90),1),DATE(YEAR($AE90),MONTH($AE90),28)),0)</f>
      </c>
      <c r="AT90" s="18">
        <f>IFERROR(_xlfn.BETA.DIST(DATE(YEAR(AT$2),MONTH(AT$2),15),$AD$2,$AE$2,FALSE,DATE(YEAR($AD90),MONTH($AD90),1),DATE(YEAR($AE90),MONTH($AE90),28)),0)</f>
      </c>
      <c r="AU90" s="18">
        <f>IFERROR(_xlfn.BETA.DIST(DATE(YEAR(AU$2),MONTH(AU$2),15),$AD$2,$AE$2,FALSE,DATE(YEAR($AD90),MONTH($AD90),1),DATE(YEAR($AE90),MONTH($AE90),28)),0)</f>
      </c>
      <c r="AV90" s="18">
        <f>SUM(AG90:AU90)</f>
      </c>
      <c r="AW90" s="18">
        <f>IF(J90&lt;&gt;0,J90,IF($AV90=0,0,AG90/$AV90*$Z90))</f>
      </c>
      <c r="AX90" s="18">
        <f>IF(K90&lt;&gt;0,K90,IF($AV90=0,0,AH90/$AV90*$Z90))</f>
      </c>
      <c r="AY90" s="18">
        <f>IF(L90&lt;&gt;0,L90,IF($AV90=0,0,AI90/$AV90*$Z90))</f>
      </c>
      <c r="AZ90" s="18">
        <f>IF(M90&lt;&gt;0,M90,IF($AV90=0,0,AJ90/$AV90*$Z90))</f>
      </c>
      <c r="BA90" s="18">
        <f>IF(N90&lt;&gt;0,N90,IF($AV90=0,0,AK90/$AV90*$Z90))</f>
      </c>
      <c r="BB90" s="18">
        <f>IF(O90&lt;&gt;0,O90,IF($AV90=0,0,AL90/$AV90*$Z90))</f>
      </c>
      <c r="BC90" s="18">
        <f>IF(P90&lt;&gt;0,P90,IF($AV90=0,0,AM90/$AV90*$Z90))</f>
      </c>
      <c r="BD90" s="18">
        <f>IF(Q90&lt;&gt;0,Q90,IF($AV90=0,0,AN90/$AV90*$Z90))</f>
      </c>
      <c r="BE90" s="18">
        <f>IF(R90&lt;&gt;0,R90,IF($AV90=0,0,AO90/$AV90*$Z90))</f>
      </c>
      <c r="BF90" s="18">
        <f>IF(S90&lt;&gt;0,S90,IF($AV90=0,0,AP90/$AV90*$Z90))</f>
      </c>
      <c r="BG90" s="18">
        <f>IF(T90&lt;&gt;0,T90,IF($AV90=0,0,AQ90/$AV90*$Z90))</f>
      </c>
      <c r="BH90" s="18">
        <f>IF(U90&lt;&gt;0,U90,IF($AV90=0,0,AR90/$AV90*$Z90))</f>
      </c>
      <c r="BI90" s="18">
        <f>IF(V90&lt;&gt;0,V90,IF($AV90=0,0,AS90/$AV90*$Z90))</f>
      </c>
      <c r="BJ90" s="18">
        <f>IF(W90&lt;&gt;0,W90,IF($AV90=0,0,AT90/$AV90*$Z90))</f>
      </c>
      <c r="BK90" s="18">
        <f>IF(X90&lt;&gt;0,X90,IF($AV90=0,0,AU90/$AV90*$Z90))</f>
      </c>
      <c r="BL90" s="18">
        <f>SUM(AW90:BK90)</f>
      </c>
      <c r="BM90" s="18">
        <f>I90-BL90</f>
      </c>
    </row>
    <row r="91" outlineLevel="4">
      <c r="A91" s="5" t="str">
        <v>10.3.6</v>
      </c>
      <c r="B91" s="5" t="str">
        <v/>
      </c>
      <c r="C91" s="5" t="str">
        <v>BSKDGNGENGR07</v>
      </c>
      <c r="D91" s="5" t="str">
        <v>BSKDGNGENGR07</v>
      </c>
      <c r="E91" s="19">
        <f>IFERROR(_xlfn.XLOOKUP(F91,Assumptions!B:B,Assumptions!C:C),0)</f>
      </c>
      <c r="F91" s="5" t="str">
        <v>Retention</v>
      </c>
      <c r="G91" s="5" t="str">
        <v/>
      </c>
      <c r="H91" s="18">
        <f>G88*E91</f>
      </c>
      <c r="I91" s="18">
        <f>H91*(1-0)</f>
      </c>
      <c r="J91" s="18">
        <v>0</v>
      </c>
      <c r="K91" s="18">
        <v>0</v>
      </c>
      <c r="L91" s="18">
        <v>0</v>
      </c>
      <c r="M91" s="18">
        <v>0</v>
      </c>
      <c r="N91" s="18">
        <v>0</v>
      </c>
      <c r="O91" s="18">
        <v>0</v>
      </c>
      <c r="P91" s="18">
        <v>0</v>
      </c>
      <c r="Q91" s="18">
        <v>0</v>
      </c>
      <c r="R91" s="18">
        <v>0</v>
      </c>
      <c r="S91" s="18">
        <v>0</v>
      </c>
      <c r="T91" s="18">
        <v>0</v>
      </c>
      <c r="U91" s="18">
        <v>0</v>
      </c>
      <c r="V91" s="18">
        <v>0</v>
      </c>
      <c r="W91" s="18">
        <v>0</v>
      </c>
      <c r="X91" s="18">
        <v>0</v>
      </c>
      <c r="Y91" s="18">
        <f>SUM(J91:X91)</f>
      </c>
      <c r="Z91" s="18">
        <f>I91-Y91</f>
      </c>
      <c r="AA91" s="20">
        <v>46483</v>
      </c>
      <c r="AB91" s="20">
        <v>46483</v>
      </c>
      <c r="AC91" s="18">
        <f>IFERROR(_xlfn.XLOOKUP(F91,Assumptions!B:B,Assumptions!D:D),0)</f>
      </c>
      <c r="AD91" s="20">
        <f>AA91+AC91</f>
      </c>
      <c r="AE91" s="20">
        <f>AC91+AB91</f>
      </c>
      <c r="AF91" s="5" t="str">
        <v/>
      </c>
      <c r="AG91" s="18">
        <f>IFERROR(_xlfn.BETA.DIST(DATE(YEAR(AG$2),MONTH(AG$2),15),$AD$2,$AE$2,FALSE,DATE(YEAR($AD91),MONTH($AD91),1),DATE(YEAR($AE91),MONTH($AE91),28)),0)</f>
      </c>
      <c r="AH91" s="18">
        <f>IFERROR(_xlfn.BETA.DIST(DATE(YEAR(AH$2),MONTH(AH$2),15),$AD$2,$AE$2,FALSE,DATE(YEAR($AD91),MONTH($AD91),1),DATE(YEAR($AE91),MONTH($AE91),28)),0)</f>
      </c>
      <c r="AI91" s="18">
        <f>IFERROR(_xlfn.BETA.DIST(DATE(YEAR(AI$2),MONTH(AI$2),15),$AD$2,$AE$2,FALSE,DATE(YEAR($AD91),MONTH($AD91),1),DATE(YEAR($AE91),MONTH($AE91),28)),0)</f>
      </c>
      <c r="AJ91" s="18">
        <f>IFERROR(_xlfn.BETA.DIST(DATE(YEAR(AJ$2),MONTH(AJ$2),15),$AD$2,$AE$2,FALSE,DATE(YEAR($AD91),MONTH($AD91),1),DATE(YEAR($AE91),MONTH($AE91),28)),0)</f>
      </c>
      <c r="AK91" s="18">
        <f>IFERROR(_xlfn.BETA.DIST(DATE(YEAR(AK$2),MONTH(AK$2),15),$AD$2,$AE$2,FALSE,DATE(YEAR($AD91),MONTH($AD91),1),DATE(YEAR($AE91),MONTH($AE91),28)),0)</f>
      </c>
      <c r="AL91" s="18">
        <f>IFERROR(_xlfn.BETA.DIST(DATE(YEAR(AL$2),MONTH(AL$2),15),$AD$2,$AE$2,FALSE,DATE(YEAR($AD91),MONTH($AD91),1),DATE(YEAR($AE91),MONTH($AE91),28)),0)</f>
      </c>
      <c r="AM91" s="18">
        <f>IFERROR(_xlfn.BETA.DIST(DATE(YEAR(AM$2),MONTH(AM$2),15),$AD$2,$AE$2,FALSE,DATE(YEAR($AD91),MONTH($AD91),1),DATE(YEAR($AE91),MONTH($AE91),28)),0)</f>
      </c>
      <c r="AN91" s="18">
        <f>IFERROR(_xlfn.BETA.DIST(DATE(YEAR(AN$2),MONTH(AN$2),15),$AD$2,$AE$2,FALSE,DATE(YEAR($AD91),MONTH($AD91),1),DATE(YEAR($AE91),MONTH($AE91),28)),0)</f>
      </c>
      <c r="AO91" s="18">
        <f>IFERROR(_xlfn.BETA.DIST(DATE(YEAR(AO$2),MONTH(AO$2),15),$AD$2,$AE$2,FALSE,DATE(YEAR($AD91),MONTH($AD91),1),DATE(YEAR($AE91),MONTH($AE91),28)),0)</f>
      </c>
      <c r="AP91" s="18">
        <f>IFERROR(_xlfn.BETA.DIST(DATE(YEAR(AP$2),MONTH(AP$2),15),$AD$2,$AE$2,FALSE,DATE(YEAR($AD91),MONTH($AD91),1),DATE(YEAR($AE91),MONTH($AE91),28)),0)</f>
      </c>
      <c r="AQ91" s="18">
        <f>IFERROR(_xlfn.BETA.DIST(DATE(YEAR(AQ$2),MONTH(AQ$2),15),$AD$2,$AE$2,FALSE,DATE(YEAR($AD91),MONTH($AD91),1),DATE(YEAR($AE91),MONTH($AE91),28)),0)</f>
      </c>
      <c r="AR91" s="18">
        <f>IFERROR(_xlfn.BETA.DIST(DATE(YEAR(AR$2),MONTH(AR$2),15),$AD$2,$AE$2,FALSE,DATE(YEAR($AD91),MONTH($AD91),1),DATE(YEAR($AE91),MONTH($AE91),28)),0)</f>
      </c>
      <c r="AS91" s="18">
        <f>IFERROR(_xlfn.BETA.DIST(DATE(YEAR(AS$2),MONTH(AS$2),15),$AD$2,$AE$2,FALSE,DATE(YEAR($AD91),MONTH($AD91),1),DATE(YEAR($AE91),MONTH($AE91),28)),0)</f>
      </c>
      <c r="AT91" s="18">
        <f>IFERROR(_xlfn.BETA.DIST(DATE(YEAR(AT$2),MONTH(AT$2),15),$AD$2,$AE$2,FALSE,DATE(YEAR($AD91),MONTH($AD91),1),DATE(YEAR($AE91),MONTH($AE91),28)),0)</f>
      </c>
      <c r="AU91" s="18">
        <f>IFERROR(_xlfn.BETA.DIST(DATE(YEAR(AU$2),MONTH(AU$2),15),$AD$2,$AE$2,FALSE,DATE(YEAR($AD91),MONTH($AD91),1),DATE(YEAR($AE91),MONTH($AE91),28)),0)</f>
      </c>
      <c r="AV91" s="18">
        <f>SUM(AG91:AU91)</f>
      </c>
      <c r="AW91" s="18">
        <f>IF(J91&lt;&gt;0,J91,IF($AV91=0,0,AG91/$AV91*$Z91))</f>
      </c>
      <c r="AX91" s="18">
        <f>IF(K91&lt;&gt;0,K91,IF($AV91=0,0,AH91/$AV91*$Z91))</f>
      </c>
      <c r="AY91" s="18">
        <f>IF(L91&lt;&gt;0,L91,IF($AV91=0,0,AI91/$AV91*$Z91))</f>
      </c>
      <c r="AZ91" s="18">
        <f>IF(M91&lt;&gt;0,M91,IF($AV91=0,0,AJ91/$AV91*$Z91))</f>
      </c>
      <c r="BA91" s="18">
        <f>IF(N91&lt;&gt;0,N91,IF($AV91=0,0,AK91/$AV91*$Z91))</f>
      </c>
      <c r="BB91" s="18">
        <f>IF(O91&lt;&gt;0,O91,IF($AV91=0,0,AL91/$AV91*$Z91))</f>
      </c>
      <c r="BC91" s="18">
        <f>IF(P91&lt;&gt;0,P91,IF($AV91=0,0,AM91/$AV91*$Z91))</f>
      </c>
      <c r="BD91" s="18">
        <f>IF(Q91&lt;&gt;0,Q91,IF($AV91=0,0,AN91/$AV91*$Z91))</f>
      </c>
      <c r="BE91" s="18">
        <f>IF(R91&lt;&gt;0,R91,IF($AV91=0,0,AO91/$AV91*$Z91))</f>
      </c>
      <c r="BF91" s="18">
        <f>IF(S91&lt;&gt;0,S91,IF($AV91=0,0,AP91/$AV91*$Z91))</f>
      </c>
      <c r="BG91" s="18">
        <f>IF(T91&lt;&gt;0,T91,IF($AV91=0,0,AQ91/$AV91*$Z91))</f>
      </c>
      <c r="BH91" s="18">
        <f>IF(U91&lt;&gt;0,U91,IF($AV91=0,0,AR91/$AV91*$Z91))</f>
      </c>
      <c r="BI91" s="18">
        <f>IF(V91&lt;&gt;0,V91,IF($AV91=0,0,AS91/$AV91*$Z91))</f>
      </c>
      <c r="BJ91" s="18">
        <f>IF(W91&lt;&gt;0,W91,IF($AV91=0,0,AT91/$AV91*$Z91))</f>
      </c>
      <c r="BK91" s="18">
        <f>IF(X91&lt;&gt;0,X91,IF($AV91=0,0,AU91/$AV91*$Z91))</f>
      </c>
      <c r="BL91" s="18">
        <f>SUM(AW91:BK91)</f>
      </c>
      <c r="BM91" s="18">
        <f>I91-BL91</f>
      </c>
    </row>
    <row r="92" outlineLevel="3">
      <c r="A92" s="17" t="str">
        <v>10.4</v>
      </c>
      <c r="B92" s="17" t="str">
        <v/>
      </c>
      <c r="C92" s="17" t="str">
        <v/>
      </c>
      <c r="D92" s="17" t="str">
        <v/>
      </c>
      <c r="E92" s="17" t="str">
        <v>10.4</v>
      </c>
      <c r="F92" s="17" t="str">
        <v>Main distribution frame - Digital distribution frame MDF -DDF with wall mounted cabinet at PS3 220 -66 -11 kV  Substation S -S</v>
      </c>
      <c r="G92" s="17">
        <v>17752.73</v>
      </c>
      <c r="H92" s="17" t="str">
        <v/>
      </c>
      <c r="I92" s="17" t="str">
        <v/>
      </c>
      <c r="J92" s="17" t="str">
        <v/>
      </c>
      <c r="K92" s="17" t="str">
        <v/>
      </c>
      <c r="L92" s="17" t="str">
        <v/>
      </c>
      <c r="M92" s="17" t="str">
        <v/>
      </c>
      <c r="N92" s="17" t="str">
        <v/>
      </c>
      <c r="O92" s="17" t="str">
        <v/>
      </c>
      <c r="P92" s="17" t="str">
        <v/>
      </c>
      <c r="Q92" s="17" t="str">
        <v/>
      </c>
      <c r="R92" s="17" t="str">
        <v/>
      </c>
      <c r="S92" s="17" t="str">
        <v/>
      </c>
      <c r="T92" s="17" t="str">
        <v/>
      </c>
      <c r="U92" s="17" t="str">
        <v/>
      </c>
      <c r="V92" s="17" t="str">
        <v/>
      </c>
      <c r="W92" s="17" t="str">
        <v/>
      </c>
      <c r="X92" s="17" t="str">
        <v/>
      </c>
      <c r="Y92" s="17" t="str">
        <v/>
      </c>
      <c r="Z92" s="17" t="str">
        <v/>
      </c>
      <c r="AA92" s="17" t="str">
        <v/>
      </c>
      <c r="AB92" s="17" t="str">
        <v/>
      </c>
      <c r="AC92" s="17" t="str">
        <v/>
      </c>
      <c r="AD92" s="17" t="str">
        <v/>
      </c>
      <c r="AE92" s="17" t="str">
        <v/>
      </c>
      <c r="AF92" s="5" t="str">
        <v/>
      </c>
      <c r="AG92" s="18">
        <f>IFERROR(_xlfn.BETA.DIST(DATE(YEAR(AG$2),MONTH(AG$2),15),$AD$2,$AE$2,FALSE,DATE(YEAR($AD92),MONTH($AD92),1),DATE(YEAR($AE92),MONTH($AE92),28)),0)</f>
      </c>
      <c r="AH92" s="18">
        <f>IFERROR(_xlfn.BETA.DIST(DATE(YEAR(AH$2),MONTH(AH$2),15),$AD$2,$AE$2,FALSE,DATE(YEAR($AD92),MONTH($AD92),1),DATE(YEAR($AE92),MONTH($AE92),28)),0)</f>
      </c>
      <c r="AI92" s="18">
        <f>IFERROR(_xlfn.BETA.DIST(DATE(YEAR(AI$2),MONTH(AI$2),15),$AD$2,$AE$2,FALSE,DATE(YEAR($AD92),MONTH($AD92),1),DATE(YEAR($AE92),MONTH($AE92),28)),0)</f>
      </c>
      <c r="AJ92" s="18">
        <f>IFERROR(_xlfn.BETA.DIST(DATE(YEAR(AJ$2),MONTH(AJ$2),15),$AD$2,$AE$2,FALSE,DATE(YEAR($AD92),MONTH($AD92),1),DATE(YEAR($AE92),MONTH($AE92),28)),0)</f>
      </c>
      <c r="AK92" s="18">
        <f>IFERROR(_xlfn.BETA.DIST(DATE(YEAR(AK$2),MONTH(AK$2),15),$AD$2,$AE$2,FALSE,DATE(YEAR($AD92),MONTH($AD92),1),DATE(YEAR($AE92),MONTH($AE92),28)),0)</f>
      </c>
      <c r="AL92" s="18">
        <f>IFERROR(_xlfn.BETA.DIST(DATE(YEAR(AL$2),MONTH(AL$2),15),$AD$2,$AE$2,FALSE,DATE(YEAR($AD92),MONTH($AD92),1),DATE(YEAR($AE92),MONTH($AE92),28)),0)</f>
      </c>
      <c r="AM92" s="18">
        <f>IFERROR(_xlfn.BETA.DIST(DATE(YEAR(AM$2),MONTH(AM$2),15),$AD$2,$AE$2,FALSE,DATE(YEAR($AD92),MONTH($AD92),1),DATE(YEAR($AE92),MONTH($AE92),28)),0)</f>
      </c>
      <c r="AN92" s="18">
        <f>IFERROR(_xlfn.BETA.DIST(DATE(YEAR(AN$2),MONTH(AN$2),15),$AD$2,$AE$2,FALSE,DATE(YEAR($AD92),MONTH($AD92),1),DATE(YEAR($AE92),MONTH($AE92),28)),0)</f>
      </c>
      <c r="AO92" s="18">
        <f>IFERROR(_xlfn.BETA.DIST(DATE(YEAR(AO$2),MONTH(AO$2),15),$AD$2,$AE$2,FALSE,DATE(YEAR($AD92),MONTH($AD92),1),DATE(YEAR($AE92),MONTH($AE92),28)),0)</f>
      </c>
      <c r="AP92" s="18">
        <f>IFERROR(_xlfn.BETA.DIST(DATE(YEAR(AP$2),MONTH(AP$2),15),$AD$2,$AE$2,FALSE,DATE(YEAR($AD92),MONTH($AD92),1),DATE(YEAR($AE92),MONTH($AE92),28)),0)</f>
      </c>
      <c r="AQ92" s="18">
        <f>IFERROR(_xlfn.BETA.DIST(DATE(YEAR(AQ$2),MONTH(AQ$2),15),$AD$2,$AE$2,FALSE,DATE(YEAR($AD92),MONTH($AD92),1),DATE(YEAR($AE92),MONTH($AE92),28)),0)</f>
      </c>
      <c r="AR92" s="18">
        <f>IFERROR(_xlfn.BETA.DIST(DATE(YEAR(AR$2),MONTH(AR$2),15),$AD$2,$AE$2,FALSE,DATE(YEAR($AD92),MONTH($AD92),1),DATE(YEAR($AE92),MONTH($AE92),28)),0)</f>
      </c>
      <c r="AS92" s="18">
        <f>IFERROR(_xlfn.BETA.DIST(DATE(YEAR(AS$2),MONTH(AS$2),15),$AD$2,$AE$2,FALSE,DATE(YEAR($AD92),MONTH($AD92),1),DATE(YEAR($AE92),MONTH($AE92),28)),0)</f>
      </c>
      <c r="AT92" s="18">
        <f>IFERROR(_xlfn.BETA.DIST(DATE(YEAR(AT$2),MONTH(AT$2),15),$AD$2,$AE$2,FALSE,DATE(YEAR($AD92),MONTH($AD92),1),DATE(YEAR($AE92),MONTH($AE92),28)),0)</f>
      </c>
      <c r="AU92" s="18">
        <f>IFERROR(_xlfn.BETA.DIST(DATE(YEAR(AU$2),MONTH(AU$2),15),$AD$2,$AE$2,FALSE,DATE(YEAR($AD92),MONTH($AD92),1),DATE(YEAR($AE92),MONTH($AE92),28)),0)</f>
      </c>
      <c r="AV92" s="18">
        <f>SUM(AG92:AU92)</f>
      </c>
      <c r="AW92" s="18">
        <f>IF(J92&lt;&gt;0,J92,IF($AV92=0,0,AG92/$AV92*$Z92))</f>
      </c>
      <c r="AX92" s="18">
        <f>IF(K92&lt;&gt;0,K92,IF($AV92=0,0,AH92/$AV92*$Z92))</f>
      </c>
      <c r="AY92" s="18">
        <f>IF(L92&lt;&gt;0,L92,IF($AV92=0,0,AI92/$AV92*$Z92))</f>
      </c>
      <c r="AZ92" s="18">
        <f>IF(M92&lt;&gt;0,M92,IF($AV92=0,0,AJ92/$AV92*$Z92))</f>
      </c>
      <c r="BA92" s="18">
        <f>IF(N92&lt;&gt;0,N92,IF($AV92=0,0,AK92/$AV92*$Z92))</f>
      </c>
      <c r="BB92" s="18">
        <f>IF(O92&lt;&gt;0,O92,IF($AV92=0,0,AL92/$AV92*$Z92))</f>
      </c>
      <c r="BC92" s="18">
        <f>IF(P92&lt;&gt;0,P92,IF($AV92=0,0,AM92/$AV92*$Z92))</f>
      </c>
      <c r="BD92" s="18">
        <f>IF(Q92&lt;&gt;0,Q92,IF($AV92=0,0,AN92/$AV92*$Z92))</f>
      </c>
      <c r="BE92" s="18">
        <f>IF(R92&lt;&gt;0,R92,IF($AV92=0,0,AO92/$AV92*$Z92))</f>
      </c>
      <c r="BF92" s="18">
        <f>IF(S92&lt;&gt;0,S92,IF($AV92=0,0,AP92/$AV92*$Z92))</f>
      </c>
      <c r="BG92" s="18">
        <f>IF(T92&lt;&gt;0,T92,IF($AV92=0,0,AQ92/$AV92*$Z92))</f>
      </c>
      <c r="BH92" s="18">
        <f>IF(U92&lt;&gt;0,U92,IF($AV92=0,0,AR92/$AV92*$Z92))</f>
      </c>
      <c r="BI92" s="18">
        <f>IF(V92&lt;&gt;0,V92,IF($AV92=0,0,AS92/$AV92*$Z92))</f>
      </c>
      <c r="BJ92" s="18">
        <f>IF(W92&lt;&gt;0,W92,IF($AV92=0,0,AT92/$AV92*$Z92))</f>
      </c>
      <c r="BK92" s="18">
        <f>IF(X92&lt;&gt;0,X92,IF($AV92=0,0,AU92/$AV92*$Z92))</f>
      </c>
      <c r="BL92" s="18">
        <f>SUM(AW92:BK92)</f>
      </c>
      <c r="BM92" s="17" t="str">
        <v/>
      </c>
    </row>
    <row r="93" outlineLevel="4">
      <c r="A93" s="5" t="str">
        <v>10.4</v>
      </c>
      <c r="B93" s="5" t="str">
        <v/>
      </c>
      <c r="C93" s="5" t="str">
        <v>BSKDGNGENGR05</v>
      </c>
      <c r="D93" s="5" t="str">
        <v>BSKDGNGENGR05</v>
      </c>
      <c r="E93" s="19">
        <f>IFERROR(_xlfn.XLOOKUP(F93,Assumptions!B:B,Assumptions!C:C),0)</f>
      </c>
      <c r="F93" s="5" t="str">
        <v>Advanced Payment</v>
      </c>
      <c r="G93" s="5" t="str">
        <v/>
      </c>
      <c r="H93" s="18">
        <f>G92*E93</f>
      </c>
      <c r="I93" s="18">
        <f>H93*(1-0)</f>
      </c>
      <c r="J93" s="18">
        <v>0</v>
      </c>
      <c r="K93" s="18">
        <v>0</v>
      </c>
      <c r="L93" s="18">
        <v>0</v>
      </c>
      <c r="M93" s="18">
        <v>0</v>
      </c>
      <c r="N93" s="18">
        <v>0</v>
      </c>
      <c r="O93" s="18">
        <v>0</v>
      </c>
      <c r="P93" s="18">
        <v>0</v>
      </c>
      <c r="Q93" s="18">
        <v>0</v>
      </c>
      <c r="R93" s="18">
        <v>0</v>
      </c>
      <c r="S93" s="18">
        <v>0</v>
      </c>
      <c r="T93" s="18">
        <v>0</v>
      </c>
      <c r="U93" s="18">
        <v>0</v>
      </c>
      <c r="V93" s="18">
        <v>0</v>
      </c>
      <c r="W93" s="18">
        <v>0</v>
      </c>
      <c r="X93" s="18">
        <v>0</v>
      </c>
      <c r="Y93" s="18">
        <f>SUM(J93:X93)</f>
      </c>
      <c r="Z93" s="18">
        <f>I93-Y93</f>
      </c>
      <c r="AA93" s="20">
        <v>46026</v>
      </c>
      <c r="AB93" s="20">
        <v>46026</v>
      </c>
      <c r="AC93" s="18">
        <f>IFERROR(_xlfn.XLOOKUP(F93,Assumptions!B:B,Assumptions!D:D),0)</f>
      </c>
      <c r="AD93" s="20">
        <f>AA93+AC93</f>
      </c>
      <c r="AE93" s="20">
        <f>AC93+AB93</f>
      </c>
      <c r="AF93" s="5" t="str">
        <v/>
      </c>
      <c r="AG93" s="18">
        <f>IFERROR(_xlfn.BETA.DIST(DATE(YEAR(AG$2),MONTH(AG$2),15),$AD$2,$AE$2,FALSE,DATE(YEAR($AD93),MONTH($AD93),1),DATE(YEAR($AE93),MONTH($AE93),28)),0)</f>
      </c>
      <c r="AH93" s="18">
        <f>IFERROR(_xlfn.BETA.DIST(DATE(YEAR(AH$2),MONTH(AH$2),15),$AD$2,$AE$2,FALSE,DATE(YEAR($AD93),MONTH($AD93),1),DATE(YEAR($AE93),MONTH($AE93),28)),0)</f>
      </c>
      <c r="AI93" s="18">
        <f>IFERROR(_xlfn.BETA.DIST(DATE(YEAR(AI$2),MONTH(AI$2),15),$AD$2,$AE$2,FALSE,DATE(YEAR($AD93),MONTH($AD93),1),DATE(YEAR($AE93),MONTH($AE93),28)),0)</f>
      </c>
      <c r="AJ93" s="18">
        <f>IFERROR(_xlfn.BETA.DIST(DATE(YEAR(AJ$2),MONTH(AJ$2),15),$AD$2,$AE$2,FALSE,DATE(YEAR($AD93),MONTH($AD93),1),DATE(YEAR($AE93),MONTH($AE93),28)),0)</f>
      </c>
      <c r="AK93" s="18">
        <f>IFERROR(_xlfn.BETA.DIST(DATE(YEAR(AK$2),MONTH(AK$2),15),$AD$2,$AE$2,FALSE,DATE(YEAR($AD93),MONTH($AD93),1),DATE(YEAR($AE93),MONTH($AE93),28)),0)</f>
      </c>
      <c r="AL93" s="18">
        <f>IFERROR(_xlfn.BETA.DIST(DATE(YEAR(AL$2),MONTH(AL$2),15),$AD$2,$AE$2,FALSE,DATE(YEAR($AD93),MONTH($AD93),1),DATE(YEAR($AE93),MONTH($AE93),28)),0)</f>
      </c>
      <c r="AM93" s="18">
        <f>IFERROR(_xlfn.BETA.DIST(DATE(YEAR(AM$2),MONTH(AM$2),15),$AD$2,$AE$2,FALSE,DATE(YEAR($AD93),MONTH($AD93),1),DATE(YEAR($AE93),MONTH($AE93),28)),0)</f>
      </c>
      <c r="AN93" s="18">
        <f>IFERROR(_xlfn.BETA.DIST(DATE(YEAR(AN$2),MONTH(AN$2),15),$AD$2,$AE$2,FALSE,DATE(YEAR($AD93),MONTH($AD93),1),DATE(YEAR($AE93),MONTH($AE93),28)),0)</f>
      </c>
      <c r="AO93" s="18">
        <f>IFERROR(_xlfn.BETA.DIST(DATE(YEAR(AO$2),MONTH(AO$2),15),$AD$2,$AE$2,FALSE,DATE(YEAR($AD93),MONTH($AD93),1),DATE(YEAR($AE93),MONTH($AE93),28)),0)</f>
      </c>
      <c r="AP93" s="18">
        <f>IFERROR(_xlfn.BETA.DIST(DATE(YEAR(AP$2),MONTH(AP$2),15),$AD$2,$AE$2,FALSE,DATE(YEAR($AD93),MONTH($AD93),1),DATE(YEAR($AE93),MONTH($AE93),28)),0)</f>
      </c>
      <c r="AQ93" s="18">
        <f>IFERROR(_xlfn.BETA.DIST(DATE(YEAR(AQ$2),MONTH(AQ$2),15),$AD$2,$AE$2,FALSE,DATE(YEAR($AD93),MONTH($AD93),1),DATE(YEAR($AE93),MONTH($AE93),28)),0)</f>
      </c>
      <c r="AR93" s="18">
        <f>IFERROR(_xlfn.BETA.DIST(DATE(YEAR(AR$2),MONTH(AR$2),15),$AD$2,$AE$2,FALSE,DATE(YEAR($AD93),MONTH($AD93),1),DATE(YEAR($AE93),MONTH($AE93),28)),0)</f>
      </c>
      <c r="AS93" s="18">
        <f>IFERROR(_xlfn.BETA.DIST(DATE(YEAR(AS$2),MONTH(AS$2),15),$AD$2,$AE$2,FALSE,DATE(YEAR($AD93),MONTH($AD93),1),DATE(YEAR($AE93),MONTH($AE93),28)),0)</f>
      </c>
      <c r="AT93" s="18">
        <f>IFERROR(_xlfn.BETA.DIST(DATE(YEAR(AT$2),MONTH(AT$2),15),$AD$2,$AE$2,FALSE,DATE(YEAR($AD93),MONTH($AD93),1),DATE(YEAR($AE93),MONTH($AE93),28)),0)</f>
      </c>
      <c r="AU93" s="18">
        <f>IFERROR(_xlfn.BETA.DIST(DATE(YEAR(AU$2),MONTH(AU$2),15),$AD$2,$AE$2,FALSE,DATE(YEAR($AD93),MONTH($AD93),1),DATE(YEAR($AE93),MONTH($AE93),28)),0)</f>
      </c>
      <c r="AV93" s="18">
        <f>SUM(AG93:AU93)</f>
      </c>
      <c r="AW93" s="18">
        <f>IF(J93&lt;&gt;0,J93,IF($AV93=0,0,AG93/$AV93*$Z93))</f>
      </c>
      <c r="AX93" s="18">
        <f>IF(K93&lt;&gt;0,K93,IF($AV93=0,0,AH93/$AV93*$Z93))</f>
      </c>
      <c r="AY93" s="18">
        <f>IF(L93&lt;&gt;0,L93,IF($AV93=0,0,AI93/$AV93*$Z93))</f>
      </c>
      <c r="AZ93" s="18">
        <f>IF(M93&lt;&gt;0,M93,IF($AV93=0,0,AJ93/$AV93*$Z93))</f>
      </c>
      <c r="BA93" s="18">
        <f>IF(N93&lt;&gt;0,N93,IF($AV93=0,0,AK93/$AV93*$Z93))</f>
      </c>
      <c r="BB93" s="18">
        <f>IF(O93&lt;&gt;0,O93,IF($AV93=0,0,AL93/$AV93*$Z93))</f>
      </c>
      <c r="BC93" s="18">
        <f>IF(P93&lt;&gt;0,P93,IF($AV93=0,0,AM93/$AV93*$Z93))</f>
      </c>
      <c r="BD93" s="18">
        <f>IF(Q93&lt;&gt;0,Q93,IF($AV93=0,0,AN93/$AV93*$Z93))</f>
      </c>
      <c r="BE93" s="18">
        <f>IF(R93&lt;&gt;0,R93,IF($AV93=0,0,AO93/$AV93*$Z93))</f>
      </c>
      <c r="BF93" s="18">
        <f>IF(S93&lt;&gt;0,S93,IF($AV93=0,0,AP93/$AV93*$Z93))</f>
      </c>
      <c r="BG93" s="18">
        <f>IF(T93&lt;&gt;0,T93,IF($AV93=0,0,AQ93/$AV93*$Z93))</f>
      </c>
      <c r="BH93" s="18">
        <f>IF(U93&lt;&gt;0,U93,IF($AV93=0,0,AR93/$AV93*$Z93))</f>
      </c>
      <c r="BI93" s="18">
        <f>IF(V93&lt;&gt;0,V93,IF($AV93=0,0,AS93/$AV93*$Z93))</f>
      </c>
      <c r="BJ93" s="18">
        <f>IF(W93&lt;&gt;0,W93,IF($AV93=0,0,AT93/$AV93*$Z93))</f>
      </c>
      <c r="BK93" s="18">
        <f>IF(X93&lt;&gt;0,X93,IF($AV93=0,0,AU93/$AV93*$Z93))</f>
      </c>
      <c r="BL93" s="18">
        <f>SUM(AW93:BK93)</f>
      </c>
      <c r="BM93" s="18">
        <f>I93-BL93</f>
      </c>
    </row>
    <row r="94" outlineLevel="4">
      <c r="A94" s="5" t="str">
        <v>10.4</v>
      </c>
      <c r="B94" s="5" t="str">
        <v/>
      </c>
      <c r="C94" s="5" t="str">
        <v/>
      </c>
      <c r="D94" s="5" t="str">
        <v/>
      </c>
      <c r="E94" s="19">
        <f>IFERROR(_xlfn.XLOOKUP(F94,Assumptions!B:B,Assumptions!C:C),0)</f>
      </c>
      <c r="F94" s="5" t="str">
        <v>Site Delivery EUR</v>
      </c>
      <c r="G94" s="5" t="str">
        <v/>
      </c>
      <c r="H94" s="18">
        <f>G92*E94</f>
      </c>
      <c r="I94" s="18">
        <f>H94*(1-0)</f>
      </c>
      <c r="J94" s="18">
        <v>0</v>
      </c>
      <c r="K94" s="18">
        <v>0</v>
      </c>
      <c r="L94" s="18">
        <v>0</v>
      </c>
      <c r="M94" s="18">
        <v>0</v>
      </c>
      <c r="N94" s="18">
        <v>0</v>
      </c>
      <c r="O94" s="18">
        <v>0</v>
      </c>
      <c r="P94" s="18">
        <v>0</v>
      </c>
      <c r="Q94" s="18">
        <v>0</v>
      </c>
      <c r="R94" s="18">
        <v>0</v>
      </c>
      <c r="S94" s="18">
        <v>0</v>
      </c>
      <c r="T94" s="18">
        <v>0</v>
      </c>
      <c r="U94" s="18">
        <v>0</v>
      </c>
      <c r="V94" s="18">
        <v>0</v>
      </c>
      <c r="W94" s="18">
        <v>0</v>
      </c>
      <c r="X94" s="18">
        <v>0</v>
      </c>
      <c r="Y94" s="18">
        <f>SUM(J94:X94)</f>
      </c>
      <c r="Z94" s="18">
        <f>I94-Y94</f>
      </c>
      <c r="AA94" s="5" t="str">
        <v/>
      </c>
      <c r="AB94" s="5" t="str">
        <v/>
      </c>
      <c r="AC94" s="18">
        <f>IFERROR(_xlfn.XLOOKUP(F94,Assumptions!B:B,Assumptions!D:D),0)</f>
      </c>
      <c r="AD94" s="20">
        <f>AA94+AC94</f>
      </c>
      <c r="AE94" s="20">
        <f>AC94+AB94</f>
      </c>
      <c r="AF94" s="5" t="str">
        <v/>
      </c>
      <c r="AG94" s="18">
        <f>IFERROR(_xlfn.BETA.DIST(DATE(YEAR(AG$2),MONTH(AG$2),15),$AD$2,$AE$2,FALSE,DATE(YEAR($AD94),MONTH($AD94),1),DATE(YEAR($AE94),MONTH($AE94),28)),0)</f>
      </c>
      <c r="AH94" s="18">
        <f>IFERROR(_xlfn.BETA.DIST(DATE(YEAR(AH$2),MONTH(AH$2),15),$AD$2,$AE$2,FALSE,DATE(YEAR($AD94),MONTH($AD94),1),DATE(YEAR($AE94),MONTH($AE94),28)),0)</f>
      </c>
      <c r="AI94" s="18">
        <f>IFERROR(_xlfn.BETA.DIST(DATE(YEAR(AI$2),MONTH(AI$2),15),$AD$2,$AE$2,FALSE,DATE(YEAR($AD94),MONTH($AD94),1),DATE(YEAR($AE94),MONTH($AE94),28)),0)</f>
      </c>
      <c r="AJ94" s="18">
        <f>IFERROR(_xlfn.BETA.DIST(DATE(YEAR(AJ$2),MONTH(AJ$2),15),$AD$2,$AE$2,FALSE,DATE(YEAR($AD94),MONTH($AD94),1),DATE(YEAR($AE94),MONTH($AE94),28)),0)</f>
      </c>
      <c r="AK94" s="18">
        <f>IFERROR(_xlfn.BETA.DIST(DATE(YEAR(AK$2),MONTH(AK$2),15),$AD$2,$AE$2,FALSE,DATE(YEAR($AD94),MONTH($AD94),1),DATE(YEAR($AE94),MONTH($AE94),28)),0)</f>
      </c>
      <c r="AL94" s="18">
        <f>IFERROR(_xlfn.BETA.DIST(DATE(YEAR(AL$2),MONTH(AL$2),15),$AD$2,$AE$2,FALSE,DATE(YEAR($AD94),MONTH($AD94),1),DATE(YEAR($AE94),MONTH($AE94),28)),0)</f>
      </c>
      <c r="AM94" s="18">
        <f>IFERROR(_xlfn.BETA.DIST(DATE(YEAR(AM$2),MONTH(AM$2),15),$AD$2,$AE$2,FALSE,DATE(YEAR($AD94),MONTH($AD94),1),DATE(YEAR($AE94),MONTH($AE94),28)),0)</f>
      </c>
      <c r="AN94" s="18">
        <f>IFERROR(_xlfn.BETA.DIST(DATE(YEAR(AN$2),MONTH(AN$2),15),$AD$2,$AE$2,FALSE,DATE(YEAR($AD94),MONTH($AD94),1),DATE(YEAR($AE94),MONTH($AE94),28)),0)</f>
      </c>
      <c r="AO94" s="18">
        <f>IFERROR(_xlfn.BETA.DIST(DATE(YEAR(AO$2),MONTH(AO$2),15),$AD$2,$AE$2,FALSE,DATE(YEAR($AD94),MONTH($AD94),1),DATE(YEAR($AE94),MONTH($AE94),28)),0)</f>
      </c>
      <c r="AP94" s="18">
        <f>IFERROR(_xlfn.BETA.DIST(DATE(YEAR(AP$2),MONTH(AP$2),15),$AD$2,$AE$2,FALSE,DATE(YEAR($AD94),MONTH($AD94),1),DATE(YEAR($AE94),MONTH($AE94),28)),0)</f>
      </c>
      <c r="AQ94" s="18">
        <f>IFERROR(_xlfn.BETA.DIST(DATE(YEAR(AQ$2),MONTH(AQ$2),15),$AD$2,$AE$2,FALSE,DATE(YEAR($AD94),MONTH($AD94),1),DATE(YEAR($AE94),MONTH($AE94),28)),0)</f>
      </c>
      <c r="AR94" s="18">
        <f>IFERROR(_xlfn.BETA.DIST(DATE(YEAR(AR$2),MONTH(AR$2),15),$AD$2,$AE$2,FALSE,DATE(YEAR($AD94),MONTH($AD94),1),DATE(YEAR($AE94),MONTH($AE94),28)),0)</f>
      </c>
      <c r="AS94" s="18">
        <f>IFERROR(_xlfn.BETA.DIST(DATE(YEAR(AS$2),MONTH(AS$2),15),$AD$2,$AE$2,FALSE,DATE(YEAR($AD94),MONTH($AD94),1),DATE(YEAR($AE94),MONTH($AE94),28)),0)</f>
      </c>
      <c r="AT94" s="18">
        <f>IFERROR(_xlfn.BETA.DIST(DATE(YEAR(AT$2),MONTH(AT$2),15),$AD$2,$AE$2,FALSE,DATE(YEAR($AD94),MONTH($AD94),1),DATE(YEAR($AE94),MONTH($AE94),28)),0)</f>
      </c>
      <c r="AU94" s="18">
        <f>IFERROR(_xlfn.BETA.DIST(DATE(YEAR(AU$2),MONTH(AU$2),15),$AD$2,$AE$2,FALSE,DATE(YEAR($AD94),MONTH($AD94),1),DATE(YEAR($AE94),MONTH($AE94),28)),0)</f>
      </c>
      <c r="AV94" s="18">
        <f>SUM(AG94:AU94)</f>
      </c>
      <c r="AW94" s="18">
        <f>IF(J94&lt;&gt;0,J94,IF($AV94=0,0,AG94/$AV94*$Z94))</f>
      </c>
      <c r="AX94" s="18">
        <f>IF(K94&lt;&gt;0,K94,IF($AV94=0,0,AH94/$AV94*$Z94))</f>
      </c>
      <c r="AY94" s="18">
        <f>IF(L94&lt;&gt;0,L94,IF($AV94=0,0,AI94/$AV94*$Z94))</f>
      </c>
      <c r="AZ94" s="18">
        <f>IF(M94&lt;&gt;0,M94,IF($AV94=0,0,AJ94/$AV94*$Z94))</f>
      </c>
      <c r="BA94" s="18">
        <f>IF(N94&lt;&gt;0,N94,IF($AV94=0,0,AK94/$AV94*$Z94))</f>
      </c>
      <c r="BB94" s="18">
        <f>IF(O94&lt;&gt;0,O94,IF($AV94=0,0,AL94/$AV94*$Z94))</f>
      </c>
      <c r="BC94" s="18">
        <f>IF(P94&lt;&gt;0,P94,IF($AV94=0,0,AM94/$AV94*$Z94))</f>
      </c>
      <c r="BD94" s="18">
        <f>IF(Q94&lt;&gt;0,Q94,IF($AV94=0,0,AN94/$AV94*$Z94))</f>
      </c>
      <c r="BE94" s="18">
        <f>IF(R94&lt;&gt;0,R94,IF($AV94=0,0,AO94/$AV94*$Z94))</f>
      </c>
      <c r="BF94" s="18">
        <f>IF(S94&lt;&gt;0,S94,IF($AV94=0,0,AP94/$AV94*$Z94))</f>
      </c>
      <c r="BG94" s="18">
        <f>IF(T94&lt;&gt;0,T94,IF($AV94=0,0,AQ94/$AV94*$Z94))</f>
      </c>
      <c r="BH94" s="18">
        <f>IF(U94&lt;&gt;0,U94,IF($AV94=0,0,AR94/$AV94*$Z94))</f>
      </c>
      <c r="BI94" s="18">
        <f>IF(V94&lt;&gt;0,V94,IF($AV94=0,0,AS94/$AV94*$Z94))</f>
      </c>
      <c r="BJ94" s="18">
        <f>IF(W94&lt;&gt;0,W94,IF($AV94=0,0,AT94/$AV94*$Z94))</f>
      </c>
      <c r="BK94" s="18">
        <f>IF(X94&lt;&gt;0,X94,IF($AV94=0,0,AU94/$AV94*$Z94))</f>
      </c>
      <c r="BL94" s="18">
        <f>SUM(AW94:BK94)</f>
      </c>
      <c r="BM94" s="18">
        <f>I94-BL94</f>
      </c>
    </row>
    <row r="95" outlineLevel="4">
      <c r="A95" s="5" t="str">
        <v>10.4</v>
      </c>
      <c r="B95" s="5" t="str">
        <v/>
      </c>
      <c r="C95" s="5" t="str">
        <v>BSKDGNGENGR07</v>
      </c>
      <c r="D95" s="5" t="str">
        <v>BSKDGNGENGR07</v>
      </c>
      <c r="E95" s="19">
        <f>IFERROR(_xlfn.XLOOKUP(F95,Assumptions!B:B,Assumptions!C:C),0)</f>
      </c>
      <c r="F95" s="5" t="str">
        <v>Retention</v>
      </c>
      <c r="G95" s="5" t="str">
        <v/>
      </c>
      <c r="H95" s="18">
        <f>G92*E95</f>
      </c>
      <c r="I95" s="18">
        <f>H95*(1-0)</f>
      </c>
      <c r="J95" s="18">
        <v>0</v>
      </c>
      <c r="K95" s="18">
        <v>0</v>
      </c>
      <c r="L95" s="18">
        <v>0</v>
      </c>
      <c r="M95" s="18">
        <v>0</v>
      </c>
      <c r="N95" s="18">
        <v>0</v>
      </c>
      <c r="O95" s="18">
        <v>0</v>
      </c>
      <c r="P95" s="18">
        <v>0</v>
      </c>
      <c r="Q95" s="18">
        <v>0</v>
      </c>
      <c r="R95" s="18">
        <v>0</v>
      </c>
      <c r="S95" s="18">
        <v>0</v>
      </c>
      <c r="T95" s="18">
        <v>0</v>
      </c>
      <c r="U95" s="18">
        <v>0</v>
      </c>
      <c r="V95" s="18">
        <v>0</v>
      </c>
      <c r="W95" s="18">
        <v>0</v>
      </c>
      <c r="X95" s="18">
        <v>0</v>
      </c>
      <c r="Y95" s="18">
        <f>SUM(J95:X95)</f>
      </c>
      <c r="Z95" s="18">
        <f>I95-Y95</f>
      </c>
      <c r="AA95" s="20">
        <v>46483</v>
      </c>
      <c r="AB95" s="20">
        <v>46483</v>
      </c>
      <c r="AC95" s="18">
        <f>IFERROR(_xlfn.XLOOKUP(F95,Assumptions!B:B,Assumptions!D:D),0)</f>
      </c>
      <c r="AD95" s="20">
        <f>AA95+AC95</f>
      </c>
      <c r="AE95" s="20">
        <f>AC95+AB95</f>
      </c>
      <c r="AF95" s="5" t="str">
        <v/>
      </c>
      <c r="AG95" s="18">
        <f>IFERROR(_xlfn.BETA.DIST(DATE(YEAR(AG$2),MONTH(AG$2),15),$AD$2,$AE$2,FALSE,DATE(YEAR($AD95),MONTH($AD95),1),DATE(YEAR($AE95),MONTH($AE95),28)),0)</f>
      </c>
      <c r="AH95" s="18">
        <f>IFERROR(_xlfn.BETA.DIST(DATE(YEAR(AH$2),MONTH(AH$2),15),$AD$2,$AE$2,FALSE,DATE(YEAR($AD95),MONTH($AD95),1),DATE(YEAR($AE95),MONTH($AE95),28)),0)</f>
      </c>
      <c r="AI95" s="18">
        <f>IFERROR(_xlfn.BETA.DIST(DATE(YEAR(AI$2),MONTH(AI$2),15),$AD$2,$AE$2,FALSE,DATE(YEAR($AD95),MONTH($AD95),1),DATE(YEAR($AE95),MONTH($AE95),28)),0)</f>
      </c>
      <c r="AJ95" s="18">
        <f>IFERROR(_xlfn.BETA.DIST(DATE(YEAR(AJ$2),MONTH(AJ$2),15),$AD$2,$AE$2,FALSE,DATE(YEAR($AD95),MONTH($AD95),1),DATE(YEAR($AE95),MONTH($AE95),28)),0)</f>
      </c>
      <c r="AK95" s="18">
        <f>IFERROR(_xlfn.BETA.DIST(DATE(YEAR(AK$2),MONTH(AK$2),15),$AD$2,$AE$2,FALSE,DATE(YEAR($AD95),MONTH($AD95),1),DATE(YEAR($AE95),MONTH($AE95),28)),0)</f>
      </c>
      <c r="AL95" s="18">
        <f>IFERROR(_xlfn.BETA.DIST(DATE(YEAR(AL$2),MONTH(AL$2),15),$AD$2,$AE$2,FALSE,DATE(YEAR($AD95),MONTH($AD95),1),DATE(YEAR($AE95),MONTH($AE95),28)),0)</f>
      </c>
      <c r="AM95" s="18">
        <f>IFERROR(_xlfn.BETA.DIST(DATE(YEAR(AM$2),MONTH(AM$2),15),$AD$2,$AE$2,FALSE,DATE(YEAR($AD95),MONTH($AD95),1),DATE(YEAR($AE95),MONTH($AE95),28)),0)</f>
      </c>
      <c r="AN95" s="18">
        <f>IFERROR(_xlfn.BETA.DIST(DATE(YEAR(AN$2),MONTH(AN$2),15),$AD$2,$AE$2,FALSE,DATE(YEAR($AD95),MONTH($AD95),1),DATE(YEAR($AE95),MONTH($AE95),28)),0)</f>
      </c>
      <c r="AO95" s="18">
        <f>IFERROR(_xlfn.BETA.DIST(DATE(YEAR(AO$2),MONTH(AO$2),15),$AD$2,$AE$2,FALSE,DATE(YEAR($AD95),MONTH($AD95),1),DATE(YEAR($AE95),MONTH($AE95),28)),0)</f>
      </c>
      <c r="AP95" s="18">
        <f>IFERROR(_xlfn.BETA.DIST(DATE(YEAR(AP$2),MONTH(AP$2),15),$AD$2,$AE$2,FALSE,DATE(YEAR($AD95),MONTH($AD95),1),DATE(YEAR($AE95),MONTH($AE95),28)),0)</f>
      </c>
      <c r="AQ95" s="18">
        <f>IFERROR(_xlfn.BETA.DIST(DATE(YEAR(AQ$2),MONTH(AQ$2),15),$AD$2,$AE$2,FALSE,DATE(YEAR($AD95),MONTH($AD95),1),DATE(YEAR($AE95),MONTH($AE95),28)),0)</f>
      </c>
      <c r="AR95" s="18">
        <f>IFERROR(_xlfn.BETA.DIST(DATE(YEAR(AR$2),MONTH(AR$2),15),$AD$2,$AE$2,FALSE,DATE(YEAR($AD95),MONTH($AD95),1),DATE(YEAR($AE95),MONTH($AE95),28)),0)</f>
      </c>
      <c r="AS95" s="18">
        <f>IFERROR(_xlfn.BETA.DIST(DATE(YEAR(AS$2),MONTH(AS$2),15),$AD$2,$AE$2,FALSE,DATE(YEAR($AD95),MONTH($AD95),1),DATE(YEAR($AE95),MONTH($AE95),28)),0)</f>
      </c>
      <c r="AT95" s="18">
        <f>IFERROR(_xlfn.BETA.DIST(DATE(YEAR(AT$2),MONTH(AT$2),15),$AD$2,$AE$2,FALSE,DATE(YEAR($AD95),MONTH($AD95),1),DATE(YEAR($AE95),MONTH($AE95),28)),0)</f>
      </c>
      <c r="AU95" s="18">
        <f>IFERROR(_xlfn.BETA.DIST(DATE(YEAR(AU$2),MONTH(AU$2),15),$AD$2,$AE$2,FALSE,DATE(YEAR($AD95),MONTH($AD95),1),DATE(YEAR($AE95),MONTH($AE95),28)),0)</f>
      </c>
      <c r="AV95" s="18">
        <f>SUM(AG95:AU95)</f>
      </c>
      <c r="AW95" s="18">
        <f>IF(J95&lt;&gt;0,J95,IF($AV95=0,0,AG95/$AV95*$Z95))</f>
      </c>
      <c r="AX95" s="18">
        <f>IF(K95&lt;&gt;0,K95,IF($AV95=0,0,AH95/$AV95*$Z95))</f>
      </c>
      <c r="AY95" s="18">
        <f>IF(L95&lt;&gt;0,L95,IF($AV95=0,0,AI95/$AV95*$Z95))</f>
      </c>
      <c r="AZ95" s="18">
        <f>IF(M95&lt;&gt;0,M95,IF($AV95=0,0,AJ95/$AV95*$Z95))</f>
      </c>
      <c r="BA95" s="18">
        <f>IF(N95&lt;&gt;0,N95,IF($AV95=0,0,AK95/$AV95*$Z95))</f>
      </c>
      <c r="BB95" s="18">
        <f>IF(O95&lt;&gt;0,O95,IF($AV95=0,0,AL95/$AV95*$Z95))</f>
      </c>
      <c r="BC95" s="18">
        <f>IF(P95&lt;&gt;0,P95,IF($AV95=0,0,AM95/$AV95*$Z95))</f>
      </c>
      <c r="BD95" s="18">
        <f>IF(Q95&lt;&gt;0,Q95,IF($AV95=0,0,AN95/$AV95*$Z95))</f>
      </c>
      <c r="BE95" s="18">
        <f>IF(R95&lt;&gt;0,R95,IF($AV95=0,0,AO95/$AV95*$Z95))</f>
      </c>
      <c r="BF95" s="18">
        <f>IF(S95&lt;&gt;0,S95,IF($AV95=0,0,AP95/$AV95*$Z95))</f>
      </c>
      <c r="BG95" s="18">
        <f>IF(T95&lt;&gt;0,T95,IF($AV95=0,0,AQ95/$AV95*$Z95))</f>
      </c>
      <c r="BH95" s="18">
        <f>IF(U95&lt;&gt;0,U95,IF($AV95=0,0,AR95/$AV95*$Z95))</f>
      </c>
      <c r="BI95" s="18">
        <f>IF(V95&lt;&gt;0,V95,IF($AV95=0,0,AS95/$AV95*$Z95))</f>
      </c>
      <c r="BJ95" s="18">
        <f>IF(W95&lt;&gt;0,W95,IF($AV95=0,0,AT95/$AV95*$Z95))</f>
      </c>
      <c r="BK95" s="18">
        <f>IF(X95&lt;&gt;0,X95,IF($AV95=0,0,AU95/$AV95*$Z95))</f>
      </c>
      <c r="BL95" s="18">
        <f>SUM(AW95:BK95)</f>
      </c>
      <c r="BM95" s="18">
        <f>I95-BL95</f>
      </c>
    </row>
    <row r="96" outlineLevel="3">
      <c r="A96" s="17" t="str">
        <v>10.5</v>
      </c>
      <c r="B96" s="17" t="str">
        <v/>
      </c>
      <c r="C96" s="17" t="str">
        <v/>
      </c>
      <c r="D96" s="17" t="str">
        <v/>
      </c>
      <c r="E96" s="17" t="str">
        <v>10.5</v>
      </c>
      <c r="F96" s="17" t="str">
        <v>Miscellaneous cables, accessories, auxiliaries..etc required to complete the job.</v>
      </c>
      <c r="G96" s="17">
        <v>24000.12</v>
      </c>
      <c r="H96" s="17" t="str">
        <v/>
      </c>
      <c r="I96" s="17" t="str">
        <v/>
      </c>
      <c r="J96" s="17" t="str">
        <v/>
      </c>
      <c r="K96" s="17" t="str">
        <v/>
      </c>
      <c r="L96" s="17" t="str">
        <v/>
      </c>
      <c r="M96" s="17" t="str">
        <v/>
      </c>
      <c r="N96" s="17" t="str">
        <v/>
      </c>
      <c r="O96" s="17" t="str">
        <v/>
      </c>
      <c r="P96" s="17" t="str">
        <v/>
      </c>
      <c r="Q96" s="17" t="str">
        <v/>
      </c>
      <c r="R96" s="17" t="str">
        <v/>
      </c>
      <c r="S96" s="17" t="str">
        <v/>
      </c>
      <c r="T96" s="17" t="str">
        <v/>
      </c>
      <c r="U96" s="17" t="str">
        <v/>
      </c>
      <c r="V96" s="17" t="str">
        <v/>
      </c>
      <c r="W96" s="17" t="str">
        <v/>
      </c>
      <c r="X96" s="17" t="str">
        <v/>
      </c>
      <c r="Y96" s="17" t="str">
        <v/>
      </c>
      <c r="Z96" s="17" t="str">
        <v/>
      </c>
      <c r="AA96" s="17" t="str">
        <v/>
      </c>
      <c r="AB96" s="17" t="str">
        <v/>
      </c>
      <c r="AC96" s="17" t="str">
        <v/>
      </c>
      <c r="AD96" s="17" t="str">
        <v/>
      </c>
      <c r="AE96" s="17" t="str">
        <v/>
      </c>
      <c r="AF96" s="5" t="str">
        <v/>
      </c>
      <c r="AG96" s="18">
        <f>IFERROR(_xlfn.BETA.DIST(DATE(YEAR(AG$2),MONTH(AG$2),15),$AD$2,$AE$2,FALSE,DATE(YEAR($AD96),MONTH($AD96),1),DATE(YEAR($AE96),MONTH($AE96),28)),0)</f>
      </c>
      <c r="AH96" s="18">
        <f>IFERROR(_xlfn.BETA.DIST(DATE(YEAR(AH$2),MONTH(AH$2),15),$AD$2,$AE$2,FALSE,DATE(YEAR($AD96),MONTH($AD96),1),DATE(YEAR($AE96),MONTH($AE96),28)),0)</f>
      </c>
      <c r="AI96" s="18">
        <f>IFERROR(_xlfn.BETA.DIST(DATE(YEAR(AI$2),MONTH(AI$2),15),$AD$2,$AE$2,FALSE,DATE(YEAR($AD96),MONTH($AD96),1),DATE(YEAR($AE96),MONTH($AE96),28)),0)</f>
      </c>
      <c r="AJ96" s="18">
        <f>IFERROR(_xlfn.BETA.DIST(DATE(YEAR(AJ$2),MONTH(AJ$2),15),$AD$2,$AE$2,FALSE,DATE(YEAR($AD96),MONTH($AD96),1),DATE(YEAR($AE96),MONTH($AE96),28)),0)</f>
      </c>
      <c r="AK96" s="18">
        <f>IFERROR(_xlfn.BETA.DIST(DATE(YEAR(AK$2),MONTH(AK$2),15),$AD$2,$AE$2,FALSE,DATE(YEAR($AD96),MONTH($AD96),1),DATE(YEAR($AE96),MONTH($AE96),28)),0)</f>
      </c>
      <c r="AL96" s="18">
        <f>IFERROR(_xlfn.BETA.DIST(DATE(YEAR(AL$2),MONTH(AL$2),15),$AD$2,$AE$2,FALSE,DATE(YEAR($AD96),MONTH($AD96),1),DATE(YEAR($AE96),MONTH($AE96),28)),0)</f>
      </c>
      <c r="AM96" s="18">
        <f>IFERROR(_xlfn.BETA.DIST(DATE(YEAR(AM$2),MONTH(AM$2),15),$AD$2,$AE$2,FALSE,DATE(YEAR($AD96),MONTH($AD96),1),DATE(YEAR($AE96),MONTH($AE96),28)),0)</f>
      </c>
      <c r="AN96" s="18">
        <f>IFERROR(_xlfn.BETA.DIST(DATE(YEAR(AN$2),MONTH(AN$2),15),$AD$2,$AE$2,FALSE,DATE(YEAR($AD96),MONTH($AD96),1),DATE(YEAR($AE96),MONTH($AE96),28)),0)</f>
      </c>
      <c r="AO96" s="18">
        <f>IFERROR(_xlfn.BETA.DIST(DATE(YEAR(AO$2),MONTH(AO$2),15),$AD$2,$AE$2,FALSE,DATE(YEAR($AD96),MONTH($AD96),1),DATE(YEAR($AE96),MONTH($AE96),28)),0)</f>
      </c>
      <c r="AP96" s="18">
        <f>IFERROR(_xlfn.BETA.DIST(DATE(YEAR(AP$2),MONTH(AP$2),15),$AD$2,$AE$2,FALSE,DATE(YEAR($AD96),MONTH($AD96),1),DATE(YEAR($AE96),MONTH($AE96),28)),0)</f>
      </c>
      <c r="AQ96" s="18">
        <f>IFERROR(_xlfn.BETA.DIST(DATE(YEAR(AQ$2),MONTH(AQ$2),15),$AD$2,$AE$2,FALSE,DATE(YEAR($AD96),MONTH($AD96),1),DATE(YEAR($AE96),MONTH($AE96),28)),0)</f>
      </c>
      <c r="AR96" s="18">
        <f>IFERROR(_xlfn.BETA.DIST(DATE(YEAR(AR$2),MONTH(AR$2),15),$AD$2,$AE$2,FALSE,DATE(YEAR($AD96),MONTH($AD96),1),DATE(YEAR($AE96),MONTH($AE96),28)),0)</f>
      </c>
      <c r="AS96" s="18">
        <f>IFERROR(_xlfn.BETA.DIST(DATE(YEAR(AS$2),MONTH(AS$2),15),$AD$2,$AE$2,FALSE,DATE(YEAR($AD96),MONTH($AD96),1),DATE(YEAR($AE96),MONTH($AE96),28)),0)</f>
      </c>
      <c r="AT96" s="18">
        <f>IFERROR(_xlfn.BETA.DIST(DATE(YEAR(AT$2),MONTH(AT$2),15),$AD$2,$AE$2,FALSE,DATE(YEAR($AD96),MONTH($AD96),1),DATE(YEAR($AE96),MONTH($AE96),28)),0)</f>
      </c>
      <c r="AU96" s="18">
        <f>IFERROR(_xlfn.BETA.DIST(DATE(YEAR(AU$2),MONTH(AU$2),15),$AD$2,$AE$2,FALSE,DATE(YEAR($AD96),MONTH($AD96),1),DATE(YEAR($AE96),MONTH($AE96),28)),0)</f>
      </c>
      <c r="AV96" s="18">
        <f>SUM(AG96:AU96)</f>
      </c>
      <c r="AW96" s="18">
        <f>IF(J96&lt;&gt;0,J96,IF($AV96=0,0,AG96/$AV96*$Z96))</f>
      </c>
      <c r="AX96" s="18">
        <f>IF(K96&lt;&gt;0,K96,IF($AV96=0,0,AH96/$AV96*$Z96))</f>
      </c>
      <c r="AY96" s="18">
        <f>IF(L96&lt;&gt;0,L96,IF($AV96=0,0,AI96/$AV96*$Z96))</f>
      </c>
      <c r="AZ96" s="18">
        <f>IF(M96&lt;&gt;0,M96,IF($AV96=0,0,AJ96/$AV96*$Z96))</f>
      </c>
      <c r="BA96" s="18">
        <f>IF(N96&lt;&gt;0,N96,IF($AV96=0,0,AK96/$AV96*$Z96))</f>
      </c>
      <c r="BB96" s="18">
        <f>IF(O96&lt;&gt;0,O96,IF($AV96=0,0,AL96/$AV96*$Z96))</f>
      </c>
      <c r="BC96" s="18">
        <f>IF(P96&lt;&gt;0,P96,IF($AV96=0,0,AM96/$AV96*$Z96))</f>
      </c>
      <c r="BD96" s="18">
        <f>IF(Q96&lt;&gt;0,Q96,IF($AV96=0,0,AN96/$AV96*$Z96))</f>
      </c>
      <c r="BE96" s="18">
        <f>IF(R96&lt;&gt;0,R96,IF($AV96=0,0,AO96/$AV96*$Z96))</f>
      </c>
      <c r="BF96" s="18">
        <f>IF(S96&lt;&gt;0,S96,IF($AV96=0,0,AP96/$AV96*$Z96))</f>
      </c>
      <c r="BG96" s="18">
        <f>IF(T96&lt;&gt;0,T96,IF($AV96=0,0,AQ96/$AV96*$Z96))</f>
      </c>
      <c r="BH96" s="18">
        <f>IF(U96&lt;&gt;0,U96,IF($AV96=0,0,AR96/$AV96*$Z96))</f>
      </c>
      <c r="BI96" s="18">
        <f>IF(V96&lt;&gt;0,V96,IF($AV96=0,0,AS96/$AV96*$Z96))</f>
      </c>
      <c r="BJ96" s="18">
        <f>IF(W96&lt;&gt;0,W96,IF($AV96=0,0,AT96/$AV96*$Z96))</f>
      </c>
      <c r="BK96" s="18">
        <f>IF(X96&lt;&gt;0,X96,IF($AV96=0,0,AU96/$AV96*$Z96))</f>
      </c>
      <c r="BL96" s="18">
        <f>SUM(AW96:BK96)</f>
      </c>
      <c r="BM96" s="17" t="str">
        <v/>
      </c>
    </row>
    <row r="97" outlineLevel="4">
      <c r="A97" s="5" t="str">
        <v>10.5</v>
      </c>
      <c r="B97" s="5" t="str">
        <v/>
      </c>
      <c r="C97" s="5" t="str">
        <v>BSKDGNGENGR05</v>
      </c>
      <c r="D97" s="5" t="str">
        <v>BSKDGNGENGR05</v>
      </c>
      <c r="E97" s="19">
        <f>IFERROR(_xlfn.XLOOKUP(F97,Assumptions!B:B,Assumptions!C:C),0)</f>
      </c>
      <c r="F97" s="5" t="str">
        <v>Advanced Payment</v>
      </c>
      <c r="G97" s="5" t="str">
        <v/>
      </c>
      <c r="H97" s="18">
        <f>G96*E97</f>
      </c>
      <c r="I97" s="18">
        <f>H97*(1-0)</f>
      </c>
      <c r="J97" s="18">
        <v>0</v>
      </c>
      <c r="K97" s="18">
        <v>0</v>
      </c>
      <c r="L97" s="18">
        <v>0</v>
      </c>
      <c r="M97" s="18">
        <v>0</v>
      </c>
      <c r="N97" s="18">
        <v>0</v>
      </c>
      <c r="O97" s="18">
        <v>0</v>
      </c>
      <c r="P97" s="18">
        <v>0</v>
      </c>
      <c r="Q97" s="18">
        <v>0</v>
      </c>
      <c r="R97" s="18">
        <v>0</v>
      </c>
      <c r="S97" s="18">
        <v>0</v>
      </c>
      <c r="T97" s="18">
        <v>0</v>
      </c>
      <c r="U97" s="18">
        <v>0</v>
      </c>
      <c r="V97" s="18">
        <v>0</v>
      </c>
      <c r="W97" s="18">
        <v>0</v>
      </c>
      <c r="X97" s="18">
        <v>0</v>
      </c>
      <c r="Y97" s="18">
        <f>SUM(J97:X97)</f>
      </c>
      <c r="Z97" s="18">
        <f>I97-Y97</f>
      </c>
      <c r="AA97" s="20">
        <v>46026</v>
      </c>
      <c r="AB97" s="20">
        <v>46026</v>
      </c>
      <c r="AC97" s="18">
        <f>IFERROR(_xlfn.XLOOKUP(F97,Assumptions!B:B,Assumptions!D:D),0)</f>
      </c>
      <c r="AD97" s="20">
        <f>AA97+AC97</f>
      </c>
      <c r="AE97" s="20">
        <f>AC97+AB97</f>
      </c>
      <c r="AF97" s="5" t="str">
        <v/>
      </c>
      <c r="AG97" s="18">
        <f>IFERROR(_xlfn.BETA.DIST(DATE(YEAR(AG$2),MONTH(AG$2),15),$AD$2,$AE$2,FALSE,DATE(YEAR($AD97),MONTH($AD97),1),DATE(YEAR($AE97),MONTH($AE97),28)),0)</f>
      </c>
      <c r="AH97" s="18">
        <f>IFERROR(_xlfn.BETA.DIST(DATE(YEAR(AH$2),MONTH(AH$2),15),$AD$2,$AE$2,FALSE,DATE(YEAR($AD97),MONTH($AD97),1),DATE(YEAR($AE97),MONTH($AE97),28)),0)</f>
      </c>
      <c r="AI97" s="18">
        <f>IFERROR(_xlfn.BETA.DIST(DATE(YEAR(AI$2),MONTH(AI$2),15),$AD$2,$AE$2,FALSE,DATE(YEAR($AD97),MONTH($AD97),1),DATE(YEAR($AE97),MONTH($AE97),28)),0)</f>
      </c>
      <c r="AJ97" s="18">
        <f>IFERROR(_xlfn.BETA.DIST(DATE(YEAR(AJ$2),MONTH(AJ$2),15),$AD$2,$AE$2,FALSE,DATE(YEAR($AD97),MONTH($AD97),1),DATE(YEAR($AE97),MONTH($AE97),28)),0)</f>
      </c>
      <c r="AK97" s="18">
        <f>IFERROR(_xlfn.BETA.DIST(DATE(YEAR(AK$2),MONTH(AK$2),15),$AD$2,$AE$2,FALSE,DATE(YEAR($AD97),MONTH($AD97),1),DATE(YEAR($AE97),MONTH($AE97),28)),0)</f>
      </c>
      <c r="AL97" s="18">
        <f>IFERROR(_xlfn.BETA.DIST(DATE(YEAR(AL$2),MONTH(AL$2),15),$AD$2,$AE$2,FALSE,DATE(YEAR($AD97),MONTH($AD97),1),DATE(YEAR($AE97),MONTH($AE97),28)),0)</f>
      </c>
      <c r="AM97" s="18">
        <f>IFERROR(_xlfn.BETA.DIST(DATE(YEAR(AM$2),MONTH(AM$2),15),$AD$2,$AE$2,FALSE,DATE(YEAR($AD97),MONTH($AD97),1),DATE(YEAR($AE97),MONTH($AE97),28)),0)</f>
      </c>
      <c r="AN97" s="18">
        <f>IFERROR(_xlfn.BETA.DIST(DATE(YEAR(AN$2),MONTH(AN$2),15),$AD$2,$AE$2,FALSE,DATE(YEAR($AD97),MONTH($AD97),1),DATE(YEAR($AE97),MONTH($AE97),28)),0)</f>
      </c>
      <c r="AO97" s="18">
        <f>IFERROR(_xlfn.BETA.DIST(DATE(YEAR(AO$2),MONTH(AO$2),15),$AD$2,$AE$2,FALSE,DATE(YEAR($AD97),MONTH($AD97),1),DATE(YEAR($AE97),MONTH($AE97),28)),0)</f>
      </c>
      <c r="AP97" s="18">
        <f>IFERROR(_xlfn.BETA.DIST(DATE(YEAR(AP$2),MONTH(AP$2),15),$AD$2,$AE$2,FALSE,DATE(YEAR($AD97),MONTH($AD97),1),DATE(YEAR($AE97),MONTH($AE97),28)),0)</f>
      </c>
      <c r="AQ97" s="18">
        <f>IFERROR(_xlfn.BETA.DIST(DATE(YEAR(AQ$2),MONTH(AQ$2),15),$AD$2,$AE$2,FALSE,DATE(YEAR($AD97),MONTH($AD97),1),DATE(YEAR($AE97),MONTH($AE97),28)),0)</f>
      </c>
      <c r="AR97" s="18">
        <f>IFERROR(_xlfn.BETA.DIST(DATE(YEAR(AR$2),MONTH(AR$2),15),$AD$2,$AE$2,FALSE,DATE(YEAR($AD97),MONTH($AD97),1),DATE(YEAR($AE97),MONTH($AE97),28)),0)</f>
      </c>
      <c r="AS97" s="18">
        <f>IFERROR(_xlfn.BETA.DIST(DATE(YEAR(AS$2),MONTH(AS$2),15),$AD$2,$AE$2,FALSE,DATE(YEAR($AD97),MONTH($AD97),1),DATE(YEAR($AE97),MONTH($AE97),28)),0)</f>
      </c>
      <c r="AT97" s="18">
        <f>IFERROR(_xlfn.BETA.DIST(DATE(YEAR(AT$2),MONTH(AT$2),15),$AD$2,$AE$2,FALSE,DATE(YEAR($AD97),MONTH($AD97),1),DATE(YEAR($AE97),MONTH($AE97),28)),0)</f>
      </c>
      <c r="AU97" s="18">
        <f>IFERROR(_xlfn.BETA.DIST(DATE(YEAR(AU$2),MONTH(AU$2),15),$AD$2,$AE$2,FALSE,DATE(YEAR($AD97),MONTH($AD97),1),DATE(YEAR($AE97),MONTH($AE97),28)),0)</f>
      </c>
      <c r="AV97" s="18">
        <f>SUM(AG97:AU97)</f>
      </c>
      <c r="AW97" s="18">
        <f>IF(J97&lt;&gt;0,J97,IF($AV97=0,0,AG97/$AV97*$Z97))</f>
      </c>
      <c r="AX97" s="18">
        <f>IF(K97&lt;&gt;0,K97,IF($AV97=0,0,AH97/$AV97*$Z97))</f>
      </c>
      <c r="AY97" s="18">
        <f>IF(L97&lt;&gt;0,L97,IF($AV97=0,0,AI97/$AV97*$Z97))</f>
      </c>
      <c r="AZ97" s="18">
        <f>IF(M97&lt;&gt;0,M97,IF($AV97=0,0,AJ97/$AV97*$Z97))</f>
      </c>
      <c r="BA97" s="18">
        <f>IF(N97&lt;&gt;0,N97,IF($AV97=0,0,AK97/$AV97*$Z97))</f>
      </c>
      <c r="BB97" s="18">
        <f>IF(O97&lt;&gt;0,O97,IF($AV97=0,0,AL97/$AV97*$Z97))</f>
      </c>
      <c r="BC97" s="18">
        <f>IF(P97&lt;&gt;0,P97,IF($AV97=0,0,AM97/$AV97*$Z97))</f>
      </c>
      <c r="BD97" s="18">
        <f>IF(Q97&lt;&gt;0,Q97,IF($AV97=0,0,AN97/$AV97*$Z97))</f>
      </c>
      <c r="BE97" s="18">
        <f>IF(R97&lt;&gt;0,R97,IF($AV97=0,0,AO97/$AV97*$Z97))</f>
      </c>
      <c r="BF97" s="18">
        <f>IF(S97&lt;&gt;0,S97,IF($AV97=0,0,AP97/$AV97*$Z97))</f>
      </c>
      <c r="BG97" s="18">
        <f>IF(T97&lt;&gt;0,T97,IF($AV97=0,0,AQ97/$AV97*$Z97))</f>
      </c>
      <c r="BH97" s="18">
        <f>IF(U97&lt;&gt;0,U97,IF($AV97=0,0,AR97/$AV97*$Z97))</f>
      </c>
      <c r="BI97" s="18">
        <f>IF(V97&lt;&gt;0,V97,IF($AV97=0,0,AS97/$AV97*$Z97))</f>
      </c>
      <c r="BJ97" s="18">
        <f>IF(W97&lt;&gt;0,W97,IF($AV97=0,0,AT97/$AV97*$Z97))</f>
      </c>
      <c r="BK97" s="18">
        <f>IF(X97&lt;&gt;0,X97,IF($AV97=0,0,AU97/$AV97*$Z97))</f>
      </c>
      <c r="BL97" s="18">
        <f>SUM(AW97:BK97)</f>
      </c>
      <c r="BM97" s="18">
        <f>I97-BL97</f>
      </c>
    </row>
    <row r="98" outlineLevel="4">
      <c r="A98" s="5" t="str">
        <v>10.5</v>
      </c>
      <c r="B98" s="5" t="str">
        <v/>
      </c>
      <c r="C98" s="5" t="str">
        <v>BSPRELGENTL07</v>
      </c>
      <c r="D98" s="5" t="str">
        <v>BSPRELGENTL07</v>
      </c>
      <c r="E98" s="19">
        <f>IFERROR(_xlfn.XLOOKUP(F98,Assumptions!B:B,Assumptions!C:C),0)</f>
      </c>
      <c r="F98" s="5" t="str">
        <v>Site Delivery EUR</v>
      </c>
      <c r="G98" s="5" t="str">
        <v/>
      </c>
      <c r="H98" s="18">
        <f>G96*E98</f>
      </c>
      <c r="I98" s="18">
        <f>H98*(1-0)</f>
      </c>
      <c r="J98" s="18">
        <v>0</v>
      </c>
      <c r="K98" s="18">
        <v>0</v>
      </c>
      <c r="L98" s="18">
        <v>0</v>
      </c>
      <c r="M98" s="18">
        <v>0</v>
      </c>
      <c r="N98" s="18">
        <v>0</v>
      </c>
      <c r="O98" s="18">
        <v>0</v>
      </c>
      <c r="P98" s="18">
        <v>0</v>
      </c>
      <c r="Q98" s="18">
        <v>0</v>
      </c>
      <c r="R98" s="18">
        <v>0</v>
      </c>
      <c r="S98" s="18">
        <v>0</v>
      </c>
      <c r="T98" s="18">
        <v>0</v>
      </c>
      <c r="U98" s="18">
        <v>0</v>
      </c>
      <c r="V98" s="18">
        <v>0</v>
      </c>
      <c r="W98" s="18">
        <v>0</v>
      </c>
      <c r="X98" s="18">
        <v>0</v>
      </c>
      <c r="Y98" s="18">
        <f>SUM(J98:X98)</f>
      </c>
      <c r="Z98" s="18">
        <f>I98-Y98</f>
      </c>
      <c r="AA98" s="20">
        <v>46347</v>
      </c>
      <c r="AB98" s="20">
        <v>46347</v>
      </c>
      <c r="AC98" s="18">
        <f>IFERROR(_xlfn.XLOOKUP(F98,Assumptions!B:B,Assumptions!D:D),0)</f>
      </c>
      <c r="AD98" s="20">
        <f>AA98+AC98</f>
      </c>
      <c r="AE98" s="20">
        <f>AC98+AB98</f>
      </c>
      <c r="AF98" s="5" t="str">
        <v/>
      </c>
      <c r="AG98" s="18">
        <f>IFERROR(_xlfn.BETA.DIST(DATE(YEAR(AG$2),MONTH(AG$2),15),$AD$2,$AE$2,FALSE,DATE(YEAR($AD98),MONTH($AD98),1),DATE(YEAR($AE98),MONTH($AE98),28)),0)</f>
      </c>
      <c r="AH98" s="18">
        <f>IFERROR(_xlfn.BETA.DIST(DATE(YEAR(AH$2),MONTH(AH$2),15),$AD$2,$AE$2,FALSE,DATE(YEAR($AD98),MONTH($AD98),1),DATE(YEAR($AE98),MONTH($AE98),28)),0)</f>
      </c>
      <c r="AI98" s="18">
        <f>IFERROR(_xlfn.BETA.DIST(DATE(YEAR(AI$2),MONTH(AI$2),15),$AD$2,$AE$2,FALSE,DATE(YEAR($AD98),MONTH($AD98),1),DATE(YEAR($AE98),MONTH($AE98),28)),0)</f>
      </c>
      <c r="AJ98" s="18">
        <f>IFERROR(_xlfn.BETA.DIST(DATE(YEAR(AJ$2),MONTH(AJ$2),15),$AD$2,$AE$2,FALSE,DATE(YEAR($AD98),MONTH($AD98),1),DATE(YEAR($AE98),MONTH($AE98),28)),0)</f>
      </c>
      <c r="AK98" s="18">
        <f>IFERROR(_xlfn.BETA.DIST(DATE(YEAR(AK$2),MONTH(AK$2),15),$AD$2,$AE$2,FALSE,DATE(YEAR($AD98),MONTH($AD98),1),DATE(YEAR($AE98),MONTH($AE98),28)),0)</f>
      </c>
      <c r="AL98" s="18">
        <f>IFERROR(_xlfn.BETA.DIST(DATE(YEAR(AL$2),MONTH(AL$2),15),$AD$2,$AE$2,FALSE,DATE(YEAR($AD98),MONTH($AD98),1),DATE(YEAR($AE98),MONTH($AE98),28)),0)</f>
      </c>
      <c r="AM98" s="18">
        <f>IFERROR(_xlfn.BETA.DIST(DATE(YEAR(AM$2),MONTH(AM$2),15),$AD$2,$AE$2,FALSE,DATE(YEAR($AD98),MONTH($AD98),1),DATE(YEAR($AE98),MONTH($AE98),28)),0)</f>
      </c>
      <c r="AN98" s="18">
        <f>IFERROR(_xlfn.BETA.DIST(DATE(YEAR(AN$2),MONTH(AN$2),15),$AD$2,$AE$2,FALSE,DATE(YEAR($AD98),MONTH($AD98),1),DATE(YEAR($AE98),MONTH($AE98),28)),0)</f>
      </c>
      <c r="AO98" s="18">
        <f>IFERROR(_xlfn.BETA.DIST(DATE(YEAR(AO$2),MONTH(AO$2),15),$AD$2,$AE$2,FALSE,DATE(YEAR($AD98),MONTH($AD98),1),DATE(YEAR($AE98),MONTH($AE98),28)),0)</f>
      </c>
      <c r="AP98" s="18">
        <f>IFERROR(_xlfn.BETA.DIST(DATE(YEAR(AP$2),MONTH(AP$2),15),$AD$2,$AE$2,FALSE,DATE(YEAR($AD98),MONTH($AD98),1),DATE(YEAR($AE98),MONTH($AE98),28)),0)</f>
      </c>
      <c r="AQ98" s="18">
        <f>IFERROR(_xlfn.BETA.DIST(DATE(YEAR(AQ$2),MONTH(AQ$2),15),$AD$2,$AE$2,FALSE,DATE(YEAR($AD98),MONTH($AD98),1),DATE(YEAR($AE98),MONTH($AE98),28)),0)</f>
      </c>
      <c r="AR98" s="18">
        <f>IFERROR(_xlfn.BETA.DIST(DATE(YEAR(AR$2),MONTH(AR$2),15),$AD$2,$AE$2,FALSE,DATE(YEAR($AD98),MONTH($AD98),1),DATE(YEAR($AE98),MONTH($AE98),28)),0)</f>
      </c>
      <c r="AS98" s="18">
        <f>IFERROR(_xlfn.BETA.DIST(DATE(YEAR(AS$2),MONTH(AS$2),15),$AD$2,$AE$2,FALSE,DATE(YEAR($AD98),MONTH($AD98),1),DATE(YEAR($AE98),MONTH($AE98),28)),0)</f>
      </c>
      <c r="AT98" s="18">
        <f>IFERROR(_xlfn.BETA.DIST(DATE(YEAR(AT$2),MONTH(AT$2),15),$AD$2,$AE$2,FALSE,DATE(YEAR($AD98),MONTH($AD98),1),DATE(YEAR($AE98),MONTH($AE98),28)),0)</f>
      </c>
      <c r="AU98" s="18">
        <f>IFERROR(_xlfn.BETA.DIST(DATE(YEAR(AU$2),MONTH(AU$2),15),$AD$2,$AE$2,FALSE,DATE(YEAR($AD98),MONTH($AD98),1),DATE(YEAR($AE98),MONTH($AE98),28)),0)</f>
      </c>
      <c r="AV98" s="18">
        <f>SUM(AG98:AU98)</f>
      </c>
      <c r="AW98" s="18">
        <f>IF(J98&lt;&gt;0,J98,IF($AV98=0,0,AG98/$AV98*$Z98))</f>
      </c>
      <c r="AX98" s="18">
        <f>IF(K98&lt;&gt;0,K98,IF($AV98=0,0,AH98/$AV98*$Z98))</f>
      </c>
      <c r="AY98" s="18">
        <f>IF(L98&lt;&gt;0,L98,IF($AV98=0,0,AI98/$AV98*$Z98))</f>
      </c>
      <c r="AZ98" s="18">
        <f>IF(M98&lt;&gt;0,M98,IF($AV98=0,0,AJ98/$AV98*$Z98))</f>
      </c>
      <c r="BA98" s="18">
        <f>IF(N98&lt;&gt;0,N98,IF($AV98=0,0,AK98/$AV98*$Z98))</f>
      </c>
      <c r="BB98" s="18">
        <f>IF(O98&lt;&gt;0,O98,IF($AV98=0,0,AL98/$AV98*$Z98))</f>
      </c>
      <c r="BC98" s="18">
        <f>IF(P98&lt;&gt;0,P98,IF($AV98=0,0,AM98/$AV98*$Z98))</f>
      </c>
      <c r="BD98" s="18">
        <f>IF(Q98&lt;&gt;0,Q98,IF($AV98=0,0,AN98/$AV98*$Z98))</f>
      </c>
      <c r="BE98" s="18">
        <f>IF(R98&lt;&gt;0,R98,IF($AV98=0,0,AO98/$AV98*$Z98))</f>
      </c>
      <c r="BF98" s="18">
        <f>IF(S98&lt;&gt;0,S98,IF($AV98=0,0,AP98/$AV98*$Z98))</f>
      </c>
      <c r="BG98" s="18">
        <f>IF(T98&lt;&gt;0,T98,IF($AV98=0,0,AQ98/$AV98*$Z98))</f>
      </c>
      <c r="BH98" s="18">
        <f>IF(U98&lt;&gt;0,U98,IF($AV98=0,0,AR98/$AV98*$Z98))</f>
      </c>
      <c r="BI98" s="18">
        <f>IF(V98&lt;&gt;0,V98,IF($AV98=0,0,AS98/$AV98*$Z98))</f>
      </c>
      <c r="BJ98" s="18">
        <f>IF(W98&lt;&gt;0,W98,IF($AV98=0,0,AT98/$AV98*$Z98))</f>
      </c>
      <c r="BK98" s="18">
        <f>IF(X98&lt;&gt;0,X98,IF($AV98=0,0,AU98/$AV98*$Z98))</f>
      </c>
      <c r="BL98" s="18">
        <f>SUM(AW98:BK98)</f>
      </c>
      <c r="BM98" s="18">
        <f>I98-BL98</f>
      </c>
    </row>
    <row r="99" outlineLevel="4">
      <c r="A99" s="5" t="str">
        <v>10.5</v>
      </c>
      <c r="B99" s="5" t="str">
        <v/>
      </c>
      <c r="C99" s="5" t="str">
        <v>BSKDGNGENGR07</v>
      </c>
      <c r="D99" s="5" t="str">
        <v>BSKDGNGENGR07</v>
      </c>
      <c r="E99" s="19">
        <f>IFERROR(_xlfn.XLOOKUP(F99,Assumptions!B:B,Assumptions!C:C),0)</f>
      </c>
      <c r="F99" s="5" t="str">
        <v>Retention</v>
      </c>
      <c r="G99" s="5" t="str">
        <v/>
      </c>
      <c r="H99" s="18">
        <f>G96*E99</f>
      </c>
      <c r="I99" s="18">
        <f>H99*(1-0)</f>
      </c>
      <c r="J99" s="18">
        <v>0</v>
      </c>
      <c r="K99" s="18">
        <v>0</v>
      </c>
      <c r="L99" s="18">
        <v>0</v>
      </c>
      <c r="M99" s="18">
        <v>0</v>
      </c>
      <c r="N99" s="18">
        <v>0</v>
      </c>
      <c r="O99" s="18">
        <v>0</v>
      </c>
      <c r="P99" s="18">
        <v>0</v>
      </c>
      <c r="Q99" s="18">
        <v>0</v>
      </c>
      <c r="R99" s="18">
        <v>0</v>
      </c>
      <c r="S99" s="18">
        <v>0</v>
      </c>
      <c r="T99" s="18">
        <v>0</v>
      </c>
      <c r="U99" s="18">
        <v>0</v>
      </c>
      <c r="V99" s="18">
        <v>0</v>
      </c>
      <c r="W99" s="18">
        <v>0</v>
      </c>
      <c r="X99" s="18">
        <v>0</v>
      </c>
      <c r="Y99" s="18">
        <f>SUM(J99:X99)</f>
      </c>
      <c r="Z99" s="18">
        <f>I99-Y99</f>
      </c>
      <c r="AA99" s="20">
        <v>46483</v>
      </c>
      <c r="AB99" s="20">
        <v>46483</v>
      </c>
      <c r="AC99" s="18">
        <f>IFERROR(_xlfn.XLOOKUP(F99,Assumptions!B:B,Assumptions!D:D),0)</f>
      </c>
      <c r="AD99" s="20">
        <f>AA99+AC99</f>
      </c>
      <c r="AE99" s="20">
        <f>AC99+AB99</f>
      </c>
      <c r="AF99" s="5" t="str">
        <v/>
      </c>
      <c r="AG99" s="18">
        <f>IFERROR(_xlfn.BETA.DIST(DATE(YEAR(AG$2),MONTH(AG$2),15),$AD$2,$AE$2,FALSE,DATE(YEAR($AD99),MONTH($AD99),1),DATE(YEAR($AE99),MONTH($AE99),28)),0)</f>
      </c>
      <c r="AH99" s="18">
        <f>IFERROR(_xlfn.BETA.DIST(DATE(YEAR(AH$2),MONTH(AH$2),15),$AD$2,$AE$2,FALSE,DATE(YEAR($AD99),MONTH($AD99),1),DATE(YEAR($AE99),MONTH($AE99),28)),0)</f>
      </c>
      <c r="AI99" s="18">
        <f>IFERROR(_xlfn.BETA.DIST(DATE(YEAR(AI$2),MONTH(AI$2),15),$AD$2,$AE$2,FALSE,DATE(YEAR($AD99),MONTH($AD99),1),DATE(YEAR($AE99),MONTH($AE99),28)),0)</f>
      </c>
      <c r="AJ99" s="18">
        <f>IFERROR(_xlfn.BETA.DIST(DATE(YEAR(AJ$2),MONTH(AJ$2),15),$AD$2,$AE$2,FALSE,DATE(YEAR($AD99),MONTH($AD99),1),DATE(YEAR($AE99),MONTH($AE99),28)),0)</f>
      </c>
      <c r="AK99" s="18">
        <f>IFERROR(_xlfn.BETA.DIST(DATE(YEAR(AK$2),MONTH(AK$2),15),$AD$2,$AE$2,FALSE,DATE(YEAR($AD99),MONTH($AD99),1),DATE(YEAR($AE99),MONTH($AE99),28)),0)</f>
      </c>
      <c r="AL99" s="18">
        <f>IFERROR(_xlfn.BETA.DIST(DATE(YEAR(AL$2),MONTH(AL$2),15),$AD$2,$AE$2,FALSE,DATE(YEAR($AD99),MONTH($AD99),1),DATE(YEAR($AE99),MONTH($AE99),28)),0)</f>
      </c>
      <c r="AM99" s="18">
        <f>IFERROR(_xlfn.BETA.DIST(DATE(YEAR(AM$2),MONTH(AM$2),15),$AD$2,$AE$2,FALSE,DATE(YEAR($AD99),MONTH($AD99),1),DATE(YEAR($AE99),MONTH($AE99),28)),0)</f>
      </c>
      <c r="AN99" s="18">
        <f>IFERROR(_xlfn.BETA.DIST(DATE(YEAR(AN$2),MONTH(AN$2),15),$AD$2,$AE$2,FALSE,DATE(YEAR($AD99),MONTH($AD99),1),DATE(YEAR($AE99),MONTH($AE99),28)),0)</f>
      </c>
      <c r="AO99" s="18">
        <f>IFERROR(_xlfn.BETA.DIST(DATE(YEAR(AO$2),MONTH(AO$2),15),$AD$2,$AE$2,FALSE,DATE(YEAR($AD99),MONTH($AD99),1),DATE(YEAR($AE99),MONTH($AE99),28)),0)</f>
      </c>
      <c r="AP99" s="18">
        <f>IFERROR(_xlfn.BETA.DIST(DATE(YEAR(AP$2),MONTH(AP$2),15),$AD$2,$AE$2,FALSE,DATE(YEAR($AD99),MONTH($AD99),1),DATE(YEAR($AE99),MONTH($AE99),28)),0)</f>
      </c>
      <c r="AQ99" s="18">
        <f>IFERROR(_xlfn.BETA.DIST(DATE(YEAR(AQ$2),MONTH(AQ$2),15),$AD$2,$AE$2,FALSE,DATE(YEAR($AD99),MONTH($AD99),1),DATE(YEAR($AE99),MONTH($AE99),28)),0)</f>
      </c>
      <c r="AR99" s="18">
        <f>IFERROR(_xlfn.BETA.DIST(DATE(YEAR(AR$2),MONTH(AR$2),15),$AD$2,$AE$2,FALSE,DATE(YEAR($AD99),MONTH($AD99),1),DATE(YEAR($AE99),MONTH($AE99),28)),0)</f>
      </c>
      <c r="AS99" s="18">
        <f>IFERROR(_xlfn.BETA.DIST(DATE(YEAR(AS$2),MONTH(AS$2),15),$AD$2,$AE$2,FALSE,DATE(YEAR($AD99),MONTH($AD99),1),DATE(YEAR($AE99),MONTH($AE99),28)),0)</f>
      </c>
      <c r="AT99" s="18">
        <f>IFERROR(_xlfn.BETA.DIST(DATE(YEAR(AT$2),MONTH(AT$2),15),$AD$2,$AE$2,FALSE,DATE(YEAR($AD99),MONTH($AD99),1),DATE(YEAR($AE99),MONTH($AE99),28)),0)</f>
      </c>
      <c r="AU99" s="18">
        <f>IFERROR(_xlfn.BETA.DIST(DATE(YEAR(AU$2),MONTH(AU$2),15),$AD$2,$AE$2,FALSE,DATE(YEAR($AD99),MONTH($AD99),1),DATE(YEAR($AE99),MONTH($AE99),28)),0)</f>
      </c>
      <c r="AV99" s="18">
        <f>SUM(AG99:AU99)</f>
      </c>
      <c r="AW99" s="18">
        <f>IF(J99&lt;&gt;0,J99,IF($AV99=0,0,AG99/$AV99*$Z99))</f>
      </c>
      <c r="AX99" s="18">
        <f>IF(K99&lt;&gt;0,K99,IF($AV99=0,0,AH99/$AV99*$Z99))</f>
      </c>
      <c r="AY99" s="18">
        <f>IF(L99&lt;&gt;0,L99,IF($AV99=0,0,AI99/$AV99*$Z99))</f>
      </c>
      <c r="AZ99" s="18">
        <f>IF(M99&lt;&gt;0,M99,IF($AV99=0,0,AJ99/$AV99*$Z99))</f>
      </c>
      <c r="BA99" s="18">
        <f>IF(N99&lt;&gt;0,N99,IF($AV99=0,0,AK99/$AV99*$Z99))</f>
      </c>
      <c r="BB99" s="18">
        <f>IF(O99&lt;&gt;0,O99,IF($AV99=0,0,AL99/$AV99*$Z99))</f>
      </c>
      <c r="BC99" s="18">
        <f>IF(P99&lt;&gt;0,P99,IF($AV99=0,0,AM99/$AV99*$Z99))</f>
      </c>
      <c r="BD99" s="18">
        <f>IF(Q99&lt;&gt;0,Q99,IF($AV99=0,0,AN99/$AV99*$Z99))</f>
      </c>
      <c r="BE99" s="18">
        <f>IF(R99&lt;&gt;0,R99,IF($AV99=0,0,AO99/$AV99*$Z99))</f>
      </c>
      <c r="BF99" s="18">
        <f>IF(S99&lt;&gt;0,S99,IF($AV99=0,0,AP99/$AV99*$Z99))</f>
      </c>
      <c r="BG99" s="18">
        <f>IF(T99&lt;&gt;0,T99,IF($AV99=0,0,AQ99/$AV99*$Z99))</f>
      </c>
      <c r="BH99" s="18">
        <f>IF(U99&lt;&gt;0,U99,IF($AV99=0,0,AR99/$AV99*$Z99))</f>
      </c>
      <c r="BI99" s="18">
        <f>IF(V99&lt;&gt;0,V99,IF($AV99=0,0,AS99/$AV99*$Z99))</f>
      </c>
      <c r="BJ99" s="18">
        <f>IF(W99&lt;&gt;0,W99,IF($AV99=0,0,AT99/$AV99*$Z99))</f>
      </c>
      <c r="BK99" s="18">
        <f>IF(X99&lt;&gt;0,X99,IF($AV99=0,0,AU99/$AV99*$Z99))</f>
      </c>
      <c r="BL99" s="18">
        <f>SUM(AW99:BK99)</f>
      </c>
      <c r="BM99" s="18">
        <f>I99-BL99</f>
      </c>
    </row>
    <row r="100" outlineLevel="1">
      <c r="A100" s="13" t="str">
        <v/>
      </c>
      <c r="B100" s="13" t="str">
        <v/>
      </c>
      <c r="C100" s="13" t="str">
        <v/>
      </c>
      <c r="D100" s="13" t="str">
        <v/>
      </c>
      <c r="E100" s="13" t="str">
        <v>Telecommunication and SCADA system</v>
      </c>
      <c r="F100" s="13" t="str">
        <v/>
      </c>
      <c r="G100" s="13">
        <f>SUM(G101)</f>
      </c>
      <c r="H100" s="13" t="str">
        <v/>
      </c>
      <c r="I100" s="13" t="str">
        <v/>
      </c>
      <c r="J100" s="13" t="str">
        <v/>
      </c>
      <c r="K100" s="13" t="str">
        <v/>
      </c>
      <c r="L100" s="13" t="str">
        <v/>
      </c>
      <c r="M100" s="13" t="str">
        <v/>
      </c>
      <c r="N100" s="13" t="str">
        <v/>
      </c>
      <c r="O100" s="13" t="str">
        <v/>
      </c>
      <c r="P100" s="13" t="str">
        <v/>
      </c>
      <c r="Q100" s="13" t="str">
        <v/>
      </c>
      <c r="R100" s="13" t="str">
        <v/>
      </c>
      <c r="S100" s="13" t="str">
        <v/>
      </c>
      <c r="T100" s="13" t="str">
        <v/>
      </c>
      <c r="U100" s="13" t="str">
        <v/>
      </c>
      <c r="V100" s="13" t="str">
        <v/>
      </c>
      <c r="W100" s="13" t="str">
        <v/>
      </c>
      <c r="X100" s="13" t="str">
        <v/>
      </c>
      <c r="Y100" s="13" t="str">
        <v/>
      </c>
      <c r="Z100" s="13" t="str">
        <v/>
      </c>
      <c r="AA100" s="13" t="str">
        <v/>
      </c>
      <c r="AB100" s="13" t="str">
        <v/>
      </c>
      <c r="AC100" s="13" t="str">
        <v/>
      </c>
      <c r="AD100" s="13" t="str">
        <v/>
      </c>
      <c r="AE100" s="13" t="str">
        <v/>
      </c>
      <c r="AF100" s="5" t="str">
        <v/>
      </c>
      <c r="AG100" s="13" t="str">
        <v/>
      </c>
      <c r="AH100" s="13" t="str">
        <v/>
      </c>
      <c r="AI100" s="13" t="str">
        <v/>
      </c>
      <c r="AJ100" s="13" t="str">
        <v/>
      </c>
      <c r="AK100" s="13" t="str">
        <v/>
      </c>
      <c r="AL100" s="13" t="str">
        <v/>
      </c>
      <c r="AM100" s="13" t="str">
        <v/>
      </c>
      <c r="AN100" s="13" t="str">
        <v/>
      </c>
      <c r="AO100" s="13" t="str">
        <v/>
      </c>
      <c r="AP100" s="13" t="str">
        <v/>
      </c>
      <c r="AQ100" s="13" t="str">
        <v/>
      </c>
      <c r="AR100" s="13" t="str">
        <v/>
      </c>
      <c r="AS100" s="13" t="str">
        <v/>
      </c>
      <c r="AT100" s="13" t="str">
        <v/>
      </c>
      <c r="AU100" s="13" t="str">
        <v/>
      </c>
      <c r="AV100" s="13" t="str">
        <v/>
      </c>
      <c r="AW100" s="13" t="str">
        <v/>
      </c>
      <c r="AX100" s="13" t="str">
        <v/>
      </c>
      <c r="AY100" s="13" t="str">
        <v/>
      </c>
      <c r="AZ100" s="13" t="str">
        <v/>
      </c>
      <c r="BA100" s="13" t="str">
        <v/>
      </c>
      <c r="BB100" s="13" t="str">
        <v/>
      </c>
      <c r="BC100" s="13" t="str">
        <v/>
      </c>
      <c r="BD100" s="13" t="str">
        <v/>
      </c>
      <c r="BE100" s="13" t="str">
        <v/>
      </c>
      <c r="BF100" s="13" t="str">
        <v/>
      </c>
      <c r="BG100" s="13" t="str">
        <v/>
      </c>
      <c r="BH100" s="13" t="str">
        <v/>
      </c>
      <c r="BI100" s="13" t="str">
        <v/>
      </c>
      <c r="BJ100" s="13" t="str">
        <v/>
      </c>
      <c r="BK100" s="13" t="str">
        <v/>
      </c>
      <c r="BL100" s="13" t="str">
        <v/>
      </c>
      <c r="BM100" s="13" t="str">
        <v/>
      </c>
    </row>
    <row r="101" outlineLevel="2">
      <c r="A101" s="15" t="str">
        <v/>
      </c>
      <c r="B101" s="15" t="str">
        <v/>
      </c>
      <c r="C101" s="15" t="str">
        <v/>
      </c>
      <c r="D101" s="15" t="str">
        <v/>
      </c>
      <c r="E101" s="15" t="str">
        <v/>
      </c>
      <c r="F101" s="15" t="str">
        <v>Telecommunication System</v>
      </c>
      <c r="G101" s="15">
        <v>108887.66</v>
      </c>
      <c r="H101" s="15" t="str">
        <v/>
      </c>
      <c r="I101" s="15" t="str">
        <v/>
      </c>
      <c r="J101" s="15" t="str">
        <v/>
      </c>
      <c r="K101" s="15" t="str">
        <v/>
      </c>
      <c r="L101" s="15" t="str">
        <v/>
      </c>
      <c r="M101" s="15" t="str">
        <v/>
      </c>
      <c r="N101" s="15" t="str">
        <v/>
      </c>
      <c r="O101" s="15" t="str">
        <v/>
      </c>
      <c r="P101" s="15" t="str">
        <v/>
      </c>
      <c r="Q101" s="15" t="str">
        <v/>
      </c>
      <c r="R101" s="15" t="str">
        <v/>
      </c>
      <c r="S101" s="15" t="str">
        <v/>
      </c>
      <c r="T101" s="15" t="str">
        <v/>
      </c>
      <c r="U101" s="15" t="str">
        <v/>
      </c>
      <c r="V101" s="15" t="str">
        <v/>
      </c>
      <c r="W101" s="15" t="str">
        <v/>
      </c>
      <c r="X101" s="15" t="str">
        <v/>
      </c>
      <c r="Y101" s="15" t="str">
        <v/>
      </c>
      <c r="Z101" s="15" t="str">
        <v/>
      </c>
      <c r="AA101" s="15" t="str">
        <v/>
      </c>
      <c r="AB101" s="15" t="str">
        <v/>
      </c>
      <c r="AC101" s="15" t="str">
        <v/>
      </c>
      <c r="AD101" s="15" t="str">
        <v/>
      </c>
      <c r="AE101" s="15" t="str">
        <v/>
      </c>
      <c r="AF101" s="5" t="str">
        <v/>
      </c>
      <c r="AG101" s="15" t="str">
        <v/>
      </c>
      <c r="AH101" s="15" t="str">
        <v/>
      </c>
      <c r="AI101" s="15" t="str">
        <v/>
      </c>
      <c r="AJ101" s="15" t="str">
        <v/>
      </c>
      <c r="AK101" s="15" t="str">
        <v/>
      </c>
      <c r="AL101" s="15" t="str">
        <v/>
      </c>
      <c r="AM101" s="15" t="str">
        <v/>
      </c>
      <c r="AN101" s="15" t="str">
        <v/>
      </c>
      <c r="AO101" s="15" t="str">
        <v/>
      </c>
      <c r="AP101" s="15" t="str">
        <v/>
      </c>
      <c r="AQ101" s="15" t="str">
        <v/>
      </c>
      <c r="AR101" s="15" t="str">
        <v/>
      </c>
      <c r="AS101" s="15" t="str">
        <v/>
      </c>
      <c r="AT101" s="15" t="str">
        <v/>
      </c>
      <c r="AU101" s="15" t="str">
        <v/>
      </c>
      <c r="AV101" s="15" t="str">
        <v/>
      </c>
      <c r="AW101" s="15" t="str">
        <v/>
      </c>
      <c r="AX101" s="15" t="str">
        <v/>
      </c>
      <c r="AY101" s="15" t="str">
        <v/>
      </c>
      <c r="AZ101" s="15" t="str">
        <v/>
      </c>
      <c r="BA101" s="15" t="str">
        <v/>
      </c>
      <c r="BB101" s="15" t="str">
        <v/>
      </c>
      <c r="BC101" s="15" t="str">
        <v/>
      </c>
      <c r="BD101" s="15" t="str">
        <v/>
      </c>
      <c r="BE101" s="15" t="str">
        <v/>
      </c>
      <c r="BF101" s="15" t="str">
        <v/>
      </c>
      <c r="BG101" s="15" t="str">
        <v/>
      </c>
      <c r="BH101" s="15" t="str">
        <v/>
      </c>
      <c r="BI101" s="15" t="str">
        <v/>
      </c>
      <c r="BJ101" s="15" t="str">
        <v/>
      </c>
      <c r="BK101" s="15" t="str">
        <v/>
      </c>
      <c r="BL101" s="15" t="str">
        <v/>
      </c>
      <c r="BM101" s="15" t="str">
        <v/>
      </c>
    </row>
    <row r="102" outlineLevel="3">
      <c r="A102" s="17" t="str">
        <v>10.1.1</v>
      </c>
      <c r="B102" s="17" t="str">
        <v/>
      </c>
      <c r="C102" s="17" t="str">
        <v/>
      </c>
      <c r="D102" s="17" t="str">
        <v/>
      </c>
      <c r="E102" s="17" t="str">
        <v>10.1.1</v>
      </c>
      <c r="F102" s="17" t="str">
        <v>Line matching unit</v>
      </c>
      <c r="G102" s="17">
        <v>108887.66</v>
      </c>
      <c r="H102" s="17" t="str">
        <v/>
      </c>
      <c r="I102" s="17" t="str">
        <v/>
      </c>
      <c r="J102" s="17" t="str">
        <v/>
      </c>
      <c r="K102" s="17" t="str">
        <v/>
      </c>
      <c r="L102" s="17" t="str">
        <v/>
      </c>
      <c r="M102" s="17" t="str">
        <v/>
      </c>
      <c r="N102" s="17" t="str">
        <v/>
      </c>
      <c r="O102" s="17" t="str">
        <v/>
      </c>
      <c r="P102" s="17" t="str">
        <v/>
      </c>
      <c r="Q102" s="17" t="str">
        <v/>
      </c>
      <c r="R102" s="17" t="str">
        <v/>
      </c>
      <c r="S102" s="17" t="str">
        <v/>
      </c>
      <c r="T102" s="17" t="str">
        <v/>
      </c>
      <c r="U102" s="17" t="str">
        <v/>
      </c>
      <c r="V102" s="17" t="str">
        <v/>
      </c>
      <c r="W102" s="17" t="str">
        <v/>
      </c>
      <c r="X102" s="17" t="str">
        <v/>
      </c>
      <c r="Y102" s="17" t="str">
        <v/>
      </c>
      <c r="Z102" s="17" t="str">
        <v/>
      </c>
      <c r="AA102" s="17" t="str">
        <v/>
      </c>
      <c r="AB102" s="17" t="str">
        <v/>
      </c>
      <c r="AC102" s="17" t="str">
        <v/>
      </c>
      <c r="AD102" s="17" t="str">
        <v/>
      </c>
      <c r="AE102" s="17" t="str">
        <v/>
      </c>
      <c r="AF102" s="5" t="str">
        <v/>
      </c>
      <c r="AG102" s="18">
        <f>IFERROR(_xlfn.BETA.DIST(DATE(YEAR(AG$2),MONTH(AG$2),15),$AD$2,$AE$2,FALSE,DATE(YEAR($AD102),MONTH($AD102),1),DATE(YEAR($AE102),MONTH($AE102),28)),0)</f>
      </c>
      <c r="AH102" s="18">
        <f>IFERROR(_xlfn.BETA.DIST(DATE(YEAR(AH$2),MONTH(AH$2),15),$AD$2,$AE$2,FALSE,DATE(YEAR($AD102),MONTH($AD102),1),DATE(YEAR($AE102),MONTH($AE102),28)),0)</f>
      </c>
      <c r="AI102" s="18">
        <f>IFERROR(_xlfn.BETA.DIST(DATE(YEAR(AI$2),MONTH(AI$2),15),$AD$2,$AE$2,FALSE,DATE(YEAR($AD102),MONTH($AD102),1),DATE(YEAR($AE102),MONTH($AE102),28)),0)</f>
      </c>
      <c r="AJ102" s="18">
        <f>IFERROR(_xlfn.BETA.DIST(DATE(YEAR(AJ$2),MONTH(AJ$2),15),$AD$2,$AE$2,FALSE,DATE(YEAR($AD102),MONTH($AD102),1),DATE(YEAR($AE102),MONTH($AE102),28)),0)</f>
      </c>
      <c r="AK102" s="18">
        <f>IFERROR(_xlfn.BETA.DIST(DATE(YEAR(AK$2),MONTH(AK$2),15),$AD$2,$AE$2,FALSE,DATE(YEAR($AD102),MONTH($AD102),1),DATE(YEAR($AE102),MONTH($AE102),28)),0)</f>
      </c>
      <c r="AL102" s="18">
        <f>IFERROR(_xlfn.BETA.DIST(DATE(YEAR(AL$2),MONTH(AL$2),15),$AD$2,$AE$2,FALSE,DATE(YEAR($AD102),MONTH($AD102),1),DATE(YEAR($AE102),MONTH($AE102),28)),0)</f>
      </c>
      <c r="AM102" s="18">
        <f>IFERROR(_xlfn.BETA.DIST(DATE(YEAR(AM$2),MONTH(AM$2),15),$AD$2,$AE$2,FALSE,DATE(YEAR($AD102),MONTH($AD102),1),DATE(YEAR($AE102),MONTH($AE102),28)),0)</f>
      </c>
      <c r="AN102" s="18">
        <f>IFERROR(_xlfn.BETA.DIST(DATE(YEAR(AN$2),MONTH(AN$2),15),$AD$2,$AE$2,FALSE,DATE(YEAR($AD102),MONTH($AD102),1),DATE(YEAR($AE102),MONTH($AE102),28)),0)</f>
      </c>
      <c r="AO102" s="18">
        <f>IFERROR(_xlfn.BETA.DIST(DATE(YEAR(AO$2),MONTH(AO$2),15),$AD$2,$AE$2,FALSE,DATE(YEAR($AD102),MONTH($AD102),1),DATE(YEAR($AE102),MONTH($AE102),28)),0)</f>
      </c>
      <c r="AP102" s="18">
        <f>IFERROR(_xlfn.BETA.DIST(DATE(YEAR(AP$2),MONTH(AP$2),15),$AD$2,$AE$2,FALSE,DATE(YEAR($AD102),MONTH($AD102),1),DATE(YEAR($AE102),MONTH($AE102),28)),0)</f>
      </c>
      <c r="AQ102" s="18">
        <f>IFERROR(_xlfn.BETA.DIST(DATE(YEAR(AQ$2),MONTH(AQ$2),15),$AD$2,$AE$2,FALSE,DATE(YEAR($AD102),MONTH($AD102),1),DATE(YEAR($AE102),MONTH($AE102),28)),0)</f>
      </c>
      <c r="AR102" s="18">
        <f>IFERROR(_xlfn.BETA.DIST(DATE(YEAR(AR$2),MONTH(AR$2),15),$AD$2,$AE$2,FALSE,DATE(YEAR($AD102),MONTH($AD102),1),DATE(YEAR($AE102),MONTH($AE102),28)),0)</f>
      </c>
      <c r="AS102" s="18">
        <f>IFERROR(_xlfn.BETA.DIST(DATE(YEAR(AS$2),MONTH(AS$2),15),$AD$2,$AE$2,FALSE,DATE(YEAR($AD102),MONTH($AD102),1),DATE(YEAR($AE102),MONTH($AE102),28)),0)</f>
      </c>
      <c r="AT102" s="18">
        <f>IFERROR(_xlfn.BETA.DIST(DATE(YEAR(AT$2),MONTH(AT$2),15),$AD$2,$AE$2,FALSE,DATE(YEAR($AD102),MONTH($AD102),1),DATE(YEAR($AE102),MONTH($AE102),28)),0)</f>
      </c>
      <c r="AU102" s="18">
        <f>IFERROR(_xlfn.BETA.DIST(DATE(YEAR(AU$2),MONTH(AU$2),15),$AD$2,$AE$2,FALSE,DATE(YEAR($AD102),MONTH($AD102),1),DATE(YEAR($AE102),MONTH($AE102),28)),0)</f>
      </c>
      <c r="AV102" s="18">
        <f>SUM(AG102:AU102)</f>
      </c>
      <c r="AW102" s="18">
        <f>IF(J102&lt;&gt;0,J102,IF($AV102=0,0,AG102/$AV102*$Z102))</f>
      </c>
      <c r="AX102" s="18">
        <f>IF(K102&lt;&gt;0,K102,IF($AV102=0,0,AH102/$AV102*$Z102))</f>
      </c>
      <c r="AY102" s="18">
        <f>IF(L102&lt;&gt;0,L102,IF($AV102=0,0,AI102/$AV102*$Z102))</f>
      </c>
      <c r="AZ102" s="18">
        <f>IF(M102&lt;&gt;0,M102,IF($AV102=0,0,AJ102/$AV102*$Z102))</f>
      </c>
      <c r="BA102" s="18">
        <f>IF(N102&lt;&gt;0,N102,IF($AV102=0,0,AK102/$AV102*$Z102))</f>
      </c>
      <c r="BB102" s="18">
        <f>IF(O102&lt;&gt;0,O102,IF($AV102=0,0,AL102/$AV102*$Z102))</f>
      </c>
      <c r="BC102" s="18">
        <f>IF(P102&lt;&gt;0,P102,IF($AV102=0,0,AM102/$AV102*$Z102))</f>
      </c>
      <c r="BD102" s="18">
        <f>IF(Q102&lt;&gt;0,Q102,IF($AV102=0,0,AN102/$AV102*$Z102))</f>
      </c>
      <c r="BE102" s="18">
        <f>IF(R102&lt;&gt;0,R102,IF($AV102=0,0,AO102/$AV102*$Z102))</f>
      </c>
      <c r="BF102" s="18">
        <f>IF(S102&lt;&gt;0,S102,IF($AV102=0,0,AP102/$AV102*$Z102))</f>
      </c>
      <c r="BG102" s="18">
        <f>IF(T102&lt;&gt;0,T102,IF($AV102=0,0,AQ102/$AV102*$Z102))</f>
      </c>
      <c r="BH102" s="18">
        <f>IF(U102&lt;&gt;0,U102,IF($AV102=0,0,AR102/$AV102*$Z102))</f>
      </c>
      <c r="BI102" s="18">
        <f>IF(V102&lt;&gt;0,V102,IF($AV102=0,0,AS102/$AV102*$Z102))</f>
      </c>
      <c r="BJ102" s="18">
        <f>IF(W102&lt;&gt;0,W102,IF($AV102=0,0,AT102/$AV102*$Z102))</f>
      </c>
      <c r="BK102" s="18">
        <f>IF(X102&lt;&gt;0,X102,IF($AV102=0,0,AU102/$AV102*$Z102))</f>
      </c>
      <c r="BL102" s="18">
        <f>SUM(AW102:BK102)</f>
      </c>
      <c r="BM102" s="17" t="str">
        <v/>
      </c>
    </row>
    <row r="103" outlineLevel="4">
      <c r="A103" s="5" t="str">
        <v>10.1.1</v>
      </c>
      <c r="B103" s="5" t="str">
        <v/>
      </c>
      <c r="C103" s="5" t="str">
        <v>BSKDGNGENGR05</v>
      </c>
      <c r="D103" s="5" t="str">
        <v>BSKDGNGENGR05</v>
      </c>
      <c r="E103" s="19">
        <f>IFERROR(_xlfn.XLOOKUP(F103,Assumptions!B:B,Assumptions!C:C),0)</f>
      </c>
      <c r="F103" s="5" t="str">
        <v>Advanced Payment</v>
      </c>
      <c r="G103" s="5" t="str">
        <v/>
      </c>
      <c r="H103" s="18">
        <f>G102*E103</f>
      </c>
      <c r="I103" s="18">
        <f>H103*(1-0)</f>
      </c>
      <c r="J103" s="18">
        <v>0</v>
      </c>
      <c r="K103" s="18">
        <v>0</v>
      </c>
      <c r="L103" s="18">
        <v>0</v>
      </c>
      <c r="M103" s="18">
        <v>0</v>
      </c>
      <c r="N103" s="18">
        <v>0</v>
      </c>
      <c r="O103" s="18">
        <v>0</v>
      </c>
      <c r="P103" s="18">
        <v>0</v>
      </c>
      <c r="Q103" s="18">
        <v>0</v>
      </c>
      <c r="R103" s="18">
        <v>0</v>
      </c>
      <c r="S103" s="18">
        <v>0</v>
      </c>
      <c r="T103" s="18">
        <v>0</v>
      </c>
      <c r="U103" s="18">
        <v>0</v>
      </c>
      <c r="V103" s="18">
        <v>0</v>
      </c>
      <c r="W103" s="18">
        <v>0</v>
      </c>
      <c r="X103" s="18">
        <v>0</v>
      </c>
      <c r="Y103" s="18">
        <f>SUM(J103:X103)</f>
      </c>
      <c r="Z103" s="18">
        <f>I103-Y103</f>
      </c>
      <c r="AA103" s="20">
        <v>46026</v>
      </c>
      <c r="AB103" s="20">
        <v>46026</v>
      </c>
      <c r="AC103" s="18">
        <f>IFERROR(_xlfn.XLOOKUP(F103,Assumptions!B:B,Assumptions!D:D),0)</f>
      </c>
      <c r="AD103" s="20">
        <f>AA103+AC103</f>
      </c>
      <c r="AE103" s="20">
        <f>AC103+AB103</f>
      </c>
      <c r="AF103" s="5" t="str">
        <v/>
      </c>
      <c r="AG103" s="18">
        <f>IFERROR(_xlfn.BETA.DIST(DATE(YEAR(AG$2),MONTH(AG$2),15),$AD$2,$AE$2,FALSE,DATE(YEAR($AD103),MONTH($AD103),1),DATE(YEAR($AE103),MONTH($AE103),28)),0)</f>
      </c>
      <c r="AH103" s="18">
        <f>IFERROR(_xlfn.BETA.DIST(DATE(YEAR(AH$2),MONTH(AH$2),15),$AD$2,$AE$2,FALSE,DATE(YEAR($AD103),MONTH($AD103),1),DATE(YEAR($AE103),MONTH($AE103),28)),0)</f>
      </c>
      <c r="AI103" s="18">
        <f>IFERROR(_xlfn.BETA.DIST(DATE(YEAR(AI$2),MONTH(AI$2),15),$AD$2,$AE$2,FALSE,DATE(YEAR($AD103),MONTH($AD103),1),DATE(YEAR($AE103),MONTH($AE103),28)),0)</f>
      </c>
      <c r="AJ103" s="18">
        <f>IFERROR(_xlfn.BETA.DIST(DATE(YEAR(AJ$2),MONTH(AJ$2),15),$AD$2,$AE$2,FALSE,DATE(YEAR($AD103),MONTH($AD103),1),DATE(YEAR($AE103),MONTH($AE103),28)),0)</f>
      </c>
      <c r="AK103" s="18">
        <f>IFERROR(_xlfn.BETA.DIST(DATE(YEAR(AK$2),MONTH(AK$2),15),$AD$2,$AE$2,FALSE,DATE(YEAR($AD103),MONTH($AD103),1),DATE(YEAR($AE103),MONTH($AE103),28)),0)</f>
      </c>
      <c r="AL103" s="18">
        <f>IFERROR(_xlfn.BETA.DIST(DATE(YEAR(AL$2),MONTH(AL$2),15),$AD$2,$AE$2,FALSE,DATE(YEAR($AD103),MONTH($AD103),1),DATE(YEAR($AE103),MONTH($AE103),28)),0)</f>
      </c>
      <c r="AM103" s="18">
        <f>IFERROR(_xlfn.BETA.DIST(DATE(YEAR(AM$2),MONTH(AM$2),15),$AD$2,$AE$2,FALSE,DATE(YEAR($AD103),MONTH($AD103),1),DATE(YEAR($AE103),MONTH($AE103),28)),0)</f>
      </c>
      <c r="AN103" s="18">
        <f>IFERROR(_xlfn.BETA.DIST(DATE(YEAR(AN$2),MONTH(AN$2),15),$AD$2,$AE$2,FALSE,DATE(YEAR($AD103),MONTH($AD103),1),DATE(YEAR($AE103),MONTH($AE103),28)),0)</f>
      </c>
      <c r="AO103" s="18">
        <f>IFERROR(_xlfn.BETA.DIST(DATE(YEAR(AO$2),MONTH(AO$2),15),$AD$2,$AE$2,FALSE,DATE(YEAR($AD103),MONTH($AD103),1),DATE(YEAR($AE103),MONTH($AE103),28)),0)</f>
      </c>
      <c r="AP103" s="18">
        <f>IFERROR(_xlfn.BETA.DIST(DATE(YEAR(AP$2),MONTH(AP$2),15),$AD$2,$AE$2,FALSE,DATE(YEAR($AD103),MONTH($AD103),1),DATE(YEAR($AE103),MONTH($AE103),28)),0)</f>
      </c>
      <c r="AQ103" s="18">
        <f>IFERROR(_xlfn.BETA.DIST(DATE(YEAR(AQ$2),MONTH(AQ$2),15),$AD$2,$AE$2,FALSE,DATE(YEAR($AD103),MONTH($AD103),1),DATE(YEAR($AE103),MONTH($AE103),28)),0)</f>
      </c>
      <c r="AR103" s="18">
        <f>IFERROR(_xlfn.BETA.DIST(DATE(YEAR(AR$2),MONTH(AR$2),15),$AD$2,$AE$2,FALSE,DATE(YEAR($AD103),MONTH($AD103),1),DATE(YEAR($AE103),MONTH($AE103),28)),0)</f>
      </c>
      <c r="AS103" s="18">
        <f>IFERROR(_xlfn.BETA.DIST(DATE(YEAR(AS$2),MONTH(AS$2),15),$AD$2,$AE$2,FALSE,DATE(YEAR($AD103),MONTH($AD103),1),DATE(YEAR($AE103),MONTH($AE103),28)),0)</f>
      </c>
      <c r="AT103" s="18">
        <f>IFERROR(_xlfn.BETA.DIST(DATE(YEAR(AT$2),MONTH(AT$2),15),$AD$2,$AE$2,FALSE,DATE(YEAR($AD103),MONTH($AD103),1),DATE(YEAR($AE103),MONTH($AE103),28)),0)</f>
      </c>
      <c r="AU103" s="18">
        <f>IFERROR(_xlfn.BETA.DIST(DATE(YEAR(AU$2),MONTH(AU$2),15),$AD$2,$AE$2,FALSE,DATE(YEAR($AD103),MONTH($AD103),1),DATE(YEAR($AE103),MONTH($AE103),28)),0)</f>
      </c>
      <c r="AV103" s="18">
        <f>SUM(AG103:AU103)</f>
      </c>
      <c r="AW103" s="18">
        <f>IF(J103&lt;&gt;0,J103,IF($AV103=0,0,AG103/$AV103*$Z103))</f>
      </c>
      <c r="AX103" s="18">
        <f>IF(K103&lt;&gt;0,K103,IF($AV103=0,0,AH103/$AV103*$Z103))</f>
      </c>
      <c r="AY103" s="18">
        <f>IF(L103&lt;&gt;0,L103,IF($AV103=0,0,AI103/$AV103*$Z103))</f>
      </c>
      <c r="AZ103" s="18">
        <f>IF(M103&lt;&gt;0,M103,IF($AV103=0,0,AJ103/$AV103*$Z103))</f>
      </c>
      <c r="BA103" s="18">
        <f>IF(N103&lt;&gt;0,N103,IF($AV103=0,0,AK103/$AV103*$Z103))</f>
      </c>
      <c r="BB103" s="18">
        <f>IF(O103&lt;&gt;0,O103,IF($AV103=0,0,AL103/$AV103*$Z103))</f>
      </c>
      <c r="BC103" s="18">
        <f>IF(P103&lt;&gt;0,P103,IF($AV103=0,0,AM103/$AV103*$Z103))</f>
      </c>
      <c r="BD103" s="18">
        <f>IF(Q103&lt;&gt;0,Q103,IF($AV103=0,0,AN103/$AV103*$Z103))</f>
      </c>
      <c r="BE103" s="18">
        <f>IF(R103&lt;&gt;0,R103,IF($AV103=0,0,AO103/$AV103*$Z103))</f>
      </c>
      <c r="BF103" s="18">
        <f>IF(S103&lt;&gt;0,S103,IF($AV103=0,0,AP103/$AV103*$Z103))</f>
      </c>
      <c r="BG103" s="18">
        <f>IF(T103&lt;&gt;0,T103,IF($AV103=0,0,AQ103/$AV103*$Z103))</f>
      </c>
      <c r="BH103" s="18">
        <f>IF(U103&lt;&gt;0,U103,IF($AV103=0,0,AR103/$AV103*$Z103))</f>
      </c>
      <c r="BI103" s="18">
        <f>IF(V103&lt;&gt;0,V103,IF($AV103=0,0,AS103/$AV103*$Z103))</f>
      </c>
      <c r="BJ103" s="18">
        <f>IF(W103&lt;&gt;0,W103,IF($AV103=0,0,AT103/$AV103*$Z103))</f>
      </c>
      <c r="BK103" s="18">
        <f>IF(X103&lt;&gt;0,X103,IF($AV103=0,0,AU103/$AV103*$Z103))</f>
      </c>
      <c r="BL103" s="18">
        <f>SUM(AW103:BK103)</f>
      </c>
      <c r="BM103" s="18">
        <f>I103-BL103</f>
      </c>
    </row>
    <row r="104" outlineLevel="4">
      <c r="A104" s="5" t="str">
        <v>10.1.1</v>
      </c>
      <c r="B104" s="5" t="str">
        <v/>
      </c>
      <c r="C104" s="5" t="str">
        <v/>
      </c>
      <c r="D104" s="5" t="str">
        <v/>
      </c>
      <c r="E104" s="19">
        <f>IFERROR(_xlfn.XLOOKUP(F104,Assumptions!B:B,Assumptions!C:C),0)</f>
      </c>
      <c r="F104" s="5" t="str">
        <v>Site Delivery EUR</v>
      </c>
      <c r="G104" s="5" t="str">
        <v/>
      </c>
      <c r="H104" s="18">
        <f>G102*E104</f>
      </c>
      <c r="I104" s="18">
        <f>H104*(1-0)</f>
      </c>
      <c r="J104" s="18">
        <v>0</v>
      </c>
      <c r="K104" s="18">
        <v>0</v>
      </c>
      <c r="L104" s="18">
        <v>0</v>
      </c>
      <c r="M104" s="18">
        <v>0</v>
      </c>
      <c r="N104" s="18">
        <v>0</v>
      </c>
      <c r="O104" s="18">
        <v>0</v>
      </c>
      <c r="P104" s="18">
        <v>0</v>
      </c>
      <c r="Q104" s="18">
        <v>0</v>
      </c>
      <c r="R104" s="18">
        <v>0</v>
      </c>
      <c r="S104" s="18">
        <v>0</v>
      </c>
      <c r="T104" s="18">
        <v>0</v>
      </c>
      <c r="U104" s="18">
        <v>0</v>
      </c>
      <c r="V104" s="18">
        <v>0</v>
      </c>
      <c r="W104" s="18">
        <v>0</v>
      </c>
      <c r="X104" s="18">
        <v>0</v>
      </c>
      <c r="Y104" s="18">
        <f>SUM(J104:X104)</f>
      </c>
      <c r="Z104" s="18">
        <f>I104-Y104</f>
      </c>
      <c r="AA104" s="5" t="str">
        <v/>
      </c>
      <c r="AB104" s="5" t="str">
        <v/>
      </c>
      <c r="AC104" s="18">
        <f>IFERROR(_xlfn.XLOOKUP(F104,Assumptions!B:B,Assumptions!D:D),0)</f>
      </c>
      <c r="AD104" s="20">
        <f>AA104+AC104</f>
      </c>
      <c r="AE104" s="20">
        <f>AC104+AB104</f>
      </c>
      <c r="AF104" s="5" t="str">
        <v/>
      </c>
      <c r="AG104" s="18">
        <f>IFERROR(_xlfn.BETA.DIST(DATE(YEAR(AG$2),MONTH(AG$2),15),$AD$2,$AE$2,FALSE,DATE(YEAR($AD104),MONTH($AD104),1),DATE(YEAR($AE104),MONTH($AE104),28)),0)</f>
      </c>
      <c r="AH104" s="18">
        <f>IFERROR(_xlfn.BETA.DIST(DATE(YEAR(AH$2),MONTH(AH$2),15),$AD$2,$AE$2,FALSE,DATE(YEAR($AD104),MONTH($AD104),1),DATE(YEAR($AE104),MONTH($AE104),28)),0)</f>
      </c>
      <c r="AI104" s="18">
        <f>IFERROR(_xlfn.BETA.DIST(DATE(YEAR(AI$2),MONTH(AI$2),15),$AD$2,$AE$2,FALSE,DATE(YEAR($AD104),MONTH($AD104),1),DATE(YEAR($AE104),MONTH($AE104),28)),0)</f>
      </c>
      <c r="AJ104" s="18">
        <f>IFERROR(_xlfn.BETA.DIST(DATE(YEAR(AJ$2),MONTH(AJ$2),15),$AD$2,$AE$2,FALSE,DATE(YEAR($AD104),MONTH($AD104),1),DATE(YEAR($AE104),MONTH($AE104),28)),0)</f>
      </c>
      <c r="AK104" s="18">
        <f>IFERROR(_xlfn.BETA.DIST(DATE(YEAR(AK$2),MONTH(AK$2),15),$AD$2,$AE$2,FALSE,DATE(YEAR($AD104),MONTH($AD104),1),DATE(YEAR($AE104),MONTH($AE104),28)),0)</f>
      </c>
      <c r="AL104" s="18">
        <f>IFERROR(_xlfn.BETA.DIST(DATE(YEAR(AL$2),MONTH(AL$2),15),$AD$2,$AE$2,FALSE,DATE(YEAR($AD104),MONTH($AD104),1),DATE(YEAR($AE104),MONTH($AE104),28)),0)</f>
      </c>
      <c r="AM104" s="18">
        <f>IFERROR(_xlfn.BETA.DIST(DATE(YEAR(AM$2),MONTH(AM$2),15),$AD$2,$AE$2,FALSE,DATE(YEAR($AD104),MONTH($AD104),1),DATE(YEAR($AE104),MONTH($AE104),28)),0)</f>
      </c>
      <c r="AN104" s="18">
        <f>IFERROR(_xlfn.BETA.DIST(DATE(YEAR(AN$2),MONTH(AN$2),15),$AD$2,$AE$2,FALSE,DATE(YEAR($AD104),MONTH($AD104),1),DATE(YEAR($AE104),MONTH($AE104),28)),0)</f>
      </c>
      <c r="AO104" s="18">
        <f>IFERROR(_xlfn.BETA.DIST(DATE(YEAR(AO$2),MONTH(AO$2),15),$AD$2,$AE$2,FALSE,DATE(YEAR($AD104),MONTH($AD104),1),DATE(YEAR($AE104),MONTH($AE104),28)),0)</f>
      </c>
      <c r="AP104" s="18">
        <f>IFERROR(_xlfn.BETA.DIST(DATE(YEAR(AP$2),MONTH(AP$2),15),$AD$2,$AE$2,FALSE,DATE(YEAR($AD104),MONTH($AD104),1),DATE(YEAR($AE104),MONTH($AE104),28)),0)</f>
      </c>
      <c r="AQ104" s="18">
        <f>IFERROR(_xlfn.BETA.DIST(DATE(YEAR(AQ$2),MONTH(AQ$2),15),$AD$2,$AE$2,FALSE,DATE(YEAR($AD104),MONTH($AD104),1),DATE(YEAR($AE104),MONTH($AE104),28)),0)</f>
      </c>
      <c r="AR104" s="18">
        <f>IFERROR(_xlfn.BETA.DIST(DATE(YEAR(AR$2),MONTH(AR$2),15),$AD$2,$AE$2,FALSE,DATE(YEAR($AD104),MONTH($AD104),1),DATE(YEAR($AE104),MONTH($AE104),28)),0)</f>
      </c>
      <c r="AS104" s="18">
        <f>IFERROR(_xlfn.BETA.DIST(DATE(YEAR(AS$2),MONTH(AS$2),15),$AD$2,$AE$2,FALSE,DATE(YEAR($AD104),MONTH($AD104),1),DATE(YEAR($AE104),MONTH($AE104),28)),0)</f>
      </c>
      <c r="AT104" s="18">
        <f>IFERROR(_xlfn.BETA.DIST(DATE(YEAR(AT$2),MONTH(AT$2),15),$AD$2,$AE$2,FALSE,DATE(YEAR($AD104),MONTH($AD104),1),DATE(YEAR($AE104),MONTH($AE104),28)),0)</f>
      </c>
      <c r="AU104" s="18">
        <f>IFERROR(_xlfn.BETA.DIST(DATE(YEAR(AU$2),MONTH(AU$2),15),$AD$2,$AE$2,FALSE,DATE(YEAR($AD104),MONTH($AD104),1),DATE(YEAR($AE104),MONTH($AE104),28)),0)</f>
      </c>
      <c r="AV104" s="18">
        <f>SUM(AG104:AU104)</f>
      </c>
      <c r="AW104" s="18">
        <f>IF(J104&lt;&gt;0,J104,IF($AV104=0,0,AG104/$AV104*$Z104))</f>
      </c>
      <c r="AX104" s="18">
        <f>IF(K104&lt;&gt;0,K104,IF($AV104=0,0,AH104/$AV104*$Z104))</f>
      </c>
      <c r="AY104" s="18">
        <f>IF(L104&lt;&gt;0,L104,IF($AV104=0,0,AI104/$AV104*$Z104))</f>
      </c>
      <c r="AZ104" s="18">
        <f>IF(M104&lt;&gt;0,M104,IF($AV104=0,0,AJ104/$AV104*$Z104))</f>
      </c>
      <c r="BA104" s="18">
        <f>IF(N104&lt;&gt;0,N104,IF($AV104=0,0,AK104/$AV104*$Z104))</f>
      </c>
      <c r="BB104" s="18">
        <f>IF(O104&lt;&gt;0,O104,IF($AV104=0,0,AL104/$AV104*$Z104))</f>
      </c>
      <c r="BC104" s="18">
        <f>IF(P104&lt;&gt;0,P104,IF($AV104=0,0,AM104/$AV104*$Z104))</f>
      </c>
      <c r="BD104" s="18">
        <f>IF(Q104&lt;&gt;0,Q104,IF($AV104=0,0,AN104/$AV104*$Z104))</f>
      </c>
      <c r="BE104" s="18">
        <f>IF(R104&lt;&gt;0,R104,IF($AV104=0,0,AO104/$AV104*$Z104))</f>
      </c>
      <c r="BF104" s="18">
        <f>IF(S104&lt;&gt;0,S104,IF($AV104=0,0,AP104/$AV104*$Z104))</f>
      </c>
      <c r="BG104" s="18">
        <f>IF(T104&lt;&gt;0,T104,IF($AV104=0,0,AQ104/$AV104*$Z104))</f>
      </c>
      <c r="BH104" s="18">
        <f>IF(U104&lt;&gt;0,U104,IF($AV104=0,0,AR104/$AV104*$Z104))</f>
      </c>
      <c r="BI104" s="18">
        <f>IF(V104&lt;&gt;0,V104,IF($AV104=0,0,AS104/$AV104*$Z104))</f>
      </c>
      <c r="BJ104" s="18">
        <f>IF(W104&lt;&gt;0,W104,IF($AV104=0,0,AT104/$AV104*$Z104))</f>
      </c>
      <c r="BK104" s="18">
        <f>IF(X104&lt;&gt;0,X104,IF($AV104=0,0,AU104/$AV104*$Z104))</f>
      </c>
      <c r="BL104" s="18">
        <f>SUM(AW104:BK104)</f>
      </c>
      <c r="BM104" s="18">
        <f>I104-BL104</f>
      </c>
    </row>
    <row r="105" outlineLevel="4">
      <c r="A105" s="5" t="str">
        <v>10.1.1</v>
      </c>
      <c r="B105" s="5" t="str">
        <v/>
      </c>
      <c r="C105" s="5" t="str">
        <v>BSKDGNGENGR07</v>
      </c>
      <c r="D105" s="5" t="str">
        <v>BSKDGNGENGR07</v>
      </c>
      <c r="E105" s="19">
        <f>IFERROR(_xlfn.XLOOKUP(F105,Assumptions!B:B,Assumptions!C:C),0)</f>
      </c>
      <c r="F105" s="5" t="str">
        <v>Retention</v>
      </c>
      <c r="G105" s="5" t="str">
        <v/>
      </c>
      <c r="H105" s="18">
        <f>G102*E105</f>
      </c>
      <c r="I105" s="18">
        <f>H105*(1-0)</f>
      </c>
      <c r="J105" s="18">
        <v>0</v>
      </c>
      <c r="K105" s="18">
        <v>0</v>
      </c>
      <c r="L105" s="18">
        <v>0</v>
      </c>
      <c r="M105" s="18">
        <v>0</v>
      </c>
      <c r="N105" s="18">
        <v>0</v>
      </c>
      <c r="O105" s="18">
        <v>0</v>
      </c>
      <c r="P105" s="18">
        <v>0</v>
      </c>
      <c r="Q105" s="18">
        <v>0</v>
      </c>
      <c r="R105" s="18">
        <v>0</v>
      </c>
      <c r="S105" s="18">
        <v>0</v>
      </c>
      <c r="T105" s="18">
        <v>0</v>
      </c>
      <c r="U105" s="18">
        <v>0</v>
      </c>
      <c r="V105" s="18">
        <v>0</v>
      </c>
      <c r="W105" s="18">
        <v>0</v>
      </c>
      <c r="X105" s="18">
        <v>0</v>
      </c>
      <c r="Y105" s="18">
        <f>SUM(J105:X105)</f>
      </c>
      <c r="Z105" s="18">
        <f>I105-Y105</f>
      </c>
      <c r="AA105" s="20">
        <v>46483</v>
      </c>
      <c r="AB105" s="20">
        <v>46483</v>
      </c>
      <c r="AC105" s="18">
        <f>IFERROR(_xlfn.XLOOKUP(F105,Assumptions!B:B,Assumptions!D:D),0)</f>
      </c>
      <c r="AD105" s="20">
        <f>AA105+AC105</f>
      </c>
      <c r="AE105" s="20">
        <f>AC105+AB105</f>
      </c>
      <c r="AF105" s="5" t="str">
        <v/>
      </c>
      <c r="AG105" s="18">
        <f>IFERROR(_xlfn.BETA.DIST(DATE(YEAR(AG$2),MONTH(AG$2),15),$AD$2,$AE$2,FALSE,DATE(YEAR($AD105),MONTH($AD105),1),DATE(YEAR($AE105),MONTH($AE105),28)),0)</f>
      </c>
      <c r="AH105" s="18">
        <f>IFERROR(_xlfn.BETA.DIST(DATE(YEAR(AH$2),MONTH(AH$2),15),$AD$2,$AE$2,FALSE,DATE(YEAR($AD105),MONTH($AD105),1),DATE(YEAR($AE105),MONTH($AE105),28)),0)</f>
      </c>
      <c r="AI105" s="18">
        <f>IFERROR(_xlfn.BETA.DIST(DATE(YEAR(AI$2),MONTH(AI$2),15),$AD$2,$AE$2,FALSE,DATE(YEAR($AD105),MONTH($AD105),1),DATE(YEAR($AE105),MONTH($AE105),28)),0)</f>
      </c>
      <c r="AJ105" s="18">
        <f>IFERROR(_xlfn.BETA.DIST(DATE(YEAR(AJ$2),MONTH(AJ$2),15),$AD$2,$AE$2,FALSE,DATE(YEAR($AD105),MONTH($AD105),1),DATE(YEAR($AE105),MONTH($AE105),28)),0)</f>
      </c>
      <c r="AK105" s="18">
        <f>IFERROR(_xlfn.BETA.DIST(DATE(YEAR(AK$2),MONTH(AK$2),15),$AD$2,$AE$2,FALSE,DATE(YEAR($AD105),MONTH($AD105),1),DATE(YEAR($AE105),MONTH($AE105),28)),0)</f>
      </c>
      <c r="AL105" s="18">
        <f>IFERROR(_xlfn.BETA.DIST(DATE(YEAR(AL$2),MONTH(AL$2),15),$AD$2,$AE$2,FALSE,DATE(YEAR($AD105),MONTH($AD105),1),DATE(YEAR($AE105),MONTH($AE105),28)),0)</f>
      </c>
      <c r="AM105" s="18">
        <f>IFERROR(_xlfn.BETA.DIST(DATE(YEAR(AM$2),MONTH(AM$2),15),$AD$2,$AE$2,FALSE,DATE(YEAR($AD105),MONTH($AD105),1),DATE(YEAR($AE105),MONTH($AE105),28)),0)</f>
      </c>
      <c r="AN105" s="18">
        <f>IFERROR(_xlfn.BETA.DIST(DATE(YEAR(AN$2),MONTH(AN$2),15),$AD$2,$AE$2,FALSE,DATE(YEAR($AD105),MONTH($AD105),1),DATE(YEAR($AE105),MONTH($AE105),28)),0)</f>
      </c>
      <c r="AO105" s="18">
        <f>IFERROR(_xlfn.BETA.DIST(DATE(YEAR(AO$2),MONTH(AO$2),15),$AD$2,$AE$2,FALSE,DATE(YEAR($AD105),MONTH($AD105),1),DATE(YEAR($AE105),MONTH($AE105),28)),0)</f>
      </c>
      <c r="AP105" s="18">
        <f>IFERROR(_xlfn.BETA.DIST(DATE(YEAR(AP$2),MONTH(AP$2),15),$AD$2,$AE$2,FALSE,DATE(YEAR($AD105),MONTH($AD105),1),DATE(YEAR($AE105),MONTH($AE105),28)),0)</f>
      </c>
      <c r="AQ105" s="18">
        <f>IFERROR(_xlfn.BETA.DIST(DATE(YEAR(AQ$2),MONTH(AQ$2),15),$AD$2,$AE$2,FALSE,DATE(YEAR($AD105),MONTH($AD105),1),DATE(YEAR($AE105),MONTH($AE105),28)),0)</f>
      </c>
      <c r="AR105" s="18">
        <f>IFERROR(_xlfn.BETA.DIST(DATE(YEAR(AR$2),MONTH(AR$2),15),$AD$2,$AE$2,FALSE,DATE(YEAR($AD105),MONTH($AD105),1),DATE(YEAR($AE105),MONTH($AE105),28)),0)</f>
      </c>
      <c r="AS105" s="18">
        <f>IFERROR(_xlfn.BETA.DIST(DATE(YEAR(AS$2),MONTH(AS$2),15),$AD$2,$AE$2,FALSE,DATE(YEAR($AD105),MONTH($AD105),1),DATE(YEAR($AE105),MONTH($AE105),28)),0)</f>
      </c>
      <c r="AT105" s="18">
        <f>IFERROR(_xlfn.BETA.DIST(DATE(YEAR(AT$2),MONTH(AT$2),15),$AD$2,$AE$2,FALSE,DATE(YEAR($AD105),MONTH($AD105),1),DATE(YEAR($AE105),MONTH($AE105),28)),0)</f>
      </c>
      <c r="AU105" s="18">
        <f>IFERROR(_xlfn.BETA.DIST(DATE(YEAR(AU$2),MONTH(AU$2),15),$AD$2,$AE$2,FALSE,DATE(YEAR($AD105),MONTH($AD105),1),DATE(YEAR($AE105),MONTH($AE105),28)),0)</f>
      </c>
      <c r="AV105" s="18">
        <f>SUM(AG105:AU105)</f>
      </c>
      <c r="AW105" s="18">
        <f>IF(J105&lt;&gt;0,J105,IF($AV105=0,0,AG105/$AV105*$Z105))</f>
      </c>
      <c r="AX105" s="18">
        <f>IF(K105&lt;&gt;0,K105,IF($AV105=0,0,AH105/$AV105*$Z105))</f>
      </c>
      <c r="AY105" s="18">
        <f>IF(L105&lt;&gt;0,L105,IF($AV105=0,0,AI105/$AV105*$Z105))</f>
      </c>
      <c r="AZ105" s="18">
        <f>IF(M105&lt;&gt;0,M105,IF($AV105=0,0,AJ105/$AV105*$Z105))</f>
      </c>
      <c r="BA105" s="18">
        <f>IF(N105&lt;&gt;0,N105,IF($AV105=0,0,AK105/$AV105*$Z105))</f>
      </c>
      <c r="BB105" s="18">
        <f>IF(O105&lt;&gt;0,O105,IF($AV105=0,0,AL105/$AV105*$Z105))</f>
      </c>
      <c r="BC105" s="18">
        <f>IF(P105&lt;&gt;0,P105,IF($AV105=0,0,AM105/$AV105*$Z105))</f>
      </c>
      <c r="BD105" s="18">
        <f>IF(Q105&lt;&gt;0,Q105,IF($AV105=0,0,AN105/$AV105*$Z105))</f>
      </c>
      <c r="BE105" s="18">
        <f>IF(R105&lt;&gt;0,R105,IF($AV105=0,0,AO105/$AV105*$Z105))</f>
      </c>
      <c r="BF105" s="18">
        <f>IF(S105&lt;&gt;0,S105,IF($AV105=0,0,AP105/$AV105*$Z105))</f>
      </c>
      <c r="BG105" s="18">
        <f>IF(T105&lt;&gt;0,T105,IF($AV105=0,0,AQ105/$AV105*$Z105))</f>
      </c>
      <c r="BH105" s="18">
        <f>IF(U105&lt;&gt;0,U105,IF($AV105=0,0,AR105/$AV105*$Z105))</f>
      </c>
      <c r="BI105" s="18">
        <f>IF(V105&lt;&gt;0,V105,IF($AV105=0,0,AS105/$AV105*$Z105))</f>
      </c>
      <c r="BJ105" s="18">
        <f>IF(W105&lt;&gt;0,W105,IF($AV105=0,0,AT105/$AV105*$Z105))</f>
      </c>
      <c r="BK105" s="18">
        <f>IF(X105&lt;&gt;0,X105,IF($AV105=0,0,AU105/$AV105*$Z105))</f>
      </c>
      <c r="BL105" s="18">
        <f>SUM(AW105:BK105)</f>
      </c>
      <c r="BM105" s="18">
        <f>I105-BL105</f>
      </c>
    </row>
    <row r="106" outlineLevel="1">
      <c r="A106" s="13" t="str">
        <v/>
      </c>
      <c r="B106" s="13" t="str">
        <v/>
      </c>
      <c r="C106" s="13" t="str">
        <v/>
      </c>
      <c r="D106" s="13" t="str">
        <v/>
      </c>
      <c r="E106" s="13" t="str">
        <v>Spare Parts</v>
      </c>
      <c r="F106" s="13" t="str">
        <v/>
      </c>
      <c r="G106" s="13">
        <f>SUM(G107,G128)</f>
      </c>
      <c r="H106" s="13" t="str">
        <v/>
      </c>
      <c r="I106" s="13" t="str">
        <v/>
      </c>
      <c r="J106" s="13" t="str">
        <v/>
      </c>
      <c r="K106" s="13" t="str">
        <v/>
      </c>
      <c r="L106" s="13" t="str">
        <v/>
      </c>
      <c r="M106" s="13" t="str">
        <v/>
      </c>
      <c r="N106" s="13" t="str">
        <v/>
      </c>
      <c r="O106" s="13" t="str">
        <v/>
      </c>
      <c r="P106" s="13" t="str">
        <v/>
      </c>
      <c r="Q106" s="13" t="str">
        <v/>
      </c>
      <c r="R106" s="13" t="str">
        <v/>
      </c>
      <c r="S106" s="13" t="str">
        <v/>
      </c>
      <c r="T106" s="13" t="str">
        <v/>
      </c>
      <c r="U106" s="13" t="str">
        <v/>
      </c>
      <c r="V106" s="13" t="str">
        <v/>
      </c>
      <c r="W106" s="13" t="str">
        <v/>
      </c>
      <c r="X106" s="13" t="str">
        <v/>
      </c>
      <c r="Y106" s="13" t="str">
        <v/>
      </c>
      <c r="Z106" s="13" t="str">
        <v/>
      </c>
      <c r="AA106" s="13" t="str">
        <v/>
      </c>
      <c r="AB106" s="13" t="str">
        <v/>
      </c>
      <c r="AC106" s="13" t="str">
        <v/>
      </c>
      <c r="AD106" s="13" t="str">
        <v/>
      </c>
      <c r="AE106" s="13" t="str">
        <v/>
      </c>
      <c r="AF106" s="5" t="str">
        <v/>
      </c>
      <c r="AG106" s="13" t="str">
        <v/>
      </c>
      <c r="AH106" s="13" t="str">
        <v/>
      </c>
      <c r="AI106" s="13" t="str">
        <v/>
      </c>
      <c r="AJ106" s="13" t="str">
        <v/>
      </c>
      <c r="AK106" s="13" t="str">
        <v/>
      </c>
      <c r="AL106" s="13" t="str">
        <v/>
      </c>
      <c r="AM106" s="13" t="str">
        <v/>
      </c>
      <c r="AN106" s="13" t="str">
        <v/>
      </c>
      <c r="AO106" s="13" t="str">
        <v/>
      </c>
      <c r="AP106" s="13" t="str">
        <v/>
      </c>
      <c r="AQ106" s="13" t="str">
        <v/>
      </c>
      <c r="AR106" s="13" t="str">
        <v/>
      </c>
      <c r="AS106" s="13" t="str">
        <v/>
      </c>
      <c r="AT106" s="13" t="str">
        <v/>
      </c>
      <c r="AU106" s="13" t="str">
        <v/>
      </c>
      <c r="AV106" s="13" t="str">
        <v/>
      </c>
      <c r="AW106" s="13" t="str">
        <v/>
      </c>
      <c r="AX106" s="13" t="str">
        <v/>
      </c>
      <c r="AY106" s="13" t="str">
        <v/>
      </c>
      <c r="AZ106" s="13" t="str">
        <v/>
      </c>
      <c r="BA106" s="13" t="str">
        <v/>
      </c>
      <c r="BB106" s="13" t="str">
        <v/>
      </c>
      <c r="BC106" s="13" t="str">
        <v/>
      </c>
      <c r="BD106" s="13" t="str">
        <v/>
      </c>
      <c r="BE106" s="13" t="str">
        <v/>
      </c>
      <c r="BF106" s="13" t="str">
        <v/>
      </c>
      <c r="BG106" s="13" t="str">
        <v/>
      </c>
      <c r="BH106" s="13" t="str">
        <v/>
      </c>
      <c r="BI106" s="13" t="str">
        <v/>
      </c>
      <c r="BJ106" s="13" t="str">
        <v/>
      </c>
      <c r="BK106" s="13" t="str">
        <v/>
      </c>
      <c r="BL106" s="13" t="str">
        <v/>
      </c>
      <c r="BM106" s="13" t="str">
        <v/>
      </c>
    </row>
    <row r="107" outlineLevel="2">
      <c r="A107" s="15" t="str">
        <v/>
      </c>
      <c r="B107" s="15" t="str">
        <v/>
      </c>
      <c r="C107" s="15" t="str">
        <v/>
      </c>
      <c r="D107" s="15" t="str">
        <v/>
      </c>
      <c r="E107" s="15" t="str">
        <v/>
      </c>
      <c r="F107" s="15" t="str">
        <v>Outdoor Equipment</v>
      </c>
      <c r="G107" s="15">
        <v>7831.69</v>
      </c>
      <c r="H107" s="15" t="str">
        <v/>
      </c>
      <c r="I107" s="15" t="str">
        <v/>
      </c>
      <c r="J107" s="15" t="str">
        <v/>
      </c>
      <c r="K107" s="15" t="str">
        <v/>
      </c>
      <c r="L107" s="15" t="str">
        <v/>
      </c>
      <c r="M107" s="15" t="str">
        <v/>
      </c>
      <c r="N107" s="15" t="str">
        <v/>
      </c>
      <c r="O107" s="15" t="str">
        <v/>
      </c>
      <c r="P107" s="15" t="str">
        <v/>
      </c>
      <c r="Q107" s="15" t="str">
        <v/>
      </c>
      <c r="R107" s="15" t="str">
        <v/>
      </c>
      <c r="S107" s="15" t="str">
        <v/>
      </c>
      <c r="T107" s="15" t="str">
        <v/>
      </c>
      <c r="U107" s="15" t="str">
        <v/>
      </c>
      <c r="V107" s="15" t="str">
        <v/>
      </c>
      <c r="W107" s="15" t="str">
        <v/>
      </c>
      <c r="X107" s="15" t="str">
        <v/>
      </c>
      <c r="Y107" s="15" t="str">
        <v/>
      </c>
      <c r="Z107" s="15" t="str">
        <v/>
      </c>
      <c r="AA107" s="15" t="str">
        <v/>
      </c>
      <c r="AB107" s="15" t="str">
        <v/>
      </c>
      <c r="AC107" s="15" t="str">
        <v/>
      </c>
      <c r="AD107" s="15" t="str">
        <v/>
      </c>
      <c r="AE107" s="15" t="str">
        <v/>
      </c>
      <c r="AF107" s="5" t="str">
        <v/>
      </c>
      <c r="AG107" s="15" t="str">
        <v/>
      </c>
      <c r="AH107" s="15" t="str">
        <v/>
      </c>
      <c r="AI107" s="15" t="str">
        <v/>
      </c>
      <c r="AJ107" s="15" t="str">
        <v/>
      </c>
      <c r="AK107" s="15" t="str">
        <v/>
      </c>
      <c r="AL107" s="15" t="str">
        <v/>
      </c>
      <c r="AM107" s="15" t="str">
        <v/>
      </c>
      <c r="AN107" s="15" t="str">
        <v/>
      </c>
      <c r="AO107" s="15" t="str">
        <v/>
      </c>
      <c r="AP107" s="15" t="str">
        <v/>
      </c>
      <c r="AQ107" s="15" t="str">
        <v/>
      </c>
      <c r="AR107" s="15" t="str">
        <v/>
      </c>
      <c r="AS107" s="15" t="str">
        <v/>
      </c>
      <c r="AT107" s="15" t="str">
        <v/>
      </c>
      <c r="AU107" s="15" t="str">
        <v/>
      </c>
      <c r="AV107" s="15" t="str">
        <v/>
      </c>
      <c r="AW107" s="15" t="str">
        <v/>
      </c>
      <c r="AX107" s="15" t="str">
        <v/>
      </c>
      <c r="AY107" s="15" t="str">
        <v/>
      </c>
      <c r="AZ107" s="15" t="str">
        <v/>
      </c>
      <c r="BA107" s="15" t="str">
        <v/>
      </c>
      <c r="BB107" s="15" t="str">
        <v/>
      </c>
      <c r="BC107" s="15" t="str">
        <v/>
      </c>
      <c r="BD107" s="15" t="str">
        <v/>
      </c>
      <c r="BE107" s="15" t="str">
        <v/>
      </c>
      <c r="BF107" s="15" t="str">
        <v/>
      </c>
      <c r="BG107" s="15" t="str">
        <v/>
      </c>
      <c r="BH107" s="15" t="str">
        <v/>
      </c>
      <c r="BI107" s="15" t="str">
        <v/>
      </c>
      <c r="BJ107" s="15" t="str">
        <v/>
      </c>
      <c r="BK107" s="15" t="str">
        <v/>
      </c>
      <c r="BL107" s="15" t="str">
        <v/>
      </c>
      <c r="BM107" s="15" t="str">
        <v/>
      </c>
    </row>
    <row r="108" outlineLevel="3">
      <c r="A108" s="17" t="str">
        <v>14.6.1</v>
      </c>
      <c r="B108" s="17" t="str">
        <v/>
      </c>
      <c r="C108" s="17" t="str">
        <v/>
      </c>
      <c r="D108" s="17" t="str">
        <v/>
      </c>
      <c r="E108" s="17" t="str">
        <v>14.6.1</v>
      </c>
      <c r="F108" s="17" t="str">
        <v>One single phase 220 kV surge arrester</v>
      </c>
      <c r="G108" s="17">
        <v>2726.15</v>
      </c>
      <c r="H108" s="17" t="str">
        <v/>
      </c>
      <c r="I108" s="17" t="str">
        <v/>
      </c>
      <c r="J108" s="17" t="str">
        <v/>
      </c>
      <c r="K108" s="17" t="str">
        <v/>
      </c>
      <c r="L108" s="17" t="str">
        <v/>
      </c>
      <c r="M108" s="17" t="str">
        <v/>
      </c>
      <c r="N108" s="17" t="str">
        <v/>
      </c>
      <c r="O108" s="17" t="str">
        <v/>
      </c>
      <c r="P108" s="17" t="str">
        <v/>
      </c>
      <c r="Q108" s="17" t="str">
        <v/>
      </c>
      <c r="R108" s="17" t="str">
        <v/>
      </c>
      <c r="S108" s="17" t="str">
        <v/>
      </c>
      <c r="T108" s="17" t="str">
        <v/>
      </c>
      <c r="U108" s="17" t="str">
        <v/>
      </c>
      <c r="V108" s="17" t="str">
        <v/>
      </c>
      <c r="W108" s="17" t="str">
        <v/>
      </c>
      <c r="X108" s="17" t="str">
        <v/>
      </c>
      <c r="Y108" s="17" t="str">
        <v/>
      </c>
      <c r="Z108" s="17" t="str">
        <v/>
      </c>
      <c r="AA108" s="17" t="str">
        <v/>
      </c>
      <c r="AB108" s="17" t="str">
        <v/>
      </c>
      <c r="AC108" s="17" t="str">
        <v/>
      </c>
      <c r="AD108" s="17" t="str">
        <v/>
      </c>
      <c r="AE108" s="17" t="str">
        <v/>
      </c>
      <c r="AF108" s="5" t="str">
        <v/>
      </c>
      <c r="AG108" s="18">
        <f>IFERROR(_xlfn.BETA.DIST(DATE(YEAR(AG$2),MONTH(AG$2),15),$AD$2,$AE$2,FALSE,DATE(YEAR($AD108),MONTH($AD108),1),DATE(YEAR($AE108),MONTH($AE108),28)),0)</f>
      </c>
      <c r="AH108" s="18">
        <f>IFERROR(_xlfn.BETA.DIST(DATE(YEAR(AH$2),MONTH(AH$2),15),$AD$2,$AE$2,FALSE,DATE(YEAR($AD108),MONTH($AD108),1),DATE(YEAR($AE108),MONTH($AE108),28)),0)</f>
      </c>
      <c r="AI108" s="18">
        <f>IFERROR(_xlfn.BETA.DIST(DATE(YEAR(AI$2),MONTH(AI$2),15),$AD$2,$AE$2,FALSE,DATE(YEAR($AD108),MONTH($AD108),1),DATE(YEAR($AE108),MONTH($AE108),28)),0)</f>
      </c>
      <c r="AJ108" s="18">
        <f>IFERROR(_xlfn.BETA.DIST(DATE(YEAR(AJ$2),MONTH(AJ$2),15),$AD$2,$AE$2,FALSE,DATE(YEAR($AD108),MONTH($AD108),1),DATE(YEAR($AE108),MONTH($AE108),28)),0)</f>
      </c>
      <c r="AK108" s="18">
        <f>IFERROR(_xlfn.BETA.DIST(DATE(YEAR(AK$2),MONTH(AK$2),15),$AD$2,$AE$2,FALSE,DATE(YEAR($AD108),MONTH($AD108),1),DATE(YEAR($AE108),MONTH($AE108),28)),0)</f>
      </c>
      <c r="AL108" s="18">
        <f>IFERROR(_xlfn.BETA.DIST(DATE(YEAR(AL$2),MONTH(AL$2),15),$AD$2,$AE$2,FALSE,DATE(YEAR($AD108),MONTH($AD108),1),DATE(YEAR($AE108),MONTH($AE108),28)),0)</f>
      </c>
      <c r="AM108" s="18">
        <f>IFERROR(_xlfn.BETA.DIST(DATE(YEAR(AM$2),MONTH(AM$2),15),$AD$2,$AE$2,FALSE,DATE(YEAR($AD108),MONTH($AD108),1),DATE(YEAR($AE108),MONTH($AE108),28)),0)</f>
      </c>
      <c r="AN108" s="18">
        <f>IFERROR(_xlfn.BETA.DIST(DATE(YEAR(AN$2),MONTH(AN$2),15),$AD$2,$AE$2,FALSE,DATE(YEAR($AD108),MONTH($AD108),1),DATE(YEAR($AE108),MONTH($AE108),28)),0)</f>
      </c>
      <c r="AO108" s="18">
        <f>IFERROR(_xlfn.BETA.DIST(DATE(YEAR(AO$2),MONTH(AO$2),15),$AD$2,$AE$2,FALSE,DATE(YEAR($AD108),MONTH($AD108),1),DATE(YEAR($AE108),MONTH($AE108),28)),0)</f>
      </c>
      <c r="AP108" s="18">
        <f>IFERROR(_xlfn.BETA.DIST(DATE(YEAR(AP$2),MONTH(AP$2),15),$AD$2,$AE$2,FALSE,DATE(YEAR($AD108),MONTH($AD108),1),DATE(YEAR($AE108),MONTH($AE108),28)),0)</f>
      </c>
      <c r="AQ108" s="18">
        <f>IFERROR(_xlfn.BETA.DIST(DATE(YEAR(AQ$2),MONTH(AQ$2),15),$AD$2,$AE$2,FALSE,DATE(YEAR($AD108),MONTH($AD108),1),DATE(YEAR($AE108),MONTH($AE108),28)),0)</f>
      </c>
      <c r="AR108" s="18">
        <f>IFERROR(_xlfn.BETA.DIST(DATE(YEAR(AR$2),MONTH(AR$2),15),$AD$2,$AE$2,FALSE,DATE(YEAR($AD108),MONTH($AD108),1),DATE(YEAR($AE108),MONTH($AE108),28)),0)</f>
      </c>
      <c r="AS108" s="18">
        <f>IFERROR(_xlfn.BETA.DIST(DATE(YEAR(AS$2),MONTH(AS$2),15),$AD$2,$AE$2,FALSE,DATE(YEAR($AD108),MONTH($AD108),1),DATE(YEAR($AE108),MONTH($AE108),28)),0)</f>
      </c>
      <c r="AT108" s="18">
        <f>IFERROR(_xlfn.BETA.DIST(DATE(YEAR(AT$2),MONTH(AT$2),15),$AD$2,$AE$2,FALSE,DATE(YEAR($AD108),MONTH($AD108),1),DATE(YEAR($AE108),MONTH($AE108),28)),0)</f>
      </c>
      <c r="AU108" s="18">
        <f>IFERROR(_xlfn.BETA.DIST(DATE(YEAR(AU$2),MONTH(AU$2),15),$AD$2,$AE$2,FALSE,DATE(YEAR($AD108),MONTH($AD108),1),DATE(YEAR($AE108),MONTH($AE108),28)),0)</f>
      </c>
      <c r="AV108" s="18">
        <f>SUM(AG108:AU108)</f>
      </c>
      <c r="AW108" s="18">
        <f>IF(J108&lt;&gt;0,J108,IF($AV108=0,0,AG108/$AV108*$Z108))</f>
      </c>
      <c r="AX108" s="18">
        <f>IF(K108&lt;&gt;0,K108,IF($AV108=0,0,AH108/$AV108*$Z108))</f>
      </c>
      <c r="AY108" s="18">
        <f>IF(L108&lt;&gt;0,L108,IF($AV108=0,0,AI108/$AV108*$Z108))</f>
      </c>
      <c r="AZ108" s="18">
        <f>IF(M108&lt;&gt;0,M108,IF($AV108=0,0,AJ108/$AV108*$Z108))</f>
      </c>
      <c r="BA108" s="18">
        <f>IF(N108&lt;&gt;0,N108,IF($AV108=0,0,AK108/$AV108*$Z108))</f>
      </c>
      <c r="BB108" s="18">
        <f>IF(O108&lt;&gt;0,O108,IF($AV108=0,0,AL108/$AV108*$Z108))</f>
      </c>
      <c r="BC108" s="18">
        <f>IF(P108&lt;&gt;0,P108,IF($AV108=0,0,AM108/$AV108*$Z108))</f>
      </c>
      <c r="BD108" s="18">
        <f>IF(Q108&lt;&gt;0,Q108,IF($AV108=0,0,AN108/$AV108*$Z108))</f>
      </c>
      <c r="BE108" s="18">
        <f>IF(R108&lt;&gt;0,R108,IF($AV108=0,0,AO108/$AV108*$Z108))</f>
      </c>
      <c r="BF108" s="18">
        <f>IF(S108&lt;&gt;0,S108,IF($AV108=0,0,AP108/$AV108*$Z108))</f>
      </c>
      <c r="BG108" s="18">
        <f>IF(T108&lt;&gt;0,T108,IF($AV108=0,0,AQ108/$AV108*$Z108))</f>
      </c>
      <c r="BH108" s="18">
        <f>IF(U108&lt;&gt;0,U108,IF($AV108=0,0,AR108/$AV108*$Z108))</f>
      </c>
      <c r="BI108" s="18">
        <f>IF(V108&lt;&gt;0,V108,IF($AV108=0,0,AS108/$AV108*$Z108))</f>
      </c>
      <c r="BJ108" s="18">
        <f>IF(W108&lt;&gt;0,W108,IF($AV108=0,0,AT108/$AV108*$Z108))</f>
      </c>
      <c r="BK108" s="18">
        <f>IF(X108&lt;&gt;0,X108,IF($AV108=0,0,AU108/$AV108*$Z108))</f>
      </c>
      <c r="BL108" s="18">
        <f>SUM(AW108:BK108)</f>
      </c>
      <c r="BM108" s="17" t="str">
        <v/>
      </c>
    </row>
    <row r="109" outlineLevel="4">
      <c r="A109" s="5" t="str">
        <v>14.6.1</v>
      </c>
      <c r="B109" s="5" t="str">
        <v/>
      </c>
      <c r="C109" s="5" t="str">
        <v>BSKDGNGENGR05</v>
      </c>
      <c r="D109" s="5" t="str">
        <v>BSKDGNGENGR05</v>
      </c>
      <c r="E109" s="19">
        <f>IFERROR(_xlfn.XLOOKUP(F109,Assumptions!B:B,Assumptions!C:C),0)</f>
      </c>
      <c r="F109" s="5" t="str">
        <v>Advanced Payment</v>
      </c>
      <c r="G109" s="5" t="str">
        <v/>
      </c>
      <c r="H109" s="18">
        <f>G108*E109</f>
      </c>
      <c r="I109" s="18">
        <f>H109*(1-0)</f>
      </c>
      <c r="J109" s="18">
        <v>0</v>
      </c>
      <c r="K109" s="18">
        <v>0</v>
      </c>
      <c r="L109" s="18">
        <v>0</v>
      </c>
      <c r="M109" s="18">
        <v>0</v>
      </c>
      <c r="N109" s="18">
        <v>0</v>
      </c>
      <c r="O109" s="18">
        <v>0</v>
      </c>
      <c r="P109" s="18">
        <v>0</v>
      </c>
      <c r="Q109" s="18">
        <v>0</v>
      </c>
      <c r="R109" s="18">
        <v>0</v>
      </c>
      <c r="S109" s="18">
        <v>0</v>
      </c>
      <c r="T109" s="18">
        <v>0</v>
      </c>
      <c r="U109" s="18">
        <v>0</v>
      </c>
      <c r="V109" s="18">
        <v>0</v>
      </c>
      <c r="W109" s="18">
        <v>0</v>
      </c>
      <c r="X109" s="18">
        <v>0</v>
      </c>
      <c r="Y109" s="18">
        <f>SUM(J109:X109)</f>
      </c>
      <c r="Z109" s="18">
        <f>I109-Y109</f>
      </c>
      <c r="AA109" s="20">
        <v>46026</v>
      </c>
      <c r="AB109" s="20">
        <v>46026</v>
      </c>
      <c r="AC109" s="18">
        <f>IFERROR(_xlfn.XLOOKUP(F109,Assumptions!B:B,Assumptions!D:D),0)</f>
      </c>
      <c r="AD109" s="20">
        <f>AA109+AC109</f>
      </c>
      <c r="AE109" s="20">
        <f>AC109+AB109</f>
      </c>
      <c r="AF109" s="5" t="str">
        <v/>
      </c>
      <c r="AG109" s="18">
        <f>IFERROR(_xlfn.BETA.DIST(DATE(YEAR(AG$2),MONTH(AG$2),15),$AD$2,$AE$2,FALSE,DATE(YEAR($AD109),MONTH($AD109),1),DATE(YEAR($AE109),MONTH($AE109),28)),0)</f>
      </c>
      <c r="AH109" s="18">
        <f>IFERROR(_xlfn.BETA.DIST(DATE(YEAR(AH$2),MONTH(AH$2),15),$AD$2,$AE$2,FALSE,DATE(YEAR($AD109),MONTH($AD109),1),DATE(YEAR($AE109),MONTH($AE109),28)),0)</f>
      </c>
      <c r="AI109" s="18">
        <f>IFERROR(_xlfn.BETA.DIST(DATE(YEAR(AI$2),MONTH(AI$2),15),$AD$2,$AE$2,FALSE,DATE(YEAR($AD109),MONTH($AD109),1),DATE(YEAR($AE109),MONTH($AE109),28)),0)</f>
      </c>
      <c r="AJ109" s="18">
        <f>IFERROR(_xlfn.BETA.DIST(DATE(YEAR(AJ$2),MONTH(AJ$2),15),$AD$2,$AE$2,FALSE,DATE(YEAR($AD109),MONTH($AD109),1),DATE(YEAR($AE109),MONTH($AE109),28)),0)</f>
      </c>
      <c r="AK109" s="18">
        <f>IFERROR(_xlfn.BETA.DIST(DATE(YEAR(AK$2),MONTH(AK$2),15),$AD$2,$AE$2,FALSE,DATE(YEAR($AD109),MONTH($AD109),1),DATE(YEAR($AE109),MONTH($AE109),28)),0)</f>
      </c>
      <c r="AL109" s="18">
        <f>IFERROR(_xlfn.BETA.DIST(DATE(YEAR(AL$2),MONTH(AL$2),15),$AD$2,$AE$2,FALSE,DATE(YEAR($AD109),MONTH($AD109),1),DATE(YEAR($AE109),MONTH($AE109),28)),0)</f>
      </c>
      <c r="AM109" s="18">
        <f>IFERROR(_xlfn.BETA.DIST(DATE(YEAR(AM$2),MONTH(AM$2),15),$AD$2,$AE$2,FALSE,DATE(YEAR($AD109),MONTH($AD109),1),DATE(YEAR($AE109),MONTH($AE109),28)),0)</f>
      </c>
      <c r="AN109" s="18">
        <f>IFERROR(_xlfn.BETA.DIST(DATE(YEAR(AN$2),MONTH(AN$2),15),$AD$2,$AE$2,FALSE,DATE(YEAR($AD109),MONTH($AD109),1),DATE(YEAR($AE109),MONTH($AE109),28)),0)</f>
      </c>
      <c r="AO109" s="18">
        <f>IFERROR(_xlfn.BETA.DIST(DATE(YEAR(AO$2),MONTH(AO$2),15),$AD$2,$AE$2,FALSE,DATE(YEAR($AD109),MONTH($AD109),1),DATE(YEAR($AE109),MONTH($AE109),28)),0)</f>
      </c>
      <c r="AP109" s="18">
        <f>IFERROR(_xlfn.BETA.DIST(DATE(YEAR(AP$2),MONTH(AP$2),15),$AD$2,$AE$2,FALSE,DATE(YEAR($AD109),MONTH($AD109),1),DATE(YEAR($AE109),MONTH($AE109),28)),0)</f>
      </c>
      <c r="AQ109" s="18">
        <f>IFERROR(_xlfn.BETA.DIST(DATE(YEAR(AQ$2),MONTH(AQ$2),15),$AD$2,$AE$2,FALSE,DATE(YEAR($AD109),MONTH($AD109),1),DATE(YEAR($AE109),MONTH($AE109),28)),0)</f>
      </c>
      <c r="AR109" s="18">
        <f>IFERROR(_xlfn.BETA.DIST(DATE(YEAR(AR$2),MONTH(AR$2),15),$AD$2,$AE$2,FALSE,DATE(YEAR($AD109),MONTH($AD109),1),DATE(YEAR($AE109),MONTH($AE109),28)),0)</f>
      </c>
      <c r="AS109" s="18">
        <f>IFERROR(_xlfn.BETA.DIST(DATE(YEAR(AS$2),MONTH(AS$2),15),$AD$2,$AE$2,FALSE,DATE(YEAR($AD109),MONTH($AD109),1),DATE(YEAR($AE109),MONTH($AE109),28)),0)</f>
      </c>
      <c r="AT109" s="18">
        <f>IFERROR(_xlfn.BETA.DIST(DATE(YEAR(AT$2),MONTH(AT$2),15),$AD$2,$AE$2,FALSE,DATE(YEAR($AD109),MONTH($AD109),1),DATE(YEAR($AE109),MONTH($AE109),28)),0)</f>
      </c>
      <c r="AU109" s="18">
        <f>IFERROR(_xlfn.BETA.DIST(DATE(YEAR(AU$2),MONTH(AU$2),15),$AD$2,$AE$2,FALSE,DATE(YEAR($AD109),MONTH($AD109),1),DATE(YEAR($AE109),MONTH($AE109),28)),0)</f>
      </c>
      <c r="AV109" s="18">
        <f>SUM(AG109:AU109)</f>
      </c>
      <c r="AW109" s="18">
        <f>IF(J109&lt;&gt;0,J109,IF($AV109=0,0,AG109/$AV109*$Z109))</f>
      </c>
      <c r="AX109" s="18">
        <f>IF(K109&lt;&gt;0,K109,IF($AV109=0,0,AH109/$AV109*$Z109))</f>
      </c>
      <c r="AY109" s="18">
        <f>IF(L109&lt;&gt;0,L109,IF($AV109=0,0,AI109/$AV109*$Z109))</f>
      </c>
      <c r="AZ109" s="18">
        <f>IF(M109&lt;&gt;0,M109,IF($AV109=0,0,AJ109/$AV109*$Z109))</f>
      </c>
      <c r="BA109" s="18">
        <f>IF(N109&lt;&gt;0,N109,IF($AV109=0,0,AK109/$AV109*$Z109))</f>
      </c>
      <c r="BB109" s="18">
        <f>IF(O109&lt;&gt;0,O109,IF($AV109=0,0,AL109/$AV109*$Z109))</f>
      </c>
      <c r="BC109" s="18">
        <f>IF(P109&lt;&gt;0,P109,IF($AV109=0,0,AM109/$AV109*$Z109))</f>
      </c>
      <c r="BD109" s="18">
        <f>IF(Q109&lt;&gt;0,Q109,IF($AV109=0,0,AN109/$AV109*$Z109))</f>
      </c>
      <c r="BE109" s="18">
        <f>IF(R109&lt;&gt;0,R109,IF($AV109=0,0,AO109/$AV109*$Z109))</f>
      </c>
      <c r="BF109" s="18">
        <f>IF(S109&lt;&gt;0,S109,IF($AV109=0,0,AP109/$AV109*$Z109))</f>
      </c>
      <c r="BG109" s="18">
        <f>IF(T109&lt;&gt;0,T109,IF($AV109=0,0,AQ109/$AV109*$Z109))</f>
      </c>
      <c r="BH109" s="18">
        <f>IF(U109&lt;&gt;0,U109,IF($AV109=0,0,AR109/$AV109*$Z109))</f>
      </c>
      <c r="BI109" s="18">
        <f>IF(V109&lt;&gt;0,V109,IF($AV109=0,0,AS109/$AV109*$Z109))</f>
      </c>
      <c r="BJ109" s="18">
        <f>IF(W109&lt;&gt;0,W109,IF($AV109=0,0,AT109/$AV109*$Z109))</f>
      </c>
      <c r="BK109" s="18">
        <f>IF(X109&lt;&gt;0,X109,IF($AV109=0,0,AU109/$AV109*$Z109))</f>
      </c>
      <c r="BL109" s="18">
        <f>SUM(AW109:BK109)</f>
      </c>
      <c r="BM109" s="18">
        <f>I109-BL109</f>
      </c>
    </row>
    <row r="110" outlineLevel="4">
      <c r="A110" s="5" t="str">
        <v>14.6.1</v>
      </c>
      <c r="B110" s="5" t="str">
        <v/>
      </c>
      <c r="C110" s="5" t="str">
        <v/>
      </c>
      <c r="D110" s="5" t="str">
        <v/>
      </c>
      <c r="E110" s="19">
        <f>IFERROR(_xlfn.XLOOKUP(F110,Assumptions!B:B,Assumptions!C:C),0)</f>
      </c>
      <c r="F110" s="5" t="str">
        <v>Site Delivery EUR</v>
      </c>
      <c r="G110" s="5" t="str">
        <v/>
      </c>
      <c r="H110" s="18">
        <f>G108*E110</f>
      </c>
      <c r="I110" s="18">
        <f>H110*(1-0)</f>
      </c>
      <c r="J110" s="18">
        <v>0</v>
      </c>
      <c r="K110" s="18">
        <v>0</v>
      </c>
      <c r="L110" s="18">
        <v>0</v>
      </c>
      <c r="M110" s="18">
        <v>0</v>
      </c>
      <c r="N110" s="18">
        <v>0</v>
      </c>
      <c r="O110" s="18">
        <v>0</v>
      </c>
      <c r="P110" s="18">
        <v>0</v>
      </c>
      <c r="Q110" s="18">
        <v>0</v>
      </c>
      <c r="R110" s="18">
        <v>0</v>
      </c>
      <c r="S110" s="18">
        <v>0</v>
      </c>
      <c r="T110" s="18">
        <v>0</v>
      </c>
      <c r="U110" s="18">
        <v>0</v>
      </c>
      <c r="V110" s="18">
        <v>0</v>
      </c>
      <c r="W110" s="18">
        <v>0</v>
      </c>
      <c r="X110" s="18">
        <v>0</v>
      </c>
      <c r="Y110" s="18">
        <f>SUM(J110:X110)</f>
      </c>
      <c r="Z110" s="18">
        <f>I110-Y110</f>
      </c>
      <c r="AA110" s="5" t="str">
        <v/>
      </c>
      <c r="AB110" s="5" t="str">
        <v/>
      </c>
      <c r="AC110" s="18">
        <f>IFERROR(_xlfn.XLOOKUP(F110,Assumptions!B:B,Assumptions!D:D),0)</f>
      </c>
      <c r="AD110" s="20">
        <f>AA110+AC110</f>
      </c>
      <c r="AE110" s="20">
        <f>AC110+AB110</f>
      </c>
      <c r="AF110" s="5" t="str">
        <v/>
      </c>
      <c r="AG110" s="18">
        <f>IFERROR(_xlfn.BETA.DIST(DATE(YEAR(AG$2),MONTH(AG$2),15),$AD$2,$AE$2,FALSE,DATE(YEAR($AD110),MONTH($AD110),1),DATE(YEAR($AE110),MONTH($AE110),28)),0)</f>
      </c>
      <c r="AH110" s="18">
        <f>IFERROR(_xlfn.BETA.DIST(DATE(YEAR(AH$2),MONTH(AH$2),15),$AD$2,$AE$2,FALSE,DATE(YEAR($AD110),MONTH($AD110),1),DATE(YEAR($AE110),MONTH($AE110),28)),0)</f>
      </c>
      <c r="AI110" s="18">
        <f>IFERROR(_xlfn.BETA.DIST(DATE(YEAR(AI$2),MONTH(AI$2),15),$AD$2,$AE$2,FALSE,DATE(YEAR($AD110),MONTH($AD110),1),DATE(YEAR($AE110),MONTH($AE110),28)),0)</f>
      </c>
      <c r="AJ110" s="18">
        <f>IFERROR(_xlfn.BETA.DIST(DATE(YEAR(AJ$2),MONTH(AJ$2),15),$AD$2,$AE$2,FALSE,DATE(YEAR($AD110),MONTH($AD110),1),DATE(YEAR($AE110),MONTH($AE110),28)),0)</f>
      </c>
      <c r="AK110" s="18">
        <f>IFERROR(_xlfn.BETA.DIST(DATE(YEAR(AK$2),MONTH(AK$2),15),$AD$2,$AE$2,FALSE,DATE(YEAR($AD110),MONTH($AD110),1),DATE(YEAR($AE110),MONTH($AE110),28)),0)</f>
      </c>
      <c r="AL110" s="18">
        <f>IFERROR(_xlfn.BETA.DIST(DATE(YEAR(AL$2),MONTH(AL$2),15),$AD$2,$AE$2,FALSE,DATE(YEAR($AD110),MONTH($AD110),1),DATE(YEAR($AE110),MONTH($AE110),28)),0)</f>
      </c>
      <c r="AM110" s="18">
        <f>IFERROR(_xlfn.BETA.DIST(DATE(YEAR(AM$2),MONTH(AM$2),15),$AD$2,$AE$2,FALSE,DATE(YEAR($AD110),MONTH($AD110),1),DATE(YEAR($AE110),MONTH($AE110),28)),0)</f>
      </c>
      <c r="AN110" s="18">
        <f>IFERROR(_xlfn.BETA.DIST(DATE(YEAR(AN$2),MONTH(AN$2),15),$AD$2,$AE$2,FALSE,DATE(YEAR($AD110),MONTH($AD110),1),DATE(YEAR($AE110),MONTH($AE110),28)),0)</f>
      </c>
      <c r="AO110" s="18">
        <f>IFERROR(_xlfn.BETA.DIST(DATE(YEAR(AO$2),MONTH(AO$2),15),$AD$2,$AE$2,FALSE,DATE(YEAR($AD110),MONTH($AD110),1),DATE(YEAR($AE110),MONTH($AE110),28)),0)</f>
      </c>
      <c r="AP110" s="18">
        <f>IFERROR(_xlfn.BETA.DIST(DATE(YEAR(AP$2),MONTH(AP$2),15),$AD$2,$AE$2,FALSE,DATE(YEAR($AD110),MONTH($AD110),1),DATE(YEAR($AE110),MONTH($AE110),28)),0)</f>
      </c>
      <c r="AQ110" s="18">
        <f>IFERROR(_xlfn.BETA.DIST(DATE(YEAR(AQ$2),MONTH(AQ$2),15),$AD$2,$AE$2,FALSE,DATE(YEAR($AD110),MONTH($AD110),1),DATE(YEAR($AE110),MONTH($AE110),28)),0)</f>
      </c>
      <c r="AR110" s="18">
        <f>IFERROR(_xlfn.BETA.DIST(DATE(YEAR(AR$2),MONTH(AR$2),15),$AD$2,$AE$2,FALSE,DATE(YEAR($AD110),MONTH($AD110),1),DATE(YEAR($AE110),MONTH($AE110),28)),0)</f>
      </c>
      <c r="AS110" s="18">
        <f>IFERROR(_xlfn.BETA.DIST(DATE(YEAR(AS$2),MONTH(AS$2),15),$AD$2,$AE$2,FALSE,DATE(YEAR($AD110),MONTH($AD110),1),DATE(YEAR($AE110),MONTH($AE110),28)),0)</f>
      </c>
      <c r="AT110" s="18">
        <f>IFERROR(_xlfn.BETA.DIST(DATE(YEAR(AT$2),MONTH(AT$2),15),$AD$2,$AE$2,FALSE,DATE(YEAR($AD110),MONTH($AD110),1),DATE(YEAR($AE110),MONTH($AE110),28)),0)</f>
      </c>
      <c r="AU110" s="18">
        <f>IFERROR(_xlfn.BETA.DIST(DATE(YEAR(AU$2),MONTH(AU$2),15),$AD$2,$AE$2,FALSE,DATE(YEAR($AD110),MONTH($AD110),1),DATE(YEAR($AE110),MONTH($AE110),28)),0)</f>
      </c>
      <c r="AV110" s="18">
        <f>SUM(AG110:AU110)</f>
      </c>
      <c r="AW110" s="18">
        <f>IF(J110&lt;&gt;0,J110,IF($AV110=0,0,AG110/$AV110*$Z110))</f>
      </c>
      <c r="AX110" s="18">
        <f>IF(K110&lt;&gt;0,K110,IF($AV110=0,0,AH110/$AV110*$Z110))</f>
      </c>
      <c r="AY110" s="18">
        <f>IF(L110&lt;&gt;0,L110,IF($AV110=0,0,AI110/$AV110*$Z110))</f>
      </c>
      <c r="AZ110" s="18">
        <f>IF(M110&lt;&gt;0,M110,IF($AV110=0,0,AJ110/$AV110*$Z110))</f>
      </c>
      <c r="BA110" s="18">
        <f>IF(N110&lt;&gt;0,N110,IF($AV110=0,0,AK110/$AV110*$Z110))</f>
      </c>
      <c r="BB110" s="18">
        <f>IF(O110&lt;&gt;0,O110,IF($AV110=0,0,AL110/$AV110*$Z110))</f>
      </c>
      <c r="BC110" s="18">
        <f>IF(P110&lt;&gt;0,P110,IF($AV110=0,0,AM110/$AV110*$Z110))</f>
      </c>
      <c r="BD110" s="18">
        <f>IF(Q110&lt;&gt;0,Q110,IF($AV110=0,0,AN110/$AV110*$Z110))</f>
      </c>
      <c r="BE110" s="18">
        <f>IF(R110&lt;&gt;0,R110,IF($AV110=0,0,AO110/$AV110*$Z110))</f>
      </c>
      <c r="BF110" s="18">
        <f>IF(S110&lt;&gt;0,S110,IF($AV110=0,0,AP110/$AV110*$Z110))</f>
      </c>
      <c r="BG110" s="18">
        <f>IF(T110&lt;&gt;0,T110,IF($AV110=0,0,AQ110/$AV110*$Z110))</f>
      </c>
      <c r="BH110" s="18">
        <f>IF(U110&lt;&gt;0,U110,IF($AV110=0,0,AR110/$AV110*$Z110))</f>
      </c>
      <c r="BI110" s="18">
        <f>IF(V110&lt;&gt;0,V110,IF($AV110=0,0,AS110/$AV110*$Z110))</f>
      </c>
      <c r="BJ110" s="18">
        <f>IF(W110&lt;&gt;0,W110,IF($AV110=0,0,AT110/$AV110*$Z110))</f>
      </c>
      <c r="BK110" s="18">
        <f>IF(X110&lt;&gt;0,X110,IF($AV110=0,0,AU110/$AV110*$Z110))</f>
      </c>
      <c r="BL110" s="18">
        <f>SUM(AW110:BK110)</f>
      </c>
      <c r="BM110" s="18">
        <f>I110-BL110</f>
      </c>
    </row>
    <row r="111" outlineLevel="4">
      <c r="A111" s="5" t="str">
        <v>14.6.1</v>
      </c>
      <c r="B111" s="5" t="str">
        <v/>
      </c>
      <c r="C111" s="5" t="str">
        <v>BSKDGNGENGR07</v>
      </c>
      <c r="D111" s="5" t="str">
        <v>BSKDGNGENGR07</v>
      </c>
      <c r="E111" s="19">
        <f>IFERROR(_xlfn.XLOOKUP(F111,Assumptions!B:B,Assumptions!C:C),0)</f>
      </c>
      <c r="F111" s="5" t="str">
        <v>Retention</v>
      </c>
      <c r="G111" s="5" t="str">
        <v/>
      </c>
      <c r="H111" s="18">
        <f>G108*E111</f>
      </c>
      <c r="I111" s="18">
        <f>H111*(1-0)</f>
      </c>
      <c r="J111" s="18">
        <v>0</v>
      </c>
      <c r="K111" s="18">
        <v>0</v>
      </c>
      <c r="L111" s="18">
        <v>0</v>
      </c>
      <c r="M111" s="18">
        <v>0</v>
      </c>
      <c r="N111" s="18">
        <v>0</v>
      </c>
      <c r="O111" s="18">
        <v>0</v>
      </c>
      <c r="P111" s="18">
        <v>0</v>
      </c>
      <c r="Q111" s="18">
        <v>0</v>
      </c>
      <c r="R111" s="18">
        <v>0</v>
      </c>
      <c r="S111" s="18">
        <v>0</v>
      </c>
      <c r="T111" s="18">
        <v>0</v>
      </c>
      <c r="U111" s="18">
        <v>0</v>
      </c>
      <c r="V111" s="18">
        <v>0</v>
      </c>
      <c r="W111" s="18">
        <v>0</v>
      </c>
      <c r="X111" s="18">
        <v>0</v>
      </c>
      <c r="Y111" s="18">
        <f>SUM(J111:X111)</f>
      </c>
      <c r="Z111" s="18">
        <f>I111-Y111</f>
      </c>
      <c r="AA111" s="20">
        <v>46483</v>
      </c>
      <c r="AB111" s="20">
        <v>46483</v>
      </c>
      <c r="AC111" s="18">
        <f>IFERROR(_xlfn.XLOOKUP(F111,Assumptions!B:B,Assumptions!D:D),0)</f>
      </c>
      <c r="AD111" s="20">
        <f>AA111+AC111</f>
      </c>
      <c r="AE111" s="20">
        <f>AC111+AB111</f>
      </c>
      <c r="AF111" s="5" t="str">
        <v/>
      </c>
      <c r="AG111" s="18">
        <f>IFERROR(_xlfn.BETA.DIST(DATE(YEAR(AG$2),MONTH(AG$2),15),$AD$2,$AE$2,FALSE,DATE(YEAR($AD111),MONTH($AD111),1),DATE(YEAR($AE111),MONTH($AE111),28)),0)</f>
      </c>
      <c r="AH111" s="18">
        <f>IFERROR(_xlfn.BETA.DIST(DATE(YEAR(AH$2),MONTH(AH$2),15),$AD$2,$AE$2,FALSE,DATE(YEAR($AD111),MONTH($AD111),1),DATE(YEAR($AE111),MONTH($AE111),28)),0)</f>
      </c>
      <c r="AI111" s="18">
        <f>IFERROR(_xlfn.BETA.DIST(DATE(YEAR(AI$2),MONTH(AI$2),15),$AD$2,$AE$2,FALSE,DATE(YEAR($AD111),MONTH($AD111),1),DATE(YEAR($AE111),MONTH($AE111),28)),0)</f>
      </c>
      <c r="AJ111" s="18">
        <f>IFERROR(_xlfn.BETA.DIST(DATE(YEAR(AJ$2),MONTH(AJ$2),15),$AD$2,$AE$2,FALSE,DATE(YEAR($AD111),MONTH($AD111),1),DATE(YEAR($AE111),MONTH($AE111),28)),0)</f>
      </c>
      <c r="AK111" s="18">
        <f>IFERROR(_xlfn.BETA.DIST(DATE(YEAR(AK$2),MONTH(AK$2),15),$AD$2,$AE$2,FALSE,DATE(YEAR($AD111),MONTH($AD111),1),DATE(YEAR($AE111),MONTH($AE111),28)),0)</f>
      </c>
      <c r="AL111" s="18">
        <f>IFERROR(_xlfn.BETA.DIST(DATE(YEAR(AL$2),MONTH(AL$2),15),$AD$2,$AE$2,FALSE,DATE(YEAR($AD111),MONTH($AD111),1),DATE(YEAR($AE111),MONTH($AE111),28)),0)</f>
      </c>
      <c r="AM111" s="18">
        <f>IFERROR(_xlfn.BETA.DIST(DATE(YEAR(AM$2),MONTH(AM$2),15),$AD$2,$AE$2,FALSE,DATE(YEAR($AD111),MONTH($AD111),1),DATE(YEAR($AE111),MONTH($AE111),28)),0)</f>
      </c>
      <c r="AN111" s="18">
        <f>IFERROR(_xlfn.BETA.DIST(DATE(YEAR(AN$2),MONTH(AN$2),15),$AD$2,$AE$2,FALSE,DATE(YEAR($AD111),MONTH($AD111),1),DATE(YEAR($AE111),MONTH($AE111),28)),0)</f>
      </c>
      <c r="AO111" s="18">
        <f>IFERROR(_xlfn.BETA.DIST(DATE(YEAR(AO$2),MONTH(AO$2),15),$AD$2,$AE$2,FALSE,DATE(YEAR($AD111),MONTH($AD111),1),DATE(YEAR($AE111),MONTH($AE111),28)),0)</f>
      </c>
      <c r="AP111" s="18">
        <f>IFERROR(_xlfn.BETA.DIST(DATE(YEAR(AP$2),MONTH(AP$2),15),$AD$2,$AE$2,FALSE,DATE(YEAR($AD111),MONTH($AD111),1),DATE(YEAR($AE111),MONTH($AE111),28)),0)</f>
      </c>
      <c r="AQ111" s="18">
        <f>IFERROR(_xlfn.BETA.DIST(DATE(YEAR(AQ$2),MONTH(AQ$2),15),$AD$2,$AE$2,FALSE,DATE(YEAR($AD111),MONTH($AD111),1),DATE(YEAR($AE111),MONTH($AE111),28)),0)</f>
      </c>
      <c r="AR111" s="18">
        <f>IFERROR(_xlfn.BETA.DIST(DATE(YEAR(AR$2),MONTH(AR$2),15),$AD$2,$AE$2,FALSE,DATE(YEAR($AD111),MONTH($AD111),1),DATE(YEAR($AE111),MONTH($AE111),28)),0)</f>
      </c>
      <c r="AS111" s="18">
        <f>IFERROR(_xlfn.BETA.DIST(DATE(YEAR(AS$2),MONTH(AS$2),15),$AD$2,$AE$2,FALSE,DATE(YEAR($AD111),MONTH($AD111),1),DATE(YEAR($AE111),MONTH($AE111),28)),0)</f>
      </c>
      <c r="AT111" s="18">
        <f>IFERROR(_xlfn.BETA.DIST(DATE(YEAR(AT$2),MONTH(AT$2),15),$AD$2,$AE$2,FALSE,DATE(YEAR($AD111),MONTH($AD111),1),DATE(YEAR($AE111),MONTH($AE111),28)),0)</f>
      </c>
      <c r="AU111" s="18">
        <f>IFERROR(_xlfn.BETA.DIST(DATE(YEAR(AU$2),MONTH(AU$2),15),$AD$2,$AE$2,FALSE,DATE(YEAR($AD111),MONTH($AD111),1),DATE(YEAR($AE111),MONTH($AE111),28)),0)</f>
      </c>
      <c r="AV111" s="18">
        <f>SUM(AG111:AU111)</f>
      </c>
      <c r="AW111" s="18">
        <f>IF(J111&lt;&gt;0,J111,IF($AV111=0,0,AG111/$AV111*$Z111))</f>
      </c>
      <c r="AX111" s="18">
        <f>IF(K111&lt;&gt;0,K111,IF($AV111=0,0,AH111/$AV111*$Z111))</f>
      </c>
      <c r="AY111" s="18">
        <f>IF(L111&lt;&gt;0,L111,IF($AV111=0,0,AI111/$AV111*$Z111))</f>
      </c>
      <c r="AZ111" s="18">
        <f>IF(M111&lt;&gt;0,M111,IF($AV111=0,0,AJ111/$AV111*$Z111))</f>
      </c>
      <c r="BA111" s="18">
        <f>IF(N111&lt;&gt;0,N111,IF($AV111=0,0,AK111/$AV111*$Z111))</f>
      </c>
      <c r="BB111" s="18">
        <f>IF(O111&lt;&gt;0,O111,IF($AV111=0,0,AL111/$AV111*$Z111))</f>
      </c>
      <c r="BC111" s="18">
        <f>IF(P111&lt;&gt;0,P111,IF($AV111=0,0,AM111/$AV111*$Z111))</f>
      </c>
      <c r="BD111" s="18">
        <f>IF(Q111&lt;&gt;0,Q111,IF($AV111=0,0,AN111/$AV111*$Z111))</f>
      </c>
      <c r="BE111" s="18">
        <f>IF(R111&lt;&gt;0,R111,IF($AV111=0,0,AO111/$AV111*$Z111))</f>
      </c>
      <c r="BF111" s="18">
        <f>IF(S111&lt;&gt;0,S111,IF($AV111=0,0,AP111/$AV111*$Z111))</f>
      </c>
      <c r="BG111" s="18">
        <f>IF(T111&lt;&gt;0,T111,IF($AV111=0,0,AQ111/$AV111*$Z111))</f>
      </c>
      <c r="BH111" s="18">
        <f>IF(U111&lt;&gt;0,U111,IF($AV111=0,0,AR111/$AV111*$Z111))</f>
      </c>
      <c r="BI111" s="18">
        <f>IF(V111&lt;&gt;0,V111,IF($AV111=0,0,AS111/$AV111*$Z111))</f>
      </c>
      <c r="BJ111" s="18">
        <f>IF(W111&lt;&gt;0,W111,IF($AV111=0,0,AT111/$AV111*$Z111))</f>
      </c>
      <c r="BK111" s="18">
        <f>IF(X111&lt;&gt;0,X111,IF($AV111=0,0,AU111/$AV111*$Z111))</f>
      </c>
      <c r="BL111" s="18">
        <f>SUM(AW111:BK111)</f>
      </c>
      <c r="BM111" s="18">
        <f>I111-BL111</f>
      </c>
    </row>
    <row r="112" outlineLevel="3">
      <c r="A112" s="17" t="str">
        <v>14.6.2</v>
      </c>
      <c r="B112" s="17" t="str">
        <v/>
      </c>
      <c r="C112" s="17" t="str">
        <v/>
      </c>
      <c r="D112" s="17" t="str">
        <v/>
      </c>
      <c r="E112" s="17" t="str">
        <v>14.6.2</v>
      </c>
      <c r="F112" s="17" t="str">
        <v>One single phase 220 kV neutral point surge arrester</v>
      </c>
      <c r="G112" s="17">
        <v>2213.75</v>
      </c>
      <c r="H112" s="17" t="str">
        <v/>
      </c>
      <c r="I112" s="17" t="str">
        <v/>
      </c>
      <c r="J112" s="17" t="str">
        <v/>
      </c>
      <c r="K112" s="17" t="str">
        <v/>
      </c>
      <c r="L112" s="17" t="str">
        <v/>
      </c>
      <c r="M112" s="17" t="str">
        <v/>
      </c>
      <c r="N112" s="17" t="str">
        <v/>
      </c>
      <c r="O112" s="17" t="str">
        <v/>
      </c>
      <c r="P112" s="17" t="str">
        <v/>
      </c>
      <c r="Q112" s="17" t="str">
        <v/>
      </c>
      <c r="R112" s="17" t="str">
        <v/>
      </c>
      <c r="S112" s="17" t="str">
        <v/>
      </c>
      <c r="T112" s="17" t="str">
        <v/>
      </c>
      <c r="U112" s="17" t="str">
        <v/>
      </c>
      <c r="V112" s="17" t="str">
        <v/>
      </c>
      <c r="W112" s="17" t="str">
        <v/>
      </c>
      <c r="X112" s="17" t="str">
        <v/>
      </c>
      <c r="Y112" s="17" t="str">
        <v/>
      </c>
      <c r="Z112" s="17" t="str">
        <v/>
      </c>
      <c r="AA112" s="17" t="str">
        <v/>
      </c>
      <c r="AB112" s="17" t="str">
        <v/>
      </c>
      <c r="AC112" s="17" t="str">
        <v/>
      </c>
      <c r="AD112" s="17" t="str">
        <v/>
      </c>
      <c r="AE112" s="17" t="str">
        <v/>
      </c>
      <c r="AF112" s="5" t="str">
        <v/>
      </c>
      <c r="AG112" s="18">
        <f>IFERROR(_xlfn.BETA.DIST(DATE(YEAR(AG$2),MONTH(AG$2),15),$AD$2,$AE$2,FALSE,DATE(YEAR($AD112),MONTH($AD112),1),DATE(YEAR($AE112),MONTH($AE112),28)),0)</f>
      </c>
      <c r="AH112" s="18">
        <f>IFERROR(_xlfn.BETA.DIST(DATE(YEAR(AH$2),MONTH(AH$2),15),$AD$2,$AE$2,FALSE,DATE(YEAR($AD112),MONTH($AD112),1),DATE(YEAR($AE112),MONTH($AE112),28)),0)</f>
      </c>
      <c r="AI112" s="18">
        <f>IFERROR(_xlfn.BETA.DIST(DATE(YEAR(AI$2),MONTH(AI$2),15),$AD$2,$AE$2,FALSE,DATE(YEAR($AD112),MONTH($AD112),1),DATE(YEAR($AE112),MONTH($AE112),28)),0)</f>
      </c>
      <c r="AJ112" s="18">
        <f>IFERROR(_xlfn.BETA.DIST(DATE(YEAR(AJ$2),MONTH(AJ$2),15),$AD$2,$AE$2,FALSE,DATE(YEAR($AD112),MONTH($AD112),1),DATE(YEAR($AE112),MONTH($AE112),28)),0)</f>
      </c>
      <c r="AK112" s="18">
        <f>IFERROR(_xlfn.BETA.DIST(DATE(YEAR(AK$2),MONTH(AK$2),15),$AD$2,$AE$2,FALSE,DATE(YEAR($AD112),MONTH($AD112),1),DATE(YEAR($AE112),MONTH($AE112),28)),0)</f>
      </c>
      <c r="AL112" s="18">
        <f>IFERROR(_xlfn.BETA.DIST(DATE(YEAR(AL$2),MONTH(AL$2),15),$AD$2,$AE$2,FALSE,DATE(YEAR($AD112),MONTH($AD112),1),DATE(YEAR($AE112),MONTH($AE112),28)),0)</f>
      </c>
      <c r="AM112" s="18">
        <f>IFERROR(_xlfn.BETA.DIST(DATE(YEAR(AM$2),MONTH(AM$2),15),$AD$2,$AE$2,FALSE,DATE(YEAR($AD112),MONTH($AD112),1),DATE(YEAR($AE112),MONTH($AE112),28)),0)</f>
      </c>
      <c r="AN112" s="18">
        <f>IFERROR(_xlfn.BETA.DIST(DATE(YEAR(AN$2),MONTH(AN$2),15),$AD$2,$AE$2,FALSE,DATE(YEAR($AD112),MONTH($AD112),1),DATE(YEAR($AE112),MONTH($AE112),28)),0)</f>
      </c>
      <c r="AO112" s="18">
        <f>IFERROR(_xlfn.BETA.DIST(DATE(YEAR(AO$2),MONTH(AO$2),15),$AD$2,$AE$2,FALSE,DATE(YEAR($AD112),MONTH($AD112),1),DATE(YEAR($AE112),MONTH($AE112),28)),0)</f>
      </c>
      <c r="AP112" s="18">
        <f>IFERROR(_xlfn.BETA.DIST(DATE(YEAR(AP$2),MONTH(AP$2),15),$AD$2,$AE$2,FALSE,DATE(YEAR($AD112),MONTH($AD112),1),DATE(YEAR($AE112),MONTH($AE112),28)),0)</f>
      </c>
      <c r="AQ112" s="18">
        <f>IFERROR(_xlfn.BETA.DIST(DATE(YEAR(AQ$2),MONTH(AQ$2),15),$AD$2,$AE$2,FALSE,DATE(YEAR($AD112),MONTH($AD112),1),DATE(YEAR($AE112),MONTH($AE112),28)),0)</f>
      </c>
      <c r="AR112" s="18">
        <f>IFERROR(_xlfn.BETA.DIST(DATE(YEAR(AR$2),MONTH(AR$2),15),$AD$2,$AE$2,FALSE,DATE(YEAR($AD112),MONTH($AD112),1),DATE(YEAR($AE112),MONTH($AE112),28)),0)</f>
      </c>
      <c r="AS112" s="18">
        <f>IFERROR(_xlfn.BETA.DIST(DATE(YEAR(AS$2),MONTH(AS$2),15),$AD$2,$AE$2,FALSE,DATE(YEAR($AD112),MONTH($AD112),1),DATE(YEAR($AE112),MONTH($AE112),28)),0)</f>
      </c>
      <c r="AT112" s="18">
        <f>IFERROR(_xlfn.BETA.DIST(DATE(YEAR(AT$2),MONTH(AT$2),15),$AD$2,$AE$2,FALSE,DATE(YEAR($AD112),MONTH($AD112),1),DATE(YEAR($AE112),MONTH($AE112),28)),0)</f>
      </c>
      <c r="AU112" s="18">
        <f>IFERROR(_xlfn.BETA.DIST(DATE(YEAR(AU$2),MONTH(AU$2),15),$AD$2,$AE$2,FALSE,DATE(YEAR($AD112),MONTH($AD112),1),DATE(YEAR($AE112),MONTH($AE112),28)),0)</f>
      </c>
      <c r="AV112" s="18">
        <f>SUM(AG112:AU112)</f>
      </c>
      <c r="AW112" s="18">
        <f>IF(J112&lt;&gt;0,J112,IF($AV112=0,0,AG112/$AV112*$Z112))</f>
      </c>
      <c r="AX112" s="18">
        <f>IF(K112&lt;&gt;0,K112,IF($AV112=0,0,AH112/$AV112*$Z112))</f>
      </c>
      <c r="AY112" s="18">
        <f>IF(L112&lt;&gt;0,L112,IF($AV112=0,0,AI112/$AV112*$Z112))</f>
      </c>
      <c r="AZ112" s="18">
        <f>IF(M112&lt;&gt;0,M112,IF($AV112=0,0,AJ112/$AV112*$Z112))</f>
      </c>
      <c r="BA112" s="18">
        <f>IF(N112&lt;&gt;0,N112,IF($AV112=0,0,AK112/$AV112*$Z112))</f>
      </c>
      <c r="BB112" s="18">
        <f>IF(O112&lt;&gt;0,O112,IF($AV112=0,0,AL112/$AV112*$Z112))</f>
      </c>
      <c r="BC112" s="18">
        <f>IF(P112&lt;&gt;0,P112,IF($AV112=0,0,AM112/$AV112*$Z112))</f>
      </c>
      <c r="BD112" s="18">
        <f>IF(Q112&lt;&gt;0,Q112,IF($AV112=0,0,AN112/$AV112*$Z112))</f>
      </c>
      <c r="BE112" s="18">
        <f>IF(R112&lt;&gt;0,R112,IF($AV112=0,0,AO112/$AV112*$Z112))</f>
      </c>
      <c r="BF112" s="18">
        <f>IF(S112&lt;&gt;0,S112,IF($AV112=0,0,AP112/$AV112*$Z112))</f>
      </c>
      <c r="BG112" s="18">
        <f>IF(T112&lt;&gt;0,T112,IF($AV112=0,0,AQ112/$AV112*$Z112))</f>
      </c>
      <c r="BH112" s="18">
        <f>IF(U112&lt;&gt;0,U112,IF($AV112=0,0,AR112/$AV112*$Z112))</f>
      </c>
      <c r="BI112" s="18">
        <f>IF(V112&lt;&gt;0,V112,IF($AV112=0,0,AS112/$AV112*$Z112))</f>
      </c>
      <c r="BJ112" s="18">
        <f>IF(W112&lt;&gt;0,W112,IF($AV112=0,0,AT112/$AV112*$Z112))</f>
      </c>
      <c r="BK112" s="18">
        <f>IF(X112&lt;&gt;0,X112,IF($AV112=0,0,AU112/$AV112*$Z112))</f>
      </c>
      <c r="BL112" s="18">
        <f>SUM(AW112:BK112)</f>
      </c>
      <c r="BM112" s="17" t="str">
        <v/>
      </c>
    </row>
    <row r="113" outlineLevel="4">
      <c r="A113" s="5" t="str">
        <v>14.6.2</v>
      </c>
      <c r="B113" s="5" t="str">
        <v/>
      </c>
      <c r="C113" s="5" t="str">
        <v>BSKDGNGENGR05</v>
      </c>
      <c r="D113" s="5" t="str">
        <v>BSKDGNGENGR05</v>
      </c>
      <c r="E113" s="19">
        <f>IFERROR(_xlfn.XLOOKUP(F113,Assumptions!B:B,Assumptions!C:C),0)</f>
      </c>
      <c r="F113" s="5" t="str">
        <v>Advanced Payment</v>
      </c>
      <c r="G113" s="5" t="str">
        <v/>
      </c>
      <c r="H113" s="18">
        <f>G112*E113</f>
      </c>
      <c r="I113" s="18">
        <f>H113*(1-0)</f>
      </c>
      <c r="J113" s="18">
        <v>0</v>
      </c>
      <c r="K113" s="18">
        <v>0</v>
      </c>
      <c r="L113" s="18">
        <v>0</v>
      </c>
      <c r="M113" s="18">
        <v>0</v>
      </c>
      <c r="N113" s="18">
        <v>0</v>
      </c>
      <c r="O113" s="18">
        <v>0</v>
      </c>
      <c r="P113" s="18">
        <v>0</v>
      </c>
      <c r="Q113" s="18">
        <v>0</v>
      </c>
      <c r="R113" s="18">
        <v>0</v>
      </c>
      <c r="S113" s="18">
        <v>0</v>
      </c>
      <c r="T113" s="18">
        <v>0</v>
      </c>
      <c r="U113" s="18">
        <v>0</v>
      </c>
      <c r="V113" s="18">
        <v>0</v>
      </c>
      <c r="W113" s="18">
        <v>0</v>
      </c>
      <c r="X113" s="18">
        <v>0</v>
      </c>
      <c r="Y113" s="18">
        <f>SUM(J113:X113)</f>
      </c>
      <c r="Z113" s="18">
        <f>I113-Y113</f>
      </c>
      <c r="AA113" s="20">
        <v>46026</v>
      </c>
      <c r="AB113" s="20">
        <v>46026</v>
      </c>
      <c r="AC113" s="18">
        <f>IFERROR(_xlfn.XLOOKUP(F113,Assumptions!B:B,Assumptions!D:D),0)</f>
      </c>
      <c r="AD113" s="20">
        <f>AA113+AC113</f>
      </c>
      <c r="AE113" s="20">
        <f>AC113+AB113</f>
      </c>
      <c r="AF113" s="5" t="str">
        <v/>
      </c>
      <c r="AG113" s="18">
        <f>IFERROR(_xlfn.BETA.DIST(DATE(YEAR(AG$2),MONTH(AG$2),15),$AD$2,$AE$2,FALSE,DATE(YEAR($AD113),MONTH($AD113),1),DATE(YEAR($AE113),MONTH($AE113),28)),0)</f>
      </c>
      <c r="AH113" s="18">
        <f>IFERROR(_xlfn.BETA.DIST(DATE(YEAR(AH$2),MONTH(AH$2),15),$AD$2,$AE$2,FALSE,DATE(YEAR($AD113),MONTH($AD113),1),DATE(YEAR($AE113),MONTH($AE113),28)),0)</f>
      </c>
      <c r="AI113" s="18">
        <f>IFERROR(_xlfn.BETA.DIST(DATE(YEAR(AI$2),MONTH(AI$2),15),$AD$2,$AE$2,FALSE,DATE(YEAR($AD113),MONTH($AD113),1),DATE(YEAR($AE113),MONTH($AE113),28)),0)</f>
      </c>
      <c r="AJ113" s="18">
        <f>IFERROR(_xlfn.BETA.DIST(DATE(YEAR(AJ$2),MONTH(AJ$2),15),$AD$2,$AE$2,FALSE,DATE(YEAR($AD113),MONTH($AD113),1),DATE(YEAR($AE113),MONTH($AE113),28)),0)</f>
      </c>
      <c r="AK113" s="18">
        <f>IFERROR(_xlfn.BETA.DIST(DATE(YEAR(AK$2),MONTH(AK$2),15),$AD$2,$AE$2,FALSE,DATE(YEAR($AD113),MONTH($AD113),1),DATE(YEAR($AE113),MONTH($AE113),28)),0)</f>
      </c>
      <c r="AL113" s="18">
        <f>IFERROR(_xlfn.BETA.DIST(DATE(YEAR(AL$2),MONTH(AL$2),15),$AD$2,$AE$2,FALSE,DATE(YEAR($AD113),MONTH($AD113),1),DATE(YEAR($AE113),MONTH($AE113),28)),0)</f>
      </c>
      <c r="AM113" s="18">
        <f>IFERROR(_xlfn.BETA.DIST(DATE(YEAR(AM$2),MONTH(AM$2),15),$AD$2,$AE$2,FALSE,DATE(YEAR($AD113),MONTH($AD113),1),DATE(YEAR($AE113),MONTH($AE113),28)),0)</f>
      </c>
      <c r="AN113" s="18">
        <f>IFERROR(_xlfn.BETA.DIST(DATE(YEAR(AN$2),MONTH(AN$2),15),$AD$2,$AE$2,FALSE,DATE(YEAR($AD113),MONTH($AD113),1),DATE(YEAR($AE113),MONTH($AE113),28)),0)</f>
      </c>
      <c r="AO113" s="18">
        <f>IFERROR(_xlfn.BETA.DIST(DATE(YEAR(AO$2),MONTH(AO$2),15),$AD$2,$AE$2,FALSE,DATE(YEAR($AD113),MONTH($AD113),1),DATE(YEAR($AE113),MONTH($AE113),28)),0)</f>
      </c>
      <c r="AP113" s="18">
        <f>IFERROR(_xlfn.BETA.DIST(DATE(YEAR(AP$2),MONTH(AP$2),15),$AD$2,$AE$2,FALSE,DATE(YEAR($AD113),MONTH($AD113),1),DATE(YEAR($AE113),MONTH($AE113),28)),0)</f>
      </c>
      <c r="AQ113" s="18">
        <f>IFERROR(_xlfn.BETA.DIST(DATE(YEAR(AQ$2),MONTH(AQ$2),15),$AD$2,$AE$2,FALSE,DATE(YEAR($AD113),MONTH($AD113),1),DATE(YEAR($AE113),MONTH($AE113),28)),0)</f>
      </c>
      <c r="AR113" s="18">
        <f>IFERROR(_xlfn.BETA.DIST(DATE(YEAR(AR$2),MONTH(AR$2),15),$AD$2,$AE$2,FALSE,DATE(YEAR($AD113),MONTH($AD113),1),DATE(YEAR($AE113),MONTH($AE113),28)),0)</f>
      </c>
      <c r="AS113" s="18">
        <f>IFERROR(_xlfn.BETA.DIST(DATE(YEAR(AS$2),MONTH(AS$2),15),$AD$2,$AE$2,FALSE,DATE(YEAR($AD113),MONTH($AD113),1),DATE(YEAR($AE113),MONTH($AE113),28)),0)</f>
      </c>
      <c r="AT113" s="18">
        <f>IFERROR(_xlfn.BETA.DIST(DATE(YEAR(AT$2),MONTH(AT$2),15),$AD$2,$AE$2,FALSE,DATE(YEAR($AD113),MONTH($AD113),1),DATE(YEAR($AE113),MONTH($AE113),28)),0)</f>
      </c>
      <c r="AU113" s="18">
        <f>IFERROR(_xlfn.BETA.DIST(DATE(YEAR(AU$2),MONTH(AU$2),15),$AD$2,$AE$2,FALSE,DATE(YEAR($AD113),MONTH($AD113),1),DATE(YEAR($AE113),MONTH($AE113),28)),0)</f>
      </c>
      <c r="AV113" s="18">
        <f>SUM(AG113:AU113)</f>
      </c>
      <c r="AW113" s="18">
        <f>IF(J113&lt;&gt;0,J113,IF($AV113=0,0,AG113/$AV113*$Z113))</f>
      </c>
      <c r="AX113" s="18">
        <f>IF(K113&lt;&gt;0,K113,IF($AV113=0,0,AH113/$AV113*$Z113))</f>
      </c>
      <c r="AY113" s="18">
        <f>IF(L113&lt;&gt;0,L113,IF($AV113=0,0,AI113/$AV113*$Z113))</f>
      </c>
      <c r="AZ113" s="18">
        <f>IF(M113&lt;&gt;0,M113,IF($AV113=0,0,AJ113/$AV113*$Z113))</f>
      </c>
      <c r="BA113" s="18">
        <f>IF(N113&lt;&gt;0,N113,IF($AV113=0,0,AK113/$AV113*$Z113))</f>
      </c>
      <c r="BB113" s="18">
        <f>IF(O113&lt;&gt;0,O113,IF($AV113=0,0,AL113/$AV113*$Z113))</f>
      </c>
      <c r="BC113" s="18">
        <f>IF(P113&lt;&gt;0,P113,IF($AV113=0,0,AM113/$AV113*$Z113))</f>
      </c>
      <c r="BD113" s="18">
        <f>IF(Q113&lt;&gt;0,Q113,IF($AV113=0,0,AN113/$AV113*$Z113))</f>
      </c>
      <c r="BE113" s="18">
        <f>IF(R113&lt;&gt;0,R113,IF($AV113=0,0,AO113/$AV113*$Z113))</f>
      </c>
      <c r="BF113" s="18">
        <f>IF(S113&lt;&gt;0,S113,IF($AV113=0,0,AP113/$AV113*$Z113))</f>
      </c>
      <c r="BG113" s="18">
        <f>IF(T113&lt;&gt;0,T113,IF($AV113=0,0,AQ113/$AV113*$Z113))</f>
      </c>
      <c r="BH113" s="18">
        <f>IF(U113&lt;&gt;0,U113,IF($AV113=0,0,AR113/$AV113*$Z113))</f>
      </c>
      <c r="BI113" s="18">
        <f>IF(V113&lt;&gt;0,V113,IF($AV113=0,0,AS113/$AV113*$Z113))</f>
      </c>
      <c r="BJ113" s="18">
        <f>IF(W113&lt;&gt;0,W113,IF($AV113=0,0,AT113/$AV113*$Z113))</f>
      </c>
      <c r="BK113" s="18">
        <f>IF(X113&lt;&gt;0,X113,IF($AV113=0,0,AU113/$AV113*$Z113))</f>
      </c>
      <c r="BL113" s="18">
        <f>SUM(AW113:BK113)</f>
      </c>
      <c r="BM113" s="18">
        <f>I113-BL113</f>
      </c>
    </row>
    <row r="114" outlineLevel="4">
      <c r="A114" s="5" t="str">
        <v>14.6.2</v>
      </c>
      <c r="B114" s="5" t="str">
        <v/>
      </c>
      <c r="C114" s="5" t="str">
        <v/>
      </c>
      <c r="D114" s="5" t="str">
        <v/>
      </c>
      <c r="E114" s="19">
        <f>IFERROR(_xlfn.XLOOKUP(F114,Assumptions!B:B,Assumptions!C:C),0)</f>
      </c>
      <c r="F114" s="5" t="str">
        <v>Site Delivery EUR</v>
      </c>
      <c r="G114" s="5" t="str">
        <v/>
      </c>
      <c r="H114" s="18">
        <f>G112*E114</f>
      </c>
      <c r="I114" s="18">
        <f>H114*(1-0)</f>
      </c>
      <c r="J114" s="18">
        <v>0</v>
      </c>
      <c r="K114" s="18">
        <v>0</v>
      </c>
      <c r="L114" s="18">
        <v>0</v>
      </c>
      <c r="M114" s="18">
        <v>0</v>
      </c>
      <c r="N114" s="18">
        <v>0</v>
      </c>
      <c r="O114" s="18">
        <v>0</v>
      </c>
      <c r="P114" s="18">
        <v>0</v>
      </c>
      <c r="Q114" s="18">
        <v>0</v>
      </c>
      <c r="R114" s="18">
        <v>0</v>
      </c>
      <c r="S114" s="18">
        <v>0</v>
      </c>
      <c r="T114" s="18">
        <v>0</v>
      </c>
      <c r="U114" s="18">
        <v>0</v>
      </c>
      <c r="V114" s="18">
        <v>0</v>
      </c>
      <c r="W114" s="18">
        <v>0</v>
      </c>
      <c r="X114" s="18">
        <v>0</v>
      </c>
      <c r="Y114" s="18">
        <f>SUM(J114:X114)</f>
      </c>
      <c r="Z114" s="18">
        <f>I114-Y114</f>
      </c>
      <c r="AA114" s="5" t="str">
        <v/>
      </c>
      <c r="AB114" s="5" t="str">
        <v/>
      </c>
      <c r="AC114" s="18">
        <f>IFERROR(_xlfn.XLOOKUP(F114,Assumptions!B:B,Assumptions!D:D),0)</f>
      </c>
      <c r="AD114" s="20">
        <f>AA114+AC114</f>
      </c>
      <c r="AE114" s="20">
        <f>AC114+AB114</f>
      </c>
      <c r="AF114" s="5" t="str">
        <v/>
      </c>
      <c r="AG114" s="18">
        <f>IFERROR(_xlfn.BETA.DIST(DATE(YEAR(AG$2),MONTH(AG$2),15),$AD$2,$AE$2,FALSE,DATE(YEAR($AD114),MONTH($AD114),1),DATE(YEAR($AE114),MONTH($AE114),28)),0)</f>
      </c>
      <c r="AH114" s="18">
        <f>IFERROR(_xlfn.BETA.DIST(DATE(YEAR(AH$2),MONTH(AH$2),15),$AD$2,$AE$2,FALSE,DATE(YEAR($AD114),MONTH($AD114),1),DATE(YEAR($AE114),MONTH($AE114),28)),0)</f>
      </c>
      <c r="AI114" s="18">
        <f>IFERROR(_xlfn.BETA.DIST(DATE(YEAR(AI$2),MONTH(AI$2),15),$AD$2,$AE$2,FALSE,DATE(YEAR($AD114),MONTH($AD114),1),DATE(YEAR($AE114),MONTH($AE114),28)),0)</f>
      </c>
      <c r="AJ114" s="18">
        <f>IFERROR(_xlfn.BETA.DIST(DATE(YEAR(AJ$2),MONTH(AJ$2),15),$AD$2,$AE$2,FALSE,DATE(YEAR($AD114),MONTH($AD114),1),DATE(YEAR($AE114),MONTH($AE114),28)),0)</f>
      </c>
      <c r="AK114" s="18">
        <f>IFERROR(_xlfn.BETA.DIST(DATE(YEAR(AK$2),MONTH(AK$2),15),$AD$2,$AE$2,FALSE,DATE(YEAR($AD114),MONTH($AD114),1),DATE(YEAR($AE114),MONTH($AE114),28)),0)</f>
      </c>
      <c r="AL114" s="18">
        <f>IFERROR(_xlfn.BETA.DIST(DATE(YEAR(AL$2),MONTH(AL$2),15),$AD$2,$AE$2,FALSE,DATE(YEAR($AD114),MONTH($AD114),1),DATE(YEAR($AE114),MONTH($AE114),28)),0)</f>
      </c>
      <c r="AM114" s="18">
        <f>IFERROR(_xlfn.BETA.DIST(DATE(YEAR(AM$2),MONTH(AM$2),15),$AD$2,$AE$2,FALSE,DATE(YEAR($AD114),MONTH($AD114),1),DATE(YEAR($AE114),MONTH($AE114),28)),0)</f>
      </c>
      <c r="AN114" s="18">
        <f>IFERROR(_xlfn.BETA.DIST(DATE(YEAR(AN$2),MONTH(AN$2),15),$AD$2,$AE$2,FALSE,DATE(YEAR($AD114),MONTH($AD114),1),DATE(YEAR($AE114),MONTH($AE114),28)),0)</f>
      </c>
      <c r="AO114" s="18">
        <f>IFERROR(_xlfn.BETA.DIST(DATE(YEAR(AO$2),MONTH(AO$2),15),$AD$2,$AE$2,FALSE,DATE(YEAR($AD114),MONTH($AD114),1),DATE(YEAR($AE114),MONTH($AE114),28)),0)</f>
      </c>
      <c r="AP114" s="18">
        <f>IFERROR(_xlfn.BETA.DIST(DATE(YEAR(AP$2),MONTH(AP$2),15),$AD$2,$AE$2,FALSE,DATE(YEAR($AD114),MONTH($AD114),1),DATE(YEAR($AE114),MONTH($AE114),28)),0)</f>
      </c>
      <c r="AQ114" s="18">
        <f>IFERROR(_xlfn.BETA.DIST(DATE(YEAR(AQ$2),MONTH(AQ$2),15),$AD$2,$AE$2,FALSE,DATE(YEAR($AD114),MONTH($AD114),1),DATE(YEAR($AE114),MONTH($AE114),28)),0)</f>
      </c>
      <c r="AR114" s="18">
        <f>IFERROR(_xlfn.BETA.DIST(DATE(YEAR(AR$2),MONTH(AR$2),15),$AD$2,$AE$2,FALSE,DATE(YEAR($AD114),MONTH($AD114),1),DATE(YEAR($AE114),MONTH($AE114),28)),0)</f>
      </c>
      <c r="AS114" s="18">
        <f>IFERROR(_xlfn.BETA.DIST(DATE(YEAR(AS$2),MONTH(AS$2),15),$AD$2,$AE$2,FALSE,DATE(YEAR($AD114),MONTH($AD114),1),DATE(YEAR($AE114),MONTH($AE114),28)),0)</f>
      </c>
      <c r="AT114" s="18">
        <f>IFERROR(_xlfn.BETA.DIST(DATE(YEAR(AT$2),MONTH(AT$2),15),$AD$2,$AE$2,FALSE,DATE(YEAR($AD114),MONTH($AD114),1),DATE(YEAR($AE114),MONTH($AE114),28)),0)</f>
      </c>
      <c r="AU114" s="18">
        <f>IFERROR(_xlfn.BETA.DIST(DATE(YEAR(AU$2),MONTH(AU$2),15),$AD$2,$AE$2,FALSE,DATE(YEAR($AD114),MONTH($AD114),1),DATE(YEAR($AE114),MONTH($AE114),28)),0)</f>
      </c>
      <c r="AV114" s="18">
        <f>SUM(AG114:AU114)</f>
      </c>
      <c r="AW114" s="18">
        <f>IF(J114&lt;&gt;0,J114,IF($AV114=0,0,AG114/$AV114*$Z114))</f>
      </c>
      <c r="AX114" s="18">
        <f>IF(K114&lt;&gt;0,K114,IF($AV114=0,0,AH114/$AV114*$Z114))</f>
      </c>
      <c r="AY114" s="18">
        <f>IF(L114&lt;&gt;0,L114,IF($AV114=0,0,AI114/$AV114*$Z114))</f>
      </c>
      <c r="AZ114" s="18">
        <f>IF(M114&lt;&gt;0,M114,IF($AV114=0,0,AJ114/$AV114*$Z114))</f>
      </c>
      <c r="BA114" s="18">
        <f>IF(N114&lt;&gt;0,N114,IF($AV114=0,0,AK114/$AV114*$Z114))</f>
      </c>
      <c r="BB114" s="18">
        <f>IF(O114&lt;&gt;0,O114,IF($AV114=0,0,AL114/$AV114*$Z114))</f>
      </c>
      <c r="BC114" s="18">
        <f>IF(P114&lt;&gt;0,P114,IF($AV114=0,0,AM114/$AV114*$Z114))</f>
      </c>
      <c r="BD114" s="18">
        <f>IF(Q114&lt;&gt;0,Q114,IF($AV114=0,0,AN114/$AV114*$Z114))</f>
      </c>
      <c r="BE114" s="18">
        <f>IF(R114&lt;&gt;0,R114,IF($AV114=0,0,AO114/$AV114*$Z114))</f>
      </c>
      <c r="BF114" s="18">
        <f>IF(S114&lt;&gt;0,S114,IF($AV114=0,0,AP114/$AV114*$Z114))</f>
      </c>
      <c r="BG114" s="18">
        <f>IF(T114&lt;&gt;0,T114,IF($AV114=0,0,AQ114/$AV114*$Z114))</f>
      </c>
      <c r="BH114" s="18">
        <f>IF(U114&lt;&gt;0,U114,IF($AV114=0,0,AR114/$AV114*$Z114))</f>
      </c>
      <c r="BI114" s="18">
        <f>IF(V114&lt;&gt;0,V114,IF($AV114=0,0,AS114/$AV114*$Z114))</f>
      </c>
      <c r="BJ114" s="18">
        <f>IF(W114&lt;&gt;0,W114,IF($AV114=0,0,AT114/$AV114*$Z114))</f>
      </c>
      <c r="BK114" s="18">
        <f>IF(X114&lt;&gt;0,X114,IF($AV114=0,0,AU114/$AV114*$Z114))</f>
      </c>
      <c r="BL114" s="18">
        <f>SUM(AW114:BK114)</f>
      </c>
      <c r="BM114" s="18">
        <f>I114-BL114</f>
      </c>
    </row>
    <row r="115" outlineLevel="4">
      <c r="A115" s="5" t="str">
        <v>14.6.2</v>
      </c>
      <c r="B115" s="5" t="str">
        <v/>
      </c>
      <c r="C115" s="5" t="str">
        <v>BSKDGNGENGR07</v>
      </c>
      <c r="D115" s="5" t="str">
        <v>BSKDGNGENGR07</v>
      </c>
      <c r="E115" s="19">
        <f>IFERROR(_xlfn.XLOOKUP(F115,Assumptions!B:B,Assumptions!C:C),0)</f>
      </c>
      <c r="F115" s="5" t="str">
        <v>Retention</v>
      </c>
      <c r="G115" s="5" t="str">
        <v/>
      </c>
      <c r="H115" s="18">
        <f>G112*E115</f>
      </c>
      <c r="I115" s="18">
        <f>H115*(1-0)</f>
      </c>
      <c r="J115" s="18">
        <v>0</v>
      </c>
      <c r="K115" s="18">
        <v>0</v>
      </c>
      <c r="L115" s="18">
        <v>0</v>
      </c>
      <c r="M115" s="18">
        <v>0</v>
      </c>
      <c r="N115" s="18">
        <v>0</v>
      </c>
      <c r="O115" s="18">
        <v>0</v>
      </c>
      <c r="P115" s="18">
        <v>0</v>
      </c>
      <c r="Q115" s="18">
        <v>0</v>
      </c>
      <c r="R115" s="18">
        <v>0</v>
      </c>
      <c r="S115" s="18">
        <v>0</v>
      </c>
      <c r="T115" s="18">
        <v>0</v>
      </c>
      <c r="U115" s="18">
        <v>0</v>
      </c>
      <c r="V115" s="18">
        <v>0</v>
      </c>
      <c r="W115" s="18">
        <v>0</v>
      </c>
      <c r="X115" s="18">
        <v>0</v>
      </c>
      <c r="Y115" s="18">
        <f>SUM(J115:X115)</f>
      </c>
      <c r="Z115" s="18">
        <f>I115-Y115</f>
      </c>
      <c r="AA115" s="20">
        <v>46483</v>
      </c>
      <c r="AB115" s="20">
        <v>46483</v>
      </c>
      <c r="AC115" s="18">
        <f>IFERROR(_xlfn.XLOOKUP(F115,Assumptions!B:B,Assumptions!D:D),0)</f>
      </c>
      <c r="AD115" s="20">
        <f>AA115+AC115</f>
      </c>
      <c r="AE115" s="20">
        <f>AC115+AB115</f>
      </c>
      <c r="AF115" s="5" t="str">
        <v/>
      </c>
      <c r="AG115" s="18">
        <f>IFERROR(_xlfn.BETA.DIST(DATE(YEAR(AG$2),MONTH(AG$2),15),$AD$2,$AE$2,FALSE,DATE(YEAR($AD115),MONTH($AD115),1),DATE(YEAR($AE115),MONTH($AE115),28)),0)</f>
      </c>
      <c r="AH115" s="18">
        <f>IFERROR(_xlfn.BETA.DIST(DATE(YEAR(AH$2),MONTH(AH$2),15),$AD$2,$AE$2,FALSE,DATE(YEAR($AD115),MONTH($AD115),1),DATE(YEAR($AE115),MONTH($AE115),28)),0)</f>
      </c>
      <c r="AI115" s="18">
        <f>IFERROR(_xlfn.BETA.DIST(DATE(YEAR(AI$2),MONTH(AI$2),15),$AD$2,$AE$2,FALSE,DATE(YEAR($AD115),MONTH($AD115),1),DATE(YEAR($AE115),MONTH($AE115),28)),0)</f>
      </c>
      <c r="AJ115" s="18">
        <f>IFERROR(_xlfn.BETA.DIST(DATE(YEAR(AJ$2),MONTH(AJ$2),15),$AD$2,$AE$2,FALSE,DATE(YEAR($AD115),MONTH($AD115),1),DATE(YEAR($AE115),MONTH($AE115),28)),0)</f>
      </c>
      <c r="AK115" s="18">
        <f>IFERROR(_xlfn.BETA.DIST(DATE(YEAR(AK$2),MONTH(AK$2),15),$AD$2,$AE$2,FALSE,DATE(YEAR($AD115),MONTH($AD115),1),DATE(YEAR($AE115),MONTH($AE115),28)),0)</f>
      </c>
      <c r="AL115" s="18">
        <f>IFERROR(_xlfn.BETA.DIST(DATE(YEAR(AL$2),MONTH(AL$2),15),$AD$2,$AE$2,FALSE,DATE(YEAR($AD115),MONTH($AD115),1),DATE(YEAR($AE115),MONTH($AE115),28)),0)</f>
      </c>
      <c r="AM115" s="18">
        <f>IFERROR(_xlfn.BETA.DIST(DATE(YEAR(AM$2),MONTH(AM$2),15),$AD$2,$AE$2,FALSE,DATE(YEAR($AD115),MONTH($AD115),1),DATE(YEAR($AE115),MONTH($AE115),28)),0)</f>
      </c>
      <c r="AN115" s="18">
        <f>IFERROR(_xlfn.BETA.DIST(DATE(YEAR(AN$2),MONTH(AN$2),15),$AD$2,$AE$2,FALSE,DATE(YEAR($AD115),MONTH($AD115),1),DATE(YEAR($AE115),MONTH($AE115),28)),0)</f>
      </c>
      <c r="AO115" s="18">
        <f>IFERROR(_xlfn.BETA.DIST(DATE(YEAR(AO$2),MONTH(AO$2),15),$AD$2,$AE$2,FALSE,DATE(YEAR($AD115),MONTH($AD115),1),DATE(YEAR($AE115),MONTH($AE115),28)),0)</f>
      </c>
      <c r="AP115" s="18">
        <f>IFERROR(_xlfn.BETA.DIST(DATE(YEAR(AP$2),MONTH(AP$2),15),$AD$2,$AE$2,FALSE,DATE(YEAR($AD115),MONTH($AD115),1),DATE(YEAR($AE115),MONTH($AE115),28)),0)</f>
      </c>
      <c r="AQ115" s="18">
        <f>IFERROR(_xlfn.BETA.DIST(DATE(YEAR(AQ$2),MONTH(AQ$2),15),$AD$2,$AE$2,FALSE,DATE(YEAR($AD115),MONTH($AD115),1),DATE(YEAR($AE115),MONTH($AE115),28)),0)</f>
      </c>
      <c r="AR115" s="18">
        <f>IFERROR(_xlfn.BETA.DIST(DATE(YEAR(AR$2),MONTH(AR$2),15),$AD$2,$AE$2,FALSE,DATE(YEAR($AD115),MONTH($AD115),1),DATE(YEAR($AE115),MONTH($AE115),28)),0)</f>
      </c>
      <c r="AS115" s="18">
        <f>IFERROR(_xlfn.BETA.DIST(DATE(YEAR(AS$2),MONTH(AS$2),15),$AD$2,$AE$2,FALSE,DATE(YEAR($AD115),MONTH($AD115),1),DATE(YEAR($AE115),MONTH($AE115),28)),0)</f>
      </c>
      <c r="AT115" s="18">
        <f>IFERROR(_xlfn.BETA.DIST(DATE(YEAR(AT$2),MONTH(AT$2),15),$AD$2,$AE$2,FALSE,DATE(YEAR($AD115),MONTH($AD115),1),DATE(YEAR($AE115),MONTH($AE115),28)),0)</f>
      </c>
      <c r="AU115" s="18">
        <f>IFERROR(_xlfn.BETA.DIST(DATE(YEAR(AU$2),MONTH(AU$2),15),$AD$2,$AE$2,FALSE,DATE(YEAR($AD115),MONTH($AD115),1),DATE(YEAR($AE115),MONTH($AE115),28)),0)</f>
      </c>
      <c r="AV115" s="18">
        <f>SUM(AG115:AU115)</f>
      </c>
      <c r="AW115" s="18">
        <f>IF(J115&lt;&gt;0,J115,IF($AV115=0,0,AG115/$AV115*$Z115))</f>
      </c>
      <c r="AX115" s="18">
        <f>IF(K115&lt;&gt;0,K115,IF($AV115=0,0,AH115/$AV115*$Z115))</f>
      </c>
      <c r="AY115" s="18">
        <f>IF(L115&lt;&gt;0,L115,IF($AV115=0,0,AI115/$AV115*$Z115))</f>
      </c>
      <c r="AZ115" s="18">
        <f>IF(M115&lt;&gt;0,M115,IF($AV115=0,0,AJ115/$AV115*$Z115))</f>
      </c>
      <c r="BA115" s="18">
        <f>IF(N115&lt;&gt;0,N115,IF($AV115=0,0,AK115/$AV115*$Z115))</f>
      </c>
      <c r="BB115" s="18">
        <f>IF(O115&lt;&gt;0,O115,IF($AV115=0,0,AL115/$AV115*$Z115))</f>
      </c>
      <c r="BC115" s="18">
        <f>IF(P115&lt;&gt;0,P115,IF($AV115=0,0,AM115/$AV115*$Z115))</f>
      </c>
      <c r="BD115" s="18">
        <f>IF(Q115&lt;&gt;0,Q115,IF($AV115=0,0,AN115/$AV115*$Z115))</f>
      </c>
      <c r="BE115" s="18">
        <f>IF(R115&lt;&gt;0,R115,IF($AV115=0,0,AO115/$AV115*$Z115))</f>
      </c>
      <c r="BF115" s="18">
        <f>IF(S115&lt;&gt;0,S115,IF($AV115=0,0,AP115/$AV115*$Z115))</f>
      </c>
      <c r="BG115" s="18">
        <f>IF(T115&lt;&gt;0,T115,IF($AV115=0,0,AQ115/$AV115*$Z115))</f>
      </c>
      <c r="BH115" s="18">
        <f>IF(U115&lt;&gt;0,U115,IF($AV115=0,0,AR115/$AV115*$Z115))</f>
      </c>
      <c r="BI115" s="18">
        <f>IF(V115&lt;&gt;0,V115,IF($AV115=0,0,AS115/$AV115*$Z115))</f>
      </c>
      <c r="BJ115" s="18">
        <f>IF(W115&lt;&gt;0,W115,IF($AV115=0,0,AT115/$AV115*$Z115))</f>
      </c>
      <c r="BK115" s="18">
        <f>IF(X115&lt;&gt;0,X115,IF($AV115=0,0,AU115/$AV115*$Z115))</f>
      </c>
      <c r="BL115" s="18">
        <f>SUM(AW115:BK115)</f>
      </c>
      <c r="BM115" s="18">
        <f>I115-BL115</f>
      </c>
    </row>
    <row r="116" outlineLevel="3">
      <c r="A116" s="17" t="str">
        <v>14.6.5</v>
      </c>
      <c r="B116" s="17" t="str">
        <v/>
      </c>
      <c r="C116" s="17" t="str">
        <v/>
      </c>
      <c r="D116" s="17" t="str">
        <v/>
      </c>
      <c r="E116" s="17" t="str">
        <v>14.6.5</v>
      </c>
      <c r="F116" s="17" t="str">
        <v>One single phase 66 kV surge arrester</v>
      </c>
      <c r="G116" s="17">
        <v>1180.13</v>
      </c>
      <c r="H116" s="17" t="str">
        <v/>
      </c>
      <c r="I116" s="17" t="str">
        <v/>
      </c>
      <c r="J116" s="17" t="str">
        <v/>
      </c>
      <c r="K116" s="17" t="str">
        <v/>
      </c>
      <c r="L116" s="17" t="str">
        <v/>
      </c>
      <c r="M116" s="17" t="str">
        <v/>
      </c>
      <c r="N116" s="17" t="str">
        <v/>
      </c>
      <c r="O116" s="17" t="str">
        <v/>
      </c>
      <c r="P116" s="17" t="str">
        <v/>
      </c>
      <c r="Q116" s="17" t="str">
        <v/>
      </c>
      <c r="R116" s="17" t="str">
        <v/>
      </c>
      <c r="S116" s="17" t="str">
        <v/>
      </c>
      <c r="T116" s="17" t="str">
        <v/>
      </c>
      <c r="U116" s="17" t="str">
        <v/>
      </c>
      <c r="V116" s="17" t="str">
        <v/>
      </c>
      <c r="W116" s="17" t="str">
        <v/>
      </c>
      <c r="X116" s="17" t="str">
        <v/>
      </c>
      <c r="Y116" s="17" t="str">
        <v/>
      </c>
      <c r="Z116" s="17" t="str">
        <v/>
      </c>
      <c r="AA116" s="17" t="str">
        <v/>
      </c>
      <c r="AB116" s="17" t="str">
        <v/>
      </c>
      <c r="AC116" s="17" t="str">
        <v/>
      </c>
      <c r="AD116" s="17" t="str">
        <v/>
      </c>
      <c r="AE116" s="17" t="str">
        <v/>
      </c>
      <c r="AF116" s="5" t="str">
        <v/>
      </c>
      <c r="AG116" s="18">
        <f>IFERROR(_xlfn.BETA.DIST(DATE(YEAR(AG$2),MONTH(AG$2),15),$AD$2,$AE$2,FALSE,DATE(YEAR($AD116),MONTH($AD116),1),DATE(YEAR($AE116),MONTH($AE116),28)),0)</f>
      </c>
      <c r="AH116" s="18">
        <f>IFERROR(_xlfn.BETA.DIST(DATE(YEAR(AH$2),MONTH(AH$2),15),$AD$2,$AE$2,FALSE,DATE(YEAR($AD116),MONTH($AD116),1),DATE(YEAR($AE116),MONTH($AE116),28)),0)</f>
      </c>
      <c r="AI116" s="18">
        <f>IFERROR(_xlfn.BETA.DIST(DATE(YEAR(AI$2),MONTH(AI$2),15),$AD$2,$AE$2,FALSE,DATE(YEAR($AD116),MONTH($AD116),1),DATE(YEAR($AE116),MONTH($AE116),28)),0)</f>
      </c>
      <c r="AJ116" s="18">
        <f>IFERROR(_xlfn.BETA.DIST(DATE(YEAR(AJ$2),MONTH(AJ$2),15),$AD$2,$AE$2,FALSE,DATE(YEAR($AD116),MONTH($AD116),1),DATE(YEAR($AE116),MONTH($AE116),28)),0)</f>
      </c>
      <c r="AK116" s="18">
        <f>IFERROR(_xlfn.BETA.DIST(DATE(YEAR(AK$2),MONTH(AK$2),15),$AD$2,$AE$2,FALSE,DATE(YEAR($AD116),MONTH($AD116),1),DATE(YEAR($AE116),MONTH($AE116),28)),0)</f>
      </c>
      <c r="AL116" s="18">
        <f>IFERROR(_xlfn.BETA.DIST(DATE(YEAR(AL$2),MONTH(AL$2),15),$AD$2,$AE$2,FALSE,DATE(YEAR($AD116),MONTH($AD116),1),DATE(YEAR($AE116),MONTH($AE116),28)),0)</f>
      </c>
      <c r="AM116" s="18">
        <f>IFERROR(_xlfn.BETA.DIST(DATE(YEAR(AM$2),MONTH(AM$2),15),$AD$2,$AE$2,FALSE,DATE(YEAR($AD116),MONTH($AD116),1),DATE(YEAR($AE116),MONTH($AE116),28)),0)</f>
      </c>
      <c r="AN116" s="18">
        <f>IFERROR(_xlfn.BETA.DIST(DATE(YEAR(AN$2),MONTH(AN$2),15),$AD$2,$AE$2,FALSE,DATE(YEAR($AD116),MONTH($AD116),1),DATE(YEAR($AE116),MONTH($AE116),28)),0)</f>
      </c>
      <c r="AO116" s="18">
        <f>IFERROR(_xlfn.BETA.DIST(DATE(YEAR(AO$2),MONTH(AO$2),15),$AD$2,$AE$2,FALSE,DATE(YEAR($AD116),MONTH($AD116),1),DATE(YEAR($AE116),MONTH($AE116),28)),0)</f>
      </c>
      <c r="AP116" s="18">
        <f>IFERROR(_xlfn.BETA.DIST(DATE(YEAR(AP$2),MONTH(AP$2),15),$AD$2,$AE$2,FALSE,DATE(YEAR($AD116),MONTH($AD116),1),DATE(YEAR($AE116),MONTH($AE116),28)),0)</f>
      </c>
      <c r="AQ116" s="18">
        <f>IFERROR(_xlfn.BETA.DIST(DATE(YEAR(AQ$2),MONTH(AQ$2),15),$AD$2,$AE$2,FALSE,DATE(YEAR($AD116),MONTH($AD116),1),DATE(YEAR($AE116),MONTH($AE116),28)),0)</f>
      </c>
      <c r="AR116" s="18">
        <f>IFERROR(_xlfn.BETA.DIST(DATE(YEAR(AR$2),MONTH(AR$2),15),$AD$2,$AE$2,FALSE,DATE(YEAR($AD116),MONTH($AD116),1),DATE(YEAR($AE116),MONTH($AE116),28)),0)</f>
      </c>
      <c r="AS116" s="18">
        <f>IFERROR(_xlfn.BETA.DIST(DATE(YEAR(AS$2),MONTH(AS$2),15),$AD$2,$AE$2,FALSE,DATE(YEAR($AD116),MONTH($AD116),1),DATE(YEAR($AE116),MONTH($AE116),28)),0)</f>
      </c>
      <c r="AT116" s="18">
        <f>IFERROR(_xlfn.BETA.DIST(DATE(YEAR(AT$2),MONTH(AT$2),15),$AD$2,$AE$2,FALSE,DATE(YEAR($AD116),MONTH($AD116),1),DATE(YEAR($AE116),MONTH($AE116),28)),0)</f>
      </c>
      <c r="AU116" s="18">
        <f>IFERROR(_xlfn.BETA.DIST(DATE(YEAR(AU$2),MONTH(AU$2),15),$AD$2,$AE$2,FALSE,DATE(YEAR($AD116),MONTH($AD116),1),DATE(YEAR($AE116),MONTH($AE116),28)),0)</f>
      </c>
      <c r="AV116" s="18">
        <f>SUM(AG116:AU116)</f>
      </c>
      <c r="AW116" s="18">
        <f>IF(J116&lt;&gt;0,J116,IF($AV116=0,0,AG116/$AV116*$Z116))</f>
      </c>
      <c r="AX116" s="18">
        <f>IF(K116&lt;&gt;0,K116,IF($AV116=0,0,AH116/$AV116*$Z116))</f>
      </c>
      <c r="AY116" s="18">
        <f>IF(L116&lt;&gt;0,L116,IF($AV116=0,0,AI116/$AV116*$Z116))</f>
      </c>
      <c r="AZ116" s="18">
        <f>IF(M116&lt;&gt;0,M116,IF($AV116=0,0,AJ116/$AV116*$Z116))</f>
      </c>
      <c r="BA116" s="18">
        <f>IF(N116&lt;&gt;0,N116,IF($AV116=0,0,AK116/$AV116*$Z116))</f>
      </c>
      <c r="BB116" s="18">
        <f>IF(O116&lt;&gt;0,O116,IF($AV116=0,0,AL116/$AV116*$Z116))</f>
      </c>
      <c r="BC116" s="18">
        <f>IF(P116&lt;&gt;0,P116,IF($AV116=0,0,AM116/$AV116*$Z116))</f>
      </c>
      <c r="BD116" s="18">
        <f>IF(Q116&lt;&gt;0,Q116,IF($AV116=0,0,AN116/$AV116*$Z116))</f>
      </c>
      <c r="BE116" s="18">
        <f>IF(R116&lt;&gt;0,R116,IF($AV116=0,0,AO116/$AV116*$Z116))</f>
      </c>
      <c r="BF116" s="18">
        <f>IF(S116&lt;&gt;0,S116,IF($AV116=0,0,AP116/$AV116*$Z116))</f>
      </c>
      <c r="BG116" s="18">
        <f>IF(T116&lt;&gt;0,T116,IF($AV116=0,0,AQ116/$AV116*$Z116))</f>
      </c>
      <c r="BH116" s="18">
        <f>IF(U116&lt;&gt;0,U116,IF($AV116=0,0,AR116/$AV116*$Z116))</f>
      </c>
      <c r="BI116" s="18">
        <f>IF(V116&lt;&gt;0,V116,IF($AV116=0,0,AS116/$AV116*$Z116))</f>
      </c>
      <c r="BJ116" s="18">
        <f>IF(W116&lt;&gt;0,W116,IF($AV116=0,0,AT116/$AV116*$Z116))</f>
      </c>
      <c r="BK116" s="18">
        <f>IF(X116&lt;&gt;0,X116,IF($AV116=0,0,AU116/$AV116*$Z116))</f>
      </c>
      <c r="BL116" s="18">
        <f>SUM(AW116:BK116)</f>
      </c>
      <c r="BM116" s="17" t="str">
        <v/>
      </c>
    </row>
    <row r="117" outlineLevel="4">
      <c r="A117" s="5" t="str">
        <v>14.6.5</v>
      </c>
      <c r="B117" s="5" t="str">
        <v/>
      </c>
      <c r="C117" s="5" t="str">
        <v>BSKDGNGENGR05</v>
      </c>
      <c r="D117" s="5" t="str">
        <v>BSKDGNGENGR05</v>
      </c>
      <c r="E117" s="19">
        <f>IFERROR(_xlfn.XLOOKUP(F117,Assumptions!B:B,Assumptions!C:C),0)</f>
      </c>
      <c r="F117" s="5" t="str">
        <v>Advanced Payment</v>
      </c>
      <c r="G117" s="5" t="str">
        <v/>
      </c>
      <c r="H117" s="18">
        <f>G116*E117</f>
      </c>
      <c r="I117" s="18">
        <f>H117*(1-0)</f>
      </c>
      <c r="J117" s="18">
        <v>0</v>
      </c>
      <c r="K117" s="18">
        <v>0</v>
      </c>
      <c r="L117" s="18">
        <v>0</v>
      </c>
      <c r="M117" s="18">
        <v>0</v>
      </c>
      <c r="N117" s="18">
        <v>0</v>
      </c>
      <c r="O117" s="18">
        <v>0</v>
      </c>
      <c r="P117" s="18">
        <v>0</v>
      </c>
      <c r="Q117" s="18">
        <v>0</v>
      </c>
      <c r="R117" s="18">
        <v>0</v>
      </c>
      <c r="S117" s="18">
        <v>0</v>
      </c>
      <c r="T117" s="18">
        <v>0</v>
      </c>
      <c r="U117" s="18">
        <v>0</v>
      </c>
      <c r="V117" s="18">
        <v>0</v>
      </c>
      <c r="W117" s="18">
        <v>0</v>
      </c>
      <c r="X117" s="18">
        <v>0</v>
      </c>
      <c r="Y117" s="18">
        <f>SUM(J117:X117)</f>
      </c>
      <c r="Z117" s="18">
        <f>I117-Y117</f>
      </c>
      <c r="AA117" s="20">
        <v>46026</v>
      </c>
      <c r="AB117" s="20">
        <v>46026</v>
      </c>
      <c r="AC117" s="18">
        <f>IFERROR(_xlfn.XLOOKUP(F117,Assumptions!B:B,Assumptions!D:D),0)</f>
      </c>
      <c r="AD117" s="20">
        <f>AA117+AC117</f>
      </c>
      <c r="AE117" s="20">
        <f>AC117+AB117</f>
      </c>
      <c r="AF117" s="5" t="str">
        <v/>
      </c>
      <c r="AG117" s="18">
        <f>IFERROR(_xlfn.BETA.DIST(DATE(YEAR(AG$2),MONTH(AG$2),15),$AD$2,$AE$2,FALSE,DATE(YEAR($AD117),MONTH($AD117),1),DATE(YEAR($AE117),MONTH($AE117),28)),0)</f>
      </c>
      <c r="AH117" s="18">
        <f>IFERROR(_xlfn.BETA.DIST(DATE(YEAR(AH$2),MONTH(AH$2),15),$AD$2,$AE$2,FALSE,DATE(YEAR($AD117),MONTH($AD117),1),DATE(YEAR($AE117),MONTH($AE117),28)),0)</f>
      </c>
      <c r="AI117" s="18">
        <f>IFERROR(_xlfn.BETA.DIST(DATE(YEAR(AI$2),MONTH(AI$2),15),$AD$2,$AE$2,FALSE,DATE(YEAR($AD117),MONTH($AD117),1),DATE(YEAR($AE117),MONTH($AE117),28)),0)</f>
      </c>
      <c r="AJ117" s="18">
        <f>IFERROR(_xlfn.BETA.DIST(DATE(YEAR(AJ$2),MONTH(AJ$2),15),$AD$2,$AE$2,FALSE,DATE(YEAR($AD117),MONTH($AD117),1),DATE(YEAR($AE117),MONTH($AE117),28)),0)</f>
      </c>
      <c r="AK117" s="18">
        <f>IFERROR(_xlfn.BETA.DIST(DATE(YEAR(AK$2),MONTH(AK$2),15),$AD$2,$AE$2,FALSE,DATE(YEAR($AD117),MONTH($AD117),1),DATE(YEAR($AE117),MONTH($AE117),28)),0)</f>
      </c>
      <c r="AL117" s="18">
        <f>IFERROR(_xlfn.BETA.DIST(DATE(YEAR(AL$2),MONTH(AL$2),15),$AD$2,$AE$2,FALSE,DATE(YEAR($AD117),MONTH($AD117),1),DATE(YEAR($AE117),MONTH($AE117),28)),0)</f>
      </c>
      <c r="AM117" s="18">
        <f>IFERROR(_xlfn.BETA.DIST(DATE(YEAR(AM$2),MONTH(AM$2),15),$AD$2,$AE$2,FALSE,DATE(YEAR($AD117),MONTH($AD117),1),DATE(YEAR($AE117),MONTH($AE117),28)),0)</f>
      </c>
      <c r="AN117" s="18">
        <f>IFERROR(_xlfn.BETA.DIST(DATE(YEAR(AN$2),MONTH(AN$2),15),$AD$2,$AE$2,FALSE,DATE(YEAR($AD117),MONTH($AD117),1),DATE(YEAR($AE117),MONTH($AE117),28)),0)</f>
      </c>
      <c r="AO117" s="18">
        <f>IFERROR(_xlfn.BETA.DIST(DATE(YEAR(AO$2),MONTH(AO$2),15),$AD$2,$AE$2,FALSE,DATE(YEAR($AD117),MONTH($AD117),1),DATE(YEAR($AE117),MONTH($AE117),28)),0)</f>
      </c>
      <c r="AP117" s="18">
        <f>IFERROR(_xlfn.BETA.DIST(DATE(YEAR(AP$2),MONTH(AP$2),15),$AD$2,$AE$2,FALSE,DATE(YEAR($AD117),MONTH($AD117),1),DATE(YEAR($AE117),MONTH($AE117),28)),0)</f>
      </c>
      <c r="AQ117" s="18">
        <f>IFERROR(_xlfn.BETA.DIST(DATE(YEAR(AQ$2),MONTH(AQ$2),15),$AD$2,$AE$2,FALSE,DATE(YEAR($AD117),MONTH($AD117),1),DATE(YEAR($AE117),MONTH($AE117),28)),0)</f>
      </c>
      <c r="AR117" s="18">
        <f>IFERROR(_xlfn.BETA.DIST(DATE(YEAR(AR$2),MONTH(AR$2),15),$AD$2,$AE$2,FALSE,DATE(YEAR($AD117),MONTH($AD117),1),DATE(YEAR($AE117),MONTH($AE117),28)),0)</f>
      </c>
      <c r="AS117" s="18">
        <f>IFERROR(_xlfn.BETA.DIST(DATE(YEAR(AS$2),MONTH(AS$2),15),$AD$2,$AE$2,FALSE,DATE(YEAR($AD117),MONTH($AD117),1),DATE(YEAR($AE117),MONTH($AE117),28)),0)</f>
      </c>
      <c r="AT117" s="18">
        <f>IFERROR(_xlfn.BETA.DIST(DATE(YEAR(AT$2),MONTH(AT$2),15),$AD$2,$AE$2,FALSE,DATE(YEAR($AD117),MONTH($AD117),1),DATE(YEAR($AE117),MONTH($AE117),28)),0)</f>
      </c>
      <c r="AU117" s="18">
        <f>IFERROR(_xlfn.BETA.DIST(DATE(YEAR(AU$2),MONTH(AU$2),15),$AD$2,$AE$2,FALSE,DATE(YEAR($AD117),MONTH($AD117),1),DATE(YEAR($AE117),MONTH($AE117),28)),0)</f>
      </c>
      <c r="AV117" s="18">
        <f>SUM(AG117:AU117)</f>
      </c>
      <c r="AW117" s="18">
        <f>IF(J117&lt;&gt;0,J117,IF($AV117=0,0,AG117/$AV117*$Z117))</f>
      </c>
      <c r="AX117" s="18">
        <f>IF(K117&lt;&gt;0,K117,IF($AV117=0,0,AH117/$AV117*$Z117))</f>
      </c>
      <c r="AY117" s="18">
        <f>IF(L117&lt;&gt;0,L117,IF($AV117=0,0,AI117/$AV117*$Z117))</f>
      </c>
      <c r="AZ117" s="18">
        <f>IF(M117&lt;&gt;0,M117,IF($AV117=0,0,AJ117/$AV117*$Z117))</f>
      </c>
      <c r="BA117" s="18">
        <f>IF(N117&lt;&gt;0,N117,IF($AV117=0,0,AK117/$AV117*$Z117))</f>
      </c>
      <c r="BB117" s="18">
        <f>IF(O117&lt;&gt;0,O117,IF($AV117=0,0,AL117/$AV117*$Z117))</f>
      </c>
      <c r="BC117" s="18">
        <f>IF(P117&lt;&gt;0,P117,IF($AV117=0,0,AM117/$AV117*$Z117))</f>
      </c>
      <c r="BD117" s="18">
        <f>IF(Q117&lt;&gt;0,Q117,IF($AV117=0,0,AN117/$AV117*$Z117))</f>
      </c>
      <c r="BE117" s="18">
        <f>IF(R117&lt;&gt;0,R117,IF($AV117=0,0,AO117/$AV117*$Z117))</f>
      </c>
      <c r="BF117" s="18">
        <f>IF(S117&lt;&gt;0,S117,IF($AV117=0,0,AP117/$AV117*$Z117))</f>
      </c>
      <c r="BG117" s="18">
        <f>IF(T117&lt;&gt;0,T117,IF($AV117=0,0,AQ117/$AV117*$Z117))</f>
      </c>
      <c r="BH117" s="18">
        <f>IF(U117&lt;&gt;0,U117,IF($AV117=0,0,AR117/$AV117*$Z117))</f>
      </c>
      <c r="BI117" s="18">
        <f>IF(V117&lt;&gt;0,V117,IF($AV117=0,0,AS117/$AV117*$Z117))</f>
      </c>
      <c r="BJ117" s="18">
        <f>IF(W117&lt;&gt;0,W117,IF($AV117=0,0,AT117/$AV117*$Z117))</f>
      </c>
      <c r="BK117" s="18">
        <f>IF(X117&lt;&gt;0,X117,IF($AV117=0,0,AU117/$AV117*$Z117))</f>
      </c>
      <c r="BL117" s="18">
        <f>SUM(AW117:BK117)</f>
      </c>
      <c r="BM117" s="18">
        <f>I117-BL117</f>
      </c>
    </row>
    <row r="118" outlineLevel="4">
      <c r="A118" s="5" t="str">
        <v>14.6.5</v>
      </c>
      <c r="B118" s="5" t="str">
        <v/>
      </c>
      <c r="C118" s="5" t="str">
        <v/>
      </c>
      <c r="D118" s="5" t="str">
        <v/>
      </c>
      <c r="E118" s="19">
        <f>IFERROR(_xlfn.XLOOKUP(F118,Assumptions!B:B,Assumptions!C:C),0)</f>
      </c>
      <c r="F118" s="5" t="str">
        <v>Site Delivery EUR</v>
      </c>
      <c r="G118" s="5" t="str">
        <v/>
      </c>
      <c r="H118" s="18">
        <f>G116*E118</f>
      </c>
      <c r="I118" s="18">
        <f>H118*(1-0)</f>
      </c>
      <c r="J118" s="18">
        <v>0</v>
      </c>
      <c r="K118" s="18">
        <v>0</v>
      </c>
      <c r="L118" s="18">
        <v>0</v>
      </c>
      <c r="M118" s="18">
        <v>0</v>
      </c>
      <c r="N118" s="18">
        <v>0</v>
      </c>
      <c r="O118" s="18">
        <v>0</v>
      </c>
      <c r="P118" s="18">
        <v>0</v>
      </c>
      <c r="Q118" s="18">
        <v>0</v>
      </c>
      <c r="R118" s="18">
        <v>0</v>
      </c>
      <c r="S118" s="18">
        <v>0</v>
      </c>
      <c r="T118" s="18">
        <v>0</v>
      </c>
      <c r="U118" s="18">
        <v>0</v>
      </c>
      <c r="V118" s="18">
        <v>0</v>
      </c>
      <c r="W118" s="18">
        <v>0</v>
      </c>
      <c r="X118" s="18">
        <v>0</v>
      </c>
      <c r="Y118" s="18">
        <f>SUM(J118:X118)</f>
      </c>
      <c r="Z118" s="18">
        <f>I118-Y118</f>
      </c>
      <c r="AA118" s="5" t="str">
        <v/>
      </c>
      <c r="AB118" s="5" t="str">
        <v/>
      </c>
      <c r="AC118" s="18">
        <f>IFERROR(_xlfn.XLOOKUP(F118,Assumptions!B:B,Assumptions!D:D),0)</f>
      </c>
      <c r="AD118" s="20">
        <f>AA118+AC118</f>
      </c>
      <c r="AE118" s="20">
        <f>AC118+AB118</f>
      </c>
      <c r="AF118" s="5" t="str">
        <v/>
      </c>
      <c r="AG118" s="18">
        <f>IFERROR(_xlfn.BETA.DIST(DATE(YEAR(AG$2),MONTH(AG$2),15),$AD$2,$AE$2,FALSE,DATE(YEAR($AD118),MONTH($AD118),1),DATE(YEAR($AE118),MONTH($AE118),28)),0)</f>
      </c>
      <c r="AH118" s="18">
        <f>IFERROR(_xlfn.BETA.DIST(DATE(YEAR(AH$2),MONTH(AH$2),15),$AD$2,$AE$2,FALSE,DATE(YEAR($AD118),MONTH($AD118),1),DATE(YEAR($AE118),MONTH($AE118),28)),0)</f>
      </c>
      <c r="AI118" s="18">
        <f>IFERROR(_xlfn.BETA.DIST(DATE(YEAR(AI$2),MONTH(AI$2),15),$AD$2,$AE$2,FALSE,DATE(YEAR($AD118),MONTH($AD118),1),DATE(YEAR($AE118),MONTH($AE118),28)),0)</f>
      </c>
      <c r="AJ118" s="18">
        <f>IFERROR(_xlfn.BETA.DIST(DATE(YEAR(AJ$2),MONTH(AJ$2),15),$AD$2,$AE$2,FALSE,DATE(YEAR($AD118),MONTH($AD118),1),DATE(YEAR($AE118),MONTH($AE118),28)),0)</f>
      </c>
      <c r="AK118" s="18">
        <f>IFERROR(_xlfn.BETA.DIST(DATE(YEAR(AK$2),MONTH(AK$2),15),$AD$2,$AE$2,FALSE,DATE(YEAR($AD118),MONTH($AD118),1),DATE(YEAR($AE118),MONTH($AE118),28)),0)</f>
      </c>
      <c r="AL118" s="18">
        <f>IFERROR(_xlfn.BETA.DIST(DATE(YEAR(AL$2),MONTH(AL$2),15),$AD$2,$AE$2,FALSE,DATE(YEAR($AD118),MONTH($AD118),1),DATE(YEAR($AE118),MONTH($AE118),28)),0)</f>
      </c>
      <c r="AM118" s="18">
        <f>IFERROR(_xlfn.BETA.DIST(DATE(YEAR(AM$2),MONTH(AM$2),15),$AD$2,$AE$2,FALSE,DATE(YEAR($AD118),MONTH($AD118),1),DATE(YEAR($AE118),MONTH($AE118),28)),0)</f>
      </c>
      <c r="AN118" s="18">
        <f>IFERROR(_xlfn.BETA.DIST(DATE(YEAR(AN$2),MONTH(AN$2),15),$AD$2,$AE$2,FALSE,DATE(YEAR($AD118),MONTH($AD118),1),DATE(YEAR($AE118),MONTH($AE118),28)),0)</f>
      </c>
      <c r="AO118" s="18">
        <f>IFERROR(_xlfn.BETA.DIST(DATE(YEAR(AO$2),MONTH(AO$2),15),$AD$2,$AE$2,FALSE,DATE(YEAR($AD118),MONTH($AD118),1),DATE(YEAR($AE118),MONTH($AE118),28)),0)</f>
      </c>
      <c r="AP118" s="18">
        <f>IFERROR(_xlfn.BETA.DIST(DATE(YEAR(AP$2),MONTH(AP$2),15),$AD$2,$AE$2,FALSE,DATE(YEAR($AD118),MONTH($AD118),1),DATE(YEAR($AE118),MONTH($AE118),28)),0)</f>
      </c>
      <c r="AQ118" s="18">
        <f>IFERROR(_xlfn.BETA.DIST(DATE(YEAR(AQ$2),MONTH(AQ$2),15),$AD$2,$AE$2,FALSE,DATE(YEAR($AD118),MONTH($AD118),1),DATE(YEAR($AE118),MONTH($AE118),28)),0)</f>
      </c>
      <c r="AR118" s="18">
        <f>IFERROR(_xlfn.BETA.DIST(DATE(YEAR(AR$2),MONTH(AR$2),15),$AD$2,$AE$2,FALSE,DATE(YEAR($AD118),MONTH($AD118),1),DATE(YEAR($AE118),MONTH($AE118),28)),0)</f>
      </c>
      <c r="AS118" s="18">
        <f>IFERROR(_xlfn.BETA.DIST(DATE(YEAR(AS$2),MONTH(AS$2),15),$AD$2,$AE$2,FALSE,DATE(YEAR($AD118),MONTH($AD118),1),DATE(YEAR($AE118),MONTH($AE118),28)),0)</f>
      </c>
      <c r="AT118" s="18">
        <f>IFERROR(_xlfn.BETA.DIST(DATE(YEAR(AT$2),MONTH(AT$2),15),$AD$2,$AE$2,FALSE,DATE(YEAR($AD118),MONTH($AD118),1),DATE(YEAR($AE118),MONTH($AE118),28)),0)</f>
      </c>
      <c r="AU118" s="18">
        <f>IFERROR(_xlfn.BETA.DIST(DATE(YEAR(AU$2),MONTH(AU$2),15),$AD$2,$AE$2,FALSE,DATE(YEAR($AD118),MONTH($AD118),1),DATE(YEAR($AE118),MONTH($AE118),28)),0)</f>
      </c>
      <c r="AV118" s="18">
        <f>SUM(AG118:AU118)</f>
      </c>
      <c r="AW118" s="18">
        <f>IF(J118&lt;&gt;0,J118,IF($AV118=0,0,AG118/$AV118*$Z118))</f>
      </c>
      <c r="AX118" s="18">
        <f>IF(K118&lt;&gt;0,K118,IF($AV118=0,0,AH118/$AV118*$Z118))</f>
      </c>
      <c r="AY118" s="18">
        <f>IF(L118&lt;&gt;0,L118,IF($AV118=0,0,AI118/$AV118*$Z118))</f>
      </c>
      <c r="AZ118" s="18">
        <f>IF(M118&lt;&gt;0,M118,IF($AV118=0,0,AJ118/$AV118*$Z118))</f>
      </c>
      <c r="BA118" s="18">
        <f>IF(N118&lt;&gt;0,N118,IF($AV118=0,0,AK118/$AV118*$Z118))</f>
      </c>
      <c r="BB118" s="18">
        <f>IF(O118&lt;&gt;0,O118,IF($AV118=0,0,AL118/$AV118*$Z118))</f>
      </c>
      <c r="BC118" s="18">
        <f>IF(P118&lt;&gt;0,P118,IF($AV118=0,0,AM118/$AV118*$Z118))</f>
      </c>
      <c r="BD118" s="18">
        <f>IF(Q118&lt;&gt;0,Q118,IF($AV118=0,0,AN118/$AV118*$Z118))</f>
      </c>
      <c r="BE118" s="18">
        <f>IF(R118&lt;&gt;0,R118,IF($AV118=0,0,AO118/$AV118*$Z118))</f>
      </c>
      <c r="BF118" s="18">
        <f>IF(S118&lt;&gt;0,S118,IF($AV118=0,0,AP118/$AV118*$Z118))</f>
      </c>
      <c r="BG118" s="18">
        <f>IF(T118&lt;&gt;0,T118,IF($AV118=0,0,AQ118/$AV118*$Z118))</f>
      </c>
      <c r="BH118" s="18">
        <f>IF(U118&lt;&gt;0,U118,IF($AV118=0,0,AR118/$AV118*$Z118))</f>
      </c>
      <c r="BI118" s="18">
        <f>IF(V118&lt;&gt;0,V118,IF($AV118=0,0,AS118/$AV118*$Z118))</f>
      </c>
      <c r="BJ118" s="18">
        <f>IF(W118&lt;&gt;0,W118,IF($AV118=0,0,AT118/$AV118*$Z118))</f>
      </c>
      <c r="BK118" s="18">
        <f>IF(X118&lt;&gt;0,X118,IF($AV118=0,0,AU118/$AV118*$Z118))</f>
      </c>
      <c r="BL118" s="18">
        <f>SUM(AW118:BK118)</f>
      </c>
      <c r="BM118" s="18">
        <f>I118-BL118</f>
      </c>
    </row>
    <row r="119" outlineLevel="4">
      <c r="A119" s="5" t="str">
        <v>14.6.5</v>
      </c>
      <c r="B119" s="5" t="str">
        <v/>
      </c>
      <c r="C119" s="5" t="str">
        <v>BSKDGNGENGR07</v>
      </c>
      <c r="D119" s="5" t="str">
        <v>BSKDGNGENGR07</v>
      </c>
      <c r="E119" s="19">
        <f>IFERROR(_xlfn.XLOOKUP(F119,Assumptions!B:B,Assumptions!C:C),0)</f>
      </c>
      <c r="F119" s="5" t="str">
        <v>Retention</v>
      </c>
      <c r="G119" s="5" t="str">
        <v/>
      </c>
      <c r="H119" s="18">
        <f>G116*E119</f>
      </c>
      <c r="I119" s="18">
        <f>H119*(1-0)</f>
      </c>
      <c r="J119" s="18">
        <v>0</v>
      </c>
      <c r="K119" s="18">
        <v>0</v>
      </c>
      <c r="L119" s="18">
        <v>0</v>
      </c>
      <c r="M119" s="18">
        <v>0</v>
      </c>
      <c r="N119" s="18">
        <v>0</v>
      </c>
      <c r="O119" s="18">
        <v>0</v>
      </c>
      <c r="P119" s="18">
        <v>0</v>
      </c>
      <c r="Q119" s="18">
        <v>0</v>
      </c>
      <c r="R119" s="18">
        <v>0</v>
      </c>
      <c r="S119" s="18">
        <v>0</v>
      </c>
      <c r="T119" s="18">
        <v>0</v>
      </c>
      <c r="U119" s="18">
        <v>0</v>
      </c>
      <c r="V119" s="18">
        <v>0</v>
      </c>
      <c r="W119" s="18">
        <v>0</v>
      </c>
      <c r="X119" s="18">
        <v>0</v>
      </c>
      <c r="Y119" s="18">
        <f>SUM(J119:X119)</f>
      </c>
      <c r="Z119" s="18">
        <f>I119-Y119</f>
      </c>
      <c r="AA119" s="20">
        <v>46483</v>
      </c>
      <c r="AB119" s="20">
        <v>46483</v>
      </c>
      <c r="AC119" s="18">
        <f>IFERROR(_xlfn.XLOOKUP(F119,Assumptions!B:B,Assumptions!D:D),0)</f>
      </c>
      <c r="AD119" s="20">
        <f>AA119+AC119</f>
      </c>
      <c r="AE119" s="20">
        <f>AC119+AB119</f>
      </c>
      <c r="AF119" s="5" t="str">
        <v/>
      </c>
      <c r="AG119" s="18">
        <f>IFERROR(_xlfn.BETA.DIST(DATE(YEAR(AG$2),MONTH(AG$2),15),$AD$2,$AE$2,FALSE,DATE(YEAR($AD119),MONTH($AD119),1),DATE(YEAR($AE119),MONTH($AE119),28)),0)</f>
      </c>
      <c r="AH119" s="18">
        <f>IFERROR(_xlfn.BETA.DIST(DATE(YEAR(AH$2),MONTH(AH$2),15),$AD$2,$AE$2,FALSE,DATE(YEAR($AD119),MONTH($AD119),1),DATE(YEAR($AE119),MONTH($AE119),28)),0)</f>
      </c>
      <c r="AI119" s="18">
        <f>IFERROR(_xlfn.BETA.DIST(DATE(YEAR(AI$2),MONTH(AI$2),15),$AD$2,$AE$2,FALSE,DATE(YEAR($AD119),MONTH($AD119),1),DATE(YEAR($AE119),MONTH($AE119),28)),0)</f>
      </c>
      <c r="AJ119" s="18">
        <f>IFERROR(_xlfn.BETA.DIST(DATE(YEAR(AJ$2),MONTH(AJ$2),15),$AD$2,$AE$2,FALSE,DATE(YEAR($AD119),MONTH($AD119),1),DATE(YEAR($AE119),MONTH($AE119),28)),0)</f>
      </c>
      <c r="AK119" s="18">
        <f>IFERROR(_xlfn.BETA.DIST(DATE(YEAR(AK$2),MONTH(AK$2),15),$AD$2,$AE$2,FALSE,DATE(YEAR($AD119),MONTH($AD119),1),DATE(YEAR($AE119),MONTH($AE119),28)),0)</f>
      </c>
      <c r="AL119" s="18">
        <f>IFERROR(_xlfn.BETA.DIST(DATE(YEAR(AL$2),MONTH(AL$2),15),$AD$2,$AE$2,FALSE,DATE(YEAR($AD119),MONTH($AD119),1),DATE(YEAR($AE119),MONTH($AE119),28)),0)</f>
      </c>
      <c r="AM119" s="18">
        <f>IFERROR(_xlfn.BETA.DIST(DATE(YEAR(AM$2),MONTH(AM$2),15),$AD$2,$AE$2,FALSE,DATE(YEAR($AD119),MONTH($AD119),1),DATE(YEAR($AE119),MONTH($AE119),28)),0)</f>
      </c>
      <c r="AN119" s="18">
        <f>IFERROR(_xlfn.BETA.DIST(DATE(YEAR(AN$2),MONTH(AN$2),15),$AD$2,$AE$2,FALSE,DATE(YEAR($AD119),MONTH($AD119),1),DATE(YEAR($AE119),MONTH($AE119),28)),0)</f>
      </c>
      <c r="AO119" s="18">
        <f>IFERROR(_xlfn.BETA.DIST(DATE(YEAR(AO$2),MONTH(AO$2),15),$AD$2,$AE$2,FALSE,DATE(YEAR($AD119),MONTH($AD119),1),DATE(YEAR($AE119),MONTH($AE119),28)),0)</f>
      </c>
      <c r="AP119" s="18">
        <f>IFERROR(_xlfn.BETA.DIST(DATE(YEAR(AP$2),MONTH(AP$2),15),$AD$2,$AE$2,FALSE,DATE(YEAR($AD119),MONTH($AD119),1),DATE(YEAR($AE119),MONTH($AE119),28)),0)</f>
      </c>
      <c r="AQ119" s="18">
        <f>IFERROR(_xlfn.BETA.DIST(DATE(YEAR(AQ$2),MONTH(AQ$2),15),$AD$2,$AE$2,FALSE,DATE(YEAR($AD119),MONTH($AD119),1),DATE(YEAR($AE119),MONTH($AE119),28)),0)</f>
      </c>
      <c r="AR119" s="18">
        <f>IFERROR(_xlfn.BETA.DIST(DATE(YEAR(AR$2),MONTH(AR$2),15),$AD$2,$AE$2,FALSE,DATE(YEAR($AD119),MONTH($AD119),1),DATE(YEAR($AE119),MONTH($AE119),28)),0)</f>
      </c>
      <c r="AS119" s="18">
        <f>IFERROR(_xlfn.BETA.DIST(DATE(YEAR(AS$2),MONTH(AS$2),15),$AD$2,$AE$2,FALSE,DATE(YEAR($AD119),MONTH($AD119),1),DATE(YEAR($AE119),MONTH($AE119),28)),0)</f>
      </c>
      <c r="AT119" s="18">
        <f>IFERROR(_xlfn.BETA.DIST(DATE(YEAR(AT$2),MONTH(AT$2),15),$AD$2,$AE$2,FALSE,DATE(YEAR($AD119),MONTH($AD119),1),DATE(YEAR($AE119),MONTH($AE119),28)),0)</f>
      </c>
      <c r="AU119" s="18">
        <f>IFERROR(_xlfn.BETA.DIST(DATE(YEAR(AU$2),MONTH(AU$2),15),$AD$2,$AE$2,FALSE,DATE(YEAR($AD119),MONTH($AD119),1),DATE(YEAR($AE119),MONTH($AE119),28)),0)</f>
      </c>
      <c r="AV119" s="18">
        <f>SUM(AG119:AU119)</f>
      </c>
      <c r="AW119" s="18">
        <f>IF(J119&lt;&gt;0,J119,IF($AV119=0,0,AG119/$AV119*$Z119))</f>
      </c>
      <c r="AX119" s="18">
        <f>IF(K119&lt;&gt;0,K119,IF($AV119=0,0,AH119/$AV119*$Z119))</f>
      </c>
      <c r="AY119" s="18">
        <f>IF(L119&lt;&gt;0,L119,IF($AV119=0,0,AI119/$AV119*$Z119))</f>
      </c>
      <c r="AZ119" s="18">
        <f>IF(M119&lt;&gt;0,M119,IF($AV119=0,0,AJ119/$AV119*$Z119))</f>
      </c>
      <c r="BA119" s="18">
        <f>IF(N119&lt;&gt;0,N119,IF($AV119=0,0,AK119/$AV119*$Z119))</f>
      </c>
      <c r="BB119" s="18">
        <f>IF(O119&lt;&gt;0,O119,IF($AV119=0,0,AL119/$AV119*$Z119))</f>
      </c>
      <c r="BC119" s="18">
        <f>IF(P119&lt;&gt;0,P119,IF($AV119=0,0,AM119/$AV119*$Z119))</f>
      </c>
      <c r="BD119" s="18">
        <f>IF(Q119&lt;&gt;0,Q119,IF($AV119=0,0,AN119/$AV119*$Z119))</f>
      </c>
      <c r="BE119" s="18">
        <f>IF(R119&lt;&gt;0,R119,IF($AV119=0,0,AO119/$AV119*$Z119))</f>
      </c>
      <c r="BF119" s="18">
        <f>IF(S119&lt;&gt;0,S119,IF($AV119=0,0,AP119/$AV119*$Z119))</f>
      </c>
      <c r="BG119" s="18">
        <f>IF(T119&lt;&gt;0,T119,IF($AV119=0,0,AQ119/$AV119*$Z119))</f>
      </c>
      <c r="BH119" s="18">
        <f>IF(U119&lt;&gt;0,U119,IF($AV119=0,0,AR119/$AV119*$Z119))</f>
      </c>
      <c r="BI119" s="18">
        <f>IF(V119&lt;&gt;0,V119,IF($AV119=0,0,AS119/$AV119*$Z119))</f>
      </c>
      <c r="BJ119" s="18">
        <f>IF(W119&lt;&gt;0,W119,IF($AV119=0,0,AT119/$AV119*$Z119))</f>
      </c>
      <c r="BK119" s="18">
        <f>IF(X119&lt;&gt;0,X119,IF($AV119=0,0,AU119/$AV119*$Z119))</f>
      </c>
      <c r="BL119" s="18">
        <f>SUM(AW119:BK119)</f>
      </c>
      <c r="BM119" s="18">
        <f>I119-BL119</f>
      </c>
    </row>
    <row r="120" outlineLevel="3">
      <c r="A120" s="17" t="str">
        <v>14.6.6</v>
      </c>
      <c r="B120" s="17" t="str">
        <v/>
      </c>
      <c r="C120" s="17" t="str">
        <v/>
      </c>
      <c r="D120" s="17" t="str">
        <v/>
      </c>
      <c r="E120" s="17" t="str">
        <v>14.6.6</v>
      </c>
      <c r="F120" s="17" t="str">
        <v>One single phase 66 kV neutral point surge arrester</v>
      </c>
      <c r="G120" s="17">
        <v>1012.27</v>
      </c>
      <c r="H120" s="17" t="str">
        <v/>
      </c>
      <c r="I120" s="17" t="str">
        <v/>
      </c>
      <c r="J120" s="17" t="str">
        <v/>
      </c>
      <c r="K120" s="17" t="str">
        <v/>
      </c>
      <c r="L120" s="17" t="str">
        <v/>
      </c>
      <c r="M120" s="17" t="str">
        <v/>
      </c>
      <c r="N120" s="17" t="str">
        <v/>
      </c>
      <c r="O120" s="17" t="str">
        <v/>
      </c>
      <c r="P120" s="17" t="str">
        <v/>
      </c>
      <c r="Q120" s="17" t="str">
        <v/>
      </c>
      <c r="R120" s="17" t="str">
        <v/>
      </c>
      <c r="S120" s="17" t="str">
        <v/>
      </c>
      <c r="T120" s="17" t="str">
        <v/>
      </c>
      <c r="U120" s="17" t="str">
        <v/>
      </c>
      <c r="V120" s="17" t="str">
        <v/>
      </c>
      <c r="W120" s="17" t="str">
        <v/>
      </c>
      <c r="X120" s="17" t="str">
        <v/>
      </c>
      <c r="Y120" s="17" t="str">
        <v/>
      </c>
      <c r="Z120" s="17" t="str">
        <v/>
      </c>
      <c r="AA120" s="17" t="str">
        <v/>
      </c>
      <c r="AB120" s="17" t="str">
        <v/>
      </c>
      <c r="AC120" s="17" t="str">
        <v/>
      </c>
      <c r="AD120" s="17" t="str">
        <v/>
      </c>
      <c r="AE120" s="17" t="str">
        <v/>
      </c>
      <c r="AF120" s="5" t="str">
        <v/>
      </c>
      <c r="AG120" s="18">
        <f>IFERROR(_xlfn.BETA.DIST(DATE(YEAR(AG$2),MONTH(AG$2),15),$AD$2,$AE$2,FALSE,DATE(YEAR($AD120),MONTH($AD120),1),DATE(YEAR($AE120),MONTH($AE120),28)),0)</f>
      </c>
      <c r="AH120" s="18">
        <f>IFERROR(_xlfn.BETA.DIST(DATE(YEAR(AH$2),MONTH(AH$2),15),$AD$2,$AE$2,FALSE,DATE(YEAR($AD120),MONTH($AD120),1),DATE(YEAR($AE120),MONTH($AE120),28)),0)</f>
      </c>
      <c r="AI120" s="18">
        <f>IFERROR(_xlfn.BETA.DIST(DATE(YEAR(AI$2),MONTH(AI$2),15),$AD$2,$AE$2,FALSE,DATE(YEAR($AD120),MONTH($AD120),1),DATE(YEAR($AE120),MONTH($AE120),28)),0)</f>
      </c>
      <c r="AJ120" s="18">
        <f>IFERROR(_xlfn.BETA.DIST(DATE(YEAR(AJ$2),MONTH(AJ$2),15),$AD$2,$AE$2,FALSE,DATE(YEAR($AD120),MONTH($AD120),1),DATE(YEAR($AE120),MONTH($AE120),28)),0)</f>
      </c>
      <c r="AK120" s="18">
        <f>IFERROR(_xlfn.BETA.DIST(DATE(YEAR(AK$2),MONTH(AK$2),15),$AD$2,$AE$2,FALSE,DATE(YEAR($AD120),MONTH($AD120),1),DATE(YEAR($AE120),MONTH($AE120),28)),0)</f>
      </c>
      <c r="AL120" s="18">
        <f>IFERROR(_xlfn.BETA.DIST(DATE(YEAR(AL$2),MONTH(AL$2),15),$AD$2,$AE$2,FALSE,DATE(YEAR($AD120),MONTH($AD120),1),DATE(YEAR($AE120),MONTH($AE120),28)),0)</f>
      </c>
      <c r="AM120" s="18">
        <f>IFERROR(_xlfn.BETA.DIST(DATE(YEAR(AM$2),MONTH(AM$2),15),$AD$2,$AE$2,FALSE,DATE(YEAR($AD120),MONTH($AD120),1),DATE(YEAR($AE120),MONTH($AE120),28)),0)</f>
      </c>
      <c r="AN120" s="18">
        <f>IFERROR(_xlfn.BETA.DIST(DATE(YEAR(AN$2),MONTH(AN$2),15),$AD$2,$AE$2,FALSE,DATE(YEAR($AD120),MONTH($AD120),1),DATE(YEAR($AE120),MONTH($AE120),28)),0)</f>
      </c>
      <c r="AO120" s="18">
        <f>IFERROR(_xlfn.BETA.DIST(DATE(YEAR(AO$2),MONTH(AO$2),15),$AD$2,$AE$2,FALSE,DATE(YEAR($AD120),MONTH($AD120),1),DATE(YEAR($AE120),MONTH($AE120),28)),0)</f>
      </c>
      <c r="AP120" s="18">
        <f>IFERROR(_xlfn.BETA.DIST(DATE(YEAR(AP$2),MONTH(AP$2),15),$AD$2,$AE$2,FALSE,DATE(YEAR($AD120),MONTH($AD120),1),DATE(YEAR($AE120),MONTH($AE120),28)),0)</f>
      </c>
      <c r="AQ120" s="18">
        <f>IFERROR(_xlfn.BETA.DIST(DATE(YEAR(AQ$2),MONTH(AQ$2),15),$AD$2,$AE$2,FALSE,DATE(YEAR($AD120),MONTH($AD120),1),DATE(YEAR($AE120),MONTH($AE120),28)),0)</f>
      </c>
      <c r="AR120" s="18">
        <f>IFERROR(_xlfn.BETA.DIST(DATE(YEAR(AR$2),MONTH(AR$2),15),$AD$2,$AE$2,FALSE,DATE(YEAR($AD120),MONTH($AD120),1),DATE(YEAR($AE120),MONTH($AE120),28)),0)</f>
      </c>
      <c r="AS120" s="18">
        <f>IFERROR(_xlfn.BETA.DIST(DATE(YEAR(AS$2),MONTH(AS$2),15),$AD$2,$AE$2,FALSE,DATE(YEAR($AD120),MONTH($AD120),1),DATE(YEAR($AE120),MONTH($AE120),28)),0)</f>
      </c>
      <c r="AT120" s="18">
        <f>IFERROR(_xlfn.BETA.DIST(DATE(YEAR(AT$2),MONTH(AT$2),15),$AD$2,$AE$2,FALSE,DATE(YEAR($AD120),MONTH($AD120),1),DATE(YEAR($AE120),MONTH($AE120),28)),0)</f>
      </c>
      <c r="AU120" s="18">
        <f>IFERROR(_xlfn.BETA.DIST(DATE(YEAR(AU$2),MONTH(AU$2),15),$AD$2,$AE$2,FALSE,DATE(YEAR($AD120),MONTH($AD120),1),DATE(YEAR($AE120),MONTH($AE120),28)),0)</f>
      </c>
      <c r="AV120" s="18">
        <f>SUM(AG120:AU120)</f>
      </c>
      <c r="AW120" s="18">
        <f>IF(J120&lt;&gt;0,J120,IF($AV120=0,0,AG120/$AV120*$Z120))</f>
      </c>
      <c r="AX120" s="18">
        <f>IF(K120&lt;&gt;0,K120,IF($AV120=0,0,AH120/$AV120*$Z120))</f>
      </c>
      <c r="AY120" s="18">
        <f>IF(L120&lt;&gt;0,L120,IF($AV120=0,0,AI120/$AV120*$Z120))</f>
      </c>
      <c r="AZ120" s="18">
        <f>IF(M120&lt;&gt;0,M120,IF($AV120=0,0,AJ120/$AV120*$Z120))</f>
      </c>
      <c r="BA120" s="18">
        <f>IF(N120&lt;&gt;0,N120,IF($AV120=0,0,AK120/$AV120*$Z120))</f>
      </c>
      <c r="BB120" s="18">
        <f>IF(O120&lt;&gt;0,O120,IF($AV120=0,0,AL120/$AV120*$Z120))</f>
      </c>
      <c r="BC120" s="18">
        <f>IF(P120&lt;&gt;0,P120,IF($AV120=0,0,AM120/$AV120*$Z120))</f>
      </c>
      <c r="BD120" s="18">
        <f>IF(Q120&lt;&gt;0,Q120,IF($AV120=0,0,AN120/$AV120*$Z120))</f>
      </c>
      <c r="BE120" s="18">
        <f>IF(R120&lt;&gt;0,R120,IF($AV120=0,0,AO120/$AV120*$Z120))</f>
      </c>
      <c r="BF120" s="18">
        <f>IF(S120&lt;&gt;0,S120,IF($AV120=0,0,AP120/$AV120*$Z120))</f>
      </c>
      <c r="BG120" s="18">
        <f>IF(T120&lt;&gt;0,T120,IF($AV120=0,0,AQ120/$AV120*$Z120))</f>
      </c>
      <c r="BH120" s="18">
        <f>IF(U120&lt;&gt;0,U120,IF($AV120=0,0,AR120/$AV120*$Z120))</f>
      </c>
      <c r="BI120" s="18">
        <f>IF(V120&lt;&gt;0,V120,IF($AV120=0,0,AS120/$AV120*$Z120))</f>
      </c>
      <c r="BJ120" s="18">
        <f>IF(W120&lt;&gt;0,W120,IF($AV120=0,0,AT120/$AV120*$Z120))</f>
      </c>
      <c r="BK120" s="18">
        <f>IF(X120&lt;&gt;0,X120,IF($AV120=0,0,AU120/$AV120*$Z120))</f>
      </c>
      <c r="BL120" s="18">
        <f>SUM(AW120:BK120)</f>
      </c>
      <c r="BM120" s="17" t="str">
        <v/>
      </c>
    </row>
    <row r="121" outlineLevel="4">
      <c r="A121" s="5" t="str">
        <v>14.6.6</v>
      </c>
      <c r="B121" s="5" t="str">
        <v/>
      </c>
      <c r="C121" s="5" t="str">
        <v>BSKDGNGENGR05</v>
      </c>
      <c r="D121" s="5" t="str">
        <v>BSKDGNGENGR05</v>
      </c>
      <c r="E121" s="19">
        <f>IFERROR(_xlfn.XLOOKUP(F121,Assumptions!B:B,Assumptions!C:C),0)</f>
      </c>
      <c r="F121" s="5" t="str">
        <v>Advanced Payment</v>
      </c>
      <c r="G121" s="5" t="str">
        <v/>
      </c>
      <c r="H121" s="18">
        <f>G120*E121</f>
      </c>
      <c r="I121" s="18">
        <f>H121*(1-0)</f>
      </c>
      <c r="J121" s="18">
        <v>0</v>
      </c>
      <c r="K121" s="18">
        <v>0</v>
      </c>
      <c r="L121" s="18">
        <v>0</v>
      </c>
      <c r="M121" s="18">
        <v>0</v>
      </c>
      <c r="N121" s="18">
        <v>0</v>
      </c>
      <c r="O121" s="18">
        <v>0</v>
      </c>
      <c r="P121" s="18">
        <v>0</v>
      </c>
      <c r="Q121" s="18">
        <v>0</v>
      </c>
      <c r="R121" s="18">
        <v>0</v>
      </c>
      <c r="S121" s="18">
        <v>0</v>
      </c>
      <c r="T121" s="18">
        <v>0</v>
      </c>
      <c r="U121" s="18">
        <v>0</v>
      </c>
      <c r="V121" s="18">
        <v>0</v>
      </c>
      <c r="W121" s="18">
        <v>0</v>
      </c>
      <c r="X121" s="18">
        <v>0</v>
      </c>
      <c r="Y121" s="18">
        <f>SUM(J121:X121)</f>
      </c>
      <c r="Z121" s="18">
        <f>I121-Y121</f>
      </c>
      <c r="AA121" s="20">
        <v>46026</v>
      </c>
      <c r="AB121" s="20">
        <v>46026</v>
      </c>
      <c r="AC121" s="18">
        <f>IFERROR(_xlfn.XLOOKUP(F121,Assumptions!B:B,Assumptions!D:D),0)</f>
      </c>
      <c r="AD121" s="20">
        <f>AA121+AC121</f>
      </c>
      <c r="AE121" s="20">
        <f>AC121+AB121</f>
      </c>
      <c r="AF121" s="5" t="str">
        <v/>
      </c>
      <c r="AG121" s="18">
        <f>IFERROR(_xlfn.BETA.DIST(DATE(YEAR(AG$2),MONTH(AG$2),15),$AD$2,$AE$2,FALSE,DATE(YEAR($AD121),MONTH($AD121),1),DATE(YEAR($AE121),MONTH($AE121),28)),0)</f>
      </c>
      <c r="AH121" s="18">
        <f>IFERROR(_xlfn.BETA.DIST(DATE(YEAR(AH$2),MONTH(AH$2),15),$AD$2,$AE$2,FALSE,DATE(YEAR($AD121),MONTH($AD121),1),DATE(YEAR($AE121),MONTH($AE121),28)),0)</f>
      </c>
      <c r="AI121" s="18">
        <f>IFERROR(_xlfn.BETA.DIST(DATE(YEAR(AI$2),MONTH(AI$2),15),$AD$2,$AE$2,FALSE,DATE(YEAR($AD121),MONTH($AD121),1),DATE(YEAR($AE121),MONTH($AE121),28)),0)</f>
      </c>
      <c r="AJ121" s="18">
        <f>IFERROR(_xlfn.BETA.DIST(DATE(YEAR(AJ$2),MONTH(AJ$2),15),$AD$2,$AE$2,FALSE,DATE(YEAR($AD121),MONTH($AD121),1),DATE(YEAR($AE121),MONTH($AE121),28)),0)</f>
      </c>
      <c r="AK121" s="18">
        <f>IFERROR(_xlfn.BETA.DIST(DATE(YEAR(AK$2),MONTH(AK$2),15),$AD$2,$AE$2,FALSE,DATE(YEAR($AD121),MONTH($AD121),1),DATE(YEAR($AE121),MONTH($AE121),28)),0)</f>
      </c>
      <c r="AL121" s="18">
        <f>IFERROR(_xlfn.BETA.DIST(DATE(YEAR(AL$2),MONTH(AL$2),15),$AD$2,$AE$2,FALSE,DATE(YEAR($AD121),MONTH($AD121),1),DATE(YEAR($AE121),MONTH($AE121),28)),0)</f>
      </c>
      <c r="AM121" s="18">
        <f>IFERROR(_xlfn.BETA.DIST(DATE(YEAR(AM$2),MONTH(AM$2),15),$AD$2,$AE$2,FALSE,DATE(YEAR($AD121),MONTH($AD121),1),DATE(YEAR($AE121),MONTH($AE121),28)),0)</f>
      </c>
      <c r="AN121" s="18">
        <f>IFERROR(_xlfn.BETA.DIST(DATE(YEAR(AN$2),MONTH(AN$2),15),$AD$2,$AE$2,FALSE,DATE(YEAR($AD121),MONTH($AD121),1),DATE(YEAR($AE121),MONTH($AE121),28)),0)</f>
      </c>
      <c r="AO121" s="18">
        <f>IFERROR(_xlfn.BETA.DIST(DATE(YEAR(AO$2),MONTH(AO$2),15),$AD$2,$AE$2,FALSE,DATE(YEAR($AD121),MONTH($AD121),1),DATE(YEAR($AE121),MONTH($AE121),28)),0)</f>
      </c>
      <c r="AP121" s="18">
        <f>IFERROR(_xlfn.BETA.DIST(DATE(YEAR(AP$2),MONTH(AP$2),15),$AD$2,$AE$2,FALSE,DATE(YEAR($AD121),MONTH($AD121),1),DATE(YEAR($AE121),MONTH($AE121),28)),0)</f>
      </c>
      <c r="AQ121" s="18">
        <f>IFERROR(_xlfn.BETA.DIST(DATE(YEAR(AQ$2),MONTH(AQ$2),15),$AD$2,$AE$2,FALSE,DATE(YEAR($AD121),MONTH($AD121),1),DATE(YEAR($AE121),MONTH($AE121),28)),0)</f>
      </c>
      <c r="AR121" s="18">
        <f>IFERROR(_xlfn.BETA.DIST(DATE(YEAR(AR$2),MONTH(AR$2),15),$AD$2,$AE$2,FALSE,DATE(YEAR($AD121),MONTH($AD121),1),DATE(YEAR($AE121),MONTH($AE121),28)),0)</f>
      </c>
      <c r="AS121" s="18">
        <f>IFERROR(_xlfn.BETA.DIST(DATE(YEAR(AS$2),MONTH(AS$2),15),$AD$2,$AE$2,FALSE,DATE(YEAR($AD121),MONTH($AD121),1),DATE(YEAR($AE121),MONTH($AE121),28)),0)</f>
      </c>
      <c r="AT121" s="18">
        <f>IFERROR(_xlfn.BETA.DIST(DATE(YEAR(AT$2),MONTH(AT$2),15),$AD$2,$AE$2,FALSE,DATE(YEAR($AD121),MONTH($AD121),1),DATE(YEAR($AE121),MONTH($AE121),28)),0)</f>
      </c>
      <c r="AU121" s="18">
        <f>IFERROR(_xlfn.BETA.DIST(DATE(YEAR(AU$2),MONTH(AU$2),15),$AD$2,$AE$2,FALSE,DATE(YEAR($AD121),MONTH($AD121),1),DATE(YEAR($AE121),MONTH($AE121),28)),0)</f>
      </c>
      <c r="AV121" s="18">
        <f>SUM(AG121:AU121)</f>
      </c>
      <c r="AW121" s="18">
        <f>IF(J121&lt;&gt;0,J121,IF($AV121=0,0,AG121/$AV121*$Z121))</f>
      </c>
      <c r="AX121" s="18">
        <f>IF(K121&lt;&gt;0,K121,IF($AV121=0,0,AH121/$AV121*$Z121))</f>
      </c>
      <c r="AY121" s="18">
        <f>IF(L121&lt;&gt;0,L121,IF($AV121=0,0,AI121/$AV121*$Z121))</f>
      </c>
      <c r="AZ121" s="18">
        <f>IF(M121&lt;&gt;0,M121,IF($AV121=0,0,AJ121/$AV121*$Z121))</f>
      </c>
      <c r="BA121" s="18">
        <f>IF(N121&lt;&gt;0,N121,IF($AV121=0,0,AK121/$AV121*$Z121))</f>
      </c>
      <c r="BB121" s="18">
        <f>IF(O121&lt;&gt;0,O121,IF($AV121=0,0,AL121/$AV121*$Z121))</f>
      </c>
      <c r="BC121" s="18">
        <f>IF(P121&lt;&gt;0,P121,IF($AV121=0,0,AM121/$AV121*$Z121))</f>
      </c>
      <c r="BD121" s="18">
        <f>IF(Q121&lt;&gt;0,Q121,IF($AV121=0,0,AN121/$AV121*$Z121))</f>
      </c>
      <c r="BE121" s="18">
        <f>IF(R121&lt;&gt;0,R121,IF($AV121=0,0,AO121/$AV121*$Z121))</f>
      </c>
      <c r="BF121" s="18">
        <f>IF(S121&lt;&gt;0,S121,IF($AV121=0,0,AP121/$AV121*$Z121))</f>
      </c>
      <c r="BG121" s="18">
        <f>IF(T121&lt;&gt;0,T121,IF($AV121=0,0,AQ121/$AV121*$Z121))</f>
      </c>
      <c r="BH121" s="18">
        <f>IF(U121&lt;&gt;0,U121,IF($AV121=0,0,AR121/$AV121*$Z121))</f>
      </c>
      <c r="BI121" s="18">
        <f>IF(V121&lt;&gt;0,V121,IF($AV121=0,0,AS121/$AV121*$Z121))</f>
      </c>
      <c r="BJ121" s="18">
        <f>IF(W121&lt;&gt;0,W121,IF($AV121=0,0,AT121/$AV121*$Z121))</f>
      </c>
      <c r="BK121" s="18">
        <f>IF(X121&lt;&gt;0,X121,IF($AV121=0,0,AU121/$AV121*$Z121))</f>
      </c>
      <c r="BL121" s="18">
        <f>SUM(AW121:BK121)</f>
      </c>
      <c r="BM121" s="18">
        <f>I121-BL121</f>
      </c>
    </row>
    <row r="122" outlineLevel="4">
      <c r="A122" s="5" t="str">
        <v>14.6.6</v>
      </c>
      <c r="B122" s="5" t="str">
        <v/>
      </c>
      <c r="C122" s="5" t="str">
        <v/>
      </c>
      <c r="D122" s="5" t="str">
        <v/>
      </c>
      <c r="E122" s="19">
        <f>IFERROR(_xlfn.XLOOKUP(F122,Assumptions!B:B,Assumptions!C:C),0)</f>
      </c>
      <c r="F122" s="5" t="str">
        <v>Site Delivery EUR</v>
      </c>
      <c r="G122" s="5" t="str">
        <v/>
      </c>
      <c r="H122" s="18">
        <f>G120*E122</f>
      </c>
      <c r="I122" s="18">
        <f>H122*(1-0)</f>
      </c>
      <c r="J122" s="18">
        <v>0</v>
      </c>
      <c r="K122" s="18">
        <v>0</v>
      </c>
      <c r="L122" s="18">
        <v>0</v>
      </c>
      <c r="M122" s="18">
        <v>0</v>
      </c>
      <c r="N122" s="18">
        <v>0</v>
      </c>
      <c r="O122" s="18">
        <v>0</v>
      </c>
      <c r="P122" s="18">
        <v>0</v>
      </c>
      <c r="Q122" s="18">
        <v>0</v>
      </c>
      <c r="R122" s="18">
        <v>0</v>
      </c>
      <c r="S122" s="18">
        <v>0</v>
      </c>
      <c r="T122" s="18">
        <v>0</v>
      </c>
      <c r="U122" s="18">
        <v>0</v>
      </c>
      <c r="V122" s="18">
        <v>0</v>
      </c>
      <c r="W122" s="18">
        <v>0</v>
      </c>
      <c r="X122" s="18">
        <v>0</v>
      </c>
      <c r="Y122" s="18">
        <f>SUM(J122:X122)</f>
      </c>
      <c r="Z122" s="18">
        <f>I122-Y122</f>
      </c>
      <c r="AA122" s="5" t="str">
        <v/>
      </c>
      <c r="AB122" s="5" t="str">
        <v/>
      </c>
      <c r="AC122" s="18">
        <f>IFERROR(_xlfn.XLOOKUP(F122,Assumptions!B:B,Assumptions!D:D),0)</f>
      </c>
      <c r="AD122" s="20">
        <f>AA122+AC122</f>
      </c>
      <c r="AE122" s="20">
        <f>AC122+AB122</f>
      </c>
      <c r="AF122" s="5" t="str">
        <v/>
      </c>
      <c r="AG122" s="18">
        <f>IFERROR(_xlfn.BETA.DIST(DATE(YEAR(AG$2),MONTH(AG$2),15),$AD$2,$AE$2,FALSE,DATE(YEAR($AD122),MONTH($AD122),1),DATE(YEAR($AE122),MONTH($AE122),28)),0)</f>
      </c>
      <c r="AH122" s="18">
        <f>IFERROR(_xlfn.BETA.DIST(DATE(YEAR(AH$2),MONTH(AH$2),15),$AD$2,$AE$2,FALSE,DATE(YEAR($AD122),MONTH($AD122),1),DATE(YEAR($AE122),MONTH($AE122),28)),0)</f>
      </c>
      <c r="AI122" s="18">
        <f>IFERROR(_xlfn.BETA.DIST(DATE(YEAR(AI$2),MONTH(AI$2),15),$AD$2,$AE$2,FALSE,DATE(YEAR($AD122),MONTH($AD122),1),DATE(YEAR($AE122),MONTH($AE122),28)),0)</f>
      </c>
      <c r="AJ122" s="18">
        <f>IFERROR(_xlfn.BETA.DIST(DATE(YEAR(AJ$2),MONTH(AJ$2),15),$AD$2,$AE$2,FALSE,DATE(YEAR($AD122),MONTH($AD122),1),DATE(YEAR($AE122),MONTH($AE122),28)),0)</f>
      </c>
      <c r="AK122" s="18">
        <f>IFERROR(_xlfn.BETA.DIST(DATE(YEAR(AK$2),MONTH(AK$2),15),$AD$2,$AE$2,FALSE,DATE(YEAR($AD122),MONTH($AD122),1),DATE(YEAR($AE122),MONTH($AE122),28)),0)</f>
      </c>
      <c r="AL122" s="18">
        <f>IFERROR(_xlfn.BETA.DIST(DATE(YEAR(AL$2),MONTH(AL$2),15),$AD$2,$AE$2,FALSE,DATE(YEAR($AD122),MONTH($AD122),1),DATE(YEAR($AE122),MONTH($AE122),28)),0)</f>
      </c>
      <c r="AM122" s="18">
        <f>IFERROR(_xlfn.BETA.DIST(DATE(YEAR(AM$2),MONTH(AM$2),15),$AD$2,$AE$2,FALSE,DATE(YEAR($AD122),MONTH($AD122),1),DATE(YEAR($AE122),MONTH($AE122),28)),0)</f>
      </c>
      <c r="AN122" s="18">
        <f>IFERROR(_xlfn.BETA.DIST(DATE(YEAR(AN$2),MONTH(AN$2),15),$AD$2,$AE$2,FALSE,DATE(YEAR($AD122),MONTH($AD122),1),DATE(YEAR($AE122),MONTH($AE122),28)),0)</f>
      </c>
      <c r="AO122" s="18">
        <f>IFERROR(_xlfn.BETA.DIST(DATE(YEAR(AO$2),MONTH(AO$2),15),$AD$2,$AE$2,FALSE,DATE(YEAR($AD122),MONTH($AD122),1),DATE(YEAR($AE122),MONTH($AE122),28)),0)</f>
      </c>
      <c r="AP122" s="18">
        <f>IFERROR(_xlfn.BETA.DIST(DATE(YEAR(AP$2),MONTH(AP$2),15),$AD$2,$AE$2,FALSE,DATE(YEAR($AD122),MONTH($AD122),1),DATE(YEAR($AE122),MONTH($AE122),28)),0)</f>
      </c>
      <c r="AQ122" s="18">
        <f>IFERROR(_xlfn.BETA.DIST(DATE(YEAR(AQ$2),MONTH(AQ$2),15),$AD$2,$AE$2,FALSE,DATE(YEAR($AD122),MONTH($AD122),1),DATE(YEAR($AE122),MONTH($AE122),28)),0)</f>
      </c>
      <c r="AR122" s="18">
        <f>IFERROR(_xlfn.BETA.DIST(DATE(YEAR(AR$2),MONTH(AR$2),15),$AD$2,$AE$2,FALSE,DATE(YEAR($AD122),MONTH($AD122),1),DATE(YEAR($AE122),MONTH($AE122),28)),0)</f>
      </c>
      <c r="AS122" s="18">
        <f>IFERROR(_xlfn.BETA.DIST(DATE(YEAR(AS$2),MONTH(AS$2),15),$AD$2,$AE$2,FALSE,DATE(YEAR($AD122),MONTH($AD122),1),DATE(YEAR($AE122),MONTH($AE122),28)),0)</f>
      </c>
      <c r="AT122" s="18">
        <f>IFERROR(_xlfn.BETA.DIST(DATE(YEAR(AT$2),MONTH(AT$2),15),$AD$2,$AE$2,FALSE,DATE(YEAR($AD122),MONTH($AD122),1),DATE(YEAR($AE122),MONTH($AE122),28)),0)</f>
      </c>
      <c r="AU122" s="18">
        <f>IFERROR(_xlfn.BETA.DIST(DATE(YEAR(AU$2),MONTH(AU$2),15),$AD$2,$AE$2,FALSE,DATE(YEAR($AD122),MONTH($AD122),1),DATE(YEAR($AE122),MONTH($AE122),28)),0)</f>
      </c>
      <c r="AV122" s="18">
        <f>SUM(AG122:AU122)</f>
      </c>
      <c r="AW122" s="18">
        <f>IF(J122&lt;&gt;0,J122,IF($AV122=0,0,AG122/$AV122*$Z122))</f>
      </c>
      <c r="AX122" s="18">
        <f>IF(K122&lt;&gt;0,K122,IF($AV122=0,0,AH122/$AV122*$Z122))</f>
      </c>
      <c r="AY122" s="18">
        <f>IF(L122&lt;&gt;0,L122,IF($AV122=0,0,AI122/$AV122*$Z122))</f>
      </c>
      <c r="AZ122" s="18">
        <f>IF(M122&lt;&gt;0,M122,IF($AV122=0,0,AJ122/$AV122*$Z122))</f>
      </c>
      <c r="BA122" s="18">
        <f>IF(N122&lt;&gt;0,N122,IF($AV122=0,0,AK122/$AV122*$Z122))</f>
      </c>
      <c r="BB122" s="18">
        <f>IF(O122&lt;&gt;0,O122,IF($AV122=0,0,AL122/$AV122*$Z122))</f>
      </c>
      <c r="BC122" s="18">
        <f>IF(P122&lt;&gt;0,P122,IF($AV122=0,0,AM122/$AV122*$Z122))</f>
      </c>
      <c r="BD122" s="18">
        <f>IF(Q122&lt;&gt;0,Q122,IF($AV122=0,0,AN122/$AV122*$Z122))</f>
      </c>
      <c r="BE122" s="18">
        <f>IF(R122&lt;&gt;0,R122,IF($AV122=0,0,AO122/$AV122*$Z122))</f>
      </c>
      <c r="BF122" s="18">
        <f>IF(S122&lt;&gt;0,S122,IF($AV122=0,0,AP122/$AV122*$Z122))</f>
      </c>
      <c r="BG122" s="18">
        <f>IF(T122&lt;&gt;0,T122,IF($AV122=0,0,AQ122/$AV122*$Z122))</f>
      </c>
      <c r="BH122" s="18">
        <f>IF(U122&lt;&gt;0,U122,IF($AV122=0,0,AR122/$AV122*$Z122))</f>
      </c>
      <c r="BI122" s="18">
        <f>IF(V122&lt;&gt;0,V122,IF($AV122=0,0,AS122/$AV122*$Z122))</f>
      </c>
      <c r="BJ122" s="18">
        <f>IF(W122&lt;&gt;0,W122,IF($AV122=0,0,AT122/$AV122*$Z122))</f>
      </c>
      <c r="BK122" s="18">
        <f>IF(X122&lt;&gt;0,X122,IF($AV122=0,0,AU122/$AV122*$Z122))</f>
      </c>
      <c r="BL122" s="18">
        <f>SUM(AW122:BK122)</f>
      </c>
      <c r="BM122" s="18">
        <f>I122-BL122</f>
      </c>
    </row>
    <row r="123" outlineLevel="4">
      <c r="A123" s="5" t="str">
        <v>14.6.6</v>
      </c>
      <c r="B123" s="5" t="str">
        <v/>
      </c>
      <c r="C123" s="5" t="str">
        <v>BSKDGNGENGR07</v>
      </c>
      <c r="D123" s="5" t="str">
        <v>BSKDGNGENGR07</v>
      </c>
      <c r="E123" s="19">
        <f>IFERROR(_xlfn.XLOOKUP(F123,Assumptions!B:B,Assumptions!C:C),0)</f>
      </c>
      <c r="F123" s="5" t="str">
        <v>Retention</v>
      </c>
      <c r="G123" s="5" t="str">
        <v/>
      </c>
      <c r="H123" s="18">
        <f>G120*E123</f>
      </c>
      <c r="I123" s="18">
        <f>H123*(1-0)</f>
      </c>
      <c r="J123" s="18">
        <v>0</v>
      </c>
      <c r="K123" s="18">
        <v>0</v>
      </c>
      <c r="L123" s="18">
        <v>0</v>
      </c>
      <c r="M123" s="18">
        <v>0</v>
      </c>
      <c r="N123" s="18">
        <v>0</v>
      </c>
      <c r="O123" s="18">
        <v>0</v>
      </c>
      <c r="P123" s="18">
        <v>0</v>
      </c>
      <c r="Q123" s="18">
        <v>0</v>
      </c>
      <c r="R123" s="18">
        <v>0</v>
      </c>
      <c r="S123" s="18">
        <v>0</v>
      </c>
      <c r="T123" s="18">
        <v>0</v>
      </c>
      <c r="U123" s="18">
        <v>0</v>
      </c>
      <c r="V123" s="18">
        <v>0</v>
      </c>
      <c r="W123" s="18">
        <v>0</v>
      </c>
      <c r="X123" s="18">
        <v>0</v>
      </c>
      <c r="Y123" s="18">
        <f>SUM(J123:X123)</f>
      </c>
      <c r="Z123" s="18">
        <f>I123-Y123</f>
      </c>
      <c r="AA123" s="20">
        <v>46483</v>
      </c>
      <c r="AB123" s="20">
        <v>46483</v>
      </c>
      <c r="AC123" s="18">
        <f>IFERROR(_xlfn.XLOOKUP(F123,Assumptions!B:B,Assumptions!D:D),0)</f>
      </c>
      <c r="AD123" s="20">
        <f>AA123+AC123</f>
      </c>
      <c r="AE123" s="20">
        <f>AC123+AB123</f>
      </c>
      <c r="AF123" s="5" t="str">
        <v/>
      </c>
      <c r="AG123" s="18">
        <f>IFERROR(_xlfn.BETA.DIST(DATE(YEAR(AG$2),MONTH(AG$2),15),$AD$2,$AE$2,FALSE,DATE(YEAR($AD123),MONTH($AD123),1),DATE(YEAR($AE123),MONTH($AE123),28)),0)</f>
      </c>
      <c r="AH123" s="18">
        <f>IFERROR(_xlfn.BETA.DIST(DATE(YEAR(AH$2),MONTH(AH$2),15),$AD$2,$AE$2,FALSE,DATE(YEAR($AD123),MONTH($AD123),1),DATE(YEAR($AE123),MONTH($AE123),28)),0)</f>
      </c>
      <c r="AI123" s="18">
        <f>IFERROR(_xlfn.BETA.DIST(DATE(YEAR(AI$2),MONTH(AI$2),15),$AD$2,$AE$2,FALSE,DATE(YEAR($AD123),MONTH($AD123),1),DATE(YEAR($AE123),MONTH($AE123),28)),0)</f>
      </c>
      <c r="AJ123" s="18">
        <f>IFERROR(_xlfn.BETA.DIST(DATE(YEAR(AJ$2),MONTH(AJ$2),15),$AD$2,$AE$2,FALSE,DATE(YEAR($AD123),MONTH($AD123),1),DATE(YEAR($AE123),MONTH($AE123),28)),0)</f>
      </c>
      <c r="AK123" s="18">
        <f>IFERROR(_xlfn.BETA.DIST(DATE(YEAR(AK$2),MONTH(AK$2),15),$AD$2,$AE$2,FALSE,DATE(YEAR($AD123),MONTH($AD123),1),DATE(YEAR($AE123),MONTH($AE123),28)),0)</f>
      </c>
      <c r="AL123" s="18">
        <f>IFERROR(_xlfn.BETA.DIST(DATE(YEAR(AL$2),MONTH(AL$2),15),$AD$2,$AE$2,FALSE,DATE(YEAR($AD123),MONTH($AD123),1),DATE(YEAR($AE123),MONTH($AE123),28)),0)</f>
      </c>
      <c r="AM123" s="18">
        <f>IFERROR(_xlfn.BETA.DIST(DATE(YEAR(AM$2),MONTH(AM$2),15),$AD$2,$AE$2,FALSE,DATE(YEAR($AD123),MONTH($AD123),1),DATE(YEAR($AE123),MONTH($AE123),28)),0)</f>
      </c>
      <c r="AN123" s="18">
        <f>IFERROR(_xlfn.BETA.DIST(DATE(YEAR(AN$2),MONTH(AN$2),15),$AD$2,$AE$2,FALSE,DATE(YEAR($AD123),MONTH($AD123),1),DATE(YEAR($AE123),MONTH($AE123),28)),0)</f>
      </c>
      <c r="AO123" s="18">
        <f>IFERROR(_xlfn.BETA.DIST(DATE(YEAR(AO$2),MONTH(AO$2),15),$AD$2,$AE$2,FALSE,DATE(YEAR($AD123),MONTH($AD123),1),DATE(YEAR($AE123),MONTH($AE123),28)),0)</f>
      </c>
      <c r="AP123" s="18">
        <f>IFERROR(_xlfn.BETA.DIST(DATE(YEAR(AP$2),MONTH(AP$2),15),$AD$2,$AE$2,FALSE,DATE(YEAR($AD123),MONTH($AD123),1),DATE(YEAR($AE123),MONTH($AE123),28)),0)</f>
      </c>
      <c r="AQ123" s="18">
        <f>IFERROR(_xlfn.BETA.DIST(DATE(YEAR(AQ$2),MONTH(AQ$2),15),$AD$2,$AE$2,FALSE,DATE(YEAR($AD123),MONTH($AD123),1),DATE(YEAR($AE123),MONTH($AE123),28)),0)</f>
      </c>
      <c r="AR123" s="18">
        <f>IFERROR(_xlfn.BETA.DIST(DATE(YEAR(AR$2),MONTH(AR$2),15),$AD$2,$AE$2,FALSE,DATE(YEAR($AD123),MONTH($AD123),1),DATE(YEAR($AE123),MONTH($AE123),28)),0)</f>
      </c>
      <c r="AS123" s="18">
        <f>IFERROR(_xlfn.BETA.DIST(DATE(YEAR(AS$2),MONTH(AS$2),15),$AD$2,$AE$2,FALSE,DATE(YEAR($AD123),MONTH($AD123),1),DATE(YEAR($AE123),MONTH($AE123),28)),0)</f>
      </c>
      <c r="AT123" s="18">
        <f>IFERROR(_xlfn.BETA.DIST(DATE(YEAR(AT$2),MONTH(AT$2),15),$AD$2,$AE$2,FALSE,DATE(YEAR($AD123),MONTH($AD123),1),DATE(YEAR($AE123),MONTH($AE123),28)),0)</f>
      </c>
      <c r="AU123" s="18">
        <f>IFERROR(_xlfn.BETA.DIST(DATE(YEAR(AU$2),MONTH(AU$2),15),$AD$2,$AE$2,FALSE,DATE(YEAR($AD123),MONTH($AD123),1),DATE(YEAR($AE123),MONTH($AE123),28)),0)</f>
      </c>
      <c r="AV123" s="18">
        <f>SUM(AG123:AU123)</f>
      </c>
      <c r="AW123" s="18">
        <f>IF(J123&lt;&gt;0,J123,IF($AV123=0,0,AG123/$AV123*$Z123))</f>
      </c>
      <c r="AX123" s="18">
        <f>IF(K123&lt;&gt;0,K123,IF($AV123=0,0,AH123/$AV123*$Z123))</f>
      </c>
      <c r="AY123" s="18">
        <f>IF(L123&lt;&gt;0,L123,IF($AV123=0,0,AI123/$AV123*$Z123))</f>
      </c>
      <c r="AZ123" s="18">
        <f>IF(M123&lt;&gt;0,M123,IF($AV123=0,0,AJ123/$AV123*$Z123))</f>
      </c>
      <c r="BA123" s="18">
        <f>IF(N123&lt;&gt;0,N123,IF($AV123=0,0,AK123/$AV123*$Z123))</f>
      </c>
      <c r="BB123" s="18">
        <f>IF(O123&lt;&gt;0,O123,IF($AV123=0,0,AL123/$AV123*$Z123))</f>
      </c>
      <c r="BC123" s="18">
        <f>IF(P123&lt;&gt;0,P123,IF($AV123=0,0,AM123/$AV123*$Z123))</f>
      </c>
      <c r="BD123" s="18">
        <f>IF(Q123&lt;&gt;0,Q123,IF($AV123=0,0,AN123/$AV123*$Z123))</f>
      </c>
      <c r="BE123" s="18">
        <f>IF(R123&lt;&gt;0,R123,IF($AV123=0,0,AO123/$AV123*$Z123))</f>
      </c>
      <c r="BF123" s="18">
        <f>IF(S123&lt;&gt;0,S123,IF($AV123=0,0,AP123/$AV123*$Z123))</f>
      </c>
      <c r="BG123" s="18">
        <f>IF(T123&lt;&gt;0,T123,IF($AV123=0,0,AQ123/$AV123*$Z123))</f>
      </c>
      <c r="BH123" s="18">
        <f>IF(U123&lt;&gt;0,U123,IF($AV123=0,0,AR123/$AV123*$Z123))</f>
      </c>
      <c r="BI123" s="18">
        <f>IF(V123&lt;&gt;0,V123,IF($AV123=0,0,AS123/$AV123*$Z123))</f>
      </c>
      <c r="BJ123" s="18">
        <f>IF(W123&lt;&gt;0,W123,IF($AV123=0,0,AT123/$AV123*$Z123))</f>
      </c>
      <c r="BK123" s="18">
        <f>IF(X123&lt;&gt;0,X123,IF($AV123=0,0,AU123/$AV123*$Z123))</f>
      </c>
      <c r="BL123" s="18">
        <f>SUM(AW123:BK123)</f>
      </c>
      <c r="BM123" s="18">
        <f>I123-BL123</f>
      </c>
    </row>
    <row r="124" outlineLevel="3">
      <c r="A124" s="17" t="str">
        <v>14.6.8</v>
      </c>
      <c r="B124" s="17" t="str">
        <v/>
      </c>
      <c r="C124" s="17" t="str">
        <v/>
      </c>
      <c r="D124" s="17" t="str">
        <v/>
      </c>
      <c r="E124" s="17" t="str">
        <v>14.6.8</v>
      </c>
      <c r="F124" s="17" t="str">
        <v>One single phase 11 kV surge arrester</v>
      </c>
      <c r="G124" s="17">
        <v>699.39</v>
      </c>
      <c r="H124" s="17" t="str">
        <v/>
      </c>
      <c r="I124" s="17" t="str">
        <v/>
      </c>
      <c r="J124" s="17" t="str">
        <v/>
      </c>
      <c r="K124" s="17" t="str">
        <v/>
      </c>
      <c r="L124" s="17" t="str">
        <v/>
      </c>
      <c r="M124" s="17" t="str">
        <v/>
      </c>
      <c r="N124" s="17" t="str">
        <v/>
      </c>
      <c r="O124" s="17" t="str">
        <v/>
      </c>
      <c r="P124" s="17" t="str">
        <v/>
      </c>
      <c r="Q124" s="17" t="str">
        <v/>
      </c>
      <c r="R124" s="17" t="str">
        <v/>
      </c>
      <c r="S124" s="17" t="str">
        <v/>
      </c>
      <c r="T124" s="17" t="str">
        <v/>
      </c>
      <c r="U124" s="17" t="str">
        <v/>
      </c>
      <c r="V124" s="17" t="str">
        <v/>
      </c>
      <c r="W124" s="17" t="str">
        <v/>
      </c>
      <c r="X124" s="17" t="str">
        <v/>
      </c>
      <c r="Y124" s="17" t="str">
        <v/>
      </c>
      <c r="Z124" s="17" t="str">
        <v/>
      </c>
      <c r="AA124" s="17" t="str">
        <v/>
      </c>
      <c r="AB124" s="17" t="str">
        <v/>
      </c>
      <c r="AC124" s="17" t="str">
        <v/>
      </c>
      <c r="AD124" s="17" t="str">
        <v/>
      </c>
      <c r="AE124" s="17" t="str">
        <v/>
      </c>
      <c r="AF124" s="5" t="str">
        <v/>
      </c>
      <c r="AG124" s="18">
        <f>IFERROR(_xlfn.BETA.DIST(DATE(YEAR(AG$2),MONTH(AG$2),15),$AD$2,$AE$2,FALSE,DATE(YEAR($AD124),MONTH($AD124),1),DATE(YEAR($AE124),MONTH($AE124),28)),0)</f>
      </c>
      <c r="AH124" s="18">
        <f>IFERROR(_xlfn.BETA.DIST(DATE(YEAR(AH$2),MONTH(AH$2),15),$AD$2,$AE$2,FALSE,DATE(YEAR($AD124),MONTH($AD124),1),DATE(YEAR($AE124),MONTH($AE124),28)),0)</f>
      </c>
      <c r="AI124" s="18">
        <f>IFERROR(_xlfn.BETA.DIST(DATE(YEAR(AI$2),MONTH(AI$2),15),$AD$2,$AE$2,FALSE,DATE(YEAR($AD124),MONTH($AD124),1),DATE(YEAR($AE124),MONTH($AE124),28)),0)</f>
      </c>
      <c r="AJ124" s="18">
        <f>IFERROR(_xlfn.BETA.DIST(DATE(YEAR(AJ$2),MONTH(AJ$2),15),$AD$2,$AE$2,FALSE,DATE(YEAR($AD124),MONTH($AD124),1),DATE(YEAR($AE124),MONTH($AE124),28)),0)</f>
      </c>
      <c r="AK124" s="18">
        <f>IFERROR(_xlfn.BETA.DIST(DATE(YEAR(AK$2),MONTH(AK$2),15),$AD$2,$AE$2,FALSE,DATE(YEAR($AD124),MONTH($AD124),1),DATE(YEAR($AE124),MONTH($AE124),28)),0)</f>
      </c>
      <c r="AL124" s="18">
        <f>IFERROR(_xlfn.BETA.DIST(DATE(YEAR(AL$2),MONTH(AL$2),15),$AD$2,$AE$2,FALSE,DATE(YEAR($AD124),MONTH($AD124),1),DATE(YEAR($AE124),MONTH($AE124),28)),0)</f>
      </c>
      <c r="AM124" s="18">
        <f>IFERROR(_xlfn.BETA.DIST(DATE(YEAR(AM$2),MONTH(AM$2),15),$AD$2,$AE$2,FALSE,DATE(YEAR($AD124),MONTH($AD124),1),DATE(YEAR($AE124),MONTH($AE124),28)),0)</f>
      </c>
      <c r="AN124" s="18">
        <f>IFERROR(_xlfn.BETA.DIST(DATE(YEAR(AN$2),MONTH(AN$2),15),$AD$2,$AE$2,FALSE,DATE(YEAR($AD124),MONTH($AD124),1),DATE(YEAR($AE124),MONTH($AE124),28)),0)</f>
      </c>
      <c r="AO124" s="18">
        <f>IFERROR(_xlfn.BETA.DIST(DATE(YEAR(AO$2),MONTH(AO$2),15),$AD$2,$AE$2,FALSE,DATE(YEAR($AD124),MONTH($AD124),1),DATE(YEAR($AE124),MONTH($AE124),28)),0)</f>
      </c>
      <c r="AP124" s="18">
        <f>IFERROR(_xlfn.BETA.DIST(DATE(YEAR(AP$2),MONTH(AP$2),15),$AD$2,$AE$2,FALSE,DATE(YEAR($AD124),MONTH($AD124),1),DATE(YEAR($AE124),MONTH($AE124),28)),0)</f>
      </c>
      <c r="AQ124" s="18">
        <f>IFERROR(_xlfn.BETA.DIST(DATE(YEAR(AQ$2),MONTH(AQ$2),15),$AD$2,$AE$2,FALSE,DATE(YEAR($AD124),MONTH($AD124),1),DATE(YEAR($AE124),MONTH($AE124),28)),0)</f>
      </c>
      <c r="AR124" s="18">
        <f>IFERROR(_xlfn.BETA.DIST(DATE(YEAR(AR$2),MONTH(AR$2),15),$AD$2,$AE$2,FALSE,DATE(YEAR($AD124),MONTH($AD124),1),DATE(YEAR($AE124),MONTH($AE124),28)),0)</f>
      </c>
      <c r="AS124" s="18">
        <f>IFERROR(_xlfn.BETA.DIST(DATE(YEAR(AS$2),MONTH(AS$2),15),$AD$2,$AE$2,FALSE,DATE(YEAR($AD124),MONTH($AD124),1),DATE(YEAR($AE124),MONTH($AE124),28)),0)</f>
      </c>
      <c r="AT124" s="18">
        <f>IFERROR(_xlfn.BETA.DIST(DATE(YEAR(AT$2),MONTH(AT$2),15),$AD$2,$AE$2,FALSE,DATE(YEAR($AD124),MONTH($AD124),1),DATE(YEAR($AE124),MONTH($AE124),28)),0)</f>
      </c>
      <c r="AU124" s="18">
        <f>IFERROR(_xlfn.BETA.DIST(DATE(YEAR(AU$2),MONTH(AU$2),15),$AD$2,$AE$2,FALSE,DATE(YEAR($AD124),MONTH($AD124),1),DATE(YEAR($AE124),MONTH($AE124),28)),0)</f>
      </c>
      <c r="AV124" s="18">
        <f>SUM(AG124:AU124)</f>
      </c>
      <c r="AW124" s="18">
        <f>IF(J124&lt;&gt;0,J124,IF($AV124=0,0,AG124/$AV124*$Z124))</f>
      </c>
      <c r="AX124" s="18">
        <f>IF(K124&lt;&gt;0,K124,IF($AV124=0,0,AH124/$AV124*$Z124))</f>
      </c>
      <c r="AY124" s="18">
        <f>IF(L124&lt;&gt;0,L124,IF($AV124=0,0,AI124/$AV124*$Z124))</f>
      </c>
      <c r="AZ124" s="18">
        <f>IF(M124&lt;&gt;0,M124,IF($AV124=0,0,AJ124/$AV124*$Z124))</f>
      </c>
      <c r="BA124" s="18">
        <f>IF(N124&lt;&gt;0,N124,IF($AV124=0,0,AK124/$AV124*$Z124))</f>
      </c>
      <c r="BB124" s="18">
        <f>IF(O124&lt;&gt;0,O124,IF($AV124=0,0,AL124/$AV124*$Z124))</f>
      </c>
      <c r="BC124" s="18">
        <f>IF(P124&lt;&gt;0,P124,IF($AV124=0,0,AM124/$AV124*$Z124))</f>
      </c>
      <c r="BD124" s="18">
        <f>IF(Q124&lt;&gt;0,Q124,IF($AV124=0,0,AN124/$AV124*$Z124))</f>
      </c>
      <c r="BE124" s="18">
        <f>IF(R124&lt;&gt;0,R124,IF($AV124=0,0,AO124/$AV124*$Z124))</f>
      </c>
      <c r="BF124" s="18">
        <f>IF(S124&lt;&gt;0,S124,IF($AV124=0,0,AP124/$AV124*$Z124))</f>
      </c>
      <c r="BG124" s="18">
        <f>IF(T124&lt;&gt;0,T124,IF($AV124=0,0,AQ124/$AV124*$Z124))</f>
      </c>
      <c r="BH124" s="18">
        <f>IF(U124&lt;&gt;0,U124,IF($AV124=0,0,AR124/$AV124*$Z124))</f>
      </c>
      <c r="BI124" s="18">
        <f>IF(V124&lt;&gt;0,V124,IF($AV124=0,0,AS124/$AV124*$Z124))</f>
      </c>
      <c r="BJ124" s="18">
        <f>IF(W124&lt;&gt;0,W124,IF($AV124=0,0,AT124/$AV124*$Z124))</f>
      </c>
      <c r="BK124" s="18">
        <f>IF(X124&lt;&gt;0,X124,IF($AV124=0,0,AU124/$AV124*$Z124))</f>
      </c>
      <c r="BL124" s="18">
        <f>SUM(AW124:BK124)</f>
      </c>
      <c r="BM124" s="17" t="str">
        <v/>
      </c>
    </row>
    <row r="125" outlineLevel="4">
      <c r="A125" s="5" t="str">
        <v>14.6.8</v>
      </c>
      <c r="B125" s="5" t="str">
        <v/>
      </c>
      <c r="C125" s="5" t="str">
        <v>BSKDGNGENGR05</v>
      </c>
      <c r="D125" s="5" t="str">
        <v>BSKDGNGENGR05</v>
      </c>
      <c r="E125" s="19">
        <f>IFERROR(_xlfn.XLOOKUP(F125,Assumptions!B:B,Assumptions!C:C),0)</f>
      </c>
      <c r="F125" s="5" t="str">
        <v>Advanced Payment</v>
      </c>
      <c r="G125" s="5" t="str">
        <v/>
      </c>
      <c r="H125" s="18">
        <f>G124*E125</f>
      </c>
      <c r="I125" s="18">
        <f>H125*(1-0)</f>
      </c>
      <c r="J125" s="18">
        <v>0</v>
      </c>
      <c r="K125" s="18">
        <v>0</v>
      </c>
      <c r="L125" s="18">
        <v>0</v>
      </c>
      <c r="M125" s="18">
        <v>0</v>
      </c>
      <c r="N125" s="18">
        <v>0</v>
      </c>
      <c r="O125" s="18">
        <v>0</v>
      </c>
      <c r="P125" s="18">
        <v>0</v>
      </c>
      <c r="Q125" s="18">
        <v>0</v>
      </c>
      <c r="R125" s="18">
        <v>0</v>
      </c>
      <c r="S125" s="18">
        <v>0</v>
      </c>
      <c r="T125" s="18">
        <v>0</v>
      </c>
      <c r="U125" s="18">
        <v>0</v>
      </c>
      <c r="V125" s="18">
        <v>0</v>
      </c>
      <c r="W125" s="18">
        <v>0</v>
      </c>
      <c r="X125" s="18">
        <v>0</v>
      </c>
      <c r="Y125" s="18">
        <f>SUM(J125:X125)</f>
      </c>
      <c r="Z125" s="18">
        <f>I125-Y125</f>
      </c>
      <c r="AA125" s="20">
        <v>46026</v>
      </c>
      <c r="AB125" s="20">
        <v>46026</v>
      </c>
      <c r="AC125" s="18">
        <f>IFERROR(_xlfn.XLOOKUP(F125,Assumptions!B:B,Assumptions!D:D),0)</f>
      </c>
      <c r="AD125" s="20">
        <f>AA125+AC125</f>
      </c>
      <c r="AE125" s="20">
        <f>AC125+AB125</f>
      </c>
      <c r="AF125" s="5" t="str">
        <v/>
      </c>
      <c r="AG125" s="18">
        <f>IFERROR(_xlfn.BETA.DIST(DATE(YEAR(AG$2),MONTH(AG$2),15),$AD$2,$AE$2,FALSE,DATE(YEAR($AD125),MONTH($AD125),1),DATE(YEAR($AE125),MONTH($AE125),28)),0)</f>
      </c>
      <c r="AH125" s="18">
        <f>IFERROR(_xlfn.BETA.DIST(DATE(YEAR(AH$2),MONTH(AH$2),15),$AD$2,$AE$2,FALSE,DATE(YEAR($AD125),MONTH($AD125),1),DATE(YEAR($AE125),MONTH($AE125),28)),0)</f>
      </c>
      <c r="AI125" s="18">
        <f>IFERROR(_xlfn.BETA.DIST(DATE(YEAR(AI$2),MONTH(AI$2),15),$AD$2,$AE$2,FALSE,DATE(YEAR($AD125),MONTH($AD125),1),DATE(YEAR($AE125),MONTH($AE125),28)),0)</f>
      </c>
      <c r="AJ125" s="18">
        <f>IFERROR(_xlfn.BETA.DIST(DATE(YEAR(AJ$2),MONTH(AJ$2),15),$AD$2,$AE$2,FALSE,DATE(YEAR($AD125),MONTH($AD125),1),DATE(YEAR($AE125),MONTH($AE125),28)),0)</f>
      </c>
      <c r="AK125" s="18">
        <f>IFERROR(_xlfn.BETA.DIST(DATE(YEAR(AK$2),MONTH(AK$2),15),$AD$2,$AE$2,FALSE,DATE(YEAR($AD125),MONTH($AD125),1),DATE(YEAR($AE125),MONTH($AE125),28)),0)</f>
      </c>
      <c r="AL125" s="18">
        <f>IFERROR(_xlfn.BETA.DIST(DATE(YEAR(AL$2),MONTH(AL$2),15),$AD$2,$AE$2,FALSE,DATE(YEAR($AD125),MONTH($AD125),1),DATE(YEAR($AE125),MONTH($AE125),28)),0)</f>
      </c>
      <c r="AM125" s="18">
        <f>IFERROR(_xlfn.BETA.DIST(DATE(YEAR(AM$2),MONTH(AM$2),15),$AD$2,$AE$2,FALSE,DATE(YEAR($AD125),MONTH($AD125),1),DATE(YEAR($AE125),MONTH($AE125),28)),0)</f>
      </c>
      <c r="AN125" s="18">
        <f>IFERROR(_xlfn.BETA.DIST(DATE(YEAR(AN$2),MONTH(AN$2),15),$AD$2,$AE$2,FALSE,DATE(YEAR($AD125),MONTH($AD125),1),DATE(YEAR($AE125),MONTH($AE125),28)),0)</f>
      </c>
      <c r="AO125" s="18">
        <f>IFERROR(_xlfn.BETA.DIST(DATE(YEAR(AO$2),MONTH(AO$2),15),$AD$2,$AE$2,FALSE,DATE(YEAR($AD125),MONTH($AD125),1),DATE(YEAR($AE125),MONTH($AE125),28)),0)</f>
      </c>
      <c r="AP125" s="18">
        <f>IFERROR(_xlfn.BETA.DIST(DATE(YEAR(AP$2),MONTH(AP$2),15),$AD$2,$AE$2,FALSE,DATE(YEAR($AD125),MONTH($AD125),1),DATE(YEAR($AE125),MONTH($AE125),28)),0)</f>
      </c>
      <c r="AQ125" s="18">
        <f>IFERROR(_xlfn.BETA.DIST(DATE(YEAR(AQ$2),MONTH(AQ$2),15),$AD$2,$AE$2,FALSE,DATE(YEAR($AD125),MONTH($AD125),1),DATE(YEAR($AE125),MONTH($AE125),28)),0)</f>
      </c>
      <c r="AR125" s="18">
        <f>IFERROR(_xlfn.BETA.DIST(DATE(YEAR(AR$2),MONTH(AR$2),15),$AD$2,$AE$2,FALSE,DATE(YEAR($AD125),MONTH($AD125),1),DATE(YEAR($AE125),MONTH($AE125),28)),0)</f>
      </c>
      <c r="AS125" s="18">
        <f>IFERROR(_xlfn.BETA.DIST(DATE(YEAR(AS$2),MONTH(AS$2),15),$AD$2,$AE$2,FALSE,DATE(YEAR($AD125),MONTH($AD125),1),DATE(YEAR($AE125),MONTH($AE125),28)),0)</f>
      </c>
      <c r="AT125" s="18">
        <f>IFERROR(_xlfn.BETA.DIST(DATE(YEAR(AT$2),MONTH(AT$2),15),$AD$2,$AE$2,FALSE,DATE(YEAR($AD125),MONTH($AD125),1),DATE(YEAR($AE125),MONTH($AE125),28)),0)</f>
      </c>
      <c r="AU125" s="18">
        <f>IFERROR(_xlfn.BETA.DIST(DATE(YEAR(AU$2),MONTH(AU$2),15),$AD$2,$AE$2,FALSE,DATE(YEAR($AD125),MONTH($AD125),1),DATE(YEAR($AE125),MONTH($AE125),28)),0)</f>
      </c>
      <c r="AV125" s="18">
        <f>SUM(AG125:AU125)</f>
      </c>
      <c r="AW125" s="18">
        <f>IF(J125&lt;&gt;0,J125,IF($AV125=0,0,AG125/$AV125*$Z125))</f>
      </c>
      <c r="AX125" s="18">
        <f>IF(K125&lt;&gt;0,K125,IF($AV125=0,0,AH125/$AV125*$Z125))</f>
      </c>
      <c r="AY125" s="18">
        <f>IF(L125&lt;&gt;0,L125,IF($AV125=0,0,AI125/$AV125*$Z125))</f>
      </c>
      <c r="AZ125" s="18">
        <f>IF(M125&lt;&gt;0,M125,IF($AV125=0,0,AJ125/$AV125*$Z125))</f>
      </c>
      <c r="BA125" s="18">
        <f>IF(N125&lt;&gt;0,N125,IF($AV125=0,0,AK125/$AV125*$Z125))</f>
      </c>
      <c r="BB125" s="18">
        <f>IF(O125&lt;&gt;0,O125,IF($AV125=0,0,AL125/$AV125*$Z125))</f>
      </c>
      <c r="BC125" s="18">
        <f>IF(P125&lt;&gt;0,P125,IF($AV125=0,0,AM125/$AV125*$Z125))</f>
      </c>
      <c r="BD125" s="18">
        <f>IF(Q125&lt;&gt;0,Q125,IF($AV125=0,0,AN125/$AV125*$Z125))</f>
      </c>
      <c r="BE125" s="18">
        <f>IF(R125&lt;&gt;0,R125,IF($AV125=0,0,AO125/$AV125*$Z125))</f>
      </c>
      <c r="BF125" s="18">
        <f>IF(S125&lt;&gt;0,S125,IF($AV125=0,0,AP125/$AV125*$Z125))</f>
      </c>
      <c r="BG125" s="18">
        <f>IF(T125&lt;&gt;0,T125,IF($AV125=0,0,AQ125/$AV125*$Z125))</f>
      </c>
      <c r="BH125" s="18">
        <f>IF(U125&lt;&gt;0,U125,IF($AV125=0,0,AR125/$AV125*$Z125))</f>
      </c>
      <c r="BI125" s="18">
        <f>IF(V125&lt;&gt;0,V125,IF($AV125=0,0,AS125/$AV125*$Z125))</f>
      </c>
      <c r="BJ125" s="18">
        <f>IF(W125&lt;&gt;0,W125,IF($AV125=0,0,AT125/$AV125*$Z125))</f>
      </c>
      <c r="BK125" s="18">
        <f>IF(X125&lt;&gt;0,X125,IF($AV125=0,0,AU125/$AV125*$Z125))</f>
      </c>
      <c r="BL125" s="18">
        <f>SUM(AW125:BK125)</f>
      </c>
      <c r="BM125" s="18">
        <f>I125-BL125</f>
      </c>
    </row>
    <row r="126" outlineLevel="4">
      <c r="A126" s="5" t="str">
        <v>14.6.8</v>
      </c>
      <c r="B126" s="5" t="str">
        <v/>
      </c>
      <c r="C126" s="5" t="str">
        <v/>
      </c>
      <c r="D126" s="5" t="str">
        <v/>
      </c>
      <c r="E126" s="19">
        <f>IFERROR(_xlfn.XLOOKUP(F126,Assumptions!B:B,Assumptions!C:C),0)</f>
      </c>
      <c r="F126" s="5" t="str">
        <v>Site Delivery EUR</v>
      </c>
      <c r="G126" s="5" t="str">
        <v/>
      </c>
      <c r="H126" s="18">
        <f>G124*E126</f>
      </c>
      <c r="I126" s="18">
        <f>H126*(1-0)</f>
      </c>
      <c r="J126" s="18">
        <v>0</v>
      </c>
      <c r="K126" s="18">
        <v>0</v>
      </c>
      <c r="L126" s="18">
        <v>0</v>
      </c>
      <c r="M126" s="18">
        <v>0</v>
      </c>
      <c r="N126" s="18">
        <v>0</v>
      </c>
      <c r="O126" s="18">
        <v>0</v>
      </c>
      <c r="P126" s="18">
        <v>0</v>
      </c>
      <c r="Q126" s="18">
        <v>0</v>
      </c>
      <c r="R126" s="18">
        <v>0</v>
      </c>
      <c r="S126" s="18">
        <v>0</v>
      </c>
      <c r="T126" s="18">
        <v>0</v>
      </c>
      <c r="U126" s="18">
        <v>0</v>
      </c>
      <c r="V126" s="18">
        <v>0</v>
      </c>
      <c r="W126" s="18">
        <v>0</v>
      </c>
      <c r="X126" s="18">
        <v>0</v>
      </c>
      <c r="Y126" s="18">
        <f>SUM(J126:X126)</f>
      </c>
      <c r="Z126" s="18">
        <f>I126-Y126</f>
      </c>
      <c r="AA126" s="5" t="str">
        <v/>
      </c>
      <c r="AB126" s="5" t="str">
        <v/>
      </c>
      <c r="AC126" s="18">
        <f>IFERROR(_xlfn.XLOOKUP(F126,Assumptions!B:B,Assumptions!D:D),0)</f>
      </c>
      <c r="AD126" s="20">
        <f>AA126+AC126</f>
      </c>
      <c r="AE126" s="20">
        <f>AC126+AB126</f>
      </c>
      <c r="AF126" s="5" t="str">
        <v/>
      </c>
      <c r="AG126" s="18">
        <f>IFERROR(_xlfn.BETA.DIST(DATE(YEAR(AG$2),MONTH(AG$2),15),$AD$2,$AE$2,FALSE,DATE(YEAR($AD126),MONTH($AD126),1),DATE(YEAR($AE126),MONTH($AE126),28)),0)</f>
      </c>
      <c r="AH126" s="18">
        <f>IFERROR(_xlfn.BETA.DIST(DATE(YEAR(AH$2),MONTH(AH$2),15),$AD$2,$AE$2,FALSE,DATE(YEAR($AD126),MONTH($AD126),1),DATE(YEAR($AE126),MONTH($AE126),28)),0)</f>
      </c>
      <c r="AI126" s="18">
        <f>IFERROR(_xlfn.BETA.DIST(DATE(YEAR(AI$2),MONTH(AI$2),15),$AD$2,$AE$2,FALSE,DATE(YEAR($AD126),MONTH($AD126),1),DATE(YEAR($AE126),MONTH($AE126),28)),0)</f>
      </c>
      <c r="AJ126" s="18">
        <f>IFERROR(_xlfn.BETA.DIST(DATE(YEAR(AJ$2),MONTH(AJ$2),15),$AD$2,$AE$2,FALSE,DATE(YEAR($AD126),MONTH($AD126),1),DATE(YEAR($AE126),MONTH($AE126),28)),0)</f>
      </c>
      <c r="AK126" s="18">
        <f>IFERROR(_xlfn.BETA.DIST(DATE(YEAR(AK$2),MONTH(AK$2),15),$AD$2,$AE$2,FALSE,DATE(YEAR($AD126),MONTH($AD126),1),DATE(YEAR($AE126),MONTH($AE126),28)),0)</f>
      </c>
      <c r="AL126" s="18">
        <f>IFERROR(_xlfn.BETA.DIST(DATE(YEAR(AL$2),MONTH(AL$2),15),$AD$2,$AE$2,FALSE,DATE(YEAR($AD126),MONTH($AD126),1),DATE(YEAR($AE126),MONTH($AE126),28)),0)</f>
      </c>
      <c r="AM126" s="18">
        <f>IFERROR(_xlfn.BETA.DIST(DATE(YEAR(AM$2),MONTH(AM$2),15),$AD$2,$AE$2,FALSE,DATE(YEAR($AD126),MONTH($AD126),1),DATE(YEAR($AE126),MONTH($AE126),28)),0)</f>
      </c>
      <c r="AN126" s="18">
        <f>IFERROR(_xlfn.BETA.DIST(DATE(YEAR(AN$2),MONTH(AN$2),15),$AD$2,$AE$2,FALSE,DATE(YEAR($AD126),MONTH($AD126),1),DATE(YEAR($AE126),MONTH($AE126),28)),0)</f>
      </c>
      <c r="AO126" s="18">
        <f>IFERROR(_xlfn.BETA.DIST(DATE(YEAR(AO$2),MONTH(AO$2),15),$AD$2,$AE$2,FALSE,DATE(YEAR($AD126),MONTH($AD126),1),DATE(YEAR($AE126),MONTH($AE126),28)),0)</f>
      </c>
      <c r="AP126" s="18">
        <f>IFERROR(_xlfn.BETA.DIST(DATE(YEAR(AP$2),MONTH(AP$2),15),$AD$2,$AE$2,FALSE,DATE(YEAR($AD126),MONTH($AD126),1),DATE(YEAR($AE126),MONTH($AE126),28)),0)</f>
      </c>
      <c r="AQ126" s="18">
        <f>IFERROR(_xlfn.BETA.DIST(DATE(YEAR(AQ$2),MONTH(AQ$2),15),$AD$2,$AE$2,FALSE,DATE(YEAR($AD126),MONTH($AD126),1),DATE(YEAR($AE126),MONTH($AE126),28)),0)</f>
      </c>
      <c r="AR126" s="18">
        <f>IFERROR(_xlfn.BETA.DIST(DATE(YEAR(AR$2),MONTH(AR$2),15),$AD$2,$AE$2,FALSE,DATE(YEAR($AD126),MONTH($AD126),1),DATE(YEAR($AE126),MONTH($AE126),28)),0)</f>
      </c>
      <c r="AS126" s="18">
        <f>IFERROR(_xlfn.BETA.DIST(DATE(YEAR(AS$2),MONTH(AS$2),15),$AD$2,$AE$2,FALSE,DATE(YEAR($AD126),MONTH($AD126),1),DATE(YEAR($AE126),MONTH($AE126),28)),0)</f>
      </c>
      <c r="AT126" s="18">
        <f>IFERROR(_xlfn.BETA.DIST(DATE(YEAR(AT$2),MONTH(AT$2),15),$AD$2,$AE$2,FALSE,DATE(YEAR($AD126),MONTH($AD126),1),DATE(YEAR($AE126),MONTH($AE126),28)),0)</f>
      </c>
      <c r="AU126" s="18">
        <f>IFERROR(_xlfn.BETA.DIST(DATE(YEAR(AU$2),MONTH(AU$2),15),$AD$2,$AE$2,FALSE,DATE(YEAR($AD126),MONTH($AD126),1),DATE(YEAR($AE126),MONTH($AE126),28)),0)</f>
      </c>
      <c r="AV126" s="18">
        <f>SUM(AG126:AU126)</f>
      </c>
      <c r="AW126" s="18">
        <f>IF(J126&lt;&gt;0,J126,IF($AV126=0,0,AG126/$AV126*$Z126))</f>
      </c>
      <c r="AX126" s="18">
        <f>IF(K126&lt;&gt;0,K126,IF($AV126=0,0,AH126/$AV126*$Z126))</f>
      </c>
      <c r="AY126" s="18">
        <f>IF(L126&lt;&gt;0,L126,IF($AV126=0,0,AI126/$AV126*$Z126))</f>
      </c>
      <c r="AZ126" s="18">
        <f>IF(M126&lt;&gt;0,M126,IF($AV126=0,0,AJ126/$AV126*$Z126))</f>
      </c>
      <c r="BA126" s="18">
        <f>IF(N126&lt;&gt;0,N126,IF($AV126=0,0,AK126/$AV126*$Z126))</f>
      </c>
      <c r="BB126" s="18">
        <f>IF(O126&lt;&gt;0,O126,IF($AV126=0,0,AL126/$AV126*$Z126))</f>
      </c>
      <c r="BC126" s="18">
        <f>IF(P126&lt;&gt;0,P126,IF($AV126=0,0,AM126/$AV126*$Z126))</f>
      </c>
      <c r="BD126" s="18">
        <f>IF(Q126&lt;&gt;0,Q126,IF($AV126=0,0,AN126/$AV126*$Z126))</f>
      </c>
      <c r="BE126" s="18">
        <f>IF(R126&lt;&gt;0,R126,IF($AV126=0,0,AO126/$AV126*$Z126))</f>
      </c>
      <c r="BF126" s="18">
        <f>IF(S126&lt;&gt;0,S126,IF($AV126=0,0,AP126/$AV126*$Z126))</f>
      </c>
      <c r="BG126" s="18">
        <f>IF(T126&lt;&gt;0,T126,IF($AV126=0,0,AQ126/$AV126*$Z126))</f>
      </c>
      <c r="BH126" s="18">
        <f>IF(U126&lt;&gt;0,U126,IF($AV126=0,0,AR126/$AV126*$Z126))</f>
      </c>
      <c r="BI126" s="18">
        <f>IF(V126&lt;&gt;0,V126,IF($AV126=0,0,AS126/$AV126*$Z126))</f>
      </c>
      <c r="BJ126" s="18">
        <f>IF(W126&lt;&gt;0,W126,IF($AV126=0,0,AT126/$AV126*$Z126))</f>
      </c>
      <c r="BK126" s="18">
        <f>IF(X126&lt;&gt;0,X126,IF($AV126=0,0,AU126/$AV126*$Z126))</f>
      </c>
      <c r="BL126" s="18">
        <f>SUM(AW126:BK126)</f>
      </c>
      <c r="BM126" s="18">
        <f>I126-BL126</f>
      </c>
    </row>
    <row r="127" outlineLevel="4">
      <c r="A127" s="5" t="str">
        <v>14.6.8</v>
      </c>
      <c r="B127" s="5" t="str">
        <v/>
      </c>
      <c r="C127" s="5" t="str">
        <v>BSKDGNGENGR07</v>
      </c>
      <c r="D127" s="5" t="str">
        <v>BSKDGNGENGR07</v>
      </c>
      <c r="E127" s="19">
        <f>IFERROR(_xlfn.XLOOKUP(F127,Assumptions!B:B,Assumptions!C:C),0)</f>
      </c>
      <c r="F127" s="5" t="str">
        <v>Retention</v>
      </c>
      <c r="G127" s="5" t="str">
        <v/>
      </c>
      <c r="H127" s="18">
        <f>G124*E127</f>
      </c>
      <c r="I127" s="18">
        <f>H127*(1-0)</f>
      </c>
      <c r="J127" s="18">
        <v>0</v>
      </c>
      <c r="K127" s="18">
        <v>0</v>
      </c>
      <c r="L127" s="18">
        <v>0</v>
      </c>
      <c r="M127" s="18">
        <v>0</v>
      </c>
      <c r="N127" s="18">
        <v>0</v>
      </c>
      <c r="O127" s="18">
        <v>0</v>
      </c>
      <c r="P127" s="18">
        <v>0</v>
      </c>
      <c r="Q127" s="18">
        <v>0</v>
      </c>
      <c r="R127" s="18">
        <v>0</v>
      </c>
      <c r="S127" s="18">
        <v>0</v>
      </c>
      <c r="T127" s="18">
        <v>0</v>
      </c>
      <c r="U127" s="18">
        <v>0</v>
      </c>
      <c r="V127" s="18">
        <v>0</v>
      </c>
      <c r="W127" s="18">
        <v>0</v>
      </c>
      <c r="X127" s="18">
        <v>0</v>
      </c>
      <c r="Y127" s="18">
        <f>SUM(J127:X127)</f>
      </c>
      <c r="Z127" s="18">
        <f>I127-Y127</f>
      </c>
      <c r="AA127" s="20">
        <v>46483</v>
      </c>
      <c r="AB127" s="20">
        <v>46483</v>
      </c>
      <c r="AC127" s="18">
        <f>IFERROR(_xlfn.XLOOKUP(F127,Assumptions!B:B,Assumptions!D:D),0)</f>
      </c>
      <c r="AD127" s="20">
        <f>AA127+AC127</f>
      </c>
      <c r="AE127" s="20">
        <f>AC127+AB127</f>
      </c>
      <c r="AF127" s="5" t="str">
        <v/>
      </c>
      <c r="AG127" s="18">
        <f>IFERROR(_xlfn.BETA.DIST(DATE(YEAR(AG$2),MONTH(AG$2),15),$AD$2,$AE$2,FALSE,DATE(YEAR($AD127),MONTH($AD127),1),DATE(YEAR($AE127),MONTH($AE127),28)),0)</f>
      </c>
      <c r="AH127" s="18">
        <f>IFERROR(_xlfn.BETA.DIST(DATE(YEAR(AH$2),MONTH(AH$2),15),$AD$2,$AE$2,FALSE,DATE(YEAR($AD127),MONTH($AD127),1),DATE(YEAR($AE127),MONTH($AE127),28)),0)</f>
      </c>
      <c r="AI127" s="18">
        <f>IFERROR(_xlfn.BETA.DIST(DATE(YEAR(AI$2),MONTH(AI$2),15),$AD$2,$AE$2,FALSE,DATE(YEAR($AD127),MONTH($AD127),1),DATE(YEAR($AE127),MONTH($AE127),28)),0)</f>
      </c>
      <c r="AJ127" s="18">
        <f>IFERROR(_xlfn.BETA.DIST(DATE(YEAR(AJ$2),MONTH(AJ$2),15),$AD$2,$AE$2,FALSE,DATE(YEAR($AD127),MONTH($AD127),1),DATE(YEAR($AE127),MONTH($AE127),28)),0)</f>
      </c>
      <c r="AK127" s="18">
        <f>IFERROR(_xlfn.BETA.DIST(DATE(YEAR(AK$2),MONTH(AK$2),15),$AD$2,$AE$2,FALSE,DATE(YEAR($AD127),MONTH($AD127),1),DATE(YEAR($AE127),MONTH($AE127),28)),0)</f>
      </c>
      <c r="AL127" s="18">
        <f>IFERROR(_xlfn.BETA.DIST(DATE(YEAR(AL$2),MONTH(AL$2),15),$AD$2,$AE$2,FALSE,DATE(YEAR($AD127),MONTH($AD127),1),DATE(YEAR($AE127),MONTH($AE127),28)),0)</f>
      </c>
      <c r="AM127" s="18">
        <f>IFERROR(_xlfn.BETA.DIST(DATE(YEAR(AM$2),MONTH(AM$2),15),$AD$2,$AE$2,FALSE,DATE(YEAR($AD127),MONTH($AD127),1),DATE(YEAR($AE127),MONTH($AE127),28)),0)</f>
      </c>
      <c r="AN127" s="18">
        <f>IFERROR(_xlfn.BETA.DIST(DATE(YEAR(AN$2),MONTH(AN$2),15),$AD$2,$AE$2,FALSE,DATE(YEAR($AD127),MONTH($AD127),1),DATE(YEAR($AE127),MONTH($AE127),28)),0)</f>
      </c>
      <c r="AO127" s="18">
        <f>IFERROR(_xlfn.BETA.DIST(DATE(YEAR(AO$2),MONTH(AO$2),15),$AD$2,$AE$2,FALSE,DATE(YEAR($AD127),MONTH($AD127),1),DATE(YEAR($AE127),MONTH($AE127),28)),0)</f>
      </c>
      <c r="AP127" s="18">
        <f>IFERROR(_xlfn.BETA.DIST(DATE(YEAR(AP$2),MONTH(AP$2),15),$AD$2,$AE$2,FALSE,DATE(YEAR($AD127),MONTH($AD127),1),DATE(YEAR($AE127),MONTH($AE127),28)),0)</f>
      </c>
      <c r="AQ127" s="18">
        <f>IFERROR(_xlfn.BETA.DIST(DATE(YEAR(AQ$2),MONTH(AQ$2),15),$AD$2,$AE$2,FALSE,DATE(YEAR($AD127),MONTH($AD127),1),DATE(YEAR($AE127),MONTH($AE127),28)),0)</f>
      </c>
      <c r="AR127" s="18">
        <f>IFERROR(_xlfn.BETA.DIST(DATE(YEAR(AR$2),MONTH(AR$2),15),$AD$2,$AE$2,FALSE,DATE(YEAR($AD127),MONTH($AD127),1),DATE(YEAR($AE127),MONTH($AE127),28)),0)</f>
      </c>
      <c r="AS127" s="18">
        <f>IFERROR(_xlfn.BETA.DIST(DATE(YEAR(AS$2),MONTH(AS$2),15),$AD$2,$AE$2,FALSE,DATE(YEAR($AD127),MONTH($AD127),1),DATE(YEAR($AE127),MONTH($AE127),28)),0)</f>
      </c>
      <c r="AT127" s="18">
        <f>IFERROR(_xlfn.BETA.DIST(DATE(YEAR(AT$2),MONTH(AT$2),15),$AD$2,$AE$2,FALSE,DATE(YEAR($AD127),MONTH($AD127),1),DATE(YEAR($AE127),MONTH($AE127),28)),0)</f>
      </c>
      <c r="AU127" s="18">
        <f>IFERROR(_xlfn.BETA.DIST(DATE(YEAR(AU$2),MONTH(AU$2),15),$AD$2,$AE$2,FALSE,DATE(YEAR($AD127),MONTH($AD127),1),DATE(YEAR($AE127),MONTH($AE127),28)),0)</f>
      </c>
      <c r="AV127" s="18">
        <f>SUM(AG127:AU127)</f>
      </c>
      <c r="AW127" s="18">
        <f>IF(J127&lt;&gt;0,J127,IF($AV127=0,0,AG127/$AV127*$Z127))</f>
      </c>
      <c r="AX127" s="18">
        <f>IF(K127&lt;&gt;0,K127,IF($AV127=0,0,AH127/$AV127*$Z127))</f>
      </c>
      <c r="AY127" s="18">
        <f>IF(L127&lt;&gt;0,L127,IF($AV127=0,0,AI127/$AV127*$Z127))</f>
      </c>
      <c r="AZ127" s="18">
        <f>IF(M127&lt;&gt;0,M127,IF($AV127=0,0,AJ127/$AV127*$Z127))</f>
      </c>
      <c r="BA127" s="18">
        <f>IF(N127&lt;&gt;0,N127,IF($AV127=0,0,AK127/$AV127*$Z127))</f>
      </c>
      <c r="BB127" s="18">
        <f>IF(O127&lt;&gt;0,O127,IF($AV127=0,0,AL127/$AV127*$Z127))</f>
      </c>
      <c r="BC127" s="18">
        <f>IF(P127&lt;&gt;0,P127,IF($AV127=0,0,AM127/$AV127*$Z127))</f>
      </c>
      <c r="BD127" s="18">
        <f>IF(Q127&lt;&gt;0,Q127,IF($AV127=0,0,AN127/$AV127*$Z127))</f>
      </c>
      <c r="BE127" s="18">
        <f>IF(R127&lt;&gt;0,R127,IF($AV127=0,0,AO127/$AV127*$Z127))</f>
      </c>
      <c r="BF127" s="18">
        <f>IF(S127&lt;&gt;0,S127,IF($AV127=0,0,AP127/$AV127*$Z127))</f>
      </c>
      <c r="BG127" s="18">
        <f>IF(T127&lt;&gt;0,T127,IF($AV127=0,0,AQ127/$AV127*$Z127))</f>
      </c>
      <c r="BH127" s="18">
        <f>IF(U127&lt;&gt;0,U127,IF($AV127=0,0,AR127/$AV127*$Z127))</f>
      </c>
      <c r="BI127" s="18">
        <f>IF(V127&lt;&gt;0,V127,IF($AV127=0,0,AS127/$AV127*$Z127))</f>
      </c>
      <c r="BJ127" s="18">
        <f>IF(W127&lt;&gt;0,W127,IF($AV127=0,0,AT127/$AV127*$Z127))</f>
      </c>
      <c r="BK127" s="18">
        <f>IF(X127&lt;&gt;0,X127,IF($AV127=0,0,AU127/$AV127*$Z127))</f>
      </c>
      <c r="BL127" s="18">
        <f>SUM(AW127:BK127)</f>
      </c>
      <c r="BM127" s="18">
        <f>I127-BL127</f>
      </c>
    </row>
    <row r="128" outlineLevel="2">
      <c r="A128" s="15" t="str">
        <v/>
      </c>
      <c r="B128" s="15" t="str">
        <v/>
      </c>
      <c r="C128" s="15" t="str">
        <v/>
      </c>
      <c r="D128" s="15" t="str">
        <v/>
      </c>
      <c r="E128" s="15" t="str">
        <v/>
      </c>
      <c r="F128" s="15" t="str">
        <v>Telecommunication system</v>
      </c>
      <c r="G128" s="15">
        <v>6404.94</v>
      </c>
      <c r="H128" s="15" t="str">
        <v/>
      </c>
      <c r="I128" s="15" t="str">
        <v/>
      </c>
      <c r="J128" s="15" t="str">
        <v/>
      </c>
      <c r="K128" s="15" t="str">
        <v/>
      </c>
      <c r="L128" s="15" t="str">
        <v/>
      </c>
      <c r="M128" s="15" t="str">
        <v/>
      </c>
      <c r="N128" s="15" t="str">
        <v/>
      </c>
      <c r="O128" s="15" t="str">
        <v/>
      </c>
      <c r="P128" s="15" t="str">
        <v/>
      </c>
      <c r="Q128" s="15" t="str">
        <v/>
      </c>
      <c r="R128" s="15" t="str">
        <v/>
      </c>
      <c r="S128" s="15" t="str">
        <v/>
      </c>
      <c r="T128" s="15" t="str">
        <v/>
      </c>
      <c r="U128" s="15" t="str">
        <v/>
      </c>
      <c r="V128" s="15" t="str">
        <v/>
      </c>
      <c r="W128" s="15" t="str">
        <v/>
      </c>
      <c r="X128" s="15" t="str">
        <v/>
      </c>
      <c r="Y128" s="15" t="str">
        <v/>
      </c>
      <c r="Z128" s="15" t="str">
        <v/>
      </c>
      <c r="AA128" s="15" t="str">
        <v/>
      </c>
      <c r="AB128" s="15" t="str">
        <v/>
      </c>
      <c r="AC128" s="15" t="str">
        <v/>
      </c>
      <c r="AD128" s="15" t="str">
        <v/>
      </c>
      <c r="AE128" s="15" t="str">
        <v/>
      </c>
      <c r="AF128" s="5" t="str">
        <v/>
      </c>
      <c r="AG128" s="15" t="str">
        <v/>
      </c>
      <c r="AH128" s="15" t="str">
        <v/>
      </c>
      <c r="AI128" s="15" t="str">
        <v/>
      </c>
      <c r="AJ128" s="15" t="str">
        <v/>
      </c>
      <c r="AK128" s="15" t="str">
        <v/>
      </c>
      <c r="AL128" s="15" t="str">
        <v/>
      </c>
      <c r="AM128" s="15" t="str">
        <v/>
      </c>
      <c r="AN128" s="15" t="str">
        <v/>
      </c>
      <c r="AO128" s="15" t="str">
        <v/>
      </c>
      <c r="AP128" s="15" t="str">
        <v/>
      </c>
      <c r="AQ128" s="15" t="str">
        <v/>
      </c>
      <c r="AR128" s="15" t="str">
        <v/>
      </c>
      <c r="AS128" s="15" t="str">
        <v/>
      </c>
      <c r="AT128" s="15" t="str">
        <v/>
      </c>
      <c r="AU128" s="15" t="str">
        <v/>
      </c>
      <c r="AV128" s="15" t="str">
        <v/>
      </c>
      <c r="AW128" s="15" t="str">
        <v/>
      </c>
      <c r="AX128" s="15" t="str">
        <v/>
      </c>
      <c r="AY128" s="15" t="str">
        <v/>
      </c>
      <c r="AZ128" s="15" t="str">
        <v/>
      </c>
      <c r="BA128" s="15" t="str">
        <v/>
      </c>
      <c r="BB128" s="15" t="str">
        <v/>
      </c>
      <c r="BC128" s="15" t="str">
        <v/>
      </c>
      <c r="BD128" s="15" t="str">
        <v/>
      </c>
      <c r="BE128" s="15" t="str">
        <v/>
      </c>
      <c r="BF128" s="15" t="str">
        <v/>
      </c>
      <c r="BG128" s="15" t="str">
        <v/>
      </c>
      <c r="BH128" s="15" t="str">
        <v/>
      </c>
      <c r="BI128" s="15" t="str">
        <v/>
      </c>
      <c r="BJ128" s="15" t="str">
        <v/>
      </c>
      <c r="BK128" s="15" t="str">
        <v/>
      </c>
      <c r="BL128" s="15" t="str">
        <v/>
      </c>
      <c r="BM128" s="15" t="str">
        <v/>
      </c>
    </row>
    <row r="129" outlineLevel="3">
      <c r="A129" s="17" t="str">
        <v>14.12.1</v>
      </c>
      <c r="B129" s="17" t="str">
        <v/>
      </c>
      <c r="C129" s="17" t="str">
        <v/>
      </c>
      <c r="D129" s="17" t="str">
        <v/>
      </c>
      <c r="E129" s="17" t="str">
        <v>14.12.1</v>
      </c>
      <c r="F129" s="17" t="str">
        <v xml:space="preserve">A set of 10  Percent of each supplied module </v>
      </c>
      <c r="G129" s="17">
        <v>3202.47</v>
      </c>
      <c r="H129" s="17" t="str">
        <v/>
      </c>
      <c r="I129" s="17" t="str">
        <v/>
      </c>
      <c r="J129" s="17" t="str">
        <v/>
      </c>
      <c r="K129" s="17" t="str">
        <v/>
      </c>
      <c r="L129" s="17" t="str">
        <v/>
      </c>
      <c r="M129" s="17" t="str">
        <v/>
      </c>
      <c r="N129" s="17" t="str">
        <v/>
      </c>
      <c r="O129" s="17" t="str">
        <v/>
      </c>
      <c r="P129" s="17" t="str">
        <v/>
      </c>
      <c r="Q129" s="17" t="str">
        <v/>
      </c>
      <c r="R129" s="17" t="str">
        <v/>
      </c>
      <c r="S129" s="17" t="str">
        <v/>
      </c>
      <c r="T129" s="17" t="str">
        <v/>
      </c>
      <c r="U129" s="17" t="str">
        <v/>
      </c>
      <c r="V129" s="17" t="str">
        <v/>
      </c>
      <c r="W129" s="17" t="str">
        <v/>
      </c>
      <c r="X129" s="17" t="str">
        <v/>
      </c>
      <c r="Y129" s="17" t="str">
        <v/>
      </c>
      <c r="Z129" s="17" t="str">
        <v/>
      </c>
      <c r="AA129" s="17" t="str">
        <v/>
      </c>
      <c r="AB129" s="17" t="str">
        <v/>
      </c>
      <c r="AC129" s="17" t="str">
        <v/>
      </c>
      <c r="AD129" s="17" t="str">
        <v/>
      </c>
      <c r="AE129" s="17" t="str">
        <v/>
      </c>
      <c r="AF129" s="5" t="str">
        <v/>
      </c>
      <c r="AG129" s="18">
        <f>IFERROR(_xlfn.BETA.DIST(DATE(YEAR(AG$2),MONTH(AG$2),15),$AD$2,$AE$2,FALSE,DATE(YEAR($AD129),MONTH($AD129),1),DATE(YEAR($AE129),MONTH($AE129),28)),0)</f>
      </c>
      <c r="AH129" s="18">
        <f>IFERROR(_xlfn.BETA.DIST(DATE(YEAR(AH$2),MONTH(AH$2),15),$AD$2,$AE$2,FALSE,DATE(YEAR($AD129),MONTH($AD129),1),DATE(YEAR($AE129),MONTH($AE129),28)),0)</f>
      </c>
      <c r="AI129" s="18">
        <f>IFERROR(_xlfn.BETA.DIST(DATE(YEAR(AI$2),MONTH(AI$2),15),$AD$2,$AE$2,FALSE,DATE(YEAR($AD129),MONTH($AD129),1),DATE(YEAR($AE129),MONTH($AE129),28)),0)</f>
      </c>
      <c r="AJ129" s="18">
        <f>IFERROR(_xlfn.BETA.DIST(DATE(YEAR(AJ$2),MONTH(AJ$2),15),$AD$2,$AE$2,FALSE,DATE(YEAR($AD129),MONTH($AD129),1),DATE(YEAR($AE129),MONTH($AE129),28)),0)</f>
      </c>
      <c r="AK129" s="18">
        <f>IFERROR(_xlfn.BETA.DIST(DATE(YEAR(AK$2),MONTH(AK$2),15),$AD$2,$AE$2,FALSE,DATE(YEAR($AD129),MONTH($AD129),1),DATE(YEAR($AE129),MONTH($AE129),28)),0)</f>
      </c>
      <c r="AL129" s="18">
        <f>IFERROR(_xlfn.BETA.DIST(DATE(YEAR(AL$2),MONTH(AL$2),15),$AD$2,$AE$2,FALSE,DATE(YEAR($AD129),MONTH($AD129),1),DATE(YEAR($AE129),MONTH($AE129),28)),0)</f>
      </c>
      <c r="AM129" s="18">
        <f>IFERROR(_xlfn.BETA.DIST(DATE(YEAR(AM$2),MONTH(AM$2),15),$AD$2,$AE$2,FALSE,DATE(YEAR($AD129),MONTH($AD129),1),DATE(YEAR($AE129),MONTH($AE129),28)),0)</f>
      </c>
      <c r="AN129" s="18">
        <f>IFERROR(_xlfn.BETA.DIST(DATE(YEAR(AN$2),MONTH(AN$2),15),$AD$2,$AE$2,FALSE,DATE(YEAR($AD129),MONTH($AD129),1),DATE(YEAR($AE129),MONTH($AE129),28)),0)</f>
      </c>
      <c r="AO129" s="18">
        <f>IFERROR(_xlfn.BETA.DIST(DATE(YEAR(AO$2),MONTH(AO$2),15),$AD$2,$AE$2,FALSE,DATE(YEAR($AD129),MONTH($AD129),1),DATE(YEAR($AE129),MONTH($AE129),28)),0)</f>
      </c>
      <c r="AP129" s="18">
        <f>IFERROR(_xlfn.BETA.DIST(DATE(YEAR(AP$2),MONTH(AP$2),15),$AD$2,$AE$2,FALSE,DATE(YEAR($AD129),MONTH($AD129),1),DATE(YEAR($AE129),MONTH($AE129),28)),0)</f>
      </c>
      <c r="AQ129" s="18">
        <f>IFERROR(_xlfn.BETA.DIST(DATE(YEAR(AQ$2),MONTH(AQ$2),15),$AD$2,$AE$2,FALSE,DATE(YEAR($AD129),MONTH($AD129),1),DATE(YEAR($AE129),MONTH($AE129),28)),0)</f>
      </c>
      <c r="AR129" s="18">
        <f>IFERROR(_xlfn.BETA.DIST(DATE(YEAR(AR$2),MONTH(AR$2),15),$AD$2,$AE$2,FALSE,DATE(YEAR($AD129),MONTH($AD129),1),DATE(YEAR($AE129),MONTH($AE129),28)),0)</f>
      </c>
      <c r="AS129" s="18">
        <f>IFERROR(_xlfn.BETA.DIST(DATE(YEAR(AS$2),MONTH(AS$2),15),$AD$2,$AE$2,FALSE,DATE(YEAR($AD129),MONTH($AD129),1),DATE(YEAR($AE129),MONTH($AE129),28)),0)</f>
      </c>
      <c r="AT129" s="18">
        <f>IFERROR(_xlfn.BETA.DIST(DATE(YEAR(AT$2),MONTH(AT$2),15),$AD$2,$AE$2,FALSE,DATE(YEAR($AD129),MONTH($AD129),1),DATE(YEAR($AE129),MONTH($AE129),28)),0)</f>
      </c>
      <c r="AU129" s="18">
        <f>IFERROR(_xlfn.BETA.DIST(DATE(YEAR(AU$2),MONTH(AU$2),15),$AD$2,$AE$2,FALSE,DATE(YEAR($AD129),MONTH($AD129),1),DATE(YEAR($AE129),MONTH($AE129),28)),0)</f>
      </c>
      <c r="AV129" s="18">
        <f>SUM(AG129:AU129)</f>
      </c>
      <c r="AW129" s="18">
        <f>IF(J129&lt;&gt;0,J129,IF($AV129=0,0,AG129/$AV129*$Z129))</f>
      </c>
      <c r="AX129" s="18">
        <f>IF(K129&lt;&gt;0,K129,IF($AV129=0,0,AH129/$AV129*$Z129))</f>
      </c>
      <c r="AY129" s="18">
        <f>IF(L129&lt;&gt;0,L129,IF($AV129=0,0,AI129/$AV129*$Z129))</f>
      </c>
      <c r="AZ129" s="18">
        <f>IF(M129&lt;&gt;0,M129,IF($AV129=0,0,AJ129/$AV129*$Z129))</f>
      </c>
      <c r="BA129" s="18">
        <f>IF(N129&lt;&gt;0,N129,IF($AV129=0,0,AK129/$AV129*$Z129))</f>
      </c>
      <c r="BB129" s="18">
        <f>IF(O129&lt;&gt;0,O129,IF($AV129=0,0,AL129/$AV129*$Z129))</f>
      </c>
      <c r="BC129" s="18">
        <f>IF(P129&lt;&gt;0,P129,IF($AV129=0,0,AM129/$AV129*$Z129))</f>
      </c>
      <c r="BD129" s="18">
        <f>IF(Q129&lt;&gt;0,Q129,IF($AV129=0,0,AN129/$AV129*$Z129))</f>
      </c>
      <c r="BE129" s="18">
        <f>IF(R129&lt;&gt;0,R129,IF($AV129=0,0,AO129/$AV129*$Z129))</f>
      </c>
      <c r="BF129" s="18">
        <f>IF(S129&lt;&gt;0,S129,IF($AV129=0,0,AP129/$AV129*$Z129))</f>
      </c>
      <c r="BG129" s="18">
        <f>IF(T129&lt;&gt;0,T129,IF($AV129=0,0,AQ129/$AV129*$Z129))</f>
      </c>
      <c r="BH129" s="18">
        <f>IF(U129&lt;&gt;0,U129,IF($AV129=0,0,AR129/$AV129*$Z129))</f>
      </c>
      <c r="BI129" s="18">
        <f>IF(V129&lt;&gt;0,V129,IF($AV129=0,0,AS129/$AV129*$Z129))</f>
      </c>
      <c r="BJ129" s="18">
        <f>IF(W129&lt;&gt;0,W129,IF($AV129=0,0,AT129/$AV129*$Z129))</f>
      </c>
      <c r="BK129" s="18">
        <f>IF(X129&lt;&gt;0,X129,IF($AV129=0,0,AU129/$AV129*$Z129))</f>
      </c>
      <c r="BL129" s="18">
        <f>SUM(AW129:BK129)</f>
      </c>
      <c r="BM129" s="17" t="str">
        <v/>
      </c>
    </row>
    <row r="130" outlineLevel="4">
      <c r="A130" s="5" t="str">
        <v>14.12.1</v>
      </c>
      <c r="B130" s="5" t="str">
        <v/>
      </c>
      <c r="C130" s="5" t="str">
        <v>BSKDGNGENGR05</v>
      </c>
      <c r="D130" s="5" t="str">
        <v>BSKDGNGENGR05</v>
      </c>
      <c r="E130" s="19">
        <f>IFERROR(_xlfn.XLOOKUP(F130,Assumptions!B:B,Assumptions!C:C),0)</f>
      </c>
      <c r="F130" s="5" t="str">
        <v>Advanced Payment</v>
      </c>
      <c r="G130" s="5" t="str">
        <v/>
      </c>
      <c r="H130" s="18">
        <f>G129*E130</f>
      </c>
      <c r="I130" s="18">
        <f>H130*(1-0)</f>
      </c>
      <c r="J130" s="18">
        <v>0</v>
      </c>
      <c r="K130" s="18">
        <v>0</v>
      </c>
      <c r="L130" s="18">
        <v>0</v>
      </c>
      <c r="M130" s="18">
        <v>0</v>
      </c>
      <c r="N130" s="18">
        <v>0</v>
      </c>
      <c r="O130" s="18">
        <v>0</v>
      </c>
      <c r="P130" s="18">
        <v>0</v>
      </c>
      <c r="Q130" s="18">
        <v>0</v>
      </c>
      <c r="R130" s="18">
        <v>0</v>
      </c>
      <c r="S130" s="18">
        <v>0</v>
      </c>
      <c r="T130" s="18">
        <v>0</v>
      </c>
      <c r="U130" s="18">
        <v>0</v>
      </c>
      <c r="V130" s="18">
        <v>0</v>
      </c>
      <c r="W130" s="18">
        <v>0</v>
      </c>
      <c r="X130" s="18">
        <v>0</v>
      </c>
      <c r="Y130" s="18">
        <f>SUM(J130:X130)</f>
      </c>
      <c r="Z130" s="18">
        <f>I130-Y130</f>
      </c>
      <c r="AA130" s="20">
        <v>46026</v>
      </c>
      <c r="AB130" s="20">
        <v>46026</v>
      </c>
      <c r="AC130" s="18">
        <f>IFERROR(_xlfn.XLOOKUP(F130,Assumptions!B:B,Assumptions!D:D),0)</f>
      </c>
      <c r="AD130" s="20">
        <f>AA130+AC130</f>
      </c>
      <c r="AE130" s="20">
        <f>AC130+AB130</f>
      </c>
      <c r="AF130" s="5" t="str">
        <v/>
      </c>
      <c r="AG130" s="18">
        <f>IFERROR(_xlfn.BETA.DIST(DATE(YEAR(AG$2),MONTH(AG$2),15),$AD$2,$AE$2,FALSE,DATE(YEAR($AD130),MONTH($AD130),1),DATE(YEAR($AE130),MONTH($AE130),28)),0)</f>
      </c>
      <c r="AH130" s="18">
        <f>IFERROR(_xlfn.BETA.DIST(DATE(YEAR(AH$2),MONTH(AH$2),15),$AD$2,$AE$2,FALSE,DATE(YEAR($AD130),MONTH($AD130),1),DATE(YEAR($AE130),MONTH($AE130),28)),0)</f>
      </c>
      <c r="AI130" s="18">
        <f>IFERROR(_xlfn.BETA.DIST(DATE(YEAR(AI$2),MONTH(AI$2),15),$AD$2,$AE$2,FALSE,DATE(YEAR($AD130),MONTH($AD130),1),DATE(YEAR($AE130),MONTH($AE130),28)),0)</f>
      </c>
      <c r="AJ130" s="18">
        <f>IFERROR(_xlfn.BETA.DIST(DATE(YEAR(AJ$2),MONTH(AJ$2),15),$AD$2,$AE$2,FALSE,DATE(YEAR($AD130),MONTH($AD130),1),DATE(YEAR($AE130),MONTH($AE130),28)),0)</f>
      </c>
      <c r="AK130" s="18">
        <f>IFERROR(_xlfn.BETA.DIST(DATE(YEAR(AK$2),MONTH(AK$2),15),$AD$2,$AE$2,FALSE,DATE(YEAR($AD130),MONTH($AD130),1),DATE(YEAR($AE130),MONTH($AE130),28)),0)</f>
      </c>
      <c r="AL130" s="18">
        <f>IFERROR(_xlfn.BETA.DIST(DATE(YEAR(AL$2),MONTH(AL$2),15),$AD$2,$AE$2,FALSE,DATE(YEAR($AD130),MONTH($AD130),1),DATE(YEAR($AE130),MONTH($AE130),28)),0)</f>
      </c>
      <c r="AM130" s="18">
        <f>IFERROR(_xlfn.BETA.DIST(DATE(YEAR(AM$2),MONTH(AM$2),15),$AD$2,$AE$2,FALSE,DATE(YEAR($AD130),MONTH($AD130),1),DATE(YEAR($AE130),MONTH($AE130),28)),0)</f>
      </c>
      <c r="AN130" s="18">
        <f>IFERROR(_xlfn.BETA.DIST(DATE(YEAR(AN$2),MONTH(AN$2),15),$AD$2,$AE$2,FALSE,DATE(YEAR($AD130),MONTH($AD130),1),DATE(YEAR($AE130),MONTH($AE130),28)),0)</f>
      </c>
      <c r="AO130" s="18">
        <f>IFERROR(_xlfn.BETA.DIST(DATE(YEAR(AO$2),MONTH(AO$2),15),$AD$2,$AE$2,FALSE,DATE(YEAR($AD130),MONTH($AD130),1),DATE(YEAR($AE130),MONTH($AE130),28)),0)</f>
      </c>
      <c r="AP130" s="18">
        <f>IFERROR(_xlfn.BETA.DIST(DATE(YEAR(AP$2),MONTH(AP$2),15),$AD$2,$AE$2,FALSE,DATE(YEAR($AD130),MONTH($AD130),1),DATE(YEAR($AE130),MONTH($AE130),28)),0)</f>
      </c>
      <c r="AQ130" s="18">
        <f>IFERROR(_xlfn.BETA.DIST(DATE(YEAR(AQ$2),MONTH(AQ$2),15),$AD$2,$AE$2,FALSE,DATE(YEAR($AD130),MONTH($AD130),1),DATE(YEAR($AE130),MONTH($AE130),28)),0)</f>
      </c>
      <c r="AR130" s="18">
        <f>IFERROR(_xlfn.BETA.DIST(DATE(YEAR(AR$2),MONTH(AR$2),15),$AD$2,$AE$2,FALSE,DATE(YEAR($AD130),MONTH($AD130),1),DATE(YEAR($AE130),MONTH($AE130),28)),0)</f>
      </c>
      <c r="AS130" s="18">
        <f>IFERROR(_xlfn.BETA.DIST(DATE(YEAR(AS$2),MONTH(AS$2),15),$AD$2,$AE$2,FALSE,DATE(YEAR($AD130),MONTH($AD130),1),DATE(YEAR($AE130),MONTH($AE130),28)),0)</f>
      </c>
      <c r="AT130" s="18">
        <f>IFERROR(_xlfn.BETA.DIST(DATE(YEAR(AT$2),MONTH(AT$2),15),$AD$2,$AE$2,FALSE,DATE(YEAR($AD130),MONTH($AD130),1),DATE(YEAR($AE130),MONTH($AE130),28)),0)</f>
      </c>
      <c r="AU130" s="18">
        <f>IFERROR(_xlfn.BETA.DIST(DATE(YEAR(AU$2),MONTH(AU$2),15),$AD$2,$AE$2,FALSE,DATE(YEAR($AD130),MONTH($AD130),1),DATE(YEAR($AE130),MONTH($AE130),28)),0)</f>
      </c>
      <c r="AV130" s="18">
        <f>SUM(AG130:AU130)</f>
      </c>
      <c r="AW130" s="18">
        <f>IF(J130&lt;&gt;0,J130,IF($AV130=0,0,AG130/$AV130*$Z130))</f>
      </c>
      <c r="AX130" s="18">
        <f>IF(K130&lt;&gt;0,K130,IF($AV130=0,0,AH130/$AV130*$Z130))</f>
      </c>
      <c r="AY130" s="18">
        <f>IF(L130&lt;&gt;0,L130,IF($AV130=0,0,AI130/$AV130*$Z130))</f>
      </c>
      <c r="AZ130" s="18">
        <f>IF(M130&lt;&gt;0,M130,IF($AV130=0,0,AJ130/$AV130*$Z130))</f>
      </c>
      <c r="BA130" s="18">
        <f>IF(N130&lt;&gt;0,N130,IF($AV130=0,0,AK130/$AV130*$Z130))</f>
      </c>
      <c r="BB130" s="18">
        <f>IF(O130&lt;&gt;0,O130,IF($AV130=0,0,AL130/$AV130*$Z130))</f>
      </c>
      <c r="BC130" s="18">
        <f>IF(P130&lt;&gt;0,P130,IF($AV130=0,0,AM130/$AV130*$Z130))</f>
      </c>
      <c r="BD130" s="18">
        <f>IF(Q130&lt;&gt;0,Q130,IF($AV130=0,0,AN130/$AV130*$Z130))</f>
      </c>
      <c r="BE130" s="18">
        <f>IF(R130&lt;&gt;0,R130,IF($AV130=0,0,AO130/$AV130*$Z130))</f>
      </c>
      <c r="BF130" s="18">
        <f>IF(S130&lt;&gt;0,S130,IF($AV130=0,0,AP130/$AV130*$Z130))</f>
      </c>
      <c r="BG130" s="18">
        <f>IF(T130&lt;&gt;0,T130,IF($AV130=0,0,AQ130/$AV130*$Z130))</f>
      </c>
      <c r="BH130" s="18">
        <f>IF(U130&lt;&gt;0,U130,IF($AV130=0,0,AR130/$AV130*$Z130))</f>
      </c>
      <c r="BI130" s="18">
        <f>IF(V130&lt;&gt;0,V130,IF($AV130=0,0,AS130/$AV130*$Z130))</f>
      </c>
      <c r="BJ130" s="18">
        <f>IF(W130&lt;&gt;0,W130,IF($AV130=0,0,AT130/$AV130*$Z130))</f>
      </c>
      <c r="BK130" s="18">
        <f>IF(X130&lt;&gt;0,X130,IF($AV130=0,0,AU130/$AV130*$Z130))</f>
      </c>
      <c r="BL130" s="18">
        <f>SUM(AW130:BK130)</f>
      </c>
      <c r="BM130" s="18">
        <f>I130-BL130</f>
      </c>
    </row>
    <row r="131" outlineLevel="4">
      <c r="A131" s="5" t="str">
        <v>14.12.1</v>
      </c>
      <c r="B131" s="5" t="str">
        <v/>
      </c>
      <c r="C131" s="5" t="str">
        <v>BSPRELGENTL07</v>
      </c>
      <c r="D131" s="5" t="str">
        <v>BSPRELGENTL07</v>
      </c>
      <c r="E131" s="19">
        <f>IFERROR(_xlfn.XLOOKUP(F131,Assumptions!B:B,Assumptions!C:C),0)</f>
      </c>
      <c r="F131" s="5" t="str">
        <v>Site Delivery EUR</v>
      </c>
      <c r="G131" s="5" t="str">
        <v/>
      </c>
      <c r="H131" s="18">
        <f>G129*E131</f>
      </c>
      <c r="I131" s="18">
        <f>H131*(1-0)</f>
      </c>
      <c r="J131" s="18">
        <v>0</v>
      </c>
      <c r="K131" s="18">
        <v>0</v>
      </c>
      <c r="L131" s="18">
        <v>0</v>
      </c>
      <c r="M131" s="18">
        <v>0</v>
      </c>
      <c r="N131" s="18">
        <v>0</v>
      </c>
      <c r="O131" s="18">
        <v>0</v>
      </c>
      <c r="P131" s="18">
        <v>0</v>
      </c>
      <c r="Q131" s="18">
        <v>0</v>
      </c>
      <c r="R131" s="18">
        <v>0</v>
      </c>
      <c r="S131" s="18">
        <v>0</v>
      </c>
      <c r="T131" s="18">
        <v>0</v>
      </c>
      <c r="U131" s="18">
        <v>0</v>
      </c>
      <c r="V131" s="18">
        <v>0</v>
      </c>
      <c r="W131" s="18">
        <v>0</v>
      </c>
      <c r="X131" s="18">
        <v>0</v>
      </c>
      <c r="Y131" s="18">
        <f>SUM(J131:X131)</f>
      </c>
      <c r="Z131" s="18">
        <f>I131-Y131</f>
      </c>
      <c r="AA131" s="20">
        <v>46347</v>
      </c>
      <c r="AB131" s="20">
        <v>46347</v>
      </c>
      <c r="AC131" s="18">
        <f>IFERROR(_xlfn.XLOOKUP(F131,Assumptions!B:B,Assumptions!D:D),0)</f>
      </c>
      <c r="AD131" s="20">
        <f>AA131+AC131</f>
      </c>
      <c r="AE131" s="20">
        <f>AC131+AB131</f>
      </c>
      <c r="AF131" s="5" t="str">
        <v/>
      </c>
      <c r="AG131" s="18">
        <f>IFERROR(_xlfn.BETA.DIST(DATE(YEAR(AG$2),MONTH(AG$2),15),$AD$2,$AE$2,FALSE,DATE(YEAR($AD131),MONTH($AD131),1),DATE(YEAR($AE131),MONTH($AE131),28)),0)</f>
      </c>
      <c r="AH131" s="18">
        <f>IFERROR(_xlfn.BETA.DIST(DATE(YEAR(AH$2),MONTH(AH$2),15),$AD$2,$AE$2,FALSE,DATE(YEAR($AD131),MONTH($AD131),1),DATE(YEAR($AE131),MONTH($AE131),28)),0)</f>
      </c>
      <c r="AI131" s="18">
        <f>IFERROR(_xlfn.BETA.DIST(DATE(YEAR(AI$2),MONTH(AI$2),15),$AD$2,$AE$2,FALSE,DATE(YEAR($AD131),MONTH($AD131),1),DATE(YEAR($AE131),MONTH($AE131),28)),0)</f>
      </c>
      <c r="AJ131" s="18">
        <f>IFERROR(_xlfn.BETA.DIST(DATE(YEAR(AJ$2),MONTH(AJ$2),15),$AD$2,$AE$2,FALSE,DATE(YEAR($AD131),MONTH($AD131),1),DATE(YEAR($AE131),MONTH($AE131),28)),0)</f>
      </c>
      <c r="AK131" s="18">
        <f>IFERROR(_xlfn.BETA.DIST(DATE(YEAR(AK$2),MONTH(AK$2),15),$AD$2,$AE$2,FALSE,DATE(YEAR($AD131),MONTH($AD131),1),DATE(YEAR($AE131),MONTH($AE131),28)),0)</f>
      </c>
      <c r="AL131" s="18">
        <f>IFERROR(_xlfn.BETA.DIST(DATE(YEAR(AL$2),MONTH(AL$2),15),$AD$2,$AE$2,FALSE,DATE(YEAR($AD131),MONTH($AD131),1),DATE(YEAR($AE131),MONTH($AE131),28)),0)</f>
      </c>
      <c r="AM131" s="18">
        <f>IFERROR(_xlfn.BETA.DIST(DATE(YEAR(AM$2),MONTH(AM$2),15),$AD$2,$AE$2,FALSE,DATE(YEAR($AD131),MONTH($AD131),1),DATE(YEAR($AE131),MONTH($AE131),28)),0)</f>
      </c>
      <c r="AN131" s="18">
        <f>IFERROR(_xlfn.BETA.DIST(DATE(YEAR(AN$2),MONTH(AN$2),15),$AD$2,$AE$2,FALSE,DATE(YEAR($AD131),MONTH($AD131),1),DATE(YEAR($AE131),MONTH($AE131),28)),0)</f>
      </c>
      <c r="AO131" s="18">
        <f>IFERROR(_xlfn.BETA.DIST(DATE(YEAR(AO$2),MONTH(AO$2),15),$AD$2,$AE$2,FALSE,DATE(YEAR($AD131),MONTH($AD131),1),DATE(YEAR($AE131),MONTH($AE131),28)),0)</f>
      </c>
      <c r="AP131" s="18">
        <f>IFERROR(_xlfn.BETA.DIST(DATE(YEAR(AP$2),MONTH(AP$2),15),$AD$2,$AE$2,FALSE,DATE(YEAR($AD131),MONTH($AD131),1),DATE(YEAR($AE131),MONTH($AE131),28)),0)</f>
      </c>
      <c r="AQ131" s="18">
        <f>IFERROR(_xlfn.BETA.DIST(DATE(YEAR(AQ$2),MONTH(AQ$2),15),$AD$2,$AE$2,FALSE,DATE(YEAR($AD131),MONTH($AD131),1),DATE(YEAR($AE131),MONTH($AE131),28)),0)</f>
      </c>
      <c r="AR131" s="18">
        <f>IFERROR(_xlfn.BETA.DIST(DATE(YEAR(AR$2),MONTH(AR$2),15),$AD$2,$AE$2,FALSE,DATE(YEAR($AD131),MONTH($AD131),1),DATE(YEAR($AE131),MONTH($AE131),28)),0)</f>
      </c>
      <c r="AS131" s="18">
        <f>IFERROR(_xlfn.BETA.DIST(DATE(YEAR(AS$2),MONTH(AS$2),15),$AD$2,$AE$2,FALSE,DATE(YEAR($AD131),MONTH($AD131),1),DATE(YEAR($AE131),MONTH($AE131),28)),0)</f>
      </c>
      <c r="AT131" s="18">
        <f>IFERROR(_xlfn.BETA.DIST(DATE(YEAR(AT$2),MONTH(AT$2),15),$AD$2,$AE$2,FALSE,DATE(YEAR($AD131),MONTH($AD131),1),DATE(YEAR($AE131),MONTH($AE131),28)),0)</f>
      </c>
      <c r="AU131" s="18">
        <f>IFERROR(_xlfn.BETA.DIST(DATE(YEAR(AU$2),MONTH(AU$2),15),$AD$2,$AE$2,FALSE,DATE(YEAR($AD131),MONTH($AD131),1),DATE(YEAR($AE131),MONTH($AE131),28)),0)</f>
      </c>
      <c r="AV131" s="18">
        <f>SUM(AG131:AU131)</f>
      </c>
      <c r="AW131" s="18">
        <f>IF(J131&lt;&gt;0,J131,IF($AV131=0,0,AG131/$AV131*$Z131))</f>
      </c>
      <c r="AX131" s="18">
        <f>IF(K131&lt;&gt;0,K131,IF($AV131=0,0,AH131/$AV131*$Z131))</f>
      </c>
      <c r="AY131" s="18">
        <f>IF(L131&lt;&gt;0,L131,IF($AV131=0,0,AI131/$AV131*$Z131))</f>
      </c>
      <c r="AZ131" s="18">
        <f>IF(M131&lt;&gt;0,M131,IF($AV131=0,0,AJ131/$AV131*$Z131))</f>
      </c>
      <c r="BA131" s="18">
        <f>IF(N131&lt;&gt;0,N131,IF($AV131=0,0,AK131/$AV131*$Z131))</f>
      </c>
      <c r="BB131" s="18">
        <f>IF(O131&lt;&gt;0,O131,IF($AV131=0,0,AL131/$AV131*$Z131))</f>
      </c>
      <c r="BC131" s="18">
        <f>IF(P131&lt;&gt;0,P131,IF($AV131=0,0,AM131/$AV131*$Z131))</f>
      </c>
      <c r="BD131" s="18">
        <f>IF(Q131&lt;&gt;0,Q131,IF($AV131=0,0,AN131/$AV131*$Z131))</f>
      </c>
      <c r="BE131" s="18">
        <f>IF(R131&lt;&gt;0,R131,IF($AV131=0,0,AO131/$AV131*$Z131))</f>
      </c>
      <c r="BF131" s="18">
        <f>IF(S131&lt;&gt;0,S131,IF($AV131=0,0,AP131/$AV131*$Z131))</f>
      </c>
      <c r="BG131" s="18">
        <f>IF(T131&lt;&gt;0,T131,IF($AV131=0,0,AQ131/$AV131*$Z131))</f>
      </c>
      <c r="BH131" s="18">
        <f>IF(U131&lt;&gt;0,U131,IF($AV131=0,0,AR131/$AV131*$Z131))</f>
      </c>
      <c r="BI131" s="18">
        <f>IF(V131&lt;&gt;0,V131,IF($AV131=0,0,AS131/$AV131*$Z131))</f>
      </c>
      <c r="BJ131" s="18">
        <f>IF(W131&lt;&gt;0,W131,IF($AV131=0,0,AT131/$AV131*$Z131))</f>
      </c>
      <c r="BK131" s="18">
        <f>IF(X131&lt;&gt;0,X131,IF($AV131=0,0,AU131/$AV131*$Z131))</f>
      </c>
      <c r="BL131" s="18">
        <f>SUM(AW131:BK131)</f>
      </c>
      <c r="BM131" s="18">
        <f>I131-BL131</f>
      </c>
    </row>
    <row r="132" outlineLevel="4">
      <c r="A132" s="5" t="str">
        <v>14.12.1</v>
      </c>
      <c r="B132" s="5" t="str">
        <v/>
      </c>
      <c r="C132" s="5" t="str">
        <v>BSKDGNGENGR07</v>
      </c>
      <c r="D132" s="5" t="str">
        <v>BSKDGNGENGR07</v>
      </c>
      <c r="E132" s="19">
        <f>IFERROR(_xlfn.XLOOKUP(F132,Assumptions!B:B,Assumptions!C:C),0)</f>
      </c>
      <c r="F132" s="5" t="str">
        <v>Retention</v>
      </c>
      <c r="G132" s="5" t="str">
        <v/>
      </c>
      <c r="H132" s="18">
        <f>G129*E132</f>
      </c>
      <c r="I132" s="18">
        <f>H132*(1-0)</f>
      </c>
      <c r="J132" s="18">
        <v>0</v>
      </c>
      <c r="K132" s="18">
        <v>0</v>
      </c>
      <c r="L132" s="18">
        <v>0</v>
      </c>
      <c r="M132" s="18">
        <v>0</v>
      </c>
      <c r="N132" s="18">
        <v>0</v>
      </c>
      <c r="O132" s="18">
        <v>0</v>
      </c>
      <c r="P132" s="18">
        <v>0</v>
      </c>
      <c r="Q132" s="18">
        <v>0</v>
      </c>
      <c r="R132" s="18">
        <v>0</v>
      </c>
      <c r="S132" s="18">
        <v>0</v>
      </c>
      <c r="T132" s="18">
        <v>0</v>
      </c>
      <c r="U132" s="18">
        <v>0</v>
      </c>
      <c r="V132" s="18">
        <v>0</v>
      </c>
      <c r="W132" s="18">
        <v>0</v>
      </c>
      <c r="X132" s="18">
        <v>0</v>
      </c>
      <c r="Y132" s="18">
        <f>SUM(J132:X132)</f>
      </c>
      <c r="Z132" s="18">
        <f>I132-Y132</f>
      </c>
      <c r="AA132" s="20">
        <v>46483</v>
      </c>
      <c r="AB132" s="20">
        <v>46483</v>
      </c>
      <c r="AC132" s="18">
        <f>IFERROR(_xlfn.XLOOKUP(F132,Assumptions!B:B,Assumptions!D:D),0)</f>
      </c>
      <c r="AD132" s="20">
        <f>AA132+AC132</f>
      </c>
      <c r="AE132" s="20">
        <f>AC132+AB132</f>
      </c>
      <c r="AF132" s="5" t="str">
        <v/>
      </c>
      <c r="AG132" s="18">
        <f>IFERROR(_xlfn.BETA.DIST(DATE(YEAR(AG$2),MONTH(AG$2),15),$AD$2,$AE$2,FALSE,DATE(YEAR($AD132),MONTH($AD132),1),DATE(YEAR($AE132),MONTH($AE132),28)),0)</f>
      </c>
      <c r="AH132" s="18">
        <f>IFERROR(_xlfn.BETA.DIST(DATE(YEAR(AH$2),MONTH(AH$2),15),$AD$2,$AE$2,FALSE,DATE(YEAR($AD132),MONTH($AD132),1),DATE(YEAR($AE132),MONTH($AE132),28)),0)</f>
      </c>
      <c r="AI132" s="18">
        <f>IFERROR(_xlfn.BETA.DIST(DATE(YEAR(AI$2),MONTH(AI$2),15),$AD$2,$AE$2,FALSE,DATE(YEAR($AD132),MONTH($AD132),1),DATE(YEAR($AE132),MONTH($AE132),28)),0)</f>
      </c>
      <c r="AJ132" s="18">
        <f>IFERROR(_xlfn.BETA.DIST(DATE(YEAR(AJ$2),MONTH(AJ$2),15),$AD$2,$AE$2,FALSE,DATE(YEAR($AD132),MONTH($AD132),1),DATE(YEAR($AE132),MONTH($AE132),28)),0)</f>
      </c>
      <c r="AK132" s="18">
        <f>IFERROR(_xlfn.BETA.DIST(DATE(YEAR(AK$2),MONTH(AK$2),15),$AD$2,$AE$2,FALSE,DATE(YEAR($AD132),MONTH($AD132),1),DATE(YEAR($AE132),MONTH($AE132),28)),0)</f>
      </c>
      <c r="AL132" s="18">
        <f>IFERROR(_xlfn.BETA.DIST(DATE(YEAR(AL$2),MONTH(AL$2),15),$AD$2,$AE$2,FALSE,DATE(YEAR($AD132),MONTH($AD132),1),DATE(YEAR($AE132),MONTH($AE132),28)),0)</f>
      </c>
      <c r="AM132" s="18">
        <f>IFERROR(_xlfn.BETA.DIST(DATE(YEAR(AM$2),MONTH(AM$2),15),$AD$2,$AE$2,FALSE,DATE(YEAR($AD132),MONTH($AD132),1),DATE(YEAR($AE132),MONTH($AE132),28)),0)</f>
      </c>
      <c r="AN132" s="18">
        <f>IFERROR(_xlfn.BETA.DIST(DATE(YEAR(AN$2),MONTH(AN$2),15),$AD$2,$AE$2,FALSE,DATE(YEAR($AD132),MONTH($AD132),1),DATE(YEAR($AE132),MONTH($AE132),28)),0)</f>
      </c>
      <c r="AO132" s="18">
        <f>IFERROR(_xlfn.BETA.DIST(DATE(YEAR(AO$2),MONTH(AO$2),15),$AD$2,$AE$2,FALSE,DATE(YEAR($AD132),MONTH($AD132),1),DATE(YEAR($AE132),MONTH($AE132),28)),0)</f>
      </c>
      <c r="AP132" s="18">
        <f>IFERROR(_xlfn.BETA.DIST(DATE(YEAR(AP$2),MONTH(AP$2),15),$AD$2,$AE$2,FALSE,DATE(YEAR($AD132),MONTH($AD132),1),DATE(YEAR($AE132),MONTH($AE132),28)),0)</f>
      </c>
      <c r="AQ132" s="18">
        <f>IFERROR(_xlfn.BETA.DIST(DATE(YEAR(AQ$2),MONTH(AQ$2),15),$AD$2,$AE$2,FALSE,DATE(YEAR($AD132),MONTH($AD132),1),DATE(YEAR($AE132),MONTH($AE132),28)),0)</f>
      </c>
      <c r="AR132" s="18">
        <f>IFERROR(_xlfn.BETA.DIST(DATE(YEAR(AR$2),MONTH(AR$2),15),$AD$2,$AE$2,FALSE,DATE(YEAR($AD132),MONTH($AD132),1),DATE(YEAR($AE132),MONTH($AE132),28)),0)</f>
      </c>
      <c r="AS132" s="18">
        <f>IFERROR(_xlfn.BETA.DIST(DATE(YEAR(AS$2),MONTH(AS$2),15),$AD$2,$AE$2,FALSE,DATE(YEAR($AD132),MONTH($AD132),1),DATE(YEAR($AE132),MONTH($AE132),28)),0)</f>
      </c>
      <c r="AT132" s="18">
        <f>IFERROR(_xlfn.BETA.DIST(DATE(YEAR(AT$2),MONTH(AT$2),15),$AD$2,$AE$2,FALSE,DATE(YEAR($AD132),MONTH($AD132),1),DATE(YEAR($AE132),MONTH($AE132),28)),0)</f>
      </c>
      <c r="AU132" s="18">
        <f>IFERROR(_xlfn.BETA.DIST(DATE(YEAR(AU$2),MONTH(AU$2),15),$AD$2,$AE$2,FALSE,DATE(YEAR($AD132),MONTH($AD132),1),DATE(YEAR($AE132),MONTH($AE132),28)),0)</f>
      </c>
      <c r="AV132" s="18">
        <f>SUM(AG132:AU132)</f>
      </c>
      <c r="AW132" s="18">
        <f>IF(J132&lt;&gt;0,J132,IF($AV132=0,0,AG132/$AV132*$Z132))</f>
      </c>
      <c r="AX132" s="18">
        <f>IF(K132&lt;&gt;0,K132,IF($AV132=0,0,AH132/$AV132*$Z132))</f>
      </c>
      <c r="AY132" s="18">
        <f>IF(L132&lt;&gt;0,L132,IF($AV132=0,0,AI132/$AV132*$Z132))</f>
      </c>
      <c r="AZ132" s="18">
        <f>IF(M132&lt;&gt;0,M132,IF($AV132=0,0,AJ132/$AV132*$Z132))</f>
      </c>
      <c r="BA132" s="18">
        <f>IF(N132&lt;&gt;0,N132,IF($AV132=0,0,AK132/$AV132*$Z132))</f>
      </c>
      <c r="BB132" s="18">
        <f>IF(O132&lt;&gt;0,O132,IF($AV132=0,0,AL132/$AV132*$Z132))</f>
      </c>
      <c r="BC132" s="18">
        <f>IF(P132&lt;&gt;0,P132,IF($AV132=0,0,AM132/$AV132*$Z132))</f>
      </c>
      <c r="BD132" s="18">
        <f>IF(Q132&lt;&gt;0,Q132,IF($AV132=0,0,AN132/$AV132*$Z132))</f>
      </c>
      <c r="BE132" s="18">
        <f>IF(R132&lt;&gt;0,R132,IF($AV132=0,0,AO132/$AV132*$Z132))</f>
      </c>
      <c r="BF132" s="18">
        <f>IF(S132&lt;&gt;0,S132,IF($AV132=0,0,AP132/$AV132*$Z132))</f>
      </c>
      <c r="BG132" s="18">
        <f>IF(T132&lt;&gt;0,T132,IF($AV132=0,0,AQ132/$AV132*$Z132))</f>
      </c>
      <c r="BH132" s="18">
        <f>IF(U132&lt;&gt;0,U132,IF($AV132=0,0,AR132/$AV132*$Z132))</f>
      </c>
      <c r="BI132" s="18">
        <f>IF(V132&lt;&gt;0,V132,IF($AV132=0,0,AS132/$AV132*$Z132))</f>
      </c>
      <c r="BJ132" s="18">
        <f>IF(W132&lt;&gt;0,W132,IF($AV132=0,0,AT132/$AV132*$Z132))</f>
      </c>
      <c r="BK132" s="18">
        <f>IF(X132&lt;&gt;0,X132,IF($AV132=0,0,AU132/$AV132*$Z132))</f>
      </c>
      <c r="BL132" s="18">
        <f>SUM(AW132:BK132)</f>
      </c>
      <c r="BM132" s="18">
        <f>I132-BL132</f>
      </c>
    </row>
    <row r="133" outlineLevel="3">
      <c r="A133" s="17" t="str">
        <v>14.12.2</v>
      </c>
      <c r="B133" s="17" t="str">
        <v/>
      </c>
      <c r="C133" s="17" t="str">
        <v/>
      </c>
      <c r="D133" s="17" t="str">
        <v/>
      </c>
      <c r="E133" s="17" t="str">
        <v>14.12.2</v>
      </c>
      <c r="F133" s="17" t="str">
        <v>One set of all special cables and sockets connectors, adapters, etc should be included in the spare parts list.</v>
      </c>
      <c r="G133" s="17">
        <v>1921.48</v>
      </c>
      <c r="H133" s="17" t="str">
        <v/>
      </c>
      <c r="I133" s="17" t="str">
        <v/>
      </c>
      <c r="J133" s="17" t="str">
        <v/>
      </c>
      <c r="K133" s="17" t="str">
        <v/>
      </c>
      <c r="L133" s="17" t="str">
        <v/>
      </c>
      <c r="M133" s="17" t="str">
        <v/>
      </c>
      <c r="N133" s="17" t="str">
        <v/>
      </c>
      <c r="O133" s="17" t="str">
        <v/>
      </c>
      <c r="P133" s="17" t="str">
        <v/>
      </c>
      <c r="Q133" s="17" t="str">
        <v/>
      </c>
      <c r="R133" s="17" t="str">
        <v/>
      </c>
      <c r="S133" s="17" t="str">
        <v/>
      </c>
      <c r="T133" s="17" t="str">
        <v/>
      </c>
      <c r="U133" s="17" t="str">
        <v/>
      </c>
      <c r="V133" s="17" t="str">
        <v/>
      </c>
      <c r="W133" s="17" t="str">
        <v/>
      </c>
      <c r="X133" s="17" t="str">
        <v/>
      </c>
      <c r="Y133" s="17" t="str">
        <v/>
      </c>
      <c r="Z133" s="17" t="str">
        <v/>
      </c>
      <c r="AA133" s="17" t="str">
        <v/>
      </c>
      <c r="AB133" s="17" t="str">
        <v/>
      </c>
      <c r="AC133" s="17" t="str">
        <v/>
      </c>
      <c r="AD133" s="17" t="str">
        <v/>
      </c>
      <c r="AE133" s="17" t="str">
        <v/>
      </c>
      <c r="AF133" s="5" t="str">
        <v/>
      </c>
      <c r="AG133" s="18">
        <f>IFERROR(_xlfn.BETA.DIST(DATE(YEAR(AG$2),MONTH(AG$2),15),$AD$2,$AE$2,FALSE,DATE(YEAR($AD133),MONTH($AD133),1),DATE(YEAR($AE133),MONTH($AE133),28)),0)</f>
      </c>
      <c r="AH133" s="18">
        <f>IFERROR(_xlfn.BETA.DIST(DATE(YEAR(AH$2),MONTH(AH$2),15),$AD$2,$AE$2,FALSE,DATE(YEAR($AD133),MONTH($AD133),1),DATE(YEAR($AE133),MONTH($AE133),28)),0)</f>
      </c>
      <c r="AI133" s="18">
        <f>IFERROR(_xlfn.BETA.DIST(DATE(YEAR(AI$2),MONTH(AI$2),15),$AD$2,$AE$2,FALSE,DATE(YEAR($AD133),MONTH($AD133),1),DATE(YEAR($AE133),MONTH($AE133),28)),0)</f>
      </c>
      <c r="AJ133" s="18">
        <f>IFERROR(_xlfn.BETA.DIST(DATE(YEAR(AJ$2),MONTH(AJ$2),15),$AD$2,$AE$2,FALSE,DATE(YEAR($AD133),MONTH($AD133),1),DATE(YEAR($AE133),MONTH($AE133),28)),0)</f>
      </c>
      <c r="AK133" s="18">
        <f>IFERROR(_xlfn.BETA.DIST(DATE(YEAR(AK$2),MONTH(AK$2),15),$AD$2,$AE$2,FALSE,DATE(YEAR($AD133),MONTH($AD133),1),DATE(YEAR($AE133),MONTH($AE133),28)),0)</f>
      </c>
      <c r="AL133" s="18">
        <f>IFERROR(_xlfn.BETA.DIST(DATE(YEAR(AL$2),MONTH(AL$2),15),$AD$2,$AE$2,FALSE,DATE(YEAR($AD133),MONTH($AD133),1),DATE(YEAR($AE133),MONTH($AE133),28)),0)</f>
      </c>
      <c r="AM133" s="18">
        <f>IFERROR(_xlfn.BETA.DIST(DATE(YEAR(AM$2),MONTH(AM$2),15),$AD$2,$AE$2,FALSE,DATE(YEAR($AD133),MONTH($AD133),1),DATE(YEAR($AE133),MONTH($AE133),28)),0)</f>
      </c>
      <c r="AN133" s="18">
        <f>IFERROR(_xlfn.BETA.DIST(DATE(YEAR(AN$2),MONTH(AN$2),15),$AD$2,$AE$2,FALSE,DATE(YEAR($AD133),MONTH($AD133),1),DATE(YEAR($AE133),MONTH($AE133),28)),0)</f>
      </c>
      <c r="AO133" s="18">
        <f>IFERROR(_xlfn.BETA.DIST(DATE(YEAR(AO$2),MONTH(AO$2),15),$AD$2,$AE$2,FALSE,DATE(YEAR($AD133),MONTH($AD133),1),DATE(YEAR($AE133),MONTH($AE133),28)),0)</f>
      </c>
      <c r="AP133" s="18">
        <f>IFERROR(_xlfn.BETA.DIST(DATE(YEAR(AP$2),MONTH(AP$2),15),$AD$2,$AE$2,FALSE,DATE(YEAR($AD133),MONTH($AD133),1),DATE(YEAR($AE133),MONTH($AE133),28)),0)</f>
      </c>
      <c r="AQ133" s="18">
        <f>IFERROR(_xlfn.BETA.DIST(DATE(YEAR(AQ$2),MONTH(AQ$2),15),$AD$2,$AE$2,FALSE,DATE(YEAR($AD133),MONTH($AD133),1),DATE(YEAR($AE133),MONTH($AE133),28)),0)</f>
      </c>
      <c r="AR133" s="18">
        <f>IFERROR(_xlfn.BETA.DIST(DATE(YEAR(AR$2),MONTH(AR$2),15),$AD$2,$AE$2,FALSE,DATE(YEAR($AD133),MONTH($AD133),1),DATE(YEAR($AE133),MONTH($AE133),28)),0)</f>
      </c>
      <c r="AS133" s="18">
        <f>IFERROR(_xlfn.BETA.DIST(DATE(YEAR(AS$2),MONTH(AS$2),15),$AD$2,$AE$2,FALSE,DATE(YEAR($AD133),MONTH($AD133),1),DATE(YEAR($AE133),MONTH($AE133),28)),0)</f>
      </c>
      <c r="AT133" s="18">
        <f>IFERROR(_xlfn.BETA.DIST(DATE(YEAR(AT$2),MONTH(AT$2),15),$AD$2,$AE$2,FALSE,DATE(YEAR($AD133),MONTH($AD133),1),DATE(YEAR($AE133),MONTH($AE133),28)),0)</f>
      </c>
      <c r="AU133" s="18">
        <f>IFERROR(_xlfn.BETA.DIST(DATE(YEAR(AU$2),MONTH(AU$2),15),$AD$2,$AE$2,FALSE,DATE(YEAR($AD133),MONTH($AD133),1),DATE(YEAR($AE133),MONTH($AE133),28)),0)</f>
      </c>
      <c r="AV133" s="18">
        <f>SUM(AG133:AU133)</f>
      </c>
      <c r="AW133" s="18">
        <f>IF(J133&lt;&gt;0,J133,IF($AV133=0,0,AG133/$AV133*$Z133))</f>
      </c>
      <c r="AX133" s="18">
        <f>IF(K133&lt;&gt;0,K133,IF($AV133=0,0,AH133/$AV133*$Z133))</f>
      </c>
      <c r="AY133" s="18">
        <f>IF(L133&lt;&gt;0,L133,IF($AV133=0,0,AI133/$AV133*$Z133))</f>
      </c>
      <c r="AZ133" s="18">
        <f>IF(M133&lt;&gt;0,M133,IF($AV133=0,0,AJ133/$AV133*$Z133))</f>
      </c>
      <c r="BA133" s="18">
        <f>IF(N133&lt;&gt;0,N133,IF($AV133=0,0,AK133/$AV133*$Z133))</f>
      </c>
      <c r="BB133" s="18">
        <f>IF(O133&lt;&gt;0,O133,IF($AV133=0,0,AL133/$AV133*$Z133))</f>
      </c>
      <c r="BC133" s="18">
        <f>IF(P133&lt;&gt;0,P133,IF($AV133=0,0,AM133/$AV133*$Z133))</f>
      </c>
      <c r="BD133" s="18">
        <f>IF(Q133&lt;&gt;0,Q133,IF($AV133=0,0,AN133/$AV133*$Z133))</f>
      </c>
      <c r="BE133" s="18">
        <f>IF(R133&lt;&gt;0,R133,IF($AV133=0,0,AO133/$AV133*$Z133))</f>
      </c>
      <c r="BF133" s="18">
        <f>IF(S133&lt;&gt;0,S133,IF($AV133=0,0,AP133/$AV133*$Z133))</f>
      </c>
      <c r="BG133" s="18">
        <f>IF(T133&lt;&gt;0,T133,IF($AV133=0,0,AQ133/$AV133*$Z133))</f>
      </c>
      <c r="BH133" s="18">
        <f>IF(U133&lt;&gt;0,U133,IF($AV133=0,0,AR133/$AV133*$Z133))</f>
      </c>
      <c r="BI133" s="18">
        <f>IF(V133&lt;&gt;0,V133,IF($AV133=0,0,AS133/$AV133*$Z133))</f>
      </c>
      <c r="BJ133" s="18">
        <f>IF(W133&lt;&gt;0,W133,IF($AV133=0,0,AT133/$AV133*$Z133))</f>
      </c>
      <c r="BK133" s="18">
        <f>IF(X133&lt;&gt;0,X133,IF($AV133=0,0,AU133/$AV133*$Z133))</f>
      </c>
      <c r="BL133" s="18">
        <f>SUM(AW133:BK133)</f>
      </c>
      <c r="BM133" s="17" t="str">
        <v/>
      </c>
    </row>
    <row r="134" outlineLevel="4">
      <c r="A134" s="5" t="str">
        <v>14.12.2</v>
      </c>
      <c r="B134" s="5" t="str">
        <v/>
      </c>
      <c r="C134" s="5" t="str">
        <v>BSKDGNGENGR05</v>
      </c>
      <c r="D134" s="5" t="str">
        <v>BSKDGNGENGR05</v>
      </c>
      <c r="E134" s="19">
        <f>IFERROR(_xlfn.XLOOKUP(F134,Assumptions!B:B,Assumptions!C:C),0)</f>
      </c>
      <c r="F134" s="5" t="str">
        <v>Advanced Payment</v>
      </c>
      <c r="G134" s="5" t="str">
        <v/>
      </c>
      <c r="H134" s="18">
        <f>G133*E134</f>
      </c>
      <c r="I134" s="18">
        <f>H134*(1-0)</f>
      </c>
      <c r="J134" s="18">
        <v>0</v>
      </c>
      <c r="K134" s="18">
        <v>0</v>
      </c>
      <c r="L134" s="18">
        <v>0</v>
      </c>
      <c r="M134" s="18">
        <v>0</v>
      </c>
      <c r="N134" s="18">
        <v>0</v>
      </c>
      <c r="O134" s="18">
        <v>0</v>
      </c>
      <c r="P134" s="18">
        <v>0</v>
      </c>
      <c r="Q134" s="18">
        <v>0</v>
      </c>
      <c r="R134" s="18">
        <v>0</v>
      </c>
      <c r="S134" s="18">
        <v>0</v>
      </c>
      <c r="T134" s="18">
        <v>0</v>
      </c>
      <c r="U134" s="18">
        <v>0</v>
      </c>
      <c r="V134" s="18">
        <v>0</v>
      </c>
      <c r="W134" s="18">
        <v>0</v>
      </c>
      <c r="X134" s="18">
        <v>0</v>
      </c>
      <c r="Y134" s="18">
        <f>SUM(J134:X134)</f>
      </c>
      <c r="Z134" s="18">
        <f>I134-Y134</f>
      </c>
      <c r="AA134" s="20">
        <v>46026</v>
      </c>
      <c r="AB134" s="20">
        <v>46026</v>
      </c>
      <c r="AC134" s="18">
        <f>IFERROR(_xlfn.XLOOKUP(F134,Assumptions!B:B,Assumptions!D:D),0)</f>
      </c>
      <c r="AD134" s="20">
        <f>AA134+AC134</f>
      </c>
      <c r="AE134" s="20">
        <f>AC134+AB134</f>
      </c>
      <c r="AF134" s="5" t="str">
        <v/>
      </c>
      <c r="AG134" s="18">
        <f>IFERROR(_xlfn.BETA.DIST(DATE(YEAR(AG$2),MONTH(AG$2),15),$AD$2,$AE$2,FALSE,DATE(YEAR($AD134),MONTH($AD134),1),DATE(YEAR($AE134),MONTH($AE134),28)),0)</f>
      </c>
      <c r="AH134" s="18">
        <f>IFERROR(_xlfn.BETA.DIST(DATE(YEAR(AH$2),MONTH(AH$2),15),$AD$2,$AE$2,FALSE,DATE(YEAR($AD134),MONTH($AD134),1),DATE(YEAR($AE134),MONTH($AE134),28)),0)</f>
      </c>
      <c r="AI134" s="18">
        <f>IFERROR(_xlfn.BETA.DIST(DATE(YEAR(AI$2),MONTH(AI$2),15),$AD$2,$AE$2,FALSE,DATE(YEAR($AD134),MONTH($AD134),1),DATE(YEAR($AE134),MONTH($AE134),28)),0)</f>
      </c>
      <c r="AJ134" s="18">
        <f>IFERROR(_xlfn.BETA.DIST(DATE(YEAR(AJ$2),MONTH(AJ$2),15),$AD$2,$AE$2,FALSE,DATE(YEAR($AD134),MONTH($AD134),1),DATE(YEAR($AE134),MONTH($AE134),28)),0)</f>
      </c>
      <c r="AK134" s="18">
        <f>IFERROR(_xlfn.BETA.DIST(DATE(YEAR(AK$2),MONTH(AK$2),15),$AD$2,$AE$2,FALSE,DATE(YEAR($AD134),MONTH($AD134),1),DATE(YEAR($AE134),MONTH($AE134),28)),0)</f>
      </c>
      <c r="AL134" s="18">
        <f>IFERROR(_xlfn.BETA.DIST(DATE(YEAR(AL$2),MONTH(AL$2),15),$AD$2,$AE$2,FALSE,DATE(YEAR($AD134),MONTH($AD134),1),DATE(YEAR($AE134),MONTH($AE134),28)),0)</f>
      </c>
      <c r="AM134" s="18">
        <f>IFERROR(_xlfn.BETA.DIST(DATE(YEAR(AM$2),MONTH(AM$2),15),$AD$2,$AE$2,FALSE,DATE(YEAR($AD134),MONTH($AD134),1),DATE(YEAR($AE134),MONTH($AE134),28)),0)</f>
      </c>
      <c r="AN134" s="18">
        <f>IFERROR(_xlfn.BETA.DIST(DATE(YEAR(AN$2),MONTH(AN$2),15),$AD$2,$AE$2,FALSE,DATE(YEAR($AD134),MONTH($AD134),1),DATE(YEAR($AE134),MONTH($AE134),28)),0)</f>
      </c>
      <c r="AO134" s="18">
        <f>IFERROR(_xlfn.BETA.DIST(DATE(YEAR(AO$2),MONTH(AO$2),15),$AD$2,$AE$2,FALSE,DATE(YEAR($AD134),MONTH($AD134),1),DATE(YEAR($AE134),MONTH($AE134),28)),0)</f>
      </c>
      <c r="AP134" s="18">
        <f>IFERROR(_xlfn.BETA.DIST(DATE(YEAR(AP$2),MONTH(AP$2),15),$AD$2,$AE$2,FALSE,DATE(YEAR($AD134),MONTH($AD134),1),DATE(YEAR($AE134),MONTH($AE134),28)),0)</f>
      </c>
      <c r="AQ134" s="18">
        <f>IFERROR(_xlfn.BETA.DIST(DATE(YEAR(AQ$2),MONTH(AQ$2),15),$AD$2,$AE$2,FALSE,DATE(YEAR($AD134),MONTH($AD134),1),DATE(YEAR($AE134),MONTH($AE134),28)),0)</f>
      </c>
      <c r="AR134" s="18">
        <f>IFERROR(_xlfn.BETA.DIST(DATE(YEAR(AR$2),MONTH(AR$2),15),$AD$2,$AE$2,FALSE,DATE(YEAR($AD134),MONTH($AD134),1),DATE(YEAR($AE134),MONTH($AE134),28)),0)</f>
      </c>
      <c r="AS134" s="18">
        <f>IFERROR(_xlfn.BETA.DIST(DATE(YEAR(AS$2),MONTH(AS$2),15),$AD$2,$AE$2,FALSE,DATE(YEAR($AD134),MONTH($AD134),1),DATE(YEAR($AE134),MONTH($AE134),28)),0)</f>
      </c>
      <c r="AT134" s="18">
        <f>IFERROR(_xlfn.BETA.DIST(DATE(YEAR(AT$2),MONTH(AT$2),15),$AD$2,$AE$2,FALSE,DATE(YEAR($AD134),MONTH($AD134),1),DATE(YEAR($AE134),MONTH($AE134),28)),0)</f>
      </c>
      <c r="AU134" s="18">
        <f>IFERROR(_xlfn.BETA.DIST(DATE(YEAR(AU$2),MONTH(AU$2),15),$AD$2,$AE$2,FALSE,DATE(YEAR($AD134),MONTH($AD134),1),DATE(YEAR($AE134),MONTH($AE134),28)),0)</f>
      </c>
      <c r="AV134" s="18">
        <f>SUM(AG134:AU134)</f>
      </c>
      <c r="AW134" s="18">
        <f>IF(J134&lt;&gt;0,J134,IF($AV134=0,0,AG134/$AV134*$Z134))</f>
      </c>
      <c r="AX134" s="18">
        <f>IF(K134&lt;&gt;0,K134,IF($AV134=0,0,AH134/$AV134*$Z134))</f>
      </c>
      <c r="AY134" s="18">
        <f>IF(L134&lt;&gt;0,L134,IF($AV134=0,0,AI134/$AV134*$Z134))</f>
      </c>
      <c r="AZ134" s="18">
        <f>IF(M134&lt;&gt;0,M134,IF($AV134=0,0,AJ134/$AV134*$Z134))</f>
      </c>
      <c r="BA134" s="18">
        <f>IF(N134&lt;&gt;0,N134,IF($AV134=0,0,AK134/$AV134*$Z134))</f>
      </c>
      <c r="BB134" s="18">
        <f>IF(O134&lt;&gt;0,O134,IF($AV134=0,0,AL134/$AV134*$Z134))</f>
      </c>
      <c r="BC134" s="18">
        <f>IF(P134&lt;&gt;0,P134,IF($AV134=0,0,AM134/$AV134*$Z134))</f>
      </c>
      <c r="BD134" s="18">
        <f>IF(Q134&lt;&gt;0,Q134,IF($AV134=0,0,AN134/$AV134*$Z134))</f>
      </c>
      <c r="BE134" s="18">
        <f>IF(R134&lt;&gt;0,R134,IF($AV134=0,0,AO134/$AV134*$Z134))</f>
      </c>
      <c r="BF134" s="18">
        <f>IF(S134&lt;&gt;0,S134,IF($AV134=0,0,AP134/$AV134*$Z134))</f>
      </c>
      <c r="BG134" s="18">
        <f>IF(T134&lt;&gt;0,T134,IF($AV134=0,0,AQ134/$AV134*$Z134))</f>
      </c>
      <c r="BH134" s="18">
        <f>IF(U134&lt;&gt;0,U134,IF($AV134=0,0,AR134/$AV134*$Z134))</f>
      </c>
      <c r="BI134" s="18">
        <f>IF(V134&lt;&gt;0,V134,IF($AV134=0,0,AS134/$AV134*$Z134))</f>
      </c>
      <c r="BJ134" s="18">
        <f>IF(W134&lt;&gt;0,W134,IF($AV134=0,0,AT134/$AV134*$Z134))</f>
      </c>
      <c r="BK134" s="18">
        <f>IF(X134&lt;&gt;0,X134,IF($AV134=0,0,AU134/$AV134*$Z134))</f>
      </c>
      <c r="BL134" s="18">
        <f>SUM(AW134:BK134)</f>
      </c>
      <c r="BM134" s="18">
        <f>I134-BL134</f>
      </c>
    </row>
    <row r="135" outlineLevel="4">
      <c r="A135" s="5" t="str">
        <v>14.12.2</v>
      </c>
      <c r="B135" s="5" t="str">
        <v/>
      </c>
      <c r="C135" s="5" t="str">
        <v>BSPRELGENTL07</v>
      </c>
      <c r="D135" s="5" t="str">
        <v>BSPRELGENTL07</v>
      </c>
      <c r="E135" s="19">
        <f>IFERROR(_xlfn.XLOOKUP(F135,Assumptions!B:B,Assumptions!C:C),0)</f>
      </c>
      <c r="F135" s="5" t="str">
        <v>Site Delivery EUR</v>
      </c>
      <c r="G135" s="5" t="str">
        <v/>
      </c>
      <c r="H135" s="18">
        <f>G133*E135</f>
      </c>
      <c r="I135" s="18">
        <f>H135*(1-0)</f>
      </c>
      <c r="J135" s="18">
        <v>0</v>
      </c>
      <c r="K135" s="18">
        <v>0</v>
      </c>
      <c r="L135" s="18">
        <v>0</v>
      </c>
      <c r="M135" s="18">
        <v>0</v>
      </c>
      <c r="N135" s="18">
        <v>0</v>
      </c>
      <c r="O135" s="18">
        <v>0</v>
      </c>
      <c r="P135" s="18">
        <v>0</v>
      </c>
      <c r="Q135" s="18">
        <v>0</v>
      </c>
      <c r="R135" s="18">
        <v>0</v>
      </c>
      <c r="S135" s="18">
        <v>0</v>
      </c>
      <c r="T135" s="18">
        <v>0</v>
      </c>
      <c r="U135" s="18">
        <v>0</v>
      </c>
      <c r="V135" s="18">
        <v>0</v>
      </c>
      <c r="W135" s="18">
        <v>0</v>
      </c>
      <c r="X135" s="18">
        <v>0</v>
      </c>
      <c r="Y135" s="18">
        <f>SUM(J135:X135)</f>
      </c>
      <c r="Z135" s="18">
        <f>I135-Y135</f>
      </c>
      <c r="AA135" s="20">
        <v>46347</v>
      </c>
      <c r="AB135" s="20">
        <v>46347</v>
      </c>
      <c r="AC135" s="18">
        <f>IFERROR(_xlfn.XLOOKUP(F135,Assumptions!B:B,Assumptions!D:D),0)</f>
      </c>
      <c r="AD135" s="20">
        <f>AA135+AC135</f>
      </c>
      <c r="AE135" s="20">
        <f>AC135+AB135</f>
      </c>
      <c r="AF135" s="5" t="str">
        <v/>
      </c>
      <c r="AG135" s="18">
        <f>IFERROR(_xlfn.BETA.DIST(DATE(YEAR(AG$2),MONTH(AG$2),15),$AD$2,$AE$2,FALSE,DATE(YEAR($AD135),MONTH($AD135),1),DATE(YEAR($AE135),MONTH($AE135),28)),0)</f>
      </c>
      <c r="AH135" s="18">
        <f>IFERROR(_xlfn.BETA.DIST(DATE(YEAR(AH$2),MONTH(AH$2),15),$AD$2,$AE$2,FALSE,DATE(YEAR($AD135),MONTH($AD135),1),DATE(YEAR($AE135),MONTH($AE135),28)),0)</f>
      </c>
      <c r="AI135" s="18">
        <f>IFERROR(_xlfn.BETA.DIST(DATE(YEAR(AI$2),MONTH(AI$2),15),$AD$2,$AE$2,FALSE,DATE(YEAR($AD135),MONTH($AD135),1),DATE(YEAR($AE135),MONTH($AE135),28)),0)</f>
      </c>
      <c r="AJ135" s="18">
        <f>IFERROR(_xlfn.BETA.DIST(DATE(YEAR(AJ$2),MONTH(AJ$2),15),$AD$2,$AE$2,FALSE,DATE(YEAR($AD135),MONTH($AD135),1),DATE(YEAR($AE135),MONTH($AE135),28)),0)</f>
      </c>
      <c r="AK135" s="18">
        <f>IFERROR(_xlfn.BETA.DIST(DATE(YEAR(AK$2),MONTH(AK$2),15),$AD$2,$AE$2,FALSE,DATE(YEAR($AD135),MONTH($AD135),1),DATE(YEAR($AE135),MONTH($AE135),28)),0)</f>
      </c>
      <c r="AL135" s="18">
        <f>IFERROR(_xlfn.BETA.DIST(DATE(YEAR(AL$2),MONTH(AL$2),15),$AD$2,$AE$2,FALSE,DATE(YEAR($AD135),MONTH($AD135),1),DATE(YEAR($AE135),MONTH($AE135),28)),0)</f>
      </c>
      <c r="AM135" s="18">
        <f>IFERROR(_xlfn.BETA.DIST(DATE(YEAR(AM$2),MONTH(AM$2),15),$AD$2,$AE$2,FALSE,DATE(YEAR($AD135),MONTH($AD135),1),DATE(YEAR($AE135),MONTH($AE135),28)),0)</f>
      </c>
      <c r="AN135" s="18">
        <f>IFERROR(_xlfn.BETA.DIST(DATE(YEAR(AN$2),MONTH(AN$2),15),$AD$2,$AE$2,FALSE,DATE(YEAR($AD135),MONTH($AD135),1),DATE(YEAR($AE135),MONTH($AE135),28)),0)</f>
      </c>
      <c r="AO135" s="18">
        <f>IFERROR(_xlfn.BETA.DIST(DATE(YEAR(AO$2),MONTH(AO$2),15),$AD$2,$AE$2,FALSE,DATE(YEAR($AD135),MONTH($AD135),1),DATE(YEAR($AE135),MONTH($AE135),28)),0)</f>
      </c>
      <c r="AP135" s="18">
        <f>IFERROR(_xlfn.BETA.DIST(DATE(YEAR(AP$2),MONTH(AP$2),15),$AD$2,$AE$2,FALSE,DATE(YEAR($AD135),MONTH($AD135),1),DATE(YEAR($AE135),MONTH($AE135),28)),0)</f>
      </c>
      <c r="AQ135" s="18">
        <f>IFERROR(_xlfn.BETA.DIST(DATE(YEAR(AQ$2),MONTH(AQ$2),15),$AD$2,$AE$2,FALSE,DATE(YEAR($AD135),MONTH($AD135),1),DATE(YEAR($AE135),MONTH($AE135),28)),0)</f>
      </c>
      <c r="AR135" s="18">
        <f>IFERROR(_xlfn.BETA.DIST(DATE(YEAR(AR$2),MONTH(AR$2),15),$AD$2,$AE$2,FALSE,DATE(YEAR($AD135),MONTH($AD135),1),DATE(YEAR($AE135),MONTH($AE135),28)),0)</f>
      </c>
      <c r="AS135" s="18">
        <f>IFERROR(_xlfn.BETA.DIST(DATE(YEAR(AS$2),MONTH(AS$2),15),$AD$2,$AE$2,FALSE,DATE(YEAR($AD135),MONTH($AD135),1),DATE(YEAR($AE135),MONTH($AE135),28)),0)</f>
      </c>
      <c r="AT135" s="18">
        <f>IFERROR(_xlfn.BETA.DIST(DATE(YEAR(AT$2),MONTH(AT$2),15),$AD$2,$AE$2,FALSE,DATE(YEAR($AD135),MONTH($AD135),1),DATE(YEAR($AE135),MONTH($AE135),28)),0)</f>
      </c>
      <c r="AU135" s="18">
        <f>IFERROR(_xlfn.BETA.DIST(DATE(YEAR(AU$2),MONTH(AU$2),15),$AD$2,$AE$2,FALSE,DATE(YEAR($AD135),MONTH($AD135),1),DATE(YEAR($AE135),MONTH($AE135),28)),0)</f>
      </c>
      <c r="AV135" s="18">
        <f>SUM(AG135:AU135)</f>
      </c>
      <c r="AW135" s="18">
        <f>IF(J135&lt;&gt;0,J135,IF($AV135=0,0,AG135/$AV135*$Z135))</f>
      </c>
      <c r="AX135" s="18">
        <f>IF(K135&lt;&gt;0,K135,IF($AV135=0,0,AH135/$AV135*$Z135))</f>
      </c>
      <c r="AY135" s="18">
        <f>IF(L135&lt;&gt;0,L135,IF($AV135=0,0,AI135/$AV135*$Z135))</f>
      </c>
      <c r="AZ135" s="18">
        <f>IF(M135&lt;&gt;0,M135,IF($AV135=0,0,AJ135/$AV135*$Z135))</f>
      </c>
      <c r="BA135" s="18">
        <f>IF(N135&lt;&gt;0,N135,IF($AV135=0,0,AK135/$AV135*$Z135))</f>
      </c>
      <c r="BB135" s="18">
        <f>IF(O135&lt;&gt;0,O135,IF($AV135=0,0,AL135/$AV135*$Z135))</f>
      </c>
      <c r="BC135" s="18">
        <f>IF(P135&lt;&gt;0,P135,IF($AV135=0,0,AM135/$AV135*$Z135))</f>
      </c>
      <c r="BD135" s="18">
        <f>IF(Q135&lt;&gt;0,Q135,IF($AV135=0,0,AN135/$AV135*$Z135))</f>
      </c>
      <c r="BE135" s="18">
        <f>IF(R135&lt;&gt;0,R135,IF($AV135=0,0,AO135/$AV135*$Z135))</f>
      </c>
      <c r="BF135" s="18">
        <f>IF(S135&lt;&gt;0,S135,IF($AV135=0,0,AP135/$AV135*$Z135))</f>
      </c>
      <c r="BG135" s="18">
        <f>IF(T135&lt;&gt;0,T135,IF($AV135=0,0,AQ135/$AV135*$Z135))</f>
      </c>
      <c r="BH135" s="18">
        <f>IF(U135&lt;&gt;0,U135,IF($AV135=0,0,AR135/$AV135*$Z135))</f>
      </c>
      <c r="BI135" s="18">
        <f>IF(V135&lt;&gt;0,V135,IF($AV135=0,0,AS135/$AV135*$Z135))</f>
      </c>
      <c r="BJ135" s="18">
        <f>IF(W135&lt;&gt;0,W135,IF($AV135=0,0,AT135/$AV135*$Z135))</f>
      </c>
      <c r="BK135" s="18">
        <f>IF(X135&lt;&gt;0,X135,IF($AV135=0,0,AU135/$AV135*$Z135))</f>
      </c>
      <c r="BL135" s="18">
        <f>SUM(AW135:BK135)</f>
      </c>
      <c r="BM135" s="18">
        <f>I135-BL135</f>
      </c>
    </row>
    <row r="136" outlineLevel="4">
      <c r="A136" s="5" t="str">
        <v>14.12.2</v>
      </c>
      <c r="B136" s="5" t="str">
        <v/>
      </c>
      <c r="C136" s="5" t="str">
        <v>BSKDGNGENGR07</v>
      </c>
      <c r="D136" s="5" t="str">
        <v>BSKDGNGENGR07</v>
      </c>
      <c r="E136" s="19">
        <f>IFERROR(_xlfn.XLOOKUP(F136,Assumptions!B:B,Assumptions!C:C),0)</f>
      </c>
      <c r="F136" s="5" t="str">
        <v>Retention</v>
      </c>
      <c r="G136" s="5" t="str">
        <v/>
      </c>
      <c r="H136" s="18">
        <f>G133*E136</f>
      </c>
      <c r="I136" s="18">
        <f>H136*(1-0)</f>
      </c>
      <c r="J136" s="18">
        <v>0</v>
      </c>
      <c r="K136" s="18">
        <v>0</v>
      </c>
      <c r="L136" s="18">
        <v>0</v>
      </c>
      <c r="M136" s="18">
        <v>0</v>
      </c>
      <c r="N136" s="18">
        <v>0</v>
      </c>
      <c r="O136" s="18">
        <v>0</v>
      </c>
      <c r="P136" s="18">
        <v>0</v>
      </c>
      <c r="Q136" s="18">
        <v>0</v>
      </c>
      <c r="R136" s="18">
        <v>0</v>
      </c>
      <c r="S136" s="18">
        <v>0</v>
      </c>
      <c r="T136" s="18">
        <v>0</v>
      </c>
      <c r="U136" s="18">
        <v>0</v>
      </c>
      <c r="V136" s="18">
        <v>0</v>
      </c>
      <c r="W136" s="18">
        <v>0</v>
      </c>
      <c r="X136" s="18">
        <v>0</v>
      </c>
      <c r="Y136" s="18">
        <f>SUM(J136:X136)</f>
      </c>
      <c r="Z136" s="18">
        <f>I136-Y136</f>
      </c>
      <c r="AA136" s="20">
        <v>46483</v>
      </c>
      <c r="AB136" s="20">
        <v>46483</v>
      </c>
      <c r="AC136" s="18">
        <f>IFERROR(_xlfn.XLOOKUP(F136,Assumptions!B:B,Assumptions!D:D),0)</f>
      </c>
      <c r="AD136" s="20">
        <f>AA136+AC136</f>
      </c>
      <c r="AE136" s="20">
        <f>AC136+AB136</f>
      </c>
      <c r="AF136" s="5" t="str">
        <v/>
      </c>
      <c r="AG136" s="18">
        <f>IFERROR(_xlfn.BETA.DIST(DATE(YEAR(AG$2),MONTH(AG$2),15),$AD$2,$AE$2,FALSE,DATE(YEAR($AD136),MONTH($AD136),1),DATE(YEAR($AE136),MONTH($AE136),28)),0)</f>
      </c>
      <c r="AH136" s="18">
        <f>IFERROR(_xlfn.BETA.DIST(DATE(YEAR(AH$2),MONTH(AH$2),15),$AD$2,$AE$2,FALSE,DATE(YEAR($AD136),MONTH($AD136),1),DATE(YEAR($AE136),MONTH($AE136),28)),0)</f>
      </c>
      <c r="AI136" s="18">
        <f>IFERROR(_xlfn.BETA.DIST(DATE(YEAR(AI$2),MONTH(AI$2),15),$AD$2,$AE$2,FALSE,DATE(YEAR($AD136),MONTH($AD136),1),DATE(YEAR($AE136),MONTH($AE136),28)),0)</f>
      </c>
      <c r="AJ136" s="18">
        <f>IFERROR(_xlfn.BETA.DIST(DATE(YEAR(AJ$2),MONTH(AJ$2),15),$AD$2,$AE$2,FALSE,DATE(YEAR($AD136),MONTH($AD136),1),DATE(YEAR($AE136),MONTH($AE136),28)),0)</f>
      </c>
      <c r="AK136" s="18">
        <f>IFERROR(_xlfn.BETA.DIST(DATE(YEAR(AK$2),MONTH(AK$2),15),$AD$2,$AE$2,FALSE,DATE(YEAR($AD136),MONTH($AD136),1),DATE(YEAR($AE136),MONTH($AE136),28)),0)</f>
      </c>
      <c r="AL136" s="18">
        <f>IFERROR(_xlfn.BETA.DIST(DATE(YEAR(AL$2),MONTH(AL$2),15),$AD$2,$AE$2,FALSE,DATE(YEAR($AD136),MONTH($AD136),1),DATE(YEAR($AE136),MONTH($AE136),28)),0)</f>
      </c>
      <c r="AM136" s="18">
        <f>IFERROR(_xlfn.BETA.DIST(DATE(YEAR(AM$2),MONTH(AM$2),15),$AD$2,$AE$2,FALSE,DATE(YEAR($AD136),MONTH($AD136),1),DATE(YEAR($AE136),MONTH($AE136),28)),0)</f>
      </c>
      <c r="AN136" s="18">
        <f>IFERROR(_xlfn.BETA.DIST(DATE(YEAR(AN$2),MONTH(AN$2),15),$AD$2,$AE$2,FALSE,DATE(YEAR($AD136),MONTH($AD136),1),DATE(YEAR($AE136),MONTH($AE136),28)),0)</f>
      </c>
      <c r="AO136" s="18">
        <f>IFERROR(_xlfn.BETA.DIST(DATE(YEAR(AO$2),MONTH(AO$2),15),$AD$2,$AE$2,FALSE,DATE(YEAR($AD136),MONTH($AD136),1),DATE(YEAR($AE136),MONTH($AE136),28)),0)</f>
      </c>
      <c r="AP136" s="18">
        <f>IFERROR(_xlfn.BETA.DIST(DATE(YEAR(AP$2),MONTH(AP$2),15),$AD$2,$AE$2,FALSE,DATE(YEAR($AD136),MONTH($AD136),1),DATE(YEAR($AE136),MONTH($AE136),28)),0)</f>
      </c>
      <c r="AQ136" s="18">
        <f>IFERROR(_xlfn.BETA.DIST(DATE(YEAR(AQ$2),MONTH(AQ$2),15),$AD$2,$AE$2,FALSE,DATE(YEAR($AD136),MONTH($AD136),1),DATE(YEAR($AE136),MONTH($AE136),28)),0)</f>
      </c>
      <c r="AR136" s="18">
        <f>IFERROR(_xlfn.BETA.DIST(DATE(YEAR(AR$2),MONTH(AR$2),15),$AD$2,$AE$2,FALSE,DATE(YEAR($AD136),MONTH($AD136),1),DATE(YEAR($AE136),MONTH($AE136),28)),0)</f>
      </c>
      <c r="AS136" s="18">
        <f>IFERROR(_xlfn.BETA.DIST(DATE(YEAR(AS$2),MONTH(AS$2),15),$AD$2,$AE$2,FALSE,DATE(YEAR($AD136),MONTH($AD136),1),DATE(YEAR($AE136),MONTH($AE136),28)),0)</f>
      </c>
      <c r="AT136" s="18">
        <f>IFERROR(_xlfn.BETA.DIST(DATE(YEAR(AT$2),MONTH(AT$2),15),$AD$2,$AE$2,FALSE,DATE(YEAR($AD136),MONTH($AD136),1),DATE(YEAR($AE136),MONTH($AE136),28)),0)</f>
      </c>
      <c r="AU136" s="18">
        <f>IFERROR(_xlfn.BETA.DIST(DATE(YEAR(AU$2),MONTH(AU$2),15),$AD$2,$AE$2,FALSE,DATE(YEAR($AD136),MONTH($AD136),1),DATE(YEAR($AE136),MONTH($AE136),28)),0)</f>
      </c>
      <c r="AV136" s="18">
        <f>SUM(AG136:AU136)</f>
      </c>
      <c r="AW136" s="18">
        <f>IF(J136&lt;&gt;0,J136,IF($AV136=0,0,AG136/$AV136*$Z136))</f>
      </c>
      <c r="AX136" s="18">
        <f>IF(K136&lt;&gt;0,K136,IF($AV136=0,0,AH136/$AV136*$Z136))</f>
      </c>
      <c r="AY136" s="18">
        <f>IF(L136&lt;&gt;0,L136,IF($AV136=0,0,AI136/$AV136*$Z136))</f>
      </c>
      <c r="AZ136" s="18">
        <f>IF(M136&lt;&gt;0,M136,IF($AV136=0,0,AJ136/$AV136*$Z136))</f>
      </c>
      <c r="BA136" s="18">
        <f>IF(N136&lt;&gt;0,N136,IF($AV136=0,0,AK136/$AV136*$Z136))</f>
      </c>
      <c r="BB136" s="18">
        <f>IF(O136&lt;&gt;0,O136,IF($AV136=0,0,AL136/$AV136*$Z136))</f>
      </c>
      <c r="BC136" s="18">
        <f>IF(P136&lt;&gt;0,P136,IF($AV136=0,0,AM136/$AV136*$Z136))</f>
      </c>
      <c r="BD136" s="18">
        <f>IF(Q136&lt;&gt;0,Q136,IF($AV136=0,0,AN136/$AV136*$Z136))</f>
      </c>
      <c r="BE136" s="18">
        <f>IF(R136&lt;&gt;0,R136,IF($AV136=0,0,AO136/$AV136*$Z136))</f>
      </c>
      <c r="BF136" s="18">
        <f>IF(S136&lt;&gt;0,S136,IF($AV136=0,0,AP136/$AV136*$Z136))</f>
      </c>
      <c r="BG136" s="18">
        <f>IF(T136&lt;&gt;0,T136,IF($AV136=0,0,AQ136/$AV136*$Z136))</f>
      </c>
      <c r="BH136" s="18">
        <f>IF(U136&lt;&gt;0,U136,IF($AV136=0,0,AR136/$AV136*$Z136))</f>
      </c>
      <c r="BI136" s="18">
        <f>IF(V136&lt;&gt;0,V136,IF($AV136=0,0,AS136/$AV136*$Z136))</f>
      </c>
      <c r="BJ136" s="18">
        <f>IF(W136&lt;&gt;0,W136,IF($AV136=0,0,AT136/$AV136*$Z136))</f>
      </c>
      <c r="BK136" s="18">
        <f>IF(X136&lt;&gt;0,X136,IF($AV136=0,0,AU136/$AV136*$Z136))</f>
      </c>
      <c r="BL136" s="18">
        <f>SUM(AW136:BK136)</f>
      </c>
      <c r="BM136" s="18">
        <f>I136-BL136</f>
      </c>
    </row>
    <row r="137" outlineLevel="3">
      <c r="A137" s="17" t="str">
        <v>14.12.3</v>
      </c>
      <c r="B137" s="17" t="str">
        <v/>
      </c>
      <c r="C137" s="17" t="str">
        <v/>
      </c>
      <c r="D137" s="17" t="str">
        <v/>
      </c>
      <c r="E137" s="17" t="str">
        <v>14.12.3</v>
      </c>
      <c r="F137" s="17" t="str">
        <v>Consumable spares, i.e. lamps, fuses, …etc., should be supplied by the contractor. It should cover 30 Percent of all types mentioned.</v>
      </c>
      <c r="G137" s="17">
        <v>1280.99</v>
      </c>
      <c r="H137" s="17" t="str">
        <v/>
      </c>
      <c r="I137" s="17" t="str">
        <v/>
      </c>
      <c r="J137" s="17" t="str">
        <v/>
      </c>
      <c r="K137" s="17" t="str">
        <v/>
      </c>
      <c r="L137" s="17" t="str">
        <v/>
      </c>
      <c r="M137" s="17" t="str">
        <v/>
      </c>
      <c r="N137" s="17" t="str">
        <v/>
      </c>
      <c r="O137" s="17" t="str">
        <v/>
      </c>
      <c r="P137" s="17" t="str">
        <v/>
      </c>
      <c r="Q137" s="17" t="str">
        <v/>
      </c>
      <c r="R137" s="17" t="str">
        <v/>
      </c>
      <c r="S137" s="17" t="str">
        <v/>
      </c>
      <c r="T137" s="17" t="str">
        <v/>
      </c>
      <c r="U137" s="17" t="str">
        <v/>
      </c>
      <c r="V137" s="17" t="str">
        <v/>
      </c>
      <c r="W137" s="17" t="str">
        <v/>
      </c>
      <c r="X137" s="17" t="str">
        <v/>
      </c>
      <c r="Y137" s="17" t="str">
        <v/>
      </c>
      <c r="Z137" s="17" t="str">
        <v/>
      </c>
      <c r="AA137" s="17" t="str">
        <v/>
      </c>
      <c r="AB137" s="17" t="str">
        <v/>
      </c>
      <c r="AC137" s="17" t="str">
        <v/>
      </c>
      <c r="AD137" s="17" t="str">
        <v/>
      </c>
      <c r="AE137" s="17" t="str">
        <v/>
      </c>
      <c r="AF137" s="5" t="str">
        <v/>
      </c>
      <c r="AG137" s="18">
        <f>IFERROR(_xlfn.BETA.DIST(DATE(YEAR(AG$2),MONTH(AG$2),15),$AD$2,$AE$2,FALSE,DATE(YEAR($AD137),MONTH($AD137),1),DATE(YEAR($AE137),MONTH($AE137),28)),0)</f>
      </c>
      <c r="AH137" s="18">
        <f>IFERROR(_xlfn.BETA.DIST(DATE(YEAR(AH$2),MONTH(AH$2),15),$AD$2,$AE$2,FALSE,DATE(YEAR($AD137),MONTH($AD137),1),DATE(YEAR($AE137),MONTH($AE137),28)),0)</f>
      </c>
      <c r="AI137" s="18">
        <f>IFERROR(_xlfn.BETA.DIST(DATE(YEAR(AI$2),MONTH(AI$2),15),$AD$2,$AE$2,FALSE,DATE(YEAR($AD137),MONTH($AD137),1),DATE(YEAR($AE137),MONTH($AE137),28)),0)</f>
      </c>
      <c r="AJ137" s="18">
        <f>IFERROR(_xlfn.BETA.DIST(DATE(YEAR(AJ$2),MONTH(AJ$2),15),$AD$2,$AE$2,FALSE,DATE(YEAR($AD137),MONTH($AD137),1),DATE(YEAR($AE137),MONTH($AE137),28)),0)</f>
      </c>
      <c r="AK137" s="18">
        <f>IFERROR(_xlfn.BETA.DIST(DATE(YEAR(AK$2),MONTH(AK$2),15),$AD$2,$AE$2,FALSE,DATE(YEAR($AD137),MONTH($AD137),1),DATE(YEAR($AE137),MONTH($AE137),28)),0)</f>
      </c>
      <c r="AL137" s="18">
        <f>IFERROR(_xlfn.BETA.DIST(DATE(YEAR(AL$2),MONTH(AL$2),15),$AD$2,$AE$2,FALSE,DATE(YEAR($AD137),MONTH($AD137),1),DATE(YEAR($AE137),MONTH($AE137),28)),0)</f>
      </c>
      <c r="AM137" s="18">
        <f>IFERROR(_xlfn.BETA.DIST(DATE(YEAR(AM$2),MONTH(AM$2),15),$AD$2,$AE$2,FALSE,DATE(YEAR($AD137),MONTH($AD137),1),DATE(YEAR($AE137),MONTH($AE137),28)),0)</f>
      </c>
      <c r="AN137" s="18">
        <f>IFERROR(_xlfn.BETA.DIST(DATE(YEAR(AN$2),MONTH(AN$2),15),$AD$2,$AE$2,FALSE,DATE(YEAR($AD137),MONTH($AD137),1),DATE(YEAR($AE137),MONTH($AE137),28)),0)</f>
      </c>
      <c r="AO137" s="18">
        <f>IFERROR(_xlfn.BETA.DIST(DATE(YEAR(AO$2),MONTH(AO$2),15),$AD$2,$AE$2,FALSE,DATE(YEAR($AD137),MONTH($AD137),1),DATE(YEAR($AE137),MONTH($AE137),28)),0)</f>
      </c>
      <c r="AP137" s="18">
        <f>IFERROR(_xlfn.BETA.DIST(DATE(YEAR(AP$2),MONTH(AP$2),15),$AD$2,$AE$2,FALSE,DATE(YEAR($AD137),MONTH($AD137),1),DATE(YEAR($AE137),MONTH($AE137),28)),0)</f>
      </c>
      <c r="AQ137" s="18">
        <f>IFERROR(_xlfn.BETA.DIST(DATE(YEAR(AQ$2),MONTH(AQ$2),15),$AD$2,$AE$2,FALSE,DATE(YEAR($AD137),MONTH($AD137),1),DATE(YEAR($AE137),MONTH($AE137),28)),0)</f>
      </c>
      <c r="AR137" s="18">
        <f>IFERROR(_xlfn.BETA.DIST(DATE(YEAR(AR$2),MONTH(AR$2),15),$AD$2,$AE$2,FALSE,DATE(YEAR($AD137),MONTH($AD137),1),DATE(YEAR($AE137),MONTH($AE137),28)),0)</f>
      </c>
      <c r="AS137" s="18">
        <f>IFERROR(_xlfn.BETA.DIST(DATE(YEAR(AS$2),MONTH(AS$2),15),$AD$2,$AE$2,FALSE,DATE(YEAR($AD137),MONTH($AD137),1),DATE(YEAR($AE137),MONTH($AE137),28)),0)</f>
      </c>
      <c r="AT137" s="18">
        <f>IFERROR(_xlfn.BETA.DIST(DATE(YEAR(AT$2),MONTH(AT$2),15),$AD$2,$AE$2,FALSE,DATE(YEAR($AD137),MONTH($AD137),1),DATE(YEAR($AE137),MONTH($AE137),28)),0)</f>
      </c>
      <c r="AU137" s="18">
        <f>IFERROR(_xlfn.BETA.DIST(DATE(YEAR(AU$2),MONTH(AU$2),15),$AD$2,$AE$2,FALSE,DATE(YEAR($AD137),MONTH($AD137),1),DATE(YEAR($AE137),MONTH($AE137),28)),0)</f>
      </c>
      <c r="AV137" s="18">
        <f>SUM(AG137:AU137)</f>
      </c>
      <c r="AW137" s="18">
        <f>IF(J137&lt;&gt;0,J137,IF($AV137=0,0,AG137/$AV137*$Z137))</f>
      </c>
      <c r="AX137" s="18">
        <f>IF(K137&lt;&gt;0,K137,IF($AV137=0,0,AH137/$AV137*$Z137))</f>
      </c>
      <c r="AY137" s="18">
        <f>IF(L137&lt;&gt;0,L137,IF($AV137=0,0,AI137/$AV137*$Z137))</f>
      </c>
      <c r="AZ137" s="18">
        <f>IF(M137&lt;&gt;0,M137,IF($AV137=0,0,AJ137/$AV137*$Z137))</f>
      </c>
      <c r="BA137" s="18">
        <f>IF(N137&lt;&gt;0,N137,IF($AV137=0,0,AK137/$AV137*$Z137))</f>
      </c>
      <c r="BB137" s="18">
        <f>IF(O137&lt;&gt;0,O137,IF($AV137=0,0,AL137/$AV137*$Z137))</f>
      </c>
      <c r="BC137" s="18">
        <f>IF(P137&lt;&gt;0,P137,IF($AV137=0,0,AM137/$AV137*$Z137))</f>
      </c>
      <c r="BD137" s="18">
        <f>IF(Q137&lt;&gt;0,Q137,IF($AV137=0,0,AN137/$AV137*$Z137))</f>
      </c>
      <c r="BE137" s="18">
        <f>IF(R137&lt;&gt;0,R137,IF($AV137=0,0,AO137/$AV137*$Z137))</f>
      </c>
      <c r="BF137" s="18">
        <f>IF(S137&lt;&gt;0,S137,IF($AV137=0,0,AP137/$AV137*$Z137))</f>
      </c>
      <c r="BG137" s="18">
        <f>IF(T137&lt;&gt;0,T137,IF($AV137=0,0,AQ137/$AV137*$Z137))</f>
      </c>
      <c r="BH137" s="18">
        <f>IF(U137&lt;&gt;0,U137,IF($AV137=0,0,AR137/$AV137*$Z137))</f>
      </c>
      <c r="BI137" s="18">
        <f>IF(V137&lt;&gt;0,V137,IF($AV137=0,0,AS137/$AV137*$Z137))</f>
      </c>
      <c r="BJ137" s="18">
        <f>IF(W137&lt;&gt;0,W137,IF($AV137=0,0,AT137/$AV137*$Z137))</f>
      </c>
      <c r="BK137" s="18">
        <f>IF(X137&lt;&gt;0,X137,IF($AV137=0,0,AU137/$AV137*$Z137))</f>
      </c>
      <c r="BL137" s="18">
        <f>SUM(AW137:BK137)</f>
      </c>
      <c r="BM137" s="17" t="str">
        <v/>
      </c>
    </row>
    <row r="138" outlineLevel="4">
      <c r="A138" s="5" t="str">
        <v>14.12.3</v>
      </c>
      <c r="B138" s="5" t="str">
        <v/>
      </c>
      <c r="C138" s="5" t="str">
        <v>BSKDGNGENGR05</v>
      </c>
      <c r="D138" s="5" t="str">
        <v>BSKDGNGENGR05</v>
      </c>
      <c r="E138" s="19">
        <f>IFERROR(_xlfn.XLOOKUP(F138,Assumptions!B:B,Assumptions!C:C),0)</f>
      </c>
      <c r="F138" s="5" t="str">
        <v>Advanced Payment</v>
      </c>
      <c r="G138" s="5" t="str">
        <v/>
      </c>
      <c r="H138" s="18">
        <f>G137*E138</f>
      </c>
      <c r="I138" s="18">
        <f>H138*(1-0)</f>
      </c>
      <c r="J138" s="18">
        <v>0</v>
      </c>
      <c r="K138" s="18">
        <v>0</v>
      </c>
      <c r="L138" s="18">
        <v>0</v>
      </c>
      <c r="M138" s="18">
        <v>0</v>
      </c>
      <c r="N138" s="18">
        <v>0</v>
      </c>
      <c r="O138" s="18">
        <v>0</v>
      </c>
      <c r="P138" s="18">
        <v>0</v>
      </c>
      <c r="Q138" s="18">
        <v>0</v>
      </c>
      <c r="R138" s="18">
        <v>0</v>
      </c>
      <c r="S138" s="18">
        <v>0</v>
      </c>
      <c r="T138" s="18">
        <v>0</v>
      </c>
      <c r="U138" s="18">
        <v>0</v>
      </c>
      <c r="V138" s="18">
        <v>0</v>
      </c>
      <c r="W138" s="18">
        <v>0</v>
      </c>
      <c r="X138" s="18">
        <v>0</v>
      </c>
      <c r="Y138" s="18">
        <f>SUM(J138:X138)</f>
      </c>
      <c r="Z138" s="18">
        <f>I138-Y138</f>
      </c>
      <c r="AA138" s="20">
        <v>46026</v>
      </c>
      <c r="AB138" s="20">
        <v>46026</v>
      </c>
      <c r="AC138" s="18">
        <f>IFERROR(_xlfn.XLOOKUP(F138,Assumptions!B:B,Assumptions!D:D),0)</f>
      </c>
      <c r="AD138" s="20">
        <f>AA138+AC138</f>
      </c>
      <c r="AE138" s="20">
        <f>AC138+AB138</f>
      </c>
      <c r="AF138" s="5" t="str">
        <v/>
      </c>
      <c r="AG138" s="18">
        <f>IFERROR(_xlfn.BETA.DIST(DATE(YEAR(AG$2),MONTH(AG$2),15),$AD$2,$AE$2,FALSE,DATE(YEAR($AD138),MONTH($AD138),1),DATE(YEAR($AE138),MONTH($AE138),28)),0)</f>
      </c>
      <c r="AH138" s="18">
        <f>IFERROR(_xlfn.BETA.DIST(DATE(YEAR(AH$2),MONTH(AH$2),15),$AD$2,$AE$2,FALSE,DATE(YEAR($AD138),MONTH($AD138),1),DATE(YEAR($AE138),MONTH($AE138),28)),0)</f>
      </c>
      <c r="AI138" s="18">
        <f>IFERROR(_xlfn.BETA.DIST(DATE(YEAR(AI$2),MONTH(AI$2),15),$AD$2,$AE$2,FALSE,DATE(YEAR($AD138),MONTH($AD138),1),DATE(YEAR($AE138),MONTH($AE138),28)),0)</f>
      </c>
      <c r="AJ138" s="18">
        <f>IFERROR(_xlfn.BETA.DIST(DATE(YEAR(AJ$2),MONTH(AJ$2),15),$AD$2,$AE$2,FALSE,DATE(YEAR($AD138),MONTH($AD138),1),DATE(YEAR($AE138),MONTH($AE138),28)),0)</f>
      </c>
      <c r="AK138" s="18">
        <f>IFERROR(_xlfn.BETA.DIST(DATE(YEAR(AK$2),MONTH(AK$2),15),$AD$2,$AE$2,FALSE,DATE(YEAR($AD138),MONTH($AD138),1),DATE(YEAR($AE138),MONTH($AE138),28)),0)</f>
      </c>
      <c r="AL138" s="18">
        <f>IFERROR(_xlfn.BETA.DIST(DATE(YEAR(AL$2),MONTH(AL$2),15),$AD$2,$AE$2,FALSE,DATE(YEAR($AD138),MONTH($AD138),1),DATE(YEAR($AE138),MONTH($AE138),28)),0)</f>
      </c>
      <c r="AM138" s="18">
        <f>IFERROR(_xlfn.BETA.DIST(DATE(YEAR(AM$2),MONTH(AM$2),15),$AD$2,$AE$2,FALSE,DATE(YEAR($AD138),MONTH($AD138),1),DATE(YEAR($AE138),MONTH($AE138),28)),0)</f>
      </c>
      <c r="AN138" s="18">
        <f>IFERROR(_xlfn.BETA.DIST(DATE(YEAR(AN$2),MONTH(AN$2),15),$AD$2,$AE$2,FALSE,DATE(YEAR($AD138),MONTH($AD138),1),DATE(YEAR($AE138),MONTH($AE138),28)),0)</f>
      </c>
      <c r="AO138" s="18">
        <f>IFERROR(_xlfn.BETA.DIST(DATE(YEAR(AO$2),MONTH(AO$2),15),$AD$2,$AE$2,FALSE,DATE(YEAR($AD138),MONTH($AD138),1),DATE(YEAR($AE138),MONTH($AE138),28)),0)</f>
      </c>
      <c r="AP138" s="18">
        <f>IFERROR(_xlfn.BETA.DIST(DATE(YEAR(AP$2),MONTH(AP$2),15),$AD$2,$AE$2,FALSE,DATE(YEAR($AD138),MONTH($AD138),1),DATE(YEAR($AE138),MONTH($AE138),28)),0)</f>
      </c>
      <c r="AQ138" s="18">
        <f>IFERROR(_xlfn.BETA.DIST(DATE(YEAR(AQ$2),MONTH(AQ$2),15),$AD$2,$AE$2,FALSE,DATE(YEAR($AD138),MONTH($AD138),1),DATE(YEAR($AE138),MONTH($AE138),28)),0)</f>
      </c>
      <c r="AR138" s="18">
        <f>IFERROR(_xlfn.BETA.DIST(DATE(YEAR(AR$2),MONTH(AR$2),15),$AD$2,$AE$2,FALSE,DATE(YEAR($AD138),MONTH($AD138),1),DATE(YEAR($AE138),MONTH($AE138),28)),0)</f>
      </c>
      <c r="AS138" s="18">
        <f>IFERROR(_xlfn.BETA.DIST(DATE(YEAR(AS$2),MONTH(AS$2),15),$AD$2,$AE$2,FALSE,DATE(YEAR($AD138),MONTH($AD138),1),DATE(YEAR($AE138),MONTH($AE138),28)),0)</f>
      </c>
      <c r="AT138" s="18">
        <f>IFERROR(_xlfn.BETA.DIST(DATE(YEAR(AT$2),MONTH(AT$2),15),$AD$2,$AE$2,FALSE,DATE(YEAR($AD138),MONTH($AD138),1),DATE(YEAR($AE138),MONTH($AE138),28)),0)</f>
      </c>
      <c r="AU138" s="18">
        <f>IFERROR(_xlfn.BETA.DIST(DATE(YEAR(AU$2),MONTH(AU$2),15),$AD$2,$AE$2,FALSE,DATE(YEAR($AD138),MONTH($AD138),1),DATE(YEAR($AE138),MONTH($AE138),28)),0)</f>
      </c>
      <c r="AV138" s="18">
        <f>SUM(AG138:AU138)</f>
      </c>
      <c r="AW138" s="18">
        <f>IF(J138&lt;&gt;0,J138,IF($AV138=0,0,AG138/$AV138*$Z138))</f>
      </c>
      <c r="AX138" s="18">
        <f>IF(K138&lt;&gt;0,K138,IF($AV138=0,0,AH138/$AV138*$Z138))</f>
      </c>
      <c r="AY138" s="18">
        <f>IF(L138&lt;&gt;0,L138,IF($AV138=0,0,AI138/$AV138*$Z138))</f>
      </c>
      <c r="AZ138" s="18">
        <f>IF(M138&lt;&gt;0,M138,IF($AV138=0,0,AJ138/$AV138*$Z138))</f>
      </c>
      <c r="BA138" s="18">
        <f>IF(N138&lt;&gt;0,N138,IF($AV138=0,0,AK138/$AV138*$Z138))</f>
      </c>
      <c r="BB138" s="18">
        <f>IF(O138&lt;&gt;0,O138,IF($AV138=0,0,AL138/$AV138*$Z138))</f>
      </c>
      <c r="BC138" s="18">
        <f>IF(P138&lt;&gt;0,P138,IF($AV138=0,0,AM138/$AV138*$Z138))</f>
      </c>
      <c r="BD138" s="18">
        <f>IF(Q138&lt;&gt;0,Q138,IF($AV138=0,0,AN138/$AV138*$Z138))</f>
      </c>
      <c r="BE138" s="18">
        <f>IF(R138&lt;&gt;0,R138,IF($AV138=0,0,AO138/$AV138*$Z138))</f>
      </c>
      <c r="BF138" s="18">
        <f>IF(S138&lt;&gt;0,S138,IF($AV138=0,0,AP138/$AV138*$Z138))</f>
      </c>
      <c r="BG138" s="18">
        <f>IF(T138&lt;&gt;0,T138,IF($AV138=0,0,AQ138/$AV138*$Z138))</f>
      </c>
      <c r="BH138" s="18">
        <f>IF(U138&lt;&gt;0,U138,IF($AV138=0,0,AR138/$AV138*$Z138))</f>
      </c>
      <c r="BI138" s="18">
        <f>IF(V138&lt;&gt;0,V138,IF($AV138=0,0,AS138/$AV138*$Z138))</f>
      </c>
      <c r="BJ138" s="18">
        <f>IF(W138&lt;&gt;0,W138,IF($AV138=0,0,AT138/$AV138*$Z138))</f>
      </c>
      <c r="BK138" s="18">
        <f>IF(X138&lt;&gt;0,X138,IF($AV138=0,0,AU138/$AV138*$Z138))</f>
      </c>
      <c r="BL138" s="18">
        <f>SUM(AW138:BK138)</f>
      </c>
      <c r="BM138" s="18">
        <f>I138-BL138</f>
      </c>
    </row>
    <row r="139" outlineLevel="4">
      <c r="A139" s="5" t="str">
        <v>14.12.3</v>
      </c>
      <c r="B139" s="5" t="str">
        <v/>
      </c>
      <c r="C139" s="5" t="str">
        <v>BSPRELGENTL07</v>
      </c>
      <c r="D139" s="5" t="str">
        <v>BSPRELGENTL07</v>
      </c>
      <c r="E139" s="19">
        <f>IFERROR(_xlfn.XLOOKUP(F139,Assumptions!B:B,Assumptions!C:C),0)</f>
      </c>
      <c r="F139" s="5" t="str">
        <v>Site Delivery EUR</v>
      </c>
      <c r="G139" s="5" t="str">
        <v/>
      </c>
      <c r="H139" s="18">
        <f>G137*E139</f>
      </c>
      <c r="I139" s="18">
        <f>H139*(1-0)</f>
      </c>
      <c r="J139" s="18">
        <v>0</v>
      </c>
      <c r="K139" s="18">
        <v>0</v>
      </c>
      <c r="L139" s="18">
        <v>0</v>
      </c>
      <c r="M139" s="18">
        <v>0</v>
      </c>
      <c r="N139" s="18">
        <v>0</v>
      </c>
      <c r="O139" s="18">
        <v>0</v>
      </c>
      <c r="P139" s="18">
        <v>0</v>
      </c>
      <c r="Q139" s="18">
        <v>0</v>
      </c>
      <c r="R139" s="18">
        <v>0</v>
      </c>
      <c r="S139" s="18">
        <v>0</v>
      </c>
      <c r="T139" s="18">
        <v>0</v>
      </c>
      <c r="U139" s="18">
        <v>0</v>
      </c>
      <c r="V139" s="18">
        <v>0</v>
      </c>
      <c r="W139" s="18">
        <v>0</v>
      </c>
      <c r="X139" s="18">
        <v>0</v>
      </c>
      <c r="Y139" s="18">
        <f>SUM(J139:X139)</f>
      </c>
      <c r="Z139" s="18">
        <f>I139-Y139</f>
      </c>
      <c r="AA139" s="20">
        <v>46347</v>
      </c>
      <c r="AB139" s="20">
        <v>46347</v>
      </c>
      <c r="AC139" s="18">
        <f>IFERROR(_xlfn.XLOOKUP(F139,Assumptions!B:B,Assumptions!D:D),0)</f>
      </c>
      <c r="AD139" s="20">
        <f>AA139+AC139</f>
      </c>
      <c r="AE139" s="20">
        <f>AC139+AB139</f>
      </c>
      <c r="AF139" s="5" t="str">
        <v/>
      </c>
      <c r="AG139" s="18">
        <f>IFERROR(_xlfn.BETA.DIST(DATE(YEAR(AG$2),MONTH(AG$2),15),$AD$2,$AE$2,FALSE,DATE(YEAR($AD139),MONTH($AD139),1),DATE(YEAR($AE139),MONTH($AE139),28)),0)</f>
      </c>
      <c r="AH139" s="18">
        <f>IFERROR(_xlfn.BETA.DIST(DATE(YEAR(AH$2),MONTH(AH$2),15),$AD$2,$AE$2,FALSE,DATE(YEAR($AD139),MONTH($AD139),1),DATE(YEAR($AE139),MONTH($AE139),28)),0)</f>
      </c>
      <c r="AI139" s="18">
        <f>IFERROR(_xlfn.BETA.DIST(DATE(YEAR(AI$2),MONTH(AI$2),15),$AD$2,$AE$2,FALSE,DATE(YEAR($AD139),MONTH($AD139),1),DATE(YEAR($AE139),MONTH($AE139),28)),0)</f>
      </c>
      <c r="AJ139" s="18">
        <f>IFERROR(_xlfn.BETA.DIST(DATE(YEAR(AJ$2),MONTH(AJ$2),15),$AD$2,$AE$2,FALSE,DATE(YEAR($AD139),MONTH($AD139),1),DATE(YEAR($AE139),MONTH($AE139),28)),0)</f>
      </c>
      <c r="AK139" s="18">
        <f>IFERROR(_xlfn.BETA.DIST(DATE(YEAR(AK$2),MONTH(AK$2),15),$AD$2,$AE$2,FALSE,DATE(YEAR($AD139),MONTH($AD139),1),DATE(YEAR($AE139),MONTH($AE139),28)),0)</f>
      </c>
      <c r="AL139" s="18">
        <f>IFERROR(_xlfn.BETA.DIST(DATE(YEAR(AL$2),MONTH(AL$2),15),$AD$2,$AE$2,FALSE,DATE(YEAR($AD139),MONTH($AD139),1),DATE(YEAR($AE139),MONTH($AE139),28)),0)</f>
      </c>
      <c r="AM139" s="18">
        <f>IFERROR(_xlfn.BETA.DIST(DATE(YEAR(AM$2),MONTH(AM$2),15),$AD$2,$AE$2,FALSE,DATE(YEAR($AD139),MONTH($AD139),1),DATE(YEAR($AE139),MONTH($AE139),28)),0)</f>
      </c>
      <c r="AN139" s="18">
        <f>IFERROR(_xlfn.BETA.DIST(DATE(YEAR(AN$2),MONTH(AN$2),15),$AD$2,$AE$2,FALSE,DATE(YEAR($AD139),MONTH($AD139),1),DATE(YEAR($AE139),MONTH($AE139),28)),0)</f>
      </c>
      <c r="AO139" s="18">
        <f>IFERROR(_xlfn.BETA.DIST(DATE(YEAR(AO$2),MONTH(AO$2),15),$AD$2,$AE$2,FALSE,DATE(YEAR($AD139),MONTH($AD139),1),DATE(YEAR($AE139),MONTH($AE139),28)),0)</f>
      </c>
      <c r="AP139" s="18">
        <f>IFERROR(_xlfn.BETA.DIST(DATE(YEAR(AP$2),MONTH(AP$2),15),$AD$2,$AE$2,FALSE,DATE(YEAR($AD139),MONTH($AD139),1),DATE(YEAR($AE139),MONTH($AE139),28)),0)</f>
      </c>
      <c r="AQ139" s="18">
        <f>IFERROR(_xlfn.BETA.DIST(DATE(YEAR(AQ$2),MONTH(AQ$2),15),$AD$2,$AE$2,FALSE,DATE(YEAR($AD139),MONTH($AD139),1),DATE(YEAR($AE139),MONTH($AE139),28)),0)</f>
      </c>
      <c r="AR139" s="18">
        <f>IFERROR(_xlfn.BETA.DIST(DATE(YEAR(AR$2),MONTH(AR$2),15),$AD$2,$AE$2,FALSE,DATE(YEAR($AD139),MONTH($AD139),1),DATE(YEAR($AE139),MONTH($AE139),28)),0)</f>
      </c>
      <c r="AS139" s="18">
        <f>IFERROR(_xlfn.BETA.DIST(DATE(YEAR(AS$2),MONTH(AS$2),15),$AD$2,$AE$2,FALSE,DATE(YEAR($AD139),MONTH($AD139),1),DATE(YEAR($AE139),MONTH($AE139),28)),0)</f>
      </c>
      <c r="AT139" s="18">
        <f>IFERROR(_xlfn.BETA.DIST(DATE(YEAR(AT$2),MONTH(AT$2),15),$AD$2,$AE$2,FALSE,DATE(YEAR($AD139),MONTH($AD139),1),DATE(YEAR($AE139),MONTH($AE139),28)),0)</f>
      </c>
      <c r="AU139" s="18">
        <f>IFERROR(_xlfn.BETA.DIST(DATE(YEAR(AU$2),MONTH(AU$2),15),$AD$2,$AE$2,FALSE,DATE(YEAR($AD139),MONTH($AD139),1),DATE(YEAR($AE139),MONTH($AE139),28)),0)</f>
      </c>
      <c r="AV139" s="18">
        <f>SUM(AG139:AU139)</f>
      </c>
      <c r="AW139" s="18">
        <f>IF(J139&lt;&gt;0,J139,IF($AV139=0,0,AG139/$AV139*$Z139))</f>
      </c>
      <c r="AX139" s="18">
        <f>IF(K139&lt;&gt;0,K139,IF($AV139=0,0,AH139/$AV139*$Z139))</f>
      </c>
      <c r="AY139" s="18">
        <f>IF(L139&lt;&gt;0,L139,IF($AV139=0,0,AI139/$AV139*$Z139))</f>
      </c>
      <c r="AZ139" s="18">
        <f>IF(M139&lt;&gt;0,M139,IF($AV139=0,0,AJ139/$AV139*$Z139))</f>
      </c>
      <c r="BA139" s="18">
        <f>IF(N139&lt;&gt;0,N139,IF($AV139=0,0,AK139/$AV139*$Z139))</f>
      </c>
      <c r="BB139" s="18">
        <f>IF(O139&lt;&gt;0,O139,IF($AV139=0,0,AL139/$AV139*$Z139))</f>
      </c>
      <c r="BC139" s="18">
        <f>IF(P139&lt;&gt;0,P139,IF($AV139=0,0,AM139/$AV139*$Z139))</f>
      </c>
      <c r="BD139" s="18">
        <f>IF(Q139&lt;&gt;0,Q139,IF($AV139=0,0,AN139/$AV139*$Z139))</f>
      </c>
      <c r="BE139" s="18">
        <f>IF(R139&lt;&gt;0,R139,IF($AV139=0,0,AO139/$AV139*$Z139))</f>
      </c>
      <c r="BF139" s="18">
        <f>IF(S139&lt;&gt;0,S139,IF($AV139=0,0,AP139/$AV139*$Z139))</f>
      </c>
      <c r="BG139" s="18">
        <f>IF(T139&lt;&gt;0,T139,IF($AV139=0,0,AQ139/$AV139*$Z139))</f>
      </c>
      <c r="BH139" s="18">
        <f>IF(U139&lt;&gt;0,U139,IF($AV139=0,0,AR139/$AV139*$Z139))</f>
      </c>
      <c r="BI139" s="18">
        <f>IF(V139&lt;&gt;0,V139,IF($AV139=0,0,AS139/$AV139*$Z139))</f>
      </c>
      <c r="BJ139" s="18">
        <f>IF(W139&lt;&gt;0,W139,IF($AV139=0,0,AT139/$AV139*$Z139))</f>
      </c>
      <c r="BK139" s="18">
        <f>IF(X139&lt;&gt;0,X139,IF($AV139=0,0,AU139/$AV139*$Z139))</f>
      </c>
      <c r="BL139" s="18">
        <f>SUM(AW139:BK139)</f>
      </c>
      <c r="BM139" s="18">
        <f>I139-BL139</f>
      </c>
    </row>
    <row r="140" outlineLevel="4">
      <c r="A140" s="5" t="str">
        <v>14.12.3</v>
      </c>
      <c r="B140" s="5" t="str">
        <v/>
      </c>
      <c r="C140" s="5" t="str">
        <v>BSKDGNGENGR07</v>
      </c>
      <c r="D140" s="5" t="str">
        <v>BSKDGNGENGR07</v>
      </c>
      <c r="E140" s="19">
        <f>IFERROR(_xlfn.XLOOKUP(F140,Assumptions!B:B,Assumptions!C:C),0)</f>
      </c>
      <c r="F140" s="5" t="str">
        <v>Retention</v>
      </c>
      <c r="G140" s="5" t="str">
        <v/>
      </c>
      <c r="H140" s="18">
        <f>G137*E140</f>
      </c>
      <c r="I140" s="18">
        <f>H140*(1-0)</f>
      </c>
      <c r="J140" s="18">
        <v>0</v>
      </c>
      <c r="K140" s="18">
        <v>0</v>
      </c>
      <c r="L140" s="18">
        <v>0</v>
      </c>
      <c r="M140" s="18">
        <v>0</v>
      </c>
      <c r="N140" s="18">
        <v>0</v>
      </c>
      <c r="O140" s="18">
        <v>0</v>
      </c>
      <c r="P140" s="18">
        <v>0</v>
      </c>
      <c r="Q140" s="18">
        <v>0</v>
      </c>
      <c r="R140" s="18">
        <v>0</v>
      </c>
      <c r="S140" s="18">
        <v>0</v>
      </c>
      <c r="T140" s="18">
        <v>0</v>
      </c>
      <c r="U140" s="18">
        <v>0</v>
      </c>
      <c r="V140" s="18">
        <v>0</v>
      </c>
      <c r="W140" s="18">
        <v>0</v>
      </c>
      <c r="X140" s="18">
        <v>0</v>
      </c>
      <c r="Y140" s="18">
        <f>SUM(J140:X140)</f>
      </c>
      <c r="Z140" s="18">
        <f>I140-Y140</f>
      </c>
      <c r="AA140" s="20">
        <v>46483</v>
      </c>
      <c r="AB140" s="20">
        <v>46483</v>
      </c>
      <c r="AC140" s="18">
        <f>IFERROR(_xlfn.XLOOKUP(F140,Assumptions!B:B,Assumptions!D:D),0)</f>
      </c>
      <c r="AD140" s="20">
        <f>AA140+AC140</f>
      </c>
      <c r="AE140" s="20">
        <f>AC140+AB140</f>
      </c>
      <c r="AF140" s="5" t="str">
        <v/>
      </c>
      <c r="AG140" s="18">
        <f>IFERROR(_xlfn.BETA.DIST(DATE(YEAR(AG$2),MONTH(AG$2),15),$AD$2,$AE$2,FALSE,DATE(YEAR($AD140),MONTH($AD140),1),DATE(YEAR($AE140),MONTH($AE140),28)),0)</f>
      </c>
      <c r="AH140" s="18">
        <f>IFERROR(_xlfn.BETA.DIST(DATE(YEAR(AH$2),MONTH(AH$2),15),$AD$2,$AE$2,FALSE,DATE(YEAR($AD140),MONTH($AD140),1),DATE(YEAR($AE140),MONTH($AE140),28)),0)</f>
      </c>
      <c r="AI140" s="18">
        <f>IFERROR(_xlfn.BETA.DIST(DATE(YEAR(AI$2),MONTH(AI$2),15),$AD$2,$AE$2,FALSE,DATE(YEAR($AD140),MONTH($AD140),1),DATE(YEAR($AE140),MONTH($AE140),28)),0)</f>
      </c>
      <c r="AJ140" s="18">
        <f>IFERROR(_xlfn.BETA.DIST(DATE(YEAR(AJ$2),MONTH(AJ$2),15),$AD$2,$AE$2,FALSE,DATE(YEAR($AD140),MONTH($AD140),1),DATE(YEAR($AE140),MONTH($AE140),28)),0)</f>
      </c>
      <c r="AK140" s="18">
        <f>IFERROR(_xlfn.BETA.DIST(DATE(YEAR(AK$2),MONTH(AK$2),15),$AD$2,$AE$2,FALSE,DATE(YEAR($AD140),MONTH($AD140),1),DATE(YEAR($AE140),MONTH($AE140),28)),0)</f>
      </c>
      <c r="AL140" s="18">
        <f>IFERROR(_xlfn.BETA.DIST(DATE(YEAR(AL$2),MONTH(AL$2),15),$AD$2,$AE$2,FALSE,DATE(YEAR($AD140),MONTH($AD140),1),DATE(YEAR($AE140),MONTH($AE140),28)),0)</f>
      </c>
      <c r="AM140" s="18">
        <f>IFERROR(_xlfn.BETA.DIST(DATE(YEAR(AM$2),MONTH(AM$2),15),$AD$2,$AE$2,FALSE,DATE(YEAR($AD140),MONTH($AD140),1),DATE(YEAR($AE140),MONTH($AE140),28)),0)</f>
      </c>
      <c r="AN140" s="18">
        <f>IFERROR(_xlfn.BETA.DIST(DATE(YEAR(AN$2),MONTH(AN$2),15),$AD$2,$AE$2,FALSE,DATE(YEAR($AD140),MONTH($AD140),1),DATE(YEAR($AE140),MONTH($AE140),28)),0)</f>
      </c>
      <c r="AO140" s="18">
        <f>IFERROR(_xlfn.BETA.DIST(DATE(YEAR(AO$2),MONTH(AO$2),15),$AD$2,$AE$2,FALSE,DATE(YEAR($AD140),MONTH($AD140),1),DATE(YEAR($AE140),MONTH($AE140),28)),0)</f>
      </c>
      <c r="AP140" s="18">
        <f>IFERROR(_xlfn.BETA.DIST(DATE(YEAR(AP$2),MONTH(AP$2),15),$AD$2,$AE$2,FALSE,DATE(YEAR($AD140),MONTH($AD140),1),DATE(YEAR($AE140),MONTH($AE140),28)),0)</f>
      </c>
      <c r="AQ140" s="18">
        <f>IFERROR(_xlfn.BETA.DIST(DATE(YEAR(AQ$2),MONTH(AQ$2),15),$AD$2,$AE$2,FALSE,DATE(YEAR($AD140),MONTH($AD140),1),DATE(YEAR($AE140),MONTH($AE140),28)),0)</f>
      </c>
      <c r="AR140" s="18">
        <f>IFERROR(_xlfn.BETA.DIST(DATE(YEAR(AR$2),MONTH(AR$2),15),$AD$2,$AE$2,FALSE,DATE(YEAR($AD140),MONTH($AD140),1),DATE(YEAR($AE140),MONTH($AE140),28)),0)</f>
      </c>
      <c r="AS140" s="18">
        <f>IFERROR(_xlfn.BETA.DIST(DATE(YEAR(AS$2),MONTH(AS$2),15),$AD$2,$AE$2,FALSE,DATE(YEAR($AD140),MONTH($AD140),1),DATE(YEAR($AE140),MONTH($AE140),28)),0)</f>
      </c>
      <c r="AT140" s="18">
        <f>IFERROR(_xlfn.BETA.DIST(DATE(YEAR(AT$2),MONTH(AT$2),15),$AD$2,$AE$2,FALSE,DATE(YEAR($AD140),MONTH($AD140),1),DATE(YEAR($AE140),MONTH($AE140),28)),0)</f>
      </c>
      <c r="AU140" s="18">
        <f>IFERROR(_xlfn.BETA.DIST(DATE(YEAR(AU$2),MONTH(AU$2),15),$AD$2,$AE$2,FALSE,DATE(YEAR($AD140),MONTH($AD140),1),DATE(YEAR($AE140),MONTH($AE140),28)),0)</f>
      </c>
      <c r="AV140" s="18">
        <f>SUM(AG140:AU140)</f>
      </c>
      <c r="AW140" s="18">
        <f>IF(J140&lt;&gt;0,J140,IF($AV140=0,0,AG140/$AV140*$Z140))</f>
      </c>
      <c r="AX140" s="18">
        <f>IF(K140&lt;&gt;0,K140,IF($AV140=0,0,AH140/$AV140*$Z140))</f>
      </c>
      <c r="AY140" s="18">
        <f>IF(L140&lt;&gt;0,L140,IF($AV140=0,0,AI140/$AV140*$Z140))</f>
      </c>
      <c r="AZ140" s="18">
        <f>IF(M140&lt;&gt;0,M140,IF($AV140=0,0,AJ140/$AV140*$Z140))</f>
      </c>
      <c r="BA140" s="18">
        <f>IF(N140&lt;&gt;0,N140,IF($AV140=0,0,AK140/$AV140*$Z140))</f>
      </c>
      <c r="BB140" s="18">
        <f>IF(O140&lt;&gt;0,O140,IF($AV140=0,0,AL140/$AV140*$Z140))</f>
      </c>
      <c r="BC140" s="18">
        <f>IF(P140&lt;&gt;0,P140,IF($AV140=0,0,AM140/$AV140*$Z140))</f>
      </c>
      <c r="BD140" s="18">
        <f>IF(Q140&lt;&gt;0,Q140,IF($AV140=0,0,AN140/$AV140*$Z140))</f>
      </c>
      <c r="BE140" s="18">
        <f>IF(R140&lt;&gt;0,R140,IF($AV140=0,0,AO140/$AV140*$Z140))</f>
      </c>
      <c r="BF140" s="18">
        <f>IF(S140&lt;&gt;0,S140,IF($AV140=0,0,AP140/$AV140*$Z140))</f>
      </c>
      <c r="BG140" s="18">
        <f>IF(T140&lt;&gt;0,T140,IF($AV140=0,0,AQ140/$AV140*$Z140))</f>
      </c>
      <c r="BH140" s="18">
        <f>IF(U140&lt;&gt;0,U140,IF($AV140=0,0,AR140/$AV140*$Z140))</f>
      </c>
      <c r="BI140" s="18">
        <f>IF(V140&lt;&gt;0,V140,IF($AV140=0,0,AS140/$AV140*$Z140))</f>
      </c>
      <c r="BJ140" s="18">
        <f>IF(W140&lt;&gt;0,W140,IF($AV140=0,0,AT140/$AV140*$Z140))</f>
      </c>
      <c r="BK140" s="18">
        <f>IF(X140&lt;&gt;0,X140,IF($AV140=0,0,AU140/$AV140*$Z140))</f>
      </c>
      <c r="BL140" s="18">
        <f>SUM(AW140:BK140)</f>
      </c>
      <c r="BM140" s="18">
        <f>I140-BL140</f>
      </c>
    </row>
    <row r="141" outlineLevel="1">
      <c r="A141" s="13" t="str">
        <v/>
      </c>
      <c r="B141" s="13" t="str">
        <v/>
      </c>
      <c r="C141" s="13" t="str">
        <v/>
      </c>
      <c r="D141" s="13" t="str">
        <v/>
      </c>
      <c r="E141" s="13" t="str">
        <v>Special Tools</v>
      </c>
      <c r="F141" s="13" t="str">
        <v/>
      </c>
      <c r="G141" s="13">
        <f>SUM(G142)</f>
      </c>
      <c r="H141" s="13" t="str">
        <v/>
      </c>
      <c r="I141" s="13" t="str">
        <v/>
      </c>
      <c r="J141" s="13" t="str">
        <v/>
      </c>
      <c r="K141" s="13" t="str">
        <v/>
      </c>
      <c r="L141" s="13" t="str">
        <v/>
      </c>
      <c r="M141" s="13" t="str">
        <v/>
      </c>
      <c r="N141" s="13" t="str">
        <v/>
      </c>
      <c r="O141" s="13" t="str">
        <v/>
      </c>
      <c r="P141" s="13" t="str">
        <v/>
      </c>
      <c r="Q141" s="13" t="str">
        <v/>
      </c>
      <c r="R141" s="13" t="str">
        <v/>
      </c>
      <c r="S141" s="13" t="str">
        <v/>
      </c>
      <c r="T141" s="13" t="str">
        <v/>
      </c>
      <c r="U141" s="13" t="str">
        <v/>
      </c>
      <c r="V141" s="13" t="str">
        <v/>
      </c>
      <c r="W141" s="13" t="str">
        <v/>
      </c>
      <c r="X141" s="13" t="str">
        <v/>
      </c>
      <c r="Y141" s="13" t="str">
        <v/>
      </c>
      <c r="Z141" s="13" t="str">
        <v/>
      </c>
      <c r="AA141" s="13" t="str">
        <v/>
      </c>
      <c r="AB141" s="13" t="str">
        <v/>
      </c>
      <c r="AC141" s="13" t="str">
        <v/>
      </c>
      <c r="AD141" s="13" t="str">
        <v/>
      </c>
      <c r="AE141" s="13" t="str">
        <v/>
      </c>
      <c r="AF141" s="5" t="str">
        <v/>
      </c>
      <c r="AG141" s="13" t="str">
        <v/>
      </c>
      <c r="AH141" s="13" t="str">
        <v/>
      </c>
      <c r="AI141" s="13" t="str">
        <v/>
      </c>
      <c r="AJ141" s="13" t="str">
        <v/>
      </c>
      <c r="AK141" s="13" t="str">
        <v/>
      </c>
      <c r="AL141" s="13" t="str">
        <v/>
      </c>
      <c r="AM141" s="13" t="str">
        <v/>
      </c>
      <c r="AN141" s="13" t="str">
        <v/>
      </c>
      <c r="AO141" s="13" t="str">
        <v/>
      </c>
      <c r="AP141" s="13" t="str">
        <v/>
      </c>
      <c r="AQ141" s="13" t="str">
        <v/>
      </c>
      <c r="AR141" s="13" t="str">
        <v/>
      </c>
      <c r="AS141" s="13" t="str">
        <v/>
      </c>
      <c r="AT141" s="13" t="str">
        <v/>
      </c>
      <c r="AU141" s="13" t="str">
        <v/>
      </c>
      <c r="AV141" s="13" t="str">
        <v/>
      </c>
      <c r="AW141" s="13" t="str">
        <v/>
      </c>
      <c r="AX141" s="13" t="str">
        <v/>
      </c>
      <c r="AY141" s="13" t="str">
        <v/>
      </c>
      <c r="AZ141" s="13" t="str">
        <v/>
      </c>
      <c r="BA141" s="13" t="str">
        <v/>
      </c>
      <c r="BB141" s="13" t="str">
        <v/>
      </c>
      <c r="BC141" s="13" t="str">
        <v/>
      </c>
      <c r="BD141" s="13" t="str">
        <v/>
      </c>
      <c r="BE141" s="13" t="str">
        <v/>
      </c>
      <c r="BF141" s="13" t="str">
        <v/>
      </c>
      <c r="BG141" s="13" t="str">
        <v/>
      </c>
      <c r="BH141" s="13" t="str">
        <v/>
      </c>
      <c r="BI141" s="13" t="str">
        <v/>
      </c>
      <c r="BJ141" s="13" t="str">
        <v/>
      </c>
      <c r="BK141" s="13" t="str">
        <v/>
      </c>
      <c r="BL141" s="13" t="str">
        <v/>
      </c>
      <c r="BM141" s="13" t="str">
        <v/>
      </c>
    </row>
    <row r="142" outlineLevel="2">
      <c r="A142" s="15" t="str">
        <v/>
      </c>
      <c r="B142" s="15" t="str">
        <v/>
      </c>
      <c r="C142" s="15" t="str">
        <v/>
      </c>
      <c r="D142" s="15" t="str">
        <v/>
      </c>
      <c r="E142" s="15" t="str">
        <v/>
      </c>
      <c r="F142" s="15" t="str">
        <v>Special Tools</v>
      </c>
      <c r="G142" s="15">
        <v>16196.4</v>
      </c>
      <c r="H142" s="15" t="str">
        <v/>
      </c>
      <c r="I142" s="15" t="str">
        <v/>
      </c>
      <c r="J142" s="15" t="str">
        <v/>
      </c>
      <c r="K142" s="15" t="str">
        <v/>
      </c>
      <c r="L142" s="15" t="str">
        <v/>
      </c>
      <c r="M142" s="15" t="str">
        <v/>
      </c>
      <c r="N142" s="15" t="str">
        <v/>
      </c>
      <c r="O142" s="15" t="str">
        <v/>
      </c>
      <c r="P142" s="15" t="str">
        <v/>
      </c>
      <c r="Q142" s="15" t="str">
        <v/>
      </c>
      <c r="R142" s="15" t="str">
        <v/>
      </c>
      <c r="S142" s="15" t="str">
        <v/>
      </c>
      <c r="T142" s="15" t="str">
        <v/>
      </c>
      <c r="U142" s="15" t="str">
        <v/>
      </c>
      <c r="V142" s="15" t="str">
        <v/>
      </c>
      <c r="W142" s="15" t="str">
        <v/>
      </c>
      <c r="X142" s="15" t="str">
        <v/>
      </c>
      <c r="Y142" s="15" t="str">
        <v/>
      </c>
      <c r="Z142" s="15" t="str">
        <v/>
      </c>
      <c r="AA142" s="15" t="str">
        <v/>
      </c>
      <c r="AB142" s="15" t="str">
        <v/>
      </c>
      <c r="AC142" s="15" t="str">
        <v/>
      </c>
      <c r="AD142" s="15" t="str">
        <v/>
      </c>
      <c r="AE142" s="15" t="str">
        <v/>
      </c>
      <c r="AF142" s="5" t="str">
        <v/>
      </c>
      <c r="AG142" s="15" t="str">
        <v/>
      </c>
      <c r="AH142" s="15" t="str">
        <v/>
      </c>
      <c r="AI142" s="15" t="str">
        <v/>
      </c>
      <c r="AJ142" s="15" t="str">
        <v/>
      </c>
      <c r="AK142" s="15" t="str">
        <v/>
      </c>
      <c r="AL142" s="15" t="str">
        <v/>
      </c>
      <c r="AM142" s="15" t="str">
        <v/>
      </c>
      <c r="AN142" s="15" t="str">
        <v/>
      </c>
      <c r="AO142" s="15" t="str">
        <v/>
      </c>
      <c r="AP142" s="15" t="str">
        <v/>
      </c>
      <c r="AQ142" s="15" t="str">
        <v/>
      </c>
      <c r="AR142" s="15" t="str">
        <v/>
      </c>
      <c r="AS142" s="15" t="str">
        <v/>
      </c>
      <c r="AT142" s="15" t="str">
        <v/>
      </c>
      <c r="AU142" s="15" t="str">
        <v/>
      </c>
      <c r="AV142" s="15" t="str">
        <v/>
      </c>
      <c r="AW142" s="15" t="str">
        <v/>
      </c>
      <c r="AX142" s="15" t="str">
        <v/>
      </c>
      <c r="AY142" s="15" t="str">
        <v/>
      </c>
      <c r="AZ142" s="15" t="str">
        <v/>
      </c>
      <c r="BA142" s="15" t="str">
        <v/>
      </c>
      <c r="BB142" s="15" t="str">
        <v/>
      </c>
      <c r="BC142" s="15" t="str">
        <v/>
      </c>
      <c r="BD142" s="15" t="str">
        <v/>
      </c>
      <c r="BE142" s="15" t="str">
        <v/>
      </c>
      <c r="BF142" s="15" t="str">
        <v/>
      </c>
      <c r="BG142" s="15" t="str">
        <v/>
      </c>
      <c r="BH142" s="15" t="str">
        <v/>
      </c>
      <c r="BI142" s="15" t="str">
        <v/>
      </c>
      <c r="BJ142" s="15" t="str">
        <v/>
      </c>
      <c r="BK142" s="15" t="str">
        <v/>
      </c>
      <c r="BL142" s="15" t="str">
        <v/>
      </c>
      <c r="BM142" s="15" t="str">
        <v/>
      </c>
    </row>
    <row r="143" outlineLevel="3" xml:space="preserve">
      <c r="A143" s="17" t="str">
        <v>15.7</v>
      </c>
      <c r="B143" s="17" t="str">
        <v/>
      </c>
      <c r="C143" s="17" t="str">
        <v/>
      </c>
      <c r="D143" s="17" t="str">
        <v/>
      </c>
      <c r="E143" s="17" t="str">
        <v>15.7</v>
      </c>
      <c r="F143" s="17" t="str" xml:space="preserve">
        <v xml:space="preserve">12000 L/Hour oil purification plant, complete with hoses,_x000d_
filters, receivers, paper, vacuum system, etc.</v>
      </c>
      <c r="G143" s="17">
        <v>16196.4</v>
      </c>
      <c r="H143" s="17" t="str">
        <v/>
      </c>
      <c r="I143" s="17" t="str">
        <v/>
      </c>
      <c r="J143" s="17" t="str">
        <v/>
      </c>
      <c r="K143" s="17" t="str">
        <v/>
      </c>
      <c r="L143" s="17" t="str">
        <v/>
      </c>
      <c r="M143" s="17" t="str">
        <v/>
      </c>
      <c r="N143" s="17" t="str">
        <v/>
      </c>
      <c r="O143" s="17" t="str">
        <v/>
      </c>
      <c r="P143" s="17" t="str">
        <v/>
      </c>
      <c r="Q143" s="17" t="str">
        <v/>
      </c>
      <c r="R143" s="17" t="str">
        <v/>
      </c>
      <c r="S143" s="17" t="str">
        <v/>
      </c>
      <c r="T143" s="17" t="str">
        <v/>
      </c>
      <c r="U143" s="17" t="str">
        <v/>
      </c>
      <c r="V143" s="17" t="str">
        <v/>
      </c>
      <c r="W143" s="17" t="str">
        <v/>
      </c>
      <c r="X143" s="17" t="str">
        <v/>
      </c>
      <c r="Y143" s="17" t="str">
        <v/>
      </c>
      <c r="Z143" s="17" t="str">
        <v/>
      </c>
      <c r="AA143" s="17" t="str">
        <v/>
      </c>
      <c r="AB143" s="17" t="str">
        <v/>
      </c>
      <c r="AC143" s="17" t="str">
        <v/>
      </c>
      <c r="AD143" s="17" t="str">
        <v/>
      </c>
      <c r="AE143" s="17" t="str">
        <v/>
      </c>
      <c r="AF143" s="5" t="str">
        <v/>
      </c>
      <c r="AG143" s="18">
        <f>IFERROR(_xlfn.BETA.DIST(DATE(YEAR(AG$2),MONTH(AG$2),15),$AD$2,$AE$2,FALSE,DATE(YEAR($AD143),MONTH($AD143),1),DATE(YEAR($AE143),MONTH($AE143),28)),0)</f>
      </c>
      <c r="AH143" s="18">
        <f>IFERROR(_xlfn.BETA.DIST(DATE(YEAR(AH$2),MONTH(AH$2),15),$AD$2,$AE$2,FALSE,DATE(YEAR($AD143),MONTH($AD143),1),DATE(YEAR($AE143),MONTH($AE143),28)),0)</f>
      </c>
      <c r="AI143" s="18">
        <f>IFERROR(_xlfn.BETA.DIST(DATE(YEAR(AI$2),MONTH(AI$2),15),$AD$2,$AE$2,FALSE,DATE(YEAR($AD143),MONTH($AD143),1),DATE(YEAR($AE143),MONTH($AE143),28)),0)</f>
      </c>
      <c r="AJ143" s="18">
        <f>IFERROR(_xlfn.BETA.DIST(DATE(YEAR(AJ$2),MONTH(AJ$2),15),$AD$2,$AE$2,FALSE,DATE(YEAR($AD143),MONTH($AD143),1),DATE(YEAR($AE143),MONTH($AE143),28)),0)</f>
      </c>
      <c r="AK143" s="18">
        <f>IFERROR(_xlfn.BETA.DIST(DATE(YEAR(AK$2),MONTH(AK$2),15),$AD$2,$AE$2,FALSE,DATE(YEAR($AD143),MONTH($AD143),1),DATE(YEAR($AE143),MONTH($AE143),28)),0)</f>
      </c>
      <c r="AL143" s="18">
        <f>IFERROR(_xlfn.BETA.DIST(DATE(YEAR(AL$2),MONTH(AL$2),15),$AD$2,$AE$2,FALSE,DATE(YEAR($AD143),MONTH($AD143),1),DATE(YEAR($AE143),MONTH($AE143),28)),0)</f>
      </c>
      <c r="AM143" s="18">
        <f>IFERROR(_xlfn.BETA.DIST(DATE(YEAR(AM$2),MONTH(AM$2),15),$AD$2,$AE$2,FALSE,DATE(YEAR($AD143),MONTH($AD143),1),DATE(YEAR($AE143),MONTH($AE143),28)),0)</f>
      </c>
      <c r="AN143" s="18">
        <f>IFERROR(_xlfn.BETA.DIST(DATE(YEAR(AN$2),MONTH(AN$2),15),$AD$2,$AE$2,FALSE,DATE(YEAR($AD143),MONTH($AD143),1),DATE(YEAR($AE143),MONTH($AE143),28)),0)</f>
      </c>
      <c r="AO143" s="18">
        <f>IFERROR(_xlfn.BETA.DIST(DATE(YEAR(AO$2),MONTH(AO$2),15),$AD$2,$AE$2,FALSE,DATE(YEAR($AD143),MONTH($AD143),1),DATE(YEAR($AE143),MONTH($AE143),28)),0)</f>
      </c>
      <c r="AP143" s="18">
        <f>IFERROR(_xlfn.BETA.DIST(DATE(YEAR(AP$2),MONTH(AP$2),15),$AD$2,$AE$2,FALSE,DATE(YEAR($AD143),MONTH($AD143),1),DATE(YEAR($AE143),MONTH($AE143),28)),0)</f>
      </c>
      <c r="AQ143" s="18">
        <f>IFERROR(_xlfn.BETA.DIST(DATE(YEAR(AQ$2),MONTH(AQ$2),15),$AD$2,$AE$2,FALSE,DATE(YEAR($AD143),MONTH($AD143),1),DATE(YEAR($AE143),MONTH($AE143),28)),0)</f>
      </c>
      <c r="AR143" s="18">
        <f>IFERROR(_xlfn.BETA.DIST(DATE(YEAR(AR$2),MONTH(AR$2),15),$AD$2,$AE$2,FALSE,DATE(YEAR($AD143),MONTH($AD143),1),DATE(YEAR($AE143),MONTH($AE143),28)),0)</f>
      </c>
      <c r="AS143" s="18">
        <f>IFERROR(_xlfn.BETA.DIST(DATE(YEAR(AS$2),MONTH(AS$2),15),$AD$2,$AE$2,FALSE,DATE(YEAR($AD143),MONTH($AD143),1),DATE(YEAR($AE143),MONTH($AE143),28)),0)</f>
      </c>
      <c r="AT143" s="18">
        <f>IFERROR(_xlfn.BETA.DIST(DATE(YEAR(AT$2),MONTH(AT$2),15),$AD$2,$AE$2,FALSE,DATE(YEAR($AD143),MONTH($AD143),1),DATE(YEAR($AE143),MONTH($AE143),28)),0)</f>
      </c>
      <c r="AU143" s="18">
        <f>IFERROR(_xlfn.BETA.DIST(DATE(YEAR(AU$2),MONTH(AU$2),15),$AD$2,$AE$2,FALSE,DATE(YEAR($AD143),MONTH($AD143),1),DATE(YEAR($AE143),MONTH($AE143),28)),0)</f>
      </c>
      <c r="AV143" s="18">
        <f>SUM(AG143:AU143)</f>
      </c>
      <c r="AW143" s="18">
        <f>IF(J143&lt;&gt;0,J143,IF($AV143=0,0,AG143/$AV143*$Z143))</f>
      </c>
      <c r="AX143" s="18">
        <f>IF(K143&lt;&gt;0,K143,IF($AV143=0,0,AH143/$AV143*$Z143))</f>
      </c>
      <c r="AY143" s="18">
        <f>IF(L143&lt;&gt;0,L143,IF($AV143=0,0,AI143/$AV143*$Z143))</f>
      </c>
      <c r="AZ143" s="18">
        <f>IF(M143&lt;&gt;0,M143,IF($AV143=0,0,AJ143/$AV143*$Z143))</f>
      </c>
      <c r="BA143" s="18">
        <f>IF(N143&lt;&gt;0,N143,IF($AV143=0,0,AK143/$AV143*$Z143))</f>
      </c>
      <c r="BB143" s="18">
        <f>IF(O143&lt;&gt;0,O143,IF($AV143=0,0,AL143/$AV143*$Z143))</f>
      </c>
      <c r="BC143" s="18">
        <f>IF(P143&lt;&gt;0,P143,IF($AV143=0,0,AM143/$AV143*$Z143))</f>
      </c>
      <c r="BD143" s="18">
        <f>IF(Q143&lt;&gt;0,Q143,IF($AV143=0,0,AN143/$AV143*$Z143))</f>
      </c>
      <c r="BE143" s="18">
        <f>IF(R143&lt;&gt;0,R143,IF($AV143=0,0,AO143/$AV143*$Z143))</f>
      </c>
      <c r="BF143" s="18">
        <f>IF(S143&lt;&gt;0,S143,IF($AV143=0,0,AP143/$AV143*$Z143))</f>
      </c>
      <c r="BG143" s="18">
        <f>IF(T143&lt;&gt;0,T143,IF($AV143=0,0,AQ143/$AV143*$Z143))</f>
      </c>
      <c r="BH143" s="18">
        <f>IF(U143&lt;&gt;0,U143,IF($AV143=0,0,AR143/$AV143*$Z143))</f>
      </c>
      <c r="BI143" s="18">
        <f>IF(V143&lt;&gt;0,V143,IF($AV143=0,0,AS143/$AV143*$Z143))</f>
      </c>
      <c r="BJ143" s="18">
        <f>IF(W143&lt;&gt;0,W143,IF($AV143=0,0,AT143/$AV143*$Z143))</f>
      </c>
      <c r="BK143" s="18">
        <f>IF(X143&lt;&gt;0,X143,IF($AV143=0,0,AU143/$AV143*$Z143))</f>
      </c>
      <c r="BL143" s="18">
        <f>SUM(AW143:BK143)</f>
      </c>
      <c r="BM143" s="17" t="str">
        <v/>
      </c>
    </row>
    <row r="144" outlineLevel="4">
      <c r="A144" s="5" t="str">
        <v>15.7</v>
      </c>
      <c r="B144" s="5" t="str">
        <v/>
      </c>
      <c r="C144" s="5" t="str">
        <v>BSKDGNGENGR05</v>
      </c>
      <c r="D144" s="5" t="str">
        <v>BSKDGNGENGR05</v>
      </c>
      <c r="E144" s="19">
        <f>IFERROR(_xlfn.XLOOKUP(F144,Assumptions!B:B,Assumptions!C:C),0)</f>
      </c>
      <c r="F144" s="5" t="str">
        <v>Advanced Payment</v>
      </c>
      <c r="G144" s="5" t="str">
        <v/>
      </c>
      <c r="H144" s="18">
        <f>G143*E144</f>
      </c>
      <c r="I144" s="18">
        <f>H144*(1-0)</f>
      </c>
      <c r="J144" s="18">
        <v>0</v>
      </c>
      <c r="K144" s="18">
        <v>0</v>
      </c>
      <c r="L144" s="18">
        <v>0</v>
      </c>
      <c r="M144" s="18">
        <v>0</v>
      </c>
      <c r="N144" s="18">
        <v>0</v>
      </c>
      <c r="O144" s="18">
        <v>0</v>
      </c>
      <c r="P144" s="18">
        <v>0</v>
      </c>
      <c r="Q144" s="18">
        <v>0</v>
      </c>
      <c r="R144" s="18">
        <v>0</v>
      </c>
      <c r="S144" s="18">
        <v>0</v>
      </c>
      <c r="T144" s="18">
        <v>0</v>
      </c>
      <c r="U144" s="18">
        <v>0</v>
      </c>
      <c r="V144" s="18">
        <v>0</v>
      </c>
      <c r="W144" s="18">
        <v>0</v>
      </c>
      <c r="X144" s="18">
        <v>0</v>
      </c>
      <c r="Y144" s="18">
        <f>SUM(J144:X144)</f>
      </c>
      <c r="Z144" s="18">
        <f>I144-Y144</f>
      </c>
      <c r="AA144" s="20">
        <v>46026</v>
      </c>
      <c r="AB144" s="20">
        <v>46026</v>
      </c>
      <c r="AC144" s="18">
        <f>IFERROR(_xlfn.XLOOKUP(F144,Assumptions!B:B,Assumptions!D:D),0)</f>
      </c>
      <c r="AD144" s="20">
        <f>AA144+AC144</f>
      </c>
      <c r="AE144" s="20">
        <f>AC144+AB144</f>
      </c>
      <c r="AF144" s="5" t="str">
        <v/>
      </c>
      <c r="AG144" s="18">
        <f>IFERROR(_xlfn.BETA.DIST(DATE(YEAR(AG$2),MONTH(AG$2),15),$AD$2,$AE$2,FALSE,DATE(YEAR($AD144),MONTH($AD144),1),DATE(YEAR($AE144),MONTH($AE144),28)),0)</f>
      </c>
      <c r="AH144" s="18">
        <f>IFERROR(_xlfn.BETA.DIST(DATE(YEAR(AH$2),MONTH(AH$2),15),$AD$2,$AE$2,FALSE,DATE(YEAR($AD144),MONTH($AD144),1),DATE(YEAR($AE144),MONTH($AE144),28)),0)</f>
      </c>
      <c r="AI144" s="18">
        <f>IFERROR(_xlfn.BETA.DIST(DATE(YEAR(AI$2),MONTH(AI$2),15),$AD$2,$AE$2,FALSE,DATE(YEAR($AD144),MONTH($AD144),1),DATE(YEAR($AE144),MONTH($AE144),28)),0)</f>
      </c>
      <c r="AJ144" s="18">
        <f>IFERROR(_xlfn.BETA.DIST(DATE(YEAR(AJ$2),MONTH(AJ$2),15),$AD$2,$AE$2,FALSE,DATE(YEAR($AD144),MONTH($AD144),1),DATE(YEAR($AE144),MONTH($AE144),28)),0)</f>
      </c>
      <c r="AK144" s="18">
        <f>IFERROR(_xlfn.BETA.DIST(DATE(YEAR(AK$2),MONTH(AK$2),15),$AD$2,$AE$2,FALSE,DATE(YEAR($AD144),MONTH($AD144),1),DATE(YEAR($AE144),MONTH($AE144),28)),0)</f>
      </c>
      <c r="AL144" s="18">
        <f>IFERROR(_xlfn.BETA.DIST(DATE(YEAR(AL$2),MONTH(AL$2),15),$AD$2,$AE$2,FALSE,DATE(YEAR($AD144),MONTH($AD144),1),DATE(YEAR($AE144),MONTH($AE144),28)),0)</f>
      </c>
      <c r="AM144" s="18">
        <f>IFERROR(_xlfn.BETA.DIST(DATE(YEAR(AM$2),MONTH(AM$2),15),$AD$2,$AE$2,FALSE,DATE(YEAR($AD144),MONTH($AD144),1),DATE(YEAR($AE144),MONTH($AE144),28)),0)</f>
      </c>
      <c r="AN144" s="18">
        <f>IFERROR(_xlfn.BETA.DIST(DATE(YEAR(AN$2),MONTH(AN$2),15),$AD$2,$AE$2,FALSE,DATE(YEAR($AD144),MONTH($AD144),1),DATE(YEAR($AE144),MONTH($AE144),28)),0)</f>
      </c>
      <c r="AO144" s="18">
        <f>IFERROR(_xlfn.BETA.DIST(DATE(YEAR(AO$2),MONTH(AO$2),15),$AD$2,$AE$2,FALSE,DATE(YEAR($AD144),MONTH($AD144),1),DATE(YEAR($AE144),MONTH($AE144),28)),0)</f>
      </c>
      <c r="AP144" s="18">
        <f>IFERROR(_xlfn.BETA.DIST(DATE(YEAR(AP$2),MONTH(AP$2),15),$AD$2,$AE$2,FALSE,DATE(YEAR($AD144),MONTH($AD144),1),DATE(YEAR($AE144),MONTH($AE144),28)),0)</f>
      </c>
      <c r="AQ144" s="18">
        <f>IFERROR(_xlfn.BETA.DIST(DATE(YEAR(AQ$2),MONTH(AQ$2),15),$AD$2,$AE$2,FALSE,DATE(YEAR($AD144),MONTH($AD144),1),DATE(YEAR($AE144),MONTH($AE144),28)),0)</f>
      </c>
      <c r="AR144" s="18">
        <f>IFERROR(_xlfn.BETA.DIST(DATE(YEAR(AR$2),MONTH(AR$2),15),$AD$2,$AE$2,FALSE,DATE(YEAR($AD144),MONTH($AD144),1),DATE(YEAR($AE144),MONTH($AE144),28)),0)</f>
      </c>
      <c r="AS144" s="18">
        <f>IFERROR(_xlfn.BETA.DIST(DATE(YEAR(AS$2),MONTH(AS$2),15),$AD$2,$AE$2,FALSE,DATE(YEAR($AD144),MONTH($AD144),1),DATE(YEAR($AE144),MONTH($AE144),28)),0)</f>
      </c>
      <c r="AT144" s="18">
        <f>IFERROR(_xlfn.BETA.DIST(DATE(YEAR(AT$2),MONTH(AT$2),15),$AD$2,$AE$2,FALSE,DATE(YEAR($AD144),MONTH($AD144),1),DATE(YEAR($AE144),MONTH($AE144),28)),0)</f>
      </c>
      <c r="AU144" s="18">
        <f>IFERROR(_xlfn.BETA.DIST(DATE(YEAR(AU$2),MONTH(AU$2),15),$AD$2,$AE$2,FALSE,DATE(YEAR($AD144),MONTH($AD144),1),DATE(YEAR($AE144),MONTH($AE144),28)),0)</f>
      </c>
      <c r="AV144" s="18">
        <f>SUM(AG144:AU144)</f>
      </c>
      <c r="AW144" s="18">
        <f>IF(J144&lt;&gt;0,J144,IF($AV144=0,0,AG144/$AV144*$Z144))</f>
      </c>
      <c r="AX144" s="18">
        <f>IF(K144&lt;&gt;0,K144,IF($AV144=0,0,AH144/$AV144*$Z144))</f>
      </c>
      <c r="AY144" s="18">
        <f>IF(L144&lt;&gt;0,L144,IF($AV144=0,0,AI144/$AV144*$Z144))</f>
      </c>
      <c r="AZ144" s="18">
        <f>IF(M144&lt;&gt;0,M144,IF($AV144=0,0,AJ144/$AV144*$Z144))</f>
      </c>
      <c r="BA144" s="18">
        <f>IF(N144&lt;&gt;0,N144,IF($AV144=0,0,AK144/$AV144*$Z144))</f>
      </c>
      <c r="BB144" s="18">
        <f>IF(O144&lt;&gt;0,O144,IF($AV144=0,0,AL144/$AV144*$Z144))</f>
      </c>
      <c r="BC144" s="18">
        <f>IF(P144&lt;&gt;0,P144,IF($AV144=0,0,AM144/$AV144*$Z144))</f>
      </c>
      <c r="BD144" s="18">
        <f>IF(Q144&lt;&gt;0,Q144,IF($AV144=0,0,AN144/$AV144*$Z144))</f>
      </c>
      <c r="BE144" s="18">
        <f>IF(R144&lt;&gt;0,R144,IF($AV144=0,0,AO144/$AV144*$Z144))</f>
      </c>
      <c r="BF144" s="18">
        <f>IF(S144&lt;&gt;0,S144,IF($AV144=0,0,AP144/$AV144*$Z144))</f>
      </c>
      <c r="BG144" s="18">
        <f>IF(T144&lt;&gt;0,T144,IF($AV144=0,0,AQ144/$AV144*$Z144))</f>
      </c>
      <c r="BH144" s="18">
        <f>IF(U144&lt;&gt;0,U144,IF($AV144=0,0,AR144/$AV144*$Z144))</f>
      </c>
      <c r="BI144" s="18">
        <f>IF(V144&lt;&gt;0,V144,IF($AV144=0,0,AS144/$AV144*$Z144))</f>
      </c>
      <c r="BJ144" s="18">
        <f>IF(W144&lt;&gt;0,W144,IF($AV144=0,0,AT144/$AV144*$Z144))</f>
      </c>
      <c r="BK144" s="18">
        <f>IF(X144&lt;&gt;0,X144,IF($AV144=0,0,AU144/$AV144*$Z144))</f>
      </c>
      <c r="BL144" s="18">
        <f>SUM(AW144:BK144)</f>
      </c>
      <c r="BM144" s="18">
        <f>I144-BL144</f>
      </c>
    </row>
    <row r="145" outlineLevel="4">
      <c r="A145" s="5" t="str">
        <v>15.7</v>
      </c>
      <c r="B145" s="5" t="str">
        <v/>
      </c>
      <c r="C145" s="5" t="str">
        <v/>
      </c>
      <c r="D145" s="5" t="str">
        <v/>
      </c>
      <c r="E145" s="19">
        <f>IFERROR(_xlfn.XLOOKUP(F145,Assumptions!B:B,Assumptions!C:C),0)</f>
      </c>
      <c r="F145" s="5" t="str">
        <v>Site Delivery EUR</v>
      </c>
      <c r="G145" s="5" t="str">
        <v/>
      </c>
      <c r="H145" s="18">
        <f>G143*E145</f>
      </c>
      <c r="I145" s="18">
        <f>H145*(1-0)</f>
      </c>
      <c r="J145" s="18">
        <v>0</v>
      </c>
      <c r="K145" s="18">
        <v>0</v>
      </c>
      <c r="L145" s="18">
        <v>0</v>
      </c>
      <c r="M145" s="18">
        <v>0</v>
      </c>
      <c r="N145" s="18">
        <v>0</v>
      </c>
      <c r="O145" s="18">
        <v>0</v>
      </c>
      <c r="P145" s="18">
        <v>0</v>
      </c>
      <c r="Q145" s="18">
        <v>0</v>
      </c>
      <c r="R145" s="18">
        <v>0</v>
      </c>
      <c r="S145" s="18">
        <v>0</v>
      </c>
      <c r="T145" s="18">
        <v>0</v>
      </c>
      <c r="U145" s="18">
        <v>0</v>
      </c>
      <c r="V145" s="18">
        <v>0</v>
      </c>
      <c r="W145" s="18">
        <v>0</v>
      </c>
      <c r="X145" s="18">
        <v>0</v>
      </c>
      <c r="Y145" s="18">
        <f>SUM(J145:X145)</f>
      </c>
      <c r="Z145" s="18">
        <f>I145-Y145</f>
      </c>
      <c r="AA145" s="5" t="str">
        <v/>
      </c>
      <c r="AB145" s="5" t="str">
        <v/>
      </c>
      <c r="AC145" s="18">
        <f>IFERROR(_xlfn.XLOOKUP(F145,Assumptions!B:B,Assumptions!D:D),0)</f>
      </c>
      <c r="AD145" s="20">
        <f>AA145+AC145</f>
      </c>
      <c r="AE145" s="20">
        <f>AC145+AB145</f>
      </c>
      <c r="AF145" s="5" t="str">
        <v/>
      </c>
      <c r="AG145" s="18">
        <f>IFERROR(_xlfn.BETA.DIST(DATE(YEAR(AG$2),MONTH(AG$2),15),$AD$2,$AE$2,FALSE,DATE(YEAR($AD145),MONTH($AD145),1),DATE(YEAR($AE145),MONTH($AE145),28)),0)</f>
      </c>
      <c r="AH145" s="18">
        <f>IFERROR(_xlfn.BETA.DIST(DATE(YEAR(AH$2),MONTH(AH$2),15),$AD$2,$AE$2,FALSE,DATE(YEAR($AD145),MONTH($AD145),1),DATE(YEAR($AE145),MONTH($AE145),28)),0)</f>
      </c>
      <c r="AI145" s="18">
        <f>IFERROR(_xlfn.BETA.DIST(DATE(YEAR(AI$2),MONTH(AI$2),15),$AD$2,$AE$2,FALSE,DATE(YEAR($AD145),MONTH($AD145),1),DATE(YEAR($AE145),MONTH($AE145),28)),0)</f>
      </c>
      <c r="AJ145" s="18">
        <f>IFERROR(_xlfn.BETA.DIST(DATE(YEAR(AJ$2),MONTH(AJ$2),15),$AD$2,$AE$2,FALSE,DATE(YEAR($AD145),MONTH($AD145),1),DATE(YEAR($AE145),MONTH($AE145),28)),0)</f>
      </c>
      <c r="AK145" s="18">
        <f>IFERROR(_xlfn.BETA.DIST(DATE(YEAR(AK$2),MONTH(AK$2),15),$AD$2,$AE$2,FALSE,DATE(YEAR($AD145),MONTH($AD145),1),DATE(YEAR($AE145),MONTH($AE145),28)),0)</f>
      </c>
      <c r="AL145" s="18">
        <f>IFERROR(_xlfn.BETA.DIST(DATE(YEAR(AL$2),MONTH(AL$2),15),$AD$2,$AE$2,FALSE,DATE(YEAR($AD145),MONTH($AD145),1),DATE(YEAR($AE145),MONTH($AE145),28)),0)</f>
      </c>
      <c r="AM145" s="18">
        <f>IFERROR(_xlfn.BETA.DIST(DATE(YEAR(AM$2),MONTH(AM$2),15),$AD$2,$AE$2,FALSE,DATE(YEAR($AD145),MONTH($AD145),1),DATE(YEAR($AE145),MONTH($AE145),28)),0)</f>
      </c>
      <c r="AN145" s="18">
        <f>IFERROR(_xlfn.BETA.DIST(DATE(YEAR(AN$2),MONTH(AN$2),15),$AD$2,$AE$2,FALSE,DATE(YEAR($AD145),MONTH($AD145),1),DATE(YEAR($AE145),MONTH($AE145),28)),0)</f>
      </c>
      <c r="AO145" s="18">
        <f>IFERROR(_xlfn.BETA.DIST(DATE(YEAR(AO$2),MONTH(AO$2),15),$AD$2,$AE$2,FALSE,DATE(YEAR($AD145),MONTH($AD145),1),DATE(YEAR($AE145),MONTH($AE145),28)),0)</f>
      </c>
      <c r="AP145" s="18">
        <f>IFERROR(_xlfn.BETA.DIST(DATE(YEAR(AP$2),MONTH(AP$2),15),$AD$2,$AE$2,FALSE,DATE(YEAR($AD145),MONTH($AD145),1),DATE(YEAR($AE145),MONTH($AE145),28)),0)</f>
      </c>
      <c r="AQ145" s="18">
        <f>IFERROR(_xlfn.BETA.DIST(DATE(YEAR(AQ$2),MONTH(AQ$2),15),$AD$2,$AE$2,FALSE,DATE(YEAR($AD145),MONTH($AD145),1),DATE(YEAR($AE145),MONTH($AE145),28)),0)</f>
      </c>
      <c r="AR145" s="18">
        <f>IFERROR(_xlfn.BETA.DIST(DATE(YEAR(AR$2),MONTH(AR$2),15),$AD$2,$AE$2,FALSE,DATE(YEAR($AD145),MONTH($AD145),1),DATE(YEAR($AE145),MONTH($AE145),28)),0)</f>
      </c>
      <c r="AS145" s="18">
        <f>IFERROR(_xlfn.BETA.DIST(DATE(YEAR(AS$2),MONTH(AS$2),15),$AD$2,$AE$2,FALSE,DATE(YEAR($AD145),MONTH($AD145),1),DATE(YEAR($AE145),MONTH($AE145),28)),0)</f>
      </c>
      <c r="AT145" s="18">
        <f>IFERROR(_xlfn.BETA.DIST(DATE(YEAR(AT$2),MONTH(AT$2),15),$AD$2,$AE$2,FALSE,DATE(YEAR($AD145),MONTH($AD145),1),DATE(YEAR($AE145),MONTH($AE145),28)),0)</f>
      </c>
      <c r="AU145" s="18">
        <f>IFERROR(_xlfn.BETA.DIST(DATE(YEAR(AU$2),MONTH(AU$2),15),$AD$2,$AE$2,FALSE,DATE(YEAR($AD145),MONTH($AD145),1),DATE(YEAR($AE145),MONTH($AE145),28)),0)</f>
      </c>
      <c r="AV145" s="18">
        <f>SUM(AG145:AU145)</f>
      </c>
      <c r="AW145" s="18">
        <f>IF(J145&lt;&gt;0,J145,IF($AV145=0,0,AG145/$AV145*$Z145))</f>
      </c>
      <c r="AX145" s="18">
        <f>IF(K145&lt;&gt;0,K145,IF($AV145=0,0,AH145/$AV145*$Z145))</f>
      </c>
      <c r="AY145" s="18">
        <f>IF(L145&lt;&gt;0,L145,IF($AV145=0,0,AI145/$AV145*$Z145))</f>
      </c>
      <c r="AZ145" s="18">
        <f>IF(M145&lt;&gt;0,M145,IF($AV145=0,0,AJ145/$AV145*$Z145))</f>
      </c>
      <c r="BA145" s="18">
        <f>IF(N145&lt;&gt;0,N145,IF($AV145=0,0,AK145/$AV145*$Z145))</f>
      </c>
      <c r="BB145" s="18">
        <f>IF(O145&lt;&gt;0,O145,IF($AV145=0,0,AL145/$AV145*$Z145))</f>
      </c>
      <c r="BC145" s="18">
        <f>IF(P145&lt;&gt;0,P145,IF($AV145=0,0,AM145/$AV145*$Z145))</f>
      </c>
      <c r="BD145" s="18">
        <f>IF(Q145&lt;&gt;0,Q145,IF($AV145=0,0,AN145/$AV145*$Z145))</f>
      </c>
      <c r="BE145" s="18">
        <f>IF(R145&lt;&gt;0,R145,IF($AV145=0,0,AO145/$AV145*$Z145))</f>
      </c>
      <c r="BF145" s="18">
        <f>IF(S145&lt;&gt;0,S145,IF($AV145=0,0,AP145/$AV145*$Z145))</f>
      </c>
      <c r="BG145" s="18">
        <f>IF(T145&lt;&gt;0,T145,IF($AV145=0,0,AQ145/$AV145*$Z145))</f>
      </c>
      <c r="BH145" s="18">
        <f>IF(U145&lt;&gt;0,U145,IF($AV145=0,0,AR145/$AV145*$Z145))</f>
      </c>
      <c r="BI145" s="18">
        <f>IF(V145&lt;&gt;0,V145,IF($AV145=0,0,AS145/$AV145*$Z145))</f>
      </c>
      <c r="BJ145" s="18">
        <f>IF(W145&lt;&gt;0,W145,IF($AV145=0,0,AT145/$AV145*$Z145))</f>
      </c>
      <c r="BK145" s="18">
        <f>IF(X145&lt;&gt;0,X145,IF($AV145=0,0,AU145/$AV145*$Z145))</f>
      </c>
      <c r="BL145" s="18">
        <f>SUM(AW145:BK145)</f>
      </c>
      <c r="BM145" s="18">
        <f>I145-BL145</f>
      </c>
    </row>
    <row r="146" outlineLevel="4">
      <c r="A146" s="5" t="str">
        <v>15.7</v>
      </c>
      <c r="B146" s="5" t="str">
        <v/>
      </c>
      <c r="C146" s="5" t="str">
        <v>BSKDGNGENGR07</v>
      </c>
      <c r="D146" s="5" t="str">
        <v>BSKDGNGENGR07</v>
      </c>
      <c r="E146" s="19">
        <f>IFERROR(_xlfn.XLOOKUP(F146,Assumptions!B:B,Assumptions!C:C),0)</f>
      </c>
      <c r="F146" s="5" t="str">
        <v>Retention</v>
      </c>
      <c r="G146" s="5" t="str">
        <v/>
      </c>
      <c r="H146" s="18">
        <f>G143*E146</f>
      </c>
      <c r="I146" s="18">
        <f>H146*(1-0)</f>
      </c>
      <c r="J146" s="18">
        <v>0</v>
      </c>
      <c r="K146" s="18">
        <v>0</v>
      </c>
      <c r="L146" s="18">
        <v>0</v>
      </c>
      <c r="M146" s="18">
        <v>0</v>
      </c>
      <c r="N146" s="18">
        <v>0</v>
      </c>
      <c r="O146" s="18">
        <v>0</v>
      </c>
      <c r="P146" s="18">
        <v>0</v>
      </c>
      <c r="Q146" s="18">
        <v>0</v>
      </c>
      <c r="R146" s="18">
        <v>0</v>
      </c>
      <c r="S146" s="18">
        <v>0</v>
      </c>
      <c r="T146" s="18">
        <v>0</v>
      </c>
      <c r="U146" s="18">
        <v>0</v>
      </c>
      <c r="V146" s="18">
        <v>0</v>
      </c>
      <c r="W146" s="18">
        <v>0</v>
      </c>
      <c r="X146" s="18">
        <v>0</v>
      </c>
      <c r="Y146" s="18">
        <f>SUM(J146:X146)</f>
      </c>
      <c r="Z146" s="18">
        <f>I146-Y146</f>
      </c>
      <c r="AA146" s="20">
        <v>46483</v>
      </c>
      <c r="AB146" s="20">
        <v>46483</v>
      </c>
      <c r="AC146" s="18">
        <f>IFERROR(_xlfn.XLOOKUP(F146,Assumptions!B:B,Assumptions!D:D),0)</f>
      </c>
      <c r="AD146" s="20">
        <f>AA146+AC146</f>
      </c>
      <c r="AE146" s="20">
        <f>AC146+AB146</f>
      </c>
      <c r="AF146" s="5" t="str">
        <v/>
      </c>
      <c r="AG146" s="18">
        <f>IFERROR(_xlfn.BETA.DIST(DATE(YEAR(AG$2),MONTH(AG$2),15),$AD$2,$AE$2,FALSE,DATE(YEAR($AD146),MONTH($AD146),1),DATE(YEAR($AE146),MONTH($AE146),28)),0)</f>
      </c>
      <c r="AH146" s="18">
        <f>IFERROR(_xlfn.BETA.DIST(DATE(YEAR(AH$2),MONTH(AH$2),15),$AD$2,$AE$2,FALSE,DATE(YEAR($AD146),MONTH($AD146),1),DATE(YEAR($AE146),MONTH($AE146),28)),0)</f>
      </c>
      <c r="AI146" s="18">
        <f>IFERROR(_xlfn.BETA.DIST(DATE(YEAR(AI$2),MONTH(AI$2),15),$AD$2,$AE$2,FALSE,DATE(YEAR($AD146),MONTH($AD146),1),DATE(YEAR($AE146),MONTH($AE146),28)),0)</f>
      </c>
      <c r="AJ146" s="18">
        <f>IFERROR(_xlfn.BETA.DIST(DATE(YEAR(AJ$2),MONTH(AJ$2),15),$AD$2,$AE$2,FALSE,DATE(YEAR($AD146),MONTH($AD146),1),DATE(YEAR($AE146),MONTH($AE146),28)),0)</f>
      </c>
      <c r="AK146" s="18">
        <f>IFERROR(_xlfn.BETA.DIST(DATE(YEAR(AK$2),MONTH(AK$2),15),$AD$2,$AE$2,FALSE,DATE(YEAR($AD146),MONTH($AD146),1),DATE(YEAR($AE146),MONTH($AE146),28)),0)</f>
      </c>
      <c r="AL146" s="18">
        <f>IFERROR(_xlfn.BETA.DIST(DATE(YEAR(AL$2),MONTH(AL$2),15),$AD$2,$AE$2,FALSE,DATE(YEAR($AD146),MONTH($AD146),1),DATE(YEAR($AE146),MONTH($AE146),28)),0)</f>
      </c>
      <c r="AM146" s="18">
        <f>IFERROR(_xlfn.BETA.DIST(DATE(YEAR(AM$2),MONTH(AM$2),15),$AD$2,$AE$2,FALSE,DATE(YEAR($AD146),MONTH($AD146),1),DATE(YEAR($AE146),MONTH($AE146),28)),0)</f>
      </c>
      <c r="AN146" s="18">
        <f>IFERROR(_xlfn.BETA.DIST(DATE(YEAR(AN$2),MONTH(AN$2),15),$AD$2,$AE$2,FALSE,DATE(YEAR($AD146),MONTH($AD146),1),DATE(YEAR($AE146),MONTH($AE146),28)),0)</f>
      </c>
      <c r="AO146" s="18">
        <f>IFERROR(_xlfn.BETA.DIST(DATE(YEAR(AO$2),MONTH(AO$2),15),$AD$2,$AE$2,FALSE,DATE(YEAR($AD146),MONTH($AD146),1),DATE(YEAR($AE146),MONTH($AE146),28)),0)</f>
      </c>
      <c r="AP146" s="18">
        <f>IFERROR(_xlfn.BETA.DIST(DATE(YEAR(AP$2),MONTH(AP$2),15),$AD$2,$AE$2,FALSE,DATE(YEAR($AD146),MONTH($AD146),1),DATE(YEAR($AE146),MONTH($AE146),28)),0)</f>
      </c>
      <c r="AQ146" s="18">
        <f>IFERROR(_xlfn.BETA.DIST(DATE(YEAR(AQ$2),MONTH(AQ$2),15),$AD$2,$AE$2,FALSE,DATE(YEAR($AD146),MONTH($AD146),1),DATE(YEAR($AE146),MONTH($AE146),28)),0)</f>
      </c>
      <c r="AR146" s="18">
        <f>IFERROR(_xlfn.BETA.DIST(DATE(YEAR(AR$2),MONTH(AR$2),15),$AD$2,$AE$2,FALSE,DATE(YEAR($AD146),MONTH($AD146),1),DATE(YEAR($AE146),MONTH($AE146),28)),0)</f>
      </c>
      <c r="AS146" s="18">
        <f>IFERROR(_xlfn.BETA.DIST(DATE(YEAR(AS$2),MONTH(AS$2),15),$AD$2,$AE$2,FALSE,DATE(YEAR($AD146),MONTH($AD146),1),DATE(YEAR($AE146),MONTH($AE146),28)),0)</f>
      </c>
      <c r="AT146" s="18">
        <f>IFERROR(_xlfn.BETA.DIST(DATE(YEAR(AT$2),MONTH(AT$2),15),$AD$2,$AE$2,FALSE,DATE(YEAR($AD146),MONTH($AD146),1),DATE(YEAR($AE146),MONTH($AE146),28)),0)</f>
      </c>
      <c r="AU146" s="18">
        <f>IFERROR(_xlfn.BETA.DIST(DATE(YEAR(AU$2),MONTH(AU$2),15),$AD$2,$AE$2,FALSE,DATE(YEAR($AD146),MONTH($AD146),1),DATE(YEAR($AE146),MONTH($AE146),28)),0)</f>
      </c>
      <c r="AV146" s="18">
        <f>SUM(AG146:AU146)</f>
      </c>
      <c r="AW146" s="18">
        <f>IF(J146&lt;&gt;0,J146,IF($AV146=0,0,AG146/$AV146*$Z146))</f>
      </c>
      <c r="AX146" s="18">
        <f>IF(K146&lt;&gt;0,K146,IF($AV146=0,0,AH146/$AV146*$Z146))</f>
      </c>
      <c r="AY146" s="18">
        <f>IF(L146&lt;&gt;0,L146,IF($AV146=0,0,AI146/$AV146*$Z146))</f>
      </c>
      <c r="AZ146" s="18">
        <f>IF(M146&lt;&gt;0,M146,IF($AV146=0,0,AJ146/$AV146*$Z146))</f>
      </c>
      <c r="BA146" s="18">
        <f>IF(N146&lt;&gt;0,N146,IF($AV146=0,0,AK146/$AV146*$Z146))</f>
      </c>
      <c r="BB146" s="18">
        <f>IF(O146&lt;&gt;0,O146,IF($AV146=0,0,AL146/$AV146*$Z146))</f>
      </c>
      <c r="BC146" s="18">
        <f>IF(P146&lt;&gt;0,P146,IF($AV146=0,0,AM146/$AV146*$Z146))</f>
      </c>
      <c r="BD146" s="18">
        <f>IF(Q146&lt;&gt;0,Q146,IF($AV146=0,0,AN146/$AV146*$Z146))</f>
      </c>
      <c r="BE146" s="18">
        <f>IF(R146&lt;&gt;0,R146,IF($AV146=0,0,AO146/$AV146*$Z146))</f>
      </c>
      <c r="BF146" s="18">
        <f>IF(S146&lt;&gt;0,S146,IF($AV146=0,0,AP146/$AV146*$Z146))</f>
      </c>
      <c r="BG146" s="18">
        <f>IF(T146&lt;&gt;0,T146,IF($AV146=0,0,AQ146/$AV146*$Z146))</f>
      </c>
      <c r="BH146" s="18">
        <f>IF(U146&lt;&gt;0,U146,IF($AV146=0,0,AR146/$AV146*$Z146))</f>
      </c>
      <c r="BI146" s="18">
        <f>IF(V146&lt;&gt;0,V146,IF($AV146=0,0,AS146/$AV146*$Z146))</f>
      </c>
      <c r="BJ146" s="18">
        <f>IF(W146&lt;&gt;0,W146,IF($AV146=0,0,AT146/$AV146*$Z146))</f>
      </c>
      <c r="BK146" s="18">
        <f>IF(X146&lt;&gt;0,X146,IF($AV146=0,0,AU146/$AV146*$Z146))</f>
      </c>
      <c r="BL146" s="18">
        <f>SUM(AW146:BK146)</f>
      </c>
      <c r="BM146" s="18">
        <f>I146-BL146</f>
      </c>
    </row>
    <row r="147" outlineLevel="1">
      <c r="A147" s="13" t="str">
        <v/>
      </c>
      <c r="B147" s="13" t="str">
        <v/>
      </c>
      <c r="C147" s="13" t="str">
        <v/>
      </c>
      <c r="D147" s="13" t="str">
        <v/>
      </c>
      <c r="E147" s="13" t="str">
        <v>Testing Equipment</v>
      </c>
      <c r="F147" s="13" t="str">
        <v/>
      </c>
      <c r="G147" s="13">
        <f>SUM(G148)</f>
      </c>
      <c r="H147" s="13" t="str">
        <v/>
      </c>
      <c r="I147" s="13" t="str">
        <v/>
      </c>
      <c r="J147" s="13" t="str">
        <v/>
      </c>
      <c r="K147" s="13" t="str">
        <v/>
      </c>
      <c r="L147" s="13" t="str">
        <v/>
      </c>
      <c r="M147" s="13" t="str">
        <v/>
      </c>
      <c r="N147" s="13" t="str">
        <v/>
      </c>
      <c r="O147" s="13" t="str">
        <v/>
      </c>
      <c r="P147" s="13" t="str">
        <v/>
      </c>
      <c r="Q147" s="13" t="str">
        <v/>
      </c>
      <c r="R147" s="13" t="str">
        <v/>
      </c>
      <c r="S147" s="13" t="str">
        <v/>
      </c>
      <c r="T147" s="13" t="str">
        <v/>
      </c>
      <c r="U147" s="13" t="str">
        <v/>
      </c>
      <c r="V147" s="13" t="str">
        <v/>
      </c>
      <c r="W147" s="13" t="str">
        <v/>
      </c>
      <c r="X147" s="13" t="str">
        <v/>
      </c>
      <c r="Y147" s="13" t="str">
        <v/>
      </c>
      <c r="Z147" s="13" t="str">
        <v/>
      </c>
      <c r="AA147" s="13" t="str">
        <v/>
      </c>
      <c r="AB147" s="13" t="str">
        <v/>
      </c>
      <c r="AC147" s="13" t="str">
        <v/>
      </c>
      <c r="AD147" s="13" t="str">
        <v/>
      </c>
      <c r="AE147" s="13" t="str">
        <v/>
      </c>
      <c r="AF147" s="5" t="str">
        <v/>
      </c>
      <c r="AG147" s="13" t="str">
        <v/>
      </c>
      <c r="AH147" s="13" t="str">
        <v/>
      </c>
      <c r="AI147" s="13" t="str">
        <v/>
      </c>
      <c r="AJ147" s="13" t="str">
        <v/>
      </c>
      <c r="AK147" s="13" t="str">
        <v/>
      </c>
      <c r="AL147" s="13" t="str">
        <v/>
      </c>
      <c r="AM147" s="13" t="str">
        <v/>
      </c>
      <c r="AN147" s="13" t="str">
        <v/>
      </c>
      <c r="AO147" s="13" t="str">
        <v/>
      </c>
      <c r="AP147" s="13" t="str">
        <v/>
      </c>
      <c r="AQ147" s="13" t="str">
        <v/>
      </c>
      <c r="AR147" s="13" t="str">
        <v/>
      </c>
      <c r="AS147" s="13" t="str">
        <v/>
      </c>
      <c r="AT147" s="13" t="str">
        <v/>
      </c>
      <c r="AU147" s="13" t="str">
        <v/>
      </c>
      <c r="AV147" s="13" t="str">
        <v/>
      </c>
      <c r="AW147" s="13" t="str">
        <v/>
      </c>
      <c r="AX147" s="13" t="str">
        <v/>
      </c>
      <c r="AY147" s="13" t="str">
        <v/>
      </c>
      <c r="AZ147" s="13" t="str">
        <v/>
      </c>
      <c r="BA147" s="13" t="str">
        <v/>
      </c>
      <c r="BB147" s="13" t="str">
        <v/>
      </c>
      <c r="BC147" s="13" t="str">
        <v/>
      </c>
      <c r="BD147" s="13" t="str">
        <v/>
      </c>
      <c r="BE147" s="13" t="str">
        <v/>
      </c>
      <c r="BF147" s="13" t="str">
        <v/>
      </c>
      <c r="BG147" s="13" t="str">
        <v/>
      </c>
      <c r="BH147" s="13" t="str">
        <v/>
      </c>
      <c r="BI147" s="13" t="str">
        <v/>
      </c>
      <c r="BJ147" s="13" t="str">
        <v/>
      </c>
      <c r="BK147" s="13" t="str">
        <v/>
      </c>
      <c r="BL147" s="13" t="str">
        <v/>
      </c>
      <c r="BM147" s="13" t="str">
        <v/>
      </c>
    </row>
    <row r="148" outlineLevel="2">
      <c r="A148" s="15" t="str">
        <v/>
      </c>
      <c r="B148" s="15" t="str">
        <v/>
      </c>
      <c r="C148" s="15" t="str">
        <v/>
      </c>
      <c r="D148" s="15" t="str">
        <v/>
      </c>
      <c r="E148" s="15" t="str">
        <v/>
      </c>
      <c r="F148" s="15" t="str">
        <v>Testing Equipment</v>
      </c>
      <c r="G148" s="15">
        <v>7712.43</v>
      </c>
      <c r="H148" s="15" t="str">
        <v/>
      </c>
      <c r="I148" s="15" t="str">
        <v/>
      </c>
      <c r="J148" s="15" t="str">
        <v/>
      </c>
      <c r="K148" s="15" t="str">
        <v/>
      </c>
      <c r="L148" s="15" t="str">
        <v/>
      </c>
      <c r="M148" s="15" t="str">
        <v/>
      </c>
      <c r="N148" s="15" t="str">
        <v/>
      </c>
      <c r="O148" s="15" t="str">
        <v/>
      </c>
      <c r="P148" s="15" t="str">
        <v/>
      </c>
      <c r="Q148" s="15" t="str">
        <v/>
      </c>
      <c r="R148" s="15" t="str">
        <v/>
      </c>
      <c r="S148" s="15" t="str">
        <v/>
      </c>
      <c r="T148" s="15" t="str">
        <v/>
      </c>
      <c r="U148" s="15" t="str">
        <v/>
      </c>
      <c r="V148" s="15" t="str">
        <v/>
      </c>
      <c r="W148" s="15" t="str">
        <v/>
      </c>
      <c r="X148" s="15" t="str">
        <v/>
      </c>
      <c r="Y148" s="15" t="str">
        <v/>
      </c>
      <c r="Z148" s="15" t="str">
        <v/>
      </c>
      <c r="AA148" s="15" t="str">
        <v/>
      </c>
      <c r="AB148" s="15" t="str">
        <v/>
      </c>
      <c r="AC148" s="15" t="str">
        <v/>
      </c>
      <c r="AD148" s="15" t="str">
        <v/>
      </c>
      <c r="AE148" s="15" t="str">
        <v/>
      </c>
      <c r="AF148" s="5" t="str">
        <v/>
      </c>
      <c r="AG148" s="15" t="str">
        <v/>
      </c>
      <c r="AH148" s="15" t="str">
        <v/>
      </c>
      <c r="AI148" s="15" t="str">
        <v/>
      </c>
      <c r="AJ148" s="15" t="str">
        <v/>
      </c>
      <c r="AK148" s="15" t="str">
        <v/>
      </c>
      <c r="AL148" s="15" t="str">
        <v/>
      </c>
      <c r="AM148" s="15" t="str">
        <v/>
      </c>
      <c r="AN148" s="15" t="str">
        <v/>
      </c>
      <c r="AO148" s="15" t="str">
        <v/>
      </c>
      <c r="AP148" s="15" t="str">
        <v/>
      </c>
      <c r="AQ148" s="15" t="str">
        <v/>
      </c>
      <c r="AR148" s="15" t="str">
        <v/>
      </c>
      <c r="AS148" s="15" t="str">
        <v/>
      </c>
      <c r="AT148" s="15" t="str">
        <v/>
      </c>
      <c r="AU148" s="15" t="str">
        <v/>
      </c>
      <c r="AV148" s="15" t="str">
        <v/>
      </c>
      <c r="AW148" s="15" t="str">
        <v/>
      </c>
      <c r="AX148" s="15" t="str">
        <v/>
      </c>
      <c r="AY148" s="15" t="str">
        <v/>
      </c>
      <c r="AZ148" s="15" t="str">
        <v/>
      </c>
      <c r="BA148" s="15" t="str">
        <v/>
      </c>
      <c r="BB148" s="15" t="str">
        <v/>
      </c>
      <c r="BC148" s="15" t="str">
        <v/>
      </c>
      <c r="BD148" s="15" t="str">
        <v/>
      </c>
      <c r="BE148" s="15" t="str">
        <v/>
      </c>
      <c r="BF148" s="15" t="str">
        <v/>
      </c>
      <c r="BG148" s="15" t="str">
        <v/>
      </c>
      <c r="BH148" s="15" t="str">
        <v/>
      </c>
      <c r="BI148" s="15" t="str">
        <v/>
      </c>
      <c r="BJ148" s="15" t="str">
        <v/>
      </c>
      <c r="BK148" s="15" t="str">
        <v/>
      </c>
      <c r="BL148" s="15" t="str">
        <v/>
      </c>
      <c r="BM148" s="15" t="str">
        <v/>
      </c>
    </row>
    <row r="149" outlineLevel="3">
      <c r="A149" s="17" t="str">
        <v>16.2</v>
      </c>
      <c r="B149" s="17" t="str">
        <v/>
      </c>
      <c r="C149" s="17" t="str">
        <v/>
      </c>
      <c r="D149" s="17" t="str">
        <v/>
      </c>
      <c r="E149" s="17" t="str">
        <v>16.2</v>
      </c>
      <c r="F149" s="17" t="str">
        <v>Portable set complete with all accessories of ultrasonic equipment for detecting, measuring and locating of partial discharges at high voltage switchgear and equipment as specified.</v>
      </c>
      <c r="G149" s="17">
        <v>7712.43</v>
      </c>
      <c r="H149" s="17" t="str">
        <v/>
      </c>
      <c r="I149" s="17" t="str">
        <v/>
      </c>
      <c r="J149" s="17" t="str">
        <v/>
      </c>
      <c r="K149" s="17" t="str">
        <v/>
      </c>
      <c r="L149" s="17" t="str">
        <v/>
      </c>
      <c r="M149" s="17" t="str">
        <v/>
      </c>
      <c r="N149" s="17" t="str">
        <v/>
      </c>
      <c r="O149" s="17" t="str">
        <v/>
      </c>
      <c r="P149" s="17" t="str">
        <v/>
      </c>
      <c r="Q149" s="17" t="str">
        <v/>
      </c>
      <c r="R149" s="17" t="str">
        <v/>
      </c>
      <c r="S149" s="17" t="str">
        <v/>
      </c>
      <c r="T149" s="17" t="str">
        <v/>
      </c>
      <c r="U149" s="17" t="str">
        <v/>
      </c>
      <c r="V149" s="17" t="str">
        <v/>
      </c>
      <c r="W149" s="17" t="str">
        <v/>
      </c>
      <c r="X149" s="17" t="str">
        <v/>
      </c>
      <c r="Y149" s="17" t="str">
        <v/>
      </c>
      <c r="Z149" s="17" t="str">
        <v/>
      </c>
      <c r="AA149" s="17" t="str">
        <v/>
      </c>
      <c r="AB149" s="17" t="str">
        <v/>
      </c>
      <c r="AC149" s="17" t="str">
        <v/>
      </c>
      <c r="AD149" s="17" t="str">
        <v/>
      </c>
      <c r="AE149" s="17" t="str">
        <v/>
      </c>
      <c r="AF149" s="5" t="str">
        <v/>
      </c>
      <c r="AG149" s="18">
        <f>IFERROR(_xlfn.BETA.DIST(DATE(YEAR(AG$2),MONTH(AG$2),15),$AD$2,$AE$2,FALSE,DATE(YEAR($AD149),MONTH($AD149),1),DATE(YEAR($AE149),MONTH($AE149),28)),0)</f>
      </c>
      <c r="AH149" s="18">
        <f>IFERROR(_xlfn.BETA.DIST(DATE(YEAR(AH$2),MONTH(AH$2),15),$AD$2,$AE$2,FALSE,DATE(YEAR($AD149),MONTH($AD149),1),DATE(YEAR($AE149),MONTH($AE149),28)),0)</f>
      </c>
      <c r="AI149" s="18">
        <f>IFERROR(_xlfn.BETA.DIST(DATE(YEAR(AI$2),MONTH(AI$2),15),$AD$2,$AE$2,FALSE,DATE(YEAR($AD149),MONTH($AD149),1),DATE(YEAR($AE149),MONTH($AE149),28)),0)</f>
      </c>
      <c r="AJ149" s="18">
        <f>IFERROR(_xlfn.BETA.DIST(DATE(YEAR(AJ$2),MONTH(AJ$2),15),$AD$2,$AE$2,FALSE,DATE(YEAR($AD149),MONTH($AD149),1),DATE(YEAR($AE149),MONTH($AE149),28)),0)</f>
      </c>
      <c r="AK149" s="18">
        <f>IFERROR(_xlfn.BETA.DIST(DATE(YEAR(AK$2),MONTH(AK$2),15),$AD$2,$AE$2,FALSE,DATE(YEAR($AD149),MONTH($AD149),1),DATE(YEAR($AE149),MONTH($AE149),28)),0)</f>
      </c>
      <c r="AL149" s="18">
        <f>IFERROR(_xlfn.BETA.DIST(DATE(YEAR(AL$2),MONTH(AL$2),15),$AD$2,$AE$2,FALSE,DATE(YEAR($AD149),MONTH($AD149),1),DATE(YEAR($AE149),MONTH($AE149),28)),0)</f>
      </c>
      <c r="AM149" s="18">
        <f>IFERROR(_xlfn.BETA.DIST(DATE(YEAR(AM$2),MONTH(AM$2),15),$AD$2,$AE$2,FALSE,DATE(YEAR($AD149),MONTH($AD149),1),DATE(YEAR($AE149),MONTH($AE149),28)),0)</f>
      </c>
      <c r="AN149" s="18">
        <f>IFERROR(_xlfn.BETA.DIST(DATE(YEAR(AN$2),MONTH(AN$2),15),$AD$2,$AE$2,FALSE,DATE(YEAR($AD149),MONTH($AD149),1),DATE(YEAR($AE149),MONTH($AE149),28)),0)</f>
      </c>
      <c r="AO149" s="18">
        <f>IFERROR(_xlfn.BETA.DIST(DATE(YEAR(AO$2),MONTH(AO$2),15),$AD$2,$AE$2,FALSE,DATE(YEAR($AD149),MONTH($AD149),1),DATE(YEAR($AE149),MONTH($AE149),28)),0)</f>
      </c>
      <c r="AP149" s="18">
        <f>IFERROR(_xlfn.BETA.DIST(DATE(YEAR(AP$2),MONTH(AP$2),15),$AD$2,$AE$2,FALSE,DATE(YEAR($AD149),MONTH($AD149),1),DATE(YEAR($AE149),MONTH($AE149),28)),0)</f>
      </c>
      <c r="AQ149" s="18">
        <f>IFERROR(_xlfn.BETA.DIST(DATE(YEAR(AQ$2),MONTH(AQ$2),15),$AD$2,$AE$2,FALSE,DATE(YEAR($AD149),MONTH($AD149),1),DATE(YEAR($AE149),MONTH($AE149),28)),0)</f>
      </c>
      <c r="AR149" s="18">
        <f>IFERROR(_xlfn.BETA.DIST(DATE(YEAR(AR$2),MONTH(AR$2),15),$AD$2,$AE$2,FALSE,DATE(YEAR($AD149),MONTH($AD149),1),DATE(YEAR($AE149),MONTH($AE149),28)),0)</f>
      </c>
      <c r="AS149" s="18">
        <f>IFERROR(_xlfn.BETA.DIST(DATE(YEAR(AS$2),MONTH(AS$2),15),$AD$2,$AE$2,FALSE,DATE(YEAR($AD149),MONTH($AD149),1),DATE(YEAR($AE149),MONTH($AE149),28)),0)</f>
      </c>
      <c r="AT149" s="18">
        <f>IFERROR(_xlfn.BETA.DIST(DATE(YEAR(AT$2),MONTH(AT$2),15),$AD$2,$AE$2,FALSE,DATE(YEAR($AD149),MONTH($AD149),1),DATE(YEAR($AE149),MONTH($AE149),28)),0)</f>
      </c>
      <c r="AU149" s="18">
        <f>IFERROR(_xlfn.BETA.DIST(DATE(YEAR(AU$2),MONTH(AU$2),15),$AD$2,$AE$2,FALSE,DATE(YEAR($AD149),MONTH($AD149),1),DATE(YEAR($AE149),MONTH($AE149),28)),0)</f>
      </c>
      <c r="AV149" s="18">
        <f>SUM(AG149:AU149)</f>
      </c>
      <c r="AW149" s="18">
        <f>IF(J149&lt;&gt;0,J149,IF($AV149=0,0,AG149/$AV149*$Z149))</f>
      </c>
      <c r="AX149" s="18">
        <f>IF(K149&lt;&gt;0,K149,IF($AV149=0,0,AH149/$AV149*$Z149))</f>
      </c>
      <c r="AY149" s="18">
        <f>IF(L149&lt;&gt;0,L149,IF($AV149=0,0,AI149/$AV149*$Z149))</f>
      </c>
      <c r="AZ149" s="18">
        <f>IF(M149&lt;&gt;0,M149,IF($AV149=0,0,AJ149/$AV149*$Z149))</f>
      </c>
      <c r="BA149" s="18">
        <f>IF(N149&lt;&gt;0,N149,IF($AV149=0,0,AK149/$AV149*$Z149))</f>
      </c>
      <c r="BB149" s="18">
        <f>IF(O149&lt;&gt;0,O149,IF($AV149=0,0,AL149/$AV149*$Z149))</f>
      </c>
      <c r="BC149" s="18">
        <f>IF(P149&lt;&gt;0,P149,IF($AV149=0,0,AM149/$AV149*$Z149))</f>
      </c>
      <c r="BD149" s="18">
        <f>IF(Q149&lt;&gt;0,Q149,IF($AV149=0,0,AN149/$AV149*$Z149))</f>
      </c>
      <c r="BE149" s="18">
        <f>IF(R149&lt;&gt;0,R149,IF($AV149=0,0,AO149/$AV149*$Z149))</f>
      </c>
      <c r="BF149" s="18">
        <f>IF(S149&lt;&gt;0,S149,IF($AV149=0,0,AP149/$AV149*$Z149))</f>
      </c>
      <c r="BG149" s="18">
        <f>IF(T149&lt;&gt;0,T149,IF($AV149=0,0,AQ149/$AV149*$Z149))</f>
      </c>
      <c r="BH149" s="18">
        <f>IF(U149&lt;&gt;0,U149,IF($AV149=0,0,AR149/$AV149*$Z149))</f>
      </c>
      <c r="BI149" s="18">
        <f>IF(V149&lt;&gt;0,V149,IF($AV149=0,0,AS149/$AV149*$Z149))</f>
      </c>
      <c r="BJ149" s="18">
        <f>IF(W149&lt;&gt;0,W149,IF($AV149=0,0,AT149/$AV149*$Z149))</f>
      </c>
      <c r="BK149" s="18">
        <f>IF(X149&lt;&gt;0,X149,IF($AV149=0,0,AU149/$AV149*$Z149))</f>
      </c>
      <c r="BL149" s="18">
        <f>SUM(AW149:BK149)</f>
      </c>
      <c r="BM149" s="17" t="str">
        <v/>
      </c>
    </row>
    <row r="150" outlineLevel="4">
      <c r="A150" s="5" t="str">
        <v>16.2</v>
      </c>
      <c r="B150" s="5" t="str">
        <v/>
      </c>
      <c r="C150" s="5" t="str">
        <v>BSKDGNGENGR05</v>
      </c>
      <c r="D150" s="5" t="str">
        <v>BSKDGNGENGR05</v>
      </c>
      <c r="E150" s="19">
        <f>IFERROR(_xlfn.XLOOKUP(F150,Assumptions!B:B,Assumptions!C:C),0)</f>
      </c>
      <c r="F150" s="5" t="str">
        <v>Advanced Payment</v>
      </c>
      <c r="G150" s="5" t="str">
        <v/>
      </c>
      <c r="H150" s="18">
        <f>G149*E150</f>
      </c>
      <c r="I150" s="18">
        <f>H150*(1-0)</f>
      </c>
      <c r="J150" s="18">
        <v>0</v>
      </c>
      <c r="K150" s="18">
        <v>0</v>
      </c>
      <c r="L150" s="18">
        <v>0</v>
      </c>
      <c r="M150" s="18">
        <v>0</v>
      </c>
      <c r="N150" s="18">
        <v>0</v>
      </c>
      <c r="O150" s="18">
        <v>0</v>
      </c>
      <c r="P150" s="18">
        <v>0</v>
      </c>
      <c r="Q150" s="18">
        <v>0</v>
      </c>
      <c r="R150" s="18">
        <v>0</v>
      </c>
      <c r="S150" s="18">
        <v>0</v>
      </c>
      <c r="T150" s="18">
        <v>0</v>
      </c>
      <c r="U150" s="18">
        <v>0</v>
      </c>
      <c r="V150" s="18">
        <v>0</v>
      </c>
      <c r="W150" s="18">
        <v>0</v>
      </c>
      <c r="X150" s="18">
        <v>0</v>
      </c>
      <c r="Y150" s="18">
        <f>SUM(J150:X150)</f>
      </c>
      <c r="Z150" s="18">
        <f>I150-Y150</f>
      </c>
      <c r="AA150" s="20">
        <v>46026</v>
      </c>
      <c r="AB150" s="20">
        <v>46026</v>
      </c>
      <c r="AC150" s="18">
        <f>IFERROR(_xlfn.XLOOKUP(F150,Assumptions!B:B,Assumptions!D:D),0)</f>
      </c>
      <c r="AD150" s="20">
        <f>AA150+AC150</f>
      </c>
      <c r="AE150" s="20">
        <f>AC150+AB150</f>
      </c>
      <c r="AF150" s="5" t="str">
        <v/>
      </c>
      <c r="AG150" s="18">
        <f>IFERROR(_xlfn.BETA.DIST(DATE(YEAR(AG$2),MONTH(AG$2),15),$AD$2,$AE$2,FALSE,DATE(YEAR($AD150),MONTH($AD150),1),DATE(YEAR($AE150),MONTH($AE150),28)),0)</f>
      </c>
      <c r="AH150" s="18">
        <f>IFERROR(_xlfn.BETA.DIST(DATE(YEAR(AH$2),MONTH(AH$2),15),$AD$2,$AE$2,FALSE,DATE(YEAR($AD150),MONTH($AD150),1),DATE(YEAR($AE150),MONTH($AE150),28)),0)</f>
      </c>
      <c r="AI150" s="18">
        <f>IFERROR(_xlfn.BETA.DIST(DATE(YEAR(AI$2),MONTH(AI$2),15),$AD$2,$AE$2,FALSE,DATE(YEAR($AD150),MONTH($AD150),1),DATE(YEAR($AE150),MONTH($AE150),28)),0)</f>
      </c>
      <c r="AJ150" s="18">
        <f>IFERROR(_xlfn.BETA.DIST(DATE(YEAR(AJ$2),MONTH(AJ$2),15),$AD$2,$AE$2,FALSE,DATE(YEAR($AD150),MONTH($AD150),1),DATE(YEAR($AE150),MONTH($AE150),28)),0)</f>
      </c>
      <c r="AK150" s="18">
        <f>IFERROR(_xlfn.BETA.DIST(DATE(YEAR(AK$2),MONTH(AK$2),15),$AD$2,$AE$2,FALSE,DATE(YEAR($AD150),MONTH($AD150),1),DATE(YEAR($AE150),MONTH($AE150),28)),0)</f>
      </c>
      <c r="AL150" s="18">
        <f>IFERROR(_xlfn.BETA.DIST(DATE(YEAR(AL$2),MONTH(AL$2),15),$AD$2,$AE$2,FALSE,DATE(YEAR($AD150),MONTH($AD150),1),DATE(YEAR($AE150),MONTH($AE150),28)),0)</f>
      </c>
      <c r="AM150" s="18">
        <f>IFERROR(_xlfn.BETA.DIST(DATE(YEAR(AM$2),MONTH(AM$2),15),$AD$2,$AE$2,FALSE,DATE(YEAR($AD150),MONTH($AD150),1),DATE(YEAR($AE150),MONTH($AE150),28)),0)</f>
      </c>
      <c r="AN150" s="18">
        <f>IFERROR(_xlfn.BETA.DIST(DATE(YEAR(AN$2),MONTH(AN$2),15),$AD$2,$AE$2,FALSE,DATE(YEAR($AD150),MONTH($AD150),1),DATE(YEAR($AE150),MONTH($AE150),28)),0)</f>
      </c>
      <c r="AO150" s="18">
        <f>IFERROR(_xlfn.BETA.DIST(DATE(YEAR(AO$2),MONTH(AO$2),15),$AD$2,$AE$2,FALSE,DATE(YEAR($AD150),MONTH($AD150),1),DATE(YEAR($AE150),MONTH($AE150),28)),0)</f>
      </c>
      <c r="AP150" s="18">
        <f>IFERROR(_xlfn.BETA.DIST(DATE(YEAR(AP$2),MONTH(AP$2),15),$AD$2,$AE$2,FALSE,DATE(YEAR($AD150),MONTH($AD150),1),DATE(YEAR($AE150),MONTH($AE150),28)),0)</f>
      </c>
      <c r="AQ150" s="18">
        <f>IFERROR(_xlfn.BETA.DIST(DATE(YEAR(AQ$2),MONTH(AQ$2),15),$AD$2,$AE$2,FALSE,DATE(YEAR($AD150),MONTH($AD150),1),DATE(YEAR($AE150),MONTH($AE150),28)),0)</f>
      </c>
      <c r="AR150" s="18">
        <f>IFERROR(_xlfn.BETA.DIST(DATE(YEAR(AR$2),MONTH(AR$2),15),$AD$2,$AE$2,FALSE,DATE(YEAR($AD150),MONTH($AD150),1),DATE(YEAR($AE150),MONTH($AE150),28)),0)</f>
      </c>
      <c r="AS150" s="18">
        <f>IFERROR(_xlfn.BETA.DIST(DATE(YEAR(AS$2),MONTH(AS$2),15),$AD$2,$AE$2,FALSE,DATE(YEAR($AD150),MONTH($AD150),1),DATE(YEAR($AE150),MONTH($AE150),28)),0)</f>
      </c>
      <c r="AT150" s="18">
        <f>IFERROR(_xlfn.BETA.DIST(DATE(YEAR(AT$2),MONTH(AT$2),15),$AD$2,$AE$2,FALSE,DATE(YEAR($AD150),MONTH($AD150),1),DATE(YEAR($AE150),MONTH($AE150),28)),0)</f>
      </c>
      <c r="AU150" s="18">
        <f>IFERROR(_xlfn.BETA.DIST(DATE(YEAR(AU$2),MONTH(AU$2),15),$AD$2,$AE$2,FALSE,DATE(YEAR($AD150),MONTH($AD150),1),DATE(YEAR($AE150),MONTH($AE150),28)),0)</f>
      </c>
      <c r="AV150" s="18">
        <f>SUM(AG150:AU150)</f>
      </c>
      <c r="AW150" s="18">
        <f>IF(J150&lt;&gt;0,J150,IF($AV150=0,0,AG150/$AV150*$Z150))</f>
      </c>
      <c r="AX150" s="18">
        <f>IF(K150&lt;&gt;0,K150,IF($AV150=0,0,AH150/$AV150*$Z150))</f>
      </c>
      <c r="AY150" s="18">
        <f>IF(L150&lt;&gt;0,L150,IF($AV150=0,0,AI150/$AV150*$Z150))</f>
      </c>
      <c r="AZ150" s="18">
        <f>IF(M150&lt;&gt;0,M150,IF($AV150=0,0,AJ150/$AV150*$Z150))</f>
      </c>
      <c r="BA150" s="18">
        <f>IF(N150&lt;&gt;0,N150,IF($AV150=0,0,AK150/$AV150*$Z150))</f>
      </c>
      <c r="BB150" s="18">
        <f>IF(O150&lt;&gt;0,O150,IF($AV150=0,0,AL150/$AV150*$Z150))</f>
      </c>
      <c r="BC150" s="18">
        <f>IF(P150&lt;&gt;0,P150,IF($AV150=0,0,AM150/$AV150*$Z150))</f>
      </c>
      <c r="BD150" s="18">
        <f>IF(Q150&lt;&gt;0,Q150,IF($AV150=0,0,AN150/$AV150*$Z150))</f>
      </c>
      <c r="BE150" s="18">
        <f>IF(R150&lt;&gt;0,R150,IF($AV150=0,0,AO150/$AV150*$Z150))</f>
      </c>
      <c r="BF150" s="18">
        <f>IF(S150&lt;&gt;0,S150,IF($AV150=0,0,AP150/$AV150*$Z150))</f>
      </c>
      <c r="BG150" s="18">
        <f>IF(T150&lt;&gt;0,T150,IF($AV150=0,0,AQ150/$AV150*$Z150))</f>
      </c>
      <c r="BH150" s="18">
        <f>IF(U150&lt;&gt;0,U150,IF($AV150=0,0,AR150/$AV150*$Z150))</f>
      </c>
      <c r="BI150" s="18">
        <f>IF(V150&lt;&gt;0,V150,IF($AV150=0,0,AS150/$AV150*$Z150))</f>
      </c>
      <c r="BJ150" s="18">
        <f>IF(W150&lt;&gt;0,W150,IF($AV150=0,0,AT150/$AV150*$Z150))</f>
      </c>
      <c r="BK150" s="18">
        <f>IF(X150&lt;&gt;0,X150,IF($AV150=0,0,AU150/$AV150*$Z150))</f>
      </c>
      <c r="BL150" s="18">
        <f>SUM(AW150:BK150)</f>
      </c>
      <c r="BM150" s="18">
        <f>I150-BL150</f>
      </c>
    </row>
    <row r="151" outlineLevel="4">
      <c r="A151" s="5" t="str">
        <v>16.2</v>
      </c>
      <c r="B151" s="5" t="str">
        <v/>
      </c>
      <c r="C151" s="5" t="str">
        <v>BSPRELGENTL07</v>
      </c>
      <c r="D151" s="5" t="str">
        <v>BSPRELGENTL07</v>
      </c>
      <c r="E151" s="19">
        <f>IFERROR(_xlfn.XLOOKUP(F151,Assumptions!B:B,Assumptions!C:C),0)</f>
      </c>
      <c r="F151" s="5" t="str">
        <v>Site Delivery EUR</v>
      </c>
      <c r="G151" s="5" t="str">
        <v/>
      </c>
      <c r="H151" s="18">
        <f>G149*E151</f>
      </c>
      <c r="I151" s="18">
        <f>H151*(1-0)</f>
      </c>
      <c r="J151" s="18">
        <v>0</v>
      </c>
      <c r="K151" s="18">
        <v>0</v>
      </c>
      <c r="L151" s="18">
        <v>0</v>
      </c>
      <c r="M151" s="18">
        <v>0</v>
      </c>
      <c r="N151" s="18">
        <v>0</v>
      </c>
      <c r="O151" s="18">
        <v>0</v>
      </c>
      <c r="P151" s="18">
        <v>0</v>
      </c>
      <c r="Q151" s="18">
        <v>0</v>
      </c>
      <c r="R151" s="18">
        <v>0</v>
      </c>
      <c r="S151" s="18">
        <v>0</v>
      </c>
      <c r="T151" s="18">
        <v>0</v>
      </c>
      <c r="U151" s="18">
        <v>0</v>
      </c>
      <c r="V151" s="18">
        <v>0</v>
      </c>
      <c r="W151" s="18">
        <v>0</v>
      </c>
      <c r="X151" s="18">
        <v>0</v>
      </c>
      <c r="Y151" s="18">
        <f>SUM(J151:X151)</f>
      </c>
      <c r="Z151" s="18">
        <f>I151-Y151</f>
      </c>
      <c r="AA151" s="20">
        <v>46347</v>
      </c>
      <c r="AB151" s="20">
        <v>46347</v>
      </c>
      <c r="AC151" s="18">
        <f>IFERROR(_xlfn.XLOOKUP(F151,Assumptions!B:B,Assumptions!D:D),0)</f>
      </c>
      <c r="AD151" s="20">
        <f>AA151+AC151</f>
      </c>
      <c r="AE151" s="20">
        <f>AC151+AB151</f>
      </c>
      <c r="AF151" s="5" t="str">
        <v/>
      </c>
      <c r="AG151" s="18">
        <f>IFERROR(_xlfn.BETA.DIST(DATE(YEAR(AG$2),MONTH(AG$2),15),$AD$2,$AE$2,FALSE,DATE(YEAR($AD151),MONTH($AD151),1),DATE(YEAR($AE151),MONTH($AE151),28)),0)</f>
      </c>
      <c r="AH151" s="18">
        <f>IFERROR(_xlfn.BETA.DIST(DATE(YEAR(AH$2),MONTH(AH$2),15),$AD$2,$AE$2,FALSE,DATE(YEAR($AD151),MONTH($AD151),1),DATE(YEAR($AE151),MONTH($AE151),28)),0)</f>
      </c>
      <c r="AI151" s="18">
        <f>IFERROR(_xlfn.BETA.DIST(DATE(YEAR(AI$2),MONTH(AI$2),15),$AD$2,$AE$2,FALSE,DATE(YEAR($AD151),MONTH($AD151),1),DATE(YEAR($AE151),MONTH($AE151),28)),0)</f>
      </c>
      <c r="AJ151" s="18">
        <f>IFERROR(_xlfn.BETA.DIST(DATE(YEAR(AJ$2),MONTH(AJ$2),15),$AD$2,$AE$2,FALSE,DATE(YEAR($AD151),MONTH($AD151),1),DATE(YEAR($AE151),MONTH($AE151),28)),0)</f>
      </c>
      <c r="AK151" s="18">
        <f>IFERROR(_xlfn.BETA.DIST(DATE(YEAR(AK$2),MONTH(AK$2),15),$AD$2,$AE$2,FALSE,DATE(YEAR($AD151),MONTH($AD151),1),DATE(YEAR($AE151),MONTH($AE151),28)),0)</f>
      </c>
      <c r="AL151" s="18">
        <f>IFERROR(_xlfn.BETA.DIST(DATE(YEAR(AL$2),MONTH(AL$2),15),$AD$2,$AE$2,FALSE,DATE(YEAR($AD151),MONTH($AD151),1),DATE(YEAR($AE151),MONTH($AE151),28)),0)</f>
      </c>
      <c r="AM151" s="18">
        <f>IFERROR(_xlfn.BETA.DIST(DATE(YEAR(AM$2),MONTH(AM$2),15),$AD$2,$AE$2,FALSE,DATE(YEAR($AD151),MONTH($AD151),1),DATE(YEAR($AE151),MONTH($AE151),28)),0)</f>
      </c>
      <c r="AN151" s="18">
        <f>IFERROR(_xlfn.BETA.DIST(DATE(YEAR(AN$2),MONTH(AN$2),15),$AD$2,$AE$2,FALSE,DATE(YEAR($AD151),MONTH($AD151),1),DATE(YEAR($AE151),MONTH($AE151),28)),0)</f>
      </c>
      <c r="AO151" s="18">
        <f>IFERROR(_xlfn.BETA.DIST(DATE(YEAR(AO$2),MONTH(AO$2),15),$AD$2,$AE$2,FALSE,DATE(YEAR($AD151),MONTH($AD151),1),DATE(YEAR($AE151),MONTH($AE151),28)),0)</f>
      </c>
      <c r="AP151" s="18">
        <f>IFERROR(_xlfn.BETA.DIST(DATE(YEAR(AP$2),MONTH(AP$2),15),$AD$2,$AE$2,FALSE,DATE(YEAR($AD151),MONTH($AD151),1),DATE(YEAR($AE151),MONTH($AE151),28)),0)</f>
      </c>
      <c r="AQ151" s="18">
        <f>IFERROR(_xlfn.BETA.DIST(DATE(YEAR(AQ$2),MONTH(AQ$2),15),$AD$2,$AE$2,FALSE,DATE(YEAR($AD151),MONTH($AD151),1),DATE(YEAR($AE151),MONTH($AE151),28)),0)</f>
      </c>
      <c r="AR151" s="18">
        <f>IFERROR(_xlfn.BETA.DIST(DATE(YEAR(AR$2),MONTH(AR$2),15),$AD$2,$AE$2,FALSE,DATE(YEAR($AD151),MONTH($AD151),1),DATE(YEAR($AE151),MONTH($AE151),28)),0)</f>
      </c>
      <c r="AS151" s="18">
        <f>IFERROR(_xlfn.BETA.DIST(DATE(YEAR(AS$2),MONTH(AS$2),15),$AD$2,$AE$2,FALSE,DATE(YEAR($AD151),MONTH($AD151),1),DATE(YEAR($AE151),MONTH($AE151),28)),0)</f>
      </c>
      <c r="AT151" s="18">
        <f>IFERROR(_xlfn.BETA.DIST(DATE(YEAR(AT$2),MONTH(AT$2),15),$AD$2,$AE$2,FALSE,DATE(YEAR($AD151),MONTH($AD151),1),DATE(YEAR($AE151),MONTH($AE151),28)),0)</f>
      </c>
      <c r="AU151" s="18">
        <f>IFERROR(_xlfn.BETA.DIST(DATE(YEAR(AU$2),MONTH(AU$2),15),$AD$2,$AE$2,FALSE,DATE(YEAR($AD151),MONTH($AD151),1),DATE(YEAR($AE151),MONTH($AE151),28)),0)</f>
      </c>
      <c r="AV151" s="18">
        <f>SUM(AG151:AU151)</f>
      </c>
      <c r="AW151" s="18">
        <f>IF(J151&lt;&gt;0,J151,IF($AV151=0,0,AG151/$AV151*$Z151))</f>
      </c>
      <c r="AX151" s="18">
        <f>IF(K151&lt;&gt;0,K151,IF($AV151=0,0,AH151/$AV151*$Z151))</f>
      </c>
      <c r="AY151" s="18">
        <f>IF(L151&lt;&gt;0,L151,IF($AV151=0,0,AI151/$AV151*$Z151))</f>
      </c>
      <c r="AZ151" s="18">
        <f>IF(M151&lt;&gt;0,M151,IF($AV151=0,0,AJ151/$AV151*$Z151))</f>
      </c>
      <c r="BA151" s="18">
        <f>IF(N151&lt;&gt;0,N151,IF($AV151=0,0,AK151/$AV151*$Z151))</f>
      </c>
      <c r="BB151" s="18">
        <f>IF(O151&lt;&gt;0,O151,IF($AV151=0,0,AL151/$AV151*$Z151))</f>
      </c>
      <c r="BC151" s="18">
        <f>IF(P151&lt;&gt;0,P151,IF($AV151=0,0,AM151/$AV151*$Z151))</f>
      </c>
      <c r="BD151" s="18">
        <f>IF(Q151&lt;&gt;0,Q151,IF($AV151=0,0,AN151/$AV151*$Z151))</f>
      </c>
      <c r="BE151" s="18">
        <f>IF(R151&lt;&gt;0,R151,IF($AV151=0,0,AO151/$AV151*$Z151))</f>
      </c>
      <c r="BF151" s="18">
        <f>IF(S151&lt;&gt;0,S151,IF($AV151=0,0,AP151/$AV151*$Z151))</f>
      </c>
      <c r="BG151" s="18">
        <f>IF(T151&lt;&gt;0,T151,IF($AV151=0,0,AQ151/$AV151*$Z151))</f>
      </c>
      <c r="BH151" s="18">
        <f>IF(U151&lt;&gt;0,U151,IF($AV151=0,0,AR151/$AV151*$Z151))</f>
      </c>
      <c r="BI151" s="18">
        <f>IF(V151&lt;&gt;0,V151,IF($AV151=0,0,AS151/$AV151*$Z151))</f>
      </c>
      <c r="BJ151" s="18">
        <f>IF(W151&lt;&gt;0,W151,IF($AV151=0,0,AT151/$AV151*$Z151))</f>
      </c>
      <c r="BK151" s="18">
        <f>IF(X151&lt;&gt;0,X151,IF($AV151=0,0,AU151/$AV151*$Z151))</f>
      </c>
      <c r="BL151" s="18">
        <f>SUM(AW151:BK151)</f>
      </c>
      <c r="BM151" s="18">
        <f>I151-BL151</f>
      </c>
    </row>
    <row r="152" outlineLevel="4">
      <c r="A152" s="5" t="str">
        <v>16.2</v>
      </c>
      <c r="B152" s="5" t="str">
        <v/>
      </c>
      <c r="C152" s="5" t="str">
        <v>BSKDGNGENGR07</v>
      </c>
      <c r="D152" s="5" t="str">
        <v>BSKDGNGENGR07</v>
      </c>
      <c r="E152" s="19">
        <f>IFERROR(_xlfn.XLOOKUP(F152,Assumptions!B:B,Assumptions!C:C),0)</f>
      </c>
      <c r="F152" s="5" t="str">
        <v>Retention</v>
      </c>
      <c r="G152" s="5" t="str">
        <v/>
      </c>
      <c r="H152" s="18">
        <f>G149*E152</f>
      </c>
      <c r="I152" s="18">
        <f>H152*(1-0)</f>
      </c>
      <c r="J152" s="18">
        <v>0</v>
      </c>
      <c r="K152" s="18">
        <v>0</v>
      </c>
      <c r="L152" s="18">
        <v>0</v>
      </c>
      <c r="M152" s="18">
        <v>0</v>
      </c>
      <c r="N152" s="18">
        <v>0</v>
      </c>
      <c r="O152" s="18">
        <v>0</v>
      </c>
      <c r="P152" s="18">
        <v>0</v>
      </c>
      <c r="Q152" s="18">
        <v>0</v>
      </c>
      <c r="R152" s="18">
        <v>0</v>
      </c>
      <c r="S152" s="18">
        <v>0</v>
      </c>
      <c r="T152" s="18">
        <v>0</v>
      </c>
      <c r="U152" s="18">
        <v>0</v>
      </c>
      <c r="V152" s="18">
        <v>0</v>
      </c>
      <c r="W152" s="18">
        <v>0</v>
      </c>
      <c r="X152" s="18">
        <v>0</v>
      </c>
      <c r="Y152" s="18">
        <f>SUM(J152:X152)</f>
      </c>
      <c r="Z152" s="18">
        <f>I152-Y152</f>
      </c>
      <c r="AA152" s="20">
        <v>46483</v>
      </c>
      <c r="AB152" s="20">
        <v>46483</v>
      </c>
      <c r="AC152" s="18">
        <f>IFERROR(_xlfn.XLOOKUP(F152,Assumptions!B:B,Assumptions!D:D),0)</f>
      </c>
      <c r="AD152" s="20">
        <f>AA152+AC152</f>
      </c>
      <c r="AE152" s="20">
        <f>AC152+AB152</f>
      </c>
      <c r="AF152" s="5" t="str">
        <v/>
      </c>
      <c r="AG152" s="18">
        <f>IFERROR(_xlfn.BETA.DIST(DATE(YEAR(AG$2),MONTH(AG$2),15),$AD$2,$AE$2,FALSE,DATE(YEAR($AD152),MONTH($AD152),1),DATE(YEAR($AE152),MONTH($AE152),28)),0)</f>
      </c>
      <c r="AH152" s="18">
        <f>IFERROR(_xlfn.BETA.DIST(DATE(YEAR(AH$2),MONTH(AH$2),15),$AD$2,$AE$2,FALSE,DATE(YEAR($AD152),MONTH($AD152),1),DATE(YEAR($AE152),MONTH($AE152),28)),0)</f>
      </c>
      <c r="AI152" s="18">
        <f>IFERROR(_xlfn.BETA.DIST(DATE(YEAR(AI$2),MONTH(AI$2),15),$AD$2,$AE$2,FALSE,DATE(YEAR($AD152),MONTH($AD152),1),DATE(YEAR($AE152),MONTH($AE152),28)),0)</f>
      </c>
      <c r="AJ152" s="18">
        <f>IFERROR(_xlfn.BETA.DIST(DATE(YEAR(AJ$2),MONTH(AJ$2),15),$AD$2,$AE$2,FALSE,DATE(YEAR($AD152),MONTH($AD152),1),DATE(YEAR($AE152),MONTH($AE152),28)),0)</f>
      </c>
      <c r="AK152" s="18">
        <f>IFERROR(_xlfn.BETA.DIST(DATE(YEAR(AK$2),MONTH(AK$2),15),$AD$2,$AE$2,FALSE,DATE(YEAR($AD152),MONTH($AD152),1),DATE(YEAR($AE152),MONTH($AE152),28)),0)</f>
      </c>
      <c r="AL152" s="18">
        <f>IFERROR(_xlfn.BETA.DIST(DATE(YEAR(AL$2),MONTH(AL$2),15),$AD$2,$AE$2,FALSE,DATE(YEAR($AD152),MONTH($AD152),1),DATE(YEAR($AE152),MONTH($AE152),28)),0)</f>
      </c>
      <c r="AM152" s="18">
        <f>IFERROR(_xlfn.BETA.DIST(DATE(YEAR(AM$2),MONTH(AM$2),15),$AD$2,$AE$2,FALSE,DATE(YEAR($AD152),MONTH($AD152),1),DATE(YEAR($AE152),MONTH($AE152),28)),0)</f>
      </c>
      <c r="AN152" s="18">
        <f>IFERROR(_xlfn.BETA.DIST(DATE(YEAR(AN$2),MONTH(AN$2),15),$AD$2,$AE$2,FALSE,DATE(YEAR($AD152),MONTH($AD152),1),DATE(YEAR($AE152),MONTH($AE152),28)),0)</f>
      </c>
      <c r="AO152" s="18">
        <f>IFERROR(_xlfn.BETA.DIST(DATE(YEAR(AO$2),MONTH(AO$2),15),$AD$2,$AE$2,FALSE,DATE(YEAR($AD152),MONTH($AD152),1),DATE(YEAR($AE152),MONTH($AE152),28)),0)</f>
      </c>
      <c r="AP152" s="18">
        <f>IFERROR(_xlfn.BETA.DIST(DATE(YEAR(AP$2),MONTH(AP$2),15),$AD$2,$AE$2,FALSE,DATE(YEAR($AD152),MONTH($AD152),1),DATE(YEAR($AE152),MONTH($AE152),28)),0)</f>
      </c>
      <c r="AQ152" s="18">
        <f>IFERROR(_xlfn.BETA.DIST(DATE(YEAR(AQ$2),MONTH(AQ$2),15),$AD$2,$AE$2,FALSE,DATE(YEAR($AD152),MONTH($AD152),1),DATE(YEAR($AE152),MONTH($AE152),28)),0)</f>
      </c>
      <c r="AR152" s="18">
        <f>IFERROR(_xlfn.BETA.DIST(DATE(YEAR(AR$2),MONTH(AR$2),15),$AD$2,$AE$2,FALSE,DATE(YEAR($AD152),MONTH($AD152),1),DATE(YEAR($AE152),MONTH($AE152),28)),0)</f>
      </c>
      <c r="AS152" s="18">
        <f>IFERROR(_xlfn.BETA.DIST(DATE(YEAR(AS$2),MONTH(AS$2),15),$AD$2,$AE$2,FALSE,DATE(YEAR($AD152),MONTH($AD152),1),DATE(YEAR($AE152),MONTH($AE152),28)),0)</f>
      </c>
      <c r="AT152" s="18">
        <f>IFERROR(_xlfn.BETA.DIST(DATE(YEAR(AT$2),MONTH(AT$2),15),$AD$2,$AE$2,FALSE,DATE(YEAR($AD152),MONTH($AD152),1),DATE(YEAR($AE152),MONTH($AE152),28)),0)</f>
      </c>
      <c r="AU152" s="18">
        <f>IFERROR(_xlfn.BETA.DIST(DATE(YEAR(AU$2),MONTH(AU$2),15),$AD$2,$AE$2,FALSE,DATE(YEAR($AD152),MONTH($AD152),1),DATE(YEAR($AE152),MONTH($AE152),28)),0)</f>
      </c>
      <c r="AV152" s="18">
        <f>SUM(AG152:AU152)</f>
      </c>
      <c r="AW152" s="18">
        <f>IF(J152&lt;&gt;0,J152,IF($AV152=0,0,AG152/$AV152*$Z152))</f>
      </c>
      <c r="AX152" s="18">
        <f>IF(K152&lt;&gt;0,K152,IF($AV152=0,0,AH152/$AV152*$Z152))</f>
      </c>
      <c r="AY152" s="18">
        <f>IF(L152&lt;&gt;0,L152,IF($AV152=0,0,AI152/$AV152*$Z152))</f>
      </c>
      <c r="AZ152" s="18">
        <f>IF(M152&lt;&gt;0,M152,IF($AV152=0,0,AJ152/$AV152*$Z152))</f>
      </c>
      <c r="BA152" s="18">
        <f>IF(N152&lt;&gt;0,N152,IF($AV152=0,0,AK152/$AV152*$Z152))</f>
      </c>
      <c r="BB152" s="18">
        <f>IF(O152&lt;&gt;0,O152,IF($AV152=0,0,AL152/$AV152*$Z152))</f>
      </c>
      <c r="BC152" s="18">
        <f>IF(P152&lt;&gt;0,P152,IF($AV152=0,0,AM152/$AV152*$Z152))</f>
      </c>
      <c r="BD152" s="18">
        <f>IF(Q152&lt;&gt;0,Q152,IF($AV152=0,0,AN152/$AV152*$Z152))</f>
      </c>
      <c r="BE152" s="18">
        <f>IF(R152&lt;&gt;0,R152,IF($AV152=0,0,AO152/$AV152*$Z152))</f>
      </c>
      <c r="BF152" s="18">
        <f>IF(S152&lt;&gt;0,S152,IF($AV152=0,0,AP152/$AV152*$Z152))</f>
      </c>
      <c r="BG152" s="18">
        <f>IF(T152&lt;&gt;0,T152,IF($AV152=0,0,AQ152/$AV152*$Z152))</f>
      </c>
      <c r="BH152" s="18">
        <f>IF(U152&lt;&gt;0,U152,IF($AV152=0,0,AR152/$AV152*$Z152))</f>
      </c>
      <c r="BI152" s="18">
        <f>IF(V152&lt;&gt;0,V152,IF($AV152=0,0,AS152/$AV152*$Z152))</f>
      </c>
      <c r="BJ152" s="18">
        <f>IF(W152&lt;&gt;0,W152,IF($AV152=0,0,AT152/$AV152*$Z152))</f>
      </c>
      <c r="BK152" s="18">
        <f>IF(X152&lt;&gt;0,X152,IF($AV152=0,0,AU152/$AV152*$Z152))</f>
      </c>
      <c r="BL152" s="18">
        <f>SUM(AW152:BK152)</f>
      </c>
      <c r="BM152" s="18">
        <f>I152-BL152</f>
      </c>
    </row>
    <row r="153">
      <c r="A153" s="9" t="str">
        <v/>
      </c>
      <c r="B153" s="9" t="str">
        <v/>
      </c>
      <c r="C153" s="9" t="str">
        <v/>
      </c>
      <c r="D153" s="9" t="str">
        <v/>
      </c>
      <c r="E153" s="9" t="str">
        <v/>
      </c>
      <c r="F153" s="9" t="str">
        <v>Total CashIn</v>
      </c>
      <c r="G153" s="9">
        <f>SUM(G5,G100,G106,G141,G147)</f>
      </c>
      <c r="H153" s="9">
        <f>SUM(H7:H152)</f>
      </c>
      <c r="I153" s="9">
        <f>SUM(I7:I152)</f>
      </c>
      <c r="J153" s="9" t="str">
        <v/>
      </c>
      <c r="K153" s="9" t="str">
        <v/>
      </c>
      <c r="L153" s="9" t="str">
        <v/>
      </c>
      <c r="M153" s="9" t="str">
        <v/>
      </c>
      <c r="N153" s="9" t="str">
        <v/>
      </c>
      <c r="O153" s="9" t="str">
        <v/>
      </c>
      <c r="P153" s="9" t="str">
        <v/>
      </c>
      <c r="Q153" s="9" t="str">
        <v/>
      </c>
      <c r="R153" s="9" t="str">
        <v/>
      </c>
      <c r="S153" s="9" t="str">
        <v/>
      </c>
      <c r="T153" s="9" t="str">
        <v/>
      </c>
      <c r="U153" s="9" t="str">
        <v/>
      </c>
      <c r="V153" s="9" t="str">
        <v/>
      </c>
      <c r="W153" s="9" t="str">
        <v/>
      </c>
      <c r="X153" s="9" t="str">
        <v/>
      </c>
      <c r="Y153" s="9" t="str">
        <v/>
      </c>
      <c r="Z153" s="9" t="str">
        <v/>
      </c>
      <c r="AA153" s="9" t="str">
        <v/>
      </c>
      <c r="AB153" s="9" t="str">
        <v/>
      </c>
      <c r="AC153" s="9" t="str">
        <v/>
      </c>
      <c r="AD153" s="9" t="str">
        <v/>
      </c>
      <c r="AE153" s="9" t="str">
        <v/>
      </c>
      <c r="AF153" s="5" t="str">
        <v/>
      </c>
      <c r="AG153" s="9" t="str">
        <v/>
      </c>
      <c r="AH153" s="9" t="str">
        <v/>
      </c>
      <c r="AI153" s="9" t="str">
        <v/>
      </c>
      <c r="AJ153" s="9" t="str">
        <v/>
      </c>
      <c r="AK153" s="9" t="str">
        <v/>
      </c>
      <c r="AL153" s="9" t="str">
        <v/>
      </c>
      <c r="AM153" s="9" t="str">
        <v/>
      </c>
      <c r="AN153" s="9" t="str">
        <v/>
      </c>
      <c r="AO153" s="9" t="str">
        <v/>
      </c>
      <c r="AP153" s="9" t="str">
        <v/>
      </c>
      <c r="AQ153" s="9" t="str">
        <v/>
      </c>
      <c r="AR153" s="9" t="str">
        <v/>
      </c>
      <c r="AS153" s="9" t="str">
        <v/>
      </c>
      <c r="AT153" s="9" t="str">
        <v/>
      </c>
      <c r="AU153" s="9" t="str">
        <v/>
      </c>
      <c r="AV153" s="9" t="str">
        <v/>
      </c>
      <c r="AW153" s="9">
        <f>SUM(AW7:AW152)</f>
      </c>
      <c r="AX153" s="9">
        <f>SUM(AX7:AX152)</f>
      </c>
      <c r="AY153" s="9">
        <f>SUM(AY7:AY152)</f>
      </c>
      <c r="AZ153" s="9">
        <f>SUM(AZ7:AZ152)</f>
      </c>
      <c r="BA153" s="9">
        <f>SUM(BA7:BA152)</f>
      </c>
      <c r="BB153" s="9">
        <f>SUM(BB7:BB152)</f>
      </c>
      <c r="BC153" s="9">
        <f>SUM(BC7:BC152)</f>
      </c>
      <c r="BD153" s="9">
        <f>SUM(BD7:BD152)</f>
      </c>
      <c r="BE153" s="9">
        <f>SUM(BE7:BE152)</f>
      </c>
      <c r="BF153" s="9">
        <f>SUM(BF7:BF152)</f>
      </c>
      <c r="BG153" s="9">
        <f>SUM(BG7:BG152)</f>
      </c>
      <c r="BH153" s="9">
        <f>SUM(BH7:BH152)</f>
      </c>
      <c r="BI153" s="9">
        <f>SUM(BI7:BI152)</f>
      </c>
      <c r="BJ153" s="9">
        <f>SUM(BJ7:BJ152)</f>
      </c>
      <c r="BK153" s="9">
        <f>SUM(BK7:BK152)</f>
      </c>
      <c r="BL153" s="9">
        <f>SUM(AW153:BK153)</f>
      </c>
      <c r="BM153" s="9" t="str">
        <v/>
      </c>
    </row>
  </sheetData>
  <ignoredErrors>
    <ignoredError numberStoredAsText="1" sqref="A1:BM153"/>
  </ignoredErrors>
</worksheet>
</file>

<file path=xl/worksheets/sheet12.xml><?xml version="1.0" encoding="utf-8"?>
<worksheet xmlns="http://schemas.openxmlformats.org/spreadsheetml/2006/main" xmlns:r="http://schemas.openxmlformats.org/officeDocument/2006/relationships">
  <dimension ref="A1:U20"/>
  <sheetViews>
    <sheetView workbookViewId="0"/>
  </sheetViews>
  <cols>
    <col min="1" max="1" width="8.83203125" customWidth="1"/>
    <col min="2" max="2" width="8.83203125" customWidth="1"/>
    <col min="3" max="3" width="8.83203125" customWidth="1"/>
    <col min="4" max="4" width="42.83203125" customWidth="1"/>
    <col min="5" max="5" width="18.83203125" customWidth="1"/>
    <col min="6" max="6" width="14.83203125" customWidth="1"/>
    <col min="7" max="7" width="14.83203125" customWidth="1"/>
    <col min="8" max="8" width="14.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14.83203125" customWidth="1"/>
    <col min="16" max="16" width="14.83203125" customWidth="1"/>
    <col min="17" max="17" width="14.83203125" customWidth="1"/>
    <col min="18" max="18" width="14.83203125" customWidth="1"/>
    <col min="19" max="19" width="14.83203125" customWidth="1"/>
    <col min="20" max="20" width="14.83203125" customWidth="1"/>
    <col min="21" max="21" width="14.83203125" customWidth="1"/>
  </cols>
  <sheetData>
    <row r="2">
      <c r="D2" s="23" t="str">
        <v>Total In (EUR)</v>
      </c>
      <c r="E2" s="23" t="str">
        <v>Total</v>
      </c>
      <c r="F2" s="23">
        <v>45992</v>
      </c>
      <c r="G2" s="23">
        <v>46023</v>
      </c>
      <c r="H2" s="23">
        <v>46054</v>
      </c>
      <c r="I2" s="23">
        <v>46082</v>
      </c>
      <c r="J2" s="23">
        <v>46113</v>
      </c>
      <c r="K2" s="23">
        <v>46143</v>
      </c>
      <c r="L2" s="23">
        <v>46174</v>
      </c>
      <c r="M2" s="23">
        <v>46204</v>
      </c>
      <c r="N2" s="23">
        <v>46235</v>
      </c>
      <c r="O2" s="23">
        <v>46266</v>
      </c>
      <c r="P2" s="23">
        <v>46296</v>
      </c>
      <c r="Q2" s="23">
        <v>46327</v>
      </c>
      <c r="R2" s="23">
        <v>46357</v>
      </c>
      <c r="S2" s="23">
        <v>46388</v>
      </c>
      <c r="T2" s="23">
        <v>46419</v>
      </c>
    </row>
    <row r="3">
      <c r="D3" s="28" t="str">
        <v>Total In (EUR)</v>
      </c>
      <c r="E3" s="29">
        <f>SUM(F3:T3)</f>
      </c>
      <c r="F3" s="27">
        <f>SUM(F4:F5)</f>
      </c>
      <c r="G3" s="27">
        <f>SUM(G4:G5)</f>
      </c>
      <c r="H3" s="27">
        <f>SUM(H4:H5)</f>
      </c>
      <c r="I3" s="27">
        <f>SUM(I4:I5)</f>
      </c>
      <c r="J3" s="27">
        <f>SUM(J4:J5)</f>
      </c>
      <c r="K3" s="27">
        <f>SUM(K4:K5)</f>
      </c>
      <c r="L3" s="27">
        <f>SUM(L4:L5)</f>
      </c>
      <c r="M3" s="27">
        <f>SUM(M4:M5)</f>
      </c>
      <c r="N3" s="27">
        <f>SUM(N4:N5)</f>
      </c>
      <c r="O3" s="27">
        <f>SUM(O4:O5)</f>
      </c>
      <c r="P3" s="27">
        <f>SUM(P4:P5)</f>
      </c>
      <c r="Q3" s="27">
        <f>SUM(Q4:Q5)</f>
      </c>
      <c r="R3" s="27">
        <f>SUM(R4:R5)</f>
      </c>
      <c r="S3" s="27">
        <f>SUM(S4:S5)</f>
      </c>
      <c r="T3" s="27">
        <f>SUM(T4:T5)</f>
      </c>
    </row>
    <row r="4">
      <c r="D4" s="28" t="str">
        <v>AP</v>
      </c>
      <c r="E4" s="29">
        <f>SUM(F4:T4)</f>
      </c>
      <c r="F4" s="27">
        <v>0</v>
      </c>
      <c r="G4" s="27">
        <v>0</v>
      </c>
      <c r="H4" s="27">
        <v>0</v>
      </c>
      <c r="I4" s="27">
        <v>0</v>
      </c>
      <c r="J4" s="27">
        <v>0</v>
      </c>
      <c r="K4" s="27">
        <v>0</v>
      </c>
      <c r="L4" s="27">
        <v>0</v>
      </c>
      <c r="M4" s="27">
        <v>0</v>
      </c>
      <c r="N4" s="27">
        <v>0</v>
      </c>
      <c r="O4" s="27">
        <v>0</v>
      </c>
      <c r="P4" s="27">
        <v>0</v>
      </c>
      <c r="Q4" s="27">
        <v>0</v>
      </c>
      <c r="R4" s="27">
        <v>0</v>
      </c>
      <c r="S4" s="27">
        <v>0</v>
      </c>
      <c r="T4" s="27">
        <v>0</v>
      </c>
    </row>
    <row r="5">
      <c r="D5" s="28" t="str">
        <v>Progress</v>
      </c>
      <c r="E5" s="29">
        <f>SUM(F5:T5)</f>
      </c>
      <c r="F5" s="26">
        <f>F19</f>
      </c>
      <c r="G5" s="26">
        <f>G19</f>
      </c>
      <c r="H5" s="26">
        <f>H19</f>
      </c>
      <c r="I5" s="26">
        <f>I19</f>
      </c>
      <c r="J5" s="26">
        <f>J19</f>
      </c>
      <c r="K5" s="26">
        <f>K19</f>
      </c>
      <c r="L5" s="26">
        <f>L19</f>
      </c>
      <c r="M5" s="26">
        <f>M19</f>
      </c>
      <c r="N5" s="26">
        <f>N19</f>
      </c>
      <c r="O5" s="26">
        <f>O19</f>
      </c>
      <c r="P5" s="26">
        <f>P19</f>
      </c>
      <c r="Q5" s="26">
        <f>Q19</f>
      </c>
      <c r="R5" s="26">
        <f>R19</f>
      </c>
      <c r="S5" s="26">
        <f>S19</f>
      </c>
      <c r="T5" s="26">
        <f>T19</f>
      </c>
    </row>
    <row r="12">
      <c r="C12" s="31" t="str">
        <v>Discipline</v>
      </c>
      <c r="D12" s="31" t="str">
        <v>Invoicing</v>
      </c>
      <c r="E12" s="31" t="str">
        <v>Total</v>
      </c>
      <c r="F12" s="31">
        <v>45992</v>
      </c>
      <c r="G12" s="31">
        <v>46023</v>
      </c>
      <c r="H12" s="31">
        <v>46054</v>
      </c>
      <c r="I12" s="31">
        <v>46082</v>
      </c>
      <c r="J12" s="31">
        <v>46113</v>
      </c>
      <c r="K12" s="31">
        <v>46143</v>
      </c>
      <c r="L12" s="31">
        <v>46174</v>
      </c>
      <c r="M12" s="31">
        <v>46204</v>
      </c>
      <c r="N12" s="31">
        <v>46235</v>
      </c>
      <c r="O12" s="31">
        <v>46266</v>
      </c>
      <c r="P12" s="31">
        <v>46296</v>
      </c>
      <c r="Q12" s="31">
        <v>46327</v>
      </c>
      <c r="R12" s="31">
        <v>46357</v>
      </c>
      <c r="S12" s="31">
        <v>46388</v>
      </c>
      <c r="T12" s="31">
        <v>46419</v>
      </c>
    </row>
    <row r="13">
      <c r="D13" s="28" t="str">
        <v>Total</v>
      </c>
      <c r="E13" s="29">
        <f>SUM(F13:T13)</f>
      </c>
      <c r="F13" s="27">
        <f>'DEMO 220-66-11 kV G Cash in EUR'!AW153</f>
      </c>
      <c r="G13" s="27">
        <f>'DEMO 220-66-11 kV G Cash in EUR'!AX153</f>
      </c>
      <c r="H13" s="27">
        <f>'DEMO 220-66-11 kV G Cash in EUR'!AY153</f>
      </c>
      <c r="I13" s="27">
        <f>'DEMO 220-66-11 kV G Cash in EUR'!AZ153</f>
      </c>
      <c r="J13" s="27">
        <f>'DEMO 220-66-11 kV G Cash in EUR'!BA153</f>
      </c>
      <c r="K13" s="27">
        <f>'DEMO 220-66-11 kV G Cash in EUR'!BB153</f>
      </c>
      <c r="L13" s="27">
        <f>'DEMO 220-66-11 kV G Cash in EUR'!BC153</f>
      </c>
      <c r="M13" s="27">
        <f>'DEMO 220-66-11 kV G Cash in EUR'!BD153</f>
      </c>
      <c r="N13" s="27">
        <f>'DEMO 220-66-11 kV G Cash in EUR'!BE153</f>
      </c>
      <c r="O13" s="27">
        <f>'DEMO 220-66-11 kV G Cash in EUR'!BF153</f>
      </c>
      <c r="P13" s="27">
        <f>'DEMO 220-66-11 kV G Cash in EUR'!BG153</f>
      </c>
      <c r="Q13" s="27">
        <f>'DEMO 220-66-11 kV G Cash in EUR'!BH153</f>
      </c>
      <c r="R13" s="27">
        <f>'DEMO 220-66-11 kV G Cash in EUR'!BI153</f>
      </c>
      <c r="S13" s="27">
        <f>'DEMO 220-66-11 kV G Cash in EUR'!BJ153</f>
      </c>
      <c r="T13" s="27">
        <f>'DEMO 220-66-11 kV G Cash in EUR'!BK153</f>
      </c>
    </row>
    <row r="14">
      <c r="D14" s="28" t="str">
        <v>VAT</v>
      </c>
      <c r="E14" s="29">
        <f>SUM(F14:T14)</f>
      </c>
      <c r="F14" s="26">
        <f>(F13/(1+0))*0</f>
      </c>
      <c r="G14" s="26">
        <f>(G13/(1+0))*0</f>
      </c>
      <c r="H14" s="26">
        <f>(H13/(1+0))*0</f>
      </c>
      <c r="I14" s="26">
        <f>(I13/(1+0))*0</f>
      </c>
      <c r="J14" s="26">
        <f>(J13/(1+0))*0</f>
      </c>
      <c r="K14" s="26">
        <f>(K13/(1+0))*0</f>
      </c>
      <c r="L14" s="26">
        <f>(L13/(1+0))*0</f>
      </c>
      <c r="M14" s="26">
        <f>(M13/(1+0))*0</f>
      </c>
      <c r="N14" s="26">
        <f>(N13/(1+0))*0</f>
      </c>
      <c r="O14" s="26">
        <f>(O13/(1+0))*0</f>
      </c>
      <c r="P14" s="26">
        <f>(P13/(1+0))*0</f>
      </c>
      <c r="Q14" s="26">
        <f>(Q13/(1+0))*0</f>
      </c>
      <c r="R14" s="26">
        <f>(R13/(1+0))*0</f>
      </c>
      <c r="S14" s="26">
        <f>(S13/(1+0))*0</f>
      </c>
      <c r="T14" s="26">
        <f>(T13/(1+0))*0</f>
      </c>
    </row>
    <row r="15">
      <c r="D15" s="28" t="str">
        <v>Advanced Payment Deduction (AP)</v>
      </c>
      <c r="E15" s="29">
        <f>SUM(F15:T15)</f>
      </c>
      <c r="F15" s="26">
        <f>F13*0</f>
      </c>
      <c r="G15" s="26">
        <f>G13*0</f>
      </c>
      <c r="H15" s="26">
        <f>H13*0</f>
      </c>
      <c r="I15" s="26">
        <f>I13*0</f>
      </c>
      <c r="J15" s="26">
        <f>J13*0</f>
      </c>
      <c r="K15" s="26">
        <f>K13*0</f>
      </c>
      <c r="L15" s="26">
        <f>L13*0</f>
      </c>
      <c r="M15" s="26">
        <f>M13*0</f>
      </c>
      <c r="N15" s="26">
        <f>N13*0</f>
      </c>
      <c r="O15" s="26">
        <f>O13*0</f>
      </c>
      <c r="P15" s="26">
        <f>P13*0</f>
      </c>
      <c r="Q15" s="26">
        <f>Q13*0</f>
      </c>
      <c r="R15" s="26">
        <f>R13*0</f>
      </c>
      <c r="S15" s="26">
        <f>S13*0</f>
      </c>
      <c r="T15" s="26">
        <f>T13*0</f>
      </c>
    </row>
    <row r="16">
      <c r="D16" s="28" t="str">
        <v>Stamp Duties &amp; Additional Stamp Duties</v>
      </c>
      <c r="E16" s="29">
        <f>SUM(F16:T16)</f>
      </c>
      <c r="F16" s="26">
        <f>(F13/(1+0))*0</f>
      </c>
      <c r="G16" s="26">
        <f>(G13/(1+0))*0</f>
      </c>
      <c r="H16" s="26">
        <f>(H13/(1+0))*0</f>
      </c>
      <c r="I16" s="26">
        <f>(I13/(1+0))*0</f>
      </c>
      <c r="J16" s="26">
        <f>(J13/(1+0))*0</f>
      </c>
      <c r="K16" s="26">
        <f>(K13/(1+0))*0</f>
      </c>
      <c r="L16" s="26">
        <f>(L13/(1+0))*0</f>
      </c>
      <c r="M16" s="26">
        <f>(M13/(1+0))*0</f>
      </c>
      <c r="N16" s="26">
        <f>(N13/(1+0))*0</f>
      </c>
      <c r="O16" s="26">
        <f>(O13/(1+0))*0</f>
      </c>
      <c r="P16" s="26">
        <f>(P13/(1+0))*0</f>
      </c>
      <c r="Q16" s="26">
        <f>(Q13/(1+0))*0</f>
      </c>
      <c r="R16" s="26">
        <f>(R13/(1+0))*0</f>
      </c>
      <c r="S16" s="26">
        <f>(S13/(1+0))*0</f>
      </c>
      <c r="T16" s="26">
        <f>(T13/(1+0))*0</f>
      </c>
    </row>
    <row r="17">
      <c r="D17" s="28" t="str">
        <v>Governmental Deductions</v>
      </c>
      <c r="E17" s="29">
        <f>SUM(F17:T17)</f>
      </c>
      <c r="F17" s="26">
        <f>(F13/(1+0))*0.008999999999999574</f>
      </c>
      <c r="G17" s="26">
        <f>(G13/(1+0))*0.008999999999999574</f>
      </c>
      <c r="H17" s="26">
        <f>(H13/(1+0))*0.008999999999999574</f>
      </c>
      <c r="I17" s="26">
        <f>(I13/(1+0))*0.008999999999999574</f>
      </c>
      <c r="J17" s="26">
        <f>(J13/(1+0))*0.008999999999999574</f>
      </c>
      <c r="K17" s="26">
        <f>(K13/(1+0))*0.008999999999999574</f>
      </c>
      <c r="L17" s="26">
        <f>(L13/(1+0))*0.008999999999999574</f>
      </c>
      <c r="M17" s="26">
        <f>(M13/(1+0))*0.008999999999999574</f>
      </c>
      <c r="N17" s="26">
        <f>(N13/(1+0))*0.008999999999999574</f>
      </c>
      <c r="O17" s="26">
        <f>(O13/(1+0))*0.008999999999999574</f>
      </c>
      <c r="P17" s="26">
        <f>(P13/(1+0))*0.008999999999999574</f>
      </c>
      <c r="Q17" s="26">
        <f>(Q13/(1+0))*0.008999999999999574</f>
      </c>
      <c r="R17" s="26">
        <f>(R13/(1+0))*0.008999999999999574</f>
      </c>
      <c r="S17" s="26">
        <f>(S13/(1+0))*0.008999999999999574</f>
      </c>
      <c r="T17" s="26">
        <f>(T13/(1+0))*0.008999999999999574</f>
      </c>
    </row>
    <row r="18">
      <c r="D18" s="28" t="str">
        <v>Viva Egypt</v>
      </c>
      <c r="E18" s="29">
        <f>SUM(F18:T18)</f>
      </c>
      <c r="F18" s="26">
        <f>(F13/(1+0))*0</f>
      </c>
      <c r="G18" s="26">
        <f>(G13/(1+0))*0</f>
      </c>
      <c r="H18" s="26">
        <f>(H13/(1+0))*0</f>
      </c>
      <c r="I18" s="26">
        <f>(I13/(1+0))*0</f>
      </c>
      <c r="J18" s="26">
        <f>(J13/(1+0))*0</f>
      </c>
      <c r="K18" s="26">
        <f>(K13/(1+0))*0</f>
      </c>
      <c r="L18" s="26">
        <f>(L13/(1+0))*0</f>
      </c>
      <c r="M18" s="26">
        <f>(M13/(1+0))*0</f>
      </c>
      <c r="N18" s="26">
        <f>(N13/(1+0))*0</f>
      </c>
      <c r="O18" s="26">
        <f>(O13/(1+0))*0</f>
      </c>
      <c r="P18" s="26">
        <f>(P13/(1+0))*0</f>
      </c>
      <c r="Q18" s="26">
        <f>(Q13/(1+0))*0</f>
      </c>
      <c r="R18" s="26">
        <f>(R13/(1+0))*0</f>
      </c>
      <c r="S18" s="26">
        <f>(S13/(1+0))*0</f>
      </c>
      <c r="T18" s="26">
        <f>(T13/(1+0))*0</f>
      </c>
    </row>
    <row r="19">
      <c r="D19" s="28" t="str">
        <v>Net</v>
      </c>
      <c r="E19" s="29">
        <f>SUM(F19:T19)</f>
      </c>
      <c r="F19" s="33">
        <f>F13-F14-F15-F16-F17-F18</f>
      </c>
      <c r="G19" s="33">
        <f>G13-G14-G15-G16-G17-G18</f>
      </c>
      <c r="H19" s="33">
        <f>H13-H14-H15-H16-H17-H18</f>
      </c>
      <c r="I19" s="33">
        <f>I13-I14-I15-I16-I17-I18</f>
      </c>
      <c r="J19" s="33">
        <f>J13-J14-J15-J16-J17-J18</f>
      </c>
      <c r="K19" s="33">
        <f>K13-K14-K15-K16-K17-K18</f>
      </c>
      <c r="L19" s="33">
        <f>L13-L14-L15-L16-L17-L18</f>
      </c>
      <c r="M19" s="33">
        <f>M13-M14-M15-M16-M17-M18</f>
      </c>
      <c r="N19" s="33">
        <f>N13-N14-N15-N16-N17-N18</f>
      </c>
      <c r="O19" s="33">
        <f>O13-O14-O15-O16-O17-O18</f>
      </c>
      <c r="P19" s="33">
        <f>P13-P14-P15-P16-P17-P18</f>
      </c>
      <c r="Q19" s="33">
        <f>Q13-Q14-Q15-Q16-Q17-Q18</f>
      </c>
      <c r="R19" s="33">
        <f>R13-R14-R15-R16-R17-R18</f>
      </c>
      <c r="S19" s="33">
        <f>S13-S14-S15-S16-S17-S18</f>
      </c>
      <c r="T19" s="33">
        <f>T13-T14-T15-T16-T17-T18</f>
      </c>
    </row>
  </sheetData>
  <ignoredErrors>
    <ignoredError numberStoredAsText="1" sqref="A1:U20"/>
  </ignoredErrors>
</worksheet>
</file>

<file path=xl/worksheets/sheet13.xml><?xml version="1.0" encoding="utf-8"?>
<worksheet xmlns="http://schemas.openxmlformats.org/spreadsheetml/2006/main" xmlns:r="http://schemas.openxmlformats.org/officeDocument/2006/relationships">
  <sheetPr>
    <outlinePr summaryBelow="0" summaryRight="1"/>
  </sheetPr>
  <dimension ref="A1:BK56"/>
  <sheetViews>
    <sheetView workbookViewId="0"/>
  </sheetViews>
  <cols>
    <col min="1" max="1" width="12.83203125" customWidth="1"/>
    <col min="2" max="2" width="10.83203125" customWidth="1"/>
    <col min="3" max="3" width="10.83203125" customWidth="1"/>
    <col min="4" max="4" width="8.83203125" customWidth="1"/>
    <col min="5" max="5" width="35.83203125" customWidth="1"/>
    <col min="6" max="6" width="15.83203125" customWidth="1"/>
    <col min="7" max="7" width="15.83203125" customWidth="1"/>
    <col min="8" max="8" width="15.83203125" customWidth="1"/>
    <col min="9" max="9" width="12.83203125" customWidth="1" level="1" outlineLevel="1"/>
    <col min="10" max="10" width="12.83203125" customWidth="1" level="1" outlineLevel="1"/>
    <col min="11" max="11" width="12.83203125" customWidth="1" level="1" outlineLevel="1"/>
    <col min="12" max="12" width="12.83203125" customWidth="1" level="1" outlineLevel="1"/>
    <col min="13" max="13" width="12.83203125" customWidth="1" level="1" outlineLevel="1"/>
    <col min="14" max="14" width="12.83203125" customWidth="1" level="1" outlineLevel="1"/>
    <col min="15" max="15" width="12.83203125" customWidth="1" level="1" outlineLevel="1"/>
    <col min="16" max="16" width="12.83203125" customWidth="1" level="1" outlineLevel="1"/>
    <col min="17" max="17" width="12.83203125" customWidth="1" level="1" outlineLevel="1"/>
    <col min="18" max="18" width="12.83203125" customWidth="1" level="1" outlineLevel="1"/>
    <col min="19" max="19" width="12.83203125" customWidth="1" level="1" outlineLevel="1"/>
    <col min="20" max="20" width="12.83203125" customWidth="1" level="1" outlineLevel="1"/>
    <col min="21" max="21" width="12.83203125" customWidth="1" level="1" outlineLevel="1"/>
    <col min="22" max="22" width="12.83203125" customWidth="1" level="1" outlineLevel="1"/>
    <col min="23" max="23" width="12.83203125" customWidth="1" level="1" outlineLevel="1"/>
    <col min="24" max="24" width="12.83203125" customWidth="1"/>
    <col min="25" max="25" width="12.83203125" customWidth="1"/>
    <col min="26" max="26" width="12.83203125" customWidth="1"/>
    <col min="27" max="27" width="12.83203125" customWidth="1"/>
    <col min="28" max="28" width="12.83203125" customWidth="1"/>
    <col min="29" max="29" width="12.83203125" customWidth="1"/>
    <col min="30" max="30" width="12.83203125" customWidth="1"/>
    <col min="31" max="31" width="12.83203125" customWidth="1" level="1" outlineLevel="1"/>
    <col min="32" max="32" width="12.83203125" customWidth="1" level="1" outlineLevel="1"/>
    <col min="33" max="33" width="12.83203125" customWidth="1" level="1" outlineLevel="1"/>
    <col min="34" max="34" width="12.83203125" customWidth="1" level="1" outlineLevel="1"/>
    <col min="35" max="35" width="12.83203125" customWidth="1" level="1" outlineLevel="1"/>
    <col min="36" max="36" width="12.83203125" customWidth="1" level="1" outlineLevel="1"/>
    <col min="37" max="37" width="12.83203125" customWidth="1" level="1" outlineLevel="1"/>
    <col min="38" max="38" width="12.83203125" customWidth="1" level="1" outlineLevel="1"/>
    <col min="39" max="39" width="12.83203125" customWidth="1" level="1" outlineLevel="1"/>
    <col min="40" max="40" width="12.83203125" customWidth="1" level="1" outlineLevel="1"/>
    <col min="41" max="41" width="12.83203125" customWidth="1" level="1" outlineLevel="1"/>
    <col min="42" max="42" width="12.83203125" customWidth="1" level="1" outlineLevel="1"/>
    <col min="43" max="43" width="12.83203125" customWidth="1" level="1" outlineLevel="1"/>
    <col min="44" max="44" width="12.83203125" customWidth="1" level="1" outlineLevel="1"/>
    <col min="45" max="45" width="12.83203125" customWidth="1" level="1" outlineLevel="1"/>
    <col min="46" max="46" width="12.83203125" customWidth="1"/>
    <col min="47" max="47" width="12.83203125" customWidth="1" level="1" outlineLevel="1"/>
    <col min="48" max="48" width="12.83203125" customWidth="1" level="1" outlineLevel="1"/>
    <col min="49" max="49" width="12.83203125" customWidth="1" level="1" outlineLevel="1"/>
    <col min="50" max="50" width="12.83203125" customWidth="1" level="1" outlineLevel="1"/>
    <col min="51" max="51" width="12.83203125" customWidth="1" level="1" outlineLevel="1"/>
    <col min="52" max="52" width="12.83203125" customWidth="1" level="1" outlineLevel="1"/>
    <col min="53" max="53" width="12.83203125" customWidth="1" level="1" outlineLevel="1"/>
    <col min="54" max="54" width="12.83203125" customWidth="1" level="1" outlineLevel="1"/>
    <col min="55" max="55" width="12.83203125" customWidth="1" level="1" outlineLevel="1"/>
    <col min="56" max="56" width="12.83203125" customWidth="1" level="1" outlineLevel="1"/>
    <col min="57" max="57" width="12.83203125" customWidth="1" level="1" outlineLevel="1"/>
    <col min="58" max="58" width="12.83203125" customWidth="1" level="1" outlineLevel="1"/>
    <col min="59" max="59" width="12.83203125" customWidth="1" level="1" outlineLevel="1"/>
    <col min="60" max="60" width="12.83203125" customWidth="1" level="1" outlineLevel="1"/>
    <col min="61" max="61" width="12.83203125" customWidth="1" level="1" outlineLevel="1"/>
    <col min="62" max="62" width="12.83203125" customWidth="1"/>
    <col min="63" max="63" width="12.83203125" customWidth="1"/>
    <col min="64" max="64" width="12.83203125" customWidth="1"/>
  </cols>
  <sheetData>
    <row r="1" ht="36" customHeight="1" xml:space="preserve">
      <c r="A1" s="4" t="str">
        <v/>
      </c>
      <c r="B1" s="4" t="str">
        <v/>
      </c>
      <c r="C1" s="4" t="str">
        <v/>
      </c>
      <c r="D1" s="4" t="str">
        <v/>
      </c>
      <c r="E1" s="4" t="str">
        <v/>
      </c>
      <c r="F1" s="4" t="str">
        <v>Dry Cost EUR</v>
      </c>
      <c r="G1" s="4" t="str">
        <v>W/O AP</v>
      </c>
      <c r="H1" s="4" t="str">
        <v>W AP</v>
      </c>
      <c r="I1" s="4" t="str">
        <v>Actual Cash Out</v>
      </c>
      <c r="J1" s="4" t="str">
        <v>Actual Cash Out</v>
      </c>
      <c r="K1" s="4" t="str">
        <v>Actual Cash Out</v>
      </c>
      <c r="L1" s="4" t="str">
        <v>Actual Cash Out</v>
      </c>
      <c r="M1" s="4" t="str">
        <v>Actual Cash Out</v>
      </c>
      <c r="N1" s="4" t="str">
        <v>Actual Cash Out</v>
      </c>
      <c r="O1" s="4" t="str">
        <v>Actual Cash Out</v>
      </c>
      <c r="P1" s="4" t="str">
        <v>Actual Cash Out</v>
      </c>
      <c r="Q1" s="4" t="str">
        <v>Actual Cash Out</v>
      </c>
      <c r="R1" s="4" t="str">
        <v>Actual Cash Out</v>
      </c>
      <c r="S1" s="4" t="str">
        <v>Actual Cash Out</v>
      </c>
      <c r="T1" s="4" t="str">
        <v>Actual Cash Out</v>
      </c>
      <c r="U1" s="4" t="str">
        <v>Actual Cash Out</v>
      </c>
      <c r="V1" s="4" t="str">
        <v>Actual Cash Out</v>
      </c>
      <c r="W1" s="4" t="str">
        <v>Actual Cash Out</v>
      </c>
      <c r="X1" s="4" t="str" xml:space="preserve">
        <v xml:space="preserve">Cash flow 
Estimate to Completion</v>
      </c>
      <c r="Y1" s="4" t="str">
        <v>Progress Dates</v>
      </c>
      <c r="Z1" s="4" t="str">
        <v/>
      </c>
      <c r="AA1" s="4" t="str">
        <v/>
      </c>
      <c r="AB1" s="4" t="str">
        <v>Cash Out Dates</v>
      </c>
      <c r="AC1" s="4" t="str">
        <v/>
      </c>
      <c r="AD1" s="5" t="str">
        <v/>
      </c>
      <c r="AE1" s="4" t="str">
        <v/>
      </c>
      <c r="AF1" s="4" t="str">
        <v/>
      </c>
      <c r="AG1" s="4" t="str">
        <v/>
      </c>
      <c r="AH1" s="4" t="str">
        <v/>
      </c>
      <c r="AI1" s="4" t="str">
        <v/>
      </c>
      <c r="AJ1" s="4" t="str">
        <v/>
      </c>
      <c r="AK1" s="4" t="str">
        <v/>
      </c>
      <c r="AL1" s="4" t="str">
        <v/>
      </c>
      <c r="AM1" s="4" t="str">
        <v/>
      </c>
      <c r="AN1" s="4" t="str">
        <v/>
      </c>
      <c r="AO1" s="4" t="str">
        <v/>
      </c>
      <c r="AP1" s="4" t="str">
        <v/>
      </c>
      <c r="AQ1" s="4" t="str">
        <v/>
      </c>
      <c r="AR1" s="4" t="str">
        <v/>
      </c>
      <c r="AS1" s="4" t="str">
        <v/>
      </c>
      <c r="AT1" s="4" t="str">
        <v/>
      </c>
      <c r="AU1" s="4" t="str">
        <v/>
      </c>
      <c r="AV1" s="4" t="str">
        <v/>
      </c>
      <c r="AW1" s="4" t="str">
        <v/>
      </c>
      <c r="AX1" s="4" t="str">
        <v/>
      </c>
      <c r="AY1" s="4" t="str">
        <v/>
      </c>
      <c r="AZ1" s="4" t="str">
        <v/>
      </c>
      <c r="BA1" s="4" t="str">
        <v/>
      </c>
      <c r="BB1" s="4" t="str">
        <v/>
      </c>
      <c r="BC1" s="4" t="str">
        <v/>
      </c>
      <c r="BD1" s="4" t="str">
        <v/>
      </c>
      <c r="BE1" s="4" t="str">
        <v/>
      </c>
      <c r="BF1" s="4" t="str">
        <v/>
      </c>
      <c r="BG1" s="4" t="str">
        <v/>
      </c>
      <c r="BH1" s="4" t="str">
        <v/>
      </c>
      <c r="BI1" s="4" t="str">
        <v/>
      </c>
      <c r="BJ1" s="4" t="str">
        <v/>
      </c>
      <c r="BK1" s="4" t="str">
        <v/>
      </c>
    </row>
    <row r="2" ht="28" customHeight="1">
      <c r="A2" s="3" t="str">
        <v>Parent Task</v>
      </c>
      <c r="B2" s="3" t="str">
        <v>Start ID</v>
      </c>
      <c r="C2" s="3" t="str">
        <v>Finish ID</v>
      </c>
      <c r="D2" s="3" t="str">
        <v>%</v>
      </c>
      <c r="E2" s="3" t="str">
        <v>Item Description</v>
      </c>
      <c r="F2" s="3" t="str">
        <v/>
      </c>
      <c r="G2" s="3" t="str">
        <v/>
      </c>
      <c r="H2" s="3" t="str">
        <v/>
      </c>
      <c r="I2" s="7">
        <v>46022</v>
      </c>
      <c r="J2" s="7">
        <v>46053</v>
      </c>
      <c r="K2" s="7">
        <v>46081</v>
      </c>
      <c r="L2" s="7">
        <v>46112</v>
      </c>
      <c r="M2" s="7">
        <v>46142</v>
      </c>
      <c r="N2" s="7">
        <v>46173</v>
      </c>
      <c r="O2" s="7">
        <v>46203</v>
      </c>
      <c r="P2" s="7">
        <v>46234</v>
      </c>
      <c r="Q2" s="7">
        <v>46265</v>
      </c>
      <c r="R2" s="7">
        <v>46295</v>
      </c>
      <c r="S2" s="7">
        <v>46326</v>
      </c>
      <c r="T2" s="7">
        <v>46356</v>
      </c>
      <c r="U2" s="7">
        <v>46387</v>
      </c>
      <c r="V2" s="7">
        <v>46418</v>
      </c>
      <c r="W2" s="7">
        <v>46446</v>
      </c>
      <c r="X2" s="3" t="str">
        <v/>
      </c>
      <c r="Y2" s="3" t="str">
        <v xml:space="preserve">Start </v>
      </c>
      <c r="Z2" s="3" t="str">
        <v>End</v>
      </c>
      <c r="AA2" s="3" t="str">
        <v/>
      </c>
      <c r="AB2" s="3">
        <v>2</v>
      </c>
      <c r="AC2" s="3">
        <v>2</v>
      </c>
      <c r="AD2" s="5" t="str">
        <v/>
      </c>
      <c r="AE2" s="7">
        <v>46022</v>
      </c>
      <c r="AF2" s="7">
        <v>46053</v>
      </c>
      <c r="AG2" s="7">
        <v>46081</v>
      </c>
      <c r="AH2" s="7">
        <v>46112</v>
      </c>
      <c r="AI2" s="7">
        <v>46142</v>
      </c>
      <c r="AJ2" s="7">
        <v>46173</v>
      </c>
      <c r="AK2" s="7">
        <v>46203</v>
      </c>
      <c r="AL2" s="7">
        <v>46234</v>
      </c>
      <c r="AM2" s="7">
        <v>46265</v>
      </c>
      <c r="AN2" s="7">
        <v>46295</v>
      </c>
      <c r="AO2" s="7">
        <v>46326</v>
      </c>
      <c r="AP2" s="7">
        <v>46356</v>
      </c>
      <c r="AQ2" s="7">
        <v>46387</v>
      </c>
      <c r="AR2" s="7">
        <v>46418</v>
      </c>
      <c r="AS2" s="7">
        <v>46446</v>
      </c>
      <c r="AT2" s="3" t="str">
        <v>TOTAL</v>
      </c>
      <c r="AU2" s="7">
        <v>46022</v>
      </c>
      <c r="AV2" s="7">
        <v>46053</v>
      </c>
      <c r="AW2" s="7">
        <v>46081</v>
      </c>
      <c r="AX2" s="7">
        <v>46112</v>
      </c>
      <c r="AY2" s="7">
        <v>46142</v>
      </c>
      <c r="AZ2" s="7">
        <v>46173</v>
      </c>
      <c r="BA2" s="7">
        <v>46203</v>
      </c>
      <c r="BB2" s="7">
        <v>46234</v>
      </c>
      <c r="BC2" s="7">
        <v>46265</v>
      </c>
      <c r="BD2" s="7">
        <v>46295</v>
      </c>
      <c r="BE2" s="7">
        <v>46326</v>
      </c>
      <c r="BF2" s="7">
        <v>46356</v>
      </c>
      <c r="BG2" s="7">
        <v>46387</v>
      </c>
      <c r="BH2" s="7">
        <v>46418</v>
      </c>
      <c r="BI2" s="7">
        <v>46446</v>
      </c>
      <c r="BJ2" s="3" t="str">
        <v>Total</v>
      </c>
      <c r="BK2" s="3" t="str">
        <v/>
      </c>
    </row>
    <row r="3">
      <c r="A3" s="9" t="str">
        <v/>
      </c>
      <c r="B3" s="9" t="str">
        <v/>
      </c>
      <c r="C3" s="9" t="str">
        <v/>
      </c>
      <c r="D3" s="9" t="str">
        <v/>
      </c>
      <c r="E3" s="9" t="str">
        <v/>
      </c>
      <c r="F3" s="9" t="str">
        <v/>
      </c>
      <c r="G3" s="9" t="str">
        <v/>
      </c>
      <c r="H3" s="9" t="str">
        <v/>
      </c>
      <c r="I3" s="9" t="str">
        <v/>
      </c>
      <c r="J3" s="9" t="str">
        <v/>
      </c>
      <c r="K3" s="9" t="str">
        <v/>
      </c>
      <c r="L3" s="9" t="str">
        <v/>
      </c>
      <c r="M3" s="9" t="str">
        <v/>
      </c>
      <c r="N3" s="9" t="str">
        <v/>
      </c>
      <c r="O3" s="9" t="str">
        <v/>
      </c>
      <c r="P3" s="9" t="str">
        <v/>
      </c>
      <c r="Q3" s="9" t="str">
        <v/>
      </c>
      <c r="R3" s="9" t="str">
        <v/>
      </c>
      <c r="S3" s="9" t="str">
        <v/>
      </c>
      <c r="T3" s="9" t="str">
        <v/>
      </c>
      <c r="U3" s="9" t="str">
        <v/>
      </c>
      <c r="V3" s="9" t="str">
        <v/>
      </c>
      <c r="W3" s="9" t="str">
        <v/>
      </c>
      <c r="X3" s="9" t="str">
        <v/>
      </c>
      <c r="Y3" s="9" t="str">
        <v/>
      </c>
      <c r="Z3" s="9" t="str">
        <v/>
      </c>
      <c r="AA3" s="9" t="str">
        <v/>
      </c>
      <c r="AB3" s="9" t="str">
        <v/>
      </c>
      <c r="AC3" s="9" t="str">
        <v/>
      </c>
      <c r="AD3" s="5" t="str">
        <v/>
      </c>
      <c r="AE3" s="9" t="str">
        <v/>
      </c>
      <c r="AF3" s="9" t="str">
        <v/>
      </c>
      <c r="AG3" s="9" t="str">
        <v/>
      </c>
      <c r="AH3" s="9" t="str">
        <v/>
      </c>
      <c r="AI3" s="9" t="str">
        <v/>
      </c>
      <c r="AJ3" s="9" t="str">
        <v/>
      </c>
      <c r="AK3" s="9" t="str">
        <v/>
      </c>
      <c r="AL3" s="9" t="str">
        <v/>
      </c>
      <c r="AM3" s="9" t="str">
        <v/>
      </c>
      <c r="AN3" s="9" t="str">
        <v/>
      </c>
      <c r="AO3" s="9" t="str">
        <v/>
      </c>
      <c r="AP3" s="9" t="str">
        <v/>
      </c>
      <c r="AQ3" s="9" t="str">
        <v/>
      </c>
      <c r="AR3" s="9" t="str">
        <v/>
      </c>
      <c r="AS3" s="9" t="str">
        <v/>
      </c>
      <c r="AT3" s="9" t="str">
        <v/>
      </c>
      <c r="AU3" s="9" t="str">
        <v/>
      </c>
      <c r="AV3" s="9" t="str">
        <v/>
      </c>
      <c r="AW3" s="9" t="str">
        <v/>
      </c>
      <c r="AX3" s="9" t="str">
        <v/>
      </c>
      <c r="AY3" s="9" t="str">
        <v/>
      </c>
      <c r="AZ3" s="9" t="str">
        <v/>
      </c>
      <c r="BA3" s="9" t="str">
        <v/>
      </c>
      <c r="BB3" s="9" t="str">
        <v/>
      </c>
      <c r="BC3" s="9" t="str">
        <v/>
      </c>
      <c r="BD3" s="9" t="str">
        <v/>
      </c>
      <c r="BE3" s="9" t="str">
        <v/>
      </c>
      <c r="BF3" s="9" t="str">
        <v/>
      </c>
      <c r="BG3" s="9" t="str">
        <v/>
      </c>
      <c r="BH3" s="9" t="str">
        <v/>
      </c>
      <c r="BI3" s="9" t="str">
        <v/>
      </c>
      <c r="BJ3" s="9" t="str">
        <v/>
      </c>
      <c r="BK3" s="9" t="str">
        <v/>
      </c>
    </row>
    <row r="4">
      <c r="A4" s="11" t="str">
        <v>Material Supply</v>
      </c>
      <c r="B4" s="11" t="str">
        <v/>
      </c>
      <c r="C4" s="11" t="str">
        <v/>
      </c>
      <c r="D4" s="11" t="str">
        <v/>
      </c>
      <c r="E4" s="11" t="str">
        <v>Material Supply</v>
      </c>
      <c r="F4" s="11">
        <f>SUBTOTAL(9,F5:F44)</f>
      </c>
      <c r="G4" s="11">
        <f>SUBTOTAL(9,G5:G44)</f>
      </c>
      <c r="H4" s="11">
        <f>SUBTOTAL(9,H5:H44)</f>
      </c>
      <c r="I4" s="11" t="str">
        <v/>
      </c>
      <c r="J4" s="11" t="str">
        <v/>
      </c>
      <c r="K4" s="11" t="str">
        <v/>
      </c>
      <c r="L4" s="11" t="str">
        <v/>
      </c>
      <c r="M4" s="11" t="str">
        <v/>
      </c>
      <c r="N4" s="11" t="str">
        <v/>
      </c>
      <c r="O4" s="11" t="str">
        <v/>
      </c>
      <c r="P4" s="11" t="str">
        <v/>
      </c>
      <c r="Q4" s="11" t="str">
        <v/>
      </c>
      <c r="R4" s="11" t="str">
        <v/>
      </c>
      <c r="S4" s="11" t="str">
        <v/>
      </c>
      <c r="T4" s="11" t="str">
        <v/>
      </c>
      <c r="U4" s="11" t="str">
        <v/>
      </c>
      <c r="V4" s="11" t="str">
        <v/>
      </c>
      <c r="W4" s="11" t="str">
        <v/>
      </c>
      <c r="X4" s="11">
        <f>SUBTOTAL(9,X5:X44)</f>
      </c>
      <c r="Y4" s="11" t="str">
        <v/>
      </c>
      <c r="Z4" s="11" t="str">
        <v/>
      </c>
      <c r="AA4" s="11" t="str">
        <v/>
      </c>
      <c r="AB4" s="11" t="str">
        <v/>
      </c>
      <c r="AC4" s="11" t="str">
        <v/>
      </c>
      <c r="AD4" s="5" t="str">
        <v/>
      </c>
      <c r="AE4" s="11" t="str">
        <v/>
      </c>
      <c r="AF4" s="11" t="str">
        <v/>
      </c>
      <c r="AG4" s="11" t="str">
        <v/>
      </c>
      <c r="AH4" s="11" t="str">
        <v/>
      </c>
      <c r="AI4" s="11" t="str">
        <v/>
      </c>
      <c r="AJ4" s="11" t="str">
        <v/>
      </c>
      <c r="AK4" s="11" t="str">
        <v/>
      </c>
      <c r="AL4" s="11" t="str">
        <v/>
      </c>
      <c r="AM4" s="11" t="str">
        <v/>
      </c>
      <c r="AN4" s="11" t="str">
        <v/>
      </c>
      <c r="AO4" s="11" t="str">
        <v/>
      </c>
      <c r="AP4" s="11" t="str">
        <v/>
      </c>
      <c r="AQ4" s="11" t="str">
        <v/>
      </c>
      <c r="AR4" s="11" t="str">
        <v/>
      </c>
      <c r="AS4" s="11" t="str">
        <v/>
      </c>
      <c r="AT4" s="11" t="str">
        <v/>
      </c>
      <c r="AU4" s="11">
        <f>SUBTOTAL(9,AU5:AU44)</f>
      </c>
      <c r="AV4" s="11">
        <f>SUBTOTAL(9,AV5:AV44)</f>
      </c>
      <c r="AW4" s="11">
        <f>SUBTOTAL(9,AW5:AW44)</f>
      </c>
      <c r="AX4" s="11">
        <f>SUBTOTAL(9,AX5:AX44)</f>
      </c>
      <c r="AY4" s="11">
        <f>SUBTOTAL(9,AY5:AY44)</f>
      </c>
      <c r="AZ4" s="11">
        <f>SUBTOTAL(9,AZ5:AZ44)</f>
      </c>
      <c r="BA4" s="11">
        <f>SUBTOTAL(9,BA5:BA44)</f>
      </c>
      <c r="BB4" s="11">
        <f>SUBTOTAL(9,BB5:BB44)</f>
      </c>
      <c r="BC4" s="11">
        <f>SUBTOTAL(9,BC5:BC44)</f>
      </c>
      <c r="BD4" s="11">
        <f>SUBTOTAL(9,BD5:BD44)</f>
      </c>
      <c r="BE4" s="11">
        <f>SUBTOTAL(9,BE5:BE44)</f>
      </c>
      <c r="BF4" s="11">
        <f>SUBTOTAL(9,BF5:BF44)</f>
      </c>
      <c r="BG4" s="11">
        <f>SUBTOTAL(9,BG5:BG44)</f>
      </c>
      <c r="BH4" s="11">
        <f>SUBTOTAL(9,BH5:BH44)</f>
      </c>
      <c r="BI4" s="11">
        <f>SUBTOTAL(9,BI5:BI44)</f>
      </c>
      <c r="BJ4" s="11">
        <f>SUBTOTAL(9,BJ5:BJ44)</f>
      </c>
      <c r="BK4" s="11" t="str">
        <v/>
      </c>
    </row>
    <row r="5" outlineLevel="1">
      <c r="A5" s="15" t="str">
        <v>5.2.1</v>
      </c>
      <c r="B5" s="15" t="str">
        <v/>
      </c>
      <c r="C5" s="15" t="str">
        <v/>
      </c>
      <c r="D5" s="15" t="str">
        <v>5.2.1</v>
      </c>
      <c r="E5" s="15" t="str">
        <v>Supply Single phase AIS 214 kV, 10kJ/</v>
      </c>
      <c r="F5" s="15">
        <v>42872.61</v>
      </c>
      <c r="G5" s="15" t="str">
        <v/>
      </c>
      <c r="H5" s="15" t="str">
        <v/>
      </c>
      <c r="I5" s="15" t="str">
        <v/>
      </c>
      <c r="J5" s="15" t="str">
        <v/>
      </c>
      <c r="K5" s="15" t="str">
        <v/>
      </c>
      <c r="L5" s="15" t="str">
        <v/>
      </c>
      <c r="M5" s="15" t="str">
        <v/>
      </c>
      <c r="N5" s="15" t="str">
        <v/>
      </c>
      <c r="O5" s="15" t="str">
        <v/>
      </c>
      <c r="P5" s="15" t="str">
        <v/>
      </c>
      <c r="Q5" s="15" t="str">
        <v/>
      </c>
      <c r="R5" s="15" t="str">
        <v/>
      </c>
      <c r="S5" s="15" t="str">
        <v/>
      </c>
      <c r="T5" s="15" t="str">
        <v/>
      </c>
      <c r="U5" s="15" t="str">
        <v/>
      </c>
      <c r="V5" s="15" t="str">
        <v/>
      </c>
      <c r="W5" s="15" t="str">
        <v/>
      </c>
      <c r="X5" s="15" t="str">
        <v/>
      </c>
      <c r="Y5" s="15" t="str">
        <v/>
      </c>
      <c r="Z5" s="15" t="str">
        <v/>
      </c>
      <c r="AA5" s="15" t="str">
        <v/>
      </c>
      <c r="AB5" s="15" t="str">
        <v/>
      </c>
      <c r="AC5" s="15" t="str">
        <v/>
      </c>
      <c r="AD5" s="5" t="str">
        <v/>
      </c>
      <c r="AE5" s="18">
        <f>IFERROR(_xlfn.BETA.DIST(DATE(YEAR(AE$2),MONTH(AE$2),15),$AB$2,$AC$2,FALSE,DATE(YEAR($AB5),MONTH($AB5),1),DATE(YEAR($AC5),MONTH($AC5),28)),0)</f>
      </c>
      <c r="AF5" s="18">
        <f>IFERROR(_xlfn.BETA.DIST(DATE(YEAR(AF$2),MONTH(AF$2),15),$AB$2,$AC$2,FALSE,DATE(YEAR($AB5),MONTH($AB5),1),DATE(YEAR($AC5),MONTH($AC5),28)),0)</f>
      </c>
      <c r="AG5" s="18">
        <f>IFERROR(_xlfn.BETA.DIST(DATE(YEAR(AG$2),MONTH(AG$2),15),$AB$2,$AC$2,FALSE,DATE(YEAR($AB5),MONTH($AB5),1),DATE(YEAR($AC5),MONTH($AC5),28)),0)</f>
      </c>
      <c r="AH5" s="18">
        <f>IFERROR(_xlfn.BETA.DIST(DATE(YEAR(AH$2),MONTH(AH$2),15),$AB$2,$AC$2,FALSE,DATE(YEAR($AB5),MONTH($AB5),1),DATE(YEAR($AC5),MONTH($AC5),28)),0)</f>
      </c>
      <c r="AI5" s="18">
        <f>IFERROR(_xlfn.BETA.DIST(DATE(YEAR(AI$2),MONTH(AI$2),15),$AB$2,$AC$2,FALSE,DATE(YEAR($AB5),MONTH($AB5),1),DATE(YEAR($AC5),MONTH($AC5),28)),0)</f>
      </c>
      <c r="AJ5" s="18">
        <f>IFERROR(_xlfn.BETA.DIST(DATE(YEAR(AJ$2),MONTH(AJ$2),15),$AB$2,$AC$2,FALSE,DATE(YEAR($AB5),MONTH($AB5),1),DATE(YEAR($AC5),MONTH($AC5),28)),0)</f>
      </c>
      <c r="AK5" s="18">
        <f>IFERROR(_xlfn.BETA.DIST(DATE(YEAR(AK$2),MONTH(AK$2),15),$AB$2,$AC$2,FALSE,DATE(YEAR($AB5),MONTH($AB5),1),DATE(YEAR($AC5),MONTH($AC5),28)),0)</f>
      </c>
      <c r="AL5" s="18">
        <f>IFERROR(_xlfn.BETA.DIST(DATE(YEAR(AL$2),MONTH(AL$2),15),$AB$2,$AC$2,FALSE,DATE(YEAR($AB5),MONTH($AB5),1),DATE(YEAR($AC5),MONTH($AC5),28)),0)</f>
      </c>
      <c r="AM5" s="18">
        <f>IFERROR(_xlfn.BETA.DIST(DATE(YEAR(AM$2),MONTH(AM$2),15),$AB$2,$AC$2,FALSE,DATE(YEAR($AB5),MONTH($AB5),1),DATE(YEAR($AC5),MONTH($AC5),28)),0)</f>
      </c>
      <c r="AN5" s="18">
        <f>IFERROR(_xlfn.BETA.DIST(DATE(YEAR(AN$2),MONTH(AN$2),15),$AB$2,$AC$2,FALSE,DATE(YEAR($AB5),MONTH($AB5),1),DATE(YEAR($AC5),MONTH($AC5),28)),0)</f>
      </c>
      <c r="AO5" s="18">
        <f>IFERROR(_xlfn.BETA.DIST(DATE(YEAR(AO$2),MONTH(AO$2),15),$AB$2,$AC$2,FALSE,DATE(YEAR($AB5),MONTH($AB5),1),DATE(YEAR($AC5),MONTH($AC5),28)),0)</f>
      </c>
      <c r="AP5" s="18">
        <f>IFERROR(_xlfn.BETA.DIST(DATE(YEAR(AP$2),MONTH(AP$2),15),$AB$2,$AC$2,FALSE,DATE(YEAR($AB5),MONTH($AB5),1),DATE(YEAR($AC5),MONTH($AC5),28)),0)</f>
      </c>
      <c r="AQ5" s="18">
        <f>IFERROR(_xlfn.BETA.DIST(DATE(YEAR(AQ$2),MONTH(AQ$2),15),$AB$2,$AC$2,FALSE,DATE(YEAR($AB5),MONTH($AB5),1),DATE(YEAR($AC5),MONTH($AC5),28)),0)</f>
      </c>
      <c r="AR5" s="18">
        <f>IFERROR(_xlfn.BETA.DIST(DATE(YEAR(AR$2),MONTH(AR$2),15),$AB$2,$AC$2,FALSE,DATE(YEAR($AB5),MONTH($AB5),1),DATE(YEAR($AC5),MONTH($AC5),28)),0)</f>
      </c>
      <c r="AS5" s="18">
        <f>IFERROR(_xlfn.BETA.DIST(DATE(YEAR(AS$2),MONTH(AS$2),15),$AB$2,$AC$2,FALSE,DATE(YEAR($AB5),MONTH($AB5),1),DATE(YEAR($AC5),MONTH($AC5),28)),0)</f>
      </c>
      <c r="AT5" s="18">
        <f>SUM(AE5:AS5)</f>
      </c>
      <c r="AU5" s="18">
        <f>IF(I5&lt;&gt;0,I5,IF($AT5=0,0,AE5/$AT5*$X5))</f>
      </c>
      <c r="AV5" s="18">
        <f>IF(J5&lt;&gt;0,J5,IF($AT5=0,0,AF5/$AT5*$X5))</f>
      </c>
      <c r="AW5" s="18">
        <f>IF(K5&lt;&gt;0,K5,IF($AT5=0,0,AG5/$AT5*$X5))</f>
      </c>
      <c r="AX5" s="18">
        <f>IF(L5&lt;&gt;0,L5,IF($AT5=0,0,AH5/$AT5*$X5))</f>
      </c>
      <c r="AY5" s="18">
        <f>IF(M5&lt;&gt;0,M5,IF($AT5=0,0,AI5/$AT5*$X5))</f>
      </c>
      <c r="AZ5" s="18">
        <f>IF(N5&lt;&gt;0,N5,IF($AT5=0,0,AJ5/$AT5*$X5))</f>
      </c>
      <c r="BA5" s="18">
        <f>IF(O5&lt;&gt;0,O5,IF($AT5=0,0,AK5/$AT5*$X5))</f>
      </c>
      <c r="BB5" s="18">
        <f>IF(P5&lt;&gt;0,P5,IF($AT5=0,0,AL5/$AT5*$X5))</f>
      </c>
      <c r="BC5" s="18">
        <f>IF(Q5&lt;&gt;0,Q5,IF($AT5=0,0,AM5/$AT5*$X5))</f>
      </c>
      <c r="BD5" s="18">
        <f>IF(R5&lt;&gt;0,R5,IF($AT5=0,0,AN5/$AT5*$X5))</f>
      </c>
      <c r="BE5" s="18">
        <f>IF(S5&lt;&gt;0,S5,IF($AT5=0,0,AO5/$AT5*$X5))</f>
      </c>
      <c r="BF5" s="18">
        <f>IF(T5&lt;&gt;0,T5,IF($AT5=0,0,AP5/$AT5*$X5))</f>
      </c>
      <c r="BG5" s="18">
        <f>IF(U5&lt;&gt;0,U5,IF($AT5=0,0,AQ5/$AT5*$X5))</f>
      </c>
      <c r="BH5" s="18">
        <f>IF(V5&lt;&gt;0,V5,IF($AT5=0,0,AR5/$AT5*$X5))</f>
      </c>
      <c r="BI5" s="18">
        <f>IF(W5&lt;&gt;0,W5,IF($AT5=0,0,AS5/$AT5*$X5))</f>
      </c>
      <c r="BJ5" s="18">
        <f>SUM(AU5:BI5)</f>
      </c>
      <c r="BK5" s="15" t="str">
        <v/>
      </c>
    </row>
    <row r="6" outlineLevel="2">
      <c r="A6" s="5" t="str">
        <v>5.2.1</v>
      </c>
      <c r="B6" s="5" t="str">
        <v>BSPRELGENNR02</v>
      </c>
      <c r="C6" s="5" t="str">
        <v>BSPRELGENNR02</v>
      </c>
      <c r="D6" s="19">
        <v>0.1</v>
      </c>
      <c r="E6" s="5" t="str">
        <v>Advanced Payment PO EUR</v>
      </c>
      <c r="F6" s="5" t="str">
        <v/>
      </c>
      <c r="G6" s="18">
        <f>F5*D6</f>
      </c>
      <c r="H6" s="18">
        <f>G6</f>
      </c>
      <c r="I6" s="18">
        <v>0</v>
      </c>
      <c r="J6" s="18">
        <v>0</v>
      </c>
      <c r="K6" s="18">
        <v>0</v>
      </c>
      <c r="L6" s="18">
        <v>0</v>
      </c>
      <c r="M6" s="18">
        <v>0</v>
      </c>
      <c r="N6" s="18">
        <v>0</v>
      </c>
      <c r="O6" s="18">
        <v>0</v>
      </c>
      <c r="P6" s="18">
        <v>0</v>
      </c>
      <c r="Q6" s="18">
        <v>0</v>
      </c>
      <c r="R6" s="18">
        <v>0</v>
      </c>
      <c r="S6" s="18">
        <v>0</v>
      </c>
      <c r="T6" s="18">
        <v>0</v>
      </c>
      <c r="U6" s="18">
        <v>0</v>
      </c>
      <c r="V6" s="18">
        <v>0</v>
      </c>
      <c r="W6" s="18">
        <v>0</v>
      </c>
      <c r="X6" s="18">
        <f>H6-SUM(I6:W6)</f>
      </c>
      <c r="Y6" s="20">
        <v>46132</v>
      </c>
      <c r="Z6" s="20">
        <v>46132</v>
      </c>
      <c r="AA6" s="18">
        <v>0</v>
      </c>
      <c r="AB6" s="20">
        <f>Y6+AA6</f>
      </c>
      <c r="AC6" s="20">
        <f>AA6+Z6</f>
      </c>
      <c r="AD6" s="5" t="str">
        <v/>
      </c>
      <c r="AE6" s="18">
        <f>IFERROR(_xlfn.BETA.DIST(DATE(YEAR(AE$2),MONTH(AE$2),15),$AB$2,$AC$2,FALSE,DATE(YEAR($AB6),MONTH($AB6),1),DATE(YEAR($AC6),MONTH($AC6),28)),0)</f>
      </c>
      <c r="AF6" s="18">
        <f>IFERROR(_xlfn.BETA.DIST(DATE(YEAR(AF$2),MONTH(AF$2),15),$AB$2,$AC$2,FALSE,DATE(YEAR($AB6),MONTH($AB6),1),DATE(YEAR($AC6),MONTH($AC6),28)),0)</f>
      </c>
      <c r="AG6" s="18">
        <f>IFERROR(_xlfn.BETA.DIST(DATE(YEAR(AG$2),MONTH(AG$2),15),$AB$2,$AC$2,FALSE,DATE(YEAR($AB6),MONTH($AB6),1),DATE(YEAR($AC6),MONTH($AC6),28)),0)</f>
      </c>
      <c r="AH6" s="18">
        <f>IFERROR(_xlfn.BETA.DIST(DATE(YEAR(AH$2),MONTH(AH$2),15),$AB$2,$AC$2,FALSE,DATE(YEAR($AB6),MONTH($AB6),1),DATE(YEAR($AC6),MONTH($AC6),28)),0)</f>
      </c>
      <c r="AI6" s="18">
        <f>IFERROR(_xlfn.BETA.DIST(DATE(YEAR(AI$2),MONTH(AI$2),15),$AB$2,$AC$2,FALSE,DATE(YEAR($AB6),MONTH($AB6),1),DATE(YEAR($AC6),MONTH($AC6),28)),0)</f>
      </c>
      <c r="AJ6" s="18">
        <f>IFERROR(_xlfn.BETA.DIST(DATE(YEAR(AJ$2),MONTH(AJ$2),15),$AB$2,$AC$2,FALSE,DATE(YEAR($AB6),MONTH($AB6),1),DATE(YEAR($AC6),MONTH($AC6),28)),0)</f>
      </c>
      <c r="AK6" s="18">
        <f>IFERROR(_xlfn.BETA.DIST(DATE(YEAR(AK$2),MONTH(AK$2),15),$AB$2,$AC$2,FALSE,DATE(YEAR($AB6),MONTH($AB6),1),DATE(YEAR($AC6),MONTH($AC6),28)),0)</f>
      </c>
      <c r="AL6" s="18">
        <f>IFERROR(_xlfn.BETA.DIST(DATE(YEAR(AL$2),MONTH(AL$2),15),$AB$2,$AC$2,FALSE,DATE(YEAR($AB6),MONTH($AB6),1),DATE(YEAR($AC6),MONTH($AC6),28)),0)</f>
      </c>
      <c r="AM6" s="18">
        <f>IFERROR(_xlfn.BETA.DIST(DATE(YEAR(AM$2),MONTH(AM$2),15),$AB$2,$AC$2,FALSE,DATE(YEAR($AB6),MONTH($AB6),1),DATE(YEAR($AC6),MONTH($AC6),28)),0)</f>
      </c>
      <c r="AN6" s="18">
        <f>IFERROR(_xlfn.BETA.DIST(DATE(YEAR(AN$2),MONTH(AN$2),15),$AB$2,$AC$2,FALSE,DATE(YEAR($AB6),MONTH($AB6),1),DATE(YEAR($AC6),MONTH($AC6),28)),0)</f>
      </c>
      <c r="AO6" s="18">
        <f>IFERROR(_xlfn.BETA.DIST(DATE(YEAR(AO$2),MONTH(AO$2),15),$AB$2,$AC$2,FALSE,DATE(YEAR($AB6),MONTH($AB6),1),DATE(YEAR($AC6),MONTH($AC6),28)),0)</f>
      </c>
      <c r="AP6" s="18">
        <f>IFERROR(_xlfn.BETA.DIST(DATE(YEAR(AP$2),MONTH(AP$2),15),$AB$2,$AC$2,FALSE,DATE(YEAR($AB6),MONTH($AB6),1),DATE(YEAR($AC6),MONTH($AC6),28)),0)</f>
      </c>
      <c r="AQ6" s="18">
        <f>IFERROR(_xlfn.BETA.DIST(DATE(YEAR(AQ$2),MONTH(AQ$2),15),$AB$2,$AC$2,FALSE,DATE(YEAR($AB6),MONTH($AB6),1),DATE(YEAR($AC6),MONTH($AC6),28)),0)</f>
      </c>
      <c r="AR6" s="18">
        <f>IFERROR(_xlfn.BETA.DIST(DATE(YEAR(AR$2),MONTH(AR$2),15),$AB$2,$AC$2,FALSE,DATE(YEAR($AB6),MONTH($AB6),1),DATE(YEAR($AC6),MONTH($AC6),28)),0)</f>
      </c>
      <c r="AS6" s="18">
        <f>IFERROR(_xlfn.BETA.DIST(DATE(YEAR(AS$2),MONTH(AS$2),15),$AB$2,$AC$2,FALSE,DATE(YEAR($AB6),MONTH($AB6),1),DATE(YEAR($AC6),MONTH($AC6),28)),0)</f>
      </c>
      <c r="AT6" s="18">
        <f>SUM(AE6:AS6)</f>
      </c>
      <c r="AU6" s="18">
        <f>IF(I6&lt;&gt;0,I6,IF($AT6=0,0,AE6/$AT6*$X6))</f>
      </c>
      <c r="AV6" s="18">
        <f>IF(J6&lt;&gt;0,J6,IF($AT6=0,0,AF6/$AT6*$X6))</f>
      </c>
      <c r="AW6" s="18">
        <f>IF(K6&lt;&gt;0,K6,IF($AT6=0,0,AG6/$AT6*$X6))</f>
      </c>
      <c r="AX6" s="18">
        <f>IF(L6&lt;&gt;0,L6,IF($AT6=0,0,AH6/$AT6*$X6))</f>
      </c>
      <c r="AY6" s="18">
        <f>IF(M6&lt;&gt;0,M6,IF($AT6=0,0,AI6/$AT6*$X6))</f>
      </c>
      <c r="AZ6" s="18">
        <f>IF(N6&lt;&gt;0,N6,IF($AT6=0,0,AJ6/$AT6*$X6))</f>
      </c>
      <c r="BA6" s="18">
        <f>IF(O6&lt;&gt;0,O6,IF($AT6=0,0,AK6/$AT6*$X6))</f>
      </c>
      <c r="BB6" s="18">
        <f>IF(P6&lt;&gt;0,P6,IF($AT6=0,0,AL6/$AT6*$X6))</f>
      </c>
      <c r="BC6" s="18">
        <f>IF(Q6&lt;&gt;0,Q6,IF($AT6=0,0,AM6/$AT6*$X6))</f>
      </c>
      <c r="BD6" s="18">
        <f>IF(R6&lt;&gt;0,R6,IF($AT6=0,0,AN6/$AT6*$X6))</f>
      </c>
      <c r="BE6" s="18">
        <f>IF(S6&lt;&gt;0,S6,IF($AT6=0,0,AO6/$AT6*$X6))</f>
      </c>
      <c r="BF6" s="18">
        <f>IF(T6&lt;&gt;0,T6,IF($AT6=0,0,AP6/$AT6*$X6))</f>
      </c>
      <c r="BG6" s="18">
        <f>IF(U6&lt;&gt;0,U6,IF($AT6=0,0,AQ6/$AT6*$X6))</f>
      </c>
      <c r="BH6" s="18">
        <f>IF(V6&lt;&gt;0,V6,IF($AT6=0,0,AR6/$AT6*$X6))</f>
      </c>
      <c r="BI6" s="18">
        <f>IF(W6&lt;&gt;0,W6,IF($AT6=0,0,AS6/$AT6*$X6))</f>
      </c>
      <c r="BJ6" s="18">
        <f>SUM(AU6:BI6)</f>
      </c>
      <c r="BK6" s="18">
        <f>H6-BJ6</f>
      </c>
    </row>
    <row r="7" outlineLevel="2">
      <c r="A7" s="5" t="str">
        <v>5.2.1</v>
      </c>
      <c r="B7" s="5" t="str">
        <v>BSPRELGENT725</v>
      </c>
      <c r="C7" s="5" t="str">
        <v>BSPRELGENT725</v>
      </c>
      <c r="D7" s="19">
        <v>0.4</v>
      </c>
      <c r="E7" s="5" t="str">
        <v>Shipping MAT EUR</v>
      </c>
      <c r="F7" s="5" t="str">
        <v/>
      </c>
      <c r="G7" s="18">
        <f>F5*D7</f>
      </c>
      <c r="H7" s="18">
        <f>G7</f>
      </c>
      <c r="I7" s="18">
        <v>0</v>
      </c>
      <c r="J7" s="18">
        <v>0</v>
      </c>
      <c r="K7" s="18">
        <v>0</v>
      </c>
      <c r="L7" s="18">
        <v>0</v>
      </c>
      <c r="M7" s="18">
        <v>0</v>
      </c>
      <c r="N7" s="18">
        <v>0</v>
      </c>
      <c r="O7" s="18">
        <v>0</v>
      </c>
      <c r="P7" s="18">
        <v>0</v>
      </c>
      <c r="Q7" s="18">
        <v>0</v>
      </c>
      <c r="R7" s="18">
        <v>0</v>
      </c>
      <c r="S7" s="18">
        <v>0</v>
      </c>
      <c r="T7" s="18">
        <v>0</v>
      </c>
      <c r="U7" s="18">
        <v>0</v>
      </c>
      <c r="V7" s="18">
        <v>0</v>
      </c>
      <c r="W7" s="18">
        <v>0</v>
      </c>
      <c r="X7" s="18">
        <f>H7-SUM(I7:W7)</f>
      </c>
      <c r="Y7" s="20">
        <v>46216</v>
      </c>
      <c r="Z7" s="20">
        <v>46216</v>
      </c>
      <c r="AA7" s="18">
        <v>15</v>
      </c>
      <c r="AB7" s="20">
        <f>Y7+AA7</f>
      </c>
      <c r="AC7" s="20">
        <f>AA7+Z7</f>
      </c>
      <c r="AD7" s="5" t="str">
        <v/>
      </c>
      <c r="AE7" s="18">
        <f>IFERROR(_xlfn.BETA.DIST(DATE(YEAR(AE$2),MONTH(AE$2),15),$AB$2,$AC$2,FALSE,DATE(YEAR($AB7),MONTH($AB7),1),DATE(YEAR($AC7),MONTH($AC7),28)),0)</f>
      </c>
      <c r="AF7" s="18">
        <f>IFERROR(_xlfn.BETA.DIST(DATE(YEAR(AF$2),MONTH(AF$2),15),$AB$2,$AC$2,FALSE,DATE(YEAR($AB7),MONTH($AB7),1),DATE(YEAR($AC7),MONTH($AC7),28)),0)</f>
      </c>
      <c r="AG7" s="18">
        <f>IFERROR(_xlfn.BETA.DIST(DATE(YEAR(AG$2),MONTH(AG$2),15),$AB$2,$AC$2,FALSE,DATE(YEAR($AB7),MONTH($AB7),1),DATE(YEAR($AC7),MONTH($AC7),28)),0)</f>
      </c>
      <c r="AH7" s="18">
        <f>IFERROR(_xlfn.BETA.DIST(DATE(YEAR(AH$2),MONTH(AH$2),15),$AB$2,$AC$2,FALSE,DATE(YEAR($AB7),MONTH($AB7),1),DATE(YEAR($AC7),MONTH($AC7),28)),0)</f>
      </c>
      <c r="AI7" s="18">
        <f>IFERROR(_xlfn.BETA.DIST(DATE(YEAR(AI$2),MONTH(AI$2),15),$AB$2,$AC$2,FALSE,DATE(YEAR($AB7),MONTH($AB7),1),DATE(YEAR($AC7),MONTH($AC7),28)),0)</f>
      </c>
      <c r="AJ7" s="18">
        <f>IFERROR(_xlfn.BETA.DIST(DATE(YEAR(AJ$2),MONTH(AJ$2),15),$AB$2,$AC$2,FALSE,DATE(YEAR($AB7),MONTH($AB7),1),DATE(YEAR($AC7),MONTH($AC7),28)),0)</f>
      </c>
      <c r="AK7" s="18">
        <f>IFERROR(_xlfn.BETA.DIST(DATE(YEAR(AK$2),MONTH(AK$2),15),$AB$2,$AC$2,FALSE,DATE(YEAR($AB7),MONTH($AB7),1),DATE(YEAR($AC7),MONTH($AC7),28)),0)</f>
      </c>
      <c r="AL7" s="18">
        <f>IFERROR(_xlfn.BETA.DIST(DATE(YEAR(AL$2),MONTH(AL$2),15),$AB$2,$AC$2,FALSE,DATE(YEAR($AB7),MONTH($AB7),1),DATE(YEAR($AC7),MONTH($AC7),28)),0)</f>
      </c>
      <c r="AM7" s="18">
        <f>IFERROR(_xlfn.BETA.DIST(DATE(YEAR(AM$2),MONTH(AM$2),15),$AB$2,$AC$2,FALSE,DATE(YEAR($AB7),MONTH($AB7),1),DATE(YEAR($AC7),MONTH($AC7),28)),0)</f>
      </c>
      <c r="AN7" s="18">
        <f>IFERROR(_xlfn.BETA.DIST(DATE(YEAR(AN$2),MONTH(AN$2),15),$AB$2,$AC$2,FALSE,DATE(YEAR($AB7),MONTH($AB7),1),DATE(YEAR($AC7),MONTH($AC7),28)),0)</f>
      </c>
      <c r="AO7" s="18">
        <f>IFERROR(_xlfn.BETA.DIST(DATE(YEAR(AO$2),MONTH(AO$2),15),$AB$2,$AC$2,FALSE,DATE(YEAR($AB7),MONTH($AB7),1),DATE(YEAR($AC7),MONTH($AC7),28)),0)</f>
      </c>
      <c r="AP7" s="18">
        <f>IFERROR(_xlfn.BETA.DIST(DATE(YEAR(AP$2),MONTH(AP$2),15),$AB$2,$AC$2,FALSE,DATE(YEAR($AB7),MONTH($AB7),1),DATE(YEAR($AC7),MONTH($AC7),28)),0)</f>
      </c>
      <c r="AQ7" s="18">
        <f>IFERROR(_xlfn.BETA.DIST(DATE(YEAR(AQ$2),MONTH(AQ$2),15),$AB$2,$AC$2,FALSE,DATE(YEAR($AB7),MONTH($AB7),1),DATE(YEAR($AC7),MONTH($AC7),28)),0)</f>
      </c>
      <c r="AR7" s="18">
        <f>IFERROR(_xlfn.BETA.DIST(DATE(YEAR(AR$2),MONTH(AR$2),15),$AB$2,$AC$2,FALSE,DATE(YEAR($AB7),MONTH($AB7),1),DATE(YEAR($AC7),MONTH($AC7),28)),0)</f>
      </c>
      <c r="AS7" s="18">
        <f>IFERROR(_xlfn.BETA.DIST(DATE(YEAR(AS$2),MONTH(AS$2),15),$AB$2,$AC$2,FALSE,DATE(YEAR($AB7),MONTH($AB7),1),DATE(YEAR($AC7),MONTH($AC7),28)),0)</f>
      </c>
      <c r="AT7" s="18">
        <f>SUM(AE7:AS7)</f>
      </c>
      <c r="AU7" s="18">
        <f>IF(I7&lt;&gt;0,I7,IF($AT7=0,0,AE7/$AT7*$X7))</f>
      </c>
      <c r="AV7" s="18">
        <f>IF(J7&lt;&gt;0,J7,IF($AT7=0,0,AF7/$AT7*$X7))</f>
      </c>
      <c r="AW7" s="18">
        <f>IF(K7&lt;&gt;0,K7,IF($AT7=0,0,AG7/$AT7*$X7))</f>
      </c>
      <c r="AX7" s="18">
        <f>IF(L7&lt;&gt;0,L7,IF($AT7=0,0,AH7/$AT7*$X7))</f>
      </c>
      <c r="AY7" s="18">
        <f>IF(M7&lt;&gt;0,M7,IF($AT7=0,0,AI7/$AT7*$X7))</f>
      </c>
      <c r="AZ7" s="18">
        <f>IF(N7&lt;&gt;0,N7,IF($AT7=0,0,AJ7/$AT7*$X7))</f>
      </c>
      <c r="BA7" s="18">
        <f>IF(O7&lt;&gt;0,O7,IF($AT7=0,0,AK7/$AT7*$X7))</f>
      </c>
      <c r="BB7" s="18">
        <f>IF(P7&lt;&gt;0,P7,IF($AT7=0,0,AL7/$AT7*$X7))</f>
      </c>
      <c r="BC7" s="18">
        <f>IF(Q7&lt;&gt;0,Q7,IF($AT7=0,0,AM7/$AT7*$X7))</f>
      </c>
      <c r="BD7" s="18">
        <f>IF(R7&lt;&gt;0,R7,IF($AT7=0,0,AN7/$AT7*$X7))</f>
      </c>
      <c r="BE7" s="18">
        <f>IF(S7&lt;&gt;0,S7,IF($AT7=0,0,AO7/$AT7*$X7))</f>
      </c>
      <c r="BF7" s="18">
        <f>IF(T7&lt;&gt;0,T7,IF($AT7=0,0,AP7/$AT7*$X7))</f>
      </c>
      <c r="BG7" s="18">
        <f>IF(U7&lt;&gt;0,U7,IF($AT7=0,0,AQ7/$AT7*$X7))</f>
      </c>
      <c r="BH7" s="18">
        <f>IF(V7&lt;&gt;0,V7,IF($AT7=0,0,AR7/$AT7*$X7))</f>
      </c>
      <c r="BI7" s="18">
        <f>IF(W7&lt;&gt;0,W7,IF($AT7=0,0,AS7/$AT7*$X7))</f>
      </c>
      <c r="BJ7" s="18">
        <f>SUM(AU7:BI7)</f>
      </c>
      <c r="BK7" s="18">
        <f>H7-BJ7</f>
      </c>
    </row>
    <row r="8" outlineLevel="2">
      <c r="A8" s="5" t="str">
        <v>5.2.1</v>
      </c>
      <c r="B8" s="5" t="str">
        <v>BSPRELGENNR05</v>
      </c>
      <c r="C8" s="5" t="str">
        <v>BSPRELGENNR05</v>
      </c>
      <c r="D8" s="19">
        <v>0.4</v>
      </c>
      <c r="E8" s="5" t="str">
        <v>Delivery MAT EUR</v>
      </c>
      <c r="F8" s="5" t="str">
        <v/>
      </c>
      <c r="G8" s="18">
        <f>F5*D8</f>
      </c>
      <c r="H8" s="18">
        <f>G8</f>
      </c>
      <c r="I8" s="18">
        <v>0</v>
      </c>
      <c r="J8" s="18">
        <v>0</v>
      </c>
      <c r="K8" s="18">
        <v>0</v>
      </c>
      <c r="L8" s="18">
        <v>0</v>
      </c>
      <c r="M8" s="18">
        <v>0</v>
      </c>
      <c r="N8" s="18">
        <v>0</v>
      </c>
      <c r="O8" s="18">
        <v>0</v>
      </c>
      <c r="P8" s="18">
        <v>0</v>
      </c>
      <c r="Q8" s="18">
        <v>0</v>
      </c>
      <c r="R8" s="18">
        <v>0</v>
      </c>
      <c r="S8" s="18">
        <v>0</v>
      </c>
      <c r="T8" s="18">
        <v>0</v>
      </c>
      <c r="U8" s="18">
        <v>0</v>
      </c>
      <c r="V8" s="18">
        <v>0</v>
      </c>
      <c r="W8" s="18">
        <v>0</v>
      </c>
      <c r="X8" s="18">
        <f>H8-SUM(I8:W8)</f>
      </c>
      <c r="Y8" s="20">
        <v>46231</v>
      </c>
      <c r="Z8" s="20">
        <v>46231</v>
      </c>
      <c r="AA8" s="18">
        <v>30</v>
      </c>
      <c r="AB8" s="20">
        <f>Y8+AA8</f>
      </c>
      <c r="AC8" s="20">
        <f>AA8+Z8</f>
      </c>
      <c r="AD8" s="5" t="str">
        <v/>
      </c>
      <c r="AE8" s="18">
        <f>IFERROR(_xlfn.BETA.DIST(DATE(YEAR(AE$2),MONTH(AE$2),15),$AB$2,$AC$2,FALSE,DATE(YEAR($AB8),MONTH($AB8),1),DATE(YEAR($AC8),MONTH($AC8),28)),0)</f>
      </c>
      <c r="AF8" s="18">
        <f>IFERROR(_xlfn.BETA.DIST(DATE(YEAR(AF$2),MONTH(AF$2),15),$AB$2,$AC$2,FALSE,DATE(YEAR($AB8),MONTH($AB8),1),DATE(YEAR($AC8),MONTH($AC8),28)),0)</f>
      </c>
      <c r="AG8" s="18">
        <f>IFERROR(_xlfn.BETA.DIST(DATE(YEAR(AG$2),MONTH(AG$2),15),$AB$2,$AC$2,FALSE,DATE(YEAR($AB8),MONTH($AB8),1),DATE(YEAR($AC8),MONTH($AC8),28)),0)</f>
      </c>
      <c r="AH8" s="18">
        <f>IFERROR(_xlfn.BETA.DIST(DATE(YEAR(AH$2),MONTH(AH$2),15),$AB$2,$AC$2,FALSE,DATE(YEAR($AB8),MONTH($AB8),1),DATE(YEAR($AC8),MONTH($AC8),28)),0)</f>
      </c>
      <c r="AI8" s="18">
        <f>IFERROR(_xlfn.BETA.DIST(DATE(YEAR(AI$2),MONTH(AI$2),15),$AB$2,$AC$2,FALSE,DATE(YEAR($AB8),MONTH($AB8),1),DATE(YEAR($AC8),MONTH($AC8),28)),0)</f>
      </c>
      <c r="AJ8" s="18">
        <f>IFERROR(_xlfn.BETA.DIST(DATE(YEAR(AJ$2),MONTH(AJ$2),15),$AB$2,$AC$2,FALSE,DATE(YEAR($AB8),MONTH($AB8),1),DATE(YEAR($AC8),MONTH($AC8),28)),0)</f>
      </c>
      <c r="AK8" s="18">
        <f>IFERROR(_xlfn.BETA.DIST(DATE(YEAR(AK$2),MONTH(AK$2),15),$AB$2,$AC$2,FALSE,DATE(YEAR($AB8),MONTH($AB8),1),DATE(YEAR($AC8),MONTH($AC8),28)),0)</f>
      </c>
      <c r="AL8" s="18">
        <f>IFERROR(_xlfn.BETA.DIST(DATE(YEAR(AL$2),MONTH(AL$2),15),$AB$2,$AC$2,FALSE,DATE(YEAR($AB8),MONTH($AB8),1),DATE(YEAR($AC8),MONTH($AC8),28)),0)</f>
      </c>
      <c r="AM8" s="18">
        <f>IFERROR(_xlfn.BETA.DIST(DATE(YEAR(AM$2),MONTH(AM$2),15),$AB$2,$AC$2,FALSE,DATE(YEAR($AB8),MONTH($AB8),1),DATE(YEAR($AC8),MONTH($AC8),28)),0)</f>
      </c>
      <c r="AN8" s="18">
        <f>IFERROR(_xlfn.BETA.DIST(DATE(YEAR(AN$2),MONTH(AN$2),15),$AB$2,$AC$2,FALSE,DATE(YEAR($AB8),MONTH($AB8),1),DATE(YEAR($AC8),MONTH($AC8),28)),0)</f>
      </c>
      <c r="AO8" s="18">
        <f>IFERROR(_xlfn.BETA.DIST(DATE(YEAR(AO$2),MONTH(AO$2),15),$AB$2,$AC$2,FALSE,DATE(YEAR($AB8),MONTH($AB8),1),DATE(YEAR($AC8),MONTH($AC8),28)),0)</f>
      </c>
      <c r="AP8" s="18">
        <f>IFERROR(_xlfn.BETA.DIST(DATE(YEAR(AP$2),MONTH(AP$2),15),$AB$2,$AC$2,FALSE,DATE(YEAR($AB8),MONTH($AB8),1),DATE(YEAR($AC8),MONTH($AC8),28)),0)</f>
      </c>
      <c r="AQ8" s="18">
        <f>IFERROR(_xlfn.BETA.DIST(DATE(YEAR(AQ$2),MONTH(AQ$2),15),$AB$2,$AC$2,FALSE,DATE(YEAR($AB8),MONTH($AB8),1),DATE(YEAR($AC8),MONTH($AC8),28)),0)</f>
      </c>
      <c r="AR8" s="18">
        <f>IFERROR(_xlfn.BETA.DIST(DATE(YEAR(AR$2),MONTH(AR$2),15),$AB$2,$AC$2,FALSE,DATE(YEAR($AB8),MONTH($AB8),1),DATE(YEAR($AC8),MONTH($AC8),28)),0)</f>
      </c>
      <c r="AS8" s="18">
        <f>IFERROR(_xlfn.BETA.DIST(DATE(YEAR(AS$2),MONTH(AS$2),15),$AB$2,$AC$2,FALSE,DATE(YEAR($AB8),MONTH($AB8),1),DATE(YEAR($AC8),MONTH($AC8),28)),0)</f>
      </c>
      <c r="AT8" s="18">
        <f>SUM(AE8:AS8)</f>
      </c>
      <c r="AU8" s="18">
        <f>IF(I8&lt;&gt;0,I8,IF($AT8=0,0,AE8/$AT8*$X8))</f>
      </c>
      <c r="AV8" s="18">
        <f>IF(J8&lt;&gt;0,J8,IF($AT8=0,0,AF8/$AT8*$X8))</f>
      </c>
      <c r="AW8" s="18">
        <f>IF(K8&lt;&gt;0,K8,IF($AT8=0,0,AG8/$AT8*$X8))</f>
      </c>
      <c r="AX8" s="18">
        <f>IF(L8&lt;&gt;0,L8,IF($AT8=0,0,AH8/$AT8*$X8))</f>
      </c>
      <c r="AY8" s="18">
        <f>IF(M8&lt;&gt;0,M8,IF($AT8=0,0,AI8/$AT8*$X8))</f>
      </c>
      <c r="AZ8" s="18">
        <f>IF(N8&lt;&gt;0,N8,IF($AT8=0,0,AJ8/$AT8*$X8))</f>
      </c>
      <c r="BA8" s="18">
        <f>IF(O8&lt;&gt;0,O8,IF($AT8=0,0,AK8/$AT8*$X8))</f>
      </c>
      <c r="BB8" s="18">
        <f>IF(P8&lt;&gt;0,P8,IF($AT8=0,0,AL8/$AT8*$X8))</f>
      </c>
      <c r="BC8" s="18">
        <f>IF(Q8&lt;&gt;0,Q8,IF($AT8=0,0,AM8/$AT8*$X8))</f>
      </c>
      <c r="BD8" s="18">
        <f>IF(R8&lt;&gt;0,R8,IF($AT8=0,0,AN8/$AT8*$X8))</f>
      </c>
      <c r="BE8" s="18">
        <f>IF(S8&lt;&gt;0,S8,IF($AT8=0,0,AO8/$AT8*$X8))</f>
      </c>
      <c r="BF8" s="18">
        <f>IF(T8&lt;&gt;0,T8,IF($AT8=0,0,AP8/$AT8*$X8))</f>
      </c>
      <c r="BG8" s="18">
        <f>IF(U8&lt;&gt;0,U8,IF($AT8=0,0,AQ8/$AT8*$X8))</f>
      </c>
      <c r="BH8" s="18">
        <f>IF(V8&lt;&gt;0,V8,IF($AT8=0,0,AR8/$AT8*$X8))</f>
      </c>
      <c r="BI8" s="18">
        <f>IF(W8&lt;&gt;0,W8,IF($AT8=0,0,AS8/$AT8*$X8))</f>
      </c>
      <c r="BJ8" s="18">
        <f>SUM(AU8:BI8)</f>
      </c>
      <c r="BK8" s="18">
        <f>H8-BJ8</f>
      </c>
    </row>
    <row r="9" outlineLevel="2">
      <c r="A9" s="5" t="str">
        <v>5.2.1</v>
      </c>
      <c r="B9" s="5" t="str">
        <v>BSKDGNGENGR07</v>
      </c>
      <c r="C9" s="5" t="str">
        <v>BSKDGNGENGR07</v>
      </c>
      <c r="D9" s="19">
        <v>0.1</v>
      </c>
      <c r="E9" s="5" t="str">
        <v>CCC</v>
      </c>
      <c r="F9" s="5" t="str">
        <v/>
      </c>
      <c r="G9" s="18">
        <f>F5*D9</f>
      </c>
      <c r="H9" s="18">
        <f>G9</f>
      </c>
      <c r="I9" s="18">
        <v>0</v>
      </c>
      <c r="J9" s="18">
        <v>0</v>
      </c>
      <c r="K9" s="18">
        <v>0</v>
      </c>
      <c r="L9" s="18">
        <v>0</v>
      </c>
      <c r="M9" s="18">
        <v>0</v>
      </c>
      <c r="N9" s="18">
        <v>0</v>
      </c>
      <c r="O9" s="18">
        <v>0</v>
      </c>
      <c r="P9" s="18">
        <v>0</v>
      </c>
      <c r="Q9" s="18">
        <v>0</v>
      </c>
      <c r="R9" s="18">
        <v>0</v>
      </c>
      <c r="S9" s="18">
        <v>0</v>
      </c>
      <c r="T9" s="18">
        <v>0</v>
      </c>
      <c r="U9" s="18">
        <v>0</v>
      </c>
      <c r="V9" s="18">
        <v>0</v>
      </c>
      <c r="W9" s="18">
        <v>0</v>
      </c>
      <c r="X9" s="18">
        <f>H9-SUM(I9:W9)</f>
      </c>
      <c r="Y9" s="20">
        <v>46483</v>
      </c>
      <c r="Z9" s="20">
        <v>46483</v>
      </c>
      <c r="AA9" s="18">
        <v>0</v>
      </c>
      <c r="AB9" s="20">
        <f>Y9+AA9</f>
      </c>
      <c r="AC9" s="20">
        <f>AA9+Z9</f>
      </c>
      <c r="AD9" s="5" t="str">
        <v/>
      </c>
      <c r="AE9" s="18">
        <f>IFERROR(_xlfn.BETA.DIST(DATE(YEAR(AE$2),MONTH(AE$2),15),$AB$2,$AC$2,FALSE,DATE(YEAR($AB9),MONTH($AB9),1),DATE(YEAR($AC9),MONTH($AC9),28)),0)</f>
      </c>
      <c r="AF9" s="18">
        <f>IFERROR(_xlfn.BETA.DIST(DATE(YEAR(AF$2),MONTH(AF$2),15),$AB$2,$AC$2,FALSE,DATE(YEAR($AB9),MONTH($AB9),1),DATE(YEAR($AC9),MONTH($AC9),28)),0)</f>
      </c>
      <c r="AG9" s="18">
        <f>IFERROR(_xlfn.BETA.DIST(DATE(YEAR(AG$2),MONTH(AG$2),15),$AB$2,$AC$2,FALSE,DATE(YEAR($AB9),MONTH($AB9),1),DATE(YEAR($AC9),MONTH($AC9),28)),0)</f>
      </c>
      <c r="AH9" s="18">
        <f>IFERROR(_xlfn.BETA.DIST(DATE(YEAR(AH$2),MONTH(AH$2),15),$AB$2,$AC$2,FALSE,DATE(YEAR($AB9),MONTH($AB9),1),DATE(YEAR($AC9),MONTH($AC9),28)),0)</f>
      </c>
      <c r="AI9" s="18">
        <f>IFERROR(_xlfn.BETA.DIST(DATE(YEAR(AI$2),MONTH(AI$2),15),$AB$2,$AC$2,FALSE,DATE(YEAR($AB9),MONTH($AB9),1),DATE(YEAR($AC9),MONTH($AC9),28)),0)</f>
      </c>
      <c r="AJ9" s="18">
        <f>IFERROR(_xlfn.BETA.DIST(DATE(YEAR(AJ$2),MONTH(AJ$2),15),$AB$2,$AC$2,FALSE,DATE(YEAR($AB9),MONTH($AB9),1),DATE(YEAR($AC9),MONTH($AC9),28)),0)</f>
      </c>
      <c r="AK9" s="18">
        <f>IFERROR(_xlfn.BETA.DIST(DATE(YEAR(AK$2),MONTH(AK$2),15),$AB$2,$AC$2,FALSE,DATE(YEAR($AB9),MONTH($AB9),1),DATE(YEAR($AC9),MONTH($AC9),28)),0)</f>
      </c>
      <c r="AL9" s="18">
        <f>IFERROR(_xlfn.BETA.DIST(DATE(YEAR(AL$2),MONTH(AL$2),15),$AB$2,$AC$2,FALSE,DATE(YEAR($AB9),MONTH($AB9),1),DATE(YEAR($AC9),MONTH($AC9),28)),0)</f>
      </c>
      <c r="AM9" s="18">
        <f>IFERROR(_xlfn.BETA.DIST(DATE(YEAR(AM$2),MONTH(AM$2),15),$AB$2,$AC$2,FALSE,DATE(YEAR($AB9),MONTH($AB9),1),DATE(YEAR($AC9),MONTH($AC9),28)),0)</f>
      </c>
      <c r="AN9" s="18">
        <f>IFERROR(_xlfn.BETA.DIST(DATE(YEAR(AN$2),MONTH(AN$2),15),$AB$2,$AC$2,FALSE,DATE(YEAR($AB9),MONTH($AB9),1),DATE(YEAR($AC9),MONTH($AC9),28)),0)</f>
      </c>
      <c r="AO9" s="18">
        <f>IFERROR(_xlfn.BETA.DIST(DATE(YEAR(AO$2),MONTH(AO$2),15),$AB$2,$AC$2,FALSE,DATE(YEAR($AB9),MONTH($AB9),1),DATE(YEAR($AC9),MONTH($AC9),28)),0)</f>
      </c>
      <c r="AP9" s="18">
        <f>IFERROR(_xlfn.BETA.DIST(DATE(YEAR(AP$2),MONTH(AP$2),15),$AB$2,$AC$2,FALSE,DATE(YEAR($AB9),MONTH($AB9),1),DATE(YEAR($AC9),MONTH($AC9),28)),0)</f>
      </c>
      <c r="AQ9" s="18">
        <f>IFERROR(_xlfn.BETA.DIST(DATE(YEAR(AQ$2),MONTH(AQ$2),15),$AB$2,$AC$2,FALSE,DATE(YEAR($AB9),MONTH($AB9),1),DATE(YEAR($AC9),MONTH($AC9),28)),0)</f>
      </c>
      <c r="AR9" s="18">
        <f>IFERROR(_xlfn.BETA.DIST(DATE(YEAR(AR$2),MONTH(AR$2),15),$AB$2,$AC$2,FALSE,DATE(YEAR($AB9),MONTH($AB9),1),DATE(YEAR($AC9),MONTH($AC9),28)),0)</f>
      </c>
      <c r="AS9" s="18">
        <f>IFERROR(_xlfn.BETA.DIST(DATE(YEAR(AS$2),MONTH(AS$2),15),$AB$2,$AC$2,FALSE,DATE(YEAR($AB9),MONTH($AB9),1),DATE(YEAR($AC9),MONTH($AC9),28)),0)</f>
      </c>
      <c r="AT9" s="18">
        <f>SUM(AE9:AS9)</f>
      </c>
      <c r="AU9" s="18">
        <f>IF(I9&lt;&gt;0,I9,IF($AT9=0,0,AE9/$AT9*$X9))</f>
      </c>
      <c r="AV9" s="18">
        <f>IF(J9&lt;&gt;0,J9,IF($AT9=0,0,AF9/$AT9*$X9))</f>
      </c>
      <c r="AW9" s="18">
        <f>IF(K9&lt;&gt;0,K9,IF($AT9=0,0,AG9/$AT9*$X9))</f>
      </c>
      <c r="AX9" s="18">
        <f>IF(L9&lt;&gt;0,L9,IF($AT9=0,0,AH9/$AT9*$X9))</f>
      </c>
      <c r="AY9" s="18">
        <f>IF(M9&lt;&gt;0,M9,IF($AT9=0,0,AI9/$AT9*$X9))</f>
      </c>
      <c r="AZ9" s="18">
        <f>IF(N9&lt;&gt;0,N9,IF($AT9=0,0,AJ9/$AT9*$X9))</f>
      </c>
      <c r="BA9" s="18">
        <f>IF(O9&lt;&gt;0,O9,IF($AT9=0,0,AK9/$AT9*$X9))</f>
      </c>
      <c r="BB9" s="18">
        <f>IF(P9&lt;&gt;0,P9,IF($AT9=0,0,AL9/$AT9*$X9))</f>
      </c>
      <c r="BC9" s="18">
        <f>IF(Q9&lt;&gt;0,Q9,IF($AT9=0,0,AM9/$AT9*$X9))</f>
      </c>
      <c r="BD9" s="18">
        <f>IF(R9&lt;&gt;0,R9,IF($AT9=0,0,AN9/$AT9*$X9))</f>
      </c>
      <c r="BE9" s="18">
        <f>IF(S9&lt;&gt;0,S9,IF($AT9=0,0,AO9/$AT9*$X9))</f>
      </c>
      <c r="BF9" s="18">
        <f>IF(T9&lt;&gt;0,T9,IF($AT9=0,0,AP9/$AT9*$X9))</f>
      </c>
      <c r="BG9" s="18">
        <f>IF(U9&lt;&gt;0,U9,IF($AT9=0,0,AQ9/$AT9*$X9))</f>
      </c>
      <c r="BH9" s="18">
        <f>IF(V9&lt;&gt;0,V9,IF($AT9=0,0,AR9/$AT9*$X9))</f>
      </c>
      <c r="BI9" s="18">
        <f>IF(W9&lt;&gt;0,W9,IF($AT9=0,0,AS9/$AT9*$X9))</f>
      </c>
      <c r="BJ9" s="18">
        <f>SUM(AU9:BI9)</f>
      </c>
      <c r="BK9" s="18">
        <f>H9-BJ9</f>
      </c>
    </row>
    <row r="10" outlineLevel="1">
      <c r="A10" s="15" t="str">
        <v>5.5.1</v>
      </c>
      <c r="B10" s="15" t="str">
        <v/>
      </c>
      <c r="C10" s="15" t="str">
        <v/>
      </c>
      <c r="D10" s="15" t="str">
        <v>5.5.1</v>
      </c>
      <c r="E10" s="15" t="str">
        <v>Supply Single phase AIS 108kV, 10kJ/k</v>
      </c>
      <c r="F10" s="15">
        <v>5497.21</v>
      </c>
      <c r="G10" s="15" t="str">
        <v/>
      </c>
      <c r="H10" s="15" t="str">
        <v/>
      </c>
      <c r="I10" s="15" t="str">
        <v/>
      </c>
      <c r="J10" s="15" t="str">
        <v/>
      </c>
      <c r="K10" s="15" t="str">
        <v/>
      </c>
      <c r="L10" s="15" t="str">
        <v/>
      </c>
      <c r="M10" s="15" t="str">
        <v/>
      </c>
      <c r="N10" s="15" t="str">
        <v/>
      </c>
      <c r="O10" s="15" t="str">
        <v/>
      </c>
      <c r="P10" s="15" t="str">
        <v/>
      </c>
      <c r="Q10" s="15" t="str">
        <v/>
      </c>
      <c r="R10" s="15" t="str">
        <v/>
      </c>
      <c r="S10" s="15" t="str">
        <v/>
      </c>
      <c r="T10" s="15" t="str">
        <v/>
      </c>
      <c r="U10" s="15" t="str">
        <v/>
      </c>
      <c r="V10" s="15" t="str">
        <v/>
      </c>
      <c r="W10" s="15" t="str">
        <v/>
      </c>
      <c r="X10" s="15" t="str">
        <v/>
      </c>
      <c r="Y10" s="15" t="str">
        <v/>
      </c>
      <c r="Z10" s="15" t="str">
        <v/>
      </c>
      <c r="AA10" s="15" t="str">
        <v/>
      </c>
      <c r="AB10" s="15" t="str">
        <v/>
      </c>
      <c r="AC10" s="15" t="str">
        <v/>
      </c>
      <c r="AD10" s="5" t="str">
        <v/>
      </c>
      <c r="AE10" s="18">
        <f>IFERROR(_xlfn.BETA.DIST(DATE(YEAR(AE$2),MONTH(AE$2),15),$AB$2,$AC$2,FALSE,DATE(YEAR($AB10),MONTH($AB10),1),DATE(YEAR($AC10),MONTH($AC10),28)),0)</f>
      </c>
      <c r="AF10" s="18">
        <f>IFERROR(_xlfn.BETA.DIST(DATE(YEAR(AF$2),MONTH(AF$2),15),$AB$2,$AC$2,FALSE,DATE(YEAR($AB10),MONTH($AB10),1),DATE(YEAR($AC10),MONTH($AC10),28)),0)</f>
      </c>
      <c r="AG10" s="18">
        <f>IFERROR(_xlfn.BETA.DIST(DATE(YEAR(AG$2),MONTH(AG$2),15),$AB$2,$AC$2,FALSE,DATE(YEAR($AB10),MONTH($AB10),1),DATE(YEAR($AC10),MONTH($AC10),28)),0)</f>
      </c>
      <c r="AH10" s="18">
        <f>IFERROR(_xlfn.BETA.DIST(DATE(YEAR(AH$2),MONTH(AH$2),15),$AB$2,$AC$2,FALSE,DATE(YEAR($AB10),MONTH($AB10),1),DATE(YEAR($AC10),MONTH($AC10),28)),0)</f>
      </c>
      <c r="AI10" s="18">
        <f>IFERROR(_xlfn.BETA.DIST(DATE(YEAR(AI$2),MONTH(AI$2),15),$AB$2,$AC$2,FALSE,DATE(YEAR($AB10),MONTH($AB10),1),DATE(YEAR($AC10),MONTH($AC10),28)),0)</f>
      </c>
      <c r="AJ10" s="18">
        <f>IFERROR(_xlfn.BETA.DIST(DATE(YEAR(AJ$2),MONTH(AJ$2),15),$AB$2,$AC$2,FALSE,DATE(YEAR($AB10),MONTH($AB10),1),DATE(YEAR($AC10),MONTH($AC10),28)),0)</f>
      </c>
      <c r="AK10" s="18">
        <f>IFERROR(_xlfn.BETA.DIST(DATE(YEAR(AK$2),MONTH(AK$2),15),$AB$2,$AC$2,FALSE,DATE(YEAR($AB10),MONTH($AB10),1),DATE(YEAR($AC10),MONTH($AC10),28)),0)</f>
      </c>
      <c r="AL10" s="18">
        <f>IFERROR(_xlfn.BETA.DIST(DATE(YEAR(AL$2),MONTH(AL$2),15),$AB$2,$AC$2,FALSE,DATE(YEAR($AB10),MONTH($AB10),1),DATE(YEAR($AC10),MONTH($AC10),28)),0)</f>
      </c>
      <c r="AM10" s="18">
        <f>IFERROR(_xlfn.BETA.DIST(DATE(YEAR(AM$2),MONTH(AM$2),15),$AB$2,$AC$2,FALSE,DATE(YEAR($AB10),MONTH($AB10),1),DATE(YEAR($AC10),MONTH($AC10),28)),0)</f>
      </c>
      <c r="AN10" s="18">
        <f>IFERROR(_xlfn.BETA.DIST(DATE(YEAR(AN$2),MONTH(AN$2),15),$AB$2,$AC$2,FALSE,DATE(YEAR($AB10),MONTH($AB10),1),DATE(YEAR($AC10),MONTH($AC10),28)),0)</f>
      </c>
      <c r="AO10" s="18">
        <f>IFERROR(_xlfn.BETA.DIST(DATE(YEAR(AO$2),MONTH(AO$2),15),$AB$2,$AC$2,FALSE,DATE(YEAR($AB10),MONTH($AB10),1),DATE(YEAR($AC10),MONTH($AC10),28)),0)</f>
      </c>
      <c r="AP10" s="18">
        <f>IFERROR(_xlfn.BETA.DIST(DATE(YEAR(AP$2),MONTH(AP$2),15),$AB$2,$AC$2,FALSE,DATE(YEAR($AB10),MONTH($AB10),1),DATE(YEAR($AC10),MONTH($AC10),28)),0)</f>
      </c>
      <c r="AQ10" s="18">
        <f>IFERROR(_xlfn.BETA.DIST(DATE(YEAR(AQ$2),MONTH(AQ$2),15),$AB$2,$AC$2,FALSE,DATE(YEAR($AB10),MONTH($AB10),1),DATE(YEAR($AC10),MONTH($AC10),28)),0)</f>
      </c>
      <c r="AR10" s="18">
        <f>IFERROR(_xlfn.BETA.DIST(DATE(YEAR(AR$2),MONTH(AR$2),15),$AB$2,$AC$2,FALSE,DATE(YEAR($AB10),MONTH($AB10),1),DATE(YEAR($AC10),MONTH($AC10),28)),0)</f>
      </c>
      <c r="AS10" s="18">
        <f>IFERROR(_xlfn.BETA.DIST(DATE(YEAR(AS$2),MONTH(AS$2),15),$AB$2,$AC$2,FALSE,DATE(YEAR($AB10),MONTH($AB10),1),DATE(YEAR($AC10),MONTH($AC10),28)),0)</f>
      </c>
      <c r="AT10" s="18">
        <f>SUM(AE10:AS10)</f>
      </c>
      <c r="AU10" s="18">
        <f>IF(I10&lt;&gt;0,I10,IF($AT10=0,0,AE10/$AT10*$X10))</f>
      </c>
      <c r="AV10" s="18">
        <f>IF(J10&lt;&gt;0,J10,IF($AT10=0,0,AF10/$AT10*$X10))</f>
      </c>
      <c r="AW10" s="18">
        <f>IF(K10&lt;&gt;0,K10,IF($AT10=0,0,AG10/$AT10*$X10))</f>
      </c>
      <c r="AX10" s="18">
        <f>IF(L10&lt;&gt;0,L10,IF($AT10=0,0,AH10/$AT10*$X10))</f>
      </c>
      <c r="AY10" s="18">
        <f>IF(M10&lt;&gt;0,M10,IF($AT10=0,0,AI10/$AT10*$X10))</f>
      </c>
      <c r="AZ10" s="18">
        <f>IF(N10&lt;&gt;0,N10,IF($AT10=0,0,AJ10/$AT10*$X10))</f>
      </c>
      <c r="BA10" s="18">
        <f>IF(O10&lt;&gt;0,O10,IF($AT10=0,0,AK10/$AT10*$X10))</f>
      </c>
      <c r="BB10" s="18">
        <f>IF(P10&lt;&gt;0,P10,IF($AT10=0,0,AL10/$AT10*$X10))</f>
      </c>
      <c r="BC10" s="18">
        <f>IF(Q10&lt;&gt;0,Q10,IF($AT10=0,0,AM10/$AT10*$X10))</f>
      </c>
      <c r="BD10" s="18">
        <f>IF(R10&lt;&gt;0,R10,IF($AT10=0,0,AN10/$AT10*$X10))</f>
      </c>
      <c r="BE10" s="18">
        <f>IF(S10&lt;&gt;0,S10,IF($AT10=0,0,AO10/$AT10*$X10))</f>
      </c>
      <c r="BF10" s="18">
        <f>IF(T10&lt;&gt;0,T10,IF($AT10=0,0,AP10/$AT10*$X10))</f>
      </c>
      <c r="BG10" s="18">
        <f>IF(U10&lt;&gt;0,U10,IF($AT10=0,0,AQ10/$AT10*$X10))</f>
      </c>
      <c r="BH10" s="18">
        <f>IF(V10&lt;&gt;0,V10,IF($AT10=0,0,AR10/$AT10*$X10))</f>
      </c>
      <c r="BI10" s="18">
        <f>IF(W10&lt;&gt;0,W10,IF($AT10=0,0,AS10/$AT10*$X10))</f>
      </c>
      <c r="BJ10" s="18">
        <f>SUM(AU10:BI10)</f>
      </c>
      <c r="BK10" s="15" t="str">
        <v/>
      </c>
    </row>
    <row r="11" outlineLevel="2">
      <c r="A11" s="5" t="str">
        <v>5.5.1</v>
      </c>
      <c r="B11" s="5" t="str">
        <v>BSPRELGENNR02</v>
      </c>
      <c r="C11" s="5" t="str">
        <v>BSPRELGENNR02</v>
      </c>
      <c r="D11" s="19">
        <v>0.1</v>
      </c>
      <c r="E11" s="5" t="str">
        <v>Advanced Payment PO EUR</v>
      </c>
      <c r="F11" s="5" t="str">
        <v/>
      </c>
      <c r="G11" s="18">
        <f>F10*D11</f>
      </c>
      <c r="H11" s="18">
        <f>G11</f>
      </c>
      <c r="I11" s="18">
        <v>0</v>
      </c>
      <c r="J11" s="18">
        <v>0</v>
      </c>
      <c r="K11" s="18">
        <v>0</v>
      </c>
      <c r="L11" s="18">
        <v>0</v>
      </c>
      <c r="M11" s="18">
        <v>0</v>
      </c>
      <c r="N11" s="18">
        <v>0</v>
      </c>
      <c r="O11" s="18">
        <v>0</v>
      </c>
      <c r="P11" s="18">
        <v>0</v>
      </c>
      <c r="Q11" s="18">
        <v>0</v>
      </c>
      <c r="R11" s="18">
        <v>0</v>
      </c>
      <c r="S11" s="18">
        <v>0</v>
      </c>
      <c r="T11" s="18">
        <v>0</v>
      </c>
      <c r="U11" s="18">
        <v>0</v>
      </c>
      <c r="V11" s="18">
        <v>0</v>
      </c>
      <c r="W11" s="18">
        <v>0</v>
      </c>
      <c r="X11" s="18">
        <f>H11-SUM(I11:W11)</f>
      </c>
      <c r="Y11" s="20">
        <v>46132</v>
      </c>
      <c r="Z11" s="20">
        <v>46132</v>
      </c>
      <c r="AA11" s="18">
        <v>0</v>
      </c>
      <c r="AB11" s="20">
        <f>Y11+AA11</f>
      </c>
      <c r="AC11" s="20">
        <f>AA11+Z11</f>
      </c>
      <c r="AD11" s="5" t="str">
        <v/>
      </c>
      <c r="AE11" s="18">
        <f>IFERROR(_xlfn.BETA.DIST(DATE(YEAR(AE$2),MONTH(AE$2),15),$AB$2,$AC$2,FALSE,DATE(YEAR($AB11),MONTH($AB11),1),DATE(YEAR($AC11),MONTH($AC11),28)),0)</f>
      </c>
      <c r="AF11" s="18">
        <f>IFERROR(_xlfn.BETA.DIST(DATE(YEAR(AF$2),MONTH(AF$2),15),$AB$2,$AC$2,FALSE,DATE(YEAR($AB11),MONTH($AB11),1),DATE(YEAR($AC11),MONTH($AC11),28)),0)</f>
      </c>
      <c r="AG11" s="18">
        <f>IFERROR(_xlfn.BETA.DIST(DATE(YEAR(AG$2),MONTH(AG$2),15),$AB$2,$AC$2,FALSE,DATE(YEAR($AB11),MONTH($AB11),1),DATE(YEAR($AC11),MONTH($AC11),28)),0)</f>
      </c>
      <c r="AH11" s="18">
        <f>IFERROR(_xlfn.BETA.DIST(DATE(YEAR(AH$2),MONTH(AH$2),15),$AB$2,$AC$2,FALSE,DATE(YEAR($AB11),MONTH($AB11),1),DATE(YEAR($AC11),MONTH($AC11),28)),0)</f>
      </c>
      <c r="AI11" s="18">
        <f>IFERROR(_xlfn.BETA.DIST(DATE(YEAR(AI$2),MONTH(AI$2),15),$AB$2,$AC$2,FALSE,DATE(YEAR($AB11),MONTH($AB11),1),DATE(YEAR($AC11),MONTH($AC11),28)),0)</f>
      </c>
      <c r="AJ11" s="18">
        <f>IFERROR(_xlfn.BETA.DIST(DATE(YEAR(AJ$2),MONTH(AJ$2),15),$AB$2,$AC$2,FALSE,DATE(YEAR($AB11),MONTH($AB11),1),DATE(YEAR($AC11),MONTH($AC11),28)),0)</f>
      </c>
      <c r="AK11" s="18">
        <f>IFERROR(_xlfn.BETA.DIST(DATE(YEAR(AK$2),MONTH(AK$2),15),$AB$2,$AC$2,FALSE,DATE(YEAR($AB11),MONTH($AB11),1),DATE(YEAR($AC11),MONTH($AC11),28)),0)</f>
      </c>
      <c r="AL11" s="18">
        <f>IFERROR(_xlfn.BETA.DIST(DATE(YEAR(AL$2),MONTH(AL$2),15),$AB$2,$AC$2,FALSE,DATE(YEAR($AB11),MONTH($AB11),1),DATE(YEAR($AC11),MONTH($AC11),28)),0)</f>
      </c>
      <c r="AM11" s="18">
        <f>IFERROR(_xlfn.BETA.DIST(DATE(YEAR(AM$2),MONTH(AM$2),15),$AB$2,$AC$2,FALSE,DATE(YEAR($AB11),MONTH($AB11),1),DATE(YEAR($AC11),MONTH($AC11),28)),0)</f>
      </c>
      <c r="AN11" s="18">
        <f>IFERROR(_xlfn.BETA.DIST(DATE(YEAR(AN$2),MONTH(AN$2),15),$AB$2,$AC$2,FALSE,DATE(YEAR($AB11),MONTH($AB11),1),DATE(YEAR($AC11),MONTH($AC11),28)),0)</f>
      </c>
      <c r="AO11" s="18">
        <f>IFERROR(_xlfn.BETA.DIST(DATE(YEAR(AO$2),MONTH(AO$2),15),$AB$2,$AC$2,FALSE,DATE(YEAR($AB11),MONTH($AB11),1),DATE(YEAR($AC11),MONTH($AC11),28)),0)</f>
      </c>
      <c r="AP11" s="18">
        <f>IFERROR(_xlfn.BETA.DIST(DATE(YEAR(AP$2),MONTH(AP$2),15),$AB$2,$AC$2,FALSE,DATE(YEAR($AB11),MONTH($AB11),1),DATE(YEAR($AC11),MONTH($AC11),28)),0)</f>
      </c>
      <c r="AQ11" s="18">
        <f>IFERROR(_xlfn.BETA.DIST(DATE(YEAR(AQ$2),MONTH(AQ$2),15),$AB$2,$AC$2,FALSE,DATE(YEAR($AB11),MONTH($AB11),1),DATE(YEAR($AC11),MONTH($AC11),28)),0)</f>
      </c>
      <c r="AR11" s="18">
        <f>IFERROR(_xlfn.BETA.DIST(DATE(YEAR(AR$2),MONTH(AR$2),15),$AB$2,$AC$2,FALSE,DATE(YEAR($AB11),MONTH($AB11),1),DATE(YEAR($AC11),MONTH($AC11),28)),0)</f>
      </c>
      <c r="AS11" s="18">
        <f>IFERROR(_xlfn.BETA.DIST(DATE(YEAR(AS$2),MONTH(AS$2),15),$AB$2,$AC$2,FALSE,DATE(YEAR($AB11),MONTH($AB11),1),DATE(YEAR($AC11),MONTH($AC11),28)),0)</f>
      </c>
      <c r="AT11" s="18">
        <f>SUM(AE11:AS11)</f>
      </c>
      <c r="AU11" s="18">
        <f>IF(I11&lt;&gt;0,I11,IF($AT11=0,0,AE11/$AT11*$X11))</f>
      </c>
      <c r="AV11" s="18">
        <f>IF(J11&lt;&gt;0,J11,IF($AT11=0,0,AF11/$AT11*$X11))</f>
      </c>
      <c r="AW11" s="18">
        <f>IF(K11&lt;&gt;0,K11,IF($AT11=0,0,AG11/$AT11*$X11))</f>
      </c>
      <c r="AX11" s="18">
        <f>IF(L11&lt;&gt;0,L11,IF($AT11=0,0,AH11/$AT11*$X11))</f>
      </c>
      <c r="AY11" s="18">
        <f>IF(M11&lt;&gt;0,M11,IF($AT11=0,0,AI11/$AT11*$X11))</f>
      </c>
      <c r="AZ11" s="18">
        <f>IF(N11&lt;&gt;0,N11,IF($AT11=0,0,AJ11/$AT11*$X11))</f>
      </c>
      <c r="BA11" s="18">
        <f>IF(O11&lt;&gt;0,O11,IF($AT11=0,0,AK11/$AT11*$X11))</f>
      </c>
      <c r="BB11" s="18">
        <f>IF(P11&lt;&gt;0,P11,IF($AT11=0,0,AL11/$AT11*$X11))</f>
      </c>
      <c r="BC11" s="18">
        <f>IF(Q11&lt;&gt;0,Q11,IF($AT11=0,0,AM11/$AT11*$X11))</f>
      </c>
      <c r="BD11" s="18">
        <f>IF(R11&lt;&gt;0,R11,IF($AT11=0,0,AN11/$AT11*$X11))</f>
      </c>
      <c r="BE11" s="18">
        <f>IF(S11&lt;&gt;0,S11,IF($AT11=0,0,AO11/$AT11*$X11))</f>
      </c>
      <c r="BF11" s="18">
        <f>IF(T11&lt;&gt;0,T11,IF($AT11=0,0,AP11/$AT11*$X11))</f>
      </c>
      <c r="BG11" s="18">
        <f>IF(U11&lt;&gt;0,U11,IF($AT11=0,0,AQ11/$AT11*$X11))</f>
      </c>
      <c r="BH11" s="18">
        <f>IF(V11&lt;&gt;0,V11,IF($AT11=0,0,AR11/$AT11*$X11))</f>
      </c>
      <c r="BI11" s="18">
        <f>IF(W11&lt;&gt;0,W11,IF($AT11=0,0,AS11/$AT11*$X11))</f>
      </c>
      <c r="BJ11" s="18">
        <f>SUM(AU11:BI11)</f>
      </c>
      <c r="BK11" s="18">
        <f>H11-BJ11</f>
      </c>
    </row>
    <row r="12" outlineLevel="2">
      <c r="A12" s="5" t="str">
        <v>5.5.1</v>
      </c>
      <c r="B12" s="5" t="str">
        <v>BSPRELGENT725</v>
      </c>
      <c r="C12" s="5" t="str">
        <v>BSPRELGENT725</v>
      </c>
      <c r="D12" s="19">
        <v>0.4</v>
      </c>
      <c r="E12" s="5" t="str">
        <v>Shipping MAT EUR</v>
      </c>
      <c r="F12" s="5" t="str">
        <v/>
      </c>
      <c r="G12" s="18">
        <f>F10*D12</f>
      </c>
      <c r="H12" s="18">
        <f>G12</f>
      </c>
      <c r="I12" s="18">
        <v>0</v>
      </c>
      <c r="J12" s="18">
        <v>0</v>
      </c>
      <c r="K12" s="18">
        <v>0</v>
      </c>
      <c r="L12" s="18">
        <v>0</v>
      </c>
      <c r="M12" s="18">
        <v>0</v>
      </c>
      <c r="N12" s="18">
        <v>0</v>
      </c>
      <c r="O12" s="18">
        <v>0</v>
      </c>
      <c r="P12" s="18">
        <v>0</v>
      </c>
      <c r="Q12" s="18">
        <v>0</v>
      </c>
      <c r="R12" s="18">
        <v>0</v>
      </c>
      <c r="S12" s="18">
        <v>0</v>
      </c>
      <c r="T12" s="18">
        <v>0</v>
      </c>
      <c r="U12" s="18">
        <v>0</v>
      </c>
      <c r="V12" s="18">
        <v>0</v>
      </c>
      <c r="W12" s="18">
        <v>0</v>
      </c>
      <c r="X12" s="18">
        <f>H12-SUM(I12:W12)</f>
      </c>
      <c r="Y12" s="20">
        <v>46216</v>
      </c>
      <c r="Z12" s="20">
        <v>46216</v>
      </c>
      <c r="AA12" s="18">
        <v>15</v>
      </c>
      <c r="AB12" s="20">
        <f>Y12+AA12</f>
      </c>
      <c r="AC12" s="20">
        <f>AA12+Z12</f>
      </c>
      <c r="AD12" s="5" t="str">
        <v/>
      </c>
      <c r="AE12" s="18">
        <f>IFERROR(_xlfn.BETA.DIST(DATE(YEAR(AE$2),MONTH(AE$2),15),$AB$2,$AC$2,FALSE,DATE(YEAR($AB12),MONTH($AB12),1),DATE(YEAR($AC12),MONTH($AC12),28)),0)</f>
      </c>
      <c r="AF12" s="18">
        <f>IFERROR(_xlfn.BETA.DIST(DATE(YEAR(AF$2),MONTH(AF$2),15),$AB$2,$AC$2,FALSE,DATE(YEAR($AB12),MONTH($AB12),1),DATE(YEAR($AC12),MONTH($AC12),28)),0)</f>
      </c>
      <c r="AG12" s="18">
        <f>IFERROR(_xlfn.BETA.DIST(DATE(YEAR(AG$2),MONTH(AG$2),15),$AB$2,$AC$2,FALSE,DATE(YEAR($AB12),MONTH($AB12),1),DATE(YEAR($AC12),MONTH($AC12),28)),0)</f>
      </c>
      <c r="AH12" s="18">
        <f>IFERROR(_xlfn.BETA.DIST(DATE(YEAR(AH$2),MONTH(AH$2),15),$AB$2,$AC$2,FALSE,DATE(YEAR($AB12),MONTH($AB12),1),DATE(YEAR($AC12),MONTH($AC12),28)),0)</f>
      </c>
      <c r="AI12" s="18">
        <f>IFERROR(_xlfn.BETA.DIST(DATE(YEAR(AI$2),MONTH(AI$2),15),$AB$2,$AC$2,FALSE,DATE(YEAR($AB12),MONTH($AB12),1),DATE(YEAR($AC12),MONTH($AC12),28)),0)</f>
      </c>
      <c r="AJ12" s="18">
        <f>IFERROR(_xlfn.BETA.DIST(DATE(YEAR(AJ$2),MONTH(AJ$2),15),$AB$2,$AC$2,FALSE,DATE(YEAR($AB12),MONTH($AB12),1),DATE(YEAR($AC12),MONTH($AC12),28)),0)</f>
      </c>
      <c r="AK12" s="18">
        <f>IFERROR(_xlfn.BETA.DIST(DATE(YEAR(AK$2),MONTH(AK$2),15),$AB$2,$AC$2,FALSE,DATE(YEAR($AB12),MONTH($AB12),1),DATE(YEAR($AC12),MONTH($AC12),28)),0)</f>
      </c>
      <c r="AL12" s="18">
        <f>IFERROR(_xlfn.BETA.DIST(DATE(YEAR(AL$2),MONTH(AL$2),15),$AB$2,$AC$2,FALSE,DATE(YEAR($AB12),MONTH($AB12),1),DATE(YEAR($AC12),MONTH($AC12),28)),0)</f>
      </c>
      <c r="AM12" s="18">
        <f>IFERROR(_xlfn.BETA.DIST(DATE(YEAR(AM$2),MONTH(AM$2),15),$AB$2,$AC$2,FALSE,DATE(YEAR($AB12),MONTH($AB12),1),DATE(YEAR($AC12),MONTH($AC12),28)),0)</f>
      </c>
      <c r="AN12" s="18">
        <f>IFERROR(_xlfn.BETA.DIST(DATE(YEAR(AN$2),MONTH(AN$2),15),$AB$2,$AC$2,FALSE,DATE(YEAR($AB12),MONTH($AB12),1),DATE(YEAR($AC12),MONTH($AC12),28)),0)</f>
      </c>
      <c r="AO12" s="18">
        <f>IFERROR(_xlfn.BETA.DIST(DATE(YEAR(AO$2),MONTH(AO$2),15),$AB$2,$AC$2,FALSE,DATE(YEAR($AB12),MONTH($AB12),1),DATE(YEAR($AC12),MONTH($AC12),28)),0)</f>
      </c>
      <c r="AP12" s="18">
        <f>IFERROR(_xlfn.BETA.DIST(DATE(YEAR(AP$2),MONTH(AP$2),15),$AB$2,$AC$2,FALSE,DATE(YEAR($AB12),MONTH($AB12),1),DATE(YEAR($AC12),MONTH($AC12),28)),0)</f>
      </c>
      <c r="AQ12" s="18">
        <f>IFERROR(_xlfn.BETA.DIST(DATE(YEAR(AQ$2),MONTH(AQ$2),15),$AB$2,$AC$2,FALSE,DATE(YEAR($AB12),MONTH($AB12),1),DATE(YEAR($AC12),MONTH($AC12),28)),0)</f>
      </c>
      <c r="AR12" s="18">
        <f>IFERROR(_xlfn.BETA.DIST(DATE(YEAR(AR$2),MONTH(AR$2),15),$AB$2,$AC$2,FALSE,DATE(YEAR($AB12),MONTH($AB12),1),DATE(YEAR($AC12),MONTH($AC12),28)),0)</f>
      </c>
      <c r="AS12" s="18">
        <f>IFERROR(_xlfn.BETA.DIST(DATE(YEAR(AS$2),MONTH(AS$2),15),$AB$2,$AC$2,FALSE,DATE(YEAR($AB12),MONTH($AB12),1),DATE(YEAR($AC12),MONTH($AC12),28)),0)</f>
      </c>
      <c r="AT12" s="18">
        <f>SUM(AE12:AS12)</f>
      </c>
      <c r="AU12" s="18">
        <f>IF(I12&lt;&gt;0,I12,IF($AT12=0,0,AE12/$AT12*$X12))</f>
      </c>
      <c r="AV12" s="18">
        <f>IF(J12&lt;&gt;0,J12,IF($AT12=0,0,AF12/$AT12*$X12))</f>
      </c>
      <c r="AW12" s="18">
        <f>IF(K12&lt;&gt;0,K12,IF($AT12=0,0,AG12/$AT12*$X12))</f>
      </c>
      <c r="AX12" s="18">
        <f>IF(L12&lt;&gt;0,L12,IF($AT12=0,0,AH12/$AT12*$X12))</f>
      </c>
      <c r="AY12" s="18">
        <f>IF(M12&lt;&gt;0,M12,IF($AT12=0,0,AI12/$AT12*$X12))</f>
      </c>
      <c r="AZ12" s="18">
        <f>IF(N12&lt;&gt;0,N12,IF($AT12=0,0,AJ12/$AT12*$X12))</f>
      </c>
      <c r="BA12" s="18">
        <f>IF(O12&lt;&gt;0,O12,IF($AT12=0,0,AK12/$AT12*$X12))</f>
      </c>
      <c r="BB12" s="18">
        <f>IF(P12&lt;&gt;0,P12,IF($AT12=0,0,AL12/$AT12*$X12))</f>
      </c>
      <c r="BC12" s="18">
        <f>IF(Q12&lt;&gt;0,Q12,IF($AT12=0,0,AM12/$AT12*$X12))</f>
      </c>
      <c r="BD12" s="18">
        <f>IF(R12&lt;&gt;0,R12,IF($AT12=0,0,AN12/$AT12*$X12))</f>
      </c>
      <c r="BE12" s="18">
        <f>IF(S12&lt;&gt;0,S12,IF($AT12=0,0,AO12/$AT12*$X12))</f>
      </c>
      <c r="BF12" s="18">
        <f>IF(T12&lt;&gt;0,T12,IF($AT12=0,0,AP12/$AT12*$X12))</f>
      </c>
      <c r="BG12" s="18">
        <f>IF(U12&lt;&gt;0,U12,IF($AT12=0,0,AQ12/$AT12*$X12))</f>
      </c>
      <c r="BH12" s="18">
        <f>IF(V12&lt;&gt;0,V12,IF($AT12=0,0,AR12/$AT12*$X12))</f>
      </c>
      <c r="BI12" s="18">
        <f>IF(W12&lt;&gt;0,W12,IF($AT12=0,0,AS12/$AT12*$X12))</f>
      </c>
      <c r="BJ12" s="18">
        <f>SUM(AU12:BI12)</f>
      </c>
      <c r="BK12" s="18">
        <f>H12-BJ12</f>
      </c>
    </row>
    <row r="13" outlineLevel="2">
      <c r="A13" s="5" t="str">
        <v>5.5.1</v>
      </c>
      <c r="B13" s="5" t="str">
        <v>BSPRELGENNR05</v>
      </c>
      <c r="C13" s="5" t="str">
        <v>BSPRELGENNR05</v>
      </c>
      <c r="D13" s="19">
        <v>0.4</v>
      </c>
      <c r="E13" s="5" t="str">
        <v>Delivery MAT EUR</v>
      </c>
      <c r="F13" s="5" t="str">
        <v/>
      </c>
      <c r="G13" s="18">
        <f>F10*D13</f>
      </c>
      <c r="H13" s="18">
        <f>G13</f>
      </c>
      <c r="I13" s="18">
        <v>0</v>
      </c>
      <c r="J13" s="18">
        <v>0</v>
      </c>
      <c r="K13" s="18">
        <v>0</v>
      </c>
      <c r="L13" s="18">
        <v>0</v>
      </c>
      <c r="M13" s="18">
        <v>0</v>
      </c>
      <c r="N13" s="18">
        <v>0</v>
      </c>
      <c r="O13" s="18">
        <v>0</v>
      </c>
      <c r="P13" s="18">
        <v>0</v>
      </c>
      <c r="Q13" s="18">
        <v>0</v>
      </c>
      <c r="R13" s="18">
        <v>0</v>
      </c>
      <c r="S13" s="18">
        <v>0</v>
      </c>
      <c r="T13" s="18">
        <v>0</v>
      </c>
      <c r="U13" s="18">
        <v>0</v>
      </c>
      <c r="V13" s="18">
        <v>0</v>
      </c>
      <c r="W13" s="18">
        <v>0</v>
      </c>
      <c r="X13" s="18">
        <f>H13-SUM(I13:W13)</f>
      </c>
      <c r="Y13" s="20">
        <v>46231</v>
      </c>
      <c r="Z13" s="20">
        <v>46231</v>
      </c>
      <c r="AA13" s="18">
        <v>30</v>
      </c>
      <c r="AB13" s="20">
        <f>Y13+AA13</f>
      </c>
      <c r="AC13" s="20">
        <f>AA13+Z13</f>
      </c>
      <c r="AD13" s="5" t="str">
        <v/>
      </c>
      <c r="AE13" s="18">
        <f>IFERROR(_xlfn.BETA.DIST(DATE(YEAR(AE$2),MONTH(AE$2),15),$AB$2,$AC$2,FALSE,DATE(YEAR($AB13),MONTH($AB13),1),DATE(YEAR($AC13),MONTH($AC13),28)),0)</f>
      </c>
      <c r="AF13" s="18">
        <f>IFERROR(_xlfn.BETA.DIST(DATE(YEAR(AF$2),MONTH(AF$2),15),$AB$2,$AC$2,FALSE,DATE(YEAR($AB13),MONTH($AB13),1),DATE(YEAR($AC13),MONTH($AC13),28)),0)</f>
      </c>
      <c r="AG13" s="18">
        <f>IFERROR(_xlfn.BETA.DIST(DATE(YEAR(AG$2),MONTH(AG$2),15),$AB$2,$AC$2,FALSE,DATE(YEAR($AB13),MONTH($AB13),1),DATE(YEAR($AC13),MONTH($AC13),28)),0)</f>
      </c>
      <c r="AH13" s="18">
        <f>IFERROR(_xlfn.BETA.DIST(DATE(YEAR(AH$2),MONTH(AH$2),15),$AB$2,$AC$2,FALSE,DATE(YEAR($AB13),MONTH($AB13),1),DATE(YEAR($AC13),MONTH($AC13),28)),0)</f>
      </c>
      <c r="AI13" s="18">
        <f>IFERROR(_xlfn.BETA.DIST(DATE(YEAR(AI$2),MONTH(AI$2),15),$AB$2,$AC$2,FALSE,DATE(YEAR($AB13),MONTH($AB13),1),DATE(YEAR($AC13),MONTH($AC13),28)),0)</f>
      </c>
      <c r="AJ13" s="18">
        <f>IFERROR(_xlfn.BETA.DIST(DATE(YEAR(AJ$2),MONTH(AJ$2),15),$AB$2,$AC$2,FALSE,DATE(YEAR($AB13),MONTH($AB13),1),DATE(YEAR($AC13),MONTH($AC13),28)),0)</f>
      </c>
      <c r="AK13" s="18">
        <f>IFERROR(_xlfn.BETA.DIST(DATE(YEAR(AK$2),MONTH(AK$2),15),$AB$2,$AC$2,FALSE,DATE(YEAR($AB13),MONTH($AB13),1),DATE(YEAR($AC13),MONTH($AC13),28)),0)</f>
      </c>
      <c r="AL13" s="18">
        <f>IFERROR(_xlfn.BETA.DIST(DATE(YEAR(AL$2),MONTH(AL$2),15),$AB$2,$AC$2,FALSE,DATE(YEAR($AB13),MONTH($AB13),1),DATE(YEAR($AC13),MONTH($AC13),28)),0)</f>
      </c>
      <c r="AM13" s="18">
        <f>IFERROR(_xlfn.BETA.DIST(DATE(YEAR(AM$2),MONTH(AM$2),15),$AB$2,$AC$2,FALSE,DATE(YEAR($AB13),MONTH($AB13),1),DATE(YEAR($AC13),MONTH($AC13),28)),0)</f>
      </c>
      <c r="AN13" s="18">
        <f>IFERROR(_xlfn.BETA.DIST(DATE(YEAR(AN$2),MONTH(AN$2),15),$AB$2,$AC$2,FALSE,DATE(YEAR($AB13),MONTH($AB13),1),DATE(YEAR($AC13),MONTH($AC13),28)),0)</f>
      </c>
      <c r="AO13" s="18">
        <f>IFERROR(_xlfn.BETA.DIST(DATE(YEAR(AO$2),MONTH(AO$2),15),$AB$2,$AC$2,FALSE,DATE(YEAR($AB13),MONTH($AB13),1),DATE(YEAR($AC13),MONTH($AC13),28)),0)</f>
      </c>
      <c r="AP13" s="18">
        <f>IFERROR(_xlfn.BETA.DIST(DATE(YEAR(AP$2),MONTH(AP$2),15),$AB$2,$AC$2,FALSE,DATE(YEAR($AB13),MONTH($AB13),1),DATE(YEAR($AC13),MONTH($AC13),28)),0)</f>
      </c>
      <c r="AQ13" s="18">
        <f>IFERROR(_xlfn.BETA.DIST(DATE(YEAR(AQ$2),MONTH(AQ$2),15),$AB$2,$AC$2,FALSE,DATE(YEAR($AB13),MONTH($AB13),1),DATE(YEAR($AC13),MONTH($AC13),28)),0)</f>
      </c>
      <c r="AR13" s="18">
        <f>IFERROR(_xlfn.BETA.DIST(DATE(YEAR(AR$2),MONTH(AR$2),15),$AB$2,$AC$2,FALSE,DATE(YEAR($AB13),MONTH($AB13),1),DATE(YEAR($AC13),MONTH($AC13),28)),0)</f>
      </c>
      <c r="AS13" s="18">
        <f>IFERROR(_xlfn.BETA.DIST(DATE(YEAR(AS$2),MONTH(AS$2),15),$AB$2,$AC$2,FALSE,DATE(YEAR($AB13),MONTH($AB13),1),DATE(YEAR($AC13),MONTH($AC13),28)),0)</f>
      </c>
      <c r="AT13" s="18">
        <f>SUM(AE13:AS13)</f>
      </c>
      <c r="AU13" s="18">
        <f>IF(I13&lt;&gt;0,I13,IF($AT13=0,0,AE13/$AT13*$X13))</f>
      </c>
      <c r="AV13" s="18">
        <f>IF(J13&lt;&gt;0,J13,IF($AT13=0,0,AF13/$AT13*$X13))</f>
      </c>
      <c r="AW13" s="18">
        <f>IF(K13&lt;&gt;0,K13,IF($AT13=0,0,AG13/$AT13*$X13))</f>
      </c>
      <c r="AX13" s="18">
        <f>IF(L13&lt;&gt;0,L13,IF($AT13=0,0,AH13/$AT13*$X13))</f>
      </c>
      <c r="AY13" s="18">
        <f>IF(M13&lt;&gt;0,M13,IF($AT13=0,0,AI13/$AT13*$X13))</f>
      </c>
      <c r="AZ13" s="18">
        <f>IF(N13&lt;&gt;0,N13,IF($AT13=0,0,AJ13/$AT13*$X13))</f>
      </c>
      <c r="BA13" s="18">
        <f>IF(O13&lt;&gt;0,O13,IF($AT13=0,0,AK13/$AT13*$X13))</f>
      </c>
      <c r="BB13" s="18">
        <f>IF(P13&lt;&gt;0,P13,IF($AT13=0,0,AL13/$AT13*$X13))</f>
      </c>
      <c r="BC13" s="18">
        <f>IF(Q13&lt;&gt;0,Q13,IF($AT13=0,0,AM13/$AT13*$X13))</f>
      </c>
      <c r="BD13" s="18">
        <f>IF(R13&lt;&gt;0,R13,IF($AT13=0,0,AN13/$AT13*$X13))</f>
      </c>
      <c r="BE13" s="18">
        <f>IF(S13&lt;&gt;0,S13,IF($AT13=0,0,AO13/$AT13*$X13))</f>
      </c>
      <c r="BF13" s="18">
        <f>IF(T13&lt;&gt;0,T13,IF($AT13=0,0,AP13/$AT13*$X13))</f>
      </c>
      <c r="BG13" s="18">
        <f>IF(U13&lt;&gt;0,U13,IF($AT13=0,0,AQ13/$AT13*$X13))</f>
      </c>
      <c r="BH13" s="18">
        <f>IF(V13&lt;&gt;0,V13,IF($AT13=0,0,AR13/$AT13*$X13))</f>
      </c>
      <c r="BI13" s="18">
        <f>IF(W13&lt;&gt;0,W13,IF($AT13=0,0,AS13/$AT13*$X13))</f>
      </c>
      <c r="BJ13" s="18">
        <f>SUM(AU13:BI13)</f>
      </c>
      <c r="BK13" s="18">
        <f>H13-BJ13</f>
      </c>
    </row>
    <row r="14" outlineLevel="2">
      <c r="A14" s="5" t="str">
        <v>5.5.1</v>
      </c>
      <c r="B14" s="5" t="str">
        <v>BSKDGNGENGR07</v>
      </c>
      <c r="C14" s="5" t="str">
        <v>BSKDGNGENGR07</v>
      </c>
      <c r="D14" s="19">
        <v>0.1</v>
      </c>
      <c r="E14" s="5" t="str">
        <v>CCC</v>
      </c>
      <c r="F14" s="5" t="str">
        <v/>
      </c>
      <c r="G14" s="18">
        <f>F10*D14</f>
      </c>
      <c r="H14" s="18">
        <f>G14</f>
      </c>
      <c r="I14" s="18">
        <v>0</v>
      </c>
      <c r="J14" s="18">
        <v>0</v>
      </c>
      <c r="K14" s="18">
        <v>0</v>
      </c>
      <c r="L14" s="18">
        <v>0</v>
      </c>
      <c r="M14" s="18">
        <v>0</v>
      </c>
      <c r="N14" s="18">
        <v>0</v>
      </c>
      <c r="O14" s="18">
        <v>0</v>
      </c>
      <c r="P14" s="18">
        <v>0</v>
      </c>
      <c r="Q14" s="18">
        <v>0</v>
      </c>
      <c r="R14" s="18">
        <v>0</v>
      </c>
      <c r="S14" s="18">
        <v>0</v>
      </c>
      <c r="T14" s="18">
        <v>0</v>
      </c>
      <c r="U14" s="18">
        <v>0</v>
      </c>
      <c r="V14" s="18">
        <v>0</v>
      </c>
      <c r="W14" s="18">
        <v>0</v>
      </c>
      <c r="X14" s="18">
        <f>H14-SUM(I14:W14)</f>
      </c>
      <c r="Y14" s="20">
        <v>46483</v>
      </c>
      <c r="Z14" s="20">
        <v>46483</v>
      </c>
      <c r="AA14" s="18">
        <v>0</v>
      </c>
      <c r="AB14" s="20">
        <f>Y14+AA14</f>
      </c>
      <c r="AC14" s="20">
        <f>AA14+Z14</f>
      </c>
      <c r="AD14" s="5" t="str">
        <v/>
      </c>
      <c r="AE14" s="18">
        <f>IFERROR(_xlfn.BETA.DIST(DATE(YEAR(AE$2),MONTH(AE$2),15),$AB$2,$AC$2,FALSE,DATE(YEAR($AB14),MONTH($AB14),1),DATE(YEAR($AC14),MONTH($AC14),28)),0)</f>
      </c>
      <c r="AF14" s="18">
        <f>IFERROR(_xlfn.BETA.DIST(DATE(YEAR(AF$2),MONTH(AF$2),15),$AB$2,$AC$2,FALSE,DATE(YEAR($AB14),MONTH($AB14),1),DATE(YEAR($AC14),MONTH($AC14),28)),0)</f>
      </c>
      <c r="AG14" s="18">
        <f>IFERROR(_xlfn.BETA.DIST(DATE(YEAR(AG$2),MONTH(AG$2),15),$AB$2,$AC$2,FALSE,DATE(YEAR($AB14),MONTH($AB14),1),DATE(YEAR($AC14),MONTH($AC14),28)),0)</f>
      </c>
      <c r="AH14" s="18">
        <f>IFERROR(_xlfn.BETA.DIST(DATE(YEAR(AH$2),MONTH(AH$2),15),$AB$2,$AC$2,FALSE,DATE(YEAR($AB14),MONTH($AB14),1),DATE(YEAR($AC14),MONTH($AC14),28)),0)</f>
      </c>
      <c r="AI14" s="18">
        <f>IFERROR(_xlfn.BETA.DIST(DATE(YEAR(AI$2),MONTH(AI$2),15),$AB$2,$AC$2,FALSE,DATE(YEAR($AB14),MONTH($AB14),1),DATE(YEAR($AC14),MONTH($AC14),28)),0)</f>
      </c>
      <c r="AJ14" s="18">
        <f>IFERROR(_xlfn.BETA.DIST(DATE(YEAR(AJ$2),MONTH(AJ$2),15),$AB$2,$AC$2,FALSE,DATE(YEAR($AB14),MONTH($AB14),1),DATE(YEAR($AC14),MONTH($AC14),28)),0)</f>
      </c>
      <c r="AK14" s="18">
        <f>IFERROR(_xlfn.BETA.DIST(DATE(YEAR(AK$2),MONTH(AK$2),15),$AB$2,$AC$2,FALSE,DATE(YEAR($AB14),MONTH($AB14),1),DATE(YEAR($AC14),MONTH($AC14),28)),0)</f>
      </c>
      <c r="AL14" s="18">
        <f>IFERROR(_xlfn.BETA.DIST(DATE(YEAR(AL$2),MONTH(AL$2),15),$AB$2,$AC$2,FALSE,DATE(YEAR($AB14),MONTH($AB14),1),DATE(YEAR($AC14),MONTH($AC14),28)),0)</f>
      </c>
      <c r="AM14" s="18">
        <f>IFERROR(_xlfn.BETA.DIST(DATE(YEAR(AM$2),MONTH(AM$2),15),$AB$2,$AC$2,FALSE,DATE(YEAR($AB14),MONTH($AB14),1),DATE(YEAR($AC14),MONTH($AC14),28)),0)</f>
      </c>
      <c r="AN14" s="18">
        <f>IFERROR(_xlfn.BETA.DIST(DATE(YEAR(AN$2),MONTH(AN$2),15),$AB$2,$AC$2,FALSE,DATE(YEAR($AB14),MONTH($AB14),1),DATE(YEAR($AC14),MONTH($AC14),28)),0)</f>
      </c>
      <c r="AO14" s="18">
        <f>IFERROR(_xlfn.BETA.DIST(DATE(YEAR(AO$2),MONTH(AO$2),15),$AB$2,$AC$2,FALSE,DATE(YEAR($AB14),MONTH($AB14),1),DATE(YEAR($AC14),MONTH($AC14),28)),0)</f>
      </c>
      <c r="AP14" s="18">
        <f>IFERROR(_xlfn.BETA.DIST(DATE(YEAR(AP$2),MONTH(AP$2),15),$AB$2,$AC$2,FALSE,DATE(YEAR($AB14),MONTH($AB14),1),DATE(YEAR($AC14),MONTH($AC14),28)),0)</f>
      </c>
      <c r="AQ14" s="18">
        <f>IFERROR(_xlfn.BETA.DIST(DATE(YEAR(AQ$2),MONTH(AQ$2),15),$AB$2,$AC$2,FALSE,DATE(YEAR($AB14),MONTH($AB14),1),DATE(YEAR($AC14),MONTH($AC14),28)),0)</f>
      </c>
      <c r="AR14" s="18">
        <f>IFERROR(_xlfn.BETA.DIST(DATE(YEAR(AR$2),MONTH(AR$2),15),$AB$2,$AC$2,FALSE,DATE(YEAR($AB14),MONTH($AB14),1),DATE(YEAR($AC14),MONTH($AC14),28)),0)</f>
      </c>
      <c r="AS14" s="18">
        <f>IFERROR(_xlfn.BETA.DIST(DATE(YEAR(AS$2),MONTH(AS$2),15),$AB$2,$AC$2,FALSE,DATE(YEAR($AB14),MONTH($AB14),1),DATE(YEAR($AC14),MONTH($AC14),28)),0)</f>
      </c>
      <c r="AT14" s="18">
        <f>SUM(AE14:AS14)</f>
      </c>
      <c r="AU14" s="18">
        <f>IF(I14&lt;&gt;0,I14,IF($AT14=0,0,AE14/$AT14*$X14))</f>
      </c>
      <c r="AV14" s="18">
        <f>IF(J14&lt;&gt;0,J14,IF($AT14=0,0,AF14/$AT14*$X14))</f>
      </c>
      <c r="AW14" s="18">
        <f>IF(K14&lt;&gt;0,K14,IF($AT14=0,0,AG14/$AT14*$X14))</f>
      </c>
      <c r="AX14" s="18">
        <f>IF(L14&lt;&gt;0,L14,IF($AT14=0,0,AH14/$AT14*$X14))</f>
      </c>
      <c r="AY14" s="18">
        <f>IF(M14&lt;&gt;0,M14,IF($AT14=0,0,AI14/$AT14*$X14))</f>
      </c>
      <c r="AZ14" s="18">
        <f>IF(N14&lt;&gt;0,N14,IF($AT14=0,0,AJ14/$AT14*$X14))</f>
      </c>
      <c r="BA14" s="18">
        <f>IF(O14&lt;&gt;0,O14,IF($AT14=0,0,AK14/$AT14*$X14))</f>
      </c>
      <c r="BB14" s="18">
        <f>IF(P14&lt;&gt;0,P14,IF($AT14=0,0,AL14/$AT14*$X14))</f>
      </c>
      <c r="BC14" s="18">
        <f>IF(Q14&lt;&gt;0,Q14,IF($AT14=0,0,AM14/$AT14*$X14))</f>
      </c>
      <c r="BD14" s="18">
        <f>IF(R14&lt;&gt;0,R14,IF($AT14=0,0,AN14/$AT14*$X14))</f>
      </c>
      <c r="BE14" s="18">
        <f>IF(S14&lt;&gt;0,S14,IF($AT14=0,0,AO14/$AT14*$X14))</f>
      </c>
      <c r="BF14" s="18">
        <f>IF(T14&lt;&gt;0,T14,IF($AT14=0,0,AP14/$AT14*$X14))</f>
      </c>
      <c r="BG14" s="18">
        <f>IF(U14&lt;&gt;0,U14,IF($AT14=0,0,AQ14/$AT14*$X14))</f>
      </c>
      <c r="BH14" s="18">
        <f>IF(V14&lt;&gt;0,V14,IF($AT14=0,0,AR14/$AT14*$X14))</f>
      </c>
      <c r="BI14" s="18">
        <f>IF(W14&lt;&gt;0,W14,IF($AT14=0,0,AS14/$AT14*$X14))</f>
      </c>
      <c r="BJ14" s="18">
        <f>SUM(AU14:BI14)</f>
      </c>
      <c r="BK14" s="18">
        <f>H14-BJ14</f>
      </c>
    </row>
    <row r="15" outlineLevel="1">
      <c r="A15" s="15" t="str">
        <v>5.7.1</v>
      </c>
      <c r="B15" s="15" t="str">
        <v/>
      </c>
      <c r="C15" s="15" t="str">
        <v/>
      </c>
      <c r="D15" s="15" t="str">
        <v>5.7.1</v>
      </c>
      <c r="E15" s="15" t="str">
        <v>Supply Single phase AIS 60 kV, 4.5kJ/</v>
      </c>
      <c r="F15" s="15">
        <v>12700.19</v>
      </c>
      <c r="G15" s="15" t="str">
        <v/>
      </c>
      <c r="H15" s="15" t="str">
        <v/>
      </c>
      <c r="I15" s="15" t="str">
        <v/>
      </c>
      <c r="J15" s="15" t="str">
        <v/>
      </c>
      <c r="K15" s="15" t="str">
        <v/>
      </c>
      <c r="L15" s="15" t="str">
        <v/>
      </c>
      <c r="M15" s="15" t="str">
        <v/>
      </c>
      <c r="N15" s="15" t="str">
        <v/>
      </c>
      <c r="O15" s="15" t="str">
        <v/>
      </c>
      <c r="P15" s="15" t="str">
        <v/>
      </c>
      <c r="Q15" s="15" t="str">
        <v/>
      </c>
      <c r="R15" s="15" t="str">
        <v/>
      </c>
      <c r="S15" s="15" t="str">
        <v/>
      </c>
      <c r="T15" s="15" t="str">
        <v/>
      </c>
      <c r="U15" s="15" t="str">
        <v/>
      </c>
      <c r="V15" s="15" t="str">
        <v/>
      </c>
      <c r="W15" s="15" t="str">
        <v/>
      </c>
      <c r="X15" s="15" t="str">
        <v/>
      </c>
      <c r="Y15" s="15" t="str">
        <v/>
      </c>
      <c r="Z15" s="15" t="str">
        <v/>
      </c>
      <c r="AA15" s="15" t="str">
        <v/>
      </c>
      <c r="AB15" s="15" t="str">
        <v/>
      </c>
      <c r="AC15" s="15" t="str">
        <v/>
      </c>
      <c r="AD15" s="5" t="str">
        <v/>
      </c>
      <c r="AE15" s="18">
        <f>IFERROR(_xlfn.BETA.DIST(DATE(YEAR(AE$2),MONTH(AE$2),15),$AB$2,$AC$2,FALSE,DATE(YEAR($AB15),MONTH($AB15),1),DATE(YEAR($AC15),MONTH($AC15),28)),0)</f>
      </c>
      <c r="AF15" s="18">
        <f>IFERROR(_xlfn.BETA.DIST(DATE(YEAR(AF$2),MONTH(AF$2),15),$AB$2,$AC$2,FALSE,DATE(YEAR($AB15),MONTH($AB15),1),DATE(YEAR($AC15),MONTH($AC15),28)),0)</f>
      </c>
      <c r="AG15" s="18">
        <f>IFERROR(_xlfn.BETA.DIST(DATE(YEAR(AG$2),MONTH(AG$2),15),$AB$2,$AC$2,FALSE,DATE(YEAR($AB15),MONTH($AB15),1),DATE(YEAR($AC15),MONTH($AC15),28)),0)</f>
      </c>
      <c r="AH15" s="18">
        <f>IFERROR(_xlfn.BETA.DIST(DATE(YEAR(AH$2),MONTH(AH$2),15),$AB$2,$AC$2,FALSE,DATE(YEAR($AB15),MONTH($AB15),1),DATE(YEAR($AC15),MONTH($AC15),28)),0)</f>
      </c>
      <c r="AI15" s="18">
        <f>IFERROR(_xlfn.BETA.DIST(DATE(YEAR(AI$2),MONTH(AI$2),15),$AB$2,$AC$2,FALSE,DATE(YEAR($AB15),MONTH($AB15),1),DATE(YEAR($AC15),MONTH($AC15),28)),0)</f>
      </c>
      <c r="AJ15" s="18">
        <f>IFERROR(_xlfn.BETA.DIST(DATE(YEAR(AJ$2),MONTH(AJ$2),15),$AB$2,$AC$2,FALSE,DATE(YEAR($AB15),MONTH($AB15),1),DATE(YEAR($AC15),MONTH($AC15),28)),0)</f>
      </c>
      <c r="AK15" s="18">
        <f>IFERROR(_xlfn.BETA.DIST(DATE(YEAR(AK$2),MONTH(AK$2),15),$AB$2,$AC$2,FALSE,DATE(YEAR($AB15),MONTH($AB15),1),DATE(YEAR($AC15),MONTH($AC15),28)),0)</f>
      </c>
      <c r="AL15" s="18">
        <f>IFERROR(_xlfn.BETA.DIST(DATE(YEAR(AL$2),MONTH(AL$2),15),$AB$2,$AC$2,FALSE,DATE(YEAR($AB15),MONTH($AB15),1),DATE(YEAR($AC15),MONTH($AC15),28)),0)</f>
      </c>
      <c r="AM15" s="18">
        <f>IFERROR(_xlfn.BETA.DIST(DATE(YEAR(AM$2),MONTH(AM$2),15),$AB$2,$AC$2,FALSE,DATE(YEAR($AB15),MONTH($AB15),1),DATE(YEAR($AC15),MONTH($AC15),28)),0)</f>
      </c>
      <c r="AN15" s="18">
        <f>IFERROR(_xlfn.BETA.DIST(DATE(YEAR(AN$2),MONTH(AN$2),15),$AB$2,$AC$2,FALSE,DATE(YEAR($AB15),MONTH($AB15),1),DATE(YEAR($AC15),MONTH($AC15),28)),0)</f>
      </c>
      <c r="AO15" s="18">
        <f>IFERROR(_xlfn.BETA.DIST(DATE(YEAR(AO$2),MONTH(AO$2),15),$AB$2,$AC$2,FALSE,DATE(YEAR($AB15),MONTH($AB15),1),DATE(YEAR($AC15),MONTH($AC15),28)),0)</f>
      </c>
      <c r="AP15" s="18">
        <f>IFERROR(_xlfn.BETA.DIST(DATE(YEAR(AP$2),MONTH(AP$2),15),$AB$2,$AC$2,FALSE,DATE(YEAR($AB15),MONTH($AB15),1),DATE(YEAR($AC15),MONTH($AC15),28)),0)</f>
      </c>
      <c r="AQ15" s="18">
        <f>IFERROR(_xlfn.BETA.DIST(DATE(YEAR(AQ$2),MONTH(AQ$2),15),$AB$2,$AC$2,FALSE,DATE(YEAR($AB15),MONTH($AB15),1),DATE(YEAR($AC15),MONTH($AC15),28)),0)</f>
      </c>
      <c r="AR15" s="18">
        <f>IFERROR(_xlfn.BETA.DIST(DATE(YEAR(AR$2),MONTH(AR$2),15),$AB$2,$AC$2,FALSE,DATE(YEAR($AB15),MONTH($AB15),1),DATE(YEAR($AC15),MONTH($AC15),28)),0)</f>
      </c>
      <c r="AS15" s="18">
        <f>IFERROR(_xlfn.BETA.DIST(DATE(YEAR(AS$2),MONTH(AS$2),15),$AB$2,$AC$2,FALSE,DATE(YEAR($AB15),MONTH($AB15),1),DATE(YEAR($AC15),MONTH($AC15),28)),0)</f>
      </c>
      <c r="AT15" s="18">
        <f>SUM(AE15:AS15)</f>
      </c>
      <c r="AU15" s="18">
        <f>IF(I15&lt;&gt;0,I15,IF($AT15=0,0,AE15/$AT15*$X15))</f>
      </c>
      <c r="AV15" s="18">
        <f>IF(J15&lt;&gt;0,J15,IF($AT15=0,0,AF15/$AT15*$X15))</f>
      </c>
      <c r="AW15" s="18">
        <f>IF(K15&lt;&gt;0,K15,IF($AT15=0,0,AG15/$AT15*$X15))</f>
      </c>
      <c r="AX15" s="18">
        <f>IF(L15&lt;&gt;0,L15,IF($AT15=0,0,AH15/$AT15*$X15))</f>
      </c>
      <c r="AY15" s="18">
        <f>IF(M15&lt;&gt;0,M15,IF($AT15=0,0,AI15/$AT15*$X15))</f>
      </c>
      <c r="AZ15" s="18">
        <f>IF(N15&lt;&gt;0,N15,IF($AT15=0,0,AJ15/$AT15*$X15))</f>
      </c>
      <c r="BA15" s="18">
        <f>IF(O15&lt;&gt;0,O15,IF($AT15=0,0,AK15/$AT15*$X15))</f>
      </c>
      <c r="BB15" s="18">
        <f>IF(P15&lt;&gt;0,P15,IF($AT15=0,0,AL15/$AT15*$X15))</f>
      </c>
      <c r="BC15" s="18">
        <f>IF(Q15&lt;&gt;0,Q15,IF($AT15=0,0,AM15/$AT15*$X15))</f>
      </c>
      <c r="BD15" s="18">
        <f>IF(R15&lt;&gt;0,R15,IF($AT15=0,0,AN15/$AT15*$X15))</f>
      </c>
      <c r="BE15" s="18">
        <f>IF(S15&lt;&gt;0,S15,IF($AT15=0,0,AO15/$AT15*$X15))</f>
      </c>
      <c r="BF15" s="18">
        <f>IF(T15&lt;&gt;0,T15,IF($AT15=0,0,AP15/$AT15*$X15))</f>
      </c>
      <c r="BG15" s="18">
        <f>IF(U15&lt;&gt;0,U15,IF($AT15=0,0,AQ15/$AT15*$X15))</f>
      </c>
      <c r="BH15" s="18">
        <f>IF(V15&lt;&gt;0,V15,IF($AT15=0,0,AR15/$AT15*$X15))</f>
      </c>
      <c r="BI15" s="18">
        <f>IF(W15&lt;&gt;0,W15,IF($AT15=0,0,AS15/$AT15*$X15))</f>
      </c>
      <c r="BJ15" s="18">
        <f>SUM(AU15:BI15)</f>
      </c>
      <c r="BK15" s="15" t="str">
        <v/>
      </c>
    </row>
    <row r="16" outlineLevel="2">
      <c r="A16" s="5" t="str">
        <v>5.7.1</v>
      </c>
      <c r="B16" s="5" t="str">
        <v>BSPRELGENNR02</v>
      </c>
      <c r="C16" s="5" t="str">
        <v>BSPRELGENNR02</v>
      </c>
      <c r="D16" s="19">
        <v>0.1</v>
      </c>
      <c r="E16" s="5" t="str">
        <v>Advanced Payment PO EUR</v>
      </c>
      <c r="F16" s="5" t="str">
        <v/>
      </c>
      <c r="G16" s="18">
        <f>F15*D16</f>
      </c>
      <c r="H16" s="18">
        <f>G16</f>
      </c>
      <c r="I16" s="18">
        <v>0</v>
      </c>
      <c r="J16" s="18">
        <v>0</v>
      </c>
      <c r="K16" s="18">
        <v>0</v>
      </c>
      <c r="L16" s="18">
        <v>0</v>
      </c>
      <c r="M16" s="18">
        <v>0</v>
      </c>
      <c r="N16" s="18">
        <v>0</v>
      </c>
      <c r="O16" s="18">
        <v>0</v>
      </c>
      <c r="P16" s="18">
        <v>0</v>
      </c>
      <c r="Q16" s="18">
        <v>0</v>
      </c>
      <c r="R16" s="18">
        <v>0</v>
      </c>
      <c r="S16" s="18">
        <v>0</v>
      </c>
      <c r="T16" s="18">
        <v>0</v>
      </c>
      <c r="U16" s="18">
        <v>0</v>
      </c>
      <c r="V16" s="18">
        <v>0</v>
      </c>
      <c r="W16" s="18">
        <v>0</v>
      </c>
      <c r="X16" s="18">
        <f>H16-SUM(I16:W16)</f>
      </c>
      <c r="Y16" s="20">
        <v>46132</v>
      </c>
      <c r="Z16" s="20">
        <v>46132</v>
      </c>
      <c r="AA16" s="18">
        <v>0</v>
      </c>
      <c r="AB16" s="20">
        <f>Y16+AA16</f>
      </c>
      <c r="AC16" s="20">
        <f>AA16+Z16</f>
      </c>
      <c r="AD16" s="5" t="str">
        <v/>
      </c>
      <c r="AE16" s="18">
        <f>IFERROR(_xlfn.BETA.DIST(DATE(YEAR(AE$2),MONTH(AE$2),15),$AB$2,$AC$2,FALSE,DATE(YEAR($AB16),MONTH($AB16),1),DATE(YEAR($AC16),MONTH($AC16),28)),0)</f>
      </c>
      <c r="AF16" s="18">
        <f>IFERROR(_xlfn.BETA.DIST(DATE(YEAR(AF$2),MONTH(AF$2),15),$AB$2,$AC$2,FALSE,DATE(YEAR($AB16),MONTH($AB16),1),DATE(YEAR($AC16),MONTH($AC16),28)),0)</f>
      </c>
      <c r="AG16" s="18">
        <f>IFERROR(_xlfn.BETA.DIST(DATE(YEAR(AG$2),MONTH(AG$2),15),$AB$2,$AC$2,FALSE,DATE(YEAR($AB16),MONTH($AB16),1),DATE(YEAR($AC16),MONTH($AC16),28)),0)</f>
      </c>
      <c r="AH16" s="18">
        <f>IFERROR(_xlfn.BETA.DIST(DATE(YEAR(AH$2),MONTH(AH$2),15),$AB$2,$AC$2,FALSE,DATE(YEAR($AB16),MONTH($AB16),1),DATE(YEAR($AC16),MONTH($AC16),28)),0)</f>
      </c>
      <c r="AI16" s="18">
        <f>IFERROR(_xlfn.BETA.DIST(DATE(YEAR(AI$2),MONTH(AI$2),15),$AB$2,$AC$2,FALSE,DATE(YEAR($AB16),MONTH($AB16),1),DATE(YEAR($AC16),MONTH($AC16),28)),0)</f>
      </c>
      <c r="AJ16" s="18">
        <f>IFERROR(_xlfn.BETA.DIST(DATE(YEAR(AJ$2),MONTH(AJ$2),15),$AB$2,$AC$2,FALSE,DATE(YEAR($AB16),MONTH($AB16),1),DATE(YEAR($AC16),MONTH($AC16),28)),0)</f>
      </c>
      <c r="AK16" s="18">
        <f>IFERROR(_xlfn.BETA.DIST(DATE(YEAR(AK$2),MONTH(AK$2),15),$AB$2,$AC$2,FALSE,DATE(YEAR($AB16),MONTH($AB16),1),DATE(YEAR($AC16),MONTH($AC16),28)),0)</f>
      </c>
      <c r="AL16" s="18">
        <f>IFERROR(_xlfn.BETA.DIST(DATE(YEAR(AL$2),MONTH(AL$2),15),$AB$2,$AC$2,FALSE,DATE(YEAR($AB16),MONTH($AB16),1),DATE(YEAR($AC16),MONTH($AC16),28)),0)</f>
      </c>
      <c r="AM16" s="18">
        <f>IFERROR(_xlfn.BETA.DIST(DATE(YEAR(AM$2),MONTH(AM$2),15),$AB$2,$AC$2,FALSE,DATE(YEAR($AB16),MONTH($AB16),1),DATE(YEAR($AC16),MONTH($AC16),28)),0)</f>
      </c>
      <c r="AN16" s="18">
        <f>IFERROR(_xlfn.BETA.DIST(DATE(YEAR(AN$2),MONTH(AN$2),15),$AB$2,$AC$2,FALSE,DATE(YEAR($AB16),MONTH($AB16),1),DATE(YEAR($AC16),MONTH($AC16),28)),0)</f>
      </c>
      <c r="AO16" s="18">
        <f>IFERROR(_xlfn.BETA.DIST(DATE(YEAR(AO$2),MONTH(AO$2),15),$AB$2,$AC$2,FALSE,DATE(YEAR($AB16),MONTH($AB16),1),DATE(YEAR($AC16),MONTH($AC16),28)),0)</f>
      </c>
      <c r="AP16" s="18">
        <f>IFERROR(_xlfn.BETA.DIST(DATE(YEAR(AP$2),MONTH(AP$2),15),$AB$2,$AC$2,FALSE,DATE(YEAR($AB16),MONTH($AB16),1),DATE(YEAR($AC16),MONTH($AC16),28)),0)</f>
      </c>
      <c r="AQ16" s="18">
        <f>IFERROR(_xlfn.BETA.DIST(DATE(YEAR(AQ$2),MONTH(AQ$2),15),$AB$2,$AC$2,FALSE,DATE(YEAR($AB16),MONTH($AB16),1),DATE(YEAR($AC16),MONTH($AC16),28)),0)</f>
      </c>
      <c r="AR16" s="18">
        <f>IFERROR(_xlfn.BETA.DIST(DATE(YEAR(AR$2),MONTH(AR$2),15),$AB$2,$AC$2,FALSE,DATE(YEAR($AB16),MONTH($AB16),1),DATE(YEAR($AC16),MONTH($AC16),28)),0)</f>
      </c>
      <c r="AS16" s="18">
        <f>IFERROR(_xlfn.BETA.DIST(DATE(YEAR(AS$2),MONTH(AS$2),15),$AB$2,$AC$2,FALSE,DATE(YEAR($AB16),MONTH($AB16),1),DATE(YEAR($AC16),MONTH($AC16),28)),0)</f>
      </c>
      <c r="AT16" s="18">
        <f>SUM(AE16:AS16)</f>
      </c>
      <c r="AU16" s="18">
        <f>IF(I16&lt;&gt;0,I16,IF($AT16=0,0,AE16/$AT16*$X16))</f>
      </c>
      <c r="AV16" s="18">
        <f>IF(J16&lt;&gt;0,J16,IF($AT16=0,0,AF16/$AT16*$X16))</f>
      </c>
      <c r="AW16" s="18">
        <f>IF(K16&lt;&gt;0,K16,IF($AT16=0,0,AG16/$AT16*$X16))</f>
      </c>
      <c r="AX16" s="18">
        <f>IF(L16&lt;&gt;0,L16,IF($AT16=0,0,AH16/$AT16*$X16))</f>
      </c>
      <c r="AY16" s="18">
        <f>IF(M16&lt;&gt;0,M16,IF($AT16=0,0,AI16/$AT16*$X16))</f>
      </c>
      <c r="AZ16" s="18">
        <f>IF(N16&lt;&gt;0,N16,IF($AT16=0,0,AJ16/$AT16*$X16))</f>
      </c>
      <c r="BA16" s="18">
        <f>IF(O16&lt;&gt;0,O16,IF($AT16=0,0,AK16/$AT16*$X16))</f>
      </c>
      <c r="BB16" s="18">
        <f>IF(P16&lt;&gt;0,P16,IF($AT16=0,0,AL16/$AT16*$X16))</f>
      </c>
      <c r="BC16" s="18">
        <f>IF(Q16&lt;&gt;0,Q16,IF($AT16=0,0,AM16/$AT16*$X16))</f>
      </c>
      <c r="BD16" s="18">
        <f>IF(R16&lt;&gt;0,R16,IF($AT16=0,0,AN16/$AT16*$X16))</f>
      </c>
      <c r="BE16" s="18">
        <f>IF(S16&lt;&gt;0,S16,IF($AT16=0,0,AO16/$AT16*$X16))</f>
      </c>
      <c r="BF16" s="18">
        <f>IF(T16&lt;&gt;0,T16,IF($AT16=0,0,AP16/$AT16*$X16))</f>
      </c>
      <c r="BG16" s="18">
        <f>IF(U16&lt;&gt;0,U16,IF($AT16=0,0,AQ16/$AT16*$X16))</f>
      </c>
      <c r="BH16" s="18">
        <f>IF(V16&lt;&gt;0,V16,IF($AT16=0,0,AR16/$AT16*$X16))</f>
      </c>
      <c r="BI16" s="18">
        <f>IF(W16&lt;&gt;0,W16,IF($AT16=0,0,AS16/$AT16*$X16))</f>
      </c>
      <c r="BJ16" s="18">
        <f>SUM(AU16:BI16)</f>
      </c>
      <c r="BK16" s="18">
        <f>H16-BJ16</f>
      </c>
    </row>
    <row r="17" outlineLevel="2">
      <c r="A17" s="5" t="str">
        <v>5.7.1</v>
      </c>
      <c r="B17" s="5" t="str">
        <v>BSPRELGENT725</v>
      </c>
      <c r="C17" s="5" t="str">
        <v>BSPRELGENT725</v>
      </c>
      <c r="D17" s="19">
        <v>0.4</v>
      </c>
      <c r="E17" s="5" t="str">
        <v>Shipping MAT EUR</v>
      </c>
      <c r="F17" s="5" t="str">
        <v/>
      </c>
      <c r="G17" s="18">
        <f>F15*D17</f>
      </c>
      <c r="H17" s="18">
        <f>G17</f>
      </c>
      <c r="I17" s="18">
        <v>0</v>
      </c>
      <c r="J17" s="18">
        <v>0</v>
      </c>
      <c r="K17" s="18">
        <v>0</v>
      </c>
      <c r="L17" s="18">
        <v>0</v>
      </c>
      <c r="M17" s="18">
        <v>0</v>
      </c>
      <c r="N17" s="18">
        <v>0</v>
      </c>
      <c r="O17" s="18">
        <v>0</v>
      </c>
      <c r="P17" s="18">
        <v>0</v>
      </c>
      <c r="Q17" s="18">
        <v>0</v>
      </c>
      <c r="R17" s="18">
        <v>0</v>
      </c>
      <c r="S17" s="18">
        <v>0</v>
      </c>
      <c r="T17" s="18">
        <v>0</v>
      </c>
      <c r="U17" s="18">
        <v>0</v>
      </c>
      <c r="V17" s="18">
        <v>0</v>
      </c>
      <c r="W17" s="18">
        <v>0</v>
      </c>
      <c r="X17" s="18">
        <f>H17-SUM(I17:W17)</f>
      </c>
      <c r="Y17" s="20">
        <v>46216</v>
      </c>
      <c r="Z17" s="20">
        <v>46216</v>
      </c>
      <c r="AA17" s="18">
        <v>15</v>
      </c>
      <c r="AB17" s="20">
        <f>Y17+AA17</f>
      </c>
      <c r="AC17" s="20">
        <f>AA17+Z17</f>
      </c>
      <c r="AD17" s="5" t="str">
        <v/>
      </c>
      <c r="AE17" s="18">
        <f>IFERROR(_xlfn.BETA.DIST(DATE(YEAR(AE$2),MONTH(AE$2),15),$AB$2,$AC$2,FALSE,DATE(YEAR($AB17),MONTH($AB17),1),DATE(YEAR($AC17),MONTH($AC17),28)),0)</f>
      </c>
      <c r="AF17" s="18">
        <f>IFERROR(_xlfn.BETA.DIST(DATE(YEAR(AF$2),MONTH(AF$2),15),$AB$2,$AC$2,FALSE,DATE(YEAR($AB17),MONTH($AB17),1),DATE(YEAR($AC17),MONTH($AC17),28)),0)</f>
      </c>
      <c r="AG17" s="18">
        <f>IFERROR(_xlfn.BETA.DIST(DATE(YEAR(AG$2),MONTH(AG$2),15),$AB$2,$AC$2,FALSE,DATE(YEAR($AB17),MONTH($AB17),1),DATE(YEAR($AC17),MONTH($AC17),28)),0)</f>
      </c>
      <c r="AH17" s="18">
        <f>IFERROR(_xlfn.BETA.DIST(DATE(YEAR(AH$2),MONTH(AH$2),15),$AB$2,$AC$2,FALSE,DATE(YEAR($AB17),MONTH($AB17),1),DATE(YEAR($AC17),MONTH($AC17),28)),0)</f>
      </c>
      <c r="AI17" s="18">
        <f>IFERROR(_xlfn.BETA.DIST(DATE(YEAR(AI$2),MONTH(AI$2),15),$AB$2,$AC$2,FALSE,DATE(YEAR($AB17),MONTH($AB17),1),DATE(YEAR($AC17),MONTH($AC17),28)),0)</f>
      </c>
      <c r="AJ17" s="18">
        <f>IFERROR(_xlfn.BETA.DIST(DATE(YEAR(AJ$2),MONTH(AJ$2),15),$AB$2,$AC$2,FALSE,DATE(YEAR($AB17),MONTH($AB17),1),DATE(YEAR($AC17),MONTH($AC17),28)),0)</f>
      </c>
      <c r="AK17" s="18">
        <f>IFERROR(_xlfn.BETA.DIST(DATE(YEAR(AK$2),MONTH(AK$2),15),$AB$2,$AC$2,FALSE,DATE(YEAR($AB17),MONTH($AB17),1),DATE(YEAR($AC17),MONTH($AC17),28)),0)</f>
      </c>
      <c r="AL17" s="18">
        <f>IFERROR(_xlfn.BETA.DIST(DATE(YEAR(AL$2),MONTH(AL$2),15),$AB$2,$AC$2,FALSE,DATE(YEAR($AB17),MONTH($AB17),1),DATE(YEAR($AC17),MONTH($AC17),28)),0)</f>
      </c>
      <c r="AM17" s="18">
        <f>IFERROR(_xlfn.BETA.DIST(DATE(YEAR(AM$2),MONTH(AM$2),15),$AB$2,$AC$2,FALSE,DATE(YEAR($AB17),MONTH($AB17),1),DATE(YEAR($AC17),MONTH($AC17),28)),0)</f>
      </c>
      <c r="AN17" s="18">
        <f>IFERROR(_xlfn.BETA.DIST(DATE(YEAR(AN$2),MONTH(AN$2),15),$AB$2,$AC$2,FALSE,DATE(YEAR($AB17),MONTH($AB17),1),DATE(YEAR($AC17),MONTH($AC17),28)),0)</f>
      </c>
      <c r="AO17" s="18">
        <f>IFERROR(_xlfn.BETA.DIST(DATE(YEAR(AO$2),MONTH(AO$2),15),$AB$2,$AC$2,FALSE,DATE(YEAR($AB17),MONTH($AB17),1),DATE(YEAR($AC17),MONTH($AC17),28)),0)</f>
      </c>
      <c r="AP17" s="18">
        <f>IFERROR(_xlfn.BETA.DIST(DATE(YEAR(AP$2),MONTH(AP$2),15),$AB$2,$AC$2,FALSE,DATE(YEAR($AB17),MONTH($AB17),1),DATE(YEAR($AC17),MONTH($AC17),28)),0)</f>
      </c>
      <c r="AQ17" s="18">
        <f>IFERROR(_xlfn.BETA.DIST(DATE(YEAR(AQ$2),MONTH(AQ$2),15),$AB$2,$AC$2,FALSE,DATE(YEAR($AB17),MONTH($AB17),1),DATE(YEAR($AC17),MONTH($AC17),28)),0)</f>
      </c>
      <c r="AR17" s="18">
        <f>IFERROR(_xlfn.BETA.DIST(DATE(YEAR(AR$2),MONTH(AR$2),15),$AB$2,$AC$2,FALSE,DATE(YEAR($AB17),MONTH($AB17),1),DATE(YEAR($AC17),MONTH($AC17),28)),0)</f>
      </c>
      <c r="AS17" s="18">
        <f>IFERROR(_xlfn.BETA.DIST(DATE(YEAR(AS$2),MONTH(AS$2),15),$AB$2,$AC$2,FALSE,DATE(YEAR($AB17),MONTH($AB17),1),DATE(YEAR($AC17),MONTH($AC17),28)),0)</f>
      </c>
      <c r="AT17" s="18">
        <f>SUM(AE17:AS17)</f>
      </c>
      <c r="AU17" s="18">
        <f>IF(I17&lt;&gt;0,I17,IF($AT17=0,0,AE17/$AT17*$X17))</f>
      </c>
      <c r="AV17" s="18">
        <f>IF(J17&lt;&gt;0,J17,IF($AT17=0,0,AF17/$AT17*$X17))</f>
      </c>
      <c r="AW17" s="18">
        <f>IF(K17&lt;&gt;0,K17,IF($AT17=0,0,AG17/$AT17*$X17))</f>
      </c>
      <c r="AX17" s="18">
        <f>IF(L17&lt;&gt;0,L17,IF($AT17=0,0,AH17/$AT17*$X17))</f>
      </c>
      <c r="AY17" s="18">
        <f>IF(M17&lt;&gt;0,M17,IF($AT17=0,0,AI17/$AT17*$X17))</f>
      </c>
      <c r="AZ17" s="18">
        <f>IF(N17&lt;&gt;0,N17,IF($AT17=0,0,AJ17/$AT17*$X17))</f>
      </c>
      <c r="BA17" s="18">
        <f>IF(O17&lt;&gt;0,O17,IF($AT17=0,0,AK17/$AT17*$X17))</f>
      </c>
      <c r="BB17" s="18">
        <f>IF(P17&lt;&gt;0,P17,IF($AT17=0,0,AL17/$AT17*$X17))</f>
      </c>
      <c r="BC17" s="18">
        <f>IF(Q17&lt;&gt;0,Q17,IF($AT17=0,0,AM17/$AT17*$X17))</f>
      </c>
      <c r="BD17" s="18">
        <f>IF(R17&lt;&gt;0,R17,IF($AT17=0,0,AN17/$AT17*$X17))</f>
      </c>
      <c r="BE17" s="18">
        <f>IF(S17&lt;&gt;0,S17,IF($AT17=0,0,AO17/$AT17*$X17))</f>
      </c>
      <c r="BF17" s="18">
        <f>IF(T17&lt;&gt;0,T17,IF($AT17=0,0,AP17/$AT17*$X17))</f>
      </c>
      <c r="BG17" s="18">
        <f>IF(U17&lt;&gt;0,U17,IF($AT17=0,0,AQ17/$AT17*$X17))</f>
      </c>
      <c r="BH17" s="18">
        <f>IF(V17&lt;&gt;0,V17,IF($AT17=0,0,AR17/$AT17*$X17))</f>
      </c>
      <c r="BI17" s="18">
        <f>IF(W17&lt;&gt;0,W17,IF($AT17=0,0,AS17/$AT17*$X17))</f>
      </c>
      <c r="BJ17" s="18">
        <f>SUM(AU17:BI17)</f>
      </c>
      <c r="BK17" s="18">
        <f>H17-BJ17</f>
      </c>
    </row>
    <row r="18" outlineLevel="2">
      <c r="A18" s="5" t="str">
        <v>5.7.1</v>
      </c>
      <c r="B18" s="5" t="str">
        <v>BSPRELGENNR05</v>
      </c>
      <c r="C18" s="5" t="str">
        <v>BSPRELGENNR05</v>
      </c>
      <c r="D18" s="19">
        <v>0.4</v>
      </c>
      <c r="E18" s="5" t="str">
        <v>Delivery MAT EUR</v>
      </c>
      <c r="F18" s="5" t="str">
        <v/>
      </c>
      <c r="G18" s="18">
        <f>F15*D18</f>
      </c>
      <c r="H18" s="18">
        <f>G18</f>
      </c>
      <c r="I18" s="18">
        <v>0</v>
      </c>
      <c r="J18" s="18">
        <v>0</v>
      </c>
      <c r="K18" s="18">
        <v>0</v>
      </c>
      <c r="L18" s="18">
        <v>0</v>
      </c>
      <c r="M18" s="18">
        <v>0</v>
      </c>
      <c r="N18" s="18">
        <v>0</v>
      </c>
      <c r="O18" s="18">
        <v>0</v>
      </c>
      <c r="P18" s="18">
        <v>0</v>
      </c>
      <c r="Q18" s="18">
        <v>0</v>
      </c>
      <c r="R18" s="18">
        <v>0</v>
      </c>
      <c r="S18" s="18">
        <v>0</v>
      </c>
      <c r="T18" s="18">
        <v>0</v>
      </c>
      <c r="U18" s="18">
        <v>0</v>
      </c>
      <c r="V18" s="18">
        <v>0</v>
      </c>
      <c r="W18" s="18">
        <v>0</v>
      </c>
      <c r="X18" s="18">
        <f>H18-SUM(I18:W18)</f>
      </c>
      <c r="Y18" s="20">
        <v>46231</v>
      </c>
      <c r="Z18" s="20">
        <v>46231</v>
      </c>
      <c r="AA18" s="18">
        <v>30</v>
      </c>
      <c r="AB18" s="20">
        <f>Y18+AA18</f>
      </c>
      <c r="AC18" s="20">
        <f>AA18+Z18</f>
      </c>
      <c r="AD18" s="5" t="str">
        <v/>
      </c>
      <c r="AE18" s="18">
        <f>IFERROR(_xlfn.BETA.DIST(DATE(YEAR(AE$2),MONTH(AE$2),15),$AB$2,$AC$2,FALSE,DATE(YEAR($AB18),MONTH($AB18),1),DATE(YEAR($AC18),MONTH($AC18),28)),0)</f>
      </c>
      <c r="AF18" s="18">
        <f>IFERROR(_xlfn.BETA.DIST(DATE(YEAR(AF$2),MONTH(AF$2),15),$AB$2,$AC$2,FALSE,DATE(YEAR($AB18),MONTH($AB18),1),DATE(YEAR($AC18),MONTH($AC18),28)),0)</f>
      </c>
      <c r="AG18" s="18">
        <f>IFERROR(_xlfn.BETA.DIST(DATE(YEAR(AG$2),MONTH(AG$2),15),$AB$2,$AC$2,FALSE,DATE(YEAR($AB18),MONTH($AB18),1),DATE(YEAR($AC18),MONTH($AC18),28)),0)</f>
      </c>
      <c r="AH18" s="18">
        <f>IFERROR(_xlfn.BETA.DIST(DATE(YEAR(AH$2),MONTH(AH$2),15),$AB$2,$AC$2,FALSE,DATE(YEAR($AB18),MONTH($AB18),1),DATE(YEAR($AC18),MONTH($AC18),28)),0)</f>
      </c>
      <c r="AI18" s="18">
        <f>IFERROR(_xlfn.BETA.DIST(DATE(YEAR(AI$2),MONTH(AI$2),15),$AB$2,$AC$2,FALSE,DATE(YEAR($AB18),MONTH($AB18),1),DATE(YEAR($AC18),MONTH($AC18),28)),0)</f>
      </c>
      <c r="AJ18" s="18">
        <f>IFERROR(_xlfn.BETA.DIST(DATE(YEAR(AJ$2),MONTH(AJ$2),15),$AB$2,$AC$2,FALSE,DATE(YEAR($AB18),MONTH($AB18),1),DATE(YEAR($AC18),MONTH($AC18),28)),0)</f>
      </c>
      <c r="AK18" s="18">
        <f>IFERROR(_xlfn.BETA.DIST(DATE(YEAR(AK$2),MONTH(AK$2),15),$AB$2,$AC$2,FALSE,DATE(YEAR($AB18),MONTH($AB18),1),DATE(YEAR($AC18),MONTH($AC18),28)),0)</f>
      </c>
      <c r="AL18" s="18">
        <f>IFERROR(_xlfn.BETA.DIST(DATE(YEAR(AL$2),MONTH(AL$2),15),$AB$2,$AC$2,FALSE,DATE(YEAR($AB18),MONTH($AB18),1),DATE(YEAR($AC18),MONTH($AC18),28)),0)</f>
      </c>
      <c r="AM18" s="18">
        <f>IFERROR(_xlfn.BETA.DIST(DATE(YEAR(AM$2),MONTH(AM$2),15),$AB$2,$AC$2,FALSE,DATE(YEAR($AB18),MONTH($AB18),1),DATE(YEAR($AC18),MONTH($AC18),28)),0)</f>
      </c>
      <c r="AN18" s="18">
        <f>IFERROR(_xlfn.BETA.DIST(DATE(YEAR(AN$2),MONTH(AN$2),15),$AB$2,$AC$2,FALSE,DATE(YEAR($AB18),MONTH($AB18),1),DATE(YEAR($AC18),MONTH($AC18),28)),0)</f>
      </c>
      <c r="AO18" s="18">
        <f>IFERROR(_xlfn.BETA.DIST(DATE(YEAR(AO$2),MONTH(AO$2),15),$AB$2,$AC$2,FALSE,DATE(YEAR($AB18),MONTH($AB18),1),DATE(YEAR($AC18),MONTH($AC18),28)),0)</f>
      </c>
      <c r="AP18" s="18">
        <f>IFERROR(_xlfn.BETA.DIST(DATE(YEAR(AP$2),MONTH(AP$2),15),$AB$2,$AC$2,FALSE,DATE(YEAR($AB18),MONTH($AB18),1),DATE(YEAR($AC18),MONTH($AC18),28)),0)</f>
      </c>
      <c r="AQ18" s="18">
        <f>IFERROR(_xlfn.BETA.DIST(DATE(YEAR(AQ$2),MONTH(AQ$2),15),$AB$2,$AC$2,FALSE,DATE(YEAR($AB18),MONTH($AB18),1),DATE(YEAR($AC18),MONTH($AC18),28)),0)</f>
      </c>
      <c r="AR18" s="18">
        <f>IFERROR(_xlfn.BETA.DIST(DATE(YEAR(AR$2),MONTH(AR$2),15),$AB$2,$AC$2,FALSE,DATE(YEAR($AB18),MONTH($AB18),1),DATE(YEAR($AC18),MONTH($AC18),28)),0)</f>
      </c>
      <c r="AS18" s="18">
        <f>IFERROR(_xlfn.BETA.DIST(DATE(YEAR(AS$2),MONTH(AS$2),15),$AB$2,$AC$2,FALSE,DATE(YEAR($AB18),MONTH($AB18),1),DATE(YEAR($AC18),MONTH($AC18),28)),0)</f>
      </c>
      <c r="AT18" s="18">
        <f>SUM(AE18:AS18)</f>
      </c>
      <c r="AU18" s="18">
        <f>IF(I18&lt;&gt;0,I18,IF($AT18=0,0,AE18/$AT18*$X18))</f>
      </c>
      <c r="AV18" s="18">
        <f>IF(J18&lt;&gt;0,J18,IF($AT18=0,0,AF18/$AT18*$X18))</f>
      </c>
      <c r="AW18" s="18">
        <f>IF(K18&lt;&gt;0,K18,IF($AT18=0,0,AG18/$AT18*$X18))</f>
      </c>
      <c r="AX18" s="18">
        <f>IF(L18&lt;&gt;0,L18,IF($AT18=0,0,AH18/$AT18*$X18))</f>
      </c>
      <c r="AY18" s="18">
        <f>IF(M18&lt;&gt;0,M18,IF($AT18=0,0,AI18/$AT18*$X18))</f>
      </c>
      <c r="AZ18" s="18">
        <f>IF(N18&lt;&gt;0,N18,IF($AT18=0,0,AJ18/$AT18*$X18))</f>
      </c>
      <c r="BA18" s="18">
        <f>IF(O18&lt;&gt;0,O18,IF($AT18=0,0,AK18/$AT18*$X18))</f>
      </c>
      <c r="BB18" s="18">
        <f>IF(P18&lt;&gt;0,P18,IF($AT18=0,0,AL18/$AT18*$X18))</f>
      </c>
      <c r="BC18" s="18">
        <f>IF(Q18&lt;&gt;0,Q18,IF($AT18=0,0,AM18/$AT18*$X18))</f>
      </c>
      <c r="BD18" s="18">
        <f>IF(R18&lt;&gt;0,R18,IF($AT18=0,0,AN18/$AT18*$X18))</f>
      </c>
      <c r="BE18" s="18">
        <f>IF(S18&lt;&gt;0,S18,IF($AT18=0,0,AO18/$AT18*$X18))</f>
      </c>
      <c r="BF18" s="18">
        <f>IF(T18&lt;&gt;0,T18,IF($AT18=0,0,AP18/$AT18*$X18))</f>
      </c>
      <c r="BG18" s="18">
        <f>IF(U18&lt;&gt;0,U18,IF($AT18=0,0,AQ18/$AT18*$X18))</f>
      </c>
      <c r="BH18" s="18">
        <f>IF(V18&lt;&gt;0,V18,IF($AT18=0,0,AR18/$AT18*$X18))</f>
      </c>
      <c r="BI18" s="18">
        <f>IF(W18&lt;&gt;0,W18,IF($AT18=0,0,AS18/$AT18*$X18))</f>
      </c>
      <c r="BJ18" s="18">
        <f>SUM(AU18:BI18)</f>
      </c>
      <c r="BK18" s="18">
        <f>H18-BJ18</f>
      </c>
    </row>
    <row r="19" outlineLevel="2">
      <c r="A19" s="5" t="str">
        <v>5.7.1</v>
      </c>
      <c r="B19" s="5" t="str">
        <v>BSKDGNGENGR07</v>
      </c>
      <c r="C19" s="5" t="str">
        <v>BSKDGNGENGR07</v>
      </c>
      <c r="D19" s="19">
        <v>0.1</v>
      </c>
      <c r="E19" s="5" t="str">
        <v>CCC</v>
      </c>
      <c r="F19" s="5" t="str">
        <v/>
      </c>
      <c r="G19" s="18">
        <f>F15*D19</f>
      </c>
      <c r="H19" s="18">
        <f>G19</f>
      </c>
      <c r="I19" s="18">
        <v>0</v>
      </c>
      <c r="J19" s="18">
        <v>0</v>
      </c>
      <c r="K19" s="18">
        <v>0</v>
      </c>
      <c r="L19" s="18">
        <v>0</v>
      </c>
      <c r="M19" s="18">
        <v>0</v>
      </c>
      <c r="N19" s="18">
        <v>0</v>
      </c>
      <c r="O19" s="18">
        <v>0</v>
      </c>
      <c r="P19" s="18">
        <v>0</v>
      </c>
      <c r="Q19" s="18">
        <v>0</v>
      </c>
      <c r="R19" s="18">
        <v>0</v>
      </c>
      <c r="S19" s="18">
        <v>0</v>
      </c>
      <c r="T19" s="18">
        <v>0</v>
      </c>
      <c r="U19" s="18">
        <v>0</v>
      </c>
      <c r="V19" s="18">
        <v>0</v>
      </c>
      <c r="W19" s="18">
        <v>0</v>
      </c>
      <c r="X19" s="18">
        <f>H19-SUM(I19:W19)</f>
      </c>
      <c r="Y19" s="20">
        <v>46483</v>
      </c>
      <c r="Z19" s="20">
        <v>46483</v>
      </c>
      <c r="AA19" s="18">
        <v>0</v>
      </c>
      <c r="AB19" s="20">
        <f>Y19+AA19</f>
      </c>
      <c r="AC19" s="20">
        <f>AA19+Z19</f>
      </c>
      <c r="AD19" s="5" t="str">
        <v/>
      </c>
      <c r="AE19" s="18">
        <f>IFERROR(_xlfn.BETA.DIST(DATE(YEAR(AE$2),MONTH(AE$2),15),$AB$2,$AC$2,FALSE,DATE(YEAR($AB19),MONTH($AB19),1),DATE(YEAR($AC19),MONTH($AC19),28)),0)</f>
      </c>
      <c r="AF19" s="18">
        <f>IFERROR(_xlfn.BETA.DIST(DATE(YEAR(AF$2),MONTH(AF$2),15),$AB$2,$AC$2,FALSE,DATE(YEAR($AB19),MONTH($AB19),1),DATE(YEAR($AC19),MONTH($AC19),28)),0)</f>
      </c>
      <c r="AG19" s="18">
        <f>IFERROR(_xlfn.BETA.DIST(DATE(YEAR(AG$2),MONTH(AG$2),15),$AB$2,$AC$2,FALSE,DATE(YEAR($AB19),MONTH($AB19),1),DATE(YEAR($AC19),MONTH($AC19),28)),0)</f>
      </c>
      <c r="AH19" s="18">
        <f>IFERROR(_xlfn.BETA.DIST(DATE(YEAR(AH$2),MONTH(AH$2),15),$AB$2,$AC$2,FALSE,DATE(YEAR($AB19),MONTH($AB19),1),DATE(YEAR($AC19),MONTH($AC19),28)),0)</f>
      </c>
      <c r="AI19" s="18">
        <f>IFERROR(_xlfn.BETA.DIST(DATE(YEAR(AI$2),MONTH(AI$2),15),$AB$2,$AC$2,FALSE,DATE(YEAR($AB19),MONTH($AB19),1),DATE(YEAR($AC19),MONTH($AC19),28)),0)</f>
      </c>
      <c r="AJ19" s="18">
        <f>IFERROR(_xlfn.BETA.DIST(DATE(YEAR(AJ$2),MONTH(AJ$2),15),$AB$2,$AC$2,FALSE,DATE(YEAR($AB19),MONTH($AB19),1),DATE(YEAR($AC19),MONTH($AC19),28)),0)</f>
      </c>
      <c r="AK19" s="18">
        <f>IFERROR(_xlfn.BETA.DIST(DATE(YEAR(AK$2),MONTH(AK$2),15),$AB$2,$AC$2,FALSE,DATE(YEAR($AB19),MONTH($AB19),1),DATE(YEAR($AC19),MONTH($AC19),28)),0)</f>
      </c>
      <c r="AL19" s="18">
        <f>IFERROR(_xlfn.BETA.DIST(DATE(YEAR(AL$2),MONTH(AL$2),15),$AB$2,$AC$2,FALSE,DATE(YEAR($AB19),MONTH($AB19),1),DATE(YEAR($AC19),MONTH($AC19),28)),0)</f>
      </c>
      <c r="AM19" s="18">
        <f>IFERROR(_xlfn.BETA.DIST(DATE(YEAR(AM$2),MONTH(AM$2),15),$AB$2,$AC$2,FALSE,DATE(YEAR($AB19),MONTH($AB19),1),DATE(YEAR($AC19),MONTH($AC19),28)),0)</f>
      </c>
      <c r="AN19" s="18">
        <f>IFERROR(_xlfn.BETA.DIST(DATE(YEAR(AN$2),MONTH(AN$2),15),$AB$2,$AC$2,FALSE,DATE(YEAR($AB19),MONTH($AB19),1),DATE(YEAR($AC19),MONTH($AC19),28)),0)</f>
      </c>
      <c r="AO19" s="18">
        <f>IFERROR(_xlfn.BETA.DIST(DATE(YEAR(AO$2),MONTH(AO$2),15),$AB$2,$AC$2,FALSE,DATE(YEAR($AB19),MONTH($AB19),1),DATE(YEAR($AC19),MONTH($AC19),28)),0)</f>
      </c>
      <c r="AP19" s="18">
        <f>IFERROR(_xlfn.BETA.DIST(DATE(YEAR(AP$2),MONTH(AP$2),15),$AB$2,$AC$2,FALSE,DATE(YEAR($AB19),MONTH($AB19),1),DATE(YEAR($AC19),MONTH($AC19),28)),0)</f>
      </c>
      <c r="AQ19" s="18">
        <f>IFERROR(_xlfn.BETA.DIST(DATE(YEAR(AQ$2),MONTH(AQ$2),15),$AB$2,$AC$2,FALSE,DATE(YEAR($AB19),MONTH($AB19),1),DATE(YEAR($AC19),MONTH($AC19),28)),0)</f>
      </c>
      <c r="AR19" s="18">
        <f>IFERROR(_xlfn.BETA.DIST(DATE(YEAR(AR$2),MONTH(AR$2),15),$AB$2,$AC$2,FALSE,DATE(YEAR($AB19),MONTH($AB19),1),DATE(YEAR($AC19),MONTH($AC19),28)),0)</f>
      </c>
      <c r="AS19" s="18">
        <f>IFERROR(_xlfn.BETA.DIST(DATE(YEAR(AS$2),MONTH(AS$2),15),$AB$2,$AC$2,FALSE,DATE(YEAR($AB19),MONTH($AB19),1),DATE(YEAR($AC19),MONTH($AC19),28)),0)</f>
      </c>
      <c r="AT19" s="18">
        <f>SUM(AE19:AS19)</f>
      </c>
      <c r="AU19" s="18">
        <f>IF(I19&lt;&gt;0,I19,IF($AT19=0,0,AE19/$AT19*$X19))</f>
      </c>
      <c r="AV19" s="18">
        <f>IF(J19&lt;&gt;0,J19,IF($AT19=0,0,AF19/$AT19*$X19))</f>
      </c>
      <c r="AW19" s="18">
        <f>IF(K19&lt;&gt;0,K19,IF($AT19=0,0,AG19/$AT19*$X19))</f>
      </c>
      <c r="AX19" s="18">
        <f>IF(L19&lt;&gt;0,L19,IF($AT19=0,0,AH19/$AT19*$X19))</f>
      </c>
      <c r="AY19" s="18">
        <f>IF(M19&lt;&gt;0,M19,IF($AT19=0,0,AI19/$AT19*$X19))</f>
      </c>
      <c r="AZ19" s="18">
        <f>IF(N19&lt;&gt;0,N19,IF($AT19=0,0,AJ19/$AT19*$X19))</f>
      </c>
      <c r="BA19" s="18">
        <f>IF(O19&lt;&gt;0,O19,IF($AT19=0,0,AK19/$AT19*$X19))</f>
      </c>
      <c r="BB19" s="18">
        <f>IF(P19&lt;&gt;0,P19,IF($AT19=0,0,AL19/$AT19*$X19))</f>
      </c>
      <c r="BC19" s="18">
        <f>IF(Q19&lt;&gt;0,Q19,IF($AT19=0,0,AM19/$AT19*$X19))</f>
      </c>
      <c r="BD19" s="18">
        <f>IF(R19&lt;&gt;0,R19,IF($AT19=0,0,AN19/$AT19*$X19))</f>
      </c>
      <c r="BE19" s="18">
        <f>IF(S19&lt;&gt;0,S19,IF($AT19=0,0,AO19/$AT19*$X19))</f>
      </c>
      <c r="BF19" s="18">
        <f>IF(T19&lt;&gt;0,T19,IF($AT19=0,0,AP19/$AT19*$X19))</f>
      </c>
      <c r="BG19" s="18">
        <f>IF(U19&lt;&gt;0,U19,IF($AT19=0,0,AQ19/$AT19*$X19))</f>
      </c>
      <c r="BH19" s="18">
        <f>IF(V19&lt;&gt;0,V19,IF($AT19=0,0,AR19/$AT19*$X19))</f>
      </c>
      <c r="BI19" s="18">
        <f>IF(W19&lt;&gt;0,W19,IF($AT19=0,0,AS19/$AT19*$X19))</f>
      </c>
      <c r="BJ19" s="18">
        <f>SUM(AU19:BI19)</f>
      </c>
      <c r="BK19" s="18">
        <f>H19-BJ19</f>
      </c>
    </row>
    <row r="20" outlineLevel="1">
      <c r="A20" s="15" t="str">
        <v>5.9.1</v>
      </c>
      <c r="B20" s="15" t="str">
        <v/>
      </c>
      <c r="C20" s="15" t="str">
        <v/>
      </c>
      <c r="D20" s="15" t="str">
        <v>5.9.1</v>
      </c>
      <c r="E20" s="15" t="str">
        <v>Supply Single phase AIS 30kV, 4.5kJ/k</v>
      </c>
      <c r="F20" s="15">
        <v>2513.39</v>
      </c>
      <c r="G20" s="15" t="str">
        <v/>
      </c>
      <c r="H20" s="15" t="str">
        <v/>
      </c>
      <c r="I20" s="15" t="str">
        <v/>
      </c>
      <c r="J20" s="15" t="str">
        <v/>
      </c>
      <c r="K20" s="15" t="str">
        <v/>
      </c>
      <c r="L20" s="15" t="str">
        <v/>
      </c>
      <c r="M20" s="15" t="str">
        <v/>
      </c>
      <c r="N20" s="15" t="str">
        <v/>
      </c>
      <c r="O20" s="15" t="str">
        <v/>
      </c>
      <c r="P20" s="15" t="str">
        <v/>
      </c>
      <c r="Q20" s="15" t="str">
        <v/>
      </c>
      <c r="R20" s="15" t="str">
        <v/>
      </c>
      <c r="S20" s="15" t="str">
        <v/>
      </c>
      <c r="T20" s="15" t="str">
        <v/>
      </c>
      <c r="U20" s="15" t="str">
        <v/>
      </c>
      <c r="V20" s="15" t="str">
        <v/>
      </c>
      <c r="W20" s="15" t="str">
        <v/>
      </c>
      <c r="X20" s="15" t="str">
        <v/>
      </c>
      <c r="Y20" s="15" t="str">
        <v/>
      </c>
      <c r="Z20" s="15" t="str">
        <v/>
      </c>
      <c r="AA20" s="15" t="str">
        <v/>
      </c>
      <c r="AB20" s="15" t="str">
        <v/>
      </c>
      <c r="AC20" s="15" t="str">
        <v/>
      </c>
      <c r="AD20" s="5" t="str">
        <v/>
      </c>
      <c r="AE20" s="18">
        <f>IFERROR(_xlfn.BETA.DIST(DATE(YEAR(AE$2),MONTH(AE$2),15),$AB$2,$AC$2,FALSE,DATE(YEAR($AB20),MONTH($AB20),1),DATE(YEAR($AC20),MONTH($AC20),28)),0)</f>
      </c>
      <c r="AF20" s="18">
        <f>IFERROR(_xlfn.BETA.DIST(DATE(YEAR(AF$2),MONTH(AF$2),15),$AB$2,$AC$2,FALSE,DATE(YEAR($AB20),MONTH($AB20),1),DATE(YEAR($AC20),MONTH($AC20),28)),0)</f>
      </c>
      <c r="AG20" s="18">
        <f>IFERROR(_xlfn.BETA.DIST(DATE(YEAR(AG$2),MONTH(AG$2),15),$AB$2,$AC$2,FALSE,DATE(YEAR($AB20),MONTH($AB20),1),DATE(YEAR($AC20),MONTH($AC20),28)),0)</f>
      </c>
      <c r="AH20" s="18">
        <f>IFERROR(_xlfn.BETA.DIST(DATE(YEAR(AH$2),MONTH(AH$2),15),$AB$2,$AC$2,FALSE,DATE(YEAR($AB20),MONTH($AB20),1),DATE(YEAR($AC20),MONTH($AC20),28)),0)</f>
      </c>
      <c r="AI20" s="18">
        <f>IFERROR(_xlfn.BETA.DIST(DATE(YEAR(AI$2),MONTH(AI$2),15),$AB$2,$AC$2,FALSE,DATE(YEAR($AB20),MONTH($AB20),1),DATE(YEAR($AC20),MONTH($AC20),28)),0)</f>
      </c>
      <c r="AJ20" s="18">
        <f>IFERROR(_xlfn.BETA.DIST(DATE(YEAR(AJ$2),MONTH(AJ$2),15),$AB$2,$AC$2,FALSE,DATE(YEAR($AB20),MONTH($AB20),1),DATE(YEAR($AC20),MONTH($AC20),28)),0)</f>
      </c>
      <c r="AK20" s="18">
        <f>IFERROR(_xlfn.BETA.DIST(DATE(YEAR(AK$2),MONTH(AK$2),15),$AB$2,$AC$2,FALSE,DATE(YEAR($AB20),MONTH($AB20),1),DATE(YEAR($AC20),MONTH($AC20),28)),0)</f>
      </c>
      <c r="AL20" s="18">
        <f>IFERROR(_xlfn.BETA.DIST(DATE(YEAR(AL$2),MONTH(AL$2),15),$AB$2,$AC$2,FALSE,DATE(YEAR($AB20),MONTH($AB20),1),DATE(YEAR($AC20),MONTH($AC20),28)),0)</f>
      </c>
      <c r="AM20" s="18">
        <f>IFERROR(_xlfn.BETA.DIST(DATE(YEAR(AM$2),MONTH(AM$2),15),$AB$2,$AC$2,FALSE,DATE(YEAR($AB20),MONTH($AB20),1),DATE(YEAR($AC20),MONTH($AC20),28)),0)</f>
      </c>
      <c r="AN20" s="18">
        <f>IFERROR(_xlfn.BETA.DIST(DATE(YEAR(AN$2),MONTH(AN$2),15),$AB$2,$AC$2,FALSE,DATE(YEAR($AB20),MONTH($AB20),1),DATE(YEAR($AC20),MONTH($AC20),28)),0)</f>
      </c>
      <c r="AO20" s="18">
        <f>IFERROR(_xlfn.BETA.DIST(DATE(YEAR(AO$2),MONTH(AO$2),15),$AB$2,$AC$2,FALSE,DATE(YEAR($AB20),MONTH($AB20),1),DATE(YEAR($AC20),MONTH($AC20),28)),0)</f>
      </c>
      <c r="AP20" s="18">
        <f>IFERROR(_xlfn.BETA.DIST(DATE(YEAR(AP$2),MONTH(AP$2),15),$AB$2,$AC$2,FALSE,DATE(YEAR($AB20),MONTH($AB20),1),DATE(YEAR($AC20),MONTH($AC20),28)),0)</f>
      </c>
      <c r="AQ20" s="18">
        <f>IFERROR(_xlfn.BETA.DIST(DATE(YEAR(AQ$2),MONTH(AQ$2),15),$AB$2,$AC$2,FALSE,DATE(YEAR($AB20),MONTH($AB20),1),DATE(YEAR($AC20),MONTH($AC20),28)),0)</f>
      </c>
      <c r="AR20" s="18">
        <f>IFERROR(_xlfn.BETA.DIST(DATE(YEAR(AR$2),MONTH(AR$2),15),$AB$2,$AC$2,FALSE,DATE(YEAR($AB20),MONTH($AB20),1),DATE(YEAR($AC20),MONTH($AC20),28)),0)</f>
      </c>
      <c r="AS20" s="18">
        <f>IFERROR(_xlfn.BETA.DIST(DATE(YEAR(AS$2),MONTH(AS$2),15),$AB$2,$AC$2,FALSE,DATE(YEAR($AB20),MONTH($AB20),1),DATE(YEAR($AC20),MONTH($AC20),28)),0)</f>
      </c>
      <c r="AT20" s="18">
        <f>SUM(AE20:AS20)</f>
      </c>
      <c r="AU20" s="18">
        <f>IF(I20&lt;&gt;0,I20,IF($AT20=0,0,AE20/$AT20*$X20))</f>
      </c>
      <c r="AV20" s="18">
        <f>IF(J20&lt;&gt;0,J20,IF($AT20=0,0,AF20/$AT20*$X20))</f>
      </c>
      <c r="AW20" s="18">
        <f>IF(K20&lt;&gt;0,K20,IF($AT20=0,0,AG20/$AT20*$X20))</f>
      </c>
      <c r="AX20" s="18">
        <f>IF(L20&lt;&gt;0,L20,IF($AT20=0,0,AH20/$AT20*$X20))</f>
      </c>
      <c r="AY20" s="18">
        <f>IF(M20&lt;&gt;0,M20,IF($AT20=0,0,AI20/$AT20*$X20))</f>
      </c>
      <c r="AZ20" s="18">
        <f>IF(N20&lt;&gt;0,N20,IF($AT20=0,0,AJ20/$AT20*$X20))</f>
      </c>
      <c r="BA20" s="18">
        <f>IF(O20&lt;&gt;0,O20,IF($AT20=0,0,AK20/$AT20*$X20))</f>
      </c>
      <c r="BB20" s="18">
        <f>IF(P20&lt;&gt;0,P20,IF($AT20=0,0,AL20/$AT20*$X20))</f>
      </c>
      <c r="BC20" s="18">
        <f>IF(Q20&lt;&gt;0,Q20,IF($AT20=0,0,AM20/$AT20*$X20))</f>
      </c>
      <c r="BD20" s="18">
        <f>IF(R20&lt;&gt;0,R20,IF($AT20=0,0,AN20/$AT20*$X20))</f>
      </c>
      <c r="BE20" s="18">
        <f>IF(S20&lt;&gt;0,S20,IF($AT20=0,0,AO20/$AT20*$X20))</f>
      </c>
      <c r="BF20" s="18">
        <f>IF(T20&lt;&gt;0,T20,IF($AT20=0,0,AP20/$AT20*$X20))</f>
      </c>
      <c r="BG20" s="18">
        <f>IF(U20&lt;&gt;0,U20,IF($AT20=0,0,AQ20/$AT20*$X20))</f>
      </c>
      <c r="BH20" s="18">
        <f>IF(V20&lt;&gt;0,V20,IF($AT20=0,0,AR20/$AT20*$X20))</f>
      </c>
      <c r="BI20" s="18">
        <f>IF(W20&lt;&gt;0,W20,IF($AT20=0,0,AS20/$AT20*$X20))</f>
      </c>
      <c r="BJ20" s="18">
        <f>SUM(AU20:BI20)</f>
      </c>
      <c r="BK20" s="15" t="str">
        <v/>
      </c>
    </row>
    <row r="21" outlineLevel="2">
      <c r="A21" s="5" t="str">
        <v>5.9.1</v>
      </c>
      <c r="B21" s="5" t="str">
        <v>BSPRELGENNR02</v>
      </c>
      <c r="C21" s="5" t="str">
        <v>BSPRELGENNR02</v>
      </c>
      <c r="D21" s="19">
        <v>0.1</v>
      </c>
      <c r="E21" s="5" t="str">
        <v>Advanced Payment PO EUR</v>
      </c>
      <c r="F21" s="5" t="str">
        <v/>
      </c>
      <c r="G21" s="18">
        <f>F20*D21</f>
      </c>
      <c r="H21" s="18">
        <f>G21</f>
      </c>
      <c r="I21" s="18">
        <v>0</v>
      </c>
      <c r="J21" s="18">
        <v>0</v>
      </c>
      <c r="K21" s="18">
        <v>0</v>
      </c>
      <c r="L21" s="18">
        <v>0</v>
      </c>
      <c r="M21" s="18">
        <v>0</v>
      </c>
      <c r="N21" s="18">
        <v>0</v>
      </c>
      <c r="O21" s="18">
        <v>0</v>
      </c>
      <c r="P21" s="18">
        <v>0</v>
      </c>
      <c r="Q21" s="18">
        <v>0</v>
      </c>
      <c r="R21" s="18">
        <v>0</v>
      </c>
      <c r="S21" s="18">
        <v>0</v>
      </c>
      <c r="T21" s="18">
        <v>0</v>
      </c>
      <c r="U21" s="18">
        <v>0</v>
      </c>
      <c r="V21" s="18">
        <v>0</v>
      </c>
      <c r="W21" s="18">
        <v>0</v>
      </c>
      <c r="X21" s="18">
        <f>H21-SUM(I21:W21)</f>
      </c>
      <c r="Y21" s="20">
        <v>46132</v>
      </c>
      <c r="Z21" s="20">
        <v>46132</v>
      </c>
      <c r="AA21" s="18">
        <v>0</v>
      </c>
      <c r="AB21" s="20">
        <f>Y21+AA21</f>
      </c>
      <c r="AC21" s="20">
        <f>AA21+Z21</f>
      </c>
      <c r="AD21" s="5" t="str">
        <v/>
      </c>
      <c r="AE21" s="18">
        <f>IFERROR(_xlfn.BETA.DIST(DATE(YEAR(AE$2),MONTH(AE$2),15),$AB$2,$AC$2,FALSE,DATE(YEAR($AB21),MONTH($AB21),1),DATE(YEAR($AC21),MONTH($AC21),28)),0)</f>
      </c>
      <c r="AF21" s="18">
        <f>IFERROR(_xlfn.BETA.DIST(DATE(YEAR(AF$2),MONTH(AF$2),15),$AB$2,$AC$2,FALSE,DATE(YEAR($AB21),MONTH($AB21),1),DATE(YEAR($AC21),MONTH($AC21),28)),0)</f>
      </c>
      <c r="AG21" s="18">
        <f>IFERROR(_xlfn.BETA.DIST(DATE(YEAR(AG$2),MONTH(AG$2),15),$AB$2,$AC$2,FALSE,DATE(YEAR($AB21),MONTH($AB21),1),DATE(YEAR($AC21),MONTH($AC21),28)),0)</f>
      </c>
      <c r="AH21" s="18">
        <f>IFERROR(_xlfn.BETA.DIST(DATE(YEAR(AH$2),MONTH(AH$2),15),$AB$2,$AC$2,FALSE,DATE(YEAR($AB21),MONTH($AB21),1),DATE(YEAR($AC21),MONTH($AC21),28)),0)</f>
      </c>
      <c r="AI21" s="18">
        <f>IFERROR(_xlfn.BETA.DIST(DATE(YEAR(AI$2),MONTH(AI$2),15),$AB$2,$AC$2,FALSE,DATE(YEAR($AB21),MONTH($AB21),1),DATE(YEAR($AC21),MONTH($AC21),28)),0)</f>
      </c>
      <c r="AJ21" s="18">
        <f>IFERROR(_xlfn.BETA.DIST(DATE(YEAR(AJ$2),MONTH(AJ$2),15),$AB$2,$AC$2,FALSE,DATE(YEAR($AB21),MONTH($AB21),1),DATE(YEAR($AC21),MONTH($AC21),28)),0)</f>
      </c>
      <c r="AK21" s="18">
        <f>IFERROR(_xlfn.BETA.DIST(DATE(YEAR(AK$2),MONTH(AK$2),15),$AB$2,$AC$2,FALSE,DATE(YEAR($AB21),MONTH($AB21),1),DATE(YEAR($AC21),MONTH($AC21),28)),0)</f>
      </c>
      <c r="AL21" s="18">
        <f>IFERROR(_xlfn.BETA.DIST(DATE(YEAR(AL$2),MONTH(AL$2),15),$AB$2,$AC$2,FALSE,DATE(YEAR($AB21),MONTH($AB21),1),DATE(YEAR($AC21),MONTH($AC21),28)),0)</f>
      </c>
      <c r="AM21" s="18">
        <f>IFERROR(_xlfn.BETA.DIST(DATE(YEAR(AM$2),MONTH(AM$2),15),$AB$2,$AC$2,FALSE,DATE(YEAR($AB21),MONTH($AB21),1),DATE(YEAR($AC21),MONTH($AC21),28)),0)</f>
      </c>
      <c r="AN21" s="18">
        <f>IFERROR(_xlfn.BETA.DIST(DATE(YEAR(AN$2),MONTH(AN$2),15),$AB$2,$AC$2,FALSE,DATE(YEAR($AB21),MONTH($AB21),1),DATE(YEAR($AC21),MONTH($AC21),28)),0)</f>
      </c>
      <c r="AO21" s="18">
        <f>IFERROR(_xlfn.BETA.DIST(DATE(YEAR(AO$2),MONTH(AO$2),15),$AB$2,$AC$2,FALSE,DATE(YEAR($AB21),MONTH($AB21),1),DATE(YEAR($AC21),MONTH($AC21),28)),0)</f>
      </c>
      <c r="AP21" s="18">
        <f>IFERROR(_xlfn.BETA.DIST(DATE(YEAR(AP$2),MONTH(AP$2),15),$AB$2,$AC$2,FALSE,DATE(YEAR($AB21),MONTH($AB21),1),DATE(YEAR($AC21),MONTH($AC21),28)),0)</f>
      </c>
      <c r="AQ21" s="18">
        <f>IFERROR(_xlfn.BETA.DIST(DATE(YEAR(AQ$2),MONTH(AQ$2),15),$AB$2,$AC$2,FALSE,DATE(YEAR($AB21),MONTH($AB21),1),DATE(YEAR($AC21),MONTH($AC21),28)),0)</f>
      </c>
      <c r="AR21" s="18">
        <f>IFERROR(_xlfn.BETA.DIST(DATE(YEAR(AR$2),MONTH(AR$2),15),$AB$2,$AC$2,FALSE,DATE(YEAR($AB21),MONTH($AB21),1),DATE(YEAR($AC21),MONTH($AC21),28)),0)</f>
      </c>
      <c r="AS21" s="18">
        <f>IFERROR(_xlfn.BETA.DIST(DATE(YEAR(AS$2),MONTH(AS$2),15),$AB$2,$AC$2,FALSE,DATE(YEAR($AB21),MONTH($AB21),1),DATE(YEAR($AC21),MONTH($AC21),28)),0)</f>
      </c>
      <c r="AT21" s="18">
        <f>SUM(AE21:AS21)</f>
      </c>
      <c r="AU21" s="18">
        <f>IF(I21&lt;&gt;0,I21,IF($AT21=0,0,AE21/$AT21*$X21))</f>
      </c>
      <c r="AV21" s="18">
        <f>IF(J21&lt;&gt;0,J21,IF($AT21=0,0,AF21/$AT21*$X21))</f>
      </c>
      <c r="AW21" s="18">
        <f>IF(K21&lt;&gt;0,K21,IF($AT21=0,0,AG21/$AT21*$X21))</f>
      </c>
      <c r="AX21" s="18">
        <f>IF(L21&lt;&gt;0,L21,IF($AT21=0,0,AH21/$AT21*$X21))</f>
      </c>
      <c r="AY21" s="18">
        <f>IF(M21&lt;&gt;0,M21,IF($AT21=0,0,AI21/$AT21*$X21))</f>
      </c>
      <c r="AZ21" s="18">
        <f>IF(N21&lt;&gt;0,N21,IF($AT21=0,0,AJ21/$AT21*$X21))</f>
      </c>
      <c r="BA21" s="18">
        <f>IF(O21&lt;&gt;0,O21,IF($AT21=0,0,AK21/$AT21*$X21))</f>
      </c>
      <c r="BB21" s="18">
        <f>IF(P21&lt;&gt;0,P21,IF($AT21=0,0,AL21/$AT21*$X21))</f>
      </c>
      <c r="BC21" s="18">
        <f>IF(Q21&lt;&gt;0,Q21,IF($AT21=0,0,AM21/$AT21*$X21))</f>
      </c>
      <c r="BD21" s="18">
        <f>IF(R21&lt;&gt;0,R21,IF($AT21=0,0,AN21/$AT21*$X21))</f>
      </c>
      <c r="BE21" s="18">
        <f>IF(S21&lt;&gt;0,S21,IF($AT21=0,0,AO21/$AT21*$X21))</f>
      </c>
      <c r="BF21" s="18">
        <f>IF(T21&lt;&gt;0,T21,IF($AT21=0,0,AP21/$AT21*$X21))</f>
      </c>
      <c r="BG21" s="18">
        <f>IF(U21&lt;&gt;0,U21,IF($AT21=0,0,AQ21/$AT21*$X21))</f>
      </c>
      <c r="BH21" s="18">
        <f>IF(V21&lt;&gt;0,V21,IF($AT21=0,0,AR21/$AT21*$X21))</f>
      </c>
      <c r="BI21" s="18">
        <f>IF(W21&lt;&gt;0,W21,IF($AT21=0,0,AS21/$AT21*$X21))</f>
      </c>
      <c r="BJ21" s="18">
        <f>SUM(AU21:BI21)</f>
      </c>
      <c r="BK21" s="18">
        <f>H21-BJ21</f>
      </c>
    </row>
    <row r="22" outlineLevel="2">
      <c r="A22" s="5" t="str">
        <v>5.9.1</v>
      </c>
      <c r="B22" s="5" t="str">
        <v>BSPRELGENT725</v>
      </c>
      <c r="C22" s="5" t="str">
        <v>BSPRELGENT725</v>
      </c>
      <c r="D22" s="19">
        <v>0.4</v>
      </c>
      <c r="E22" s="5" t="str">
        <v>Shipping MAT EUR</v>
      </c>
      <c r="F22" s="5" t="str">
        <v/>
      </c>
      <c r="G22" s="18">
        <f>F20*D22</f>
      </c>
      <c r="H22" s="18">
        <f>G22</f>
      </c>
      <c r="I22" s="18">
        <v>0</v>
      </c>
      <c r="J22" s="18">
        <v>0</v>
      </c>
      <c r="K22" s="18">
        <v>0</v>
      </c>
      <c r="L22" s="18">
        <v>0</v>
      </c>
      <c r="M22" s="18">
        <v>0</v>
      </c>
      <c r="N22" s="18">
        <v>0</v>
      </c>
      <c r="O22" s="18">
        <v>0</v>
      </c>
      <c r="P22" s="18">
        <v>0</v>
      </c>
      <c r="Q22" s="18">
        <v>0</v>
      </c>
      <c r="R22" s="18">
        <v>0</v>
      </c>
      <c r="S22" s="18">
        <v>0</v>
      </c>
      <c r="T22" s="18">
        <v>0</v>
      </c>
      <c r="U22" s="18">
        <v>0</v>
      </c>
      <c r="V22" s="18">
        <v>0</v>
      </c>
      <c r="W22" s="18">
        <v>0</v>
      </c>
      <c r="X22" s="18">
        <f>H22-SUM(I22:W22)</f>
      </c>
      <c r="Y22" s="20">
        <v>46216</v>
      </c>
      <c r="Z22" s="20">
        <v>46216</v>
      </c>
      <c r="AA22" s="18">
        <v>15</v>
      </c>
      <c r="AB22" s="20">
        <f>Y22+AA22</f>
      </c>
      <c r="AC22" s="20">
        <f>AA22+Z22</f>
      </c>
      <c r="AD22" s="5" t="str">
        <v/>
      </c>
      <c r="AE22" s="18">
        <f>IFERROR(_xlfn.BETA.DIST(DATE(YEAR(AE$2),MONTH(AE$2),15),$AB$2,$AC$2,FALSE,DATE(YEAR($AB22),MONTH($AB22),1),DATE(YEAR($AC22),MONTH($AC22),28)),0)</f>
      </c>
      <c r="AF22" s="18">
        <f>IFERROR(_xlfn.BETA.DIST(DATE(YEAR(AF$2),MONTH(AF$2),15),$AB$2,$AC$2,FALSE,DATE(YEAR($AB22),MONTH($AB22),1),DATE(YEAR($AC22),MONTH($AC22),28)),0)</f>
      </c>
      <c r="AG22" s="18">
        <f>IFERROR(_xlfn.BETA.DIST(DATE(YEAR(AG$2),MONTH(AG$2),15),$AB$2,$AC$2,FALSE,DATE(YEAR($AB22),MONTH($AB22),1),DATE(YEAR($AC22),MONTH($AC22),28)),0)</f>
      </c>
      <c r="AH22" s="18">
        <f>IFERROR(_xlfn.BETA.DIST(DATE(YEAR(AH$2),MONTH(AH$2),15),$AB$2,$AC$2,FALSE,DATE(YEAR($AB22),MONTH($AB22),1),DATE(YEAR($AC22),MONTH($AC22),28)),0)</f>
      </c>
      <c r="AI22" s="18">
        <f>IFERROR(_xlfn.BETA.DIST(DATE(YEAR(AI$2),MONTH(AI$2),15),$AB$2,$AC$2,FALSE,DATE(YEAR($AB22),MONTH($AB22),1),DATE(YEAR($AC22),MONTH($AC22),28)),0)</f>
      </c>
      <c r="AJ22" s="18">
        <f>IFERROR(_xlfn.BETA.DIST(DATE(YEAR(AJ$2),MONTH(AJ$2),15),$AB$2,$AC$2,FALSE,DATE(YEAR($AB22),MONTH($AB22),1),DATE(YEAR($AC22),MONTH($AC22),28)),0)</f>
      </c>
      <c r="AK22" s="18">
        <f>IFERROR(_xlfn.BETA.DIST(DATE(YEAR(AK$2),MONTH(AK$2),15),$AB$2,$AC$2,FALSE,DATE(YEAR($AB22),MONTH($AB22),1),DATE(YEAR($AC22),MONTH($AC22),28)),0)</f>
      </c>
      <c r="AL22" s="18">
        <f>IFERROR(_xlfn.BETA.DIST(DATE(YEAR(AL$2),MONTH(AL$2),15),$AB$2,$AC$2,FALSE,DATE(YEAR($AB22),MONTH($AB22),1),DATE(YEAR($AC22),MONTH($AC22),28)),0)</f>
      </c>
      <c r="AM22" s="18">
        <f>IFERROR(_xlfn.BETA.DIST(DATE(YEAR(AM$2),MONTH(AM$2),15),$AB$2,$AC$2,FALSE,DATE(YEAR($AB22),MONTH($AB22),1),DATE(YEAR($AC22),MONTH($AC22),28)),0)</f>
      </c>
      <c r="AN22" s="18">
        <f>IFERROR(_xlfn.BETA.DIST(DATE(YEAR(AN$2),MONTH(AN$2),15),$AB$2,$AC$2,FALSE,DATE(YEAR($AB22),MONTH($AB22),1),DATE(YEAR($AC22),MONTH($AC22),28)),0)</f>
      </c>
      <c r="AO22" s="18">
        <f>IFERROR(_xlfn.BETA.DIST(DATE(YEAR(AO$2),MONTH(AO$2),15),$AB$2,$AC$2,FALSE,DATE(YEAR($AB22),MONTH($AB22),1),DATE(YEAR($AC22),MONTH($AC22),28)),0)</f>
      </c>
      <c r="AP22" s="18">
        <f>IFERROR(_xlfn.BETA.DIST(DATE(YEAR(AP$2),MONTH(AP$2),15),$AB$2,$AC$2,FALSE,DATE(YEAR($AB22),MONTH($AB22),1),DATE(YEAR($AC22),MONTH($AC22),28)),0)</f>
      </c>
      <c r="AQ22" s="18">
        <f>IFERROR(_xlfn.BETA.DIST(DATE(YEAR(AQ$2),MONTH(AQ$2),15),$AB$2,$AC$2,FALSE,DATE(YEAR($AB22),MONTH($AB22),1),DATE(YEAR($AC22),MONTH($AC22),28)),0)</f>
      </c>
      <c r="AR22" s="18">
        <f>IFERROR(_xlfn.BETA.DIST(DATE(YEAR(AR$2),MONTH(AR$2),15),$AB$2,$AC$2,FALSE,DATE(YEAR($AB22),MONTH($AB22),1),DATE(YEAR($AC22),MONTH($AC22),28)),0)</f>
      </c>
      <c r="AS22" s="18">
        <f>IFERROR(_xlfn.BETA.DIST(DATE(YEAR(AS$2),MONTH(AS$2),15),$AB$2,$AC$2,FALSE,DATE(YEAR($AB22),MONTH($AB22),1),DATE(YEAR($AC22),MONTH($AC22),28)),0)</f>
      </c>
      <c r="AT22" s="18">
        <f>SUM(AE22:AS22)</f>
      </c>
      <c r="AU22" s="18">
        <f>IF(I22&lt;&gt;0,I22,IF($AT22=0,0,AE22/$AT22*$X22))</f>
      </c>
      <c r="AV22" s="18">
        <f>IF(J22&lt;&gt;0,J22,IF($AT22=0,0,AF22/$AT22*$X22))</f>
      </c>
      <c r="AW22" s="18">
        <f>IF(K22&lt;&gt;0,K22,IF($AT22=0,0,AG22/$AT22*$X22))</f>
      </c>
      <c r="AX22" s="18">
        <f>IF(L22&lt;&gt;0,L22,IF($AT22=0,0,AH22/$AT22*$X22))</f>
      </c>
      <c r="AY22" s="18">
        <f>IF(M22&lt;&gt;0,M22,IF($AT22=0,0,AI22/$AT22*$X22))</f>
      </c>
      <c r="AZ22" s="18">
        <f>IF(N22&lt;&gt;0,N22,IF($AT22=0,0,AJ22/$AT22*$X22))</f>
      </c>
      <c r="BA22" s="18">
        <f>IF(O22&lt;&gt;0,O22,IF($AT22=0,0,AK22/$AT22*$X22))</f>
      </c>
      <c r="BB22" s="18">
        <f>IF(P22&lt;&gt;0,P22,IF($AT22=0,0,AL22/$AT22*$X22))</f>
      </c>
      <c r="BC22" s="18">
        <f>IF(Q22&lt;&gt;0,Q22,IF($AT22=0,0,AM22/$AT22*$X22))</f>
      </c>
      <c r="BD22" s="18">
        <f>IF(R22&lt;&gt;0,R22,IF($AT22=0,0,AN22/$AT22*$X22))</f>
      </c>
      <c r="BE22" s="18">
        <f>IF(S22&lt;&gt;0,S22,IF($AT22=0,0,AO22/$AT22*$X22))</f>
      </c>
      <c r="BF22" s="18">
        <f>IF(T22&lt;&gt;0,T22,IF($AT22=0,0,AP22/$AT22*$X22))</f>
      </c>
      <c r="BG22" s="18">
        <f>IF(U22&lt;&gt;0,U22,IF($AT22=0,0,AQ22/$AT22*$X22))</f>
      </c>
      <c r="BH22" s="18">
        <f>IF(V22&lt;&gt;0,V22,IF($AT22=0,0,AR22/$AT22*$X22))</f>
      </c>
      <c r="BI22" s="18">
        <f>IF(W22&lt;&gt;0,W22,IF($AT22=0,0,AS22/$AT22*$X22))</f>
      </c>
      <c r="BJ22" s="18">
        <f>SUM(AU22:BI22)</f>
      </c>
      <c r="BK22" s="18">
        <f>H22-BJ22</f>
      </c>
    </row>
    <row r="23" outlineLevel="2">
      <c r="A23" s="5" t="str">
        <v>5.9.1</v>
      </c>
      <c r="B23" s="5" t="str">
        <v>BSPRELGENNR05</v>
      </c>
      <c r="C23" s="5" t="str">
        <v>BSPRELGENNR05</v>
      </c>
      <c r="D23" s="19">
        <v>0.4</v>
      </c>
      <c r="E23" s="5" t="str">
        <v>Delivery MAT EUR</v>
      </c>
      <c r="F23" s="5" t="str">
        <v/>
      </c>
      <c r="G23" s="18">
        <f>F20*D23</f>
      </c>
      <c r="H23" s="18">
        <f>G23</f>
      </c>
      <c r="I23" s="18">
        <v>0</v>
      </c>
      <c r="J23" s="18">
        <v>0</v>
      </c>
      <c r="K23" s="18">
        <v>0</v>
      </c>
      <c r="L23" s="18">
        <v>0</v>
      </c>
      <c r="M23" s="18">
        <v>0</v>
      </c>
      <c r="N23" s="18">
        <v>0</v>
      </c>
      <c r="O23" s="18">
        <v>0</v>
      </c>
      <c r="P23" s="18">
        <v>0</v>
      </c>
      <c r="Q23" s="18">
        <v>0</v>
      </c>
      <c r="R23" s="18">
        <v>0</v>
      </c>
      <c r="S23" s="18">
        <v>0</v>
      </c>
      <c r="T23" s="18">
        <v>0</v>
      </c>
      <c r="U23" s="18">
        <v>0</v>
      </c>
      <c r="V23" s="18">
        <v>0</v>
      </c>
      <c r="W23" s="18">
        <v>0</v>
      </c>
      <c r="X23" s="18">
        <f>H23-SUM(I23:W23)</f>
      </c>
      <c r="Y23" s="20">
        <v>46231</v>
      </c>
      <c r="Z23" s="20">
        <v>46231</v>
      </c>
      <c r="AA23" s="18">
        <v>30</v>
      </c>
      <c r="AB23" s="20">
        <f>Y23+AA23</f>
      </c>
      <c r="AC23" s="20">
        <f>AA23+Z23</f>
      </c>
      <c r="AD23" s="5" t="str">
        <v/>
      </c>
      <c r="AE23" s="18">
        <f>IFERROR(_xlfn.BETA.DIST(DATE(YEAR(AE$2),MONTH(AE$2),15),$AB$2,$AC$2,FALSE,DATE(YEAR($AB23),MONTH($AB23),1),DATE(YEAR($AC23),MONTH($AC23),28)),0)</f>
      </c>
      <c r="AF23" s="18">
        <f>IFERROR(_xlfn.BETA.DIST(DATE(YEAR(AF$2),MONTH(AF$2),15),$AB$2,$AC$2,FALSE,DATE(YEAR($AB23),MONTH($AB23),1),DATE(YEAR($AC23),MONTH($AC23),28)),0)</f>
      </c>
      <c r="AG23" s="18">
        <f>IFERROR(_xlfn.BETA.DIST(DATE(YEAR(AG$2),MONTH(AG$2),15),$AB$2,$AC$2,FALSE,DATE(YEAR($AB23),MONTH($AB23),1),DATE(YEAR($AC23),MONTH($AC23),28)),0)</f>
      </c>
      <c r="AH23" s="18">
        <f>IFERROR(_xlfn.BETA.DIST(DATE(YEAR(AH$2),MONTH(AH$2),15),$AB$2,$AC$2,FALSE,DATE(YEAR($AB23),MONTH($AB23),1),DATE(YEAR($AC23),MONTH($AC23),28)),0)</f>
      </c>
      <c r="AI23" s="18">
        <f>IFERROR(_xlfn.BETA.DIST(DATE(YEAR(AI$2),MONTH(AI$2),15),$AB$2,$AC$2,FALSE,DATE(YEAR($AB23),MONTH($AB23),1),DATE(YEAR($AC23),MONTH($AC23),28)),0)</f>
      </c>
      <c r="AJ23" s="18">
        <f>IFERROR(_xlfn.BETA.DIST(DATE(YEAR(AJ$2),MONTH(AJ$2),15),$AB$2,$AC$2,FALSE,DATE(YEAR($AB23),MONTH($AB23),1),DATE(YEAR($AC23),MONTH($AC23),28)),0)</f>
      </c>
      <c r="AK23" s="18">
        <f>IFERROR(_xlfn.BETA.DIST(DATE(YEAR(AK$2),MONTH(AK$2),15),$AB$2,$AC$2,FALSE,DATE(YEAR($AB23),MONTH($AB23),1),DATE(YEAR($AC23),MONTH($AC23),28)),0)</f>
      </c>
      <c r="AL23" s="18">
        <f>IFERROR(_xlfn.BETA.DIST(DATE(YEAR(AL$2),MONTH(AL$2),15),$AB$2,$AC$2,FALSE,DATE(YEAR($AB23),MONTH($AB23),1),DATE(YEAR($AC23),MONTH($AC23),28)),0)</f>
      </c>
      <c r="AM23" s="18">
        <f>IFERROR(_xlfn.BETA.DIST(DATE(YEAR(AM$2),MONTH(AM$2),15),$AB$2,$AC$2,FALSE,DATE(YEAR($AB23),MONTH($AB23),1),DATE(YEAR($AC23),MONTH($AC23),28)),0)</f>
      </c>
      <c r="AN23" s="18">
        <f>IFERROR(_xlfn.BETA.DIST(DATE(YEAR(AN$2),MONTH(AN$2),15),$AB$2,$AC$2,FALSE,DATE(YEAR($AB23),MONTH($AB23),1),DATE(YEAR($AC23),MONTH($AC23),28)),0)</f>
      </c>
      <c r="AO23" s="18">
        <f>IFERROR(_xlfn.BETA.DIST(DATE(YEAR(AO$2),MONTH(AO$2),15),$AB$2,$AC$2,FALSE,DATE(YEAR($AB23),MONTH($AB23),1),DATE(YEAR($AC23),MONTH($AC23),28)),0)</f>
      </c>
      <c r="AP23" s="18">
        <f>IFERROR(_xlfn.BETA.DIST(DATE(YEAR(AP$2),MONTH(AP$2),15),$AB$2,$AC$2,FALSE,DATE(YEAR($AB23),MONTH($AB23),1),DATE(YEAR($AC23),MONTH($AC23),28)),0)</f>
      </c>
      <c r="AQ23" s="18">
        <f>IFERROR(_xlfn.BETA.DIST(DATE(YEAR(AQ$2),MONTH(AQ$2),15),$AB$2,$AC$2,FALSE,DATE(YEAR($AB23),MONTH($AB23),1),DATE(YEAR($AC23),MONTH($AC23),28)),0)</f>
      </c>
      <c r="AR23" s="18">
        <f>IFERROR(_xlfn.BETA.DIST(DATE(YEAR(AR$2),MONTH(AR$2),15),$AB$2,$AC$2,FALSE,DATE(YEAR($AB23),MONTH($AB23),1),DATE(YEAR($AC23),MONTH($AC23),28)),0)</f>
      </c>
      <c r="AS23" s="18">
        <f>IFERROR(_xlfn.BETA.DIST(DATE(YEAR(AS$2),MONTH(AS$2),15),$AB$2,$AC$2,FALSE,DATE(YEAR($AB23),MONTH($AB23),1),DATE(YEAR($AC23),MONTH($AC23),28)),0)</f>
      </c>
      <c r="AT23" s="18">
        <f>SUM(AE23:AS23)</f>
      </c>
      <c r="AU23" s="18">
        <f>IF(I23&lt;&gt;0,I23,IF($AT23=0,0,AE23/$AT23*$X23))</f>
      </c>
      <c r="AV23" s="18">
        <f>IF(J23&lt;&gt;0,J23,IF($AT23=0,0,AF23/$AT23*$X23))</f>
      </c>
      <c r="AW23" s="18">
        <f>IF(K23&lt;&gt;0,K23,IF($AT23=0,0,AG23/$AT23*$X23))</f>
      </c>
      <c r="AX23" s="18">
        <f>IF(L23&lt;&gt;0,L23,IF($AT23=0,0,AH23/$AT23*$X23))</f>
      </c>
      <c r="AY23" s="18">
        <f>IF(M23&lt;&gt;0,M23,IF($AT23=0,0,AI23/$AT23*$X23))</f>
      </c>
      <c r="AZ23" s="18">
        <f>IF(N23&lt;&gt;0,N23,IF($AT23=0,0,AJ23/$AT23*$X23))</f>
      </c>
      <c r="BA23" s="18">
        <f>IF(O23&lt;&gt;0,O23,IF($AT23=0,0,AK23/$AT23*$X23))</f>
      </c>
      <c r="BB23" s="18">
        <f>IF(P23&lt;&gt;0,P23,IF($AT23=0,0,AL23/$AT23*$X23))</f>
      </c>
      <c r="BC23" s="18">
        <f>IF(Q23&lt;&gt;0,Q23,IF($AT23=0,0,AM23/$AT23*$X23))</f>
      </c>
      <c r="BD23" s="18">
        <f>IF(R23&lt;&gt;0,R23,IF($AT23=0,0,AN23/$AT23*$X23))</f>
      </c>
      <c r="BE23" s="18">
        <f>IF(S23&lt;&gt;0,S23,IF($AT23=0,0,AO23/$AT23*$X23))</f>
      </c>
      <c r="BF23" s="18">
        <f>IF(T23&lt;&gt;0,T23,IF($AT23=0,0,AP23/$AT23*$X23))</f>
      </c>
      <c r="BG23" s="18">
        <f>IF(U23&lt;&gt;0,U23,IF($AT23=0,0,AQ23/$AT23*$X23))</f>
      </c>
      <c r="BH23" s="18">
        <f>IF(V23&lt;&gt;0,V23,IF($AT23=0,0,AR23/$AT23*$X23))</f>
      </c>
      <c r="BI23" s="18">
        <f>IF(W23&lt;&gt;0,W23,IF($AT23=0,0,AS23/$AT23*$X23))</f>
      </c>
      <c r="BJ23" s="18">
        <f>SUM(AU23:BI23)</f>
      </c>
      <c r="BK23" s="18">
        <f>H23-BJ23</f>
      </c>
    </row>
    <row r="24" outlineLevel="2">
      <c r="A24" s="5" t="str">
        <v>5.9.1</v>
      </c>
      <c r="B24" s="5" t="str">
        <v>BSKDGNGENGR07</v>
      </c>
      <c r="C24" s="5" t="str">
        <v>BSKDGNGENGR07</v>
      </c>
      <c r="D24" s="19">
        <v>0.1</v>
      </c>
      <c r="E24" s="5" t="str">
        <v>CCC</v>
      </c>
      <c r="F24" s="5" t="str">
        <v/>
      </c>
      <c r="G24" s="18">
        <f>F20*D24</f>
      </c>
      <c r="H24" s="18">
        <f>G24</f>
      </c>
      <c r="I24" s="18">
        <v>0</v>
      </c>
      <c r="J24" s="18">
        <v>0</v>
      </c>
      <c r="K24" s="18">
        <v>0</v>
      </c>
      <c r="L24" s="18">
        <v>0</v>
      </c>
      <c r="M24" s="18">
        <v>0</v>
      </c>
      <c r="N24" s="18">
        <v>0</v>
      </c>
      <c r="O24" s="18">
        <v>0</v>
      </c>
      <c r="P24" s="18">
        <v>0</v>
      </c>
      <c r="Q24" s="18">
        <v>0</v>
      </c>
      <c r="R24" s="18">
        <v>0</v>
      </c>
      <c r="S24" s="18">
        <v>0</v>
      </c>
      <c r="T24" s="18">
        <v>0</v>
      </c>
      <c r="U24" s="18">
        <v>0</v>
      </c>
      <c r="V24" s="18">
        <v>0</v>
      </c>
      <c r="W24" s="18">
        <v>0</v>
      </c>
      <c r="X24" s="18">
        <f>H24-SUM(I24:W24)</f>
      </c>
      <c r="Y24" s="20">
        <v>46483</v>
      </c>
      <c r="Z24" s="20">
        <v>46483</v>
      </c>
      <c r="AA24" s="18">
        <v>0</v>
      </c>
      <c r="AB24" s="20">
        <f>Y24+AA24</f>
      </c>
      <c r="AC24" s="20">
        <f>AA24+Z24</f>
      </c>
      <c r="AD24" s="5" t="str">
        <v/>
      </c>
      <c r="AE24" s="18">
        <f>IFERROR(_xlfn.BETA.DIST(DATE(YEAR(AE$2),MONTH(AE$2),15),$AB$2,$AC$2,FALSE,DATE(YEAR($AB24),MONTH($AB24),1),DATE(YEAR($AC24),MONTH($AC24),28)),0)</f>
      </c>
      <c r="AF24" s="18">
        <f>IFERROR(_xlfn.BETA.DIST(DATE(YEAR(AF$2),MONTH(AF$2),15),$AB$2,$AC$2,FALSE,DATE(YEAR($AB24),MONTH($AB24),1),DATE(YEAR($AC24),MONTH($AC24),28)),0)</f>
      </c>
      <c r="AG24" s="18">
        <f>IFERROR(_xlfn.BETA.DIST(DATE(YEAR(AG$2),MONTH(AG$2),15),$AB$2,$AC$2,FALSE,DATE(YEAR($AB24),MONTH($AB24),1),DATE(YEAR($AC24),MONTH($AC24),28)),0)</f>
      </c>
      <c r="AH24" s="18">
        <f>IFERROR(_xlfn.BETA.DIST(DATE(YEAR(AH$2),MONTH(AH$2),15),$AB$2,$AC$2,FALSE,DATE(YEAR($AB24),MONTH($AB24),1),DATE(YEAR($AC24),MONTH($AC24),28)),0)</f>
      </c>
      <c r="AI24" s="18">
        <f>IFERROR(_xlfn.BETA.DIST(DATE(YEAR(AI$2),MONTH(AI$2),15),$AB$2,$AC$2,FALSE,DATE(YEAR($AB24),MONTH($AB24),1),DATE(YEAR($AC24),MONTH($AC24),28)),0)</f>
      </c>
      <c r="AJ24" s="18">
        <f>IFERROR(_xlfn.BETA.DIST(DATE(YEAR(AJ$2),MONTH(AJ$2),15),$AB$2,$AC$2,FALSE,DATE(YEAR($AB24),MONTH($AB24),1),DATE(YEAR($AC24),MONTH($AC24),28)),0)</f>
      </c>
      <c r="AK24" s="18">
        <f>IFERROR(_xlfn.BETA.DIST(DATE(YEAR(AK$2),MONTH(AK$2),15),$AB$2,$AC$2,FALSE,DATE(YEAR($AB24),MONTH($AB24),1),DATE(YEAR($AC24),MONTH($AC24),28)),0)</f>
      </c>
      <c r="AL24" s="18">
        <f>IFERROR(_xlfn.BETA.DIST(DATE(YEAR(AL$2),MONTH(AL$2),15),$AB$2,$AC$2,FALSE,DATE(YEAR($AB24),MONTH($AB24),1),DATE(YEAR($AC24),MONTH($AC24),28)),0)</f>
      </c>
      <c r="AM24" s="18">
        <f>IFERROR(_xlfn.BETA.DIST(DATE(YEAR(AM$2),MONTH(AM$2),15),$AB$2,$AC$2,FALSE,DATE(YEAR($AB24),MONTH($AB24),1),DATE(YEAR($AC24),MONTH($AC24),28)),0)</f>
      </c>
      <c r="AN24" s="18">
        <f>IFERROR(_xlfn.BETA.DIST(DATE(YEAR(AN$2),MONTH(AN$2),15),$AB$2,$AC$2,FALSE,DATE(YEAR($AB24),MONTH($AB24),1),DATE(YEAR($AC24),MONTH($AC24),28)),0)</f>
      </c>
      <c r="AO24" s="18">
        <f>IFERROR(_xlfn.BETA.DIST(DATE(YEAR(AO$2),MONTH(AO$2),15),$AB$2,$AC$2,FALSE,DATE(YEAR($AB24),MONTH($AB24),1),DATE(YEAR($AC24),MONTH($AC24),28)),0)</f>
      </c>
      <c r="AP24" s="18">
        <f>IFERROR(_xlfn.BETA.DIST(DATE(YEAR(AP$2),MONTH(AP$2),15),$AB$2,$AC$2,FALSE,DATE(YEAR($AB24),MONTH($AB24),1),DATE(YEAR($AC24),MONTH($AC24),28)),0)</f>
      </c>
      <c r="AQ24" s="18">
        <f>IFERROR(_xlfn.BETA.DIST(DATE(YEAR(AQ$2),MONTH(AQ$2),15),$AB$2,$AC$2,FALSE,DATE(YEAR($AB24),MONTH($AB24),1),DATE(YEAR($AC24),MONTH($AC24),28)),0)</f>
      </c>
      <c r="AR24" s="18">
        <f>IFERROR(_xlfn.BETA.DIST(DATE(YEAR(AR$2),MONTH(AR$2),15),$AB$2,$AC$2,FALSE,DATE(YEAR($AB24),MONTH($AB24),1),DATE(YEAR($AC24),MONTH($AC24),28)),0)</f>
      </c>
      <c r="AS24" s="18">
        <f>IFERROR(_xlfn.BETA.DIST(DATE(YEAR(AS$2),MONTH(AS$2),15),$AB$2,$AC$2,FALSE,DATE(YEAR($AB24),MONTH($AB24),1),DATE(YEAR($AC24),MONTH($AC24),28)),0)</f>
      </c>
      <c r="AT24" s="18">
        <f>SUM(AE24:AS24)</f>
      </c>
      <c r="AU24" s="18">
        <f>IF(I24&lt;&gt;0,I24,IF($AT24=0,0,AE24/$AT24*$X24))</f>
      </c>
      <c r="AV24" s="18">
        <f>IF(J24&lt;&gt;0,J24,IF($AT24=0,0,AF24/$AT24*$X24))</f>
      </c>
      <c r="AW24" s="18">
        <f>IF(K24&lt;&gt;0,K24,IF($AT24=0,0,AG24/$AT24*$X24))</f>
      </c>
      <c r="AX24" s="18">
        <f>IF(L24&lt;&gt;0,L24,IF($AT24=0,0,AH24/$AT24*$X24))</f>
      </c>
      <c r="AY24" s="18">
        <f>IF(M24&lt;&gt;0,M24,IF($AT24=0,0,AI24/$AT24*$X24))</f>
      </c>
      <c r="AZ24" s="18">
        <f>IF(N24&lt;&gt;0,N24,IF($AT24=0,0,AJ24/$AT24*$X24))</f>
      </c>
      <c r="BA24" s="18">
        <f>IF(O24&lt;&gt;0,O24,IF($AT24=0,0,AK24/$AT24*$X24))</f>
      </c>
      <c r="BB24" s="18">
        <f>IF(P24&lt;&gt;0,P24,IF($AT24=0,0,AL24/$AT24*$X24))</f>
      </c>
      <c r="BC24" s="18">
        <f>IF(Q24&lt;&gt;0,Q24,IF($AT24=0,0,AM24/$AT24*$X24))</f>
      </c>
      <c r="BD24" s="18">
        <f>IF(R24&lt;&gt;0,R24,IF($AT24=0,0,AN24/$AT24*$X24))</f>
      </c>
      <c r="BE24" s="18">
        <f>IF(S24&lt;&gt;0,S24,IF($AT24=0,0,AO24/$AT24*$X24))</f>
      </c>
      <c r="BF24" s="18">
        <f>IF(T24&lt;&gt;0,T24,IF($AT24=0,0,AP24/$AT24*$X24))</f>
      </c>
      <c r="BG24" s="18">
        <f>IF(U24&lt;&gt;0,U24,IF($AT24=0,0,AQ24/$AT24*$X24))</f>
      </c>
      <c r="BH24" s="18">
        <f>IF(V24&lt;&gt;0,V24,IF($AT24=0,0,AR24/$AT24*$X24))</f>
      </c>
      <c r="BI24" s="18">
        <f>IF(W24&lt;&gt;0,W24,IF($AT24=0,0,AS24/$AT24*$X24))</f>
      </c>
      <c r="BJ24" s="18">
        <f>SUM(AU24:BI24)</f>
      </c>
      <c r="BK24" s="18">
        <f>H24-BJ24</f>
      </c>
    </row>
    <row r="25" outlineLevel="1">
      <c r="A25" s="15" t="str">
        <v>5.11.1</v>
      </c>
      <c r="B25" s="15" t="str">
        <v/>
      </c>
      <c r="C25" s="15" t="str">
        <v/>
      </c>
      <c r="D25" s="15" t="str">
        <v>5.11.1</v>
      </c>
      <c r="E25" s="15" t="str">
        <v>Supply Single phase AIS 12kV, 2.5kJ/k</v>
      </c>
      <c r="F25" s="15">
        <v>10173.55</v>
      </c>
      <c r="G25" s="15" t="str">
        <v/>
      </c>
      <c r="H25" s="15" t="str">
        <v/>
      </c>
      <c r="I25" s="15" t="str">
        <v/>
      </c>
      <c r="J25" s="15" t="str">
        <v/>
      </c>
      <c r="K25" s="15" t="str">
        <v/>
      </c>
      <c r="L25" s="15" t="str">
        <v/>
      </c>
      <c r="M25" s="15" t="str">
        <v/>
      </c>
      <c r="N25" s="15" t="str">
        <v/>
      </c>
      <c r="O25" s="15" t="str">
        <v/>
      </c>
      <c r="P25" s="15" t="str">
        <v/>
      </c>
      <c r="Q25" s="15" t="str">
        <v/>
      </c>
      <c r="R25" s="15" t="str">
        <v/>
      </c>
      <c r="S25" s="15" t="str">
        <v/>
      </c>
      <c r="T25" s="15" t="str">
        <v/>
      </c>
      <c r="U25" s="15" t="str">
        <v/>
      </c>
      <c r="V25" s="15" t="str">
        <v/>
      </c>
      <c r="W25" s="15" t="str">
        <v/>
      </c>
      <c r="X25" s="15" t="str">
        <v/>
      </c>
      <c r="Y25" s="15" t="str">
        <v/>
      </c>
      <c r="Z25" s="15" t="str">
        <v/>
      </c>
      <c r="AA25" s="15" t="str">
        <v/>
      </c>
      <c r="AB25" s="15" t="str">
        <v/>
      </c>
      <c r="AC25" s="15" t="str">
        <v/>
      </c>
      <c r="AD25" s="5" t="str">
        <v/>
      </c>
      <c r="AE25" s="18">
        <f>IFERROR(_xlfn.BETA.DIST(DATE(YEAR(AE$2),MONTH(AE$2),15),$AB$2,$AC$2,FALSE,DATE(YEAR($AB25),MONTH($AB25),1),DATE(YEAR($AC25),MONTH($AC25),28)),0)</f>
      </c>
      <c r="AF25" s="18">
        <f>IFERROR(_xlfn.BETA.DIST(DATE(YEAR(AF$2),MONTH(AF$2),15),$AB$2,$AC$2,FALSE,DATE(YEAR($AB25),MONTH($AB25),1),DATE(YEAR($AC25),MONTH($AC25),28)),0)</f>
      </c>
      <c r="AG25" s="18">
        <f>IFERROR(_xlfn.BETA.DIST(DATE(YEAR(AG$2),MONTH(AG$2),15),$AB$2,$AC$2,FALSE,DATE(YEAR($AB25),MONTH($AB25),1),DATE(YEAR($AC25),MONTH($AC25),28)),0)</f>
      </c>
      <c r="AH25" s="18">
        <f>IFERROR(_xlfn.BETA.DIST(DATE(YEAR(AH$2),MONTH(AH$2),15),$AB$2,$AC$2,FALSE,DATE(YEAR($AB25),MONTH($AB25),1),DATE(YEAR($AC25),MONTH($AC25),28)),0)</f>
      </c>
      <c r="AI25" s="18">
        <f>IFERROR(_xlfn.BETA.DIST(DATE(YEAR(AI$2),MONTH(AI$2),15),$AB$2,$AC$2,FALSE,DATE(YEAR($AB25),MONTH($AB25),1),DATE(YEAR($AC25),MONTH($AC25),28)),0)</f>
      </c>
      <c r="AJ25" s="18">
        <f>IFERROR(_xlfn.BETA.DIST(DATE(YEAR(AJ$2),MONTH(AJ$2),15),$AB$2,$AC$2,FALSE,DATE(YEAR($AB25),MONTH($AB25),1),DATE(YEAR($AC25),MONTH($AC25),28)),0)</f>
      </c>
      <c r="AK25" s="18">
        <f>IFERROR(_xlfn.BETA.DIST(DATE(YEAR(AK$2),MONTH(AK$2),15),$AB$2,$AC$2,FALSE,DATE(YEAR($AB25),MONTH($AB25),1),DATE(YEAR($AC25),MONTH($AC25),28)),0)</f>
      </c>
      <c r="AL25" s="18">
        <f>IFERROR(_xlfn.BETA.DIST(DATE(YEAR(AL$2),MONTH(AL$2),15),$AB$2,$AC$2,FALSE,DATE(YEAR($AB25),MONTH($AB25),1),DATE(YEAR($AC25),MONTH($AC25),28)),0)</f>
      </c>
      <c r="AM25" s="18">
        <f>IFERROR(_xlfn.BETA.DIST(DATE(YEAR(AM$2),MONTH(AM$2),15),$AB$2,$AC$2,FALSE,DATE(YEAR($AB25),MONTH($AB25),1),DATE(YEAR($AC25),MONTH($AC25),28)),0)</f>
      </c>
      <c r="AN25" s="18">
        <f>IFERROR(_xlfn.BETA.DIST(DATE(YEAR(AN$2),MONTH(AN$2),15),$AB$2,$AC$2,FALSE,DATE(YEAR($AB25),MONTH($AB25),1),DATE(YEAR($AC25),MONTH($AC25),28)),0)</f>
      </c>
      <c r="AO25" s="18">
        <f>IFERROR(_xlfn.BETA.DIST(DATE(YEAR(AO$2),MONTH(AO$2),15),$AB$2,$AC$2,FALSE,DATE(YEAR($AB25),MONTH($AB25),1),DATE(YEAR($AC25),MONTH($AC25),28)),0)</f>
      </c>
      <c r="AP25" s="18">
        <f>IFERROR(_xlfn.BETA.DIST(DATE(YEAR(AP$2),MONTH(AP$2),15),$AB$2,$AC$2,FALSE,DATE(YEAR($AB25),MONTH($AB25),1),DATE(YEAR($AC25),MONTH($AC25),28)),0)</f>
      </c>
      <c r="AQ25" s="18">
        <f>IFERROR(_xlfn.BETA.DIST(DATE(YEAR(AQ$2),MONTH(AQ$2),15),$AB$2,$AC$2,FALSE,DATE(YEAR($AB25),MONTH($AB25),1),DATE(YEAR($AC25),MONTH($AC25),28)),0)</f>
      </c>
      <c r="AR25" s="18">
        <f>IFERROR(_xlfn.BETA.DIST(DATE(YEAR(AR$2),MONTH(AR$2),15),$AB$2,$AC$2,FALSE,DATE(YEAR($AB25),MONTH($AB25),1),DATE(YEAR($AC25),MONTH($AC25),28)),0)</f>
      </c>
      <c r="AS25" s="18">
        <f>IFERROR(_xlfn.BETA.DIST(DATE(YEAR(AS$2),MONTH(AS$2),15),$AB$2,$AC$2,FALSE,DATE(YEAR($AB25),MONTH($AB25),1),DATE(YEAR($AC25),MONTH($AC25),28)),0)</f>
      </c>
      <c r="AT25" s="18">
        <f>SUM(AE25:AS25)</f>
      </c>
      <c r="AU25" s="18">
        <f>IF(I25&lt;&gt;0,I25,IF($AT25=0,0,AE25/$AT25*$X25))</f>
      </c>
      <c r="AV25" s="18">
        <f>IF(J25&lt;&gt;0,J25,IF($AT25=0,0,AF25/$AT25*$X25))</f>
      </c>
      <c r="AW25" s="18">
        <f>IF(K25&lt;&gt;0,K25,IF($AT25=0,0,AG25/$AT25*$X25))</f>
      </c>
      <c r="AX25" s="18">
        <f>IF(L25&lt;&gt;0,L25,IF($AT25=0,0,AH25/$AT25*$X25))</f>
      </c>
      <c r="AY25" s="18">
        <f>IF(M25&lt;&gt;0,M25,IF($AT25=0,0,AI25/$AT25*$X25))</f>
      </c>
      <c r="AZ25" s="18">
        <f>IF(N25&lt;&gt;0,N25,IF($AT25=0,0,AJ25/$AT25*$X25))</f>
      </c>
      <c r="BA25" s="18">
        <f>IF(O25&lt;&gt;0,O25,IF($AT25=0,0,AK25/$AT25*$X25))</f>
      </c>
      <c r="BB25" s="18">
        <f>IF(P25&lt;&gt;0,P25,IF($AT25=0,0,AL25/$AT25*$X25))</f>
      </c>
      <c r="BC25" s="18">
        <f>IF(Q25&lt;&gt;0,Q25,IF($AT25=0,0,AM25/$AT25*$X25))</f>
      </c>
      <c r="BD25" s="18">
        <f>IF(R25&lt;&gt;0,R25,IF($AT25=0,0,AN25/$AT25*$X25))</f>
      </c>
      <c r="BE25" s="18">
        <f>IF(S25&lt;&gt;0,S25,IF($AT25=0,0,AO25/$AT25*$X25))</f>
      </c>
      <c r="BF25" s="18">
        <f>IF(T25&lt;&gt;0,T25,IF($AT25=0,0,AP25/$AT25*$X25))</f>
      </c>
      <c r="BG25" s="18">
        <f>IF(U25&lt;&gt;0,U25,IF($AT25=0,0,AQ25/$AT25*$X25))</f>
      </c>
      <c r="BH25" s="18">
        <f>IF(V25&lt;&gt;0,V25,IF($AT25=0,0,AR25/$AT25*$X25))</f>
      </c>
      <c r="BI25" s="18">
        <f>IF(W25&lt;&gt;0,W25,IF($AT25=0,0,AS25/$AT25*$X25))</f>
      </c>
      <c r="BJ25" s="18">
        <f>SUM(AU25:BI25)</f>
      </c>
      <c r="BK25" s="15" t="str">
        <v/>
      </c>
    </row>
    <row r="26" outlineLevel="2">
      <c r="A26" s="5" t="str">
        <v>5.11.1</v>
      </c>
      <c r="B26" s="5" t="str">
        <v>BSPRELGENNR02</v>
      </c>
      <c r="C26" s="5" t="str">
        <v>BSPRELGENNR02</v>
      </c>
      <c r="D26" s="19">
        <v>0.1</v>
      </c>
      <c r="E26" s="5" t="str">
        <v>Advanced Payment PO EUR</v>
      </c>
      <c r="F26" s="5" t="str">
        <v/>
      </c>
      <c r="G26" s="18">
        <f>F25*D26</f>
      </c>
      <c r="H26" s="18">
        <f>G26</f>
      </c>
      <c r="I26" s="18">
        <v>0</v>
      </c>
      <c r="J26" s="18">
        <v>0</v>
      </c>
      <c r="K26" s="18">
        <v>0</v>
      </c>
      <c r="L26" s="18">
        <v>0</v>
      </c>
      <c r="M26" s="18">
        <v>0</v>
      </c>
      <c r="N26" s="18">
        <v>0</v>
      </c>
      <c r="O26" s="18">
        <v>0</v>
      </c>
      <c r="P26" s="18">
        <v>0</v>
      </c>
      <c r="Q26" s="18">
        <v>0</v>
      </c>
      <c r="R26" s="18">
        <v>0</v>
      </c>
      <c r="S26" s="18">
        <v>0</v>
      </c>
      <c r="T26" s="18">
        <v>0</v>
      </c>
      <c r="U26" s="18">
        <v>0</v>
      </c>
      <c r="V26" s="18">
        <v>0</v>
      </c>
      <c r="W26" s="18">
        <v>0</v>
      </c>
      <c r="X26" s="18">
        <f>H26-SUM(I26:W26)</f>
      </c>
      <c r="Y26" s="20">
        <v>46132</v>
      </c>
      <c r="Z26" s="20">
        <v>46132</v>
      </c>
      <c r="AA26" s="18">
        <v>0</v>
      </c>
      <c r="AB26" s="20">
        <f>Y26+AA26</f>
      </c>
      <c r="AC26" s="20">
        <f>AA26+Z26</f>
      </c>
      <c r="AD26" s="5" t="str">
        <v/>
      </c>
      <c r="AE26" s="18">
        <f>IFERROR(_xlfn.BETA.DIST(DATE(YEAR(AE$2),MONTH(AE$2),15),$AB$2,$AC$2,FALSE,DATE(YEAR($AB26),MONTH($AB26),1),DATE(YEAR($AC26),MONTH($AC26),28)),0)</f>
      </c>
      <c r="AF26" s="18">
        <f>IFERROR(_xlfn.BETA.DIST(DATE(YEAR(AF$2),MONTH(AF$2),15),$AB$2,$AC$2,FALSE,DATE(YEAR($AB26),MONTH($AB26),1),DATE(YEAR($AC26),MONTH($AC26),28)),0)</f>
      </c>
      <c r="AG26" s="18">
        <f>IFERROR(_xlfn.BETA.DIST(DATE(YEAR(AG$2),MONTH(AG$2),15),$AB$2,$AC$2,FALSE,DATE(YEAR($AB26),MONTH($AB26),1),DATE(YEAR($AC26),MONTH($AC26),28)),0)</f>
      </c>
      <c r="AH26" s="18">
        <f>IFERROR(_xlfn.BETA.DIST(DATE(YEAR(AH$2),MONTH(AH$2),15),$AB$2,$AC$2,FALSE,DATE(YEAR($AB26),MONTH($AB26),1),DATE(YEAR($AC26),MONTH($AC26),28)),0)</f>
      </c>
      <c r="AI26" s="18">
        <f>IFERROR(_xlfn.BETA.DIST(DATE(YEAR(AI$2),MONTH(AI$2),15),$AB$2,$AC$2,FALSE,DATE(YEAR($AB26),MONTH($AB26),1),DATE(YEAR($AC26),MONTH($AC26),28)),0)</f>
      </c>
      <c r="AJ26" s="18">
        <f>IFERROR(_xlfn.BETA.DIST(DATE(YEAR(AJ$2),MONTH(AJ$2),15),$AB$2,$AC$2,FALSE,DATE(YEAR($AB26),MONTH($AB26),1),DATE(YEAR($AC26),MONTH($AC26),28)),0)</f>
      </c>
      <c r="AK26" s="18">
        <f>IFERROR(_xlfn.BETA.DIST(DATE(YEAR(AK$2),MONTH(AK$2),15),$AB$2,$AC$2,FALSE,DATE(YEAR($AB26),MONTH($AB26),1),DATE(YEAR($AC26),MONTH($AC26),28)),0)</f>
      </c>
      <c r="AL26" s="18">
        <f>IFERROR(_xlfn.BETA.DIST(DATE(YEAR(AL$2),MONTH(AL$2),15),$AB$2,$AC$2,FALSE,DATE(YEAR($AB26),MONTH($AB26),1),DATE(YEAR($AC26),MONTH($AC26),28)),0)</f>
      </c>
      <c r="AM26" s="18">
        <f>IFERROR(_xlfn.BETA.DIST(DATE(YEAR(AM$2),MONTH(AM$2),15),$AB$2,$AC$2,FALSE,DATE(YEAR($AB26),MONTH($AB26),1),DATE(YEAR($AC26),MONTH($AC26),28)),0)</f>
      </c>
      <c r="AN26" s="18">
        <f>IFERROR(_xlfn.BETA.DIST(DATE(YEAR(AN$2),MONTH(AN$2),15),$AB$2,$AC$2,FALSE,DATE(YEAR($AB26),MONTH($AB26),1),DATE(YEAR($AC26),MONTH($AC26),28)),0)</f>
      </c>
      <c r="AO26" s="18">
        <f>IFERROR(_xlfn.BETA.DIST(DATE(YEAR(AO$2),MONTH(AO$2),15),$AB$2,$AC$2,FALSE,DATE(YEAR($AB26),MONTH($AB26),1),DATE(YEAR($AC26),MONTH($AC26),28)),0)</f>
      </c>
      <c r="AP26" s="18">
        <f>IFERROR(_xlfn.BETA.DIST(DATE(YEAR(AP$2),MONTH(AP$2),15),$AB$2,$AC$2,FALSE,DATE(YEAR($AB26),MONTH($AB26),1),DATE(YEAR($AC26),MONTH($AC26),28)),0)</f>
      </c>
      <c r="AQ26" s="18">
        <f>IFERROR(_xlfn.BETA.DIST(DATE(YEAR(AQ$2),MONTH(AQ$2),15),$AB$2,$AC$2,FALSE,DATE(YEAR($AB26),MONTH($AB26),1),DATE(YEAR($AC26),MONTH($AC26),28)),0)</f>
      </c>
      <c r="AR26" s="18">
        <f>IFERROR(_xlfn.BETA.DIST(DATE(YEAR(AR$2),MONTH(AR$2),15),$AB$2,$AC$2,FALSE,DATE(YEAR($AB26),MONTH($AB26),1),DATE(YEAR($AC26),MONTH($AC26),28)),0)</f>
      </c>
      <c r="AS26" s="18">
        <f>IFERROR(_xlfn.BETA.DIST(DATE(YEAR(AS$2),MONTH(AS$2),15),$AB$2,$AC$2,FALSE,DATE(YEAR($AB26),MONTH($AB26),1),DATE(YEAR($AC26),MONTH($AC26),28)),0)</f>
      </c>
      <c r="AT26" s="18">
        <f>SUM(AE26:AS26)</f>
      </c>
      <c r="AU26" s="18">
        <f>IF(I26&lt;&gt;0,I26,IF($AT26=0,0,AE26/$AT26*$X26))</f>
      </c>
      <c r="AV26" s="18">
        <f>IF(J26&lt;&gt;0,J26,IF($AT26=0,0,AF26/$AT26*$X26))</f>
      </c>
      <c r="AW26" s="18">
        <f>IF(K26&lt;&gt;0,K26,IF($AT26=0,0,AG26/$AT26*$X26))</f>
      </c>
      <c r="AX26" s="18">
        <f>IF(L26&lt;&gt;0,L26,IF($AT26=0,0,AH26/$AT26*$X26))</f>
      </c>
      <c r="AY26" s="18">
        <f>IF(M26&lt;&gt;0,M26,IF($AT26=0,0,AI26/$AT26*$X26))</f>
      </c>
      <c r="AZ26" s="18">
        <f>IF(N26&lt;&gt;0,N26,IF($AT26=0,0,AJ26/$AT26*$X26))</f>
      </c>
      <c r="BA26" s="18">
        <f>IF(O26&lt;&gt;0,O26,IF($AT26=0,0,AK26/$AT26*$X26))</f>
      </c>
      <c r="BB26" s="18">
        <f>IF(P26&lt;&gt;0,P26,IF($AT26=0,0,AL26/$AT26*$X26))</f>
      </c>
      <c r="BC26" s="18">
        <f>IF(Q26&lt;&gt;0,Q26,IF($AT26=0,0,AM26/$AT26*$X26))</f>
      </c>
      <c r="BD26" s="18">
        <f>IF(R26&lt;&gt;0,R26,IF($AT26=0,0,AN26/$AT26*$X26))</f>
      </c>
      <c r="BE26" s="18">
        <f>IF(S26&lt;&gt;0,S26,IF($AT26=0,0,AO26/$AT26*$X26))</f>
      </c>
      <c r="BF26" s="18">
        <f>IF(T26&lt;&gt;0,T26,IF($AT26=0,0,AP26/$AT26*$X26))</f>
      </c>
      <c r="BG26" s="18">
        <f>IF(U26&lt;&gt;0,U26,IF($AT26=0,0,AQ26/$AT26*$X26))</f>
      </c>
      <c r="BH26" s="18">
        <f>IF(V26&lt;&gt;0,V26,IF($AT26=0,0,AR26/$AT26*$X26))</f>
      </c>
      <c r="BI26" s="18">
        <f>IF(W26&lt;&gt;0,W26,IF($AT26=0,0,AS26/$AT26*$X26))</f>
      </c>
      <c r="BJ26" s="18">
        <f>SUM(AU26:BI26)</f>
      </c>
      <c r="BK26" s="18">
        <f>H26-BJ26</f>
      </c>
    </row>
    <row r="27" outlineLevel="2">
      <c r="A27" s="5" t="str">
        <v>5.11.1</v>
      </c>
      <c r="B27" s="5" t="str">
        <v>BSPRELGENT725</v>
      </c>
      <c r="C27" s="5" t="str">
        <v>BSPRELGENT725</v>
      </c>
      <c r="D27" s="19">
        <v>0.4</v>
      </c>
      <c r="E27" s="5" t="str">
        <v>Shipping MAT EUR</v>
      </c>
      <c r="F27" s="5" t="str">
        <v/>
      </c>
      <c r="G27" s="18">
        <f>F25*D27</f>
      </c>
      <c r="H27" s="18">
        <f>G27</f>
      </c>
      <c r="I27" s="18">
        <v>0</v>
      </c>
      <c r="J27" s="18">
        <v>0</v>
      </c>
      <c r="K27" s="18">
        <v>0</v>
      </c>
      <c r="L27" s="18">
        <v>0</v>
      </c>
      <c r="M27" s="18">
        <v>0</v>
      </c>
      <c r="N27" s="18">
        <v>0</v>
      </c>
      <c r="O27" s="18">
        <v>0</v>
      </c>
      <c r="P27" s="18">
        <v>0</v>
      </c>
      <c r="Q27" s="18">
        <v>0</v>
      </c>
      <c r="R27" s="18">
        <v>0</v>
      </c>
      <c r="S27" s="18">
        <v>0</v>
      </c>
      <c r="T27" s="18">
        <v>0</v>
      </c>
      <c r="U27" s="18">
        <v>0</v>
      </c>
      <c r="V27" s="18">
        <v>0</v>
      </c>
      <c r="W27" s="18">
        <v>0</v>
      </c>
      <c r="X27" s="18">
        <f>H27-SUM(I27:W27)</f>
      </c>
      <c r="Y27" s="20">
        <v>46216</v>
      </c>
      <c r="Z27" s="20">
        <v>46216</v>
      </c>
      <c r="AA27" s="18">
        <v>15</v>
      </c>
      <c r="AB27" s="20">
        <f>Y27+AA27</f>
      </c>
      <c r="AC27" s="20">
        <f>AA27+Z27</f>
      </c>
      <c r="AD27" s="5" t="str">
        <v/>
      </c>
      <c r="AE27" s="18">
        <f>IFERROR(_xlfn.BETA.DIST(DATE(YEAR(AE$2),MONTH(AE$2),15),$AB$2,$AC$2,FALSE,DATE(YEAR($AB27),MONTH($AB27),1),DATE(YEAR($AC27),MONTH($AC27),28)),0)</f>
      </c>
      <c r="AF27" s="18">
        <f>IFERROR(_xlfn.BETA.DIST(DATE(YEAR(AF$2),MONTH(AF$2),15),$AB$2,$AC$2,FALSE,DATE(YEAR($AB27),MONTH($AB27),1),DATE(YEAR($AC27),MONTH($AC27),28)),0)</f>
      </c>
      <c r="AG27" s="18">
        <f>IFERROR(_xlfn.BETA.DIST(DATE(YEAR(AG$2),MONTH(AG$2),15),$AB$2,$AC$2,FALSE,DATE(YEAR($AB27),MONTH($AB27),1),DATE(YEAR($AC27),MONTH($AC27),28)),0)</f>
      </c>
      <c r="AH27" s="18">
        <f>IFERROR(_xlfn.BETA.DIST(DATE(YEAR(AH$2),MONTH(AH$2),15),$AB$2,$AC$2,FALSE,DATE(YEAR($AB27),MONTH($AB27),1),DATE(YEAR($AC27),MONTH($AC27),28)),0)</f>
      </c>
      <c r="AI27" s="18">
        <f>IFERROR(_xlfn.BETA.DIST(DATE(YEAR(AI$2),MONTH(AI$2),15),$AB$2,$AC$2,FALSE,DATE(YEAR($AB27),MONTH($AB27),1),DATE(YEAR($AC27),MONTH($AC27),28)),0)</f>
      </c>
      <c r="AJ27" s="18">
        <f>IFERROR(_xlfn.BETA.DIST(DATE(YEAR(AJ$2),MONTH(AJ$2),15),$AB$2,$AC$2,FALSE,DATE(YEAR($AB27),MONTH($AB27),1),DATE(YEAR($AC27),MONTH($AC27),28)),0)</f>
      </c>
      <c r="AK27" s="18">
        <f>IFERROR(_xlfn.BETA.DIST(DATE(YEAR(AK$2),MONTH(AK$2),15),$AB$2,$AC$2,FALSE,DATE(YEAR($AB27),MONTH($AB27),1),DATE(YEAR($AC27),MONTH($AC27),28)),0)</f>
      </c>
      <c r="AL27" s="18">
        <f>IFERROR(_xlfn.BETA.DIST(DATE(YEAR(AL$2),MONTH(AL$2),15),$AB$2,$AC$2,FALSE,DATE(YEAR($AB27),MONTH($AB27),1),DATE(YEAR($AC27),MONTH($AC27),28)),0)</f>
      </c>
      <c r="AM27" s="18">
        <f>IFERROR(_xlfn.BETA.DIST(DATE(YEAR(AM$2),MONTH(AM$2),15),$AB$2,$AC$2,FALSE,DATE(YEAR($AB27),MONTH($AB27),1),DATE(YEAR($AC27),MONTH($AC27),28)),0)</f>
      </c>
      <c r="AN27" s="18">
        <f>IFERROR(_xlfn.BETA.DIST(DATE(YEAR(AN$2),MONTH(AN$2),15),$AB$2,$AC$2,FALSE,DATE(YEAR($AB27),MONTH($AB27),1),DATE(YEAR($AC27),MONTH($AC27),28)),0)</f>
      </c>
      <c r="AO27" s="18">
        <f>IFERROR(_xlfn.BETA.DIST(DATE(YEAR(AO$2),MONTH(AO$2),15),$AB$2,$AC$2,FALSE,DATE(YEAR($AB27),MONTH($AB27),1),DATE(YEAR($AC27),MONTH($AC27),28)),0)</f>
      </c>
      <c r="AP27" s="18">
        <f>IFERROR(_xlfn.BETA.DIST(DATE(YEAR(AP$2),MONTH(AP$2),15),$AB$2,$AC$2,FALSE,DATE(YEAR($AB27),MONTH($AB27),1),DATE(YEAR($AC27),MONTH($AC27),28)),0)</f>
      </c>
      <c r="AQ27" s="18">
        <f>IFERROR(_xlfn.BETA.DIST(DATE(YEAR(AQ$2),MONTH(AQ$2),15),$AB$2,$AC$2,FALSE,DATE(YEAR($AB27),MONTH($AB27),1),DATE(YEAR($AC27),MONTH($AC27),28)),0)</f>
      </c>
      <c r="AR27" s="18">
        <f>IFERROR(_xlfn.BETA.DIST(DATE(YEAR(AR$2),MONTH(AR$2),15),$AB$2,$AC$2,FALSE,DATE(YEAR($AB27),MONTH($AB27),1),DATE(YEAR($AC27),MONTH($AC27),28)),0)</f>
      </c>
      <c r="AS27" s="18">
        <f>IFERROR(_xlfn.BETA.DIST(DATE(YEAR(AS$2),MONTH(AS$2),15),$AB$2,$AC$2,FALSE,DATE(YEAR($AB27),MONTH($AB27),1),DATE(YEAR($AC27),MONTH($AC27),28)),0)</f>
      </c>
      <c r="AT27" s="18">
        <f>SUM(AE27:AS27)</f>
      </c>
      <c r="AU27" s="18">
        <f>IF(I27&lt;&gt;0,I27,IF($AT27=0,0,AE27/$AT27*$X27))</f>
      </c>
      <c r="AV27" s="18">
        <f>IF(J27&lt;&gt;0,J27,IF($AT27=0,0,AF27/$AT27*$X27))</f>
      </c>
      <c r="AW27" s="18">
        <f>IF(K27&lt;&gt;0,K27,IF($AT27=0,0,AG27/$AT27*$X27))</f>
      </c>
      <c r="AX27" s="18">
        <f>IF(L27&lt;&gt;0,L27,IF($AT27=0,0,AH27/$AT27*$X27))</f>
      </c>
      <c r="AY27" s="18">
        <f>IF(M27&lt;&gt;0,M27,IF($AT27=0,0,AI27/$AT27*$X27))</f>
      </c>
      <c r="AZ27" s="18">
        <f>IF(N27&lt;&gt;0,N27,IF($AT27=0,0,AJ27/$AT27*$X27))</f>
      </c>
      <c r="BA27" s="18">
        <f>IF(O27&lt;&gt;0,O27,IF($AT27=0,0,AK27/$AT27*$X27))</f>
      </c>
      <c r="BB27" s="18">
        <f>IF(P27&lt;&gt;0,P27,IF($AT27=0,0,AL27/$AT27*$X27))</f>
      </c>
      <c r="BC27" s="18">
        <f>IF(Q27&lt;&gt;0,Q27,IF($AT27=0,0,AM27/$AT27*$X27))</f>
      </c>
      <c r="BD27" s="18">
        <f>IF(R27&lt;&gt;0,R27,IF($AT27=0,0,AN27/$AT27*$X27))</f>
      </c>
      <c r="BE27" s="18">
        <f>IF(S27&lt;&gt;0,S27,IF($AT27=0,0,AO27/$AT27*$X27))</f>
      </c>
      <c r="BF27" s="18">
        <f>IF(T27&lt;&gt;0,T27,IF($AT27=0,0,AP27/$AT27*$X27))</f>
      </c>
      <c r="BG27" s="18">
        <f>IF(U27&lt;&gt;0,U27,IF($AT27=0,0,AQ27/$AT27*$X27))</f>
      </c>
      <c r="BH27" s="18">
        <f>IF(V27&lt;&gt;0,V27,IF($AT27=0,0,AR27/$AT27*$X27))</f>
      </c>
      <c r="BI27" s="18">
        <f>IF(W27&lt;&gt;0,W27,IF($AT27=0,0,AS27/$AT27*$X27))</f>
      </c>
      <c r="BJ27" s="18">
        <f>SUM(AU27:BI27)</f>
      </c>
      <c r="BK27" s="18">
        <f>H27-BJ27</f>
      </c>
    </row>
    <row r="28" outlineLevel="2">
      <c r="A28" s="5" t="str">
        <v>5.11.1</v>
      </c>
      <c r="B28" s="5" t="str">
        <v>BSPRELGENNR05</v>
      </c>
      <c r="C28" s="5" t="str">
        <v>BSPRELGENNR05</v>
      </c>
      <c r="D28" s="19">
        <v>0.4</v>
      </c>
      <c r="E28" s="5" t="str">
        <v>Delivery MAT EUR</v>
      </c>
      <c r="F28" s="5" t="str">
        <v/>
      </c>
      <c r="G28" s="18">
        <f>F25*D28</f>
      </c>
      <c r="H28" s="18">
        <f>G28</f>
      </c>
      <c r="I28" s="18">
        <v>0</v>
      </c>
      <c r="J28" s="18">
        <v>0</v>
      </c>
      <c r="K28" s="18">
        <v>0</v>
      </c>
      <c r="L28" s="18">
        <v>0</v>
      </c>
      <c r="M28" s="18">
        <v>0</v>
      </c>
      <c r="N28" s="18">
        <v>0</v>
      </c>
      <c r="O28" s="18">
        <v>0</v>
      </c>
      <c r="P28" s="18">
        <v>0</v>
      </c>
      <c r="Q28" s="18">
        <v>0</v>
      </c>
      <c r="R28" s="18">
        <v>0</v>
      </c>
      <c r="S28" s="18">
        <v>0</v>
      </c>
      <c r="T28" s="18">
        <v>0</v>
      </c>
      <c r="U28" s="18">
        <v>0</v>
      </c>
      <c r="V28" s="18">
        <v>0</v>
      </c>
      <c r="W28" s="18">
        <v>0</v>
      </c>
      <c r="X28" s="18">
        <f>H28-SUM(I28:W28)</f>
      </c>
      <c r="Y28" s="20">
        <v>46231</v>
      </c>
      <c r="Z28" s="20">
        <v>46231</v>
      </c>
      <c r="AA28" s="18">
        <v>30</v>
      </c>
      <c r="AB28" s="20">
        <f>Y28+AA28</f>
      </c>
      <c r="AC28" s="20">
        <f>AA28+Z28</f>
      </c>
      <c r="AD28" s="5" t="str">
        <v/>
      </c>
      <c r="AE28" s="18">
        <f>IFERROR(_xlfn.BETA.DIST(DATE(YEAR(AE$2),MONTH(AE$2),15),$AB$2,$AC$2,FALSE,DATE(YEAR($AB28),MONTH($AB28),1),DATE(YEAR($AC28),MONTH($AC28),28)),0)</f>
      </c>
      <c r="AF28" s="18">
        <f>IFERROR(_xlfn.BETA.DIST(DATE(YEAR(AF$2),MONTH(AF$2),15),$AB$2,$AC$2,FALSE,DATE(YEAR($AB28),MONTH($AB28),1),DATE(YEAR($AC28),MONTH($AC28),28)),0)</f>
      </c>
      <c r="AG28" s="18">
        <f>IFERROR(_xlfn.BETA.DIST(DATE(YEAR(AG$2),MONTH(AG$2),15),$AB$2,$AC$2,FALSE,DATE(YEAR($AB28),MONTH($AB28),1),DATE(YEAR($AC28),MONTH($AC28),28)),0)</f>
      </c>
      <c r="AH28" s="18">
        <f>IFERROR(_xlfn.BETA.DIST(DATE(YEAR(AH$2),MONTH(AH$2),15),$AB$2,$AC$2,FALSE,DATE(YEAR($AB28),MONTH($AB28),1),DATE(YEAR($AC28),MONTH($AC28),28)),0)</f>
      </c>
      <c r="AI28" s="18">
        <f>IFERROR(_xlfn.BETA.DIST(DATE(YEAR(AI$2),MONTH(AI$2),15),$AB$2,$AC$2,FALSE,DATE(YEAR($AB28),MONTH($AB28),1),DATE(YEAR($AC28),MONTH($AC28),28)),0)</f>
      </c>
      <c r="AJ28" s="18">
        <f>IFERROR(_xlfn.BETA.DIST(DATE(YEAR(AJ$2),MONTH(AJ$2),15),$AB$2,$AC$2,FALSE,DATE(YEAR($AB28),MONTH($AB28),1),DATE(YEAR($AC28),MONTH($AC28),28)),0)</f>
      </c>
      <c r="AK28" s="18">
        <f>IFERROR(_xlfn.BETA.DIST(DATE(YEAR(AK$2),MONTH(AK$2),15),$AB$2,$AC$2,FALSE,DATE(YEAR($AB28),MONTH($AB28),1),DATE(YEAR($AC28),MONTH($AC28),28)),0)</f>
      </c>
      <c r="AL28" s="18">
        <f>IFERROR(_xlfn.BETA.DIST(DATE(YEAR(AL$2),MONTH(AL$2),15),$AB$2,$AC$2,FALSE,DATE(YEAR($AB28),MONTH($AB28),1),DATE(YEAR($AC28),MONTH($AC28),28)),0)</f>
      </c>
      <c r="AM28" s="18">
        <f>IFERROR(_xlfn.BETA.DIST(DATE(YEAR(AM$2),MONTH(AM$2),15),$AB$2,$AC$2,FALSE,DATE(YEAR($AB28),MONTH($AB28),1),DATE(YEAR($AC28),MONTH($AC28),28)),0)</f>
      </c>
      <c r="AN28" s="18">
        <f>IFERROR(_xlfn.BETA.DIST(DATE(YEAR(AN$2),MONTH(AN$2),15),$AB$2,$AC$2,FALSE,DATE(YEAR($AB28),MONTH($AB28),1),DATE(YEAR($AC28),MONTH($AC28),28)),0)</f>
      </c>
      <c r="AO28" s="18">
        <f>IFERROR(_xlfn.BETA.DIST(DATE(YEAR(AO$2),MONTH(AO$2),15),$AB$2,$AC$2,FALSE,DATE(YEAR($AB28),MONTH($AB28),1),DATE(YEAR($AC28),MONTH($AC28),28)),0)</f>
      </c>
      <c r="AP28" s="18">
        <f>IFERROR(_xlfn.BETA.DIST(DATE(YEAR(AP$2),MONTH(AP$2),15),$AB$2,$AC$2,FALSE,DATE(YEAR($AB28),MONTH($AB28),1),DATE(YEAR($AC28),MONTH($AC28),28)),0)</f>
      </c>
      <c r="AQ28" s="18">
        <f>IFERROR(_xlfn.BETA.DIST(DATE(YEAR(AQ$2),MONTH(AQ$2),15),$AB$2,$AC$2,FALSE,DATE(YEAR($AB28),MONTH($AB28),1),DATE(YEAR($AC28),MONTH($AC28),28)),0)</f>
      </c>
      <c r="AR28" s="18">
        <f>IFERROR(_xlfn.BETA.DIST(DATE(YEAR(AR$2),MONTH(AR$2),15),$AB$2,$AC$2,FALSE,DATE(YEAR($AB28),MONTH($AB28),1),DATE(YEAR($AC28),MONTH($AC28),28)),0)</f>
      </c>
      <c r="AS28" s="18">
        <f>IFERROR(_xlfn.BETA.DIST(DATE(YEAR(AS$2),MONTH(AS$2),15),$AB$2,$AC$2,FALSE,DATE(YEAR($AB28),MONTH($AB28),1),DATE(YEAR($AC28),MONTH($AC28),28)),0)</f>
      </c>
      <c r="AT28" s="18">
        <f>SUM(AE28:AS28)</f>
      </c>
      <c r="AU28" s="18">
        <f>IF(I28&lt;&gt;0,I28,IF($AT28=0,0,AE28/$AT28*$X28))</f>
      </c>
      <c r="AV28" s="18">
        <f>IF(J28&lt;&gt;0,J28,IF($AT28=0,0,AF28/$AT28*$X28))</f>
      </c>
      <c r="AW28" s="18">
        <f>IF(K28&lt;&gt;0,K28,IF($AT28=0,0,AG28/$AT28*$X28))</f>
      </c>
      <c r="AX28" s="18">
        <f>IF(L28&lt;&gt;0,L28,IF($AT28=0,0,AH28/$AT28*$X28))</f>
      </c>
      <c r="AY28" s="18">
        <f>IF(M28&lt;&gt;0,M28,IF($AT28=0,0,AI28/$AT28*$X28))</f>
      </c>
      <c r="AZ28" s="18">
        <f>IF(N28&lt;&gt;0,N28,IF($AT28=0,0,AJ28/$AT28*$X28))</f>
      </c>
      <c r="BA28" s="18">
        <f>IF(O28&lt;&gt;0,O28,IF($AT28=0,0,AK28/$AT28*$X28))</f>
      </c>
      <c r="BB28" s="18">
        <f>IF(P28&lt;&gt;0,P28,IF($AT28=0,0,AL28/$AT28*$X28))</f>
      </c>
      <c r="BC28" s="18">
        <f>IF(Q28&lt;&gt;0,Q28,IF($AT28=0,0,AM28/$AT28*$X28))</f>
      </c>
      <c r="BD28" s="18">
        <f>IF(R28&lt;&gt;0,R28,IF($AT28=0,0,AN28/$AT28*$X28))</f>
      </c>
      <c r="BE28" s="18">
        <f>IF(S28&lt;&gt;0,S28,IF($AT28=0,0,AO28/$AT28*$X28))</f>
      </c>
      <c r="BF28" s="18">
        <f>IF(T28&lt;&gt;0,T28,IF($AT28=0,0,AP28/$AT28*$X28))</f>
      </c>
      <c r="BG28" s="18">
        <f>IF(U28&lt;&gt;0,U28,IF($AT28=0,0,AQ28/$AT28*$X28))</f>
      </c>
      <c r="BH28" s="18">
        <f>IF(V28&lt;&gt;0,V28,IF($AT28=0,0,AR28/$AT28*$X28))</f>
      </c>
      <c r="BI28" s="18">
        <f>IF(W28&lt;&gt;0,W28,IF($AT28=0,0,AS28/$AT28*$X28))</f>
      </c>
      <c r="BJ28" s="18">
        <f>SUM(AU28:BI28)</f>
      </c>
      <c r="BK28" s="18">
        <f>H28-BJ28</f>
      </c>
    </row>
    <row r="29" outlineLevel="2">
      <c r="A29" s="5" t="str">
        <v>5.11.1</v>
      </c>
      <c r="B29" s="5" t="str">
        <v>BSKDGNGENGR07</v>
      </c>
      <c r="C29" s="5" t="str">
        <v>BSKDGNGENGR07</v>
      </c>
      <c r="D29" s="19">
        <v>0.1</v>
      </c>
      <c r="E29" s="5" t="str">
        <v>CCC</v>
      </c>
      <c r="F29" s="5" t="str">
        <v/>
      </c>
      <c r="G29" s="18">
        <f>F25*D29</f>
      </c>
      <c r="H29" s="18">
        <f>G29</f>
      </c>
      <c r="I29" s="18">
        <v>0</v>
      </c>
      <c r="J29" s="18">
        <v>0</v>
      </c>
      <c r="K29" s="18">
        <v>0</v>
      </c>
      <c r="L29" s="18">
        <v>0</v>
      </c>
      <c r="M29" s="18">
        <v>0</v>
      </c>
      <c r="N29" s="18">
        <v>0</v>
      </c>
      <c r="O29" s="18">
        <v>0</v>
      </c>
      <c r="P29" s="18">
        <v>0</v>
      </c>
      <c r="Q29" s="18">
        <v>0</v>
      </c>
      <c r="R29" s="18">
        <v>0</v>
      </c>
      <c r="S29" s="18">
        <v>0</v>
      </c>
      <c r="T29" s="18">
        <v>0</v>
      </c>
      <c r="U29" s="18">
        <v>0</v>
      </c>
      <c r="V29" s="18">
        <v>0</v>
      </c>
      <c r="W29" s="18">
        <v>0</v>
      </c>
      <c r="X29" s="18">
        <f>H29-SUM(I29:W29)</f>
      </c>
      <c r="Y29" s="20">
        <v>46483</v>
      </c>
      <c r="Z29" s="20">
        <v>46483</v>
      </c>
      <c r="AA29" s="18">
        <v>0</v>
      </c>
      <c r="AB29" s="20">
        <f>Y29+AA29</f>
      </c>
      <c r="AC29" s="20">
        <f>AA29+Z29</f>
      </c>
      <c r="AD29" s="5" t="str">
        <v/>
      </c>
      <c r="AE29" s="18">
        <f>IFERROR(_xlfn.BETA.DIST(DATE(YEAR(AE$2),MONTH(AE$2),15),$AB$2,$AC$2,FALSE,DATE(YEAR($AB29),MONTH($AB29),1),DATE(YEAR($AC29),MONTH($AC29),28)),0)</f>
      </c>
      <c r="AF29" s="18">
        <f>IFERROR(_xlfn.BETA.DIST(DATE(YEAR(AF$2),MONTH(AF$2),15),$AB$2,$AC$2,FALSE,DATE(YEAR($AB29),MONTH($AB29),1),DATE(YEAR($AC29),MONTH($AC29),28)),0)</f>
      </c>
      <c r="AG29" s="18">
        <f>IFERROR(_xlfn.BETA.DIST(DATE(YEAR(AG$2),MONTH(AG$2),15),$AB$2,$AC$2,FALSE,DATE(YEAR($AB29),MONTH($AB29),1),DATE(YEAR($AC29),MONTH($AC29),28)),0)</f>
      </c>
      <c r="AH29" s="18">
        <f>IFERROR(_xlfn.BETA.DIST(DATE(YEAR(AH$2),MONTH(AH$2),15),$AB$2,$AC$2,FALSE,DATE(YEAR($AB29),MONTH($AB29),1),DATE(YEAR($AC29),MONTH($AC29),28)),0)</f>
      </c>
      <c r="AI29" s="18">
        <f>IFERROR(_xlfn.BETA.DIST(DATE(YEAR(AI$2),MONTH(AI$2),15),$AB$2,$AC$2,FALSE,DATE(YEAR($AB29),MONTH($AB29),1),DATE(YEAR($AC29),MONTH($AC29),28)),0)</f>
      </c>
      <c r="AJ29" s="18">
        <f>IFERROR(_xlfn.BETA.DIST(DATE(YEAR(AJ$2),MONTH(AJ$2),15),$AB$2,$AC$2,FALSE,DATE(YEAR($AB29),MONTH($AB29),1),DATE(YEAR($AC29),MONTH($AC29),28)),0)</f>
      </c>
      <c r="AK29" s="18">
        <f>IFERROR(_xlfn.BETA.DIST(DATE(YEAR(AK$2),MONTH(AK$2),15),$AB$2,$AC$2,FALSE,DATE(YEAR($AB29),MONTH($AB29),1),DATE(YEAR($AC29),MONTH($AC29),28)),0)</f>
      </c>
      <c r="AL29" s="18">
        <f>IFERROR(_xlfn.BETA.DIST(DATE(YEAR(AL$2),MONTH(AL$2),15),$AB$2,$AC$2,FALSE,DATE(YEAR($AB29),MONTH($AB29),1),DATE(YEAR($AC29),MONTH($AC29),28)),0)</f>
      </c>
      <c r="AM29" s="18">
        <f>IFERROR(_xlfn.BETA.DIST(DATE(YEAR(AM$2),MONTH(AM$2),15),$AB$2,$AC$2,FALSE,DATE(YEAR($AB29),MONTH($AB29),1),DATE(YEAR($AC29),MONTH($AC29),28)),0)</f>
      </c>
      <c r="AN29" s="18">
        <f>IFERROR(_xlfn.BETA.DIST(DATE(YEAR(AN$2),MONTH(AN$2),15),$AB$2,$AC$2,FALSE,DATE(YEAR($AB29),MONTH($AB29),1),DATE(YEAR($AC29),MONTH($AC29),28)),0)</f>
      </c>
      <c r="AO29" s="18">
        <f>IFERROR(_xlfn.BETA.DIST(DATE(YEAR(AO$2),MONTH(AO$2),15),$AB$2,$AC$2,FALSE,DATE(YEAR($AB29),MONTH($AB29),1),DATE(YEAR($AC29),MONTH($AC29),28)),0)</f>
      </c>
      <c r="AP29" s="18">
        <f>IFERROR(_xlfn.BETA.DIST(DATE(YEAR(AP$2),MONTH(AP$2),15),$AB$2,$AC$2,FALSE,DATE(YEAR($AB29),MONTH($AB29),1),DATE(YEAR($AC29),MONTH($AC29),28)),0)</f>
      </c>
      <c r="AQ29" s="18">
        <f>IFERROR(_xlfn.BETA.DIST(DATE(YEAR(AQ$2),MONTH(AQ$2),15),$AB$2,$AC$2,FALSE,DATE(YEAR($AB29),MONTH($AB29),1),DATE(YEAR($AC29),MONTH($AC29),28)),0)</f>
      </c>
      <c r="AR29" s="18">
        <f>IFERROR(_xlfn.BETA.DIST(DATE(YEAR(AR$2),MONTH(AR$2),15),$AB$2,$AC$2,FALSE,DATE(YEAR($AB29),MONTH($AB29),1),DATE(YEAR($AC29),MONTH($AC29),28)),0)</f>
      </c>
      <c r="AS29" s="18">
        <f>IFERROR(_xlfn.BETA.DIST(DATE(YEAR(AS$2),MONTH(AS$2),15),$AB$2,$AC$2,FALSE,DATE(YEAR($AB29),MONTH($AB29),1),DATE(YEAR($AC29),MONTH($AC29),28)),0)</f>
      </c>
      <c r="AT29" s="18">
        <f>SUM(AE29:AS29)</f>
      </c>
      <c r="AU29" s="18">
        <f>IF(I29&lt;&gt;0,I29,IF($AT29=0,0,AE29/$AT29*$X29))</f>
      </c>
      <c r="AV29" s="18">
        <f>IF(J29&lt;&gt;0,J29,IF($AT29=0,0,AF29/$AT29*$X29))</f>
      </c>
      <c r="AW29" s="18">
        <f>IF(K29&lt;&gt;0,K29,IF($AT29=0,0,AG29/$AT29*$X29))</f>
      </c>
      <c r="AX29" s="18">
        <f>IF(L29&lt;&gt;0,L29,IF($AT29=0,0,AH29/$AT29*$X29))</f>
      </c>
      <c r="AY29" s="18">
        <f>IF(M29&lt;&gt;0,M29,IF($AT29=0,0,AI29/$AT29*$X29))</f>
      </c>
      <c r="AZ29" s="18">
        <f>IF(N29&lt;&gt;0,N29,IF($AT29=0,0,AJ29/$AT29*$X29))</f>
      </c>
      <c r="BA29" s="18">
        <f>IF(O29&lt;&gt;0,O29,IF($AT29=0,0,AK29/$AT29*$X29))</f>
      </c>
      <c r="BB29" s="18">
        <f>IF(P29&lt;&gt;0,P29,IF($AT29=0,0,AL29/$AT29*$X29))</f>
      </c>
      <c r="BC29" s="18">
        <f>IF(Q29&lt;&gt;0,Q29,IF($AT29=0,0,AM29/$AT29*$X29))</f>
      </c>
      <c r="BD29" s="18">
        <f>IF(R29&lt;&gt;0,R29,IF($AT29=0,0,AN29/$AT29*$X29))</f>
      </c>
      <c r="BE29" s="18">
        <f>IF(S29&lt;&gt;0,S29,IF($AT29=0,0,AO29/$AT29*$X29))</f>
      </c>
      <c r="BF29" s="18">
        <f>IF(T29&lt;&gt;0,T29,IF($AT29=0,0,AP29/$AT29*$X29))</f>
      </c>
      <c r="BG29" s="18">
        <f>IF(U29&lt;&gt;0,U29,IF($AT29=0,0,AQ29/$AT29*$X29))</f>
      </c>
      <c r="BH29" s="18">
        <f>IF(V29&lt;&gt;0,V29,IF($AT29=0,0,AR29/$AT29*$X29))</f>
      </c>
      <c r="BI29" s="18">
        <f>IF(W29&lt;&gt;0,W29,IF($AT29=0,0,AS29/$AT29*$X29))</f>
      </c>
      <c r="BJ29" s="18">
        <f>SUM(AU29:BI29)</f>
      </c>
      <c r="BK29" s="18">
        <f>H29-BJ29</f>
      </c>
    </row>
    <row r="30" outlineLevel="1">
      <c r="A30" s="15" t="str">
        <v>10.Main.EUR</v>
      </c>
      <c r="B30" s="15" t="str">
        <v/>
      </c>
      <c r="C30" s="15" t="str">
        <v/>
      </c>
      <c r="D30" s="15" t="str">
        <v>10.Main.EUR</v>
      </c>
      <c r="E30" s="15" t="str">
        <v>Supply Telecommunication System EUR</v>
      </c>
      <c r="F30" s="15">
        <v>706752</v>
      </c>
      <c r="G30" s="15" t="str">
        <v/>
      </c>
      <c r="H30" s="15" t="str">
        <v/>
      </c>
      <c r="I30" s="15" t="str">
        <v/>
      </c>
      <c r="J30" s="15" t="str">
        <v/>
      </c>
      <c r="K30" s="15" t="str">
        <v/>
      </c>
      <c r="L30" s="15" t="str">
        <v/>
      </c>
      <c r="M30" s="15" t="str">
        <v/>
      </c>
      <c r="N30" s="15" t="str">
        <v/>
      </c>
      <c r="O30" s="15" t="str">
        <v/>
      </c>
      <c r="P30" s="15" t="str">
        <v/>
      </c>
      <c r="Q30" s="15" t="str">
        <v/>
      </c>
      <c r="R30" s="15" t="str">
        <v/>
      </c>
      <c r="S30" s="15" t="str">
        <v/>
      </c>
      <c r="T30" s="15" t="str">
        <v/>
      </c>
      <c r="U30" s="15" t="str">
        <v/>
      </c>
      <c r="V30" s="15" t="str">
        <v/>
      </c>
      <c r="W30" s="15" t="str">
        <v/>
      </c>
      <c r="X30" s="15" t="str">
        <v/>
      </c>
      <c r="Y30" s="15" t="str">
        <v/>
      </c>
      <c r="Z30" s="15" t="str">
        <v/>
      </c>
      <c r="AA30" s="15" t="str">
        <v/>
      </c>
      <c r="AB30" s="15" t="str">
        <v/>
      </c>
      <c r="AC30" s="15" t="str">
        <v/>
      </c>
      <c r="AD30" s="5" t="str">
        <v/>
      </c>
      <c r="AE30" s="18">
        <f>IFERROR(_xlfn.BETA.DIST(DATE(YEAR(AE$2),MONTH(AE$2),15),$AB$2,$AC$2,FALSE,DATE(YEAR($AB30),MONTH($AB30),1),DATE(YEAR($AC30),MONTH($AC30),28)),0)</f>
      </c>
      <c r="AF30" s="18">
        <f>IFERROR(_xlfn.BETA.DIST(DATE(YEAR(AF$2),MONTH(AF$2),15),$AB$2,$AC$2,FALSE,DATE(YEAR($AB30),MONTH($AB30),1),DATE(YEAR($AC30),MONTH($AC30),28)),0)</f>
      </c>
      <c r="AG30" s="18">
        <f>IFERROR(_xlfn.BETA.DIST(DATE(YEAR(AG$2),MONTH(AG$2),15),$AB$2,$AC$2,FALSE,DATE(YEAR($AB30),MONTH($AB30),1),DATE(YEAR($AC30),MONTH($AC30),28)),0)</f>
      </c>
      <c r="AH30" s="18">
        <f>IFERROR(_xlfn.BETA.DIST(DATE(YEAR(AH$2),MONTH(AH$2),15),$AB$2,$AC$2,FALSE,DATE(YEAR($AB30),MONTH($AB30),1),DATE(YEAR($AC30),MONTH($AC30),28)),0)</f>
      </c>
      <c r="AI30" s="18">
        <f>IFERROR(_xlfn.BETA.DIST(DATE(YEAR(AI$2),MONTH(AI$2),15),$AB$2,$AC$2,FALSE,DATE(YEAR($AB30),MONTH($AB30),1),DATE(YEAR($AC30),MONTH($AC30),28)),0)</f>
      </c>
      <c r="AJ30" s="18">
        <f>IFERROR(_xlfn.BETA.DIST(DATE(YEAR(AJ$2),MONTH(AJ$2),15),$AB$2,$AC$2,FALSE,DATE(YEAR($AB30),MONTH($AB30),1),DATE(YEAR($AC30),MONTH($AC30),28)),0)</f>
      </c>
      <c r="AK30" s="18">
        <f>IFERROR(_xlfn.BETA.DIST(DATE(YEAR(AK$2),MONTH(AK$2),15),$AB$2,$AC$2,FALSE,DATE(YEAR($AB30),MONTH($AB30),1),DATE(YEAR($AC30),MONTH($AC30),28)),0)</f>
      </c>
      <c r="AL30" s="18">
        <f>IFERROR(_xlfn.BETA.DIST(DATE(YEAR(AL$2),MONTH(AL$2),15),$AB$2,$AC$2,FALSE,DATE(YEAR($AB30),MONTH($AB30),1),DATE(YEAR($AC30),MONTH($AC30),28)),0)</f>
      </c>
      <c r="AM30" s="18">
        <f>IFERROR(_xlfn.BETA.DIST(DATE(YEAR(AM$2),MONTH(AM$2),15),$AB$2,$AC$2,FALSE,DATE(YEAR($AB30),MONTH($AB30),1),DATE(YEAR($AC30),MONTH($AC30),28)),0)</f>
      </c>
      <c r="AN30" s="18">
        <f>IFERROR(_xlfn.BETA.DIST(DATE(YEAR(AN$2),MONTH(AN$2),15),$AB$2,$AC$2,FALSE,DATE(YEAR($AB30),MONTH($AB30),1),DATE(YEAR($AC30),MONTH($AC30),28)),0)</f>
      </c>
      <c r="AO30" s="18">
        <f>IFERROR(_xlfn.BETA.DIST(DATE(YEAR(AO$2),MONTH(AO$2),15),$AB$2,$AC$2,FALSE,DATE(YEAR($AB30),MONTH($AB30),1),DATE(YEAR($AC30),MONTH($AC30),28)),0)</f>
      </c>
      <c r="AP30" s="18">
        <f>IFERROR(_xlfn.BETA.DIST(DATE(YEAR(AP$2),MONTH(AP$2),15),$AB$2,$AC$2,FALSE,DATE(YEAR($AB30),MONTH($AB30),1),DATE(YEAR($AC30),MONTH($AC30),28)),0)</f>
      </c>
      <c r="AQ30" s="18">
        <f>IFERROR(_xlfn.BETA.DIST(DATE(YEAR(AQ$2),MONTH(AQ$2),15),$AB$2,$AC$2,FALSE,DATE(YEAR($AB30),MONTH($AB30),1),DATE(YEAR($AC30),MONTH($AC30),28)),0)</f>
      </c>
      <c r="AR30" s="18">
        <f>IFERROR(_xlfn.BETA.DIST(DATE(YEAR(AR$2),MONTH(AR$2),15),$AB$2,$AC$2,FALSE,DATE(YEAR($AB30),MONTH($AB30),1),DATE(YEAR($AC30),MONTH($AC30),28)),0)</f>
      </c>
      <c r="AS30" s="18">
        <f>IFERROR(_xlfn.BETA.DIST(DATE(YEAR(AS$2),MONTH(AS$2),15),$AB$2,$AC$2,FALSE,DATE(YEAR($AB30),MONTH($AB30),1),DATE(YEAR($AC30),MONTH($AC30),28)),0)</f>
      </c>
      <c r="AT30" s="18">
        <f>SUM(AE30:AS30)</f>
      </c>
      <c r="AU30" s="18">
        <f>IF(I30&lt;&gt;0,I30,IF($AT30=0,0,AE30/$AT30*$X30))</f>
      </c>
      <c r="AV30" s="18">
        <f>IF(J30&lt;&gt;0,J30,IF($AT30=0,0,AF30/$AT30*$X30))</f>
      </c>
      <c r="AW30" s="18">
        <f>IF(K30&lt;&gt;0,K30,IF($AT30=0,0,AG30/$AT30*$X30))</f>
      </c>
      <c r="AX30" s="18">
        <f>IF(L30&lt;&gt;0,L30,IF($AT30=0,0,AH30/$AT30*$X30))</f>
      </c>
      <c r="AY30" s="18">
        <f>IF(M30&lt;&gt;0,M30,IF($AT30=0,0,AI30/$AT30*$X30))</f>
      </c>
      <c r="AZ30" s="18">
        <f>IF(N30&lt;&gt;0,N30,IF($AT30=0,0,AJ30/$AT30*$X30))</f>
      </c>
      <c r="BA30" s="18">
        <f>IF(O30&lt;&gt;0,O30,IF($AT30=0,0,AK30/$AT30*$X30))</f>
      </c>
      <c r="BB30" s="18">
        <f>IF(P30&lt;&gt;0,P30,IF($AT30=0,0,AL30/$AT30*$X30))</f>
      </c>
      <c r="BC30" s="18">
        <f>IF(Q30&lt;&gt;0,Q30,IF($AT30=0,0,AM30/$AT30*$X30))</f>
      </c>
      <c r="BD30" s="18">
        <f>IF(R30&lt;&gt;0,R30,IF($AT30=0,0,AN30/$AT30*$X30))</f>
      </c>
      <c r="BE30" s="18">
        <f>IF(S30&lt;&gt;0,S30,IF($AT30=0,0,AO30/$AT30*$X30))</f>
      </c>
      <c r="BF30" s="18">
        <f>IF(T30&lt;&gt;0,T30,IF($AT30=0,0,AP30/$AT30*$X30))</f>
      </c>
      <c r="BG30" s="18">
        <f>IF(U30&lt;&gt;0,U30,IF($AT30=0,0,AQ30/$AT30*$X30))</f>
      </c>
      <c r="BH30" s="18">
        <f>IF(V30&lt;&gt;0,V30,IF($AT30=0,0,AR30/$AT30*$X30))</f>
      </c>
      <c r="BI30" s="18">
        <f>IF(W30&lt;&gt;0,W30,IF($AT30=0,0,AS30/$AT30*$X30))</f>
      </c>
      <c r="BJ30" s="18">
        <f>SUM(AU30:BI30)</f>
      </c>
      <c r="BK30" s="15" t="str">
        <v/>
      </c>
    </row>
    <row r="31" outlineLevel="2">
      <c r="A31" s="5" t="str">
        <v>10.Main.EUR</v>
      </c>
      <c r="B31" s="5" t="str">
        <v>BSPRELGENTL02</v>
      </c>
      <c r="C31" s="5" t="str">
        <v>BSPRELGENTL02</v>
      </c>
      <c r="D31" s="19">
        <v>0.1</v>
      </c>
      <c r="E31" s="5" t="str">
        <v>Advanced Payment PO EUR</v>
      </c>
      <c r="F31" s="5" t="str">
        <v/>
      </c>
      <c r="G31" s="18">
        <f>F30*D31</f>
      </c>
      <c r="H31" s="18">
        <f>G31</f>
      </c>
      <c r="I31" s="18">
        <v>0</v>
      </c>
      <c r="J31" s="18">
        <v>0</v>
      </c>
      <c r="K31" s="18">
        <v>0</v>
      </c>
      <c r="L31" s="18">
        <v>0</v>
      </c>
      <c r="M31" s="18">
        <v>0</v>
      </c>
      <c r="N31" s="18">
        <v>0</v>
      </c>
      <c r="O31" s="18">
        <v>0</v>
      </c>
      <c r="P31" s="18">
        <v>0</v>
      </c>
      <c r="Q31" s="18">
        <v>0</v>
      </c>
      <c r="R31" s="18">
        <v>0</v>
      </c>
      <c r="S31" s="18">
        <v>0</v>
      </c>
      <c r="T31" s="18">
        <v>0</v>
      </c>
      <c r="U31" s="18">
        <v>0</v>
      </c>
      <c r="V31" s="18">
        <v>0</v>
      </c>
      <c r="W31" s="18">
        <v>0</v>
      </c>
      <c r="X31" s="18">
        <f>H31-SUM(I31:W31)</f>
      </c>
      <c r="Y31" s="20">
        <v>46030</v>
      </c>
      <c r="Z31" s="20">
        <v>46030</v>
      </c>
      <c r="AA31" s="18">
        <v>0</v>
      </c>
      <c r="AB31" s="20">
        <f>Y31+AA31</f>
      </c>
      <c r="AC31" s="20">
        <f>AA31+Z31</f>
      </c>
      <c r="AD31" s="5" t="str">
        <v/>
      </c>
      <c r="AE31" s="18">
        <f>IFERROR(_xlfn.BETA.DIST(DATE(YEAR(AE$2),MONTH(AE$2),15),$AB$2,$AC$2,FALSE,DATE(YEAR($AB31),MONTH($AB31),1),DATE(YEAR($AC31),MONTH($AC31),28)),0)</f>
      </c>
      <c r="AF31" s="18">
        <f>IFERROR(_xlfn.BETA.DIST(DATE(YEAR(AF$2),MONTH(AF$2),15),$AB$2,$AC$2,FALSE,DATE(YEAR($AB31),MONTH($AB31),1),DATE(YEAR($AC31),MONTH($AC31),28)),0)</f>
      </c>
      <c r="AG31" s="18">
        <f>IFERROR(_xlfn.BETA.DIST(DATE(YEAR(AG$2),MONTH(AG$2),15),$AB$2,$AC$2,FALSE,DATE(YEAR($AB31),MONTH($AB31),1),DATE(YEAR($AC31),MONTH($AC31),28)),0)</f>
      </c>
      <c r="AH31" s="18">
        <f>IFERROR(_xlfn.BETA.DIST(DATE(YEAR(AH$2),MONTH(AH$2),15),$AB$2,$AC$2,FALSE,DATE(YEAR($AB31),MONTH($AB31),1),DATE(YEAR($AC31),MONTH($AC31),28)),0)</f>
      </c>
      <c r="AI31" s="18">
        <f>IFERROR(_xlfn.BETA.DIST(DATE(YEAR(AI$2),MONTH(AI$2),15),$AB$2,$AC$2,FALSE,DATE(YEAR($AB31),MONTH($AB31),1),DATE(YEAR($AC31),MONTH($AC31),28)),0)</f>
      </c>
      <c r="AJ31" s="18">
        <f>IFERROR(_xlfn.BETA.DIST(DATE(YEAR(AJ$2),MONTH(AJ$2),15),$AB$2,$AC$2,FALSE,DATE(YEAR($AB31),MONTH($AB31),1),DATE(YEAR($AC31),MONTH($AC31),28)),0)</f>
      </c>
      <c r="AK31" s="18">
        <f>IFERROR(_xlfn.BETA.DIST(DATE(YEAR(AK$2),MONTH(AK$2),15),$AB$2,$AC$2,FALSE,DATE(YEAR($AB31),MONTH($AB31),1),DATE(YEAR($AC31),MONTH($AC31),28)),0)</f>
      </c>
      <c r="AL31" s="18">
        <f>IFERROR(_xlfn.BETA.DIST(DATE(YEAR(AL$2),MONTH(AL$2),15),$AB$2,$AC$2,FALSE,DATE(YEAR($AB31),MONTH($AB31),1),DATE(YEAR($AC31),MONTH($AC31),28)),0)</f>
      </c>
      <c r="AM31" s="18">
        <f>IFERROR(_xlfn.BETA.DIST(DATE(YEAR(AM$2),MONTH(AM$2),15),$AB$2,$AC$2,FALSE,DATE(YEAR($AB31),MONTH($AB31),1),DATE(YEAR($AC31),MONTH($AC31),28)),0)</f>
      </c>
      <c r="AN31" s="18">
        <f>IFERROR(_xlfn.BETA.DIST(DATE(YEAR(AN$2),MONTH(AN$2),15),$AB$2,$AC$2,FALSE,DATE(YEAR($AB31),MONTH($AB31),1),DATE(YEAR($AC31),MONTH($AC31),28)),0)</f>
      </c>
      <c r="AO31" s="18">
        <f>IFERROR(_xlfn.BETA.DIST(DATE(YEAR(AO$2),MONTH(AO$2),15),$AB$2,$AC$2,FALSE,DATE(YEAR($AB31),MONTH($AB31),1),DATE(YEAR($AC31),MONTH($AC31),28)),0)</f>
      </c>
      <c r="AP31" s="18">
        <f>IFERROR(_xlfn.BETA.DIST(DATE(YEAR(AP$2),MONTH(AP$2),15),$AB$2,$AC$2,FALSE,DATE(YEAR($AB31),MONTH($AB31),1),DATE(YEAR($AC31),MONTH($AC31),28)),0)</f>
      </c>
      <c r="AQ31" s="18">
        <f>IFERROR(_xlfn.BETA.DIST(DATE(YEAR(AQ$2),MONTH(AQ$2),15),$AB$2,$AC$2,FALSE,DATE(YEAR($AB31),MONTH($AB31),1),DATE(YEAR($AC31),MONTH($AC31),28)),0)</f>
      </c>
      <c r="AR31" s="18">
        <f>IFERROR(_xlfn.BETA.DIST(DATE(YEAR(AR$2),MONTH(AR$2),15),$AB$2,$AC$2,FALSE,DATE(YEAR($AB31),MONTH($AB31),1),DATE(YEAR($AC31),MONTH($AC31),28)),0)</f>
      </c>
      <c r="AS31" s="18">
        <f>IFERROR(_xlfn.BETA.DIST(DATE(YEAR(AS$2),MONTH(AS$2),15),$AB$2,$AC$2,FALSE,DATE(YEAR($AB31),MONTH($AB31),1),DATE(YEAR($AC31),MONTH($AC31),28)),0)</f>
      </c>
      <c r="AT31" s="18">
        <f>SUM(AE31:AS31)</f>
      </c>
      <c r="AU31" s="18">
        <f>IF(I31&lt;&gt;0,I31,IF($AT31=0,0,AE31/$AT31*$X31))</f>
      </c>
      <c r="AV31" s="18">
        <f>IF(J31&lt;&gt;0,J31,IF($AT31=0,0,AF31/$AT31*$X31))</f>
      </c>
      <c r="AW31" s="18">
        <f>IF(K31&lt;&gt;0,K31,IF($AT31=0,0,AG31/$AT31*$X31))</f>
      </c>
      <c r="AX31" s="18">
        <f>IF(L31&lt;&gt;0,L31,IF($AT31=0,0,AH31/$AT31*$X31))</f>
      </c>
      <c r="AY31" s="18">
        <f>IF(M31&lt;&gt;0,M31,IF($AT31=0,0,AI31/$AT31*$X31))</f>
      </c>
      <c r="AZ31" s="18">
        <f>IF(N31&lt;&gt;0,N31,IF($AT31=0,0,AJ31/$AT31*$X31))</f>
      </c>
      <c r="BA31" s="18">
        <f>IF(O31&lt;&gt;0,O31,IF($AT31=0,0,AK31/$AT31*$X31))</f>
      </c>
      <c r="BB31" s="18">
        <f>IF(P31&lt;&gt;0,P31,IF($AT31=0,0,AL31/$AT31*$X31))</f>
      </c>
      <c r="BC31" s="18">
        <f>IF(Q31&lt;&gt;0,Q31,IF($AT31=0,0,AM31/$AT31*$X31))</f>
      </c>
      <c r="BD31" s="18">
        <f>IF(R31&lt;&gt;0,R31,IF($AT31=0,0,AN31/$AT31*$X31))</f>
      </c>
      <c r="BE31" s="18">
        <f>IF(S31&lt;&gt;0,S31,IF($AT31=0,0,AO31/$AT31*$X31))</f>
      </c>
      <c r="BF31" s="18">
        <f>IF(T31&lt;&gt;0,T31,IF($AT31=0,0,AP31/$AT31*$X31))</f>
      </c>
      <c r="BG31" s="18">
        <f>IF(U31&lt;&gt;0,U31,IF($AT31=0,0,AQ31/$AT31*$X31))</f>
      </c>
      <c r="BH31" s="18">
        <f>IF(V31&lt;&gt;0,V31,IF($AT31=0,0,AR31/$AT31*$X31))</f>
      </c>
      <c r="BI31" s="18">
        <f>IF(W31&lt;&gt;0,W31,IF($AT31=0,0,AS31/$AT31*$X31))</f>
      </c>
      <c r="BJ31" s="18">
        <f>SUM(AU31:BI31)</f>
      </c>
      <c r="BK31" s="18">
        <f>H31-BJ31</f>
      </c>
    </row>
    <row r="32" outlineLevel="2">
      <c r="A32" s="5" t="str">
        <v>10.Main.EUR</v>
      </c>
      <c r="B32" s="5" t="str">
        <v>BSPRELGENTL05</v>
      </c>
      <c r="C32" s="5" t="str">
        <v>BSPRELGENTL05</v>
      </c>
      <c r="D32" s="19">
        <v>0.4</v>
      </c>
      <c r="E32" s="5" t="str">
        <v>Shipping MAT EUR</v>
      </c>
      <c r="F32" s="5" t="str">
        <v/>
      </c>
      <c r="G32" s="18">
        <f>F30*D32</f>
      </c>
      <c r="H32" s="18">
        <f>G32</f>
      </c>
      <c r="I32" s="18">
        <v>0</v>
      </c>
      <c r="J32" s="18">
        <v>0</v>
      </c>
      <c r="K32" s="18">
        <v>0</v>
      </c>
      <c r="L32" s="18">
        <v>0</v>
      </c>
      <c r="M32" s="18">
        <v>0</v>
      </c>
      <c r="N32" s="18">
        <v>0</v>
      </c>
      <c r="O32" s="18">
        <v>0</v>
      </c>
      <c r="P32" s="18">
        <v>0</v>
      </c>
      <c r="Q32" s="18">
        <v>0</v>
      </c>
      <c r="R32" s="18">
        <v>0</v>
      </c>
      <c r="S32" s="18">
        <v>0</v>
      </c>
      <c r="T32" s="18">
        <v>0</v>
      </c>
      <c r="U32" s="18">
        <v>0</v>
      </c>
      <c r="V32" s="18">
        <v>0</v>
      </c>
      <c r="W32" s="18">
        <v>0</v>
      </c>
      <c r="X32" s="18">
        <f>H32-SUM(I32:W32)</f>
      </c>
      <c r="Y32" s="20">
        <v>46280</v>
      </c>
      <c r="Z32" s="20">
        <v>46280</v>
      </c>
      <c r="AA32" s="18">
        <v>15</v>
      </c>
      <c r="AB32" s="20">
        <f>Y32+AA32</f>
      </c>
      <c r="AC32" s="20">
        <f>AA32+Z32</f>
      </c>
      <c r="AD32" s="5" t="str">
        <v/>
      </c>
      <c r="AE32" s="18">
        <f>IFERROR(_xlfn.BETA.DIST(DATE(YEAR(AE$2),MONTH(AE$2),15),$AB$2,$AC$2,FALSE,DATE(YEAR($AB32),MONTH($AB32),1),DATE(YEAR($AC32),MONTH($AC32),28)),0)</f>
      </c>
      <c r="AF32" s="18">
        <f>IFERROR(_xlfn.BETA.DIST(DATE(YEAR(AF$2),MONTH(AF$2),15),$AB$2,$AC$2,FALSE,DATE(YEAR($AB32),MONTH($AB32),1),DATE(YEAR($AC32),MONTH($AC32),28)),0)</f>
      </c>
      <c r="AG32" s="18">
        <f>IFERROR(_xlfn.BETA.DIST(DATE(YEAR(AG$2),MONTH(AG$2),15),$AB$2,$AC$2,FALSE,DATE(YEAR($AB32),MONTH($AB32),1),DATE(YEAR($AC32),MONTH($AC32),28)),0)</f>
      </c>
      <c r="AH32" s="18">
        <f>IFERROR(_xlfn.BETA.DIST(DATE(YEAR(AH$2),MONTH(AH$2),15),$AB$2,$AC$2,FALSE,DATE(YEAR($AB32),MONTH($AB32),1),DATE(YEAR($AC32),MONTH($AC32),28)),0)</f>
      </c>
      <c r="AI32" s="18">
        <f>IFERROR(_xlfn.BETA.DIST(DATE(YEAR(AI$2),MONTH(AI$2),15),$AB$2,$AC$2,FALSE,DATE(YEAR($AB32),MONTH($AB32),1),DATE(YEAR($AC32),MONTH($AC32),28)),0)</f>
      </c>
      <c r="AJ32" s="18">
        <f>IFERROR(_xlfn.BETA.DIST(DATE(YEAR(AJ$2),MONTH(AJ$2),15),$AB$2,$AC$2,FALSE,DATE(YEAR($AB32),MONTH($AB32),1),DATE(YEAR($AC32),MONTH($AC32),28)),0)</f>
      </c>
      <c r="AK32" s="18">
        <f>IFERROR(_xlfn.BETA.DIST(DATE(YEAR(AK$2),MONTH(AK$2),15),$AB$2,$AC$2,FALSE,DATE(YEAR($AB32),MONTH($AB32),1),DATE(YEAR($AC32),MONTH($AC32),28)),0)</f>
      </c>
      <c r="AL32" s="18">
        <f>IFERROR(_xlfn.BETA.DIST(DATE(YEAR(AL$2),MONTH(AL$2),15),$AB$2,$AC$2,FALSE,DATE(YEAR($AB32),MONTH($AB32),1),DATE(YEAR($AC32),MONTH($AC32),28)),0)</f>
      </c>
      <c r="AM32" s="18">
        <f>IFERROR(_xlfn.BETA.DIST(DATE(YEAR(AM$2),MONTH(AM$2),15),$AB$2,$AC$2,FALSE,DATE(YEAR($AB32),MONTH($AB32),1),DATE(YEAR($AC32),MONTH($AC32),28)),0)</f>
      </c>
      <c r="AN32" s="18">
        <f>IFERROR(_xlfn.BETA.DIST(DATE(YEAR(AN$2),MONTH(AN$2),15),$AB$2,$AC$2,FALSE,DATE(YEAR($AB32),MONTH($AB32),1),DATE(YEAR($AC32),MONTH($AC32),28)),0)</f>
      </c>
      <c r="AO32" s="18">
        <f>IFERROR(_xlfn.BETA.DIST(DATE(YEAR(AO$2),MONTH(AO$2),15),$AB$2,$AC$2,FALSE,DATE(YEAR($AB32),MONTH($AB32),1),DATE(YEAR($AC32),MONTH($AC32),28)),0)</f>
      </c>
      <c r="AP32" s="18">
        <f>IFERROR(_xlfn.BETA.DIST(DATE(YEAR(AP$2),MONTH(AP$2),15),$AB$2,$AC$2,FALSE,DATE(YEAR($AB32),MONTH($AB32),1),DATE(YEAR($AC32),MONTH($AC32),28)),0)</f>
      </c>
      <c r="AQ32" s="18">
        <f>IFERROR(_xlfn.BETA.DIST(DATE(YEAR(AQ$2),MONTH(AQ$2),15),$AB$2,$AC$2,FALSE,DATE(YEAR($AB32),MONTH($AB32),1),DATE(YEAR($AC32),MONTH($AC32),28)),0)</f>
      </c>
      <c r="AR32" s="18">
        <f>IFERROR(_xlfn.BETA.DIST(DATE(YEAR(AR$2),MONTH(AR$2),15),$AB$2,$AC$2,FALSE,DATE(YEAR($AB32),MONTH($AB32),1),DATE(YEAR($AC32),MONTH($AC32),28)),0)</f>
      </c>
      <c r="AS32" s="18">
        <f>IFERROR(_xlfn.BETA.DIST(DATE(YEAR(AS$2),MONTH(AS$2),15),$AB$2,$AC$2,FALSE,DATE(YEAR($AB32),MONTH($AB32),1),DATE(YEAR($AC32),MONTH($AC32),28)),0)</f>
      </c>
      <c r="AT32" s="18">
        <f>SUM(AE32:AS32)</f>
      </c>
      <c r="AU32" s="18">
        <f>IF(I32&lt;&gt;0,I32,IF($AT32=0,0,AE32/$AT32*$X32))</f>
      </c>
      <c r="AV32" s="18">
        <f>IF(J32&lt;&gt;0,J32,IF($AT32=0,0,AF32/$AT32*$X32))</f>
      </c>
      <c r="AW32" s="18">
        <f>IF(K32&lt;&gt;0,K32,IF($AT32=0,0,AG32/$AT32*$X32))</f>
      </c>
      <c r="AX32" s="18">
        <f>IF(L32&lt;&gt;0,L32,IF($AT32=0,0,AH32/$AT32*$X32))</f>
      </c>
      <c r="AY32" s="18">
        <f>IF(M32&lt;&gt;0,M32,IF($AT32=0,0,AI32/$AT32*$X32))</f>
      </c>
      <c r="AZ32" s="18">
        <f>IF(N32&lt;&gt;0,N32,IF($AT32=0,0,AJ32/$AT32*$X32))</f>
      </c>
      <c r="BA32" s="18">
        <f>IF(O32&lt;&gt;0,O32,IF($AT32=0,0,AK32/$AT32*$X32))</f>
      </c>
      <c r="BB32" s="18">
        <f>IF(P32&lt;&gt;0,P32,IF($AT32=0,0,AL32/$AT32*$X32))</f>
      </c>
      <c r="BC32" s="18">
        <f>IF(Q32&lt;&gt;0,Q32,IF($AT32=0,0,AM32/$AT32*$X32))</f>
      </c>
      <c r="BD32" s="18">
        <f>IF(R32&lt;&gt;0,R32,IF($AT32=0,0,AN32/$AT32*$X32))</f>
      </c>
      <c r="BE32" s="18">
        <f>IF(S32&lt;&gt;0,S32,IF($AT32=0,0,AO32/$AT32*$X32))</f>
      </c>
      <c r="BF32" s="18">
        <f>IF(T32&lt;&gt;0,T32,IF($AT32=0,0,AP32/$AT32*$X32))</f>
      </c>
      <c r="BG32" s="18">
        <f>IF(U32&lt;&gt;0,U32,IF($AT32=0,0,AQ32/$AT32*$X32))</f>
      </c>
      <c r="BH32" s="18">
        <f>IF(V32&lt;&gt;0,V32,IF($AT32=0,0,AR32/$AT32*$X32))</f>
      </c>
      <c r="BI32" s="18">
        <f>IF(W32&lt;&gt;0,W32,IF($AT32=0,0,AS32/$AT32*$X32))</f>
      </c>
      <c r="BJ32" s="18">
        <f>SUM(AU32:BI32)</f>
      </c>
      <c r="BK32" s="18">
        <f>H32-BJ32</f>
      </c>
    </row>
    <row r="33" outlineLevel="2">
      <c r="A33" s="5" t="str">
        <v>10.Main.EUR</v>
      </c>
      <c r="B33" s="5" t="str">
        <v/>
      </c>
      <c r="C33" s="5" t="str">
        <v/>
      </c>
      <c r="D33" s="19">
        <v>0.4</v>
      </c>
      <c r="E33" s="5" t="str">
        <v>Delivery MAT EUR</v>
      </c>
      <c r="F33" s="5" t="str">
        <v/>
      </c>
      <c r="G33" s="18">
        <f>F30*D33</f>
      </c>
      <c r="H33" s="18">
        <f>G33</f>
      </c>
      <c r="I33" s="18">
        <v>0</v>
      </c>
      <c r="J33" s="18">
        <v>0</v>
      </c>
      <c r="K33" s="18">
        <v>0</v>
      </c>
      <c r="L33" s="18">
        <v>0</v>
      </c>
      <c r="M33" s="18">
        <v>0</v>
      </c>
      <c r="N33" s="18">
        <v>0</v>
      </c>
      <c r="O33" s="18">
        <v>0</v>
      </c>
      <c r="P33" s="18">
        <v>0</v>
      </c>
      <c r="Q33" s="18">
        <v>0</v>
      </c>
      <c r="R33" s="18">
        <v>0</v>
      </c>
      <c r="S33" s="18">
        <v>0</v>
      </c>
      <c r="T33" s="18">
        <v>0</v>
      </c>
      <c r="U33" s="18">
        <v>0</v>
      </c>
      <c r="V33" s="18">
        <v>0</v>
      </c>
      <c r="W33" s="18">
        <v>0</v>
      </c>
      <c r="X33" s="18">
        <f>H33-SUM(I33:W33)</f>
      </c>
      <c r="Y33" s="5" t="str">
        <v/>
      </c>
      <c r="Z33" s="5" t="str">
        <v/>
      </c>
      <c r="AA33" s="18">
        <v>30</v>
      </c>
      <c r="AB33" s="20">
        <f>Y33+AA33</f>
      </c>
      <c r="AC33" s="20">
        <f>AA33+Z33</f>
      </c>
      <c r="AD33" s="5" t="str">
        <v/>
      </c>
      <c r="AE33" s="18">
        <f>IFERROR(_xlfn.BETA.DIST(DATE(YEAR(AE$2),MONTH(AE$2),15),$AB$2,$AC$2,FALSE,DATE(YEAR($AB33),MONTH($AB33),1),DATE(YEAR($AC33),MONTH($AC33),28)),0)</f>
      </c>
      <c r="AF33" s="18">
        <f>IFERROR(_xlfn.BETA.DIST(DATE(YEAR(AF$2),MONTH(AF$2),15),$AB$2,$AC$2,FALSE,DATE(YEAR($AB33),MONTH($AB33),1),DATE(YEAR($AC33),MONTH($AC33),28)),0)</f>
      </c>
      <c r="AG33" s="18">
        <f>IFERROR(_xlfn.BETA.DIST(DATE(YEAR(AG$2),MONTH(AG$2),15),$AB$2,$AC$2,FALSE,DATE(YEAR($AB33),MONTH($AB33),1),DATE(YEAR($AC33),MONTH($AC33),28)),0)</f>
      </c>
      <c r="AH33" s="18">
        <f>IFERROR(_xlfn.BETA.DIST(DATE(YEAR(AH$2),MONTH(AH$2),15),$AB$2,$AC$2,FALSE,DATE(YEAR($AB33),MONTH($AB33),1),DATE(YEAR($AC33),MONTH($AC33),28)),0)</f>
      </c>
      <c r="AI33" s="18">
        <f>IFERROR(_xlfn.BETA.DIST(DATE(YEAR(AI$2),MONTH(AI$2),15),$AB$2,$AC$2,FALSE,DATE(YEAR($AB33),MONTH($AB33),1),DATE(YEAR($AC33),MONTH($AC33),28)),0)</f>
      </c>
      <c r="AJ33" s="18">
        <f>IFERROR(_xlfn.BETA.DIST(DATE(YEAR(AJ$2),MONTH(AJ$2),15),$AB$2,$AC$2,FALSE,DATE(YEAR($AB33),MONTH($AB33),1),DATE(YEAR($AC33),MONTH($AC33),28)),0)</f>
      </c>
      <c r="AK33" s="18">
        <f>IFERROR(_xlfn.BETA.DIST(DATE(YEAR(AK$2),MONTH(AK$2),15),$AB$2,$AC$2,FALSE,DATE(YEAR($AB33),MONTH($AB33),1),DATE(YEAR($AC33),MONTH($AC33),28)),0)</f>
      </c>
      <c r="AL33" s="18">
        <f>IFERROR(_xlfn.BETA.DIST(DATE(YEAR(AL$2),MONTH(AL$2),15),$AB$2,$AC$2,FALSE,DATE(YEAR($AB33),MONTH($AB33),1),DATE(YEAR($AC33),MONTH($AC33),28)),0)</f>
      </c>
      <c r="AM33" s="18">
        <f>IFERROR(_xlfn.BETA.DIST(DATE(YEAR(AM$2),MONTH(AM$2),15),$AB$2,$AC$2,FALSE,DATE(YEAR($AB33),MONTH($AB33),1),DATE(YEAR($AC33),MONTH($AC33),28)),0)</f>
      </c>
      <c r="AN33" s="18">
        <f>IFERROR(_xlfn.BETA.DIST(DATE(YEAR(AN$2),MONTH(AN$2),15),$AB$2,$AC$2,FALSE,DATE(YEAR($AB33),MONTH($AB33),1),DATE(YEAR($AC33),MONTH($AC33),28)),0)</f>
      </c>
      <c r="AO33" s="18">
        <f>IFERROR(_xlfn.BETA.DIST(DATE(YEAR(AO$2),MONTH(AO$2),15),$AB$2,$AC$2,FALSE,DATE(YEAR($AB33),MONTH($AB33),1),DATE(YEAR($AC33),MONTH($AC33),28)),0)</f>
      </c>
      <c r="AP33" s="18">
        <f>IFERROR(_xlfn.BETA.DIST(DATE(YEAR(AP$2),MONTH(AP$2),15),$AB$2,$AC$2,FALSE,DATE(YEAR($AB33),MONTH($AB33),1),DATE(YEAR($AC33),MONTH($AC33),28)),0)</f>
      </c>
      <c r="AQ33" s="18">
        <f>IFERROR(_xlfn.BETA.DIST(DATE(YEAR(AQ$2),MONTH(AQ$2),15),$AB$2,$AC$2,FALSE,DATE(YEAR($AB33),MONTH($AB33),1),DATE(YEAR($AC33),MONTH($AC33),28)),0)</f>
      </c>
      <c r="AR33" s="18">
        <f>IFERROR(_xlfn.BETA.DIST(DATE(YEAR(AR$2),MONTH(AR$2),15),$AB$2,$AC$2,FALSE,DATE(YEAR($AB33),MONTH($AB33),1),DATE(YEAR($AC33),MONTH($AC33),28)),0)</f>
      </c>
      <c r="AS33" s="18">
        <f>IFERROR(_xlfn.BETA.DIST(DATE(YEAR(AS$2),MONTH(AS$2),15),$AB$2,$AC$2,FALSE,DATE(YEAR($AB33),MONTH($AB33),1),DATE(YEAR($AC33),MONTH($AC33),28)),0)</f>
      </c>
      <c r="AT33" s="18">
        <f>SUM(AE33:AS33)</f>
      </c>
      <c r="AU33" s="18">
        <f>IF(I33&lt;&gt;0,I33,IF($AT33=0,0,AE33/$AT33*$X33))</f>
      </c>
      <c r="AV33" s="18">
        <f>IF(J33&lt;&gt;0,J33,IF($AT33=0,0,AF33/$AT33*$X33))</f>
      </c>
      <c r="AW33" s="18">
        <f>IF(K33&lt;&gt;0,K33,IF($AT33=0,0,AG33/$AT33*$X33))</f>
      </c>
      <c r="AX33" s="18">
        <f>IF(L33&lt;&gt;0,L33,IF($AT33=0,0,AH33/$AT33*$X33))</f>
      </c>
      <c r="AY33" s="18">
        <f>IF(M33&lt;&gt;0,M33,IF($AT33=0,0,AI33/$AT33*$X33))</f>
      </c>
      <c r="AZ33" s="18">
        <f>IF(N33&lt;&gt;0,N33,IF($AT33=0,0,AJ33/$AT33*$X33))</f>
      </c>
      <c r="BA33" s="18">
        <f>IF(O33&lt;&gt;0,O33,IF($AT33=0,0,AK33/$AT33*$X33))</f>
      </c>
      <c r="BB33" s="18">
        <f>IF(P33&lt;&gt;0,P33,IF($AT33=0,0,AL33/$AT33*$X33))</f>
      </c>
      <c r="BC33" s="18">
        <f>IF(Q33&lt;&gt;0,Q33,IF($AT33=0,0,AM33/$AT33*$X33))</f>
      </c>
      <c r="BD33" s="18">
        <f>IF(R33&lt;&gt;0,R33,IF($AT33=0,0,AN33/$AT33*$X33))</f>
      </c>
      <c r="BE33" s="18">
        <f>IF(S33&lt;&gt;0,S33,IF($AT33=0,0,AO33/$AT33*$X33))</f>
      </c>
      <c r="BF33" s="18">
        <f>IF(T33&lt;&gt;0,T33,IF($AT33=0,0,AP33/$AT33*$X33))</f>
      </c>
      <c r="BG33" s="18">
        <f>IF(U33&lt;&gt;0,U33,IF($AT33=0,0,AQ33/$AT33*$X33))</f>
      </c>
      <c r="BH33" s="18">
        <f>IF(V33&lt;&gt;0,V33,IF($AT33=0,0,AR33/$AT33*$X33))</f>
      </c>
      <c r="BI33" s="18">
        <f>IF(W33&lt;&gt;0,W33,IF($AT33=0,0,AS33/$AT33*$X33))</f>
      </c>
      <c r="BJ33" s="18">
        <f>SUM(AU33:BI33)</f>
      </c>
      <c r="BK33" s="18">
        <f>H33-BJ33</f>
      </c>
    </row>
    <row r="34" outlineLevel="2">
      <c r="A34" s="5" t="str">
        <v>10.Main.EUR</v>
      </c>
      <c r="B34" s="5" t="str">
        <v>BSKDGNGENGR07</v>
      </c>
      <c r="C34" s="5" t="str">
        <v>BSKDGNGENGR07</v>
      </c>
      <c r="D34" s="19">
        <v>0.1</v>
      </c>
      <c r="E34" s="5" t="str">
        <v>CCC</v>
      </c>
      <c r="F34" s="5" t="str">
        <v/>
      </c>
      <c r="G34" s="18">
        <f>F30*D34</f>
      </c>
      <c r="H34" s="18">
        <f>G34</f>
      </c>
      <c r="I34" s="18">
        <v>0</v>
      </c>
      <c r="J34" s="18">
        <v>0</v>
      </c>
      <c r="K34" s="18">
        <v>0</v>
      </c>
      <c r="L34" s="18">
        <v>0</v>
      </c>
      <c r="M34" s="18">
        <v>0</v>
      </c>
      <c r="N34" s="18">
        <v>0</v>
      </c>
      <c r="O34" s="18">
        <v>0</v>
      </c>
      <c r="P34" s="18">
        <v>0</v>
      </c>
      <c r="Q34" s="18">
        <v>0</v>
      </c>
      <c r="R34" s="18">
        <v>0</v>
      </c>
      <c r="S34" s="18">
        <v>0</v>
      </c>
      <c r="T34" s="18">
        <v>0</v>
      </c>
      <c r="U34" s="18">
        <v>0</v>
      </c>
      <c r="V34" s="18">
        <v>0</v>
      </c>
      <c r="W34" s="18">
        <v>0</v>
      </c>
      <c r="X34" s="18">
        <f>H34-SUM(I34:W34)</f>
      </c>
      <c r="Y34" s="20">
        <v>46483</v>
      </c>
      <c r="Z34" s="20">
        <v>46483</v>
      </c>
      <c r="AA34" s="18">
        <v>0</v>
      </c>
      <c r="AB34" s="20">
        <f>Y34+AA34</f>
      </c>
      <c r="AC34" s="20">
        <f>AA34+Z34</f>
      </c>
      <c r="AD34" s="5" t="str">
        <v/>
      </c>
      <c r="AE34" s="18">
        <f>IFERROR(_xlfn.BETA.DIST(DATE(YEAR(AE$2),MONTH(AE$2),15),$AB$2,$AC$2,FALSE,DATE(YEAR($AB34),MONTH($AB34),1),DATE(YEAR($AC34),MONTH($AC34),28)),0)</f>
      </c>
      <c r="AF34" s="18">
        <f>IFERROR(_xlfn.BETA.DIST(DATE(YEAR(AF$2),MONTH(AF$2),15),$AB$2,$AC$2,FALSE,DATE(YEAR($AB34),MONTH($AB34),1),DATE(YEAR($AC34),MONTH($AC34),28)),0)</f>
      </c>
      <c r="AG34" s="18">
        <f>IFERROR(_xlfn.BETA.DIST(DATE(YEAR(AG$2),MONTH(AG$2),15),$AB$2,$AC$2,FALSE,DATE(YEAR($AB34),MONTH($AB34),1),DATE(YEAR($AC34),MONTH($AC34),28)),0)</f>
      </c>
      <c r="AH34" s="18">
        <f>IFERROR(_xlfn.BETA.DIST(DATE(YEAR(AH$2),MONTH(AH$2),15),$AB$2,$AC$2,FALSE,DATE(YEAR($AB34),MONTH($AB34),1),DATE(YEAR($AC34),MONTH($AC34),28)),0)</f>
      </c>
      <c r="AI34" s="18">
        <f>IFERROR(_xlfn.BETA.DIST(DATE(YEAR(AI$2),MONTH(AI$2),15),$AB$2,$AC$2,FALSE,DATE(YEAR($AB34),MONTH($AB34),1),DATE(YEAR($AC34),MONTH($AC34),28)),0)</f>
      </c>
      <c r="AJ34" s="18">
        <f>IFERROR(_xlfn.BETA.DIST(DATE(YEAR(AJ$2),MONTH(AJ$2),15),$AB$2,$AC$2,FALSE,DATE(YEAR($AB34),MONTH($AB34),1),DATE(YEAR($AC34),MONTH($AC34),28)),0)</f>
      </c>
      <c r="AK34" s="18">
        <f>IFERROR(_xlfn.BETA.DIST(DATE(YEAR(AK$2),MONTH(AK$2),15),$AB$2,$AC$2,FALSE,DATE(YEAR($AB34),MONTH($AB34),1),DATE(YEAR($AC34),MONTH($AC34),28)),0)</f>
      </c>
      <c r="AL34" s="18">
        <f>IFERROR(_xlfn.BETA.DIST(DATE(YEAR(AL$2),MONTH(AL$2),15),$AB$2,$AC$2,FALSE,DATE(YEAR($AB34),MONTH($AB34),1),DATE(YEAR($AC34),MONTH($AC34),28)),0)</f>
      </c>
      <c r="AM34" s="18">
        <f>IFERROR(_xlfn.BETA.DIST(DATE(YEAR(AM$2),MONTH(AM$2),15),$AB$2,$AC$2,FALSE,DATE(YEAR($AB34),MONTH($AB34),1),DATE(YEAR($AC34),MONTH($AC34),28)),0)</f>
      </c>
      <c r="AN34" s="18">
        <f>IFERROR(_xlfn.BETA.DIST(DATE(YEAR(AN$2),MONTH(AN$2),15),$AB$2,$AC$2,FALSE,DATE(YEAR($AB34),MONTH($AB34),1),DATE(YEAR($AC34),MONTH($AC34),28)),0)</f>
      </c>
      <c r="AO34" s="18">
        <f>IFERROR(_xlfn.BETA.DIST(DATE(YEAR(AO$2),MONTH(AO$2),15),$AB$2,$AC$2,FALSE,DATE(YEAR($AB34),MONTH($AB34),1),DATE(YEAR($AC34),MONTH($AC34),28)),0)</f>
      </c>
      <c r="AP34" s="18">
        <f>IFERROR(_xlfn.BETA.DIST(DATE(YEAR(AP$2),MONTH(AP$2),15),$AB$2,$AC$2,FALSE,DATE(YEAR($AB34),MONTH($AB34),1),DATE(YEAR($AC34),MONTH($AC34),28)),0)</f>
      </c>
      <c r="AQ34" s="18">
        <f>IFERROR(_xlfn.BETA.DIST(DATE(YEAR(AQ$2),MONTH(AQ$2),15),$AB$2,$AC$2,FALSE,DATE(YEAR($AB34),MONTH($AB34),1),DATE(YEAR($AC34),MONTH($AC34),28)),0)</f>
      </c>
      <c r="AR34" s="18">
        <f>IFERROR(_xlfn.BETA.DIST(DATE(YEAR(AR$2),MONTH(AR$2),15),$AB$2,$AC$2,FALSE,DATE(YEAR($AB34),MONTH($AB34),1),DATE(YEAR($AC34),MONTH($AC34),28)),0)</f>
      </c>
      <c r="AS34" s="18">
        <f>IFERROR(_xlfn.BETA.DIST(DATE(YEAR(AS$2),MONTH(AS$2),15),$AB$2,$AC$2,FALSE,DATE(YEAR($AB34),MONTH($AB34),1),DATE(YEAR($AC34),MONTH($AC34),28)),0)</f>
      </c>
      <c r="AT34" s="18">
        <f>SUM(AE34:AS34)</f>
      </c>
      <c r="AU34" s="18">
        <f>IF(I34&lt;&gt;0,I34,IF($AT34=0,0,AE34/$AT34*$X34))</f>
      </c>
      <c r="AV34" s="18">
        <f>IF(J34&lt;&gt;0,J34,IF($AT34=0,0,AF34/$AT34*$X34))</f>
      </c>
      <c r="AW34" s="18">
        <f>IF(K34&lt;&gt;0,K34,IF($AT34=0,0,AG34/$AT34*$X34))</f>
      </c>
      <c r="AX34" s="18">
        <f>IF(L34&lt;&gt;0,L34,IF($AT34=0,0,AH34/$AT34*$X34))</f>
      </c>
      <c r="AY34" s="18">
        <f>IF(M34&lt;&gt;0,M34,IF($AT34=0,0,AI34/$AT34*$X34))</f>
      </c>
      <c r="AZ34" s="18">
        <f>IF(N34&lt;&gt;0,N34,IF($AT34=0,0,AJ34/$AT34*$X34))</f>
      </c>
      <c r="BA34" s="18">
        <f>IF(O34&lt;&gt;0,O34,IF($AT34=0,0,AK34/$AT34*$X34))</f>
      </c>
      <c r="BB34" s="18">
        <f>IF(P34&lt;&gt;0,P34,IF($AT34=0,0,AL34/$AT34*$X34))</f>
      </c>
      <c r="BC34" s="18">
        <f>IF(Q34&lt;&gt;0,Q34,IF($AT34=0,0,AM34/$AT34*$X34))</f>
      </c>
      <c r="BD34" s="18">
        <f>IF(R34&lt;&gt;0,R34,IF($AT34=0,0,AN34/$AT34*$X34))</f>
      </c>
      <c r="BE34" s="18">
        <f>IF(S34&lt;&gt;0,S34,IF($AT34=0,0,AO34/$AT34*$X34))</f>
      </c>
      <c r="BF34" s="18">
        <f>IF(T34&lt;&gt;0,T34,IF($AT34=0,0,AP34/$AT34*$X34))</f>
      </c>
      <c r="BG34" s="18">
        <f>IF(U34&lt;&gt;0,U34,IF($AT34=0,0,AQ34/$AT34*$X34))</f>
      </c>
      <c r="BH34" s="18">
        <f>IF(V34&lt;&gt;0,V34,IF($AT34=0,0,AR34/$AT34*$X34))</f>
      </c>
      <c r="BI34" s="18">
        <f>IF(W34&lt;&gt;0,W34,IF($AT34=0,0,AS34/$AT34*$X34))</f>
      </c>
      <c r="BJ34" s="18">
        <f>SUM(AU34:BI34)</f>
      </c>
      <c r="BK34" s="18">
        <f>H34-BJ34</f>
      </c>
    </row>
    <row r="35" outlineLevel="1">
      <c r="A35" s="15" t="str">
        <v>15.7.1</v>
      </c>
      <c r="B35" s="15" t="str">
        <v/>
      </c>
      <c r="C35" s="15" t="str">
        <v/>
      </c>
      <c r="D35" s="15" t="str">
        <v>15.7.1</v>
      </c>
      <c r="E35" s="15" t="str">
        <v xml:space="preserve">Supply 12000 L/Hour oil purification </v>
      </c>
      <c r="F35" s="15">
        <v>24145.98</v>
      </c>
      <c r="G35" s="15" t="str">
        <v/>
      </c>
      <c r="H35" s="15" t="str">
        <v/>
      </c>
      <c r="I35" s="15" t="str">
        <v/>
      </c>
      <c r="J35" s="15" t="str">
        <v/>
      </c>
      <c r="K35" s="15" t="str">
        <v/>
      </c>
      <c r="L35" s="15" t="str">
        <v/>
      </c>
      <c r="M35" s="15" t="str">
        <v/>
      </c>
      <c r="N35" s="15" t="str">
        <v/>
      </c>
      <c r="O35" s="15" t="str">
        <v/>
      </c>
      <c r="P35" s="15" t="str">
        <v/>
      </c>
      <c r="Q35" s="15" t="str">
        <v/>
      </c>
      <c r="R35" s="15" t="str">
        <v/>
      </c>
      <c r="S35" s="15" t="str">
        <v/>
      </c>
      <c r="T35" s="15" t="str">
        <v/>
      </c>
      <c r="U35" s="15" t="str">
        <v/>
      </c>
      <c r="V35" s="15" t="str">
        <v/>
      </c>
      <c r="W35" s="15" t="str">
        <v/>
      </c>
      <c r="X35" s="15" t="str">
        <v/>
      </c>
      <c r="Y35" s="15" t="str">
        <v/>
      </c>
      <c r="Z35" s="15" t="str">
        <v/>
      </c>
      <c r="AA35" s="15" t="str">
        <v/>
      </c>
      <c r="AB35" s="15" t="str">
        <v/>
      </c>
      <c r="AC35" s="15" t="str">
        <v/>
      </c>
      <c r="AD35" s="5" t="str">
        <v/>
      </c>
      <c r="AE35" s="18">
        <f>IFERROR(_xlfn.BETA.DIST(DATE(YEAR(AE$2),MONTH(AE$2),15),$AB$2,$AC$2,FALSE,DATE(YEAR($AB35),MONTH($AB35),1),DATE(YEAR($AC35),MONTH($AC35),28)),0)</f>
      </c>
      <c r="AF35" s="18">
        <f>IFERROR(_xlfn.BETA.DIST(DATE(YEAR(AF$2),MONTH(AF$2),15),$AB$2,$AC$2,FALSE,DATE(YEAR($AB35),MONTH($AB35),1),DATE(YEAR($AC35),MONTH($AC35),28)),0)</f>
      </c>
      <c r="AG35" s="18">
        <f>IFERROR(_xlfn.BETA.DIST(DATE(YEAR(AG$2),MONTH(AG$2),15),$AB$2,$AC$2,FALSE,DATE(YEAR($AB35),MONTH($AB35),1),DATE(YEAR($AC35),MONTH($AC35),28)),0)</f>
      </c>
      <c r="AH35" s="18">
        <f>IFERROR(_xlfn.BETA.DIST(DATE(YEAR(AH$2),MONTH(AH$2),15),$AB$2,$AC$2,FALSE,DATE(YEAR($AB35),MONTH($AB35),1),DATE(YEAR($AC35),MONTH($AC35),28)),0)</f>
      </c>
      <c r="AI35" s="18">
        <f>IFERROR(_xlfn.BETA.DIST(DATE(YEAR(AI$2),MONTH(AI$2),15),$AB$2,$AC$2,FALSE,DATE(YEAR($AB35),MONTH($AB35),1),DATE(YEAR($AC35),MONTH($AC35),28)),0)</f>
      </c>
      <c r="AJ35" s="18">
        <f>IFERROR(_xlfn.BETA.DIST(DATE(YEAR(AJ$2),MONTH(AJ$2),15),$AB$2,$AC$2,FALSE,DATE(YEAR($AB35),MONTH($AB35),1),DATE(YEAR($AC35),MONTH($AC35),28)),0)</f>
      </c>
      <c r="AK35" s="18">
        <f>IFERROR(_xlfn.BETA.DIST(DATE(YEAR(AK$2),MONTH(AK$2),15),$AB$2,$AC$2,FALSE,DATE(YEAR($AB35),MONTH($AB35),1),DATE(YEAR($AC35),MONTH($AC35),28)),0)</f>
      </c>
      <c r="AL35" s="18">
        <f>IFERROR(_xlfn.BETA.DIST(DATE(YEAR(AL$2),MONTH(AL$2),15),$AB$2,$AC$2,FALSE,DATE(YEAR($AB35),MONTH($AB35),1),DATE(YEAR($AC35),MONTH($AC35),28)),0)</f>
      </c>
      <c r="AM35" s="18">
        <f>IFERROR(_xlfn.BETA.DIST(DATE(YEAR(AM$2),MONTH(AM$2),15),$AB$2,$AC$2,FALSE,DATE(YEAR($AB35),MONTH($AB35),1),DATE(YEAR($AC35),MONTH($AC35),28)),0)</f>
      </c>
      <c r="AN35" s="18">
        <f>IFERROR(_xlfn.BETA.DIST(DATE(YEAR(AN$2),MONTH(AN$2),15),$AB$2,$AC$2,FALSE,DATE(YEAR($AB35),MONTH($AB35),1),DATE(YEAR($AC35),MONTH($AC35),28)),0)</f>
      </c>
      <c r="AO35" s="18">
        <f>IFERROR(_xlfn.BETA.DIST(DATE(YEAR(AO$2),MONTH(AO$2),15),$AB$2,$AC$2,FALSE,DATE(YEAR($AB35),MONTH($AB35),1),DATE(YEAR($AC35),MONTH($AC35),28)),0)</f>
      </c>
      <c r="AP35" s="18">
        <f>IFERROR(_xlfn.BETA.DIST(DATE(YEAR(AP$2),MONTH(AP$2),15),$AB$2,$AC$2,FALSE,DATE(YEAR($AB35),MONTH($AB35),1),DATE(YEAR($AC35),MONTH($AC35),28)),0)</f>
      </c>
      <c r="AQ35" s="18">
        <f>IFERROR(_xlfn.BETA.DIST(DATE(YEAR(AQ$2),MONTH(AQ$2),15),$AB$2,$AC$2,FALSE,DATE(YEAR($AB35),MONTH($AB35),1),DATE(YEAR($AC35),MONTH($AC35),28)),0)</f>
      </c>
      <c r="AR35" s="18">
        <f>IFERROR(_xlfn.BETA.DIST(DATE(YEAR(AR$2),MONTH(AR$2),15),$AB$2,$AC$2,FALSE,DATE(YEAR($AB35),MONTH($AB35),1),DATE(YEAR($AC35),MONTH($AC35),28)),0)</f>
      </c>
      <c r="AS35" s="18">
        <f>IFERROR(_xlfn.BETA.DIST(DATE(YEAR(AS$2),MONTH(AS$2),15),$AB$2,$AC$2,FALSE,DATE(YEAR($AB35),MONTH($AB35),1),DATE(YEAR($AC35),MONTH($AC35),28)),0)</f>
      </c>
      <c r="AT35" s="18">
        <f>SUM(AE35:AS35)</f>
      </c>
      <c r="AU35" s="18">
        <f>IF(I35&lt;&gt;0,I35,IF($AT35=0,0,AE35/$AT35*$X35))</f>
      </c>
      <c r="AV35" s="18">
        <f>IF(J35&lt;&gt;0,J35,IF($AT35=0,0,AF35/$AT35*$X35))</f>
      </c>
      <c r="AW35" s="18">
        <f>IF(K35&lt;&gt;0,K35,IF($AT35=0,0,AG35/$AT35*$X35))</f>
      </c>
      <c r="AX35" s="18">
        <f>IF(L35&lt;&gt;0,L35,IF($AT35=0,0,AH35/$AT35*$X35))</f>
      </c>
      <c r="AY35" s="18">
        <f>IF(M35&lt;&gt;0,M35,IF($AT35=0,0,AI35/$AT35*$X35))</f>
      </c>
      <c r="AZ35" s="18">
        <f>IF(N35&lt;&gt;0,N35,IF($AT35=0,0,AJ35/$AT35*$X35))</f>
      </c>
      <c r="BA35" s="18">
        <f>IF(O35&lt;&gt;0,O35,IF($AT35=0,0,AK35/$AT35*$X35))</f>
      </c>
      <c r="BB35" s="18">
        <f>IF(P35&lt;&gt;0,P35,IF($AT35=0,0,AL35/$AT35*$X35))</f>
      </c>
      <c r="BC35" s="18">
        <f>IF(Q35&lt;&gt;0,Q35,IF($AT35=0,0,AM35/$AT35*$X35))</f>
      </c>
      <c r="BD35" s="18">
        <f>IF(R35&lt;&gt;0,R35,IF($AT35=0,0,AN35/$AT35*$X35))</f>
      </c>
      <c r="BE35" s="18">
        <f>IF(S35&lt;&gt;0,S35,IF($AT35=0,0,AO35/$AT35*$X35))</f>
      </c>
      <c r="BF35" s="18">
        <f>IF(T35&lt;&gt;0,T35,IF($AT35=0,0,AP35/$AT35*$X35))</f>
      </c>
      <c r="BG35" s="18">
        <f>IF(U35&lt;&gt;0,U35,IF($AT35=0,0,AQ35/$AT35*$X35))</f>
      </c>
      <c r="BH35" s="18">
        <f>IF(V35&lt;&gt;0,V35,IF($AT35=0,0,AR35/$AT35*$X35))</f>
      </c>
      <c r="BI35" s="18">
        <f>IF(W35&lt;&gt;0,W35,IF($AT35=0,0,AS35/$AT35*$X35))</f>
      </c>
      <c r="BJ35" s="18">
        <f>SUM(AU35:BI35)</f>
      </c>
      <c r="BK35" s="15" t="str">
        <v/>
      </c>
    </row>
    <row r="36" outlineLevel="2">
      <c r="A36" s="5" t="str">
        <v>15.7.1</v>
      </c>
      <c r="B36" s="5" t="str">
        <v/>
      </c>
      <c r="C36" s="5" t="str">
        <v/>
      </c>
      <c r="D36" s="19">
        <v>0.1</v>
      </c>
      <c r="E36" s="5" t="str">
        <v>Advanced Payment PO EUR</v>
      </c>
      <c r="F36" s="5" t="str">
        <v/>
      </c>
      <c r="G36" s="18">
        <f>F35*D36</f>
      </c>
      <c r="H36" s="18">
        <f>G36</f>
      </c>
      <c r="I36" s="18">
        <v>0</v>
      </c>
      <c r="J36" s="18">
        <v>0</v>
      </c>
      <c r="K36" s="18">
        <v>0</v>
      </c>
      <c r="L36" s="18">
        <v>0</v>
      </c>
      <c r="M36" s="18">
        <v>0</v>
      </c>
      <c r="N36" s="18">
        <v>0</v>
      </c>
      <c r="O36" s="18">
        <v>0</v>
      </c>
      <c r="P36" s="18">
        <v>0</v>
      </c>
      <c r="Q36" s="18">
        <v>0</v>
      </c>
      <c r="R36" s="18">
        <v>0</v>
      </c>
      <c r="S36" s="18">
        <v>0</v>
      </c>
      <c r="T36" s="18">
        <v>0</v>
      </c>
      <c r="U36" s="18">
        <v>0</v>
      </c>
      <c r="V36" s="18">
        <v>0</v>
      </c>
      <c r="W36" s="18">
        <v>0</v>
      </c>
      <c r="X36" s="18">
        <f>H36-SUM(I36:W36)</f>
      </c>
      <c r="Y36" s="5" t="str">
        <v/>
      </c>
      <c r="Z36" s="5" t="str">
        <v/>
      </c>
      <c r="AA36" s="18">
        <v>0</v>
      </c>
      <c r="AB36" s="20">
        <f>Y36+AA36</f>
      </c>
      <c r="AC36" s="20">
        <f>AA36+Z36</f>
      </c>
      <c r="AD36" s="5" t="str">
        <v/>
      </c>
      <c r="AE36" s="18">
        <f>IFERROR(_xlfn.BETA.DIST(DATE(YEAR(AE$2),MONTH(AE$2),15),$AB$2,$AC$2,FALSE,DATE(YEAR($AB36),MONTH($AB36),1),DATE(YEAR($AC36),MONTH($AC36),28)),0)</f>
      </c>
      <c r="AF36" s="18">
        <f>IFERROR(_xlfn.BETA.DIST(DATE(YEAR(AF$2),MONTH(AF$2),15),$AB$2,$AC$2,FALSE,DATE(YEAR($AB36),MONTH($AB36),1),DATE(YEAR($AC36),MONTH($AC36),28)),0)</f>
      </c>
      <c r="AG36" s="18">
        <f>IFERROR(_xlfn.BETA.DIST(DATE(YEAR(AG$2),MONTH(AG$2),15),$AB$2,$AC$2,FALSE,DATE(YEAR($AB36),MONTH($AB36),1),DATE(YEAR($AC36),MONTH($AC36),28)),0)</f>
      </c>
      <c r="AH36" s="18">
        <f>IFERROR(_xlfn.BETA.DIST(DATE(YEAR(AH$2),MONTH(AH$2),15),$AB$2,$AC$2,FALSE,DATE(YEAR($AB36),MONTH($AB36),1),DATE(YEAR($AC36),MONTH($AC36),28)),0)</f>
      </c>
      <c r="AI36" s="18">
        <f>IFERROR(_xlfn.BETA.DIST(DATE(YEAR(AI$2),MONTH(AI$2),15),$AB$2,$AC$2,FALSE,DATE(YEAR($AB36),MONTH($AB36),1),DATE(YEAR($AC36),MONTH($AC36),28)),0)</f>
      </c>
      <c r="AJ36" s="18">
        <f>IFERROR(_xlfn.BETA.DIST(DATE(YEAR(AJ$2),MONTH(AJ$2),15),$AB$2,$AC$2,FALSE,DATE(YEAR($AB36),MONTH($AB36),1),DATE(YEAR($AC36),MONTH($AC36),28)),0)</f>
      </c>
      <c r="AK36" s="18">
        <f>IFERROR(_xlfn.BETA.DIST(DATE(YEAR(AK$2),MONTH(AK$2),15),$AB$2,$AC$2,FALSE,DATE(YEAR($AB36),MONTH($AB36),1),DATE(YEAR($AC36),MONTH($AC36),28)),0)</f>
      </c>
      <c r="AL36" s="18">
        <f>IFERROR(_xlfn.BETA.DIST(DATE(YEAR(AL$2),MONTH(AL$2),15),$AB$2,$AC$2,FALSE,DATE(YEAR($AB36),MONTH($AB36),1),DATE(YEAR($AC36),MONTH($AC36),28)),0)</f>
      </c>
      <c r="AM36" s="18">
        <f>IFERROR(_xlfn.BETA.DIST(DATE(YEAR(AM$2),MONTH(AM$2),15),$AB$2,$AC$2,FALSE,DATE(YEAR($AB36),MONTH($AB36),1),DATE(YEAR($AC36),MONTH($AC36),28)),0)</f>
      </c>
      <c r="AN36" s="18">
        <f>IFERROR(_xlfn.BETA.DIST(DATE(YEAR(AN$2),MONTH(AN$2),15),$AB$2,$AC$2,FALSE,DATE(YEAR($AB36),MONTH($AB36),1),DATE(YEAR($AC36),MONTH($AC36),28)),0)</f>
      </c>
      <c r="AO36" s="18">
        <f>IFERROR(_xlfn.BETA.DIST(DATE(YEAR(AO$2),MONTH(AO$2),15),$AB$2,$AC$2,FALSE,DATE(YEAR($AB36),MONTH($AB36),1),DATE(YEAR($AC36),MONTH($AC36),28)),0)</f>
      </c>
      <c r="AP36" s="18">
        <f>IFERROR(_xlfn.BETA.DIST(DATE(YEAR(AP$2),MONTH(AP$2),15),$AB$2,$AC$2,FALSE,DATE(YEAR($AB36),MONTH($AB36),1),DATE(YEAR($AC36),MONTH($AC36),28)),0)</f>
      </c>
      <c r="AQ36" s="18">
        <f>IFERROR(_xlfn.BETA.DIST(DATE(YEAR(AQ$2),MONTH(AQ$2),15),$AB$2,$AC$2,FALSE,DATE(YEAR($AB36),MONTH($AB36),1),DATE(YEAR($AC36),MONTH($AC36),28)),0)</f>
      </c>
      <c r="AR36" s="18">
        <f>IFERROR(_xlfn.BETA.DIST(DATE(YEAR(AR$2),MONTH(AR$2),15),$AB$2,$AC$2,FALSE,DATE(YEAR($AB36),MONTH($AB36),1),DATE(YEAR($AC36),MONTH($AC36),28)),0)</f>
      </c>
      <c r="AS36" s="18">
        <f>IFERROR(_xlfn.BETA.DIST(DATE(YEAR(AS$2),MONTH(AS$2),15),$AB$2,$AC$2,FALSE,DATE(YEAR($AB36),MONTH($AB36),1),DATE(YEAR($AC36),MONTH($AC36),28)),0)</f>
      </c>
      <c r="AT36" s="18">
        <f>SUM(AE36:AS36)</f>
      </c>
      <c r="AU36" s="18">
        <f>IF(I36&lt;&gt;0,I36,IF($AT36=0,0,AE36/$AT36*$X36))</f>
      </c>
      <c r="AV36" s="18">
        <f>IF(J36&lt;&gt;0,J36,IF($AT36=0,0,AF36/$AT36*$X36))</f>
      </c>
      <c r="AW36" s="18">
        <f>IF(K36&lt;&gt;0,K36,IF($AT36=0,0,AG36/$AT36*$X36))</f>
      </c>
      <c r="AX36" s="18">
        <f>IF(L36&lt;&gt;0,L36,IF($AT36=0,0,AH36/$AT36*$X36))</f>
      </c>
      <c r="AY36" s="18">
        <f>IF(M36&lt;&gt;0,M36,IF($AT36=0,0,AI36/$AT36*$X36))</f>
      </c>
      <c r="AZ36" s="18">
        <f>IF(N36&lt;&gt;0,N36,IF($AT36=0,0,AJ36/$AT36*$X36))</f>
      </c>
      <c r="BA36" s="18">
        <f>IF(O36&lt;&gt;0,O36,IF($AT36=0,0,AK36/$AT36*$X36))</f>
      </c>
      <c r="BB36" s="18">
        <f>IF(P36&lt;&gt;0,P36,IF($AT36=0,0,AL36/$AT36*$X36))</f>
      </c>
      <c r="BC36" s="18">
        <f>IF(Q36&lt;&gt;0,Q36,IF($AT36=0,0,AM36/$AT36*$X36))</f>
      </c>
      <c r="BD36" s="18">
        <f>IF(R36&lt;&gt;0,R36,IF($AT36=0,0,AN36/$AT36*$X36))</f>
      </c>
      <c r="BE36" s="18">
        <f>IF(S36&lt;&gt;0,S36,IF($AT36=0,0,AO36/$AT36*$X36))</f>
      </c>
      <c r="BF36" s="18">
        <f>IF(T36&lt;&gt;0,T36,IF($AT36=0,0,AP36/$AT36*$X36))</f>
      </c>
      <c r="BG36" s="18">
        <f>IF(U36&lt;&gt;0,U36,IF($AT36=0,0,AQ36/$AT36*$X36))</f>
      </c>
      <c r="BH36" s="18">
        <f>IF(V36&lt;&gt;0,V36,IF($AT36=0,0,AR36/$AT36*$X36))</f>
      </c>
      <c r="BI36" s="18">
        <f>IF(W36&lt;&gt;0,W36,IF($AT36=0,0,AS36/$AT36*$X36))</f>
      </c>
      <c r="BJ36" s="18">
        <f>SUM(AU36:BI36)</f>
      </c>
      <c r="BK36" s="18">
        <f>H36-BJ36</f>
      </c>
    </row>
    <row r="37" outlineLevel="2">
      <c r="A37" s="5" t="str">
        <v>15.7.1</v>
      </c>
      <c r="B37" s="5" t="str">
        <v/>
      </c>
      <c r="C37" s="5" t="str">
        <v/>
      </c>
      <c r="D37" s="19">
        <v>0.4</v>
      </c>
      <c r="E37" s="5" t="str">
        <v>Shipping MAT EUR</v>
      </c>
      <c r="F37" s="5" t="str">
        <v/>
      </c>
      <c r="G37" s="18">
        <f>F35*D37</f>
      </c>
      <c r="H37" s="18">
        <f>G37</f>
      </c>
      <c r="I37" s="18">
        <v>0</v>
      </c>
      <c r="J37" s="18">
        <v>0</v>
      </c>
      <c r="K37" s="18">
        <v>0</v>
      </c>
      <c r="L37" s="18">
        <v>0</v>
      </c>
      <c r="M37" s="18">
        <v>0</v>
      </c>
      <c r="N37" s="18">
        <v>0</v>
      </c>
      <c r="O37" s="18">
        <v>0</v>
      </c>
      <c r="P37" s="18">
        <v>0</v>
      </c>
      <c r="Q37" s="18">
        <v>0</v>
      </c>
      <c r="R37" s="18">
        <v>0</v>
      </c>
      <c r="S37" s="18">
        <v>0</v>
      </c>
      <c r="T37" s="18">
        <v>0</v>
      </c>
      <c r="U37" s="18">
        <v>0</v>
      </c>
      <c r="V37" s="18">
        <v>0</v>
      </c>
      <c r="W37" s="18">
        <v>0</v>
      </c>
      <c r="X37" s="18">
        <f>H37-SUM(I37:W37)</f>
      </c>
      <c r="Y37" s="5" t="str">
        <v/>
      </c>
      <c r="Z37" s="5" t="str">
        <v/>
      </c>
      <c r="AA37" s="18">
        <v>15</v>
      </c>
      <c r="AB37" s="20">
        <f>Y37+AA37</f>
      </c>
      <c r="AC37" s="20">
        <f>AA37+Z37</f>
      </c>
      <c r="AD37" s="5" t="str">
        <v/>
      </c>
      <c r="AE37" s="18">
        <f>IFERROR(_xlfn.BETA.DIST(DATE(YEAR(AE$2),MONTH(AE$2),15),$AB$2,$AC$2,FALSE,DATE(YEAR($AB37),MONTH($AB37),1),DATE(YEAR($AC37),MONTH($AC37),28)),0)</f>
      </c>
      <c r="AF37" s="18">
        <f>IFERROR(_xlfn.BETA.DIST(DATE(YEAR(AF$2),MONTH(AF$2),15),$AB$2,$AC$2,FALSE,DATE(YEAR($AB37),MONTH($AB37),1),DATE(YEAR($AC37),MONTH($AC37),28)),0)</f>
      </c>
      <c r="AG37" s="18">
        <f>IFERROR(_xlfn.BETA.DIST(DATE(YEAR(AG$2),MONTH(AG$2),15),$AB$2,$AC$2,FALSE,DATE(YEAR($AB37),MONTH($AB37),1),DATE(YEAR($AC37),MONTH($AC37),28)),0)</f>
      </c>
      <c r="AH37" s="18">
        <f>IFERROR(_xlfn.BETA.DIST(DATE(YEAR(AH$2),MONTH(AH$2),15),$AB$2,$AC$2,FALSE,DATE(YEAR($AB37),MONTH($AB37),1),DATE(YEAR($AC37),MONTH($AC37),28)),0)</f>
      </c>
      <c r="AI37" s="18">
        <f>IFERROR(_xlfn.BETA.DIST(DATE(YEAR(AI$2),MONTH(AI$2),15),$AB$2,$AC$2,FALSE,DATE(YEAR($AB37),MONTH($AB37),1),DATE(YEAR($AC37),MONTH($AC37),28)),0)</f>
      </c>
      <c r="AJ37" s="18">
        <f>IFERROR(_xlfn.BETA.DIST(DATE(YEAR(AJ$2),MONTH(AJ$2),15),$AB$2,$AC$2,FALSE,DATE(YEAR($AB37),MONTH($AB37),1),DATE(YEAR($AC37),MONTH($AC37),28)),0)</f>
      </c>
      <c r="AK37" s="18">
        <f>IFERROR(_xlfn.BETA.DIST(DATE(YEAR(AK$2),MONTH(AK$2),15),$AB$2,$AC$2,FALSE,DATE(YEAR($AB37),MONTH($AB37),1),DATE(YEAR($AC37),MONTH($AC37),28)),0)</f>
      </c>
      <c r="AL37" s="18">
        <f>IFERROR(_xlfn.BETA.DIST(DATE(YEAR(AL$2),MONTH(AL$2),15),$AB$2,$AC$2,FALSE,DATE(YEAR($AB37),MONTH($AB37),1),DATE(YEAR($AC37),MONTH($AC37),28)),0)</f>
      </c>
      <c r="AM37" s="18">
        <f>IFERROR(_xlfn.BETA.DIST(DATE(YEAR(AM$2),MONTH(AM$2),15),$AB$2,$AC$2,FALSE,DATE(YEAR($AB37),MONTH($AB37),1),DATE(YEAR($AC37),MONTH($AC37),28)),0)</f>
      </c>
      <c r="AN37" s="18">
        <f>IFERROR(_xlfn.BETA.DIST(DATE(YEAR(AN$2),MONTH(AN$2),15),$AB$2,$AC$2,FALSE,DATE(YEAR($AB37),MONTH($AB37),1),DATE(YEAR($AC37),MONTH($AC37),28)),0)</f>
      </c>
      <c r="AO37" s="18">
        <f>IFERROR(_xlfn.BETA.DIST(DATE(YEAR(AO$2),MONTH(AO$2),15),$AB$2,$AC$2,FALSE,DATE(YEAR($AB37),MONTH($AB37),1),DATE(YEAR($AC37),MONTH($AC37),28)),0)</f>
      </c>
      <c r="AP37" s="18">
        <f>IFERROR(_xlfn.BETA.DIST(DATE(YEAR(AP$2),MONTH(AP$2),15),$AB$2,$AC$2,FALSE,DATE(YEAR($AB37),MONTH($AB37),1),DATE(YEAR($AC37),MONTH($AC37),28)),0)</f>
      </c>
      <c r="AQ37" s="18">
        <f>IFERROR(_xlfn.BETA.DIST(DATE(YEAR(AQ$2),MONTH(AQ$2),15),$AB$2,$AC$2,FALSE,DATE(YEAR($AB37),MONTH($AB37),1),DATE(YEAR($AC37),MONTH($AC37),28)),0)</f>
      </c>
      <c r="AR37" s="18">
        <f>IFERROR(_xlfn.BETA.DIST(DATE(YEAR(AR$2),MONTH(AR$2),15),$AB$2,$AC$2,FALSE,DATE(YEAR($AB37),MONTH($AB37),1),DATE(YEAR($AC37),MONTH($AC37),28)),0)</f>
      </c>
      <c r="AS37" s="18">
        <f>IFERROR(_xlfn.BETA.DIST(DATE(YEAR(AS$2),MONTH(AS$2),15),$AB$2,$AC$2,FALSE,DATE(YEAR($AB37),MONTH($AB37),1),DATE(YEAR($AC37),MONTH($AC37),28)),0)</f>
      </c>
      <c r="AT37" s="18">
        <f>SUM(AE37:AS37)</f>
      </c>
      <c r="AU37" s="18">
        <f>IF(I37&lt;&gt;0,I37,IF($AT37=0,0,AE37/$AT37*$X37))</f>
      </c>
      <c r="AV37" s="18">
        <f>IF(J37&lt;&gt;0,J37,IF($AT37=0,0,AF37/$AT37*$X37))</f>
      </c>
      <c r="AW37" s="18">
        <f>IF(K37&lt;&gt;0,K37,IF($AT37=0,0,AG37/$AT37*$X37))</f>
      </c>
      <c r="AX37" s="18">
        <f>IF(L37&lt;&gt;0,L37,IF($AT37=0,0,AH37/$AT37*$X37))</f>
      </c>
      <c r="AY37" s="18">
        <f>IF(M37&lt;&gt;0,M37,IF($AT37=0,0,AI37/$AT37*$X37))</f>
      </c>
      <c r="AZ37" s="18">
        <f>IF(N37&lt;&gt;0,N37,IF($AT37=0,0,AJ37/$AT37*$X37))</f>
      </c>
      <c r="BA37" s="18">
        <f>IF(O37&lt;&gt;0,O37,IF($AT37=0,0,AK37/$AT37*$X37))</f>
      </c>
      <c r="BB37" s="18">
        <f>IF(P37&lt;&gt;0,P37,IF($AT37=0,0,AL37/$AT37*$X37))</f>
      </c>
      <c r="BC37" s="18">
        <f>IF(Q37&lt;&gt;0,Q37,IF($AT37=0,0,AM37/$AT37*$X37))</f>
      </c>
      <c r="BD37" s="18">
        <f>IF(R37&lt;&gt;0,R37,IF($AT37=0,0,AN37/$AT37*$X37))</f>
      </c>
      <c r="BE37" s="18">
        <f>IF(S37&lt;&gt;0,S37,IF($AT37=0,0,AO37/$AT37*$X37))</f>
      </c>
      <c r="BF37" s="18">
        <f>IF(T37&lt;&gt;0,T37,IF($AT37=0,0,AP37/$AT37*$X37))</f>
      </c>
      <c r="BG37" s="18">
        <f>IF(U37&lt;&gt;0,U37,IF($AT37=0,0,AQ37/$AT37*$X37))</f>
      </c>
      <c r="BH37" s="18">
        <f>IF(V37&lt;&gt;0,V37,IF($AT37=0,0,AR37/$AT37*$X37))</f>
      </c>
      <c r="BI37" s="18">
        <f>IF(W37&lt;&gt;0,W37,IF($AT37=0,0,AS37/$AT37*$X37))</f>
      </c>
      <c r="BJ37" s="18">
        <f>SUM(AU37:BI37)</f>
      </c>
      <c r="BK37" s="18">
        <f>H37-BJ37</f>
      </c>
    </row>
    <row r="38" outlineLevel="2">
      <c r="A38" s="5" t="str">
        <v>15.7.1</v>
      </c>
      <c r="B38" s="5" t="str">
        <v/>
      </c>
      <c r="C38" s="5" t="str">
        <v/>
      </c>
      <c r="D38" s="19">
        <v>0.4</v>
      </c>
      <c r="E38" s="5" t="str">
        <v>Delivery MAT EUR</v>
      </c>
      <c r="F38" s="5" t="str">
        <v/>
      </c>
      <c r="G38" s="18">
        <f>F35*D38</f>
      </c>
      <c r="H38" s="18">
        <f>G38</f>
      </c>
      <c r="I38" s="18">
        <v>0</v>
      </c>
      <c r="J38" s="18">
        <v>0</v>
      </c>
      <c r="K38" s="18">
        <v>0</v>
      </c>
      <c r="L38" s="18">
        <v>0</v>
      </c>
      <c r="M38" s="18">
        <v>0</v>
      </c>
      <c r="N38" s="18">
        <v>0</v>
      </c>
      <c r="O38" s="18">
        <v>0</v>
      </c>
      <c r="P38" s="18">
        <v>0</v>
      </c>
      <c r="Q38" s="18">
        <v>0</v>
      </c>
      <c r="R38" s="18">
        <v>0</v>
      </c>
      <c r="S38" s="18">
        <v>0</v>
      </c>
      <c r="T38" s="18">
        <v>0</v>
      </c>
      <c r="U38" s="18">
        <v>0</v>
      </c>
      <c r="V38" s="18">
        <v>0</v>
      </c>
      <c r="W38" s="18">
        <v>0</v>
      </c>
      <c r="X38" s="18">
        <f>H38-SUM(I38:W38)</f>
      </c>
      <c r="Y38" s="5" t="str">
        <v/>
      </c>
      <c r="Z38" s="5" t="str">
        <v/>
      </c>
      <c r="AA38" s="18">
        <v>30</v>
      </c>
      <c r="AB38" s="20">
        <f>Y38+AA38</f>
      </c>
      <c r="AC38" s="20">
        <f>AA38+Z38</f>
      </c>
      <c r="AD38" s="5" t="str">
        <v/>
      </c>
      <c r="AE38" s="18">
        <f>IFERROR(_xlfn.BETA.DIST(DATE(YEAR(AE$2),MONTH(AE$2),15),$AB$2,$AC$2,FALSE,DATE(YEAR($AB38),MONTH($AB38),1),DATE(YEAR($AC38),MONTH($AC38),28)),0)</f>
      </c>
      <c r="AF38" s="18">
        <f>IFERROR(_xlfn.BETA.DIST(DATE(YEAR(AF$2),MONTH(AF$2),15),$AB$2,$AC$2,FALSE,DATE(YEAR($AB38),MONTH($AB38),1),DATE(YEAR($AC38),MONTH($AC38),28)),0)</f>
      </c>
      <c r="AG38" s="18">
        <f>IFERROR(_xlfn.BETA.DIST(DATE(YEAR(AG$2),MONTH(AG$2),15),$AB$2,$AC$2,FALSE,DATE(YEAR($AB38),MONTH($AB38),1),DATE(YEAR($AC38),MONTH($AC38),28)),0)</f>
      </c>
      <c r="AH38" s="18">
        <f>IFERROR(_xlfn.BETA.DIST(DATE(YEAR(AH$2),MONTH(AH$2),15),$AB$2,$AC$2,FALSE,DATE(YEAR($AB38),MONTH($AB38),1),DATE(YEAR($AC38),MONTH($AC38),28)),0)</f>
      </c>
      <c r="AI38" s="18">
        <f>IFERROR(_xlfn.BETA.DIST(DATE(YEAR(AI$2),MONTH(AI$2),15),$AB$2,$AC$2,FALSE,DATE(YEAR($AB38),MONTH($AB38),1),DATE(YEAR($AC38),MONTH($AC38),28)),0)</f>
      </c>
      <c r="AJ38" s="18">
        <f>IFERROR(_xlfn.BETA.DIST(DATE(YEAR(AJ$2),MONTH(AJ$2),15),$AB$2,$AC$2,FALSE,DATE(YEAR($AB38),MONTH($AB38),1),DATE(YEAR($AC38),MONTH($AC38),28)),0)</f>
      </c>
      <c r="AK38" s="18">
        <f>IFERROR(_xlfn.BETA.DIST(DATE(YEAR(AK$2),MONTH(AK$2),15),$AB$2,$AC$2,FALSE,DATE(YEAR($AB38),MONTH($AB38),1),DATE(YEAR($AC38),MONTH($AC38),28)),0)</f>
      </c>
      <c r="AL38" s="18">
        <f>IFERROR(_xlfn.BETA.DIST(DATE(YEAR(AL$2),MONTH(AL$2),15),$AB$2,$AC$2,FALSE,DATE(YEAR($AB38),MONTH($AB38),1),DATE(YEAR($AC38),MONTH($AC38),28)),0)</f>
      </c>
      <c r="AM38" s="18">
        <f>IFERROR(_xlfn.BETA.DIST(DATE(YEAR(AM$2),MONTH(AM$2),15),$AB$2,$AC$2,FALSE,DATE(YEAR($AB38),MONTH($AB38),1),DATE(YEAR($AC38),MONTH($AC38),28)),0)</f>
      </c>
      <c r="AN38" s="18">
        <f>IFERROR(_xlfn.BETA.DIST(DATE(YEAR(AN$2),MONTH(AN$2),15),$AB$2,$AC$2,FALSE,DATE(YEAR($AB38),MONTH($AB38),1),DATE(YEAR($AC38),MONTH($AC38),28)),0)</f>
      </c>
      <c r="AO38" s="18">
        <f>IFERROR(_xlfn.BETA.DIST(DATE(YEAR(AO$2),MONTH(AO$2),15),$AB$2,$AC$2,FALSE,DATE(YEAR($AB38),MONTH($AB38),1),DATE(YEAR($AC38),MONTH($AC38),28)),0)</f>
      </c>
      <c r="AP38" s="18">
        <f>IFERROR(_xlfn.BETA.DIST(DATE(YEAR(AP$2),MONTH(AP$2),15),$AB$2,$AC$2,FALSE,DATE(YEAR($AB38),MONTH($AB38),1),DATE(YEAR($AC38),MONTH($AC38),28)),0)</f>
      </c>
      <c r="AQ38" s="18">
        <f>IFERROR(_xlfn.BETA.DIST(DATE(YEAR(AQ$2),MONTH(AQ$2),15),$AB$2,$AC$2,FALSE,DATE(YEAR($AB38),MONTH($AB38),1),DATE(YEAR($AC38),MONTH($AC38),28)),0)</f>
      </c>
      <c r="AR38" s="18">
        <f>IFERROR(_xlfn.BETA.DIST(DATE(YEAR(AR$2),MONTH(AR$2),15),$AB$2,$AC$2,FALSE,DATE(YEAR($AB38),MONTH($AB38),1),DATE(YEAR($AC38),MONTH($AC38),28)),0)</f>
      </c>
      <c r="AS38" s="18">
        <f>IFERROR(_xlfn.BETA.DIST(DATE(YEAR(AS$2),MONTH(AS$2),15),$AB$2,$AC$2,FALSE,DATE(YEAR($AB38),MONTH($AB38),1),DATE(YEAR($AC38),MONTH($AC38),28)),0)</f>
      </c>
      <c r="AT38" s="18">
        <f>SUM(AE38:AS38)</f>
      </c>
      <c r="AU38" s="18">
        <f>IF(I38&lt;&gt;0,I38,IF($AT38=0,0,AE38/$AT38*$X38))</f>
      </c>
      <c r="AV38" s="18">
        <f>IF(J38&lt;&gt;0,J38,IF($AT38=0,0,AF38/$AT38*$X38))</f>
      </c>
      <c r="AW38" s="18">
        <f>IF(K38&lt;&gt;0,K38,IF($AT38=0,0,AG38/$AT38*$X38))</f>
      </c>
      <c r="AX38" s="18">
        <f>IF(L38&lt;&gt;0,L38,IF($AT38=0,0,AH38/$AT38*$X38))</f>
      </c>
      <c r="AY38" s="18">
        <f>IF(M38&lt;&gt;0,M38,IF($AT38=0,0,AI38/$AT38*$X38))</f>
      </c>
      <c r="AZ38" s="18">
        <f>IF(N38&lt;&gt;0,N38,IF($AT38=0,0,AJ38/$AT38*$X38))</f>
      </c>
      <c r="BA38" s="18">
        <f>IF(O38&lt;&gt;0,O38,IF($AT38=0,0,AK38/$AT38*$X38))</f>
      </c>
      <c r="BB38" s="18">
        <f>IF(P38&lt;&gt;0,P38,IF($AT38=0,0,AL38/$AT38*$X38))</f>
      </c>
      <c r="BC38" s="18">
        <f>IF(Q38&lt;&gt;0,Q38,IF($AT38=0,0,AM38/$AT38*$X38))</f>
      </c>
      <c r="BD38" s="18">
        <f>IF(R38&lt;&gt;0,R38,IF($AT38=0,0,AN38/$AT38*$X38))</f>
      </c>
      <c r="BE38" s="18">
        <f>IF(S38&lt;&gt;0,S38,IF($AT38=0,0,AO38/$AT38*$X38))</f>
      </c>
      <c r="BF38" s="18">
        <f>IF(T38&lt;&gt;0,T38,IF($AT38=0,0,AP38/$AT38*$X38))</f>
      </c>
      <c r="BG38" s="18">
        <f>IF(U38&lt;&gt;0,U38,IF($AT38=0,0,AQ38/$AT38*$X38))</f>
      </c>
      <c r="BH38" s="18">
        <f>IF(V38&lt;&gt;0,V38,IF($AT38=0,0,AR38/$AT38*$X38))</f>
      </c>
      <c r="BI38" s="18">
        <f>IF(W38&lt;&gt;0,W38,IF($AT38=0,0,AS38/$AT38*$X38))</f>
      </c>
      <c r="BJ38" s="18">
        <f>SUM(AU38:BI38)</f>
      </c>
      <c r="BK38" s="18">
        <f>H38-BJ38</f>
      </c>
    </row>
    <row r="39" outlineLevel="2">
      <c r="A39" s="5" t="str">
        <v>15.7.1</v>
      </c>
      <c r="B39" s="5" t="str">
        <v>BSKDGNGENGR07</v>
      </c>
      <c r="C39" s="5" t="str">
        <v>BSKDGNGENGR07</v>
      </c>
      <c r="D39" s="19">
        <v>0.1</v>
      </c>
      <c r="E39" s="5" t="str">
        <v>CCC</v>
      </c>
      <c r="F39" s="5" t="str">
        <v/>
      </c>
      <c r="G39" s="18">
        <f>F35*D39</f>
      </c>
      <c r="H39" s="18">
        <f>G39</f>
      </c>
      <c r="I39" s="18">
        <v>0</v>
      </c>
      <c r="J39" s="18">
        <v>0</v>
      </c>
      <c r="K39" s="18">
        <v>0</v>
      </c>
      <c r="L39" s="18">
        <v>0</v>
      </c>
      <c r="M39" s="18">
        <v>0</v>
      </c>
      <c r="N39" s="18">
        <v>0</v>
      </c>
      <c r="O39" s="18">
        <v>0</v>
      </c>
      <c r="P39" s="18">
        <v>0</v>
      </c>
      <c r="Q39" s="18">
        <v>0</v>
      </c>
      <c r="R39" s="18">
        <v>0</v>
      </c>
      <c r="S39" s="18">
        <v>0</v>
      </c>
      <c r="T39" s="18">
        <v>0</v>
      </c>
      <c r="U39" s="18">
        <v>0</v>
      </c>
      <c r="V39" s="18">
        <v>0</v>
      </c>
      <c r="W39" s="18">
        <v>0</v>
      </c>
      <c r="X39" s="18">
        <f>H39-SUM(I39:W39)</f>
      </c>
      <c r="Y39" s="20">
        <v>46483</v>
      </c>
      <c r="Z39" s="20">
        <v>46483</v>
      </c>
      <c r="AA39" s="18">
        <v>0</v>
      </c>
      <c r="AB39" s="20">
        <f>Y39+AA39</f>
      </c>
      <c r="AC39" s="20">
        <f>AA39+Z39</f>
      </c>
      <c r="AD39" s="5" t="str">
        <v/>
      </c>
      <c r="AE39" s="18">
        <f>IFERROR(_xlfn.BETA.DIST(DATE(YEAR(AE$2),MONTH(AE$2),15),$AB$2,$AC$2,FALSE,DATE(YEAR($AB39),MONTH($AB39),1),DATE(YEAR($AC39),MONTH($AC39),28)),0)</f>
      </c>
      <c r="AF39" s="18">
        <f>IFERROR(_xlfn.BETA.DIST(DATE(YEAR(AF$2),MONTH(AF$2),15),$AB$2,$AC$2,FALSE,DATE(YEAR($AB39),MONTH($AB39),1),DATE(YEAR($AC39),MONTH($AC39),28)),0)</f>
      </c>
      <c r="AG39" s="18">
        <f>IFERROR(_xlfn.BETA.DIST(DATE(YEAR(AG$2),MONTH(AG$2),15),$AB$2,$AC$2,FALSE,DATE(YEAR($AB39),MONTH($AB39),1),DATE(YEAR($AC39),MONTH($AC39),28)),0)</f>
      </c>
      <c r="AH39" s="18">
        <f>IFERROR(_xlfn.BETA.DIST(DATE(YEAR(AH$2),MONTH(AH$2),15),$AB$2,$AC$2,FALSE,DATE(YEAR($AB39),MONTH($AB39),1),DATE(YEAR($AC39),MONTH($AC39),28)),0)</f>
      </c>
      <c r="AI39" s="18">
        <f>IFERROR(_xlfn.BETA.DIST(DATE(YEAR(AI$2),MONTH(AI$2),15),$AB$2,$AC$2,FALSE,DATE(YEAR($AB39),MONTH($AB39),1),DATE(YEAR($AC39),MONTH($AC39),28)),0)</f>
      </c>
      <c r="AJ39" s="18">
        <f>IFERROR(_xlfn.BETA.DIST(DATE(YEAR(AJ$2),MONTH(AJ$2),15),$AB$2,$AC$2,FALSE,DATE(YEAR($AB39),MONTH($AB39),1),DATE(YEAR($AC39),MONTH($AC39),28)),0)</f>
      </c>
      <c r="AK39" s="18">
        <f>IFERROR(_xlfn.BETA.DIST(DATE(YEAR(AK$2),MONTH(AK$2),15),$AB$2,$AC$2,FALSE,DATE(YEAR($AB39),MONTH($AB39),1),DATE(YEAR($AC39),MONTH($AC39),28)),0)</f>
      </c>
      <c r="AL39" s="18">
        <f>IFERROR(_xlfn.BETA.DIST(DATE(YEAR(AL$2),MONTH(AL$2),15),$AB$2,$AC$2,FALSE,DATE(YEAR($AB39),MONTH($AB39),1),DATE(YEAR($AC39),MONTH($AC39),28)),0)</f>
      </c>
      <c r="AM39" s="18">
        <f>IFERROR(_xlfn.BETA.DIST(DATE(YEAR(AM$2),MONTH(AM$2),15),$AB$2,$AC$2,FALSE,DATE(YEAR($AB39),MONTH($AB39),1),DATE(YEAR($AC39),MONTH($AC39),28)),0)</f>
      </c>
      <c r="AN39" s="18">
        <f>IFERROR(_xlfn.BETA.DIST(DATE(YEAR(AN$2),MONTH(AN$2),15),$AB$2,$AC$2,FALSE,DATE(YEAR($AB39),MONTH($AB39),1),DATE(YEAR($AC39),MONTH($AC39),28)),0)</f>
      </c>
      <c r="AO39" s="18">
        <f>IFERROR(_xlfn.BETA.DIST(DATE(YEAR(AO$2),MONTH(AO$2),15),$AB$2,$AC$2,FALSE,DATE(YEAR($AB39),MONTH($AB39),1),DATE(YEAR($AC39),MONTH($AC39),28)),0)</f>
      </c>
      <c r="AP39" s="18">
        <f>IFERROR(_xlfn.BETA.DIST(DATE(YEAR(AP$2),MONTH(AP$2),15),$AB$2,$AC$2,FALSE,DATE(YEAR($AB39),MONTH($AB39),1),DATE(YEAR($AC39),MONTH($AC39),28)),0)</f>
      </c>
      <c r="AQ39" s="18">
        <f>IFERROR(_xlfn.BETA.DIST(DATE(YEAR(AQ$2),MONTH(AQ$2),15),$AB$2,$AC$2,FALSE,DATE(YEAR($AB39),MONTH($AB39),1),DATE(YEAR($AC39),MONTH($AC39),28)),0)</f>
      </c>
      <c r="AR39" s="18">
        <f>IFERROR(_xlfn.BETA.DIST(DATE(YEAR(AR$2),MONTH(AR$2),15),$AB$2,$AC$2,FALSE,DATE(YEAR($AB39),MONTH($AB39),1),DATE(YEAR($AC39),MONTH($AC39),28)),0)</f>
      </c>
      <c r="AS39" s="18">
        <f>IFERROR(_xlfn.BETA.DIST(DATE(YEAR(AS$2),MONTH(AS$2),15),$AB$2,$AC$2,FALSE,DATE(YEAR($AB39),MONTH($AB39),1),DATE(YEAR($AC39),MONTH($AC39),28)),0)</f>
      </c>
      <c r="AT39" s="18">
        <f>SUM(AE39:AS39)</f>
      </c>
      <c r="AU39" s="18">
        <f>IF(I39&lt;&gt;0,I39,IF($AT39=0,0,AE39/$AT39*$X39))</f>
      </c>
      <c r="AV39" s="18">
        <f>IF(J39&lt;&gt;0,J39,IF($AT39=0,0,AF39/$AT39*$X39))</f>
      </c>
      <c r="AW39" s="18">
        <f>IF(K39&lt;&gt;0,K39,IF($AT39=0,0,AG39/$AT39*$X39))</f>
      </c>
      <c r="AX39" s="18">
        <f>IF(L39&lt;&gt;0,L39,IF($AT39=0,0,AH39/$AT39*$X39))</f>
      </c>
      <c r="AY39" s="18">
        <f>IF(M39&lt;&gt;0,M39,IF($AT39=0,0,AI39/$AT39*$X39))</f>
      </c>
      <c r="AZ39" s="18">
        <f>IF(N39&lt;&gt;0,N39,IF($AT39=0,0,AJ39/$AT39*$X39))</f>
      </c>
      <c r="BA39" s="18">
        <f>IF(O39&lt;&gt;0,O39,IF($AT39=0,0,AK39/$AT39*$X39))</f>
      </c>
      <c r="BB39" s="18">
        <f>IF(P39&lt;&gt;0,P39,IF($AT39=0,0,AL39/$AT39*$X39))</f>
      </c>
      <c r="BC39" s="18">
        <f>IF(Q39&lt;&gt;0,Q39,IF($AT39=0,0,AM39/$AT39*$X39))</f>
      </c>
      <c r="BD39" s="18">
        <f>IF(R39&lt;&gt;0,R39,IF($AT39=0,0,AN39/$AT39*$X39))</f>
      </c>
      <c r="BE39" s="18">
        <f>IF(S39&lt;&gt;0,S39,IF($AT39=0,0,AO39/$AT39*$X39))</f>
      </c>
      <c r="BF39" s="18">
        <f>IF(T39&lt;&gt;0,T39,IF($AT39=0,0,AP39/$AT39*$X39))</f>
      </c>
      <c r="BG39" s="18">
        <f>IF(U39&lt;&gt;0,U39,IF($AT39=0,0,AQ39/$AT39*$X39))</f>
      </c>
      <c r="BH39" s="18">
        <f>IF(V39&lt;&gt;0,V39,IF($AT39=0,0,AR39/$AT39*$X39))</f>
      </c>
      <c r="BI39" s="18">
        <f>IF(W39&lt;&gt;0,W39,IF($AT39=0,0,AS39/$AT39*$X39))</f>
      </c>
      <c r="BJ39" s="18">
        <f>SUM(AU39:BI39)</f>
      </c>
      <c r="BK39" s="18">
        <f>H39-BJ39</f>
      </c>
    </row>
    <row r="40" outlineLevel="1">
      <c r="A40" s="15" t="str">
        <v>16.2.1</v>
      </c>
      <c r="B40" s="15" t="str">
        <v/>
      </c>
      <c r="C40" s="15" t="str">
        <v/>
      </c>
      <c r="D40" s="15" t="str">
        <v>16.2.1</v>
      </c>
      <c r="E40" s="15" t="str">
        <v>Supply Portable set complete with all</v>
      </c>
      <c r="F40" s="15">
        <v>5056.75</v>
      </c>
      <c r="G40" s="15" t="str">
        <v/>
      </c>
      <c r="H40" s="15" t="str">
        <v/>
      </c>
      <c r="I40" s="15" t="str">
        <v/>
      </c>
      <c r="J40" s="15" t="str">
        <v/>
      </c>
      <c r="K40" s="15" t="str">
        <v/>
      </c>
      <c r="L40" s="15" t="str">
        <v/>
      </c>
      <c r="M40" s="15" t="str">
        <v/>
      </c>
      <c r="N40" s="15" t="str">
        <v/>
      </c>
      <c r="O40" s="15" t="str">
        <v/>
      </c>
      <c r="P40" s="15" t="str">
        <v/>
      </c>
      <c r="Q40" s="15" t="str">
        <v/>
      </c>
      <c r="R40" s="15" t="str">
        <v/>
      </c>
      <c r="S40" s="15" t="str">
        <v/>
      </c>
      <c r="T40" s="15" t="str">
        <v/>
      </c>
      <c r="U40" s="15" t="str">
        <v/>
      </c>
      <c r="V40" s="15" t="str">
        <v/>
      </c>
      <c r="W40" s="15" t="str">
        <v/>
      </c>
      <c r="X40" s="15" t="str">
        <v/>
      </c>
      <c r="Y40" s="15" t="str">
        <v/>
      </c>
      <c r="Z40" s="15" t="str">
        <v/>
      </c>
      <c r="AA40" s="15" t="str">
        <v/>
      </c>
      <c r="AB40" s="15" t="str">
        <v/>
      </c>
      <c r="AC40" s="15" t="str">
        <v/>
      </c>
      <c r="AD40" s="5" t="str">
        <v/>
      </c>
      <c r="AE40" s="18">
        <f>IFERROR(_xlfn.BETA.DIST(DATE(YEAR(AE$2),MONTH(AE$2),15),$AB$2,$AC$2,FALSE,DATE(YEAR($AB40),MONTH($AB40),1),DATE(YEAR($AC40),MONTH($AC40),28)),0)</f>
      </c>
      <c r="AF40" s="18">
        <f>IFERROR(_xlfn.BETA.DIST(DATE(YEAR(AF$2),MONTH(AF$2),15),$AB$2,$AC$2,FALSE,DATE(YEAR($AB40),MONTH($AB40),1),DATE(YEAR($AC40),MONTH($AC40),28)),0)</f>
      </c>
      <c r="AG40" s="18">
        <f>IFERROR(_xlfn.BETA.DIST(DATE(YEAR(AG$2),MONTH(AG$2),15),$AB$2,$AC$2,FALSE,DATE(YEAR($AB40),MONTH($AB40),1),DATE(YEAR($AC40),MONTH($AC40),28)),0)</f>
      </c>
      <c r="AH40" s="18">
        <f>IFERROR(_xlfn.BETA.DIST(DATE(YEAR(AH$2),MONTH(AH$2),15),$AB$2,$AC$2,FALSE,DATE(YEAR($AB40),MONTH($AB40),1),DATE(YEAR($AC40),MONTH($AC40),28)),0)</f>
      </c>
      <c r="AI40" s="18">
        <f>IFERROR(_xlfn.BETA.DIST(DATE(YEAR(AI$2),MONTH(AI$2),15),$AB$2,$AC$2,FALSE,DATE(YEAR($AB40),MONTH($AB40),1),DATE(YEAR($AC40),MONTH($AC40),28)),0)</f>
      </c>
      <c r="AJ40" s="18">
        <f>IFERROR(_xlfn.BETA.DIST(DATE(YEAR(AJ$2),MONTH(AJ$2),15),$AB$2,$AC$2,FALSE,DATE(YEAR($AB40),MONTH($AB40),1),DATE(YEAR($AC40),MONTH($AC40),28)),0)</f>
      </c>
      <c r="AK40" s="18">
        <f>IFERROR(_xlfn.BETA.DIST(DATE(YEAR(AK$2),MONTH(AK$2),15),$AB$2,$AC$2,FALSE,DATE(YEAR($AB40),MONTH($AB40),1),DATE(YEAR($AC40),MONTH($AC40),28)),0)</f>
      </c>
      <c r="AL40" s="18">
        <f>IFERROR(_xlfn.BETA.DIST(DATE(YEAR(AL$2),MONTH(AL$2),15),$AB$2,$AC$2,FALSE,DATE(YEAR($AB40),MONTH($AB40),1),DATE(YEAR($AC40),MONTH($AC40),28)),0)</f>
      </c>
      <c r="AM40" s="18">
        <f>IFERROR(_xlfn.BETA.DIST(DATE(YEAR(AM$2),MONTH(AM$2),15),$AB$2,$AC$2,FALSE,DATE(YEAR($AB40),MONTH($AB40),1),DATE(YEAR($AC40),MONTH($AC40),28)),0)</f>
      </c>
      <c r="AN40" s="18">
        <f>IFERROR(_xlfn.BETA.DIST(DATE(YEAR(AN$2),MONTH(AN$2),15),$AB$2,$AC$2,FALSE,DATE(YEAR($AB40),MONTH($AB40),1),DATE(YEAR($AC40),MONTH($AC40),28)),0)</f>
      </c>
      <c r="AO40" s="18">
        <f>IFERROR(_xlfn.BETA.DIST(DATE(YEAR(AO$2),MONTH(AO$2),15),$AB$2,$AC$2,FALSE,DATE(YEAR($AB40),MONTH($AB40),1),DATE(YEAR($AC40),MONTH($AC40),28)),0)</f>
      </c>
      <c r="AP40" s="18">
        <f>IFERROR(_xlfn.BETA.DIST(DATE(YEAR(AP$2),MONTH(AP$2),15),$AB$2,$AC$2,FALSE,DATE(YEAR($AB40),MONTH($AB40),1),DATE(YEAR($AC40),MONTH($AC40),28)),0)</f>
      </c>
      <c r="AQ40" s="18">
        <f>IFERROR(_xlfn.BETA.DIST(DATE(YEAR(AQ$2),MONTH(AQ$2),15),$AB$2,$AC$2,FALSE,DATE(YEAR($AB40),MONTH($AB40),1),DATE(YEAR($AC40),MONTH($AC40),28)),0)</f>
      </c>
      <c r="AR40" s="18">
        <f>IFERROR(_xlfn.BETA.DIST(DATE(YEAR(AR$2),MONTH(AR$2),15),$AB$2,$AC$2,FALSE,DATE(YEAR($AB40),MONTH($AB40),1),DATE(YEAR($AC40),MONTH($AC40),28)),0)</f>
      </c>
      <c r="AS40" s="18">
        <f>IFERROR(_xlfn.BETA.DIST(DATE(YEAR(AS$2),MONTH(AS$2),15),$AB$2,$AC$2,FALSE,DATE(YEAR($AB40),MONTH($AB40),1),DATE(YEAR($AC40),MONTH($AC40),28)),0)</f>
      </c>
      <c r="AT40" s="18">
        <f>SUM(AE40:AS40)</f>
      </c>
      <c r="AU40" s="18">
        <f>IF(I40&lt;&gt;0,I40,IF($AT40=0,0,AE40/$AT40*$X40))</f>
      </c>
      <c r="AV40" s="18">
        <f>IF(J40&lt;&gt;0,J40,IF($AT40=0,0,AF40/$AT40*$X40))</f>
      </c>
      <c r="AW40" s="18">
        <f>IF(K40&lt;&gt;0,K40,IF($AT40=0,0,AG40/$AT40*$X40))</f>
      </c>
      <c r="AX40" s="18">
        <f>IF(L40&lt;&gt;0,L40,IF($AT40=0,0,AH40/$AT40*$X40))</f>
      </c>
      <c r="AY40" s="18">
        <f>IF(M40&lt;&gt;0,M40,IF($AT40=0,0,AI40/$AT40*$X40))</f>
      </c>
      <c r="AZ40" s="18">
        <f>IF(N40&lt;&gt;0,N40,IF($AT40=0,0,AJ40/$AT40*$X40))</f>
      </c>
      <c r="BA40" s="18">
        <f>IF(O40&lt;&gt;0,O40,IF($AT40=0,0,AK40/$AT40*$X40))</f>
      </c>
      <c r="BB40" s="18">
        <f>IF(P40&lt;&gt;0,P40,IF($AT40=0,0,AL40/$AT40*$X40))</f>
      </c>
      <c r="BC40" s="18">
        <f>IF(Q40&lt;&gt;0,Q40,IF($AT40=0,0,AM40/$AT40*$X40))</f>
      </c>
      <c r="BD40" s="18">
        <f>IF(R40&lt;&gt;0,R40,IF($AT40=0,0,AN40/$AT40*$X40))</f>
      </c>
      <c r="BE40" s="18">
        <f>IF(S40&lt;&gt;0,S40,IF($AT40=0,0,AO40/$AT40*$X40))</f>
      </c>
      <c r="BF40" s="18">
        <f>IF(T40&lt;&gt;0,T40,IF($AT40=0,0,AP40/$AT40*$X40))</f>
      </c>
      <c r="BG40" s="18">
        <f>IF(U40&lt;&gt;0,U40,IF($AT40=0,0,AQ40/$AT40*$X40))</f>
      </c>
      <c r="BH40" s="18">
        <f>IF(V40&lt;&gt;0,V40,IF($AT40=0,0,AR40/$AT40*$X40))</f>
      </c>
      <c r="BI40" s="18">
        <f>IF(W40&lt;&gt;0,W40,IF($AT40=0,0,AS40/$AT40*$X40))</f>
      </c>
      <c r="BJ40" s="18">
        <f>SUM(AU40:BI40)</f>
      </c>
      <c r="BK40" s="15" t="str">
        <v/>
      </c>
    </row>
    <row r="41" outlineLevel="2">
      <c r="A41" s="5" t="str">
        <v>16.2.1</v>
      </c>
      <c r="B41" s="5" t="str">
        <v>BSPRELGENTL02</v>
      </c>
      <c r="C41" s="5" t="str">
        <v>BSPRELGENTL02</v>
      </c>
      <c r="D41" s="19">
        <v>0.1</v>
      </c>
      <c r="E41" s="5" t="str">
        <v>Advanced Payment PO EUR</v>
      </c>
      <c r="F41" s="5" t="str">
        <v/>
      </c>
      <c r="G41" s="18">
        <f>F40*D41</f>
      </c>
      <c r="H41" s="18">
        <f>G41</f>
      </c>
      <c r="I41" s="18">
        <v>0</v>
      </c>
      <c r="J41" s="18">
        <v>0</v>
      </c>
      <c r="K41" s="18">
        <v>0</v>
      </c>
      <c r="L41" s="18">
        <v>0</v>
      </c>
      <c r="M41" s="18">
        <v>0</v>
      </c>
      <c r="N41" s="18">
        <v>0</v>
      </c>
      <c r="O41" s="18">
        <v>0</v>
      </c>
      <c r="P41" s="18">
        <v>0</v>
      </c>
      <c r="Q41" s="18">
        <v>0</v>
      </c>
      <c r="R41" s="18">
        <v>0</v>
      </c>
      <c r="S41" s="18">
        <v>0</v>
      </c>
      <c r="T41" s="18">
        <v>0</v>
      </c>
      <c r="U41" s="18">
        <v>0</v>
      </c>
      <c r="V41" s="18">
        <v>0</v>
      </c>
      <c r="W41" s="18">
        <v>0</v>
      </c>
      <c r="X41" s="18">
        <f>H41-SUM(I41:W41)</f>
      </c>
      <c r="Y41" s="20">
        <v>46030</v>
      </c>
      <c r="Z41" s="20">
        <v>46030</v>
      </c>
      <c r="AA41" s="18">
        <v>0</v>
      </c>
      <c r="AB41" s="20">
        <f>Y41+AA41</f>
      </c>
      <c r="AC41" s="20">
        <f>AA41+Z41</f>
      </c>
      <c r="AD41" s="5" t="str">
        <v/>
      </c>
      <c r="AE41" s="18">
        <f>IFERROR(_xlfn.BETA.DIST(DATE(YEAR(AE$2),MONTH(AE$2),15),$AB$2,$AC$2,FALSE,DATE(YEAR($AB41),MONTH($AB41),1),DATE(YEAR($AC41),MONTH($AC41),28)),0)</f>
      </c>
      <c r="AF41" s="18">
        <f>IFERROR(_xlfn.BETA.DIST(DATE(YEAR(AF$2),MONTH(AF$2),15),$AB$2,$AC$2,FALSE,DATE(YEAR($AB41),MONTH($AB41),1),DATE(YEAR($AC41),MONTH($AC41),28)),0)</f>
      </c>
      <c r="AG41" s="18">
        <f>IFERROR(_xlfn.BETA.DIST(DATE(YEAR(AG$2),MONTH(AG$2),15),$AB$2,$AC$2,FALSE,DATE(YEAR($AB41),MONTH($AB41),1),DATE(YEAR($AC41),MONTH($AC41),28)),0)</f>
      </c>
      <c r="AH41" s="18">
        <f>IFERROR(_xlfn.BETA.DIST(DATE(YEAR(AH$2),MONTH(AH$2),15),$AB$2,$AC$2,FALSE,DATE(YEAR($AB41),MONTH($AB41),1),DATE(YEAR($AC41),MONTH($AC41),28)),0)</f>
      </c>
      <c r="AI41" s="18">
        <f>IFERROR(_xlfn.BETA.DIST(DATE(YEAR(AI$2),MONTH(AI$2),15),$AB$2,$AC$2,FALSE,DATE(YEAR($AB41),MONTH($AB41),1),DATE(YEAR($AC41),MONTH($AC41),28)),0)</f>
      </c>
      <c r="AJ41" s="18">
        <f>IFERROR(_xlfn.BETA.DIST(DATE(YEAR(AJ$2),MONTH(AJ$2),15),$AB$2,$AC$2,FALSE,DATE(YEAR($AB41),MONTH($AB41),1),DATE(YEAR($AC41),MONTH($AC41),28)),0)</f>
      </c>
      <c r="AK41" s="18">
        <f>IFERROR(_xlfn.BETA.DIST(DATE(YEAR(AK$2),MONTH(AK$2),15),$AB$2,$AC$2,FALSE,DATE(YEAR($AB41),MONTH($AB41),1),DATE(YEAR($AC41),MONTH($AC41),28)),0)</f>
      </c>
      <c r="AL41" s="18">
        <f>IFERROR(_xlfn.BETA.DIST(DATE(YEAR(AL$2),MONTH(AL$2),15),$AB$2,$AC$2,FALSE,DATE(YEAR($AB41),MONTH($AB41),1),DATE(YEAR($AC41),MONTH($AC41),28)),0)</f>
      </c>
      <c r="AM41" s="18">
        <f>IFERROR(_xlfn.BETA.DIST(DATE(YEAR(AM$2),MONTH(AM$2),15),$AB$2,$AC$2,FALSE,DATE(YEAR($AB41),MONTH($AB41),1),DATE(YEAR($AC41),MONTH($AC41),28)),0)</f>
      </c>
      <c r="AN41" s="18">
        <f>IFERROR(_xlfn.BETA.DIST(DATE(YEAR(AN$2),MONTH(AN$2),15),$AB$2,$AC$2,FALSE,DATE(YEAR($AB41),MONTH($AB41),1),DATE(YEAR($AC41),MONTH($AC41),28)),0)</f>
      </c>
      <c r="AO41" s="18">
        <f>IFERROR(_xlfn.BETA.DIST(DATE(YEAR(AO$2),MONTH(AO$2),15),$AB$2,$AC$2,FALSE,DATE(YEAR($AB41),MONTH($AB41),1),DATE(YEAR($AC41),MONTH($AC41),28)),0)</f>
      </c>
      <c r="AP41" s="18">
        <f>IFERROR(_xlfn.BETA.DIST(DATE(YEAR(AP$2),MONTH(AP$2),15),$AB$2,$AC$2,FALSE,DATE(YEAR($AB41),MONTH($AB41),1),DATE(YEAR($AC41),MONTH($AC41),28)),0)</f>
      </c>
      <c r="AQ41" s="18">
        <f>IFERROR(_xlfn.BETA.DIST(DATE(YEAR(AQ$2),MONTH(AQ$2),15),$AB$2,$AC$2,FALSE,DATE(YEAR($AB41),MONTH($AB41),1),DATE(YEAR($AC41),MONTH($AC41),28)),0)</f>
      </c>
      <c r="AR41" s="18">
        <f>IFERROR(_xlfn.BETA.DIST(DATE(YEAR(AR$2),MONTH(AR$2),15),$AB$2,$AC$2,FALSE,DATE(YEAR($AB41),MONTH($AB41),1),DATE(YEAR($AC41),MONTH($AC41),28)),0)</f>
      </c>
      <c r="AS41" s="18">
        <f>IFERROR(_xlfn.BETA.DIST(DATE(YEAR(AS$2),MONTH(AS$2),15),$AB$2,$AC$2,FALSE,DATE(YEAR($AB41),MONTH($AB41),1),DATE(YEAR($AC41),MONTH($AC41),28)),0)</f>
      </c>
      <c r="AT41" s="18">
        <f>SUM(AE41:AS41)</f>
      </c>
      <c r="AU41" s="18">
        <f>IF(I41&lt;&gt;0,I41,IF($AT41=0,0,AE41/$AT41*$X41))</f>
      </c>
      <c r="AV41" s="18">
        <f>IF(J41&lt;&gt;0,J41,IF($AT41=0,0,AF41/$AT41*$X41))</f>
      </c>
      <c r="AW41" s="18">
        <f>IF(K41&lt;&gt;0,K41,IF($AT41=0,0,AG41/$AT41*$X41))</f>
      </c>
      <c r="AX41" s="18">
        <f>IF(L41&lt;&gt;0,L41,IF($AT41=0,0,AH41/$AT41*$X41))</f>
      </c>
      <c r="AY41" s="18">
        <f>IF(M41&lt;&gt;0,M41,IF($AT41=0,0,AI41/$AT41*$X41))</f>
      </c>
      <c r="AZ41" s="18">
        <f>IF(N41&lt;&gt;0,N41,IF($AT41=0,0,AJ41/$AT41*$X41))</f>
      </c>
      <c r="BA41" s="18">
        <f>IF(O41&lt;&gt;0,O41,IF($AT41=0,0,AK41/$AT41*$X41))</f>
      </c>
      <c r="BB41" s="18">
        <f>IF(P41&lt;&gt;0,P41,IF($AT41=0,0,AL41/$AT41*$X41))</f>
      </c>
      <c r="BC41" s="18">
        <f>IF(Q41&lt;&gt;0,Q41,IF($AT41=0,0,AM41/$AT41*$X41))</f>
      </c>
      <c r="BD41" s="18">
        <f>IF(R41&lt;&gt;0,R41,IF($AT41=0,0,AN41/$AT41*$X41))</f>
      </c>
      <c r="BE41" s="18">
        <f>IF(S41&lt;&gt;0,S41,IF($AT41=0,0,AO41/$AT41*$X41))</f>
      </c>
      <c r="BF41" s="18">
        <f>IF(T41&lt;&gt;0,T41,IF($AT41=0,0,AP41/$AT41*$X41))</f>
      </c>
      <c r="BG41" s="18">
        <f>IF(U41&lt;&gt;0,U41,IF($AT41=0,0,AQ41/$AT41*$X41))</f>
      </c>
      <c r="BH41" s="18">
        <f>IF(V41&lt;&gt;0,V41,IF($AT41=0,0,AR41/$AT41*$X41))</f>
      </c>
      <c r="BI41" s="18">
        <f>IF(W41&lt;&gt;0,W41,IF($AT41=0,0,AS41/$AT41*$X41))</f>
      </c>
      <c r="BJ41" s="18">
        <f>SUM(AU41:BI41)</f>
      </c>
      <c r="BK41" s="18">
        <f>H41-BJ41</f>
      </c>
    </row>
    <row r="42" outlineLevel="2">
      <c r="A42" s="5" t="str">
        <v>16.2.1</v>
      </c>
      <c r="B42" s="5" t="str">
        <v>BSPRELGENTL05</v>
      </c>
      <c r="C42" s="5" t="str">
        <v>BSPRELGENTL05</v>
      </c>
      <c r="D42" s="19">
        <v>0.4</v>
      </c>
      <c r="E42" s="5" t="str">
        <v>Shipping MAT EUR</v>
      </c>
      <c r="F42" s="5" t="str">
        <v/>
      </c>
      <c r="G42" s="18">
        <f>F40*D42</f>
      </c>
      <c r="H42" s="18">
        <f>G42</f>
      </c>
      <c r="I42" s="18">
        <v>0</v>
      </c>
      <c r="J42" s="18">
        <v>0</v>
      </c>
      <c r="K42" s="18">
        <v>0</v>
      </c>
      <c r="L42" s="18">
        <v>0</v>
      </c>
      <c r="M42" s="18">
        <v>0</v>
      </c>
      <c r="N42" s="18">
        <v>0</v>
      </c>
      <c r="O42" s="18">
        <v>0</v>
      </c>
      <c r="P42" s="18">
        <v>0</v>
      </c>
      <c r="Q42" s="18">
        <v>0</v>
      </c>
      <c r="R42" s="18">
        <v>0</v>
      </c>
      <c r="S42" s="18">
        <v>0</v>
      </c>
      <c r="T42" s="18">
        <v>0</v>
      </c>
      <c r="U42" s="18">
        <v>0</v>
      </c>
      <c r="V42" s="18">
        <v>0</v>
      </c>
      <c r="W42" s="18">
        <v>0</v>
      </c>
      <c r="X42" s="18">
        <f>H42-SUM(I42:W42)</f>
      </c>
      <c r="Y42" s="20">
        <v>46280</v>
      </c>
      <c r="Z42" s="20">
        <v>46280</v>
      </c>
      <c r="AA42" s="18">
        <v>15</v>
      </c>
      <c r="AB42" s="20">
        <f>Y42+AA42</f>
      </c>
      <c r="AC42" s="20">
        <f>AA42+Z42</f>
      </c>
      <c r="AD42" s="5" t="str">
        <v/>
      </c>
      <c r="AE42" s="18">
        <f>IFERROR(_xlfn.BETA.DIST(DATE(YEAR(AE$2),MONTH(AE$2),15),$AB$2,$AC$2,FALSE,DATE(YEAR($AB42),MONTH($AB42),1),DATE(YEAR($AC42),MONTH($AC42),28)),0)</f>
      </c>
      <c r="AF42" s="18">
        <f>IFERROR(_xlfn.BETA.DIST(DATE(YEAR(AF$2),MONTH(AF$2),15),$AB$2,$AC$2,FALSE,DATE(YEAR($AB42),MONTH($AB42),1),DATE(YEAR($AC42),MONTH($AC42),28)),0)</f>
      </c>
      <c r="AG42" s="18">
        <f>IFERROR(_xlfn.BETA.DIST(DATE(YEAR(AG$2),MONTH(AG$2),15),$AB$2,$AC$2,FALSE,DATE(YEAR($AB42),MONTH($AB42),1),DATE(YEAR($AC42),MONTH($AC42),28)),0)</f>
      </c>
      <c r="AH42" s="18">
        <f>IFERROR(_xlfn.BETA.DIST(DATE(YEAR(AH$2),MONTH(AH$2),15),$AB$2,$AC$2,FALSE,DATE(YEAR($AB42),MONTH($AB42),1),DATE(YEAR($AC42),MONTH($AC42),28)),0)</f>
      </c>
      <c r="AI42" s="18">
        <f>IFERROR(_xlfn.BETA.DIST(DATE(YEAR(AI$2),MONTH(AI$2),15),$AB$2,$AC$2,FALSE,DATE(YEAR($AB42),MONTH($AB42),1),DATE(YEAR($AC42),MONTH($AC42),28)),0)</f>
      </c>
      <c r="AJ42" s="18">
        <f>IFERROR(_xlfn.BETA.DIST(DATE(YEAR(AJ$2),MONTH(AJ$2),15),$AB$2,$AC$2,FALSE,DATE(YEAR($AB42),MONTH($AB42),1),DATE(YEAR($AC42),MONTH($AC42),28)),0)</f>
      </c>
      <c r="AK42" s="18">
        <f>IFERROR(_xlfn.BETA.DIST(DATE(YEAR(AK$2),MONTH(AK$2),15),$AB$2,$AC$2,FALSE,DATE(YEAR($AB42),MONTH($AB42),1),DATE(YEAR($AC42),MONTH($AC42),28)),0)</f>
      </c>
      <c r="AL42" s="18">
        <f>IFERROR(_xlfn.BETA.DIST(DATE(YEAR(AL$2),MONTH(AL$2),15),$AB$2,$AC$2,FALSE,DATE(YEAR($AB42),MONTH($AB42),1),DATE(YEAR($AC42),MONTH($AC42),28)),0)</f>
      </c>
      <c r="AM42" s="18">
        <f>IFERROR(_xlfn.BETA.DIST(DATE(YEAR(AM$2),MONTH(AM$2),15),$AB$2,$AC$2,FALSE,DATE(YEAR($AB42),MONTH($AB42),1),DATE(YEAR($AC42),MONTH($AC42),28)),0)</f>
      </c>
      <c r="AN42" s="18">
        <f>IFERROR(_xlfn.BETA.DIST(DATE(YEAR(AN$2),MONTH(AN$2),15),$AB$2,$AC$2,FALSE,DATE(YEAR($AB42),MONTH($AB42),1),DATE(YEAR($AC42),MONTH($AC42),28)),0)</f>
      </c>
      <c r="AO42" s="18">
        <f>IFERROR(_xlfn.BETA.DIST(DATE(YEAR(AO$2),MONTH(AO$2),15),$AB$2,$AC$2,FALSE,DATE(YEAR($AB42),MONTH($AB42),1),DATE(YEAR($AC42),MONTH($AC42),28)),0)</f>
      </c>
      <c r="AP42" s="18">
        <f>IFERROR(_xlfn.BETA.DIST(DATE(YEAR(AP$2),MONTH(AP$2),15),$AB$2,$AC$2,FALSE,DATE(YEAR($AB42),MONTH($AB42),1),DATE(YEAR($AC42),MONTH($AC42),28)),0)</f>
      </c>
      <c r="AQ42" s="18">
        <f>IFERROR(_xlfn.BETA.DIST(DATE(YEAR(AQ$2),MONTH(AQ$2),15),$AB$2,$AC$2,FALSE,DATE(YEAR($AB42),MONTH($AB42),1),DATE(YEAR($AC42),MONTH($AC42),28)),0)</f>
      </c>
      <c r="AR42" s="18">
        <f>IFERROR(_xlfn.BETA.DIST(DATE(YEAR(AR$2),MONTH(AR$2),15),$AB$2,$AC$2,FALSE,DATE(YEAR($AB42),MONTH($AB42),1),DATE(YEAR($AC42),MONTH($AC42),28)),0)</f>
      </c>
      <c r="AS42" s="18">
        <f>IFERROR(_xlfn.BETA.DIST(DATE(YEAR(AS$2),MONTH(AS$2),15),$AB$2,$AC$2,FALSE,DATE(YEAR($AB42),MONTH($AB42),1),DATE(YEAR($AC42),MONTH($AC42),28)),0)</f>
      </c>
      <c r="AT42" s="18">
        <f>SUM(AE42:AS42)</f>
      </c>
      <c r="AU42" s="18">
        <f>IF(I42&lt;&gt;0,I42,IF($AT42=0,0,AE42/$AT42*$X42))</f>
      </c>
      <c r="AV42" s="18">
        <f>IF(J42&lt;&gt;0,J42,IF($AT42=0,0,AF42/$AT42*$X42))</f>
      </c>
      <c r="AW42" s="18">
        <f>IF(K42&lt;&gt;0,K42,IF($AT42=0,0,AG42/$AT42*$X42))</f>
      </c>
      <c r="AX42" s="18">
        <f>IF(L42&lt;&gt;0,L42,IF($AT42=0,0,AH42/$AT42*$X42))</f>
      </c>
      <c r="AY42" s="18">
        <f>IF(M42&lt;&gt;0,M42,IF($AT42=0,0,AI42/$AT42*$X42))</f>
      </c>
      <c r="AZ42" s="18">
        <f>IF(N42&lt;&gt;0,N42,IF($AT42=0,0,AJ42/$AT42*$X42))</f>
      </c>
      <c r="BA42" s="18">
        <f>IF(O42&lt;&gt;0,O42,IF($AT42=0,0,AK42/$AT42*$X42))</f>
      </c>
      <c r="BB42" s="18">
        <f>IF(P42&lt;&gt;0,P42,IF($AT42=0,0,AL42/$AT42*$X42))</f>
      </c>
      <c r="BC42" s="18">
        <f>IF(Q42&lt;&gt;0,Q42,IF($AT42=0,0,AM42/$AT42*$X42))</f>
      </c>
      <c r="BD42" s="18">
        <f>IF(R42&lt;&gt;0,R42,IF($AT42=0,0,AN42/$AT42*$X42))</f>
      </c>
      <c r="BE42" s="18">
        <f>IF(S42&lt;&gt;0,S42,IF($AT42=0,0,AO42/$AT42*$X42))</f>
      </c>
      <c r="BF42" s="18">
        <f>IF(T42&lt;&gt;0,T42,IF($AT42=0,0,AP42/$AT42*$X42))</f>
      </c>
      <c r="BG42" s="18">
        <f>IF(U42&lt;&gt;0,U42,IF($AT42=0,0,AQ42/$AT42*$X42))</f>
      </c>
      <c r="BH42" s="18">
        <f>IF(V42&lt;&gt;0,V42,IF($AT42=0,0,AR42/$AT42*$X42))</f>
      </c>
      <c r="BI42" s="18">
        <f>IF(W42&lt;&gt;0,W42,IF($AT42=0,0,AS42/$AT42*$X42))</f>
      </c>
      <c r="BJ42" s="18">
        <f>SUM(AU42:BI42)</f>
      </c>
      <c r="BK42" s="18">
        <f>H42-BJ42</f>
      </c>
    </row>
    <row r="43" outlineLevel="2">
      <c r="A43" s="5" t="str">
        <v>16.2.1</v>
      </c>
      <c r="B43" s="5" t="str">
        <v>BSPRELGENTL07</v>
      </c>
      <c r="C43" s="5" t="str">
        <v>BSPRELGENTL07</v>
      </c>
      <c r="D43" s="19">
        <v>0.4</v>
      </c>
      <c r="E43" s="5" t="str">
        <v>Delivery MAT EUR</v>
      </c>
      <c r="F43" s="5" t="str">
        <v/>
      </c>
      <c r="G43" s="18">
        <f>F40*D43</f>
      </c>
      <c r="H43" s="18">
        <f>G43</f>
      </c>
      <c r="I43" s="18">
        <v>0</v>
      </c>
      <c r="J43" s="18">
        <v>0</v>
      </c>
      <c r="K43" s="18">
        <v>0</v>
      </c>
      <c r="L43" s="18">
        <v>0</v>
      </c>
      <c r="M43" s="18">
        <v>0</v>
      </c>
      <c r="N43" s="18">
        <v>0</v>
      </c>
      <c r="O43" s="18">
        <v>0</v>
      </c>
      <c r="P43" s="18">
        <v>0</v>
      </c>
      <c r="Q43" s="18">
        <v>0</v>
      </c>
      <c r="R43" s="18">
        <v>0</v>
      </c>
      <c r="S43" s="18">
        <v>0</v>
      </c>
      <c r="T43" s="18">
        <v>0</v>
      </c>
      <c r="U43" s="18">
        <v>0</v>
      </c>
      <c r="V43" s="18">
        <v>0</v>
      </c>
      <c r="W43" s="18">
        <v>0</v>
      </c>
      <c r="X43" s="18">
        <f>H43-SUM(I43:W43)</f>
      </c>
      <c r="Y43" s="20">
        <v>46347</v>
      </c>
      <c r="Z43" s="20">
        <v>46347</v>
      </c>
      <c r="AA43" s="18">
        <v>30</v>
      </c>
      <c r="AB43" s="20">
        <f>Y43+AA43</f>
      </c>
      <c r="AC43" s="20">
        <f>AA43+Z43</f>
      </c>
      <c r="AD43" s="5" t="str">
        <v/>
      </c>
      <c r="AE43" s="18">
        <f>IFERROR(_xlfn.BETA.DIST(DATE(YEAR(AE$2),MONTH(AE$2),15),$AB$2,$AC$2,FALSE,DATE(YEAR($AB43),MONTH($AB43),1),DATE(YEAR($AC43),MONTH($AC43),28)),0)</f>
      </c>
      <c r="AF43" s="18">
        <f>IFERROR(_xlfn.BETA.DIST(DATE(YEAR(AF$2),MONTH(AF$2),15),$AB$2,$AC$2,FALSE,DATE(YEAR($AB43),MONTH($AB43),1),DATE(YEAR($AC43),MONTH($AC43),28)),0)</f>
      </c>
      <c r="AG43" s="18">
        <f>IFERROR(_xlfn.BETA.DIST(DATE(YEAR(AG$2),MONTH(AG$2),15),$AB$2,$AC$2,FALSE,DATE(YEAR($AB43),MONTH($AB43),1),DATE(YEAR($AC43),MONTH($AC43),28)),0)</f>
      </c>
      <c r="AH43" s="18">
        <f>IFERROR(_xlfn.BETA.DIST(DATE(YEAR(AH$2),MONTH(AH$2),15),$AB$2,$AC$2,FALSE,DATE(YEAR($AB43),MONTH($AB43),1),DATE(YEAR($AC43),MONTH($AC43),28)),0)</f>
      </c>
      <c r="AI43" s="18">
        <f>IFERROR(_xlfn.BETA.DIST(DATE(YEAR(AI$2),MONTH(AI$2),15),$AB$2,$AC$2,FALSE,DATE(YEAR($AB43),MONTH($AB43),1),DATE(YEAR($AC43),MONTH($AC43),28)),0)</f>
      </c>
      <c r="AJ43" s="18">
        <f>IFERROR(_xlfn.BETA.DIST(DATE(YEAR(AJ$2),MONTH(AJ$2),15),$AB$2,$AC$2,FALSE,DATE(YEAR($AB43),MONTH($AB43),1),DATE(YEAR($AC43),MONTH($AC43),28)),0)</f>
      </c>
      <c r="AK43" s="18">
        <f>IFERROR(_xlfn.BETA.DIST(DATE(YEAR(AK$2),MONTH(AK$2),15),$AB$2,$AC$2,FALSE,DATE(YEAR($AB43),MONTH($AB43),1),DATE(YEAR($AC43),MONTH($AC43),28)),0)</f>
      </c>
      <c r="AL43" s="18">
        <f>IFERROR(_xlfn.BETA.DIST(DATE(YEAR(AL$2),MONTH(AL$2),15),$AB$2,$AC$2,FALSE,DATE(YEAR($AB43),MONTH($AB43),1),DATE(YEAR($AC43),MONTH($AC43),28)),0)</f>
      </c>
      <c r="AM43" s="18">
        <f>IFERROR(_xlfn.BETA.DIST(DATE(YEAR(AM$2),MONTH(AM$2),15),$AB$2,$AC$2,FALSE,DATE(YEAR($AB43),MONTH($AB43),1),DATE(YEAR($AC43),MONTH($AC43),28)),0)</f>
      </c>
      <c r="AN43" s="18">
        <f>IFERROR(_xlfn.BETA.DIST(DATE(YEAR(AN$2),MONTH(AN$2),15),$AB$2,$AC$2,FALSE,DATE(YEAR($AB43),MONTH($AB43),1),DATE(YEAR($AC43),MONTH($AC43),28)),0)</f>
      </c>
      <c r="AO43" s="18">
        <f>IFERROR(_xlfn.BETA.DIST(DATE(YEAR(AO$2),MONTH(AO$2),15),$AB$2,$AC$2,FALSE,DATE(YEAR($AB43),MONTH($AB43),1),DATE(YEAR($AC43),MONTH($AC43),28)),0)</f>
      </c>
      <c r="AP43" s="18">
        <f>IFERROR(_xlfn.BETA.DIST(DATE(YEAR(AP$2),MONTH(AP$2),15),$AB$2,$AC$2,FALSE,DATE(YEAR($AB43),MONTH($AB43),1),DATE(YEAR($AC43),MONTH($AC43),28)),0)</f>
      </c>
      <c r="AQ43" s="18">
        <f>IFERROR(_xlfn.BETA.DIST(DATE(YEAR(AQ$2),MONTH(AQ$2),15),$AB$2,$AC$2,FALSE,DATE(YEAR($AB43),MONTH($AB43),1),DATE(YEAR($AC43),MONTH($AC43),28)),0)</f>
      </c>
      <c r="AR43" s="18">
        <f>IFERROR(_xlfn.BETA.DIST(DATE(YEAR(AR$2),MONTH(AR$2),15),$AB$2,$AC$2,FALSE,DATE(YEAR($AB43),MONTH($AB43),1),DATE(YEAR($AC43),MONTH($AC43),28)),0)</f>
      </c>
      <c r="AS43" s="18">
        <f>IFERROR(_xlfn.BETA.DIST(DATE(YEAR(AS$2),MONTH(AS$2),15),$AB$2,$AC$2,FALSE,DATE(YEAR($AB43),MONTH($AB43),1),DATE(YEAR($AC43),MONTH($AC43),28)),0)</f>
      </c>
      <c r="AT43" s="18">
        <f>SUM(AE43:AS43)</f>
      </c>
      <c r="AU43" s="18">
        <f>IF(I43&lt;&gt;0,I43,IF($AT43=0,0,AE43/$AT43*$X43))</f>
      </c>
      <c r="AV43" s="18">
        <f>IF(J43&lt;&gt;0,J43,IF($AT43=0,0,AF43/$AT43*$X43))</f>
      </c>
      <c r="AW43" s="18">
        <f>IF(K43&lt;&gt;0,K43,IF($AT43=0,0,AG43/$AT43*$X43))</f>
      </c>
      <c r="AX43" s="18">
        <f>IF(L43&lt;&gt;0,L43,IF($AT43=0,0,AH43/$AT43*$X43))</f>
      </c>
      <c r="AY43" s="18">
        <f>IF(M43&lt;&gt;0,M43,IF($AT43=0,0,AI43/$AT43*$X43))</f>
      </c>
      <c r="AZ43" s="18">
        <f>IF(N43&lt;&gt;0,N43,IF($AT43=0,0,AJ43/$AT43*$X43))</f>
      </c>
      <c r="BA43" s="18">
        <f>IF(O43&lt;&gt;0,O43,IF($AT43=0,0,AK43/$AT43*$X43))</f>
      </c>
      <c r="BB43" s="18">
        <f>IF(P43&lt;&gt;0,P43,IF($AT43=0,0,AL43/$AT43*$X43))</f>
      </c>
      <c r="BC43" s="18">
        <f>IF(Q43&lt;&gt;0,Q43,IF($AT43=0,0,AM43/$AT43*$X43))</f>
      </c>
      <c r="BD43" s="18">
        <f>IF(R43&lt;&gt;0,R43,IF($AT43=0,0,AN43/$AT43*$X43))</f>
      </c>
      <c r="BE43" s="18">
        <f>IF(S43&lt;&gt;0,S43,IF($AT43=0,0,AO43/$AT43*$X43))</f>
      </c>
      <c r="BF43" s="18">
        <f>IF(T43&lt;&gt;0,T43,IF($AT43=0,0,AP43/$AT43*$X43))</f>
      </c>
      <c r="BG43" s="18">
        <f>IF(U43&lt;&gt;0,U43,IF($AT43=0,0,AQ43/$AT43*$X43))</f>
      </c>
      <c r="BH43" s="18">
        <f>IF(V43&lt;&gt;0,V43,IF($AT43=0,0,AR43/$AT43*$X43))</f>
      </c>
      <c r="BI43" s="18">
        <f>IF(W43&lt;&gt;0,W43,IF($AT43=0,0,AS43/$AT43*$X43))</f>
      </c>
      <c r="BJ43" s="18">
        <f>SUM(AU43:BI43)</f>
      </c>
      <c r="BK43" s="18">
        <f>H43-BJ43</f>
      </c>
    </row>
    <row r="44" outlineLevel="2">
      <c r="A44" s="5" t="str">
        <v>16.2.1</v>
      </c>
      <c r="B44" s="5" t="str">
        <v>BSKDGNGENGR07</v>
      </c>
      <c r="C44" s="5" t="str">
        <v>BSKDGNGENGR07</v>
      </c>
      <c r="D44" s="19">
        <v>0.1</v>
      </c>
      <c r="E44" s="5" t="str">
        <v>CCC</v>
      </c>
      <c r="F44" s="5" t="str">
        <v/>
      </c>
      <c r="G44" s="18">
        <f>F40*D44</f>
      </c>
      <c r="H44" s="18">
        <f>G44</f>
      </c>
      <c r="I44" s="18">
        <v>0</v>
      </c>
      <c r="J44" s="18">
        <v>0</v>
      </c>
      <c r="K44" s="18">
        <v>0</v>
      </c>
      <c r="L44" s="18">
        <v>0</v>
      </c>
      <c r="M44" s="18">
        <v>0</v>
      </c>
      <c r="N44" s="18">
        <v>0</v>
      </c>
      <c r="O44" s="18">
        <v>0</v>
      </c>
      <c r="P44" s="18">
        <v>0</v>
      </c>
      <c r="Q44" s="18">
        <v>0</v>
      </c>
      <c r="R44" s="18">
        <v>0</v>
      </c>
      <c r="S44" s="18">
        <v>0</v>
      </c>
      <c r="T44" s="18">
        <v>0</v>
      </c>
      <c r="U44" s="18">
        <v>0</v>
      </c>
      <c r="V44" s="18">
        <v>0</v>
      </c>
      <c r="W44" s="18">
        <v>0</v>
      </c>
      <c r="X44" s="18">
        <f>H44-SUM(I44:W44)</f>
      </c>
      <c r="Y44" s="20">
        <v>46483</v>
      </c>
      <c r="Z44" s="20">
        <v>46483</v>
      </c>
      <c r="AA44" s="18">
        <v>0</v>
      </c>
      <c r="AB44" s="20">
        <f>Y44+AA44</f>
      </c>
      <c r="AC44" s="20">
        <f>AA44+Z44</f>
      </c>
      <c r="AD44" s="5" t="str">
        <v/>
      </c>
      <c r="AE44" s="18">
        <f>IFERROR(_xlfn.BETA.DIST(DATE(YEAR(AE$2),MONTH(AE$2),15),$AB$2,$AC$2,FALSE,DATE(YEAR($AB44),MONTH($AB44),1),DATE(YEAR($AC44),MONTH($AC44),28)),0)</f>
      </c>
      <c r="AF44" s="18">
        <f>IFERROR(_xlfn.BETA.DIST(DATE(YEAR(AF$2),MONTH(AF$2),15),$AB$2,$AC$2,FALSE,DATE(YEAR($AB44),MONTH($AB44),1),DATE(YEAR($AC44),MONTH($AC44),28)),0)</f>
      </c>
      <c r="AG44" s="18">
        <f>IFERROR(_xlfn.BETA.DIST(DATE(YEAR(AG$2),MONTH(AG$2),15),$AB$2,$AC$2,FALSE,DATE(YEAR($AB44),MONTH($AB44),1),DATE(YEAR($AC44),MONTH($AC44),28)),0)</f>
      </c>
      <c r="AH44" s="18">
        <f>IFERROR(_xlfn.BETA.DIST(DATE(YEAR(AH$2),MONTH(AH$2),15),$AB$2,$AC$2,FALSE,DATE(YEAR($AB44),MONTH($AB44),1),DATE(YEAR($AC44),MONTH($AC44),28)),0)</f>
      </c>
      <c r="AI44" s="18">
        <f>IFERROR(_xlfn.BETA.DIST(DATE(YEAR(AI$2),MONTH(AI$2),15),$AB$2,$AC$2,FALSE,DATE(YEAR($AB44),MONTH($AB44),1),DATE(YEAR($AC44),MONTH($AC44),28)),0)</f>
      </c>
      <c r="AJ44" s="18">
        <f>IFERROR(_xlfn.BETA.DIST(DATE(YEAR(AJ$2),MONTH(AJ$2),15),$AB$2,$AC$2,FALSE,DATE(YEAR($AB44),MONTH($AB44),1),DATE(YEAR($AC44),MONTH($AC44),28)),0)</f>
      </c>
      <c r="AK44" s="18">
        <f>IFERROR(_xlfn.BETA.DIST(DATE(YEAR(AK$2),MONTH(AK$2),15),$AB$2,$AC$2,FALSE,DATE(YEAR($AB44),MONTH($AB44),1),DATE(YEAR($AC44),MONTH($AC44),28)),0)</f>
      </c>
      <c r="AL44" s="18">
        <f>IFERROR(_xlfn.BETA.DIST(DATE(YEAR(AL$2),MONTH(AL$2),15),$AB$2,$AC$2,FALSE,DATE(YEAR($AB44),MONTH($AB44),1),DATE(YEAR($AC44),MONTH($AC44),28)),0)</f>
      </c>
      <c r="AM44" s="18">
        <f>IFERROR(_xlfn.BETA.DIST(DATE(YEAR(AM$2),MONTH(AM$2),15),$AB$2,$AC$2,FALSE,DATE(YEAR($AB44),MONTH($AB44),1),DATE(YEAR($AC44),MONTH($AC44),28)),0)</f>
      </c>
      <c r="AN44" s="18">
        <f>IFERROR(_xlfn.BETA.DIST(DATE(YEAR(AN$2),MONTH(AN$2),15),$AB$2,$AC$2,FALSE,DATE(YEAR($AB44),MONTH($AB44),1),DATE(YEAR($AC44),MONTH($AC44),28)),0)</f>
      </c>
      <c r="AO44" s="18">
        <f>IFERROR(_xlfn.BETA.DIST(DATE(YEAR(AO$2),MONTH(AO$2),15),$AB$2,$AC$2,FALSE,DATE(YEAR($AB44),MONTH($AB44),1),DATE(YEAR($AC44),MONTH($AC44),28)),0)</f>
      </c>
      <c r="AP44" s="18">
        <f>IFERROR(_xlfn.BETA.DIST(DATE(YEAR(AP$2),MONTH(AP$2),15),$AB$2,$AC$2,FALSE,DATE(YEAR($AB44),MONTH($AB44),1),DATE(YEAR($AC44),MONTH($AC44),28)),0)</f>
      </c>
      <c r="AQ44" s="18">
        <f>IFERROR(_xlfn.BETA.DIST(DATE(YEAR(AQ$2),MONTH(AQ$2),15),$AB$2,$AC$2,FALSE,DATE(YEAR($AB44),MONTH($AB44),1),DATE(YEAR($AC44),MONTH($AC44),28)),0)</f>
      </c>
      <c r="AR44" s="18">
        <f>IFERROR(_xlfn.BETA.DIST(DATE(YEAR(AR$2),MONTH(AR$2),15),$AB$2,$AC$2,FALSE,DATE(YEAR($AB44),MONTH($AB44),1),DATE(YEAR($AC44),MONTH($AC44),28)),0)</f>
      </c>
      <c r="AS44" s="18">
        <f>IFERROR(_xlfn.BETA.DIST(DATE(YEAR(AS$2),MONTH(AS$2),15),$AB$2,$AC$2,FALSE,DATE(YEAR($AB44),MONTH($AB44),1),DATE(YEAR($AC44),MONTH($AC44),28)),0)</f>
      </c>
      <c r="AT44" s="18">
        <f>SUM(AE44:AS44)</f>
      </c>
      <c r="AU44" s="18">
        <f>IF(I44&lt;&gt;0,I44,IF($AT44=0,0,AE44/$AT44*$X44))</f>
      </c>
      <c r="AV44" s="18">
        <f>IF(J44&lt;&gt;0,J44,IF($AT44=0,0,AF44/$AT44*$X44))</f>
      </c>
      <c r="AW44" s="18">
        <f>IF(K44&lt;&gt;0,K44,IF($AT44=0,0,AG44/$AT44*$X44))</f>
      </c>
      <c r="AX44" s="18">
        <f>IF(L44&lt;&gt;0,L44,IF($AT44=0,0,AH44/$AT44*$X44))</f>
      </c>
      <c r="AY44" s="18">
        <f>IF(M44&lt;&gt;0,M44,IF($AT44=0,0,AI44/$AT44*$X44))</f>
      </c>
      <c r="AZ44" s="18">
        <f>IF(N44&lt;&gt;0,N44,IF($AT44=0,0,AJ44/$AT44*$X44))</f>
      </c>
      <c r="BA44" s="18">
        <f>IF(O44&lt;&gt;0,O44,IF($AT44=0,0,AK44/$AT44*$X44))</f>
      </c>
      <c r="BB44" s="18">
        <f>IF(P44&lt;&gt;0,P44,IF($AT44=0,0,AL44/$AT44*$X44))</f>
      </c>
      <c r="BC44" s="18">
        <f>IF(Q44&lt;&gt;0,Q44,IF($AT44=0,0,AM44/$AT44*$X44))</f>
      </c>
      <c r="BD44" s="18">
        <f>IF(R44&lt;&gt;0,R44,IF($AT44=0,0,AN44/$AT44*$X44))</f>
      </c>
      <c r="BE44" s="18">
        <f>IF(S44&lt;&gt;0,S44,IF($AT44=0,0,AO44/$AT44*$X44))</f>
      </c>
      <c r="BF44" s="18">
        <f>IF(T44&lt;&gt;0,T44,IF($AT44=0,0,AP44/$AT44*$X44))</f>
      </c>
      <c r="BG44" s="18">
        <f>IF(U44&lt;&gt;0,U44,IF($AT44=0,0,AQ44/$AT44*$X44))</f>
      </c>
      <c r="BH44" s="18">
        <f>IF(V44&lt;&gt;0,V44,IF($AT44=0,0,AR44/$AT44*$X44))</f>
      </c>
      <c r="BI44" s="18">
        <f>IF(W44&lt;&gt;0,W44,IF($AT44=0,0,AS44/$AT44*$X44))</f>
      </c>
      <c r="BJ44" s="18">
        <f>SUM(AU44:BI44)</f>
      </c>
      <c r="BK44" s="18">
        <f>H44-BJ44</f>
      </c>
    </row>
    <row r="45">
      <c r="A45" s="11" t="str">
        <v>S/C</v>
      </c>
      <c r="B45" s="11" t="str">
        <v/>
      </c>
      <c r="C45" s="11" t="str">
        <v/>
      </c>
      <c r="D45" s="11" t="str">
        <v/>
      </c>
      <c r="E45" s="11" t="str">
        <v>S/C</v>
      </c>
      <c r="F45" s="11">
        <f>SUBTOTAL(9,F46:F46)</f>
      </c>
      <c r="G45" s="11">
        <f>SUBTOTAL(9,G46:G46)</f>
      </c>
      <c r="H45" s="11">
        <f>SUBTOTAL(9,H46:H46)</f>
      </c>
      <c r="I45" s="11" t="str">
        <v/>
      </c>
      <c r="J45" s="11" t="str">
        <v/>
      </c>
      <c r="K45" s="11" t="str">
        <v/>
      </c>
      <c r="L45" s="11" t="str">
        <v/>
      </c>
      <c r="M45" s="11" t="str">
        <v/>
      </c>
      <c r="N45" s="11" t="str">
        <v/>
      </c>
      <c r="O45" s="11" t="str">
        <v/>
      </c>
      <c r="P45" s="11" t="str">
        <v/>
      </c>
      <c r="Q45" s="11" t="str">
        <v/>
      </c>
      <c r="R45" s="11" t="str">
        <v/>
      </c>
      <c r="S45" s="11" t="str">
        <v/>
      </c>
      <c r="T45" s="11" t="str">
        <v/>
      </c>
      <c r="U45" s="11" t="str">
        <v/>
      </c>
      <c r="V45" s="11" t="str">
        <v/>
      </c>
      <c r="W45" s="11" t="str">
        <v/>
      </c>
      <c r="X45" s="11">
        <f>SUBTOTAL(9,X46:X46)</f>
      </c>
      <c r="Y45" s="11" t="str">
        <v/>
      </c>
      <c r="Z45" s="11" t="str">
        <v/>
      </c>
      <c r="AA45" s="11" t="str">
        <v/>
      </c>
      <c r="AB45" s="11" t="str">
        <v/>
      </c>
      <c r="AC45" s="11" t="str">
        <v/>
      </c>
      <c r="AD45" s="5" t="str">
        <v/>
      </c>
      <c r="AE45" s="11" t="str">
        <v/>
      </c>
      <c r="AF45" s="11" t="str">
        <v/>
      </c>
      <c r="AG45" s="11" t="str">
        <v/>
      </c>
      <c r="AH45" s="11" t="str">
        <v/>
      </c>
      <c r="AI45" s="11" t="str">
        <v/>
      </c>
      <c r="AJ45" s="11" t="str">
        <v/>
      </c>
      <c r="AK45" s="11" t="str">
        <v/>
      </c>
      <c r="AL45" s="11" t="str">
        <v/>
      </c>
      <c r="AM45" s="11" t="str">
        <v/>
      </c>
      <c r="AN45" s="11" t="str">
        <v/>
      </c>
      <c r="AO45" s="11" t="str">
        <v/>
      </c>
      <c r="AP45" s="11" t="str">
        <v/>
      </c>
      <c r="AQ45" s="11" t="str">
        <v/>
      </c>
      <c r="AR45" s="11" t="str">
        <v/>
      </c>
      <c r="AS45" s="11" t="str">
        <v/>
      </c>
      <c r="AT45" s="11" t="str">
        <v/>
      </c>
      <c r="AU45" s="11">
        <f>SUBTOTAL(9,AU46:AU46)</f>
      </c>
      <c r="AV45" s="11">
        <f>SUBTOTAL(9,AV46:AV46)</f>
      </c>
      <c r="AW45" s="11">
        <f>SUBTOTAL(9,AW46:AW46)</f>
      </c>
      <c r="AX45" s="11">
        <f>SUBTOTAL(9,AX46:AX46)</f>
      </c>
      <c r="AY45" s="11">
        <f>SUBTOTAL(9,AY46:AY46)</f>
      </c>
      <c r="AZ45" s="11">
        <f>SUBTOTAL(9,AZ46:AZ46)</f>
      </c>
      <c r="BA45" s="11">
        <f>SUBTOTAL(9,BA46:BA46)</f>
      </c>
      <c r="BB45" s="11">
        <f>SUBTOTAL(9,BB46:BB46)</f>
      </c>
      <c r="BC45" s="11">
        <f>SUBTOTAL(9,BC46:BC46)</f>
      </c>
      <c r="BD45" s="11">
        <f>SUBTOTAL(9,BD46:BD46)</f>
      </c>
      <c r="BE45" s="11">
        <f>SUBTOTAL(9,BE46:BE46)</f>
      </c>
      <c r="BF45" s="11">
        <f>SUBTOTAL(9,BF46:BF46)</f>
      </c>
      <c r="BG45" s="11">
        <f>SUBTOTAL(9,BG46:BG46)</f>
      </c>
      <c r="BH45" s="11">
        <f>SUBTOTAL(9,BH46:BH46)</f>
      </c>
      <c r="BI45" s="11">
        <f>SUBTOTAL(9,BI46:BI46)</f>
      </c>
      <c r="BJ45" s="11">
        <f>SUBTOTAL(9,BJ46:BJ46)</f>
      </c>
      <c r="BK45" s="11" t="str">
        <v/>
      </c>
    </row>
    <row r="46" outlineLevel="1">
      <c r="A46" s="5" t="str">
        <v/>
      </c>
      <c r="B46" s="5" t="str">
        <v/>
      </c>
      <c r="C46" s="5" t="str">
        <v/>
      </c>
      <c r="D46" s="5" t="str">
        <v/>
      </c>
      <c r="E46" s="5" t="str">
        <v>(No items)</v>
      </c>
      <c r="F46" s="5" t="str">
        <v/>
      </c>
      <c r="G46" s="5" t="str">
        <v/>
      </c>
      <c r="H46" s="5" t="str">
        <v/>
      </c>
      <c r="I46" s="5" t="str">
        <v/>
      </c>
      <c r="J46" s="5" t="str">
        <v/>
      </c>
      <c r="K46" s="5" t="str">
        <v/>
      </c>
      <c r="L46" s="5" t="str">
        <v/>
      </c>
      <c r="M46" s="5" t="str">
        <v/>
      </c>
      <c r="N46" s="5" t="str">
        <v/>
      </c>
      <c r="O46" s="5" t="str">
        <v/>
      </c>
      <c r="P46" s="5" t="str">
        <v/>
      </c>
      <c r="Q46" s="5" t="str">
        <v/>
      </c>
      <c r="R46" s="5" t="str">
        <v/>
      </c>
      <c r="S46" s="5" t="str">
        <v/>
      </c>
      <c r="T46" s="5" t="str">
        <v/>
      </c>
      <c r="U46" s="5" t="str">
        <v/>
      </c>
      <c r="V46" s="5" t="str">
        <v/>
      </c>
      <c r="W46" s="5" t="str">
        <v/>
      </c>
      <c r="X46" s="5" t="str">
        <v/>
      </c>
      <c r="Y46" s="5" t="str">
        <v/>
      </c>
      <c r="Z46" s="5" t="str">
        <v/>
      </c>
      <c r="AA46" s="5" t="str">
        <v/>
      </c>
      <c r="AB46" s="5" t="str">
        <v/>
      </c>
      <c r="AC46" s="5" t="str">
        <v/>
      </c>
      <c r="AD46" s="5" t="str">
        <v/>
      </c>
      <c r="AE46" s="5" t="str">
        <v/>
      </c>
      <c r="AF46" s="5" t="str">
        <v/>
      </c>
      <c r="AG46" s="5" t="str">
        <v/>
      </c>
      <c r="AH46" s="5" t="str">
        <v/>
      </c>
      <c r="AI46" s="5" t="str">
        <v/>
      </c>
      <c r="AJ46" s="5" t="str">
        <v/>
      </c>
      <c r="AK46" s="5" t="str">
        <v/>
      </c>
      <c r="AL46" s="5" t="str">
        <v/>
      </c>
      <c r="AM46" s="5" t="str">
        <v/>
      </c>
      <c r="AN46" s="5" t="str">
        <v/>
      </c>
      <c r="AO46" s="5" t="str">
        <v/>
      </c>
      <c r="AP46" s="5" t="str">
        <v/>
      </c>
      <c r="AQ46" s="5" t="str">
        <v/>
      </c>
      <c r="AR46" s="5" t="str">
        <v/>
      </c>
      <c r="AS46" s="5" t="str">
        <v/>
      </c>
      <c r="AT46" s="5" t="str">
        <v/>
      </c>
      <c r="AU46" s="5" t="str">
        <v/>
      </c>
      <c r="AV46" s="5" t="str">
        <v/>
      </c>
      <c r="AW46" s="5" t="str">
        <v/>
      </c>
      <c r="AX46" s="5" t="str">
        <v/>
      </c>
      <c r="AY46" s="5" t="str">
        <v/>
      </c>
      <c r="AZ46" s="5" t="str">
        <v/>
      </c>
      <c r="BA46" s="5" t="str">
        <v/>
      </c>
      <c r="BB46" s="5" t="str">
        <v/>
      </c>
      <c r="BC46" s="5" t="str">
        <v/>
      </c>
      <c r="BD46" s="5" t="str">
        <v/>
      </c>
      <c r="BE46" s="5" t="str">
        <v/>
      </c>
      <c r="BF46" s="5" t="str">
        <v/>
      </c>
      <c r="BG46" s="5" t="str">
        <v/>
      </c>
      <c r="BH46" s="5" t="str">
        <v/>
      </c>
      <c r="BI46" s="5" t="str">
        <v/>
      </c>
      <c r="BJ46" s="5" t="str">
        <v/>
      </c>
      <c r="BK46" s="5" t="str">
        <v/>
      </c>
    </row>
    <row r="47">
      <c r="A47" s="11" t="str">
        <v>SERVICES-EQ-LABOUR</v>
      </c>
      <c r="B47" s="11" t="str">
        <v/>
      </c>
      <c r="C47" s="11" t="str">
        <v/>
      </c>
      <c r="D47" s="11" t="str">
        <v/>
      </c>
      <c r="E47" s="11" t="str">
        <v>SERVICES-EQ-LABOUR</v>
      </c>
      <c r="F47" s="11">
        <f>SUBTOTAL(9,F48:F48)</f>
      </c>
      <c r="G47" s="11">
        <f>SUBTOTAL(9,G48:G48)</f>
      </c>
      <c r="H47" s="11">
        <f>SUBTOTAL(9,H48:H48)</f>
      </c>
      <c r="I47" s="11" t="str">
        <v/>
      </c>
      <c r="J47" s="11" t="str">
        <v/>
      </c>
      <c r="K47" s="11" t="str">
        <v/>
      </c>
      <c r="L47" s="11" t="str">
        <v/>
      </c>
      <c r="M47" s="11" t="str">
        <v/>
      </c>
      <c r="N47" s="11" t="str">
        <v/>
      </c>
      <c r="O47" s="11" t="str">
        <v/>
      </c>
      <c r="P47" s="11" t="str">
        <v/>
      </c>
      <c r="Q47" s="11" t="str">
        <v/>
      </c>
      <c r="R47" s="11" t="str">
        <v/>
      </c>
      <c r="S47" s="11" t="str">
        <v/>
      </c>
      <c r="T47" s="11" t="str">
        <v/>
      </c>
      <c r="U47" s="11" t="str">
        <v/>
      </c>
      <c r="V47" s="11" t="str">
        <v/>
      </c>
      <c r="W47" s="11" t="str">
        <v/>
      </c>
      <c r="X47" s="11">
        <f>SUBTOTAL(9,X48:X48)</f>
      </c>
      <c r="Y47" s="11" t="str">
        <v/>
      </c>
      <c r="Z47" s="11" t="str">
        <v/>
      </c>
      <c r="AA47" s="11" t="str">
        <v/>
      </c>
      <c r="AB47" s="11" t="str">
        <v/>
      </c>
      <c r="AC47" s="11" t="str">
        <v/>
      </c>
      <c r="AD47" s="5" t="str">
        <v/>
      </c>
      <c r="AE47" s="11" t="str">
        <v/>
      </c>
      <c r="AF47" s="11" t="str">
        <v/>
      </c>
      <c r="AG47" s="11" t="str">
        <v/>
      </c>
      <c r="AH47" s="11" t="str">
        <v/>
      </c>
      <c r="AI47" s="11" t="str">
        <v/>
      </c>
      <c r="AJ47" s="11" t="str">
        <v/>
      </c>
      <c r="AK47" s="11" t="str">
        <v/>
      </c>
      <c r="AL47" s="11" t="str">
        <v/>
      </c>
      <c r="AM47" s="11" t="str">
        <v/>
      </c>
      <c r="AN47" s="11" t="str">
        <v/>
      </c>
      <c r="AO47" s="11" t="str">
        <v/>
      </c>
      <c r="AP47" s="11" t="str">
        <v/>
      </c>
      <c r="AQ47" s="11" t="str">
        <v/>
      </c>
      <c r="AR47" s="11" t="str">
        <v/>
      </c>
      <c r="AS47" s="11" t="str">
        <v/>
      </c>
      <c r="AT47" s="11" t="str">
        <v/>
      </c>
      <c r="AU47" s="11">
        <f>SUBTOTAL(9,AU48:AU48)</f>
      </c>
      <c r="AV47" s="11">
        <f>SUBTOTAL(9,AV48:AV48)</f>
      </c>
      <c r="AW47" s="11">
        <f>SUBTOTAL(9,AW48:AW48)</f>
      </c>
      <c r="AX47" s="11">
        <f>SUBTOTAL(9,AX48:AX48)</f>
      </c>
      <c r="AY47" s="11">
        <f>SUBTOTAL(9,AY48:AY48)</f>
      </c>
      <c r="AZ47" s="11">
        <f>SUBTOTAL(9,AZ48:AZ48)</f>
      </c>
      <c r="BA47" s="11">
        <f>SUBTOTAL(9,BA48:BA48)</f>
      </c>
      <c r="BB47" s="11">
        <f>SUBTOTAL(9,BB48:BB48)</f>
      </c>
      <c r="BC47" s="11">
        <f>SUBTOTAL(9,BC48:BC48)</f>
      </c>
      <c r="BD47" s="11">
        <f>SUBTOTAL(9,BD48:BD48)</f>
      </c>
      <c r="BE47" s="11">
        <f>SUBTOTAL(9,BE48:BE48)</f>
      </c>
      <c r="BF47" s="11">
        <f>SUBTOTAL(9,BF48:BF48)</f>
      </c>
      <c r="BG47" s="11">
        <f>SUBTOTAL(9,BG48:BG48)</f>
      </c>
      <c r="BH47" s="11">
        <f>SUBTOTAL(9,BH48:BH48)</f>
      </c>
      <c r="BI47" s="11">
        <f>SUBTOTAL(9,BI48:BI48)</f>
      </c>
      <c r="BJ47" s="11">
        <f>SUBTOTAL(9,BJ48:BJ48)</f>
      </c>
      <c r="BK47" s="11" t="str">
        <v/>
      </c>
    </row>
    <row r="48" outlineLevel="1">
      <c r="A48" s="5" t="str">
        <v/>
      </c>
      <c r="B48" s="5" t="str">
        <v/>
      </c>
      <c r="C48" s="5" t="str">
        <v/>
      </c>
      <c r="D48" s="5" t="str">
        <v/>
      </c>
      <c r="E48" s="5" t="str">
        <v>(No items)</v>
      </c>
      <c r="F48" s="5" t="str">
        <v/>
      </c>
      <c r="G48" s="5" t="str">
        <v/>
      </c>
      <c r="H48" s="5" t="str">
        <v/>
      </c>
      <c r="I48" s="5" t="str">
        <v/>
      </c>
      <c r="J48" s="5" t="str">
        <v/>
      </c>
      <c r="K48" s="5" t="str">
        <v/>
      </c>
      <c r="L48" s="5" t="str">
        <v/>
      </c>
      <c r="M48" s="5" t="str">
        <v/>
      </c>
      <c r="N48" s="5" t="str">
        <v/>
      </c>
      <c r="O48" s="5" t="str">
        <v/>
      </c>
      <c r="P48" s="5" t="str">
        <v/>
      </c>
      <c r="Q48" s="5" t="str">
        <v/>
      </c>
      <c r="R48" s="5" t="str">
        <v/>
      </c>
      <c r="S48" s="5" t="str">
        <v/>
      </c>
      <c r="T48" s="5" t="str">
        <v/>
      </c>
      <c r="U48" s="5" t="str">
        <v/>
      </c>
      <c r="V48" s="5" t="str">
        <v/>
      </c>
      <c r="W48" s="5" t="str">
        <v/>
      </c>
      <c r="X48" s="5" t="str">
        <v/>
      </c>
      <c r="Y48" s="5" t="str">
        <v/>
      </c>
      <c r="Z48" s="5" t="str">
        <v/>
      </c>
      <c r="AA48" s="5" t="str">
        <v/>
      </c>
      <c r="AB48" s="5" t="str">
        <v/>
      </c>
      <c r="AC48" s="5" t="str">
        <v/>
      </c>
      <c r="AD48" s="5" t="str">
        <v/>
      </c>
      <c r="AE48" s="5" t="str">
        <v/>
      </c>
      <c r="AF48" s="5" t="str">
        <v/>
      </c>
      <c r="AG48" s="5" t="str">
        <v/>
      </c>
      <c r="AH48" s="5" t="str">
        <v/>
      </c>
      <c r="AI48" s="5" t="str">
        <v/>
      </c>
      <c r="AJ48" s="5" t="str">
        <v/>
      </c>
      <c r="AK48" s="5" t="str">
        <v/>
      </c>
      <c r="AL48" s="5" t="str">
        <v/>
      </c>
      <c r="AM48" s="5" t="str">
        <v/>
      </c>
      <c r="AN48" s="5" t="str">
        <v/>
      </c>
      <c r="AO48" s="5" t="str">
        <v/>
      </c>
      <c r="AP48" s="5" t="str">
        <v/>
      </c>
      <c r="AQ48" s="5" t="str">
        <v/>
      </c>
      <c r="AR48" s="5" t="str">
        <v/>
      </c>
      <c r="AS48" s="5" t="str">
        <v/>
      </c>
      <c r="AT48" s="5" t="str">
        <v/>
      </c>
      <c r="AU48" s="5" t="str">
        <v/>
      </c>
      <c r="AV48" s="5" t="str">
        <v/>
      </c>
      <c r="AW48" s="5" t="str">
        <v/>
      </c>
      <c r="AX48" s="5" t="str">
        <v/>
      </c>
      <c r="AY48" s="5" t="str">
        <v/>
      </c>
      <c r="AZ48" s="5" t="str">
        <v/>
      </c>
      <c r="BA48" s="5" t="str">
        <v/>
      </c>
      <c r="BB48" s="5" t="str">
        <v/>
      </c>
      <c r="BC48" s="5" t="str">
        <v/>
      </c>
      <c r="BD48" s="5" t="str">
        <v/>
      </c>
      <c r="BE48" s="5" t="str">
        <v/>
      </c>
      <c r="BF48" s="5" t="str">
        <v/>
      </c>
      <c r="BG48" s="5" t="str">
        <v/>
      </c>
      <c r="BH48" s="5" t="str">
        <v/>
      </c>
      <c r="BI48" s="5" t="str">
        <v/>
      </c>
      <c r="BJ48" s="5" t="str">
        <v/>
      </c>
      <c r="BK48" s="5" t="str">
        <v/>
      </c>
    </row>
    <row r="49">
      <c r="A49" s="11" t="str">
        <v>INDIRECT COST</v>
      </c>
      <c r="B49" s="11" t="str">
        <v/>
      </c>
      <c r="C49" s="11" t="str">
        <v/>
      </c>
      <c r="D49" s="11" t="str">
        <v/>
      </c>
      <c r="E49" s="11" t="str">
        <v>Indirect Cost</v>
      </c>
      <c r="F49" s="11">
        <f>SUBTOTAL(9,F50:F50)</f>
      </c>
      <c r="G49" s="11">
        <f>SUBTOTAL(9,G50:G50)</f>
      </c>
      <c r="H49" s="11">
        <f>SUBTOTAL(9,H50:H50)</f>
      </c>
      <c r="I49" s="11" t="str">
        <v/>
      </c>
      <c r="J49" s="11" t="str">
        <v/>
      </c>
      <c r="K49" s="11" t="str">
        <v/>
      </c>
      <c r="L49" s="11" t="str">
        <v/>
      </c>
      <c r="M49" s="11" t="str">
        <v/>
      </c>
      <c r="N49" s="11" t="str">
        <v/>
      </c>
      <c r="O49" s="11" t="str">
        <v/>
      </c>
      <c r="P49" s="11" t="str">
        <v/>
      </c>
      <c r="Q49" s="11" t="str">
        <v/>
      </c>
      <c r="R49" s="11" t="str">
        <v/>
      </c>
      <c r="S49" s="11" t="str">
        <v/>
      </c>
      <c r="T49" s="11" t="str">
        <v/>
      </c>
      <c r="U49" s="11" t="str">
        <v/>
      </c>
      <c r="V49" s="11" t="str">
        <v/>
      </c>
      <c r="W49" s="11" t="str">
        <v/>
      </c>
      <c r="X49" s="11" t="str">
        <v/>
      </c>
      <c r="Y49" s="11" t="str">
        <v/>
      </c>
      <c r="Z49" s="11" t="str">
        <v/>
      </c>
      <c r="AA49" s="11" t="str">
        <v/>
      </c>
      <c r="AB49" s="11" t="str">
        <v/>
      </c>
      <c r="AC49" s="11" t="str">
        <v/>
      </c>
      <c r="AD49" s="5" t="str">
        <v/>
      </c>
      <c r="AE49" s="11" t="str">
        <v/>
      </c>
      <c r="AF49" s="11" t="str">
        <v/>
      </c>
      <c r="AG49" s="11" t="str">
        <v/>
      </c>
      <c r="AH49" s="11" t="str">
        <v/>
      </c>
      <c r="AI49" s="11" t="str">
        <v/>
      </c>
      <c r="AJ49" s="11" t="str">
        <v/>
      </c>
      <c r="AK49" s="11" t="str">
        <v/>
      </c>
      <c r="AL49" s="11" t="str">
        <v/>
      </c>
      <c r="AM49" s="11" t="str">
        <v/>
      </c>
      <c r="AN49" s="11" t="str">
        <v/>
      </c>
      <c r="AO49" s="11" t="str">
        <v/>
      </c>
      <c r="AP49" s="11" t="str">
        <v/>
      </c>
      <c r="AQ49" s="11" t="str">
        <v/>
      </c>
      <c r="AR49" s="11" t="str">
        <v/>
      </c>
      <c r="AS49" s="11" t="str">
        <v/>
      </c>
      <c r="AT49" s="11" t="str">
        <v/>
      </c>
      <c r="AU49" s="11">
        <f>SUBTOTAL(9,AU50:AU50)</f>
      </c>
      <c r="AV49" s="11">
        <f>SUBTOTAL(9,AV50:AV50)</f>
      </c>
      <c r="AW49" s="11">
        <f>SUBTOTAL(9,AW50:AW50)</f>
      </c>
      <c r="AX49" s="11">
        <f>SUBTOTAL(9,AX50:AX50)</f>
      </c>
      <c r="AY49" s="11">
        <f>SUBTOTAL(9,AY50:AY50)</f>
      </c>
      <c r="AZ49" s="11">
        <f>SUBTOTAL(9,AZ50:AZ50)</f>
      </c>
      <c r="BA49" s="11">
        <f>SUBTOTAL(9,BA50:BA50)</f>
      </c>
      <c r="BB49" s="11">
        <f>SUBTOTAL(9,BB50:BB50)</f>
      </c>
      <c r="BC49" s="11">
        <f>SUBTOTAL(9,BC50:BC50)</f>
      </c>
      <c r="BD49" s="11">
        <f>SUBTOTAL(9,BD50:BD50)</f>
      </c>
      <c r="BE49" s="11">
        <f>SUBTOTAL(9,BE50:BE50)</f>
      </c>
      <c r="BF49" s="11">
        <f>SUBTOTAL(9,BF50:BF50)</f>
      </c>
      <c r="BG49" s="11">
        <f>SUBTOTAL(9,BG50:BG50)</f>
      </c>
      <c r="BH49" s="11">
        <f>SUBTOTAL(9,BH50:BH50)</f>
      </c>
      <c r="BI49" s="11">
        <f>SUBTOTAL(9,BI50:BI50)</f>
      </c>
      <c r="BJ49" s="11">
        <f>SUBTOTAL(9,BJ50:BJ50)</f>
      </c>
      <c r="BK49" s="11" t="str">
        <v/>
      </c>
    </row>
    <row r="50" outlineLevel="1">
      <c r="A50" s="5" t="str">
        <v/>
      </c>
      <c r="B50" s="5" t="str">
        <v/>
      </c>
      <c r="C50" s="5" t="str">
        <v/>
      </c>
      <c r="D50" s="5" t="str">
        <v/>
      </c>
      <c r="E50" s="5" t="str">
        <v>(No items)</v>
      </c>
      <c r="F50" s="5" t="str">
        <v/>
      </c>
      <c r="G50" s="5" t="str">
        <v/>
      </c>
      <c r="H50" s="5" t="str">
        <v/>
      </c>
      <c r="I50" s="5" t="str">
        <v/>
      </c>
      <c r="J50" s="5" t="str">
        <v/>
      </c>
      <c r="K50" s="5" t="str">
        <v/>
      </c>
      <c r="L50" s="5" t="str">
        <v/>
      </c>
      <c r="M50" s="5" t="str">
        <v/>
      </c>
      <c r="N50" s="5" t="str">
        <v/>
      </c>
      <c r="O50" s="5" t="str">
        <v/>
      </c>
      <c r="P50" s="5" t="str">
        <v/>
      </c>
      <c r="Q50" s="5" t="str">
        <v/>
      </c>
      <c r="R50" s="5" t="str">
        <v/>
      </c>
      <c r="S50" s="5" t="str">
        <v/>
      </c>
      <c r="T50" s="5" t="str">
        <v/>
      </c>
      <c r="U50" s="5" t="str">
        <v/>
      </c>
      <c r="V50" s="5" t="str">
        <v/>
      </c>
      <c r="W50" s="5" t="str">
        <v/>
      </c>
      <c r="X50" s="5" t="str">
        <v/>
      </c>
      <c r="Y50" s="5" t="str">
        <v/>
      </c>
      <c r="Z50" s="5" t="str">
        <v/>
      </c>
      <c r="AA50" s="5" t="str">
        <v/>
      </c>
      <c r="AB50" s="5" t="str">
        <v/>
      </c>
      <c r="AC50" s="5" t="str">
        <v/>
      </c>
      <c r="AD50" s="5" t="str">
        <v/>
      </c>
      <c r="AE50" s="5" t="str">
        <v/>
      </c>
      <c r="AF50" s="5" t="str">
        <v/>
      </c>
      <c r="AG50" s="5" t="str">
        <v/>
      </c>
      <c r="AH50" s="5" t="str">
        <v/>
      </c>
      <c r="AI50" s="5" t="str">
        <v/>
      </c>
      <c r="AJ50" s="5" t="str">
        <v/>
      </c>
      <c r="AK50" s="5" t="str">
        <v/>
      </c>
      <c r="AL50" s="5" t="str">
        <v/>
      </c>
      <c r="AM50" s="5" t="str">
        <v/>
      </c>
      <c r="AN50" s="5" t="str">
        <v/>
      </c>
      <c r="AO50" s="5" t="str">
        <v/>
      </c>
      <c r="AP50" s="5" t="str">
        <v/>
      </c>
      <c r="AQ50" s="5" t="str">
        <v/>
      </c>
      <c r="AR50" s="5" t="str">
        <v/>
      </c>
      <c r="AS50" s="5" t="str">
        <v/>
      </c>
      <c r="AT50" s="5" t="str">
        <v/>
      </c>
      <c r="AU50" s="5" t="str">
        <v/>
      </c>
      <c r="AV50" s="5" t="str">
        <v/>
      </c>
      <c r="AW50" s="5" t="str">
        <v/>
      </c>
      <c r="AX50" s="5" t="str">
        <v/>
      </c>
      <c r="AY50" s="5" t="str">
        <v/>
      </c>
      <c r="AZ50" s="5" t="str">
        <v/>
      </c>
      <c r="BA50" s="5" t="str">
        <v/>
      </c>
      <c r="BB50" s="5" t="str">
        <v/>
      </c>
      <c r="BC50" s="5" t="str">
        <v/>
      </c>
      <c r="BD50" s="5" t="str">
        <v/>
      </c>
      <c r="BE50" s="5" t="str">
        <v/>
      </c>
      <c r="BF50" s="5" t="str">
        <v/>
      </c>
      <c r="BG50" s="5" t="str">
        <v/>
      </c>
      <c r="BH50" s="5" t="str">
        <v/>
      </c>
      <c r="BI50" s="5" t="str">
        <v/>
      </c>
      <c r="BJ50" s="5" t="str">
        <v/>
      </c>
      <c r="BK50" s="5" t="str">
        <v/>
      </c>
    </row>
    <row r="51">
      <c r="A51" s="11" t="str">
        <v>PROJECT OVERHEADS</v>
      </c>
      <c r="B51" s="11" t="str">
        <v/>
      </c>
      <c r="C51" s="11" t="str">
        <v/>
      </c>
      <c r="D51" s="11" t="str">
        <v/>
      </c>
      <c r="E51" s="11" t="str">
        <v>Project Overheads</v>
      </c>
      <c r="F51" s="11">
        <f>SUBTOTAL(9,F52:F52)</f>
      </c>
      <c r="G51" s="11">
        <f>SUBTOTAL(9,G52:G52)</f>
      </c>
      <c r="H51" s="11">
        <f>SUBTOTAL(9,H52:H52)</f>
      </c>
      <c r="I51" s="11" t="str">
        <v/>
      </c>
      <c r="J51" s="11" t="str">
        <v/>
      </c>
      <c r="K51" s="11" t="str">
        <v/>
      </c>
      <c r="L51" s="11" t="str">
        <v/>
      </c>
      <c r="M51" s="11" t="str">
        <v/>
      </c>
      <c r="N51" s="11" t="str">
        <v/>
      </c>
      <c r="O51" s="11" t="str">
        <v/>
      </c>
      <c r="P51" s="11" t="str">
        <v/>
      </c>
      <c r="Q51" s="11" t="str">
        <v/>
      </c>
      <c r="R51" s="11" t="str">
        <v/>
      </c>
      <c r="S51" s="11" t="str">
        <v/>
      </c>
      <c r="T51" s="11" t="str">
        <v/>
      </c>
      <c r="U51" s="11" t="str">
        <v/>
      </c>
      <c r="V51" s="11" t="str">
        <v/>
      </c>
      <c r="W51" s="11" t="str">
        <v/>
      </c>
      <c r="X51" s="11" t="str">
        <v/>
      </c>
      <c r="Y51" s="11" t="str">
        <v/>
      </c>
      <c r="Z51" s="11" t="str">
        <v/>
      </c>
      <c r="AA51" s="11" t="str">
        <v/>
      </c>
      <c r="AB51" s="11" t="str">
        <v/>
      </c>
      <c r="AC51" s="11" t="str">
        <v/>
      </c>
      <c r="AD51" s="5" t="str">
        <v/>
      </c>
      <c r="AE51" s="11" t="str">
        <v/>
      </c>
      <c r="AF51" s="11" t="str">
        <v/>
      </c>
      <c r="AG51" s="11" t="str">
        <v/>
      </c>
      <c r="AH51" s="11" t="str">
        <v/>
      </c>
      <c r="AI51" s="11" t="str">
        <v/>
      </c>
      <c r="AJ51" s="11" t="str">
        <v/>
      </c>
      <c r="AK51" s="11" t="str">
        <v/>
      </c>
      <c r="AL51" s="11" t="str">
        <v/>
      </c>
      <c r="AM51" s="11" t="str">
        <v/>
      </c>
      <c r="AN51" s="11" t="str">
        <v/>
      </c>
      <c r="AO51" s="11" t="str">
        <v/>
      </c>
      <c r="AP51" s="11" t="str">
        <v/>
      </c>
      <c r="AQ51" s="11" t="str">
        <v/>
      </c>
      <c r="AR51" s="11" t="str">
        <v/>
      </c>
      <c r="AS51" s="11" t="str">
        <v/>
      </c>
      <c r="AT51" s="11" t="str">
        <v/>
      </c>
      <c r="AU51" s="11">
        <f>SUBTOTAL(9,AU52:AU52)</f>
      </c>
      <c r="AV51" s="11">
        <f>SUBTOTAL(9,AV52:AV52)</f>
      </c>
      <c r="AW51" s="11">
        <f>SUBTOTAL(9,AW52:AW52)</f>
      </c>
      <c r="AX51" s="11">
        <f>SUBTOTAL(9,AX52:AX52)</f>
      </c>
      <c r="AY51" s="11">
        <f>SUBTOTAL(9,AY52:AY52)</f>
      </c>
      <c r="AZ51" s="11">
        <f>SUBTOTAL(9,AZ52:AZ52)</f>
      </c>
      <c r="BA51" s="11">
        <f>SUBTOTAL(9,BA52:BA52)</f>
      </c>
      <c r="BB51" s="11">
        <f>SUBTOTAL(9,BB52:BB52)</f>
      </c>
      <c r="BC51" s="11">
        <f>SUBTOTAL(9,BC52:BC52)</f>
      </c>
      <c r="BD51" s="11">
        <f>SUBTOTAL(9,BD52:BD52)</f>
      </c>
      <c r="BE51" s="11">
        <f>SUBTOTAL(9,BE52:BE52)</f>
      </c>
      <c r="BF51" s="11">
        <f>SUBTOTAL(9,BF52:BF52)</f>
      </c>
      <c r="BG51" s="11">
        <f>SUBTOTAL(9,BG52:BG52)</f>
      </c>
      <c r="BH51" s="11">
        <f>SUBTOTAL(9,BH52:BH52)</f>
      </c>
      <c r="BI51" s="11">
        <f>SUBTOTAL(9,BI52:BI52)</f>
      </c>
      <c r="BJ51" s="11">
        <f>SUBTOTAL(9,BJ52:BJ52)</f>
      </c>
      <c r="BK51" s="11" t="str">
        <v/>
      </c>
    </row>
    <row r="52" outlineLevel="1">
      <c r="A52" s="5" t="str">
        <v/>
      </c>
      <c r="B52" s="5" t="str">
        <v/>
      </c>
      <c r="C52" s="5" t="str">
        <v/>
      </c>
      <c r="D52" s="5" t="str">
        <v/>
      </c>
      <c r="E52" s="5" t="str">
        <v>(No items)</v>
      </c>
      <c r="F52" s="5" t="str">
        <v/>
      </c>
      <c r="G52" s="5" t="str">
        <v/>
      </c>
      <c r="H52" s="5" t="str">
        <v/>
      </c>
      <c r="I52" s="5" t="str">
        <v/>
      </c>
      <c r="J52" s="5" t="str">
        <v/>
      </c>
      <c r="K52" s="5" t="str">
        <v/>
      </c>
      <c r="L52" s="5" t="str">
        <v/>
      </c>
      <c r="M52" s="5" t="str">
        <v/>
      </c>
      <c r="N52" s="5" t="str">
        <v/>
      </c>
      <c r="O52" s="5" t="str">
        <v/>
      </c>
      <c r="P52" s="5" t="str">
        <v/>
      </c>
      <c r="Q52" s="5" t="str">
        <v/>
      </c>
      <c r="R52" s="5" t="str">
        <v/>
      </c>
      <c r="S52" s="5" t="str">
        <v/>
      </c>
      <c r="T52" s="5" t="str">
        <v/>
      </c>
      <c r="U52" s="5" t="str">
        <v/>
      </c>
      <c r="V52" s="5" t="str">
        <v/>
      </c>
      <c r="W52" s="5" t="str">
        <v/>
      </c>
      <c r="X52" s="5" t="str">
        <v/>
      </c>
      <c r="Y52" s="5" t="str">
        <v/>
      </c>
      <c r="Z52" s="5" t="str">
        <v/>
      </c>
      <c r="AA52" s="5" t="str">
        <v/>
      </c>
      <c r="AB52" s="5" t="str">
        <v/>
      </c>
      <c r="AC52" s="5" t="str">
        <v/>
      </c>
      <c r="AD52" s="5" t="str">
        <v/>
      </c>
      <c r="AE52" s="5" t="str">
        <v/>
      </c>
      <c r="AF52" s="5" t="str">
        <v/>
      </c>
      <c r="AG52" s="5" t="str">
        <v/>
      </c>
      <c r="AH52" s="5" t="str">
        <v/>
      </c>
      <c r="AI52" s="5" t="str">
        <v/>
      </c>
      <c r="AJ52" s="5" t="str">
        <v/>
      </c>
      <c r="AK52" s="5" t="str">
        <v/>
      </c>
      <c r="AL52" s="5" t="str">
        <v/>
      </c>
      <c r="AM52" s="5" t="str">
        <v/>
      </c>
      <c r="AN52" s="5" t="str">
        <v/>
      </c>
      <c r="AO52" s="5" t="str">
        <v/>
      </c>
      <c r="AP52" s="5" t="str">
        <v/>
      </c>
      <c r="AQ52" s="5" t="str">
        <v/>
      </c>
      <c r="AR52" s="5" t="str">
        <v/>
      </c>
      <c r="AS52" s="5" t="str">
        <v/>
      </c>
      <c r="AT52" s="5" t="str">
        <v/>
      </c>
      <c r="AU52" s="5" t="str">
        <v/>
      </c>
      <c r="AV52" s="5" t="str">
        <v/>
      </c>
      <c r="AW52" s="5" t="str">
        <v/>
      </c>
      <c r="AX52" s="5" t="str">
        <v/>
      </c>
      <c r="AY52" s="5" t="str">
        <v/>
      </c>
      <c r="AZ52" s="5" t="str">
        <v/>
      </c>
      <c r="BA52" s="5" t="str">
        <v/>
      </c>
      <c r="BB52" s="5" t="str">
        <v/>
      </c>
      <c r="BC52" s="5" t="str">
        <v/>
      </c>
      <c r="BD52" s="5" t="str">
        <v/>
      </c>
      <c r="BE52" s="5" t="str">
        <v/>
      </c>
      <c r="BF52" s="5" t="str">
        <v/>
      </c>
      <c r="BG52" s="5" t="str">
        <v/>
      </c>
      <c r="BH52" s="5" t="str">
        <v/>
      </c>
      <c r="BI52" s="5" t="str">
        <v/>
      </c>
      <c r="BJ52" s="5" t="str">
        <v/>
      </c>
      <c r="BK52" s="5" t="str">
        <v/>
      </c>
    </row>
    <row r="53">
      <c r="A53" s="11" t="str">
        <v>RISKS &amp; CONTINGENCIES</v>
      </c>
      <c r="B53" s="11" t="str">
        <v/>
      </c>
      <c r="C53" s="11" t="str">
        <v/>
      </c>
      <c r="D53" s="11" t="str">
        <v/>
      </c>
      <c r="E53" s="11" t="str">
        <v>Risks &amp; Contingencies</v>
      </c>
      <c r="F53" s="11">
        <f>SUBTOTAL(9,F54:F54)</f>
      </c>
      <c r="G53" s="11">
        <f>SUBTOTAL(9,G54:G54)</f>
      </c>
      <c r="H53" s="11">
        <f>SUBTOTAL(9,H54:H54)</f>
      </c>
      <c r="I53" s="11" t="str">
        <v/>
      </c>
      <c r="J53" s="11" t="str">
        <v/>
      </c>
      <c r="K53" s="11" t="str">
        <v/>
      </c>
      <c r="L53" s="11" t="str">
        <v/>
      </c>
      <c r="M53" s="11" t="str">
        <v/>
      </c>
      <c r="N53" s="11" t="str">
        <v/>
      </c>
      <c r="O53" s="11" t="str">
        <v/>
      </c>
      <c r="P53" s="11" t="str">
        <v/>
      </c>
      <c r="Q53" s="11" t="str">
        <v/>
      </c>
      <c r="R53" s="11" t="str">
        <v/>
      </c>
      <c r="S53" s="11" t="str">
        <v/>
      </c>
      <c r="T53" s="11" t="str">
        <v/>
      </c>
      <c r="U53" s="11" t="str">
        <v/>
      </c>
      <c r="V53" s="11" t="str">
        <v/>
      </c>
      <c r="W53" s="11" t="str">
        <v/>
      </c>
      <c r="X53" s="11" t="str">
        <v/>
      </c>
      <c r="Y53" s="11" t="str">
        <v/>
      </c>
      <c r="Z53" s="11" t="str">
        <v/>
      </c>
      <c r="AA53" s="11" t="str">
        <v/>
      </c>
      <c r="AB53" s="11" t="str">
        <v/>
      </c>
      <c r="AC53" s="11" t="str">
        <v/>
      </c>
      <c r="AD53" s="5" t="str">
        <v/>
      </c>
      <c r="AE53" s="11" t="str">
        <v/>
      </c>
      <c r="AF53" s="11" t="str">
        <v/>
      </c>
      <c r="AG53" s="11" t="str">
        <v/>
      </c>
      <c r="AH53" s="11" t="str">
        <v/>
      </c>
      <c r="AI53" s="11" t="str">
        <v/>
      </c>
      <c r="AJ53" s="11" t="str">
        <v/>
      </c>
      <c r="AK53" s="11" t="str">
        <v/>
      </c>
      <c r="AL53" s="11" t="str">
        <v/>
      </c>
      <c r="AM53" s="11" t="str">
        <v/>
      </c>
      <c r="AN53" s="11" t="str">
        <v/>
      </c>
      <c r="AO53" s="11" t="str">
        <v/>
      </c>
      <c r="AP53" s="11" t="str">
        <v/>
      </c>
      <c r="AQ53" s="11" t="str">
        <v/>
      </c>
      <c r="AR53" s="11" t="str">
        <v/>
      </c>
      <c r="AS53" s="11" t="str">
        <v/>
      </c>
      <c r="AT53" s="11" t="str">
        <v/>
      </c>
      <c r="AU53" s="11">
        <f>SUBTOTAL(9,AU54:AU54)</f>
      </c>
      <c r="AV53" s="11">
        <f>SUBTOTAL(9,AV54:AV54)</f>
      </c>
      <c r="AW53" s="11">
        <f>SUBTOTAL(9,AW54:AW54)</f>
      </c>
      <c r="AX53" s="11">
        <f>SUBTOTAL(9,AX54:AX54)</f>
      </c>
      <c r="AY53" s="11">
        <f>SUBTOTAL(9,AY54:AY54)</f>
      </c>
      <c r="AZ53" s="11">
        <f>SUBTOTAL(9,AZ54:AZ54)</f>
      </c>
      <c r="BA53" s="11">
        <f>SUBTOTAL(9,BA54:BA54)</f>
      </c>
      <c r="BB53" s="11">
        <f>SUBTOTAL(9,BB54:BB54)</f>
      </c>
      <c r="BC53" s="11">
        <f>SUBTOTAL(9,BC54:BC54)</f>
      </c>
      <c r="BD53" s="11">
        <f>SUBTOTAL(9,BD54:BD54)</f>
      </c>
      <c r="BE53" s="11">
        <f>SUBTOTAL(9,BE54:BE54)</f>
      </c>
      <c r="BF53" s="11">
        <f>SUBTOTAL(9,BF54:BF54)</f>
      </c>
      <c r="BG53" s="11">
        <f>SUBTOTAL(9,BG54:BG54)</f>
      </c>
      <c r="BH53" s="11">
        <f>SUBTOTAL(9,BH54:BH54)</f>
      </c>
      <c r="BI53" s="11">
        <f>SUBTOTAL(9,BI54:BI54)</f>
      </c>
      <c r="BJ53" s="11">
        <f>SUBTOTAL(9,BJ54:BJ54)</f>
      </c>
      <c r="BK53" s="11" t="str">
        <v/>
      </c>
    </row>
    <row r="54" outlineLevel="1">
      <c r="A54" s="5" t="str">
        <v/>
      </c>
      <c r="B54" s="5" t="str">
        <v/>
      </c>
      <c r="C54" s="5" t="str">
        <v/>
      </c>
      <c r="D54" s="5" t="str">
        <v/>
      </c>
      <c r="E54" s="5" t="str">
        <v>(No items)</v>
      </c>
      <c r="F54" s="5" t="str">
        <v/>
      </c>
      <c r="G54" s="5" t="str">
        <v/>
      </c>
      <c r="H54" s="5" t="str">
        <v/>
      </c>
      <c r="I54" s="5" t="str">
        <v/>
      </c>
      <c r="J54" s="5" t="str">
        <v/>
      </c>
      <c r="K54" s="5" t="str">
        <v/>
      </c>
      <c r="L54" s="5" t="str">
        <v/>
      </c>
      <c r="M54" s="5" t="str">
        <v/>
      </c>
      <c r="N54" s="5" t="str">
        <v/>
      </c>
      <c r="O54" s="5" t="str">
        <v/>
      </c>
      <c r="P54" s="5" t="str">
        <v/>
      </c>
      <c r="Q54" s="5" t="str">
        <v/>
      </c>
      <c r="R54" s="5" t="str">
        <v/>
      </c>
      <c r="S54" s="5" t="str">
        <v/>
      </c>
      <c r="T54" s="5" t="str">
        <v/>
      </c>
      <c r="U54" s="5" t="str">
        <v/>
      </c>
      <c r="V54" s="5" t="str">
        <v/>
      </c>
      <c r="W54" s="5" t="str">
        <v/>
      </c>
      <c r="X54" s="5" t="str">
        <v/>
      </c>
      <c r="Y54" s="5" t="str">
        <v/>
      </c>
      <c r="Z54" s="5" t="str">
        <v/>
      </c>
      <c r="AA54" s="5" t="str">
        <v/>
      </c>
      <c r="AB54" s="5" t="str">
        <v/>
      </c>
      <c r="AC54" s="5" t="str">
        <v/>
      </c>
      <c r="AD54" s="5" t="str">
        <v/>
      </c>
      <c r="AE54" s="5" t="str">
        <v/>
      </c>
      <c r="AF54" s="5" t="str">
        <v/>
      </c>
      <c r="AG54" s="5" t="str">
        <v/>
      </c>
      <c r="AH54" s="5" t="str">
        <v/>
      </c>
      <c r="AI54" s="5" t="str">
        <v/>
      </c>
      <c r="AJ54" s="5" t="str">
        <v/>
      </c>
      <c r="AK54" s="5" t="str">
        <v/>
      </c>
      <c r="AL54" s="5" t="str">
        <v/>
      </c>
      <c r="AM54" s="5" t="str">
        <v/>
      </c>
      <c r="AN54" s="5" t="str">
        <v/>
      </c>
      <c r="AO54" s="5" t="str">
        <v/>
      </c>
      <c r="AP54" s="5" t="str">
        <v/>
      </c>
      <c r="AQ54" s="5" t="str">
        <v/>
      </c>
      <c r="AR54" s="5" t="str">
        <v/>
      </c>
      <c r="AS54" s="5" t="str">
        <v/>
      </c>
      <c r="AT54" s="5" t="str">
        <v/>
      </c>
      <c r="AU54" s="5" t="str">
        <v/>
      </c>
      <c r="AV54" s="5" t="str">
        <v/>
      </c>
      <c r="AW54" s="5" t="str">
        <v/>
      </c>
      <c r="AX54" s="5" t="str">
        <v/>
      </c>
      <c r="AY54" s="5" t="str">
        <v/>
      </c>
      <c r="AZ54" s="5" t="str">
        <v/>
      </c>
      <c r="BA54" s="5" t="str">
        <v/>
      </c>
      <c r="BB54" s="5" t="str">
        <v/>
      </c>
      <c r="BC54" s="5" t="str">
        <v/>
      </c>
      <c r="BD54" s="5" t="str">
        <v/>
      </c>
      <c r="BE54" s="5" t="str">
        <v/>
      </c>
      <c r="BF54" s="5" t="str">
        <v/>
      </c>
      <c r="BG54" s="5" t="str">
        <v/>
      </c>
      <c r="BH54" s="5" t="str">
        <v/>
      </c>
      <c r="BI54" s="5" t="str">
        <v/>
      </c>
      <c r="BJ54" s="5" t="str">
        <v/>
      </c>
      <c r="BK54" s="5" t="str">
        <v/>
      </c>
    </row>
    <row r="55">
      <c r="A55" s="9" t="str">
        <v/>
      </c>
      <c r="B55" s="9" t="str">
        <v/>
      </c>
      <c r="C55" s="9" t="str">
        <v/>
      </c>
      <c r="D55" s="9" t="str">
        <v/>
      </c>
      <c r="E55" s="9" t="str">
        <v>Total Cashout</v>
      </c>
      <c r="F55" s="9">
        <f>SUM(F4,F45,F47,F49,F51,F53)</f>
      </c>
      <c r="G55" s="9">
        <f>SUM(G4,G45,G47,G49,G51,G53)</f>
      </c>
      <c r="H55" s="9">
        <f>SUM(H4,H45,H47,H49,H51,H53)</f>
      </c>
      <c r="I55" s="9" t="str">
        <v/>
      </c>
      <c r="J55" s="9" t="str">
        <v/>
      </c>
      <c r="K55" s="9" t="str">
        <v/>
      </c>
      <c r="L55" s="9" t="str">
        <v/>
      </c>
      <c r="M55" s="9" t="str">
        <v/>
      </c>
      <c r="N55" s="9" t="str">
        <v/>
      </c>
      <c r="O55" s="9" t="str">
        <v/>
      </c>
      <c r="P55" s="9" t="str">
        <v/>
      </c>
      <c r="Q55" s="9" t="str">
        <v/>
      </c>
      <c r="R55" s="9" t="str">
        <v/>
      </c>
      <c r="S55" s="9" t="str">
        <v/>
      </c>
      <c r="T55" s="9" t="str">
        <v/>
      </c>
      <c r="U55" s="9" t="str">
        <v/>
      </c>
      <c r="V55" s="9" t="str">
        <v/>
      </c>
      <c r="W55" s="9" t="str">
        <v/>
      </c>
      <c r="X55" s="9" t="str">
        <v/>
      </c>
      <c r="Y55" s="9" t="str">
        <v/>
      </c>
      <c r="Z55" s="9" t="str">
        <v/>
      </c>
      <c r="AA55" s="9" t="str">
        <v/>
      </c>
      <c r="AB55" s="9" t="str">
        <v/>
      </c>
      <c r="AC55" s="9" t="str">
        <v/>
      </c>
      <c r="AD55" s="5" t="str">
        <v/>
      </c>
      <c r="AE55" s="9" t="str">
        <v/>
      </c>
      <c r="AF55" s="9" t="str">
        <v/>
      </c>
      <c r="AG55" s="9" t="str">
        <v/>
      </c>
      <c r="AH55" s="9" t="str">
        <v/>
      </c>
      <c r="AI55" s="9" t="str">
        <v/>
      </c>
      <c r="AJ55" s="9" t="str">
        <v/>
      </c>
      <c r="AK55" s="9" t="str">
        <v/>
      </c>
      <c r="AL55" s="9" t="str">
        <v/>
      </c>
      <c r="AM55" s="9" t="str">
        <v/>
      </c>
      <c r="AN55" s="9" t="str">
        <v/>
      </c>
      <c r="AO55" s="9" t="str">
        <v/>
      </c>
      <c r="AP55" s="9" t="str">
        <v/>
      </c>
      <c r="AQ55" s="9" t="str">
        <v/>
      </c>
      <c r="AR55" s="9" t="str">
        <v/>
      </c>
      <c r="AS55" s="9" t="str">
        <v/>
      </c>
      <c r="AT55" s="9" t="str">
        <v/>
      </c>
      <c r="AU55" s="9">
        <f>SUM(AU7:AU54)</f>
      </c>
      <c r="AV55" s="9">
        <f>SUM(AV7:AV54)</f>
      </c>
      <c r="AW55" s="9">
        <f>SUM(AW7:AW54)</f>
      </c>
      <c r="AX55" s="9">
        <f>SUM(AX7:AX54)</f>
      </c>
      <c r="AY55" s="9">
        <f>SUM(AY7:AY54)</f>
      </c>
      <c r="AZ55" s="9">
        <f>SUM(AZ7:AZ54)</f>
      </c>
      <c r="BA55" s="9">
        <f>SUM(BA7:BA54)</f>
      </c>
      <c r="BB55" s="9">
        <f>SUM(BB7:BB54)</f>
      </c>
      <c r="BC55" s="9">
        <f>SUM(BC7:BC54)</f>
      </c>
      <c r="BD55" s="9">
        <f>SUM(BD7:BD54)</f>
      </c>
      <c r="BE55" s="9">
        <f>SUM(BE7:BE54)</f>
      </c>
      <c r="BF55" s="9">
        <f>SUM(BF7:BF54)</f>
      </c>
      <c r="BG55" s="9">
        <f>SUM(BG7:BG54)</f>
      </c>
      <c r="BH55" s="9">
        <f>SUM(BH7:BH54)</f>
      </c>
      <c r="BI55" s="9">
        <f>SUM(BI7:BI54)</f>
      </c>
      <c r="BJ55" s="9">
        <f>SUM(AU55:BI55)</f>
      </c>
      <c r="BK55" s="9" t="str">
        <v/>
      </c>
    </row>
    <row r="56">
      <c r="AD56" s="5" t="str">
        <v/>
      </c>
    </row>
  </sheetData>
  <ignoredErrors>
    <ignoredError numberStoredAsText="1" sqref="A1:BK56"/>
  </ignoredErrors>
</worksheet>
</file>

<file path=xl/worksheets/sheet14.xml><?xml version="1.0" encoding="utf-8"?>
<worksheet xmlns="http://schemas.openxmlformats.org/spreadsheetml/2006/main" xmlns:r="http://schemas.openxmlformats.org/officeDocument/2006/relationships">
  <dimension ref="A1:U8"/>
  <sheetViews>
    <sheetView workbookViewId="0"/>
  </sheetViews>
  <cols>
    <col min="1" max="1" width="8.83203125" customWidth="1"/>
    <col min="2" max="2" width="8.83203125" customWidth="1"/>
    <col min="3" max="3" width="8.83203125" customWidth="1"/>
    <col min="4" max="4" width="42.83203125" customWidth="1"/>
    <col min="5" max="5" width="18.83203125" customWidth="1"/>
    <col min="6" max="6" width="14.83203125" customWidth="1"/>
    <col min="7" max="7" width="14.83203125" customWidth="1"/>
    <col min="8" max="8" width="14.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14.83203125" customWidth="1"/>
    <col min="16" max="16" width="14.83203125" customWidth="1"/>
    <col min="17" max="17" width="14.83203125" customWidth="1"/>
    <col min="18" max="18" width="14.83203125" customWidth="1"/>
    <col min="19" max="19" width="14.83203125" customWidth="1"/>
    <col min="20" max="20" width="14.83203125" customWidth="1"/>
    <col min="21" max="21" width="14.83203125" customWidth="1"/>
  </cols>
  <sheetData>
    <row r="1">
      <c r="C1" s="23" t="str">
        <v>OUT</v>
      </c>
      <c r="D1" s="27">
        <f>E4</f>
      </c>
      <c r="E1" s="23" t="str">
        <v>Profit %</v>
      </c>
    </row>
    <row r="2">
      <c r="C2" s="23" t="str">
        <v>OUT - IN</v>
      </c>
      <c r="D2" s="27">
        <f>='Cash In Summary EUR'!E3</f>
      </c>
      <c r="E2" s="27">
        <f>=1-D1/D2</f>
      </c>
    </row>
    <row r="3">
      <c r="C3" s="31" t="str">
        <v>Discipline</v>
      </c>
      <c r="D3" s="31" t="str">
        <v>Scope of Work</v>
      </c>
      <c r="E3" s="31" t="str">
        <v>Discipline Total</v>
      </c>
      <c r="F3" s="31">
        <v>45992</v>
      </c>
      <c r="G3" s="31">
        <f>EDATE(F3,1)</f>
      </c>
      <c r="H3" s="31">
        <f>EDATE(G3,1)</f>
      </c>
      <c r="I3" s="31">
        <f>EDATE(H3,1)</f>
      </c>
      <c r="J3" s="31">
        <f>EDATE(I3,1)</f>
      </c>
      <c r="K3" s="31">
        <f>EDATE(J3,1)</f>
      </c>
      <c r="L3" s="31">
        <f>EDATE(K3,1)</f>
      </c>
      <c r="M3" s="31">
        <f>EDATE(L3,1)</f>
      </c>
      <c r="N3" s="31">
        <f>EDATE(M3,1)</f>
      </c>
      <c r="O3" s="31">
        <f>EDATE(N3,1)</f>
      </c>
      <c r="P3" s="31">
        <f>EDATE(O3,1)</f>
      </c>
      <c r="Q3" s="31">
        <f>EDATE(P3,1)</f>
      </c>
      <c r="R3" s="31">
        <f>EDATE(Q3,1)</f>
      </c>
      <c r="S3" s="31">
        <f>EDATE(R3,1)</f>
      </c>
      <c r="T3" s="31">
        <f>EDATE(S3,1)</f>
      </c>
    </row>
    <row r="4">
      <c r="D4" s="28" t="str">
        <v>Total Cash Out Value</v>
      </c>
      <c r="E4" s="29">
        <f>SUM(F4:T4)</f>
      </c>
      <c r="F4" s="27">
        <f>SUBTOTAL(9,F5:F8)</f>
      </c>
      <c r="G4" s="27">
        <f>SUBTOTAL(9,G5:G8)</f>
      </c>
      <c r="H4" s="27">
        <f>SUBTOTAL(9,H5:H8)</f>
      </c>
      <c r="I4" s="27">
        <f>SUBTOTAL(9,I5:I8)</f>
      </c>
      <c r="J4" s="27">
        <f>SUBTOTAL(9,J5:J8)</f>
      </c>
      <c r="K4" s="27">
        <f>SUBTOTAL(9,K5:K8)</f>
      </c>
      <c r="L4" s="27">
        <f>SUBTOTAL(9,L5:L8)</f>
      </c>
      <c r="M4" s="27">
        <f>SUBTOTAL(9,M5:M8)</f>
      </c>
      <c r="N4" s="27">
        <f>SUBTOTAL(9,N5:N8)</f>
      </c>
      <c r="O4" s="27">
        <f>SUBTOTAL(9,O5:O8)</f>
      </c>
      <c r="P4" s="27">
        <f>SUBTOTAL(9,P5:P8)</f>
      </c>
      <c r="Q4" s="27">
        <f>SUBTOTAL(9,Q5:Q8)</f>
      </c>
      <c r="R4" s="27">
        <f>SUBTOTAL(9,R5:R8)</f>
      </c>
      <c r="S4" s="27">
        <f>SUBTOTAL(9,S5:S8)</f>
      </c>
      <c r="T4" s="27">
        <f>SUBTOTAL(9,T5:T8)</f>
      </c>
    </row>
    <row r="5">
      <c r="D5" s="35" t="str">
        <v>Advanced Payment PO EUR</v>
      </c>
      <c r="E5" s="26">
        <f>SUM(F5:T5)</f>
      </c>
      <c r="F5" s="26">
        <f>SUMPRODUCT(('DEMO 220-66-11 kV Cash out EUR'!$E$4:$E$56=$D5)*1,'DEMO 220-66-11 kV Cash out EUR'!AU$4:AU$56)</f>
      </c>
      <c r="G5" s="26">
        <f>SUMPRODUCT(('DEMO 220-66-11 kV Cash out EUR'!$E$4:$E$56=$D5)*1,'DEMO 220-66-11 kV Cash out EUR'!AV$4:AV$56)</f>
      </c>
      <c r="H5" s="26">
        <f>SUMPRODUCT(('DEMO 220-66-11 kV Cash out EUR'!$E$4:$E$56=$D5)*1,'DEMO 220-66-11 kV Cash out EUR'!AW$4:AW$56)</f>
      </c>
      <c r="I5" s="26">
        <f>SUMPRODUCT(('DEMO 220-66-11 kV Cash out EUR'!$E$4:$E$56=$D5)*1,'DEMO 220-66-11 kV Cash out EUR'!AX$4:AX$56)</f>
      </c>
      <c r="J5" s="26">
        <f>SUMPRODUCT(('DEMO 220-66-11 kV Cash out EUR'!$E$4:$E$56=$D5)*1,'DEMO 220-66-11 kV Cash out EUR'!AY$4:AY$56)</f>
      </c>
      <c r="K5" s="26">
        <f>SUMPRODUCT(('DEMO 220-66-11 kV Cash out EUR'!$E$4:$E$56=$D5)*1,'DEMO 220-66-11 kV Cash out EUR'!AZ$4:AZ$56)</f>
      </c>
      <c r="L5" s="26">
        <f>SUMPRODUCT(('DEMO 220-66-11 kV Cash out EUR'!$E$4:$E$56=$D5)*1,'DEMO 220-66-11 kV Cash out EUR'!BA$4:BA$56)</f>
      </c>
      <c r="M5" s="26">
        <f>SUMPRODUCT(('DEMO 220-66-11 kV Cash out EUR'!$E$4:$E$56=$D5)*1,'DEMO 220-66-11 kV Cash out EUR'!BB$4:BB$56)</f>
      </c>
      <c r="N5" s="26">
        <f>SUMPRODUCT(('DEMO 220-66-11 kV Cash out EUR'!$E$4:$E$56=$D5)*1,'DEMO 220-66-11 kV Cash out EUR'!BC$4:BC$56)</f>
      </c>
      <c r="O5" s="26">
        <f>SUMPRODUCT(('DEMO 220-66-11 kV Cash out EUR'!$E$4:$E$56=$D5)*1,'DEMO 220-66-11 kV Cash out EUR'!BD$4:BD$56)</f>
      </c>
      <c r="P5" s="26">
        <f>SUMPRODUCT(('DEMO 220-66-11 kV Cash out EUR'!$E$4:$E$56=$D5)*1,'DEMO 220-66-11 kV Cash out EUR'!BE$4:BE$56)</f>
      </c>
      <c r="Q5" s="26">
        <f>SUMPRODUCT(('DEMO 220-66-11 kV Cash out EUR'!$E$4:$E$56=$D5)*1,'DEMO 220-66-11 kV Cash out EUR'!BF$4:BF$56)</f>
      </c>
      <c r="R5" s="26">
        <f>SUMPRODUCT(('DEMO 220-66-11 kV Cash out EUR'!$E$4:$E$56=$D5)*1,'DEMO 220-66-11 kV Cash out EUR'!BG$4:BG$56)</f>
      </c>
      <c r="S5" s="26">
        <f>SUMPRODUCT(('DEMO 220-66-11 kV Cash out EUR'!$E$4:$E$56=$D5)*1,'DEMO 220-66-11 kV Cash out EUR'!BH$4:BH$56)</f>
      </c>
      <c r="T5" s="26">
        <f>SUMPRODUCT(('DEMO 220-66-11 kV Cash out EUR'!$E$4:$E$56=$D5)*1,'DEMO 220-66-11 kV Cash out EUR'!BI$4:BI$56)</f>
      </c>
    </row>
    <row r="6">
      <c r="D6" s="35" t="str">
        <v>Shipping MAT EUR</v>
      </c>
      <c r="E6" s="26">
        <f>SUM(F6:T6)</f>
      </c>
      <c r="F6" s="26">
        <f>SUMPRODUCT(('DEMO 220-66-11 kV Cash out EUR'!$E$4:$E$56=$D6)*1,'DEMO 220-66-11 kV Cash out EUR'!AU$4:AU$56)</f>
      </c>
      <c r="G6" s="26">
        <f>SUMPRODUCT(('DEMO 220-66-11 kV Cash out EUR'!$E$4:$E$56=$D6)*1,'DEMO 220-66-11 kV Cash out EUR'!AV$4:AV$56)</f>
      </c>
      <c r="H6" s="26">
        <f>SUMPRODUCT(('DEMO 220-66-11 kV Cash out EUR'!$E$4:$E$56=$D6)*1,'DEMO 220-66-11 kV Cash out EUR'!AW$4:AW$56)</f>
      </c>
      <c r="I6" s="26">
        <f>SUMPRODUCT(('DEMO 220-66-11 kV Cash out EUR'!$E$4:$E$56=$D6)*1,'DEMO 220-66-11 kV Cash out EUR'!AX$4:AX$56)</f>
      </c>
      <c r="J6" s="26">
        <f>SUMPRODUCT(('DEMO 220-66-11 kV Cash out EUR'!$E$4:$E$56=$D6)*1,'DEMO 220-66-11 kV Cash out EUR'!AY$4:AY$56)</f>
      </c>
      <c r="K6" s="26">
        <f>SUMPRODUCT(('DEMO 220-66-11 kV Cash out EUR'!$E$4:$E$56=$D6)*1,'DEMO 220-66-11 kV Cash out EUR'!AZ$4:AZ$56)</f>
      </c>
      <c r="L6" s="26">
        <f>SUMPRODUCT(('DEMO 220-66-11 kV Cash out EUR'!$E$4:$E$56=$D6)*1,'DEMO 220-66-11 kV Cash out EUR'!BA$4:BA$56)</f>
      </c>
      <c r="M6" s="26">
        <f>SUMPRODUCT(('DEMO 220-66-11 kV Cash out EUR'!$E$4:$E$56=$D6)*1,'DEMO 220-66-11 kV Cash out EUR'!BB$4:BB$56)</f>
      </c>
      <c r="N6" s="26">
        <f>SUMPRODUCT(('DEMO 220-66-11 kV Cash out EUR'!$E$4:$E$56=$D6)*1,'DEMO 220-66-11 kV Cash out EUR'!BC$4:BC$56)</f>
      </c>
      <c r="O6" s="26">
        <f>SUMPRODUCT(('DEMO 220-66-11 kV Cash out EUR'!$E$4:$E$56=$D6)*1,'DEMO 220-66-11 kV Cash out EUR'!BD$4:BD$56)</f>
      </c>
      <c r="P6" s="26">
        <f>SUMPRODUCT(('DEMO 220-66-11 kV Cash out EUR'!$E$4:$E$56=$D6)*1,'DEMO 220-66-11 kV Cash out EUR'!BE$4:BE$56)</f>
      </c>
      <c r="Q6" s="26">
        <f>SUMPRODUCT(('DEMO 220-66-11 kV Cash out EUR'!$E$4:$E$56=$D6)*1,'DEMO 220-66-11 kV Cash out EUR'!BF$4:BF$56)</f>
      </c>
      <c r="R6" s="26">
        <f>SUMPRODUCT(('DEMO 220-66-11 kV Cash out EUR'!$E$4:$E$56=$D6)*1,'DEMO 220-66-11 kV Cash out EUR'!BG$4:BG$56)</f>
      </c>
      <c r="S6" s="26">
        <f>SUMPRODUCT(('DEMO 220-66-11 kV Cash out EUR'!$E$4:$E$56=$D6)*1,'DEMO 220-66-11 kV Cash out EUR'!BH$4:BH$56)</f>
      </c>
      <c r="T6" s="26">
        <f>SUMPRODUCT(('DEMO 220-66-11 kV Cash out EUR'!$E$4:$E$56=$D6)*1,'DEMO 220-66-11 kV Cash out EUR'!BI$4:BI$56)</f>
      </c>
    </row>
    <row r="7">
      <c r="D7" s="35" t="str">
        <v>Delivery MAT EUR</v>
      </c>
      <c r="E7" s="26">
        <f>SUM(F7:T7)</f>
      </c>
      <c r="F7" s="26">
        <f>SUMPRODUCT(('DEMO 220-66-11 kV Cash out EUR'!$E$4:$E$56=$D7)*1,'DEMO 220-66-11 kV Cash out EUR'!AU$4:AU$56)</f>
      </c>
      <c r="G7" s="26">
        <f>SUMPRODUCT(('DEMO 220-66-11 kV Cash out EUR'!$E$4:$E$56=$D7)*1,'DEMO 220-66-11 kV Cash out EUR'!AV$4:AV$56)</f>
      </c>
      <c r="H7" s="26">
        <f>SUMPRODUCT(('DEMO 220-66-11 kV Cash out EUR'!$E$4:$E$56=$D7)*1,'DEMO 220-66-11 kV Cash out EUR'!AW$4:AW$56)</f>
      </c>
      <c r="I7" s="26">
        <f>SUMPRODUCT(('DEMO 220-66-11 kV Cash out EUR'!$E$4:$E$56=$D7)*1,'DEMO 220-66-11 kV Cash out EUR'!AX$4:AX$56)</f>
      </c>
      <c r="J7" s="26">
        <f>SUMPRODUCT(('DEMO 220-66-11 kV Cash out EUR'!$E$4:$E$56=$D7)*1,'DEMO 220-66-11 kV Cash out EUR'!AY$4:AY$56)</f>
      </c>
      <c r="K7" s="26">
        <f>SUMPRODUCT(('DEMO 220-66-11 kV Cash out EUR'!$E$4:$E$56=$D7)*1,'DEMO 220-66-11 kV Cash out EUR'!AZ$4:AZ$56)</f>
      </c>
      <c r="L7" s="26">
        <f>SUMPRODUCT(('DEMO 220-66-11 kV Cash out EUR'!$E$4:$E$56=$D7)*1,'DEMO 220-66-11 kV Cash out EUR'!BA$4:BA$56)</f>
      </c>
      <c r="M7" s="26">
        <f>SUMPRODUCT(('DEMO 220-66-11 kV Cash out EUR'!$E$4:$E$56=$D7)*1,'DEMO 220-66-11 kV Cash out EUR'!BB$4:BB$56)</f>
      </c>
      <c r="N7" s="26">
        <f>SUMPRODUCT(('DEMO 220-66-11 kV Cash out EUR'!$E$4:$E$56=$D7)*1,'DEMO 220-66-11 kV Cash out EUR'!BC$4:BC$56)</f>
      </c>
      <c r="O7" s="26">
        <f>SUMPRODUCT(('DEMO 220-66-11 kV Cash out EUR'!$E$4:$E$56=$D7)*1,'DEMO 220-66-11 kV Cash out EUR'!BD$4:BD$56)</f>
      </c>
      <c r="P7" s="26">
        <f>SUMPRODUCT(('DEMO 220-66-11 kV Cash out EUR'!$E$4:$E$56=$D7)*1,'DEMO 220-66-11 kV Cash out EUR'!BE$4:BE$56)</f>
      </c>
      <c r="Q7" s="26">
        <f>SUMPRODUCT(('DEMO 220-66-11 kV Cash out EUR'!$E$4:$E$56=$D7)*1,'DEMO 220-66-11 kV Cash out EUR'!BF$4:BF$56)</f>
      </c>
      <c r="R7" s="26">
        <f>SUMPRODUCT(('DEMO 220-66-11 kV Cash out EUR'!$E$4:$E$56=$D7)*1,'DEMO 220-66-11 kV Cash out EUR'!BG$4:BG$56)</f>
      </c>
      <c r="S7" s="26">
        <f>SUMPRODUCT(('DEMO 220-66-11 kV Cash out EUR'!$E$4:$E$56=$D7)*1,'DEMO 220-66-11 kV Cash out EUR'!BH$4:BH$56)</f>
      </c>
      <c r="T7" s="26">
        <f>SUMPRODUCT(('DEMO 220-66-11 kV Cash out EUR'!$E$4:$E$56=$D7)*1,'DEMO 220-66-11 kV Cash out EUR'!BI$4:BI$56)</f>
      </c>
    </row>
    <row r="8">
      <c r="D8" s="35" t="str">
        <v>CCC</v>
      </c>
      <c r="E8" s="26">
        <f>SUM(F8:T8)</f>
      </c>
      <c r="F8" s="26">
        <f>SUMPRODUCT(('DEMO 220-66-11 kV Cash out EUR'!$E$4:$E$56=$D8)*1,'DEMO 220-66-11 kV Cash out EUR'!AU$4:AU$56)</f>
      </c>
      <c r="G8" s="26">
        <f>SUMPRODUCT(('DEMO 220-66-11 kV Cash out EUR'!$E$4:$E$56=$D8)*1,'DEMO 220-66-11 kV Cash out EUR'!AV$4:AV$56)</f>
      </c>
      <c r="H8" s="26">
        <f>SUMPRODUCT(('DEMO 220-66-11 kV Cash out EUR'!$E$4:$E$56=$D8)*1,'DEMO 220-66-11 kV Cash out EUR'!AW$4:AW$56)</f>
      </c>
      <c r="I8" s="26">
        <f>SUMPRODUCT(('DEMO 220-66-11 kV Cash out EUR'!$E$4:$E$56=$D8)*1,'DEMO 220-66-11 kV Cash out EUR'!AX$4:AX$56)</f>
      </c>
      <c r="J8" s="26">
        <f>SUMPRODUCT(('DEMO 220-66-11 kV Cash out EUR'!$E$4:$E$56=$D8)*1,'DEMO 220-66-11 kV Cash out EUR'!AY$4:AY$56)</f>
      </c>
      <c r="K8" s="26">
        <f>SUMPRODUCT(('DEMO 220-66-11 kV Cash out EUR'!$E$4:$E$56=$D8)*1,'DEMO 220-66-11 kV Cash out EUR'!AZ$4:AZ$56)</f>
      </c>
      <c r="L8" s="26">
        <f>SUMPRODUCT(('DEMO 220-66-11 kV Cash out EUR'!$E$4:$E$56=$D8)*1,'DEMO 220-66-11 kV Cash out EUR'!BA$4:BA$56)</f>
      </c>
      <c r="M8" s="26">
        <f>SUMPRODUCT(('DEMO 220-66-11 kV Cash out EUR'!$E$4:$E$56=$D8)*1,'DEMO 220-66-11 kV Cash out EUR'!BB$4:BB$56)</f>
      </c>
      <c r="N8" s="26">
        <f>SUMPRODUCT(('DEMO 220-66-11 kV Cash out EUR'!$E$4:$E$56=$D8)*1,'DEMO 220-66-11 kV Cash out EUR'!BC$4:BC$56)</f>
      </c>
      <c r="O8" s="26">
        <f>SUMPRODUCT(('DEMO 220-66-11 kV Cash out EUR'!$E$4:$E$56=$D8)*1,'DEMO 220-66-11 kV Cash out EUR'!BD$4:BD$56)</f>
      </c>
      <c r="P8" s="26">
        <f>SUMPRODUCT(('DEMO 220-66-11 kV Cash out EUR'!$E$4:$E$56=$D8)*1,'DEMO 220-66-11 kV Cash out EUR'!BE$4:BE$56)</f>
      </c>
      <c r="Q8" s="26">
        <f>SUMPRODUCT(('DEMO 220-66-11 kV Cash out EUR'!$E$4:$E$56=$D8)*1,'DEMO 220-66-11 kV Cash out EUR'!BF$4:BF$56)</f>
      </c>
      <c r="R8" s="26">
        <f>SUMPRODUCT(('DEMO 220-66-11 kV Cash out EUR'!$E$4:$E$56=$D8)*1,'DEMO 220-66-11 kV Cash out EUR'!BG$4:BG$56)</f>
      </c>
      <c r="S8" s="26">
        <f>SUMPRODUCT(('DEMO 220-66-11 kV Cash out EUR'!$E$4:$E$56=$D8)*1,'DEMO 220-66-11 kV Cash out EUR'!BH$4:BH$56)</f>
      </c>
      <c r="T8" s="26">
        <f>SUMPRODUCT(('DEMO 220-66-11 kV Cash out EUR'!$E$4:$E$56=$D8)*1,'DEMO 220-66-11 kV Cash out EUR'!BI$4:BI$56)</f>
      </c>
    </row>
  </sheetData>
  <ignoredErrors>
    <ignoredError numberStoredAsText="1" sqref="A1:U8"/>
  </ignoredErrors>
</worksheet>
</file>

<file path=xl/worksheets/sheet15.xml><?xml version="1.0" encoding="utf-8"?>
<worksheet xmlns="http://schemas.openxmlformats.org/spreadsheetml/2006/main" xmlns:r="http://schemas.openxmlformats.org/officeDocument/2006/relationships">
  <dimension ref="A1:R55"/>
  <sheetViews>
    <sheetView workbookViewId="0"/>
  </sheetViews>
  <cols>
    <col min="1" max="1" width="2.83203125" customWidth="1"/>
    <col min="2" max="2" width="42.83203125" customWidth="1"/>
    <col min="3" max="3" width="18.83203125" customWidth="1"/>
    <col min="4" max="4" width="14.83203125" customWidth="1"/>
    <col min="5" max="5" width="14.83203125" customWidth="1"/>
    <col min="6" max="6" width="14.83203125" customWidth="1"/>
    <col min="7" max="7" width="14.83203125" customWidth="1"/>
    <col min="8" max="8" width="14.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14.83203125" customWidth="1"/>
    <col min="16" max="16" width="14.83203125" customWidth="1"/>
    <col min="17" max="17" width="14.83203125" customWidth="1"/>
    <col min="18" max="18" width="14.83203125" customWidth="1"/>
  </cols>
  <sheetData>
    <row r="2" ht="32" customHeight="1">
      <c r="B2" s="59" t="str">
        <v>CASH FLOW BASELINE</v>
      </c>
    </row>
    <row r="3" ht="28" customHeight="1">
      <c r="B3" s="60" t="str">
        <v>DEMO 220/66/11 kV GIS Substation</v>
      </c>
    </row>
    <row r="5" ht="20" customHeight="1">
      <c r="B5" s="40" t="str">
        <v>Currency</v>
      </c>
      <c r="C5" s="41" t="str">
        <v>EUR</v>
      </c>
      <c r="D5" s="40" t="str">
        <v>Start Date</v>
      </c>
      <c r="E5" s="41">
        <v>45992</v>
      </c>
    </row>
    <row r="6" ht="20" customHeight="1">
      <c r="B6" s="40" t="str">
        <v>Duration</v>
      </c>
      <c r="C6" s="41" t="str">
        <v>15 Months</v>
      </c>
      <c r="D6" s="40" t="str">
        <v>End Date</v>
      </c>
      <c r="E6" s="41">
        <v>46419</v>
      </c>
    </row>
    <row r="10" ht="42" customHeight="1">
      <c r="B10" s="42" t="str">
        <v>DEMO 220/66/11 kV GIS Substation - Cash Flow EUR</v>
      </c>
    </row>
    <row r="31" ht="24" customHeight="1">
      <c r="B31" s="45" t="str">
        <v>Max. Deficit:</v>
      </c>
      <c r="C31" s="61">
        <f>MIN(C44:Q44)</f>
      </c>
    </row>
    <row r="32" ht="24" customHeight="1">
      <c r="B32" s="45" t="str">
        <v>Total Cash In:</v>
      </c>
      <c r="C32" s="47">
        <f>Q39</f>
      </c>
    </row>
    <row r="33" ht="24" customHeight="1">
      <c r="B33" s="45" t="str">
        <v>Total Cash Out:</v>
      </c>
      <c r="C33" s="47">
        <f>Q42</f>
      </c>
    </row>
    <row r="34" ht="24" customHeight="1">
      <c r="B34" s="45" t="str">
        <v>Net Position:</v>
      </c>
      <c r="C34" s="62">
        <f>C32-C33</f>
      </c>
    </row>
    <row r="36" ht="28" customHeight="1">
      <c r="B36" s="63" t="str">
        <v>Overall</v>
      </c>
      <c r="C36" s="51">
        <v>45992</v>
      </c>
      <c r="D36" s="51">
        <v>46023</v>
      </c>
      <c r="E36" s="51">
        <v>46054</v>
      </c>
      <c r="F36" s="51">
        <v>46082</v>
      </c>
      <c r="G36" s="51">
        <v>46113</v>
      </c>
      <c r="H36" s="51">
        <v>46143</v>
      </c>
      <c r="I36" s="51">
        <v>46174</v>
      </c>
      <c r="J36" s="51">
        <v>46204</v>
      </c>
      <c r="K36" s="51">
        <v>46235</v>
      </c>
      <c r="L36" s="51">
        <v>46266</v>
      </c>
      <c r="M36" s="51">
        <v>46296</v>
      </c>
      <c r="N36" s="51">
        <v>46327</v>
      </c>
      <c r="O36" s="51">
        <v>46357</v>
      </c>
      <c r="P36" s="51">
        <v>46388</v>
      </c>
      <c r="Q36" s="51">
        <v>46419</v>
      </c>
    </row>
    <row r="37" ht="20" customHeight="1">
      <c r="B37" s="53" t="str">
        <v>Month</v>
      </c>
      <c r="C37" s="53">
        <v>1</v>
      </c>
      <c r="D37" s="53">
        <v>2</v>
      </c>
      <c r="E37" s="53">
        <v>3</v>
      </c>
      <c r="F37" s="53">
        <v>4</v>
      </c>
      <c r="G37" s="53">
        <v>5</v>
      </c>
      <c r="H37" s="53">
        <v>6</v>
      </c>
      <c r="I37" s="53">
        <v>7</v>
      </c>
      <c r="J37" s="53">
        <v>8</v>
      </c>
      <c r="K37" s="53">
        <v>9</v>
      </c>
      <c r="L37" s="53">
        <v>10</v>
      </c>
      <c r="M37" s="53">
        <v>11</v>
      </c>
      <c r="N37" s="53">
        <v>12</v>
      </c>
      <c r="O37" s="53">
        <v>13</v>
      </c>
      <c r="P37" s="53">
        <v>14</v>
      </c>
      <c r="Q37" s="53">
        <v>15</v>
      </c>
    </row>
    <row r="38">
      <c r="B38" s="55" t="str">
        <v>Project Cash In "EUR"</v>
      </c>
      <c r="C38" s="55">
        <f>='Cash In Summary EUR'!F3</f>
      </c>
      <c r="D38" s="55">
        <f>='Cash In Summary EUR'!G3</f>
      </c>
      <c r="E38" s="55">
        <f>='Cash In Summary EUR'!H3</f>
      </c>
      <c r="F38" s="55">
        <f>='Cash In Summary EUR'!I3</f>
      </c>
      <c r="G38" s="55">
        <f>='Cash In Summary EUR'!J3</f>
      </c>
      <c r="H38" s="55">
        <f>='Cash In Summary EUR'!K3</f>
      </c>
      <c r="I38" s="55">
        <f>='Cash In Summary EUR'!L3</f>
      </c>
      <c r="J38" s="55">
        <f>='Cash In Summary EUR'!M3</f>
      </c>
      <c r="K38" s="55">
        <f>='Cash In Summary EUR'!N3</f>
      </c>
      <c r="L38" s="55">
        <f>='Cash In Summary EUR'!O3</f>
      </c>
      <c r="M38" s="55">
        <f>='Cash In Summary EUR'!P3</f>
      </c>
      <c r="N38" s="55">
        <f>='Cash In Summary EUR'!Q3</f>
      </c>
      <c r="O38" s="55">
        <f>='Cash In Summary EUR'!R3</f>
      </c>
      <c r="P38" s="55">
        <f>='Cash In Summary EUR'!S3</f>
      </c>
      <c r="Q38" s="55">
        <f>='Cash In Summary EUR'!T3</f>
      </c>
    </row>
    <row r="39">
      <c r="B39" s="57" t="str">
        <v>Cumulative Project Cash In "EUR"</v>
      </c>
      <c r="C39" s="57">
        <f>=C38</f>
      </c>
      <c r="D39" s="57">
        <f>=D38+C39</f>
      </c>
      <c r="E39" s="57">
        <f>=E38+D39</f>
      </c>
      <c r="F39" s="57">
        <f>=F38+E39</f>
      </c>
      <c r="G39" s="57">
        <f>=G38+F39</f>
      </c>
      <c r="H39" s="57">
        <f>=H38+G39</f>
      </c>
      <c r="I39" s="57">
        <f>=I38+H39</f>
      </c>
      <c r="J39" s="57">
        <f>=J38+I39</f>
      </c>
      <c r="K39" s="57">
        <f>=K38+J39</f>
      </c>
      <c r="L39" s="57">
        <f>=L38+K39</f>
      </c>
      <c r="M39" s="57">
        <f>=M38+L39</f>
      </c>
      <c r="N39" s="57">
        <f>=N38+M39</f>
      </c>
      <c r="O39" s="57">
        <f>=O38+N39</f>
      </c>
      <c r="P39" s="57">
        <f>=P38+O39</f>
      </c>
      <c r="Q39" s="57">
        <f>=Q38+P39</f>
      </c>
    </row>
    <row r="40">
      <c r="B40" s="58" t="str">
        <v>Cash In %</v>
      </c>
      <c r="C40" s="58">
        <f>=IFERROR(C39/$Q$39,0)</f>
      </c>
      <c r="D40" s="58">
        <f>=IFERROR(D39/$Q$39,0)</f>
      </c>
      <c r="E40" s="58">
        <f>=IFERROR(E39/$Q$39,0)</f>
      </c>
      <c r="F40" s="58">
        <f>=IFERROR(F39/$Q$39,0)</f>
      </c>
      <c r="G40" s="58">
        <f>=IFERROR(G39/$Q$39,0)</f>
      </c>
      <c r="H40" s="58">
        <f>=IFERROR(H39/$Q$39,0)</f>
      </c>
      <c r="I40" s="58">
        <f>=IFERROR(I39/$Q$39,0)</f>
      </c>
      <c r="J40" s="58">
        <f>=IFERROR(J39/$Q$39,0)</f>
      </c>
      <c r="K40" s="58">
        <f>=IFERROR(K39/$Q$39,0)</f>
      </c>
      <c r="L40" s="58">
        <f>=IFERROR(L39/$Q$39,0)</f>
      </c>
      <c r="M40" s="58">
        <f>=IFERROR(M39/$Q$39,0)</f>
      </c>
      <c r="N40" s="58">
        <f>=IFERROR(N39/$Q$39,0)</f>
      </c>
      <c r="O40" s="58">
        <f>=IFERROR(O39/$Q$39,0)</f>
      </c>
      <c r="P40" s="58">
        <f>=IFERROR(P39/$Q$39,0)</f>
      </c>
      <c r="Q40" s="58">
        <f>=IFERROR(Q39/$Q$39,0)</f>
      </c>
    </row>
    <row r="41">
      <c r="B41" s="54" t="str">
        <v>Project Cash Out "EUR"</v>
      </c>
      <c r="C41" s="54">
        <f>='Cash out Summary EUR'!F4</f>
      </c>
      <c r="D41" s="54">
        <f>='Cash out Summary EUR'!G4</f>
      </c>
      <c r="E41" s="54">
        <f>='Cash out Summary EUR'!H4</f>
      </c>
      <c r="F41" s="54">
        <f>='Cash out Summary EUR'!I4</f>
      </c>
      <c r="G41" s="54">
        <f>='Cash out Summary EUR'!J4</f>
      </c>
      <c r="H41" s="54">
        <f>='Cash out Summary EUR'!K4</f>
      </c>
      <c r="I41" s="54">
        <f>='Cash out Summary EUR'!L4</f>
      </c>
      <c r="J41" s="54">
        <f>='Cash out Summary EUR'!M4</f>
      </c>
      <c r="K41" s="54">
        <f>='Cash out Summary EUR'!N4</f>
      </c>
      <c r="L41" s="54">
        <f>='Cash out Summary EUR'!O4</f>
      </c>
      <c r="M41" s="54">
        <f>='Cash out Summary EUR'!P4</f>
      </c>
      <c r="N41" s="54">
        <f>='Cash out Summary EUR'!Q4</f>
      </c>
      <c r="O41" s="54">
        <f>='Cash out Summary EUR'!R4</f>
      </c>
      <c r="P41" s="54">
        <f>='Cash out Summary EUR'!S4</f>
      </c>
      <c r="Q41" s="54">
        <f>='Cash out Summary EUR'!T4</f>
      </c>
    </row>
    <row r="42">
      <c r="B42" s="57" t="str">
        <v>Cumulative Project Cash Out "EUR"</v>
      </c>
      <c r="C42" s="57">
        <f>=C41</f>
      </c>
      <c r="D42" s="57">
        <f>=D41+C42</f>
      </c>
      <c r="E42" s="57">
        <f>=E41+D42</f>
      </c>
      <c r="F42" s="57">
        <f>=F41+E42</f>
      </c>
      <c r="G42" s="57">
        <f>=G41+F42</f>
      </c>
      <c r="H42" s="57">
        <f>=H41+G42</f>
      </c>
      <c r="I42" s="57">
        <f>=I41+H42</f>
      </c>
      <c r="J42" s="57">
        <f>=J41+I42</f>
      </c>
      <c r="K42" s="57">
        <f>=K41+J42</f>
      </c>
      <c r="L42" s="57">
        <f>=L41+K42</f>
      </c>
      <c r="M42" s="57">
        <f>=M41+L42</f>
      </c>
      <c r="N42" s="57">
        <f>=N41+M42</f>
      </c>
      <c r="O42" s="57">
        <f>=O41+N42</f>
      </c>
      <c r="P42" s="57">
        <f>=P41+O42</f>
      </c>
      <c r="Q42" s="57">
        <f>=Q41+P42</f>
      </c>
    </row>
    <row r="43">
      <c r="B43" s="58" t="str">
        <v>Cash Out %</v>
      </c>
      <c r="C43" s="58">
        <f>=IFERROR(C42/$Q$42,0)</f>
      </c>
      <c r="D43" s="58">
        <f>=IFERROR(D42/$Q$42,0)</f>
      </c>
      <c r="E43" s="58">
        <f>=IFERROR(E42/$Q$42,0)</f>
      </c>
      <c r="F43" s="58">
        <f>=IFERROR(F42/$Q$42,0)</f>
      </c>
      <c r="G43" s="58">
        <f>=IFERROR(G42/$Q$42,0)</f>
      </c>
      <c r="H43" s="58">
        <f>=IFERROR(H42/$Q$42,0)</f>
      </c>
      <c r="I43" s="58">
        <f>=IFERROR(I42/$Q$42,0)</f>
      </c>
      <c r="J43" s="58">
        <f>=IFERROR(J42/$Q$42,0)</f>
      </c>
      <c r="K43" s="58">
        <f>=IFERROR(K42/$Q$42,0)</f>
      </c>
      <c r="L43" s="58">
        <f>=IFERROR(L42/$Q$42,0)</f>
      </c>
      <c r="M43" s="58">
        <f>=IFERROR(M42/$Q$42,0)</f>
      </c>
      <c r="N43" s="58">
        <f>=IFERROR(N42/$Q$42,0)</f>
      </c>
      <c r="O43" s="58">
        <f>=IFERROR(O42/$Q$42,0)</f>
      </c>
      <c r="P43" s="58">
        <f>=IFERROR(P42/$Q$42,0)</f>
      </c>
      <c r="Q43" s="58">
        <f>=IFERROR(Q42/$Q$42,0)</f>
      </c>
    </row>
    <row r="44">
      <c r="B44" s="56" t="str">
        <v>Project Net Cash Flow "EUR"</v>
      </c>
      <c r="C44" s="56">
        <f>=C39-C42</f>
      </c>
      <c r="D44" s="56">
        <f>=D39-D42</f>
      </c>
      <c r="E44" s="56">
        <f>=E39-E42</f>
      </c>
      <c r="F44" s="56">
        <f>=F39-F42</f>
      </c>
      <c r="G44" s="56">
        <f>=G39-G42</f>
      </c>
      <c r="H44" s="56">
        <f>=H39-H42</f>
      </c>
      <c r="I44" s="56">
        <f>=I39-I42</f>
      </c>
      <c r="J44" s="56">
        <f>=J39-J42</f>
      </c>
      <c r="K44" s="56">
        <f>=K39-K42</f>
      </c>
      <c r="L44" s="56">
        <f>=L39-L42</f>
      </c>
      <c r="M44" s="56">
        <f>=M39-M42</f>
      </c>
      <c r="N44" s="56">
        <f>=N39-N42</f>
      </c>
      <c r="O44" s="56">
        <f>=O39-O42</f>
      </c>
      <c r="P44" s="56">
        <f>=P39-P42</f>
      </c>
      <c r="Q44" s="56">
        <f>=Q39-Q42</f>
      </c>
    </row>
  </sheetData>
  <mergeCells count="3">
    <mergeCell ref="B2:R2"/>
    <mergeCell ref="B3:R3"/>
    <mergeCell ref="B10:I10"/>
  </mergeCells>
  <ignoredErrors>
    <ignoredError numberStoredAsText="1" sqref="A1:R55"/>
  </ignoredErrors>
  <drawing r:id="rId1"/>
</worksheet>
</file>

<file path=xl/worksheets/sheet16.xml><?xml version="1.0" encoding="utf-8"?>
<worksheet xmlns="http://schemas.openxmlformats.org/spreadsheetml/2006/main" xmlns:r="http://schemas.openxmlformats.org/officeDocument/2006/relationships">
  <dimension ref="A1:R101"/>
  <sheetViews>
    <sheetView workbookViewId="0"/>
  </sheetViews>
  <cols>
    <col min="1" max="1" width="2.83203125" customWidth="1"/>
    <col min="2" max="2" width="42.83203125" customWidth="1"/>
    <col min="3" max="3" width="18.83203125" customWidth="1"/>
    <col min="4" max="4" width="14.83203125" customWidth="1"/>
    <col min="5" max="5" width="14.83203125" customWidth="1"/>
    <col min="6" max="6" width="14.83203125" customWidth="1"/>
    <col min="7" max="7" width="14.83203125" customWidth="1"/>
    <col min="8" max="8" width="14.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14.83203125" customWidth="1"/>
    <col min="16" max="16" width="14.83203125" customWidth="1"/>
    <col min="17" max="17" width="14.83203125" customWidth="1"/>
    <col min="18" max="18" width="14.83203125" customWidth="1"/>
  </cols>
  <sheetData>
    <row r="2" ht="32" customHeight="1">
      <c r="B2" s="59" t="str">
        <v>CASH FLOW BASELINE — EQUIVALENT (EGP)</v>
      </c>
    </row>
    <row r="3" ht="28" customHeight="1">
      <c r="B3" s="60" t="str">
        <v>DEMO 220/66/11 kV GIS Substation</v>
      </c>
    </row>
    <row r="5" ht="20" customHeight="1">
      <c r="B5" s="40" t="str">
        <v>Currency</v>
      </c>
      <c r="C5" s="41" t="str">
        <v>EQU (EGP Equivalent)</v>
      </c>
      <c r="D5" s="40" t="str">
        <v>Start Date</v>
      </c>
      <c r="E5" s="41">
        <v>45992</v>
      </c>
    </row>
    <row r="6" ht="20" customHeight="1">
      <c r="B6" s="40" t="str">
        <v>Duration</v>
      </c>
      <c r="C6" s="41" t="str">
        <v>15 Months</v>
      </c>
      <c r="D6" s="40" t="str">
        <v>End Date</v>
      </c>
      <c r="E6" s="41">
        <v>46419</v>
      </c>
    </row>
    <row r="10" ht="42" customHeight="1">
      <c r="B10" s="42" t="str">
        <v>DEMO 220/66/11 kV GIS Substation - Cash Flow Equivalent (EGP)</v>
      </c>
    </row>
    <row r="31" ht="24" customHeight="1">
      <c r="B31" s="45" t="str">
        <v>Max. Deficit:</v>
      </c>
    </row>
    <row r="32" ht="24" customHeight="1"/>
    <row r="33" ht="24" customHeight="1"/>
    <row r="34" ht="24" customHeight="1"/>
    <row r="36" ht="28" customHeight="1">
      <c r="B36" s="63" t="str">
        <v>Overall</v>
      </c>
      <c r="C36" s="51">
        <v>45992</v>
      </c>
      <c r="D36" s="51">
        <v>46023</v>
      </c>
      <c r="E36" s="51">
        <v>46054</v>
      </c>
      <c r="F36" s="51">
        <v>46082</v>
      </c>
      <c r="G36" s="51">
        <v>46113</v>
      </c>
      <c r="H36" s="51">
        <v>46143</v>
      </c>
      <c r="I36" s="51">
        <v>46174</v>
      </c>
      <c r="J36" s="51">
        <v>46204</v>
      </c>
      <c r="K36" s="51">
        <v>46235</v>
      </c>
      <c r="L36" s="51">
        <v>46266</v>
      </c>
      <c r="M36" s="51">
        <v>46296</v>
      </c>
      <c r="N36" s="51">
        <v>46327</v>
      </c>
      <c r="O36" s="51">
        <v>46357</v>
      </c>
      <c r="P36" s="51">
        <v>46388</v>
      </c>
      <c r="Q36" s="51">
        <v>46419</v>
      </c>
    </row>
    <row r="37" ht="20" customHeight="1">
      <c r="C37" s="53">
        <v>1</v>
      </c>
      <c r="D37" s="53">
        <v>2</v>
      </c>
      <c r="E37" s="53">
        <v>3</v>
      </c>
      <c r="F37" s="53">
        <v>4</v>
      </c>
      <c r="G37" s="53">
        <v>5</v>
      </c>
      <c r="H37" s="53">
        <v>6</v>
      </c>
      <c r="I37" s="53">
        <v>7</v>
      </c>
      <c r="J37" s="53">
        <v>8</v>
      </c>
      <c r="K37" s="53">
        <v>9</v>
      </c>
      <c r="L37" s="53">
        <v>10</v>
      </c>
      <c r="M37" s="53">
        <v>11</v>
      </c>
      <c r="N37" s="53">
        <v>12</v>
      </c>
      <c r="O37" s="53">
        <v>13</v>
      </c>
      <c r="P37" s="53">
        <v>14</v>
      </c>
      <c r="Q37" s="53">
        <v>15</v>
      </c>
    </row>
    <row r="38">
      <c r="B38" s="55" t="str">
        <v>Project Cash In "EQU"</v>
      </c>
      <c r="C38" s="55">
        <f>C100</f>
      </c>
      <c r="D38" s="55">
        <f>D100</f>
      </c>
      <c r="E38" s="55">
        <f>E100</f>
      </c>
      <c r="F38" s="55">
        <f>F100</f>
      </c>
      <c r="G38" s="55">
        <f>G100</f>
      </c>
      <c r="H38" s="55">
        <f>H100</f>
      </c>
      <c r="I38" s="55">
        <f>I100</f>
      </c>
      <c r="J38" s="55">
        <f>J100</f>
      </c>
      <c r="K38" s="55">
        <f>K100</f>
      </c>
      <c r="L38" s="55">
        <f>L100</f>
      </c>
      <c r="M38" s="55">
        <f>M100</f>
      </c>
      <c r="N38" s="55">
        <f>N100</f>
      </c>
      <c r="O38" s="55">
        <f>O100</f>
      </c>
      <c r="P38" s="55">
        <f>P100</f>
      </c>
      <c r="Q38" s="55">
        <f>Q100</f>
      </c>
    </row>
    <row r="39">
      <c r="B39" s="57" t="str">
        <v>Cumulative Project Cash In "EQU"</v>
      </c>
      <c r="C39" s="57">
        <f>C38</f>
      </c>
      <c r="D39" s="57">
        <f>D38+C39</f>
      </c>
      <c r="E39" s="57">
        <f>E38+D39</f>
      </c>
      <c r="F39" s="57">
        <f>F38+E39</f>
      </c>
      <c r="G39" s="57">
        <f>G38+F39</f>
      </c>
      <c r="H39" s="57">
        <f>H38+G39</f>
      </c>
      <c r="I39" s="57">
        <f>I38+H39</f>
      </c>
      <c r="J39" s="57">
        <f>J38+I39</f>
      </c>
      <c r="K39" s="57">
        <f>K38+J39</f>
      </c>
      <c r="L39" s="57">
        <f>L38+K39</f>
      </c>
      <c r="M39" s="57">
        <f>M38+L39</f>
      </c>
      <c r="N39" s="57">
        <f>N38+M39</f>
      </c>
      <c r="O39" s="57">
        <f>O38+N39</f>
      </c>
      <c r="P39" s="57">
        <f>P38+O39</f>
      </c>
      <c r="Q39" s="57">
        <f>Q38+P39</f>
      </c>
    </row>
    <row r="41">
      <c r="B41" s="54" t="str">
        <v>Project Cash Out "EQU"</v>
      </c>
      <c r="C41" s="54">
        <f>C101</f>
      </c>
      <c r="D41" s="54">
        <f>D101</f>
      </c>
      <c r="E41" s="54">
        <f>E101</f>
      </c>
      <c r="F41" s="54">
        <f>F101</f>
      </c>
      <c r="G41" s="54">
        <f>G101</f>
      </c>
      <c r="H41" s="54">
        <f>H101</f>
      </c>
      <c r="I41" s="54">
        <f>I101</f>
      </c>
      <c r="J41" s="54">
        <f>J101</f>
      </c>
      <c r="K41" s="54">
        <f>K101</f>
      </c>
      <c r="L41" s="54">
        <f>L101</f>
      </c>
      <c r="M41" s="54">
        <f>M101</f>
      </c>
      <c r="N41" s="54">
        <f>N101</f>
      </c>
      <c r="O41" s="54">
        <f>O101</f>
      </c>
      <c r="P41" s="54">
        <f>P101</f>
      </c>
      <c r="Q41" s="54">
        <f>Q101</f>
      </c>
    </row>
    <row r="42">
      <c r="B42" s="57" t="str">
        <v>Cumulative Project Cash Out "EQU"</v>
      </c>
      <c r="C42" s="57">
        <f>C41</f>
      </c>
      <c r="D42" s="57">
        <f>D41+C42</f>
      </c>
      <c r="E42" s="57">
        <f>E41+D42</f>
      </c>
      <c r="F42" s="57">
        <f>F41+E42</f>
      </c>
      <c r="G42" s="57">
        <f>G41+F42</f>
      </c>
      <c r="H42" s="57">
        <f>H41+G42</f>
      </c>
      <c r="I42" s="57">
        <f>I41+H42</f>
      </c>
      <c r="J42" s="57">
        <f>J41+I42</f>
      </c>
      <c r="K42" s="57">
        <f>K41+J42</f>
      </c>
      <c r="L42" s="57">
        <f>L41+K42</f>
      </c>
      <c r="M42" s="57">
        <f>M41+L42</f>
      </c>
      <c r="N42" s="57">
        <f>N41+M42</f>
      </c>
      <c r="O42" s="57">
        <f>O41+N42</f>
      </c>
      <c r="P42" s="57">
        <f>P41+O42</f>
      </c>
      <c r="Q42" s="57">
        <f>Q41+P42</f>
      </c>
    </row>
    <row r="44">
      <c r="B44" s="56" t="str">
        <v>Project Net Cash Flow "EQU"</v>
      </c>
      <c r="C44" s="56">
        <f>C39-C42</f>
      </c>
      <c r="D44" s="56">
        <f>D39-D42</f>
      </c>
      <c r="E44" s="56">
        <f>E39-E42</f>
      </c>
      <c r="F44" s="56">
        <f>F39-F42</f>
      </c>
      <c r="G44" s="56">
        <f>G39-G42</f>
      </c>
      <c r="H44" s="56">
        <f>H39-H42</f>
      </c>
      <c r="I44" s="56">
        <f>I39-I42</f>
      </c>
      <c r="J44" s="56">
        <f>J39-J42</f>
      </c>
      <c r="K44" s="56">
        <f>K39-K42</f>
      </c>
      <c r="L44" s="56">
        <f>L39-L42</f>
      </c>
      <c r="M44" s="56">
        <f>M39-M42</f>
      </c>
      <c r="N44" s="56">
        <f>N39-N42</f>
      </c>
      <c r="O44" s="56">
        <f>O39-O42</f>
      </c>
      <c r="P44" s="56">
        <f>P39-P42</f>
      </c>
      <c r="Q44" s="56">
        <f>Q39-Q42</f>
      </c>
    </row>
    <row r="85">
      <c r="B85" s="31" t="str">
        <v>Exchange Rates to EGP</v>
      </c>
      <c r="C85" s="31" t="str">
        <v>Rate</v>
      </c>
    </row>
    <row r="87">
      <c r="B87" s="5" t="str">
        <v>USD to EGP</v>
      </c>
      <c r="C87" s="18">
        <v>47.63</v>
      </c>
    </row>
    <row r="88">
      <c r="B88" s="5" t="str">
        <v>EGP to EGP</v>
      </c>
      <c r="C88" s="18">
        <v>1</v>
      </c>
    </row>
    <row r="89">
      <c r="B89" s="5" t="str">
        <v>EUR to EGP</v>
      </c>
      <c r="C89" s="18">
        <v>55.4747</v>
      </c>
    </row>
    <row r="91">
      <c r="B91" s="5" t="str">
        <v>in usd</v>
      </c>
      <c r="C91" s="18">
        <f>='Cashflow USD'!C38</f>
      </c>
      <c r="D91" s="18">
        <f>='Cashflow USD'!D38</f>
      </c>
      <c r="E91" s="18">
        <f>='Cashflow USD'!E38</f>
      </c>
      <c r="F91" s="18">
        <f>='Cashflow USD'!F38</f>
      </c>
      <c r="G91" s="18">
        <f>='Cashflow USD'!G38</f>
      </c>
      <c r="H91" s="18">
        <f>='Cashflow USD'!H38</f>
      </c>
      <c r="I91" s="18">
        <f>='Cashflow USD'!I38</f>
      </c>
      <c r="J91" s="18">
        <f>='Cashflow USD'!J38</f>
      </c>
      <c r="K91" s="18">
        <f>='Cashflow USD'!K38</f>
      </c>
      <c r="L91" s="18">
        <f>='Cashflow USD'!L38</f>
      </c>
      <c r="M91" s="18">
        <f>='Cashflow USD'!M38</f>
      </c>
      <c r="N91" s="18">
        <f>='Cashflow USD'!N38</f>
      </c>
      <c r="O91" s="18">
        <f>='Cashflow USD'!O38</f>
      </c>
      <c r="P91" s="18">
        <f>='Cashflow USD'!P38</f>
      </c>
      <c r="Q91" s="18">
        <f>='Cashflow USD'!Q38</f>
      </c>
    </row>
    <row r="92">
      <c r="B92" s="5" t="str">
        <v>out usd</v>
      </c>
      <c r="C92" s="18">
        <f>='Cashflow USD'!C41</f>
      </c>
      <c r="D92" s="18">
        <f>='Cashflow USD'!D41</f>
      </c>
      <c r="E92" s="18">
        <f>='Cashflow USD'!E41</f>
      </c>
      <c r="F92" s="18">
        <f>='Cashflow USD'!F41</f>
      </c>
      <c r="G92" s="18">
        <f>='Cashflow USD'!G41</f>
      </c>
      <c r="H92" s="18">
        <f>='Cashflow USD'!H41</f>
      </c>
      <c r="I92" s="18">
        <f>='Cashflow USD'!I41</f>
      </c>
      <c r="J92" s="18">
        <f>='Cashflow USD'!J41</f>
      </c>
      <c r="K92" s="18">
        <f>='Cashflow USD'!K41</f>
      </c>
      <c r="L92" s="18">
        <f>='Cashflow USD'!L41</f>
      </c>
      <c r="M92" s="18">
        <f>='Cashflow USD'!M41</f>
      </c>
      <c r="N92" s="18">
        <f>='Cashflow USD'!N41</f>
      </c>
      <c r="O92" s="18">
        <f>='Cashflow USD'!O41</f>
      </c>
      <c r="P92" s="18">
        <f>='Cashflow USD'!P41</f>
      </c>
      <c r="Q92" s="18">
        <f>='Cashflow USD'!Q41</f>
      </c>
    </row>
    <row r="94">
      <c r="B94" s="5" t="str">
        <v>in egp</v>
      </c>
      <c r="C94" s="18">
        <f>='Cashflow EGP'!C38</f>
      </c>
      <c r="D94" s="18">
        <f>='Cashflow EGP'!D38</f>
      </c>
      <c r="E94" s="18">
        <f>='Cashflow EGP'!E38</f>
      </c>
      <c r="F94" s="18">
        <f>='Cashflow EGP'!F38</f>
      </c>
      <c r="G94" s="18">
        <f>='Cashflow EGP'!G38</f>
      </c>
      <c r="H94" s="18">
        <f>='Cashflow EGP'!H38</f>
      </c>
      <c r="I94" s="18">
        <f>='Cashflow EGP'!I38</f>
      </c>
      <c r="J94" s="18">
        <f>='Cashflow EGP'!J38</f>
      </c>
      <c r="K94" s="18">
        <f>='Cashflow EGP'!K38</f>
      </c>
      <c r="L94" s="18">
        <f>='Cashflow EGP'!L38</f>
      </c>
      <c r="M94" s="18">
        <f>='Cashflow EGP'!M38</f>
      </c>
      <c r="N94" s="18">
        <f>='Cashflow EGP'!N38</f>
      </c>
      <c r="O94" s="18">
        <f>='Cashflow EGP'!O38</f>
      </c>
      <c r="P94" s="18">
        <f>='Cashflow EGP'!P38</f>
      </c>
      <c r="Q94" s="18">
        <f>='Cashflow EGP'!Q38</f>
      </c>
    </row>
    <row r="95">
      <c r="B95" s="5" t="str">
        <v>out egp</v>
      </c>
      <c r="C95" s="18">
        <f>='Cashflow EGP'!C41</f>
      </c>
      <c r="D95" s="18">
        <f>='Cashflow EGP'!D41</f>
      </c>
      <c r="E95" s="18">
        <f>='Cashflow EGP'!E41</f>
      </c>
      <c r="F95" s="18">
        <f>='Cashflow EGP'!F41</f>
      </c>
      <c r="G95" s="18">
        <f>='Cashflow EGP'!G41</f>
      </c>
      <c r="H95" s="18">
        <f>='Cashflow EGP'!H41</f>
      </c>
      <c r="I95" s="18">
        <f>='Cashflow EGP'!I41</f>
      </c>
      <c r="J95" s="18">
        <f>='Cashflow EGP'!J41</f>
      </c>
      <c r="K95" s="18">
        <f>='Cashflow EGP'!K41</f>
      </c>
      <c r="L95" s="18">
        <f>='Cashflow EGP'!L41</f>
      </c>
      <c r="M95" s="18">
        <f>='Cashflow EGP'!M41</f>
      </c>
      <c r="N95" s="18">
        <f>='Cashflow EGP'!N41</f>
      </c>
      <c r="O95" s="18">
        <f>='Cashflow EGP'!O41</f>
      </c>
      <c r="P95" s="18">
        <f>='Cashflow EGP'!P41</f>
      </c>
      <c r="Q95" s="18">
        <f>='Cashflow EGP'!Q41</f>
      </c>
    </row>
    <row r="97">
      <c r="B97" s="5" t="str">
        <v>in eur</v>
      </c>
      <c r="C97" s="18">
        <f>='Cashflow EUR'!C38</f>
      </c>
      <c r="D97" s="18">
        <f>='Cashflow EUR'!D38</f>
      </c>
      <c r="E97" s="18">
        <f>='Cashflow EUR'!E38</f>
      </c>
      <c r="F97" s="18">
        <f>='Cashflow EUR'!F38</f>
      </c>
      <c r="G97" s="18">
        <f>='Cashflow EUR'!G38</f>
      </c>
      <c r="H97" s="18">
        <f>='Cashflow EUR'!H38</f>
      </c>
      <c r="I97" s="18">
        <f>='Cashflow EUR'!I38</f>
      </c>
      <c r="J97" s="18">
        <f>='Cashflow EUR'!J38</f>
      </c>
      <c r="K97" s="18">
        <f>='Cashflow EUR'!K38</f>
      </c>
      <c r="L97" s="18">
        <f>='Cashflow EUR'!L38</f>
      </c>
      <c r="M97" s="18">
        <f>='Cashflow EUR'!M38</f>
      </c>
      <c r="N97" s="18">
        <f>='Cashflow EUR'!N38</f>
      </c>
      <c r="O97" s="18">
        <f>='Cashflow EUR'!O38</f>
      </c>
      <c r="P97" s="18">
        <f>='Cashflow EUR'!P38</f>
      </c>
      <c r="Q97" s="18">
        <f>='Cashflow EUR'!Q38</f>
      </c>
    </row>
    <row r="98">
      <c r="B98" s="5" t="str">
        <v>out eur</v>
      </c>
      <c r="C98" s="18">
        <f>='Cashflow EUR'!C41</f>
      </c>
      <c r="D98" s="18">
        <f>='Cashflow EUR'!D41</f>
      </c>
      <c r="E98" s="18">
        <f>='Cashflow EUR'!E41</f>
      </c>
      <c r="F98" s="18">
        <f>='Cashflow EUR'!F41</f>
      </c>
      <c r="G98" s="18">
        <f>='Cashflow EUR'!G41</f>
      </c>
      <c r="H98" s="18">
        <f>='Cashflow EUR'!H41</f>
      </c>
      <c r="I98" s="18">
        <f>='Cashflow EUR'!I41</f>
      </c>
      <c r="J98" s="18">
        <f>='Cashflow EUR'!J41</f>
      </c>
      <c r="K98" s="18">
        <f>='Cashflow EUR'!K41</f>
      </c>
      <c r="L98" s="18">
        <f>='Cashflow EUR'!L41</f>
      </c>
      <c r="M98" s="18">
        <f>='Cashflow EUR'!M41</f>
      </c>
      <c r="N98" s="18">
        <f>='Cashflow EUR'!N41</f>
      </c>
      <c r="O98" s="18">
        <f>='Cashflow EUR'!O41</f>
      </c>
      <c r="P98" s="18">
        <f>='Cashflow EUR'!P41</f>
      </c>
      <c r="Q98" s="18">
        <f>='Cashflow EUR'!Q41</f>
      </c>
    </row>
    <row r="100">
      <c r="B100" s="5" t="str">
        <v>equ in</v>
      </c>
      <c r="C100" s="18">
        <f>(C91*$C$87)+(C94*$C$88)+(C97*$C$89)</f>
      </c>
      <c r="D100" s="18">
        <f>(D91*$C$87)+(D94*$C$88)+(D97*$C$89)</f>
      </c>
      <c r="E100" s="18">
        <f>(E91*$C$87)+(E94*$C$88)+(E97*$C$89)</f>
      </c>
      <c r="F100" s="18">
        <f>(F91*$C$87)+(F94*$C$88)+(F97*$C$89)</f>
      </c>
      <c r="G100" s="18">
        <f>(G91*$C$87)+(G94*$C$88)+(G97*$C$89)</f>
      </c>
      <c r="H100" s="18">
        <f>(H91*$C$87)+(H94*$C$88)+(H97*$C$89)</f>
      </c>
      <c r="I100" s="18">
        <f>(I91*$C$87)+(I94*$C$88)+(I97*$C$89)</f>
      </c>
      <c r="J100" s="18">
        <f>(J91*$C$87)+(J94*$C$88)+(J97*$C$89)</f>
      </c>
      <c r="K100" s="18">
        <f>(K91*$C$87)+(K94*$C$88)+(K97*$C$89)</f>
      </c>
      <c r="L100" s="18">
        <f>(L91*$C$87)+(L94*$C$88)+(L97*$C$89)</f>
      </c>
      <c r="M100" s="18">
        <f>(M91*$C$87)+(M94*$C$88)+(M97*$C$89)</f>
      </c>
      <c r="N100" s="18">
        <f>(N91*$C$87)+(N94*$C$88)+(N97*$C$89)</f>
      </c>
      <c r="O100" s="18">
        <f>(O91*$C$87)+(O94*$C$88)+(O97*$C$89)</f>
      </c>
      <c r="P100" s="18">
        <f>(P91*$C$87)+(P94*$C$88)+(P97*$C$89)</f>
      </c>
      <c r="Q100" s="18">
        <f>(Q91*$C$87)+(Q94*$C$88)+(Q97*$C$89)</f>
      </c>
    </row>
    <row r="101">
      <c r="B101" s="5" t="str">
        <v>equ out</v>
      </c>
      <c r="C101" s="18">
        <f>(C92*$C$87)+(C95*$C$88)+(C98*$C$89)</f>
      </c>
      <c r="D101" s="18">
        <f>(D92*$C$87)+(D95*$C$88)+(D98*$C$89)</f>
      </c>
      <c r="E101" s="18">
        <f>(E92*$C$87)+(E95*$C$88)+(E98*$C$89)</f>
      </c>
      <c r="F101" s="18">
        <f>(F92*$C$87)+(F95*$C$88)+(F98*$C$89)</f>
      </c>
      <c r="G101" s="18">
        <f>(G92*$C$87)+(G95*$C$88)+(G98*$C$89)</f>
      </c>
      <c r="H101" s="18">
        <f>(H92*$C$87)+(H95*$C$88)+(H98*$C$89)</f>
      </c>
      <c r="I101" s="18">
        <f>(I92*$C$87)+(I95*$C$88)+(I98*$C$89)</f>
      </c>
      <c r="J101" s="18">
        <f>(J92*$C$87)+(J95*$C$88)+(J98*$C$89)</f>
      </c>
      <c r="K101" s="18">
        <f>(K92*$C$87)+(K95*$C$88)+(K98*$C$89)</f>
      </c>
      <c r="L101" s="18">
        <f>(L92*$C$87)+(L95*$C$88)+(L98*$C$89)</f>
      </c>
      <c r="M101" s="18">
        <f>(M92*$C$87)+(M95*$C$88)+(M98*$C$89)</f>
      </c>
      <c r="N101" s="18">
        <f>(N92*$C$87)+(N95*$C$88)+(N98*$C$89)</f>
      </c>
      <c r="O101" s="18">
        <f>(O92*$C$87)+(O95*$C$88)+(O98*$C$89)</f>
      </c>
      <c r="P101" s="18">
        <f>(P92*$C$87)+(P95*$C$88)+(P98*$C$89)</f>
      </c>
      <c r="Q101" s="18">
        <f>(Q92*$C$87)+(Q95*$C$88)+(Q98*$C$89)</f>
      </c>
    </row>
  </sheetData>
  <mergeCells count="3">
    <mergeCell ref="B2:R2"/>
    <mergeCell ref="B3:R3"/>
    <mergeCell ref="B10:I10"/>
  </mergeCells>
  <ignoredErrors>
    <ignoredError numberStoredAsText="1" sqref="A1:R101"/>
  </ignoredErrors>
  <drawing r:id="rId1"/>
</worksheet>
</file>

<file path=xl/worksheets/sheet17.xml><?xml version="1.0" encoding="utf-8"?>
<worksheet xmlns="http://schemas.openxmlformats.org/spreadsheetml/2006/main" xmlns:r="http://schemas.openxmlformats.org/officeDocument/2006/relationships">
  <dimension ref="A1:O1510"/>
  <sheetViews>
    <sheetView workbookViewId="0"/>
  </sheetViews>
  <cols>
    <col min="1" max="1" width="22.83203125" customWidth="1"/>
    <col min="2" max="2" width="12.83203125" customWidth="1"/>
    <col min="3" max="3" width="28.83203125" customWidth="1"/>
    <col min="4" max="4" width="10.83203125" customWidth="1"/>
    <col min="5" max="5" width="12.83203125" customWidth="1"/>
    <col min="6" max="6" width="34.83203125" customWidth="1"/>
    <col min="7" max="7" width="44.83203125" customWidth="1"/>
    <col min="8" max="8" width="24.83203125" customWidth="1"/>
    <col min="9" max="9" width="32.83203125" customWidth="1"/>
    <col min="10" max="10" width="18.83203125" customWidth="1"/>
    <col min="11" max="11" width="18.83203125" customWidth="1"/>
    <col min="12" max="12" width="14.83203125" customWidth="1"/>
    <col min="13" max="13" width="14.83203125" customWidth="1"/>
    <col min="14" max="14" width="52.83203125" customWidth="1"/>
    <col min="15" max="15" width="52.83203125" customWidth="1"/>
  </cols>
  <sheetData>
    <row r="1" ht="30" customHeight="1">
      <c r="A1" s="64" t="str">
        <v>Status</v>
      </c>
      <c r="B1" s="65" t="str">
        <v>Sheet Type</v>
      </c>
      <c r="C1" s="65" t="str">
        <v>Sheet Name</v>
      </c>
      <c r="D1" s="65" t="str">
        <v>Currency</v>
      </c>
      <c r="E1" s="65" t="str">
        <v>Cashflow Row</v>
      </c>
      <c r="F1" s="65" t="str">
        <v>Package</v>
      </c>
      <c r="G1" s="65" t="str">
        <v>Task Description</v>
      </c>
      <c r="H1" s="65" t="str">
        <v>Milestone</v>
      </c>
      <c r="I1" s="65" t="str">
        <v>Rule Used</v>
      </c>
      <c r="J1" s="65" t="str">
        <v>Start ID</v>
      </c>
      <c r="K1" s="65" t="str">
        <v>Finish ID</v>
      </c>
      <c r="L1" s="65" t="str">
        <v>Start Date</v>
      </c>
      <c r="M1" s="65" t="str">
        <v>Finish Date</v>
      </c>
      <c r="N1" s="65" t="str">
        <v>Start Activity Name</v>
      </c>
      <c r="O1" s="65" t="str">
        <v>Finish Activity Name</v>
      </c>
    </row>
    <row r="2">
      <c r="A2" s="66" t="str">
        <v>Matched</v>
      </c>
      <c r="B2" s="67" t="str">
        <v>Cash In</v>
      </c>
      <c r="C2" s="67" t="str">
        <v>DEMO 220-66-11 kV G Cash in USD</v>
      </c>
      <c r="D2" s="67" t="str">
        <v>USD</v>
      </c>
      <c r="E2" s="67">
        <v>8</v>
      </c>
      <c r="F2" s="67" t="str">
        <v>ELECTRICAL WORKS / Main BOQ / GIS - 220KV</v>
      </c>
      <c r="G2" s="67" t="str">
        <v>Three phase 220 kV SF6 insulated double sectionalized bus bars and connectors with all accessories.</v>
      </c>
      <c r="H2" s="67" t="str">
        <v>Advanced Payment</v>
      </c>
      <c r="I2" s="67" t="str">
        <v>Cash In Advance Payment by currency</v>
      </c>
      <c r="J2" s="67" t="str">
        <v>BSKDGNGENGR05</v>
      </c>
      <c r="K2" s="67" t="str">
        <v>BSKDGNGENGR05</v>
      </c>
      <c r="L2" s="68">
        <v>46026</v>
      </c>
      <c r="M2" s="68">
        <v>46026</v>
      </c>
      <c r="N2" s="67" t="str">
        <v>Advanced Payment Foreign</v>
      </c>
      <c r="O2" s="67" t="str">
        <v>Advanced Payment Foreign</v>
      </c>
    </row>
    <row r="3">
      <c r="A3" s="69" t="str">
        <v>Matched</v>
      </c>
      <c r="B3" s="67" t="str">
        <v>Cash In</v>
      </c>
      <c r="C3" s="67" t="str">
        <v>DEMO 220-66-11 kV G Cash in USD</v>
      </c>
      <c r="D3" s="67" t="str">
        <v>USD</v>
      </c>
      <c r="E3" s="67">
        <v>9</v>
      </c>
      <c r="F3" s="67" t="str">
        <v>ELECTRICAL WORKS / Main BOQ / GIS - 220KV</v>
      </c>
      <c r="G3" s="67" t="str">
        <v>Three phase 220 kV SF6 insulated double sectionalized bus bars and connectors with all accessories.</v>
      </c>
      <c r="H3" s="67" t="str">
        <v>Site Delivery USD</v>
      </c>
      <c r="I3" s="67" t="str">
        <v>Cash In Site Delivery package: 220 kV GIS</v>
      </c>
      <c r="J3" s="67" t="str">
        <v>BSPRELGENG207</v>
      </c>
      <c r="K3" s="67" t="str">
        <v>BSPRELGENG207</v>
      </c>
      <c r="L3" s="68">
        <v>46294</v>
      </c>
      <c r="M3" s="68">
        <v>46294</v>
      </c>
      <c r="N3" s="67" t="str">
        <v>Delivery to Site  - 220 KV GIS &amp; GIB</v>
      </c>
      <c r="O3" s="67" t="str">
        <v>Delivery to Site  - 220 KV GIS &amp; GIB</v>
      </c>
    </row>
    <row r="4">
      <c r="A4" s="69" t="str">
        <v>Matched</v>
      </c>
      <c r="B4" s="67" t="str">
        <v>Cash In</v>
      </c>
      <c r="C4" s="67" t="str">
        <v>DEMO 220-66-11 kV G Cash in USD</v>
      </c>
      <c r="D4" s="67" t="str">
        <v>USD</v>
      </c>
      <c r="E4" s="67">
        <v>10</v>
      </c>
      <c r="F4" s="67" t="str">
        <v>ELECTRICAL WORKS / Main BOQ / GIS - 220KV</v>
      </c>
      <c r="G4" s="67" t="str">
        <v>Three phase 220 kV SF6 insulated double sectionalized bus bars and connectors with all accessories.</v>
      </c>
      <c r="H4" s="67" t="str">
        <v>Retention</v>
      </c>
      <c r="I4" s="67" t="str">
        <v>Cash In completion milestone</v>
      </c>
      <c r="J4" s="67" t="str">
        <v>BSKDGNGENGR07</v>
      </c>
      <c r="K4" s="67" t="str">
        <v>BSKDGNGENGR07</v>
      </c>
      <c r="L4" s="68">
        <v>46483</v>
      </c>
      <c r="M4" s="68">
        <v>46483</v>
      </c>
      <c r="N4" s="67" t="str">
        <v>Project Completion</v>
      </c>
      <c r="O4" s="67" t="str">
        <v>Project Completion</v>
      </c>
    </row>
    <row r="5">
      <c r="A5" s="69" t="str">
        <v>Matched</v>
      </c>
      <c r="B5" s="67" t="str">
        <v>Cash In</v>
      </c>
      <c r="C5" s="67" t="str">
        <v>DEMO 220-66-11 kV G Cash in USD</v>
      </c>
      <c r="D5" s="67" t="str">
        <v>USD</v>
      </c>
      <c r="E5" s="67">
        <v>12</v>
      </c>
      <c r="F5" s="67" t="str">
        <v>ELECTRICAL WORKS / Main BOQ / GIS - 220KV</v>
      </c>
      <c r="G5" s="67" t="str">
        <v>Local control panels associated with the 220 kV GIS switchyard bays as specified.</v>
      </c>
      <c r="H5" s="67" t="str">
        <v>Advanced Payment</v>
      </c>
      <c r="I5" s="67" t="str">
        <v>Cash In Advance Payment by currency</v>
      </c>
      <c r="J5" s="67" t="str">
        <v>BSKDGNGENGR05</v>
      </c>
      <c r="K5" s="67" t="str">
        <v>BSKDGNGENGR05</v>
      </c>
      <c r="L5" s="68">
        <v>46026</v>
      </c>
      <c r="M5" s="68">
        <v>46026</v>
      </c>
      <c r="N5" s="67" t="str">
        <v>Advanced Payment Foreign</v>
      </c>
      <c r="O5" s="67" t="str">
        <v>Advanced Payment Foreign</v>
      </c>
    </row>
    <row r="6">
      <c r="A6" s="69" t="str">
        <v>Matched</v>
      </c>
      <c r="B6" s="67" t="str">
        <v>Cash In</v>
      </c>
      <c r="C6" s="67" t="str">
        <v>DEMO 220-66-11 kV G Cash in USD</v>
      </c>
      <c r="D6" s="67" t="str">
        <v>USD</v>
      </c>
      <c r="E6" s="67">
        <v>13</v>
      </c>
      <c r="F6" s="67" t="str">
        <v>ELECTRICAL WORKS / Main BOQ / GIS - 220KV</v>
      </c>
      <c r="G6" s="67" t="str">
        <v>Local control panels associated with the 220 kV GIS switchyard bays as specified.</v>
      </c>
      <c r="H6" s="67" t="str">
        <v>Site Delivery USD</v>
      </c>
      <c r="I6" s="67" t="str">
        <v>Cash In Site Delivery package: 220 kV GIS</v>
      </c>
      <c r="J6" s="67" t="str">
        <v>BSPRELGENG207</v>
      </c>
      <c r="K6" s="67" t="str">
        <v>BSPRELGENG207</v>
      </c>
      <c r="L6" s="68">
        <v>46294</v>
      </c>
      <c r="M6" s="68">
        <v>46294</v>
      </c>
      <c r="N6" s="67" t="str">
        <v>Delivery to Site  - 220 KV GIS &amp; GIB</v>
      </c>
      <c r="O6" s="67" t="str">
        <v>Delivery to Site  - 220 KV GIS &amp; GIB</v>
      </c>
    </row>
    <row r="7">
      <c r="A7" s="69" t="str">
        <v>Matched</v>
      </c>
      <c r="B7" s="67" t="str">
        <v>Cash In</v>
      </c>
      <c r="C7" s="67" t="str">
        <v>DEMO 220-66-11 kV G Cash in USD</v>
      </c>
      <c r="D7" s="67" t="str">
        <v>USD</v>
      </c>
      <c r="E7" s="67">
        <v>14</v>
      </c>
      <c r="F7" s="67" t="str">
        <v>ELECTRICAL WORKS / Main BOQ / GIS - 220KV</v>
      </c>
      <c r="G7" s="67" t="str">
        <v>Local control panels associated with the 220 kV GIS switchyard bays as specified.</v>
      </c>
      <c r="H7" s="67" t="str">
        <v>Retention</v>
      </c>
      <c r="I7" s="67" t="str">
        <v>Cash In completion milestone</v>
      </c>
      <c r="J7" s="67" t="str">
        <v>BSKDGNGENGR07</v>
      </c>
      <c r="K7" s="67" t="str">
        <v>BSKDGNGENGR07</v>
      </c>
      <c r="L7" s="68">
        <v>46483</v>
      </c>
      <c r="M7" s="68">
        <v>46483</v>
      </c>
      <c r="N7" s="67" t="str">
        <v>Project Completion</v>
      </c>
      <c r="O7" s="67" t="str">
        <v>Project Completion</v>
      </c>
    </row>
    <row r="8">
      <c r="A8" s="69" t="str">
        <v>Matched</v>
      </c>
      <c r="B8" s="67" t="str">
        <v>Cash In</v>
      </c>
      <c r="C8" s="67" t="str">
        <v>DEMO 220-66-11 kV G Cash in USD</v>
      </c>
      <c r="D8" s="67" t="str">
        <v>USD</v>
      </c>
      <c r="E8" s="67">
        <v>16</v>
      </c>
      <c r="F8" s="67" t="str">
        <v>ELECTRICAL WORKS / Main BOQ / GIS - 220KV</v>
      </c>
      <c r="G8" s="67" t="str">
        <v>Three single phase GIS high speed earthing switch for Bus Bar 63 kA short circuit.</v>
      </c>
      <c r="H8" s="67" t="str">
        <v>Advanced Payment</v>
      </c>
      <c r="I8" s="67" t="str">
        <v>Cash In Advance Payment by currency</v>
      </c>
      <c r="J8" s="67" t="str">
        <v>BSKDGNGENGR05</v>
      </c>
      <c r="K8" s="67" t="str">
        <v>BSKDGNGENGR05</v>
      </c>
      <c r="L8" s="68">
        <v>46026</v>
      </c>
      <c r="M8" s="68">
        <v>46026</v>
      </c>
      <c r="N8" s="67" t="str">
        <v>Advanced Payment Foreign</v>
      </c>
      <c r="O8" s="67" t="str">
        <v>Advanced Payment Foreign</v>
      </c>
    </row>
    <row r="9">
      <c r="A9" s="69" t="str">
        <v>Matched</v>
      </c>
      <c r="B9" s="67" t="str">
        <v>Cash In</v>
      </c>
      <c r="C9" s="67" t="str">
        <v>DEMO 220-66-11 kV G Cash in USD</v>
      </c>
      <c r="D9" s="67" t="str">
        <v>USD</v>
      </c>
      <c r="E9" s="67">
        <v>17</v>
      </c>
      <c r="F9" s="67" t="str">
        <v>ELECTRICAL WORKS / Main BOQ / GIS - 220KV</v>
      </c>
      <c r="G9" s="67" t="str">
        <v>Three single phase GIS high speed earthing switch for Bus Bar 63 kA short circuit.</v>
      </c>
      <c r="H9" s="67" t="str">
        <v>Site Delivery USD</v>
      </c>
      <c r="I9" s="67" t="str">
        <v>Cash In Site Delivery package: 220 kV GIS</v>
      </c>
      <c r="J9" s="67" t="str">
        <v>BSPRELGENG207</v>
      </c>
      <c r="K9" s="67" t="str">
        <v>BSPRELGENG207</v>
      </c>
      <c r="L9" s="68">
        <v>46294</v>
      </c>
      <c r="M9" s="68">
        <v>46294</v>
      </c>
      <c r="N9" s="67" t="str">
        <v>Delivery to Site  - 220 KV GIS &amp; GIB</v>
      </c>
      <c r="O9" s="67" t="str">
        <v>Delivery to Site  - 220 KV GIS &amp; GIB</v>
      </c>
    </row>
    <row r="10">
      <c r="A10" s="69" t="str">
        <v>Matched</v>
      </c>
      <c r="B10" s="67" t="str">
        <v>Cash In</v>
      </c>
      <c r="C10" s="67" t="str">
        <v>DEMO 220-66-11 kV G Cash in USD</v>
      </c>
      <c r="D10" s="67" t="str">
        <v>USD</v>
      </c>
      <c r="E10" s="67">
        <v>18</v>
      </c>
      <c r="F10" s="67" t="str">
        <v>ELECTRICAL WORKS / Main BOQ / GIS - 220KV</v>
      </c>
      <c r="G10" s="67" t="str">
        <v>Three single phase GIS high speed earthing switch for Bus Bar 63 kA short circuit.</v>
      </c>
      <c r="H10" s="67" t="str">
        <v>Retention</v>
      </c>
      <c r="I10" s="67" t="str">
        <v>Cash In completion milestone</v>
      </c>
      <c r="J10" s="67" t="str">
        <v>BSKDGNGENGR07</v>
      </c>
      <c r="K10" s="67" t="str">
        <v>BSKDGNGENGR07</v>
      </c>
      <c r="L10" s="68">
        <v>46483</v>
      </c>
      <c r="M10" s="68">
        <v>46483</v>
      </c>
      <c r="N10" s="67" t="str">
        <v>Project Completion</v>
      </c>
      <c r="O10" s="67" t="str">
        <v>Project Completion</v>
      </c>
    </row>
    <row r="11">
      <c r="A11" s="69" t="str">
        <v>Matched</v>
      </c>
      <c r="B11" s="67" t="str">
        <v>Cash In</v>
      </c>
      <c r="C11" s="67" t="str">
        <v>DEMO 220-66-11 kV G Cash in USD</v>
      </c>
      <c r="D11" s="67" t="str">
        <v>USD</v>
      </c>
      <c r="E11" s="67">
        <v>20</v>
      </c>
      <c r="F11" s="67" t="str">
        <v>ELECTRICAL WORKS / Main BOQ / GIS - 220KV</v>
      </c>
      <c r="G11" s="67" t="str">
        <v>Three single phase GIS inductive voltage transformer complete with its disconnector and earthing switch as specified for busbars.</v>
      </c>
      <c r="H11" s="67" t="str">
        <v>Advanced Payment</v>
      </c>
      <c r="I11" s="67" t="str">
        <v>Cash In Advance Payment by currency</v>
      </c>
      <c r="J11" s="67" t="str">
        <v>BSKDGNGENGR05</v>
      </c>
      <c r="K11" s="67" t="str">
        <v>BSKDGNGENGR05</v>
      </c>
      <c r="L11" s="68">
        <v>46026</v>
      </c>
      <c r="M11" s="68">
        <v>46026</v>
      </c>
      <c r="N11" s="67" t="str">
        <v>Advanced Payment Foreign</v>
      </c>
      <c r="O11" s="67" t="str">
        <v>Advanced Payment Foreign</v>
      </c>
    </row>
    <row r="12">
      <c r="A12" s="69" t="str">
        <v>Matched</v>
      </c>
      <c r="B12" s="67" t="str">
        <v>Cash In</v>
      </c>
      <c r="C12" s="67" t="str">
        <v>DEMO 220-66-11 kV G Cash in USD</v>
      </c>
      <c r="D12" s="67" t="str">
        <v>USD</v>
      </c>
      <c r="E12" s="67">
        <v>21</v>
      </c>
      <c r="F12" s="67" t="str">
        <v>ELECTRICAL WORKS / Main BOQ / GIS - 220KV</v>
      </c>
      <c r="G12" s="67" t="str">
        <v>Three single phase GIS inductive voltage transformer complete with its disconnector and earthing switch as specified for busbars.</v>
      </c>
      <c r="H12" s="67" t="str">
        <v>Site Delivery USD</v>
      </c>
      <c r="I12" s="67" t="str">
        <v>Cash In Site Delivery package: 220 kV GIS</v>
      </c>
      <c r="J12" s="67" t="str">
        <v>BSPRELGENG207</v>
      </c>
      <c r="K12" s="67" t="str">
        <v>BSPRELGENG207</v>
      </c>
      <c r="L12" s="68">
        <v>46294</v>
      </c>
      <c r="M12" s="68">
        <v>46294</v>
      </c>
      <c r="N12" s="67" t="str">
        <v>Delivery to Site  - 220 KV GIS &amp; GIB</v>
      </c>
      <c r="O12" s="67" t="str">
        <v>Delivery to Site  - 220 KV GIS &amp; GIB</v>
      </c>
    </row>
    <row r="13">
      <c r="A13" s="69" t="str">
        <v>Matched</v>
      </c>
      <c r="B13" s="67" t="str">
        <v>Cash In</v>
      </c>
      <c r="C13" s="67" t="str">
        <v>DEMO 220-66-11 kV G Cash in USD</v>
      </c>
      <c r="D13" s="67" t="str">
        <v>USD</v>
      </c>
      <c r="E13" s="67">
        <v>22</v>
      </c>
      <c r="F13" s="67" t="str">
        <v>ELECTRICAL WORKS / Main BOQ / GIS - 220KV</v>
      </c>
      <c r="G13" s="67" t="str">
        <v>Three single phase GIS inductive voltage transformer complete with its disconnector and earthing switch as specified for busbars.</v>
      </c>
      <c r="H13" s="67" t="str">
        <v>Retention</v>
      </c>
      <c r="I13" s="67" t="str">
        <v>Cash In completion milestone</v>
      </c>
      <c r="J13" s="67" t="str">
        <v>BSKDGNGENGR07</v>
      </c>
      <c r="K13" s="67" t="str">
        <v>BSKDGNGENGR07</v>
      </c>
      <c r="L13" s="68">
        <v>46483</v>
      </c>
      <c r="M13" s="68">
        <v>46483</v>
      </c>
      <c r="N13" s="67" t="str">
        <v>Project Completion</v>
      </c>
      <c r="O13" s="67" t="str">
        <v>Project Completion</v>
      </c>
    </row>
    <row r="14">
      <c r="A14" s="69" t="str">
        <v>Matched</v>
      </c>
      <c r="B14" s="67" t="str">
        <v>Cash In</v>
      </c>
      <c r="C14" s="67" t="str">
        <v>DEMO 220-66-11 kV G Cash in USD</v>
      </c>
      <c r="D14" s="67" t="str">
        <v>USD</v>
      </c>
      <c r="E14" s="67">
        <v>24</v>
      </c>
      <c r="F14" s="67" t="str">
        <v>ELECTRICAL WORKS / Main BOQ / GIS - 220KV</v>
      </c>
      <c r="G14" s="67" t="str">
        <v>Three single phase GIS longitudinal bus bar disconnector with rated current 3150 A for the sectionalizer.</v>
      </c>
      <c r="H14" s="67" t="str">
        <v>Advanced Payment</v>
      </c>
      <c r="I14" s="67" t="str">
        <v>Cash In Advance Payment by currency</v>
      </c>
      <c r="J14" s="67" t="str">
        <v>BSKDGNGENGR05</v>
      </c>
      <c r="K14" s="67" t="str">
        <v>BSKDGNGENGR05</v>
      </c>
      <c r="L14" s="68">
        <v>46026</v>
      </c>
      <c r="M14" s="68">
        <v>46026</v>
      </c>
      <c r="N14" s="67" t="str">
        <v>Advanced Payment Foreign</v>
      </c>
      <c r="O14" s="67" t="str">
        <v>Advanced Payment Foreign</v>
      </c>
    </row>
    <row r="15">
      <c r="A15" s="69" t="str">
        <v>Matched</v>
      </c>
      <c r="B15" s="67" t="str">
        <v>Cash In</v>
      </c>
      <c r="C15" s="67" t="str">
        <v>DEMO 220-66-11 kV G Cash in USD</v>
      </c>
      <c r="D15" s="67" t="str">
        <v>USD</v>
      </c>
      <c r="E15" s="67">
        <v>25</v>
      </c>
      <c r="F15" s="67" t="str">
        <v>ELECTRICAL WORKS / Main BOQ / GIS - 220KV</v>
      </c>
      <c r="G15" s="67" t="str">
        <v>Three single phase GIS longitudinal bus bar disconnector with rated current 3150 A for the sectionalizer.</v>
      </c>
      <c r="H15" s="67" t="str">
        <v>Site Delivery USD</v>
      </c>
      <c r="I15" s="67" t="str">
        <v>Cash In Site Delivery package: 220 kV GIS</v>
      </c>
      <c r="J15" s="67" t="str">
        <v>BSPRELGENG207</v>
      </c>
      <c r="K15" s="67" t="str">
        <v>BSPRELGENG207</v>
      </c>
      <c r="L15" s="68">
        <v>46294</v>
      </c>
      <c r="M15" s="68">
        <v>46294</v>
      </c>
      <c r="N15" s="67" t="str">
        <v>Delivery to Site  - 220 KV GIS &amp; GIB</v>
      </c>
      <c r="O15" s="67" t="str">
        <v>Delivery to Site  - 220 KV GIS &amp; GIB</v>
      </c>
    </row>
    <row r="16">
      <c r="A16" s="69" t="str">
        <v>Matched</v>
      </c>
      <c r="B16" s="67" t="str">
        <v>Cash In</v>
      </c>
      <c r="C16" s="67" t="str">
        <v>DEMO 220-66-11 kV G Cash in USD</v>
      </c>
      <c r="D16" s="67" t="str">
        <v>USD</v>
      </c>
      <c r="E16" s="67">
        <v>26</v>
      </c>
      <c r="F16" s="67" t="str">
        <v>ELECTRICAL WORKS / Main BOQ / GIS - 220KV</v>
      </c>
      <c r="G16" s="67" t="str">
        <v>Three single phase GIS longitudinal bus bar disconnector with rated current 3150 A for the sectionalizer.</v>
      </c>
      <c r="H16" s="67" t="str">
        <v>Retention</v>
      </c>
      <c r="I16" s="67" t="str">
        <v>Cash In completion milestone</v>
      </c>
      <c r="J16" s="67" t="str">
        <v>BSKDGNGENGR07</v>
      </c>
      <c r="K16" s="67" t="str">
        <v>BSKDGNGENGR07</v>
      </c>
      <c r="L16" s="68">
        <v>46483</v>
      </c>
      <c r="M16" s="68">
        <v>46483</v>
      </c>
      <c r="N16" s="67" t="str">
        <v>Project Completion</v>
      </c>
      <c r="O16" s="67" t="str">
        <v>Project Completion</v>
      </c>
    </row>
    <row r="17">
      <c r="A17" s="69" t="str">
        <v>Matched</v>
      </c>
      <c r="B17" s="67" t="str">
        <v>Cash In</v>
      </c>
      <c r="C17" s="67" t="str">
        <v>DEMO 220-66-11 kV G Cash in USD</v>
      </c>
      <c r="D17" s="67" t="str">
        <v>USD</v>
      </c>
      <c r="E17" s="67">
        <v>28</v>
      </c>
      <c r="F17" s="67" t="str">
        <v>ELECTRICAL WORKS / Main BOQ / GIS - 220KV</v>
      </c>
      <c r="G17" s="67" t="str">
        <v>Three single phase GIS circuit breaker for bus coupler 3150 A.</v>
      </c>
      <c r="H17" s="67" t="str">
        <v>Advanced Payment</v>
      </c>
      <c r="I17" s="67" t="str">
        <v>Cash In Advance Payment by currency</v>
      </c>
      <c r="J17" s="67" t="str">
        <v>BSKDGNGENGR05</v>
      </c>
      <c r="K17" s="67" t="str">
        <v>BSKDGNGENGR05</v>
      </c>
      <c r="L17" s="68">
        <v>46026</v>
      </c>
      <c r="M17" s="68">
        <v>46026</v>
      </c>
      <c r="N17" s="67" t="str">
        <v>Advanced Payment Foreign</v>
      </c>
      <c r="O17" s="67" t="str">
        <v>Advanced Payment Foreign</v>
      </c>
    </row>
    <row r="18">
      <c r="A18" s="69" t="str">
        <v>Matched</v>
      </c>
      <c r="B18" s="67" t="str">
        <v>Cash In</v>
      </c>
      <c r="C18" s="67" t="str">
        <v>DEMO 220-66-11 kV G Cash in USD</v>
      </c>
      <c r="D18" s="67" t="str">
        <v>USD</v>
      </c>
      <c r="E18" s="67">
        <v>29</v>
      </c>
      <c r="F18" s="67" t="str">
        <v>ELECTRICAL WORKS / Main BOQ / GIS - 220KV</v>
      </c>
      <c r="G18" s="67" t="str">
        <v>Three single phase GIS circuit breaker for bus coupler 3150 A.</v>
      </c>
      <c r="H18" s="67" t="str">
        <v>Site Delivery USD</v>
      </c>
      <c r="I18" s="67" t="str">
        <v>Cash In Site Delivery package: 220 kV GIS</v>
      </c>
      <c r="J18" s="67" t="str">
        <v>BSPRELGENG207</v>
      </c>
      <c r="K18" s="67" t="str">
        <v>BSPRELGENG207</v>
      </c>
      <c r="L18" s="68">
        <v>46294</v>
      </c>
      <c r="M18" s="68">
        <v>46294</v>
      </c>
      <c r="N18" s="67" t="str">
        <v>Delivery to Site  - 220 KV GIS &amp; GIB</v>
      </c>
      <c r="O18" s="67" t="str">
        <v>Delivery to Site  - 220 KV GIS &amp; GIB</v>
      </c>
    </row>
    <row r="19">
      <c r="A19" s="69" t="str">
        <v>Matched</v>
      </c>
      <c r="B19" s="67" t="str">
        <v>Cash In</v>
      </c>
      <c r="C19" s="67" t="str">
        <v>DEMO 220-66-11 kV G Cash in USD</v>
      </c>
      <c r="D19" s="67" t="str">
        <v>USD</v>
      </c>
      <c r="E19" s="67">
        <v>30</v>
      </c>
      <c r="F19" s="67" t="str">
        <v>ELECTRICAL WORKS / Main BOQ / GIS - 220KV</v>
      </c>
      <c r="G19" s="67" t="str">
        <v>Three single phase GIS circuit breaker for bus coupler 3150 A.</v>
      </c>
      <c r="H19" s="67" t="str">
        <v>Retention</v>
      </c>
      <c r="I19" s="67" t="str">
        <v>Cash In completion milestone</v>
      </c>
      <c r="J19" s="67" t="str">
        <v>BSKDGNGENGR07</v>
      </c>
      <c r="K19" s="67" t="str">
        <v>BSKDGNGENGR07</v>
      </c>
      <c r="L19" s="68">
        <v>46483</v>
      </c>
      <c r="M19" s="68">
        <v>46483</v>
      </c>
      <c r="N19" s="67" t="str">
        <v>Project Completion</v>
      </c>
      <c r="O19" s="67" t="str">
        <v>Project Completion</v>
      </c>
    </row>
    <row r="20">
      <c r="A20" s="69" t="str">
        <v>Matched</v>
      </c>
      <c r="B20" s="67" t="str">
        <v>Cash In</v>
      </c>
      <c r="C20" s="67" t="str">
        <v>DEMO 220-66-11 kV G Cash in USD</v>
      </c>
      <c r="D20" s="67" t="str">
        <v>USD</v>
      </c>
      <c r="E20" s="67">
        <v>32</v>
      </c>
      <c r="F20" s="67" t="str">
        <v>ELECTRICAL WORKS / Main BOQ / GIS - 220KV</v>
      </c>
      <c r="G20" s="67" t="str">
        <v>Three single phase GIS busbar disconnectors for bus coupler 3150 A.</v>
      </c>
      <c r="H20" s="67" t="str">
        <v>Advanced Payment</v>
      </c>
      <c r="I20" s="67" t="str">
        <v>Cash In Advance Payment by currency</v>
      </c>
      <c r="J20" s="67" t="str">
        <v>BSKDGNGENGR05</v>
      </c>
      <c r="K20" s="67" t="str">
        <v>BSKDGNGENGR05</v>
      </c>
      <c r="L20" s="68">
        <v>46026</v>
      </c>
      <c r="M20" s="68">
        <v>46026</v>
      </c>
      <c r="N20" s="67" t="str">
        <v>Advanced Payment Foreign</v>
      </c>
      <c r="O20" s="67" t="str">
        <v>Advanced Payment Foreign</v>
      </c>
    </row>
    <row r="21">
      <c r="A21" s="69" t="str">
        <v>Matched</v>
      </c>
      <c r="B21" s="67" t="str">
        <v>Cash In</v>
      </c>
      <c r="C21" s="67" t="str">
        <v>DEMO 220-66-11 kV G Cash in USD</v>
      </c>
      <c r="D21" s="67" t="str">
        <v>USD</v>
      </c>
      <c r="E21" s="67">
        <v>33</v>
      </c>
      <c r="F21" s="67" t="str">
        <v>ELECTRICAL WORKS / Main BOQ / GIS - 220KV</v>
      </c>
      <c r="G21" s="67" t="str">
        <v>Three single phase GIS busbar disconnectors for bus coupler 3150 A.</v>
      </c>
      <c r="H21" s="67" t="str">
        <v>Site Delivery USD</v>
      </c>
      <c r="I21" s="67" t="str">
        <v>Cash In Site Delivery package: 220 kV GIS</v>
      </c>
      <c r="J21" s="67" t="str">
        <v>BSPRELGENG207</v>
      </c>
      <c r="K21" s="67" t="str">
        <v>BSPRELGENG207</v>
      </c>
      <c r="L21" s="68">
        <v>46294</v>
      </c>
      <c r="M21" s="68">
        <v>46294</v>
      </c>
      <c r="N21" s="67" t="str">
        <v>Delivery to Site  - 220 KV GIS &amp; GIB</v>
      </c>
      <c r="O21" s="67" t="str">
        <v>Delivery to Site  - 220 KV GIS &amp; GIB</v>
      </c>
    </row>
    <row r="22">
      <c r="A22" s="69" t="str">
        <v>Matched</v>
      </c>
      <c r="B22" s="67" t="str">
        <v>Cash In</v>
      </c>
      <c r="C22" s="67" t="str">
        <v>DEMO 220-66-11 kV G Cash in USD</v>
      </c>
      <c r="D22" s="67" t="str">
        <v>USD</v>
      </c>
      <c r="E22" s="67">
        <v>34</v>
      </c>
      <c r="F22" s="67" t="str">
        <v>ELECTRICAL WORKS / Main BOQ / GIS - 220KV</v>
      </c>
      <c r="G22" s="67" t="str">
        <v>Three single phase GIS busbar disconnectors for bus coupler 3150 A.</v>
      </c>
      <c r="H22" s="67" t="str">
        <v>Retention</v>
      </c>
      <c r="I22" s="67" t="str">
        <v>Cash In completion milestone</v>
      </c>
      <c r="J22" s="67" t="str">
        <v>BSKDGNGENGR07</v>
      </c>
      <c r="K22" s="67" t="str">
        <v>BSKDGNGENGR07</v>
      </c>
      <c r="L22" s="68">
        <v>46483</v>
      </c>
      <c r="M22" s="68">
        <v>46483</v>
      </c>
      <c r="N22" s="67" t="str">
        <v>Project Completion</v>
      </c>
      <c r="O22" s="67" t="str">
        <v>Project Completion</v>
      </c>
    </row>
    <row r="23">
      <c r="A23" s="69" t="str">
        <v>Matched</v>
      </c>
      <c r="B23" s="67" t="str">
        <v>Cash In</v>
      </c>
      <c r="C23" s="67" t="str">
        <v>DEMO 220-66-11 kV G Cash in USD</v>
      </c>
      <c r="D23" s="67" t="str">
        <v>USD</v>
      </c>
      <c r="E23" s="67">
        <v>36</v>
      </c>
      <c r="F23" s="67" t="str">
        <v>ELECTRICAL WORKS / Main BOQ / GIS - 220KV</v>
      </c>
      <c r="G23" s="67" t="str">
        <v>Three single phase GIS maintenance earth switch for bus coupler.</v>
      </c>
      <c r="H23" s="67" t="str">
        <v>Advanced Payment</v>
      </c>
      <c r="I23" s="67" t="str">
        <v>Cash In Advance Payment by currency</v>
      </c>
      <c r="J23" s="67" t="str">
        <v>BSKDGNGENGR05</v>
      </c>
      <c r="K23" s="67" t="str">
        <v>BSKDGNGENGR05</v>
      </c>
      <c r="L23" s="68">
        <v>46026</v>
      </c>
      <c r="M23" s="68">
        <v>46026</v>
      </c>
      <c r="N23" s="67" t="str">
        <v>Advanced Payment Foreign</v>
      </c>
      <c r="O23" s="67" t="str">
        <v>Advanced Payment Foreign</v>
      </c>
    </row>
    <row r="24">
      <c r="A24" s="69" t="str">
        <v>Matched</v>
      </c>
      <c r="B24" s="67" t="str">
        <v>Cash In</v>
      </c>
      <c r="C24" s="67" t="str">
        <v>DEMO 220-66-11 kV G Cash in USD</v>
      </c>
      <c r="D24" s="67" t="str">
        <v>USD</v>
      </c>
      <c r="E24" s="67">
        <v>37</v>
      </c>
      <c r="F24" s="67" t="str">
        <v>ELECTRICAL WORKS / Main BOQ / GIS - 220KV</v>
      </c>
      <c r="G24" s="67" t="str">
        <v>Three single phase GIS maintenance earth switch for bus coupler.</v>
      </c>
      <c r="H24" s="67" t="str">
        <v>Site Delivery USD</v>
      </c>
      <c r="I24" s="67" t="str">
        <v>Cash In Site Delivery package: 220 kV GIS</v>
      </c>
      <c r="J24" s="67" t="str">
        <v>BSPRELGENG207</v>
      </c>
      <c r="K24" s="67" t="str">
        <v>BSPRELGENG207</v>
      </c>
      <c r="L24" s="68">
        <v>46294</v>
      </c>
      <c r="M24" s="68">
        <v>46294</v>
      </c>
      <c r="N24" s="67" t="str">
        <v>Delivery to Site  - 220 KV GIS &amp; GIB</v>
      </c>
      <c r="O24" s="67" t="str">
        <v>Delivery to Site  - 220 KV GIS &amp; GIB</v>
      </c>
    </row>
    <row r="25">
      <c r="A25" s="69" t="str">
        <v>Matched</v>
      </c>
      <c r="B25" s="67" t="str">
        <v>Cash In</v>
      </c>
      <c r="C25" s="67" t="str">
        <v>DEMO 220-66-11 kV G Cash in USD</v>
      </c>
      <c r="D25" s="67" t="str">
        <v>USD</v>
      </c>
      <c r="E25" s="67">
        <v>38</v>
      </c>
      <c r="F25" s="67" t="str">
        <v>ELECTRICAL WORKS / Main BOQ / GIS - 220KV</v>
      </c>
      <c r="G25" s="67" t="str">
        <v>Three single phase GIS maintenance earth switch for bus coupler.</v>
      </c>
      <c r="H25" s="67" t="str">
        <v>Retention</v>
      </c>
      <c r="I25" s="67" t="str">
        <v>Cash In completion milestone</v>
      </c>
      <c r="J25" s="67" t="str">
        <v>BSKDGNGENGR07</v>
      </c>
      <c r="K25" s="67" t="str">
        <v>BSKDGNGENGR07</v>
      </c>
      <c r="L25" s="68">
        <v>46483</v>
      </c>
      <c r="M25" s="68">
        <v>46483</v>
      </c>
      <c r="N25" s="67" t="str">
        <v>Project Completion</v>
      </c>
      <c r="O25" s="67" t="str">
        <v>Project Completion</v>
      </c>
    </row>
    <row r="26">
      <c r="A26" s="69" t="str">
        <v>Matched</v>
      </c>
      <c r="B26" s="67" t="str">
        <v>Cash In</v>
      </c>
      <c r="C26" s="67" t="str">
        <v>DEMO 220-66-11 kV G Cash in USD</v>
      </c>
      <c r="D26" s="67" t="str">
        <v>USD</v>
      </c>
      <c r="E26" s="67">
        <v>40</v>
      </c>
      <c r="F26" s="67" t="str">
        <v>ELECTRICAL WORKS / Main BOQ / GIS - 220KV</v>
      </c>
      <c r="G26" s="67" t="str">
        <v>Single phase current transformers for coupler bay with two protection cores.</v>
      </c>
      <c r="H26" s="67" t="str">
        <v>Advanced Payment</v>
      </c>
      <c r="I26" s="67" t="str">
        <v>Cash In Advance Payment by currency</v>
      </c>
      <c r="J26" s="67" t="str">
        <v>BSKDGNGENGR05</v>
      </c>
      <c r="K26" s="67" t="str">
        <v>BSKDGNGENGR05</v>
      </c>
      <c r="L26" s="68">
        <v>46026</v>
      </c>
      <c r="M26" s="68">
        <v>46026</v>
      </c>
      <c r="N26" s="67" t="str">
        <v>Advanced Payment Foreign</v>
      </c>
      <c r="O26" s="67" t="str">
        <v>Advanced Payment Foreign</v>
      </c>
    </row>
    <row r="27">
      <c r="A27" s="69" t="str">
        <v>Matched</v>
      </c>
      <c r="B27" s="67" t="str">
        <v>Cash In</v>
      </c>
      <c r="C27" s="67" t="str">
        <v>DEMO 220-66-11 kV G Cash in USD</v>
      </c>
      <c r="D27" s="67" t="str">
        <v>USD</v>
      </c>
      <c r="E27" s="67">
        <v>41</v>
      </c>
      <c r="F27" s="67" t="str">
        <v>ELECTRICAL WORKS / Main BOQ / GIS - 220KV</v>
      </c>
      <c r="G27" s="67" t="str">
        <v>Single phase current transformers for coupler bay with two protection cores.</v>
      </c>
      <c r="H27" s="67" t="str">
        <v>Site Delivery USD</v>
      </c>
      <c r="I27" s="67" t="str">
        <v>Cash In Site Delivery package: 220 kV GIS</v>
      </c>
      <c r="J27" s="67" t="str">
        <v>BSPRELGENG207</v>
      </c>
      <c r="K27" s="67" t="str">
        <v>BSPRELGENG207</v>
      </c>
      <c r="L27" s="68">
        <v>46294</v>
      </c>
      <c r="M27" s="68">
        <v>46294</v>
      </c>
      <c r="N27" s="67" t="str">
        <v>Delivery to Site  - 220 KV GIS &amp; GIB</v>
      </c>
      <c r="O27" s="67" t="str">
        <v>Delivery to Site  - 220 KV GIS &amp; GIB</v>
      </c>
    </row>
    <row r="28">
      <c r="A28" s="69" t="str">
        <v>Matched</v>
      </c>
      <c r="B28" s="67" t="str">
        <v>Cash In</v>
      </c>
      <c r="C28" s="67" t="str">
        <v>DEMO 220-66-11 kV G Cash in USD</v>
      </c>
      <c r="D28" s="67" t="str">
        <v>USD</v>
      </c>
      <c r="E28" s="67">
        <v>42</v>
      </c>
      <c r="F28" s="67" t="str">
        <v>ELECTRICAL WORKS / Main BOQ / GIS - 220KV</v>
      </c>
      <c r="G28" s="67" t="str">
        <v>Single phase current transformers for coupler bay with two protection cores.</v>
      </c>
      <c r="H28" s="67" t="str">
        <v>Retention</v>
      </c>
      <c r="I28" s="67" t="str">
        <v>Cash In completion milestone</v>
      </c>
      <c r="J28" s="67" t="str">
        <v>BSKDGNGENGR07</v>
      </c>
      <c r="K28" s="67" t="str">
        <v>BSKDGNGENGR07</v>
      </c>
      <c r="L28" s="68">
        <v>46483</v>
      </c>
      <c r="M28" s="68">
        <v>46483</v>
      </c>
      <c r="N28" s="67" t="str">
        <v>Project Completion</v>
      </c>
      <c r="O28" s="67" t="str">
        <v>Project Completion</v>
      </c>
    </row>
    <row r="29">
      <c r="A29" s="69" t="str">
        <v>Matched</v>
      </c>
      <c r="B29" s="67" t="str">
        <v>Cash In</v>
      </c>
      <c r="C29" s="67" t="str">
        <v>DEMO 220-66-11 kV G Cash in USD</v>
      </c>
      <c r="D29" s="67" t="str">
        <v>USD</v>
      </c>
      <c r="E29" s="67">
        <v>44</v>
      </c>
      <c r="F29" s="67" t="str">
        <v>ELECTRICAL WORKS / Main BOQ / GIS - 220KV</v>
      </c>
      <c r="G29" s="67" t="str">
        <v>Single phase current transformer for coupler bay with one protection core and one measuring core.</v>
      </c>
      <c r="H29" s="67" t="str">
        <v>Advanced Payment</v>
      </c>
      <c r="I29" s="67" t="str">
        <v>Cash In Advance Payment by currency</v>
      </c>
      <c r="J29" s="67" t="str">
        <v>BSKDGNGENGR05</v>
      </c>
      <c r="K29" s="67" t="str">
        <v>BSKDGNGENGR05</v>
      </c>
      <c r="L29" s="68">
        <v>46026</v>
      </c>
      <c r="M29" s="68">
        <v>46026</v>
      </c>
      <c r="N29" s="67" t="str">
        <v>Advanced Payment Foreign</v>
      </c>
      <c r="O29" s="67" t="str">
        <v>Advanced Payment Foreign</v>
      </c>
    </row>
    <row r="30">
      <c r="A30" s="69" t="str">
        <v>Matched</v>
      </c>
      <c r="B30" s="67" t="str">
        <v>Cash In</v>
      </c>
      <c r="C30" s="67" t="str">
        <v>DEMO 220-66-11 kV G Cash in USD</v>
      </c>
      <c r="D30" s="67" t="str">
        <v>USD</v>
      </c>
      <c r="E30" s="67">
        <v>45</v>
      </c>
      <c r="F30" s="67" t="str">
        <v>ELECTRICAL WORKS / Main BOQ / GIS - 220KV</v>
      </c>
      <c r="G30" s="67" t="str">
        <v>Single phase current transformer for coupler bay with one protection core and one measuring core.</v>
      </c>
      <c r="H30" s="67" t="str">
        <v>Site Delivery USD</v>
      </c>
      <c r="I30" s="67" t="str">
        <v>Cash In Site Delivery package: 220 kV GIS</v>
      </c>
      <c r="J30" s="67" t="str">
        <v>BSPRELGENG207</v>
      </c>
      <c r="K30" s="67" t="str">
        <v>BSPRELGENG207</v>
      </c>
      <c r="L30" s="68">
        <v>46294</v>
      </c>
      <c r="M30" s="68">
        <v>46294</v>
      </c>
      <c r="N30" s="67" t="str">
        <v>Delivery to Site  - 220 KV GIS &amp; GIB</v>
      </c>
      <c r="O30" s="67" t="str">
        <v>Delivery to Site  - 220 KV GIS &amp; GIB</v>
      </c>
    </row>
    <row r="31">
      <c r="A31" s="69" t="str">
        <v>Matched</v>
      </c>
      <c r="B31" s="67" t="str">
        <v>Cash In</v>
      </c>
      <c r="C31" s="67" t="str">
        <v>DEMO 220-66-11 kV G Cash in USD</v>
      </c>
      <c r="D31" s="67" t="str">
        <v>USD</v>
      </c>
      <c r="E31" s="67">
        <v>46</v>
      </c>
      <c r="F31" s="67" t="str">
        <v>ELECTRICAL WORKS / Main BOQ / GIS - 220KV</v>
      </c>
      <c r="G31" s="67" t="str">
        <v>Single phase current transformer for coupler bay with one protection core and one measuring core.</v>
      </c>
      <c r="H31" s="67" t="str">
        <v>Retention</v>
      </c>
      <c r="I31" s="67" t="str">
        <v>Cash In completion milestone</v>
      </c>
      <c r="J31" s="67" t="str">
        <v>BSKDGNGENGR07</v>
      </c>
      <c r="K31" s="67" t="str">
        <v>BSKDGNGENGR07</v>
      </c>
      <c r="L31" s="68">
        <v>46483</v>
      </c>
      <c r="M31" s="68">
        <v>46483</v>
      </c>
      <c r="N31" s="67" t="str">
        <v>Project Completion</v>
      </c>
      <c r="O31" s="67" t="str">
        <v>Project Completion</v>
      </c>
    </row>
    <row r="32">
      <c r="A32" s="69" t="str">
        <v>Matched</v>
      </c>
      <c r="B32" s="67" t="str">
        <v>Cash In</v>
      </c>
      <c r="C32" s="67" t="str">
        <v>DEMO 220-66-11 kV G Cash in USD</v>
      </c>
      <c r="D32" s="67" t="str">
        <v>USD</v>
      </c>
      <c r="E32" s="67">
        <v>48</v>
      </c>
      <c r="F32" s="67" t="str">
        <v>ELECTRICAL WORKS / Main BOQ / GIS - 220KV</v>
      </c>
      <c r="G32" s="67" t="str">
        <v>Three single phase GIS longitudinal bus bar disconnector with rated current 3150 A complete with earth switch for future extension.</v>
      </c>
      <c r="H32" s="67" t="str">
        <v>Advanced Payment</v>
      </c>
      <c r="I32" s="67" t="str">
        <v>Cash In Advance Payment by currency</v>
      </c>
      <c r="J32" s="67" t="str">
        <v>BSKDGNGENGR05</v>
      </c>
      <c r="K32" s="67" t="str">
        <v>BSKDGNGENGR05</v>
      </c>
      <c r="L32" s="68">
        <v>46026</v>
      </c>
      <c r="M32" s="68">
        <v>46026</v>
      </c>
      <c r="N32" s="67" t="str">
        <v>Advanced Payment Foreign</v>
      </c>
      <c r="O32" s="67" t="str">
        <v>Advanced Payment Foreign</v>
      </c>
    </row>
    <row r="33">
      <c r="A33" s="69" t="str">
        <v>Matched</v>
      </c>
      <c r="B33" s="67" t="str">
        <v>Cash In</v>
      </c>
      <c r="C33" s="67" t="str">
        <v>DEMO 220-66-11 kV G Cash in USD</v>
      </c>
      <c r="D33" s="67" t="str">
        <v>USD</v>
      </c>
      <c r="E33" s="67">
        <v>49</v>
      </c>
      <c r="F33" s="67" t="str">
        <v>ELECTRICAL WORKS / Main BOQ / GIS - 220KV</v>
      </c>
      <c r="G33" s="67" t="str">
        <v>Three single phase GIS longitudinal bus bar disconnector with rated current 3150 A complete with earth switch for future extension.</v>
      </c>
      <c r="H33" s="67" t="str">
        <v>Site Delivery USD</v>
      </c>
      <c r="I33" s="67" t="str">
        <v>Cash In Site Delivery package: 220 kV GIS</v>
      </c>
      <c r="J33" s="67" t="str">
        <v>BSPRELGENG207</v>
      </c>
      <c r="K33" s="67" t="str">
        <v>BSPRELGENG207</v>
      </c>
      <c r="L33" s="68">
        <v>46294</v>
      </c>
      <c r="M33" s="68">
        <v>46294</v>
      </c>
      <c r="N33" s="67" t="str">
        <v>Delivery to Site  - 220 KV GIS &amp; GIB</v>
      </c>
      <c r="O33" s="67" t="str">
        <v>Delivery to Site  - 220 KV GIS &amp; GIB</v>
      </c>
    </row>
    <row r="34">
      <c r="A34" s="69" t="str">
        <v>Matched</v>
      </c>
      <c r="B34" s="67" t="str">
        <v>Cash In</v>
      </c>
      <c r="C34" s="67" t="str">
        <v>DEMO 220-66-11 kV G Cash in USD</v>
      </c>
      <c r="D34" s="67" t="str">
        <v>USD</v>
      </c>
      <c r="E34" s="67">
        <v>50</v>
      </c>
      <c r="F34" s="67" t="str">
        <v>ELECTRICAL WORKS / Main BOQ / GIS - 220KV</v>
      </c>
      <c r="G34" s="67" t="str">
        <v>Three single phase GIS longitudinal bus bar disconnector with rated current 3150 A complete with earth switch for future extension.</v>
      </c>
      <c r="H34" s="67" t="str">
        <v>Retention</v>
      </c>
      <c r="I34" s="67" t="str">
        <v>Cash In completion milestone</v>
      </c>
      <c r="J34" s="67" t="str">
        <v>BSKDGNGENGR07</v>
      </c>
      <c r="K34" s="67" t="str">
        <v>BSKDGNGENGR07</v>
      </c>
      <c r="L34" s="68">
        <v>46483</v>
      </c>
      <c r="M34" s="68">
        <v>46483</v>
      </c>
      <c r="N34" s="67" t="str">
        <v>Project Completion</v>
      </c>
      <c r="O34" s="67" t="str">
        <v>Project Completion</v>
      </c>
    </row>
    <row r="35">
      <c r="A35" s="69" t="str">
        <v>Matched</v>
      </c>
      <c r="B35" s="67" t="str">
        <v>Cash In</v>
      </c>
      <c r="C35" s="67" t="str">
        <v>DEMO 220-66-11 kV G Cash in USD</v>
      </c>
      <c r="D35" s="67" t="str">
        <v>USD</v>
      </c>
      <c r="E35" s="67">
        <v>52</v>
      </c>
      <c r="F35" s="67" t="str">
        <v>ELECTRICAL WORKS / Main BOQ / GIS - 220KV</v>
      </c>
      <c r="G35" s="67" t="str">
        <v>Three single phase GIS circuit breakers 2500 A for OHTL feeders.</v>
      </c>
      <c r="H35" s="67" t="str">
        <v>Advanced Payment</v>
      </c>
      <c r="I35" s="67" t="str">
        <v>Cash In Advance Payment by currency</v>
      </c>
      <c r="J35" s="67" t="str">
        <v>BSKDGNGENGR05</v>
      </c>
      <c r="K35" s="67" t="str">
        <v>BSKDGNGENGR05</v>
      </c>
      <c r="L35" s="68">
        <v>46026</v>
      </c>
      <c r="M35" s="68">
        <v>46026</v>
      </c>
      <c r="N35" s="67" t="str">
        <v>Advanced Payment Foreign</v>
      </c>
      <c r="O35" s="67" t="str">
        <v>Advanced Payment Foreign</v>
      </c>
    </row>
    <row r="36">
      <c r="A36" s="69" t="str">
        <v>Matched</v>
      </c>
      <c r="B36" s="67" t="str">
        <v>Cash In</v>
      </c>
      <c r="C36" s="67" t="str">
        <v>DEMO 220-66-11 kV G Cash in USD</v>
      </c>
      <c r="D36" s="67" t="str">
        <v>USD</v>
      </c>
      <c r="E36" s="67">
        <v>53</v>
      </c>
      <c r="F36" s="67" t="str">
        <v>ELECTRICAL WORKS / Main BOQ / GIS - 220KV</v>
      </c>
      <c r="G36" s="67" t="str">
        <v>Three single phase GIS circuit breakers 2500 A for OHTL feeders.</v>
      </c>
      <c r="H36" s="67" t="str">
        <v>Site Delivery USD</v>
      </c>
      <c r="I36" s="67" t="str">
        <v>Cash In Site Delivery package: 220 kV GIS</v>
      </c>
      <c r="J36" s="67" t="str">
        <v>BSPRELGENG207</v>
      </c>
      <c r="K36" s="67" t="str">
        <v>BSPRELGENG207</v>
      </c>
      <c r="L36" s="68">
        <v>46294</v>
      </c>
      <c r="M36" s="68">
        <v>46294</v>
      </c>
      <c r="N36" s="67" t="str">
        <v>Delivery to Site  - 220 KV GIS &amp; GIB</v>
      </c>
      <c r="O36" s="67" t="str">
        <v>Delivery to Site  - 220 KV GIS &amp; GIB</v>
      </c>
    </row>
    <row r="37">
      <c r="A37" s="69" t="str">
        <v>Matched</v>
      </c>
      <c r="B37" s="67" t="str">
        <v>Cash In</v>
      </c>
      <c r="C37" s="67" t="str">
        <v>DEMO 220-66-11 kV G Cash in USD</v>
      </c>
      <c r="D37" s="67" t="str">
        <v>USD</v>
      </c>
      <c r="E37" s="67">
        <v>54</v>
      </c>
      <c r="F37" s="67" t="str">
        <v>ELECTRICAL WORKS / Main BOQ / GIS - 220KV</v>
      </c>
      <c r="G37" s="67" t="str">
        <v>Three single phase GIS circuit breakers 2500 A for OHTL feeders.</v>
      </c>
      <c r="H37" s="67" t="str">
        <v>Retention</v>
      </c>
      <c r="I37" s="67" t="str">
        <v>Cash In completion milestone</v>
      </c>
      <c r="J37" s="67" t="str">
        <v>BSKDGNGENGR07</v>
      </c>
      <c r="K37" s="67" t="str">
        <v>BSKDGNGENGR07</v>
      </c>
      <c r="L37" s="68">
        <v>46483</v>
      </c>
      <c r="M37" s="68">
        <v>46483</v>
      </c>
      <c r="N37" s="67" t="str">
        <v>Project Completion</v>
      </c>
      <c r="O37" s="67" t="str">
        <v>Project Completion</v>
      </c>
    </row>
    <row r="38">
      <c r="A38" s="69" t="str">
        <v>Matched</v>
      </c>
      <c r="B38" s="67" t="str">
        <v>Cash In</v>
      </c>
      <c r="C38" s="67" t="str">
        <v>DEMO 220-66-11 kV G Cash in USD</v>
      </c>
      <c r="D38" s="67" t="str">
        <v>USD</v>
      </c>
      <c r="E38" s="67">
        <v>56</v>
      </c>
      <c r="F38" s="67" t="str">
        <v>ELECTRICAL WORKS / Main BOQ / GIS - 220KV</v>
      </c>
      <c r="G38" s="67" t="str">
        <v>Three single phase GIS busbar disconnectors 2500 A for OHTL feeders.</v>
      </c>
      <c r="H38" s="67" t="str">
        <v>Advanced Payment</v>
      </c>
      <c r="I38" s="67" t="str">
        <v>Cash In Advance Payment by currency</v>
      </c>
      <c r="J38" s="67" t="str">
        <v>BSKDGNGENGR05</v>
      </c>
      <c r="K38" s="67" t="str">
        <v>BSKDGNGENGR05</v>
      </c>
      <c r="L38" s="68">
        <v>46026</v>
      </c>
      <c r="M38" s="68">
        <v>46026</v>
      </c>
      <c r="N38" s="67" t="str">
        <v>Advanced Payment Foreign</v>
      </c>
      <c r="O38" s="67" t="str">
        <v>Advanced Payment Foreign</v>
      </c>
    </row>
    <row r="39">
      <c r="A39" s="69" t="str">
        <v>Matched</v>
      </c>
      <c r="B39" s="67" t="str">
        <v>Cash In</v>
      </c>
      <c r="C39" s="67" t="str">
        <v>DEMO 220-66-11 kV G Cash in USD</v>
      </c>
      <c r="D39" s="67" t="str">
        <v>USD</v>
      </c>
      <c r="E39" s="67">
        <v>57</v>
      </c>
      <c r="F39" s="67" t="str">
        <v>ELECTRICAL WORKS / Main BOQ / GIS - 220KV</v>
      </c>
      <c r="G39" s="67" t="str">
        <v>Three single phase GIS busbar disconnectors 2500 A for OHTL feeders.</v>
      </c>
      <c r="H39" s="67" t="str">
        <v>Site Delivery USD</v>
      </c>
      <c r="I39" s="67" t="str">
        <v>Cash In Site Delivery package: 220 kV GIS</v>
      </c>
      <c r="J39" s="67" t="str">
        <v>BSPRELGENG207</v>
      </c>
      <c r="K39" s="67" t="str">
        <v>BSPRELGENG207</v>
      </c>
      <c r="L39" s="68">
        <v>46294</v>
      </c>
      <c r="M39" s="68">
        <v>46294</v>
      </c>
      <c r="N39" s="67" t="str">
        <v>Delivery to Site  - 220 KV GIS &amp; GIB</v>
      </c>
      <c r="O39" s="67" t="str">
        <v>Delivery to Site  - 220 KV GIS &amp; GIB</v>
      </c>
    </row>
    <row r="40">
      <c r="A40" s="69" t="str">
        <v>Matched</v>
      </c>
      <c r="B40" s="67" t="str">
        <v>Cash In</v>
      </c>
      <c r="C40" s="67" t="str">
        <v>DEMO 220-66-11 kV G Cash in USD</v>
      </c>
      <c r="D40" s="67" t="str">
        <v>USD</v>
      </c>
      <c r="E40" s="67">
        <v>58</v>
      </c>
      <c r="F40" s="67" t="str">
        <v>ELECTRICAL WORKS / Main BOQ / GIS - 220KV</v>
      </c>
      <c r="G40" s="67" t="str">
        <v>Three single phase GIS busbar disconnectors 2500 A for OHTL feeders.</v>
      </c>
      <c r="H40" s="67" t="str">
        <v>Retention</v>
      </c>
      <c r="I40" s="67" t="str">
        <v>Cash In completion milestone</v>
      </c>
      <c r="J40" s="67" t="str">
        <v>BSKDGNGENGR07</v>
      </c>
      <c r="K40" s="67" t="str">
        <v>BSKDGNGENGR07</v>
      </c>
      <c r="L40" s="68">
        <v>46483</v>
      </c>
      <c r="M40" s="68">
        <v>46483</v>
      </c>
      <c r="N40" s="67" t="str">
        <v>Project Completion</v>
      </c>
      <c r="O40" s="67" t="str">
        <v>Project Completion</v>
      </c>
    </row>
    <row r="41">
      <c r="A41" s="69" t="str">
        <v>Matched</v>
      </c>
      <c r="B41" s="67" t="str">
        <v>Cash In</v>
      </c>
      <c r="C41" s="67" t="str">
        <v>DEMO 220-66-11 kV G Cash in USD</v>
      </c>
      <c r="D41" s="67" t="str">
        <v>USD</v>
      </c>
      <c r="E41" s="67">
        <v>60</v>
      </c>
      <c r="F41" s="67" t="str">
        <v>ELECTRICAL WORKS / Main BOQ / GIS - 220KV</v>
      </c>
      <c r="G41" s="67" t="str">
        <v>Three single phase GIS line disconnectors 2500 A for OHTL feeders.</v>
      </c>
      <c r="H41" s="67" t="str">
        <v>Advanced Payment</v>
      </c>
      <c r="I41" s="67" t="str">
        <v>Cash In Advance Payment by currency</v>
      </c>
      <c r="J41" s="67" t="str">
        <v>BSKDGNGENGR05</v>
      </c>
      <c r="K41" s="67" t="str">
        <v>BSKDGNGENGR05</v>
      </c>
      <c r="L41" s="68">
        <v>46026</v>
      </c>
      <c r="M41" s="68">
        <v>46026</v>
      </c>
      <c r="N41" s="67" t="str">
        <v>Advanced Payment Foreign</v>
      </c>
      <c r="O41" s="67" t="str">
        <v>Advanced Payment Foreign</v>
      </c>
    </row>
    <row r="42">
      <c r="A42" s="69" t="str">
        <v>Matched</v>
      </c>
      <c r="B42" s="67" t="str">
        <v>Cash In</v>
      </c>
      <c r="C42" s="67" t="str">
        <v>DEMO 220-66-11 kV G Cash in USD</v>
      </c>
      <c r="D42" s="67" t="str">
        <v>USD</v>
      </c>
      <c r="E42" s="67">
        <v>61</v>
      </c>
      <c r="F42" s="67" t="str">
        <v>ELECTRICAL WORKS / Main BOQ / GIS - 220KV</v>
      </c>
      <c r="G42" s="67" t="str">
        <v>Three single phase GIS line disconnectors 2500 A for OHTL feeders.</v>
      </c>
      <c r="H42" s="67" t="str">
        <v>Site Delivery USD</v>
      </c>
      <c r="I42" s="67" t="str">
        <v>Cash In Site Delivery package: 220 kV GIS</v>
      </c>
      <c r="J42" s="67" t="str">
        <v>BSPRELGENG207</v>
      </c>
      <c r="K42" s="67" t="str">
        <v>BSPRELGENG207</v>
      </c>
      <c r="L42" s="68">
        <v>46294</v>
      </c>
      <c r="M42" s="68">
        <v>46294</v>
      </c>
      <c r="N42" s="67" t="str">
        <v>Delivery to Site  - 220 KV GIS &amp; GIB</v>
      </c>
      <c r="O42" s="67" t="str">
        <v>Delivery to Site  - 220 KV GIS &amp; GIB</v>
      </c>
    </row>
    <row r="43">
      <c r="A43" s="69" t="str">
        <v>Matched</v>
      </c>
      <c r="B43" s="67" t="str">
        <v>Cash In</v>
      </c>
      <c r="C43" s="67" t="str">
        <v>DEMO 220-66-11 kV G Cash in USD</v>
      </c>
      <c r="D43" s="67" t="str">
        <v>USD</v>
      </c>
      <c r="E43" s="67">
        <v>62</v>
      </c>
      <c r="F43" s="67" t="str">
        <v>ELECTRICAL WORKS / Main BOQ / GIS - 220KV</v>
      </c>
      <c r="G43" s="67" t="str">
        <v>Three single phase GIS line disconnectors 2500 A for OHTL feeders.</v>
      </c>
      <c r="H43" s="67" t="str">
        <v>Retention</v>
      </c>
      <c r="I43" s="67" t="str">
        <v>Cash In completion milestone</v>
      </c>
      <c r="J43" s="67" t="str">
        <v>BSKDGNGENGR07</v>
      </c>
      <c r="K43" s="67" t="str">
        <v>BSKDGNGENGR07</v>
      </c>
      <c r="L43" s="68">
        <v>46483</v>
      </c>
      <c r="M43" s="68">
        <v>46483</v>
      </c>
      <c r="N43" s="67" t="str">
        <v>Project Completion</v>
      </c>
      <c r="O43" s="67" t="str">
        <v>Project Completion</v>
      </c>
    </row>
    <row r="44">
      <c r="A44" s="69" t="str">
        <v>Matched</v>
      </c>
      <c r="B44" s="67" t="str">
        <v>Cash In</v>
      </c>
      <c r="C44" s="67" t="str">
        <v>DEMO 220-66-11 kV G Cash in USD</v>
      </c>
      <c r="D44" s="67" t="str">
        <v>USD</v>
      </c>
      <c r="E44" s="67">
        <v>64</v>
      </c>
      <c r="F44" s="67" t="str">
        <v>ELECTRICAL WORKS / Main BOQ / GIS - 220KV</v>
      </c>
      <c r="G44" s="67" t="str">
        <v>Three single phase GIS maintenance earthing switch for OHTL feeders.</v>
      </c>
      <c r="H44" s="67" t="str">
        <v>Advanced Payment</v>
      </c>
      <c r="I44" s="67" t="str">
        <v>Cash In Advance Payment by currency</v>
      </c>
      <c r="J44" s="67" t="str">
        <v>BSKDGNGENGR05</v>
      </c>
      <c r="K44" s="67" t="str">
        <v>BSKDGNGENGR05</v>
      </c>
      <c r="L44" s="68">
        <v>46026</v>
      </c>
      <c r="M44" s="68">
        <v>46026</v>
      </c>
      <c r="N44" s="67" t="str">
        <v>Advanced Payment Foreign</v>
      </c>
      <c r="O44" s="67" t="str">
        <v>Advanced Payment Foreign</v>
      </c>
    </row>
    <row r="45">
      <c r="A45" s="69" t="str">
        <v>Matched</v>
      </c>
      <c r="B45" s="67" t="str">
        <v>Cash In</v>
      </c>
      <c r="C45" s="67" t="str">
        <v>DEMO 220-66-11 kV G Cash in USD</v>
      </c>
      <c r="D45" s="67" t="str">
        <v>USD</v>
      </c>
      <c r="E45" s="67">
        <v>65</v>
      </c>
      <c r="F45" s="67" t="str">
        <v>ELECTRICAL WORKS / Main BOQ / GIS - 220KV</v>
      </c>
      <c r="G45" s="67" t="str">
        <v>Three single phase GIS maintenance earthing switch for OHTL feeders.</v>
      </c>
      <c r="H45" s="67" t="str">
        <v>Site Delivery USD</v>
      </c>
      <c r="I45" s="67" t="str">
        <v>Cash In Site Delivery package: 220 kV GIS</v>
      </c>
      <c r="J45" s="67" t="str">
        <v>BSPRELGENG207</v>
      </c>
      <c r="K45" s="67" t="str">
        <v>BSPRELGENG207</v>
      </c>
      <c r="L45" s="68">
        <v>46294</v>
      </c>
      <c r="M45" s="68">
        <v>46294</v>
      </c>
      <c r="N45" s="67" t="str">
        <v>Delivery to Site  - 220 KV GIS &amp; GIB</v>
      </c>
      <c r="O45" s="67" t="str">
        <v>Delivery to Site  - 220 KV GIS &amp; GIB</v>
      </c>
    </row>
    <row r="46">
      <c r="A46" s="69" t="str">
        <v>Matched</v>
      </c>
      <c r="B46" s="67" t="str">
        <v>Cash In</v>
      </c>
      <c r="C46" s="67" t="str">
        <v>DEMO 220-66-11 kV G Cash in USD</v>
      </c>
      <c r="D46" s="67" t="str">
        <v>USD</v>
      </c>
      <c r="E46" s="67">
        <v>66</v>
      </c>
      <c r="F46" s="67" t="str">
        <v>ELECTRICAL WORKS / Main BOQ / GIS - 220KV</v>
      </c>
      <c r="G46" s="67" t="str">
        <v>Three single phase GIS maintenance earthing switch for OHTL feeders.</v>
      </c>
      <c r="H46" s="67" t="str">
        <v>Retention</v>
      </c>
      <c r="I46" s="67" t="str">
        <v>Cash In completion milestone</v>
      </c>
      <c r="J46" s="67" t="str">
        <v>BSKDGNGENGR07</v>
      </c>
      <c r="K46" s="67" t="str">
        <v>BSKDGNGENGR07</v>
      </c>
      <c r="L46" s="68">
        <v>46483</v>
      </c>
      <c r="M46" s="68">
        <v>46483</v>
      </c>
      <c r="N46" s="67" t="str">
        <v>Project Completion</v>
      </c>
      <c r="O46" s="67" t="str">
        <v>Project Completion</v>
      </c>
    </row>
    <row r="47">
      <c r="A47" s="69" t="str">
        <v>Matched</v>
      </c>
      <c r="B47" s="67" t="str">
        <v>Cash In</v>
      </c>
      <c r="C47" s="67" t="str">
        <v>DEMO 220-66-11 kV G Cash in USD</v>
      </c>
      <c r="D47" s="67" t="str">
        <v>USD</v>
      </c>
      <c r="E47" s="67">
        <v>68</v>
      </c>
      <c r="F47" s="67" t="str">
        <v>ELECTRICAL WORKS / Main BOQ / GIS - 220KV</v>
      </c>
      <c r="G47" s="67" t="str">
        <v>Three single phase GIS high speed earthing switch for OHTL feeders.</v>
      </c>
      <c r="H47" s="67" t="str">
        <v>Advanced Payment</v>
      </c>
      <c r="I47" s="67" t="str">
        <v>Cash In Advance Payment by currency</v>
      </c>
      <c r="J47" s="67" t="str">
        <v>BSKDGNGENGR05</v>
      </c>
      <c r="K47" s="67" t="str">
        <v>BSKDGNGENGR05</v>
      </c>
      <c r="L47" s="68">
        <v>46026</v>
      </c>
      <c r="M47" s="68">
        <v>46026</v>
      </c>
      <c r="N47" s="67" t="str">
        <v>Advanced Payment Foreign</v>
      </c>
      <c r="O47" s="67" t="str">
        <v>Advanced Payment Foreign</v>
      </c>
    </row>
    <row r="48">
      <c r="A48" s="69" t="str">
        <v>Matched</v>
      </c>
      <c r="B48" s="67" t="str">
        <v>Cash In</v>
      </c>
      <c r="C48" s="67" t="str">
        <v>DEMO 220-66-11 kV G Cash in USD</v>
      </c>
      <c r="D48" s="67" t="str">
        <v>USD</v>
      </c>
      <c r="E48" s="67">
        <v>69</v>
      </c>
      <c r="F48" s="67" t="str">
        <v>ELECTRICAL WORKS / Main BOQ / GIS - 220KV</v>
      </c>
      <c r="G48" s="67" t="str">
        <v>Three single phase GIS high speed earthing switch for OHTL feeders.</v>
      </c>
      <c r="H48" s="67" t="str">
        <v>Site Delivery USD</v>
      </c>
      <c r="I48" s="67" t="str">
        <v>Cash In Site Delivery package: 220 kV GIS</v>
      </c>
      <c r="J48" s="67" t="str">
        <v>BSPRELGENG207</v>
      </c>
      <c r="K48" s="67" t="str">
        <v>BSPRELGENG207</v>
      </c>
      <c r="L48" s="68">
        <v>46294</v>
      </c>
      <c r="M48" s="68">
        <v>46294</v>
      </c>
      <c r="N48" s="67" t="str">
        <v>Delivery to Site  - 220 KV GIS &amp; GIB</v>
      </c>
      <c r="O48" s="67" t="str">
        <v>Delivery to Site  - 220 KV GIS &amp; GIB</v>
      </c>
    </row>
    <row r="49">
      <c r="A49" s="69" t="str">
        <v>Matched</v>
      </c>
      <c r="B49" s="67" t="str">
        <v>Cash In</v>
      </c>
      <c r="C49" s="67" t="str">
        <v>DEMO 220-66-11 kV G Cash in USD</v>
      </c>
      <c r="D49" s="67" t="str">
        <v>USD</v>
      </c>
      <c r="E49" s="67">
        <v>70</v>
      </c>
      <c r="F49" s="67" t="str">
        <v>ELECTRICAL WORKS / Main BOQ / GIS - 220KV</v>
      </c>
      <c r="G49" s="67" t="str">
        <v>Three single phase GIS high speed earthing switch for OHTL feeders.</v>
      </c>
      <c r="H49" s="67" t="str">
        <v>Retention</v>
      </c>
      <c r="I49" s="67" t="str">
        <v>Cash In completion milestone</v>
      </c>
      <c r="J49" s="67" t="str">
        <v>BSKDGNGENGR07</v>
      </c>
      <c r="K49" s="67" t="str">
        <v>BSKDGNGENGR07</v>
      </c>
      <c r="L49" s="68">
        <v>46483</v>
      </c>
      <c r="M49" s="68">
        <v>46483</v>
      </c>
      <c r="N49" s="67" t="str">
        <v>Project Completion</v>
      </c>
      <c r="O49" s="67" t="str">
        <v>Project Completion</v>
      </c>
    </row>
    <row r="50">
      <c r="A50" s="69" t="str">
        <v>Matched</v>
      </c>
      <c r="B50" s="67" t="str">
        <v>Cash In</v>
      </c>
      <c r="C50" s="67" t="str">
        <v>DEMO 220-66-11 kV G Cash in USD</v>
      </c>
      <c r="D50" s="67" t="str">
        <v>USD</v>
      </c>
      <c r="E50" s="67">
        <v>72</v>
      </c>
      <c r="F50" s="67" t="str">
        <v>ELECTRICAL WORKS / Main BOQ / GIS - 220KV</v>
      </c>
      <c r="G50" s="67" t="str">
        <v>220 kV single phase SF6Air bushings for OHTL feeders.</v>
      </c>
      <c r="H50" s="67" t="str">
        <v>Advanced Payment</v>
      </c>
      <c r="I50" s="67" t="str">
        <v>Cash In Advance Payment by currency</v>
      </c>
      <c r="J50" s="67" t="str">
        <v>BSKDGNGENGR05</v>
      </c>
      <c r="K50" s="67" t="str">
        <v>BSKDGNGENGR05</v>
      </c>
      <c r="L50" s="68">
        <v>46026</v>
      </c>
      <c r="M50" s="68">
        <v>46026</v>
      </c>
      <c r="N50" s="67" t="str">
        <v>Advanced Payment Foreign</v>
      </c>
      <c r="O50" s="67" t="str">
        <v>Advanced Payment Foreign</v>
      </c>
    </row>
    <row r="51">
      <c r="A51" s="69" t="str">
        <v>Matched</v>
      </c>
      <c r="B51" s="67" t="str">
        <v>Cash In</v>
      </c>
      <c r="C51" s="67" t="str">
        <v>DEMO 220-66-11 kV G Cash in USD</v>
      </c>
      <c r="D51" s="67" t="str">
        <v>USD</v>
      </c>
      <c r="E51" s="67">
        <v>73</v>
      </c>
      <c r="F51" s="67" t="str">
        <v>ELECTRICAL WORKS / Main BOQ / GIS - 220KV</v>
      </c>
      <c r="G51" s="67" t="str">
        <v>220 kV single phase SF6Air bushings for OHTL feeders.</v>
      </c>
      <c r="H51" s="67" t="str">
        <v>Site Delivery USD</v>
      </c>
      <c r="I51" s="67" t="str">
        <v>Cash In Site Delivery package: 220 kV GIS</v>
      </c>
      <c r="J51" s="67" t="str">
        <v>BSPRELGENG207</v>
      </c>
      <c r="K51" s="67" t="str">
        <v>BSPRELGENG207</v>
      </c>
      <c r="L51" s="68">
        <v>46294</v>
      </c>
      <c r="M51" s="68">
        <v>46294</v>
      </c>
      <c r="N51" s="67" t="str">
        <v>Delivery to Site  - 220 KV GIS &amp; GIB</v>
      </c>
      <c r="O51" s="67" t="str">
        <v>Delivery to Site  - 220 KV GIS &amp; GIB</v>
      </c>
    </row>
    <row r="52">
      <c r="A52" s="69" t="str">
        <v>Matched</v>
      </c>
      <c r="B52" s="67" t="str">
        <v>Cash In</v>
      </c>
      <c r="C52" s="67" t="str">
        <v>DEMO 220-66-11 kV G Cash in USD</v>
      </c>
      <c r="D52" s="67" t="str">
        <v>USD</v>
      </c>
      <c r="E52" s="67">
        <v>74</v>
      </c>
      <c r="F52" s="67" t="str">
        <v>ELECTRICAL WORKS / Main BOQ / GIS - 220KV</v>
      </c>
      <c r="G52" s="67" t="str">
        <v>220 kV single phase SF6Air bushings for OHTL feeders.</v>
      </c>
      <c r="H52" s="67" t="str">
        <v>Retention</v>
      </c>
      <c r="I52" s="67" t="str">
        <v>Cash In completion milestone</v>
      </c>
      <c r="J52" s="67" t="str">
        <v>BSKDGNGENGR07</v>
      </c>
      <c r="K52" s="67" t="str">
        <v>BSKDGNGENGR07</v>
      </c>
      <c r="L52" s="68">
        <v>46483</v>
      </c>
      <c r="M52" s="68">
        <v>46483</v>
      </c>
      <c r="N52" s="67" t="str">
        <v>Project Completion</v>
      </c>
      <c r="O52" s="67" t="str">
        <v>Project Completion</v>
      </c>
    </row>
    <row r="53">
      <c r="A53" s="69" t="str">
        <v>Matched</v>
      </c>
      <c r="B53" s="67" t="str">
        <v>Cash In</v>
      </c>
      <c r="C53" s="67" t="str">
        <v>DEMO 220-66-11 kV G Cash in USD</v>
      </c>
      <c r="D53" s="67" t="str">
        <v>USD</v>
      </c>
      <c r="E53" s="67">
        <v>76</v>
      </c>
      <c r="F53" s="67" t="str">
        <v>ELECTRICAL WORKS / Main BOQ / GIS - 220KV</v>
      </c>
      <c r="G53" s="67" t="str">
        <v>Three single phase 220 kV SF6 insulated GIB up to the SF6Air bushing for OHTL feeders.</v>
      </c>
      <c r="H53" s="67" t="str">
        <v>Advanced Payment</v>
      </c>
      <c r="I53" s="67" t="str">
        <v>Cash In Advance Payment by currency</v>
      </c>
      <c r="J53" s="67" t="str">
        <v>BSKDGNGENGR05</v>
      </c>
      <c r="K53" s="67" t="str">
        <v>BSKDGNGENGR05</v>
      </c>
      <c r="L53" s="68">
        <v>46026</v>
      </c>
      <c r="M53" s="68">
        <v>46026</v>
      </c>
      <c r="N53" s="67" t="str">
        <v>Advanced Payment Foreign</v>
      </c>
      <c r="O53" s="67" t="str">
        <v>Advanced Payment Foreign</v>
      </c>
    </row>
    <row r="54">
      <c r="A54" s="69" t="str">
        <v>Matched</v>
      </c>
      <c r="B54" s="67" t="str">
        <v>Cash In</v>
      </c>
      <c r="C54" s="67" t="str">
        <v>DEMO 220-66-11 kV G Cash in USD</v>
      </c>
      <c r="D54" s="67" t="str">
        <v>USD</v>
      </c>
      <c r="E54" s="67">
        <v>77</v>
      </c>
      <c r="F54" s="67" t="str">
        <v>ELECTRICAL WORKS / Main BOQ / GIS - 220KV</v>
      </c>
      <c r="G54" s="67" t="str">
        <v>Three single phase 220 kV SF6 insulated GIB up to the SF6Air bushing for OHTL feeders.</v>
      </c>
      <c r="H54" s="67" t="str">
        <v>Site Delivery USD</v>
      </c>
      <c r="I54" s="67" t="str">
        <v>Cash In Site Delivery package: 220 kV GIS</v>
      </c>
      <c r="J54" s="67" t="str">
        <v>BSPRELGENG207</v>
      </c>
      <c r="K54" s="67" t="str">
        <v>BSPRELGENG207</v>
      </c>
      <c r="L54" s="68">
        <v>46294</v>
      </c>
      <c r="M54" s="68">
        <v>46294</v>
      </c>
      <c r="N54" s="67" t="str">
        <v>Delivery to Site  - 220 KV GIS &amp; GIB</v>
      </c>
      <c r="O54" s="67" t="str">
        <v>Delivery to Site  - 220 KV GIS &amp; GIB</v>
      </c>
    </row>
    <row r="55">
      <c r="A55" s="69" t="str">
        <v>Matched</v>
      </c>
      <c r="B55" s="67" t="str">
        <v>Cash In</v>
      </c>
      <c r="C55" s="67" t="str">
        <v>DEMO 220-66-11 kV G Cash in USD</v>
      </c>
      <c r="D55" s="67" t="str">
        <v>USD</v>
      </c>
      <c r="E55" s="67">
        <v>78</v>
      </c>
      <c r="F55" s="67" t="str">
        <v>ELECTRICAL WORKS / Main BOQ / GIS - 220KV</v>
      </c>
      <c r="G55" s="67" t="str">
        <v>Three single phase 220 kV SF6 insulated GIB up to the SF6Air bushing for OHTL feeders.</v>
      </c>
      <c r="H55" s="67" t="str">
        <v>Retention</v>
      </c>
      <c r="I55" s="67" t="str">
        <v>Cash In completion milestone</v>
      </c>
      <c r="J55" s="67" t="str">
        <v>BSKDGNGENGR07</v>
      </c>
      <c r="K55" s="67" t="str">
        <v>BSKDGNGENGR07</v>
      </c>
      <c r="L55" s="68">
        <v>46483</v>
      </c>
      <c r="M55" s="68">
        <v>46483</v>
      </c>
      <c r="N55" s="67" t="str">
        <v>Project Completion</v>
      </c>
      <c r="O55" s="67" t="str">
        <v>Project Completion</v>
      </c>
    </row>
    <row r="56">
      <c r="A56" s="69" t="str">
        <v>Matched</v>
      </c>
      <c r="B56" s="67" t="str">
        <v>Cash In</v>
      </c>
      <c r="C56" s="67" t="str">
        <v>DEMO 220-66-11 kV G Cash in USD</v>
      </c>
      <c r="D56" s="67" t="str">
        <v>USD</v>
      </c>
      <c r="E56" s="67">
        <v>80</v>
      </c>
      <c r="F56" s="67" t="str">
        <v>ELECTRICAL WORKS / Main BOQ / GIS - 220KV</v>
      </c>
      <c r="G56" s="67" t="str">
        <v>Three single phase GIS circuit breakers 2500 A for cable feeders.</v>
      </c>
      <c r="H56" s="67" t="str">
        <v>Advanced Payment</v>
      </c>
      <c r="I56" s="67" t="str">
        <v>Cash In Advance Payment by currency</v>
      </c>
      <c r="J56" s="67" t="str">
        <v>BSKDGNGENGR05</v>
      </c>
      <c r="K56" s="67" t="str">
        <v>BSKDGNGENGR05</v>
      </c>
      <c r="L56" s="68">
        <v>46026</v>
      </c>
      <c r="M56" s="68">
        <v>46026</v>
      </c>
      <c r="N56" s="67" t="str">
        <v>Advanced Payment Foreign</v>
      </c>
      <c r="O56" s="67" t="str">
        <v>Advanced Payment Foreign</v>
      </c>
    </row>
    <row r="57">
      <c r="A57" s="69" t="str">
        <v>Matched</v>
      </c>
      <c r="B57" s="67" t="str">
        <v>Cash In</v>
      </c>
      <c r="C57" s="67" t="str">
        <v>DEMO 220-66-11 kV G Cash in USD</v>
      </c>
      <c r="D57" s="67" t="str">
        <v>USD</v>
      </c>
      <c r="E57" s="67">
        <v>81</v>
      </c>
      <c r="F57" s="67" t="str">
        <v>ELECTRICAL WORKS / Main BOQ / GIS - 220KV</v>
      </c>
      <c r="G57" s="67" t="str">
        <v>Three single phase GIS circuit breakers 2500 A for cable feeders.</v>
      </c>
      <c r="H57" s="67" t="str">
        <v>Site Delivery USD</v>
      </c>
      <c r="I57" s="67" t="str">
        <v>Cash In Site Delivery package: 220 kV GIS</v>
      </c>
      <c r="J57" s="67" t="str">
        <v>BSPRELGENG207</v>
      </c>
      <c r="K57" s="67" t="str">
        <v>BSPRELGENG207</v>
      </c>
      <c r="L57" s="68">
        <v>46294</v>
      </c>
      <c r="M57" s="68">
        <v>46294</v>
      </c>
      <c r="N57" s="67" t="str">
        <v>Delivery to Site  - 220 KV GIS &amp; GIB</v>
      </c>
      <c r="O57" s="67" t="str">
        <v>Delivery to Site  - 220 KV GIS &amp; GIB</v>
      </c>
    </row>
    <row r="58">
      <c r="A58" s="69" t="str">
        <v>Matched</v>
      </c>
      <c r="B58" s="67" t="str">
        <v>Cash In</v>
      </c>
      <c r="C58" s="67" t="str">
        <v>DEMO 220-66-11 kV G Cash in USD</v>
      </c>
      <c r="D58" s="67" t="str">
        <v>USD</v>
      </c>
      <c r="E58" s="67">
        <v>82</v>
      </c>
      <c r="F58" s="67" t="str">
        <v>ELECTRICAL WORKS / Main BOQ / GIS - 220KV</v>
      </c>
      <c r="G58" s="67" t="str">
        <v>Three single phase GIS circuit breakers 2500 A for cable feeders.</v>
      </c>
      <c r="H58" s="67" t="str">
        <v>Retention</v>
      </c>
      <c r="I58" s="67" t="str">
        <v>Cash In completion milestone</v>
      </c>
      <c r="J58" s="67" t="str">
        <v>BSKDGNGENGR07</v>
      </c>
      <c r="K58" s="67" t="str">
        <v>BSKDGNGENGR07</v>
      </c>
      <c r="L58" s="68">
        <v>46483</v>
      </c>
      <c r="M58" s="68">
        <v>46483</v>
      </c>
      <c r="N58" s="67" t="str">
        <v>Project Completion</v>
      </c>
      <c r="O58" s="67" t="str">
        <v>Project Completion</v>
      </c>
    </row>
    <row r="59">
      <c r="A59" s="69" t="str">
        <v>Matched</v>
      </c>
      <c r="B59" s="67" t="str">
        <v>Cash In</v>
      </c>
      <c r="C59" s="67" t="str">
        <v>DEMO 220-66-11 kV G Cash in USD</v>
      </c>
      <c r="D59" s="67" t="str">
        <v>USD</v>
      </c>
      <c r="E59" s="67">
        <v>84</v>
      </c>
      <c r="F59" s="67" t="str">
        <v>ELECTRICAL WORKS / Main BOQ / GIS - 220KV</v>
      </c>
      <c r="G59" s="67" t="str">
        <v>Three single phase GIS busbar disconnectors 2500 A for cable feeders.</v>
      </c>
      <c r="H59" s="67" t="str">
        <v>Advanced Payment</v>
      </c>
      <c r="I59" s="67" t="str">
        <v>Cash In Advance Payment by currency</v>
      </c>
      <c r="J59" s="67" t="str">
        <v>BSKDGNGENGR05</v>
      </c>
      <c r="K59" s="67" t="str">
        <v>BSKDGNGENGR05</v>
      </c>
      <c r="L59" s="68">
        <v>46026</v>
      </c>
      <c r="M59" s="68">
        <v>46026</v>
      </c>
      <c r="N59" s="67" t="str">
        <v>Advanced Payment Foreign</v>
      </c>
      <c r="O59" s="67" t="str">
        <v>Advanced Payment Foreign</v>
      </c>
    </row>
    <row r="60">
      <c r="A60" s="69" t="str">
        <v>Matched</v>
      </c>
      <c r="B60" s="67" t="str">
        <v>Cash In</v>
      </c>
      <c r="C60" s="67" t="str">
        <v>DEMO 220-66-11 kV G Cash in USD</v>
      </c>
      <c r="D60" s="67" t="str">
        <v>USD</v>
      </c>
      <c r="E60" s="67">
        <v>85</v>
      </c>
      <c r="F60" s="67" t="str">
        <v>ELECTRICAL WORKS / Main BOQ / GIS - 220KV</v>
      </c>
      <c r="G60" s="67" t="str">
        <v>Three single phase GIS busbar disconnectors 2500 A for cable feeders.</v>
      </c>
      <c r="H60" s="67" t="str">
        <v>Site Delivery USD</v>
      </c>
      <c r="I60" s="67" t="str">
        <v>Cash In Site Delivery package: 220 kV GIS</v>
      </c>
      <c r="J60" s="67" t="str">
        <v>BSPRELGENG207</v>
      </c>
      <c r="K60" s="67" t="str">
        <v>BSPRELGENG207</v>
      </c>
      <c r="L60" s="68">
        <v>46294</v>
      </c>
      <c r="M60" s="68">
        <v>46294</v>
      </c>
      <c r="N60" s="67" t="str">
        <v>Delivery to Site  - 220 KV GIS &amp; GIB</v>
      </c>
      <c r="O60" s="67" t="str">
        <v>Delivery to Site  - 220 KV GIS &amp; GIB</v>
      </c>
    </row>
    <row r="61">
      <c r="A61" s="69" t="str">
        <v>Matched</v>
      </c>
      <c r="B61" s="67" t="str">
        <v>Cash In</v>
      </c>
      <c r="C61" s="67" t="str">
        <v>DEMO 220-66-11 kV G Cash in USD</v>
      </c>
      <c r="D61" s="67" t="str">
        <v>USD</v>
      </c>
      <c r="E61" s="67">
        <v>86</v>
      </c>
      <c r="F61" s="67" t="str">
        <v>ELECTRICAL WORKS / Main BOQ / GIS - 220KV</v>
      </c>
      <c r="G61" s="67" t="str">
        <v>Three single phase GIS busbar disconnectors 2500 A for cable feeders.</v>
      </c>
      <c r="H61" s="67" t="str">
        <v>Retention</v>
      </c>
      <c r="I61" s="67" t="str">
        <v>Cash In completion milestone</v>
      </c>
      <c r="J61" s="67" t="str">
        <v>BSKDGNGENGR07</v>
      </c>
      <c r="K61" s="67" t="str">
        <v>BSKDGNGENGR07</v>
      </c>
      <c r="L61" s="68">
        <v>46483</v>
      </c>
      <c r="M61" s="68">
        <v>46483</v>
      </c>
      <c r="N61" s="67" t="str">
        <v>Project Completion</v>
      </c>
      <c r="O61" s="67" t="str">
        <v>Project Completion</v>
      </c>
    </row>
    <row r="62">
      <c r="A62" s="69" t="str">
        <v>Matched</v>
      </c>
      <c r="B62" s="67" t="str">
        <v>Cash In</v>
      </c>
      <c r="C62" s="67" t="str">
        <v>DEMO 220-66-11 kV G Cash in USD</v>
      </c>
      <c r="D62" s="67" t="str">
        <v>USD</v>
      </c>
      <c r="E62" s="67">
        <v>88</v>
      </c>
      <c r="F62" s="67" t="str">
        <v>ELECTRICAL WORKS / Main BOQ / GIS - 220KV</v>
      </c>
      <c r="G62" s="67" t="str">
        <v>Three single phase GIS line disconnectors 2500 A for cable feeders.</v>
      </c>
      <c r="H62" s="67" t="str">
        <v>Advanced Payment</v>
      </c>
      <c r="I62" s="67" t="str">
        <v>Cash In Advance Payment by currency</v>
      </c>
      <c r="J62" s="67" t="str">
        <v>BSKDGNGENGR05</v>
      </c>
      <c r="K62" s="67" t="str">
        <v>BSKDGNGENGR05</v>
      </c>
      <c r="L62" s="68">
        <v>46026</v>
      </c>
      <c r="M62" s="68">
        <v>46026</v>
      </c>
      <c r="N62" s="67" t="str">
        <v>Advanced Payment Foreign</v>
      </c>
      <c r="O62" s="67" t="str">
        <v>Advanced Payment Foreign</v>
      </c>
    </row>
    <row r="63">
      <c r="A63" s="69" t="str">
        <v>Matched</v>
      </c>
      <c r="B63" s="67" t="str">
        <v>Cash In</v>
      </c>
      <c r="C63" s="67" t="str">
        <v>DEMO 220-66-11 kV G Cash in USD</v>
      </c>
      <c r="D63" s="67" t="str">
        <v>USD</v>
      </c>
      <c r="E63" s="67">
        <v>89</v>
      </c>
      <c r="F63" s="67" t="str">
        <v>ELECTRICAL WORKS / Main BOQ / GIS - 220KV</v>
      </c>
      <c r="G63" s="67" t="str">
        <v>Three single phase GIS line disconnectors 2500 A for cable feeders.</v>
      </c>
      <c r="H63" s="67" t="str">
        <v>Site Delivery USD</v>
      </c>
      <c r="I63" s="67" t="str">
        <v>Cash In Site Delivery package: 220 kV GIS</v>
      </c>
      <c r="J63" s="67" t="str">
        <v>BSPRELGENG207</v>
      </c>
      <c r="K63" s="67" t="str">
        <v>BSPRELGENG207</v>
      </c>
      <c r="L63" s="68">
        <v>46294</v>
      </c>
      <c r="M63" s="68">
        <v>46294</v>
      </c>
      <c r="N63" s="67" t="str">
        <v>Delivery to Site  - 220 KV GIS &amp; GIB</v>
      </c>
      <c r="O63" s="67" t="str">
        <v>Delivery to Site  - 220 KV GIS &amp; GIB</v>
      </c>
    </row>
    <row r="64">
      <c r="A64" s="69" t="str">
        <v>Matched</v>
      </c>
      <c r="B64" s="67" t="str">
        <v>Cash In</v>
      </c>
      <c r="C64" s="67" t="str">
        <v>DEMO 220-66-11 kV G Cash in USD</v>
      </c>
      <c r="D64" s="67" t="str">
        <v>USD</v>
      </c>
      <c r="E64" s="67">
        <v>90</v>
      </c>
      <c r="F64" s="67" t="str">
        <v>ELECTRICAL WORKS / Main BOQ / GIS - 220KV</v>
      </c>
      <c r="G64" s="67" t="str">
        <v>Three single phase GIS line disconnectors 2500 A for cable feeders.</v>
      </c>
      <c r="H64" s="67" t="str">
        <v>Retention</v>
      </c>
      <c r="I64" s="67" t="str">
        <v>Cash In completion milestone</v>
      </c>
      <c r="J64" s="67" t="str">
        <v>BSKDGNGENGR07</v>
      </c>
      <c r="K64" s="67" t="str">
        <v>BSKDGNGENGR07</v>
      </c>
      <c r="L64" s="68">
        <v>46483</v>
      </c>
      <c r="M64" s="68">
        <v>46483</v>
      </c>
      <c r="N64" s="67" t="str">
        <v>Project Completion</v>
      </c>
      <c r="O64" s="67" t="str">
        <v>Project Completion</v>
      </c>
    </row>
    <row r="65">
      <c r="A65" s="69" t="str">
        <v>Matched</v>
      </c>
      <c r="B65" s="67" t="str">
        <v>Cash In</v>
      </c>
      <c r="C65" s="67" t="str">
        <v>DEMO 220-66-11 kV G Cash in USD</v>
      </c>
      <c r="D65" s="67" t="str">
        <v>USD</v>
      </c>
      <c r="E65" s="67">
        <v>92</v>
      </c>
      <c r="F65" s="67" t="str">
        <v>ELECTRICAL WORKS / Main BOQ / GIS - 220KV</v>
      </c>
      <c r="G65" s="67" t="str">
        <v>Three single phase GIS maintenance earthing switch for cable feeders.</v>
      </c>
      <c r="H65" s="67" t="str">
        <v>Advanced Payment</v>
      </c>
      <c r="I65" s="67" t="str">
        <v>Cash In Advance Payment by currency</v>
      </c>
      <c r="J65" s="67" t="str">
        <v>BSKDGNGENGR05</v>
      </c>
      <c r="K65" s="67" t="str">
        <v>BSKDGNGENGR05</v>
      </c>
      <c r="L65" s="68">
        <v>46026</v>
      </c>
      <c r="M65" s="68">
        <v>46026</v>
      </c>
      <c r="N65" s="67" t="str">
        <v>Advanced Payment Foreign</v>
      </c>
      <c r="O65" s="67" t="str">
        <v>Advanced Payment Foreign</v>
      </c>
    </row>
    <row r="66">
      <c r="A66" s="69" t="str">
        <v>Matched</v>
      </c>
      <c r="B66" s="67" t="str">
        <v>Cash In</v>
      </c>
      <c r="C66" s="67" t="str">
        <v>DEMO 220-66-11 kV G Cash in USD</v>
      </c>
      <c r="D66" s="67" t="str">
        <v>USD</v>
      </c>
      <c r="E66" s="67">
        <v>93</v>
      </c>
      <c r="F66" s="67" t="str">
        <v>ELECTRICAL WORKS / Main BOQ / GIS - 220KV</v>
      </c>
      <c r="G66" s="67" t="str">
        <v>Three single phase GIS maintenance earthing switch for cable feeders.</v>
      </c>
      <c r="H66" s="67" t="str">
        <v>Site Delivery USD</v>
      </c>
      <c r="I66" s="67" t="str">
        <v>Cash In Site Delivery package: 220 kV GIS</v>
      </c>
      <c r="J66" s="67" t="str">
        <v>BSPRELGENG207</v>
      </c>
      <c r="K66" s="67" t="str">
        <v>BSPRELGENG207</v>
      </c>
      <c r="L66" s="68">
        <v>46294</v>
      </c>
      <c r="M66" s="68">
        <v>46294</v>
      </c>
      <c r="N66" s="67" t="str">
        <v>Delivery to Site  - 220 KV GIS &amp; GIB</v>
      </c>
      <c r="O66" s="67" t="str">
        <v>Delivery to Site  - 220 KV GIS &amp; GIB</v>
      </c>
    </row>
    <row r="67">
      <c r="A67" s="69" t="str">
        <v>Matched</v>
      </c>
      <c r="B67" s="67" t="str">
        <v>Cash In</v>
      </c>
      <c r="C67" s="67" t="str">
        <v>DEMO 220-66-11 kV G Cash in USD</v>
      </c>
      <c r="D67" s="67" t="str">
        <v>USD</v>
      </c>
      <c r="E67" s="67">
        <v>94</v>
      </c>
      <c r="F67" s="67" t="str">
        <v>ELECTRICAL WORKS / Main BOQ / GIS - 220KV</v>
      </c>
      <c r="G67" s="67" t="str">
        <v>Three single phase GIS maintenance earthing switch for cable feeders.</v>
      </c>
      <c r="H67" s="67" t="str">
        <v>Retention</v>
      </c>
      <c r="I67" s="67" t="str">
        <v>Cash In completion milestone</v>
      </c>
      <c r="J67" s="67" t="str">
        <v>BSKDGNGENGR07</v>
      </c>
      <c r="K67" s="67" t="str">
        <v>BSKDGNGENGR07</v>
      </c>
      <c r="L67" s="68">
        <v>46483</v>
      </c>
      <c r="M67" s="68">
        <v>46483</v>
      </c>
      <c r="N67" s="67" t="str">
        <v>Project Completion</v>
      </c>
      <c r="O67" s="67" t="str">
        <v>Project Completion</v>
      </c>
    </row>
    <row r="68">
      <c r="A68" s="69" t="str">
        <v>Matched</v>
      </c>
      <c r="B68" s="67" t="str">
        <v>Cash In</v>
      </c>
      <c r="C68" s="67" t="str">
        <v>DEMO 220-66-11 kV G Cash in USD</v>
      </c>
      <c r="D68" s="67" t="str">
        <v>USD</v>
      </c>
      <c r="E68" s="67">
        <v>96</v>
      </c>
      <c r="F68" s="67" t="str">
        <v>ELECTRICAL WORKS / Main BOQ / GIS - 220KV</v>
      </c>
      <c r="G68" s="67" t="str">
        <v>Three single phase GIS high speed earthing switch for cable feeders.</v>
      </c>
      <c r="H68" s="67" t="str">
        <v>Advanced Payment</v>
      </c>
      <c r="I68" s="67" t="str">
        <v>Cash In Advance Payment by currency</v>
      </c>
      <c r="J68" s="67" t="str">
        <v>BSKDGNGENGR05</v>
      </c>
      <c r="K68" s="67" t="str">
        <v>BSKDGNGENGR05</v>
      </c>
      <c r="L68" s="68">
        <v>46026</v>
      </c>
      <c r="M68" s="68">
        <v>46026</v>
      </c>
      <c r="N68" s="67" t="str">
        <v>Advanced Payment Foreign</v>
      </c>
      <c r="O68" s="67" t="str">
        <v>Advanced Payment Foreign</v>
      </c>
    </row>
    <row r="69">
      <c r="A69" s="69" t="str">
        <v>Matched</v>
      </c>
      <c r="B69" s="67" t="str">
        <v>Cash In</v>
      </c>
      <c r="C69" s="67" t="str">
        <v>DEMO 220-66-11 kV G Cash in USD</v>
      </c>
      <c r="D69" s="67" t="str">
        <v>USD</v>
      </c>
      <c r="E69" s="67">
        <v>97</v>
      </c>
      <c r="F69" s="67" t="str">
        <v>ELECTRICAL WORKS / Main BOQ / GIS - 220KV</v>
      </c>
      <c r="G69" s="67" t="str">
        <v>Three single phase GIS high speed earthing switch for cable feeders.</v>
      </c>
      <c r="H69" s="67" t="str">
        <v>Site Delivery USD</v>
      </c>
      <c r="I69" s="67" t="str">
        <v>Cash In Site Delivery package: 220 kV GIS</v>
      </c>
      <c r="J69" s="67" t="str">
        <v>BSPRELGENG207</v>
      </c>
      <c r="K69" s="67" t="str">
        <v>BSPRELGENG207</v>
      </c>
      <c r="L69" s="68">
        <v>46294</v>
      </c>
      <c r="M69" s="68">
        <v>46294</v>
      </c>
      <c r="N69" s="67" t="str">
        <v>Delivery to Site  - 220 KV GIS &amp; GIB</v>
      </c>
      <c r="O69" s="67" t="str">
        <v>Delivery to Site  - 220 KV GIS &amp; GIB</v>
      </c>
    </row>
    <row r="70">
      <c r="A70" s="69" t="str">
        <v>Matched</v>
      </c>
      <c r="B70" s="67" t="str">
        <v>Cash In</v>
      </c>
      <c r="C70" s="67" t="str">
        <v>DEMO 220-66-11 kV G Cash in USD</v>
      </c>
      <c r="D70" s="67" t="str">
        <v>USD</v>
      </c>
      <c r="E70" s="67">
        <v>98</v>
      </c>
      <c r="F70" s="67" t="str">
        <v>ELECTRICAL WORKS / Main BOQ / GIS - 220KV</v>
      </c>
      <c r="G70" s="67" t="str">
        <v>Three single phase GIS high speed earthing switch for cable feeders.</v>
      </c>
      <c r="H70" s="67" t="str">
        <v>Retention</v>
      </c>
      <c r="I70" s="67" t="str">
        <v>Cash In completion milestone</v>
      </c>
      <c r="J70" s="67" t="str">
        <v>BSKDGNGENGR07</v>
      </c>
      <c r="K70" s="67" t="str">
        <v>BSKDGNGENGR07</v>
      </c>
      <c r="L70" s="68">
        <v>46483</v>
      </c>
      <c r="M70" s="68">
        <v>46483</v>
      </c>
      <c r="N70" s="67" t="str">
        <v>Project Completion</v>
      </c>
      <c r="O70" s="67" t="str">
        <v>Project Completion</v>
      </c>
    </row>
    <row r="71">
      <c r="A71" s="69" t="str">
        <v>Matched</v>
      </c>
      <c r="B71" s="67" t="str">
        <v>Cash In</v>
      </c>
      <c r="C71" s="67" t="str">
        <v>DEMO 220-66-11 kV G Cash in USD</v>
      </c>
      <c r="D71" s="67" t="str">
        <v>USD</v>
      </c>
      <c r="E71" s="67">
        <v>100</v>
      </c>
      <c r="F71" s="67" t="str">
        <v>ELECTRICAL WORKS / Main BOQ / GIS - 220KV</v>
      </c>
      <c r="G71" s="67" t="str">
        <v>Three single phase GIS inductive voltage transformer complete with disconnector and earthing switch for cable feeders.</v>
      </c>
      <c r="H71" s="67" t="str">
        <v>Advanced Payment</v>
      </c>
      <c r="I71" s="67" t="str">
        <v>Cash In Advance Payment by currency</v>
      </c>
      <c r="J71" s="67" t="str">
        <v>BSKDGNGENGR05</v>
      </c>
      <c r="K71" s="67" t="str">
        <v>BSKDGNGENGR05</v>
      </c>
      <c r="L71" s="68">
        <v>46026</v>
      </c>
      <c r="M71" s="68">
        <v>46026</v>
      </c>
      <c r="N71" s="67" t="str">
        <v>Advanced Payment Foreign</v>
      </c>
      <c r="O71" s="67" t="str">
        <v>Advanced Payment Foreign</v>
      </c>
    </row>
    <row r="72">
      <c r="A72" s="69" t="str">
        <v>Matched</v>
      </c>
      <c r="B72" s="67" t="str">
        <v>Cash In</v>
      </c>
      <c r="C72" s="67" t="str">
        <v>DEMO 220-66-11 kV G Cash in USD</v>
      </c>
      <c r="D72" s="67" t="str">
        <v>USD</v>
      </c>
      <c r="E72" s="67">
        <v>101</v>
      </c>
      <c r="F72" s="67" t="str">
        <v>ELECTRICAL WORKS / Main BOQ / GIS - 220KV</v>
      </c>
      <c r="G72" s="67" t="str">
        <v>Three single phase GIS inductive voltage transformer complete with disconnector and earthing switch for cable feeders.</v>
      </c>
      <c r="H72" s="67" t="str">
        <v>Site Delivery USD</v>
      </c>
      <c r="I72" s="67" t="str">
        <v>Cash In Site Delivery package: 220 kV GIS</v>
      </c>
      <c r="J72" s="67" t="str">
        <v>BSPRELGENG207</v>
      </c>
      <c r="K72" s="67" t="str">
        <v>BSPRELGENG207</v>
      </c>
      <c r="L72" s="68">
        <v>46294</v>
      </c>
      <c r="M72" s="68">
        <v>46294</v>
      </c>
      <c r="N72" s="67" t="str">
        <v>Delivery to Site  - 220 KV GIS &amp; GIB</v>
      </c>
      <c r="O72" s="67" t="str">
        <v>Delivery to Site  - 220 KV GIS &amp; GIB</v>
      </c>
    </row>
    <row r="73">
      <c r="A73" s="69" t="str">
        <v>Matched</v>
      </c>
      <c r="B73" s="67" t="str">
        <v>Cash In</v>
      </c>
      <c r="C73" s="67" t="str">
        <v>DEMO 220-66-11 kV G Cash in USD</v>
      </c>
      <c r="D73" s="67" t="str">
        <v>USD</v>
      </c>
      <c r="E73" s="67">
        <v>102</v>
      </c>
      <c r="F73" s="67" t="str">
        <v>ELECTRICAL WORKS / Main BOQ / GIS - 220KV</v>
      </c>
      <c r="G73" s="67" t="str">
        <v>Three single phase GIS inductive voltage transformer complete with disconnector and earthing switch for cable feeders.</v>
      </c>
      <c r="H73" s="67" t="str">
        <v>Retention</v>
      </c>
      <c r="I73" s="67" t="str">
        <v>Cash In completion milestone</v>
      </c>
      <c r="J73" s="67" t="str">
        <v>BSKDGNGENGR07</v>
      </c>
      <c r="K73" s="67" t="str">
        <v>BSKDGNGENGR07</v>
      </c>
      <c r="L73" s="68">
        <v>46483</v>
      </c>
      <c r="M73" s="68">
        <v>46483</v>
      </c>
      <c r="N73" s="67" t="str">
        <v>Project Completion</v>
      </c>
      <c r="O73" s="67" t="str">
        <v>Project Completion</v>
      </c>
    </row>
    <row r="74">
      <c r="A74" s="69" t="str">
        <v>Matched</v>
      </c>
      <c r="B74" s="67" t="str">
        <v>Cash In</v>
      </c>
      <c r="C74" s="67" t="str">
        <v>DEMO 220-66-11 kV G Cash in USD</v>
      </c>
      <c r="D74" s="67" t="str">
        <v>USD</v>
      </c>
      <c r="E74" s="67">
        <v>104</v>
      </c>
      <c r="F74" s="67" t="str">
        <v>ELECTRICAL WORKS / Main BOQ / GIS - 220KV</v>
      </c>
      <c r="G74" s="67" t="str">
        <v>Three single phase 220 kV SF6 insulated GIB up to the SF6 cable end box for cable feeders.</v>
      </c>
      <c r="H74" s="67" t="str">
        <v>Advanced Payment</v>
      </c>
      <c r="I74" s="67" t="str">
        <v>Cash In Advance Payment by currency</v>
      </c>
      <c r="J74" s="67" t="str">
        <v>BSKDGNGENGR05</v>
      </c>
      <c r="K74" s="67" t="str">
        <v>BSKDGNGENGR05</v>
      </c>
      <c r="L74" s="68">
        <v>46026</v>
      </c>
      <c r="M74" s="68">
        <v>46026</v>
      </c>
      <c r="N74" s="67" t="str">
        <v>Advanced Payment Foreign</v>
      </c>
      <c r="O74" s="67" t="str">
        <v>Advanced Payment Foreign</v>
      </c>
    </row>
    <row r="75">
      <c r="A75" s="69" t="str">
        <v>Matched</v>
      </c>
      <c r="B75" s="67" t="str">
        <v>Cash In</v>
      </c>
      <c r="C75" s="67" t="str">
        <v>DEMO 220-66-11 kV G Cash in USD</v>
      </c>
      <c r="D75" s="67" t="str">
        <v>USD</v>
      </c>
      <c r="E75" s="67">
        <v>105</v>
      </c>
      <c r="F75" s="67" t="str">
        <v>ELECTRICAL WORKS / Main BOQ / GIS - 220KV</v>
      </c>
      <c r="G75" s="67" t="str">
        <v>Three single phase 220 kV SF6 insulated GIB up to the SF6 cable end box for cable feeders.</v>
      </c>
      <c r="H75" s="67" t="str">
        <v>Site Delivery USD</v>
      </c>
      <c r="I75" s="67" t="str">
        <v>Cash In Site Delivery package: 220 kV GIS</v>
      </c>
      <c r="J75" s="67" t="str">
        <v>BSPRELGENG207</v>
      </c>
      <c r="K75" s="67" t="str">
        <v>BSPRELGENG207</v>
      </c>
      <c r="L75" s="68">
        <v>46294</v>
      </c>
      <c r="M75" s="68">
        <v>46294</v>
      </c>
      <c r="N75" s="67" t="str">
        <v>Delivery to Site  - 220 KV GIS &amp; GIB</v>
      </c>
      <c r="O75" s="67" t="str">
        <v>Delivery to Site  - 220 KV GIS &amp; GIB</v>
      </c>
    </row>
    <row r="76">
      <c r="A76" s="69" t="str">
        <v>Matched</v>
      </c>
      <c r="B76" s="67" t="str">
        <v>Cash In</v>
      </c>
      <c r="C76" s="67" t="str">
        <v>DEMO 220-66-11 kV G Cash in USD</v>
      </c>
      <c r="D76" s="67" t="str">
        <v>USD</v>
      </c>
      <c r="E76" s="67">
        <v>106</v>
      </c>
      <c r="F76" s="67" t="str">
        <v>ELECTRICAL WORKS / Main BOQ / GIS - 220KV</v>
      </c>
      <c r="G76" s="67" t="str">
        <v>Three single phase 220 kV SF6 insulated GIB up to the SF6 cable end box for cable feeders.</v>
      </c>
      <c r="H76" s="67" t="str">
        <v>Retention</v>
      </c>
      <c r="I76" s="67" t="str">
        <v>Cash In completion milestone</v>
      </c>
      <c r="J76" s="67" t="str">
        <v>BSKDGNGENGR07</v>
      </c>
      <c r="K76" s="67" t="str">
        <v>BSKDGNGENGR07</v>
      </c>
      <c r="L76" s="68">
        <v>46483</v>
      </c>
      <c r="M76" s="68">
        <v>46483</v>
      </c>
      <c r="N76" s="67" t="str">
        <v>Project Completion</v>
      </c>
      <c r="O76" s="67" t="str">
        <v>Project Completion</v>
      </c>
    </row>
    <row r="77">
      <c r="A77" s="69" t="str">
        <v>Matched</v>
      </c>
      <c r="B77" s="67" t="str">
        <v>Cash In</v>
      </c>
      <c r="C77" s="67" t="str">
        <v>DEMO 220-66-11 kV G Cash in USD</v>
      </c>
      <c r="D77" s="67" t="str">
        <v>USD</v>
      </c>
      <c r="E77" s="67">
        <v>108</v>
      </c>
      <c r="F77" s="67" t="str">
        <v>ELECTRICAL WORKS / Main BOQ / GIS - 220KV</v>
      </c>
      <c r="G77" s="67" t="str">
        <v>Singlephase GIS surge arresters 198 kV, 20 kA, 10 kJkV with disconnector switch.</v>
      </c>
      <c r="H77" s="67" t="str">
        <v>Advanced Payment</v>
      </c>
      <c r="I77" s="67" t="str">
        <v>Cash In Advance Payment by currency</v>
      </c>
      <c r="J77" s="67" t="str">
        <v>BSKDGNGENGR05</v>
      </c>
      <c r="K77" s="67" t="str">
        <v>BSKDGNGENGR05</v>
      </c>
      <c r="L77" s="68">
        <v>46026</v>
      </c>
      <c r="M77" s="68">
        <v>46026</v>
      </c>
      <c r="N77" s="67" t="str">
        <v>Advanced Payment Foreign</v>
      </c>
      <c r="O77" s="67" t="str">
        <v>Advanced Payment Foreign</v>
      </c>
    </row>
    <row r="78">
      <c r="A78" s="69" t="str">
        <v>Matched</v>
      </c>
      <c r="B78" s="67" t="str">
        <v>Cash In</v>
      </c>
      <c r="C78" s="67" t="str">
        <v>DEMO 220-66-11 kV G Cash in USD</v>
      </c>
      <c r="D78" s="67" t="str">
        <v>USD</v>
      </c>
      <c r="E78" s="67">
        <v>109</v>
      </c>
      <c r="F78" s="67" t="str">
        <v>ELECTRICAL WORKS / Main BOQ / GIS - 220KV</v>
      </c>
      <c r="G78" s="67" t="str">
        <v>Singlephase GIS surge arresters 198 kV, 20 kA, 10 kJkV with disconnector switch.</v>
      </c>
      <c r="H78" s="67" t="str">
        <v>Site Delivery USD</v>
      </c>
      <c r="I78" s="67" t="str">
        <v>Cash In Site Delivery package: 220 kV GIS</v>
      </c>
      <c r="J78" s="67" t="str">
        <v>BSPRELGENG207</v>
      </c>
      <c r="K78" s="67" t="str">
        <v>BSPRELGENG207</v>
      </c>
      <c r="L78" s="68">
        <v>46294</v>
      </c>
      <c r="M78" s="68">
        <v>46294</v>
      </c>
      <c r="N78" s="67" t="str">
        <v>Delivery to Site  - 220 KV GIS &amp; GIB</v>
      </c>
      <c r="O78" s="67" t="str">
        <v>Delivery to Site  - 220 KV GIS &amp; GIB</v>
      </c>
    </row>
    <row r="79">
      <c r="A79" s="69" t="str">
        <v>Matched</v>
      </c>
      <c r="B79" s="67" t="str">
        <v>Cash In</v>
      </c>
      <c r="C79" s="67" t="str">
        <v>DEMO 220-66-11 kV G Cash in USD</v>
      </c>
      <c r="D79" s="67" t="str">
        <v>USD</v>
      </c>
      <c r="E79" s="67">
        <v>110</v>
      </c>
      <c r="F79" s="67" t="str">
        <v>ELECTRICAL WORKS / Main BOQ / GIS - 220KV</v>
      </c>
      <c r="G79" s="67" t="str">
        <v>Singlephase GIS surge arresters 198 kV, 20 kA, 10 kJkV with disconnector switch.</v>
      </c>
      <c r="H79" s="67" t="str">
        <v>Retention</v>
      </c>
      <c r="I79" s="67" t="str">
        <v>Cash In completion milestone</v>
      </c>
      <c r="J79" s="67" t="str">
        <v>BSKDGNGENGR07</v>
      </c>
      <c r="K79" s="67" t="str">
        <v>BSKDGNGENGR07</v>
      </c>
      <c r="L79" s="68">
        <v>46483</v>
      </c>
      <c r="M79" s="68">
        <v>46483</v>
      </c>
      <c r="N79" s="67" t="str">
        <v>Project Completion</v>
      </c>
      <c r="O79" s="67" t="str">
        <v>Project Completion</v>
      </c>
    </row>
    <row r="80">
      <c r="A80" s="69" t="str">
        <v>Matched</v>
      </c>
      <c r="B80" s="67" t="str">
        <v>Cash In</v>
      </c>
      <c r="C80" s="67" t="str">
        <v>DEMO 220-66-11 kV G Cash in USD</v>
      </c>
      <c r="D80" s="67" t="str">
        <v>USD</v>
      </c>
      <c r="E80" s="67">
        <v>112</v>
      </c>
      <c r="F80" s="67" t="str">
        <v>ELECTRICAL WORKS / Main BOQ / GIS - 220KV</v>
      </c>
      <c r="G80" s="67" t="str">
        <v>Singlephase GIS Cable End Box for cable sealing end SF6XLPE ≥2500 A.</v>
      </c>
      <c r="H80" s="67" t="str">
        <v>Advanced Payment</v>
      </c>
      <c r="I80" s="67" t="str">
        <v>Cash In Advance Payment by currency</v>
      </c>
      <c r="J80" s="67" t="str">
        <v>BSKDGNGENGR05</v>
      </c>
      <c r="K80" s="67" t="str">
        <v>BSKDGNGENGR05</v>
      </c>
      <c r="L80" s="68">
        <v>46026</v>
      </c>
      <c r="M80" s="68">
        <v>46026</v>
      </c>
      <c r="N80" s="67" t="str">
        <v>Advanced Payment Foreign</v>
      </c>
      <c r="O80" s="67" t="str">
        <v>Advanced Payment Foreign</v>
      </c>
    </row>
    <row r="81">
      <c r="A81" s="69" t="str">
        <v>Matched</v>
      </c>
      <c r="B81" s="67" t="str">
        <v>Cash In</v>
      </c>
      <c r="C81" s="67" t="str">
        <v>DEMO 220-66-11 kV G Cash in USD</v>
      </c>
      <c r="D81" s="67" t="str">
        <v>USD</v>
      </c>
      <c r="E81" s="67">
        <v>113</v>
      </c>
      <c r="F81" s="67" t="str">
        <v>ELECTRICAL WORKS / Main BOQ / GIS - 220KV</v>
      </c>
      <c r="G81" s="67" t="str">
        <v>Singlephase GIS Cable End Box for cable sealing end SF6XLPE ≥2500 A.</v>
      </c>
      <c r="H81" s="67" t="str">
        <v>Site Delivery USD</v>
      </c>
      <c r="I81" s="67" t="str">
        <v>Cash In Site Delivery package: 220 kV GIS</v>
      </c>
      <c r="J81" s="67" t="str">
        <v>BSPRELGENG207</v>
      </c>
      <c r="K81" s="67" t="str">
        <v>BSPRELGENG207</v>
      </c>
      <c r="L81" s="68">
        <v>46294</v>
      </c>
      <c r="M81" s="68">
        <v>46294</v>
      </c>
      <c r="N81" s="67" t="str">
        <v>Delivery to Site  - 220 KV GIS &amp; GIB</v>
      </c>
      <c r="O81" s="67" t="str">
        <v>Delivery to Site  - 220 KV GIS &amp; GIB</v>
      </c>
    </row>
    <row r="82">
      <c r="A82" s="69" t="str">
        <v>Matched</v>
      </c>
      <c r="B82" s="67" t="str">
        <v>Cash In</v>
      </c>
      <c r="C82" s="67" t="str">
        <v>DEMO 220-66-11 kV G Cash in USD</v>
      </c>
      <c r="D82" s="67" t="str">
        <v>USD</v>
      </c>
      <c r="E82" s="67">
        <v>114</v>
      </c>
      <c r="F82" s="67" t="str">
        <v>ELECTRICAL WORKS / Main BOQ / GIS - 220KV</v>
      </c>
      <c r="G82" s="67" t="str">
        <v>Singlephase GIS Cable End Box for cable sealing end SF6XLPE ≥2500 A.</v>
      </c>
      <c r="H82" s="67" t="str">
        <v>Retention</v>
      </c>
      <c r="I82" s="67" t="str">
        <v>Cash In completion milestone</v>
      </c>
      <c r="J82" s="67" t="str">
        <v>BSKDGNGENGR07</v>
      </c>
      <c r="K82" s="67" t="str">
        <v>BSKDGNGENGR07</v>
      </c>
      <c r="L82" s="68">
        <v>46483</v>
      </c>
      <c r="M82" s="68">
        <v>46483</v>
      </c>
      <c r="N82" s="67" t="str">
        <v>Project Completion</v>
      </c>
      <c r="O82" s="67" t="str">
        <v>Project Completion</v>
      </c>
    </row>
    <row r="83">
      <c r="A83" s="69" t="str">
        <v>Matched</v>
      </c>
      <c r="B83" s="67" t="str">
        <v>Cash In</v>
      </c>
      <c r="C83" s="67" t="str">
        <v>DEMO 220-66-11 kV G Cash in USD</v>
      </c>
      <c r="D83" s="67" t="str">
        <v>USD</v>
      </c>
      <c r="E83" s="67">
        <v>116</v>
      </c>
      <c r="F83" s="67" t="str">
        <v>ELECTRICAL WORKS / Main BOQ / GIS - 220KV</v>
      </c>
      <c r="G83" s="67" t="str">
        <v>Single phase current transformer for OHTL  and  Cable feeders.</v>
      </c>
      <c r="H83" s="67" t="str">
        <v>Advanced Payment</v>
      </c>
      <c r="I83" s="67" t="str">
        <v>Cash In Advance Payment by currency</v>
      </c>
      <c r="J83" s="67" t="str">
        <v>BSKDGNGENGR05</v>
      </c>
      <c r="K83" s="67" t="str">
        <v>BSKDGNGENGR05</v>
      </c>
      <c r="L83" s="68">
        <v>46026</v>
      </c>
      <c r="M83" s="68">
        <v>46026</v>
      </c>
      <c r="N83" s="67" t="str">
        <v>Advanced Payment Foreign</v>
      </c>
      <c r="O83" s="67" t="str">
        <v>Advanced Payment Foreign</v>
      </c>
    </row>
    <row r="84">
      <c r="A84" s="69" t="str">
        <v>Matched</v>
      </c>
      <c r="B84" s="67" t="str">
        <v>Cash In</v>
      </c>
      <c r="C84" s="67" t="str">
        <v>DEMO 220-66-11 kV G Cash in USD</v>
      </c>
      <c r="D84" s="67" t="str">
        <v>USD</v>
      </c>
      <c r="E84" s="67">
        <v>117</v>
      </c>
      <c r="F84" s="67" t="str">
        <v>ELECTRICAL WORKS / Main BOQ / GIS - 220KV</v>
      </c>
      <c r="G84" s="67" t="str">
        <v>Single phase current transformer for OHTL  and  Cable feeders.</v>
      </c>
      <c r="H84" s="67" t="str">
        <v>Site Delivery USD</v>
      </c>
      <c r="I84" s="67" t="str">
        <v>Cash In Site Delivery package: 220 kV GIS</v>
      </c>
      <c r="J84" s="67" t="str">
        <v>BSPRELGENG207</v>
      </c>
      <c r="K84" s="67" t="str">
        <v>BSPRELGENG207</v>
      </c>
      <c r="L84" s="68">
        <v>46294</v>
      </c>
      <c r="M84" s="68">
        <v>46294</v>
      </c>
      <c r="N84" s="67" t="str">
        <v>Delivery to Site  - 220 KV GIS &amp; GIB</v>
      </c>
      <c r="O84" s="67" t="str">
        <v>Delivery to Site  - 220 KV GIS &amp; GIB</v>
      </c>
    </row>
    <row r="85">
      <c r="A85" s="69" t="str">
        <v>Matched</v>
      </c>
      <c r="B85" s="67" t="str">
        <v>Cash In</v>
      </c>
      <c r="C85" s="67" t="str">
        <v>DEMO 220-66-11 kV G Cash in USD</v>
      </c>
      <c r="D85" s="67" t="str">
        <v>USD</v>
      </c>
      <c r="E85" s="67">
        <v>118</v>
      </c>
      <c r="F85" s="67" t="str">
        <v>ELECTRICAL WORKS / Main BOQ / GIS - 220KV</v>
      </c>
      <c r="G85" s="67" t="str">
        <v>Single phase current transformer for OHTL  and  Cable feeders.</v>
      </c>
      <c r="H85" s="67" t="str">
        <v>Retention</v>
      </c>
      <c r="I85" s="67" t="str">
        <v>Cash In completion milestone</v>
      </c>
      <c r="J85" s="67" t="str">
        <v>BSKDGNGENGR07</v>
      </c>
      <c r="K85" s="67" t="str">
        <v>BSKDGNGENGR07</v>
      </c>
      <c r="L85" s="68">
        <v>46483</v>
      </c>
      <c r="M85" s="68">
        <v>46483</v>
      </c>
      <c r="N85" s="67" t="str">
        <v>Project Completion</v>
      </c>
      <c r="O85" s="67" t="str">
        <v>Project Completion</v>
      </c>
    </row>
    <row r="86">
      <c r="A86" s="69" t="str">
        <v>Matched</v>
      </c>
      <c r="B86" s="67" t="str">
        <v>Cash In</v>
      </c>
      <c r="C86" s="67" t="str">
        <v>DEMO 220-66-11 kV G Cash in USD</v>
      </c>
      <c r="D86" s="67" t="str">
        <v>USD</v>
      </c>
      <c r="E86" s="67">
        <v>120</v>
      </c>
      <c r="F86" s="67" t="str">
        <v>ELECTRICAL WORKS / Main BOQ / GIS - 220KV</v>
      </c>
      <c r="G86" s="67" t="str">
        <v>Three single phase GIS circuit breakers 1600 A for transformer feeder.</v>
      </c>
      <c r="H86" s="67" t="str">
        <v>Advanced Payment</v>
      </c>
      <c r="I86" s="67" t="str">
        <v>Cash In Advance Payment by currency</v>
      </c>
      <c r="J86" s="67" t="str">
        <v>BSKDGNGENGR05</v>
      </c>
      <c r="K86" s="67" t="str">
        <v>BSKDGNGENGR05</v>
      </c>
      <c r="L86" s="68">
        <v>46026</v>
      </c>
      <c r="M86" s="68">
        <v>46026</v>
      </c>
      <c r="N86" s="67" t="str">
        <v>Advanced Payment Foreign</v>
      </c>
      <c r="O86" s="67" t="str">
        <v>Advanced Payment Foreign</v>
      </c>
    </row>
    <row r="87">
      <c r="A87" s="69" t="str">
        <v>Matched</v>
      </c>
      <c r="B87" s="67" t="str">
        <v>Cash In</v>
      </c>
      <c r="C87" s="67" t="str">
        <v>DEMO 220-66-11 kV G Cash in USD</v>
      </c>
      <c r="D87" s="67" t="str">
        <v>USD</v>
      </c>
      <c r="E87" s="67">
        <v>121</v>
      </c>
      <c r="F87" s="67" t="str">
        <v>ELECTRICAL WORKS / Main BOQ / GIS - 220KV</v>
      </c>
      <c r="G87" s="67" t="str">
        <v>Three single phase GIS circuit breakers 1600 A for transformer feeder.</v>
      </c>
      <c r="H87" s="67" t="str">
        <v>Site Delivery USD</v>
      </c>
      <c r="I87" s="67" t="str">
        <v>Cash In Site Delivery package: 220 kV GIS</v>
      </c>
      <c r="J87" s="67" t="str">
        <v>BSPRELGENG207</v>
      </c>
      <c r="K87" s="67" t="str">
        <v>BSPRELGENG207</v>
      </c>
      <c r="L87" s="68">
        <v>46294</v>
      </c>
      <c r="M87" s="68">
        <v>46294</v>
      </c>
      <c r="N87" s="67" t="str">
        <v>Delivery to Site  - 220 KV GIS &amp; GIB</v>
      </c>
      <c r="O87" s="67" t="str">
        <v>Delivery to Site  - 220 KV GIS &amp; GIB</v>
      </c>
    </row>
    <row r="88">
      <c r="A88" s="69" t="str">
        <v>Matched</v>
      </c>
      <c r="B88" s="67" t="str">
        <v>Cash In</v>
      </c>
      <c r="C88" s="67" t="str">
        <v>DEMO 220-66-11 kV G Cash in USD</v>
      </c>
      <c r="D88" s="67" t="str">
        <v>USD</v>
      </c>
      <c r="E88" s="67">
        <v>122</v>
      </c>
      <c r="F88" s="67" t="str">
        <v>ELECTRICAL WORKS / Main BOQ / GIS - 220KV</v>
      </c>
      <c r="G88" s="67" t="str">
        <v>Three single phase GIS circuit breakers 1600 A for transformer feeder.</v>
      </c>
      <c r="H88" s="67" t="str">
        <v>Retention</v>
      </c>
      <c r="I88" s="67" t="str">
        <v>Cash In completion milestone</v>
      </c>
      <c r="J88" s="67" t="str">
        <v>BSKDGNGENGR07</v>
      </c>
      <c r="K88" s="67" t="str">
        <v>BSKDGNGENGR07</v>
      </c>
      <c r="L88" s="68">
        <v>46483</v>
      </c>
      <c r="M88" s="68">
        <v>46483</v>
      </c>
      <c r="N88" s="67" t="str">
        <v>Project Completion</v>
      </c>
      <c r="O88" s="67" t="str">
        <v>Project Completion</v>
      </c>
    </row>
    <row r="89">
      <c r="A89" s="69" t="str">
        <v>Matched</v>
      </c>
      <c r="B89" s="67" t="str">
        <v>Cash In</v>
      </c>
      <c r="C89" s="67" t="str">
        <v>DEMO 220-66-11 kV G Cash in USD</v>
      </c>
      <c r="D89" s="67" t="str">
        <v>USD</v>
      </c>
      <c r="E89" s="67">
        <v>124</v>
      </c>
      <c r="F89" s="67" t="str">
        <v>ELECTRICAL WORKS / Main BOQ / GIS - 220KV</v>
      </c>
      <c r="G89" s="67" t="str">
        <v>Three single phase GIS Bus Bar disconnector 1600 A for transformer feeder.</v>
      </c>
      <c r="H89" s="67" t="str">
        <v>Advanced Payment</v>
      </c>
      <c r="I89" s="67" t="str">
        <v>Cash In Advance Payment by currency</v>
      </c>
      <c r="J89" s="67" t="str">
        <v>BSKDGNGENGR05</v>
      </c>
      <c r="K89" s="67" t="str">
        <v>BSKDGNGENGR05</v>
      </c>
      <c r="L89" s="68">
        <v>46026</v>
      </c>
      <c r="M89" s="68">
        <v>46026</v>
      </c>
      <c r="N89" s="67" t="str">
        <v>Advanced Payment Foreign</v>
      </c>
      <c r="O89" s="67" t="str">
        <v>Advanced Payment Foreign</v>
      </c>
    </row>
    <row r="90">
      <c r="A90" s="69" t="str">
        <v>Matched</v>
      </c>
      <c r="B90" s="67" t="str">
        <v>Cash In</v>
      </c>
      <c r="C90" s="67" t="str">
        <v>DEMO 220-66-11 kV G Cash in USD</v>
      </c>
      <c r="D90" s="67" t="str">
        <v>USD</v>
      </c>
      <c r="E90" s="67">
        <v>125</v>
      </c>
      <c r="F90" s="67" t="str">
        <v>ELECTRICAL WORKS / Main BOQ / GIS - 220KV</v>
      </c>
      <c r="G90" s="67" t="str">
        <v>Three single phase GIS Bus Bar disconnector 1600 A for transformer feeder.</v>
      </c>
      <c r="H90" s="67" t="str">
        <v>Site Delivery USD</v>
      </c>
      <c r="I90" s="67" t="str">
        <v>Cash In Site Delivery package: 220 kV GIS</v>
      </c>
      <c r="J90" s="67" t="str">
        <v>BSPRELGENG207</v>
      </c>
      <c r="K90" s="67" t="str">
        <v>BSPRELGENG207</v>
      </c>
      <c r="L90" s="68">
        <v>46294</v>
      </c>
      <c r="M90" s="68">
        <v>46294</v>
      </c>
      <c r="N90" s="67" t="str">
        <v>Delivery to Site  - 220 KV GIS &amp; GIB</v>
      </c>
      <c r="O90" s="67" t="str">
        <v>Delivery to Site  - 220 KV GIS &amp; GIB</v>
      </c>
    </row>
    <row r="91">
      <c r="A91" s="69" t="str">
        <v>Matched</v>
      </c>
      <c r="B91" s="67" t="str">
        <v>Cash In</v>
      </c>
      <c r="C91" s="67" t="str">
        <v>DEMO 220-66-11 kV G Cash in USD</v>
      </c>
      <c r="D91" s="67" t="str">
        <v>USD</v>
      </c>
      <c r="E91" s="67">
        <v>126</v>
      </c>
      <c r="F91" s="67" t="str">
        <v>ELECTRICAL WORKS / Main BOQ / GIS - 220KV</v>
      </c>
      <c r="G91" s="67" t="str">
        <v>Three single phase GIS Bus Bar disconnector 1600 A for transformer feeder.</v>
      </c>
      <c r="H91" s="67" t="str">
        <v>Retention</v>
      </c>
      <c r="I91" s="67" t="str">
        <v>Cash In completion milestone</v>
      </c>
      <c r="J91" s="67" t="str">
        <v>BSKDGNGENGR07</v>
      </c>
      <c r="K91" s="67" t="str">
        <v>BSKDGNGENGR07</v>
      </c>
      <c r="L91" s="68">
        <v>46483</v>
      </c>
      <c r="M91" s="68">
        <v>46483</v>
      </c>
      <c r="N91" s="67" t="str">
        <v>Project Completion</v>
      </c>
      <c r="O91" s="67" t="str">
        <v>Project Completion</v>
      </c>
    </row>
    <row r="92">
      <c r="A92" s="69" t="str">
        <v>Matched</v>
      </c>
      <c r="B92" s="67" t="str">
        <v>Cash In</v>
      </c>
      <c r="C92" s="67" t="str">
        <v>DEMO 220-66-11 kV G Cash in USD</v>
      </c>
      <c r="D92" s="67" t="str">
        <v>USD</v>
      </c>
      <c r="E92" s="67">
        <v>128</v>
      </c>
      <c r="F92" s="67" t="str">
        <v>ELECTRICAL WORKS / Main BOQ / GIS - 220KV</v>
      </c>
      <c r="G92" s="67" t="str">
        <v>Three single phase GIS maintenance earthing switch for transformer feeder.</v>
      </c>
      <c r="H92" s="67" t="str">
        <v>Advanced Payment</v>
      </c>
      <c r="I92" s="67" t="str">
        <v>Cash In Advance Payment by currency</v>
      </c>
      <c r="J92" s="67" t="str">
        <v>BSKDGNGENGR05</v>
      </c>
      <c r="K92" s="67" t="str">
        <v>BSKDGNGENGR05</v>
      </c>
      <c r="L92" s="68">
        <v>46026</v>
      </c>
      <c r="M92" s="68">
        <v>46026</v>
      </c>
      <c r="N92" s="67" t="str">
        <v>Advanced Payment Foreign</v>
      </c>
      <c r="O92" s="67" t="str">
        <v>Advanced Payment Foreign</v>
      </c>
    </row>
    <row r="93">
      <c r="A93" s="69" t="str">
        <v>Matched</v>
      </c>
      <c r="B93" s="67" t="str">
        <v>Cash In</v>
      </c>
      <c r="C93" s="67" t="str">
        <v>DEMO 220-66-11 kV G Cash in USD</v>
      </c>
      <c r="D93" s="67" t="str">
        <v>USD</v>
      </c>
      <c r="E93" s="67">
        <v>129</v>
      </c>
      <c r="F93" s="67" t="str">
        <v>ELECTRICAL WORKS / Main BOQ / GIS - 220KV</v>
      </c>
      <c r="G93" s="67" t="str">
        <v>Three single phase GIS maintenance earthing switch for transformer feeder.</v>
      </c>
      <c r="H93" s="67" t="str">
        <v>Site Delivery USD</v>
      </c>
      <c r="I93" s="67" t="str">
        <v>Cash In Site Delivery package: 220 kV GIS</v>
      </c>
      <c r="J93" s="67" t="str">
        <v>BSPRELGENG207</v>
      </c>
      <c r="K93" s="67" t="str">
        <v>BSPRELGENG207</v>
      </c>
      <c r="L93" s="68">
        <v>46294</v>
      </c>
      <c r="M93" s="68">
        <v>46294</v>
      </c>
      <c r="N93" s="67" t="str">
        <v>Delivery to Site  - 220 KV GIS &amp; GIB</v>
      </c>
      <c r="O93" s="67" t="str">
        <v>Delivery to Site  - 220 KV GIS &amp; GIB</v>
      </c>
    </row>
    <row r="94">
      <c r="A94" s="69" t="str">
        <v>Matched</v>
      </c>
      <c r="B94" s="67" t="str">
        <v>Cash In</v>
      </c>
      <c r="C94" s="67" t="str">
        <v>DEMO 220-66-11 kV G Cash in USD</v>
      </c>
      <c r="D94" s="67" t="str">
        <v>USD</v>
      </c>
      <c r="E94" s="67">
        <v>130</v>
      </c>
      <c r="F94" s="67" t="str">
        <v>ELECTRICAL WORKS / Main BOQ / GIS - 220KV</v>
      </c>
      <c r="G94" s="67" t="str">
        <v>Three single phase GIS maintenance earthing switch for transformer feeder.</v>
      </c>
      <c r="H94" s="67" t="str">
        <v>Retention</v>
      </c>
      <c r="I94" s="67" t="str">
        <v>Cash In completion milestone</v>
      </c>
      <c r="J94" s="67" t="str">
        <v>BSKDGNGENGR07</v>
      </c>
      <c r="K94" s="67" t="str">
        <v>BSKDGNGENGR07</v>
      </c>
      <c r="L94" s="68">
        <v>46483</v>
      </c>
      <c r="M94" s="68">
        <v>46483</v>
      </c>
      <c r="N94" s="67" t="str">
        <v>Project Completion</v>
      </c>
      <c r="O94" s="67" t="str">
        <v>Project Completion</v>
      </c>
    </row>
    <row r="95">
      <c r="A95" s="69" t="str">
        <v>Matched</v>
      </c>
      <c r="B95" s="67" t="str">
        <v>Cash In</v>
      </c>
      <c r="C95" s="67" t="str">
        <v>DEMO 220-66-11 kV G Cash in USD</v>
      </c>
      <c r="D95" s="67" t="str">
        <v>USD</v>
      </c>
      <c r="E95" s="67">
        <v>132</v>
      </c>
      <c r="F95" s="67" t="str">
        <v>ELECTRICAL WORKS / Main BOQ / GIS - 220KV</v>
      </c>
      <c r="G95" s="67" t="str">
        <v>Single phase current transformer for transformer feeder bays.</v>
      </c>
      <c r="H95" s="67" t="str">
        <v>Advanced Payment</v>
      </c>
      <c r="I95" s="67" t="str">
        <v>Cash In Advance Payment by currency</v>
      </c>
      <c r="J95" s="67" t="str">
        <v>BSKDGNGENGR05</v>
      </c>
      <c r="K95" s="67" t="str">
        <v>BSKDGNGENGR05</v>
      </c>
      <c r="L95" s="68">
        <v>46026</v>
      </c>
      <c r="M95" s="68">
        <v>46026</v>
      </c>
      <c r="N95" s="67" t="str">
        <v>Advanced Payment Foreign</v>
      </c>
      <c r="O95" s="67" t="str">
        <v>Advanced Payment Foreign</v>
      </c>
    </row>
    <row r="96">
      <c r="A96" s="69" t="str">
        <v>Matched</v>
      </c>
      <c r="B96" s="67" t="str">
        <v>Cash In</v>
      </c>
      <c r="C96" s="67" t="str">
        <v>DEMO 220-66-11 kV G Cash in USD</v>
      </c>
      <c r="D96" s="67" t="str">
        <v>USD</v>
      </c>
      <c r="E96" s="67">
        <v>133</v>
      </c>
      <c r="F96" s="67" t="str">
        <v>ELECTRICAL WORKS / Main BOQ / GIS - 220KV</v>
      </c>
      <c r="G96" s="67" t="str">
        <v>Single phase current transformer for transformer feeder bays.</v>
      </c>
      <c r="H96" s="67" t="str">
        <v>Site Delivery USD</v>
      </c>
      <c r="I96" s="67" t="str">
        <v>Cash In Site Delivery package: 220 kV GIS</v>
      </c>
      <c r="J96" s="67" t="str">
        <v>BSPRELGENG207</v>
      </c>
      <c r="K96" s="67" t="str">
        <v>BSPRELGENG207</v>
      </c>
      <c r="L96" s="68">
        <v>46294</v>
      </c>
      <c r="M96" s="68">
        <v>46294</v>
      </c>
      <c r="N96" s="67" t="str">
        <v>Delivery to Site  - 220 KV GIS &amp; GIB</v>
      </c>
      <c r="O96" s="67" t="str">
        <v>Delivery to Site  - 220 KV GIS &amp; GIB</v>
      </c>
    </row>
    <row r="97">
      <c r="A97" s="69" t="str">
        <v>Matched</v>
      </c>
      <c r="B97" s="67" t="str">
        <v>Cash In</v>
      </c>
      <c r="C97" s="67" t="str">
        <v>DEMO 220-66-11 kV G Cash in USD</v>
      </c>
      <c r="D97" s="67" t="str">
        <v>USD</v>
      </c>
      <c r="E97" s="67">
        <v>134</v>
      </c>
      <c r="F97" s="67" t="str">
        <v>ELECTRICAL WORKS / Main BOQ / GIS - 220KV</v>
      </c>
      <c r="G97" s="67" t="str">
        <v>Single phase current transformer for transformer feeder bays.</v>
      </c>
      <c r="H97" s="67" t="str">
        <v>Retention</v>
      </c>
      <c r="I97" s="67" t="str">
        <v>Cash In completion milestone</v>
      </c>
      <c r="J97" s="67" t="str">
        <v>BSKDGNGENGR07</v>
      </c>
      <c r="K97" s="67" t="str">
        <v>BSKDGNGENGR07</v>
      </c>
      <c r="L97" s="68">
        <v>46483</v>
      </c>
      <c r="M97" s="68">
        <v>46483</v>
      </c>
      <c r="N97" s="67" t="str">
        <v>Project Completion</v>
      </c>
      <c r="O97" s="67" t="str">
        <v>Project Completion</v>
      </c>
    </row>
    <row r="98">
      <c r="A98" s="69" t="str">
        <v>Matched</v>
      </c>
      <c r="B98" s="67" t="str">
        <v>Cash In</v>
      </c>
      <c r="C98" s="67" t="str">
        <v>DEMO 220-66-11 kV G Cash in USD</v>
      </c>
      <c r="D98" s="67" t="str">
        <v>USD</v>
      </c>
      <c r="E98" s="67">
        <v>136</v>
      </c>
      <c r="F98" s="67" t="str">
        <v>ELECTRICAL WORKS / Main BOQ / GIS - 220KV</v>
      </c>
      <c r="G98" s="67" t="str">
        <v>220 kV single phase SF6Air bushings for transformer feeders.</v>
      </c>
      <c r="H98" s="67" t="str">
        <v>Advanced Payment</v>
      </c>
      <c r="I98" s="67" t="str">
        <v>Cash In Advance Payment by currency</v>
      </c>
      <c r="J98" s="67" t="str">
        <v>BSKDGNGENGR05</v>
      </c>
      <c r="K98" s="67" t="str">
        <v>BSKDGNGENGR05</v>
      </c>
      <c r="L98" s="68">
        <v>46026</v>
      </c>
      <c r="M98" s="68">
        <v>46026</v>
      </c>
      <c r="N98" s="67" t="str">
        <v>Advanced Payment Foreign</v>
      </c>
      <c r="O98" s="67" t="str">
        <v>Advanced Payment Foreign</v>
      </c>
    </row>
    <row r="99">
      <c r="A99" s="69" t="str">
        <v>Matched</v>
      </c>
      <c r="B99" s="67" t="str">
        <v>Cash In</v>
      </c>
      <c r="C99" s="67" t="str">
        <v>DEMO 220-66-11 kV G Cash in USD</v>
      </c>
      <c r="D99" s="67" t="str">
        <v>USD</v>
      </c>
      <c r="E99" s="67">
        <v>137</v>
      </c>
      <c r="F99" s="67" t="str">
        <v>ELECTRICAL WORKS / Main BOQ / GIS - 220KV</v>
      </c>
      <c r="G99" s="67" t="str">
        <v>220 kV single phase SF6Air bushings for transformer feeders.</v>
      </c>
      <c r="H99" s="67" t="str">
        <v>Site Delivery USD</v>
      </c>
      <c r="I99" s="67" t="str">
        <v>Cash In Site Delivery package: 220 kV GIS</v>
      </c>
      <c r="J99" s="67" t="str">
        <v>BSPRELGENG207</v>
      </c>
      <c r="K99" s="67" t="str">
        <v>BSPRELGENG207</v>
      </c>
      <c r="L99" s="68">
        <v>46294</v>
      </c>
      <c r="M99" s="68">
        <v>46294</v>
      </c>
      <c r="N99" s="67" t="str">
        <v>Delivery to Site  - 220 KV GIS &amp; GIB</v>
      </c>
      <c r="O99" s="67" t="str">
        <v>Delivery to Site  - 220 KV GIS &amp; GIB</v>
      </c>
    </row>
    <row r="100">
      <c r="A100" s="69" t="str">
        <v>Matched</v>
      </c>
      <c r="B100" s="67" t="str">
        <v>Cash In</v>
      </c>
      <c r="C100" s="67" t="str">
        <v>DEMO 220-66-11 kV G Cash in USD</v>
      </c>
      <c r="D100" s="67" t="str">
        <v>USD</v>
      </c>
      <c r="E100" s="67">
        <v>138</v>
      </c>
      <c r="F100" s="67" t="str">
        <v>ELECTRICAL WORKS / Main BOQ / GIS - 220KV</v>
      </c>
      <c r="G100" s="67" t="str">
        <v>220 kV single phase SF6Air bushings for transformer feeders.</v>
      </c>
      <c r="H100" s="67" t="str">
        <v>Retention</v>
      </c>
      <c r="I100" s="67" t="str">
        <v>Cash In completion milestone</v>
      </c>
      <c r="J100" s="67" t="str">
        <v>BSKDGNGENGR07</v>
      </c>
      <c r="K100" s="67" t="str">
        <v>BSKDGNGENGR07</v>
      </c>
      <c r="L100" s="68">
        <v>46483</v>
      </c>
      <c r="M100" s="68">
        <v>46483</v>
      </c>
      <c r="N100" s="67" t="str">
        <v>Project Completion</v>
      </c>
      <c r="O100" s="67" t="str">
        <v>Project Completion</v>
      </c>
    </row>
    <row r="101">
      <c r="A101" s="69" t="str">
        <v>Matched</v>
      </c>
      <c r="B101" s="67" t="str">
        <v>Cash In</v>
      </c>
      <c r="C101" s="67" t="str">
        <v>DEMO 220-66-11 kV G Cash in USD</v>
      </c>
      <c r="D101" s="67" t="str">
        <v>USD</v>
      </c>
      <c r="E101" s="67">
        <v>140</v>
      </c>
      <c r="F101" s="67" t="str">
        <v>ELECTRICAL WORKS / Main BOQ / GIS - 220KV</v>
      </c>
      <c r="G101" s="67" t="str">
        <v>Three phase SF6 insulated GIB up to the SF6Air bushing for transformer feeder.</v>
      </c>
      <c r="H101" s="67" t="str">
        <v>Advanced Payment</v>
      </c>
      <c r="I101" s="67" t="str">
        <v>Cash In Advance Payment by currency</v>
      </c>
      <c r="J101" s="67" t="str">
        <v>BSKDGNGENGR05</v>
      </c>
      <c r="K101" s="67" t="str">
        <v>BSKDGNGENGR05</v>
      </c>
      <c r="L101" s="68">
        <v>46026</v>
      </c>
      <c r="M101" s="68">
        <v>46026</v>
      </c>
      <c r="N101" s="67" t="str">
        <v>Advanced Payment Foreign</v>
      </c>
      <c r="O101" s="67" t="str">
        <v>Advanced Payment Foreign</v>
      </c>
    </row>
    <row r="102">
      <c r="A102" s="69" t="str">
        <v>Matched</v>
      </c>
      <c r="B102" s="67" t="str">
        <v>Cash In</v>
      </c>
      <c r="C102" s="67" t="str">
        <v>DEMO 220-66-11 kV G Cash in USD</v>
      </c>
      <c r="D102" s="67" t="str">
        <v>USD</v>
      </c>
      <c r="E102" s="67">
        <v>141</v>
      </c>
      <c r="F102" s="67" t="str">
        <v>ELECTRICAL WORKS / Main BOQ / GIS - 220KV</v>
      </c>
      <c r="G102" s="67" t="str">
        <v>Three phase SF6 insulated GIB up to the SF6Air bushing for transformer feeder.</v>
      </c>
      <c r="H102" s="67" t="str">
        <v>Site Delivery USD</v>
      </c>
      <c r="I102" s="67" t="str">
        <v>Cash In Site Delivery package: 220 kV GIS</v>
      </c>
      <c r="J102" s="67" t="str">
        <v>BSPRELGENG207</v>
      </c>
      <c r="K102" s="67" t="str">
        <v>BSPRELGENG207</v>
      </c>
      <c r="L102" s="68">
        <v>46294</v>
      </c>
      <c r="M102" s="68">
        <v>46294</v>
      </c>
      <c r="N102" s="67" t="str">
        <v>Delivery to Site  - 220 KV GIS &amp; GIB</v>
      </c>
      <c r="O102" s="67" t="str">
        <v>Delivery to Site  - 220 KV GIS &amp; GIB</v>
      </c>
    </row>
    <row r="103">
      <c r="A103" s="69" t="str">
        <v>Matched</v>
      </c>
      <c r="B103" s="67" t="str">
        <v>Cash In</v>
      </c>
      <c r="C103" s="67" t="str">
        <v>DEMO 220-66-11 kV G Cash in USD</v>
      </c>
      <c r="D103" s="67" t="str">
        <v>USD</v>
      </c>
      <c r="E103" s="67">
        <v>142</v>
      </c>
      <c r="F103" s="67" t="str">
        <v>ELECTRICAL WORKS / Main BOQ / GIS - 220KV</v>
      </c>
      <c r="G103" s="67" t="str">
        <v>Three phase SF6 insulated GIB up to the SF6Air bushing for transformer feeder.</v>
      </c>
      <c r="H103" s="67" t="str">
        <v>Retention</v>
      </c>
      <c r="I103" s="67" t="str">
        <v>Cash In completion milestone</v>
      </c>
      <c r="J103" s="67" t="str">
        <v>BSKDGNGENGR07</v>
      </c>
      <c r="K103" s="67" t="str">
        <v>BSKDGNGENGR07</v>
      </c>
      <c r="L103" s="68">
        <v>46483</v>
      </c>
      <c r="M103" s="68">
        <v>46483</v>
      </c>
      <c r="N103" s="67" t="str">
        <v>Project Completion</v>
      </c>
      <c r="O103" s="67" t="str">
        <v>Project Completion</v>
      </c>
    </row>
    <row r="104">
      <c r="A104" s="69" t="str">
        <v>Matched</v>
      </c>
      <c r="B104" s="67" t="str">
        <v>Cash In</v>
      </c>
      <c r="C104" s="67" t="str">
        <v>DEMO 220-66-11 kV G Cash in USD</v>
      </c>
      <c r="D104" s="67" t="str">
        <v>USD</v>
      </c>
      <c r="E104" s="67">
        <v>144</v>
      </c>
      <c r="F104" s="67" t="str">
        <v>ELECTRICAL WORKS / Main BOQ / GIS - 220KV</v>
      </c>
      <c r="G104" s="67" t="str">
        <v>220 kV insulating gas handling monitoring systems as specified.</v>
      </c>
      <c r="H104" s="67" t="str">
        <v>Advanced Payment</v>
      </c>
      <c r="I104" s="67" t="str">
        <v>Cash In Advance Payment by currency</v>
      </c>
      <c r="J104" s="67" t="str">
        <v>BSKDGNGENGR05</v>
      </c>
      <c r="K104" s="67" t="str">
        <v>BSKDGNGENGR05</v>
      </c>
      <c r="L104" s="68">
        <v>46026</v>
      </c>
      <c r="M104" s="68">
        <v>46026</v>
      </c>
      <c r="N104" s="67" t="str">
        <v>Advanced Payment Foreign</v>
      </c>
      <c r="O104" s="67" t="str">
        <v>Advanced Payment Foreign</v>
      </c>
    </row>
    <row r="105">
      <c r="A105" s="69" t="str">
        <v>Matched</v>
      </c>
      <c r="B105" s="67" t="str">
        <v>Cash In</v>
      </c>
      <c r="C105" s="67" t="str">
        <v>DEMO 220-66-11 kV G Cash in USD</v>
      </c>
      <c r="D105" s="67" t="str">
        <v>USD</v>
      </c>
      <c r="E105" s="67">
        <v>145</v>
      </c>
      <c r="F105" s="67" t="str">
        <v>ELECTRICAL WORKS / Main BOQ / GIS - 220KV</v>
      </c>
      <c r="G105" s="67" t="str">
        <v>220 kV insulating gas handling monitoring systems as specified.</v>
      </c>
      <c r="H105" s="67" t="str">
        <v>Site Delivery USD</v>
      </c>
      <c r="I105" s="67" t="str">
        <v>Cash In Site Delivery package: 220 kV GIS</v>
      </c>
      <c r="J105" s="67" t="str">
        <v>BSPRELGENG207</v>
      </c>
      <c r="K105" s="67" t="str">
        <v>BSPRELGENG207</v>
      </c>
      <c r="L105" s="68">
        <v>46294</v>
      </c>
      <c r="M105" s="68">
        <v>46294</v>
      </c>
      <c r="N105" s="67" t="str">
        <v>Delivery to Site  - 220 KV GIS &amp; GIB</v>
      </c>
      <c r="O105" s="67" t="str">
        <v>Delivery to Site  - 220 KV GIS &amp; GIB</v>
      </c>
    </row>
    <row r="106">
      <c r="A106" s="69" t="str">
        <v>Matched</v>
      </c>
      <c r="B106" s="67" t="str">
        <v>Cash In</v>
      </c>
      <c r="C106" s="67" t="str">
        <v>DEMO 220-66-11 kV G Cash in USD</v>
      </c>
      <c r="D106" s="67" t="str">
        <v>USD</v>
      </c>
      <c r="E106" s="67">
        <v>146</v>
      </c>
      <c r="F106" s="67" t="str">
        <v>ELECTRICAL WORKS / Main BOQ / GIS - 220KV</v>
      </c>
      <c r="G106" s="67" t="str">
        <v>220 kV insulating gas handling monitoring systems as specified.</v>
      </c>
      <c r="H106" s="67" t="str">
        <v>Retention</v>
      </c>
      <c r="I106" s="67" t="str">
        <v>Cash In completion milestone</v>
      </c>
      <c r="J106" s="67" t="str">
        <v>BSKDGNGENGR07</v>
      </c>
      <c r="K106" s="67" t="str">
        <v>BSKDGNGENGR07</v>
      </c>
      <c r="L106" s="68">
        <v>46483</v>
      </c>
      <c r="M106" s="68">
        <v>46483</v>
      </c>
      <c r="N106" s="67" t="str">
        <v>Project Completion</v>
      </c>
      <c r="O106" s="67" t="str">
        <v>Project Completion</v>
      </c>
    </row>
    <row r="107">
      <c r="A107" s="69" t="str">
        <v>Matched</v>
      </c>
      <c r="B107" s="67" t="str">
        <v>Cash In</v>
      </c>
      <c r="C107" s="67" t="str">
        <v>DEMO 220-66-11 kV G Cash in USD</v>
      </c>
      <c r="D107" s="67" t="str">
        <v>USD</v>
      </c>
      <c r="E107" s="67">
        <v>148</v>
      </c>
      <c r="F107" s="67" t="str">
        <v>ELECTRICAL WORKS / Main BOQ / GIS - 220KV</v>
      </c>
      <c r="G107" s="67" t="str">
        <v>Sensors of SF6 partial discharge measurements as specified.</v>
      </c>
      <c r="H107" s="67" t="str">
        <v>Advanced Payment</v>
      </c>
      <c r="I107" s="67" t="str">
        <v>Cash In Advance Payment by currency</v>
      </c>
      <c r="J107" s="67" t="str">
        <v>BSKDGNGENGR05</v>
      </c>
      <c r="K107" s="67" t="str">
        <v>BSKDGNGENGR05</v>
      </c>
      <c r="L107" s="68">
        <v>46026</v>
      </c>
      <c r="M107" s="68">
        <v>46026</v>
      </c>
      <c r="N107" s="67" t="str">
        <v>Advanced Payment Foreign</v>
      </c>
      <c r="O107" s="67" t="str">
        <v>Advanced Payment Foreign</v>
      </c>
    </row>
    <row r="108">
      <c r="A108" s="69" t="str">
        <v>Matched</v>
      </c>
      <c r="B108" s="67" t="str">
        <v>Cash In</v>
      </c>
      <c r="C108" s="67" t="str">
        <v>DEMO 220-66-11 kV G Cash in USD</v>
      </c>
      <c r="D108" s="67" t="str">
        <v>USD</v>
      </c>
      <c r="E108" s="67">
        <v>149</v>
      </c>
      <c r="F108" s="67" t="str">
        <v>ELECTRICAL WORKS / Main BOQ / GIS - 220KV</v>
      </c>
      <c r="G108" s="67" t="str">
        <v>Sensors of SF6 partial discharge measurements as specified.</v>
      </c>
      <c r="H108" s="67" t="str">
        <v>Site Delivery USD</v>
      </c>
      <c r="I108" s="67" t="str">
        <v>Cash In Site Delivery package: 220 kV GIS</v>
      </c>
      <c r="J108" s="67" t="str">
        <v>BSPRELGENG207</v>
      </c>
      <c r="K108" s="67" t="str">
        <v>BSPRELGENG207</v>
      </c>
      <c r="L108" s="68">
        <v>46294</v>
      </c>
      <c r="M108" s="68">
        <v>46294</v>
      </c>
      <c r="N108" s="67" t="str">
        <v>Delivery to Site  - 220 KV GIS &amp; GIB</v>
      </c>
      <c r="O108" s="67" t="str">
        <v>Delivery to Site  - 220 KV GIS &amp; GIB</v>
      </c>
    </row>
    <row r="109">
      <c r="A109" s="69" t="str">
        <v>Matched</v>
      </c>
      <c r="B109" s="67" t="str">
        <v>Cash In</v>
      </c>
      <c r="C109" s="67" t="str">
        <v>DEMO 220-66-11 kV G Cash in USD</v>
      </c>
      <c r="D109" s="67" t="str">
        <v>USD</v>
      </c>
      <c r="E109" s="67">
        <v>150</v>
      </c>
      <c r="F109" s="67" t="str">
        <v>ELECTRICAL WORKS / Main BOQ / GIS - 220KV</v>
      </c>
      <c r="G109" s="67" t="str">
        <v>Sensors of SF6 partial discharge measurements as specified.</v>
      </c>
      <c r="H109" s="67" t="str">
        <v>Retention</v>
      </c>
      <c r="I109" s="67" t="str">
        <v>Cash In completion milestone</v>
      </c>
      <c r="J109" s="67" t="str">
        <v>BSKDGNGENGR07</v>
      </c>
      <c r="K109" s="67" t="str">
        <v>BSKDGNGENGR07</v>
      </c>
      <c r="L109" s="68">
        <v>46483</v>
      </c>
      <c r="M109" s="68">
        <v>46483</v>
      </c>
      <c r="N109" s="67" t="str">
        <v>Project Completion</v>
      </c>
      <c r="O109" s="67" t="str">
        <v>Project Completion</v>
      </c>
    </row>
    <row r="110">
      <c r="A110" s="69" t="str">
        <v>Matched</v>
      </c>
      <c r="B110" s="67" t="str">
        <v>Cash In</v>
      </c>
      <c r="C110" s="67" t="str">
        <v>DEMO 220-66-11 kV G Cash in USD</v>
      </c>
      <c r="D110" s="67" t="str">
        <v>USD</v>
      </c>
      <c r="E110" s="67">
        <v>153</v>
      </c>
      <c r="F110" s="67" t="str">
        <v>ELECTRICAL WORKS / Main BOQ / 175 MVA Transformer</v>
      </c>
      <c r="G110" s="67" t="str">
        <v>Threephase oilimmersed outdoor power transformers 175 MVA, 2206611 kV complete with accessories.</v>
      </c>
      <c r="H110" s="67" t="str">
        <v>Advanced Payment</v>
      </c>
      <c r="I110" s="67" t="str">
        <v>Cash In Advance Payment by currency</v>
      </c>
      <c r="J110" s="67" t="str">
        <v>BSKDGNGENGR05</v>
      </c>
      <c r="K110" s="67" t="str">
        <v>BSKDGNGENGR05</v>
      </c>
      <c r="L110" s="68">
        <v>46026</v>
      </c>
      <c r="M110" s="68">
        <v>46026</v>
      </c>
      <c r="N110" s="67" t="str">
        <v>Advanced Payment Foreign</v>
      </c>
      <c r="O110" s="67" t="str">
        <v>Advanced Payment Foreign</v>
      </c>
    </row>
    <row r="111">
      <c r="A111" s="69" t="str">
        <v>Matched</v>
      </c>
      <c r="B111" s="67" t="str">
        <v>Cash In</v>
      </c>
      <c r="C111" s="67" t="str">
        <v>DEMO 220-66-11 kV G Cash in USD</v>
      </c>
      <c r="D111" s="67" t="str">
        <v>USD</v>
      </c>
      <c r="E111" s="67">
        <v>154</v>
      </c>
      <c r="F111" s="67" t="str">
        <v>ELECTRICAL WORKS / Main BOQ / 175 MVA Transformer</v>
      </c>
      <c r="G111" s="67" t="str">
        <v>Threephase oilimmersed outdoor power transformers 175 MVA, 2206611 kV complete with accessories.</v>
      </c>
      <c r="H111" s="67" t="str">
        <v>Site Delivery USD</v>
      </c>
      <c r="I111" s="67" t="str">
        <v>Cash In Site Delivery package: 175 MVA Transformer</v>
      </c>
      <c r="J111" s="67" t="str">
        <v>BSPRELGENT705</v>
      </c>
      <c r="K111" s="67" t="str">
        <v>BSPRELGENT705</v>
      </c>
      <c r="L111" s="68">
        <v>46274</v>
      </c>
      <c r="M111" s="68">
        <v>46274</v>
      </c>
      <c r="N111" s="67" t="str">
        <v>Delivery to Site  - Three phase transformer 175 MVA with all accessories.</v>
      </c>
      <c r="O111" s="67" t="str">
        <v>Delivery to Site  - Three phase transformer 175 MVA with all accessories.</v>
      </c>
    </row>
    <row r="112">
      <c r="A112" s="69" t="str">
        <v>Matched</v>
      </c>
      <c r="B112" s="67" t="str">
        <v>Cash In</v>
      </c>
      <c r="C112" s="67" t="str">
        <v>DEMO 220-66-11 kV G Cash in USD</v>
      </c>
      <c r="D112" s="67" t="str">
        <v>USD</v>
      </c>
      <c r="E112" s="67">
        <v>155</v>
      </c>
      <c r="F112" s="67" t="str">
        <v>ELECTRICAL WORKS / Main BOQ / 175 MVA Transformer</v>
      </c>
      <c r="G112" s="67" t="str">
        <v>Threephase oilimmersed outdoor power transformers 175 MVA, 2206611 kV complete with accessories.</v>
      </c>
      <c r="H112" s="67" t="str">
        <v>Retention</v>
      </c>
      <c r="I112" s="67" t="str">
        <v>Cash In completion milestone</v>
      </c>
      <c r="J112" s="67" t="str">
        <v>BSKDGNGENGR07</v>
      </c>
      <c r="K112" s="67" t="str">
        <v>BSKDGNGENGR07</v>
      </c>
      <c r="L112" s="68">
        <v>46483</v>
      </c>
      <c r="M112" s="68">
        <v>46483</v>
      </c>
      <c r="N112" s="67" t="str">
        <v>Project Completion</v>
      </c>
      <c r="O112" s="67" t="str">
        <v>Project Completion</v>
      </c>
    </row>
    <row r="113">
      <c r="A113" s="69" t="str">
        <v>Matched</v>
      </c>
      <c r="B113" s="67" t="str">
        <v>Cash In</v>
      </c>
      <c r="C113" s="67" t="str">
        <v>DEMO 220-66-11 kV G Cash in USD</v>
      </c>
      <c r="D113" s="67" t="str">
        <v>USD</v>
      </c>
      <c r="E113" s="67">
        <v>157</v>
      </c>
      <c r="F113" s="67" t="str">
        <v>ELECTRICAL WORKS / Main BOQ / 175 MVA Transformer</v>
      </c>
      <c r="G113" s="67" t="str">
        <v>Automatic voltage regulator complete system as specified.</v>
      </c>
      <c r="H113" s="67" t="str">
        <v>Advanced Payment</v>
      </c>
      <c r="I113" s="67" t="str">
        <v>Cash In Advance Payment by currency</v>
      </c>
      <c r="J113" s="67" t="str">
        <v>BSKDGNGENGR05</v>
      </c>
      <c r="K113" s="67" t="str">
        <v>BSKDGNGENGR05</v>
      </c>
      <c r="L113" s="68">
        <v>46026</v>
      </c>
      <c r="M113" s="68">
        <v>46026</v>
      </c>
      <c r="N113" s="67" t="str">
        <v>Advanced Payment Foreign</v>
      </c>
      <c r="O113" s="67" t="str">
        <v>Advanced Payment Foreign</v>
      </c>
    </row>
    <row r="114">
      <c r="A114" s="69" t="str">
        <v>Matched</v>
      </c>
      <c r="B114" s="67" t="str">
        <v>Cash In</v>
      </c>
      <c r="C114" s="67" t="str">
        <v>DEMO 220-66-11 kV G Cash in USD</v>
      </c>
      <c r="D114" s="67" t="str">
        <v>USD</v>
      </c>
      <c r="E114" s="67">
        <v>158</v>
      </c>
      <c r="F114" s="67" t="str">
        <v>ELECTRICAL WORKS / Main BOQ / 175 MVA Transformer</v>
      </c>
      <c r="G114" s="67" t="str">
        <v>Automatic voltage regulator complete system as specified.</v>
      </c>
      <c r="H114" s="67" t="str">
        <v>Site Delivery USD</v>
      </c>
      <c r="I114" s="67" t="str">
        <v>Cash In Site Delivery package: 175 MVA Transformer</v>
      </c>
      <c r="J114" s="67" t="str">
        <v>BSPRELGENT705</v>
      </c>
      <c r="K114" s="67" t="str">
        <v>BSPRELGENT705</v>
      </c>
      <c r="L114" s="68">
        <v>46274</v>
      </c>
      <c r="M114" s="68">
        <v>46274</v>
      </c>
      <c r="N114" s="67" t="str">
        <v>Delivery to Site  - Three phase transformer 175 MVA with all accessories.</v>
      </c>
      <c r="O114" s="67" t="str">
        <v>Delivery to Site  - Three phase transformer 175 MVA with all accessories.</v>
      </c>
    </row>
    <row r="115">
      <c r="A115" s="69" t="str">
        <v>Matched</v>
      </c>
      <c r="B115" s="67" t="str">
        <v>Cash In</v>
      </c>
      <c r="C115" s="67" t="str">
        <v>DEMO 220-66-11 kV G Cash in USD</v>
      </c>
      <c r="D115" s="67" t="str">
        <v>USD</v>
      </c>
      <c r="E115" s="67">
        <v>159</v>
      </c>
      <c r="F115" s="67" t="str">
        <v>ELECTRICAL WORKS / Main BOQ / 175 MVA Transformer</v>
      </c>
      <c r="G115" s="67" t="str">
        <v>Automatic voltage regulator complete system as specified.</v>
      </c>
      <c r="H115" s="67" t="str">
        <v>Retention</v>
      </c>
      <c r="I115" s="67" t="str">
        <v>Cash In completion milestone</v>
      </c>
      <c r="J115" s="67" t="str">
        <v>BSKDGNGENGR07</v>
      </c>
      <c r="K115" s="67" t="str">
        <v>BSKDGNGENGR07</v>
      </c>
      <c r="L115" s="68">
        <v>46483</v>
      </c>
      <c r="M115" s="68">
        <v>46483</v>
      </c>
      <c r="N115" s="67" t="str">
        <v>Project Completion</v>
      </c>
      <c r="O115" s="67" t="str">
        <v>Project Completion</v>
      </c>
    </row>
    <row r="116">
      <c r="A116" s="69" t="str">
        <v>Matched</v>
      </c>
      <c r="B116" s="67" t="str">
        <v>Cash In</v>
      </c>
      <c r="C116" s="67" t="str">
        <v>DEMO 220-66-11 kV G Cash in USD</v>
      </c>
      <c r="D116" s="67" t="str">
        <v>USD</v>
      </c>
      <c r="E116" s="67">
        <v>161</v>
      </c>
      <c r="F116" s="67" t="str">
        <v>ELECTRICAL WORKS / Main BOQ / 175 MVA Transformer</v>
      </c>
      <c r="G116" s="67" t="str">
        <v>Onload tap changers to regulate voltage within ±10%.</v>
      </c>
      <c r="H116" s="67" t="str">
        <v>Advanced Payment</v>
      </c>
      <c r="I116" s="67" t="str">
        <v>Cash In Advance Payment by currency</v>
      </c>
      <c r="J116" s="67" t="str">
        <v>BSKDGNGENGR05</v>
      </c>
      <c r="K116" s="67" t="str">
        <v>BSKDGNGENGR05</v>
      </c>
      <c r="L116" s="68">
        <v>46026</v>
      </c>
      <c r="M116" s="68">
        <v>46026</v>
      </c>
      <c r="N116" s="67" t="str">
        <v>Advanced Payment Foreign</v>
      </c>
      <c r="O116" s="67" t="str">
        <v>Advanced Payment Foreign</v>
      </c>
    </row>
    <row r="117">
      <c r="A117" s="69" t="str">
        <v>Matched</v>
      </c>
      <c r="B117" s="67" t="str">
        <v>Cash In</v>
      </c>
      <c r="C117" s="67" t="str">
        <v>DEMO 220-66-11 kV G Cash in USD</v>
      </c>
      <c r="D117" s="67" t="str">
        <v>USD</v>
      </c>
      <c r="E117" s="67">
        <v>162</v>
      </c>
      <c r="F117" s="67" t="str">
        <v>ELECTRICAL WORKS / Main BOQ / 175 MVA Transformer</v>
      </c>
      <c r="G117" s="67" t="str">
        <v>Onload tap changers to regulate voltage within ±10%.</v>
      </c>
      <c r="H117" s="67" t="str">
        <v>Site Delivery USD</v>
      </c>
      <c r="I117" s="67" t="str">
        <v>Cash In Site Delivery package: 175 MVA Transformer</v>
      </c>
      <c r="J117" s="67" t="str">
        <v>BSPRELGENT705</v>
      </c>
      <c r="K117" s="67" t="str">
        <v>BSPRELGENT705</v>
      </c>
      <c r="L117" s="68">
        <v>46274</v>
      </c>
      <c r="M117" s="68">
        <v>46274</v>
      </c>
      <c r="N117" s="67" t="str">
        <v>Delivery to Site  - Three phase transformer 175 MVA with all accessories.</v>
      </c>
      <c r="O117" s="67" t="str">
        <v>Delivery to Site  - Three phase transformer 175 MVA with all accessories.</v>
      </c>
    </row>
    <row r="118">
      <c r="A118" s="69" t="str">
        <v>Matched</v>
      </c>
      <c r="B118" s="67" t="str">
        <v>Cash In</v>
      </c>
      <c r="C118" s="67" t="str">
        <v>DEMO 220-66-11 kV G Cash in USD</v>
      </c>
      <c r="D118" s="67" t="str">
        <v>USD</v>
      </c>
      <c r="E118" s="67">
        <v>163</v>
      </c>
      <c r="F118" s="67" t="str">
        <v>ELECTRICAL WORKS / Main BOQ / 175 MVA Transformer</v>
      </c>
      <c r="G118" s="67" t="str">
        <v>Onload tap changers to regulate voltage within ±10%.</v>
      </c>
      <c r="H118" s="67" t="str">
        <v>Retention</v>
      </c>
      <c r="I118" s="67" t="str">
        <v>Cash In completion milestone</v>
      </c>
      <c r="J118" s="67" t="str">
        <v>BSKDGNGENGR07</v>
      </c>
      <c r="K118" s="67" t="str">
        <v>BSKDGNGENGR07</v>
      </c>
      <c r="L118" s="68">
        <v>46483</v>
      </c>
      <c r="M118" s="68">
        <v>46483</v>
      </c>
      <c r="N118" s="67" t="str">
        <v>Project Completion</v>
      </c>
      <c r="O118" s="67" t="str">
        <v>Project Completion</v>
      </c>
    </row>
    <row r="119">
      <c r="A119" s="69" t="str">
        <v>Matched</v>
      </c>
      <c r="B119" s="67" t="str">
        <v>Cash In</v>
      </c>
      <c r="C119" s="67" t="str">
        <v>DEMO 220-66-11 kV G Cash in USD</v>
      </c>
      <c r="D119" s="67" t="str">
        <v>USD</v>
      </c>
      <c r="E119" s="67">
        <v>165</v>
      </c>
      <c r="F119" s="67" t="str">
        <v>ELECTRICAL WORKS / Main BOQ / 175 MVA Transformer</v>
      </c>
      <c r="G119" s="67" t="str">
        <v>Online early fault detection system with accessories.</v>
      </c>
      <c r="H119" s="67" t="str">
        <v>Advanced Payment</v>
      </c>
      <c r="I119" s="67" t="str">
        <v>Cash In Advance Payment by currency</v>
      </c>
      <c r="J119" s="67" t="str">
        <v>BSKDGNGENGR05</v>
      </c>
      <c r="K119" s="67" t="str">
        <v>BSKDGNGENGR05</v>
      </c>
      <c r="L119" s="68">
        <v>46026</v>
      </c>
      <c r="M119" s="68">
        <v>46026</v>
      </c>
      <c r="N119" s="67" t="str">
        <v>Advanced Payment Foreign</v>
      </c>
      <c r="O119" s="67" t="str">
        <v>Advanced Payment Foreign</v>
      </c>
    </row>
    <row r="120">
      <c r="A120" s="69" t="str">
        <v>Matched</v>
      </c>
      <c r="B120" s="67" t="str">
        <v>Cash In</v>
      </c>
      <c r="C120" s="67" t="str">
        <v>DEMO 220-66-11 kV G Cash in USD</v>
      </c>
      <c r="D120" s="67" t="str">
        <v>USD</v>
      </c>
      <c r="E120" s="67">
        <v>166</v>
      </c>
      <c r="F120" s="67" t="str">
        <v>ELECTRICAL WORKS / Main BOQ / 175 MVA Transformer</v>
      </c>
      <c r="G120" s="67" t="str">
        <v>Online early fault detection system with accessories.</v>
      </c>
      <c r="H120" s="67" t="str">
        <v>Site Delivery USD</v>
      </c>
      <c r="I120" s="67" t="str">
        <v>Cash In Site Delivery package: 175 MVA Transformer</v>
      </c>
      <c r="J120" s="67" t="str">
        <v>BSPRELGENT705</v>
      </c>
      <c r="K120" s="67" t="str">
        <v>BSPRELGENT705</v>
      </c>
      <c r="L120" s="68">
        <v>46274</v>
      </c>
      <c r="M120" s="68">
        <v>46274</v>
      </c>
      <c r="N120" s="67" t="str">
        <v>Delivery to Site  - Three phase transformer 175 MVA with all accessories.</v>
      </c>
      <c r="O120" s="67" t="str">
        <v>Delivery to Site  - Three phase transformer 175 MVA with all accessories.</v>
      </c>
    </row>
    <row r="121">
      <c r="A121" s="69" t="str">
        <v>Matched</v>
      </c>
      <c r="B121" s="67" t="str">
        <v>Cash In</v>
      </c>
      <c r="C121" s="67" t="str">
        <v>DEMO 220-66-11 kV G Cash in USD</v>
      </c>
      <c r="D121" s="67" t="str">
        <v>USD</v>
      </c>
      <c r="E121" s="67">
        <v>167</v>
      </c>
      <c r="F121" s="67" t="str">
        <v>ELECTRICAL WORKS / Main BOQ / 175 MVA Transformer</v>
      </c>
      <c r="G121" s="67" t="str">
        <v>Online early fault detection system with accessories.</v>
      </c>
      <c r="H121" s="67" t="str">
        <v>Retention</v>
      </c>
      <c r="I121" s="67" t="str">
        <v>Cash In completion milestone</v>
      </c>
      <c r="J121" s="67" t="str">
        <v>BSKDGNGENGR07</v>
      </c>
      <c r="K121" s="67" t="str">
        <v>BSKDGNGENGR07</v>
      </c>
      <c r="L121" s="68">
        <v>46483</v>
      </c>
      <c r="M121" s="68">
        <v>46483</v>
      </c>
      <c r="N121" s="67" t="str">
        <v>Project Completion</v>
      </c>
      <c r="O121" s="67" t="str">
        <v>Project Completion</v>
      </c>
    </row>
    <row r="122">
      <c r="A122" s="69" t="str">
        <v>Matched</v>
      </c>
      <c r="B122" s="67" t="str">
        <v>Cash In</v>
      </c>
      <c r="C122" s="67" t="str">
        <v>DEMO 220-66-11 kV G Cash in USD</v>
      </c>
      <c r="D122" s="67" t="str">
        <v>USD</v>
      </c>
      <c r="E122" s="67">
        <v>170</v>
      </c>
      <c r="F122" s="67" t="str">
        <v>ELECTRICAL WORKS / Main BOQ / GIS - 66KV</v>
      </c>
      <c r="G122" s="67" t="str">
        <v>Three phase 66 kV SF6 insulated double sectionalized bus bars and connectors with all accessories.</v>
      </c>
      <c r="H122" s="67" t="str">
        <v>Advanced Payment</v>
      </c>
      <c r="I122" s="67" t="str">
        <v>Cash In Advance Payment by currency</v>
      </c>
      <c r="J122" s="67" t="str">
        <v>BSKDGNGENGR05</v>
      </c>
      <c r="K122" s="67" t="str">
        <v>BSKDGNGENGR05</v>
      </c>
      <c r="L122" s="68">
        <v>46026</v>
      </c>
      <c r="M122" s="68">
        <v>46026</v>
      </c>
      <c r="N122" s="67" t="str">
        <v>Advanced Payment Foreign</v>
      </c>
      <c r="O122" s="67" t="str">
        <v>Advanced Payment Foreign</v>
      </c>
    </row>
    <row r="123">
      <c r="A123" s="69" t="str">
        <v>Matched</v>
      </c>
      <c r="B123" s="67" t="str">
        <v>Cash In</v>
      </c>
      <c r="C123" s="67" t="str">
        <v>DEMO 220-66-11 kV G Cash in USD</v>
      </c>
      <c r="D123" s="67" t="str">
        <v>USD</v>
      </c>
      <c r="E123" s="67">
        <v>171</v>
      </c>
      <c r="F123" s="67" t="str">
        <v>ELECTRICAL WORKS / Main BOQ / GIS - 66KV</v>
      </c>
      <c r="G123" s="67" t="str">
        <v>Three phase 66 kV SF6 insulated double sectionalized bus bars and connectors with all accessories.</v>
      </c>
      <c r="H123" s="67" t="str">
        <v>Site Delivery USD</v>
      </c>
      <c r="I123" s="67" t="str">
        <v>Cash In Site Delivery package: 66 kV GIS</v>
      </c>
      <c r="J123" s="67" t="str">
        <v>BSPRELGENG107</v>
      </c>
      <c r="K123" s="67" t="str">
        <v>BSPRELGENG107</v>
      </c>
      <c r="L123" s="68">
        <v>46294</v>
      </c>
      <c r="M123" s="68">
        <v>46294</v>
      </c>
      <c r="N123" s="67" t="str">
        <v>Delivery to Site  - 66 KV GIS &amp; GIB</v>
      </c>
      <c r="O123" s="67" t="str">
        <v>Delivery to Site  - 66 KV GIS &amp; GIB</v>
      </c>
    </row>
    <row r="124">
      <c r="A124" s="69" t="str">
        <v>Matched</v>
      </c>
      <c r="B124" s="67" t="str">
        <v>Cash In</v>
      </c>
      <c r="C124" s="67" t="str">
        <v>DEMO 220-66-11 kV G Cash in USD</v>
      </c>
      <c r="D124" s="67" t="str">
        <v>USD</v>
      </c>
      <c r="E124" s="67">
        <v>172</v>
      </c>
      <c r="F124" s="67" t="str">
        <v>ELECTRICAL WORKS / Main BOQ / GIS - 66KV</v>
      </c>
      <c r="G124" s="67" t="str">
        <v>Three phase 66 kV SF6 insulated double sectionalized bus bars and connectors with all accessories.</v>
      </c>
      <c r="H124" s="67" t="str">
        <v>Retention</v>
      </c>
      <c r="I124" s="67" t="str">
        <v>Cash In completion milestone</v>
      </c>
      <c r="J124" s="67" t="str">
        <v>BSKDGNGENGR07</v>
      </c>
      <c r="K124" s="67" t="str">
        <v>BSKDGNGENGR07</v>
      </c>
      <c r="L124" s="68">
        <v>46483</v>
      </c>
      <c r="M124" s="68">
        <v>46483</v>
      </c>
      <c r="N124" s="67" t="str">
        <v>Project Completion</v>
      </c>
      <c r="O124" s="67" t="str">
        <v>Project Completion</v>
      </c>
    </row>
    <row r="125">
      <c r="A125" s="69" t="str">
        <v>Matched</v>
      </c>
      <c r="B125" s="67" t="str">
        <v>Cash In</v>
      </c>
      <c r="C125" s="67" t="str">
        <v>DEMO 220-66-11 kV G Cash in USD</v>
      </c>
      <c r="D125" s="67" t="str">
        <v>USD</v>
      </c>
      <c r="E125" s="67">
        <v>174</v>
      </c>
      <c r="F125" s="67" t="str">
        <v>ELECTRICAL WORKS / Main BOQ / GIS - 66KV</v>
      </c>
      <c r="G125" s="67" t="str">
        <v>Local control panels associated with the 66 kV GIS switchyard bays as specified</v>
      </c>
      <c r="H125" s="67" t="str">
        <v>Advanced Payment</v>
      </c>
      <c r="I125" s="67" t="str">
        <v>Cash In Advance Payment by currency</v>
      </c>
      <c r="J125" s="67" t="str">
        <v>BSKDGNGENGR05</v>
      </c>
      <c r="K125" s="67" t="str">
        <v>BSKDGNGENGR05</v>
      </c>
      <c r="L125" s="68">
        <v>46026</v>
      </c>
      <c r="M125" s="68">
        <v>46026</v>
      </c>
      <c r="N125" s="67" t="str">
        <v>Advanced Payment Foreign</v>
      </c>
      <c r="O125" s="67" t="str">
        <v>Advanced Payment Foreign</v>
      </c>
    </row>
    <row r="126">
      <c r="A126" s="69" t="str">
        <v>Matched</v>
      </c>
      <c r="B126" s="67" t="str">
        <v>Cash In</v>
      </c>
      <c r="C126" s="67" t="str">
        <v>DEMO 220-66-11 kV G Cash in USD</v>
      </c>
      <c r="D126" s="67" t="str">
        <v>USD</v>
      </c>
      <c r="E126" s="67">
        <v>175</v>
      </c>
      <c r="F126" s="67" t="str">
        <v>ELECTRICAL WORKS / Main BOQ / GIS - 66KV</v>
      </c>
      <c r="G126" s="67" t="str">
        <v>Local control panels associated with the 66 kV GIS switchyard bays as specified</v>
      </c>
      <c r="H126" s="67" t="str">
        <v>Site Delivery USD</v>
      </c>
      <c r="I126" s="67" t="str">
        <v>Cash In Site Delivery package: 66 kV GIS</v>
      </c>
      <c r="J126" s="67" t="str">
        <v>BSPRELGENG107</v>
      </c>
      <c r="K126" s="67" t="str">
        <v>BSPRELGENG107</v>
      </c>
      <c r="L126" s="68">
        <v>46294</v>
      </c>
      <c r="M126" s="68">
        <v>46294</v>
      </c>
      <c r="N126" s="67" t="str">
        <v>Delivery to Site  - 66 KV GIS &amp; GIB</v>
      </c>
      <c r="O126" s="67" t="str">
        <v>Delivery to Site  - 66 KV GIS &amp; GIB</v>
      </c>
    </row>
    <row r="127">
      <c r="A127" s="69" t="str">
        <v>Matched</v>
      </c>
      <c r="B127" s="67" t="str">
        <v>Cash In</v>
      </c>
      <c r="C127" s="67" t="str">
        <v>DEMO 220-66-11 kV G Cash in USD</v>
      </c>
      <c r="D127" s="67" t="str">
        <v>USD</v>
      </c>
      <c r="E127" s="67">
        <v>176</v>
      </c>
      <c r="F127" s="67" t="str">
        <v>ELECTRICAL WORKS / Main BOQ / GIS - 66KV</v>
      </c>
      <c r="G127" s="67" t="str">
        <v>Local control panels associated with the 66 kV GIS switchyard bays as specified</v>
      </c>
      <c r="H127" s="67" t="str">
        <v>Retention</v>
      </c>
      <c r="I127" s="67" t="str">
        <v>Cash In completion milestone</v>
      </c>
      <c r="J127" s="67" t="str">
        <v>BSKDGNGENGR07</v>
      </c>
      <c r="K127" s="67" t="str">
        <v>BSKDGNGENGR07</v>
      </c>
      <c r="L127" s="68">
        <v>46483</v>
      </c>
      <c r="M127" s="68">
        <v>46483</v>
      </c>
      <c r="N127" s="67" t="str">
        <v>Project Completion</v>
      </c>
      <c r="O127" s="67" t="str">
        <v>Project Completion</v>
      </c>
    </row>
    <row r="128">
      <c r="A128" s="69" t="str">
        <v>Matched</v>
      </c>
      <c r="B128" s="67" t="str">
        <v>Cash In</v>
      </c>
      <c r="C128" s="67" t="str">
        <v>DEMO 220-66-11 kV G Cash in USD</v>
      </c>
      <c r="D128" s="67" t="str">
        <v>USD</v>
      </c>
      <c r="E128" s="67">
        <v>178</v>
      </c>
      <c r="F128" s="67" t="str">
        <v>ELECTRICAL WORKS / Main BOQ / GIS - 66KV</v>
      </c>
      <c r="G128" s="67" t="str">
        <v xml:space="preserve">Three phase GIS high speed earthing switch for Bus Bar  40 kA short circuit </v>
      </c>
      <c r="H128" s="67" t="str">
        <v>Advanced Payment</v>
      </c>
      <c r="I128" s="67" t="str">
        <v>Cash In Advance Payment by currency</v>
      </c>
      <c r="J128" s="67" t="str">
        <v>BSKDGNGENGR05</v>
      </c>
      <c r="K128" s="67" t="str">
        <v>BSKDGNGENGR05</v>
      </c>
      <c r="L128" s="68">
        <v>46026</v>
      </c>
      <c r="M128" s="68">
        <v>46026</v>
      </c>
      <c r="N128" s="67" t="str">
        <v>Advanced Payment Foreign</v>
      </c>
      <c r="O128" s="67" t="str">
        <v>Advanced Payment Foreign</v>
      </c>
    </row>
    <row r="129">
      <c r="A129" s="69" t="str">
        <v>Matched</v>
      </c>
      <c r="B129" s="67" t="str">
        <v>Cash In</v>
      </c>
      <c r="C129" s="67" t="str">
        <v>DEMO 220-66-11 kV G Cash in USD</v>
      </c>
      <c r="D129" s="67" t="str">
        <v>USD</v>
      </c>
      <c r="E129" s="67">
        <v>179</v>
      </c>
      <c r="F129" s="67" t="str">
        <v>ELECTRICAL WORKS / Main BOQ / GIS - 66KV</v>
      </c>
      <c r="G129" s="67" t="str">
        <v xml:space="preserve">Three phase GIS high speed earthing switch for Bus Bar  40 kA short circuit </v>
      </c>
      <c r="H129" s="67" t="str">
        <v>Site Delivery USD</v>
      </c>
      <c r="I129" s="67" t="str">
        <v>Cash In Site Delivery package: 66 kV GIS</v>
      </c>
      <c r="J129" s="67" t="str">
        <v>BSPRELGENG107</v>
      </c>
      <c r="K129" s="67" t="str">
        <v>BSPRELGENG107</v>
      </c>
      <c r="L129" s="68">
        <v>46294</v>
      </c>
      <c r="M129" s="68">
        <v>46294</v>
      </c>
      <c r="N129" s="67" t="str">
        <v>Delivery to Site  - 66 KV GIS &amp; GIB</v>
      </c>
      <c r="O129" s="67" t="str">
        <v>Delivery to Site  - 66 KV GIS &amp; GIB</v>
      </c>
    </row>
    <row r="130">
      <c r="A130" s="69" t="str">
        <v>Matched</v>
      </c>
      <c r="B130" s="67" t="str">
        <v>Cash In</v>
      </c>
      <c r="C130" s="67" t="str">
        <v>DEMO 220-66-11 kV G Cash in USD</v>
      </c>
      <c r="D130" s="67" t="str">
        <v>USD</v>
      </c>
      <c r="E130" s="67">
        <v>180</v>
      </c>
      <c r="F130" s="67" t="str">
        <v>ELECTRICAL WORKS / Main BOQ / GIS - 66KV</v>
      </c>
      <c r="G130" s="67" t="str">
        <v xml:space="preserve">Three phase GIS high speed earthing switch for Bus Bar  40 kA short circuit </v>
      </c>
      <c r="H130" s="67" t="str">
        <v>Retention</v>
      </c>
      <c r="I130" s="67" t="str">
        <v>Cash In completion milestone</v>
      </c>
      <c r="J130" s="67" t="str">
        <v>BSKDGNGENGR07</v>
      </c>
      <c r="K130" s="67" t="str">
        <v>BSKDGNGENGR07</v>
      </c>
      <c r="L130" s="68">
        <v>46483</v>
      </c>
      <c r="M130" s="68">
        <v>46483</v>
      </c>
      <c r="N130" s="67" t="str">
        <v>Project Completion</v>
      </c>
      <c r="O130" s="67" t="str">
        <v>Project Completion</v>
      </c>
    </row>
    <row r="131">
      <c r="A131" s="69" t="str">
        <v>Matched</v>
      </c>
      <c r="B131" s="67" t="str">
        <v>Cash In</v>
      </c>
      <c r="C131" s="67" t="str">
        <v>DEMO 220-66-11 kV G Cash in USD</v>
      </c>
      <c r="D131" s="67" t="str">
        <v>USD</v>
      </c>
      <c r="E131" s="67">
        <v>182</v>
      </c>
      <c r="F131" s="67" t="str">
        <v>ELECTRICAL WORKS / Main BOQ / GIS - 66KV</v>
      </c>
      <c r="G131" s="67" t="str">
        <v>Three single phase GIS inductive voltage transformer complete with its disconnector and earthing switch as specified for busbars 66 3:0.1 3:0.1 3 kV.</v>
      </c>
      <c r="H131" s="67" t="str">
        <v>Advanced Payment</v>
      </c>
      <c r="I131" s="67" t="str">
        <v>Cash In Advance Payment by currency</v>
      </c>
      <c r="J131" s="67" t="str">
        <v>BSKDGNGENGR05</v>
      </c>
      <c r="K131" s="67" t="str">
        <v>BSKDGNGENGR05</v>
      </c>
      <c r="L131" s="68">
        <v>46026</v>
      </c>
      <c r="M131" s="68">
        <v>46026</v>
      </c>
      <c r="N131" s="67" t="str">
        <v>Advanced Payment Foreign</v>
      </c>
      <c r="O131" s="67" t="str">
        <v>Advanced Payment Foreign</v>
      </c>
    </row>
    <row r="132">
      <c r="A132" s="69" t="str">
        <v>Matched</v>
      </c>
      <c r="B132" s="67" t="str">
        <v>Cash In</v>
      </c>
      <c r="C132" s="67" t="str">
        <v>DEMO 220-66-11 kV G Cash in USD</v>
      </c>
      <c r="D132" s="67" t="str">
        <v>USD</v>
      </c>
      <c r="E132" s="67">
        <v>183</v>
      </c>
      <c r="F132" s="67" t="str">
        <v>ELECTRICAL WORKS / Main BOQ / GIS - 66KV</v>
      </c>
      <c r="G132" s="67" t="str">
        <v>Three single phase GIS inductive voltage transformer complete with its disconnector and earthing switch as specified for busbars 66 3:0.1 3:0.1 3 kV.</v>
      </c>
      <c r="H132" s="67" t="str">
        <v>Site Delivery USD</v>
      </c>
      <c r="I132" s="67" t="str">
        <v>Cash In Site Delivery package: 66 kV GIS</v>
      </c>
      <c r="J132" s="67" t="str">
        <v>BSPRELGENG107</v>
      </c>
      <c r="K132" s="67" t="str">
        <v>BSPRELGENG107</v>
      </c>
      <c r="L132" s="68">
        <v>46294</v>
      </c>
      <c r="M132" s="68">
        <v>46294</v>
      </c>
      <c r="N132" s="67" t="str">
        <v>Delivery to Site  - 66 KV GIS &amp; GIB</v>
      </c>
      <c r="O132" s="67" t="str">
        <v>Delivery to Site  - 66 KV GIS &amp; GIB</v>
      </c>
    </row>
    <row r="133">
      <c r="A133" s="69" t="str">
        <v>Matched</v>
      </c>
      <c r="B133" s="67" t="str">
        <v>Cash In</v>
      </c>
      <c r="C133" s="67" t="str">
        <v>DEMO 220-66-11 kV G Cash in USD</v>
      </c>
      <c r="D133" s="67" t="str">
        <v>USD</v>
      </c>
      <c r="E133" s="67">
        <v>184</v>
      </c>
      <c r="F133" s="67" t="str">
        <v>ELECTRICAL WORKS / Main BOQ / GIS - 66KV</v>
      </c>
      <c r="G133" s="67" t="str">
        <v>Three single phase GIS inductive voltage transformer complete with its disconnector and earthing switch as specified for busbars 66 3:0.1 3:0.1 3 kV.</v>
      </c>
      <c r="H133" s="67" t="str">
        <v>Retention</v>
      </c>
      <c r="I133" s="67" t="str">
        <v>Cash In completion milestone</v>
      </c>
      <c r="J133" s="67" t="str">
        <v>BSKDGNGENGR07</v>
      </c>
      <c r="K133" s="67" t="str">
        <v>BSKDGNGENGR07</v>
      </c>
      <c r="L133" s="68">
        <v>46483</v>
      </c>
      <c r="M133" s="68">
        <v>46483</v>
      </c>
      <c r="N133" s="67" t="str">
        <v>Project Completion</v>
      </c>
      <c r="O133" s="67" t="str">
        <v>Project Completion</v>
      </c>
    </row>
    <row r="134">
      <c r="A134" s="69" t="str">
        <v>Matched</v>
      </c>
      <c r="B134" s="67" t="str">
        <v>Cash In</v>
      </c>
      <c r="C134" s="67" t="str">
        <v>DEMO 220-66-11 kV G Cash in USD</v>
      </c>
      <c r="D134" s="67" t="str">
        <v>USD</v>
      </c>
      <c r="E134" s="67">
        <v>186</v>
      </c>
      <c r="F134" s="67" t="str">
        <v>ELECTRICAL WORKS / Main BOQ / GIS - 66KV</v>
      </c>
      <c r="G134" s="67" t="str">
        <v>Three phase GIS longitudinal bus bar disconnector with rated current 2500 A for the sectionalizer.</v>
      </c>
      <c r="H134" s="67" t="str">
        <v>Advanced Payment</v>
      </c>
      <c r="I134" s="67" t="str">
        <v>Cash In Advance Payment by currency</v>
      </c>
      <c r="J134" s="67" t="str">
        <v>BSKDGNGENGR05</v>
      </c>
      <c r="K134" s="67" t="str">
        <v>BSKDGNGENGR05</v>
      </c>
      <c r="L134" s="68">
        <v>46026</v>
      </c>
      <c r="M134" s="68">
        <v>46026</v>
      </c>
      <c r="N134" s="67" t="str">
        <v>Advanced Payment Foreign</v>
      </c>
      <c r="O134" s="67" t="str">
        <v>Advanced Payment Foreign</v>
      </c>
    </row>
    <row r="135">
      <c r="A135" s="69" t="str">
        <v>Matched</v>
      </c>
      <c r="B135" s="67" t="str">
        <v>Cash In</v>
      </c>
      <c r="C135" s="67" t="str">
        <v>DEMO 220-66-11 kV G Cash in USD</v>
      </c>
      <c r="D135" s="67" t="str">
        <v>USD</v>
      </c>
      <c r="E135" s="67">
        <v>187</v>
      </c>
      <c r="F135" s="67" t="str">
        <v>ELECTRICAL WORKS / Main BOQ / GIS - 66KV</v>
      </c>
      <c r="G135" s="67" t="str">
        <v>Three phase GIS longitudinal bus bar disconnector with rated current 2500 A for the sectionalizer.</v>
      </c>
      <c r="H135" s="67" t="str">
        <v>Site Delivery USD</v>
      </c>
      <c r="I135" s="67" t="str">
        <v>Cash In Site Delivery package: 66 kV GIS</v>
      </c>
      <c r="J135" s="67" t="str">
        <v>BSPRELGENG107</v>
      </c>
      <c r="K135" s="67" t="str">
        <v>BSPRELGENG107</v>
      </c>
      <c r="L135" s="68">
        <v>46294</v>
      </c>
      <c r="M135" s="68">
        <v>46294</v>
      </c>
      <c r="N135" s="67" t="str">
        <v>Delivery to Site  - 66 KV GIS &amp; GIB</v>
      </c>
      <c r="O135" s="67" t="str">
        <v>Delivery to Site  - 66 KV GIS &amp; GIB</v>
      </c>
    </row>
    <row r="136">
      <c r="A136" s="69" t="str">
        <v>Matched</v>
      </c>
      <c r="B136" s="67" t="str">
        <v>Cash In</v>
      </c>
      <c r="C136" s="67" t="str">
        <v>DEMO 220-66-11 kV G Cash in USD</v>
      </c>
      <c r="D136" s="67" t="str">
        <v>USD</v>
      </c>
      <c r="E136" s="67">
        <v>188</v>
      </c>
      <c r="F136" s="67" t="str">
        <v>ELECTRICAL WORKS / Main BOQ / GIS - 66KV</v>
      </c>
      <c r="G136" s="67" t="str">
        <v>Three phase GIS longitudinal bus bar disconnector with rated current 2500 A for the sectionalizer.</v>
      </c>
      <c r="H136" s="67" t="str">
        <v>Retention</v>
      </c>
      <c r="I136" s="67" t="str">
        <v>Cash In completion milestone</v>
      </c>
      <c r="J136" s="67" t="str">
        <v>BSKDGNGENGR07</v>
      </c>
      <c r="K136" s="67" t="str">
        <v>BSKDGNGENGR07</v>
      </c>
      <c r="L136" s="68">
        <v>46483</v>
      </c>
      <c r="M136" s="68">
        <v>46483</v>
      </c>
      <c r="N136" s="67" t="str">
        <v>Project Completion</v>
      </c>
      <c r="O136" s="67" t="str">
        <v>Project Completion</v>
      </c>
    </row>
    <row r="137">
      <c r="A137" s="69" t="str">
        <v>Matched</v>
      </c>
      <c r="B137" s="67" t="str">
        <v>Cash In</v>
      </c>
      <c r="C137" s="67" t="str">
        <v>DEMO 220-66-11 kV G Cash in USD</v>
      </c>
      <c r="D137" s="67" t="str">
        <v>USD</v>
      </c>
      <c r="E137" s="67">
        <v>190</v>
      </c>
      <c r="F137" s="67" t="str">
        <v>ELECTRICAL WORKS / Main BOQ / GIS - 66KV</v>
      </c>
      <c r="G137" s="67" t="str">
        <v>Three phase GIS circuit breaker for bus coupler 2500 Amp.</v>
      </c>
      <c r="H137" s="67" t="str">
        <v>Advanced Payment</v>
      </c>
      <c r="I137" s="67" t="str">
        <v>Cash In Advance Payment by currency</v>
      </c>
      <c r="J137" s="67" t="str">
        <v>BSKDGNGENGR05</v>
      </c>
      <c r="K137" s="67" t="str">
        <v>BSKDGNGENGR05</v>
      </c>
      <c r="L137" s="68">
        <v>46026</v>
      </c>
      <c r="M137" s="68">
        <v>46026</v>
      </c>
      <c r="N137" s="67" t="str">
        <v>Advanced Payment Foreign</v>
      </c>
      <c r="O137" s="67" t="str">
        <v>Advanced Payment Foreign</v>
      </c>
    </row>
    <row r="138">
      <c r="A138" s="69" t="str">
        <v>Matched</v>
      </c>
      <c r="B138" s="67" t="str">
        <v>Cash In</v>
      </c>
      <c r="C138" s="67" t="str">
        <v>DEMO 220-66-11 kV G Cash in USD</v>
      </c>
      <c r="D138" s="67" t="str">
        <v>USD</v>
      </c>
      <c r="E138" s="67">
        <v>191</v>
      </c>
      <c r="F138" s="67" t="str">
        <v>ELECTRICAL WORKS / Main BOQ / GIS - 66KV</v>
      </c>
      <c r="G138" s="67" t="str">
        <v>Three phase GIS circuit breaker for bus coupler 2500 Amp.</v>
      </c>
      <c r="H138" s="67" t="str">
        <v>Site Delivery USD</v>
      </c>
      <c r="I138" s="67" t="str">
        <v>Cash In Site Delivery package: 66 kV GIS</v>
      </c>
      <c r="J138" s="67" t="str">
        <v>BSPRELGENG107</v>
      </c>
      <c r="K138" s="67" t="str">
        <v>BSPRELGENG107</v>
      </c>
      <c r="L138" s="68">
        <v>46294</v>
      </c>
      <c r="M138" s="68">
        <v>46294</v>
      </c>
      <c r="N138" s="67" t="str">
        <v>Delivery to Site  - 66 KV GIS &amp; GIB</v>
      </c>
      <c r="O138" s="67" t="str">
        <v>Delivery to Site  - 66 KV GIS &amp; GIB</v>
      </c>
    </row>
    <row r="139">
      <c r="A139" s="69" t="str">
        <v>Matched</v>
      </c>
      <c r="B139" s="67" t="str">
        <v>Cash In</v>
      </c>
      <c r="C139" s="67" t="str">
        <v>DEMO 220-66-11 kV G Cash in USD</v>
      </c>
      <c r="D139" s="67" t="str">
        <v>USD</v>
      </c>
      <c r="E139" s="67">
        <v>192</v>
      </c>
      <c r="F139" s="67" t="str">
        <v>ELECTRICAL WORKS / Main BOQ / GIS - 66KV</v>
      </c>
      <c r="G139" s="67" t="str">
        <v>Three phase GIS circuit breaker for bus coupler 2500 Amp.</v>
      </c>
      <c r="H139" s="67" t="str">
        <v>Retention</v>
      </c>
      <c r="I139" s="67" t="str">
        <v>Cash In completion milestone</v>
      </c>
      <c r="J139" s="67" t="str">
        <v>BSKDGNGENGR07</v>
      </c>
      <c r="K139" s="67" t="str">
        <v>BSKDGNGENGR07</v>
      </c>
      <c r="L139" s="68">
        <v>46483</v>
      </c>
      <c r="M139" s="68">
        <v>46483</v>
      </c>
      <c r="N139" s="67" t="str">
        <v>Project Completion</v>
      </c>
      <c r="O139" s="67" t="str">
        <v>Project Completion</v>
      </c>
    </row>
    <row r="140">
      <c r="A140" s="69" t="str">
        <v>Matched</v>
      </c>
      <c r="B140" s="67" t="str">
        <v>Cash In</v>
      </c>
      <c r="C140" s="67" t="str">
        <v>DEMO 220-66-11 kV G Cash in USD</v>
      </c>
      <c r="D140" s="67" t="str">
        <v>USD</v>
      </c>
      <c r="E140" s="67">
        <v>194</v>
      </c>
      <c r="F140" s="67" t="str">
        <v>ELECTRICAL WORKS / Main BOQ / GIS - 66KV</v>
      </c>
      <c r="G140" s="67" t="str">
        <v xml:space="preserve">Three phase GIS busbar disconnectors for bus coupler  2500 A </v>
      </c>
      <c r="H140" s="67" t="str">
        <v>Advanced Payment</v>
      </c>
      <c r="I140" s="67" t="str">
        <v>Cash In Advance Payment by currency</v>
      </c>
      <c r="J140" s="67" t="str">
        <v>BSKDGNGENGR05</v>
      </c>
      <c r="K140" s="67" t="str">
        <v>BSKDGNGENGR05</v>
      </c>
      <c r="L140" s="68">
        <v>46026</v>
      </c>
      <c r="M140" s="68">
        <v>46026</v>
      </c>
      <c r="N140" s="67" t="str">
        <v>Advanced Payment Foreign</v>
      </c>
      <c r="O140" s="67" t="str">
        <v>Advanced Payment Foreign</v>
      </c>
    </row>
    <row r="141">
      <c r="A141" s="69" t="str">
        <v>Matched</v>
      </c>
      <c r="B141" s="67" t="str">
        <v>Cash In</v>
      </c>
      <c r="C141" s="67" t="str">
        <v>DEMO 220-66-11 kV G Cash in USD</v>
      </c>
      <c r="D141" s="67" t="str">
        <v>USD</v>
      </c>
      <c r="E141" s="67">
        <v>195</v>
      </c>
      <c r="F141" s="67" t="str">
        <v>ELECTRICAL WORKS / Main BOQ / GIS - 66KV</v>
      </c>
      <c r="G141" s="67" t="str">
        <v xml:space="preserve">Three phase GIS busbar disconnectors for bus coupler  2500 A </v>
      </c>
      <c r="H141" s="67" t="str">
        <v>Site Delivery USD</v>
      </c>
      <c r="I141" s="67" t="str">
        <v>Cash In Site Delivery package: 66 kV GIS</v>
      </c>
      <c r="J141" s="67" t="str">
        <v>BSPRELGENG107</v>
      </c>
      <c r="K141" s="67" t="str">
        <v>BSPRELGENG107</v>
      </c>
      <c r="L141" s="68">
        <v>46294</v>
      </c>
      <c r="M141" s="68">
        <v>46294</v>
      </c>
      <c r="N141" s="67" t="str">
        <v>Delivery to Site  - 66 KV GIS &amp; GIB</v>
      </c>
      <c r="O141" s="67" t="str">
        <v>Delivery to Site  - 66 KV GIS &amp; GIB</v>
      </c>
    </row>
    <row r="142">
      <c r="A142" s="69" t="str">
        <v>Matched</v>
      </c>
      <c r="B142" s="67" t="str">
        <v>Cash In</v>
      </c>
      <c r="C142" s="67" t="str">
        <v>DEMO 220-66-11 kV G Cash in USD</v>
      </c>
      <c r="D142" s="67" t="str">
        <v>USD</v>
      </c>
      <c r="E142" s="67">
        <v>196</v>
      </c>
      <c r="F142" s="67" t="str">
        <v>ELECTRICAL WORKS / Main BOQ / GIS - 66KV</v>
      </c>
      <c r="G142" s="67" t="str">
        <v xml:space="preserve">Three phase GIS busbar disconnectors for bus coupler  2500 A </v>
      </c>
      <c r="H142" s="67" t="str">
        <v>Retention</v>
      </c>
      <c r="I142" s="67" t="str">
        <v>Cash In completion milestone</v>
      </c>
      <c r="J142" s="67" t="str">
        <v>BSKDGNGENGR07</v>
      </c>
      <c r="K142" s="67" t="str">
        <v>BSKDGNGENGR07</v>
      </c>
      <c r="L142" s="68">
        <v>46483</v>
      </c>
      <c r="M142" s="68">
        <v>46483</v>
      </c>
      <c r="N142" s="67" t="str">
        <v>Project Completion</v>
      </c>
      <c r="O142" s="67" t="str">
        <v>Project Completion</v>
      </c>
    </row>
    <row r="143">
      <c r="A143" s="69" t="str">
        <v>Matched</v>
      </c>
      <c r="B143" s="67" t="str">
        <v>Cash In</v>
      </c>
      <c r="C143" s="67" t="str">
        <v>DEMO 220-66-11 kV G Cash in USD</v>
      </c>
      <c r="D143" s="67" t="str">
        <v>USD</v>
      </c>
      <c r="E143" s="67">
        <v>198</v>
      </c>
      <c r="F143" s="67" t="str">
        <v>ELECTRICAL WORKS / Main BOQ / GIS - 66KV</v>
      </c>
      <c r="G143" s="67" t="str">
        <v>Three phase GIS maintenance earth switch for bus coupler</v>
      </c>
      <c r="H143" s="67" t="str">
        <v>Advanced Payment</v>
      </c>
      <c r="I143" s="67" t="str">
        <v>Cash In Advance Payment by currency</v>
      </c>
      <c r="J143" s="67" t="str">
        <v>BSKDGNGENGR05</v>
      </c>
      <c r="K143" s="67" t="str">
        <v>BSKDGNGENGR05</v>
      </c>
      <c r="L143" s="68">
        <v>46026</v>
      </c>
      <c r="M143" s="68">
        <v>46026</v>
      </c>
      <c r="N143" s="67" t="str">
        <v>Advanced Payment Foreign</v>
      </c>
      <c r="O143" s="67" t="str">
        <v>Advanced Payment Foreign</v>
      </c>
    </row>
    <row r="144">
      <c r="A144" s="69" t="str">
        <v>Matched</v>
      </c>
      <c r="B144" s="67" t="str">
        <v>Cash In</v>
      </c>
      <c r="C144" s="67" t="str">
        <v>DEMO 220-66-11 kV G Cash in USD</v>
      </c>
      <c r="D144" s="67" t="str">
        <v>USD</v>
      </c>
      <c r="E144" s="67">
        <v>199</v>
      </c>
      <c r="F144" s="67" t="str">
        <v>ELECTRICAL WORKS / Main BOQ / GIS - 66KV</v>
      </c>
      <c r="G144" s="67" t="str">
        <v>Three phase GIS maintenance earth switch for bus coupler</v>
      </c>
      <c r="H144" s="67" t="str">
        <v>Site Delivery USD</v>
      </c>
      <c r="I144" s="67" t="str">
        <v>Cash In Site Delivery package: 66 kV GIS</v>
      </c>
      <c r="J144" s="67" t="str">
        <v>BSPRELGENG107</v>
      </c>
      <c r="K144" s="67" t="str">
        <v>BSPRELGENG107</v>
      </c>
      <c r="L144" s="68">
        <v>46294</v>
      </c>
      <c r="M144" s="68">
        <v>46294</v>
      </c>
      <c r="N144" s="67" t="str">
        <v>Delivery to Site  - 66 KV GIS &amp; GIB</v>
      </c>
      <c r="O144" s="67" t="str">
        <v>Delivery to Site  - 66 KV GIS &amp; GIB</v>
      </c>
    </row>
    <row r="145">
      <c r="A145" s="69" t="str">
        <v>Matched</v>
      </c>
      <c r="B145" s="67" t="str">
        <v>Cash In</v>
      </c>
      <c r="C145" s="67" t="str">
        <v>DEMO 220-66-11 kV G Cash in USD</v>
      </c>
      <c r="D145" s="67" t="str">
        <v>USD</v>
      </c>
      <c r="E145" s="67">
        <v>200</v>
      </c>
      <c r="F145" s="67" t="str">
        <v>ELECTRICAL WORKS / Main BOQ / GIS - 66KV</v>
      </c>
      <c r="G145" s="67" t="str">
        <v>Three phase GIS maintenance earth switch for bus coupler</v>
      </c>
      <c r="H145" s="67" t="str">
        <v>Retention</v>
      </c>
      <c r="I145" s="67" t="str">
        <v>Cash In completion milestone</v>
      </c>
      <c r="J145" s="67" t="str">
        <v>BSKDGNGENGR07</v>
      </c>
      <c r="K145" s="67" t="str">
        <v>BSKDGNGENGR07</v>
      </c>
      <c r="L145" s="68">
        <v>46483</v>
      </c>
      <c r="M145" s="68">
        <v>46483</v>
      </c>
      <c r="N145" s="67" t="str">
        <v>Project Completion</v>
      </c>
      <c r="O145" s="67" t="str">
        <v>Project Completion</v>
      </c>
    </row>
    <row r="146">
      <c r="A146" s="69" t="str">
        <v>Matched</v>
      </c>
      <c r="B146" s="67" t="str">
        <v>Cash In</v>
      </c>
      <c r="C146" s="67" t="str">
        <v>DEMO 220-66-11 kV G Cash in USD</v>
      </c>
      <c r="D146" s="67" t="str">
        <v>USD</v>
      </c>
      <c r="E146" s="67">
        <v>202</v>
      </c>
      <c r="F146" s="67" t="str">
        <v>ELECTRICAL WORKS / Main BOQ / GIS - 66KV</v>
      </c>
      <c r="G146" s="67" t="str">
        <v>Single phase current transformers for coupler bay  1250  2500 1 1 A  with two protection cores.</v>
      </c>
      <c r="H146" s="67" t="str">
        <v>Advanced Payment</v>
      </c>
      <c r="I146" s="67" t="str">
        <v>Cash In Advance Payment by currency</v>
      </c>
      <c r="J146" s="67" t="str">
        <v>BSKDGNGENGR05</v>
      </c>
      <c r="K146" s="67" t="str">
        <v>BSKDGNGENGR05</v>
      </c>
      <c r="L146" s="68">
        <v>46026</v>
      </c>
      <c r="M146" s="68">
        <v>46026</v>
      </c>
      <c r="N146" s="67" t="str">
        <v>Advanced Payment Foreign</v>
      </c>
      <c r="O146" s="67" t="str">
        <v>Advanced Payment Foreign</v>
      </c>
    </row>
    <row r="147">
      <c r="A147" s="69" t="str">
        <v>Matched</v>
      </c>
      <c r="B147" s="67" t="str">
        <v>Cash In</v>
      </c>
      <c r="C147" s="67" t="str">
        <v>DEMO 220-66-11 kV G Cash in USD</v>
      </c>
      <c r="D147" s="67" t="str">
        <v>USD</v>
      </c>
      <c r="E147" s="67">
        <v>203</v>
      </c>
      <c r="F147" s="67" t="str">
        <v>ELECTRICAL WORKS / Main BOQ / GIS - 66KV</v>
      </c>
      <c r="G147" s="67" t="str">
        <v>Single phase current transformers for coupler bay  1250  2500 1 1 A  with two protection cores.</v>
      </c>
      <c r="H147" s="67" t="str">
        <v>Site Delivery USD</v>
      </c>
      <c r="I147" s="67" t="str">
        <v>Cash In Site Delivery package: 66 kV GIS</v>
      </c>
      <c r="J147" s="67" t="str">
        <v>BSPRELGENG107</v>
      </c>
      <c r="K147" s="67" t="str">
        <v>BSPRELGENG107</v>
      </c>
      <c r="L147" s="68">
        <v>46294</v>
      </c>
      <c r="M147" s="68">
        <v>46294</v>
      </c>
      <c r="N147" s="67" t="str">
        <v>Delivery to Site  - 66 KV GIS &amp; GIB</v>
      </c>
      <c r="O147" s="67" t="str">
        <v>Delivery to Site  - 66 KV GIS &amp; GIB</v>
      </c>
    </row>
    <row r="148">
      <c r="A148" s="69" t="str">
        <v>Matched</v>
      </c>
      <c r="B148" s="67" t="str">
        <v>Cash In</v>
      </c>
      <c r="C148" s="67" t="str">
        <v>DEMO 220-66-11 kV G Cash in USD</v>
      </c>
      <c r="D148" s="67" t="str">
        <v>USD</v>
      </c>
      <c r="E148" s="67">
        <v>204</v>
      </c>
      <c r="F148" s="67" t="str">
        <v>ELECTRICAL WORKS / Main BOQ / GIS - 66KV</v>
      </c>
      <c r="G148" s="67" t="str">
        <v>Single phase current transformers for coupler bay  1250  2500 1 1 A  with two protection cores.</v>
      </c>
      <c r="H148" s="67" t="str">
        <v>Retention</v>
      </c>
      <c r="I148" s="67" t="str">
        <v>Cash In completion milestone</v>
      </c>
      <c r="J148" s="67" t="str">
        <v>BSKDGNGENGR07</v>
      </c>
      <c r="K148" s="67" t="str">
        <v>BSKDGNGENGR07</v>
      </c>
      <c r="L148" s="68">
        <v>46483</v>
      </c>
      <c r="M148" s="68">
        <v>46483</v>
      </c>
      <c r="N148" s="67" t="str">
        <v>Project Completion</v>
      </c>
      <c r="O148" s="67" t="str">
        <v>Project Completion</v>
      </c>
    </row>
    <row r="149">
      <c r="A149" s="69" t="str">
        <v>Matched</v>
      </c>
      <c r="B149" s="67" t="str">
        <v>Cash In</v>
      </c>
      <c r="C149" s="67" t="str">
        <v>DEMO 220-66-11 kV G Cash in USD</v>
      </c>
      <c r="D149" s="67" t="str">
        <v>USD</v>
      </c>
      <c r="E149" s="67">
        <v>206</v>
      </c>
      <c r="F149" s="67" t="str">
        <v>ELECTRICAL WORKS / Main BOQ / GIS - 66KV</v>
      </c>
      <c r="G149" s="67" t="str">
        <v>Single phase current transformer for coupler bay  1250 2500 1 1 A  with one protection core and one measuring core.</v>
      </c>
      <c r="H149" s="67" t="str">
        <v>Advanced Payment</v>
      </c>
      <c r="I149" s="67" t="str">
        <v>Cash In Advance Payment by currency</v>
      </c>
      <c r="J149" s="67" t="str">
        <v>BSKDGNGENGR05</v>
      </c>
      <c r="K149" s="67" t="str">
        <v>BSKDGNGENGR05</v>
      </c>
      <c r="L149" s="68">
        <v>46026</v>
      </c>
      <c r="M149" s="68">
        <v>46026</v>
      </c>
      <c r="N149" s="67" t="str">
        <v>Advanced Payment Foreign</v>
      </c>
      <c r="O149" s="67" t="str">
        <v>Advanced Payment Foreign</v>
      </c>
    </row>
    <row r="150">
      <c r="A150" s="69" t="str">
        <v>Matched</v>
      </c>
      <c r="B150" s="67" t="str">
        <v>Cash In</v>
      </c>
      <c r="C150" s="67" t="str">
        <v>DEMO 220-66-11 kV G Cash in USD</v>
      </c>
      <c r="D150" s="67" t="str">
        <v>USD</v>
      </c>
      <c r="E150" s="67">
        <v>207</v>
      </c>
      <c r="F150" s="67" t="str">
        <v>ELECTRICAL WORKS / Main BOQ / GIS - 66KV</v>
      </c>
      <c r="G150" s="67" t="str">
        <v>Single phase current transformer for coupler bay  1250 2500 1 1 A  with one protection core and one measuring core.</v>
      </c>
      <c r="H150" s="67" t="str">
        <v>Site Delivery USD</v>
      </c>
      <c r="I150" s="67" t="str">
        <v>Cash In Site Delivery package: 66 kV GIS</v>
      </c>
      <c r="J150" s="67" t="str">
        <v>BSPRELGENG107</v>
      </c>
      <c r="K150" s="67" t="str">
        <v>BSPRELGENG107</v>
      </c>
      <c r="L150" s="68">
        <v>46294</v>
      </c>
      <c r="M150" s="68">
        <v>46294</v>
      </c>
      <c r="N150" s="67" t="str">
        <v>Delivery to Site  - 66 KV GIS &amp; GIB</v>
      </c>
      <c r="O150" s="67" t="str">
        <v>Delivery to Site  - 66 KV GIS &amp; GIB</v>
      </c>
    </row>
    <row r="151">
      <c r="A151" s="69" t="str">
        <v>Matched</v>
      </c>
      <c r="B151" s="67" t="str">
        <v>Cash In</v>
      </c>
      <c r="C151" s="67" t="str">
        <v>DEMO 220-66-11 kV G Cash in USD</v>
      </c>
      <c r="D151" s="67" t="str">
        <v>USD</v>
      </c>
      <c r="E151" s="67">
        <v>208</v>
      </c>
      <c r="F151" s="67" t="str">
        <v>ELECTRICAL WORKS / Main BOQ / GIS - 66KV</v>
      </c>
      <c r="G151" s="67" t="str">
        <v>Single phase current transformer for coupler bay  1250 2500 1 1 A  with one protection core and one measuring core.</v>
      </c>
      <c r="H151" s="67" t="str">
        <v>Retention</v>
      </c>
      <c r="I151" s="67" t="str">
        <v>Cash In completion milestone</v>
      </c>
      <c r="J151" s="67" t="str">
        <v>BSKDGNGENGR07</v>
      </c>
      <c r="K151" s="67" t="str">
        <v>BSKDGNGENGR07</v>
      </c>
      <c r="L151" s="68">
        <v>46483</v>
      </c>
      <c r="M151" s="68">
        <v>46483</v>
      </c>
      <c r="N151" s="67" t="str">
        <v>Project Completion</v>
      </c>
      <c r="O151" s="67" t="str">
        <v>Project Completion</v>
      </c>
    </row>
    <row r="152">
      <c r="A152" s="69" t="str">
        <v>Matched</v>
      </c>
      <c r="B152" s="67" t="str">
        <v>Cash In</v>
      </c>
      <c r="C152" s="67" t="str">
        <v>DEMO 220-66-11 kV G Cash in USD</v>
      </c>
      <c r="D152" s="67" t="str">
        <v>USD</v>
      </c>
      <c r="E152" s="67">
        <v>210</v>
      </c>
      <c r="F152" s="67" t="str">
        <v>ELECTRICAL WORKS / Main BOQ / GIS - 66KV</v>
      </c>
      <c r="G152" s="67" t="str">
        <v>Three phase GIS longitudinal bus bar disconnector with rated current 2500 A complete with earth switch for future extension.</v>
      </c>
      <c r="H152" s="67" t="str">
        <v>Advanced Payment</v>
      </c>
      <c r="I152" s="67" t="str">
        <v>Cash In Advance Payment by currency</v>
      </c>
      <c r="J152" s="67" t="str">
        <v>BSKDGNGENGR05</v>
      </c>
      <c r="K152" s="67" t="str">
        <v>BSKDGNGENGR05</v>
      </c>
      <c r="L152" s="68">
        <v>46026</v>
      </c>
      <c r="M152" s="68">
        <v>46026</v>
      </c>
      <c r="N152" s="67" t="str">
        <v>Advanced Payment Foreign</v>
      </c>
      <c r="O152" s="67" t="str">
        <v>Advanced Payment Foreign</v>
      </c>
    </row>
    <row r="153">
      <c r="A153" s="69" t="str">
        <v>Matched</v>
      </c>
      <c r="B153" s="67" t="str">
        <v>Cash In</v>
      </c>
      <c r="C153" s="67" t="str">
        <v>DEMO 220-66-11 kV G Cash in USD</v>
      </c>
      <c r="D153" s="67" t="str">
        <v>USD</v>
      </c>
      <c r="E153" s="67">
        <v>211</v>
      </c>
      <c r="F153" s="67" t="str">
        <v>ELECTRICAL WORKS / Main BOQ / GIS - 66KV</v>
      </c>
      <c r="G153" s="67" t="str">
        <v>Three phase GIS longitudinal bus bar disconnector with rated current 2500 A complete with earth switch for future extension.</v>
      </c>
      <c r="H153" s="67" t="str">
        <v>Site Delivery USD</v>
      </c>
      <c r="I153" s="67" t="str">
        <v>Cash In Site Delivery package: 66 kV GIS</v>
      </c>
      <c r="J153" s="67" t="str">
        <v>BSPRELGENG107</v>
      </c>
      <c r="K153" s="67" t="str">
        <v>BSPRELGENG107</v>
      </c>
      <c r="L153" s="68">
        <v>46294</v>
      </c>
      <c r="M153" s="68">
        <v>46294</v>
      </c>
      <c r="N153" s="67" t="str">
        <v>Delivery to Site  - 66 KV GIS &amp; GIB</v>
      </c>
      <c r="O153" s="67" t="str">
        <v>Delivery to Site  - 66 KV GIS &amp; GIB</v>
      </c>
    </row>
    <row r="154">
      <c r="A154" s="69" t="str">
        <v>Matched</v>
      </c>
      <c r="B154" s="67" t="str">
        <v>Cash In</v>
      </c>
      <c r="C154" s="67" t="str">
        <v>DEMO 220-66-11 kV G Cash in USD</v>
      </c>
      <c r="D154" s="67" t="str">
        <v>USD</v>
      </c>
      <c r="E154" s="67">
        <v>212</v>
      </c>
      <c r="F154" s="67" t="str">
        <v>ELECTRICAL WORKS / Main BOQ / GIS - 66KV</v>
      </c>
      <c r="G154" s="67" t="str">
        <v>Three phase GIS longitudinal bus bar disconnector with rated current 2500 A complete with earth switch for future extension.</v>
      </c>
      <c r="H154" s="67" t="str">
        <v>Retention</v>
      </c>
      <c r="I154" s="67" t="str">
        <v>Cash In completion milestone</v>
      </c>
      <c r="J154" s="67" t="str">
        <v>BSKDGNGENGR07</v>
      </c>
      <c r="K154" s="67" t="str">
        <v>BSKDGNGENGR07</v>
      </c>
      <c r="L154" s="68">
        <v>46483</v>
      </c>
      <c r="M154" s="68">
        <v>46483</v>
      </c>
      <c r="N154" s="67" t="str">
        <v>Project Completion</v>
      </c>
      <c r="O154" s="67" t="str">
        <v>Project Completion</v>
      </c>
    </row>
    <row r="155">
      <c r="A155" s="69" t="str">
        <v>Matched</v>
      </c>
      <c r="B155" s="67" t="str">
        <v>Cash In</v>
      </c>
      <c r="C155" s="67" t="str">
        <v>DEMO 220-66-11 kV G Cash in USD</v>
      </c>
      <c r="D155" s="67" t="str">
        <v>USD</v>
      </c>
      <c r="E155" s="67">
        <v>214</v>
      </c>
      <c r="F155" s="67" t="str">
        <v>ELECTRICAL WORKS / Main BOQ / GIS - 66KV</v>
      </c>
      <c r="G155" s="67" t="str">
        <v>Three phase GIS circuit breakers  1600 A  for Cable feeders.</v>
      </c>
      <c r="H155" s="67" t="str">
        <v>Advanced Payment</v>
      </c>
      <c r="I155" s="67" t="str">
        <v>Cash In Advance Payment by currency</v>
      </c>
      <c r="J155" s="67" t="str">
        <v>BSKDGNGENGR05</v>
      </c>
      <c r="K155" s="67" t="str">
        <v>BSKDGNGENGR05</v>
      </c>
      <c r="L155" s="68">
        <v>46026</v>
      </c>
      <c r="M155" s="68">
        <v>46026</v>
      </c>
      <c r="N155" s="67" t="str">
        <v>Advanced Payment Foreign</v>
      </c>
      <c r="O155" s="67" t="str">
        <v>Advanced Payment Foreign</v>
      </c>
    </row>
    <row r="156">
      <c r="A156" s="69" t="str">
        <v>Matched</v>
      </c>
      <c r="B156" s="67" t="str">
        <v>Cash In</v>
      </c>
      <c r="C156" s="67" t="str">
        <v>DEMO 220-66-11 kV G Cash in USD</v>
      </c>
      <c r="D156" s="67" t="str">
        <v>USD</v>
      </c>
      <c r="E156" s="67">
        <v>215</v>
      </c>
      <c r="F156" s="67" t="str">
        <v>ELECTRICAL WORKS / Main BOQ / GIS - 66KV</v>
      </c>
      <c r="G156" s="67" t="str">
        <v>Three phase GIS circuit breakers  1600 A  for Cable feeders.</v>
      </c>
      <c r="H156" s="67" t="str">
        <v>Site Delivery USD</v>
      </c>
      <c r="I156" s="67" t="str">
        <v>Cash In Site Delivery package: 66 kV GIS</v>
      </c>
      <c r="J156" s="67" t="str">
        <v>BSPRELGENG107</v>
      </c>
      <c r="K156" s="67" t="str">
        <v>BSPRELGENG107</v>
      </c>
      <c r="L156" s="68">
        <v>46294</v>
      </c>
      <c r="M156" s="68">
        <v>46294</v>
      </c>
      <c r="N156" s="67" t="str">
        <v>Delivery to Site  - 66 KV GIS &amp; GIB</v>
      </c>
      <c r="O156" s="67" t="str">
        <v>Delivery to Site  - 66 KV GIS &amp; GIB</v>
      </c>
    </row>
    <row r="157">
      <c r="A157" s="69" t="str">
        <v>Matched</v>
      </c>
      <c r="B157" s="67" t="str">
        <v>Cash In</v>
      </c>
      <c r="C157" s="67" t="str">
        <v>DEMO 220-66-11 kV G Cash in USD</v>
      </c>
      <c r="D157" s="67" t="str">
        <v>USD</v>
      </c>
      <c r="E157" s="67">
        <v>216</v>
      </c>
      <c r="F157" s="67" t="str">
        <v>ELECTRICAL WORKS / Main BOQ / GIS - 66KV</v>
      </c>
      <c r="G157" s="67" t="str">
        <v>Three phase GIS circuit breakers  1600 A  for Cable feeders.</v>
      </c>
      <c r="H157" s="67" t="str">
        <v>Retention</v>
      </c>
      <c r="I157" s="67" t="str">
        <v>Cash In completion milestone</v>
      </c>
      <c r="J157" s="67" t="str">
        <v>BSKDGNGENGR07</v>
      </c>
      <c r="K157" s="67" t="str">
        <v>BSKDGNGENGR07</v>
      </c>
      <c r="L157" s="68">
        <v>46483</v>
      </c>
      <c r="M157" s="68">
        <v>46483</v>
      </c>
      <c r="N157" s="67" t="str">
        <v>Project Completion</v>
      </c>
      <c r="O157" s="67" t="str">
        <v>Project Completion</v>
      </c>
    </row>
    <row r="158">
      <c r="A158" s="69" t="str">
        <v>Matched</v>
      </c>
      <c r="B158" s="67" t="str">
        <v>Cash In</v>
      </c>
      <c r="C158" s="67" t="str">
        <v>DEMO 220-66-11 kV G Cash in USD</v>
      </c>
      <c r="D158" s="67" t="str">
        <v>USD</v>
      </c>
      <c r="E158" s="67">
        <v>218</v>
      </c>
      <c r="F158" s="67" t="str">
        <v>ELECTRICAL WORKS / Main BOQ / GIS - 66KV</v>
      </c>
      <c r="G158" s="67" t="str">
        <v>Three phase GIS busbar disconnectors  1600 A  for Cable feeders .</v>
      </c>
      <c r="H158" s="67" t="str">
        <v>Advanced Payment</v>
      </c>
      <c r="I158" s="67" t="str">
        <v>Cash In Advance Payment by currency</v>
      </c>
      <c r="J158" s="67" t="str">
        <v>BSKDGNGENGR05</v>
      </c>
      <c r="K158" s="67" t="str">
        <v>BSKDGNGENGR05</v>
      </c>
      <c r="L158" s="68">
        <v>46026</v>
      </c>
      <c r="M158" s="68">
        <v>46026</v>
      </c>
      <c r="N158" s="67" t="str">
        <v>Advanced Payment Foreign</v>
      </c>
      <c r="O158" s="67" t="str">
        <v>Advanced Payment Foreign</v>
      </c>
    </row>
    <row r="159">
      <c r="A159" s="69" t="str">
        <v>Matched</v>
      </c>
      <c r="B159" s="67" t="str">
        <v>Cash In</v>
      </c>
      <c r="C159" s="67" t="str">
        <v>DEMO 220-66-11 kV G Cash in USD</v>
      </c>
      <c r="D159" s="67" t="str">
        <v>USD</v>
      </c>
      <c r="E159" s="67">
        <v>219</v>
      </c>
      <c r="F159" s="67" t="str">
        <v>ELECTRICAL WORKS / Main BOQ / GIS - 66KV</v>
      </c>
      <c r="G159" s="67" t="str">
        <v>Three phase GIS busbar disconnectors  1600 A  for Cable feeders .</v>
      </c>
      <c r="H159" s="67" t="str">
        <v>Site Delivery USD</v>
      </c>
      <c r="I159" s="67" t="str">
        <v>Cash In Site Delivery package: 66 kV GIS</v>
      </c>
      <c r="J159" s="67" t="str">
        <v>BSPRELGENG107</v>
      </c>
      <c r="K159" s="67" t="str">
        <v>BSPRELGENG107</v>
      </c>
      <c r="L159" s="68">
        <v>46294</v>
      </c>
      <c r="M159" s="68">
        <v>46294</v>
      </c>
      <c r="N159" s="67" t="str">
        <v>Delivery to Site  - 66 KV GIS &amp; GIB</v>
      </c>
      <c r="O159" s="67" t="str">
        <v>Delivery to Site  - 66 KV GIS &amp; GIB</v>
      </c>
    </row>
    <row r="160">
      <c r="A160" s="69" t="str">
        <v>Matched</v>
      </c>
      <c r="B160" s="67" t="str">
        <v>Cash In</v>
      </c>
      <c r="C160" s="67" t="str">
        <v>DEMO 220-66-11 kV G Cash in USD</v>
      </c>
      <c r="D160" s="67" t="str">
        <v>USD</v>
      </c>
      <c r="E160" s="67">
        <v>220</v>
      </c>
      <c r="F160" s="67" t="str">
        <v>ELECTRICAL WORKS / Main BOQ / GIS - 66KV</v>
      </c>
      <c r="G160" s="67" t="str">
        <v>Three phase GIS busbar disconnectors  1600 A  for Cable feeders .</v>
      </c>
      <c r="H160" s="67" t="str">
        <v>Retention</v>
      </c>
      <c r="I160" s="67" t="str">
        <v>Cash In completion milestone</v>
      </c>
      <c r="J160" s="67" t="str">
        <v>BSKDGNGENGR07</v>
      </c>
      <c r="K160" s="67" t="str">
        <v>BSKDGNGENGR07</v>
      </c>
      <c r="L160" s="68">
        <v>46483</v>
      </c>
      <c r="M160" s="68">
        <v>46483</v>
      </c>
      <c r="N160" s="67" t="str">
        <v>Project Completion</v>
      </c>
      <c r="O160" s="67" t="str">
        <v>Project Completion</v>
      </c>
    </row>
    <row r="161">
      <c r="A161" s="69" t="str">
        <v>Matched</v>
      </c>
      <c r="B161" s="67" t="str">
        <v>Cash In</v>
      </c>
      <c r="C161" s="67" t="str">
        <v>DEMO 220-66-11 kV G Cash in USD</v>
      </c>
      <c r="D161" s="67" t="str">
        <v>USD</v>
      </c>
      <c r="E161" s="67">
        <v>222</v>
      </c>
      <c r="F161" s="67" t="str">
        <v>ELECTRICAL WORKS / Main BOQ / GIS - 66KV</v>
      </c>
      <c r="G161" s="67" t="str">
        <v>Three phase GIS line disconnectors  1600 A  for Cable feeders.</v>
      </c>
      <c r="H161" s="67" t="str">
        <v>Advanced Payment</v>
      </c>
      <c r="I161" s="67" t="str">
        <v>Cash In Advance Payment by currency</v>
      </c>
      <c r="J161" s="67" t="str">
        <v>BSKDGNGENGR05</v>
      </c>
      <c r="K161" s="67" t="str">
        <v>BSKDGNGENGR05</v>
      </c>
      <c r="L161" s="68">
        <v>46026</v>
      </c>
      <c r="M161" s="68">
        <v>46026</v>
      </c>
      <c r="N161" s="67" t="str">
        <v>Advanced Payment Foreign</v>
      </c>
      <c r="O161" s="67" t="str">
        <v>Advanced Payment Foreign</v>
      </c>
    </row>
    <row r="162">
      <c r="A162" s="69" t="str">
        <v>Matched</v>
      </c>
      <c r="B162" s="67" t="str">
        <v>Cash In</v>
      </c>
      <c r="C162" s="67" t="str">
        <v>DEMO 220-66-11 kV G Cash in USD</v>
      </c>
      <c r="D162" s="67" t="str">
        <v>USD</v>
      </c>
      <c r="E162" s="67">
        <v>223</v>
      </c>
      <c r="F162" s="67" t="str">
        <v>ELECTRICAL WORKS / Main BOQ / GIS - 66KV</v>
      </c>
      <c r="G162" s="67" t="str">
        <v>Three phase GIS line disconnectors  1600 A  for Cable feeders.</v>
      </c>
      <c r="H162" s="67" t="str">
        <v>Site Delivery USD</v>
      </c>
      <c r="I162" s="67" t="str">
        <v>Cash In Site Delivery package: 66 kV GIS</v>
      </c>
      <c r="J162" s="67" t="str">
        <v>BSPRELGENG107</v>
      </c>
      <c r="K162" s="67" t="str">
        <v>BSPRELGENG107</v>
      </c>
      <c r="L162" s="68">
        <v>46294</v>
      </c>
      <c r="M162" s="68">
        <v>46294</v>
      </c>
      <c r="N162" s="67" t="str">
        <v>Delivery to Site  - 66 KV GIS &amp; GIB</v>
      </c>
      <c r="O162" s="67" t="str">
        <v>Delivery to Site  - 66 KV GIS &amp; GIB</v>
      </c>
    </row>
    <row r="163">
      <c r="A163" s="69" t="str">
        <v>Matched</v>
      </c>
      <c r="B163" s="67" t="str">
        <v>Cash In</v>
      </c>
      <c r="C163" s="67" t="str">
        <v>DEMO 220-66-11 kV G Cash in USD</v>
      </c>
      <c r="D163" s="67" t="str">
        <v>USD</v>
      </c>
      <c r="E163" s="67">
        <v>224</v>
      </c>
      <c r="F163" s="67" t="str">
        <v>ELECTRICAL WORKS / Main BOQ / GIS - 66KV</v>
      </c>
      <c r="G163" s="67" t="str">
        <v>Three phase GIS line disconnectors  1600 A  for Cable feeders.</v>
      </c>
      <c r="H163" s="67" t="str">
        <v>Retention</v>
      </c>
      <c r="I163" s="67" t="str">
        <v>Cash In completion milestone</v>
      </c>
      <c r="J163" s="67" t="str">
        <v>BSKDGNGENGR07</v>
      </c>
      <c r="K163" s="67" t="str">
        <v>BSKDGNGENGR07</v>
      </c>
      <c r="L163" s="68">
        <v>46483</v>
      </c>
      <c r="M163" s="68">
        <v>46483</v>
      </c>
      <c r="N163" s="67" t="str">
        <v>Project Completion</v>
      </c>
      <c r="O163" s="67" t="str">
        <v>Project Completion</v>
      </c>
    </row>
    <row r="164">
      <c r="A164" s="69" t="str">
        <v>Matched</v>
      </c>
      <c r="B164" s="67" t="str">
        <v>Cash In</v>
      </c>
      <c r="C164" s="67" t="str">
        <v>DEMO 220-66-11 kV G Cash in USD</v>
      </c>
      <c r="D164" s="67" t="str">
        <v>USD</v>
      </c>
      <c r="E164" s="67">
        <v>226</v>
      </c>
      <c r="F164" s="67" t="str">
        <v>ELECTRICAL WORKS / Main BOQ / GIS - 66KV</v>
      </c>
      <c r="G164" s="67" t="str">
        <v>Three phase GIS maintenance earthing switch for cable feeders.</v>
      </c>
      <c r="H164" s="67" t="str">
        <v>Advanced Payment</v>
      </c>
      <c r="I164" s="67" t="str">
        <v>Cash In Advance Payment by currency</v>
      </c>
      <c r="J164" s="67" t="str">
        <v>BSKDGNGENGR05</v>
      </c>
      <c r="K164" s="67" t="str">
        <v>BSKDGNGENGR05</v>
      </c>
      <c r="L164" s="68">
        <v>46026</v>
      </c>
      <c r="M164" s="68">
        <v>46026</v>
      </c>
      <c r="N164" s="67" t="str">
        <v>Advanced Payment Foreign</v>
      </c>
      <c r="O164" s="67" t="str">
        <v>Advanced Payment Foreign</v>
      </c>
    </row>
    <row r="165">
      <c r="A165" s="69" t="str">
        <v>Matched</v>
      </c>
      <c r="B165" s="67" t="str">
        <v>Cash In</v>
      </c>
      <c r="C165" s="67" t="str">
        <v>DEMO 220-66-11 kV G Cash in USD</v>
      </c>
      <c r="D165" s="67" t="str">
        <v>USD</v>
      </c>
      <c r="E165" s="67">
        <v>227</v>
      </c>
      <c r="F165" s="67" t="str">
        <v>ELECTRICAL WORKS / Main BOQ / GIS - 66KV</v>
      </c>
      <c r="G165" s="67" t="str">
        <v>Three phase GIS maintenance earthing switch for cable feeders.</v>
      </c>
      <c r="H165" s="67" t="str">
        <v>Site Delivery USD</v>
      </c>
      <c r="I165" s="67" t="str">
        <v>Cash In Site Delivery package: 66 kV GIS</v>
      </c>
      <c r="J165" s="67" t="str">
        <v>BSPRELGENG107</v>
      </c>
      <c r="K165" s="67" t="str">
        <v>BSPRELGENG107</v>
      </c>
      <c r="L165" s="68">
        <v>46294</v>
      </c>
      <c r="M165" s="68">
        <v>46294</v>
      </c>
      <c r="N165" s="67" t="str">
        <v>Delivery to Site  - 66 KV GIS &amp; GIB</v>
      </c>
      <c r="O165" s="67" t="str">
        <v>Delivery to Site  - 66 KV GIS &amp; GIB</v>
      </c>
    </row>
    <row r="166">
      <c r="A166" s="69" t="str">
        <v>Matched</v>
      </c>
      <c r="B166" s="67" t="str">
        <v>Cash In</v>
      </c>
      <c r="C166" s="67" t="str">
        <v>DEMO 220-66-11 kV G Cash in USD</v>
      </c>
      <c r="D166" s="67" t="str">
        <v>USD</v>
      </c>
      <c r="E166" s="67">
        <v>228</v>
      </c>
      <c r="F166" s="67" t="str">
        <v>ELECTRICAL WORKS / Main BOQ / GIS - 66KV</v>
      </c>
      <c r="G166" s="67" t="str">
        <v>Three phase GIS maintenance earthing switch for cable feeders.</v>
      </c>
      <c r="H166" s="67" t="str">
        <v>Retention</v>
      </c>
      <c r="I166" s="67" t="str">
        <v>Cash In completion milestone</v>
      </c>
      <c r="J166" s="67" t="str">
        <v>BSKDGNGENGR07</v>
      </c>
      <c r="K166" s="67" t="str">
        <v>BSKDGNGENGR07</v>
      </c>
      <c r="L166" s="68">
        <v>46483</v>
      </c>
      <c r="M166" s="68">
        <v>46483</v>
      </c>
      <c r="N166" s="67" t="str">
        <v>Project Completion</v>
      </c>
      <c r="O166" s="67" t="str">
        <v>Project Completion</v>
      </c>
    </row>
    <row r="167">
      <c r="A167" s="69" t="str">
        <v>Matched</v>
      </c>
      <c r="B167" s="67" t="str">
        <v>Cash In</v>
      </c>
      <c r="C167" s="67" t="str">
        <v>DEMO 220-66-11 kV G Cash in USD</v>
      </c>
      <c r="D167" s="67" t="str">
        <v>USD</v>
      </c>
      <c r="E167" s="67">
        <v>230</v>
      </c>
      <c r="F167" s="67" t="str">
        <v>ELECTRICAL WORKS / Main BOQ / GIS - 66KV</v>
      </c>
      <c r="G167" s="67" t="str">
        <v>Three phase GIS high speed earthing switch for cable feeders</v>
      </c>
      <c r="H167" s="67" t="str">
        <v>Advanced Payment</v>
      </c>
      <c r="I167" s="67" t="str">
        <v>Cash In Advance Payment by currency</v>
      </c>
      <c r="J167" s="67" t="str">
        <v>BSKDGNGENGR05</v>
      </c>
      <c r="K167" s="67" t="str">
        <v>BSKDGNGENGR05</v>
      </c>
      <c r="L167" s="68">
        <v>46026</v>
      </c>
      <c r="M167" s="68">
        <v>46026</v>
      </c>
      <c r="N167" s="67" t="str">
        <v>Advanced Payment Foreign</v>
      </c>
      <c r="O167" s="67" t="str">
        <v>Advanced Payment Foreign</v>
      </c>
    </row>
    <row r="168">
      <c r="A168" s="69" t="str">
        <v>Matched</v>
      </c>
      <c r="B168" s="67" t="str">
        <v>Cash In</v>
      </c>
      <c r="C168" s="67" t="str">
        <v>DEMO 220-66-11 kV G Cash in USD</v>
      </c>
      <c r="D168" s="67" t="str">
        <v>USD</v>
      </c>
      <c r="E168" s="67">
        <v>231</v>
      </c>
      <c r="F168" s="67" t="str">
        <v>ELECTRICAL WORKS / Main BOQ / GIS - 66KV</v>
      </c>
      <c r="G168" s="67" t="str">
        <v>Three phase GIS high speed earthing switch for cable feeders</v>
      </c>
      <c r="H168" s="67" t="str">
        <v>Site Delivery USD</v>
      </c>
      <c r="I168" s="67" t="str">
        <v>Cash In Site Delivery package: 66 kV GIS</v>
      </c>
      <c r="J168" s="67" t="str">
        <v>BSPRELGENG107</v>
      </c>
      <c r="K168" s="67" t="str">
        <v>BSPRELGENG107</v>
      </c>
      <c r="L168" s="68">
        <v>46294</v>
      </c>
      <c r="M168" s="68">
        <v>46294</v>
      </c>
      <c r="N168" s="67" t="str">
        <v>Delivery to Site  - 66 KV GIS &amp; GIB</v>
      </c>
      <c r="O168" s="67" t="str">
        <v>Delivery to Site  - 66 KV GIS &amp; GIB</v>
      </c>
    </row>
    <row r="169">
      <c r="A169" s="69" t="str">
        <v>Matched</v>
      </c>
      <c r="B169" s="67" t="str">
        <v>Cash In</v>
      </c>
      <c r="C169" s="67" t="str">
        <v>DEMO 220-66-11 kV G Cash in USD</v>
      </c>
      <c r="D169" s="67" t="str">
        <v>USD</v>
      </c>
      <c r="E169" s="67">
        <v>232</v>
      </c>
      <c r="F169" s="67" t="str">
        <v>ELECTRICAL WORKS / Main BOQ / GIS - 66KV</v>
      </c>
      <c r="G169" s="67" t="str">
        <v>Three phase GIS high speed earthing switch for cable feeders</v>
      </c>
      <c r="H169" s="67" t="str">
        <v>Retention</v>
      </c>
      <c r="I169" s="67" t="str">
        <v>Cash In completion milestone</v>
      </c>
      <c r="J169" s="67" t="str">
        <v>BSKDGNGENGR07</v>
      </c>
      <c r="K169" s="67" t="str">
        <v>BSKDGNGENGR07</v>
      </c>
      <c r="L169" s="68">
        <v>46483</v>
      </c>
      <c r="M169" s="68">
        <v>46483</v>
      </c>
      <c r="N169" s="67" t="str">
        <v>Project Completion</v>
      </c>
      <c r="O169" s="67" t="str">
        <v>Project Completion</v>
      </c>
    </row>
    <row r="170">
      <c r="A170" s="69" t="str">
        <v>Matched</v>
      </c>
      <c r="B170" s="67" t="str">
        <v>Cash In</v>
      </c>
      <c r="C170" s="67" t="str">
        <v>DEMO 220-66-11 kV G Cash in USD</v>
      </c>
      <c r="D170" s="67" t="str">
        <v>USD</v>
      </c>
      <c r="E170" s="67">
        <v>234</v>
      </c>
      <c r="F170" s="67" t="str">
        <v>ELECTRICAL WORKS / Main BOQ / GIS - 66KV</v>
      </c>
      <c r="G170" s="67" t="str">
        <v>Three single phase GIS inductive voltage transformer complete with its disconnector and earthing switch as specified for cable feeders 66 3:0.1 3:0.1 3 kV.</v>
      </c>
      <c r="H170" s="67" t="str">
        <v>Advanced Payment</v>
      </c>
      <c r="I170" s="67" t="str">
        <v>Cash In Advance Payment by currency</v>
      </c>
      <c r="J170" s="67" t="str">
        <v>BSKDGNGENGR05</v>
      </c>
      <c r="K170" s="67" t="str">
        <v>BSKDGNGENGR05</v>
      </c>
      <c r="L170" s="68">
        <v>46026</v>
      </c>
      <c r="M170" s="68">
        <v>46026</v>
      </c>
      <c r="N170" s="67" t="str">
        <v>Advanced Payment Foreign</v>
      </c>
      <c r="O170" s="67" t="str">
        <v>Advanced Payment Foreign</v>
      </c>
    </row>
    <row r="171">
      <c r="A171" s="69" t="str">
        <v>Matched</v>
      </c>
      <c r="B171" s="67" t="str">
        <v>Cash In</v>
      </c>
      <c r="C171" s="67" t="str">
        <v>DEMO 220-66-11 kV G Cash in USD</v>
      </c>
      <c r="D171" s="67" t="str">
        <v>USD</v>
      </c>
      <c r="E171" s="67">
        <v>235</v>
      </c>
      <c r="F171" s="67" t="str">
        <v>ELECTRICAL WORKS / Main BOQ / GIS - 66KV</v>
      </c>
      <c r="G171" s="67" t="str">
        <v>Three single phase GIS inductive voltage transformer complete with its disconnector and earthing switch as specified for cable feeders 66 3:0.1 3:0.1 3 kV.</v>
      </c>
      <c r="H171" s="67" t="str">
        <v>Site Delivery USD</v>
      </c>
      <c r="I171" s="67" t="str">
        <v>Cash In Site Delivery package: 66 kV GIS</v>
      </c>
      <c r="J171" s="67" t="str">
        <v>BSPRELGENG107</v>
      </c>
      <c r="K171" s="67" t="str">
        <v>BSPRELGENG107</v>
      </c>
      <c r="L171" s="68">
        <v>46294</v>
      </c>
      <c r="M171" s="68">
        <v>46294</v>
      </c>
      <c r="N171" s="67" t="str">
        <v>Delivery to Site  - 66 KV GIS &amp; GIB</v>
      </c>
      <c r="O171" s="67" t="str">
        <v>Delivery to Site  - 66 KV GIS &amp; GIB</v>
      </c>
    </row>
    <row r="172">
      <c r="A172" s="69" t="str">
        <v>Matched</v>
      </c>
      <c r="B172" s="67" t="str">
        <v>Cash In</v>
      </c>
      <c r="C172" s="67" t="str">
        <v>DEMO 220-66-11 kV G Cash in USD</v>
      </c>
      <c r="D172" s="67" t="str">
        <v>USD</v>
      </c>
      <c r="E172" s="67">
        <v>236</v>
      </c>
      <c r="F172" s="67" t="str">
        <v>ELECTRICAL WORKS / Main BOQ / GIS - 66KV</v>
      </c>
      <c r="G172" s="67" t="str">
        <v>Three single phase GIS inductive voltage transformer complete with its disconnector and earthing switch as specified for cable feeders 66 3:0.1 3:0.1 3 kV.</v>
      </c>
      <c r="H172" s="67" t="str">
        <v>Retention</v>
      </c>
      <c r="I172" s="67" t="str">
        <v>Cash In completion milestone</v>
      </c>
      <c r="J172" s="67" t="str">
        <v>BSKDGNGENGR07</v>
      </c>
      <c r="K172" s="67" t="str">
        <v>BSKDGNGENGR07</v>
      </c>
      <c r="L172" s="68">
        <v>46483</v>
      </c>
      <c r="M172" s="68">
        <v>46483</v>
      </c>
      <c r="N172" s="67" t="str">
        <v>Project Completion</v>
      </c>
      <c r="O172" s="67" t="str">
        <v>Project Completion</v>
      </c>
    </row>
    <row r="173">
      <c r="A173" s="69" t="str">
        <v>Matched</v>
      </c>
      <c r="B173" s="67" t="str">
        <v>Cash In</v>
      </c>
      <c r="C173" s="67" t="str">
        <v>DEMO 220-66-11 kV G Cash in USD</v>
      </c>
      <c r="D173" s="67" t="str">
        <v>USD</v>
      </c>
      <c r="E173" s="67">
        <v>238</v>
      </c>
      <c r="F173" s="67" t="str">
        <v>ELECTRICAL WORKS / Main BOQ / GIS - 66KV</v>
      </c>
      <c r="G173" s="67" t="str">
        <v>Single phase GIS surge arresters 60 kV, 10 kA, 3.5 kJ kV along with disconnector switch.</v>
      </c>
      <c r="H173" s="67" t="str">
        <v>Advanced Payment</v>
      </c>
      <c r="I173" s="67" t="str">
        <v>Cash In Advance Payment by currency</v>
      </c>
      <c r="J173" s="67" t="str">
        <v>BSKDGNGENGR05</v>
      </c>
      <c r="K173" s="67" t="str">
        <v>BSKDGNGENGR05</v>
      </c>
      <c r="L173" s="68">
        <v>46026</v>
      </c>
      <c r="M173" s="68">
        <v>46026</v>
      </c>
      <c r="N173" s="67" t="str">
        <v>Advanced Payment Foreign</v>
      </c>
      <c r="O173" s="67" t="str">
        <v>Advanced Payment Foreign</v>
      </c>
    </row>
    <row r="174">
      <c r="A174" s="69" t="str">
        <v>Matched</v>
      </c>
      <c r="B174" s="67" t="str">
        <v>Cash In</v>
      </c>
      <c r="C174" s="67" t="str">
        <v>DEMO 220-66-11 kV G Cash in USD</v>
      </c>
      <c r="D174" s="67" t="str">
        <v>USD</v>
      </c>
      <c r="E174" s="67">
        <v>239</v>
      </c>
      <c r="F174" s="67" t="str">
        <v>ELECTRICAL WORKS / Main BOQ / GIS - 66KV</v>
      </c>
      <c r="G174" s="67" t="str">
        <v>Single phase GIS surge arresters 60 kV, 10 kA, 3.5 kJ kV along with disconnector switch.</v>
      </c>
      <c r="H174" s="67" t="str">
        <v>Site Delivery USD</v>
      </c>
      <c r="I174" s="67" t="str">
        <v>Cash In Site Delivery package: 66 kV GIS</v>
      </c>
      <c r="J174" s="67" t="str">
        <v>BSPRELGENG107</v>
      </c>
      <c r="K174" s="67" t="str">
        <v>BSPRELGENG107</v>
      </c>
      <c r="L174" s="68">
        <v>46294</v>
      </c>
      <c r="M174" s="68">
        <v>46294</v>
      </c>
      <c r="N174" s="67" t="str">
        <v>Delivery to Site  - 66 KV GIS &amp; GIB</v>
      </c>
      <c r="O174" s="67" t="str">
        <v>Delivery to Site  - 66 KV GIS &amp; GIB</v>
      </c>
    </row>
    <row r="175">
      <c r="A175" s="69" t="str">
        <v>Matched</v>
      </c>
      <c r="B175" s="67" t="str">
        <v>Cash In</v>
      </c>
      <c r="C175" s="67" t="str">
        <v>DEMO 220-66-11 kV G Cash in USD</v>
      </c>
      <c r="D175" s="67" t="str">
        <v>USD</v>
      </c>
      <c r="E175" s="67">
        <v>240</v>
      </c>
      <c r="F175" s="67" t="str">
        <v>ELECTRICAL WORKS / Main BOQ / GIS - 66KV</v>
      </c>
      <c r="G175" s="67" t="str">
        <v>Single phase GIS surge arresters 60 kV, 10 kA, 3.5 kJ kV along with disconnector switch.</v>
      </c>
      <c r="H175" s="67" t="str">
        <v>Retention</v>
      </c>
      <c r="I175" s="67" t="str">
        <v>Cash In completion milestone</v>
      </c>
      <c r="J175" s="67" t="str">
        <v>BSKDGNGENGR07</v>
      </c>
      <c r="K175" s="67" t="str">
        <v>BSKDGNGENGR07</v>
      </c>
      <c r="L175" s="68">
        <v>46483</v>
      </c>
      <c r="M175" s="68">
        <v>46483</v>
      </c>
      <c r="N175" s="67" t="str">
        <v>Project Completion</v>
      </c>
      <c r="O175" s="67" t="str">
        <v>Project Completion</v>
      </c>
    </row>
    <row r="176">
      <c r="A176" s="69" t="str">
        <v>Matched</v>
      </c>
      <c r="B176" s="67" t="str">
        <v>Cash In</v>
      </c>
      <c r="C176" s="67" t="str">
        <v>DEMO 220-66-11 kV G Cash in USD</v>
      </c>
      <c r="D176" s="67" t="str">
        <v>USD</v>
      </c>
      <c r="E176" s="67">
        <v>242</v>
      </c>
      <c r="F176" s="67" t="str">
        <v>ELECTRICAL WORKS / Main BOQ / GIS - 66KV</v>
      </c>
      <c r="G176" s="67" t="str">
        <v>Single phase GIS current transformer for cable feeder bay  800 1600 1 1 1 A .</v>
      </c>
      <c r="H176" s="67" t="str">
        <v>Advanced Payment</v>
      </c>
      <c r="I176" s="67" t="str">
        <v>Cash In Advance Payment by currency</v>
      </c>
      <c r="J176" s="67" t="str">
        <v>BSKDGNGENGR05</v>
      </c>
      <c r="K176" s="67" t="str">
        <v>BSKDGNGENGR05</v>
      </c>
      <c r="L176" s="68">
        <v>46026</v>
      </c>
      <c r="M176" s="68">
        <v>46026</v>
      </c>
      <c r="N176" s="67" t="str">
        <v>Advanced Payment Foreign</v>
      </c>
      <c r="O176" s="67" t="str">
        <v>Advanced Payment Foreign</v>
      </c>
    </row>
    <row r="177">
      <c r="A177" s="69" t="str">
        <v>Matched</v>
      </c>
      <c r="B177" s="67" t="str">
        <v>Cash In</v>
      </c>
      <c r="C177" s="67" t="str">
        <v>DEMO 220-66-11 kV G Cash in USD</v>
      </c>
      <c r="D177" s="67" t="str">
        <v>USD</v>
      </c>
      <c r="E177" s="67">
        <v>243</v>
      </c>
      <c r="F177" s="67" t="str">
        <v>ELECTRICAL WORKS / Main BOQ / GIS - 66KV</v>
      </c>
      <c r="G177" s="67" t="str">
        <v>Single phase GIS current transformer for cable feeder bay  800 1600 1 1 1 A .</v>
      </c>
      <c r="H177" s="67" t="str">
        <v>Site Delivery USD</v>
      </c>
      <c r="I177" s="67" t="str">
        <v>Cash In Site Delivery package: 66 kV GIS</v>
      </c>
      <c r="J177" s="67" t="str">
        <v>BSPRELGENG107</v>
      </c>
      <c r="K177" s="67" t="str">
        <v>BSPRELGENG107</v>
      </c>
      <c r="L177" s="68">
        <v>46294</v>
      </c>
      <c r="M177" s="68">
        <v>46294</v>
      </c>
      <c r="N177" s="67" t="str">
        <v>Delivery to Site  - 66 KV GIS &amp; GIB</v>
      </c>
      <c r="O177" s="67" t="str">
        <v>Delivery to Site  - 66 KV GIS &amp; GIB</v>
      </c>
    </row>
    <row r="178">
      <c r="A178" s="69" t="str">
        <v>Matched</v>
      </c>
      <c r="B178" s="67" t="str">
        <v>Cash In</v>
      </c>
      <c r="C178" s="67" t="str">
        <v>DEMO 220-66-11 kV G Cash in USD</v>
      </c>
      <c r="D178" s="67" t="str">
        <v>USD</v>
      </c>
      <c r="E178" s="67">
        <v>244</v>
      </c>
      <c r="F178" s="67" t="str">
        <v>ELECTRICAL WORKS / Main BOQ / GIS - 66KV</v>
      </c>
      <c r="G178" s="67" t="str">
        <v>Single phase GIS current transformer for cable feeder bay  800 1600 1 1 1 A .</v>
      </c>
      <c r="H178" s="67" t="str">
        <v>Retention</v>
      </c>
      <c r="I178" s="67" t="str">
        <v>Cash In completion milestone</v>
      </c>
      <c r="J178" s="67" t="str">
        <v>BSKDGNGENGR07</v>
      </c>
      <c r="K178" s="67" t="str">
        <v>BSKDGNGENGR07</v>
      </c>
      <c r="L178" s="68">
        <v>46483</v>
      </c>
      <c r="M178" s="68">
        <v>46483</v>
      </c>
      <c r="N178" s="67" t="str">
        <v>Project Completion</v>
      </c>
      <c r="O178" s="67" t="str">
        <v>Project Completion</v>
      </c>
    </row>
    <row r="179">
      <c r="A179" s="69" t="str">
        <v>Matched</v>
      </c>
      <c r="B179" s="67" t="str">
        <v>Cash In</v>
      </c>
      <c r="C179" s="67" t="str">
        <v>DEMO 220-66-11 kV G Cash in USD</v>
      </c>
      <c r="D179" s="67" t="str">
        <v>USD</v>
      </c>
      <c r="E179" s="67">
        <v>246</v>
      </c>
      <c r="F179" s="67" t="str">
        <v>ELECTRICAL WORKS / Main BOQ / GIS - 66KV</v>
      </c>
      <c r="G179" s="67" t="str">
        <v>Three phase GIS Cable End Box for cable sealing end SF6 XLPE with rated current ≥ 1600 A complete with disconnecting link with facility to install Cable Air test bushing.</v>
      </c>
      <c r="H179" s="67" t="str">
        <v>Advanced Payment</v>
      </c>
      <c r="I179" s="67" t="str">
        <v>Cash In Advance Payment by currency</v>
      </c>
      <c r="J179" s="67" t="str">
        <v>BSKDGNGENGR05</v>
      </c>
      <c r="K179" s="67" t="str">
        <v>BSKDGNGENGR05</v>
      </c>
      <c r="L179" s="68">
        <v>46026</v>
      </c>
      <c r="M179" s="68">
        <v>46026</v>
      </c>
      <c r="N179" s="67" t="str">
        <v>Advanced Payment Foreign</v>
      </c>
      <c r="O179" s="67" t="str">
        <v>Advanced Payment Foreign</v>
      </c>
    </row>
    <row r="180">
      <c r="A180" s="69" t="str">
        <v>Matched</v>
      </c>
      <c r="B180" s="67" t="str">
        <v>Cash In</v>
      </c>
      <c r="C180" s="67" t="str">
        <v>DEMO 220-66-11 kV G Cash in USD</v>
      </c>
      <c r="D180" s="67" t="str">
        <v>USD</v>
      </c>
      <c r="E180" s="67">
        <v>247</v>
      </c>
      <c r="F180" s="67" t="str">
        <v>ELECTRICAL WORKS / Main BOQ / GIS - 66KV</v>
      </c>
      <c r="G180" s="67" t="str">
        <v>Three phase GIS Cable End Box for cable sealing end SF6 XLPE with rated current ≥ 1600 A complete with disconnecting link with facility to install Cable Air test bushing.</v>
      </c>
      <c r="H180" s="67" t="str">
        <v>Site Delivery USD</v>
      </c>
      <c r="I180" s="67" t="str">
        <v>Cash In Site Delivery package: 66 kV GIS</v>
      </c>
      <c r="J180" s="67" t="str">
        <v>BSPRELGENG107</v>
      </c>
      <c r="K180" s="67" t="str">
        <v>BSPRELGENG107</v>
      </c>
      <c r="L180" s="68">
        <v>46294</v>
      </c>
      <c r="M180" s="68">
        <v>46294</v>
      </c>
      <c r="N180" s="67" t="str">
        <v>Delivery to Site  - 66 KV GIS &amp; GIB</v>
      </c>
      <c r="O180" s="67" t="str">
        <v>Delivery to Site  - 66 KV GIS &amp; GIB</v>
      </c>
    </row>
    <row r="181">
      <c r="A181" s="69" t="str">
        <v>Matched</v>
      </c>
      <c r="B181" s="67" t="str">
        <v>Cash In</v>
      </c>
      <c r="C181" s="67" t="str">
        <v>DEMO 220-66-11 kV G Cash in USD</v>
      </c>
      <c r="D181" s="67" t="str">
        <v>USD</v>
      </c>
      <c r="E181" s="67">
        <v>248</v>
      </c>
      <c r="F181" s="67" t="str">
        <v>ELECTRICAL WORKS / Main BOQ / GIS - 66KV</v>
      </c>
      <c r="G181" s="67" t="str">
        <v>Three phase GIS Cable End Box for cable sealing end SF6 XLPE with rated current ≥ 1600 A complete with disconnecting link with facility to install Cable Air test bushing.</v>
      </c>
      <c r="H181" s="67" t="str">
        <v>Retention</v>
      </c>
      <c r="I181" s="67" t="str">
        <v>Cash In completion milestone</v>
      </c>
      <c r="J181" s="67" t="str">
        <v>BSKDGNGENGR07</v>
      </c>
      <c r="K181" s="67" t="str">
        <v>BSKDGNGENGR07</v>
      </c>
      <c r="L181" s="68">
        <v>46483</v>
      </c>
      <c r="M181" s="68">
        <v>46483</v>
      </c>
      <c r="N181" s="67" t="str">
        <v>Project Completion</v>
      </c>
      <c r="O181" s="67" t="str">
        <v>Project Completion</v>
      </c>
    </row>
    <row r="182">
      <c r="A182" s="69" t="str">
        <v>Matched</v>
      </c>
      <c r="B182" s="67" t="str">
        <v>Cash In</v>
      </c>
      <c r="C182" s="67" t="str">
        <v>DEMO 220-66-11 kV G Cash in USD</v>
      </c>
      <c r="D182" s="67" t="str">
        <v>USD</v>
      </c>
      <c r="E182" s="67">
        <v>250</v>
      </c>
      <c r="F182" s="67" t="str">
        <v>ELECTRICAL WORKS / Main BOQ / GIS - 66KV</v>
      </c>
      <c r="G182" s="67" t="str">
        <v>Three phase GIS circuit breakers  2000 A  for 175MVA incoming transformer feeders.</v>
      </c>
      <c r="H182" s="67" t="str">
        <v>Advanced Payment</v>
      </c>
      <c r="I182" s="67" t="str">
        <v>Cash In Advance Payment by currency</v>
      </c>
      <c r="J182" s="67" t="str">
        <v>BSKDGNGENGR05</v>
      </c>
      <c r="K182" s="67" t="str">
        <v>BSKDGNGENGR05</v>
      </c>
      <c r="L182" s="68">
        <v>46026</v>
      </c>
      <c r="M182" s="68">
        <v>46026</v>
      </c>
      <c r="N182" s="67" t="str">
        <v>Advanced Payment Foreign</v>
      </c>
      <c r="O182" s="67" t="str">
        <v>Advanced Payment Foreign</v>
      </c>
    </row>
    <row r="183">
      <c r="A183" s="69" t="str">
        <v>Matched</v>
      </c>
      <c r="B183" s="67" t="str">
        <v>Cash In</v>
      </c>
      <c r="C183" s="67" t="str">
        <v>DEMO 220-66-11 kV G Cash in USD</v>
      </c>
      <c r="D183" s="67" t="str">
        <v>USD</v>
      </c>
      <c r="E183" s="67">
        <v>251</v>
      </c>
      <c r="F183" s="67" t="str">
        <v>ELECTRICAL WORKS / Main BOQ / GIS - 66KV</v>
      </c>
      <c r="G183" s="67" t="str">
        <v>Three phase GIS circuit breakers  2000 A  for 175MVA incoming transformer feeders.</v>
      </c>
      <c r="H183" s="67" t="str">
        <v>Site Delivery USD</v>
      </c>
      <c r="I183" s="67" t="str">
        <v>Cash In Site Delivery package: 66 kV GIS</v>
      </c>
      <c r="J183" s="67" t="str">
        <v>BSPRELGENG107</v>
      </c>
      <c r="K183" s="67" t="str">
        <v>BSPRELGENG107</v>
      </c>
      <c r="L183" s="68">
        <v>46294</v>
      </c>
      <c r="M183" s="68">
        <v>46294</v>
      </c>
      <c r="N183" s="67" t="str">
        <v>Delivery to Site  - 66 KV GIS &amp; GIB</v>
      </c>
      <c r="O183" s="67" t="str">
        <v>Delivery to Site  - 66 KV GIS &amp; GIB</v>
      </c>
    </row>
    <row r="184">
      <c r="A184" s="69" t="str">
        <v>Matched</v>
      </c>
      <c r="B184" s="67" t="str">
        <v>Cash In</v>
      </c>
      <c r="C184" s="67" t="str">
        <v>DEMO 220-66-11 kV G Cash in USD</v>
      </c>
      <c r="D184" s="67" t="str">
        <v>USD</v>
      </c>
      <c r="E184" s="67">
        <v>252</v>
      </c>
      <c r="F184" s="67" t="str">
        <v>ELECTRICAL WORKS / Main BOQ / GIS - 66KV</v>
      </c>
      <c r="G184" s="67" t="str">
        <v>Three phase GIS circuit breakers  2000 A  for 175MVA incoming transformer feeders.</v>
      </c>
      <c r="H184" s="67" t="str">
        <v>Retention</v>
      </c>
      <c r="I184" s="67" t="str">
        <v>Cash In completion milestone</v>
      </c>
      <c r="J184" s="67" t="str">
        <v>BSKDGNGENGR07</v>
      </c>
      <c r="K184" s="67" t="str">
        <v>BSKDGNGENGR07</v>
      </c>
      <c r="L184" s="68">
        <v>46483</v>
      </c>
      <c r="M184" s="68">
        <v>46483</v>
      </c>
      <c r="N184" s="67" t="str">
        <v>Project Completion</v>
      </c>
      <c r="O184" s="67" t="str">
        <v>Project Completion</v>
      </c>
    </row>
    <row r="185">
      <c r="A185" s="69" t="str">
        <v>Matched</v>
      </c>
      <c r="B185" s="67" t="str">
        <v>Cash In</v>
      </c>
      <c r="C185" s="67" t="str">
        <v>DEMO 220-66-11 kV G Cash in USD</v>
      </c>
      <c r="D185" s="67" t="str">
        <v>USD</v>
      </c>
      <c r="E185" s="67">
        <v>254</v>
      </c>
      <c r="F185" s="67" t="str">
        <v>ELECTRICAL WORKS / Main BOQ / GIS - 66KV</v>
      </c>
      <c r="G185" s="67" t="str">
        <v>Three phase GIS busbar disconnectors  2000 A  for 175MVA incoming transformer feeders .</v>
      </c>
      <c r="H185" s="67" t="str">
        <v>Advanced Payment</v>
      </c>
      <c r="I185" s="67" t="str">
        <v>Cash In Advance Payment by currency</v>
      </c>
      <c r="J185" s="67" t="str">
        <v>BSKDGNGENGR05</v>
      </c>
      <c r="K185" s="67" t="str">
        <v>BSKDGNGENGR05</v>
      </c>
      <c r="L185" s="68">
        <v>46026</v>
      </c>
      <c r="M185" s="68">
        <v>46026</v>
      </c>
      <c r="N185" s="67" t="str">
        <v>Advanced Payment Foreign</v>
      </c>
      <c r="O185" s="67" t="str">
        <v>Advanced Payment Foreign</v>
      </c>
    </row>
    <row r="186">
      <c r="A186" s="69" t="str">
        <v>Matched</v>
      </c>
      <c r="B186" s="67" t="str">
        <v>Cash In</v>
      </c>
      <c r="C186" s="67" t="str">
        <v>DEMO 220-66-11 kV G Cash in USD</v>
      </c>
      <c r="D186" s="67" t="str">
        <v>USD</v>
      </c>
      <c r="E186" s="67">
        <v>255</v>
      </c>
      <c r="F186" s="67" t="str">
        <v>ELECTRICAL WORKS / Main BOQ / GIS - 66KV</v>
      </c>
      <c r="G186" s="67" t="str">
        <v>Three phase GIS busbar disconnectors  2000 A  for 175MVA incoming transformer feeders .</v>
      </c>
      <c r="H186" s="67" t="str">
        <v>Site Delivery USD</v>
      </c>
      <c r="I186" s="67" t="str">
        <v>Cash In Site Delivery package: 66 kV GIS</v>
      </c>
      <c r="J186" s="67" t="str">
        <v>BSPRELGENG107</v>
      </c>
      <c r="K186" s="67" t="str">
        <v>BSPRELGENG107</v>
      </c>
      <c r="L186" s="68">
        <v>46294</v>
      </c>
      <c r="M186" s="68">
        <v>46294</v>
      </c>
      <c r="N186" s="67" t="str">
        <v>Delivery to Site  - 66 KV GIS &amp; GIB</v>
      </c>
      <c r="O186" s="67" t="str">
        <v>Delivery to Site  - 66 KV GIS &amp; GIB</v>
      </c>
    </row>
    <row r="187">
      <c r="A187" s="69" t="str">
        <v>Matched</v>
      </c>
      <c r="B187" s="67" t="str">
        <v>Cash In</v>
      </c>
      <c r="C187" s="67" t="str">
        <v>DEMO 220-66-11 kV G Cash in USD</v>
      </c>
      <c r="D187" s="67" t="str">
        <v>USD</v>
      </c>
      <c r="E187" s="67">
        <v>256</v>
      </c>
      <c r="F187" s="67" t="str">
        <v>ELECTRICAL WORKS / Main BOQ / GIS - 66KV</v>
      </c>
      <c r="G187" s="67" t="str">
        <v>Three phase GIS busbar disconnectors  2000 A  for 175MVA incoming transformer feeders .</v>
      </c>
      <c r="H187" s="67" t="str">
        <v>Retention</v>
      </c>
      <c r="I187" s="67" t="str">
        <v>Cash In completion milestone</v>
      </c>
      <c r="J187" s="67" t="str">
        <v>BSKDGNGENGR07</v>
      </c>
      <c r="K187" s="67" t="str">
        <v>BSKDGNGENGR07</v>
      </c>
      <c r="L187" s="68">
        <v>46483</v>
      </c>
      <c r="M187" s="68">
        <v>46483</v>
      </c>
      <c r="N187" s="67" t="str">
        <v>Project Completion</v>
      </c>
      <c r="O187" s="67" t="str">
        <v>Project Completion</v>
      </c>
    </row>
    <row r="188">
      <c r="A188" s="69" t="str">
        <v>Matched</v>
      </c>
      <c r="B188" s="67" t="str">
        <v>Cash In</v>
      </c>
      <c r="C188" s="67" t="str">
        <v>DEMO 220-66-11 kV G Cash in USD</v>
      </c>
      <c r="D188" s="67" t="str">
        <v>USD</v>
      </c>
      <c r="E188" s="67">
        <v>258</v>
      </c>
      <c r="F188" s="67" t="str">
        <v>ELECTRICAL WORKS / Main BOQ / GIS - 66KV</v>
      </c>
      <c r="G188" s="67" t="str">
        <v>Three phase GIS maintenance earthing switch for 175MVA incoming transformer feeders.</v>
      </c>
      <c r="H188" s="67" t="str">
        <v>Advanced Payment</v>
      </c>
      <c r="I188" s="67" t="str">
        <v>Cash In Advance Payment by currency</v>
      </c>
      <c r="J188" s="67" t="str">
        <v>BSKDGNGENGR05</v>
      </c>
      <c r="K188" s="67" t="str">
        <v>BSKDGNGENGR05</v>
      </c>
      <c r="L188" s="68">
        <v>46026</v>
      </c>
      <c r="M188" s="68">
        <v>46026</v>
      </c>
      <c r="N188" s="67" t="str">
        <v>Advanced Payment Foreign</v>
      </c>
      <c r="O188" s="67" t="str">
        <v>Advanced Payment Foreign</v>
      </c>
    </row>
    <row r="189">
      <c r="A189" s="69" t="str">
        <v>Matched</v>
      </c>
      <c r="B189" s="67" t="str">
        <v>Cash In</v>
      </c>
      <c r="C189" s="67" t="str">
        <v>DEMO 220-66-11 kV G Cash in USD</v>
      </c>
      <c r="D189" s="67" t="str">
        <v>USD</v>
      </c>
      <c r="E189" s="67">
        <v>259</v>
      </c>
      <c r="F189" s="67" t="str">
        <v>ELECTRICAL WORKS / Main BOQ / GIS - 66KV</v>
      </c>
      <c r="G189" s="67" t="str">
        <v>Three phase GIS maintenance earthing switch for 175MVA incoming transformer feeders.</v>
      </c>
      <c r="H189" s="67" t="str">
        <v>Site Delivery USD</v>
      </c>
      <c r="I189" s="67" t="str">
        <v>Cash In Site Delivery package: 66 kV GIS</v>
      </c>
      <c r="J189" s="67" t="str">
        <v>BSPRELGENG107</v>
      </c>
      <c r="K189" s="67" t="str">
        <v>BSPRELGENG107</v>
      </c>
      <c r="L189" s="68">
        <v>46294</v>
      </c>
      <c r="M189" s="68">
        <v>46294</v>
      </c>
      <c r="N189" s="67" t="str">
        <v>Delivery to Site  - 66 KV GIS &amp; GIB</v>
      </c>
      <c r="O189" s="67" t="str">
        <v>Delivery to Site  - 66 KV GIS &amp; GIB</v>
      </c>
    </row>
    <row r="190">
      <c r="A190" s="69" t="str">
        <v>Matched</v>
      </c>
      <c r="B190" s="67" t="str">
        <v>Cash In</v>
      </c>
      <c r="C190" s="67" t="str">
        <v>DEMO 220-66-11 kV G Cash in USD</v>
      </c>
      <c r="D190" s="67" t="str">
        <v>USD</v>
      </c>
      <c r="E190" s="67">
        <v>260</v>
      </c>
      <c r="F190" s="67" t="str">
        <v>ELECTRICAL WORKS / Main BOQ / GIS - 66KV</v>
      </c>
      <c r="G190" s="67" t="str">
        <v>Three phase GIS maintenance earthing switch for 175MVA incoming transformer feeders.</v>
      </c>
      <c r="H190" s="67" t="str">
        <v>Retention</v>
      </c>
      <c r="I190" s="67" t="str">
        <v>Cash In completion milestone</v>
      </c>
      <c r="J190" s="67" t="str">
        <v>BSKDGNGENGR07</v>
      </c>
      <c r="K190" s="67" t="str">
        <v>BSKDGNGENGR07</v>
      </c>
      <c r="L190" s="68">
        <v>46483</v>
      </c>
      <c r="M190" s="68">
        <v>46483</v>
      </c>
      <c r="N190" s="67" t="str">
        <v>Project Completion</v>
      </c>
      <c r="O190" s="67" t="str">
        <v>Project Completion</v>
      </c>
    </row>
    <row r="191">
      <c r="A191" s="69" t="str">
        <v>Matched</v>
      </c>
      <c r="B191" s="67" t="str">
        <v>Cash In</v>
      </c>
      <c r="C191" s="67" t="str">
        <v>DEMO 220-66-11 kV G Cash in USD</v>
      </c>
      <c r="D191" s="67" t="str">
        <v>USD</v>
      </c>
      <c r="E191" s="67">
        <v>262</v>
      </c>
      <c r="F191" s="67" t="str">
        <v>ELECTRICAL WORKS / Main BOQ / GIS - 66KV</v>
      </c>
      <c r="G191" s="67" t="str">
        <v>Single phase GIS inductive voltage transformer complete with its disconnector and earthing switch as specified for incoming transformer feeders 66 3:0.1 3:0.1 3 kV.</v>
      </c>
      <c r="H191" s="67" t="str">
        <v>Advanced Payment</v>
      </c>
      <c r="I191" s="67" t="str">
        <v>Cash In Advance Payment by currency</v>
      </c>
      <c r="J191" s="67" t="str">
        <v>BSKDGNGENGR05</v>
      </c>
      <c r="K191" s="67" t="str">
        <v>BSKDGNGENGR05</v>
      </c>
      <c r="L191" s="68">
        <v>46026</v>
      </c>
      <c r="M191" s="68">
        <v>46026</v>
      </c>
      <c r="N191" s="67" t="str">
        <v>Advanced Payment Foreign</v>
      </c>
      <c r="O191" s="67" t="str">
        <v>Advanced Payment Foreign</v>
      </c>
    </row>
    <row r="192">
      <c r="A192" s="69" t="str">
        <v>Matched</v>
      </c>
      <c r="B192" s="67" t="str">
        <v>Cash In</v>
      </c>
      <c r="C192" s="67" t="str">
        <v>DEMO 220-66-11 kV G Cash in USD</v>
      </c>
      <c r="D192" s="67" t="str">
        <v>USD</v>
      </c>
      <c r="E192" s="67">
        <v>263</v>
      </c>
      <c r="F192" s="67" t="str">
        <v>ELECTRICAL WORKS / Main BOQ / GIS - 66KV</v>
      </c>
      <c r="G192" s="67" t="str">
        <v>Single phase GIS inductive voltage transformer complete with its disconnector and earthing switch as specified for incoming transformer feeders 66 3:0.1 3:0.1 3 kV.</v>
      </c>
      <c r="H192" s="67" t="str">
        <v>Site Delivery USD</v>
      </c>
      <c r="I192" s="67" t="str">
        <v>Cash In Site Delivery package: 66 kV GIS</v>
      </c>
      <c r="J192" s="67" t="str">
        <v>BSPRELGENG107</v>
      </c>
      <c r="K192" s="67" t="str">
        <v>BSPRELGENG107</v>
      </c>
      <c r="L192" s="68">
        <v>46294</v>
      </c>
      <c r="M192" s="68">
        <v>46294</v>
      </c>
      <c r="N192" s="67" t="str">
        <v>Delivery to Site  - 66 KV GIS &amp; GIB</v>
      </c>
      <c r="O192" s="67" t="str">
        <v>Delivery to Site  - 66 KV GIS &amp; GIB</v>
      </c>
    </row>
    <row r="193">
      <c r="A193" s="69" t="str">
        <v>Matched</v>
      </c>
      <c r="B193" s="67" t="str">
        <v>Cash In</v>
      </c>
      <c r="C193" s="67" t="str">
        <v>DEMO 220-66-11 kV G Cash in USD</v>
      </c>
      <c r="D193" s="67" t="str">
        <v>USD</v>
      </c>
      <c r="E193" s="67">
        <v>264</v>
      </c>
      <c r="F193" s="67" t="str">
        <v>ELECTRICAL WORKS / Main BOQ / GIS - 66KV</v>
      </c>
      <c r="G193" s="67" t="str">
        <v>Single phase GIS inductive voltage transformer complete with its disconnector and earthing switch as specified for incoming transformer feeders 66 3:0.1 3:0.1 3 kV.</v>
      </c>
      <c r="H193" s="67" t="str">
        <v>Retention</v>
      </c>
      <c r="I193" s="67" t="str">
        <v>Cash In completion milestone</v>
      </c>
      <c r="J193" s="67" t="str">
        <v>BSKDGNGENGR07</v>
      </c>
      <c r="K193" s="67" t="str">
        <v>BSKDGNGENGR07</v>
      </c>
      <c r="L193" s="68">
        <v>46483</v>
      </c>
      <c r="M193" s="68">
        <v>46483</v>
      </c>
      <c r="N193" s="67" t="str">
        <v>Project Completion</v>
      </c>
      <c r="O193" s="67" t="str">
        <v>Project Completion</v>
      </c>
    </row>
    <row r="194">
      <c r="A194" s="69" t="str">
        <v>Matched</v>
      </c>
      <c r="B194" s="67" t="str">
        <v>Cash In</v>
      </c>
      <c r="C194" s="67" t="str">
        <v>DEMO 220-66-11 kV G Cash in USD</v>
      </c>
      <c r="D194" s="67" t="str">
        <v>USD</v>
      </c>
      <c r="E194" s="67">
        <v>266</v>
      </c>
      <c r="F194" s="67" t="str">
        <v>ELECTRICAL WORKS / Main BOQ / GIS - 66KV</v>
      </c>
      <c r="G194" s="67" t="str">
        <v>Single phase GIS current transformer for 175MVA incoming transformer feeder  1000 2000 1 1 1 1 1 A .</v>
      </c>
      <c r="H194" s="67" t="str">
        <v>Advanced Payment</v>
      </c>
      <c r="I194" s="67" t="str">
        <v>Cash In Advance Payment by currency</v>
      </c>
      <c r="J194" s="67" t="str">
        <v>BSKDGNGENGR05</v>
      </c>
      <c r="K194" s="67" t="str">
        <v>BSKDGNGENGR05</v>
      </c>
      <c r="L194" s="68">
        <v>46026</v>
      </c>
      <c r="M194" s="68">
        <v>46026</v>
      </c>
      <c r="N194" s="67" t="str">
        <v>Advanced Payment Foreign</v>
      </c>
      <c r="O194" s="67" t="str">
        <v>Advanced Payment Foreign</v>
      </c>
    </row>
    <row r="195">
      <c r="A195" s="69" t="str">
        <v>Matched</v>
      </c>
      <c r="B195" s="67" t="str">
        <v>Cash In</v>
      </c>
      <c r="C195" s="67" t="str">
        <v>DEMO 220-66-11 kV G Cash in USD</v>
      </c>
      <c r="D195" s="67" t="str">
        <v>USD</v>
      </c>
      <c r="E195" s="67">
        <v>267</v>
      </c>
      <c r="F195" s="67" t="str">
        <v>ELECTRICAL WORKS / Main BOQ / GIS - 66KV</v>
      </c>
      <c r="G195" s="67" t="str">
        <v>Single phase GIS current transformer for 175MVA incoming transformer feeder  1000 2000 1 1 1 1 1 A .</v>
      </c>
      <c r="H195" s="67" t="str">
        <v>Site Delivery USD</v>
      </c>
      <c r="I195" s="67" t="str">
        <v>Cash In Site Delivery package: 66 kV GIS</v>
      </c>
      <c r="J195" s="67" t="str">
        <v>BSPRELGENG107</v>
      </c>
      <c r="K195" s="67" t="str">
        <v>BSPRELGENG107</v>
      </c>
      <c r="L195" s="68">
        <v>46294</v>
      </c>
      <c r="M195" s="68">
        <v>46294</v>
      </c>
      <c r="N195" s="67" t="str">
        <v>Delivery to Site  - 66 KV GIS &amp; GIB</v>
      </c>
      <c r="O195" s="67" t="str">
        <v>Delivery to Site  - 66 KV GIS &amp; GIB</v>
      </c>
    </row>
    <row r="196">
      <c r="A196" s="69" t="str">
        <v>Matched</v>
      </c>
      <c r="B196" s="67" t="str">
        <v>Cash In</v>
      </c>
      <c r="C196" s="67" t="str">
        <v>DEMO 220-66-11 kV G Cash in USD</v>
      </c>
      <c r="D196" s="67" t="str">
        <v>USD</v>
      </c>
      <c r="E196" s="67">
        <v>268</v>
      </c>
      <c r="F196" s="67" t="str">
        <v>ELECTRICAL WORKS / Main BOQ / GIS - 66KV</v>
      </c>
      <c r="G196" s="67" t="str">
        <v>Single phase GIS current transformer for 175MVA incoming transformer feeder  1000 2000 1 1 1 1 1 A .</v>
      </c>
      <c r="H196" s="67" t="str">
        <v>Retention</v>
      </c>
      <c r="I196" s="67" t="str">
        <v>Cash In completion milestone</v>
      </c>
      <c r="J196" s="67" t="str">
        <v>BSKDGNGENGR07</v>
      </c>
      <c r="K196" s="67" t="str">
        <v>BSKDGNGENGR07</v>
      </c>
      <c r="L196" s="68">
        <v>46483</v>
      </c>
      <c r="M196" s="68">
        <v>46483</v>
      </c>
      <c r="N196" s="67" t="str">
        <v>Project Completion</v>
      </c>
      <c r="O196" s="67" t="str">
        <v>Project Completion</v>
      </c>
    </row>
    <row r="197">
      <c r="A197" s="69" t="str">
        <v>Matched</v>
      </c>
      <c r="B197" s="67" t="str">
        <v>Cash In</v>
      </c>
      <c r="C197" s="67" t="str">
        <v>DEMO 220-66-11 kV G Cash in USD</v>
      </c>
      <c r="D197" s="67" t="str">
        <v>USD</v>
      </c>
      <c r="E197" s="67">
        <v>270</v>
      </c>
      <c r="F197" s="67" t="str">
        <v>ELECTRICAL WORKS / Main BOQ / GIS - 66KV</v>
      </c>
      <c r="G197" s="67" t="str">
        <v>Three Single phase GIS Cable End Box for cable sealing end SF6 XLPE adequate for 2x1Cx1200mm², complete with disconnecting link with facility to install Cable Air test bushing.</v>
      </c>
      <c r="H197" s="67" t="str">
        <v>Advanced Payment</v>
      </c>
      <c r="I197" s="67" t="str">
        <v>Cash In Advance Payment by currency</v>
      </c>
      <c r="J197" s="67" t="str">
        <v>BSKDGNGENGR05</v>
      </c>
      <c r="K197" s="67" t="str">
        <v>BSKDGNGENGR05</v>
      </c>
      <c r="L197" s="68">
        <v>46026</v>
      </c>
      <c r="M197" s="68">
        <v>46026</v>
      </c>
      <c r="N197" s="67" t="str">
        <v>Advanced Payment Foreign</v>
      </c>
      <c r="O197" s="67" t="str">
        <v>Advanced Payment Foreign</v>
      </c>
    </row>
    <row r="198">
      <c r="A198" s="69" t="str">
        <v>Matched</v>
      </c>
      <c r="B198" s="67" t="str">
        <v>Cash In</v>
      </c>
      <c r="C198" s="67" t="str">
        <v>DEMO 220-66-11 kV G Cash in USD</v>
      </c>
      <c r="D198" s="67" t="str">
        <v>USD</v>
      </c>
      <c r="E198" s="67">
        <v>271</v>
      </c>
      <c r="F198" s="67" t="str">
        <v>ELECTRICAL WORKS / Main BOQ / GIS - 66KV</v>
      </c>
      <c r="G198" s="67" t="str">
        <v>Three Single phase GIS Cable End Box for cable sealing end SF6 XLPE adequate for 2x1Cx1200mm², complete with disconnecting link with facility to install Cable Air test bushing.</v>
      </c>
      <c r="H198" s="67" t="str">
        <v>Site Delivery USD</v>
      </c>
      <c r="I198" s="67" t="str">
        <v>Cash In Site Delivery package: 66 kV GIS</v>
      </c>
      <c r="J198" s="67" t="str">
        <v>BSPRELGENG107</v>
      </c>
      <c r="K198" s="67" t="str">
        <v>BSPRELGENG107</v>
      </c>
      <c r="L198" s="68">
        <v>46294</v>
      </c>
      <c r="M198" s="68">
        <v>46294</v>
      </c>
      <c r="N198" s="67" t="str">
        <v>Delivery to Site  - 66 KV GIS &amp; GIB</v>
      </c>
      <c r="O198" s="67" t="str">
        <v>Delivery to Site  - 66 KV GIS &amp; GIB</v>
      </c>
    </row>
    <row r="199">
      <c r="A199" s="69" t="str">
        <v>Matched</v>
      </c>
      <c r="B199" s="67" t="str">
        <v>Cash In</v>
      </c>
      <c r="C199" s="67" t="str">
        <v>DEMO 220-66-11 kV G Cash in USD</v>
      </c>
      <c r="D199" s="67" t="str">
        <v>USD</v>
      </c>
      <c r="E199" s="67">
        <v>272</v>
      </c>
      <c r="F199" s="67" t="str">
        <v>ELECTRICAL WORKS / Main BOQ / GIS - 66KV</v>
      </c>
      <c r="G199" s="67" t="str">
        <v>Three Single phase GIS Cable End Box for cable sealing end SF6 XLPE adequate for 2x1Cx1200mm², complete with disconnecting link with facility to install Cable Air test bushing.</v>
      </c>
      <c r="H199" s="67" t="str">
        <v>Retention</v>
      </c>
      <c r="I199" s="67" t="str">
        <v>Cash In completion milestone</v>
      </c>
      <c r="J199" s="67" t="str">
        <v>BSKDGNGENGR07</v>
      </c>
      <c r="K199" s="67" t="str">
        <v>BSKDGNGENGR07</v>
      </c>
      <c r="L199" s="68">
        <v>46483</v>
      </c>
      <c r="M199" s="68">
        <v>46483</v>
      </c>
      <c r="N199" s="67" t="str">
        <v>Project Completion</v>
      </c>
      <c r="O199" s="67" t="str">
        <v>Project Completion</v>
      </c>
    </row>
    <row r="200">
      <c r="A200" s="69" t="str">
        <v>Matched</v>
      </c>
      <c r="B200" s="67" t="str">
        <v>Cash In</v>
      </c>
      <c r="C200" s="67" t="str">
        <v>DEMO 220-66-11 kV G Cash in USD</v>
      </c>
      <c r="D200" s="67" t="str">
        <v>USD</v>
      </c>
      <c r="E200" s="67">
        <v>274</v>
      </c>
      <c r="F200" s="67" t="str">
        <v>ELECTRICAL WORKS / Main BOQ / GIS - 66KV</v>
      </c>
      <c r="G200" s="67" t="str">
        <v>Three phase GIS circuit breakers  1600 A  for 40MVA transformer feeders.</v>
      </c>
      <c r="H200" s="67" t="str">
        <v>Advanced Payment</v>
      </c>
      <c r="I200" s="67" t="str">
        <v>Cash In Advance Payment by currency</v>
      </c>
      <c r="J200" s="67" t="str">
        <v>BSKDGNGENGR05</v>
      </c>
      <c r="K200" s="67" t="str">
        <v>BSKDGNGENGR05</v>
      </c>
      <c r="L200" s="68">
        <v>46026</v>
      </c>
      <c r="M200" s="68">
        <v>46026</v>
      </c>
      <c r="N200" s="67" t="str">
        <v>Advanced Payment Foreign</v>
      </c>
      <c r="O200" s="67" t="str">
        <v>Advanced Payment Foreign</v>
      </c>
    </row>
    <row r="201">
      <c r="A201" s="69" t="str">
        <v>Matched</v>
      </c>
      <c r="B201" s="67" t="str">
        <v>Cash In</v>
      </c>
      <c r="C201" s="67" t="str">
        <v>DEMO 220-66-11 kV G Cash in USD</v>
      </c>
      <c r="D201" s="67" t="str">
        <v>USD</v>
      </c>
      <c r="E201" s="67">
        <v>275</v>
      </c>
      <c r="F201" s="67" t="str">
        <v>ELECTRICAL WORKS / Main BOQ / GIS - 66KV</v>
      </c>
      <c r="G201" s="67" t="str">
        <v>Three phase GIS circuit breakers  1600 A  for 40MVA transformer feeders.</v>
      </c>
      <c r="H201" s="67" t="str">
        <v>Site Delivery USD</v>
      </c>
      <c r="I201" s="67" t="str">
        <v>Cash In Site Delivery package: 66 kV GIS</v>
      </c>
      <c r="J201" s="67" t="str">
        <v>BSPRELGENG107</v>
      </c>
      <c r="K201" s="67" t="str">
        <v>BSPRELGENG107</v>
      </c>
      <c r="L201" s="68">
        <v>46294</v>
      </c>
      <c r="M201" s="68">
        <v>46294</v>
      </c>
      <c r="N201" s="67" t="str">
        <v>Delivery to Site  - 66 KV GIS &amp; GIB</v>
      </c>
      <c r="O201" s="67" t="str">
        <v>Delivery to Site  - 66 KV GIS &amp; GIB</v>
      </c>
    </row>
    <row r="202">
      <c r="A202" s="69" t="str">
        <v>Matched</v>
      </c>
      <c r="B202" s="67" t="str">
        <v>Cash In</v>
      </c>
      <c r="C202" s="67" t="str">
        <v>DEMO 220-66-11 kV G Cash in USD</v>
      </c>
      <c r="D202" s="67" t="str">
        <v>USD</v>
      </c>
      <c r="E202" s="67">
        <v>276</v>
      </c>
      <c r="F202" s="67" t="str">
        <v>ELECTRICAL WORKS / Main BOQ / GIS - 66KV</v>
      </c>
      <c r="G202" s="67" t="str">
        <v>Three phase GIS circuit breakers  1600 A  for 40MVA transformer feeders.</v>
      </c>
      <c r="H202" s="67" t="str">
        <v>Retention</v>
      </c>
      <c r="I202" s="67" t="str">
        <v>Cash In completion milestone</v>
      </c>
      <c r="J202" s="67" t="str">
        <v>BSKDGNGENGR07</v>
      </c>
      <c r="K202" s="67" t="str">
        <v>BSKDGNGENGR07</v>
      </c>
      <c r="L202" s="68">
        <v>46483</v>
      </c>
      <c r="M202" s="68">
        <v>46483</v>
      </c>
      <c r="N202" s="67" t="str">
        <v>Project Completion</v>
      </c>
      <c r="O202" s="67" t="str">
        <v>Project Completion</v>
      </c>
    </row>
    <row r="203">
      <c r="A203" s="69" t="str">
        <v>Matched</v>
      </c>
      <c r="B203" s="67" t="str">
        <v>Cash In</v>
      </c>
      <c r="C203" s="67" t="str">
        <v>DEMO 220-66-11 kV G Cash in USD</v>
      </c>
      <c r="D203" s="67" t="str">
        <v>USD</v>
      </c>
      <c r="E203" s="67">
        <v>278</v>
      </c>
      <c r="F203" s="67" t="str">
        <v>ELECTRICAL WORKS / Main BOQ / GIS - 66KV</v>
      </c>
      <c r="G203" s="67" t="str">
        <v>Three phase GIS busbar disconnectors  1600 A  for 40MVA transformer feeders .</v>
      </c>
      <c r="H203" s="67" t="str">
        <v>Advanced Payment</v>
      </c>
      <c r="I203" s="67" t="str">
        <v>Cash In Advance Payment by currency</v>
      </c>
      <c r="J203" s="67" t="str">
        <v>BSKDGNGENGR05</v>
      </c>
      <c r="K203" s="67" t="str">
        <v>BSKDGNGENGR05</v>
      </c>
      <c r="L203" s="68">
        <v>46026</v>
      </c>
      <c r="M203" s="68">
        <v>46026</v>
      </c>
      <c r="N203" s="67" t="str">
        <v>Advanced Payment Foreign</v>
      </c>
      <c r="O203" s="67" t="str">
        <v>Advanced Payment Foreign</v>
      </c>
    </row>
    <row r="204">
      <c r="A204" s="69" t="str">
        <v>Matched</v>
      </c>
      <c r="B204" s="67" t="str">
        <v>Cash In</v>
      </c>
      <c r="C204" s="67" t="str">
        <v>DEMO 220-66-11 kV G Cash in USD</v>
      </c>
      <c r="D204" s="67" t="str">
        <v>USD</v>
      </c>
      <c r="E204" s="67">
        <v>279</v>
      </c>
      <c r="F204" s="67" t="str">
        <v>ELECTRICAL WORKS / Main BOQ / GIS - 66KV</v>
      </c>
      <c r="G204" s="67" t="str">
        <v>Three phase GIS busbar disconnectors  1600 A  for 40MVA transformer feeders .</v>
      </c>
      <c r="H204" s="67" t="str">
        <v>Site Delivery USD</v>
      </c>
      <c r="I204" s="67" t="str">
        <v>Cash In Site Delivery package: 66 kV GIS</v>
      </c>
      <c r="J204" s="67" t="str">
        <v>BSPRELGENG107</v>
      </c>
      <c r="K204" s="67" t="str">
        <v>BSPRELGENG107</v>
      </c>
      <c r="L204" s="68">
        <v>46294</v>
      </c>
      <c r="M204" s="68">
        <v>46294</v>
      </c>
      <c r="N204" s="67" t="str">
        <v>Delivery to Site  - 66 KV GIS &amp; GIB</v>
      </c>
      <c r="O204" s="67" t="str">
        <v>Delivery to Site  - 66 KV GIS &amp; GIB</v>
      </c>
    </row>
    <row r="205">
      <c r="A205" s="69" t="str">
        <v>Matched</v>
      </c>
      <c r="B205" s="67" t="str">
        <v>Cash In</v>
      </c>
      <c r="C205" s="67" t="str">
        <v>DEMO 220-66-11 kV G Cash in USD</v>
      </c>
      <c r="D205" s="67" t="str">
        <v>USD</v>
      </c>
      <c r="E205" s="67">
        <v>280</v>
      </c>
      <c r="F205" s="67" t="str">
        <v>ELECTRICAL WORKS / Main BOQ / GIS - 66KV</v>
      </c>
      <c r="G205" s="67" t="str">
        <v>Three phase GIS busbar disconnectors  1600 A  for 40MVA transformer feeders .</v>
      </c>
      <c r="H205" s="67" t="str">
        <v>Retention</v>
      </c>
      <c r="I205" s="67" t="str">
        <v>Cash In completion milestone</v>
      </c>
      <c r="J205" s="67" t="str">
        <v>BSKDGNGENGR07</v>
      </c>
      <c r="K205" s="67" t="str">
        <v>BSKDGNGENGR07</v>
      </c>
      <c r="L205" s="68">
        <v>46483</v>
      </c>
      <c r="M205" s="68">
        <v>46483</v>
      </c>
      <c r="N205" s="67" t="str">
        <v>Project Completion</v>
      </c>
      <c r="O205" s="67" t="str">
        <v>Project Completion</v>
      </c>
    </row>
    <row r="206">
      <c r="A206" s="69" t="str">
        <v>Matched</v>
      </c>
      <c r="B206" s="67" t="str">
        <v>Cash In</v>
      </c>
      <c r="C206" s="67" t="str">
        <v>DEMO 220-66-11 kV G Cash in USD</v>
      </c>
      <c r="D206" s="67" t="str">
        <v>USD</v>
      </c>
      <c r="E206" s="67">
        <v>282</v>
      </c>
      <c r="F206" s="67" t="str">
        <v>ELECTRICAL WORKS / Main BOQ / GIS - 66KV</v>
      </c>
      <c r="G206" s="67" t="str">
        <v>Three phase GIS maintenance earthing switch for 40MVA transformer feeders.</v>
      </c>
      <c r="H206" s="67" t="str">
        <v>Advanced Payment</v>
      </c>
      <c r="I206" s="67" t="str">
        <v>Cash In Advance Payment by currency</v>
      </c>
      <c r="J206" s="67" t="str">
        <v>BSKDGNGENGR05</v>
      </c>
      <c r="K206" s="67" t="str">
        <v>BSKDGNGENGR05</v>
      </c>
      <c r="L206" s="68">
        <v>46026</v>
      </c>
      <c r="M206" s="68">
        <v>46026</v>
      </c>
      <c r="N206" s="67" t="str">
        <v>Advanced Payment Foreign</v>
      </c>
      <c r="O206" s="67" t="str">
        <v>Advanced Payment Foreign</v>
      </c>
    </row>
    <row r="207">
      <c r="A207" s="69" t="str">
        <v>Matched</v>
      </c>
      <c r="B207" s="67" t="str">
        <v>Cash In</v>
      </c>
      <c r="C207" s="67" t="str">
        <v>DEMO 220-66-11 kV G Cash in USD</v>
      </c>
      <c r="D207" s="67" t="str">
        <v>USD</v>
      </c>
      <c r="E207" s="67">
        <v>283</v>
      </c>
      <c r="F207" s="67" t="str">
        <v>ELECTRICAL WORKS / Main BOQ / GIS - 66KV</v>
      </c>
      <c r="G207" s="67" t="str">
        <v>Three phase GIS maintenance earthing switch for 40MVA transformer feeders.</v>
      </c>
      <c r="H207" s="67" t="str">
        <v>Site Delivery USD</v>
      </c>
      <c r="I207" s="67" t="str">
        <v>Cash In Site Delivery package: 66 kV GIS</v>
      </c>
      <c r="J207" s="67" t="str">
        <v>BSPRELGENG107</v>
      </c>
      <c r="K207" s="67" t="str">
        <v>BSPRELGENG107</v>
      </c>
      <c r="L207" s="68">
        <v>46294</v>
      </c>
      <c r="M207" s="68">
        <v>46294</v>
      </c>
      <c r="N207" s="67" t="str">
        <v>Delivery to Site  - 66 KV GIS &amp; GIB</v>
      </c>
      <c r="O207" s="67" t="str">
        <v>Delivery to Site  - 66 KV GIS &amp; GIB</v>
      </c>
    </row>
    <row r="208">
      <c r="A208" s="69" t="str">
        <v>Matched</v>
      </c>
      <c r="B208" s="67" t="str">
        <v>Cash In</v>
      </c>
      <c r="C208" s="67" t="str">
        <v>DEMO 220-66-11 kV G Cash in USD</v>
      </c>
      <c r="D208" s="67" t="str">
        <v>USD</v>
      </c>
      <c r="E208" s="67">
        <v>284</v>
      </c>
      <c r="F208" s="67" t="str">
        <v>ELECTRICAL WORKS / Main BOQ / GIS - 66KV</v>
      </c>
      <c r="G208" s="67" t="str">
        <v>Three phase GIS maintenance earthing switch for 40MVA transformer feeders.</v>
      </c>
      <c r="H208" s="67" t="str">
        <v>Retention</v>
      </c>
      <c r="I208" s="67" t="str">
        <v>Cash In completion milestone</v>
      </c>
      <c r="J208" s="67" t="str">
        <v>BSKDGNGENGR07</v>
      </c>
      <c r="K208" s="67" t="str">
        <v>BSKDGNGENGR07</v>
      </c>
      <c r="L208" s="68">
        <v>46483</v>
      </c>
      <c r="M208" s="68">
        <v>46483</v>
      </c>
      <c r="N208" s="67" t="str">
        <v>Project Completion</v>
      </c>
      <c r="O208" s="67" t="str">
        <v>Project Completion</v>
      </c>
    </row>
    <row r="209">
      <c r="A209" s="69" t="str">
        <v>Matched</v>
      </c>
      <c r="B209" s="67" t="str">
        <v>Cash In</v>
      </c>
      <c r="C209" s="67" t="str">
        <v>DEMO 220-66-11 kV G Cash in USD</v>
      </c>
      <c r="D209" s="67" t="str">
        <v>USD</v>
      </c>
      <c r="E209" s="67">
        <v>286</v>
      </c>
      <c r="F209" s="67" t="str">
        <v>ELECTRICAL WORKS / Main BOQ / GIS - 66KV</v>
      </c>
      <c r="G209" s="67" t="str">
        <v>Single phase GIS current transformer for 40MVA incoming transformer feeder  400 800 1 1 1 1 A .</v>
      </c>
      <c r="H209" s="67" t="str">
        <v>Advanced Payment</v>
      </c>
      <c r="I209" s="67" t="str">
        <v>Cash In Advance Payment by currency</v>
      </c>
      <c r="J209" s="67" t="str">
        <v>BSKDGNGENGR05</v>
      </c>
      <c r="K209" s="67" t="str">
        <v>BSKDGNGENGR05</v>
      </c>
      <c r="L209" s="68">
        <v>46026</v>
      </c>
      <c r="M209" s="68">
        <v>46026</v>
      </c>
      <c r="N209" s="67" t="str">
        <v>Advanced Payment Foreign</v>
      </c>
      <c r="O209" s="67" t="str">
        <v>Advanced Payment Foreign</v>
      </c>
    </row>
    <row r="210">
      <c r="A210" s="69" t="str">
        <v>Matched</v>
      </c>
      <c r="B210" s="67" t="str">
        <v>Cash In</v>
      </c>
      <c r="C210" s="67" t="str">
        <v>DEMO 220-66-11 kV G Cash in USD</v>
      </c>
      <c r="D210" s="67" t="str">
        <v>USD</v>
      </c>
      <c r="E210" s="67">
        <v>287</v>
      </c>
      <c r="F210" s="67" t="str">
        <v>ELECTRICAL WORKS / Main BOQ / GIS - 66KV</v>
      </c>
      <c r="G210" s="67" t="str">
        <v>Single phase GIS current transformer for 40MVA incoming transformer feeder  400 800 1 1 1 1 A .</v>
      </c>
      <c r="H210" s="67" t="str">
        <v>Site Delivery USD</v>
      </c>
      <c r="I210" s="67" t="str">
        <v>Cash In Site Delivery package: 66 kV GIS</v>
      </c>
      <c r="J210" s="67" t="str">
        <v>BSPRELGENG107</v>
      </c>
      <c r="K210" s="67" t="str">
        <v>BSPRELGENG107</v>
      </c>
      <c r="L210" s="68">
        <v>46294</v>
      </c>
      <c r="M210" s="68">
        <v>46294</v>
      </c>
      <c r="N210" s="67" t="str">
        <v>Delivery to Site  - 66 KV GIS &amp; GIB</v>
      </c>
      <c r="O210" s="67" t="str">
        <v>Delivery to Site  - 66 KV GIS &amp; GIB</v>
      </c>
    </row>
    <row r="211">
      <c r="A211" s="69" t="str">
        <v>Matched</v>
      </c>
      <c r="B211" s="67" t="str">
        <v>Cash In</v>
      </c>
      <c r="C211" s="67" t="str">
        <v>DEMO 220-66-11 kV G Cash in USD</v>
      </c>
      <c r="D211" s="67" t="str">
        <v>USD</v>
      </c>
      <c r="E211" s="67">
        <v>288</v>
      </c>
      <c r="F211" s="67" t="str">
        <v>ELECTRICAL WORKS / Main BOQ / GIS - 66KV</v>
      </c>
      <c r="G211" s="67" t="str">
        <v>Single phase GIS current transformer for 40MVA incoming transformer feeder  400 800 1 1 1 1 A .</v>
      </c>
      <c r="H211" s="67" t="str">
        <v>Retention</v>
      </c>
      <c r="I211" s="67" t="str">
        <v>Cash In completion milestone</v>
      </c>
      <c r="J211" s="67" t="str">
        <v>BSKDGNGENGR07</v>
      </c>
      <c r="K211" s="67" t="str">
        <v>BSKDGNGENGR07</v>
      </c>
      <c r="L211" s="68">
        <v>46483</v>
      </c>
      <c r="M211" s="68">
        <v>46483</v>
      </c>
      <c r="N211" s="67" t="str">
        <v>Project Completion</v>
      </c>
      <c r="O211" s="67" t="str">
        <v>Project Completion</v>
      </c>
    </row>
    <row r="212">
      <c r="A212" s="69" t="str">
        <v>Matched</v>
      </c>
      <c r="B212" s="67" t="str">
        <v>Cash In</v>
      </c>
      <c r="C212" s="67" t="str">
        <v>DEMO 220-66-11 kV G Cash in USD</v>
      </c>
      <c r="D212" s="67" t="str">
        <v>USD</v>
      </c>
      <c r="E212" s="67">
        <v>290</v>
      </c>
      <c r="F212" s="67" t="str">
        <v>ELECTRICAL WORKS / Main BOQ / GIS - 66KV</v>
      </c>
      <c r="G212" s="67" t="str">
        <v>Three phase 66 kV SF6 insulated GIB up to the SF6 Air bushing for transformer feeders.</v>
      </c>
      <c r="H212" s="67" t="str">
        <v>Advanced Payment</v>
      </c>
      <c r="I212" s="67" t="str">
        <v>Cash In Advance Payment by currency</v>
      </c>
      <c r="J212" s="67" t="str">
        <v>BSKDGNGENGR05</v>
      </c>
      <c r="K212" s="67" t="str">
        <v>BSKDGNGENGR05</v>
      </c>
      <c r="L212" s="68">
        <v>46026</v>
      </c>
      <c r="M212" s="68">
        <v>46026</v>
      </c>
      <c r="N212" s="67" t="str">
        <v>Advanced Payment Foreign</v>
      </c>
      <c r="O212" s="67" t="str">
        <v>Advanced Payment Foreign</v>
      </c>
    </row>
    <row r="213">
      <c r="A213" s="69" t="str">
        <v>Matched</v>
      </c>
      <c r="B213" s="67" t="str">
        <v>Cash In</v>
      </c>
      <c r="C213" s="67" t="str">
        <v>DEMO 220-66-11 kV G Cash in USD</v>
      </c>
      <c r="D213" s="67" t="str">
        <v>USD</v>
      </c>
      <c r="E213" s="67">
        <v>291</v>
      </c>
      <c r="F213" s="67" t="str">
        <v>ELECTRICAL WORKS / Main BOQ / GIS - 66KV</v>
      </c>
      <c r="G213" s="67" t="str">
        <v>Three phase 66 kV SF6 insulated GIB up to the SF6 Air bushing for transformer feeders.</v>
      </c>
      <c r="H213" s="67" t="str">
        <v>Site Delivery USD</v>
      </c>
      <c r="I213" s="67" t="str">
        <v>Cash In Site Delivery package: 66 kV GIS</v>
      </c>
      <c r="J213" s="67" t="str">
        <v>BSPRELGENG107</v>
      </c>
      <c r="K213" s="67" t="str">
        <v>BSPRELGENG107</v>
      </c>
      <c r="L213" s="68">
        <v>46294</v>
      </c>
      <c r="M213" s="68">
        <v>46294</v>
      </c>
      <c r="N213" s="67" t="str">
        <v>Delivery to Site  - 66 KV GIS &amp; GIB</v>
      </c>
      <c r="O213" s="67" t="str">
        <v>Delivery to Site  - 66 KV GIS &amp; GIB</v>
      </c>
    </row>
    <row r="214">
      <c r="A214" s="69" t="str">
        <v>Matched</v>
      </c>
      <c r="B214" s="67" t="str">
        <v>Cash In</v>
      </c>
      <c r="C214" s="67" t="str">
        <v>DEMO 220-66-11 kV G Cash in USD</v>
      </c>
      <c r="D214" s="67" t="str">
        <v>USD</v>
      </c>
      <c r="E214" s="67">
        <v>292</v>
      </c>
      <c r="F214" s="67" t="str">
        <v>ELECTRICAL WORKS / Main BOQ / GIS - 66KV</v>
      </c>
      <c r="G214" s="67" t="str">
        <v>Three phase 66 kV SF6 insulated GIB up to the SF6 Air bushing for transformer feeders.</v>
      </c>
      <c r="H214" s="67" t="str">
        <v>Retention</v>
      </c>
      <c r="I214" s="67" t="str">
        <v>Cash In completion milestone</v>
      </c>
      <c r="J214" s="67" t="str">
        <v>BSKDGNGENGR07</v>
      </c>
      <c r="K214" s="67" t="str">
        <v>BSKDGNGENGR07</v>
      </c>
      <c r="L214" s="68">
        <v>46483</v>
      </c>
      <c r="M214" s="68">
        <v>46483</v>
      </c>
      <c r="N214" s="67" t="str">
        <v>Project Completion</v>
      </c>
      <c r="O214" s="67" t="str">
        <v>Project Completion</v>
      </c>
    </row>
    <row r="215">
      <c r="A215" s="69" t="str">
        <v>Matched</v>
      </c>
      <c r="B215" s="67" t="str">
        <v>Cash In</v>
      </c>
      <c r="C215" s="67" t="str">
        <v>DEMO 220-66-11 kV G Cash in USD</v>
      </c>
      <c r="D215" s="67" t="str">
        <v>USD</v>
      </c>
      <c r="E215" s="67">
        <v>294</v>
      </c>
      <c r="F215" s="67" t="str">
        <v>ELECTRICAL WORKS / Main BOQ / GIS - 66KV</v>
      </c>
      <c r="G215" s="67" t="str">
        <v>66 kV single phase SF6 Air bushings for transformer feeders</v>
      </c>
      <c r="H215" s="67" t="str">
        <v>Advanced Payment</v>
      </c>
      <c r="I215" s="67" t="str">
        <v>Cash In Advance Payment by currency</v>
      </c>
      <c r="J215" s="67" t="str">
        <v>BSKDGNGENGR05</v>
      </c>
      <c r="K215" s="67" t="str">
        <v>BSKDGNGENGR05</v>
      </c>
      <c r="L215" s="68">
        <v>46026</v>
      </c>
      <c r="M215" s="68">
        <v>46026</v>
      </c>
      <c r="N215" s="67" t="str">
        <v>Advanced Payment Foreign</v>
      </c>
      <c r="O215" s="67" t="str">
        <v>Advanced Payment Foreign</v>
      </c>
    </row>
    <row r="216">
      <c r="A216" s="69" t="str">
        <v>Matched</v>
      </c>
      <c r="B216" s="67" t="str">
        <v>Cash In</v>
      </c>
      <c r="C216" s="67" t="str">
        <v>DEMO 220-66-11 kV G Cash in USD</v>
      </c>
      <c r="D216" s="67" t="str">
        <v>USD</v>
      </c>
      <c r="E216" s="67">
        <v>295</v>
      </c>
      <c r="F216" s="67" t="str">
        <v>ELECTRICAL WORKS / Main BOQ / GIS - 66KV</v>
      </c>
      <c r="G216" s="67" t="str">
        <v>66 kV single phase SF6 Air bushings for transformer feeders</v>
      </c>
      <c r="H216" s="67" t="str">
        <v>Site Delivery USD</v>
      </c>
      <c r="I216" s="67" t="str">
        <v>Cash In Site Delivery package: 66 kV GIS</v>
      </c>
      <c r="J216" s="67" t="str">
        <v>BSPRELGENG107</v>
      </c>
      <c r="K216" s="67" t="str">
        <v>BSPRELGENG107</v>
      </c>
      <c r="L216" s="68">
        <v>46294</v>
      </c>
      <c r="M216" s="68">
        <v>46294</v>
      </c>
      <c r="N216" s="67" t="str">
        <v>Delivery to Site  - 66 KV GIS &amp; GIB</v>
      </c>
      <c r="O216" s="67" t="str">
        <v>Delivery to Site  - 66 KV GIS &amp; GIB</v>
      </c>
    </row>
    <row r="217">
      <c r="A217" s="69" t="str">
        <v>Matched</v>
      </c>
      <c r="B217" s="67" t="str">
        <v>Cash In</v>
      </c>
      <c r="C217" s="67" t="str">
        <v>DEMO 220-66-11 kV G Cash in USD</v>
      </c>
      <c r="D217" s="67" t="str">
        <v>USD</v>
      </c>
      <c r="E217" s="67">
        <v>296</v>
      </c>
      <c r="F217" s="67" t="str">
        <v>ELECTRICAL WORKS / Main BOQ / GIS - 66KV</v>
      </c>
      <c r="G217" s="67" t="str">
        <v>66 kV single phase SF6 Air bushings for transformer feeders</v>
      </c>
      <c r="H217" s="67" t="str">
        <v>Retention</v>
      </c>
      <c r="I217" s="67" t="str">
        <v>Cash In completion milestone</v>
      </c>
      <c r="J217" s="67" t="str">
        <v>BSKDGNGENGR07</v>
      </c>
      <c r="K217" s="67" t="str">
        <v>BSKDGNGENGR07</v>
      </c>
      <c r="L217" s="68">
        <v>46483</v>
      </c>
      <c r="M217" s="68">
        <v>46483</v>
      </c>
      <c r="N217" s="67" t="str">
        <v>Project Completion</v>
      </c>
      <c r="O217" s="67" t="str">
        <v>Project Completion</v>
      </c>
    </row>
    <row r="218">
      <c r="A218" s="69" t="str">
        <v>Matched</v>
      </c>
      <c r="B218" s="67" t="str">
        <v>Cash In</v>
      </c>
      <c r="C218" s="67" t="str">
        <v>DEMO 220-66-11 kV G Cash in USD</v>
      </c>
      <c r="D218" s="67" t="str">
        <v>USD</v>
      </c>
      <c r="E218" s="67">
        <v>299</v>
      </c>
      <c r="F218" s="67" t="str">
        <v>ELECTRICAL WORKS / Main BOQ / Outdoor Equipment</v>
      </c>
      <c r="G218" s="67" t="str">
        <v>Single phase AIS 220 kV CCVT  (220/√3:0.1/√3:0.1/√3/0.1/√3kV) for outgoing OHTLs as specified.</v>
      </c>
      <c r="H218" s="67" t="str">
        <v>Advanced Payment</v>
      </c>
      <c r="I218" s="67" t="str">
        <v>Cash In Advance Payment by currency</v>
      </c>
      <c r="J218" s="67" t="str">
        <v>BSKDGNGENGR05</v>
      </c>
      <c r="K218" s="67" t="str">
        <v>BSKDGNGENGR05</v>
      </c>
      <c r="L218" s="68">
        <v>46026</v>
      </c>
      <c r="M218" s="68">
        <v>46026</v>
      </c>
      <c r="N218" s="67" t="str">
        <v>Advanced Payment Foreign</v>
      </c>
      <c r="O218" s="67" t="str">
        <v>Advanced Payment Foreign</v>
      </c>
    </row>
    <row r="219">
      <c r="A219" s="69" t="str">
        <v>Matched</v>
      </c>
      <c r="B219" s="67" t="str">
        <v>Cash In</v>
      </c>
      <c r="C219" s="67" t="str">
        <v>DEMO 220-66-11 kV G Cash in USD</v>
      </c>
      <c r="D219" s="67" t="str">
        <v>USD</v>
      </c>
      <c r="E219" s="67">
        <v>300</v>
      </c>
      <c r="F219" s="67" t="str">
        <v>ELECTRICAL WORKS / Main BOQ / Outdoor Equipment</v>
      </c>
      <c r="G219" s="67" t="str">
        <v>Single phase AIS 220 kV CCVT  (220/√3:0.1/√3:0.1/√3/0.1/√3kV) for outgoing OHTLs as specified.</v>
      </c>
      <c r="H219" s="67" t="str">
        <v>Site Delivery USD</v>
      </c>
      <c r="I219" s="67" t="str">
        <v>Cash In Site Delivery item: Voltage Transformer</v>
      </c>
      <c r="J219" s="67" t="str">
        <v>BSPRELGENVT21</v>
      </c>
      <c r="K219" s="67" t="str">
        <v>BSPRELGENVT21</v>
      </c>
      <c r="L219" s="68">
        <v>46272</v>
      </c>
      <c r="M219" s="68">
        <v>46272</v>
      </c>
      <c r="N219" s="67" t="str">
        <v>Delivery to Site  - Voltage Transformer (CVT,VT)</v>
      </c>
      <c r="O219" s="67" t="str">
        <v>Delivery to Site  - Voltage Transformer (CVT,VT)</v>
      </c>
    </row>
    <row r="220">
      <c r="A220" s="69" t="str">
        <v>Matched</v>
      </c>
      <c r="B220" s="67" t="str">
        <v>Cash In</v>
      </c>
      <c r="C220" s="67" t="str">
        <v>DEMO 220-66-11 kV G Cash in USD</v>
      </c>
      <c r="D220" s="67" t="str">
        <v>USD</v>
      </c>
      <c r="E220" s="67">
        <v>301</v>
      </c>
      <c r="F220" s="67" t="str">
        <v>ELECTRICAL WORKS / Main BOQ / Outdoor Equipment</v>
      </c>
      <c r="G220" s="67" t="str">
        <v>Single phase AIS 220 kV CCVT  (220/√3:0.1/√3:0.1/√3/0.1/√3kV) for outgoing OHTLs as specified.</v>
      </c>
      <c r="H220" s="67" t="str">
        <v>Retention</v>
      </c>
      <c r="I220" s="67" t="str">
        <v>Cash In completion milestone</v>
      </c>
      <c r="J220" s="67" t="str">
        <v>BSKDGNGENGR07</v>
      </c>
      <c r="K220" s="67" t="str">
        <v>BSKDGNGENGR07</v>
      </c>
      <c r="L220" s="68">
        <v>46483</v>
      </c>
      <c r="M220" s="68">
        <v>46483</v>
      </c>
      <c r="N220" s="67" t="str">
        <v>Project Completion</v>
      </c>
      <c r="O220" s="67" t="str">
        <v>Project Completion</v>
      </c>
    </row>
    <row r="221">
      <c r="A221" s="69" t="str">
        <v>Matched</v>
      </c>
      <c r="B221" s="67" t="str">
        <v>Cash In</v>
      </c>
      <c r="C221" s="67" t="str">
        <v>DEMO 220-66-11 kV G Cash in USD</v>
      </c>
      <c r="D221" s="67" t="str">
        <v>USD</v>
      </c>
      <c r="E221" s="67">
        <v>303</v>
      </c>
      <c r="F221" s="67" t="str">
        <v>ELECTRICAL WORKS / Main BOQ / Outdoor Equipment</v>
      </c>
      <c r="G221" s="67" t="str">
        <v>Single phase 220 kV wave trap for outgoing OHTLs as specified.</v>
      </c>
      <c r="H221" s="67" t="str">
        <v>Advanced Payment</v>
      </c>
      <c r="I221" s="67" t="str">
        <v>Cash In Advance Payment by currency</v>
      </c>
      <c r="J221" s="67" t="str">
        <v>BSKDGNGENGR05</v>
      </c>
      <c r="K221" s="67" t="str">
        <v>BSKDGNGENGR05</v>
      </c>
      <c r="L221" s="68">
        <v>46026</v>
      </c>
      <c r="M221" s="68">
        <v>46026</v>
      </c>
      <c r="N221" s="67" t="str">
        <v>Advanced Payment Foreign</v>
      </c>
      <c r="O221" s="67" t="str">
        <v>Advanced Payment Foreign</v>
      </c>
    </row>
    <row r="222">
      <c r="A222" s="69" t="str">
        <v>Matched</v>
      </c>
      <c r="B222" s="67" t="str">
        <v>Cash In</v>
      </c>
      <c r="C222" s="67" t="str">
        <v>DEMO 220-66-11 kV G Cash in USD</v>
      </c>
      <c r="D222" s="67" t="str">
        <v>USD</v>
      </c>
      <c r="E222" s="67">
        <v>304</v>
      </c>
      <c r="F222" s="67" t="str">
        <v>ELECTRICAL WORKS / Main BOQ / Outdoor Equipment</v>
      </c>
      <c r="G222" s="67" t="str">
        <v>Single phase 220 kV wave trap for outgoing OHTLs as specified.</v>
      </c>
      <c r="H222" s="67" t="str">
        <v>Site Delivery USD</v>
      </c>
      <c r="I222" s="67" t="str">
        <v>Cash In Site Delivery item: Wave Trap</v>
      </c>
      <c r="J222" s="67" t="str">
        <v>BSPRELGENLT07</v>
      </c>
      <c r="K222" s="67" t="str">
        <v>BSPRELGENLT07</v>
      </c>
      <c r="L222" s="68">
        <v>46272</v>
      </c>
      <c r="M222" s="68">
        <v>46272</v>
      </c>
      <c r="N222" s="67" t="str">
        <v>Delivery to Site  - Wave Trap "Line Trap"</v>
      </c>
      <c r="O222" s="67" t="str">
        <v>Delivery to Site  - Wave Trap "Line Trap"</v>
      </c>
    </row>
    <row r="223">
      <c r="A223" s="69" t="str">
        <v>Matched</v>
      </c>
      <c r="B223" s="67" t="str">
        <v>Cash In</v>
      </c>
      <c r="C223" s="67" t="str">
        <v>DEMO 220-66-11 kV G Cash in USD</v>
      </c>
      <c r="D223" s="67" t="str">
        <v>USD</v>
      </c>
      <c r="E223" s="67">
        <v>305</v>
      </c>
      <c r="F223" s="67" t="str">
        <v>ELECTRICAL WORKS / Main BOQ / Outdoor Equipment</v>
      </c>
      <c r="G223" s="67" t="str">
        <v>Single phase 220 kV wave trap for outgoing OHTLs as specified.</v>
      </c>
      <c r="H223" s="67" t="str">
        <v>Retention</v>
      </c>
      <c r="I223" s="67" t="str">
        <v>Cash In completion milestone</v>
      </c>
      <c r="J223" s="67" t="str">
        <v>BSKDGNGENGR07</v>
      </c>
      <c r="K223" s="67" t="str">
        <v>BSKDGNGENGR07</v>
      </c>
      <c r="L223" s="68">
        <v>46483</v>
      </c>
      <c r="M223" s="68">
        <v>46483</v>
      </c>
      <c r="N223" s="67" t="str">
        <v>Project Completion</v>
      </c>
      <c r="O223" s="67" t="str">
        <v>Project Completion</v>
      </c>
    </row>
    <row r="224">
      <c r="A224" s="69" t="str">
        <v>Matched</v>
      </c>
      <c r="B224" s="67" t="str">
        <v>Cash In</v>
      </c>
      <c r="C224" s="67" t="str">
        <v>DEMO 220-66-11 kV G Cash in USD</v>
      </c>
      <c r="D224" s="67" t="str">
        <v>USD</v>
      </c>
      <c r="E224" s="67">
        <v>307</v>
      </c>
      <c r="F224" s="67" t="str">
        <v>ELECTRICAL WORKS / Main BOQ / Outdoor Equipment</v>
      </c>
      <c r="G224" s="67" t="str">
        <v>Single phase AIS disconnector switch 1600 A for the neutral point of 220 kV side of 175 MVA power transformers as specified.</v>
      </c>
      <c r="H224" s="67" t="str">
        <v>Advanced Payment</v>
      </c>
      <c r="I224" s="67" t="str">
        <v>Cash In Advance Payment by currency</v>
      </c>
      <c r="J224" s="67" t="str">
        <v>BSKDGNGENGR05</v>
      </c>
      <c r="K224" s="67" t="str">
        <v>BSKDGNGENGR05</v>
      </c>
      <c r="L224" s="68">
        <v>46026</v>
      </c>
      <c r="M224" s="68">
        <v>46026</v>
      </c>
      <c r="N224" s="67" t="str">
        <v>Advanced Payment Foreign</v>
      </c>
      <c r="O224" s="67" t="str">
        <v>Advanced Payment Foreign</v>
      </c>
    </row>
    <row r="225">
      <c r="A225" s="69" t="str">
        <v>Matched</v>
      </c>
      <c r="B225" s="67" t="str">
        <v>Cash In</v>
      </c>
      <c r="C225" s="67" t="str">
        <v>DEMO 220-66-11 kV G Cash in USD</v>
      </c>
      <c r="D225" s="67" t="str">
        <v>USD</v>
      </c>
      <c r="E225" s="67">
        <v>308</v>
      </c>
      <c r="F225" s="67" t="str">
        <v>ELECTRICAL WORKS / Main BOQ / Outdoor Equipment</v>
      </c>
      <c r="G225" s="67" t="str">
        <v>Single phase AIS disconnector switch 1600 A for the neutral point of 220 kV side of 175 MVA power transformers as specified.</v>
      </c>
      <c r="H225" s="67" t="str">
        <v>Site Delivery USD</v>
      </c>
      <c r="I225" s="67" t="str">
        <v>Cash In Site Delivery item: Disconnector Switches</v>
      </c>
      <c r="J225" s="67" t="str">
        <v>BSPRELGENDS19</v>
      </c>
      <c r="K225" s="67" t="str">
        <v>BSPRELGENDS19</v>
      </c>
      <c r="L225" s="68">
        <v>46272</v>
      </c>
      <c r="M225" s="68">
        <v>46272</v>
      </c>
      <c r="N225" s="67" t="str">
        <v>Delivery to Site  - Disconnector Switches</v>
      </c>
      <c r="O225" s="67" t="str">
        <v>Delivery to Site  - Disconnector Switches</v>
      </c>
    </row>
    <row r="226">
      <c r="A226" s="69" t="str">
        <v>Matched</v>
      </c>
      <c r="B226" s="67" t="str">
        <v>Cash In</v>
      </c>
      <c r="C226" s="67" t="str">
        <v>DEMO 220-66-11 kV G Cash in USD</v>
      </c>
      <c r="D226" s="67" t="str">
        <v>USD</v>
      </c>
      <c r="E226" s="67">
        <v>309</v>
      </c>
      <c r="F226" s="67" t="str">
        <v>ELECTRICAL WORKS / Main BOQ / Outdoor Equipment</v>
      </c>
      <c r="G226" s="67" t="str">
        <v>Single phase AIS disconnector switch 1600 A for the neutral point of 220 kV side of 175 MVA power transformers as specified.</v>
      </c>
      <c r="H226" s="67" t="str">
        <v>Retention</v>
      </c>
      <c r="I226" s="67" t="str">
        <v>Cash In completion milestone</v>
      </c>
      <c r="J226" s="67" t="str">
        <v>BSKDGNGENGR07</v>
      </c>
      <c r="K226" s="67" t="str">
        <v>BSKDGNGENGR07</v>
      </c>
      <c r="L226" s="68">
        <v>46483</v>
      </c>
      <c r="M226" s="68">
        <v>46483</v>
      </c>
      <c r="N226" s="67" t="str">
        <v>Project Completion</v>
      </c>
      <c r="O226" s="67" t="str">
        <v>Project Completion</v>
      </c>
    </row>
    <row r="227">
      <c r="A227" s="69" t="str">
        <v>Matched</v>
      </c>
      <c r="B227" s="67" t="str">
        <v>Cash In</v>
      </c>
      <c r="C227" s="67" t="str">
        <v>DEMO 220-66-11 kV G Cash in USD</v>
      </c>
      <c r="D227" s="67" t="str">
        <v>USD</v>
      </c>
      <c r="E227" s="67">
        <v>311</v>
      </c>
      <c r="F227" s="67" t="str">
        <v>ELECTRICAL WORKS / Main BOQ / Outdoor Equipment</v>
      </c>
      <c r="G227" s="67" t="str">
        <v>Single phase current transformer (400-800 /1/1 A) for the 220 kV neutral point of 175 MVA Power Transformers as specified.</v>
      </c>
      <c r="H227" s="67" t="str">
        <v>Advanced Payment</v>
      </c>
      <c r="I227" s="67" t="str">
        <v>Cash In Advance Payment by currency</v>
      </c>
      <c r="J227" s="67" t="str">
        <v>BSKDGNGENGR05</v>
      </c>
      <c r="K227" s="67" t="str">
        <v>BSKDGNGENGR05</v>
      </c>
      <c r="L227" s="68">
        <v>46026</v>
      </c>
      <c r="M227" s="68">
        <v>46026</v>
      </c>
      <c r="N227" s="67" t="str">
        <v>Advanced Payment Foreign</v>
      </c>
      <c r="O227" s="67" t="str">
        <v>Advanced Payment Foreign</v>
      </c>
    </row>
    <row r="228">
      <c r="A228" s="69" t="str">
        <v>Matched</v>
      </c>
      <c r="B228" s="67" t="str">
        <v>Cash In</v>
      </c>
      <c r="C228" s="67" t="str">
        <v>DEMO 220-66-11 kV G Cash in USD</v>
      </c>
      <c r="D228" s="67" t="str">
        <v>USD</v>
      </c>
      <c r="E228" s="67">
        <v>312</v>
      </c>
      <c r="F228" s="67" t="str">
        <v>ELECTRICAL WORKS / Main BOQ / Outdoor Equipment</v>
      </c>
      <c r="G228" s="67" t="str">
        <v>Single phase current transformer (400-800 /1/1 A) for the 220 kV neutral point of 175 MVA Power Transformers as specified.</v>
      </c>
      <c r="H228" s="67" t="str">
        <v>Site Delivery USD</v>
      </c>
      <c r="I228" s="67" t="str">
        <v>Cash In Site Delivery item: Current Transformers</v>
      </c>
      <c r="J228" s="67" t="str">
        <v>BSPRELGENCT19</v>
      </c>
      <c r="K228" s="67" t="str">
        <v>BSPRELGENCT19</v>
      </c>
      <c r="L228" s="68">
        <v>46272</v>
      </c>
      <c r="M228" s="68">
        <v>46272</v>
      </c>
      <c r="N228" s="67" t="str">
        <v>Delivery to Site  - Current Transformers</v>
      </c>
      <c r="O228" s="67" t="str">
        <v>Delivery to Site  - Current Transformers</v>
      </c>
    </row>
    <row r="229">
      <c r="A229" s="69" t="str">
        <v>Matched</v>
      </c>
      <c r="B229" s="67" t="str">
        <v>Cash In</v>
      </c>
      <c r="C229" s="67" t="str">
        <v>DEMO 220-66-11 kV G Cash in USD</v>
      </c>
      <c r="D229" s="67" t="str">
        <v>USD</v>
      </c>
      <c r="E229" s="67">
        <v>313</v>
      </c>
      <c r="F229" s="67" t="str">
        <v>ELECTRICAL WORKS / Main BOQ / Outdoor Equipment</v>
      </c>
      <c r="G229" s="67" t="str">
        <v>Single phase current transformer (400-800 /1/1 A) for the 220 kV neutral point of 175 MVA Power Transformers as specified.</v>
      </c>
      <c r="H229" s="67" t="str">
        <v>Retention</v>
      </c>
      <c r="I229" s="67" t="str">
        <v>Cash In completion milestone</v>
      </c>
      <c r="J229" s="67" t="str">
        <v>BSKDGNGENGR07</v>
      </c>
      <c r="K229" s="67" t="str">
        <v>BSKDGNGENGR07</v>
      </c>
      <c r="L229" s="68">
        <v>46483</v>
      </c>
      <c r="M229" s="68">
        <v>46483</v>
      </c>
      <c r="N229" s="67" t="str">
        <v>Project Completion</v>
      </c>
      <c r="O229" s="67" t="str">
        <v>Project Completion</v>
      </c>
    </row>
    <row r="230">
      <c r="A230" s="69" t="str">
        <v>Matched</v>
      </c>
      <c r="B230" s="67" t="str">
        <v>Cash In</v>
      </c>
      <c r="C230" s="67" t="str">
        <v>DEMO 220-66-11 kV G Cash in USD</v>
      </c>
      <c r="D230" s="67" t="str">
        <v>USD</v>
      </c>
      <c r="E230" s="67">
        <v>315</v>
      </c>
      <c r="F230" s="67" t="str">
        <v>ELECTRICAL WORKS / Main BOQ / Outdoor Equipment</v>
      </c>
      <c r="G230" s="67" t="str">
        <v>Single phase AIS disconnector switch 2000 A for the neutral point of 66 kV side of 175 MVA power transformers as specified.</v>
      </c>
      <c r="H230" s="67" t="str">
        <v>Advanced Payment</v>
      </c>
      <c r="I230" s="67" t="str">
        <v>Cash In Advance Payment by currency</v>
      </c>
      <c r="J230" s="67" t="str">
        <v>BSKDGNGENGR05</v>
      </c>
      <c r="K230" s="67" t="str">
        <v>BSKDGNGENGR05</v>
      </c>
      <c r="L230" s="68">
        <v>46026</v>
      </c>
      <c r="M230" s="68">
        <v>46026</v>
      </c>
      <c r="N230" s="67" t="str">
        <v>Advanced Payment Foreign</v>
      </c>
      <c r="O230" s="67" t="str">
        <v>Advanced Payment Foreign</v>
      </c>
    </row>
    <row r="231">
      <c r="A231" s="69" t="str">
        <v>Matched</v>
      </c>
      <c r="B231" s="67" t="str">
        <v>Cash In</v>
      </c>
      <c r="C231" s="67" t="str">
        <v>DEMO 220-66-11 kV G Cash in USD</v>
      </c>
      <c r="D231" s="67" t="str">
        <v>USD</v>
      </c>
      <c r="E231" s="67">
        <v>316</v>
      </c>
      <c r="F231" s="67" t="str">
        <v>ELECTRICAL WORKS / Main BOQ / Outdoor Equipment</v>
      </c>
      <c r="G231" s="67" t="str">
        <v>Single phase AIS disconnector switch 2000 A for the neutral point of 66 kV side of 175 MVA power transformers as specified.</v>
      </c>
      <c r="H231" s="67" t="str">
        <v>Site Delivery USD</v>
      </c>
      <c r="I231" s="67" t="str">
        <v>Cash In Site Delivery item: Disconnector Switches</v>
      </c>
      <c r="J231" s="67" t="str">
        <v>BSPRELGENDS19</v>
      </c>
      <c r="K231" s="67" t="str">
        <v>BSPRELGENDS19</v>
      </c>
      <c r="L231" s="68">
        <v>46272</v>
      </c>
      <c r="M231" s="68">
        <v>46272</v>
      </c>
      <c r="N231" s="67" t="str">
        <v>Delivery to Site  - Disconnector Switches</v>
      </c>
      <c r="O231" s="67" t="str">
        <v>Delivery to Site  - Disconnector Switches</v>
      </c>
    </row>
    <row r="232">
      <c r="A232" s="69" t="str">
        <v>Matched</v>
      </c>
      <c r="B232" s="67" t="str">
        <v>Cash In</v>
      </c>
      <c r="C232" s="67" t="str">
        <v>DEMO 220-66-11 kV G Cash in USD</v>
      </c>
      <c r="D232" s="67" t="str">
        <v>USD</v>
      </c>
      <c r="E232" s="67">
        <v>317</v>
      </c>
      <c r="F232" s="67" t="str">
        <v>ELECTRICAL WORKS / Main BOQ / Outdoor Equipment</v>
      </c>
      <c r="G232" s="67" t="str">
        <v>Single phase AIS disconnector switch 2000 A for the neutral point of 66 kV side of 175 MVA power transformers as specified.</v>
      </c>
      <c r="H232" s="67" t="str">
        <v>Retention</v>
      </c>
      <c r="I232" s="67" t="str">
        <v>Cash In completion milestone</v>
      </c>
      <c r="J232" s="67" t="str">
        <v>BSKDGNGENGR07</v>
      </c>
      <c r="K232" s="67" t="str">
        <v>BSKDGNGENGR07</v>
      </c>
      <c r="L232" s="68">
        <v>46483</v>
      </c>
      <c r="M232" s="68">
        <v>46483</v>
      </c>
      <c r="N232" s="67" t="str">
        <v>Project Completion</v>
      </c>
      <c r="O232" s="67" t="str">
        <v>Project Completion</v>
      </c>
    </row>
    <row r="233">
      <c r="A233" s="69" t="str">
        <v>Matched</v>
      </c>
      <c r="B233" s="67" t="str">
        <v>Cash In</v>
      </c>
      <c r="C233" s="67" t="str">
        <v>DEMO 220-66-11 kV G Cash in USD</v>
      </c>
      <c r="D233" s="67" t="str">
        <v>USD</v>
      </c>
      <c r="E233" s="67">
        <v>319</v>
      </c>
      <c r="F233" s="67" t="str">
        <v>ELECTRICAL WORKS / Main BOQ / Outdoor Equipment</v>
      </c>
      <c r="G233" s="67" t="str">
        <v>Single phase current transformer (1000-2000 /1/1 A) for the 66 kV neutral point of 175 MVA Power Transformers as specified.</v>
      </c>
      <c r="H233" s="67" t="str">
        <v>Advanced Payment</v>
      </c>
      <c r="I233" s="67" t="str">
        <v>Cash In Advance Payment by currency</v>
      </c>
      <c r="J233" s="67" t="str">
        <v>BSKDGNGENGR05</v>
      </c>
      <c r="K233" s="67" t="str">
        <v>BSKDGNGENGR05</v>
      </c>
      <c r="L233" s="68">
        <v>46026</v>
      </c>
      <c r="M233" s="68">
        <v>46026</v>
      </c>
      <c r="N233" s="67" t="str">
        <v>Advanced Payment Foreign</v>
      </c>
      <c r="O233" s="67" t="str">
        <v>Advanced Payment Foreign</v>
      </c>
    </row>
    <row r="234">
      <c r="A234" s="69" t="str">
        <v>Matched</v>
      </c>
      <c r="B234" s="67" t="str">
        <v>Cash In</v>
      </c>
      <c r="C234" s="67" t="str">
        <v>DEMO 220-66-11 kV G Cash in USD</v>
      </c>
      <c r="D234" s="67" t="str">
        <v>USD</v>
      </c>
      <c r="E234" s="67">
        <v>320</v>
      </c>
      <c r="F234" s="67" t="str">
        <v>ELECTRICAL WORKS / Main BOQ / Outdoor Equipment</v>
      </c>
      <c r="G234" s="67" t="str">
        <v>Single phase current transformer (1000-2000 /1/1 A) for the 66 kV neutral point of 175 MVA Power Transformers as specified.</v>
      </c>
      <c r="H234" s="67" t="str">
        <v>Site Delivery USD</v>
      </c>
      <c r="I234" s="67" t="str">
        <v>Cash In Site Delivery item: Current Transformers</v>
      </c>
      <c r="J234" s="67" t="str">
        <v>BSPRELGENCT19</v>
      </c>
      <c r="K234" s="67" t="str">
        <v>BSPRELGENCT19</v>
      </c>
      <c r="L234" s="68">
        <v>46272</v>
      </c>
      <c r="M234" s="68">
        <v>46272</v>
      </c>
      <c r="N234" s="67" t="str">
        <v>Delivery to Site  - Current Transformers</v>
      </c>
      <c r="O234" s="67" t="str">
        <v>Delivery to Site  - Current Transformers</v>
      </c>
    </row>
    <row r="235">
      <c r="A235" s="69" t="str">
        <v>Matched</v>
      </c>
      <c r="B235" s="67" t="str">
        <v>Cash In</v>
      </c>
      <c r="C235" s="67" t="str">
        <v>DEMO 220-66-11 kV G Cash in USD</v>
      </c>
      <c r="D235" s="67" t="str">
        <v>USD</v>
      </c>
      <c r="E235" s="67">
        <v>321</v>
      </c>
      <c r="F235" s="67" t="str">
        <v>ELECTRICAL WORKS / Main BOQ / Outdoor Equipment</v>
      </c>
      <c r="G235" s="67" t="str">
        <v>Single phase current transformer (1000-2000 /1/1 A) for the 66 kV neutral point of 175 MVA Power Transformers as specified.</v>
      </c>
      <c r="H235" s="67" t="str">
        <v>Retention</v>
      </c>
      <c r="I235" s="67" t="str">
        <v>Cash In completion milestone</v>
      </c>
      <c r="J235" s="67" t="str">
        <v>BSKDGNGENGR07</v>
      </c>
      <c r="K235" s="67" t="str">
        <v>BSKDGNGENGR07</v>
      </c>
      <c r="L235" s="68">
        <v>46483</v>
      </c>
      <c r="M235" s="68">
        <v>46483</v>
      </c>
      <c r="N235" s="67" t="str">
        <v>Project Completion</v>
      </c>
      <c r="O235" s="67" t="str">
        <v>Project Completion</v>
      </c>
    </row>
    <row r="236">
      <c r="A236" s="69" t="str">
        <v>Matched</v>
      </c>
      <c r="B236" s="67" t="str">
        <v>Cash In</v>
      </c>
      <c r="C236" s="67" t="str">
        <v>DEMO 220-66-11 kV G Cash in USD</v>
      </c>
      <c r="D236" s="67" t="str">
        <v>USD</v>
      </c>
      <c r="E236" s="67">
        <v>324</v>
      </c>
      <c r="F236" s="67" t="str">
        <v>ELECTRICAL WORKS / Main BOQ / Auxiliary Power Equipment</v>
      </c>
      <c r="G236" s="67" t="str">
        <v>11 kV, 9 MVAr Capacitor bank units as specified..</v>
      </c>
      <c r="H236" s="67" t="str">
        <v>Advanced Payment</v>
      </c>
      <c r="I236" s="67" t="str">
        <v>Cash In Advance Payment by currency</v>
      </c>
      <c r="J236" s="67" t="str">
        <v>BSKDGNGENGR05</v>
      </c>
      <c r="K236" s="67" t="str">
        <v>BSKDGNGENGR05</v>
      </c>
      <c r="L236" s="68">
        <v>46026</v>
      </c>
      <c r="M236" s="68">
        <v>46026</v>
      </c>
      <c r="N236" s="67" t="str">
        <v>Advanced Payment Foreign</v>
      </c>
      <c r="O236" s="67" t="str">
        <v>Advanced Payment Foreign</v>
      </c>
    </row>
    <row r="237">
      <c r="A237" s="69" t="str">
        <v>Matched</v>
      </c>
      <c r="B237" s="67" t="str">
        <v>Cash In</v>
      </c>
      <c r="C237" s="67" t="str">
        <v>DEMO 220-66-11 kV G Cash in USD</v>
      </c>
      <c r="D237" s="67" t="str">
        <v>USD</v>
      </c>
      <c r="E237" s="67">
        <v>325</v>
      </c>
      <c r="F237" s="67" t="str">
        <v>ELECTRICAL WORKS / Main BOQ / Auxiliary Power Equipment</v>
      </c>
      <c r="G237" s="67" t="str">
        <v>11 kV, 9 MVAr Capacitor bank units as specified..</v>
      </c>
      <c r="H237" s="67" t="str">
        <v>Site Delivery USD</v>
      </c>
      <c r="I237" s="67" t="str">
        <v>Cash In delivery meaning match</v>
      </c>
      <c r="J237" s="67" t="str">
        <v>BSPRELGENCB07</v>
      </c>
      <c r="K237" s="67" t="str">
        <v>BSPRELGENCB07</v>
      </c>
      <c r="L237" s="68">
        <v>46294</v>
      </c>
      <c r="M237" s="68">
        <v>46294</v>
      </c>
      <c r="N237" s="67" t="str">
        <v>Delivery to Site  - Capacitor Banks (9 MVAR)</v>
      </c>
      <c r="O237" s="67" t="str">
        <v>Delivery to Site  - Capacitor Banks (9 MVAR)</v>
      </c>
    </row>
    <row r="238">
      <c r="A238" s="69" t="str">
        <v>Matched</v>
      </c>
      <c r="B238" s="67" t="str">
        <v>Cash In</v>
      </c>
      <c r="C238" s="67" t="str">
        <v>DEMO 220-66-11 kV G Cash in USD</v>
      </c>
      <c r="D238" s="67" t="str">
        <v>USD</v>
      </c>
      <c r="E238" s="67">
        <v>326</v>
      </c>
      <c r="F238" s="67" t="str">
        <v>ELECTRICAL WORKS / Main BOQ / Auxiliary Power Equipment</v>
      </c>
      <c r="G238" s="67" t="str">
        <v>11 kV, 9 MVAr Capacitor bank units as specified..</v>
      </c>
      <c r="H238" s="67" t="str">
        <v>Retention</v>
      </c>
      <c r="I238" s="67" t="str">
        <v>Cash In completion milestone</v>
      </c>
      <c r="J238" s="67" t="str">
        <v>BSKDGNGENGR07</v>
      </c>
      <c r="K238" s="67" t="str">
        <v>BSKDGNGENGR07</v>
      </c>
      <c r="L238" s="68">
        <v>46483</v>
      </c>
      <c r="M238" s="68">
        <v>46483</v>
      </c>
      <c r="N238" s="67" t="str">
        <v>Project Completion</v>
      </c>
      <c r="O238" s="67" t="str">
        <v>Project Completion</v>
      </c>
    </row>
    <row r="239">
      <c r="A239" s="69" t="str">
        <v>Matched</v>
      </c>
      <c r="B239" s="67" t="str">
        <v>Cash In</v>
      </c>
      <c r="C239" s="67" t="str">
        <v>DEMO 220-66-11 kV G Cash in USD</v>
      </c>
      <c r="D239" s="67" t="str">
        <v>USD</v>
      </c>
      <c r="E239" s="67">
        <v>329</v>
      </c>
      <c r="F239" s="67" t="str">
        <v>ELECTRICAL WORKS / Main BOQ / Substation Control System (SCS)</v>
      </c>
      <c r="G239" s="67" t="str">
        <v>Substation control system  SCS    Servers, Operator Workstation, Engineering Workstation, Printers, Switches , gateways, Original software  and  Application Firmware…etc.</v>
      </c>
      <c r="H239" s="67" t="str">
        <v>Advanced Payment</v>
      </c>
      <c r="I239" s="67" t="str">
        <v>Cash In Advance Payment by currency</v>
      </c>
      <c r="J239" s="67" t="str">
        <v>BSKDGNGENGR05</v>
      </c>
      <c r="K239" s="67" t="str">
        <v>BSKDGNGENGR05</v>
      </c>
      <c r="L239" s="68">
        <v>46026</v>
      </c>
      <c r="M239" s="68">
        <v>46026</v>
      </c>
      <c r="N239" s="67" t="str">
        <v>Advanced Payment Foreign</v>
      </c>
      <c r="O239" s="67" t="str">
        <v>Advanced Payment Foreign</v>
      </c>
    </row>
    <row r="240">
      <c r="A240" s="69" t="str">
        <v>Matched</v>
      </c>
      <c r="B240" s="67" t="str">
        <v>Cash In</v>
      </c>
      <c r="C240" s="67" t="str">
        <v>DEMO 220-66-11 kV G Cash in USD</v>
      </c>
      <c r="D240" s="67" t="str">
        <v>USD</v>
      </c>
      <c r="E240" s="67">
        <v>330</v>
      </c>
      <c r="F240" s="67" t="str">
        <v>ELECTRICAL WORKS / Main BOQ / Substation Control System (SCS)</v>
      </c>
      <c r="G240" s="67" t="str">
        <v>Substation control system  SCS    Servers, Operator Workstation, Engineering Workstation, Printers, Switches , gateways, Original software  and  Application Firmware…etc.</v>
      </c>
      <c r="H240" s="67" t="str">
        <v>Site Delivery USD</v>
      </c>
      <c r="I240" s="67" t="str">
        <v>Cash In Site Delivery package: Substation Control System</v>
      </c>
      <c r="J240" s="67" t="str">
        <v>BSPRELGENCP13</v>
      </c>
      <c r="K240" s="67" t="str">
        <v>BSPRELGENCP13</v>
      </c>
      <c r="L240" s="68">
        <v>46295</v>
      </c>
      <c r="M240" s="68">
        <v>46295</v>
      </c>
      <c r="N240" s="67" t="str">
        <v>Delivery to Factory  - Control &amp; Protection System</v>
      </c>
      <c r="O240" s="67" t="str">
        <v>Delivery to Factory  - Control &amp; Protection System</v>
      </c>
    </row>
    <row r="241">
      <c r="A241" s="69" t="str">
        <v>Matched</v>
      </c>
      <c r="B241" s="67" t="str">
        <v>Cash In</v>
      </c>
      <c r="C241" s="67" t="str">
        <v>DEMO 220-66-11 kV G Cash in USD</v>
      </c>
      <c r="D241" s="67" t="str">
        <v>USD</v>
      </c>
      <c r="E241" s="67">
        <v>331</v>
      </c>
      <c r="F241" s="67" t="str">
        <v>ELECTRICAL WORKS / Main BOQ / Substation Control System (SCS)</v>
      </c>
      <c r="G241" s="67" t="str">
        <v>Substation control system  SCS    Servers, Operator Workstation, Engineering Workstation, Printers, Switches , gateways, Original software  and  Application Firmware…etc.</v>
      </c>
      <c r="H241" s="67" t="str">
        <v>Retention</v>
      </c>
      <c r="I241" s="67" t="str">
        <v>Cash In completion milestone</v>
      </c>
      <c r="J241" s="67" t="str">
        <v>BSKDGNGENGR07</v>
      </c>
      <c r="K241" s="67" t="str">
        <v>BSKDGNGENGR07</v>
      </c>
      <c r="L241" s="68">
        <v>46483</v>
      </c>
      <c r="M241" s="68">
        <v>46483</v>
      </c>
      <c r="N241" s="67" t="str">
        <v>Project Completion</v>
      </c>
      <c r="O241" s="67" t="str">
        <v>Project Completion</v>
      </c>
    </row>
    <row r="242">
      <c r="A242" s="69" t="str">
        <v>Matched</v>
      </c>
      <c r="B242" s="67" t="str">
        <v>Cash In</v>
      </c>
      <c r="C242" s="67" t="str">
        <v>DEMO 220-66-11 kV G Cash in USD</v>
      </c>
      <c r="D242" s="67" t="str">
        <v>USD</v>
      </c>
      <c r="E242" s="67">
        <v>333</v>
      </c>
      <c r="F242" s="67" t="str">
        <v>ELECTRICAL WORKS / Main BOQ / Substation Control System (SCS)</v>
      </c>
      <c r="G242" s="67" t="str">
        <v>Price for 220 kV outgoing  feeders control panels as specified.</v>
      </c>
      <c r="H242" s="67" t="str">
        <v>Advanced Payment</v>
      </c>
      <c r="I242" s="67" t="str">
        <v>Cash In Advance Payment by currency</v>
      </c>
      <c r="J242" s="67" t="str">
        <v>BSKDGNGENGR05</v>
      </c>
      <c r="K242" s="67" t="str">
        <v>BSKDGNGENGR05</v>
      </c>
      <c r="L242" s="68">
        <v>46026</v>
      </c>
      <c r="M242" s="68">
        <v>46026</v>
      </c>
      <c r="N242" s="67" t="str">
        <v>Advanced Payment Foreign</v>
      </c>
      <c r="O242" s="67" t="str">
        <v>Advanced Payment Foreign</v>
      </c>
    </row>
    <row r="243">
      <c r="A243" s="69" t="str">
        <v>Matched</v>
      </c>
      <c r="B243" s="67" t="str">
        <v>Cash In</v>
      </c>
      <c r="C243" s="67" t="str">
        <v>DEMO 220-66-11 kV G Cash in USD</v>
      </c>
      <c r="D243" s="67" t="str">
        <v>USD</v>
      </c>
      <c r="E243" s="67">
        <v>334</v>
      </c>
      <c r="F243" s="67" t="str">
        <v>ELECTRICAL WORKS / Main BOQ / Substation Control System (SCS)</v>
      </c>
      <c r="G243" s="67" t="str">
        <v>Price for 220 kV outgoing  feeders control panels as specified.</v>
      </c>
      <c r="H243" s="67" t="str">
        <v>Site Delivery USD</v>
      </c>
      <c r="I243" s="67" t="str">
        <v>Cash In Site Delivery package: Substation Control System</v>
      </c>
      <c r="J243" s="67" t="str">
        <v>BSPRELGENCP13</v>
      </c>
      <c r="K243" s="67" t="str">
        <v>BSPRELGENCP13</v>
      </c>
      <c r="L243" s="68">
        <v>46295</v>
      </c>
      <c r="M243" s="68">
        <v>46295</v>
      </c>
      <c r="N243" s="67" t="str">
        <v>Delivery to Factory  - Control &amp; Protection System</v>
      </c>
      <c r="O243" s="67" t="str">
        <v>Delivery to Factory  - Control &amp; Protection System</v>
      </c>
    </row>
    <row r="244">
      <c r="A244" s="69" t="str">
        <v>Matched</v>
      </c>
      <c r="B244" s="67" t="str">
        <v>Cash In</v>
      </c>
      <c r="C244" s="67" t="str">
        <v>DEMO 220-66-11 kV G Cash in USD</v>
      </c>
      <c r="D244" s="67" t="str">
        <v>USD</v>
      </c>
      <c r="E244" s="67">
        <v>335</v>
      </c>
      <c r="F244" s="67" t="str">
        <v>ELECTRICAL WORKS / Main BOQ / Substation Control System (SCS)</v>
      </c>
      <c r="G244" s="67" t="str">
        <v>Price for 220 kV outgoing  feeders control panels as specified.</v>
      </c>
      <c r="H244" s="67" t="str">
        <v>Retention</v>
      </c>
      <c r="I244" s="67" t="str">
        <v>Cash In completion milestone</v>
      </c>
      <c r="J244" s="67" t="str">
        <v>BSKDGNGENGR07</v>
      </c>
      <c r="K244" s="67" t="str">
        <v>BSKDGNGENGR07</v>
      </c>
      <c r="L244" s="68">
        <v>46483</v>
      </c>
      <c r="M244" s="68">
        <v>46483</v>
      </c>
      <c r="N244" s="67" t="str">
        <v>Project Completion</v>
      </c>
      <c r="O244" s="67" t="str">
        <v>Project Completion</v>
      </c>
    </row>
    <row r="245">
      <c r="A245" s="69" t="str">
        <v>Matched</v>
      </c>
      <c r="B245" s="67" t="str">
        <v>Cash In</v>
      </c>
      <c r="C245" s="67" t="str">
        <v>DEMO 220-66-11 kV G Cash in USD</v>
      </c>
      <c r="D245" s="67" t="str">
        <v>USD</v>
      </c>
      <c r="E245" s="67">
        <v>337</v>
      </c>
      <c r="F245" s="67" t="str">
        <v>ELECTRICAL WORKS / Main BOQ / Substation Control System (SCS)</v>
      </c>
      <c r="G245" s="67" t="str">
        <v>Price for 220 kV side of 175 MVA, 220/66/11 kV transformer feeders control panels as specified.</v>
      </c>
      <c r="H245" s="67" t="str">
        <v>Advanced Payment</v>
      </c>
      <c r="I245" s="67" t="str">
        <v>Cash In Advance Payment by currency</v>
      </c>
      <c r="J245" s="67" t="str">
        <v>BSKDGNGENGR05</v>
      </c>
      <c r="K245" s="67" t="str">
        <v>BSKDGNGENGR05</v>
      </c>
      <c r="L245" s="68">
        <v>46026</v>
      </c>
      <c r="M245" s="68">
        <v>46026</v>
      </c>
      <c r="N245" s="67" t="str">
        <v>Advanced Payment Foreign</v>
      </c>
      <c r="O245" s="67" t="str">
        <v>Advanced Payment Foreign</v>
      </c>
    </row>
    <row r="246">
      <c r="A246" s="69" t="str">
        <v>Matched</v>
      </c>
      <c r="B246" s="67" t="str">
        <v>Cash In</v>
      </c>
      <c r="C246" s="67" t="str">
        <v>DEMO 220-66-11 kV G Cash in USD</v>
      </c>
      <c r="D246" s="67" t="str">
        <v>USD</v>
      </c>
      <c r="E246" s="67">
        <v>338</v>
      </c>
      <c r="F246" s="67" t="str">
        <v>ELECTRICAL WORKS / Main BOQ / Substation Control System (SCS)</v>
      </c>
      <c r="G246" s="67" t="str">
        <v>Price for 220 kV side of 175 MVA, 220/66/11 kV transformer feeders control panels as specified.</v>
      </c>
      <c r="H246" s="67" t="str">
        <v>Site Delivery USD</v>
      </c>
      <c r="I246" s="67" t="str">
        <v>Cash In Site Delivery package: Substation Control System</v>
      </c>
      <c r="J246" s="67" t="str">
        <v>BSPRELGENCP13</v>
      </c>
      <c r="K246" s="67" t="str">
        <v>BSPRELGENCP13</v>
      </c>
      <c r="L246" s="68">
        <v>46295</v>
      </c>
      <c r="M246" s="68">
        <v>46295</v>
      </c>
      <c r="N246" s="67" t="str">
        <v>Delivery to Factory  - Control &amp; Protection System</v>
      </c>
      <c r="O246" s="67" t="str">
        <v>Delivery to Factory  - Control &amp; Protection System</v>
      </c>
    </row>
    <row r="247">
      <c r="A247" s="69" t="str">
        <v>Matched</v>
      </c>
      <c r="B247" s="67" t="str">
        <v>Cash In</v>
      </c>
      <c r="C247" s="67" t="str">
        <v>DEMO 220-66-11 kV G Cash in USD</v>
      </c>
      <c r="D247" s="67" t="str">
        <v>USD</v>
      </c>
      <c r="E247" s="67">
        <v>339</v>
      </c>
      <c r="F247" s="67" t="str">
        <v>ELECTRICAL WORKS / Main BOQ / Substation Control System (SCS)</v>
      </c>
      <c r="G247" s="67" t="str">
        <v>Price for 220 kV side of 175 MVA, 220/66/11 kV transformer feeders control panels as specified.</v>
      </c>
      <c r="H247" s="67" t="str">
        <v>Retention</v>
      </c>
      <c r="I247" s="67" t="str">
        <v>Cash In completion milestone</v>
      </c>
      <c r="J247" s="67" t="str">
        <v>BSKDGNGENGR07</v>
      </c>
      <c r="K247" s="67" t="str">
        <v>BSKDGNGENGR07</v>
      </c>
      <c r="L247" s="68">
        <v>46483</v>
      </c>
      <c r="M247" s="68">
        <v>46483</v>
      </c>
      <c r="N247" s="67" t="str">
        <v>Project Completion</v>
      </c>
      <c r="O247" s="67" t="str">
        <v>Project Completion</v>
      </c>
    </row>
    <row r="248">
      <c r="A248" s="69" t="str">
        <v>Matched</v>
      </c>
      <c r="B248" s="67" t="str">
        <v>Cash In</v>
      </c>
      <c r="C248" s="67" t="str">
        <v>DEMO 220-66-11 kV G Cash in USD</v>
      </c>
      <c r="D248" s="67" t="str">
        <v>USD</v>
      </c>
      <c r="E248" s="67">
        <v>341</v>
      </c>
      <c r="F248" s="67" t="str">
        <v>ELECTRICAL WORKS / Main BOQ / Substation Control System (SCS)</v>
      </c>
      <c r="G248" s="67" t="str">
        <v>Price for 220 kV bus coupler and bus section feeder control panels as specified.</v>
      </c>
      <c r="H248" s="67" t="str">
        <v>Advanced Payment</v>
      </c>
      <c r="I248" s="67" t="str">
        <v>Cash In Advance Payment by currency</v>
      </c>
      <c r="J248" s="67" t="str">
        <v>BSKDGNGENGR05</v>
      </c>
      <c r="K248" s="67" t="str">
        <v>BSKDGNGENGR05</v>
      </c>
      <c r="L248" s="68">
        <v>46026</v>
      </c>
      <c r="M248" s="68">
        <v>46026</v>
      </c>
      <c r="N248" s="67" t="str">
        <v>Advanced Payment Foreign</v>
      </c>
      <c r="O248" s="67" t="str">
        <v>Advanced Payment Foreign</v>
      </c>
    </row>
    <row r="249">
      <c r="A249" s="69" t="str">
        <v>Matched</v>
      </c>
      <c r="B249" s="67" t="str">
        <v>Cash In</v>
      </c>
      <c r="C249" s="67" t="str">
        <v>DEMO 220-66-11 kV G Cash in USD</v>
      </c>
      <c r="D249" s="67" t="str">
        <v>USD</v>
      </c>
      <c r="E249" s="67">
        <v>342</v>
      </c>
      <c r="F249" s="67" t="str">
        <v>ELECTRICAL WORKS / Main BOQ / Substation Control System (SCS)</v>
      </c>
      <c r="G249" s="67" t="str">
        <v>Price for 220 kV bus coupler and bus section feeder control panels as specified.</v>
      </c>
      <c r="H249" s="67" t="str">
        <v>Site Delivery USD</v>
      </c>
      <c r="I249" s="67" t="str">
        <v>Cash In Site Delivery package: Substation Control System</v>
      </c>
      <c r="J249" s="67" t="str">
        <v>BSPRELGENCP13</v>
      </c>
      <c r="K249" s="67" t="str">
        <v>BSPRELGENCP13</v>
      </c>
      <c r="L249" s="68">
        <v>46295</v>
      </c>
      <c r="M249" s="68">
        <v>46295</v>
      </c>
      <c r="N249" s="67" t="str">
        <v>Delivery to Factory  - Control &amp; Protection System</v>
      </c>
      <c r="O249" s="67" t="str">
        <v>Delivery to Factory  - Control &amp; Protection System</v>
      </c>
    </row>
    <row r="250">
      <c r="A250" s="69" t="str">
        <v>Matched</v>
      </c>
      <c r="B250" s="67" t="str">
        <v>Cash In</v>
      </c>
      <c r="C250" s="67" t="str">
        <v>DEMO 220-66-11 kV G Cash in USD</v>
      </c>
      <c r="D250" s="67" t="str">
        <v>USD</v>
      </c>
      <c r="E250" s="67">
        <v>343</v>
      </c>
      <c r="F250" s="67" t="str">
        <v>ELECTRICAL WORKS / Main BOQ / Substation Control System (SCS)</v>
      </c>
      <c r="G250" s="67" t="str">
        <v>Price for 220 kV bus coupler and bus section feeder control panels as specified.</v>
      </c>
      <c r="H250" s="67" t="str">
        <v>Retention</v>
      </c>
      <c r="I250" s="67" t="str">
        <v>Cash In completion milestone</v>
      </c>
      <c r="J250" s="67" t="str">
        <v>BSKDGNGENGR07</v>
      </c>
      <c r="K250" s="67" t="str">
        <v>BSKDGNGENGR07</v>
      </c>
      <c r="L250" s="68">
        <v>46483</v>
      </c>
      <c r="M250" s="68">
        <v>46483</v>
      </c>
      <c r="N250" s="67" t="str">
        <v>Project Completion</v>
      </c>
      <c r="O250" s="67" t="str">
        <v>Project Completion</v>
      </c>
    </row>
    <row r="251">
      <c r="A251" s="69" t="str">
        <v>Matched</v>
      </c>
      <c r="B251" s="67" t="str">
        <v>Cash In</v>
      </c>
      <c r="C251" s="67" t="str">
        <v>DEMO 220-66-11 kV G Cash in USD</v>
      </c>
      <c r="D251" s="67" t="str">
        <v>USD</v>
      </c>
      <c r="E251" s="67">
        <v>345</v>
      </c>
      <c r="F251" s="67" t="str">
        <v>ELECTRICAL WORKS / Main BOQ / Substation Control System (SCS)</v>
      </c>
      <c r="G251" s="67" t="str">
        <v>Price for 220 kV outgoing OHTL feeders protection panels as specified.</v>
      </c>
      <c r="H251" s="67" t="str">
        <v>Advanced Payment</v>
      </c>
      <c r="I251" s="67" t="str">
        <v>Cash In Advance Payment by currency</v>
      </c>
      <c r="J251" s="67" t="str">
        <v>BSKDGNGENGR05</v>
      </c>
      <c r="K251" s="67" t="str">
        <v>BSKDGNGENGR05</v>
      </c>
      <c r="L251" s="68">
        <v>46026</v>
      </c>
      <c r="M251" s="68">
        <v>46026</v>
      </c>
      <c r="N251" s="67" t="str">
        <v>Advanced Payment Foreign</v>
      </c>
      <c r="O251" s="67" t="str">
        <v>Advanced Payment Foreign</v>
      </c>
    </row>
    <row r="252">
      <c r="A252" s="69" t="str">
        <v>Matched</v>
      </c>
      <c r="B252" s="67" t="str">
        <v>Cash In</v>
      </c>
      <c r="C252" s="67" t="str">
        <v>DEMO 220-66-11 kV G Cash in USD</v>
      </c>
      <c r="D252" s="67" t="str">
        <v>USD</v>
      </c>
      <c r="E252" s="67">
        <v>346</v>
      </c>
      <c r="F252" s="67" t="str">
        <v>ELECTRICAL WORKS / Main BOQ / Substation Control System (SCS)</v>
      </c>
      <c r="G252" s="67" t="str">
        <v>Price for 220 kV outgoing OHTL feeders protection panels as specified.</v>
      </c>
      <c r="H252" s="67" t="str">
        <v>Site Delivery USD</v>
      </c>
      <c r="I252" s="67" t="str">
        <v>Cash In Site Delivery package: Substation Control System</v>
      </c>
      <c r="J252" s="67" t="str">
        <v>BSPRELGENCP13</v>
      </c>
      <c r="K252" s="67" t="str">
        <v>BSPRELGENCP13</v>
      </c>
      <c r="L252" s="68">
        <v>46295</v>
      </c>
      <c r="M252" s="68">
        <v>46295</v>
      </c>
      <c r="N252" s="67" t="str">
        <v>Delivery to Factory  - Control &amp; Protection System</v>
      </c>
      <c r="O252" s="67" t="str">
        <v>Delivery to Factory  - Control &amp; Protection System</v>
      </c>
    </row>
    <row r="253">
      <c r="A253" s="69" t="str">
        <v>Matched</v>
      </c>
      <c r="B253" s="67" t="str">
        <v>Cash In</v>
      </c>
      <c r="C253" s="67" t="str">
        <v>DEMO 220-66-11 kV G Cash in USD</v>
      </c>
      <c r="D253" s="67" t="str">
        <v>USD</v>
      </c>
      <c r="E253" s="67">
        <v>347</v>
      </c>
      <c r="F253" s="67" t="str">
        <v>ELECTRICAL WORKS / Main BOQ / Substation Control System (SCS)</v>
      </c>
      <c r="G253" s="67" t="str">
        <v>Price for 220 kV outgoing OHTL feeders protection panels as specified.</v>
      </c>
      <c r="H253" s="67" t="str">
        <v>Retention</v>
      </c>
      <c r="I253" s="67" t="str">
        <v>Cash In completion milestone</v>
      </c>
      <c r="J253" s="67" t="str">
        <v>BSKDGNGENGR07</v>
      </c>
      <c r="K253" s="67" t="str">
        <v>BSKDGNGENGR07</v>
      </c>
      <c r="L253" s="68">
        <v>46483</v>
      </c>
      <c r="M253" s="68">
        <v>46483</v>
      </c>
      <c r="N253" s="67" t="str">
        <v>Project Completion</v>
      </c>
      <c r="O253" s="67" t="str">
        <v>Project Completion</v>
      </c>
    </row>
    <row r="254">
      <c r="A254" s="69" t="str">
        <v>Matched</v>
      </c>
      <c r="B254" s="67" t="str">
        <v>Cash In</v>
      </c>
      <c r="C254" s="67" t="str">
        <v>DEMO 220-66-11 kV G Cash in USD</v>
      </c>
      <c r="D254" s="67" t="str">
        <v>USD</v>
      </c>
      <c r="E254" s="67">
        <v>349</v>
      </c>
      <c r="F254" s="67" t="str">
        <v>ELECTRICAL WORKS / Main BOQ / Substation Control System (SCS)</v>
      </c>
      <c r="G254" s="67" t="str">
        <v>Price for 220 kV outgoing cable feeders protection panels as specified.</v>
      </c>
      <c r="H254" s="67" t="str">
        <v>Advanced Payment</v>
      </c>
      <c r="I254" s="67" t="str">
        <v>Cash In Advance Payment by currency</v>
      </c>
      <c r="J254" s="67" t="str">
        <v>BSKDGNGENGR05</v>
      </c>
      <c r="K254" s="67" t="str">
        <v>BSKDGNGENGR05</v>
      </c>
      <c r="L254" s="68">
        <v>46026</v>
      </c>
      <c r="M254" s="68">
        <v>46026</v>
      </c>
      <c r="N254" s="67" t="str">
        <v>Advanced Payment Foreign</v>
      </c>
      <c r="O254" s="67" t="str">
        <v>Advanced Payment Foreign</v>
      </c>
    </row>
    <row r="255">
      <c r="A255" s="69" t="str">
        <v>Matched</v>
      </c>
      <c r="B255" s="67" t="str">
        <v>Cash In</v>
      </c>
      <c r="C255" s="67" t="str">
        <v>DEMO 220-66-11 kV G Cash in USD</v>
      </c>
      <c r="D255" s="67" t="str">
        <v>USD</v>
      </c>
      <c r="E255" s="67">
        <v>350</v>
      </c>
      <c r="F255" s="67" t="str">
        <v>ELECTRICAL WORKS / Main BOQ / Substation Control System (SCS)</v>
      </c>
      <c r="G255" s="67" t="str">
        <v>Price for 220 kV outgoing cable feeders protection panels as specified.</v>
      </c>
      <c r="H255" s="67" t="str">
        <v>Site Delivery USD</v>
      </c>
      <c r="I255" s="67" t="str">
        <v>Cash In Site Delivery package: Substation Control System</v>
      </c>
      <c r="J255" s="67" t="str">
        <v>BSPRELGENCP13</v>
      </c>
      <c r="K255" s="67" t="str">
        <v>BSPRELGENCP13</v>
      </c>
      <c r="L255" s="68">
        <v>46295</v>
      </c>
      <c r="M255" s="68">
        <v>46295</v>
      </c>
      <c r="N255" s="67" t="str">
        <v>Delivery to Factory  - Control &amp; Protection System</v>
      </c>
      <c r="O255" s="67" t="str">
        <v>Delivery to Factory  - Control &amp; Protection System</v>
      </c>
    </row>
    <row r="256">
      <c r="A256" s="69" t="str">
        <v>Matched</v>
      </c>
      <c r="B256" s="67" t="str">
        <v>Cash In</v>
      </c>
      <c r="C256" s="67" t="str">
        <v>DEMO 220-66-11 kV G Cash in USD</v>
      </c>
      <c r="D256" s="67" t="str">
        <v>USD</v>
      </c>
      <c r="E256" s="67">
        <v>351</v>
      </c>
      <c r="F256" s="67" t="str">
        <v>ELECTRICAL WORKS / Main BOQ / Substation Control System (SCS)</v>
      </c>
      <c r="G256" s="67" t="str">
        <v>Price for 220 kV outgoing cable feeders protection panels as specified.</v>
      </c>
      <c r="H256" s="67" t="str">
        <v>Retention</v>
      </c>
      <c r="I256" s="67" t="str">
        <v>Cash In completion milestone</v>
      </c>
      <c r="J256" s="67" t="str">
        <v>BSKDGNGENGR07</v>
      </c>
      <c r="K256" s="67" t="str">
        <v>BSKDGNGENGR07</v>
      </c>
      <c r="L256" s="68">
        <v>46483</v>
      </c>
      <c r="M256" s="68">
        <v>46483</v>
      </c>
      <c r="N256" s="67" t="str">
        <v>Project Completion</v>
      </c>
      <c r="O256" s="67" t="str">
        <v>Project Completion</v>
      </c>
    </row>
    <row r="257">
      <c r="A257" s="69" t="str">
        <v>Matched</v>
      </c>
      <c r="B257" s="67" t="str">
        <v>Cash In</v>
      </c>
      <c r="C257" s="67" t="str">
        <v>DEMO 220-66-11 kV G Cash in USD</v>
      </c>
      <c r="D257" s="67" t="str">
        <v>USD</v>
      </c>
      <c r="E257" s="67">
        <v>353</v>
      </c>
      <c r="F257" s="67" t="str">
        <v>ELECTRICAL WORKS / Main BOQ / Substation Control System (SCS)</v>
      </c>
      <c r="G257" s="67" t="str">
        <v>Price for 220 kV protection panels for 175 MVA, 220/66/11 kV transformer feeders as specified (two cubicales for each).</v>
      </c>
      <c r="H257" s="67" t="str">
        <v>Advanced Payment</v>
      </c>
      <c r="I257" s="67" t="str">
        <v>Cash In Advance Payment by currency</v>
      </c>
      <c r="J257" s="67" t="str">
        <v>BSKDGNGENGR05</v>
      </c>
      <c r="K257" s="67" t="str">
        <v>BSKDGNGENGR05</v>
      </c>
      <c r="L257" s="68">
        <v>46026</v>
      </c>
      <c r="M257" s="68">
        <v>46026</v>
      </c>
      <c r="N257" s="67" t="str">
        <v>Advanced Payment Foreign</v>
      </c>
      <c r="O257" s="67" t="str">
        <v>Advanced Payment Foreign</v>
      </c>
    </row>
    <row r="258">
      <c r="A258" s="69" t="str">
        <v>Matched</v>
      </c>
      <c r="B258" s="67" t="str">
        <v>Cash In</v>
      </c>
      <c r="C258" s="67" t="str">
        <v>DEMO 220-66-11 kV G Cash in USD</v>
      </c>
      <c r="D258" s="67" t="str">
        <v>USD</v>
      </c>
      <c r="E258" s="67">
        <v>354</v>
      </c>
      <c r="F258" s="67" t="str">
        <v>ELECTRICAL WORKS / Main BOQ / Substation Control System (SCS)</v>
      </c>
      <c r="G258" s="67" t="str">
        <v>Price for 220 kV protection panels for 175 MVA, 220/66/11 kV transformer feeders as specified (two cubicales for each).</v>
      </c>
      <c r="H258" s="67" t="str">
        <v>Site Delivery USD</v>
      </c>
      <c r="I258" s="67" t="str">
        <v>Cash In Site Delivery package: Substation Control System</v>
      </c>
      <c r="J258" s="67" t="str">
        <v>BSPRELGENCP13</v>
      </c>
      <c r="K258" s="67" t="str">
        <v>BSPRELGENCP13</v>
      </c>
      <c r="L258" s="68">
        <v>46295</v>
      </c>
      <c r="M258" s="68">
        <v>46295</v>
      </c>
      <c r="N258" s="67" t="str">
        <v>Delivery to Factory  - Control &amp; Protection System</v>
      </c>
      <c r="O258" s="67" t="str">
        <v>Delivery to Factory  - Control &amp; Protection System</v>
      </c>
    </row>
    <row r="259">
      <c r="A259" s="69" t="str">
        <v>Matched</v>
      </c>
      <c r="B259" s="67" t="str">
        <v>Cash In</v>
      </c>
      <c r="C259" s="67" t="str">
        <v>DEMO 220-66-11 kV G Cash in USD</v>
      </c>
      <c r="D259" s="67" t="str">
        <v>USD</v>
      </c>
      <c r="E259" s="67">
        <v>355</v>
      </c>
      <c r="F259" s="67" t="str">
        <v>ELECTRICAL WORKS / Main BOQ / Substation Control System (SCS)</v>
      </c>
      <c r="G259" s="67" t="str">
        <v>Price for 220 kV protection panels for 175 MVA, 220/66/11 kV transformer feeders as specified (two cubicales for each).</v>
      </c>
      <c r="H259" s="67" t="str">
        <v>Retention</v>
      </c>
      <c r="I259" s="67" t="str">
        <v>Cash In completion milestone</v>
      </c>
      <c r="J259" s="67" t="str">
        <v>BSKDGNGENGR07</v>
      </c>
      <c r="K259" s="67" t="str">
        <v>BSKDGNGENGR07</v>
      </c>
      <c r="L259" s="68">
        <v>46483</v>
      </c>
      <c r="M259" s="68">
        <v>46483</v>
      </c>
      <c r="N259" s="67" t="str">
        <v>Project Completion</v>
      </c>
      <c r="O259" s="67" t="str">
        <v>Project Completion</v>
      </c>
    </row>
    <row r="260">
      <c r="A260" s="69" t="str">
        <v>Matched</v>
      </c>
      <c r="B260" s="67" t="str">
        <v>Cash In</v>
      </c>
      <c r="C260" s="67" t="str">
        <v>DEMO 220-66-11 kV G Cash in USD</v>
      </c>
      <c r="D260" s="67" t="str">
        <v>USD</v>
      </c>
      <c r="E260" s="67">
        <v>357</v>
      </c>
      <c r="F260" s="67" t="str">
        <v>ELECTRICAL WORKS / Main BOQ / Substation Control System (SCS)</v>
      </c>
      <c r="G260" s="67" t="str">
        <v>Price for 220 kV bus coupler protection panels as specified.</v>
      </c>
      <c r="H260" s="67" t="str">
        <v>Advanced Payment</v>
      </c>
      <c r="I260" s="67" t="str">
        <v>Cash In Advance Payment by currency</v>
      </c>
      <c r="J260" s="67" t="str">
        <v>BSKDGNGENGR05</v>
      </c>
      <c r="K260" s="67" t="str">
        <v>BSKDGNGENGR05</v>
      </c>
      <c r="L260" s="68">
        <v>46026</v>
      </c>
      <c r="M260" s="68">
        <v>46026</v>
      </c>
      <c r="N260" s="67" t="str">
        <v>Advanced Payment Foreign</v>
      </c>
      <c r="O260" s="67" t="str">
        <v>Advanced Payment Foreign</v>
      </c>
    </row>
    <row r="261">
      <c r="A261" s="69" t="str">
        <v>Matched</v>
      </c>
      <c r="B261" s="67" t="str">
        <v>Cash In</v>
      </c>
      <c r="C261" s="67" t="str">
        <v>DEMO 220-66-11 kV G Cash in USD</v>
      </c>
      <c r="D261" s="67" t="str">
        <v>USD</v>
      </c>
      <c r="E261" s="67">
        <v>358</v>
      </c>
      <c r="F261" s="67" t="str">
        <v>ELECTRICAL WORKS / Main BOQ / Substation Control System (SCS)</v>
      </c>
      <c r="G261" s="67" t="str">
        <v>Price for 220 kV bus coupler protection panels as specified.</v>
      </c>
      <c r="H261" s="67" t="str">
        <v>Site Delivery USD</v>
      </c>
      <c r="I261" s="67" t="str">
        <v>Cash In Site Delivery package: Substation Control System</v>
      </c>
      <c r="J261" s="67" t="str">
        <v>BSPRELGENCP13</v>
      </c>
      <c r="K261" s="67" t="str">
        <v>BSPRELGENCP13</v>
      </c>
      <c r="L261" s="68">
        <v>46295</v>
      </c>
      <c r="M261" s="68">
        <v>46295</v>
      </c>
      <c r="N261" s="67" t="str">
        <v>Delivery to Factory  - Control &amp; Protection System</v>
      </c>
      <c r="O261" s="67" t="str">
        <v>Delivery to Factory  - Control &amp; Protection System</v>
      </c>
    </row>
    <row r="262">
      <c r="A262" s="69" t="str">
        <v>Matched</v>
      </c>
      <c r="B262" s="67" t="str">
        <v>Cash In</v>
      </c>
      <c r="C262" s="67" t="str">
        <v>DEMO 220-66-11 kV G Cash in USD</v>
      </c>
      <c r="D262" s="67" t="str">
        <v>USD</v>
      </c>
      <c r="E262" s="67">
        <v>359</v>
      </c>
      <c r="F262" s="67" t="str">
        <v>ELECTRICAL WORKS / Main BOQ / Substation Control System (SCS)</v>
      </c>
      <c r="G262" s="67" t="str">
        <v>Price for 220 kV bus coupler protection panels as specified.</v>
      </c>
      <c r="H262" s="67" t="str">
        <v>Retention</v>
      </c>
      <c r="I262" s="67" t="str">
        <v>Cash In completion milestone</v>
      </c>
      <c r="J262" s="67" t="str">
        <v>BSKDGNGENGR07</v>
      </c>
      <c r="K262" s="67" t="str">
        <v>BSKDGNGENGR07</v>
      </c>
      <c r="L262" s="68">
        <v>46483</v>
      </c>
      <c r="M262" s="68">
        <v>46483</v>
      </c>
      <c r="N262" s="67" t="str">
        <v>Project Completion</v>
      </c>
      <c r="O262" s="67" t="str">
        <v>Project Completion</v>
      </c>
    </row>
    <row r="263">
      <c r="A263" s="69" t="str">
        <v>Matched</v>
      </c>
      <c r="B263" s="67" t="str">
        <v>Cash In</v>
      </c>
      <c r="C263" s="67" t="str">
        <v>DEMO 220-66-11 kV G Cash in USD</v>
      </c>
      <c r="D263" s="67" t="str">
        <v>USD</v>
      </c>
      <c r="E263" s="67">
        <v>361</v>
      </c>
      <c r="F263" s="67" t="str">
        <v>ELECTRICAL WORKS / Main BOQ / Substation Control System (SCS)</v>
      </c>
      <c r="G263" s="67" t="str">
        <v>Price for 220 kV busbar protection/Breaker Failure  panels for 12  circuirt breakers as specified.</v>
      </c>
      <c r="H263" s="67" t="str">
        <v>Advanced Payment</v>
      </c>
      <c r="I263" s="67" t="str">
        <v>Cash In Advance Payment by currency</v>
      </c>
      <c r="J263" s="67" t="str">
        <v>BSKDGNGENGR05</v>
      </c>
      <c r="K263" s="67" t="str">
        <v>BSKDGNGENGR05</v>
      </c>
      <c r="L263" s="68">
        <v>46026</v>
      </c>
      <c r="M263" s="68">
        <v>46026</v>
      </c>
      <c r="N263" s="67" t="str">
        <v>Advanced Payment Foreign</v>
      </c>
      <c r="O263" s="67" t="str">
        <v>Advanced Payment Foreign</v>
      </c>
    </row>
    <row r="264">
      <c r="A264" s="69" t="str">
        <v>Matched</v>
      </c>
      <c r="B264" s="67" t="str">
        <v>Cash In</v>
      </c>
      <c r="C264" s="67" t="str">
        <v>DEMO 220-66-11 kV G Cash in USD</v>
      </c>
      <c r="D264" s="67" t="str">
        <v>USD</v>
      </c>
      <c r="E264" s="67">
        <v>362</v>
      </c>
      <c r="F264" s="67" t="str">
        <v>ELECTRICAL WORKS / Main BOQ / Substation Control System (SCS)</v>
      </c>
      <c r="G264" s="67" t="str">
        <v>Price for 220 kV busbar protection/Breaker Failure  panels for 12  circuirt breakers as specified.</v>
      </c>
      <c r="H264" s="67" t="str">
        <v>Site Delivery USD</v>
      </c>
      <c r="I264" s="67" t="str">
        <v>Cash In Site Delivery package: Substation Control System</v>
      </c>
      <c r="J264" s="67" t="str">
        <v>BSPRELGENCP13</v>
      </c>
      <c r="K264" s="67" t="str">
        <v>BSPRELGENCP13</v>
      </c>
      <c r="L264" s="68">
        <v>46295</v>
      </c>
      <c r="M264" s="68">
        <v>46295</v>
      </c>
      <c r="N264" s="67" t="str">
        <v>Delivery to Factory  - Control &amp; Protection System</v>
      </c>
      <c r="O264" s="67" t="str">
        <v>Delivery to Factory  - Control &amp; Protection System</v>
      </c>
    </row>
    <row r="265">
      <c r="A265" s="69" t="str">
        <v>Matched</v>
      </c>
      <c r="B265" s="67" t="str">
        <v>Cash In</v>
      </c>
      <c r="C265" s="67" t="str">
        <v>DEMO 220-66-11 kV G Cash in USD</v>
      </c>
      <c r="D265" s="67" t="str">
        <v>USD</v>
      </c>
      <c r="E265" s="67">
        <v>363</v>
      </c>
      <c r="F265" s="67" t="str">
        <v>ELECTRICAL WORKS / Main BOQ / Substation Control System (SCS)</v>
      </c>
      <c r="G265" s="67" t="str">
        <v>Price for 220 kV busbar protection/Breaker Failure  panels for 12  circuirt breakers as specified.</v>
      </c>
      <c r="H265" s="67" t="str">
        <v>Retention</v>
      </c>
      <c r="I265" s="67" t="str">
        <v>Cash In completion milestone</v>
      </c>
      <c r="J265" s="67" t="str">
        <v>BSKDGNGENGR07</v>
      </c>
      <c r="K265" s="67" t="str">
        <v>BSKDGNGENGR07</v>
      </c>
      <c r="L265" s="68">
        <v>46483</v>
      </c>
      <c r="M265" s="68">
        <v>46483</v>
      </c>
      <c r="N265" s="67" t="str">
        <v>Project Completion</v>
      </c>
      <c r="O265" s="67" t="str">
        <v>Project Completion</v>
      </c>
    </row>
    <row r="266">
      <c r="A266" s="69" t="str">
        <v>Matched</v>
      </c>
      <c r="B266" s="67" t="str">
        <v>Cash In</v>
      </c>
      <c r="C266" s="67" t="str">
        <v>DEMO 220-66-11 kV G Cash in USD</v>
      </c>
      <c r="D266" s="67" t="str">
        <v>USD</v>
      </c>
      <c r="E266" s="67">
        <v>365</v>
      </c>
      <c r="F266" s="67" t="str">
        <v>ELECTRICAL WORKS / Main BOQ / Substation Control System (SCS)</v>
      </c>
      <c r="G266" s="67" t="str">
        <v>Price for 220 kV metering panels as specified.</v>
      </c>
      <c r="H266" s="67" t="str">
        <v>Advanced Payment</v>
      </c>
      <c r="I266" s="67" t="str">
        <v>Cash In Advance Payment by currency</v>
      </c>
      <c r="J266" s="67" t="str">
        <v>BSKDGNGENGR05</v>
      </c>
      <c r="K266" s="67" t="str">
        <v>BSKDGNGENGR05</v>
      </c>
      <c r="L266" s="68">
        <v>46026</v>
      </c>
      <c r="M266" s="68">
        <v>46026</v>
      </c>
      <c r="N266" s="67" t="str">
        <v>Advanced Payment Foreign</v>
      </c>
      <c r="O266" s="67" t="str">
        <v>Advanced Payment Foreign</v>
      </c>
    </row>
    <row r="267">
      <c r="A267" s="69" t="str">
        <v>Matched</v>
      </c>
      <c r="B267" s="67" t="str">
        <v>Cash In</v>
      </c>
      <c r="C267" s="67" t="str">
        <v>DEMO 220-66-11 kV G Cash in USD</v>
      </c>
      <c r="D267" s="67" t="str">
        <v>USD</v>
      </c>
      <c r="E267" s="67">
        <v>366</v>
      </c>
      <c r="F267" s="67" t="str">
        <v>ELECTRICAL WORKS / Main BOQ / Substation Control System (SCS)</v>
      </c>
      <c r="G267" s="67" t="str">
        <v>Price for 220 kV metering panels as specified.</v>
      </c>
      <c r="H267" s="67" t="str">
        <v>Site Delivery USD</v>
      </c>
      <c r="I267" s="67" t="str">
        <v>Cash In Site Delivery package: Substation Control System</v>
      </c>
      <c r="J267" s="67" t="str">
        <v>BSPRELGENCP13</v>
      </c>
      <c r="K267" s="67" t="str">
        <v>BSPRELGENCP13</v>
      </c>
      <c r="L267" s="68">
        <v>46295</v>
      </c>
      <c r="M267" s="68">
        <v>46295</v>
      </c>
      <c r="N267" s="67" t="str">
        <v>Delivery to Factory  - Control &amp; Protection System</v>
      </c>
      <c r="O267" s="67" t="str">
        <v>Delivery to Factory  - Control &amp; Protection System</v>
      </c>
    </row>
    <row r="268">
      <c r="A268" s="69" t="str">
        <v>Matched</v>
      </c>
      <c r="B268" s="67" t="str">
        <v>Cash In</v>
      </c>
      <c r="C268" s="67" t="str">
        <v>DEMO 220-66-11 kV G Cash in USD</v>
      </c>
      <c r="D268" s="67" t="str">
        <v>USD</v>
      </c>
      <c r="E268" s="67">
        <v>367</v>
      </c>
      <c r="F268" s="67" t="str">
        <v>ELECTRICAL WORKS / Main BOQ / Substation Control System (SCS)</v>
      </c>
      <c r="G268" s="67" t="str">
        <v>Price for 220 kV metering panels as specified.</v>
      </c>
      <c r="H268" s="67" t="str">
        <v>Retention</v>
      </c>
      <c r="I268" s="67" t="str">
        <v>Cash In completion milestone</v>
      </c>
      <c r="J268" s="67" t="str">
        <v>BSKDGNGENGR07</v>
      </c>
      <c r="K268" s="67" t="str">
        <v>BSKDGNGENGR07</v>
      </c>
      <c r="L268" s="68">
        <v>46483</v>
      </c>
      <c r="M268" s="68">
        <v>46483</v>
      </c>
      <c r="N268" s="67" t="str">
        <v>Project Completion</v>
      </c>
      <c r="O268" s="67" t="str">
        <v>Project Completion</v>
      </c>
    </row>
    <row r="269">
      <c r="A269" s="69" t="str">
        <v>Matched</v>
      </c>
      <c r="B269" s="67" t="str">
        <v>Cash In</v>
      </c>
      <c r="C269" s="67" t="str">
        <v>DEMO 220-66-11 kV G Cash in USD</v>
      </c>
      <c r="D269" s="67" t="str">
        <v>USD</v>
      </c>
      <c r="E269" s="67">
        <v>369</v>
      </c>
      <c r="F269" s="67" t="str">
        <v>ELECTRICAL WORKS / Main BOQ / Substation Control System (SCS)</v>
      </c>
      <c r="G269" s="67" t="str">
        <v>Price for 66 kV side control &amp; protection panels for 175 MVA, 220/66/11 kV transformer feeders as specified.</v>
      </c>
      <c r="H269" s="67" t="str">
        <v>Advanced Payment</v>
      </c>
      <c r="I269" s="67" t="str">
        <v>Cash In Advance Payment by currency</v>
      </c>
      <c r="J269" s="67" t="str">
        <v>BSKDGNGENGR05</v>
      </c>
      <c r="K269" s="67" t="str">
        <v>BSKDGNGENGR05</v>
      </c>
      <c r="L269" s="68">
        <v>46026</v>
      </c>
      <c r="M269" s="68">
        <v>46026</v>
      </c>
      <c r="N269" s="67" t="str">
        <v>Advanced Payment Foreign</v>
      </c>
      <c r="O269" s="67" t="str">
        <v>Advanced Payment Foreign</v>
      </c>
    </row>
    <row r="270">
      <c r="A270" s="69" t="str">
        <v>Matched</v>
      </c>
      <c r="B270" s="67" t="str">
        <v>Cash In</v>
      </c>
      <c r="C270" s="67" t="str">
        <v>DEMO 220-66-11 kV G Cash in USD</v>
      </c>
      <c r="D270" s="67" t="str">
        <v>USD</v>
      </c>
      <c r="E270" s="67">
        <v>370</v>
      </c>
      <c r="F270" s="67" t="str">
        <v>ELECTRICAL WORKS / Main BOQ / Substation Control System (SCS)</v>
      </c>
      <c r="G270" s="67" t="str">
        <v>Price for 66 kV side control &amp; protection panels for 175 MVA, 220/66/11 kV transformer feeders as specified.</v>
      </c>
      <c r="H270" s="67" t="str">
        <v>Site Delivery USD</v>
      </c>
      <c r="I270" s="67" t="str">
        <v>Cash In Site Delivery package: Substation Control System</v>
      </c>
      <c r="J270" s="67" t="str">
        <v>BSPRELGENCP13</v>
      </c>
      <c r="K270" s="67" t="str">
        <v>BSPRELGENCP13</v>
      </c>
      <c r="L270" s="68">
        <v>46295</v>
      </c>
      <c r="M270" s="68">
        <v>46295</v>
      </c>
      <c r="N270" s="67" t="str">
        <v>Delivery to Factory  - Control &amp; Protection System</v>
      </c>
      <c r="O270" s="67" t="str">
        <v>Delivery to Factory  - Control &amp; Protection System</v>
      </c>
    </row>
    <row r="271">
      <c r="A271" s="69" t="str">
        <v>Matched</v>
      </c>
      <c r="B271" s="67" t="str">
        <v>Cash In</v>
      </c>
      <c r="C271" s="67" t="str">
        <v>DEMO 220-66-11 kV G Cash in USD</v>
      </c>
      <c r="D271" s="67" t="str">
        <v>USD</v>
      </c>
      <c r="E271" s="67">
        <v>371</v>
      </c>
      <c r="F271" s="67" t="str">
        <v>ELECTRICAL WORKS / Main BOQ / Substation Control System (SCS)</v>
      </c>
      <c r="G271" s="67" t="str">
        <v>Price for 66 kV side control &amp; protection panels for 175 MVA, 220/66/11 kV transformer feeders as specified.</v>
      </c>
      <c r="H271" s="67" t="str">
        <v>Retention</v>
      </c>
      <c r="I271" s="67" t="str">
        <v>Cash In completion milestone</v>
      </c>
      <c r="J271" s="67" t="str">
        <v>BSKDGNGENGR07</v>
      </c>
      <c r="K271" s="67" t="str">
        <v>BSKDGNGENGR07</v>
      </c>
      <c r="L271" s="68">
        <v>46483</v>
      </c>
      <c r="M271" s="68">
        <v>46483</v>
      </c>
      <c r="N271" s="67" t="str">
        <v>Project Completion</v>
      </c>
      <c r="O271" s="67" t="str">
        <v>Project Completion</v>
      </c>
    </row>
    <row r="272">
      <c r="A272" s="69" t="str">
        <v>Matched</v>
      </c>
      <c r="B272" s="67" t="str">
        <v>Cash In</v>
      </c>
      <c r="C272" s="67" t="str">
        <v>DEMO 220-66-11 kV G Cash in USD</v>
      </c>
      <c r="D272" s="67" t="str">
        <v>USD</v>
      </c>
      <c r="E272" s="67">
        <v>373</v>
      </c>
      <c r="F272" s="67" t="str">
        <v>ELECTRICAL WORKS / Main BOQ / Substation Control System (SCS)</v>
      </c>
      <c r="G272" s="67" t="str">
        <v>Price for 66 kV side control &amp; protection panels for 40 MVA, 66/11 kV transformer feeders as specified.</v>
      </c>
      <c r="H272" s="67" t="str">
        <v>Advanced Payment</v>
      </c>
      <c r="I272" s="67" t="str">
        <v>Cash In Advance Payment by currency</v>
      </c>
      <c r="J272" s="67" t="str">
        <v>BSKDGNGENGR05</v>
      </c>
      <c r="K272" s="67" t="str">
        <v>BSKDGNGENGR05</v>
      </c>
      <c r="L272" s="68">
        <v>46026</v>
      </c>
      <c r="M272" s="68">
        <v>46026</v>
      </c>
      <c r="N272" s="67" t="str">
        <v>Advanced Payment Foreign</v>
      </c>
      <c r="O272" s="67" t="str">
        <v>Advanced Payment Foreign</v>
      </c>
    </row>
    <row r="273">
      <c r="A273" s="69" t="str">
        <v>Matched</v>
      </c>
      <c r="B273" s="67" t="str">
        <v>Cash In</v>
      </c>
      <c r="C273" s="67" t="str">
        <v>DEMO 220-66-11 kV G Cash in USD</v>
      </c>
      <c r="D273" s="67" t="str">
        <v>USD</v>
      </c>
      <c r="E273" s="67">
        <v>374</v>
      </c>
      <c r="F273" s="67" t="str">
        <v>ELECTRICAL WORKS / Main BOQ / Substation Control System (SCS)</v>
      </c>
      <c r="G273" s="67" t="str">
        <v>Price for 66 kV side control &amp; protection panels for 40 MVA, 66/11 kV transformer feeders as specified.</v>
      </c>
      <c r="H273" s="67" t="str">
        <v>Site Delivery USD</v>
      </c>
      <c r="I273" s="67" t="str">
        <v>Cash In Site Delivery package: Substation Control System</v>
      </c>
      <c r="J273" s="67" t="str">
        <v>BSPRELGENCP13</v>
      </c>
      <c r="K273" s="67" t="str">
        <v>BSPRELGENCP13</v>
      </c>
      <c r="L273" s="68">
        <v>46295</v>
      </c>
      <c r="M273" s="68">
        <v>46295</v>
      </c>
      <c r="N273" s="67" t="str">
        <v>Delivery to Factory  - Control &amp; Protection System</v>
      </c>
      <c r="O273" s="67" t="str">
        <v>Delivery to Factory  - Control &amp; Protection System</v>
      </c>
    </row>
    <row r="274">
      <c r="A274" s="69" t="str">
        <v>Matched</v>
      </c>
      <c r="B274" s="67" t="str">
        <v>Cash In</v>
      </c>
      <c r="C274" s="67" t="str">
        <v>DEMO 220-66-11 kV G Cash in USD</v>
      </c>
      <c r="D274" s="67" t="str">
        <v>USD</v>
      </c>
      <c r="E274" s="67">
        <v>375</v>
      </c>
      <c r="F274" s="67" t="str">
        <v>ELECTRICAL WORKS / Main BOQ / Substation Control System (SCS)</v>
      </c>
      <c r="G274" s="67" t="str">
        <v>Price for 66 kV side control &amp; protection panels for 40 MVA, 66/11 kV transformer feeders as specified.</v>
      </c>
      <c r="H274" s="67" t="str">
        <v>Retention</v>
      </c>
      <c r="I274" s="67" t="str">
        <v>Cash In completion milestone</v>
      </c>
      <c r="J274" s="67" t="str">
        <v>BSKDGNGENGR07</v>
      </c>
      <c r="K274" s="67" t="str">
        <v>BSKDGNGENGR07</v>
      </c>
      <c r="L274" s="68">
        <v>46483</v>
      </c>
      <c r="M274" s="68">
        <v>46483</v>
      </c>
      <c r="N274" s="67" t="str">
        <v>Project Completion</v>
      </c>
      <c r="O274" s="67" t="str">
        <v>Project Completion</v>
      </c>
    </row>
    <row r="275">
      <c r="A275" s="69" t="str">
        <v>Matched</v>
      </c>
      <c r="B275" s="67" t="str">
        <v>Cash In</v>
      </c>
      <c r="C275" s="67" t="str">
        <v>DEMO 220-66-11 kV G Cash in USD</v>
      </c>
      <c r="D275" s="67" t="str">
        <v>USD</v>
      </c>
      <c r="E275" s="67">
        <v>377</v>
      </c>
      <c r="F275" s="67" t="str">
        <v>ELECTRICAL WORKS / Main BOQ / Substation Control System (SCS)</v>
      </c>
      <c r="G275" s="67" t="str">
        <v>Price for 66 kV outgoing cable feeders protection panels as specified.</v>
      </c>
      <c r="H275" s="67" t="str">
        <v>Advanced Payment</v>
      </c>
      <c r="I275" s="67" t="str">
        <v>Cash In Advance Payment by currency</v>
      </c>
      <c r="J275" s="67" t="str">
        <v>BSKDGNGENGR05</v>
      </c>
      <c r="K275" s="67" t="str">
        <v>BSKDGNGENGR05</v>
      </c>
      <c r="L275" s="68">
        <v>46026</v>
      </c>
      <c r="M275" s="68">
        <v>46026</v>
      </c>
      <c r="N275" s="67" t="str">
        <v>Advanced Payment Foreign</v>
      </c>
      <c r="O275" s="67" t="str">
        <v>Advanced Payment Foreign</v>
      </c>
    </row>
    <row r="276">
      <c r="A276" s="69" t="str">
        <v>Matched</v>
      </c>
      <c r="B276" s="67" t="str">
        <v>Cash In</v>
      </c>
      <c r="C276" s="67" t="str">
        <v>DEMO 220-66-11 kV G Cash in USD</v>
      </c>
      <c r="D276" s="67" t="str">
        <v>USD</v>
      </c>
      <c r="E276" s="67">
        <v>378</v>
      </c>
      <c r="F276" s="67" t="str">
        <v>ELECTRICAL WORKS / Main BOQ / Substation Control System (SCS)</v>
      </c>
      <c r="G276" s="67" t="str">
        <v>Price for 66 kV outgoing cable feeders protection panels as specified.</v>
      </c>
      <c r="H276" s="67" t="str">
        <v>Site Delivery USD</v>
      </c>
      <c r="I276" s="67" t="str">
        <v>Cash In Site Delivery package: Substation Control System</v>
      </c>
      <c r="J276" s="67" t="str">
        <v>BSPRELGENCP13</v>
      </c>
      <c r="K276" s="67" t="str">
        <v>BSPRELGENCP13</v>
      </c>
      <c r="L276" s="68">
        <v>46295</v>
      </c>
      <c r="M276" s="68">
        <v>46295</v>
      </c>
      <c r="N276" s="67" t="str">
        <v>Delivery to Factory  - Control &amp; Protection System</v>
      </c>
      <c r="O276" s="67" t="str">
        <v>Delivery to Factory  - Control &amp; Protection System</v>
      </c>
    </row>
    <row r="277">
      <c r="A277" s="69" t="str">
        <v>Matched</v>
      </c>
      <c r="B277" s="67" t="str">
        <v>Cash In</v>
      </c>
      <c r="C277" s="67" t="str">
        <v>DEMO 220-66-11 kV G Cash in USD</v>
      </c>
      <c r="D277" s="67" t="str">
        <v>USD</v>
      </c>
      <c r="E277" s="67">
        <v>379</v>
      </c>
      <c r="F277" s="67" t="str">
        <v>ELECTRICAL WORKS / Main BOQ / Substation Control System (SCS)</v>
      </c>
      <c r="G277" s="67" t="str">
        <v>Price for 66 kV outgoing cable feeders protection panels as specified.</v>
      </c>
      <c r="H277" s="67" t="str">
        <v>Retention</v>
      </c>
      <c r="I277" s="67" t="str">
        <v>Cash In completion milestone</v>
      </c>
      <c r="J277" s="67" t="str">
        <v>BSKDGNGENGR07</v>
      </c>
      <c r="K277" s="67" t="str">
        <v>BSKDGNGENGR07</v>
      </c>
      <c r="L277" s="68">
        <v>46483</v>
      </c>
      <c r="M277" s="68">
        <v>46483</v>
      </c>
      <c r="N277" s="67" t="str">
        <v>Project Completion</v>
      </c>
      <c r="O277" s="67" t="str">
        <v>Project Completion</v>
      </c>
    </row>
    <row r="278">
      <c r="A278" s="69" t="str">
        <v>Matched</v>
      </c>
      <c r="B278" s="67" t="str">
        <v>Cash In</v>
      </c>
      <c r="C278" s="67" t="str">
        <v>DEMO 220-66-11 kV G Cash in USD</v>
      </c>
      <c r="D278" s="67" t="str">
        <v>USD</v>
      </c>
      <c r="E278" s="67">
        <v>381</v>
      </c>
      <c r="F278" s="67" t="str">
        <v>ELECTRICAL WORKS / Main BOQ / Substation Control System (SCS)</v>
      </c>
      <c r="G278" s="67" t="str">
        <v>Price for 66 kV bus coupler control &amp; protection panel as specified.</v>
      </c>
      <c r="H278" s="67" t="str">
        <v>Advanced Payment</v>
      </c>
      <c r="I278" s="67" t="str">
        <v>Cash In Advance Payment by currency</v>
      </c>
      <c r="J278" s="67" t="str">
        <v>BSKDGNGENGR05</v>
      </c>
      <c r="K278" s="67" t="str">
        <v>BSKDGNGENGR05</v>
      </c>
      <c r="L278" s="68">
        <v>46026</v>
      </c>
      <c r="M278" s="68">
        <v>46026</v>
      </c>
      <c r="N278" s="67" t="str">
        <v>Advanced Payment Foreign</v>
      </c>
      <c r="O278" s="67" t="str">
        <v>Advanced Payment Foreign</v>
      </c>
    </row>
    <row r="279">
      <c r="A279" s="69" t="str">
        <v>Matched</v>
      </c>
      <c r="B279" s="67" t="str">
        <v>Cash In</v>
      </c>
      <c r="C279" s="67" t="str">
        <v>DEMO 220-66-11 kV G Cash in USD</v>
      </c>
      <c r="D279" s="67" t="str">
        <v>USD</v>
      </c>
      <c r="E279" s="67">
        <v>382</v>
      </c>
      <c r="F279" s="67" t="str">
        <v>ELECTRICAL WORKS / Main BOQ / Substation Control System (SCS)</v>
      </c>
      <c r="G279" s="67" t="str">
        <v>Price for 66 kV bus coupler control &amp; protection panel as specified.</v>
      </c>
      <c r="H279" s="67" t="str">
        <v>Site Delivery USD</v>
      </c>
      <c r="I279" s="67" t="str">
        <v>Cash In Site Delivery package: Substation Control System</v>
      </c>
      <c r="J279" s="67" t="str">
        <v>BSPRELGENCP13</v>
      </c>
      <c r="K279" s="67" t="str">
        <v>BSPRELGENCP13</v>
      </c>
      <c r="L279" s="68">
        <v>46295</v>
      </c>
      <c r="M279" s="68">
        <v>46295</v>
      </c>
      <c r="N279" s="67" t="str">
        <v>Delivery to Factory  - Control &amp; Protection System</v>
      </c>
      <c r="O279" s="67" t="str">
        <v>Delivery to Factory  - Control &amp; Protection System</v>
      </c>
    </row>
    <row r="280">
      <c r="A280" s="69" t="str">
        <v>Matched</v>
      </c>
      <c r="B280" s="67" t="str">
        <v>Cash In</v>
      </c>
      <c r="C280" s="67" t="str">
        <v>DEMO 220-66-11 kV G Cash in USD</v>
      </c>
      <c r="D280" s="67" t="str">
        <v>USD</v>
      </c>
      <c r="E280" s="67">
        <v>383</v>
      </c>
      <c r="F280" s="67" t="str">
        <v>ELECTRICAL WORKS / Main BOQ / Substation Control System (SCS)</v>
      </c>
      <c r="G280" s="67" t="str">
        <v>Price for 66 kV bus coupler control &amp; protection panel as specified.</v>
      </c>
      <c r="H280" s="67" t="str">
        <v>Retention</v>
      </c>
      <c r="I280" s="67" t="str">
        <v>Cash In completion milestone</v>
      </c>
      <c r="J280" s="67" t="str">
        <v>BSKDGNGENGR07</v>
      </c>
      <c r="K280" s="67" t="str">
        <v>BSKDGNGENGR07</v>
      </c>
      <c r="L280" s="68">
        <v>46483</v>
      </c>
      <c r="M280" s="68">
        <v>46483</v>
      </c>
      <c r="N280" s="67" t="str">
        <v>Project Completion</v>
      </c>
      <c r="O280" s="67" t="str">
        <v>Project Completion</v>
      </c>
    </row>
    <row r="281">
      <c r="A281" s="69" t="str">
        <v>Matched</v>
      </c>
      <c r="B281" s="67" t="str">
        <v>Cash In</v>
      </c>
      <c r="C281" s="67" t="str">
        <v>DEMO 220-66-11 kV G Cash in USD</v>
      </c>
      <c r="D281" s="67" t="str">
        <v>USD</v>
      </c>
      <c r="E281" s="67">
        <v>385</v>
      </c>
      <c r="F281" s="67" t="str">
        <v>ELECTRICAL WORKS / Main BOQ / Substation Control System (SCS)</v>
      </c>
      <c r="G281" s="67" t="str">
        <v>Price for 66 kV busbar protection / Breaker failure panels for 15  circuirt breakers as specified.</v>
      </c>
      <c r="H281" s="67" t="str">
        <v>Advanced Payment</v>
      </c>
      <c r="I281" s="67" t="str">
        <v>Cash In Advance Payment by currency</v>
      </c>
      <c r="J281" s="67" t="str">
        <v>BSKDGNGENGR05</v>
      </c>
      <c r="K281" s="67" t="str">
        <v>BSKDGNGENGR05</v>
      </c>
      <c r="L281" s="68">
        <v>46026</v>
      </c>
      <c r="M281" s="68">
        <v>46026</v>
      </c>
      <c r="N281" s="67" t="str">
        <v>Advanced Payment Foreign</v>
      </c>
      <c r="O281" s="67" t="str">
        <v>Advanced Payment Foreign</v>
      </c>
    </row>
    <row r="282">
      <c r="A282" s="69" t="str">
        <v>Matched</v>
      </c>
      <c r="B282" s="67" t="str">
        <v>Cash In</v>
      </c>
      <c r="C282" s="67" t="str">
        <v>DEMO 220-66-11 kV G Cash in USD</v>
      </c>
      <c r="D282" s="67" t="str">
        <v>USD</v>
      </c>
      <c r="E282" s="67">
        <v>386</v>
      </c>
      <c r="F282" s="67" t="str">
        <v>ELECTRICAL WORKS / Main BOQ / Substation Control System (SCS)</v>
      </c>
      <c r="G282" s="67" t="str">
        <v>Price for 66 kV busbar protection / Breaker failure panels for 15  circuirt breakers as specified.</v>
      </c>
      <c r="H282" s="67" t="str">
        <v>Site Delivery USD</v>
      </c>
      <c r="I282" s="67" t="str">
        <v>Cash In Site Delivery package: Substation Control System</v>
      </c>
      <c r="J282" s="67" t="str">
        <v>BSPRELGENCP13</v>
      </c>
      <c r="K282" s="67" t="str">
        <v>BSPRELGENCP13</v>
      </c>
      <c r="L282" s="68">
        <v>46295</v>
      </c>
      <c r="M282" s="68">
        <v>46295</v>
      </c>
      <c r="N282" s="67" t="str">
        <v>Delivery to Factory  - Control &amp; Protection System</v>
      </c>
      <c r="O282" s="67" t="str">
        <v>Delivery to Factory  - Control &amp; Protection System</v>
      </c>
    </row>
    <row r="283">
      <c r="A283" s="69" t="str">
        <v>Matched</v>
      </c>
      <c r="B283" s="67" t="str">
        <v>Cash In</v>
      </c>
      <c r="C283" s="67" t="str">
        <v>DEMO 220-66-11 kV G Cash in USD</v>
      </c>
      <c r="D283" s="67" t="str">
        <v>USD</v>
      </c>
      <c r="E283" s="67">
        <v>387</v>
      </c>
      <c r="F283" s="67" t="str">
        <v>ELECTRICAL WORKS / Main BOQ / Substation Control System (SCS)</v>
      </c>
      <c r="G283" s="67" t="str">
        <v>Price for 66 kV busbar protection / Breaker failure panels for 15  circuirt breakers as specified.</v>
      </c>
      <c r="H283" s="67" t="str">
        <v>Retention</v>
      </c>
      <c r="I283" s="67" t="str">
        <v>Cash In completion milestone</v>
      </c>
      <c r="J283" s="67" t="str">
        <v>BSKDGNGENGR07</v>
      </c>
      <c r="K283" s="67" t="str">
        <v>BSKDGNGENGR07</v>
      </c>
      <c r="L283" s="68">
        <v>46483</v>
      </c>
      <c r="M283" s="68">
        <v>46483</v>
      </c>
      <c r="N283" s="67" t="str">
        <v>Project Completion</v>
      </c>
      <c r="O283" s="67" t="str">
        <v>Project Completion</v>
      </c>
    </row>
    <row r="284">
      <c r="A284" s="69" t="str">
        <v>Matched</v>
      </c>
      <c r="B284" s="67" t="str">
        <v>Cash In</v>
      </c>
      <c r="C284" s="67" t="str">
        <v>DEMO 220-66-11 kV G Cash in USD</v>
      </c>
      <c r="D284" s="67" t="str">
        <v>USD</v>
      </c>
      <c r="E284" s="67">
        <v>389</v>
      </c>
      <c r="F284" s="67" t="str">
        <v>ELECTRICAL WORKS / Main BOQ / Substation Control System (SCS)</v>
      </c>
      <c r="G284" s="67" t="str">
        <v>Price for 66 kV metering panels as specified.</v>
      </c>
      <c r="H284" s="67" t="str">
        <v>Advanced Payment</v>
      </c>
      <c r="I284" s="67" t="str">
        <v>Cash In Advance Payment by currency</v>
      </c>
      <c r="J284" s="67" t="str">
        <v>BSKDGNGENGR05</v>
      </c>
      <c r="K284" s="67" t="str">
        <v>BSKDGNGENGR05</v>
      </c>
      <c r="L284" s="68">
        <v>46026</v>
      </c>
      <c r="M284" s="68">
        <v>46026</v>
      </c>
      <c r="N284" s="67" t="str">
        <v>Advanced Payment Foreign</v>
      </c>
      <c r="O284" s="67" t="str">
        <v>Advanced Payment Foreign</v>
      </c>
    </row>
    <row r="285">
      <c r="A285" s="69" t="str">
        <v>Matched</v>
      </c>
      <c r="B285" s="67" t="str">
        <v>Cash In</v>
      </c>
      <c r="C285" s="67" t="str">
        <v>DEMO 220-66-11 kV G Cash in USD</v>
      </c>
      <c r="D285" s="67" t="str">
        <v>USD</v>
      </c>
      <c r="E285" s="67">
        <v>390</v>
      </c>
      <c r="F285" s="67" t="str">
        <v>ELECTRICAL WORKS / Main BOQ / Substation Control System (SCS)</v>
      </c>
      <c r="G285" s="67" t="str">
        <v>Price for 66 kV metering panels as specified.</v>
      </c>
      <c r="H285" s="67" t="str">
        <v>Site Delivery USD</v>
      </c>
      <c r="I285" s="67" t="str">
        <v>Cash In Site Delivery package: Substation Control System</v>
      </c>
      <c r="J285" s="67" t="str">
        <v>BSPRELGENCP13</v>
      </c>
      <c r="K285" s="67" t="str">
        <v>BSPRELGENCP13</v>
      </c>
      <c r="L285" s="68">
        <v>46295</v>
      </c>
      <c r="M285" s="68">
        <v>46295</v>
      </c>
      <c r="N285" s="67" t="str">
        <v>Delivery to Factory  - Control &amp; Protection System</v>
      </c>
      <c r="O285" s="67" t="str">
        <v>Delivery to Factory  - Control &amp; Protection System</v>
      </c>
    </row>
    <row r="286">
      <c r="A286" s="69" t="str">
        <v>Matched</v>
      </c>
      <c r="B286" s="67" t="str">
        <v>Cash In</v>
      </c>
      <c r="C286" s="67" t="str">
        <v>DEMO 220-66-11 kV G Cash in USD</v>
      </c>
      <c r="D286" s="67" t="str">
        <v>USD</v>
      </c>
      <c r="E286" s="67">
        <v>391</v>
      </c>
      <c r="F286" s="67" t="str">
        <v>ELECTRICAL WORKS / Main BOQ / Substation Control System (SCS)</v>
      </c>
      <c r="G286" s="67" t="str">
        <v>Price for 66 kV metering panels as specified.</v>
      </c>
      <c r="H286" s="67" t="str">
        <v>Retention</v>
      </c>
      <c r="I286" s="67" t="str">
        <v>Cash In completion milestone</v>
      </c>
      <c r="J286" s="67" t="str">
        <v>BSKDGNGENGR07</v>
      </c>
      <c r="K286" s="67" t="str">
        <v>BSKDGNGENGR07</v>
      </c>
      <c r="L286" s="68">
        <v>46483</v>
      </c>
      <c r="M286" s="68">
        <v>46483</v>
      </c>
      <c r="N286" s="67" t="str">
        <v>Project Completion</v>
      </c>
      <c r="O286" s="67" t="str">
        <v>Project Completion</v>
      </c>
    </row>
    <row r="287">
      <c r="A287" s="69" t="str">
        <v>Matched</v>
      </c>
      <c r="B287" s="67" t="str">
        <v>Cash In</v>
      </c>
      <c r="C287" s="67" t="str">
        <v>DEMO 220-66-11 kV G Cash in USD</v>
      </c>
      <c r="D287" s="67" t="str">
        <v>USD</v>
      </c>
      <c r="E287" s="67">
        <v>393</v>
      </c>
      <c r="F287" s="67" t="str">
        <v>ELECTRICAL WORKS / Main BOQ / Substation Control System (SCS)</v>
      </c>
      <c r="G287" s="67" t="str">
        <v>Price for synchronizing panel as specified.</v>
      </c>
      <c r="H287" s="67" t="str">
        <v>Advanced Payment</v>
      </c>
      <c r="I287" s="67" t="str">
        <v>Cash In Advance Payment by currency</v>
      </c>
      <c r="J287" s="67" t="str">
        <v>BSKDGNGENGR05</v>
      </c>
      <c r="K287" s="67" t="str">
        <v>BSKDGNGENGR05</v>
      </c>
      <c r="L287" s="68">
        <v>46026</v>
      </c>
      <c r="M287" s="68">
        <v>46026</v>
      </c>
      <c r="N287" s="67" t="str">
        <v>Advanced Payment Foreign</v>
      </c>
      <c r="O287" s="67" t="str">
        <v>Advanced Payment Foreign</v>
      </c>
    </row>
    <row r="288">
      <c r="A288" s="69" t="str">
        <v>Matched</v>
      </c>
      <c r="B288" s="67" t="str">
        <v>Cash In</v>
      </c>
      <c r="C288" s="67" t="str">
        <v>DEMO 220-66-11 kV G Cash in USD</v>
      </c>
      <c r="D288" s="67" t="str">
        <v>USD</v>
      </c>
      <c r="E288" s="67">
        <v>394</v>
      </c>
      <c r="F288" s="67" t="str">
        <v>ELECTRICAL WORKS / Main BOQ / Substation Control System (SCS)</v>
      </c>
      <c r="G288" s="67" t="str">
        <v>Price for synchronizing panel as specified.</v>
      </c>
      <c r="H288" s="67" t="str">
        <v>Site Delivery USD</v>
      </c>
      <c r="I288" s="67" t="str">
        <v>Cash In Site Delivery package: Substation Control System</v>
      </c>
      <c r="J288" s="67" t="str">
        <v>BSPRELGENCP13</v>
      </c>
      <c r="K288" s="67" t="str">
        <v>BSPRELGENCP13</v>
      </c>
      <c r="L288" s="68">
        <v>46295</v>
      </c>
      <c r="M288" s="68">
        <v>46295</v>
      </c>
      <c r="N288" s="67" t="str">
        <v>Delivery to Factory  - Control &amp; Protection System</v>
      </c>
      <c r="O288" s="67" t="str">
        <v>Delivery to Factory  - Control &amp; Protection System</v>
      </c>
    </row>
    <row r="289">
      <c r="A289" s="69" t="str">
        <v>Matched</v>
      </c>
      <c r="B289" s="67" t="str">
        <v>Cash In</v>
      </c>
      <c r="C289" s="67" t="str">
        <v>DEMO 220-66-11 kV G Cash in USD</v>
      </c>
      <c r="D289" s="67" t="str">
        <v>USD</v>
      </c>
      <c r="E289" s="67">
        <v>395</v>
      </c>
      <c r="F289" s="67" t="str">
        <v>ELECTRICAL WORKS / Main BOQ / Substation Control System (SCS)</v>
      </c>
      <c r="G289" s="67" t="str">
        <v>Price for synchronizing panel as specified.</v>
      </c>
      <c r="H289" s="67" t="str">
        <v>Retention</v>
      </c>
      <c r="I289" s="67" t="str">
        <v>Cash In completion milestone</v>
      </c>
      <c r="J289" s="67" t="str">
        <v>BSKDGNGENGR07</v>
      </c>
      <c r="K289" s="67" t="str">
        <v>BSKDGNGENGR07</v>
      </c>
      <c r="L289" s="68">
        <v>46483</v>
      </c>
      <c r="M289" s="68">
        <v>46483</v>
      </c>
      <c r="N289" s="67" t="str">
        <v>Project Completion</v>
      </c>
      <c r="O289" s="67" t="str">
        <v>Project Completion</v>
      </c>
    </row>
    <row r="290">
      <c r="A290" s="69" t="str">
        <v>Matched</v>
      </c>
      <c r="B290" s="67" t="str">
        <v>Cash In</v>
      </c>
      <c r="C290" s="67" t="str">
        <v>DEMO 220-66-11 kV G Cash in USD</v>
      </c>
      <c r="D290" s="67" t="str">
        <v>USD</v>
      </c>
      <c r="E290" s="67">
        <v>397</v>
      </c>
      <c r="F290" s="67" t="str">
        <v>ELECTRICAL WORKS / Main BOQ / Substation Control System (SCS)</v>
      </c>
      <c r="G290" s="67" t="str">
        <v>Price for general alarm panel as specified.</v>
      </c>
      <c r="H290" s="67" t="str">
        <v>Advanced Payment</v>
      </c>
      <c r="I290" s="67" t="str">
        <v>Cash In Advance Payment by currency</v>
      </c>
      <c r="J290" s="67" t="str">
        <v>BSKDGNGENGR05</v>
      </c>
      <c r="K290" s="67" t="str">
        <v>BSKDGNGENGR05</v>
      </c>
      <c r="L290" s="68">
        <v>46026</v>
      </c>
      <c r="M290" s="68">
        <v>46026</v>
      </c>
      <c r="N290" s="67" t="str">
        <v>Advanced Payment Foreign</v>
      </c>
      <c r="O290" s="67" t="str">
        <v>Advanced Payment Foreign</v>
      </c>
    </row>
    <row r="291">
      <c r="A291" s="69" t="str">
        <v>Matched</v>
      </c>
      <c r="B291" s="67" t="str">
        <v>Cash In</v>
      </c>
      <c r="C291" s="67" t="str">
        <v>DEMO 220-66-11 kV G Cash in USD</v>
      </c>
      <c r="D291" s="67" t="str">
        <v>USD</v>
      </c>
      <c r="E291" s="67">
        <v>398</v>
      </c>
      <c r="F291" s="67" t="str">
        <v>ELECTRICAL WORKS / Main BOQ / Substation Control System (SCS)</v>
      </c>
      <c r="G291" s="67" t="str">
        <v>Price for general alarm panel as specified.</v>
      </c>
      <c r="H291" s="67" t="str">
        <v>Site Delivery USD</v>
      </c>
      <c r="I291" s="67" t="str">
        <v>Cash In Site Delivery package: Substation Control System</v>
      </c>
      <c r="J291" s="67" t="str">
        <v>BSPRELGENCP13</v>
      </c>
      <c r="K291" s="67" t="str">
        <v>BSPRELGENCP13</v>
      </c>
      <c r="L291" s="68">
        <v>46295</v>
      </c>
      <c r="M291" s="68">
        <v>46295</v>
      </c>
      <c r="N291" s="67" t="str">
        <v>Delivery to Factory  - Control &amp; Protection System</v>
      </c>
      <c r="O291" s="67" t="str">
        <v>Delivery to Factory  - Control &amp; Protection System</v>
      </c>
    </row>
    <row r="292">
      <c r="A292" s="69" t="str">
        <v>Matched</v>
      </c>
      <c r="B292" s="67" t="str">
        <v>Cash In</v>
      </c>
      <c r="C292" s="67" t="str">
        <v>DEMO 220-66-11 kV G Cash in USD</v>
      </c>
      <c r="D292" s="67" t="str">
        <v>USD</v>
      </c>
      <c r="E292" s="67">
        <v>399</v>
      </c>
      <c r="F292" s="67" t="str">
        <v>ELECTRICAL WORKS / Main BOQ / Substation Control System (SCS)</v>
      </c>
      <c r="G292" s="67" t="str">
        <v>Price for general alarm panel as specified.</v>
      </c>
      <c r="H292" s="67" t="str">
        <v>Retention</v>
      </c>
      <c r="I292" s="67" t="str">
        <v>Cash In completion milestone</v>
      </c>
      <c r="J292" s="67" t="str">
        <v>BSKDGNGENGR07</v>
      </c>
      <c r="K292" s="67" t="str">
        <v>BSKDGNGENGR07</v>
      </c>
      <c r="L292" s="68">
        <v>46483</v>
      </c>
      <c r="M292" s="68">
        <v>46483</v>
      </c>
      <c r="N292" s="67" t="str">
        <v>Project Completion</v>
      </c>
      <c r="O292" s="67" t="str">
        <v>Project Completion</v>
      </c>
    </row>
    <row r="293">
      <c r="A293" s="69" t="str">
        <v>Matched</v>
      </c>
      <c r="B293" s="67" t="str">
        <v>Cash In</v>
      </c>
      <c r="C293" s="67" t="str">
        <v>DEMO 220-66-11 kV G Cash in USD</v>
      </c>
      <c r="D293" s="67" t="str">
        <v>USD</v>
      </c>
      <c r="E293" s="67">
        <v>401</v>
      </c>
      <c r="F293" s="67" t="str">
        <v>ELECTRICAL WORKS / Main BOQ / Substation Control System (SCS)</v>
      </c>
      <c r="G293" s="67" t="str">
        <v>220 kV Remote end substations as specified in relevant sections.</v>
      </c>
      <c r="H293" s="67" t="str">
        <v>Advanced Payment</v>
      </c>
      <c r="I293" s="67" t="str">
        <v>Cash In Advance Payment by currency</v>
      </c>
      <c r="J293" s="67" t="str">
        <v>BSKDGNGENGR05</v>
      </c>
      <c r="K293" s="67" t="str">
        <v>BSKDGNGENGR05</v>
      </c>
      <c r="L293" s="68">
        <v>46026</v>
      </c>
      <c r="M293" s="68">
        <v>46026</v>
      </c>
      <c r="N293" s="67" t="str">
        <v>Advanced Payment Foreign</v>
      </c>
      <c r="O293" s="67" t="str">
        <v>Advanced Payment Foreign</v>
      </c>
    </row>
    <row r="294">
      <c r="A294" s="69" t="str">
        <v>Matched</v>
      </c>
      <c r="B294" s="67" t="str">
        <v>Cash In</v>
      </c>
      <c r="C294" s="67" t="str">
        <v>DEMO 220-66-11 kV G Cash in USD</v>
      </c>
      <c r="D294" s="67" t="str">
        <v>USD</v>
      </c>
      <c r="E294" s="67">
        <v>402</v>
      </c>
      <c r="F294" s="67" t="str">
        <v>ELECTRICAL WORKS / Main BOQ / Substation Control System (SCS)</v>
      </c>
      <c r="G294" s="67" t="str">
        <v>220 kV Remote end substations as specified in relevant sections.</v>
      </c>
      <c r="H294" s="67" t="str">
        <v>Site Delivery USD</v>
      </c>
      <c r="I294" s="67" t="str">
        <v>Cash In Site Delivery package: Substation Control System</v>
      </c>
      <c r="J294" s="67" t="str">
        <v>BSPRELGENCP13</v>
      </c>
      <c r="K294" s="67" t="str">
        <v>BSPRELGENCP13</v>
      </c>
      <c r="L294" s="68">
        <v>46295</v>
      </c>
      <c r="M294" s="68">
        <v>46295</v>
      </c>
      <c r="N294" s="67" t="str">
        <v>Delivery to Factory  - Control &amp; Protection System</v>
      </c>
      <c r="O294" s="67" t="str">
        <v>Delivery to Factory  - Control &amp; Protection System</v>
      </c>
    </row>
    <row r="295">
      <c r="A295" s="69" t="str">
        <v>Matched</v>
      </c>
      <c r="B295" s="67" t="str">
        <v>Cash In</v>
      </c>
      <c r="C295" s="67" t="str">
        <v>DEMO 220-66-11 kV G Cash in USD</v>
      </c>
      <c r="D295" s="67" t="str">
        <v>USD</v>
      </c>
      <c r="E295" s="67">
        <v>403</v>
      </c>
      <c r="F295" s="67" t="str">
        <v>ELECTRICAL WORKS / Main BOQ / Substation Control System (SCS)</v>
      </c>
      <c r="G295" s="67" t="str">
        <v>220 kV Remote end substations as specified in relevant sections.</v>
      </c>
      <c r="H295" s="67" t="str">
        <v>Retention</v>
      </c>
      <c r="I295" s="67" t="str">
        <v>Cash In completion milestone</v>
      </c>
      <c r="J295" s="67" t="str">
        <v>BSKDGNGENGR07</v>
      </c>
      <c r="K295" s="67" t="str">
        <v>BSKDGNGENGR07</v>
      </c>
      <c r="L295" s="68">
        <v>46483</v>
      </c>
      <c r="M295" s="68">
        <v>46483</v>
      </c>
      <c r="N295" s="67" t="str">
        <v>Project Completion</v>
      </c>
      <c r="O295" s="67" t="str">
        <v>Project Completion</v>
      </c>
    </row>
    <row r="296">
      <c r="A296" s="69" t="str">
        <v>Matched</v>
      </c>
      <c r="B296" s="67" t="str">
        <v>Cash In</v>
      </c>
      <c r="C296" s="67" t="str">
        <v>DEMO 220-66-11 kV G Cash in USD</v>
      </c>
      <c r="D296" s="67" t="str">
        <v>USD</v>
      </c>
      <c r="E296" s="67">
        <v>405</v>
      </c>
      <c r="F296" s="67" t="str">
        <v>ELECTRICAL WORKS / Main BOQ / Substation Control System (SCS)</v>
      </c>
      <c r="G296" s="67" t="str">
        <v>66 kV Remote end substations as specified in relevant sections.</v>
      </c>
      <c r="H296" s="67" t="str">
        <v>Advanced Payment</v>
      </c>
      <c r="I296" s="67" t="str">
        <v>Cash In Advance Payment by currency</v>
      </c>
      <c r="J296" s="67" t="str">
        <v>BSKDGNGENGR05</v>
      </c>
      <c r="K296" s="67" t="str">
        <v>BSKDGNGENGR05</v>
      </c>
      <c r="L296" s="68">
        <v>46026</v>
      </c>
      <c r="M296" s="68">
        <v>46026</v>
      </c>
      <c r="N296" s="67" t="str">
        <v>Advanced Payment Foreign</v>
      </c>
      <c r="O296" s="67" t="str">
        <v>Advanced Payment Foreign</v>
      </c>
    </row>
    <row r="297">
      <c r="A297" s="69" t="str">
        <v>Matched</v>
      </c>
      <c r="B297" s="67" t="str">
        <v>Cash In</v>
      </c>
      <c r="C297" s="67" t="str">
        <v>DEMO 220-66-11 kV G Cash in USD</v>
      </c>
      <c r="D297" s="67" t="str">
        <v>USD</v>
      </c>
      <c r="E297" s="67">
        <v>406</v>
      </c>
      <c r="F297" s="67" t="str">
        <v>ELECTRICAL WORKS / Main BOQ / Substation Control System (SCS)</v>
      </c>
      <c r="G297" s="67" t="str">
        <v>66 kV Remote end substations as specified in relevant sections.</v>
      </c>
      <c r="H297" s="67" t="str">
        <v>Site Delivery USD</v>
      </c>
      <c r="I297" s="67" t="str">
        <v>Cash In Site Delivery package: Substation Control System</v>
      </c>
      <c r="J297" s="67" t="str">
        <v>BSPRELGENCP13</v>
      </c>
      <c r="K297" s="67" t="str">
        <v>BSPRELGENCP13</v>
      </c>
      <c r="L297" s="68">
        <v>46295</v>
      </c>
      <c r="M297" s="68">
        <v>46295</v>
      </c>
      <c r="N297" s="67" t="str">
        <v>Delivery to Factory  - Control &amp; Protection System</v>
      </c>
      <c r="O297" s="67" t="str">
        <v>Delivery to Factory  - Control &amp; Protection System</v>
      </c>
    </row>
    <row r="298">
      <c r="A298" s="69" t="str">
        <v>Matched</v>
      </c>
      <c r="B298" s="67" t="str">
        <v>Cash In</v>
      </c>
      <c r="C298" s="67" t="str">
        <v>DEMO 220-66-11 kV G Cash in USD</v>
      </c>
      <c r="D298" s="67" t="str">
        <v>USD</v>
      </c>
      <c r="E298" s="67">
        <v>407</v>
      </c>
      <c r="F298" s="67" t="str">
        <v>ELECTRICAL WORKS / Main BOQ / Substation Control System (SCS)</v>
      </c>
      <c r="G298" s="67" t="str">
        <v>66 kV Remote end substations as specified in relevant sections.</v>
      </c>
      <c r="H298" s="67" t="str">
        <v>Retention</v>
      </c>
      <c r="I298" s="67" t="str">
        <v>Cash In completion milestone</v>
      </c>
      <c r="J298" s="67" t="str">
        <v>BSKDGNGENGR07</v>
      </c>
      <c r="K298" s="67" t="str">
        <v>BSKDGNGENGR07</v>
      </c>
      <c r="L298" s="68">
        <v>46483</v>
      </c>
      <c r="M298" s="68">
        <v>46483</v>
      </c>
      <c r="N298" s="67" t="str">
        <v>Project Completion</v>
      </c>
      <c r="O298" s="67" t="str">
        <v>Project Completion</v>
      </c>
    </row>
    <row r="299">
      <c r="A299" s="69" t="str">
        <v>Matched</v>
      </c>
      <c r="B299" s="67" t="str">
        <v>Cash In</v>
      </c>
      <c r="C299" s="67" t="str">
        <v>DEMO 220-66-11 kV G Cash in USD</v>
      </c>
      <c r="D299" s="67" t="str">
        <v>USD</v>
      </c>
      <c r="E299" s="67">
        <v>410</v>
      </c>
      <c r="F299" s="67" t="str">
        <v>ELECTRICAL WORKS / Main BOQ / Off-Shore training</v>
      </c>
      <c r="G299" s="67" t="str">
        <v>Lump Sum Price for Off-Shore training of Owner`s personnel in accordance with Tender Document.</v>
      </c>
      <c r="H299" s="67" t="str">
        <v>Advanced Payment</v>
      </c>
      <c r="I299" s="67" t="str">
        <v>Cash In Advance Payment by currency</v>
      </c>
      <c r="J299" s="67" t="str">
        <v>BSKDGNGENGR05</v>
      </c>
      <c r="K299" s="67" t="str">
        <v>BSKDGNGENGR05</v>
      </c>
      <c r="L299" s="68">
        <v>46026</v>
      </c>
      <c r="M299" s="68">
        <v>46026</v>
      </c>
      <c r="N299" s="67" t="str">
        <v>Advanced Payment Foreign</v>
      </c>
      <c r="O299" s="67" t="str">
        <v>Advanced Payment Foreign</v>
      </c>
    </row>
    <row r="300">
      <c r="A300" s="69" t="str">
        <v>Matched</v>
      </c>
      <c r="B300" s="67" t="str">
        <v>Cash In</v>
      </c>
      <c r="C300" s="67" t="str">
        <v>DEMO 220-66-11 kV G Cash in USD</v>
      </c>
      <c r="D300" s="67" t="str">
        <v>USD</v>
      </c>
      <c r="E300" s="67">
        <v>411</v>
      </c>
      <c r="F300" s="67" t="str">
        <v>ELECTRICAL WORKS / Main BOQ / Off-Shore training</v>
      </c>
      <c r="G300" s="67" t="str">
        <v>Lump Sum Price for Off-Shore training of Owner`s personnel in accordance with Tender Document.</v>
      </c>
      <c r="H300" s="67" t="str">
        <v>Site Delivery USD</v>
      </c>
      <c r="I300" s="67" t="str">
        <v>Cash In Off-Shore training FAT range</v>
      </c>
      <c r="J300" s="67" t="str">
        <v>BSPRELGENDS10</v>
      </c>
      <c r="K300" s="67" t="str">
        <v>BSPRELGENCP58</v>
      </c>
      <c r="L300" s="68">
        <v>46196</v>
      </c>
      <c r="M300" s="68">
        <v>46385</v>
      </c>
      <c r="N300" s="67" t="str">
        <v>FAT - Disconnector Switches</v>
      </c>
      <c r="O300" s="67" t="str">
        <v>FAT -  Transformers 40</v>
      </c>
    </row>
    <row r="301">
      <c r="A301" s="69" t="str">
        <v>Matched</v>
      </c>
      <c r="B301" s="67" t="str">
        <v>Cash In</v>
      </c>
      <c r="C301" s="67" t="str">
        <v>DEMO 220-66-11 kV G Cash in USD</v>
      </c>
      <c r="D301" s="67" t="str">
        <v>USD</v>
      </c>
      <c r="E301" s="67">
        <v>412</v>
      </c>
      <c r="F301" s="67" t="str">
        <v>ELECTRICAL WORKS / Main BOQ / Off-Shore training</v>
      </c>
      <c r="G301" s="67" t="str">
        <v>Lump Sum Price for Off-Shore training of Owner`s personnel in accordance with Tender Document.</v>
      </c>
      <c r="H301" s="67" t="str">
        <v>Retention</v>
      </c>
      <c r="I301" s="67" t="str">
        <v>Cash In completion milestone</v>
      </c>
      <c r="J301" s="67" t="str">
        <v>BSKDGNGENGR07</v>
      </c>
      <c r="K301" s="67" t="str">
        <v>BSKDGNGENGR07</v>
      </c>
      <c r="L301" s="68">
        <v>46483</v>
      </c>
      <c r="M301" s="68">
        <v>46483</v>
      </c>
      <c r="N301" s="67" t="str">
        <v>Project Completion</v>
      </c>
      <c r="O301" s="67" t="str">
        <v>Project Completion</v>
      </c>
    </row>
    <row r="302">
      <c r="A302" s="69" t="str">
        <v>Matched</v>
      </c>
      <c r="B302" s="67" t="str">
        <v>Cash In</v>
      </c>
      <c r="C302" s="67" t="str">
        <v>DEMO 220-66-11 kV G Cash in USD</v>
      </c>
      <c r="D302" s="67" t="str">
        <v>USD</v>
      </c>
      <c r="E302" s="67">
        <v>416</v>
      </c>
      <c r="F302" s="67" t="str">
        <v>ELECTRICAL WORKS / Spare Parts / GIS - 220KV</v>
      </c>
      <c r="G302" s="67" t="str">
        <v>Three single phase circuit breaker complete with mechanism in enclosure from each type.</v>
      </c>
      <c r="H302" s="67" t="str">
        <v>Advanced Payment</v>
      </c>
      <c r="I302" s="67" t="str">
        <v>Cash In Advance Payment by currency</v>
      </c>
      <c r="J302" s="67" t="str">
        <v>BSKDGNGENGR05</v>
      </c>
      <c r="K302" s="67" t="str">
        <v>BSKDGNGENGR05</v>
      </c>
      <c r="L302" s="68">
        <v>46026</v>
      </c>
      <c r="M302" s="68">
        <v>46026</v>
      </c>
      <c r="N302" s="67" t="str">
        <v>Advanced Payment Foreign</v>
      </c>
      <c r="O302" s="67" t="str">
        <v>Advanced Payment Foreign</v>
      </c>
    </row>
    <row r="303">
      <c r="A303" s="69" t="str">
        <v>Matched</v>
      </c>
      <c r="B303" s="67" t="str">
        <v>Cash In</v>
      </c>
      <c r="C303" s="67" t="str">
        <v>DEMO 220-66-11 kV G Cash in USD</v>
      </c>
      <c r="D303" s="67" t="str">
        <v>USD</v>
      </c>
      <c r="E303" s="67">
        <v>417</v>
      </c>
      <c r="F303" s="67" t="str">
        <v>ELECTRICAL WORKS / Spare Parts / GIS - 220KV</v>
      </c>
      <c r="G303" s="67" t="str">
        <v>Three single phase circuit breaker complete with mechanism in enclosure from each type.</v>
      </c>
      <c r="H303" s="67" t="str">
        <v>Site Delivery USD</v>
      </c>
      <c r="I303" s="67" t="str">
        <v>Cash In Site Delivery package: 220 kV GIS</v>
      </c>
      <c r="J303" s="67" t="str">
        <v>BSPRELGENG207</v>
      </c>
      <c r="K303" s="67" t="str">
        <v>BSPRELGENG207</v>
      </c>
      <c r="L303" s="68">
        <v>46294</v>
      </c>
      <c r="M303" s="68">
        <v>46294</v>
      </c>
      <c r="N303" s="67" t="str">
        <v>Delivery to Site  - 220 KV GIS &amp; GIB</v>
      </c>
      <c r="O303" s="67" t="str">
        <v>Delivery to Site  - 220 KV GIS &amp; GIB</v>
      </c>
    </row>
    <row r="304">
      <c r="A304" s="69" t="str">
        <v>Matched</v>
      </c>
      <c r="B304" s="67" t="str">
        <v>Cash In</v>
      </c>
      <c r="C304" s="67" t="str">
        <v>DEMO 220-66-11 kV G Cash in USD</v>
      </c>
      <c r="D304" s="67" t="str">
        <v>USD</v>
      </c>
      <c r="E304" s="67">
        <v>418</v>
      </c>
      <c r="F304" s="67" t="str">
        <v>ELECTRICAL WORKS / Spare Parts / GIS - 220KV</v>
      </c>
      <c r="G304" s="67" t="str">
        <v>Three single phase circuit breaker complete with mechanism in enclosure from each type.</v>
      </c>
      <c r="H304" s="67" t="str">
        <v>Retention</v>
      </c>
      <c r="I304" s="67" t="str">
        <v>Cash In completion milestone</v>
      </c>
      <c r="J304" s="67" t="str">
        <v>BSKDGNGENGR07</v>
      </c>
      <c r="K304" s="67" t="str">
        <v>BSKDGNGENGR07</v>
      </c>
      <c r="L304" s="68">
        <v>46483</v>
      </c>
      <c r="M304" s="68">
        <v>46483</v>
      </c>
      <c r="N304" s="67" t="str">
        <v>Project Completion</v>
      </c>
      <c r="O304" s="67" t="str">
        <v>Project Completion</v>
      </c>
    </row>
    <row r="305">
      <c r="A305" s="69" t="str">
        <v>Matched</v>
      </c>
      <c r="B305" s="67" t="str">
        <v>Cash In</v>
      </c>
      <c r="C305" s="67" t="str">
        <v>DEMO 220-66-11 kV G Cash in USD</v>
      </c>
      <c r="D305" s="67" t="str">
        <v>USD</v>
      </c>
      <c r="E305" s="67">
        <v>420</v>
      </c>
      <c r="F305" s="67" t="str">
        <v>ELECTRICAL WORKS / Spare Parts / GIS - 220KV</v>
      </c>
      <c r="G305" s="67" t="str">
        <v>Set of gaskets for three pole CB mechanism</v>
      </c>
      <c r="H305" s="67" t="str">
        <v>Advanced Payment</v>
      </c>
      <c r="I305" s="67" t="str">
        <v>Cash In Advance Payment by currency</v>
      </c>
      <c r="J305" s="67" t="str">
        <v>BSKDGNGENGR05</v>
      </c>
      <c r="K305" s="67" t="str">
        <v>BSKDGNGENGR05</v>
      </c>
      <c r="L305" s="68">
        <v>46026</v>
      </c>
      <c r="M305" s="68">
        <v>46026</v>
      </c>
      <c r="N305" s="67" t="str">
        <v>Advanced Payment Foreign</v>
      </c>
      <c r="O305" s="67" t="str">
        <v>Advanced Payment Foreign</v>
      </c>
    </row>
    <row r="306">
      <c r="A306" s="69" t="str">
        <v>Matched</v>
      </c>
      <c r="B306" s="67" t="str">
        <v>Cash In</v>
      </c>
      <c r="C306" s="67" t="str">
        <v>DEMO 220-66-11 kV G Cash in USD</v>
      </c>
      <c r="D306" s="67" t="str">
        <v>USD</v>
      </c>
      <c r="E306" s="67">
        <v>421</v>
      </c>
      <c r="F306" s="67" t="str">
        <v>ELECTRICAL WORKS / Spare Parts / GIS - 220KV</v>
      </c>
      <c r="G306" s="67" t="str">
        <v>Set of gaskets for three pole CB mechanism</v>
      </c>
      <c r="H306" s="67" t="str">
        <v>Site Delivery USD</v>
      </c>
      <c r="I306" s="67" t="str">
        <v>Cash In Site Delivery package: 220 kV GIS</v>
      </c>
      <c r="J306" s="67" t="str">
        <v>BSPRELGENG207</v>
      </c>
      <c r="K306" s="67" t="str">
        <v>BSPRELGENG207</v>
      </c>
      <c r="L306" s="68">
        <v>46294</v>
      </c>
      <c r="M306" s="68">
        <v>46294</v>
      </c>
      <c r="N306" s="67" t="str">
        <v>Delivery to Site  - 220 KV GIS &amp; GIB</v>
      </c>
      <c r="O306" s="67" t="str">
        <v>Delivery to Site  - 220 KV GIS &amp; GIB</v>
      </c>
    </row>
    <row r="307">
      <c r="A307" s="69" t="str">
        <v>Matched</v>
      </c>
      <c r="B307" s="67" t="str">
        <v>Cash In</v>
      </c>
      <c r="C307" s="67" t="str">
        <v>DEMO 220-66-11 kV G Cash in USD</v>
      </c>
      <c r="D307" s="67" t="str">
        <v>USD</v>
      </c>
      <c r="E307" s="67">
        <v>422</v>
      </c>
      <c r="F307" s="67" t="str">
        <v>ELECTRICAL WORKS / Spare Parts / GIS - 220KV</v>
      </c>
      <c r="G307" s="67" t="str">
        <v>Set of gaskets for three pole CB mechanism</v>
      </c>
      <c r="H307" s="67" t="str">
        <v>Retention</v>
      </c>
      <c r="I307" s="67" t="str">
        <v>Cash In completion milestone</v>
      </c>
      <c r="J307" s="67" t="str">
        <v>BSKDGNGENGR07</v>
      </c>
      <c r="K307" s="67" t="str">
        <v>BSKDGNGENGR07</v>
      </c>
      <c r="L307" s="68">
        <v>46483</v>
      </c>
      <c r="M307" s="68">
        <v>46483</v>
      </c>
      <c r="N307" s="67" t="str">
        <v>Project Completion</v>
      </c>
      <c r="O307" s="67" t="str">
        <v>Project Completion</v>
      </c>
    </row>
    <row r="308">
      <c r="A308" s="69" t="str">
        <v>Matched</v>
      </c>
      <c r="B308" s="67" t="str">
        <v>Cash In</v>
      </c>
      <c r="C308" s="67" t="str">
        <v>DEMO 220-66-11 kV G Cash in USD</v>
      </c>
      <c r="D308" s="67" t="str">
        <v>USD</v>
      </c>
      <c r="E308" s="67">
        <v>424</v>
      </c>
      <c r="F308" s="67" t="str">
        <v>ELECTRICAL WORKS / Spare Parts / GIS - 220KV</v>
      </c>
      <c r="G308" s="67" t="str">
        <v>Set of tripping and closing coils per mechanism.</v>
      </c>
      <c r="H308" s="67" t="str">
        <v>Advanced Payment</v>
      </c>
      <c r="I308" s="67" t="str">
        <v>Cash In Advance Payment by currency</v>
      </c>
      <c r="J308" s="67" t="str">
        <v>BSKDGNGENGR05</v>
      </c>
      <c r="K308" s="67" t="str">
        <v>BSKDGNGENGR05</v>
      </c>
      <c r="L308" s="68">
        <v>46026</v>
      </c>
      <c r="M308" s="68">
        <v>46026</v>
      </c>
      <c r="N308" s="67" t="str">
        <v>Advanced Payment Foreign</v>
      </c>
      <c r="O308" s="67" t="str">
        <v>Advanced Payment Foreign</v>
      </c>
    </row>
    <row r="309">
      <c r="A309" s="69" t="str">
        <v>Matched</v>
      </c>
      <c r="B309" s="67" t="str">
        <v>Cash In</v>
      </c>
      <c r="C309" s="67" t="str">
        <v>DEMO 220-66-11 kV G Cash in USD</v>
      </c>
      <c r="D309" s="67" t="str">
        <v>USD</v>
      </c>
      <c r="E309" s="67">
        <v>425</v>
      </c>
      <c r="F309" s="67" t="str">
        <v>ELECTRICAL WORKS / Spare Parts / GIS - 220KV</v>
      </c>
      <c r="G309" s="67" t="str">
        <v>Set of tripping and closing coils per mechanism.</v>
      </c>
      <c r="H309" s="67" t="str">
        <v>Site Delivery USD</v>
      </c>
      <c r="I309" s="67" t="str">
        <v>Cash In Site Delivery package: 220 kV GIS</v>
      </c>
      <c r="J309" s="67" t="str">
        <v>BSPRELGENG207</v>
      </c>
      <c r="K309" s="67" t="str">
        <v>BSPRELGENG207</v>
      </c>
      <c r="L309" s="68">
        <v>46294</v>
      </c>
      <c r="M309" s="68">
        <v>46294</v>
      </c>
      <c r="N309" s="67" t="str">
        <v>Delivery to Site  - 220 KV GIS &amp; GIB</v>
      </c>
      <c r="O309" s="67" t="str">
        <v>Delivery to Site  - 220 KV GIS &amp; GIB</v>
      </c>
    </row>
    <row r="310">
      <c r="A310" s="69" t="str">
        <v>Matched</v>
      </c>
      <c r="B310" s="67" t="str">
        <v>Cash In</v>
      </c>
      <c r="C310" s="67" t="str">
        <v>DEMO 220-66-11 kV G Cash in USD</v>
      </c>
      <c r="D310" s="67" t="str">
        <v>USD</v>
      </c>
      <c r="E310" s="67">
        <v>426</v>
      </c>
      <c r="F310" s="67" t="str">
        <v>ELECTRICAL WORKS / Spare Parts / GIS - 220KV</v>
      </c>
      <c r="G310" s="67" t="str">
        <v>Set of tripping and closing coils per mechanism.</v>
      </c>
      <c r="H310" s="67" t="str">
        <v>Retention</v>
      </c>
      <c r="I310" s="67" t="str">
        <v>Cash In completion milestone</v>
      </c>
      <c r="J310" s="67" t="str">
        <v>BSKDGNGENGR07</v>
      </c>
      <c r="K310" s="67" t="str">
        <v>BSKDGNGENGR07</v>
      </c>
      <c r="L310" s="68">
        <v>46483</v>
      </c>
      <c r="M310" s="68">
        <v>46483</v>
      </c>
      <c r="N310" s="67" t="str">
        <v>Project Completion</v>
      </c>
      <c r="O310" s="67" t="str">
        <v>Project Completion</v>
      </c>
    </row>
    <row r="311">
      <c r="A311" s="69" t="str">
        <v>Matched</v>
      </c>
      <c r="B311" s="67" t="str">
        <v>Cash In</v>
      </c>
      <c r="C311" s="67" t="str">
        <v>DEMO 220-66-11 kV G Cash in USD</v>
      </c>
      <c r="D311" s="67" t="str">
        <v>USD</v>
      </c>
      <c r="E311" s="67">
        <v>428</v>
      </c>
      <c r="F311" s="67" t="str">
        <v>ELECTRICAL WORKS / Spare Parts / GIS - 220KV</v>
      </c>
      <c r="G311" s="67" t="str">
        <v>Sets of Aux. Switches for CB</v>
      </c>
      <c r="H311" s="67" t="str">
        <v>Advanced Payment</v>
      </c>
      <c r="I311" s="67" t="str">
        <v>Cash In Advance Payment by currency</v>
      </c>
      <c r="J311" s="67" t="str">
        <v>BSKDGNGENGR05</v>
      </c>
      <c r="K311" s="67" t="str">
        <v>BSKDGNGENGR05</v>
      </c>
      <c r="L311" s="68">
        <v>46026</v>
      </c>
      <c r="M311" s="68">
        <v>46026</v>
      </c>
      <c r="N311" s="67" t="str">
        <v>Advanced Payment Foreign</v>
      </c>
      <c r="O311" s="67" t="str">
        <v>Advanced Payment Foreign</v>
      </c>
    </row>
    <row r="312">
      <c r="A312" s="69" t="str">
        <v>Matched</v>
      </c>
      <c r="B312" s="67" t="str">
        <v>Cash In</v>
      </c>
      <c r="C312" s="67" t="str">
        <v>DEMO 220-66-11 kV G Cash in USD</v>
      </c>
      <c r="D312" s="67" t="str">
        <v>USD</v>
      </c>
      <c r="E312" s="67">
        <v>429</v>
      </c>
      <c r="F312" s="67" t="str">
        <v>ELECTRICAL WORKS / Spare Parts / GIS - 220KV</v>
      </c>
      <c r="G312" s="67" t="str">
        <v>Sets of Aux. Switches for CB</v>
      </c>
      <c r="H312" s="67" t="str">
        <v>Site Delivery USD</v>
      </c>
      <c r="I312" s="67" t="str">
        <v>Cash In Site Delivery package: 220 kV GIS</v>
      </c>
      <c r="J312" s="67" t="str">
        <v>BSPRELGENG207</v>
      </c>
      <c r="K312" s="67" t="str">
        <v>BSPRELGENG207</v>
      </c>
      <c r="L312" s="68">
        <v>46294</v>
      </c>
      <c r="M312" s="68">
        <v>46294</v>
      </c>
      <c r="N312" s="67" t="str">
        <v>Delivery to Site  - 220 KV GIS &amp; GIB</v>
      </c>
      <c r="O312" s="67" t="str">
        <v>Delivery to Site  - 220 KV GIS &amp; GIB</v>
      </c>
    </row>
    <row r="313">
      <c r="A313" s="69" t="str">
        <v>Matched</v>
      </c>
      <c r="B313" s="67" t="str">
        <v>Cash In</v>
      </c>
      <c r="C313" s="67" t="str">
        <v>DEMO 220-66-11 kV G Cash in USD</v>
      </c>
      <c r="D313" s="67" t="str">
        <v>USD</v>
      </c>
      <c r="E313" s="67">
        <v>430</v>
      </c>
      <c r="F313" s="67" t="str">
        <v>ELECTRICAL WORKS / Spare Parts / GIS - 220KV</v>
      </c>
      <c r="G313" s="67" t="str">
        <v>Sets of Aux. Switches for CB</v>
      </c>
      <c r="H313" s="67" t="str">
        <v>Retention</v>
      </c>
      <c r="I313" s="67" t="str">
        <v>Cash In completion milestone</v>
      </c>
      <c r="J313" s="67" t="str">
        <v>BSKDGNGENGR07</v>
      </c>
      <c r="K313" s="67" t="str">
        <v>BSKDGNGENGR07</v>
      </c>
      <c r="L313" s="68">
        <v>46483</v>
      </c>
      <c r="M313" s="68">
        <v>46483</v>
      </c>
      <c r="N313" s="67" t="str">
        <v>Project Completion</v>
      </c>
      <c r="O313" s="67" t="str">
        <v>Project Completion</v>
      </c>
    </row>
    <row r="314">
      <c r="A314" s="69" t="str">
        <v>Matched</v>
      </c>
      <c r="B314" s="67" t="str">
        <v>Cash In</v>
      </c>
      <c r="C314" s="67" t="str">
        <v>DEMO 220-66-11 kV G Cash in USD</v>
      </c>
      <c r="D314" s="67" t="str">
        <v>USD</v>
      </c>
      <c r="E314" s="67">
        <v>432</v>
      </c>
      <c r="F314" s="67" t="str">
        <v>ELECTRICAL WORKS / Spare Parts / GIS - 220KV</v>
      </c>
      <c r="G314" s="67" t="str">
        <v>Complete three phase motor spring mechanism for motor spring operating mechanism C.B</v>
      </c>
      <c r="H314" s="67" t="str">
        <v>Advanced Payment</v>
      </c>
      <c r="I314" s="67" t="str">
        <v>Cash In Advance Payment by currency</v>
      </c>
      <c r="J314" s="67" t="str">
        <v>BSKDGNGENGR05</v>
      </c>
      <c r="K314" s="67" t="str">
        <v>BSKDGNGENGR05</v>
      </c>
      <c r="L314" s="68">
        <v>46026</v>
      </c>
      <c r="M314" s="68">
        <v>46026</v>
      </c>
      <c r="N314" s="67" t="str">
        <v>Advanced Payment Foreign</v>
      </c>
      <c r="O314" s="67" t="str">
        <v>Advanced Payment Foreign</v>
      </c>
    </row>
    <row r="315">
      <c r="A315" s="69" t="str">
        <v>Matched</v>
      </c>
      <c r="B315" s="67" t="str">
        <v>Cash In</v>
      </c>
      <c r="C315" s="67" t="str">
        <v>DEMO 220-66-11 kV G Cash in USD</v>
      </c>
      <c r="D315" s="67" t="str">
        <v>USD</v>
      </c>
      <c r="E315" s="67">
        <v>433</v>
      </c>
      <c r="F315" s="67" t="str">
        <v>ELECTRICAL WORKS / Spare Parts / GIS - 220KV</v>
      </c>
      <c r="G315" s="67" t="str">
        <v>Complete three phase motor spring mechanism for motor spring operating mechanism C.B</v>
      </c>
      <c r="H315" s="67" t="str">
        <v>Site Delivery USD</v>
      </c>
      <c r="I315" s="67" t="str">
        <v>Cash In Site Delivery package: 220 kV GIS</v>
      </c>
      <c r="J315" s="67" t="str">
        <v>BSPRELGENG207</v>
      </c>
      <c r="K315" s="67" t="str">
        <v>BSPRELGENG207</v>
      </c>
      <c r="L315" s="68">
        <v>46294</v>
      </c>
      <c r="M315" s="68">
        <v>46294</v>
      </c>
      <c r="N315" s="67" t="str">
        <v>Delivery to Site  - 220 KV GIS &amp; GIB</v>
      </c>
      <c r="O315" s="67" t="str">
        <v>Delivery to Site  - 220 KV GIS &amp; GIB</v>
      </c>
    </row>
    <row r="316">
      <c r="A316" s="69" t="str">
        <v>Matched</v>
      </c>
      <c r="B316" s="67" t="str">
        <v>Cash In</v>
      </c>
      <c r="C316" s="67" t="str">
        <v>DEMO 220-66-11 kV G Cash in USD</v>
      </c>
      <c r="D316" s="67" t="str">
        <v>USD</v>
      </c>
      <c r="E316" s="67">
        <v>434</v>
      </c>
      <c r="F316" s="67" t="str">
        <v>ELECTRICAL WORKS / Spare Parts / GIS - 220KV</v>
      </c>
      <c r="G316" s="67" t="str">
        <v>Complete three phase motor spring mechanism for motor spring operating mechanism C.B</v>
      </c>
      <c r="H316" s="67" t="str">
        <v>Retention</v>
      </c>
      <c r="I316" s="67" t="str">
        <v>Cash In completion milestone</v>
      </c>
      <c r="J316" s="67" t="str">
        <v>BSKDGNGENGR07</v>
      </c>
      <c r="K316" s="67" t="str">
        <v>BSKDGNGENGR07</v>
      </c>
      <c r="L316" s="68">
        <v>46483</v>
      </c>
      <c r="M316" s="68">
        <v>46483</v>
      </c>
      <c r="N316" s="67" t="str">
        <v>Project Completion</v>
      </c>
      <c r="O316" s="67" t="str">
        <v>Project Completion</v>
      </c>
    </row>
    <row r="317">
      <c r="A317" s="69" t="str">
        <v>Matched</v>
      </c>
      <c r="B317" s="67" t="str">
        <v>Cash In</v>
      </c>
      <c r="C317" s="67" t="str">
        <v>DEMO 220-66-11 kV G Cash in USD</v>
      </c>
      <c r="D317" s="67" t="str">
        <v>USD</v>
      </c>
      <c r="E317" s="67">
        <v>436</v>
      </c>
      <c r="F317" s="67" t="str">
        <v>ELECTRICAL WORKS / Spare Parts / GIS - 220KV</v>
      </c>
      <c r="G317" s="67" t="str">
        <v>Disconnectors and Earthing switches</v>
      </c>
      <c r="H317" s="67" t="str">
        <v>Advanced Payment</v>
      </c>
      <c r="I317" s="67" t="str">
        <v>Cash In Advance Payment by currency</v>
      </c>
      <c r="J317" s="67" t="str">
        <v>BSKDGNGENGR05</v>
      </c>
      <c r="K317" s="67" t="str">
        <v>BSKDGNGENGR05</v>
      </c>
      <c r="L317" s="68">
        <v>46026</v>
      </c>
      <c r="M317" s="68">
        <v>46026</v>
      </c>
      <c r="N317" s="67" t="str">
        <v>Advanced Payment Foreign</v>
      </c>
      <c r="O317" s="67" t="str">
        <v>Advanced Payment Foreign</v>
      </c>
    </row>
    <row r="318">
      <c r="A318" s="69" t="str">
        <v>Matched</v>
      </c>
      <c r="B318" s="67" t="str">
        <v>Cash In</v>
      </c>
      <c r="C318" s="67" t="str">
        <v>DEMO 220-66-11 kV G Cash in USD</v>
      </c>
      <c r="D318" s="67" t="str">
        <v>USD</v>
      </c>
      <c r="E318" s="67">
        <v>437</v>
      </c>
      <c r="F318" s="67" t="str">
        <v>ELECTRICAL WORKS / Spare Parts / GIS - 220KV</v>
      </c>
      <c r="G318" s="67" t="str">
        <v>Disconnectors and Earthing switches</v>
      </c>
      <c r="H318" s="67" t="str">
        <v>Site Delivery USD</v>
      </c>
      <c r="I318" s="67" t="str">
        <v>Cash In Site Delivery package: 220 kV GIS</v>
      </c>
      <c r="J318" s="67" t="str">
        <v>BSPRELGENG207</v>
      </c>
      <c r="K318" s="67" t="str">
        <v>BSPRELGENG207</v>
      </c>
      <c r="L318" s="68">
        <v>46294</v>
      </c>
      <c r="M318" s="68">
        <v>46294</v>
      </c>
      <c r="N318" s="67" t="str">
        <v>Delivery to Site  - 220 KV GIS &amp; GIB</v>
      </c>
      <c r="O318" s="67" t="str">
        <v>Delivery to Site  - 220 KV GIS &amp; GIB</v>
      </c>
    </row>
    <row r="319">
      <c r="A319" s="69" t="str">
        <v>Matched</v>
      </c>
      <c r="B319" s="67" t="str">
        <v>Cash In</v>
      </c>
      <c r="C319" s="67" t="str">
        <v>DEMO 220-66-11 kV G Cash in USD</v>
      </c>
      <c r="D319" s="67" t="str">
        <v>USD</v>
      </c>
      <c r="E319" s="67">
        <v>438</v>
      </c>
      <c r="F319" s="67" t="str">
        <v>ELECTRICAL WORKS / Spare Parts / GIS - 220KV</v>
      </c>
      <c r="G319" s="67" t="str">
        <v>Disconnectors and Earthing switches</v>
      </c>
      <c r="H319" s="67" t="str">
        <v>Retention</v>
      </c>
      <c r="I319" s="67" t="str">
        <v>Cash In completion milestone</v>
      </c>
      <c r="J319" s="67" t="str">
        <v>BSKDGNGENGR07</v>
      </c>
      <c r="K319" s="67" t="str">
        <v>BSKDGNGENGR07</v>
      </c>
      <c r="L319" s="68">
        <v>46483</v>
      </c>
      <c r="M319" s="68">
        <v>46483</v>
      </c>
      <c r="N319" s="67" t="str">
        <v>Project Completion</v>
      </c>
      <c r="O319" s="67" t="str">
        <v>Project Completion</v>
      </c>
    </row>
    <row r="320">
      <c r="A320" s="69" t="str">
        <v>Matched</v>
      </c>
      <c r="B320" s="67" t="str">
        <v>Cash In</v>
      </c>
      <c r="C320" s="67" t="str">
        <v>DEMO 220-66-11 kV G Cash in USD</v>
      </c>
      <c r="D320" s="67" t="str">
        <v>USD</v>
      </c>
      <c r="E320" s="67">
        <v>440</v>
      </c>
      <c r="F320" s="67" t="str">
        <v>ELECTRICAL WORKS / Spare Parts / GIS - 220KV</v>
      </c>
      <c r="G320" s="67" t="str">
        <v>Three single pole disconnector switch complete with mechanism in enclosure from each type.</v>
      </c>
      <c r="H320" s="67" t="str">
        <v>Advanced Payment</v>
      </c>
      <c r="I320" s="67" t="str">
        <v>Cash In Advance Payment by currency</v>
      </c>
      <c r="J320" s="67" t="str">
        <v>BSKDGNGENGR05</v>
      </c>
      <c r="K320" s="67" t="str">
        <v>BSKDGNGENGR05</v>
      </c>
      <c r="L320" s="68">
        <v>46026</v>
      </c>
      <c r="M320" s="68">
        <v>46026</v>
      </c>
      <c r="N320" s="67" t="str">
        <v>Advanced Payment Foreign</v>
      </c>
      <c r="O320" s="67" t="str">
        <v>Advanced Payment Foreign</v>
      </c>
    </row>
    <row r="321">
      <c r="A321" s="69" t="str">
        <v>Matched</v>
      </c>
      <c r="B321" s="67" t="str">
        <v>Cash In</v>
      </c>
      <c r="C321" s="67" t="str">
        <v>DEMO 220-66-11 kV G Cash in USD</v>
      </c>
      <c r="D321" s="67" t="str">
        <v>USD</v>
      </c>
      <c r="E321" s="67">
        <v>441</v>
      </c>
      <c r="F321" s="67" t="str">
        <v>ELECTRICAL WORKS / Spare Parts / GIS - 220KV</v>
      </c>
      <c r="G321" s="67" t="str">
        <v>Three single pole disconnector switch complete with mechanism in enclosure from each type.</v>
      </c>
      <c r="H321" s="67" t="str">
        <v>Site Delivery USD</v>
      </c>
      <c r="I321" s="67" t="str">
        <v>Cash In Site Delivery package: 220 kV GIS</v>
      </c>
      <c r="J321" s="67" t="str">
        <v>BSPRELGENG207</v>
      </c>
      <c r="K321" s="67" t="str">
        <v>BSPRELGENG207</v>
      </c>
      <c r="L321" s="68">
        <v>46294</v>
      </c>
      <c r="M321" s="68">
        <v>46294</v>
      </c>
      <c r="N321" s="67" t="str">
        <v>Delivery to Site  - 220 KV GIS &amp; GIB</v>
      </c>
      <c r="O321" s="67" t="str">
        <v>Delivery to Site  - 220 KV GIS &amp; GIB</v>
      </c>
    </row>
    <row r="322">
      <c r="A322" s="69" t="str">
        <v>Matched</v>
      </c>
      <c r="B322" s="67" t="str">
        <v>Cash In</v>
      </c>
      <c r="C322" s="67" t="str">
        <v>DEMO 220-66-11 kV G Cash in USD</v>
      </c>
      <c r="D322" s="67" t="str">
        <v>USD</v>
      </c>
      <c r="E322" s="67">
        <v>442</v>
      </c>
      <c r="F322" s="67" t="str">
        <v>ELECTRICAL WORKS / Spare Parts / GIS - 220KV</v>
      </c>
      <c r="G322" s="67" t="str">
        <v>Three single pole disconnector switch complete with mechanism in enclosure from each type.</v>
      </c>
      <c r="H322" s="67" t="str">
        <v>Retention</v>
      </c>
      <c r="I322" s="67" t="str">
        <v>Cash In completion milestone</v>
      </c>
      <c r="J322" s="67" t="str">
        <v>BSKDGNGENGR07</v>
      </c>
      <c r="K322" s="67" t="str">
        <v>BSKDGNGENGR07</v>
      </c>
      <c r="L322" s="68">
        <v>46483</v>
      </c>
      <c r="M322" s="68">
        <v>46483</v>
      </c>
      <c r="N322" s="67" t="str">
        <v>Project Completion</v>
      </c>
      <c r="O322" s="67" t="str">
        <v>Project Completion</v>
      </c>
    </row>
    <row r="323">
      <c r="A323" s="69" t="str">
        <v>Matched</v>
      </c>
      <c r="B323" s="67" t="str">
        <v>Cash In</v>
      </c>
      <c r="C323" s="67" t="str">
        <v>DEMO 220-66-11 kV G Cash in USD</v>
      </c>
      <c r="D323" s="67" t="str">
        <v>USD</v>
      </c>
      <c r="E323" s="67">
        <v>444</v>
      </c>
      <c r="F323" s="67" t="str">
        <v>ELECTRICAL WORKS / Spare Parts / GIS - 220KV</v>
      </c>
      <c r="G323" s="67" t="str">
        <v>Three pole maintenance earthing switch complete with mechanism in enclosure from each type.</v>
      </c>
      <c r="H323" s="67" t="str">
        <v>Advanced Payment</v>
      </c>
      <c r="I323" s="67" t="str">
        <v>Cash In Advance Payment by currency</v>
      </c>
      <c r="J323" s="67" t="str">
        <v>BSKDGNGENGR05</v>
      </c>
      <c r="K323" s="67" t="str">
        <v>BSKDGNGENGR05</v>
      </c>
      <c r="L323" s="68">
        <v>46026</v>
      </c>
      <c r="M323" s="68">
        <v>46026</v>
      </c>
      <c r="N323" s="67" t="str">
        <v>Advanced Payment Foreign</v>
      </c>
      <c r="O323" s="67" t="str">
        <v>Advanced Payment Foreign</v>
      </c>
    </row>
    <row r="324">
      <c r="A324" s="69" t="str">
        <v>Matched</v>
      </c>
      <c r="B324" s="67" t="str">
        <v>Cash In</v>
      </c>
      <c r="C324" s="67" t="str">
        <v>DEMO 220-66-11 kV G Cash in USD</v>
      </c>
      <c r="D324" s="67" t="str">
        <v>USD</v>
      </c>
      <c r="E324" s="67">
        <v>445</v>
      </c>
      <c r="F324" s="67" t="str">
        <v>ELECTRICAL WORKS / Spare Parts / GIS - 220KV</v>
      </c>
      <c r="G324" s="67" t="str">
        <v>Three pole maintenance earthing switch complete with mechanism in enclosure from each type.</v>
      </c>
      <c r="H324" s="67" t="str">
        <v>Site Delivery USD</v>
      </c>
      <c r="I324" s="67" t="str">
        <v>Cash In Site Delivery package: 220 kV GIS</v>
      </c>
      <c r="J324" s="67" t="str">
        <v>BSPRELGENG207</v>
      </c>
      <c r="K324" s="67" t="str">
        <v>BSPRELGENG207</v>
      </c>
      <c r="L324" s="68">
        <v>46294</v>
      </c>
      <c r="M324" s="68">
        <v>46294</v>
      </c>
      <c r="N324" s="67" t="str">
        <v>Delivery to Site  - 220 KV GIS &amp; GIB</v>
      </c>
      <c r="O324" s="67" t="str">
        <v>Delivery to Site  - 220 KV GIS &amp; GIB</v>
      </c>
    </row>
    <row r="325">
      <c r="A325" s="69" t="str">
        <v>Matched</v>
      </c>
      <c r="B325" s="67" t="str">
        <v>Cash In</v>
      </c>
      <c r="C325" s="67" t="str">
        <v>DEMO 220-66-11 kV G Cash in USD</v>
      </c>
      <c r="D325" s="67" t="str">
        <v>USD</v>
      </c>
      <c r="E325" s="67">
        <v>446</v>
      </c>
      <c r="F325" s="67" t="str">
        <v>ELECTRICAL WORKS / Spare Parts / GIS - 220KV</v>
      </c>
      <c r="G325" s="67" t="str">
        <v>Three pole maintenance earthing switch complete with mechanism in enclosure from each type.</v>
      </c>
      <c r="H325" s="67" t="str">
        <v>Retention</v>
      </c>
      <c r="I325" s="67" t="str">
        <v>Cash In completion milestone</v>
      </c>
      <c r="J325" s="67" t="str">
        <v>BSKDGNGENGR07</v>
      </c>
      <c r="K325" s="67" t="str">
        <v>BSKDGNGENGR07</v>
      </c>
      <c r="L325" s="68">
        <v>46483</v>
      </c>
      <c r="M325" s="68">
        <v>46483</v>
      </c>
      <c r="N325" s="67" t="str">
        <v>Project Completion</v>
      </c>
      <c r="O325" s="67" t="str">
        <v>Project Completion</v>
      </c>
    </row>
    <row r="326">
      <c r="A326" s="69" t="str">
        <v>Matched</v>
      </c>
      <c r="B326" s="67" t="str">
        <v>Cash In</v>
      </c>
      <c r="C326" s="67" t="str">
        <v>DEMO 220-66-11 kV G Cash in USD</v>
      </c>
      <c r="D326" s="67" t="str">
        <v>USD</v>
      </c>
      <c r="E326" s="67">
        <v>448</v>
      </c>
      <c r="F326" s="67" t="str">
        <v>ELECTRICAL WORKS / Spare Parts / GIS - 220KV</v>
      </c>
      <c r="G326" s="67" t="str">
        <v>Set of Aux. Switches for disconnector and earthing switches.</v>
      </c>
      <c r="H326" s="67" t="str">
        <v>Advanced Payment</v>
      </c>
      <c r="I326" s="67" t="str">
        <v>Cash In Advance Payment by currency</v>
      </c>
      <c r="J326" s="67" t="str">
        <v>BSKDGNGENGR05</v>
      </c>
      <c r="K326" s="67" t="str">
        <v>BSKDGNGENGR05</v>
      </c>
      <c r="L326" s="68">
        <v>46026</v>
      </c>
      <c r="M326" s="68">
        <v>46026</v>
      </c>
      <c r="N326" s="67" t="str">
        <v>Advanced Payment Foreign</v>
      </c>
      <c r="O326" s="67" t="str">
        <v>Advanced Payment Foreign</v>
      </c>
    </row>
    <row r="327">
      <c r="A327" s="69" t="str">
        <v>Matched</v>
      </c>
      <c r="B327" s="67" t="str">
        <v>Cash In</v>
      </c>
      <c r="C327" s="67" t="str">
        <v>DEMO 220-66-11 kV G Cash in USD</v>
      </c>
      <c r="D327" s="67" t="str">
        <v>USD</v>
      </c>
      <c r="E327" s="67">
        <v>449</v>
      </c>
      <c r="F327" s="67" t="str">
        <v>ELECTRICAL WORKS / Spare Parts / GIS - 220KV</v>
      </c>
      <c r="G327" s="67" t="str">
        <v>Set of Aux. Switches for disconnector and earthing switches.</v>
      </c>
      <c r="H327" s="67" t="str">
        <v>Site Delivery USD</v>
      </c>
      <c r="I327" s="67" t="str">
        <v>Cash In Site Delivery package: 220 kV GIS</v>
      </c>
      <c r="J327" s="67" t="str">
        <v>BSPRELGENG207</v>
      </c>
      <c r="K327" s="67" t="str">
        <v>BSPRELGENG207</v>
      </c>
      <c r="L327" s="68">
        <v>46294</v>
      </c>
      <c r="M327" s="68">
        <v>46294</v>
      </c>
      <c r="N327" s="67" t="str">
        <v>Delivery to Site  - 220 KV GIS &amp; GIB</v>
      </c>
      <c r="O327" s="67" t="str">
        <v>Delivery to Site  - 220 KV GIS &amp; GIB</v>
      </c>
    </row>
    <row r="328">
      <c r="A328" s="69" t="str">
        <v>Matched</v>
      </c>
      <c r="B328" s="67" t="str">
        <v>Cash In</v>
      </c>
      <c r="C328" s="67" t="str">
        <v>DEMO 220-66-11 kV G Cash in USD</v>
      </c>
      <c r="D328" s="67" t="str">
        <v>USD</v>
      </c>
      <c r="E328" s="67">
        <v>450</v>
      </c>
      <c r="F328" s="67" t="str">
        <v>ELECTRICAL WORKS / Spare Parts / GIS - 220KV</v>
      </c>
      <c r="G328" s="67" t="str">
        <v>Set of Aux. Switches for disconnector and earthing switches.</v>
      </c>
      <c r="H328" s="67" t="str">
        <v>Retention</v>
      </c>
      <c r="I328" s="67" t="str">
        <v>Cash In completion milestone</v>
      </c>
      <c r="J328" s="67" t="str">
        <v>BSKDGNGENGR07</v>
      </c>
      <c r="K328" s="67" t="str">
        <v>BSKDGNGENGR07</v>
      </c>
      <c r="L328" s="68">
        <v>46483</v>
      </c>
      <c r="M328" s="68">
        <v>46483</v>
      </c>
      <c r="N328" s="67" t="str">
        <v>Project Completion</v>
      </c>
      <c r="O328" s="67" t="str">
        <v>Project Completion</v>
      </c>
    </row>
    <row r="329">
      <c r="A329" s="69" t="str">
        <v>Matched</v>
      </c>
      <c r="B329" s="67" t="str">
        <v>Cash In</v>
      </c>
      <c r="C329" s="67" t="str">
        <v>DEMO 220-66-11 kV G Cash in USD</v>
      </c>
      <c r="D329" s="67" t="str">
        <v>USD</v>
      </c>
      <c r="E329" s="67">
        <v>452</v>
      </c>
      <c r="F329" s="67" t="str">
        <v>ELECTRICAL WORKS / Spare Parts / GIS - 220KV</v>
      </c>
      <c r="G329" s="67" t="str">
        <v>Motor for operating mechanism for disconnector and earthing switch.</v>
      </c>
      <c r="H329" s="67" t="str">
        <v>Advanced Payment</v>
      </c>
      <c r="I329" s="67" t="str">
        <v>Cash In Advance Payment by currency</v>
      </c>
      <c r="J329" s="67" t="str">
        <v>BSKDGNGENGR05</v>
      </c>
      <c r="K329" s="67" t="str">
        <v>BSKDGNGENGR05</v>
      </c>
      <c r="L329" s="68">
        <v>46026</v>
      </c>
      <c r="M329" s="68">
        <v>46026</v>
      </c>
      <c r="N329" s="67" t="str">
        <v>Advanced Payment Foreign</v>
      </c>
      <c r="O329" s="67" t="str">
        <v>Advanced Payment Foreign</v>
      </c>
    </row>
    <row r="330">
      <c r="A330" s="69" t="str">
        <v>Matched</v>
      </c>
      <c r="B330" s="67" t="str">
        <v>Cash In</v>
      </c>
      <c r="C330" s="67" t="str">
        <v>DEMO 220-66-11 kV G Cash in USD</v>
      </c>
      <c r="D330" s="67" t="str">
        <v>USD</v>
      </c>
      <c r="E330" s="67">
        <v>453</v>
      </c>
      <c r="F330" s="67" t="str">
        <v>ELECTRICAL WORKS / Spare Parts / GIS - 220KV</v>
      </c>
      <c r="G330" s="67" t="str">
        <v>Motor for operating mechanism for disconnector and earthing switch.</v>
      </c>
      <c r="H330" s="67" t="str">
        <v>Site Delivery USD</v>
      </c>
      <c r="I330" s="67" t="str">
        <v>Cash In Site Delivery package: 220 kV GIS</v>
      </c>
      <c r="J330" s="67" t="str">
        <v>BSPRELGENG207</v>
      </c>
      <c r="K330" s="67" t="str">
        <v>BSPRELGENG207</v>
      </c>
      <c r="L330" s="68">
        <v>46294</v>
      </c>
      <c r="M330" s="68">
        <v>46294</v>
      </c>
      <c r="N330" s="67" t="str">
        <v>Delivery to Site  - 220 KV GIS &amp; GIB</v>
      </c>
      <c r="O330" s="67" t="str">
        <v>Delivery to Site  - 220 KV GIS &amp; GIB</v>
      </c>
    </row>
    <row r="331">
      <c r="A331" s="69" t="str">
        <v>Matched</v>
      </c>
      <c r="B331" s="67" t="str">
        <v>Cash In</v>
      </c>
      <c r="C331" s="67" t="str">
        <v>DEMO 220-66-11 kV G Cash in USD</v>
      </c>
      <c r="D331" s="67" t="str">
        <v>USD</v>
      </c>
      <c r="E331" s="67">
        <v>454</v>
      </c>
      <c r="F331" s="67" t="str">
        <v>ELECTRICAL WORKS / Spare Parts / GIS - 220KV</v>
      </c>
      <c r="G331" s="67" t="str">
        <v>Motor for operating mechanism for disconnector and earthing switch.</v>
      </c>
      <c r="H331" s="67" t="str">
        <v>Retention</v>
      </c>
      <c r="I331" s="67" t="str">
        <v>Cash In completion milestone</v>
      </c>
      <c r="J331" s="67" t="str">
        <v>BSKDGNGENGR07</v>
      </c>
      <c r="K331" s="67" t="str">
        <v>BSKDGNGENGR07</v>
      </c>
      <c r="L331" s="68">
        <v>46483</v>
      </c>
      <c r="M331" s="68">
        <v>46483</v>
      </c>
      <c r="N331" s="67" t="str">
        <v>Project Completion</v>
      </c>
      <c r="O331" s="67" t="str">
        <v>Project Completion</v>
      </c>
    </row>
    <row r="332">
      <c r="A332" s="69" t="str">
        <v>Matched</v>
      </c>
      <c r="B332" s="67" t="str">
        <v>Cash In</v>
      </c>
      <c r="C332" s="67" t="str">
        <v>DEMO 220-66-11 kV G Cash in USD</v>
      </c>
      <c r="D332" s="67" t="str">
        <v>USD</v>
      </c>
      <c r="E332" s="67">
        <v>456</v>
      </c>
      <c r="F332" s="67" t="str">
        <v>ELECTRICAL WORKS / Spare Parts / GIS - 220KV</v>
      </c>
      <c r="G332" s="67" t="str">
        <v>Set of opening and closing relays for disconnector and earthing switch.</v>
      </c>
      <c r="H332" s="67" t="str">
        <v>Advanced Payment</v>
      </c>
      <c r="I332" s="67" t="str">
        <v>Cash In Advance Payment by currency</v>
      </c>
      <c r="J332" s="67" t="str">
        <v>BSKDGNGENGR05</v>
      </c>
      <c r="K332" s="67" t="str">
        <v>BSKDGNGENGR05</v>
      </c>
      <c r="L332" s="68">
        <v>46026</v>
      </c>
      <c r="M332" s="68">
        <v>46026</v>
      </c>
      <c r="N332" s="67" t="str">
        <v>Advanced Payment Foreign</v>
      </c>
      <c r="O332" s="67" t="str">
        <v>Advanced Payment Foreign</v>
      </c>
    </row>
    <row r="333">
      <c r="A333" s="69" t="str">
        <v>Matched</v>
      </c>
      <c r="B333" s="67" t="str">
        <v>Cash In</v>
      </c>
      <c r="C333" s="67" t="str">
        <v>DEMO 220-66-11 kV G Cash in USD</v>
      </c>
      <c r="D333" s="67" t="str">
        <v>USD</v>
      </c>
      <c r="E333" s="67">
        <v>457</v>
      </c>
      <c r="F333" s="67" t="str">
        <v>ELECTRICAL WORKS / Spare Parts / GIS - 220KV</v>
      </c>
      <c r="G333" s="67" t="str">
        <v>Set of opening and closing relays for disconnector and earthing switch.</v>
      </c>
      <c r="H333" s="67" t="str">
        <v>Site Delivery USD</v>
      </c>
      <c r="I333" s="67" t="str">
        <v>Cash In Site Delivery package: 220 kV GIS</v>
      </c>
      <c r="J333" s="67" t="str">
        <v>BSPRELGENG207</v>
      </c>
      <c r="K333" s="67" t="str">
        <v>BSPRELGENG207</v>
      </c>
      <c r="L333" s="68">
        <v>46294</v>
      </c>
      <c r="M333" s="68">
        <v>46294</v>
      </c>
      <c r="N333" s="67" t="str">
        <v>Delivery to Site  - 220 KV GIS &amp; GIB</v>
      </c>
      <c r="O333" s="67" t="str">
        <v>Delivery to Site  - 220 KV GIS &amp; GIB</v>
      </c>
    </row>
    <row r="334">
      <c r="A334" s="69" t="str">
        <v>Matched</v>
      </c>
      <c r="B334" s="67" t="str">
        <v>Cash In</v>
      </c>
      <c r="C334" s="67" t="str">
        <v>DEMO 220-66-11 kV G Cash in USD</v>
      </c>
      <c r="D334" s="67" t="str">
        <v>USD</v>
      </c>
      <c r="E334" s="67">
        <v>458</v>
      </c>
      <c r="F334" s="67" t="str">
        <v>ELECTRICAL WORKS / Spare Parts / GIS - 220KV</v>
      </c>
      <c r="G334" s="67" t="str">
        <v>Set of opening and closing relays for disconnector and earthing switch.</v>
      </c>
      <c r="H334" s="67" t="str">
        <v>Retention</v>
      </c>
      <c r="I334" s="67" t="str">
        <v>Cash In completion milestone</v>
      </c>
      <c r="J334" s="67" t="str">
        <v>BSKDGNGENGR07</v>
      </c>
      <c r="K334" s="67" t="str">
        <v>BSKDGNGENGR07</v>
      </c>
      <c r="L334" s="68">
        <v>46483</v>
      </c>
      <c r="M334" s="68">
        <v>46483</v>
      </c>
      <c r="N334" s="67" t="str">
        <v>Project Completion</v>
      </c>
      <c r="O334" s="67" t="str">
        <v>Project Completion</v>
      </c>
    </row>
    <row r="335">
      <c r="A335" s="69" t="str">
        <v>Matched</v>
      </c>
      <c r="B335" s="67" t="str">
        <v>Cash In</v>
      </c>
      <c r="C335" s="67" t="str">
        <v>DEMO 220-66-11 kV G Cash in USD</v>
      </c>
      <c r="D335" s="67" t="str">
        <v>USD</v>
      </c>
      <c r="E335" s="67">
        <v>460</v>
      </c>
      <c r="F335" s="67" t="str">
        <v>ELECTRICAL WORKS / Spare Parts / GIS - 220KV</v>
      </c>
      <c r="G335" s="67" t="str">
        <v>Three single phase high speed earthing switch complete with mechanism in enclosure.</v>
      </c>
      <c r="H335" s="67" t="str">
        <v>Advanced Payment</v>
      </c>
      <c r="I335" s="67" t="str">
        <v>Cash In Advance Payment by currency</v>
      </c>
      <c r="J335" s="67" t="str">
        <v>BSKDGNGENGR05</v>
      </c>
      <c r="K335" s="67" t="str">
        <v>BSKDGNGENGR05</v>
      </c>
      <c r="L335" s="68">
        <v>46026</v>
      </c>
      <c r="M335" s="68">
        <v>46026</v>
      </c>
      <c r="N335" s="67" t="str">
        <v>Advanced Payment Foreign</v>
      </c>
      <c r="O335" s="67" t="str">
        <v>Advanced Payment Foreign</v>
      </c>
    </row>
    <row r="336">
      <c r="A336" s="69" t="str">
        <v>Matched</v>
      </c>
      <c r="B336" s="67" t="str">
        <v>Cash In</v>
      </c>
      <c r="C336" s="67" t="str">
        <v>DEMO 220-66-11 kV G Cash in USD</v>
      </c>
      <c r="D336" s="67" t="str">
        <v>USD</v>
      </c>
      <c r="E336" s="67">
        <v>461</v>
      </c>
      <c r="F336" s="67" t="str">
        <v>ELECTRICAL WORKS / Spare Parts / GIS - 220KV</v>
      </c>
      <c r="G336" s="67" t="str">
        <v>Three single phase high speed earthing switch complete with mechanism in enclosure.</v>
      </c>
      <c r="H336" s="67" t="str">
        <v>Site Delivery USD</v>
      </c>
      <c r="I336" s="67" t="str">
        <v>Cash In Site Delivery package: 220 kV GIS</v>
      </c>
      <c r="J336" s="67" t="str">
        <v>BSPRELGENG207</v>
      </c>
      <c r="K336" s="67" t="str">
        <v>BSPRELGENG207</v>
      </c>
      <c r="L336" s="68">
        <v>46294</v>
      </c>
      <c r="M336" s="68">
        <v>46294</v>
      </c>
      <c r="N336" s="67" t="str">
        <v>Delivery to Site  - 220 KV GIS &amp; GIB</v>
      </c>
      <c r="O336" s="67" t="str">
        <v>Delivery to Site  - 220 KV GIS &amp; GIB</v>
      </c>
    </row>
    <row r="337">
      <c r="A337" s="69" t="str">
        <v>Matched</v>
      </c>
      <c r="B337" s="67" t="str">
        <v>Cash In</v>
      </c>
      <c r="C337" s="67" t="str">
        <v>DEMO 220-66-11 kV G Cash in USD</v>
      </c>
      <c r="D337" s="67" t="str">
        <v>USD</v>
      </c>
      <c r="E337" s="67">
        <v>462</v>
      </c>
      <c r="F337" s="67" t="str">
        <v>ELECTRICAL WORKS / Spare Parts / GIS - 220KV</v>
      </c>
      <c r="G337" s="67" t="str">
        <v>Three single phase high speed earthing switch complete with mechanism in enclosure.</v>
      </c>
      <c r="H337" s="67" t="str">
        <v>Retention</v>
      </c>
      <c r="I337" s="67" t="str">
        <v>Cash In completion milestone</v>
      </c>
      <c r="J337" s="67" t="str">
        <v>BSKDGNGENGR07</v>
      </c>
      <c r="K337" s="67" t="str">
        <v>BSKDGNGENGR07</v>
      </c>
      <c r="L337" s="68">
        <v>46483</v>
      </c>
      <c r="M337" s="68">
        <v>46483</v>
      </c>
      <c r="N337" s="67" t="str">
        <v>Project Completion</v>
      </c>
      <c r="O337" s="67" t="str">
        <v>Project Completion</v>
      </c>
    </row>
    <row r="338">
      <c r="A338" s="69" t="str">
        <v>Matched</v>
      </c>
      <c r="B338" s="67" t="str">
        <v>Cash In</v>
      </c>
      <c r="C338" s="67" t="str">
        <v>DEMO 220-66-11 kV G Cash in USD</v>
      </c>
      <c r="D338" s="67" t="str">
        <v>USD</v>
      </c>
      <c r="E338" s="67">
        <v>464</v>
      </c>
      <c r="F338" s="67" t="str">
        <v>ELECTRICAL WORKS / Spare Parts / GIS - 220KV</v>
      </c>
      <c r="G338" s="67" t="str">
        <v>Single pole SF6 inductive VT with enclosure.</v>
      </c>
      <c r="H338" s="67" t="str">
        <v>Advanced Payment</v>
      </c>
      <c r="I338" s="67" t="str">
        <v>Cash In Advance Payment by currency</v>
      </c>
      <c r="J338" s="67" t="str">
        <v>BSKDGNGENGR05</v>
      </c>
      <c r="K338" s="67" t="str">
        <v>BSKDGNGENGR05</v>
      </c>
      <c r="L338" s="68">
        <v>46026</v>
      </c>
      <c r="M338" s="68">
        <v>46026</v>
      </c>
      <c r="N338" s="67" t="str">
        <v>Advanced Payment Foreign</v>
      </c>
      <c r="O338" s="67" t="str">
        <v>Advanced Payment Foreign</v>
      </c>
    </row>
    <row r="339">
      <c r="A339" s="69" t="str">
        <v>Matched</v>
      </c>
      <c r="B339" s="67" t="str">
        <v>Cash In</v>
      </c>
      <c r="C339" s="67" t="str">
        <v>DEMO 220-66-11 kV G Cash in USD</v>
      </c>
      <c r="D339" s="67" t="str">
        <v>USD</v>
      </c>
      <c r="E339" s="67">
        <v>465</v>
      </c>
      <c r="F339" s="67" t="str">
        <v>ELECTRICAL WORKS / Spare Parts / GIS - 220KV</v>
      </c>
      <c r="G339" s="67" t="str">
        <v>Single pole SF6 inductive VT with enclosure.</v>
      </c>
      <c r="H339" s="67" t="str">
        <v>Site Delivery USD</v>
      </c>
      <c r="I339" s="67" t="str">
        <v>Cash In Site Delivery package: 220 kV GIS</v>
      </c>
      <c r="J339" s="67" t="str">
        <v>BSPRELGENG207</v>
      </c>
      <c r="K339" s="67" t="str">
        <v>BSPRELGENG207</v>
      </c>
      <c r="L339" s="68">
        <v>46294</v>
      </c>
      <c r="M339" s="68">
        <v>46294</v>
      </c>
      <c r="N339" s="67" t="str">
        <v>Delivery to Site  - 220 KV GIS &amp; GIB</v>
      </c>
      <c r="O339" s="67" t="str">
        <v>Delivery to Site  - 220 KV GIS &amp; GIB</v>
      </c>
    </row>
    <row r="340">
      <c r="A340" s="69" t="str">
        <v>Matched</v>
      </c>
      <c r="B340" s="67" t="str">
        <v>Cash In</v>
      </c>
      <c r="C340" s="67" t="str">
        <v>DEMO 220-66-11 kV G Cash in USD</v>
      </c>
      <c r="D340" s="67" t="str">
        <v>USD</v>
      </c>
      <c r="E340" s="67">
        <v>466</v>
      </c>
      <c r="F340" s="67" t="str">
        <v>ELECTRICAL WORKS / Spare Parts / GIS - 220KV</v>
      </c>
      <c r="G340" s="67" t="str">
        <v>Single pole SF6 inductive VT with enclosure.</v>
      </c>
      <c r="H340" s="67" t="str">
        <v>Retention</v>
      </c>
      <c r="I340" s="67" t="str">
        <v>Cash In completion milestone</v>
      </c>
      <c r="J340" s="67" t="str">
        <v>BSKDGNGENGR07</v>
      </c>
      <c r="K340" s="67" t="str">
        <v>BSKDGNGENGR07</v>
      </c>
      <c r="L340" s="68">
        <v>46483</v>
      </c>
      <c r="M340" s="68">
        <v>46483</v>
      </c>
      <c r="N340" s="67" t="str">
        <v>Project Completion</v>
      </c>
      <c r="O340" s="67" t="str">
        <v>Project Completion</v>
      </c>
    </row>
    <row r="341">
      <c r="A341" s="69" t="str">
        <v>Matched</v>
      </c>
      <c r="B341" s="67" t="str">
        <v>Cash In</v>
      </c>
      <c r="C341" s="67" t="str">
        <v>DEMO 220-66-11 kV G Cash in USD</v>
      </c>
      <c r="D341" s="67" t="str">
        <v>USD</v>
      </c>
      <c r="E341" s="67">
        <v>468</v>
      </c>
      <c r="F341" s="67" t="str">
        <v>ELECTRICAL WORKS / Spare Parts / GIS - 220KV</v>
      </c>
      <c r="G341" s="67" t="str">
        <v>Per line bay</v>
      </c>
      <c r="H341" s="67" t="str">
        <v>Advanced Payment</v>
      </c>
      <c r="I341" s="67" t="str">
        <v>Cash In Advance Payment by currency</v>
      </c>
      <c r="J341" s="67" t="str">
        <v>BSKDGNGENGR05</v>
      </c>
      <c r="K341" s="67" t="str">
        <v>BSKDGNGENGR05</v>
      </c>
      <c r="L341" s="68">
        <v>46026</v>
      </c>
      <c r="M341" s="68">
        <v>46026</v>
      </c>
      <c r="N341" s="67" t="str">
        <v>Advanced Payment Foreign</v>
      </c>
      <c r="O341" s="67" t="str">
        <v>Advanced Payment Foreign</v>
      </c>
    </row>
    <row r="342">
      <c r="A342" s="69" t="str">
        <v>Matched</v>
      </c>
      <c r="B342" s="67" t="str">
        <v>Cash In</v>
      </c>
      <c r="C342" s="67" t="str">
        <v>DEMO 220-66-11 kV G Cash in USD</v>
      </c>
      <c r="D342" s="67" t="str">
        <v>USD</v>
      </c>
      <c r="E342" s="67">
        <v>469</v>
      </c>
      <c r="F342" s="67" t="str">
        <v>ELECTRICAL WORKS / Spare Parts / GIS - 220KV</v>
      </c>
      <c r="G342" s="67" t="str">
        <v>Per line bay</v>
      </c>
      <c r="H342" s="67" t="str">
        <v>Site Delivery USD</v>
      </c>
      <c r="I342" s="67" t="str">
        <v>Cash In Site Delivery package: 220 kV GIS</v>
      </c>
      <c r="J342" s="67" t="str">
        <v>BSPRELGENG207</v>
      </c>
      <c r="K342" s="67" t="str">
        <v>BSPRELGENG207</v>
      </c>
      <c r="L342" s="68">
        <v>46294</v>
      </c>
      <c r="M342" s="68">
        <v>46294</v>
      </c>
      <c r="N342" s="67" t="str">
        <v>Delivery to Site  - 220 KV GIS &amp; GIB</v>
      </c>
      <c r="O342" s="67" t="str">
        <v>Delivery to Site  - 220 KV GIS &amp; GIB</v>
      </c>
    </row>
    <row r="343">
      <c r="A343" s="69" t="str">
        <v>Matched</v>
      </c>
      <c r="B343" s="67" t="str">
        <v>Cash In</v>
      </c>
      <c r="C343" s="67" t="str">
        <v>DEMO 220-66-11 kV G Cash in USD</v>
      </c>
      <c r="D343" s="67" t="str">
        <v>USD</v>
      </c>
      <c r="E343" s="67">
        <v>470</v>
      </c>
      <c r="F343" s="67" t="str">
        <v>ELECTRICAL WORKS / Spare Parts / GIS - 220KV</v>
      </c>
      <c r="G343" s="67" t="str">
        <v>Per line bay</v>
      </c>
      <c r="H343" s="67" t="str">
        <v>Retention</v>
      </c>
      <c r="I343" s="67" t="str">
        <v>Cash In completion milestone</v>
      </c>
      <c r="J343" s="67" t="str">
        <v>BSKDGNGENGR07</v>
      </c>
      <c r="K343" s="67" t="str">
        <v>BSKDGNGENGR07</v>
      </c>
      <c r="L343" s="68">
        <v>46483</v>
      </c>
      <c r="M343" s="68">
        <v>46483</v>
      </c>
      <c r="N343" s="67" t="str">
        <v>Project Completion</v>
      </c>
      <c r="O343" s="67" t="str">
        <v>Project Completion</v>
      </c>
    </row>
    <row r="344">
      <c r="A344" s="69" t="str">
        <v>Matched</v>
      </c>
      <c r="B344" s="67" t="str">
        <v>Cash In</v>
      </c>
      <c r="C344" s="67" t="str">
        <v>DEMO 220-66-11 kV G Cash in USD</v>
      </c>
      <c r="D344" s="67" t="str">
        <v>USD</v>
      </c>
      <c r="E344" s="67">
        <v>472</v>
      </c>
      <c r="F344" s="67" t="str">
        <v>ELECTRICAL WORKS / Spare Parts / GIS - 220KV</v>
      </c>
      <c r="G344" s="67" t="str">
        <v>Per coupler.</v>
      </c>
      <c r="H344" s="67" t="str">
        <v>Advanced Payment</v>
      </c>
      <c r="I344" s="67" t="str">
        <v>Cash In Advance Payment by currency</v>
      </c>
      <c r="J344" s="67" t="str">
        <v>BSKDGNGENGR05</v>
      </c>
      <c r="K344" s="67" t="str">
        <v>BSKDGNGENGR05</v>
      </c>
      <c r="L344" s="68">
        <v>46026</v>
      </c>
      <c r="M344" s="68">
        <v>46026</v>
      </c>
      <c r="N344" s="67" t="str">
        <v>Advanced Payment Foreign</v>
      </c>
      <c r="O344" s="67" t="str">
        <v>Advanced Payment Foreign</v>
      </c>
    </row>
    <row r="345">
      <c r="A345" s="69" t="str">
        <v>Matched</v>
      </c>
      <c r="B345" s="67" t="str">
        <v>Cash In</v>
      </c>
      <c r="C345" s="67" t="str">
        <v>DEMO 220-66-11 kV G Cash in USD</v>
      </c>
      <c r="D345" s="67" t="str">
        <v>USD</v>
      </c>
      <c r="E345" s="67">
        <v>473</v>
      </c>
      <c r="F345" s="67" t="str">
        <v>ELECTRICAL WORKS / Spare Parts / GIS - 220KV</v>
      </c>
      <c r="G345" s="67" t="str">
        <v>Per coupler.</v>
      </c>
      <c r="H345" s="67" t="str">
        <v>Site Delivery USD</v>
      </c>
      <c r="I345" s="67" t="str">
        <v>Cash In Site Delivery package: 220 kV GIS</v>
      </c>
      <c r="J345" s="67" t="str">
        <v>BSPRELGENG207</v>
      </c>
      <c r="K345" s="67" t="str">
        <v>BSPRELGENG207</v>
      </c>
      <c r="L345" s="68">
        <v>46294</v>
      </c>
      <c r="M345" s="68">
        <v>46294</v>
      </c>
      <c r="N345" s="67" t="str">
        <v>Delivery to Site  - 220 KV GIS &amp; GIB</v>
      </c>
      <c r="O345" s="67" t="str">
        <v>Delivery to Site  - 220 KV GIS &amp; GIB</v>
      </c>
    </row>
    <row r="346">
      <c r="A346" s="69" t="str">
        <v>Matched</v>
      </c>
      <c r="B346" s="67" t="str">
        <v>Cash In</v>
      </c>
      <c r="C346" s="67" t="str">
        <v>DEMO 220-66-11 kV G Cash in USD</v>
      </c>
      <c r="D346" s="67" t="str">
        <v>USD</v>
      </c>
      <c r="E346" s="67">
        <v>474</v>
      </c>
      <c r="F346" s="67" t="str">
        <v>ELECTRICAL WORKS / Spare Parts / GIS - 220KV</v>
      </c>
      <c r="G346" s="67" t="str">
        <v>Per coupler.</v>
      </c>
      <c r="H346" s="67" t="str">
        <v>Retention</v>
      </c>
      <c r="I346" s="67" t="str">
        <v>Cash In completion milestone</v>
      </c>
      <c r="J346" s="67" t="str">
        <v>BSKDGNGENGR07</v>
      </c>
      <c r="K346" s="67" t="str">
        <v>BSKDGNGENGR07</v>
      </c>
      <c r="L346" s="68">
        <v>46483</v>
      </c>
      <c r="M346" s="68">
        <v>46483</v>
      </c>
      <c r="N346" s="67" t="str">
        <v>Project Completion</v>
      </c>
      <c r="O346" s="67" t="str">
        <v>Project Completion</v>
      </c>
    </row>
    <row r="347">
      <c r="A347" s="69" t="str">
        <v>Matched</v>
      </c>
      <c r="B347" s="67" t="str">
        <v>Cash In</v>
      </c>
      <c r="C347" s="67" t="str">
        <v>DEMO 220-66-11 kV G Cash in USD</v>
      </c>
      <c r="D347" s="67" t="str">
        <v>USD</v>
      </c>
      <c r="E347" s="67">
        <v>476</v>
      </c>
      <c r="F347" s="67" t="str">
        <v>ELECTRICAL WORKS / Spare Parts / GIS - 220KV</v>
      </c>
      <c r="G347" s="67" t="str">
        <v>Per transformer bay</v>
      </c>
      <c r="H347" s="67" t="str">
        <v>Advanced Payment</v>
      </c>
      <c r="I347" s="67" t="str">
        <v>Cash In Advance Payment by currency</v>
      </c>
      <c r="J347" s="67" t="str">
        <v>BSKDGNGENGR05</v>
      </c>
      <c r="K347" s="67" t="str">
        <v>BSKDGNGENGR05</v>
      </c>
      <c r="L347" s="68">
        <v>46026</v>
      </c>
      <c r="M347" s="68">
        <v>46026</v>
      </c>
      <c r="N347" s="67" t="str">
        <v>Advanced Payment Foreign</v>
      </c>
      <c r="O347" s="67" t="str">
        <v>Advanced Payment Foreign</v>
      </c>
    </row>
    <row r="348">
      <c r="A348" s="69" t="str">
        <v>Matched</v>
      </c>
      <c r="B348" s="67" t="str">
        <v>Cash In</v>
      </c>
      <c r="C348" s="67" t="str">
        <v>DEMO 220-66-11 kV G Cash in USD</v>
      </c>
      <c r="D348" s="67" t="str">
        <v>USD</v>
      </c>
      <c r="E348" s="67">
        <v>477</v>
      </c>
      <c r="F348" s="67" t="str">
        <v>ELECTRICAL WORKS / Spare Parts / GIS - 220KV</v>
      </c>
      <c r="G348" s="67" t="str">
        <v>Per transformer bay</v>
      </c>
      <c r="H348" s="67" t="str">
        <v>Site Delivery USD</v>
      </c>
      <c r="I348" s="67" t="str">
        <v>Cash In Site Delivery package: 220 kV GIS</v>
      </c>
      <c r="J348" s="67" t="str">
        <v>BSPRELGENG207</v>
      </c>
      <c r="K348" s="67" t="str">
        <v>BSPRELGENG207</v>
      </c>
      <c r="L348" s="68">
        <v>46294</v>
      </c>
      <c r="M348" s="68">
        <v>46294</v>
      </c>
      <c r="N348" s="67" t="str">
        <v>Delivery to Site  - 220 KV GIS &amp; GIB</v>
      </c>
      <c r="O348" s="67" t="str">
        <v>Delivery to Site  - 220 KV GIS &amp; GIB</v>
      </c>
    </row>
    <row r="349">
      <c r="A349" s="69" t="str">
        <v>Matched</v>
      </c>
      <c r="B349" s="67" t="str">
        <v>Cash In</v>
      </c>
      <c r="C349" s="67" t="str">
        <v>DEMO 220-66-11 kV G Cash in USD</v>
      </c>
      <c r="D349" s="67" t="str">
        <v>USD</v>
      </c>
      <c r="E349" s="67">
        <v>478</v>
      </c>
      <c r="F349" s="67" t="str">
        <v>ELECTRICAL WORKS / Spare Parts / GIS - 220KV</v>
      </c>
      <c r="G349" s="67" t="str">
        <v>Per transformer bay</v>
      </c>
      <c r="H349" s="67" t="str">
        <v>Retention</v>
      </c>
      <c r="I349" s="67" t="str">
        <v>Cash In completion milestone</v>
      </c>
      <c r="J349" s="67" t="str">
        <v>BSKDGNGENGR07</v>
      </c>
      <c r="K349" s="67" t="str">
        <v>BSKDGNGENGR07</v>
      </c>
      <c r="L349" s="68">
        <v>46483</v>
      </c>
      <c r="M349" s="68">
        <v>46483</v>
      </c>
      <c r="N349" s="67" t="str">
        <v>Project Completion</v>
      </c>
      <c r="O349" s="67" t="str">
        <v>Project Completion</v>
      </c>
    </row>
    <row r="350">
      <c r="A350" s="69" t="str">
        <v>Matched</v>
      </c>
      <c r="B350" s="67" t="str">
        <v>Cash In</v>
      </c>
      <c r="C350" s="67" t="str">
        <v>DEMO 220-66-11 kV G Cash in USD</v>
      </c>
      <c r="D350" s="67" t="str">
        <v>USD</v>
      </c>
      <c r="E350" s="67">
        <v>480</v>
      </c>
      <c r="F350" s="67" t="str">
        <v>ELECTRICAL WORKS / Spare Parts / GIS - 220KV</v>
      </c>
      <c r="G350" s="67" t="str">
        <v>Per bus bar section</v>
      </c>
      <c r="H350" s="67" t="str">
        <v>Advanced Payment</v>
      </c>
      <c r="I350" s="67" t="str">
        <v>Cash In Advance Payment by currency</v>
      </c>
      <c r="J350" s="67" t="str">
        <v>BSKDGNGENGR05</v>
      </c>
      <c r="K350" s="67" t="str">
        <v>BSKDGNGENGR05</v>
      </c>
      <c r="L350" s="68">
        <v>46026</v>
      </c>
      <c r="M350" s="68">
        <v>46026</v>
      </c>
      <c r="N350" s="67" t="str">
        <v>Advanced Payment Foreign</v>
      </c>
      <c r="O350" s="67" t="str">
        <v>Advanced Payment Foreign</v>
      </c>
    </row>
    <row r="351">
      <c r="A351" s="69" t="str">
        <v>Matched</v>
      </c>
      <c r="B351" s="67" t="str">
        <v>Cash In</v>
      </c>
      <c r="C351" s="67" t="str">
        <v>DEMO 220-66-11 kV G Cash in USD</v>
      </c>
      <c r="D351" s="67" t="str">
        <v>USD</v>
      </c>
      <c r="E351" s="67">
        <v>481</v>
      </c>
      <c r="F351" s="67" t="str">
        <v>ELECTRICAL WORKS / Spare Parts / GIS - 220KV</v>
      </c>
      <c r="G351" s="67" t="str">
        <v>Per bus bar section</v>
      </c>
      <c r="H351" s="67" t="str">
        <v>Site Delivery USD</v>
      </c>
      <c r="I351" s="67" t="str">
        <v>Cash In Site Delivery package: 220 kV GIS</v>
      </c>
      <c r="J351" s="67" t="str">
        <v>BSPRELGENG207</v>
      </c>
      <c r="K351" s="67" t="str">
        <v>BSPRELGENG207</v>
      </c>
      <c r="L351" s="68">
        <v>46294</v>
      </c>
      <c r="M351" s="68">
        <v>46294</v>
      </c>
      <c r="N351" s="67" t="str">
        <v>Delivery to Site  - 220 KV GIS &amp; GIB</v>
      </c>
      <c r="O351" s="67" t="str">
        <v>Delivery to Site  - 220 KV GIS &amp; GIB</v>
      </c>
    </row>
    <row r="352">
      <c r="A352" s="69" t="str">
        <v>Matched</v>
      </c>
      <c r="B352" s="67" t="str">
        <v>Cash In</v>
      </c>
      <c r="C352" s="67" t="str">
        <v>DEMO 220-66-11 kV G Cash in USD</v>
      </c>
      <c r="D352" s="67" t="str">
        <v>USD</v>
      </c>
      <c r="E352" s="67">
        <v>482</v>
      </c>
      <c r="F352" s="67" t="str">
        <v>ELECTRICAL WORKS / Spare Parts / GIS - 220KV</v>
      </c>
      <c r="G352" s="67" t="str">
        <v>Per bus bar section</v>
      </c>
      <c r="H352" s="67" t="str">
        <v>Retention</v>
      </c>
      <c r="I352" s="67" t="str">
        <v>Cash In completion milestone</v>
      </c>
      <c r="J352" s="67" t="str">
        <v>BSKDGNGENGR07</v>
      </c>
      <c r="K352" s="67" t="str">
        <v>BSKDGNGENGR07</v>
      </c>
      <c r="L352" s="68">
        <v>46483</v>
      </c>
      <c r="M352" s="68">
        <v>46483</v>
      </c>
      <c r="N352" s="67" t="str">
        <v>Project Completion</v>
      </c>
      <c r="O352" s="67" t="str">
        <v>Project Completion</v>
      </c>
    </row>
    <row r="353">
      <c r="A353" s="69" t="str">
        <v>Matched</v>
      </c>
      <c r="B353" s="67" t="str">
        <v>Cash In</v>
      </c>
      <c r="C353" s="67" t="str">
        <v>DEMO 220-66-11 kV G Cash in USD</v>
      </c>
      <c r="D353" s="67" t="str">
        <v>USD</v>
      </c>
      <c r="E353" s="67">
        <v>484</v>
      </c>
      <c r="F353" s="67" t="str">
        <v>ELECTRICAL WORKS / Spare Parts / GIS - 220KV</v>
      </c>
      <c r="G353" s="67" t="str">
        <v>Per connecting bus bar</v>
      </c>
      <c r="H353" s="67" t="str">
        <v>Advanced Payment</v>
      </c>
      <c r="I353" s="67" t="str">
        <v>Cash In Advance Payment by currency</v>
      </c>
      <c r="J353" s="67" t="str">
        <v>BSKDGNGENGR05</v>
      </c>
      <c r="K353" s="67" t="str">
        <v>BSKDGNGENGR05</v>
      </c>
      <c r="L353" s="68">
        <v>46026</v>
      </c>
      <c r="M353" s="68">
        <v>46026</v>
      </c>
      <c r="N353" s="67" t="str">
        <v>Advanced Payment Foreign</v>
      </c>
      <c r="O353" s="67" t="str">
        <v>Advanced Payment Foreign</v>
      </c>
    </row>
    <row r="354">
      <c r="A354" s="69" t="str">
        <v>Matched</v>
      </c>
      <c r="B354" s="67" t="str">
        <v>Cash In</v>
      </c>
      <c r="C354" s="67" t="str">
        <v>DEMO 220-66-11 kV G Cash in USD</v>
      </c>
      <c r="D354" s="67" t="str">
        <v>USD</v>
      </c>
      <c r="E354" s="67">
        <v>485</v>
      </c>
      <c r="F354" s="67" t="str">
        <v>ELECTRICAL WORKS / Spare Parts / GIS - 220KV</v>
      </c>
      <c r="G354" s="67" t="str">
        <v>Per connecting bus bar</v>
      </c>
      <c r="H354" s="67" t="str">
        <v>Site Delivery USD</v>
      </c>
      <c r="I354" s="67" t="str">
        <v>Cash In Site Delivery package: 220 kV GIS</v>
      </c>
      <c r="J354" s="67" t="str">
        <v>BSPRELGENG207</v>
      </c>
      <c r="K354" s="67" t="str">
        <v>BSPRELGENG207</v>
      </c>
      <c r="L354" s="68">
        <v>46294</v>
      </c>
      <c r="M354" s="68">
        <v>46294</v>
      </c>
      <c r="N354" s="67" t="str">
        <v>Delivery to Site  - 220 KV GIS &amp; GIB</v>
      </c>
      <c r="O354" s="67" t="str">
        <v>Delivery to Site  - 220 KV GIS &amp; GIB</v>
      </c>
    </row>
    <row r="355">
      <c r="A355" s="69" t="str">
        <v>Matched</v>
      </c>
      <c r="B355" s="67" t="str">
        <v>Cash In</v>
      </c>
      <c r="C355" s="67" t="str">
        <v>DEMO 220-66-11 kV G Cash in USD</v>
      </c>
      <c r="D355" s="67" t="str">
        <v>USD</v>
      </c>
      <c r="E355" s="67">
        <v>486</v>
      </c>
      <c r="F355" s="67" t="str">
        <v>ELECTRICAL WORKS / Spare Parts / GIS - 220KV</v>
      </c>
      <c r="G355" s="67" t="str">
        <v>Per connecting bus bar</v>
      </c>
      <c r="H355" s="67" t="str">
        <v>Retention</v>
      </c>
      <c r="I355" s="67" t="str">
        <v>Cash In completion milestone</v>
      </c>
      <c r="J355" s="67" t="str">
        <v>BSKDGNGENGR07</v>
      </c>
      <c r="K355" s="67" t="str">
        <v>BSKDGNGENGR07</v>
      </c>
      <c r="L355" s="68">
        <v>46483</v>
      </c>
      <c r="M355" s="68">
        <v>46483</v>
      </c>
      <c r="N355" s="67" t="str">
        <v>Project Completion</v>
      </c>
      <c r="O355" s="67" t="str">
        <v>Project Completion</v>
      </c>
    </row>
    <row r="356">
      <c r="A356" s="69" t="str">
        <v>Matched</v>
      </c>
      <c r="B356" s="67" t="str">
        <v>Cash In</v>
      </c>
      <c r="C356" s="67" t="str">
        <v>DEMO 220-66-11 kV G Cash in USD</v>
      </c>
      <c r="D356" s="67" t="str">
        <v>USD</v>
      </c>
      <c r="E356" s="67">
        <v>488</v>
      </c>
      <c r="F356" s="67" t="str">
        <v>ELECTRICAL WORKS / Spare Parts / GIS - 220KV</v>
      </c>
      <c r="G356" s="67" t="str">
        <v>Set gas barriers complete with connections.</v>
      </c>
      <c r="H356" s="67" t="str">
        <v>Advanced Payment</v>
      </c>
      <c r="I356" s="67" t="str">
        <v>Cash In Advance Payment by currency</v>
      </c>
      <c r="J356" s="67" t="str">
        <v>BSKDGNGENGR05</v>
      </c>
      <c r="K356" s="67" t="str">
        <v>BSKDGNGENGR05</v>
      </c>
      <c r="L356" s="68">
        <v>46026</v>
      </c>
      <c r="M356" s="68">
        <v>46026</v>
      </c>
      <c r="N356" s="67" t="str">
        <v>Advanced Payment Foreign</v>
      </c>
      <c r="O356" s="67" t="str">
        <v>Advanced Payment Foreign</v>
      </c>
    </row>
    <row r="357">
      <c r="A357" s="69" t="str">
        <v>Matched</v>
      </c>
      <c r="B357" s="67" t="str">
        <v>Cash In</v>
      </c>
      <c r="C357" s="67" t="str">
        <v>DEMO 220-66-11 kV G Cash in USD</v>
      </c>
      <c r="D357" s="67" t="str">
        <v>USD</v>
      </c>
      <c r="E357" s="67">
        <v>489</v>
      </c>
      <c r="F357" s="67" t="str">
        <v>ELECTRICAL WORKS / Spare Parts / GIS - 220KV</v>
      </c>
      <c r="G357" s="67" t="str">
        <v>Set gas barriers complete with connections.</v>
      </c>
      <c r="H357" s="67" t="str">
        <v>Site Delivery USD</v>
      </c>
      <c r="I357" s="67" t="str">
        <v>Cash In Site Delivery package: 220 kV GIS</v>
      </c>
      <c r="J357" s="67" t="str">
        <v>BSPRELGENG207</v>
      </c>
      <c r="K357" s="67" t="str">
        <v>BSPRELGENG207</v>
      </c>
      <c r="L357" s="68">
        <v>46294</v>
      </c>
      <c r="M357" s="68">
        <v>46294</v>
      </c>
      <c r="N357" s="67" t="str">
        <v>Delivery to Site  - 220 KV GIS &amp; GIB</v>
      </c>
      <c r="O357" s="67" t="str">
        <v>Delivery to Site  - 220 KV GIS &amp; GIB</v>
      </c>
    </row>
    <row r="358">
      <c r="A358" s="69" t="str">
        <v>Matched</v>
      </c>
      <c r="B358" s="67" t="str">
        <v>Cash In</v>
      </c>
      <c r="C358" s="67" t="str">
        <v>DEMO 220-66-11 kV G Cash in USD</v>
      </c>
      <c r="D358" s="67" t="str">
        <v>USD</v>
      </c>
      <c r="E358" s="67">
        <v>490</v>
      </c>
      <c r="F358" s="67" t="str">
        <v>ELECTRICAL WORKS / Spare Parts / GIS - 220KV</v>
      </c>
      <c r="G358" s="67" t="str">
        <v>Set gas barriers complete with connections.</v>
      </c>
      <c r="H358" s="67" t="str">
        <v>Retention</v>
      </c>
      <c r="I358" s="67" t="str">
        <v>Cash In completion milestone</v>
      </c>
      <c r="J358" s="67" t="str">
        <v>BSKDGNGENGR07</v>
      </c>
      <c r="K358" s="67" t="str">
        <v>BSKDGNGENGR07</v>
      </c>
      <c r="L358" s="68">
        <v>46483</v>
      </c>
      <c r="M358" s="68">
        <v>46483</v>
      </c>
      <c r="N358" s="67" t="str">
        <v>Project Completion</v>
      </c>
      <c r="O358" s="67" t="str">
        <v>Project Completion</v>
      </c>
    </row>
    <row r="359">
      <c r="A359" s="69" t="str">
        <v>Matched</v>
      </c>
      <c r="B359" s="67" t="str">
        <v>Cash In</v>
      </c>
      <c r="C359" s="67" t="str">
        <v>DEMO 220-66-11 kV G Cash in USD</v>
      </c>
      <c r="D359" s="67" t="str">
        <v>USD</v>
      </c>
      <c r="E359" s="67">
        <v>492</v>
      </c>
      <c r="F359" s="67" t="str">
        <v>ELECTRICAL WORKS / Spare Parts / GIS - 220KV</v>
      </c>
      <c r="G359" s="67" t="str">
        <v>Set of enclosure gaskets</v>
      </c>
      <c r="H359" s="67" t="str">
        <v>Advanced Payment</v>
      </c>
      <c r="I359" s="67" t="str">
        <v>Cash In Advance Payment by currency</v>
      </c>
      <c r="J359" s="67" t="str">
        <v>BSKDGNGENGR05</v>
      </c>
      <c r="K359" s="67" t="str">
        <v>BSKDGNGENGR05</v>
      </c>
      <c r="L359" s="68">
        <v>46026</v>
      </c>
      <c r="M359" s="68">
        <v>46026</v>
      </c>
      <c r="N359" s="67" t="str">
        <v>Advanced Payment Foreign</v>
      </c>
      <c r="O359" s="67" t="str">
        <v>Advanced Payment Foreign</v>
      </c>
    </row>
    <row r="360">
      <c r="A360" s="69" t="str">
        <v>Matched</v>
      </c>
      <c r="B360" s="67" t="str">
        <v>Cash In</v>
      </c>
      <c r="C360" s="67" t="str">
        <v>DEMO 220-66-11 kV G Cash in USD</v>
      </c>
      <c r="D360" s="67" t="str">
        <v>USD</v>
      </c>
      <c r="E360" s="67">
        <v>493</v>
      </c>
      <c r="F360" s="67" t="str">
        <v>ELECTRICAL WORKS / Spare Parts / GIS - 220KV</v>
      </c>
      <c r="G360" s="67" t="str">
        <v>Set of enclosure gaskets</v>
      </c>
      <c r="H360" s="67" t="str">
        <v>Site Delivery USD</v>
      </c>
      <c r="I360" s="67" t="str">
        <v>Cash In Site Delivery package: 220 kV GIS</v>
      </c>
      <c r="J360" s="67" t="str">
        <v>BSPRELGENG207</v>
      </c>
      <c r="K360" s="67" t="str">
        <v>BSPRELGENG207</v>
      </c>
      <c r="L360" s="68">
        <v>46294</v>
      </c>
      <c r="M360" s="68">
        <v>46294</v>
      </c>
      <c r="N360" s="67" t="str">
        <v>Delivery to Site  - 220 KV GIS &amp; GIB</v>
      </c>
      <c r="O360" s="67" t="str">
        <v>Delivery to Site  - 220 KV GIS &amp; GIB</v>
      </c>
    </row>
    <row r="361">
      <c r="A361" s="69" t="str">
        <v>Matched</v>
      </c>
      <c r="B361" s="67" t="str">
        <v>Cash In</v>
      </c>
      <c r="C361" s="67" t="str">
        <v>DEMO 220-66-11 kV G Cash in USD</v>
      </c>
      <c r="D361" s="67" t="str">
        <v>USD</v>
      </c>
      <c r="E361" s="67">
        <v>494</v>
      </c>
      <c r="F361" s="67" t="str">
        <v>ELECTRICAL WORKS / Spare Parts / GIS - 220KV</v>
      </c>
      <c r="G361" s="67" t="str">
        <v>Set of enclosure gaskets</v>
      </c>
      <c r="H361" s="67" t="str">
        <v>Retention</v>
      </c>
      <c r="I361" s="67" t="str">
        <v>Cash In completion milestone</v>
      </c>
      <c r="J361" s="67" t="str">
        <v>BSKDGNGENGR07</v>
      </c>
      <c r="K361" s="67" t="str">
        <v>BSKDGNGENGR07</v>
      </c>
      <c r="L361" s="68">
        <v>46483</v>
      </c>
      <c r="M361" s="68">
        <v>46483</v>
      </c>
      <c r="N361" s="67" t="str">
        <v>Project Completion</v>
      </c>
      <c r="O361" s="67" t="str">
        <v>Project Completion</v>
      </c>
    </row>
    <row r="362">
      <c r="A362" s="69" t="str">
        <v>Matched</v>
      </c>
      <c r="B362" s="67" t="str">
        <v>Cash In</v>
      </c>
      <c r="C362" s="67" t="str">
        <v>DEMO 220-66-11 kV G Cash in USD</v>
      </c>
      <c r="D362" s="67" t="str">
        <v>USD</v>
      </c>
      <c r="E362" s="67">
        <v>496</v>
      </c>
      <c r="F362" s="67" t="str">
        <v>ELECTRICAL WORKS / Spare Parts / GIS - 220KV</v>
      </c>
      <c r="G362" s="67" t="str">
        <v>Single phase SF6 air bushing complete with enclosure.</v>
      </c>
      <c r="H362" s="67" t="str">
        <v>Advanced Payment</v>
      </c>
      <c r="I362" s="67" t="str">
        <v>Cash In Advance Payment by currency</v>
      </c>
      <c r="J362" s="67" t="str">
        <v>BSKDGNGENGR05</v>
      </c>
      <c r="K362" s="67" t="str">
        <v>BSKDGNGENGR05</v>
      </c>
      <c r="L362" s="68">
        <v>46026</v>
      </c>
      <c r="M362" s="68">
        <v>46026</v>
      </c>
      <c r="N362" s="67" t="str">
        <v>Advanced Payment Foreign</v>
      </c>
      <c r="O362" s="67" t="str">
        <v>Advanced Payment Foreign</v>
      </c>
    </row>
    <row r="363">
      <c r="A363" s="69" t="str">
        <v>Matched</v>
      </c>
      <c r="B363" s="67" t="str">
        <v>Cash In</v>
      </c>
      <c r="C363" s="67" t="str">
        <v>DEMO 220-66-11 kV G Cash in USD</v>
      </c>
      <c r="D363" s="67" t="str">
        <v>USD</v>
      </c>
      <c r="E363" s="67">
        <v>497</v>
      </c>
      <c r="F363" s="67" t="str">
        <v>ELECTRICAL WORKS / Spare Parts / GIS - 220KV</v>
      </c>
      <c r="G363" s="67" t="str">
        <v>Single phase SF6 air bushing complete with enclosure.</v>
      </c>
      <c r="H363" s="67" t="str">
        <v>Site Delivery USD</v>
      </c>
      <c r="I363" s="67" t="str">
        <v>Cash In Site Delivery package: 220 kV GIS</v>
      </c>
      <c r="J363" s="67" t="str">
        <v>BSPRELGENG207</v>
      </c>
      <c r="K363" s="67" t="str">
        <v>BSPRELGENG207</v>
      </c>
      <c r="L363" s="68">
        <v>46294</v>
      </c>
      <c r="M363" s="68">
        <v>46294</v>
      </c>
      <c r="N363" s="67" t="str">
        <v>Delivery to Site  - 220 KV GIS &amp; GIB</v>
      </c>
      <c r="O363" s="67" t="str">
        <v>Delivery to Site  - 220 KV GIS &amp; GIB</v>
      </c>
    </row>
    <row r="364">
      <c r="A364" s="69" t="str">
        <v>Matched</v>
      </c>
      <c r="B364" s="67" t="str">
        <v>Cash In</v>
      </c>
      <c r="C364" s="67" t="str">
        <v>DEMO 220-66-11 kV G Cash in USD</v>
      </c>
      <c r="D364" s="67" t="str">
        <v>USD</v>
      </c>
      <c r="E364" s="67">
        <v>498</v>
      </c>
      <c r="F364" s="67" t="str">
        <v>ELECTRICAL WORKS / Spare Parts / GIS - 220KV</v>
      </c>
      <c r="G364" s="67" t="str">
        <v>Single phase SF6 air bushing complete with enclosure.</v>
      </c>
      <c r="H364" s="67" t="str">
        <v>Retention</v>
      </c>
      <c r="I364" s="67" t="str">
        <v>Cash In completion milestone</v>
      </c>
      <c r="J364" s="67" t="str">
        <v>BSKDGNGENGR07</v>
      </c>
      <c r="K364" s="67" t="str">
        <v>BSKDGNGENGR07</v>
      </c>
      <c r="L364" s="68">
        <v>46483</v>
      </c>
      <c r="M364" s="68">
        <v>46483</v>
      </c>
      <c r="N364" s="67" t="str">
        <v>Project Completion</v>
      </c>
      <c r="O364" s="67" t="str">
        <v>Project Completion</v>
      </c>
    </row>
    <row r="365">
      <c r="A365" s="69" t="str">
        <v>Matched</v>
      </c>
      <c r="B365" s="67" t="str">
        <v>Cash In</v>
      </c>
      <c r="C365" s="67" t="str">
        <v>DEMO 220-66-11 kV G Cash in USD</v>
      </c>
      <c r="D365" s="67" t="str">
        <v>USD</v>
      </c>
      <c r="E365" s="67">
        <v>500</v>
      </c>
      <c r="F365" s="67" t="str">
        <v>ELECTRICAL WORKS / Spare Parts / GIS - 220KV</v>
      </c>
      <c r="G365" s="67" t="str">
        <v>Single phase cable box for SF6 XLPE cable sealing end.</v>
      </c>
      <c r="H365" s="67" t="str">
        <v>Advanced Payment</v>
      </c>
      <c r="I365" s="67" t="str">
        <v>Cash In Advance Payment by currency</v>
      </c>
      <c r="J365" s="67" t="str">
        <v>BSKDGNGENGR05</v>
      </c>
      <c r="K365" s="67" t="str">
        <v>BSKDGNGENGR05</v>
      </c>
      <c r="L365" s="68">
        <v>46026</v>
      </c>
      <c r="M365" s="68">
        <v>46026</v>
      </c>
      <c r="N365" s="67" t="str">
        <v>Advanced Payment Foreign</v>
      </c>
      <c r="O365" s="67" t="str">
        <v>Advanced Payment Foreign</v>
      </c>
    </row>
    <row r="366">
      <c r="A366" s="69" t="str">
        <v>Matched</v>
      </c>
      <c r="B366" s="67" t="str">
        <v>Cash In</v>
      </c>
      <c r="C366" s="67" t="str">
        <v>DEMO 220-66-11 kV G Cash in USD</v>
      </c>
      <c r="D366" s="67" t="str">
        <v>USD</v>
      </c>
      <c r="E366" s="67">
        <v>501</v>
      </c>
      <c r="F366" s="67" t="str">
        <v>ELECTRICAL WORKS / Spare Parts / GIS - 220KV</v>
      </c>
      <c r="G366" s="67" t="str">
        <v>Single phase cable box for SF6 XLPE cable sealing end.</v>
      </c>
      <c r="H366" s="67" t="str">
        <v>Site Delivery USD</v>
      </c>
      <c r="I366" s="67" t="str">
        <v>Cash In Site Delivery package: 220 kV GIS</v>
      </c>
      <c r="J366" s="67" t="str">
        <v>BSPRELGENG207</v>
      </c>
      <c r="K366" s="67" t="str">
        <v>BSPRELGENG207</v>
      </c>
      <c r="L366" s="68">
        <v>46294</v>
      </c>
      <c r="M366" s="68">
        <v>46294</v>
      </c>
      <c r="N366" s="67" t="str">
        <v>Delivery to Site  - 220 KV GIS &amp; GIB</v>
      </c>
      <c r="O366" s="67" t="str">
        <v>Delivery to Site  - 220 KV GIS &amp; GIB</v>
      </c>
    </row>
    <row r="367">
      <c r="A367" s="69" t="str">
        <v>Matched</v>
      </c>
      <c r="B367" s="67" t="str">
        <v>Cash In</v>
      </c>
      <c r="C367" s="67" t="str">
        <v>DEMO 220-66-11 kV G Cash in USD</v>
      </c>
      <c r="D367" s="67" t="str">
        <v>USD</v>
      </c>
      <c r="E367" s="67">
        <v>502</v>
      </c>
      <c r="F367" s="67" t="str">
        <v>ELECTRICAL WORKS / Spare Parts / GIS - 220KV</v>
      </c>
      <c r="G367" s="67" t="str">
        <v>Single phase cable box for SF6 XLPE cable sealing end.</v>
      </c>
      <c r="H367" s="67" t="str">
        <v>Retention</v>
      </c>
      <c r="I367" s="67" t="str">
        <v>Cash In completion milestone</v>
      </c>
      <c r="J367" s="67" t="str">
        <v>BSKDGNGENGR07</v>
      </c>
      <c r="K367" s="67" t="str">
        <v>BSKDGNGENGR07</v>
      </c>
      <c r="L367" s="68">
        <v>46483</v>
      </c>
      <c r="M367" s="68">
        <v>46483</v>
      </c>
      <c r="N367" s="67" t="str">
        <v>Project Completion</v>
      </c>
      <c r="O367" s="67" t="str">
        <v>Project Completion</v>
      </c>
    </row>
    <row r="368">
      <c r="A368" s="69" t="str">
        <v>Matched</v>
      </c>
      <c r="B368" s="67" t="str">
        <v>Cash In</v>
      </c>
      <c r="C368" s="67" t="str">
        <v>DEMO 220-66-11 kV G Cash in USD</v>
      </c>
      <c r="D368" s="67" t="str">
        <v>USD</v>
      </c>
      <c r="E368" s="67">
        <v>504</v>
      </c>
      <c r="F368" s="67" t="str">
        <v>ELECTRICAL WORKS / Spare Parts / GIS - 220KV</v>
      </c>
      <c r="G368" s="67" t="str">
        <v>Single phase GIS surge Arresters</v>
      </c>
      <c r="H368" s="67" t="str">
        <v>Advanced Payment</v>
      </c>
      <c r="I368" s="67" t="str">
        <v>Cash In Advance Payment by currency</v>
      </c>
      <c r="J368" s="67" t="str">
        <v>BSKDGNGENGR05</v>
      </c>
      <c r="K368" s="67" t="str">
        <v>BSKDGNGENGR05</v>
      </c>
      <c r="L368" s="68">
        <v>46026</v>
      </c>
      <c r="M368" s="68">
        <v>46026</v>
      </c>
      <c r="N368" s="67" t="str">
        <v>Advanced Payment Foreign</v>
      </c>
      <c r="O368" s="67" t="str">
        <v>Advanced Payment Foreign</v>
      </c>
    </row>
    <row r="369">
      <c r="A369" s="69" t="str">
        <v>Matched</v>
      </c>
      <c r="B369" s="67" t="str">
        <v>Cash In</v>
      </c>
      <c r="C369" s="67" t="str">
        <v>DEMO 220-66-11 kV G Cash in USD</v>
      </c>
      <c r="D369" s="67" t="str">
        <v>USD</v>
      </c>
      <c r="E369" s="67">
        <v>505</v>
      </c>
      <c r="F369" s="67" t="str">
        <v>ELECTRICAL WORKS / Spare Parts / GIS - 220KV</v>
      </c>
      <c r="G369" s="67" t="str">
        <v>Single phase GIS surge Arresters</v>
      </c>
      <c r="H369" s="67" t="str">
        <v>Site Delivery USD</v>
      </c>
      <c r="I369" s="67" t="str">
        <v>Cash In Site Delivery package: 220 kV GIS</v>
      </c>
      <c r="J369" s="67" t="str">
        <v>BSPRELGENG207</v>
      </c>
      <c r="K369" s="67" t="str">
        <v>BSPRELGENG207</v>
      </c>
      <c r="L369" s="68">
        <v>46294</v>
      </c>
      <c r="M369" s="68">
        <v>46294</v>
      </c>
      <c r="N369" s="67" t="str">
        <v>Delivery to Site  - 220 KV GIS &amp; GIB</v>
      </c>
      <c r="O369" s="67" t="str">
        <v>Delivery to Site  - 220 KV GIS &amp; GIB</v>
      </c>
    </row>
    <row r="370">
      <c r="A370" s="69" t="str">
        <v>Matched</v>
      </c>
      <c r="B370" s="67" t="str">
        <v>Cash In</v>
      </c>
      <c r="C370" s="67" t="str">
        <v>DEMO 220-66-11 kV G Cash in USD</v>
      </c>
      <c r="D370" s="67" t="str">
        <v>USD</v>
      </c>
      <c r="E370" s="67">
        <v>506</v>
      </c>
      <c r="F370" s="67" t="str">
        <v>ELECTRICAL WORKS / Spare Parts / GIS - 220KV</v>
      </c>
      <c r="G370" s="67" t="str">
        <v>Single phase GIS surge Arresters</v>
      </c>
      <c r="H370" s="67" t="str">
        <v>Retention</v>
      </c>
      <c r="I370" s="67" t="str">
        <v>Cash In completion milestone</v>
      </c>
      <c r="J370" s="67" t="str">
        <v>BSKDGNGENGR07</v>
      </c>
      <c r="K370" s="67" t="str">
        <v>BSKDGNGENGR07</v>
      </c>
      <c r="L370" s="68">
        <v>46483</v>
      </c>
      <c r="M370" s="68">
        <v>46483</v>
      </c>
      <c r="N370" s="67" t="str">
        <v>Project Completion</v>
      </c>
      <c r="O370" s="67" t="str">
        <v>Project Completion</v>
      </c>
    </row>
    <row r="371">
      <c r="A371" s="69" t="str">
        <v>Matched</v>
      </c>
      <c r="B371" s="67" t="str">
        <v>Cash In</v>
      </c>
      <c r="C371" s="67" t="str">
        <v>DEMO 220-66-11 kV G Cash in USD</v>
      </c>
      <c r="D371" s="67" t="str">
        <v>USD</v>
      </c>
      <c r="E371" s="67">
        <v>508</v>
      </c>
      <c r="F371" s="67" t="str">
        <v>ELECTRICAL WORKS / Spare Parts / GIS - 220KV</v>
      </c>
      <c r="G371" s="67" t="str">
        <v>Set of temperature compensating bellows.</v>
      </c>
      <c r="H371" s="67" t="str">
        <v>Advanced Payment</v>
      </c>
      <c r="I371" s="67" t="str">
        <v>Cash In Advance Payment by currency</v>
      </c>
      <c r="J371" s="67" t="str">
        <v>BSKDGNGENGR05</v>
      </c>
      <c r="K371" s="67" t="str">
        <v>BSKDGNGENGR05</v>
      </c>
      <c r="L371" s="68">
        <v>46026</v>
      </c>
      <c r="M371" s="68">
        <v>46026</v>
      </c>
      <c r="N371" s="67" t="str">
        <v>Advanced Payment Foreign</v>
      </c>
      <c r="O371" s="67" t="str">
        <v>Advanced Payment Foreign</v>
      </c>
    </row>
    <row r="372">
      <c r="A372" s="69" t="str">
        <v>Matched</v>
      </c>
      <c r="B372" s="67" t="str">
        <v>Cash In</v>
      </c>
      <c r="C372" s="67" t="str">
        <v>DEMO 220-66-11 kV G Cash in USD</v>
      </c>
      <c r="D372" s="67" t="str">
        <v>USD</v>
      </c>
      <c r="E372" s="67">
        <v>509</v>
      </c>
      <c r="F372" s="67" t="str">
        <v>ELECTRICAL WORKS / Spare Parts / GIS - 220KV</v>
      </c>
      <c r="G372" s="67" t="str">
        <v>Set of temperature compensating bellows.</v>
      </c>
      <c r="H372" s="67" t="str">
        <v>Site Delivery USD</v>
      </c>
      <c r="I372" s="67" t="str">
        <v>Cash In Site Delivery package: 220 kV GIS</v>
      </c>
      <c r="J372" s="67" t="str">
        <v>BSPRELGENG207</v>
      </c>
      <c r="K372" s="67" t="str">
        <v>BSPRELGENG207</v>
      </c>
      <c r="L372" s="68">
        <v>46294</v>
      </c>
      <c r="M372" s="68">
        <v>46294</v>
      </c>
      <c r="N372" s="67" t="str">
        <v>Delivery to Site  - 220 KV GIS &amp; GIB</v>
      </c>
      <c r="O372" s="67" t="str">
        <v>Delivery to Site  - 220 KV GIS &amp; GIB</v>
      </c>
    </row>
    <row r="373">
      <c r="A373" s="69" t="str">
        <v>Matched</v>
      </c>
      <c r="B373" s="67" t="str">
        <v>Cash In</v>
      </c>
      <c r="C373" s="67" t="str">
        <v>DEMO 220-66-11 kV G Cash in USD</v>
      </c>
      <c r="D373" s="67" t="str">
        <v>USD</v>
      </c>
      <c r="E373" s="67">
        <v>510</v>
      </c>
      <c r="F373" s="67" t="str">
        <v>ELECTRICAL WORKS / Spare Parts / GIS - 220KV</v>
      </c>
      <c r="G373" s="67" t="str">
        <v>Set of temperature compensating bellows.</v>
      </c>
      <c r="H373" s="67" t="str">
        <v>Retention</v>
      </c>
      <c r="I373" s="67" t="str">
        <v>Cash In completion milestone</v>
      </c>
      <c r="J373" s="67" t="str">
        <v>BSKDGNGENGR07</v>
      </c>
      <c r="K373" s="67" t="str">
        <v>BSKDGNGENGR07</v>
      </c>
      <c r="L373" s="68">
        <v>46483</v>
      </c>
      <c r="M373" s="68">
        <v>46483</v>
      </c>
      <c r="N373" s="67" t="str">
        <v>Project Completion</v>
      </c>
      <c r="O373" s="67" t="str">
        <v>Project Completion</v>
      </c>
    </row>
    <row r="374">
      <c r="A374" s="69" t="str">
        <v>Matched</v>
      </c>
      <c r="B374" s="67" t="str">
        <v>Cash In</v>
      </c>
      <c r="C374" s="67" t="str">
        <v>DEMO 220-66-11 kV G Cash in USD</v>
      </c>
      <c r="D374" s="67" t="str">
        <v>USD</v>
      </c>
      <c r="E374" s="67">
        <v>512</v>
      </c>
      <c r="F374" s="67" t="str">
        <v>ELECTRICAL WORKS / Spare Parts / GIS - 220KV</v>
      </c>
      <c r="G374" s="67" t="str">
        <v>Set of gas filler for one bay</v>
      </c>
      <c r="H374" s="67" t="str">
        <v>Advanced Payment</v>
      </c>
      <c r="I374" s="67" t="str">
        <v>Cash In Advance Payment by currency</v>
      </c>
      <c r="J374" s="67" t="str">
        <v>BSKDGNGENGR05</v>
      </c>
      <c r="K374" s="67" t="str">
        <v>BSKDGNGENGR05</v>
      </c>
      <c r="L374" s="68">
        <v>46026</v>
      </c>
      <c r="M374" s="68">
        <v>46026</v>
      </c>
      <c r="N374" s="67" t="str">
        <v>Advanced Payment Foreign</v>
      </c>
      <c r="O374" s="67" t="str">
        <v>Advanced Payment Foreign</v>
      </c>
    </row>
    <row r="375">
      <c r="A375" s="69" t="str">
        <v>Matched</v>
      </c>
      <c r="B375" s="67" t="str">
        <v>Cash In</v>
      </c>
      <c r="C375" s="67" t="str">
        <v>DEMO 220-66-11 kV G Cash in USD</v>
      </c>
      <c r="D375" s="67" t="str">
        <v>USD</v>
      </c>
      <c r="E375" s="67">
        <v>513</v>
      </c>
      <c r="F375" s="67" t="str">
        <v>ELECTRICAL WORKS / Spare Parts / GIS - 220KV</v>
      </c>
      <c r="G375" s="67" t="str">
        <v>Set of gas filler for one bay</v>
      </c>
      <c r="H375" s="67" t="str">
        <v>Site Delivery USD</v>
      </c>
      <c r="I375" s="67" t="str">
        <v>Cash In Site Delivery package: 220 kV GIS</v>
      </c>
      <c r="J375" s="67" t="str">
        <v>BSPRELGENG207</v>
      </c>
      <c r="K375" s="67" t="str">
        <v>BSPRELGENG207</v>
      </c>
      <c r="L375" s="68">
        <v>46294</v>
      </c>
      <c r="M375" s="68">
        <v>46294</v>
      </c>
      <c r="N375" s="67" t="str">
        <v>Delivery to Site  - 220 KV GIS &amp; GIB</v>
      </c>
      <c r="O375" s="67" t="str">
        <v>Delivery to Site  - 220 KV GIS &amp; GIB</v>
      </c>
    </row>
    <row r="376">
      <c r="A376" s="69" t="str">
        <v>Matched</v>
      </c>
      <c r="B376" s="67" t="str">
        <v>Cash In</v>
      </c>
      <c r="C376" s="67" t="str">
        <v>DEMO 220-66-11 kV G Cash in USD</v>
      </c>
      <c r="D376" s="67" t="str">
        <v>USD</v>
      </c>
      <c r="E376" s="67">
        <v>514</v>
      </c>
      <c r="F376" s="67" t="str">
        <v>ELECTRICAL WORKS / Spare Parts / GIS - 220KV</v>
      </c>
      <c r="G376" s="67" t="str">
        <v>Set of gas filler for one bay</v>
      </c>
      <c r="H376" s="67" t="str">
        <v>Retention</v>
      </c>
      <c r="I376" s="67" t="str">
        <v>Cash In completion milestone</v>
      </c>
      <c r="J376" s="67" t="str">
        <v>BSKDGNGENGR07</v>
      </c>
      <c r="K376" s="67" t="str">
        <v>BSKDGNGENGR07</v>
      </c>
      <c r="L376" s="68">
        <v>46483</v>
      </c>
      <c r="M376" s="68">
        <v>46483</v>
      </c>
      <c r="N376" s="67" t="str">
        <v>Project Completion</v>
      </c>
      <c r="O376" s="67" t="str">
        <v>Project Completion</v>
      </c>
    </row>
    <row r="377">
      <c r="A377" s="69" t="str">
        <v>Matched</v>
      </c>
      <c r="B377" s="67" t="str">
        <v>Cash In</v>
      </c>
      <c r="C377" s="67" t="str">
        <v>DEMO 220-66-11 kV G Cash in USD</v>
      </c>
      <c r="D377" s="67" t="str">
        <v>USD</v>
      </c>
      <c r="E377" s="67">
        <v>516</v>
      </c>
      <c r="F377" s="67" t="str">
        <v>ELECTRICAL WORKS / Spare Parts / GIS - 220KV</v>
      </c>
      <c r="G377" s="67" t="str">
        <v>Set of pressure relief devices.</v>
      </c>
      <c r="H377" s="67" t="str">
        <v>Advanced Payment</v>
      </c>
      <c r="I377" s="67" t="str">
        <v>Cash In Advance Payment by currency</v>
      </c>
      <c r="J377" s="67" t="str">
        <v>BSKDGNGENGR05</v>
      </c>
      <c r="K377" s="67" t="str">
        <v>BSKDGNGENGR05</v>
      </c>
      <c r="L377" s="68">
        <v>46026</v>
      </c>
      <c r="M377" s="68">
        <v>46026</v>
      </c>
      <c r="N377" s="67" t="str">
        <v>Advanced Payment Foreign</v>
      </c>
      <c r="O377" s="67" t="str">
        <v>Advanced Payment Foreign</v>
      </c>
    </row>
    <row r="378">
      <c r="A378" s="69" t="str">
        <v>Matched</v>
      </c>
      <c r="B378" s="67" t="str">
        <v>Cash In</v>
      </c>
      <c r="C378" s="67" t="str">
        <v>DEMO 220-66-11 kV G Cash in USD</v>
      </c>
      <c r="D378" s="67" t="str">
        <v>USD</v>
      </c>
      <c r="E378" s="67">
        <v>517</v>
      </c>
      <c r="F378" s="67" t="str">
        <v>ELECTRICAL WORKS / Spare Parts / GIS - 220KV</v>
      </c>
      <c r="G378" s="67" t="str">
        <v>Set of pressure relief devices.</v>
      </c>
      <c r="H378" s="67" t="str">
        <v>Site Delivery USD</v>
      </c>
      <c r="I378" s="67" t="str">
        <v>Cash In Site Delivery package: 220 kV GIS</v>
      </c>
      <c r="J378" s="67" t="str">
        <v>BSPRELGENG207</v>
      </c>
      <c r="K378" s="67" t="str">
        <v>BSPRELGENG207</v>
      </c>
      <c r="L378" s="68">
        <v>46294</v>
      </c>
      <c r="M378" s="68">
        <v>46294</v>
      </c>
      <c r="N378" s="67" t="str">
        <v>Delivery to Site  - 220 KV GIS &amp; GIB</v>
      </c>
      <c r="O378" s="67" t="str">
        <v>Delivery to Site  - 220 KV GIS &amp; GIB</v>
      </c>
    </row>
    <row r="379">
      <c r="A379" s="69" t="str">
        <v>Matched</v>
      </c>
      <c r="B379" s="67" t="str">
        <v>Cash In</v>
      </c>
      <c r="C379" s="67" t="str">
        <v>DEMO 220-66-11 kV G Cash in USD</v>
      </c>
      <c r="D379" s="67" t="str">
        <v>USD</v>
      </c>
      <c r="E379" s="67">
        <v>518</v>
      </c>
      <c r="F379" s="67" t="str">
        <v>ELECTRICAL WORKS / Spare Parts / GIS - 220KV</v>
      </c>
      <c r="G379" s="67" t="str">
        <v>Set of pressure relief devices.</v>
      </c>
      <c r="H379" s="67" t="str">
        <v>Retention</v>
      </c>
      <c r="I379" s="67" t="str">
        <v>Cash In completion milestone</v>
      </c>
      <c r="J379" s="67" t="str">
        <v>BSKDGNGENGR07</v>
      </c>
      <c r="K379" s="67" t="str">
        <v>BSKDGNGENGR07</v>
      </c>
      <c r="L379" s="68">
        <v>46483</v>
      </c>
      <c r="M379" s="68">
        <v>46483</v>
      </c>
      <c r="N379" s="67" t="str">
        <v>Project Completion</v>
      </c>
      <c r="O379" s="67" t="str">
        <v>Project Completion</v>
      </c>
    </row>
    <row r="380">
      <c r="A380" s="69" t="str">
        <v>Matched</v>
      </c>
      <c r="B380" s="67" t="str">
        <v>Cash In</v>
      </c>
      <c r="C380" s="67" t="str">
        <v>DEMO 220-66-11 kV G Cash in USD</v>
      </c>
      <c r="D380" s="67" t="str">
        <v>USD</v>
      </c>
      <c r="E380" s="67">
        <v>520</v>
      </c>
      <c r="F380" s="67" t="str">
        <v>ELECTRICAL WORKS / Spare Parts / GIS - 220KV</v>
      </c>
      <c r="G380" s="67" t="str">
        <v>Set of SF6 pipes per bay.</v>
      </c>
      <c r="H380" s="67" t="str">
        <v>Advanced Payment</v>
      </c>
      <c r="I380" s="67" t="str">
        <v>Cash In Advance Payment by currency</v>
      </c>
      <c r="J380" s="67" t="str">
        <v>BSKDGNGENGR05</v>
      </c>
      <c r="K380" s="67" t="str">
        <v>BSKDGNGENGR05</v>
      </c>
      <c r="L380" s="68">
        <v>46026</v>
      </c>
      <c r="M380" s="68">
        <v>46026</v>
      </c>
      <c r="N380" s="67" t="str">
        <v>Advanced Payment Foreign</v>
      </c>
      <c r="O380" s="67" t="str">
        <v>Advanced Payment Foreign</v>
      </c>
    </row>
    <row r="381">
      <c r="A381" s="69" t="str">
        <v>Matched</v>
      </c>
      <c r="B381" s="67" t="str">
        <v>Cash In</v>
      </c>
      <c r="C381" s="67" t="str">
        <v>DEMO 220-66-11 kV G Cash in USD</v>
      </c>
      <c r="D381" s="67" t="str">
        <v>USD</v>
      </c>
      <c r="E381" s="67">
        <v>521</v>
      </c>
      <c r="F381" s="67" t="str">
        <v>ELECTRICAL WORKS / Spare Parts / GIS - 220KV</v>
      </c>
      <c r="G381" s="67" t="str">
        <v>Set of SF6 pipes per bay.</v>
      </c>
      <c r="H381" s="67" t="str">
        <v>Site Delivery USD</v>
      </c>
      <c r="I381" s="67" t="str">
        <v>Cash In Site Delivery package: 220 kV GIS</v>
      </c>
      <c r="J381" s="67" t="str">
        <v>BSPRELGENG207</v>
      </c>
      <c r="K381" s="67" t="str">
        <v>BSPRELGENG207</v>
      </c>
      <c r="L381" s="68">
        <v>46294</v>
      </c>
      <c r="M381" s="68">
        <v>46294</v>
      </c>
      <c r="N381" s="67" t="str">
        <v>Delivery to Site  - 220 KV GIS &amp; GIB</v>
      </c>
      <c r="O381" s="67" t="str">
        <v>Delivery to Site  - 220 KV GIS &amp; GIB</v>
      </c>
    </row>
    <row r="382">
      <c r="A382" s="69" t="str">
        <v>Matched</v>
      </c>
      <c r="B382" s="67" t="str">
        <v>Cash In</v>
      </c>
      <c r="C382" s="67" t="str">
        <v>DEMO 220-66-11 kV G Cash in USD</v>
      </c>
      <c r="D382" s="67" t="str">
        <v>USD</v>
      </c>
      <c r="E382" s="67">
        <v>522</v>
      </c>
      <c r="F382" s="67" t="str">
        <v>ELECTRICAL WORKS / Spare Parts / GIS - 220KV</v>
      </c>
      <c r="G382" s="67" t="str">
        <v>Set of SF6 pipes per bay.</v>
      </c>
      <c r="H382" s="67" t="str">
        <v>Retention</v>
      </c>
      <c r="I382" s="67" t="str">
        <v>Cash In completion milestone</v>
      </c>
      <c r="J382" s="67" t="str">
        <v>BSKDGNGENGR07</v>
      </c>
      <c r="K382" s="67" t="str">
        <v>BSKDGNGENGR07</v>
      </c>
      <c r="L382" s="68">
        <v>46483</v>
      </c>
      <c r="M382" s="68">
        <v>46483</v>
      </c>
      <c r="N382" s="67" t="str">
        <v>Project Completion</v>
      </c>
      <c r="O382" s="67" t="str">
        <v>Project Completion</v>
      </c>
    </row>
    <row r="383">
      <c r="A383" s="69" t="str">
        <v>Matched</v>
      </c>
      <c r="B383" s="67" t="str">
        <v>Cash In</v>
      </c>
      <c r="C383" s="67" t="str">
        <v>DEMO 220-66-11 kV G Cash in USD</v>
      </c>
      <c r="D383" s="67" t="str">
        <v>USD</v>
      </c>
      <c r="E383" s="67">
        <v>524</v>
      </c>
      <c r="F383" s="67" t="str">
        <v>ELECTRICAL WORKS / Spare Parts / GIS - 220KV</v>
      </c>
      <c r="G383" s="67" t="str">
        <v>SF6 gas bottles of 40 kg. size.</v>
      </c>
      <c r="H383" s="67" t="str">
        <v>Advanced Payment</v>
      </c>
      <c r="I383" s="67" t="str">
        <v>Cash In Advance Payment by currency</v>
      </c>
      <c r="J383" s="67" t="str">
        <v>BSKDGNGENGR05</v>
      </c>
      <c r="K383" s="67" t="str">
        <v>BSKDGNGENGR05</v>
      </c>
      <c r="L383" s="68">
        <v>46026</v>
      </c>
      <c r="M383" s="68">
        <v>46026</v>
      </c>
      <c r="N383" s="67" t="str">
        <v>Advanced Payment Foreign</v>
      </c>
      <c r="O383" s="67" t="str">
        <v>Advanced Payment Foreign</v>
      </c>
    </row>
    <row r="384">
      <c r="A384" s="69" t="str">
        <v>Matched</v>
      </c>
      <c r="B384" s="67" t="str">
        <v>Cash In</v>
      </c>
      <c r="C384" s="67" t="str">
        <v>DEMO 220-66-11 kV G Cash in USD</v>
      </c>
      <c r="D384" s="67" t="str">
        <v>USD</v>
      </c>
      <c r="E384" s="67">
        <v>525</v>
      </c>
      <c r="F384" s="67" t="str">
        <v>ELECTRICAL WORKS / Spare Parts / GIS - 220KV</v>
      </c>
      <c r="G384" s="67" t="str">
        <v>SF6 gas bottles of 40 kg. size.</v>
      </c>
      <c r="H384" s="67" t="str">
        <v>Site Delivery USD</v>
      </c>
      <c r="I384" s="67" t="str">
        <v>Cash In Site Delivery package: 220 kV GIS</v>
      </c>
      <c r="J384" s="67" t="str">
        <v>BSPRELGENG207</v>
      </c>
      <c r="K384" s="67" t="str">
        <v>BSPRELGENG207</v>
      </c>
      <c r="L384" s="68">
        <v>46294</v>
      </c>
      <c r="M384" s="68">
        <v>46294</v>
      </c>
      <c r="N384" s="67" t="str">
        <v>Delivery to Site  - 220 KV GIS &amp; GIB</v>
      </c>
      <c r="O384" s="67" t="str">
        <v>Delivery to Site  - 220 KV GIS &amp; GIB</v>
      </c>
    </row>
    <row r="385">
      <c r="A385" s="69" t="str">
        <v>Matched</v>
      </c>
      <c r="B385" s="67" t="str">
        <v>Cash In</v>
      </c>
      <c r="C385" s="67" t="str">
        <v>DEMO 220-66-11 kV G Cash in USD</v>
      </c>
      <c r="D385" s="67" t="str">
        <v>USD</v>
      </c>
      <c r="E385" s="67">
        <v>526</v>
      </c>
      <c r="F385" s="67" t="str">
        <v>ELECTRICAL WORKS / Spare Parts / GIS - 220KV</v>
      </c>
      <c r="G385" s="67" t="str">
        <v>SF6 gas bottles of 40 kg. size.</v>
      </c>
      <c r="H385" s="67" t="str">
        <v>Retention</v>
      </c>
      <c r="I385" s="67" t="str">
        <v>Cash In completion milestone</v>
      </c>
      <c r="J385" s="67" t="str">
        <v>BSKDGNGENGR07</v>
      </c>
      <c r="K385" s="67" t="str">
        <v>BSKDGNGENGR07</v>
      </c>
      <c r="L385" s="68">
        <v>46483</v>
      </c>
      <c r="M385" s="68">
        <v>46483</v>
      </c>
      <c r="N385" s="67" t="str">
        <v>Project Completion</v>
      </c>
      <c r="O385" s="67" t="str">
        <v>Project Completion</v>
      </c>
    </row>
    <row r="386">
      <c r="A386" s="69" t="str">
        <v>Matched</v>
      </c>
      <c r="B386" s="67" t="str">
        <v>Cash In</v>
      </c>
      <c r="C386" s="67" t="str">
        <v>DEMO 220-66-11 kV G Cash in USD</v>
      </c>
      <c r="D386" s="67" t="str">
        <v>USD</v>
      </c>
      <c r="E386" s="67">
        <v>528</v>
      </c>
      <c r="F386" s="67" t="str">
        <v>ELECTRICAL WORKS / Spare Parts / GIS - 220KV</v>
      </c>
      <c r="G386" s="67" t="str">
        <v>Single phase SF6 surge arresters complete (as applicable).</v>
      </c>
      <c r="H386" s="67" t="str">
        <v>Advanced Payment</v>
      </c>
      <c r="I386" s="67" t="str">
        <v>Cash In Advance Payment by currency</v>
      </c>
      <c r="J386" s="67" t="str">
        <v>BSKDGNGENGR05</v>
      </c>
      <c r="K386" s="67" t="str">
        <v>BSKDGNGENGR05</v>
      </c>
      <c r="L386" s="68">
        <v>46026</v>
      </c>
      <c r="M386" s="68">
        <v>46026</v>
      </c>
      <c r="N386" s="67" t="str">
        <v>Advanced Payment Foreign</v>
      </c>
      <c r="O386" s="67" t="str">
        <v>Advanced Payment Foreign</v>
      </c>
    </row>
    <row r="387">
      <c r="A387" s="69" t="str">
        <v>Matched</v>
      </c>
      <c r="B387" s="67" t="str">
        <v>Cash In</v>
      </c>
      <c r="C387" s="67" t="str">
        <v>DEMO 220-66-11 kV G Cash in USD</v>
      </c>
      <c r="D387" s="67" t="str">
        <v>USD</v>
      </c>
      <c r="E387" s="67">
        <v>529</v>
      </c>
      <c r="F387" s="67" t="str">
        <v>ELECTRICAL WORKS / Spare Parts / GIS - 220KV</v>
      </c>
      <c r="G387" s="67" t="str">
        <v>Single phase SF6 surge arresters complete (as applicable).</v>
      </c>
      <c r="H387" s="67" t="str">
        <v>Site Delivery USD</v>
      </c>
      <c r="I387" s="67" t="str">
        <v>Cash In Site Delivery package: 220 kV GIS</v>
      </c>
      <c r="J387" s="67" t="str">
        <v>BSPRELGENG207</v>
      </c>
      <c r="K387" s="67" t="str">
        <v>BSPRELGENG207</v>
      </c>
      <c r="L387" s="68">
        <v>46294</v>
      </c>
      <c r="M387" s="68">
        <v>46294</v>
      </c>
      <c r="N387" s="67" t="str">
        <v>Delivery to Site  - 220 KV GIS &amp; GIB</v>
      </c>
      <c r="O387" s="67" t="str">
        <v>Delivery to Site  - 220 KV GIS &amp; GIB</v>
      </c>
    </row>
    <row r="388">
      <c r="A388" s="69" t="str">
        <v>Matched</v>
      </c>
      <c r="B388" s="67" t="str">
        <v>Cash In</v>
      </c>
      <c r="C388" s="67" t="str">
        <v>DEMO 220-66-11 kV G Cash in USD</v>
      </c>
      <c r="D388" s="67" t="str">
        <v>USD</v>
      </c>
      <c r="E388" s="67">
        <v>530</v>
      </c>
      <c r="F388" s="67" t="str">
        <v>ELECTRICAL WORKS / Spare Parts / GIS - 220KV</v>
      </c>
      <c r="G388" s="67" t="str">
        <v>Single phase SF6 surge arresters complete (as applicable).</v>
      </c>
      <c r="H388" s="67" t="str">
        <v>Retention</v>
      </c>
      <c r="I388" s="67" t="str">
        <v>Cash In completion milestone</v>
      </c>
      <c r="J388" s="67" t="str">
        <v>BSKDGNGENGR07</v>
      </c>
      <c r="K388" s="67" t="str">
        <v>BSKDGNGENGR07</v>
      </c>
      <c r="L388" s="68">
        <v>46483</v>
      </c>
      <c r="M388" s="68">
        <v>46483</v>
      </c>
      <c r="N388" s="67" t="str">
        <v>Project Completion</v>
      </c>
      <c r="O388" s="67" t="str">
        <v>Project Completion</v>
      </c>
    </row>
    <row r="389">
      <c r="A389" s="69" t="str">
        <v>Matched</v>
      </c>
      <c r="B389" s="67" t="str">
        <v>Cash In</v>
      </c>
      <c r="C389" s="67" t="str">
        <v>DEMO 220-66-11 kV G Cash in USD</v>
      </c>
      <c r="D389" s="67" t="str">
        <v>USD</v>
      </c>
      <c r="E389" s="67">
        <v>533</v>
      </c>
      <c r="F389" s="67" t="str">
        <v>ELECTRICAL WORKS / Spare Parts / GIS - 66KV</v>
      </c>
      <c r="G389" s="67" t="str">
        <v>Three phase circuit breaker complete with mechanism in enclosure of each rating.</v>
      </c>
      <c r="H389" s="67" t="str">
        <v>Advanced Payment</v>
      </c>
      <c r="I389" s="67" t="str">
        <v>Cash In Advance Payment by currency</v>
      </c>
      <c r="J389" s="67" t="str">
        <v>BSKDGNGENGR05</v>
      </c>
      <c r="K389" s="67" t="str">
        <v>BSKDGNGENGR05</v>
      </c>
      <c r="L389" s="68">
        <v>46026</v>
      </c>
      <c r="M389" s="68">
        <v>46026</v>
      </c>
      <c r="N389" s="67" t="str">
        <v>Advanced Payment Foreign</v>
      </c>
      <c r="O389" s="67" t="str">
        <v>Advanced Payment Foreign</v>
      </c>
    </row>
    <row r="390">
      <c r="A390" s="69" t="str">
        <v>Matched</v>
      </c>
      <c r="B390" s="67" t="str">
        <v>Cash In</v>
      </c>
      <c r="C390" s="67" t="str">
        <v>DEMO 220-66-11 kV G Cash in USD</v>
      </c>
      <c r="D390" s="67" t="str">
        <v>USD</v>
      </c>
      <c r="E390" s="67">
        <v>534</v>
      </c>
      <c r="F390" s="67" t="str">
        <v>ELECTRICAL WORKS / Spare Parts / GIS - 66KV</v>
      </c>
      <c r="G390" s="67" t="str">
        <v>Three phase circuit breaker complete with mechanism in enclosure of each rating.</v>
      </c>
      <c r="H390" s="67" t="str">
        <v>Site Delivery USD</v>
      </c>
      <c r="I390" s="67" t="str">
        <v>Cash In Site Delivery package: 66 kV GIS</v>
      </c>
      <c r="J390" s="67" t="str">
        <v>BSPRELGENG107</v>
      </c>
      <c r="K390" s="67" t="str">
        <v>BSPRELGENG107</v>
      </c>
      <c r="L390" s="68">
        <v>46294</v>
      </c>
      <c r="M390" s="68">
        <v>46294</v>
      </c>
      <c r="N390" s="67" t="str">
        <v>Delivery to Site  - 66 KV GIS &amp; GIB</v>
      </c>
      <c r="O390" s="67" t="str">
        <v>Delivery to Site  - 66 KV GIS &amp; GIB</v>
      </c>
    </row>
    <row r="391">
      <c r="A391" s="69" t="str">
        <v>Matched</v>
      </c>
      <c r="B391" s="67" t="str">
        <v>Cash In</v>
      </c>
      <c r="C391" s="67" t="str">
        <v>DEMO 220-66-11 kV G Cash in USD</v>
      </c>
      <c r="D391" s="67" t="str">
        <v>USD</v>
      </c>
      <c r="E391" s="67">
        <v>535</v>
      </c>
      <c r="F391" s="67" t="str">
        <v>ELECTRICAL WORKS / Spare Parts / GIS - 66KV</v>
      </c>
      <c r="G391" s="67" t="str">
        <v>Three phase circuit breaker complete with mechanism in enclosure of each rating.</v>
      </c>
      <c r="H391" s="67" t="str">
        <v>Retention</v>
      </c>
      <c r="I391" s="67" t="str">
        <v>Cash In completion milestone</v>
      </c>
      <c r="J391" s="67" t="str">
        <v>BSKDGNGENGR07</v>
      </c>
      <c r="K391" s="67" t="str">
        <v>BSKDGNGENGR07</v>
      </c>
      <c r="L391" s="68">
        <v>46483</v>
      </c>
      <c r="M391" s="68">
        <v>46483</v>
      </c>
      <c r="N391" s="67" t="str">
        <v>Project Completion</v>
      </c>
      <c r="O391" s="67" t="str">
        <v>Project Completion</v>
      </c>
    </row>
    <row r="392">
      <c r="A392" s="69" t="str">
        <v>Matched</v>
      </c>
      <c r="B392" s="67" t="str">
        <v>Cash In</v>
      </c>
      <c r="C392" s="67" t="str">
        <v>DEMO 220-66-11 kV G Cash in USD</v>
      </c>
      <c r="D392" s="67" t="str">
        <v>USD</v>
      </c>
      <c r="E392" s="67">
        <v>537</v>
      </c>
      <c r="F392" s="67" t="str">
        <v>ELECTRICAL WORKS / Spare Parts / GIS - 66KV</v>
      </c>
      <c r="G392" s="67" t="str">
        <v>Set of gaskets for three pole CB mechanism</v>
      </c>
      <c r="H392" s="67" t="str">
        <v>Advanced Payment</v>
      </c>
      <c r="I392" s="67" t="str">
        <v>Cash In Advance Payment by currency</v>
      </c>
      <c r="J392" s="67" t="str">
        <v>BSKDGNGENGR05</v>
      </c>
      <c r="K392" s="67" t="str">
        <v>BSKDGNGENGR05</v>
      </c>
      <c r="L392" s="68">
        <v>46026</v>
      </c>
      <c r="M392" s="68">
        <v>46026</v>
      </c>
      <c r="N392" s="67" t="str">
        <v>Advanced Payment Foreign</v>
      </c>
      <c r="O392" s="67" t="str">
        <v>Advanced Payment Foreign</v>
      </c>
    </row>
    <row r="393">
      <c r="A393" s="69" t="str">
        <v>Matched</v>
      </c>
      <c r="B393" s="67" t="str">
        <v>Cash In</v>
      </c>
      <c r="C393" s="67" t="str">
        <v>DEMO 220-66-11 kV G Cash in USD</v>
      </c>
      <c r="D393" s="67" t="str">
        <v>USD</v>
      </c>
      <c r="E393" s="67">
        <v>538</v>
      </c>
      <c r="F393" s="67" t="str">
        <v>ELECTRICAL WORKS / Spare Parts / GIS - 66KV</v>
      </c>
      <c r="G393" s="67" t="str">
        <v>Set of gaskets for three pole CB mechanism</v>
      </c>
      <c r="H393" s="67" t="str">
        <v>Site Delivery USD</v>
      </c>
      <c r="I393" s="67" t="str">
        <v>Cash In Site Delivery package: 66 kV GIS</v>
      </c>
      <c r="J393" s="67" t="str">
        <v>BSPRELGENG107</v>
      </c>
      <c r="K393" s="67" t="str">
        <v>BSPRELGENG107</v>
      </c>
      <c r="L393" s="68">
        <v>46294</v>
      </c>
      <c r="M393" s="68">
        <v>46294</v>
      </c>
      <c r="N393" s="67" t="str">
        <v>Delivery to Site  - 66 KV GIS &amp; GIB</v>
      </c>
      <c r="O393" s="67" t="str">
        <v>Delivery to Site  - 66 KV GIS &amp; GIB</v>
      </c>
    </row>
    <row r="394">
      <c r="A394" s="69" t="str">
        <v>Matched</v>
      </c>
      <c r="B394" s="67" t="str">
        <v>Cash In</v>
      </c>
      <c r="C394" s="67" t="str">
        <v>DEMO 220-66-11 kV G Cash in USD</v>
      </c>
      <c r="D394" s="67" t="str">
        <v>USD</v>
      </c>
      <c r="E394" s="67">
        <v>539</v>
      </c>
      <c r="F394" s="67" t="str">
        <v>ELECTRICAL WORKS / Spare Parts / GIS - 66KV</v>
      </c>
      <c r="G394" s="67" t="str">
        <v>Set of gaskets for three pole CB mechanism</v>
      </c>
      <c r="H394" s="67" t="str">
        <v>Retention</v>
      </c>
      <c r="I394" s="67" t="str">
        <v>Cash In completion milestone</v>
      </c>
      <c r="J394" s="67" t="str">
        <v>BSKDGNGENGR07</v>
      </c>
      <c r="K394" s="67" t="str">
        <v>BSKDGNGENGR07</v>
      </c>
      <c r="L394" s="68">
        <v>46483</v>
      </c>
      <c r="M394" s="68">
        <v>46483</v>
      </c>
      <c r="N394" s="67" t="str">
        <v>Project Completion</v>
      </c>
      <c r="O394" s="67" t="str">
        <v>Project Completion</v>
      </c>
    </row>
    <row r="395">
      <c r="A395" s="69" t="str">
        <v>Matched</v>
      </c>
      <c r="B395" s="67" t="str">
        <v>Cash In</v>
      </c>
      <c r="C395" s="67" t="str">
        <v>DEMO 220-66-11 kV G Cash in USD</v>
      </c>
      <c r="D395" s="67" t="str">
        <v>USD</v>
      </c>
      <c r="E395" s="67">
        <v>541</v>
      </c>
      <c r="F395" s="67" t="str">
        <v>ELECTRICAL WORKS / Spare Parts / GIS - 66KV</v>
      </c>
      <c r="G395" s="67" t="str">
        <v>Set of tripping and closing coils per mechanism.</v>
      </c>
      <c r="H395" s="67" t="str">
        <v>Advanced Payment</v>
      </c>
      <c r="I395" s="67" t="str">
        <v>Cash In Advance Payment by currency</v>
      </c>
      <c r="J395" s="67" t="str">
        <v>BSKDGNGENGR05</v>
      </c>
      <c r="K395" s="67" t="str">
        <v>BSKDGNGENGR05</v>
      </c>
      <c r="L395" s="68">
        <v>46026</v>
      </c>
      <c r="M395" s="68">
        <v>46026</v>
      </c>
      <c r="N395" s="67" t="str">
        <v>Advanced Payment Foreign</v>
      </c>
      <c r="O395" s="67" t="str">
        <v>Advanced Payment Foreign</v>
      </c>
    </row>
    <row r="396">
      <c r="A396" s="69" t="str">
        <v>Matched</v>
      </c>
      <c r="B396" s="67" t="str">
        <v>Cash In</v>
      </c>
      <c r="C396" s="67" t="str">
        <v>DEMO 220-66-11 kV G Cash in USD</v>
      </c>
      <c r="D396" s="67" t="str">
        <v>USD</v>
      </c>
      <c r="E396" s="67">
        <v>542</v>
      </c>
      <c r="F396" s="67" t="str">
        <v>ELECTRICAL WORKS / Spare Parts / GIS - 66KV</v>
      </c>
      <c r="G396" s="67" t="str">
        <v>Set of tripping and closing coils per mechanism.</v>
      </c>
      <c r="H396" s="67" t="str">
        <v>Site Delivery USD</v>
      </c>
      <c r="I396" s="67" t="str">
        <v>Cash In Site Delivery package: 66 kV GIS</v>
      </c>
      <c r="J396" s="67" t="str">
        <v>BSPRELGENG107</v>
      </c>
      <c r="K396" s="67" t="str">
        <v>BSPRELGENG107</v>
      </c>
      <c r="L396" s="68">
        <v>46294</v>
      </c>
      <c r="M396" s="68">
        <v>46294</v>
      </c>
      <c r="N396" s="67" t="str">
        <v>Delivery to Site  - 66 KV GIS &amp; GIB</v>
      </c>
      <c r="O396" s="67" t="str">
        <v>Delivery to Site  - 66 KV GIS &amp; GIB</v>
      </c>
    </row>
    <row r="397">
      <c r="A397" s="69" t="str">
        <v>Matched</v>
      </c>
      <c r="B397" s="67" t="str">
        <v>Cash In</v>
      </c>
      <c r="C397" s="67" t="str">
        <v>DEMO 220-66-11 kV G Cash in USD</v>
      </c>
      <c r="D397" s="67" t="str">
        <v>USD</v>
      </c>
      <c r="E397" s="67">
        <v>543</v>
      </c>
      <c r="F397" s="67" t="str">
        <v>ELECTRICAL WORKS / Spare Parts / GIS - 66KV</v>
      </c>
      <c r="G397" s="67" t="str">
        <v>Set of tripping and closing coils per mechanism.</v>
      </c>
      <c r="H397" s="67" t="str">
        <v>Retention</v>
      </c>
      <c r="I397" s="67" t="str">
        <v>Cash In completion milestone</v>
      </c>
      <c r="J397" s="67" t="str">
        <v>BSKDGNGENGR07</v>
      </c>
      <c r="K397" s="67" t="str">
        <v>BSKDGNGENGR07</v>
      </c>
      <c r="L397" s="68">
        <v>46483</v>
      </c>
      <c r="M397" s="68">
        <v>46483</v>
      </c>
      <c r="N397" s="67" t="str">
        <v>Project Completion</v>
      </c>
      <c r="O397" s="67" t="str">
        <v>Project Completion</v>
      </c>
    </row>
    <row r="398">
      <c r="A398" s="69" t="str">
        <v>Matched</v>
      </c>
      <c r="B398" s="67" t="str">
        <v>Cash In</v>
      </c>
      <c r="C398" s="67" t="str">
        <v>DEMO 220-66-11 kV G Cash in USD</v>
      </c>
      <c r="D398" s="67" t="str">
        <v>USD</v>
      </c>
      <c r="E398" s="67">
        <v>545</v>
      </c>
      <c r="F398" s="67" t="str">
        <v>ELECTRICAL WORKS / Spare Parts / GIS - 66KV</v>
      </c>
      <c r="G398" s="67" t="str">
        <v>Sets of Aux. Switches for CB</v>
      </c>
      <c r="H398" s="67" t="str">
        <v>Advanced Payment</v>
      </c>
      <c r="I398" s="67" t="str">
        <v>Cash In Advance Payment by currency</v>
      </c>
      <c r="J398" s="67" t="str">
        <v>BSKDGNGENGR05</v>
      </c>
      <c r="K398" s="67" t="str">
        <v>BSKDGNGENGR05</v>
      </c>
      <c r="L398" s="68">
        <v>46026</v>
      </c>
      <c r="M398" s="68">
        <v>46026</v>
      </c>
      <c r="N398" s="67" t="str">
        <v>Advanced Payment Foreign</v>
      </c>
      <c r="O398" s="67" t="str">
        <v>Advanced Payment Foreign</v>
      </c>
    </row>
    <row r="399">
      <c r="A399" s="69" t="str">
        <v>Matched</v>
      </c>
      <c r="B399" s="67" t="str">
        <v>Cash In</v>
      </c>
      <c r="C399" s="67" t="str">
        <v>DEMO 220-66-11 kV G Cash in USD</v>
      </c>
      <c r="D399" s="67" t="str">
        <v>USD</v>
      </c>
      <c r="E399" s="67">
        <v>546</v>
      </c>
      <c r="F399" s="67" t="str">
        <v>ELECTRICAL WORKS / Spare Parts / GIS - 66KV</v>
      </c>
      <c r="G399" s="67" t="str">
        <v>Sets of Aux. Switches for CB</v>
      </c>
      <c r="H399" s="67" t="str">
        <v>Site Delivery USD</v>
      </c>
      <c r="I399" s="67" t="str">
        <v>Cash In Site Delivery package: 66 kV GIS</v>
      </c>
      <c r="J399" s="67" t="str">
        <v>BSPRELGENG107</v>
      </c>
      <c r="K399" s="67" t="str">
        <v>BSPRELGENG107</v>
      </c>
      <c r="L399" s="68">
        <v>46294</v>
      </c>
      <c r="M399" s="68">
        <v>46294</v>
      </c>
      <c r="N399" s="67" t="str">
        <v>Delivery to Site  - 66 KV GIS &amp; GIB</v>
      </c>
      <c r="O399" s="67" t="str">
        <v>Delivery to Site  - 66 KV GIS &amp; GIB</v>
      </c>
    </row>
    <row r="400">
      <c r="A400" s="69" t="str">
        <v>Matched</v>
      </c>
      <c r="B400" s="67" t="str">
        <v>Cash In</v>
      </c>
      <c r="C400" s="67" t="str">
        <v>DEMO 220-66-11 kV G Cash in USD</v>
      </c>
      <c r="D400" s="67" t="str">
        <v>USD</v>
      </c>
      <c r="E400" s="67">
        <v>547</v>
      </c>
      <c r="F400" s="67" t="str">
        <v>ELECTRICAL WORKS / Spare Parts / GIS - 66KV</v>
      </c>
      <c r="G400" s="67" t="str">
        <v>Sets of Aux. Switches for CB</v>
      </c>
      <c r="H400" s="67" t="str">
        <v>Retention</v>
      </c>
      <c r="I400" s="67" t="str">
        <v>Cash In completion milestone</v>
      </c>
      <c r="J400" s="67" t="str">
        <v>BSKDGNGENGR07</v>
      </c>
      <c r="K400" s="67" t="str">
        <v>BSKDGNGENGR07</v>
      </c>
      <c r="L400" s="68">
        <v>46483</v>
      </c>
      <c r="M400" s="68">
        <v>46483</v>
      </c>
      <c r="N400" s="67" t="str">
        <v>Project Completion</v>
      </c>
      <c r="O400" s="67" t="str">
        <v>Project Completion</v>
      </c>
    </row>
    <row r="401">
      <c r="A401" s="69" t="str">
        <v>Matched</v>
      </c>
      <c r="B401" s="67" t="str">
        <v>Cash In</v>
      </c>
      <c r="C401" s="67" t="str">
        <v>DEMO 220-66-11 kV G Cash in USD</v>
      </c>
      <c r="D401" s="67" t="str">
        <v>USD</v>
      </c>
      <c r="E401" s="67">
        <v>549</v>
      </c>
      <c r="F401" s="67" t="str">
        <v>ELECTRICAL WORKS / Spare Parts / GIS - 66KV</v>
      </c>
      <c r="G401" s="67" t="str">
        <v>Complete three phase motor spring mechanism for motor spring operating mechanism C.B</v>
      </c>
      <c r="H401" s="67" t="str">
        <v>Advanced Payment</v>
      </c>
      <c r="I401" s="67" t="str">
        <v>Cash In Advance Payment by currency</v>
      </c>
      <c r="J401" s="67" t="str">
        <v>BSKDGNGENGR05</v>
      </c>
      <c r="K401" s="67" t="str">
        <v>BSKDGNGENGR05</v>
      </c>
      <c r="L401" s="68">
        <v>46026</v>
      </c>
      <c r="M401" s="68">
        <v>46026</v>
      </c>
      <c r="N401" s="67" t="str">
        <v>Advanced Payment Foreign</v>
      </c>
      <c r="O401" s="67" t="str">
        <v>Advanced Payment Foreign</v>
      </c>
    </row>
    <row r="402">
      <c r="A402" s="69" t="str">
        <v>Matched</v>
      </c>
      <c r="B402" s="67" t="str">
        <v>Cash In</v>
      </c>
      <c r="C402" s="67" t="str">
        <v>DEMO 220-66-11 kV G Cash in USD</v>
      </c>
      <c r="D402" s="67" t="str">
        <v>USD</v>
      </c>
      <c r="E402" s="67">
        <v>550</v>
      </c>
      <c r="F402" s="67" t="str">
        <v>ELECTRICAL WORKS / Spare Parts / GIS - 66KV</v>
      </c>
      <c r="G402" s="67" t="str">
        <v>Complete three phase motor spring mechanism for motor spring operating mechanism C.B</v>
      </c>
      <c r="H402" s="67" t="str">
        <v>Site Delivery USD</v>
      </c>
      <c r="I402" s="67" t="str">
        <v>Cash In Site Delivery package: 66 kV GIS</v>
      </c>
      <c r="J402" s="67" t="str">
        <v>BSPRELGENG107</v>
      </c>
      <c r="K402" s="67" t="str">
        <v>BSPRELGENG107</v>
      </c>
      <c r="L402" s="68">
        <v>46294</v>
      </c>
      <c r="M402" s="68">
        <v>46294</v>
      </c>
      <c r="N402" s="67" t="str">
        <v>Delivery to Site  - 66 KV GIS &amp; GIB</v>
      </c>
      <c r="O402" s="67" t="str">
        <v>Delivery to Site  - 66 KV GIS &amp; GIB</v>
      </c>
    </row>
    <row r="403">
      <c r="A403" s="69" t="str">
        <v>Matched</v>
      </c>
      <c r="B403" s="67" t="str">
        <v>Cash In</v>
      </c>
      <c r="C403" s="67" t="str">
        <v>DEMO 220-66-11 kV G Cash in USD</v>
      </c>
      <c r="D403" s="67" t="str">
        <v>USD</v>
      </c>
      <c r="E403" s="67">
        <v>551</v>
      </c>
      <c r="F403" s="67" t="str">
        <v>ELECTRICAL WORKS / Spare Parts / GIS - 66KV</v>
      </c>
      <c r="G403" s="67" t="str">
        <v>Complete three phase motor spring mechanism for motor spring operating mechanism C.B</v>
      </c>
      <c r="H403" s="67" t="str">
        <v>Retention</v>
      </c>
      <c r="I403" s="67" t="str">
        <v>Cash In completion milestone</v>
      </c>
      <c r="J403" s="67" t="str">
        <v>BSKDGNGENGR07</v>
      </c>
      <c r="K403" s="67" t="str">
        <v>BSKDGNGENGR07</v>
      </c>
      <c r="L403" s="68">
        <v>46483</v>
      </c>
      <c r="M403" s="68">
        <v>46483</v>
      </c>
      <c r="N403" s="67" t="str">
        <v>Project Completion</v>
      </c>
      <c r="O403" s="67" t="str">
        <v>Project Completion</v>
      </c>
    </row>
    <row r="404">
      <c r="A404" s="69" t="str">
        <v>Matched</v>
      </c>
      <c r="B404" s="67" t="str">
        <v>Cash In</v>
      </c>
      <c r="C404" s="67" t="str">
        <v>DEMO 220-66-11 kV G Cash in USD</v>
      </c>
      <c r="D404" s="67" t="str">
        <v>USD</v>
      </c>
      <c r="E404" s="67">
        <v>553</v>
      </c>
      <c r="F404" s="67" t="str">
        <v>ELECTRICAL WORKS / Spare Parts / GIS - 66KV</v>
      </c>
      <c r="G404" s="67" t="str">
        <v>Three single pole disconnector switch complete with mechanism in enclosure from each type.</v>
      </c>
      <c r="H404" s="67" t="str">
        <v>Advanced Payment</v>
      </c>
      <c r="I404" s="67" t="str">
        <v>Cash In Advance Payment by currency</v>
      </c>
      <c r="J404" s="67" t="str">
        <v>BSKDGNGENGR05</v>
      </c>
      <c r="K404" s="67" t="str">
        <v>BSKDGNGENGR05</v>
      </c>
      <c r="L404" s="68">
        <v>46026</v>
      </c>
      <c r="M404" s="68">
        <v>46026</v>
      </c>
      <c r="N404" s="67" t="str">
        <v>Advanced Payment Foreign</v>
      </c>
      <c r="O404" s="67" t="str">
        <v>Advanced Payment Foreign</v>
      </c>
    </row>
    <row r="405">
      <c r="A405" s="69" t="str">
        <v>Matched</v>
      </c>
      <c r="B405" s="67" t="str">
        <v>Cash In</v>
      </c>
      <c r="C405" s="67" t="str">
        <v>DEMO 220-66-11 kV G Cash in USD</v>
      </c>
      <c r="D405" s="67" t="str">
        <v>USD</v>
      </c>
      <c r="E405" s="67">
        <v>554</v>
      </c>
      <c r="F405" s="67" t="str">
        <v>ELECTRICAL WORKS / Spare Parts / GIS - 66KV</v>
      </c>
      <c r="G405" s="67" t="str">
        <v>Three single pole disconnector switch complete with mechanism in enclosure from each type.</v>
      </c>
      <c r="H405" s="67" t="str">
        <v>Site Delivery USD</v>
      </c>
      <c r="I405" s="67" t="str">
        <v>Cash In Site Delivery package: 66 kV GIS</v>
      </c>
      <c r="J405" s="67" t="str">
        <v>BSPRELGENG107</v>
      </c>
      <c r="K405" s="67" t="str">
        <v>BSPRELGENG107</v>
      </c>
      <c r="L405" s="68">
        <v>46294</v>
      </c>
      <c r="M405" s="68">
        <v>46294</v>
      </c>
      <c r="N405" s="67" t="str">
        <v>Delivery to Site  - 66 KV GIS &amp; GIB</v>
      </c>
      <c r="O405" s="67" t="str">
        <v>Delivery to Site  - 66 KV GIS &amp; GIB</v>
      </c>
    </row>
    <row r="406">
      <c r="A406" s="69" t="str">
        <v>Matched</v>
      </c>
      <c r="B406" s="67" t="str">
        <v>Cash In</v>
      </c>
      <c r="C406" s="67" t="str">
        <v>DEMO 220-66-11 kV G Cash in USD</v>
      </c>
      <c r="D406" s="67" t="str">
        <v>USD</v>
      </c>
      <c r="E406" s="67">
        <v>555</v>
      </c>
      <c r="F406" s="67" t="str">
        <v>ELECTRICAL WORKS / Spare Parts / GIS - 66KV</v>
      </c>
      <c r="G406" s="67" t="str">
        <v>Three single pole disconnector switch complete with mechanism in enclosure from each type.</v>
      </c>
      <c r="H406" s="67" t="str">
        <v>Retention</v>
      </c>
      <c r="I406" s="67" t="str">
        <v>Cash In completion milestone</v>
      </c>
      <c r="J406" s="67" t="str">
        <v>BSKDGNGENGR07</v>
      </c>
      <c r="K406" s="67" t="str">
        <v>BSKDGNGENGR07</v>
      </c>
      <c r="L406" s="68">
        <v>46483</v>
      </c>
      <c r="M406" s="68">
        <v>46483</v>
      </c>
      <c r="N406" s="67" t="str">
        <v>Project Completion</v>
      </c>
      <c r="O406" s="67" t="str">
        <v>Project Completion</v>
      </c>
    </row>
    <row r="407">
      <c r="A407" s="69" t="str">
        <v>Matched</v>
      </c>
      <c r="B407" s="67" t="str">
        <v>Cash In</v>
      </c>
      <c r="C407" s="67" t="str">
        <v>DEMO 220-66-11 kV G Cash in USD</v>
      </c>
      <c r="D407" s="67" t="str">
        <v>USD</v>
      </c>
      <c r="E407" s="67">
        <v>557</v>
      </c>
      <c r="F407" s="67" t="str">
        <v>ELECTRICAL WORKS / Spare Parts / GIS - 66KV</v>
      </c>
      <c r="G407" s="67" t="str">
        <v>Three pole maintenance earthing switch complete with mechanism in enclosure from each type.</v>
      </c>
      <c r="H407" s="67" t="str">
        <v>Advanced Payment</v>
      </c>
      <c r="I407" s="67" t="str">
        <v>Cash In Advance Payment by currency</v>
      </c>
      <c r="J407" s="67" t="str">
        <v>BSKDGNGENGR05</v>
      </c>
      <c r="K407" s="67" t="str">
        <v>BSKDGNGENGR05</v>
      </c>
      <c r="L407" s="68">
        <v>46026</v>
      </c>
      <c r="M407" s="68">
        <v>46026</v>
      </c>
      <c r="N407" s="67" t="str">
        <v>Advanced Payment Foreign</v>
      </c>
      <c r="O407" s="67" t="str">
        <v>Advanced Payment Foreign</v>
      </c>
    </row>
    <row r="408">
      <c r="A408" s="69" t="str">
        <v>Matched</v>
      </c>
      <c r="B408" s="67" t="str">
        <v>Cash In</v>
      </c>
      <c r="C408" s="67" t="str">
        <v>DEMO 220-66-11 kV G Cash in USD</v>
      </c>
      <c r="D408" s="67" t="str">
        <v>USD</v>
      </c>
      <c r="E408" s="67">
        <v>558</v>
      </c>
      <c r="F408" s="67" t="str">
        <v>ELECTRICAL WORKS / Spare Parts / GIS - 66KV</v>
      </c>
      <c r="G408" s="67" t="str">
        <v>Three pole maintenance earthing switch complete with mechanism in enclosure from each type.</v>
      </c>
      <c r="H408" s="67" t="str">
        <v>Site Delivery USD</v>
      </c>
      <c r="I408" s="67" t="str">
        <v>Cash In Site Delivery package: 66 kV GIS</v>
      </c>
      <c r="J408" s="67" t="str">
        <v>BSPRELGENG107</v>
      </c>
      <c r="K408" s="67" t="str">
        <v>BSPRELGENG107</v>
      </c>
      <c r="L408" s="68">
        <v>46294</v>
      </c>
      <c r="M408" s="68">
        <v>46294</v>
      </c>
      <c r="N408" s="67" t="str">
        <v>Delivery to Site  - 66 KV GIS &amp; GIB</v>
      </c>
      <c r="O408" s="67" t="str">
        <v>Delivery to Site  - 66 KV GIS &amp; GIB</v>
      </c>
    </row>
    <row r="409">
      <c r="A409" s="69" t="str">
        <v>Matched</v>
      </c>
      <c r="B409" s="67" t="str">
        <v>Cash In</v>
      </c>
      <c r="C409" s="67" t="str">
        <v>DEMO 220-66-11 kV G Cash in USD</v>
      </c>
      <c r="D409" s="67" t="str">
        <v>USD</v>
      </c>
      <c r="E409" s="67">
        <v>559</v>
      </c>
      <c r="F409" s="67" t="str">
        <v>ELECTRICAL WORKS / Spare Parts / GIS - 66KV</v>
      </c>
      <c r="G409" s="67" t="str">
        <v>Three pole maintenance earthing switch complete with mechanism in enclosure from each type.</v>
      </c>
      <c r="H409" s="67" t="str">
        <v>Retention</v>
      </c>
      <c r="I409" s="67" t="str">
        <v>Cash In completion milestone</v>
      </c>
      <c r="J409" s="67" t="str">
        <v>BSKDGNGENGR07</v>
      </c>
      <c r="K409" s="67" t="str">
        <v>BSKDGNGENGR07</v>
      </c>
      <c r="L409" s="68">
        <v>46483</v>
      </c>
      <c r="M409" s="68">
        <v>46483</v>
      </c>
      <c r="N409" s="67" t="str">
        <v>Project Completion</v>
      </c>
      <c r="O409" s="67" t="str">
        <v>Project Completion</v>
      </c>
    </row>
    <row r="410">
      <c r="A410" s="69" t="str">
        <v>Matched</v>
      </c>
      <c r="B410" s="67" t="str">
        <v>Cash In</v>
      </c>
      <c r="C410" s="67" t="str">
        <v>DEMO 220-66-11 kV G Cash in USD</v>
      </c>
      <c r="D410" s="67" t="str">
        <v>USD</v>
      </c>
      <c r="E410" s="67">
        <v>561</v>
      </c>
      <c r="F410" s="67" t="str">
        <v>ELECTRICAL WORKS / Spare Parts / GIS - 66KV</v>
      </c>
      <c r="G410" s="67" t="str">
        <v>Set of Aux. Switches for disconnector and earthing switches.</v>
      </c>
      <c r="H410" s="67" t="str">
        <v>Advanced Payment</v>
      </c>
      <c r="I410" s="67" t="str">
        <v>Cash In Advance Payment by currency</v>
      </c>
      <c r="J410" s="67" t="str">
        <v>BSKDGNGENGR05</v>
      </c>
      <c r="K410" s="67" t="str">
        <v>BSKDGNGENGR05</v>
      </c>
      <c r="L410" s="68">
        <v>46026</v>
      </c>
      <c r="M410" s="68">
        <v>46026</v>
      </c>
      <c r="N410" s="67" t="str">
        <v>Advanced Payment Foreign</v>
      </c>
      <c r="O410" s="67" t="str">
        <v>Advanced Payment Foreign</v>
      </c>
    </row>
    <row r="411">
      <c r="A411" s="69" t="str">
        <v>Matched</v>
      </c>
      <c r="B411" s="67" t="str">
        <v>Cash In</v>
      </c>
      <c r="C411" s="67" t="str">
        <v>DEMO 220-66-11 kV G Cash in USD</v>
      </c>
      <c r="D411" s="67" t="str">
        <v>USD</v>
      </c>
      <c r="E411" s="67">
        <v>562</v>
      </c>
      <c r="F411" s="67" t="str">
        <v>ELECTRICAL WORKS / Spare Parts / GIS - 66KV</v>
      </c>
      <c r="G411" s="67" t="str">
        <v>Set of Aux. Switches for disconnector and earthing switches.</v>
      </c>
      <c r="H411" s="67" t="str">
        <v>Site Delivery USD</v>
      </c>
      <c r="I411" s="67" t="str">
        <v>Cash In Site Delivery package: 66 kV GIS</v>
      </c>
      <c r="J411" s="67" t="str">
        <v>BSPRELGENG107</v>
      </c>
      <c r="K411" s="67" t="str">
        <v>BSPRELGENG107</v>
      </c>
      <c r="L411" s="68">
        <v>46294</v>
      </c>
      <c r="M411" s="68">
        <v>46294</v>
      </c>
      <c r="N411" s="67" t="str">
        <v>Delivery to Site  - 66 KV GIS &amp; GIB</v>
      </c>
      <c r="O411" s="67" t="str">
        <v>Delivery to Site  - 66 KV GIS &amp; GIB</v>
      </c>
    </row>
    <row r="412">
      <c r="A412" s="69" t="str">
        <v>Matched</v>
      </c>
      <c r="B412" s="67" t="str">
        <v>Cash In</v>
      </c>
      <c r="C412" s="67" t="str">
        <v>DEMO 220-66-11 kV G Cash in USD</v>
      </c>
      <c r="D412" s="67" t="str">
        <v>USD</v>
      </c>
      <c r="E412" s="67">
        <v>563</v>
      </c>
      <c r="F412" s="67" t="str">
        <v>ELECTRICAL WORKS / Spare Parts / GIS - 66KV</v>
      </c>
      <c r="G412" s="67" t="str">
        <v>Set of Aux. Switches for disconnector and earthing switches.</v>
      </c>
      <c r="H412" s="67" t="str">
        <v>Retention</v>
      </c>
      <c r="I412" s="67" t="str">
        <v>Cash In completion milestone</v>
      </c>
      <c r="J412" s="67" t="str">
        <v>BSKDGNGENGR07</v>
      </c>
      <c r="K412" s="67" t="str">
        <v>BSKDGNGENGR07</v>
      </c>
      <c r="L412" s="68">
        <v>46483</v>
      </c>
      <c r="M412" s="68">
        <v>46483</v>
      </c>
      <c r="N412" s="67" t="str">
        <v>Project Completion</v>
      </c>
      <c r="O412" s="67" t="str">
        <v>Project Completion</v>
      </c>
    </row>
    <row r="413">
      <c r="A413" s="69" t="str">
        <v>Matched</v>
      </c>
      <c r="B413" s="67" t="str">
        <v>Cash In</v>
      </c>
      <c r="C413" s="67" t="str">
        <v>DEMO 220-66-11 kV G Cash in USD</v>
      </c>
      <c r="D413" s="67" t="str">
        <v>USD</v>
      </c>
      <c r="E413" s="67">
        <v>565</v>
      </c>
      <c r="F413" s="67" t="str">
        <v>ELECTRICAL WORKS / Spare Parts / GIS - 66KV</v>
      </c>
      <c r="G413" s="67" t="str">
        <v>Motor for operating mechanism for disconnector and earthing switch.</v>
      </c>
      <c r="H413" s="67" t="str">
        <v>Advanced Payment</v>
      </c>
      <c r="I413" s="67" t="str">
        <v>Cash In Advance Payment by currency</v>
      </c>
      <c r="J413" s="67" t="str">
        <v>BSKDGNGENGR05</v>
      </c>
      <c r="K413" s="67" t="str">
        <v>BSKDGNGENGR05</v>
      </c>
      <c r="L413" s="68">
        <v>46026</v>
      </c>
      <c r="M413" s="68">
        <v>46026</v>
      </c>
      <c r="N413" s="67" t="str">
        <v>Advanced Payment Foreign</v>
      </c>
      <c r="O413" s="67" t="str">
        <v>Advanced Payment Foreign</v>
      </c>
    </row>
    <row r="414">
      <c r="A414" s="69" t="str">
        <v>Matched</v>
      </c>
      <c r="B414" s="67" t="str">
        <v>Cash In</v>
      </c>
      <c r="C414" s="67" t="str">
        <v>DEMO 220-66-11 kV G Cash in USD</v>
      </c>
      <c r="D414" s="67" t="str">
        <v>USD</v>
      </c>
      <c r="E414" s="67">
        <v>566</v>
      </c>
      <c r="F414" s="67" t="str">
        <v>ELECTRICAL WORKS / Spare Parts / GIS - 66KV</v>
      </c>
      <c r="G414" s="67" t="str">
        <v>Motor for operating mechanism for disconnector and earthing switch.</v>
      </c>
      <c r="H414" s="67" t="str">
        <v>Site Delivery USD</v>
      </c>
      <c r="I414" s="67" t="str">
        <v>Cash In Site Delivery package: 66 kV GIS</v>
      </c>
      <c r="J414" s="67" t="str">
        <v>BSPRELGENG107</v>
      </c>
      <c r="K414" s="67" t="str">
        <v>BSPRELGENG107</v>
      </c>
      <c r="L414" s="68">
        <v>46294</v>
      </c>
      <c r="M414" s="68">
        <v>46294</v>
      </c>
      <c r="N414" s="67" t="str">
        <v>Delivery to Site  - 66 KV GIS &amp; GIB</v>
      </c>
      <c r="O414" s="67" t="str">
        <v>Delivery to Site  - 66 KV GIS &amp; GIB</v>
      </c>
    </row>
    <row r="415">
      <c r="A415" s="69" t="str">
        <v>Matched</v>
      </c>
      <c r="B415" s="67" t="str">
        <v>Cash In</v>
      </c>
      <c r="C415" s="67" t="str">
        <v>DEMO 220-66-11 kV G Cash in USD</v>
      </c>
      <c r="D415" s="67" t="str">
        <v>USD</v>
      </c>
      <c r="E415" s="67">
        <v>567</v>
      </c>
      <c r="F415" s="67" t="str">
        <v>ELECTRICAL WORKS / Spare Parts / GIS - 66KV</v>
      </c>
      <c r="G415" s="67" t="str">
        <v>Motor for operating mechanism for disconnector and earthing switch.</v>
      </c>
      <c r="H415" s="67" t="str">
        <v>Retention</v>
      </c>
      <c r="I415" s="67" t="str">
        <v>Cash In completion milestone</v>
      </c>
      <c r="J415" s="67" t="str">
        <v>BSKDGNGENGR07</v>
      </c>
      <c r="K415" s="67" t="str">
        <v>BSKDGNGENGR07</v>
      </c>
      <c r="L415" s="68">
        <v>46483</v>
      </c>
      <c r="M415" s="68">
        <v>46483</v>
      </c>
      <c r="N415" s="67" t="str">
        <v>Project Completion</v>
      </c>
      <c r="O415" s="67" t="str">
        <v>Project Completion</v>
      </c>
    </row>
    <row r="416">
      <c r="A416" s="69" t="str">
        <v>Matched</v>
      </c>
      <c r="B416" s="67" t="str">
        <v>Cash In</v>
      </c>
      <c r="C416" s="67" t="str">
        <v>DEMO 220-66-11 kV G Cash in USD</v>
      </c>
      <c r="D416" s="67" t="str">
        <v>USD</v>
      </c>
      <c r="E416" s="67">
        <v>569</v>
      </c>
      <c r="F416" s="67" t="str">
        <v>ELECTRICAL WORKS / Spare Parts / GIS - 66KV</v>
      </c>
      <c r="G416" s="67" t="str">
        <v>Set of opening and closing relays for disconnector and earthing switch.</v>
      </c>
      <c r="H416" s="67" t="str">
        <v>Advanced Payment</v>
      </c>
      <c r="I416" s="67" t="str">
        <v>Cash In Advance Payment by currency</v>
      </c>
      <c r="J416" s="67" t="str">
        <v>BSKDGNGENGR05</v>
      </c>
      <c r="K416" s="67" t="str">
        <v>BSKDGNGENGR05</v>
      </c>
      <c r="L416" s="68">
        <v>46026</v>
      </c>
      <c r="M416" s="68">
        <v>46026</v>
      </c>
      <c r="N416" s="67" t="str">
        <v>Advanced Payment Foreign</v>
      </c>
      <c r="O416" s="67" t="str">
        <v>Advanced Payment Foreign</v>
      </c>
    </row>
    <row r="417">
      <c r="A417" s="69" t="str">
        <v>Matched</v>
      </c>
      <c r="B417" s="67" t="str">
        <v>Cash In</v>
      </c>
      <c r="C417" s="67" t="str">
        <v>DEMO 220-66-11 kV G Cash in USD</v>
      </c>
      <c r="D417" s="67" t="str">
        <v>USD</v>
      </c>
      <c r="E417" s="67">
        <v>570</v>
      </c>
      <c r="F417" s="67" t="str">
        <v>ELECTRICAL WORKS / Spare Parts / GIS - 66KV</v>
      </c>
      <c r="G417" s="67" t="str">
        <v>Set of opening and closing relays for disconnector and earthing switch.</v>
      </c>
      <c r="H417" s="67" t="str">
        <v>Site Delivery USD</v>
      </c>
      <c r="I417" s="67" t="str">
        <v>Cash In Site Delivery package: 66 kV GIS</v>
      </c>
      <c r="J417" s="67" t="str">
        <v>BSPRELGENG107</v>
      </c>
      <c r="K417" s="67" t="str">
        <v>BSPRELGENG107</v>
      </c>
      <c r="L417" s="68">
        <v>46294</v>
      </c>
      <c r="M417" s="68">
        <v>46294</v>
      </c>
      <c r="N417" s="67" t="str">
        <v>Delivery to Site  - 66 KV GIS &amp; GIB</v>
      </c>
      <c r="O417" s="67" t="str">
        <v>Delivery to Site  - 66 KV GIS &amp; GIB</v>
      </c>
    </row>
    <row r="418">
      <c r="A418" s="69" t="str">
        <v>Matched</v>
      </c>
      <c r="B418" s="67" t="str">
        <v>Cash In</v>
      </c>
      <c r="C418" s="67" t="str">
        <v>DEMO 220-66-11 kV G Cash in USD</v>
      </c>
      <c r="D418" s="67" t="str">
        <v>USD</v>
      </c>
      <c r="E418" s="67">
        <v>571</v>
      </c>
      <c r="F418" s="67" t="str">
        <v>ELECTRICAL WORKS / Spare Parts / GIS - 66KV</v>
      </c>
      <c r="G418" s="67" t="str">
        <v>Set of opening and closing relays for disconnector and earthing switch.</v>
      </c>
      <c r="H418" s="67" t="str">
        <v>Retention</v>
      </c>
      <c r="I418" s="67" t="str">
        <v>Cash In completion milestone</v>
      </c>
      <c r="J418" s="67" t="str">
        <v>BSKDGNGENGR07</v>
      </c>
      <c r="K418" s="67" t="str">
        <v>BSKDGNGENGR07</v>
      </c>
      <c r="L418" s="68">
        <v>46483</v>
      </c>
      <c r="M418" s="68">
        <v>46483</v>
      </c>
      <c r="N418" s="67" t="str">
        <v>Project Completion</v>
      </c>
      <c r="O418" s="67" t="str">
        <v>Project Completion</v>
      </c>
    </row>
    <row r="419">
      <c r="A419" s="69" t="str">
        <v>Matched</v>
      </c>
      <c r="B419" s="67" t="str">
        <v>Cash In</v>
      </c>
      <c r="C419" s="67" t="str">
        <v>DEMO 220-66-11 kV G Cash in USD</v>
      </c>
      <c r="D419" s="67" t="str">
        <v>USD</v>
      </c>
      <c r="E419" s="67">
        <v>573</v>
      </c>
      <c r="F419" s="67" t="str">
        <v>ELECTRICAL WORKS / Spare Parts / GIS - 66KV</v>
      </c>
      <c r="G419" s="67" t="str">
        <v>Three single phase high speed earthing switch complete with mechanism in enclosure.</v>
      </c>
      <c r="H419" s="67" t="str">
        <v>Advanced Payment</v>
      </c>
      <c r="I419" s="67" t="str">
        <v>Cash In Advance Payment by currency</v>
      </c>
      <c r="J419" s="67" t="str">
        <v>BSKDGNGENGR05</v>
      </c>
      <c r="K419" s="67" t="str">
        <v>BSKDGNGENGR05</v>
      </c>
      <c r="L419" s="68">
        <v>46026</v>
      </c>
      <c r="M419" s="68">
        <v>46026</v>
      </c>
      <c r="N419" s="67" t="str">
        <v>Advanced Payment Foreign</v>
      </c>
      <c r="O419" s="67" t="str">
        <v>Advanced Payment Foreign</v>
      </c>
    </row>
    <row r="420">
      <c r="A420" s="69" t="str">
        <v>Matched</v>
      </c>
      <c r="B420" s="67" t="str">
        <v>Cash In</v>
      </c>
      <c r="C420" s="67" t="str">
        <v>DEMO 220-66-11 kV G Cash in USD</v>
      </c>
      <c r="D420" s="67" t="str">
        <v>USD</v>
      </c>
      <c r="E420" s="67">
        <v>574</v>
      </c>
      <c r="F420" s="67" t="str">
        <v>ELECTRICAL WORKS / Spare Parts / GIS - 66KV</v>
      </c>
      <c r="G420" s="67" t="str">
        <v>Three single phase high speed earthing switch complete with mechanism in enclosure.</v>
      </c>
      <c r="H420" s="67" t="str">
        <v>Site Delivery USD</v>
      </c>
      <c r="I420" s="67" t="str">
        <v>Cash In Site Delivery package: 66 kV GIS</v>
      </c>
      <c r="J420" s="67" t="str">
        <v>BSPRELGENG107</v>
      </c>
      <c r="K420" s="67" t="str">
        <v>BSPRELGENG107</v>
      </c>
      <c r="L420" s="68">
        <v>46294</v>
      </c>
      <c r="M420" s="68">
        <v>46294</v>
      </c>
      <c r="N420" s="67" t="str">
        <v>Delivery to Site  - 66 KV GIS &amp; GIB</v>
      </c>
      <c r="O420" s="67" t="str">
        <v>Delivery to Site  - 66 KV GIS &amp; GIB</v>
      </c>
    </row>
    <row r="421">
      <c r="A421" s="69" t="str">
        <v>Matched</v>
      </c>
      <c r="B421" s="67" t="str">
        <v>Cash In</v>
      </c>
      <c r="C421" s="67" t="str">
        <v>DEMO 220-66-11 kV G Cash in USD</v>
      </c>
      <c r="D421" s="67" t="str">
        <v>USD</v>
      </c>
      <c r="E421" s="67">
        <v>575</v>
      </c>
      <c r="F421" s="67" t="str">
        <v>ELECTRICAL WORKS / Spare Parts / GIS - 66KV</v>
      </c>
      <c r="G421" s="67" t="str">
        <v>Three single phase high speed earthing switch complete with mechanism in enclosure.</v>
      </c>
      <c r="H421" s="67" t="str">
        <v>Retention</v>
      </c>
      <c r="I421" s="67" t="str">
        <v>Cash In completion milestone</v>
      </c>
      <c r="J421" s="67" t="str">
        <v>BSKDGNGENGR07</v>
      </c>
      <c r="K421" s="67" t="str">
        <v>BSKDGNGENGR07</v>
      </c>
      <c r="L421" s="68">
        <v>46483</v>
      </c>
      <c r="M421" s="68">
        <v>46483</v>
      </c>
      <c r="N421" s="67" t="str">
        <v>Project Completion</v>
      </c>
      <c r="O421" s="67" t="str">
        <v>Project Completion</v>
      </c>
    </row>
    <row r="422">
      <c r="A422" s="69" t="str">
        <v>Matched</v>
      </c>
      <c r="B422" s="67" t="str">
        <v>Cash In</v>
      </c>
      <c r="C422" s="67" t="str">
        <v>DEMO 220-66-11 kV G Cash in USD</v>
      </c>
      <c r="D422" s="67" t="str">
        <v>USD</v>
      </c>
      <c r="E422" s="67">
        <v>577</v>
      </c>
      <c r="F422" s="67" t="str">
        <v>ELECTRICAL WORKS / Spare Parts / GIS - 66KV</v>
      </c>
      <c r="G422" s="67" t="str">
        <v>Single phase current transformer (one of each ratio) with enclosure.</v>
      </c>
      <c r="H422" s="67" t="str">
        <v>Advanced Payment</v>
      </c>
      <c r="I422" s="67" t="str">
        <v>Cash In Advance Payment by currency</v>
      </c>
      <c r="J422" s="67" t="str">
        <v>BSKDGNGENGR05</v>
      </c>
      <c r="K422" s="67" t="str">
        <v>BSKDGNGENGR05</v>
      </c>
      <c r="L422" s="68">
        <v>46026</v>
      </c>
      <c r="M422" s="68">
        <v>46026</v>
      </c>
      <c r="N422" s="67" t="str">
        <v>Advanced Payment Foreign</v>
      </c>
      <c r="O422" s="67" t="str">
        <v>Advanced Payment Foreign</v>
      </c>
    </row>
    <row r="423">
      <c r="A423" s="69" t="str">
        <v>Matched</v>
      </c>
      <c r="B423" s="67" t="str">
        <v>Cash In</v>
      </c>
      <c r="C423" s="67" t="str">
        <v>DEMO 220-66-11 kV G Cash in USD</v>
      </c>
      <c r="D423" s="67" t="str">
        <v>USD</v>
      </c>
      <c r="E423" s="67">
        <v>578</v>
      </c>
      <c r="F423" s="67" t="str">
        <v>ELECTRICAL WORKS / Spare Parts / GIS - 66KV</v>
      </c>
      <c r="G423" s="67" t="str">
        <v>Single phase current transformer (one of each ratio) with enclosure.</v>
      </c>
      <c r="H423" s="67" t="str">
        <v>Site Delivery USD</v>
      </c>
      <c r="I423" s="67" t="str">
        <v>Cash In Site Delivery package: 66 kV GIS</v>
      </c>
      <c r="J423" s="67" t="str">
        <v>BSPRELGENG107</v>
      </c>
      <c r="K423" s="67" t="str">
        <v>BSPRELGENG107</v>
      </c>
      <c r="L423" s="68">
        <v>46294</v>
      </c>
      <c r="M423" s="68">
        <v>46294</v>
      </c>
      <c r="N423" s="67" t="str">
        <v>Delivery to Site  - 66 KV GIS &amp; GIB</v>
      </c>
      <c r="O423" s="67" t="str">
        <v>Delivery to Site  - 66 KV GIS &amp; GIB</v>
      </c>
    </row>
    <row r="424">
      <c r="A424" s="69" t="str">
        <v>Matched</v>
      </c>
      <c r="B424" s="67" t="str">
        <v>Cash In</v>
      </c>
      <c r="C424" s="67" t="str">
        <v>DEMO 220-66-11 kV G Cash in USD</v>
      </c>
      <c r="D424" s="67" t="str">
        <v>USD</v>
      </c>
      <c r="E424" s="67">
        <v>579</v>
      </c>
      <c r="F424" s="67" t="str">
        <v>ELECTRICAL WORKS / Spare Parts / GIS - 66KV</v>
      </c>
      <c r="G424" s="67" t="str">
        <v>Single phase current transformer (one of each ratio) with enclosure.</v>
      </c>
      <c r="H424" s="67" t="str">
        <v>Retention</v>
      </c>
      <c r="I424" s="67" t="str">
        <v>Cash In completion milestone</v>
      </c>
      <c r="J424" s="67" t="str">
        <v>BSKDGNGENGR07</v>
      </c>
      <c r="K424" s="67" t="str">
        <v>BSKDGNGENGR07</v>
      </c>
      <c r="L424" s="68">
        <v>46483</v>
      </c>
      <c r="M424" s="68">
        <v>46483</v>
      </c>
      <c r="N424" s="67" t="str">
        <v>Project Completion</v>
      </c>
      <c r="O424" s="67" t="str">
        <v>Project Completion</v>
      </c>
    </row>
    <row r="425">
      <c r="A425" s="69" t="str">
        <v>Matched</v>
      </c>
      <c r="B425" s="67" t="str">
        <v>Cash In</v>
      </c>
      <c r="C425" s="67" t="str">
        <v>DEMO 220-66-11 kV G Cash in USD</v>
      </c>
      <c r="D425" s="67" t="str">
        <v>USD</v>
      </c>
      <c r="E425" s="67">
        <v>581</v>
      </c>
      <c r="F425" s="67" t="str">
        <v>ELECTRICAL WORKS / Spare Parts / GIS - 66KV</v>
      </c>
      <c r="G425" s="67" t="str">
        <v>Single pole SF6 inductive VT with enclosure.</v>
      </c>
      <c r="H425" s="67" t="str">
        <v>Advanced Payment</v>
      </c>
      <c r="I425" s="67" t="str">
        <v>Cash In Advance Payment by currency</v>
      </c>
      <c r="J425" s="67" t="str">
        <v>BSKDGNGENGR05</v>
      </c>
      <c r="K425" s="67" t="str">
        <v>BSKDGNGENGR05</v>
      </c>
      <c r="L425" s="68">
        <v>46026</v>
      </c>
      <c r="M425" s="68">
        <v>46026</v>
      </c>
      <c r="N425" s="67" t="str">
        <v>Advanced Payment Foreign</v>
      </c>
      <c r="O425" s="67" t="str">
        <v>Advanced Payment Foreign</v>
      </c>
    </row>
    <row r="426">
      <c r="A426" s="69" t="str">
        <v>Matched</v>
      </c>
      <c r="B426" s="67" t="str">
        <v>Cash In</v>
      </c>
      <c r="C426" s="67" t="str">
        <v>DEMO 220-66-11 kV G Cash in USD</v>
      </c>
      <c r="D426" s="67" t="str">
        <v>USD</v>
      </c>
      <c r="E426" s="67">
        <v>582</v>
      </c>
      <c r="F426" s="67" t="str">
        <v>ELECTRICAL WORKS / Spare Parts / GIS - 66KV</v>
      </c>
      <c r="G426" s="67" t="str">
        <v>Single pole SF6 inductive VT with enclosure.</v>
      </c>
      <c r="H426" s="67" t="str">
        <v>Site Delivery USD</v>
      </c>
      <c r="I426" s="67" t="str">
        <v>Cash In Site Delivery package: 66 kV GIS</v>
      </c>
      <c r="J426" s="67" t="str">
        <v>BSPRELGENG107</v>
      </c>
      <c r="K426" s="67" t="str">
        <v>BSPRELGENG107</v>
      </c>
      <c r="L426" s="68">
        <v>46294</v>
      </c>
      <c r="M426" s="68">
        <v>46294</v>
      </c>
      <c r="N426" s="67" t="str">
        <v>Delivery to Site  - 66 KV GIS &amp; GIB</v>
      </c>
      <c r="O426" s="67" t="str">
        <v>Delivery to Site  - 66 KV GIS &amp; GIB</v>
      </c>
    </row>
    <row r="427">
      <c r="A427" s="69" t="str">
        <v>Matched</v>
      </c>
      <c r="B427" s="67" t="str">
        <v>Cash In</v>
      </c>
      <c r="C427" s="67" t="str">
        <v>DEMO 220-66-11 kV G Cash in USD</v>
      </c>
      <c r="D427" s="67" t="str">
        <v>USD</v>
      </c>
      <c r="E427" s="67">
        <v>583</v>
      </c>
      <c r="F427" s="67" t="str">
        <v>ELECTRICAL WORKS / Spare Parts / GIS - 66KV</v>
      </c>
      <c r="G427" s="67" t="str">
        <v>Single pole SF6 inductive VT with enclosure.</v>
      </c>
      <c r="H427" s="67" t="str">
        <v>Retention</v>
      </c>
      <c r="I427" s="67" t="str">
        <v>Cash In completion milestone</v>
      </c>
      <c r="J427" s="67" t="str">
        <v>BSKDGNGENGR07</v>
      </c>
      <c r="K427" s="67" t="str">
        <v>BSKDGNGENGR07</v>
      </c>
      <c r="L427" s="68">
        <v>46483</v>
      </c>
      <c r="M427" s="68">
        <v>46483</v>
      </c>
      <c r="N427" s="67" t="str">
        <v>Project Completion</v>
      </c>
      <c r="O427" s="67" t="str">
        <v>Project Completion</v>
      </c>
    </row>
    <row r="428">
      <c r="A428" s="69" t="str">
        <v>Matched</v>
      </c>
      <c r="B428" s="67" t="str">
        <v>Cash In</v>
      </c>
      <c r="C428" s="67" t="str">
        <v>DEMO 220-66-11 kV G Cash in USD</v>
      </c>
      <c r="D428" s="67" t="str">
        <v>USD</v>
      </c>
      <c r="E428" s="67">
        <v>585</v>
      </c>
      <c r="F428" s="67" t="str">
        <v>ELECTRICAL WORKS / Spare Parts / GIS - 66KV</v>
      </c>
      <c r="G428" s="67" t="str">
        <v>Set gas barriers complete with connections.</v>
      </c>
      <c r="H428" s="67" t="str">
        <v>Advanced Payment</v>
      </c>
      <c r="I428" s="67" t="str">
        <v>Cash In Advance Payment by currency</v>
      </c>
      <c r="J428" s="67" t="str">
        <v>BSKDGNGENGR05</v>
      </c>
      <c r="K428" s="67" t="str">
        <v>BSKDGNGENGR05</v>
      </c>
      <c r="L428" s="68">
        <v>46026</v>
      </c>
      <c r="M428" s="68">
        <v>46026</v>
      </c>
      <c r="N428" s="67" t="str">
        <v>Advanced Payment Foreign</v>
      </c>
      <c r="O428" s="67" t="str">
        <v>Advanced Payment Foreign</v>
      </c>
    </row>
    <row r="429">
      <c r="A429" s="69" t="str">
        <v>Matched</v>
      </c>
      <c r="B429" s="67" t="str">
        <v>Cash In</v>
      </c>
      <c r="C429" s="67" t="str">
        <v>DEMO 220-66-11 kV G Cash in USD</v>
      </c>
      <c r="D429" s="67" t="str">
        <v>USD</v>
      </c>
      <c r="E429" s="67">
        <v>586</v>
      </c>
      <c r="F429" s="67" t="str">
        <v>ELECTRICAL WORKS / Spare Parts / GIS - 66KV</v>
      </c>
      <c r="G429" s="67" t="str">
        <v>Set gas barriers complete with connections.</v>
      </c>
      <c r="H429" s="67" t="str">
        <v>Site Delivery USD</v>
      </c>
      <c r="I429" s="67" t="str">
        <v>Cash In Site Delivery package: 66 kV GIS</v>
      </c>
      <c r="J429" s="67" t="str">
        <v>BSPRELGENG107</v>
      </c>
      <c r="K429" s="67" t="str">
        <v>BSPRELGENG107</v>
      </c>
      <c r="L429" s="68">
        <v>46294</v>
      </c>
      <c r="M429" s="68">
        <v>46294</v>
      </c>
      <c r="N429" s="67" t="str">
        <v>Delivery to Site  - 66 KV GIS &amp; GIB</v>
      </c>
      <c r="O429" s="67" t="str">
        <v>Delivery to Site  - 66 KV GIS &amp; GIB</v>
      </c>
    </row>
    <row r="430">
      <c r="A430" s="69" t="str">
        <v>Matched</v>
      </c>
      <c r="B430" s="67" t="str">
        <v>Cash In</v>
      </c>
      <c r="C430" s="67" t="str">
        <v>DEMO 220-66-11 kV G Cash in USD</v>
      </c>
      <c r="D430" s="67" t="str">
        <v>USD</v>
      </c>
      <c r="E430" s="67">
        <v>587</v>
      </c>
      <c r="F430" s="67" t="str">
        <v>ELECTRICAL WORKS / Spare Parts / GIS - 66KV</v>
      </c>
      <c r="G430" s="67" t="str">
        <v>Set gas barriers complete with connections.</v>
      </c>
      <c r="H430" s="67" t="str">
        <v>Retention</v>
      </c>
      <c r="I430" s="67" t="str">
        <v>Cash In completion milestone</v>
      </c>
      <c r="J430" s="67" t="str">
        <v>BSKDGNGENGR07</v>
      </c>
      <c r="K430" s="67" t="str">
        <v>BSKDGNGENGR07</v>
      </c>
      <c r="L430" s="68">
        <v>46483</v>
      </c>
      <c r="M430" s="68">
        <v>46483</v>
      </c>
      <c r="N430" s="67" t="str">
        <v>Project Completion</v>
      </c>
      <c r="O430" s="67" t="str">
        <v>Project Completion</v>
      </c>
    </row>
    <row r="431">
      <c r="A431" s="69" t="str">
        <v>Matched</v>
      </c>
      <c r="B431" s="67" t="str">
        <v>Cash In</v>
      </c>
      <c r="C431" s="67" t="str">
        <v>DEMO 220-66-11 kV G Cash in USD</v>
      </c>
      <c r="D431" s="67" t="str">
        <v>USD</v>
      </c>
      <c r="E431" s="67">
        <v>589</v>
      </c>
      <c r="F431" s="67" t="str">
        <v>ELECTRICAL WORKS / Spare Parts / GIS - 66KV</v>
      </c>
      <c r="G431" s="67" t="str">
        <v>Set of enclosure gaskets</v>
      </c>
      <c r="H431" s="67" t="str">
        <v>Advanced Payment</v>
      </c>
      <c r="I431" s="67" t="str">
        <v>Cash In Advance Payment by currency</v>
      </c>
      <c r="J431" s="67" t="str">
        <v>BSKDGNGENGR05</v>
      </c>
      <c r="K431" s="67" t="str">
        <v>BSKDGNGENGR05</v>
      </c>
      <c r="L431" s="68">
        <v>46026</v>
      </c>
      <c r="M431" s="68">
        <v>46026</v>
      </c>
      <c r="N431" s="67" t="str">
        <v>Advanced Payment Foreign</v>
      </c>
      <c r="O431" s="67" t="str">
        <v>Advanced Payment Foreign</v>
      </c>
    </row>
    <row r="432">
      <c r="A432" s="69" t="str">
        <v>Matched</v>
      </c>
      <c r="B432" s="67" t="str">
        <v>Cash In</v>
      </c>
      <c r="C432" s="67" t="str">
        <v>DEMO 220-66-11 kV G Cash in USD</v>
      </c>
      <c r="D432" s="67" t="str">
        <v>USD</v>
      </c>
      <c r="E432" s="67">
        <v>590</v>
      </c>
      <c r="F432" s="67" t="str">
        <v>ELECTRICAL WORKS / Spare Parts / GIS - 66KV</v>
      </c>
      <c r="G432" s="67" t="str">
        <v>Set of enclosure gaskets</v>
      </c>
      <c r="H432" s="67" t="str">
        <v>Site Delivery USD</v>
      </c>
      <c r="I432" s="67" t="str">
        <v>Cash In Site Delivery package: 66 kV GIS</v>
      </c>
      <c r="J432" s="67" t="str">
        <v>BSPRELGENG107</v>
      </c>
      <c r="K432" s="67" t="str">
        <v>BSPRELGENG107</v>
      </c>
      <c r="L432" s="68">
        <v>46294</v>
      </c>
      <c r="M432" s="68">
        <v>46294</v>
      </c>
      <c r="N432" s="67" t="str">
        <v>Delivery to Site  - 66 KV GIS &amp; GIB</v>
      </c>
      <c r="O432" s="67" t="str">
        <v>Delivery to Site  - 66 KV GIS &amp; GIB</v>
      </c>
    </row>
    <row r="433">
      <c r="A433" s="69" t="str">
        <v>Matched</v>
      </c>
      <c r="B433" s="67" t="str">
        <v>Cash In</v>
      </c>
      <c r="C433" s="67" t="str">
        <v>DEMO 220-66-11 kV G Cash in USD</v>
      </c>
      <c r="D433" s="67" t="str">
        <v>USD</v>
      </c>
      <c r="E433" s="67">
        <v>591</v>
      </c>
      <c r="F433" s="67" t="str">
        <v>ELECTRICAL WORKS / Spare Parts / GIS - 66KV</v>
      </c>
      <c r="G433" s="67" t="str">
        <v>Set of enclosure gaskets</v>
      </c>
      <c r="H433" s="67" t="str">
        <v>Retention</v>
      </c>
      <c r="I433" s="67" t="str">
        <v>Cash In completion milestone</v>
      </c>
      <c r="J433" s="67" t="str">
        <v>BSKDGNGENGR07</v>
      </c>
      <c r="K433" s="67" t="str">
        <v>BSKDGNGENGR07</v>
      </c>
      <c r="L433" s="68">
        <v>46483</v>
      </c>
      <c r="M433" s="68">
        <v>46483</v>
      </c>
      <c r="N433" s="67" t="str">
        <v>Project Completion</v>
      </c>
      <c r="O433" s="67" t="str">
        <v>Project Completion</v>
      </c>
    </row>
    <row r="434">
      <c r="A434" s="69" t="str">
        <v>Matched</v>
      </c>
      <c r="B434" s="67" t="str">
        <v>Cash In</v>
      </c>
      <c r="C434" s="67" t="str">
        <v>DEMO 220-66-11 kV G Cash in USD</v>
      </c>
      <c r="D434" s="67" t="str">
        <v>USD</v>
      </c>
      <c r="E434" s="67">
        <v>593</v>
      </c>
      <c r="F434" s="67" t="str">
        <v>ELECTRICAL WORKS / Spare Parts / GIS - 66KV</v>
      </c>
      <c r="G434" s="67" t="str">
        <v>Single phase SF6/air bushing complete with enclosure (from each type).</v>
      </c>
      <c r="H434" s="67" t="str">
        <v>Advanced Payment</v>
      </c>
      <c r="I434" s="67" t="str">
        <v>Cash In Advance Payment by currency</v>
      </c>
      <c r="J434" s="67" t="str">
        <v>BSKDGNGENGR05</v>
      </c>
      <c r="K434" s="67" t="str">
        <v>BSKDGNGENGR05</v>
      </c>
      <c r="L434" s="68">
        <v>46026</v>
      </c>
      <c r="M434" s="68">
        <v>46026</v>
      </c>
      <c r="N434" s="67" t="str">
        <v>Advanced Payment Foreign</v>
      </c>
      <c r="O434" s="67" t="str">
        <v>Advanced Payment Foreign</v>
      </c>
    </row>
    <row r="435">
      <c r="A435" s="69" t="str">
        <v>Matched</v>
      </c>
      <c r="B435" s="67" t="str">
        <v>Cash In</v>
      </c>
      <c r="C435" s="67" t="str">
        <v>DEMO 220-66-11 kV G Cash in USD</v>
      </c>
      <c r="D435" s="67" t="str">
        <v>USD</v>
      </c>
      <c r="E435" s="67">
        <v>594</v>
      </c>
      <c r="F435" s="67" t="str">
        <v>ELECTRICAL WORKS / Spare Parts / GIS - 66KV</v>
      </c>
      <c r="G435" s="67" t="str">
        <v>Single phase SF6/air bushing complete with enclosure (from each type).</v>
      </c>
      <c r="H435" s="67" t="str">
        <v>Site Delivery USD</v>
      </c>
      <c r="I435" s="67" t="str">
        <v>Cash In Site Delivery package: 66 kV GIS</v>
      </c>
      <c r="J435" s="67" t="str">
        <v>BSPRELGENG107</v>
      </c>
      <c r="K435" s="67" t="str">
        <v>BSPRELGENG107</v>
      </c>
      <c r="L435" s="68">
        <v>46294</v>
      </c>
      <c r="M435" s="68">
        <v>46294</v>
      </c>
      <c r="N435" s="67" t="str">
        <v>Delivery to Site  - 66 KV GIS &amp; GIB</v>
      </c>
      <c r="O435" s="67" t="str">
        <v>Delivery to Site  - 66 KV GIS &amp; GIB</v>
      </c>
    </row>
    <row r="436">
      <c r="A436" s="69" t="str">
        <v>Matched</v>
      </c>
      <c r="B436" s="67" t="str">
        <v>Cash In</v>
      </c>
      <c r="C436" s="67" t="str">
        <v>DEMO 220-66-11 kV G Cash in USD</v>
      </c>
      <c r="D436" s="67" t="str">
        <v>USD</v>
      </c>
      <c r="E436" s="67">
        <v>595</v>
      </c>
      <c r="F436" s="67" t="str">
        <v>ELECTRICAL WORKS / Spare Parts / GIS - 66KV</v>
      </c>
      <c r="G436" s="67" t="str">
        <v>Single phase SF6/air bushing complete with enclosure (from each type).</v>
      </c>
      <c r="H436" s="67" t="str">
        <v>Retention</v>
      </c>
      <c r="I436" s="67" t="str">
        <v>Cash In completion milestone</v>
      </c>
      <c r="J436" s="67" t="str">
        <v>BSKDGNGENGR07</v>
      </c>
      <c r="K436" s="67" t="str">
        <v>BSKDGNGENGR07</v>
      </c>
      <c r="L436" s="68">
        <v>46483</v>
      </c>
      <c r="M436" s="68">
        <v>46483</v>
      </c>
      <c r="N436" s="67" t="str">
        <v>Project Completion</v>
      </c>
      <c r="O436" s="67" t="str">
        <v>Project Completion</v>
      </c>
    </row>
    <row r="437">
      <c r="A437" s="69" t="str">
        <v>Matched</v>
      </c>
      <c r="B437" s="67" t="str">
        <v>Cash In</v>
      </c>
      <c r="C437" s="67" t="str">
        <v>DEMO 220-66-11 kV G Cash in USD</v>
      </c>
      <c r="D437" s="67" t="str">
        <v>USD</v>
      </c>
      <c r="E437" s="67">
        <v>597</v>
      </c>
      <c r="F437" s="67" t="str">
        <v>ELECTRICAL WORKS / Spare Parts / GIS - 66KV</v>
      </c>
      <c r="G437" s="67" t="str">
        <v>Single phase cable box for SF6/XLPE cable sealing end.</v>
      </c>
      <c r="H437" s="67" t="str">
        <v>Advanced Payment</v>
      </c>
      <c r="I437" s="67" t="str">
        <v>Cash In Advance Payment by currency</v>
      </c>
      <c r="J437" s="67" t="str">
        <v>BSKDGNGENGR05</v>
      </c>
      <c r="K437" s="67" t="str">
        <v>BSKDGNGENGR05</v>
      </c>
      <c r="L437" s="68">
        <v>46026</v>
      </c>
      <c r="M437" s="68">
        <v>46026</v>
      </c>
      <c r="N437" s="67" t="str">
        <v>Advanced Payment Foreign</v>
      </c>
      <c r="O437" s="67" t="str">
        <v>Advanced Payment Foreign</v>
      </c>
    </row>
    <row r="438">
      <c r="A438" s="69" t="str">
        <v>Matched</v>
      </c>
      <c r="B438" s="67" t="str">
        <v>Cash In</v>
      </c>
      <c r="C438" s="67" t="str">
        <v>DEMO 220-66-11 kV G Cash in USD</v>
      </c>
      <c r="D438" s="67" t="str">
        <v>USD</v>
      </c>
      <c r="E438" s="67">
        <v>598</v>
      </c>
      <c r="F438" s="67" t="str">
        <v>ELECTRICAL WORKS / Spare Parts / GIS - 66KV</v>
      </c>
      <c r="G438" s="67" t="str">
        <v>Single phase cable box for SF6/XLPE cable sealing end.</v>
      </c>
      <c r="H438" s="67" t="str">
        <v>Site Delivery USD</v>
      </c>
      <c r="I438" s="67" t="str">
        <v>Cash In Site Delivery package: 66 kV GIS</v>
      </c>
      <c r="J438" s="67" t="str">
        <v>BSPRELGENG107</v>
      </c>
      <c r="K438" s="67" t="str">
        <v>BSPRELGENG107</v>
      </c>
      <c r="L438" s="68">
        <v>46294</v>
      </c>
      <c r="M438" s="68">
        <v>46294</v>
      </c>
      <c r="N438" s="67" t="str">
        <v>Delivery to Site  - 66 KV GIS &amp; GIB</v>
      </c>
      <c r="O438" s="67" t="str">
        <v>Delivery to Site  - 66 KV GIS &amp; GIB</v>
      </c>
    </row>
    <row r="439">
      <c r="A439" s="69" t="str">
        <v>Matched</v>
      </c>
      <c r="B439" s="67" t="str">
        <v>Cash In</v>
      </c>
      <c r="C439" s="67" t="str">
        <v>DEMO 220-66-11 kV G Cash in USD</v>
      </c>
      <c r="D439" s="67" t="str">
        <v>USD</v>
      </c>
      <c r="E439" s="67">
        <v>599</v>
      </c>
      <c r="F439" s="67" t="str">
        <v>ELECTRICAL WORKS / Spare Parts / GIS - 66KV</v>
      </c>
      <c r="G439" s="67" t="str">
        <v>Single phase cable box for SF6/XLPE cable sealing end.</v>
      </c>
      <c r="H439" s="67" t="str">
        <v>Retention</v>
      </c>
      <c r="I439" s="67" t="str">
        <v>Cash In completion milestone</v>
      </c>
      <c r="J439" s="67" t="str">
        <v>BSKDGNGENGR07</v>
      </c>
      <c r="K439" s="67" t="str">
        <v>BSKDGNGENGR07</v>
      </c>
      <c r="L439" s="68">
        <v>46483</v>
      </c>
      <c r="M439" s="68">
        <v>46483</v>
      </c>
      <c r="N439" s="67" t="str">
        <v>Project Completion</v>
      </c>
      <c r="O439" s="67" t="str">
        <v>Project Completion</v>
      </c>
    </row>
    <row r="440">
      <c r="A440" s="69" t="str">
        <v>Matched</v>
      </c>
      <c r="B440" s="67" t="str">
        <v>Cash In</v>
      </c>
      <c r="C440" s="67" t="str">
        <v>DEMO 220-66-11 kV G Cash in USD</v>
      </c>
      <c r="D440" s="67" t="str">
        <v>USD</v>
      </c>
      <c r="E440" s="67">
        <v>601</v>
      </c>
      <c r="F440" s="67" t="str">
        <v>ELECTRICAL WORKS / Spare Parts / GIS - 66KV</v>
      </c>
      <c r="G440" s="67" t="str">
        <v>Single phase GIS surge Arresters</v>
      </c>
      <c r="H440" s="67" t="str">
        <v>Advanced Payment</v>
      </c>
      <c r="I440" s="67" t="str">
        <v>Cash In Advance Payment by currency</v>
      </c>
      <c r="J440" s="67" t="str">
        <v>BSKDGNGENGR05</v>
      </c>
      <c r="K440" s="67" t="str">
        <v>BSKDGNGENGR05</v>
      </c>
      <c r="L440" s="68">
        <v>46026</v>
      </c>
      <c r="M440" s="68">
        <v>46026</v>
      </c>
      <c r="N440" s="67" t="str">
        <v>Advanced Payment Foreign</v>
      </c>
      <c r="O440" s="67" t="str">
        <v>Advanced Payment Foreign</v>
      </c>
    </row>
    <row r="441">
      <c r="A441" s="69" t="str">
        <v>Matched</v>
      </c>
      <c r="B441" s="67" t="str">
        <v>Cash In</v>
      </c>
      <c r="C441" s="67" t="str">
        <v>DEMO 220-66-11 kV G Cash in USD</v>
      </c>
      <c r="D441" s="67" t="str">
        <v>USD</v>
      </c>
      <c r="E441" s="67">
        <v>602</v>
      </c>
      <c r="F441" s="67" t="str">
        <v>ELECTRICAL WORKS / Spare Parts / GIS - 66KV</v>
      </c>
      <c r="G441" s="67" t="str">
        <v>Single phase GIS surge Arresters</v>
      </c>
      <c r="H441" s="67" t="str">
        <v>Site Delivery USD</v>
      </c>
      <c r="I441" s="67" t="str">
        <v>Cash In Site Delivery package: 66 kV GIS</v>
      </c>
      <c r="J441" s="67" t="str">
        <v>BSPRELGENG107</v>
      </c>
      <c r="K441" s="67" t="str">
        <v>BSPRELGENG107</v>
      </c>
      <c r="L441" s="68">
        <v>46294</v>
      </c>
      <c r="M441" s="68">
        <v>46294</v>
      </c>
      <c r="N441" s="67" t="str">
        <v>Delivery to Site  - 66 KV GIS &amp; GIB</v>
      </c>
      <c r="O441" s="67" t="str">
        <v>Delivery to Site  - 66 KV GIS &amp; GIB</v>
      </c>
    </row>
    <row r="442">
      <c r="A442" s="69" t="str">
        <v>Matched</v>
      </c>
      <c r="B442" s="67" t="str">
        <v>Cash In</v>
      </c>
      <c r="C442" s="67" t="str">
        <v>DEMO 220-66-11 kV G Cash in USD</v>
      </c>
      <c r="D442" s="67" t="str">
        <v>USD</v>
      </c>
      <c r="E442" s="67">
        <v>603</v>
      </c>
      <c r="F442" s="67" t="str">
        <v>ELECTRICAL WORKS / Spare Parts / GIS - 66KV</v>
      </c>
      <c r="G442" s="67" t="str">
        <v>Single phase GIS surge Arresters</v>
      </c>
      <c r="H442" s="67" t="str">
        <v>Retention</v>
      </c>
      <c r="I442" s="67" t="str">
        <v>Cash In completion milestone</v>
      </c>
      <c r="J442" s="67" t="str">
        <v>BSKDGNGENGR07</v>
      </c>
      <c r="K442" s="67" t="str">
        <v>BSKDGNGENGR07</v>
      </c>
      <c r="L442" s="68">
        <v>46483</v>
      </c>
      <c r="M442" s="68">
        <v>46483</v>
      </c>
      <c r="N442" s="67" t="str">
        <v>Project Completion</v>
      </c>
      <c r="O442" s="67" t="str">
        <v>Project Completion</v>
      </c>
    </row>
    <row r="443">
      <c r="A443" s="69" t="str">
        <v>Matched</v>
      </c>
      <c r="B443" s="67" t="str">
        <v>Cash In</v>
      </c>
      <c r="C443" s="67" t="str">
        <v>DEMO 220-66-11 kV G Cash in USD</v>
      </c>
      <c r="D443" s="67" t="str">
        <v>USD</v>
      </c>
      <c r="E443" s="67">
        <v>605</v>
      </c>
      <c r="F443" s="67" t="str">
        <v>ELECTRICAL WORKS / Spare Parts / GIS - 66KV</v>
      </c>
      <c r="G443" s="67" t="str">
        <v>Set of temperature compensating bellows.</v>
      </c>
      <c r="H443" s="67" t="str">
        <v>Advanced Payment</v>
      </c>
      <c r="I443" s="67" t="str">
        <v>Cash In Advance Payment by currency</v>
      </c>
      <c r="J443" s="67" t="str">
        <v>BSKDGNGENGR05</v>
      </c>
      <c r="K443" s="67" t="str">
        <v>BSKDGNGENGR05</v>
      </c>
      <c r="L443" s="68">
        <v>46026</v>
      </c>
      <c r="M443" s="68">
        <v>46026</v>
      </c>
      <c r="N443" s="67" t="str">
        <v>Advanced Payment Foreign</v>
      </c>
      <c r="O443" s="67" t="str">
        <v>Advanced Payment Foreign</v>
      </c>
    </row>
    <row r="444">
      <c r="A444" s="69" t="str">
        <v>Matched</v>
      </c>
      <c r="B444" s="67" t="str">
        <v>Cash In</v>
      </c>
      <c r="C444" s="67" t="str">
        <v>DEMO 220-66-11 kV G Cash in USD</v>
      </c>
      <c r="D444" s="67" t="str">
        <v>USD</v>
      </c>
      <c r="E444" s="67">
        <v>606</v>
      </c>
      <c r="F444" s="67" t="str">
        <v>ELECTRICAL WORKS / Spare Parts / GIS - 66KV</v>
      </c>
      <c r="G444" s="67" t="str">
        <v>Set of temperature compensating bellows.</v>
      </c>
      <c r="H444" s="67" t="str">
        <v>Site Delivery USD</v>
      </c>
      <c r="I444" s="67" t="str">
        <v>Cash In Site Delivery package: 66 kV GIS</v>
      </c>
      <c r="J444" s="67" t="str">
        <v>BSPRELGENG107</v>
      </c>
      <c r="K444" s="67" t="str">
        <v>BSPRELGENG107</v>
      </c>
      <c r="L444" s="68">
        <v>46294</v>
      </c>
      <c r="M444" s="68">
        <v>46294</v>
      </c>
      <c r="N444" s="67" t="str">
        <v>Delivery to Site  - 66 KV GIS &amp; GIB</v>
      </c>
      <c r="O444" s="67" t="str">
        <v>Delivery to Site  - 66 KV GIS &amp; GIB</v>
      </c>
    </row>
    <row r="445">
      <c r="A445" s="69" t="str">
        <v>Matched</v>
      </c>
      <c r="B445" s="67" t="str">
        <v>Cash In</v>
      </c>
      <c r="C445" s="67" t="str">
        <v>DEMO 220-66-11 kV G Cash in USD</v>
      </c>
      <c r="D445" s="67" t="str">
        <v>USD</v>
      </c>
      <c r="E445" s="67">
        <v>607</v>
      </c>
      <c r="F445" s="67" t="str">
        <v>ELECTRICAL WORKS / Spare Parts / GIS - 66KV</v>
      </c>
      <c r="G445" s="67" t="str">
        <v>Set of temperature compensating bellows.</v>
      </c>
      <c r="H445" s="67" t="str">
        <v>Retention</v>
      </c>
      <c r="I445" s="67" t="str">
        <v>Cash In completion milestone</v>
      </c>
      <c r="J445" s="67" t="str">
        <v>BSKDGNGENGR07</v>
      </c>
      <c r="K445" s="67" t="str">
        <v>BSKDGNGENGR07</v>
      </c>
      <c r="L445" s="68">
        <v>46483</v>
      </c>
      <c r="M445" s="68">
        <v>46483</v>
      </c>
      <c r="N445" s="67" t="str">
        <v>Project Completion</v>
      </c>
      <c r="O445" s="67" t="str">
        <v>Project Completion</v>
      </c>
    </row>
    <row r="446">
      <c r="A446" s="69" t="str">
        <v>Matched</v>
      </c>
      <c r="B446" s="67" t="str">
        <v>Cash In</v>
      </c>
      <c r="C446" s="67" t="str">
        <v>DEMO 220-66-11 kV G Cash in USD</v>
      </c>
      <c r="D446" s="67" t="str">
        <v>USD</v>
      </c>
      <c r="E446" s="67">
        <v>609</v>
      </c>
      <c r="F446" s="67" t="str">
        <v>ELECTRICAL WORKS / Spare Parts / GIS - 66KV</v>
      </c>
      <c r="G446" s="67" t="str">
        <v>Set of gas filler for one bay</v>
      </c>
      <c r="H446" s="67" t="str">
        <v>Advanced Payment</v>
      </c>
      <c r="I446" s="67" t="str">
        <v>Cash In Advance Payment by currency</v>
      </c>
      <c r="J446" s="67" t="str">
        <v>BSKDGNGENGR05</v>
      </c>
      <c r="K446" s="67" t="str">
        <v>BSKDGNGENGR05</v>
      </c>
      <c r="L446" s="68">
        <v>46026</v>
      </c>
      <c r="M446" s="68">
        <v>46026</v>
      </c>
      <c r="N446" s="67" t="str">
        <v>Advanced Payment Foreign</v>
      </c>
      <c r="O446" s="67" t="str">
        <v>Advanced Payment Foreign</v>
      </c>
    </row>
    <row r="447">
      <c r="A447" s="69" t="str">
        <v>Matched</v>
      </c>
      <c r="B447" s="67" t="str">
        <v>Cash In</v>
      </c>
      <c r="C447" s="67" t="str">
        <v>DEMO 220-66-11 kV G Cash in USD</v>
      </c>
      <c r="D447" s="67" t="str">
        <v>USD</v>
      </c>
      <c r="E447" s="67">
        <v>610</v>
      </c>
      <c r="F447" s="67" t="str">
        <v>ELECTRICAL WORKS / Spare Parts / GIS - 66KV</v>
      </c>
      <c r="G447" s="67" t="str">
        <v>Set of gas filler for one bay</v>
      </c>
      <c r="H447" s="67" t="str">
        <v>Site Delivery USD</v>
      </c>
      <c r="I447" s="67" t="str">
        <v>Cash In Site Delivery package: 66 kV GIS</v>
      </c>
      <c r="J447" s="67" t="str">
        <v>BSPRELGENG107</v>
      </c>
      <c r="K447" s="67" t="str">
        <v>BSPRELGENG107</v>
      </c>
      <c r="L447" s="68">
        <v>46294</v>
      </c>
      <c r="M447" s="68">
        <v>46294</v>
      </c>
      <c r="N447" s="67" t="str">
        <v>Delivery to Site  - 66 KV GIS &amp; GIB</v>
      </c>
      <c r="O447" s="67" t="str">
        <v>Delivery to Site  - 66 KV GIS &amp; GIB</v>
      </c>
    </row>
    <row r="448">
      <c r="A448" s="69" t="str">
        <v>Matched</v>
      </c>
      <c r="B448" s="67" t="str">
        <v>Cash In</v>
      </c>
      <c r="C448" s="67" t="str">
        <v>DEMO 220-66-11 kV G Cash in USD</v>
      </c>
      <c r="D448" s="67" t="str">
        <v>USD</v>
      </c>
      <c r="E448" s="67">
        <v>611</v>
      </c>
      <c r="F448" s="67" t="str">
        <v>ELECTRICAL WORKS / Spare Parts / GIS - 66KV</v>
      </c>
      <c r="G448" s="67" t="str">
        <v>Set of gas filler for one bay</v>
      </c>
      <c r="H448" s="67" t="str">
        <v>Retention</v>
      </c>
      <c r="I448" s="67" t="str">
        <v>Cash In completion milestone</v>
      </c>
      <c r="J448" s="67" t="str">
        <v>BSKDGNGENGR07</v>
      </c>
      <c r="K448" s="67" t="str">
        <v>BSKDGNGENGR07</v>
      </c>
      <c r="L448" s="68">
        <v>46483</v>
      </c>
      <c r="M448" s="68">
        <v>46483</v>
      </c>
      <c r="N448" s="67" t="str">
        <v>Project Completion</v>
      </c>
      <c r="O448" s="67" t="str">
        <v>Project Completion</v>
      </c>
    </row>
    <row r="449">
      <c r="A449" s="69" t="str">
        <v>Matched</v>
      </c>
      <c r="B449" s="67" t="str">
        <v>Cash In</v>
      </c>
      <c r="C449" s="67" t="str">
        <v>DEMO 220-66-11 kV G Cash in USD</v>
      </c>
      <c r="D449" s="67" t="str">
        <v>USD</v>
      </c>
      <c r="E449" s="67">
        <v>613</v>
      </c>
      <c r="F449" s="67" t="str">
        <v>ELECTRICAL WORKS / Spare Parts / GIS - 66KV</v>
      </c>
      <c r="G449" s="67" t="str">
        <v>Set of pressure relief device (of each type).</v>
      </c>
      <c r="H449" s="67" t="str">
        <v>Advanced Payment</v>
      </c>
      <c r="I449" s="67" t="str">
        <v>Cash In Advance Payment by currency</v>
      </c>
      <c r="J449" s="67" t="str">
        <v>BSKDGNGENGR05</v>
      </c>
      <c r="K449" s="67" t="str">
        <v>BSKDGNGENGR05</v>
      </c>
      <c r="L449" s="68">
        <v>46026</v>
      </c>
      <c r="M449" s="68">
        <v>46026</v>
      </c>
      <c r="N449" s="67" t="str">
        <v>Advanced Payment Foreign</v>
      </c>
      <c r="O449" s="67" t="str">
        <v>Advanced Payment Foreign</v>
      </c>
    </row>
    <row r="450">
      <c r="A450" s="69" t="str">
        <v>Matched</v>
      </c>
      <c r="B450" s="67" t="str">
        <v>Cash In</v>
      </c>
      <c r="C450" s="67" t="str">
        <v>DEMO 220-66-11 kV G Cash in USD</v>
      </c>
      <c r="D450" s="67" t="str">
        <v>USD</v>
      </c>
      <c r="E450" s="67">
        <v>614</v>
      </c>
      <c r="F450" s="67" t="str">
        <v>ELECTRICAL WORKS / Spare Parts / GIS - 66KV</v>
      </c>
      <c r="G450" s="67" t="str">
        <v>Set of pressure relief device (of each type).</v>
      </c>
      <c r="H450" s="67" t="str">
        <v>Site Delivery USD</v>
      </c>
      <c r="I450" s="67" t="str">
        <v>Cash In Site Delivery package: 66 kV GIS</v>
      </c>
      <c r="J450" s="67" t="str">
        <v>BSPRELGENG107</v>
      </c>
      <c r="K450" s="67" t="str">
        <v>BSPRELGENG107</v>
      </c>
      <c r="L450" s="68">
        <v>46294</v>
      </c>
      <c r="M450" s="68">
        <v>46294</v>
      </c>
      <c r="N450" s="67" t="str">
        <v>Delivery to Site  - 66 KV GIS &amp; GIB</v>
      </c>
      <c r="O450" s="67" t="str">
        <v>Delivery to Site  - 66 KV GIS &amp; GIB</v>
      </c>
    </row>
    <row r="451">
      <c r="A451" s="69" t="str">
        <v>Matched</v>
      </c>
      <c r="B451" s="67" t="str">
        <v>Cash In</v>
      </c>
      <c r="C451" s="67" t="str">
        <v>DEMO 220-66-11 kV G Cash in USD</v>
      </c>
      <c r="D451" s="67" t="str">
        <v>USD</v>
      </c>
      <c r="E451" s="67">
        <v>615</v>
      </c>
      <c r="F451" s="67" t="str">
        <v>ELECTRICAL WORKS / Spare Parts / GIS - 66KV</v>
      </c>
      <c r="G451" s="67" t="str">
        <v>Set of pressure relief device (of each type).</v>
      </c>
      <c r="H451" s="67" t="str">
        <v>Retention</v>
      </c>
      <c r="I451" s="67" t="str">
        <v>Cash In completion milestone</v>
      </c>
      <c r="J451" s="67" t="str">
        <v>BSKDGNGENGR07</v>
      </c>
      <c r="K451" s="67" t="str">
        <v>BSKDGNGENGR07</v>
      </c>
      <c r="L451" s="68">
        <v>46483</v>
      </c>
      <c r="M451" s="68">
        <v>46483</v>
      </c>
      <c r="N451" s="67" t="str">
        <v>Project Completion</v>
      </c>
      <c r="O451" s="67" t="str">
        <v>Project Completion</v>
      </c>
    </row>
    <row r="452">
      <c r="A452" s="69" t="str">
        <v>Matched</v>
      </c>
      <c r="B452" s="67" t="str">
        <v>Cash In</v>
      </c>
      <c r="C452" s="67" t="str">
        <v>DEMO 220-66-11 kV G Cash in USD</v>
      </c>
      <c r="D452" s="67" t="str">
        <v>USD</v>
      </c>
      <c r="E452" s="67">
        <v>617</v>
      </c>
      <c r="F452" s="67" t="str">
        <v>ELECTRICAL WORKS / Spare Parts / GIS - 66KV</v>
      </c>
      <c r="G452" s="67" t="str">
        <v>Set of SF6 pipes per bay.</v>
      </c>
      <c r="H452" s="67" t="str">
        <v>Advanced Payment</v>
      </c>
      <c r="I452" s="67" t="str">
        <v>Cash In Advance Payment by currency</v>
      </c>
      <c r="J452" s="67" t="str">
        <v>BSKDGNGENGR05</v>
      </c>
      <c r="K452" s="67" t="str">
        <v>BSKDGNGENGR05</v>
      </c>
      <c r="L452" s="68">
        <v>46026</v>
      </c>
      <c r="M452" s="68">
        <v>46026</v>
      </c>
      <c r="N452" s="67" t="str">
        <v>Advanced Payment Foreign</v>
      </c>
      <c r="O452" s="67" t="str">
        <v>Advanced Payment Foreign</v>
      </c>
    </row>
    <row r="453">
      <c r="A453" s="69" t="str">
        <v>Matched</v>
      </c>
      <c r="B453" s="67" t="str">
        <v>Cash In</v>
      </c>
      <c r="C453" s="67" t="str">
        <v>DEMO 220-66-11 kV G Cash in USD</v>
      </c>
      <c r="D453" s="67" t="str">
        <v>USD</v>
      </c>
      <c r="E453" s="67">
        <v>618</v>
      </c>
      <c r="F453" s="67" t="str">
        <v>ELECTRICAL WORKS / Spare Parts / GIS - 66KV</v>
      </c>
      <c r="G453" s="67" t="str">
        <v>Set of SF6 pipes per bay.</v>
      </c>
      <c r="H453" s="67" t="str">
        <v>Site Delivery USD</v>
      </c>
      <c r="I453" s="67" t="str">
        <v>Cash In Site Delivery package: 66 kV GIS</v>
      </c>
      <c r="J453" s="67" t="str">
        <v>BSPRELGENG107</v>
      </c>
      <c r="K453" s="67" t="str">
        <v>BSPRELGENG107</v>
      </c>
      <c r="L453" s="68">
        <v>46294</v>
      </c>
      <c r="M453" s="68">
        <v>46294</v>
      </c>
      <c r="N453" s="67" t="str">
        <v>Delivery to Site  - 66 KV GIS &amp; GIB</v>
      </c>
      <c r="O453" s="67" t="str">
        <v>Delivery to Site  - 66 KV GIS &amp; GIB</v>
      </c>
    </row>
    <row r="454">
      <c r="A454" s="69" t="str">
        <v>Matched</v>
      </c>
      <c r="B454" s="67" t="str">
        <v>Cash In</v>
      </c>
      <c r="C454" s="67" t="str">
        <v>DEMO 220-66-11 kV G Cash in USD</v>
      </c>
      <c r="D454" s="67" t="str">
        <v>USD</v>
      </c>
      <c r="E454" s="67">
        <v>619</v>
      </c>
      <c r="F454" s="67" t="str">
        <v>ELECTRICAL WORKS / Spare Parts / GIS - 66KV</v>
      </c>
      <c r="G454" s="67" t="str">
        <v>Set of SF6 pipes per bay.</v>
      </c>
      <c r="H454" s="67" t="str">
        <v>Retention</v>
      </c>
      <c r="I454" s="67" t="str">
        <v>Cash In completion milestone</v>
      </c>
      <c r="J454" s="67" t="str">
        <v>BSKDGNGENGR07</v>
      </c>
      <c r="K454" s="67" t="str">
        <v>BSKDGNGENGR07</v>
      </c>
      <c r="L454" s="68">
        <v>46483</v>
      </c>
      <c r="M454" s="68">
        <v>46483</v>
      </c>
      <c r="N454" s="67" t="str">
        <v>Project Completion</v>
      </c>
      <c r="O454" s="67" t="str">
        <v>Project Completion</v>
      </c>
    </row>
    <row r="455">
      <c r="A455" s="69" t="str">
        <v>Matched</v>
      </c>
      <c r="B455" s="67" t="str">
        <v>Cash In</v>
      </c>
      <c r="C455" s="67" t="str">
        <v>DEMO 220-66-11 kV G Cash in USD</v>
      </c>
      <c r="D455" s="67" t="str">
        <v>USD</v>
      </c>
      <c r="E455" s="67">
        <v>621</v>
      </c>
      <c r="F455" s="67" t="str">
        <v>ELECTRICAL WORKS / Spare Parts / GIS - 66KV</v>
      </c>
      <c r="G455" s="67" t="str">
        <v>SF6 gas bottles of 40 kg. size.</v>
      </c>
      <c r="H455" s="67" t="str">
        <v>Advanced Payment</v>
      </c>
      <c r="I455" s="67" t="str">
        <v>Cash In Advance Payment by currency</v>
      </c>
      <c r="J455" s="67" t="str">
        <v>BSKDGNGENGR05</v>
      </c>
      <c r="K455" s="67" t="str">
        <v>BSKDGNGENGR05</v>
      </c>
      <c r="L455" s="68">
        <v>46026</v>
      </c>
      <c r="M455" s="68">
        <v>46026</v>
      </c>
      <c r="N455" s="67" t="str">
        <v>Advanced Payment Foreign</v>
      </c>
      <c r="O455" s="67" t="str">
        <v>Advanced Payment Foreign</v>
      </c>
    </row>
    <row r="456">
      <c r="A456" s="69" t="str">
        <v>Matched</v>
      </c>
      <c r="B456" s="67" t="str">
        <v>Cash In</v>
      </c>
      <c r="C456" s="67" t="str">
        <v>DEMO 220-66-11 kV G Cash in USD</v>
      </c>
      <c r="D456" s="67" t="str">
        <v>USD</v>
      </c>
      <c r="E456" s="67">
        <v>622</v>
      </c>
      <c r="F456" s="67" t="str">
        <v>ELECTRICAL WORKS / Spare Parts / GIS - 66KV</v>
      </c>
      <c r="G456" s="67" t="str">
        <v>SF6 gas bottles of 40 kg. size.</v>
      </c>
      <c r="H456" s="67" t="str">
        <v>Site Delivery USD</v>
      </c>
      <c r="I456" s="67" t="str">
        <v>Cash In Site Delivery package: 66 kV GIS</v>
      </c>
      <c r="J456" s="67" t="str">
        <v>BSPRELGENG107</v>
      </c>
      <c r="K456" s="67" t="str">
        <v>BSPRELGENG107</v>
      </c>
      <c r="L456" s="68">
        <v>46294</v>
      </c>
      <c r="M456" s="68">
        <v>46294</v>
      </c>
      <c r="N456" s="67" t="str">
        <v>Delivery to Site  - 66 KV GIS &amp; GIB</v>
      </c>
      <c r="O456" s="67" t="str">
        <v>Delivery to Site  - 66 KV GIS &amp; GIB</v>
      </c>
    </row>
    <row r="457">
      <c r="A457" s="69" t="str">
        <v>Matched</v>
      </c>
      <c r="B457" s="67" t="str">
        <v>Cash In</v>
      </c>
      <c r="C457" s="67" t="str">
        <v>DEMO 220-66-11 kV G Cash in USD</v>
      </c>
      <c r="D457" s="67" t="str">
        <v>USD</v>
      </c>
      <c r="E457" s="67">
        <v>623</v>
      </c>
      <c r="F457" s="67" t="str">
        <v>ELECTRICAL WORKS / Spare Parts / GIS - 66KV</v>
      </c>
      <c r="G457" s="67" t="str">
        <v>SF6 gas bottles of 40 kg. size.</v>
      </c>
      <c r="H457" s="67" t="str">
        <v>Retention</v>
      </c>
      <c r="I457" s="67" t="str">
        <v>Cash In completion milestone</v>
      </c>
      <c r="J457" s="67" t="str">
        <v>BSKDGNGENGR07</v>
      </c>
      <c r="K457" s="67" t="str">
        <v>BSKDGNGENGR07</v>
      </c>
      <c r="L457" s="68">
        <v>46483</v>
      </c>
      <c r="M457" s="68">
        <v>46483</v>
      </c>
      <c r="N457" s="67" t="str">
        <v>Project Completion</v>
      </c>
      <c r="O457" s="67" t="str">
        <v>Project Completion</v>
      </c>
    </row>
    <row r="458">
      <c r="A458" s="69" t="str">
        <v>Matched</v>
      </c>
      <c r="B458" s="67" t="str">
        <v>Cash In</v>
      </c>
      <c r="C458" s="67" t="str">
        <v>DEMO 220-66-11 kV G Cash in USD</v>
      </c>
      <c r="D458" s="67" t="str">
        <v>USD</v>
      </c>
      <c r="E458" s="67">
        <v>625</v>
      </c>
      <c r="F458" s="67" t="str">
        <v>ELECTRICAL WORKS / Spare Parts / GIS - 66KV</v>
      </c>
      <c r="G458" s="67" t="str">
        <v>Single phase SF6 surge arresters complete (as applicable).</v>
      </c>
      <c r="H458" s="67" t="str">
        <v>Advanced Payment</v>
      </c>
      <c r="I458" s="67" t="str">
        <v>Cash In Advance Payment by currency</v>
      </c>
      <c r="J458" s="67" t="str">
        <v>BSKDGNGENGR05</v>
      </c>
      <c r="K458" s="67" t="str">
        <v>BSKDGNGENGR05</v>
      </c>
      <c r="L458" s="68">
        <v>46026</v>
      </c>
      <c r="M458" s="68">
        <v>46026</v>
      </c>
      <c r="N458" s="67" t="str">
        <v>Advanced Payment Foreign</v>
      </c>
      <c r="O458" s="67" t="str">
        <v>Advanced Payment Foreign</v>
      </c>
    </row>
    <row r="459">
      <c r="A459" s="69" t="str">
        <v>Matched</v>
      </c>
      <c r="B459" s="67" t="str">
        <v>Cash In</v>
      </c>
      <c r="C459" s="67" t="str">
        <v>DEMO 220-66-11 kV G Cash in USD</v>
      </c>
      <c r="D459" s="67" t="str">
        <v>USD</v>
      </c>
      <c r="E459" s="67">
        <v>626</v>
      </c>
      <c r="F459" s="67" t="str">
        <v>ELECTRICAL WORKS / Spare Parts / GIS - 66KV</v>
      </c>
      <c r="G459" s="67" t="str">
        <v>Single phase SF6 surge arresters complete (as applicable).</v>
      </c>
      <c r="H459" s="67" t="str">
        <v>Site Delivery USD</v>
      </c>
      <c r="I459" s="67" t="str">
        <v>Cash In Site Delivery package: 66 kV GIS</v>
      </c>
      <c r="J459" s="67" t="str">
        <v>BSPRELGENG107</v>
      </c>
      <c r="K459" s="67" t="str">
        <v>BSPRELGENG107</v>
      </c>
      <c r="L459" s="68">
        <v>46294</v>
      </c>
      <c r="M459" s="68">
        <v>46294</v>
      </c>
      <c r="N459" s="67" t="str">
        <v>Delivery to Site  - 66 KV GIS &amp; GIB</v>
      </c>
      <c r="O459" s="67" t="str">
        <v>Delivery to Site  - 66 KV GIS &amp; GIB</v>
      </c>
    </row>
    <row r="460">
      <c r="A460" s="69" t="str">
        <v>Matched</v>
      </c>
      <c r="B460" s="67" t="str">
        <v>Cash In</v>
      </c>
      <c r="C460" s="67" t="str">
        <v>DEMO 220-66-11 kV G Cash in USD</v>
      </c>
      <c r="D460" s="67" t="str">
        <v>USD</v>
      </c>
      <c r="E460" s="67">
        <v>627</v>
      </c>
      <c r="F460" s="67" t="str">
        <v>ELECTRICAL WORKS / Spare Parts / GIS - 66KV</v>
      </c>
      <c r="G460" s="67" t="str">
        <v>Single phase SF6 surge arresters complete (as applicable).</v>
      </c>
      <c r="H460" s="67" t="str">
        <v>Retention</v>
      </c>
      <c r="I460" s="67" t="str">
        <v>Cash In completion milestone</v>
      </c>
      <c r="J460" s="67" t="str">
        <v>BSKDGNGENGR07</v>
      </c>
      <c r="K460" s="67" t="str">
        <v>BSKDGNGENGR07</v>
      </c>
      <c r="L460" s="68">
        <v>46483</v>
      </c>
      <c r="M460" s="68">
        <v>46483</v>
      </c>
      <c r="N460" s="67" t="str">
        <v>Project Completion</v>
      </c>
      <c r="O460" s="67" t="str">
        <v>Project Completion</v>
      </c>
    </row>
    <row r="461">
      <c r="A461" s="69" t="str">
        <v>Matched</v>
      </c>
      <c r="B461" s="67" t="str">
        <v>Cash In</v>
      </c>
      <c r="C461" s="67" t="str">
        <v>DEMO 220-66-11 kV G Cash in USD</v>
      </c>
      <c r="D461" s="67" t="str">
        <v>USD</v>
      </c>
      <c r="E461" s="67">
        <v>630</v>
      </c>
      <c r="F461" s="67" t="str">
        <v>ELECTRICAL WORKS / Spare Parts / 175 MVA Transformer</v>
      </c>
      <c r="G461" s="67" t="str">
        <v>a) 220 kV Line terminal</v>
      </c>
      <c r="H461" s="67" t="str">
        <v>Advanced Payment</v>
      </c>
      <c r="I461" s="67" t="str">
        <v>Cash In Advance Payment by currency</v>
      </c>
      <c r="J461" s="67" t="str">
        <v>BSKDGNGENGR05</v>
      </c>
      <c r="K461" s="67" t="str">
        <v>BSKDGNGENGR05</v>
      </c>
      <c r="L461" s="68">
        <v>46026</v>
      </c>
      <c r="M461" s="68">
        <v>46026</v>
      </c>
      <c r="N461" s="67" t="str">
        <v>Advanced Payment Foreign</v>
      </c>
      <c r="O461" s="67" t="str">
        <v>Advanced Payment Foreign</v>
      </c>
    </row>
    <row r="462">
      <c r="A462" s="69" t="str">
        <v>Matched</v>
      </c>
      <c r="B462" s="67" t="str">
        <v>Cash In</v>
      </c>
      <c r="C462" s="67" t="str">
        <v>DEMO 220-66-11 kV G Cash in USD</v>
      </c>
      <c r="D462" s="67" t="str">
        <v>USD</v>
      </c>
      <c r="E462" s="67">
        <v>631</v>
      </c>
      <c r="F462" s="67" t="str">
        <v>ELECTRICAL WORKS / Spare Parts / 175 MVA Transformer</v>
      </c>
      <c r="G462" s="67" t="str">
        <v>a) 220 kV Line terminal</v>
      </c>
      <c r="H462" s="67" t="str">
        <v>Site Delivery USD</v>
      </c>
      <c r="I462" s="67" t="str">
        <v>Cash In Site Delivery package: 175 MVA Transformer</v>
      </c>
      <c r="J462" s="67" t="str">
        <v>BSPRELGENT705</v>
      </c>
      <c r="K462" s="67" t="str">
        <v>BSPRELGENT705</v>
      </c>
      <c r="L462" s="68">
        <v>46274</v>
      </c>
      <c r="M462" s="68">
        <v>46274</v>
      </c>
      <c r="N462" s="67" t="str">
        <v>Delivery to Site  - Three phase transformer 175 MVA with all accessories.</v>
      </c>
      <c r="O462" s="67" t="str">
        <v>Delivery to Site  - Three phase transformer 175 MVA with all accessories.</v>
      </c>
    </row>
    <row r="463">
      <c r="A463" s="69" t="str">
        <v>Matched</v>
      </c>
      <c r="B463" s="67" t="str">
        <v>Cash In</v>
      </c>
      <c r="C463" s="67" t="str">
        <v>DEMO 220-66-11 kV G Cash in USD</v>
      </c>
      <c r="D463" s="67" t="str">
        <v>USD</v>
      </c>
      <c r="E463" s="67">
        <v>632</v>
      </c>
      <c r="F463" s="67" t="str">
        <v>ELECTRICAL WORKS / Spare Parts / 175 MVA Transformer</v>
      </c>
      <c r="G463" s="67" t="str">
        <v>a) 220 kV Line terminal</v>
      </c>
      <c r="H463" s="67" t="str">
        <v>Retention</v>
      </c>
      <c r="I463" s="67" t="str">
        <v>Cash In completion milestone</v>
      </c>
      <c r="J463" s="67" t="str">
        <v>BSKDGNGENGR07</v>
      </c>
      <c r="K463" s="67" t="str">
        <v>BSKDGNGENGR07</v>
      </c>
      <c r="L463" s="68">
        <v>46483</v>
      </c>
      <c r="M463" s="68">
        <v>46483</v>
      </c>
      <c r="N463" s="67" t="str">
        <v>Project Completion</v>
      </c>
      <c r="O463" s="67" t="str">
        <v>Project Completion</v>
      </c>
    </row>
    <row r="464">
      <c r="A464" s="69" t="str">
        <v>Matched</v>
      </c>
      <c r="B464" s="67" t="str">
        <v>Cash In</v>
      </c>
      <c r="C464" s="67" t="str">
        <v>DEMO 220-66-11 kV G Cash in USD</v>
      </c>
      <c r="D464" s="67" t="str">
        <v>USD</v>
      </c>
      <c r="E464" s="67">
        <v>634</v>
      </c>
      <c r="F464" s="67" t="str">
        <v>ELECTRICAL WORKS / Spare Parts / 175 MVA Transformer</v>
      </c>
      <c r="G464" s="67" t="str">
        <v>b) 66 kV Line terminal</v>
      </c>
      <c r="H464" s="67" t="str">
        <v>Advanced Payment</v>
      </c>
      <c r="I464" s="67" t="str">
        <v>Cash In Advance Payment by currency</v>
      </c>
      <c r="J464" s="67" t="str">
        <v>BSKDGNGENGR05</v>
      </c>
      <c r="K464" s="67" t="str">
        <v>BSKDGNGENGR05</v>
      </c>
      <c r="L464" s="68">
        <v>46026</v>
      </c>
      <c r="M464" s="68">
        <v>46026</v>
      </c>
      <c r="N464" s="67" t="str">
        <v>Advanced Payment Foreign</v>
      </c>
      <c r="O464" s="67" t="str">
        <v>Advanced Payment Foreign</v>
      </c>
    </row>
    <row r="465">
      <c r="A465" s="69" t="str">
        <v>Matched</v>
      </c>
      <c r="B465" s="67" t="str">
        <v>Cash In</v>
      </c>
      <c r="C465" s="67" t="str">
        <v>DEMO 220-66-11 kV G Cash in USD</v>
      </c>
      <c r="D465" s="67" t="str">
        <v>USD</v>
      </c>
      <c r="E465" s="67">
        <v>635</v>
      </c>
      <c r="F465" s="67" t="str">
        <v>ELECTRICAL WORKS / Spare Parts / 175 MVA Transformer</v>
      </c>
      <c r="G465" s="67" t="str">
        <v>b) 66 kV Line terminal</v>
      </c>
      <c r="H465" s="67" t="str">
        <v>Site Delivery USD</v>
      </c>
      <c r="I465" s="67" t="str">
        <v>Cash In Site Delivery package: 175 MVA Transformer</v>
      </c>
      <c r="J465" s="67" t="str">
        <v>BSPRELGENT705</v>
      </c>
      <c r="K465" s="67" t="str">
        <v>BSPRELGENT705</v>
      </c>
      <c r="L465" s="68">
        <v>46274</v>
      </c>
      <c r="M465" s="68">
        <v>46274</v>
      </c>
      <c r="N465" s="67" t="str">
        <v>Delivery to Site  - Three phase transformer 175 MVA with all accessories.</v>
      </c>
      <c r="O465" s="67" t="str">
        <v>Delivery to Site  - Three phase transformer 175 MVA with all accessories.</v>
      </c>
    </row>
    <row r="466">
      <c r="A466" s="69" t="str">
        <v>Matched</v>
      </c>
      <c r="B466" s="67" t="str">
        <v>Cash In</v>
      </c>
      <c r="C466" s="67" t="str">
        <v>DEMO 220-66-11 kV G Cash in USD</v>
      </c>
      <c r="D466" s="67" t="str">
        <v>USD</v>
      </c>
      <c r="E466" s="67">
        <v>636</v>
      </c>
      <c r="F466" s="67" t="str">
        <v>ELECTRICAL WORKS / Spare Parts / 175 MVA Transformer</v>
      </c>
      <c r="G466" s="67" t="str">
        <v>b) 66 kV Line terminal</v>
      </c>
      <c r="H466" s="67" t="str">
        <v>Retention</v>
      </c>
      <c r="I466" s="67" t="str">
        <v>Cash In completion milestone</v>
      </c>
      <c r="J466" s="67" t="str">
        <v>BSKDGNGENGR07</v>
      </c>
      <c r="K466" s="67" t="str">
        <v>BSKDGNGENGR07</v>
      </c>
      <c r="L466" s="68">
        <v>46483</v>
      </c>
      <c r="M466" s="68">
        <v>46483</v>
      </c>
      <c r="N466" s="67" t="str">
        <v>Project Completion</v>
      </c>
      <c r="O466" s="67" t="str">
        <v>Project Completion</v>
      </c>
    </row>
    <row r="467">
      <c r="A467" s="69" t="str">
        <v>Matched</v>
      </c>
      <c r="B467" s="67" t="str">
        <v>Cash In</v>
      </c>
      <c r="C467" s="67" t="str">
        <v>DEMO 220-66-11 kV G Cash in USD</v>
      </c>
      <c r="D467" s="67" t="str">
        <v>USD</v>
      </c>
      <c r="E467" s="67">
        <v>638</v>
      </c>
      <c r="F467" s="67" t="str">
        <v>ELECTRICAL WORKS / Spare Parts / 175 MVA Transformer</v>
      </c>
      <c r="G467" s="67" t="str">
        <v>c) 11 kV Tertiary terminal</v>
      </c>
      <c r="H467" s="67" t="str">
        <v>Advanced Payment</v>
      </c>
      <c r="I467" s="67" t="str">
        <v>Cash In Advance Payment by currency</v>
      </c>
      <c r="J467" s="67" t="str">
        <v>BSKDGNGENGR05</v>
      </c>
      <c r="K467" s="67" t="str">
        <v>BSKDGNGENGR05</v>
      </c>
      <c r="L467" s="68">
        <v>46026</v>
      </c>
      <c r="M467" s="68">
        <v>46026</v>
      </c>
      <c r="N467" s="67" t="str">
        <v>Advanced Payment Foreign</v>
      </c>
      <c r="O467" s="67" t="str">
        <v>Advanced Payment Foreign</v>
      </c>
    </row>
    <row r="468">
      <c r="A468" s="69" t="str">
        <v>Matched</v>
      </c>
      <c r="B468" s="67" t="str">
        <v>Cash In</v>
      </c>
      <c r="C468" s="67" t="str">
        <v>DEMO 220-66-11 kV G Cash in USD</v>
      </c>
      <c r="D468" s="67" t="str">
        <v>USD</v>
      </c>
      <c r="E468" s="67">
        <v>639</v>
      </c>
      <c r="F468" s="67" t="str">
        <v>ELECTRICAL WORKS / Spare Parts / 175 MVA Transformer</v>
      </c>
      <c r="G468" s="67" t="str">
        <v>c) 11 kV Tertiary terminal</v>
      </c>
      <c r="H468" s="67" t="str">
        <v>Site Delivery USD</v>
      </c>
      <c r="I468" s="67" t="str">
        <v>Cash In Site Delivery package: 175 MVA Transformer</v>
      </c>
      <c r="J468" s="67" t="str">
        <v>BSPRELGENT705</v>
      </c>
      <c r="K468" s="67" t="str">
        <v>BSPRELGENT705</v>
      </c>
      <c r="L468" s="68">
        <v>46274</v>
      </c>
      <c r="M468" s="68">
        <v>46274</v>
      </c>
      <c r="N468" s="67" t="str">
        <v>Delivery to Site  - Three phase transformer 175 MVA with all accessories.</v>
      </c>
      <c r="O468" s="67" t="str">
        <v>Delivery to Site  - Three phase transformer 175 MVA with all accessories.</v>
      </c>
    </row>
    <row r="469">
      <c r="A469" s="69" t="str">
        <v>Matched</v>
      </c>
      <c r="B469" s="67" t="str">
        <v>Cash In</v>
      </c>
      <c r="C469" s="67" t="str">
        <v>DEMO 220-66-11 kV G Cash in USD</v>
      </c>
      <c r="D469" s="67" t="str">
        <v>USD</v>
      </c>
      <c r="E469" s="67">
        <v>640</v>
      </c>
      <c r="F469" s="67" t="str">
        <v>ELECTRICAL WORKS / Spare Parts / 175 MVA Transformer</v>
      </c>
      <c r="G469" s="67" t="str">
        <v>c) 11 kV Tertiary terminal</v>
      </c>
      <c r="H469" s="67" t="str">
        <v>Retention</v>
      </c>
      <c r="I469" s="67" t="str">
        <v>Cash In completion milestone</v>
      </c>
      <c r="J469" s="67" t="str">
        <v>BSKDGNGENGR07</v>
      </c>
      <c r="K469" s="67" t="str">
        <v>BSKDGNGENGR07</v>
      </c>
      <c r="L469" s="68">
        <v>46483</v>
      </c>
      <c r="M469" s="68">
        <v>46483</v>
      </c>
      <c r="N469" s="67" t="str">
        <v>Project Completion</v>
      </c>
      <c r="O469" s="67" t="str">
        <v>Project Completion</v>
      </c>
    </row>
    <row r="470">
      <c r="A470" s="69" t="str">
        <v>Matched</v>
      </c>
      <c r="B470" s="67" t="str">
        <v>Cash In</v>
      </c>
      <c r="C470" s="67" t="str">
        <v>DEMO 220-66-11 kV G Cash in USD</v>
      </c>
      <c r="D470" s="67" t="str">
        <v>USD</v>
      </c>
      <c r="E470" s="67">
        <v>642</v>
      </c>
      <c r="F470" s="67" t="str">
        <v>ELECTRICAL WORKS / Spare Parts / 175 MVA Transformer</v>
      </c>
      <c r="G470" s="67" t="str">
        <v>d) 220 kV Neutral point</v>
      </c>
      <c r="H470" s="67" t="str">
        <v>Advanced Payment</v>
      </c>
      <c r="I470" s="67" t="str">
        <v>Cash In Advance Payment by currency</v>
      </c>
      <c r="J470" s="67" t="str">
        <v>BSKDGNGENGR05</v>
      </c>
      <c r="K470" s="67" t="str">
        <v>BSKDGNGENGR05</v>
      </c>
      <c r="L470" s="68">
        <v>46026</v>
      </c>
      <c r="M470" s="68">
        <v>46026</v>
      </c>
      <c r="N470" s="67" t="str">
        <v>Advanced Payment Foreign</v>
      </c>
      <c r="O470" s="67" t="str">
        <v>Advanced Payment Foreign</v>
      </c>
    </row>
    <row r="471">
      <c r="A471" s="69" t="str">
        <v>Matched</v>
      </c>
      <c r="B471" s="67" t="str">
        <v>Cash In</v>
      </c>
      <c r="C471" s="67" t="str">
        <v>DEMO 220-66-11 kV G Cash in USD</v>
      </c>
      <c r="D471" s="67" t="str">
        <v>USD</v>
      </c>
      <c r="E471" s="67">
        <v>643</v>
      </c>
      <c r="F471" s="67" t="str">
        <v>ELECTRICAL WORKS / Spare Parts / 175 MVA Transformer</v>
      </c>
      <c r="G471" s="67" t="str">
        <v>d) 220 kV Neutral point</v>
      </c>
      <c r="H471" s="67" t="str">
        <v>Site Delivery USD</v>
      </c>
      <c r="I471" s="67" t="str">
        <v>Cash In Site Delivery package: 175 MVA Transformer</v>
      </c>
      <c r="J471" s="67" t="str">
        <v>BSPRELGENT705</v>
      </c>
      <c r="K471" s="67" t="str">
        <v>BSPRELGENT705</v>
      </c>
      <c r="L471" s="68">
        <v>46274</v>
      </c>
      <c r="M471" s="68">
        <v>46274</v>
      </c>
      <c r="N471" s="67" t="str">
        <v>Delivery to Site  - Three phase transformer 175 MVA with all accessories.</v>
      </c>
      <c r="O471" s="67" t="str">
        <v>Delivery to Site  - Three phase transformer 175 MVA with all accessories.</v>
      </c>
    </row>
    <row r="472">
      <c r="A472" s="69" t="str">
        <v>Matched</v>
      </c>
      <c r="B472" s="67" t="str">
        <v>Cash In</v>
      </c>
      <c r="C472" s="67" t="str">
        <v>DEMO 220-66-11 kV G Cash in USD</v>
      </c>
      <c r="D472" s="67" t="str">
        <v>USD</v>
      </c>
      <c r="E472" s="67">
        <v>644</v>
      </c>
      <c r="F472" s="67" t="str">
        <v>ELECTRICAL WORKS / Spare Parts / 175 MVA Transformer</v>
      </c>
      <c r="G472" s="67" t="str">
        <v>d) 220 kV Neutral point</v>
      </c>
      <c r="H472" s="67" t="str">
        <v>Retention</v>
      </c>
      <c r="I472" s="67" t="str">
        <v>Cash In completion milestone</v>
      </c>
      <c r="J472" s="67" t="str">
        <v>BSKDGNGENGR07</v>
      </c>
      <c r="K472" s="67" t="str">
        <v>BSKDGNGENGR07</v>
      </c>
      <c r="L472" s="68">
        <v>46483</v>
      </c>
      <c r="M472" s="68">
        <v>46483</v>
      </c>
      <c r="N472" s="67" t="str">
        <v>Project Completion</v>
      </c>
      <c r="O472" s="67" t="str">
        <v>Project Completion</v>
      </c>
    </row>
    <row r="473">
      <c r="A473" s="69" t="str">
        <v>Matched</v>
      </c>
      <c r="B473" s="67" t="str">
        <v>Cash In</v>
      </c>
      <c r="C473" s="67" t="str">
        <v>DEMO 220-66-11 kV G Cash in USD</v>
      </c>
      <c r="D473" s="67" t="str">
        <v>USD</v>
      </c>
      <c r="E473" s="67">
        <v>646</v>
      </c>
      <c r="F473" s="67" t="str">
        <v>ELECTRICAL WORKS / Spare Parts / 175 MVA Transformer</v>
      </c>
      <c r="G473" s="67" t="str">
        <v>Cooling fan complete with motor</v>
      </c>
      <c r="H473" s="67" t="str">
        <v>Advanced Payment</v>
      </c>
      <c r="I473" s="67" t="str">
        <v>Cash In Advance Payment by currency</v>
      </c>
      <c r="J473" s="67" t="str">
        <v>BSKDGNGENGR05</v>
      </c>
      <c r="K473" s="67" t="str">
        <v>BSKDGNGENGR05</v>
      </c>
      <c r="L473" s="68">
        <v>46026</v>
      </c>
      <c r="M473" s="68">
        <v>46026</v>
      </c>
      <c r="N473" s="67" t="str">
        <v>Advanced Payment Foreign</v>
      </c>
      <c r="O473" s="67" t="str">
        <v>Advanced Payment Foreign</v>
      </c>
    </row>
    <row r="474">
      <c r="A474" s="69" t="str">
        <v>Matched</v>
      </c>
      <c r="B474" s="67" t="str">
        <v>Cash In</v>
      </c>
      <c r="C474" s="67" t="str">
        <v>DEMO 220-66-11 kV G Cash in USD</v>
      </c>
      <c r="D474" s="67" t="str">
        <v>USD</v>
      </c>
      <c r="E474" s="67">
        <v>647</v>
      </c>
      <c r="F474" s="67" t="str">
        <v>ELECTRICAL WORKS / Spare Parts / 175 MVA Transformer</v>
      </c>
      <c r="G474" s="67" t="str">
        <v>Cooling fan complete with motor</v>
      </c>
      <c r="H474" s="67" t="str">
        <v>Site Delivery USD</v>
      </c>
      <c r="I474" s="67" t="str">
        <v>Cash In Site Delivery package: 175 MVA Transformer</v>
      </c>
      <c r="J474" s="67" t="str">
        <v>BSPRELGENT705</v>
      </c>
      <c r="K474" s="67" t="str">
        <v>BSPRELGENT705</v>
      </c>
      <c r="L474" s="68">
        <v>46274</v>
      </c>
      <c r="M474" s="68">
        <v>46274</v>
      </c>
      <c r="N474" s="67" t="str">
        <v>Delivery to Site  - Three phase transformer 175 MVA with all accessories.</v>
      </c>
      <c r="O474" s="67" t="str">
        <v>Delivery to Site  - Three phase transformer 175 MVA with all accessories.</v>
      </c>
    </row>
    <row r="475">
      <c r="A475" s="69" t="str">
        <v>Matched</v>
      </c>
      <c r="B475" s="67" t="str">
        <v>Cash In</v>
      </c>
      <c r="C475" s="67" t="str">
        <v>DEMO 220-66-11 kV G Cash in USD</v>
      </c>
      <c r="D475" s="67" t="str">
        <v>USD</v>
      </c>
      <c r="E475" s="67">
        <v>648</v>
      </c>
      <c r="F475" s="67" t="str">
        <v>ELECTRICAL WORKS / Spare Parts / 175 MVA Transformer</v>
      </c>
      <c r="G475" s="67" t="str">
        <v>Cooling fan complete with motor</v>
      </c>
      <c r="H475" s="67" t="str">
        <v>Retention</v>
      </c>
      <c r="I475" s="67" t="str">
        <v>Cash In completion milestone</v>
      </c>
      <c r="J475" s="67" t="str">
        <v>BSKDGNGENGR07</v>
      </c>
      <c r="K475" s="67" t="str">
        <v>BSKDGNGENGR07</v>
      </c>
      <c r="L475" s="68">
        <v>46483</v>
      </c>
      <c r="M475" s="68">
        <v>46483</v>
      </c>
      <c r="N475" s="67" t="str">
        <v>Project Completion</v>
      </c>
      <c r="O475" s="67" t="str">
        <v>Project Completion</v>
      </c>
    </row>
    <row r="476">
      <c r="A476" s="69" t="str">
        <v>Matched</v>
      </c>
      <c r="B476" s="67" t="str">
        <v>Cash In</v>
      </c>
      <c r="C476" s="67" t="str">
        <v>DEMO 220-66-11 kV G Cash in USD</v>
      </c>
      <c r="D476" s="67" t="str">
        <v>USD</v>
      </c>
      <c r="E476" s="67">
        <v>650</v>
      </c>
      <c r="F476" s="67" t="str">
        <v>ELECTRICAL WORKS / Spare Parts / 175 MVA Transformer</v>
      </c>
      <c r="G476" s="67" t="str">
        <v>Set of one of each type of relays and measuring instruments</v>
      </c>
      <c r="H476" s="67" t="str">
        <v>Advanced Payment</v>
      </c>
      <c r="I476" s="67" t="str">
        <v>Cash In Advance Payment by currency</v>
      </c>
      <c r="J476" s="67" t="str">
        <v>BSKDGNGENGR05</v>
      </c>
      <c r="K476" s="67" t="str">
        <v>BSKDGNGENGR05</v>
      </c>
      <c r="L476" s="68">
        <v>46026</v>
      </c>
      <c r="M476" s="68">
        <v>46026</v>
      </c>
      <c r="N476" s="67" t="str">
        <v>Advanced Payment Foreign</v>
      </c>
      <c r="O476" s="67" t="str">
        <v>Advanced Payment Foreign</v>
      </c>
    </row>
    <row r="477">
      <c r="A477" s="69" t="str">
        <v>Matched</v>
      </c>
      <c r="B477" s="67" t="str">
        <v>Cash In</v>
      </c>
      <c r="C477" s="67" t="str">
        <v>DEMO 220-66-11 kV G Cash in USD</v>
      </c>
      <c r="D477" s="67" t="str">
        <v>USD</v>
      </c>
      <c r="E477" s="67">
        <v>651</v>
      </c>
      <c r="F477" s="67" t="str">
        <v>ELECTRICAL WORKS / Spare Parts / 175 MVA Transformer</v>
      </c>
      <c r="G477" s="67" t="str">
        <v>Set of one of each type of relays and measuring instruments</v>
      </c>
      <c r="H477" s="67" t="str">
        <v>Site Delivery USD</v>
      </c>
      <c r="I477" s="67" t="str">
        <v>Cash In Site Delivery package: 175 MVA Transformer</v>
      </c>
      <c r="J477" s="67" t="str">
        <v>BSPRELGENT705</v>
      </c>
      <c r="K477" s="67" t="str">
        <v>BSPRELGENT705</v>
      </c>
      <c r="L477" s="68">
        <v>46274</v>
      </c>
      <c r="M477" s="68">
        <v>46274</v>
      </c>
      <c r="N477" s="67" t="str">
        <v>Delivery to Site  - Three phase transformer 175 MVA with all accessories.</v>
      </c>
      <c r="O477" s="67" t="str">
        <v>Delivery to Site  - Three phase transformer 175 MVA with all accessories.</v>
      </c>
    </row>
    <row r="478">
      <c r="A478" s="69" t="str">
        <v>Matched</v>
      </c>
      <c r="B478" s="67" t="str">
        <v>Cash In</v>
      </c>
      <c r="C478" s="67" t="str">
        <v>DEMO 220-66-11 kV G Cash in USD</v>
      </c>
      <c r="D478" s="67" t="str">
        <v>USD</v>
      </c>
      <c r="E478" s="67">
        <v>652</v>
      </c>
      <c r="F478" s="67" t="str">
        <v>ELECTRICAL WORKS / Spare Parts / 175 MVA Transformer</v>
      </c>
      <c r="G478" s="67" t="str">
        <v>Set of one of each type of relays and measuring instruments</v>
      </c>
      <c r="H478" s="67" t="str">
        <v>Retention</v>
      </c>
      <c r="I478" s="67" t="str">
        <v>Cash In completion milestone</v>
      </c>
      <c r="J478" s="67" t="str">
        <v>BSKDGNGENGR07</v>
      </c>
      <c r="K478" s="67" t="str">
        <v>BSKDGNGENGR07</v>
      </c>
      <c r="L478" s="68">
        <v>46483</v>
      </c>
      <c r="M478" s="68">
        <v>46483</v>
      </c>
      <c r="N478" s="67" t="str">
        <v>Project Completion</v>
      </c>
      <c r="O478" s="67" t="str">
        <v>Project Completion</v>
      </c>
    </row>
    <row r="479">
      <c r="A479" s="69" t="str">
        <v>Matched</v>
      </c>
      <c r="B479" s="67" t="str">
        <v>Cash In</v>
      </c>
      <c r="C479" s="67" t="str">
        <v>DEMO 220-66-11 kV G Cash in USD</v>
      </c>
      <c r="D479" s="67" t="str">
        <v>USD</v>
      </c>
      <c r="E479" s="67">
        <v>654</v>
      </c>
      <c r="F479" s="67" t="str">
        <v>ELECTRICAL WORKS / Spare Parts / 175 MVA Transformer</v>
      </c>
      <c r="G479" s="67" t="str">
        <v>Set of relief vent diaphragms of each type</v>
      </c>
      <c r="H479" s="67" t="str">
        <v>Advanced Payment</v>
      </c>
      <c r="I479" s="67" t="str">
        <v>Cash In Advance Payment by currency</v>
      </c>
      <c r="J479" s="67" t="str">
        <v>BSKDGNGENGR05</v>
      </c>
      <c r="K479" s="67" t="str">
        <v>BSKDGNGENGR05</v>
      </c>
      <c r="L479" s="68">
        <v>46026</v>
      </c>
      <c r="M479" s="68">
        <v>46026</v>
      </c>
      <c r="N479" s="67" t="str">
        <v>Advanced Payment Foreign</v>
      </c>
      <c r="O479" s="67" t="str">
        <v>Advanced Payment Foreign</v>
      </c>
    </row>
    <row r="480">
      <c r="A480" s="69" t="str">
        <v>Matched</v>
      </c>
      <c r="B480" s="67" t="str">
        <v>Cash In</v>
      </c>
      <c r="C480" s="67" t="str">
        <v>DEMO 220-66-11 kV G Cash in USD</v>
      </c>
      <c r="D480" s="67" t="str">
        <v>USD</v>
      </c>
      <c r="E480" s="67">
        <v>655</v>
      </c>
      <c r="F480" s="67" t="str">
        <v>ELECTRICAL WORKS / Spare Parts / 175 MVA Transformer</v>
      </c>
      <c r="G480" s="67" t="str">
        <v>Set of relief vent diaphragms of each type</v>
      </c>
      <c r="H480" s="67" t="str">
        <v>Site Delivery USD</v>
      </c>
      <c r="I480" s="67" t="str">
        <v>Cash In Site Delivery package: 175 MVA Transformer</v>
      </c>
      <c r="J480" s="67" t="str">
        <v>BSPRELGENT705</v>
      </c>
      <c r="K480" s="67" t="str">
        <v>BSPRELGENT705</v>
      </c>
      <c r="L480" s="68">
        <v>46274</v>
      </c>
      <c r="M480" s="68">
        <v>46274</v>
      </c>
      <c r="N480" s="67" t="str">
        <v>Delivery to Site  - Three phase transformer 175 MVA with all accessories.</v>
      </c>
      <c r="O480" s="67" t="str">
        <v>Delivery to Site  - Three phase transformer 175 MVA with all accessories.</v>
      </c>
    </row>
    <row r="481">
      <c r="A481" s="69" t="str">
        <v>Matched</v>
      </c>
      <c r="B481" s="67" t="str">
        <v>Cash In</v>
      </c>
      <c r="C481" s="67" t="str">
        <v>DEMO 220-66-11 kV G Cash in USD</v>
      </c>
      <c r="D481" s="67" t="str">
        <v>USD</v>
      </c>
      <c r="E481" s="67">
        <v>656</v>
      </c>
      <c r="F481" s="67" t="str">
        <v>ELECTRICAL WORKS / Spare Parts / 175 MVA Transformer</v>
      </c>
      <c r="G481" s="67" t="str">
        <v>Set of relief vent diaphragms of each type</v>
      </c>
      <c r="H481" s="67" t="str">
        <v>Retention</v>
      </c>
      <c r="I481" s="67" t="str">
        <v>Cash In completion milestone</v>
      </c>
      <c r="J481" s="67" t="str">
        <v>BSKDGNGENGR07</v>
      </c>
      <c r="K481" s="67" t="str">
        <v>BSKDGNGENGR07</v>
      </c>
      <c r="L481" s="68">
        <v>46483</v>
      </c>
      <c r="M481" s="68">
        <v>46483</v>
      </c>
      <c r="N481" s="67" t="str">
        <v>Project Completion</v>
      </c>
      <c r="O481" s="67" t="str">
        <v>Project Completion</v>
      </c>
    </row>
    <row r="482">
      <c r="A482" s="69" t="str">
        <v>Matched</v>
      </c>
      <c r="B482" s="67" t="str">
        <v>Cash In</v>
      </c>
      <c r="C482" s="67" t="str">
        <v>DEMO 220-66-11 kV G Cash in USD</v>
      </c>
      <c r="D482" s="67" t="str">
        <v>USD</v>
      </c>
      <c r="E482" s="67">
        <v>658</v>
      </c>
      <c r="F482" s="67" t="str">
        <v>ELECTRICAL WORKS / Spare Parts / 175 MVA Transformer</v>
      </c>
      <c r="G482" s="67" t="str">
        <v>Complete set of gaskets together with gaskets cement for one transformer</v>
      </c>
      <c r="H482" s="67" t="str">
        <v>Advanced Payment</v>
      </c>
      <c r="I482" s="67" t="str">
        <v>Cash In Advance Payment by currency</v>
      </c>
      <c r="J482" s="67" t="str">
        <v>BSKDGNGENGR05</v>
      </c>
      <c r="K482" s="67" t="str">
        <v>BSKDGNGENGR05</v>
      </c>
      <c r="L482" s="68">
        <v>46026</v>
      </c>
      <c r="M482" s="68">
        <v>46026</v>
      </c>
      <c r="N482" s="67" t="str">
        <v>Advanced Payment Foreign</v>
      </c>
      <c r="O482" s="67" t="str">
        <v>Advanced Payment Foreign</v>
      </c>
    </row>
    <row r="483">
      <c r="A483" s="69" t="str">
        <v>Matched</v>
      </c>
      <c r="B483" s="67" t="str">
        <v>Cash In</v>
      </c>
      <c r="C483" s="67" t="str">
        <v>DEMO 220-66-11 kV G Cash in USD</v>
      </c>
      <c r="D483" s="67" t="str">
        <v>USD</v>
      </c>
      <c r="E483" s="67">
        <v>659</v>
      </c>
      <c r="F483" s="67" t="str">
        <v>ELECTRICAL WORKS / Spare Parts / 175 MVA Transformer</v>
      </c>
      <c r="G483" s="67" t="str">
        <v>Complete set of gaskets together with gaskets cement for one transformer</v>
      </c>
      <c r="H483" s="67" t="str">
        <v>Site Delivery USD</v>
      </c>
      <c r="I483" s="67" t="str">
        <v>Cash In Site Delivery package: 175 MVA Transformer</v>
      </c>
      <c r="J483" s="67" t="str">
        <v>BSPRELGENT705</v>
      </c>
      <c r="K483" s="67" t="str">
        <v>BSPRELGENT705</v>
      </c>
      <c r="L483" s="68">
        <v>46274</v>
      </c>
      <c r="M483" s="68">
        <v>46274</v>
      </c>
      <c r="N483" s="67" t="str">
        <v>Delivery to Site  - Three phase transformer 175 MVA with all accessories.</v>
      </c>
      <c r="O483" s="67" t="str">
        <v>Delivery to Site  - Three phase transformer 175 MVA with all accessories.</v>
      </c>
    </row>
    <row r="484">
      <c r="A484" s="69" t="str">
        <v>Matched</v>
      </c>
      <c r="B484" s="67" t="str">
        <v>Cash In</v>
      </c>
      <c r="C484" s="67" t="str">
        <v>DEMO 220-66-11 kV G Cash in USD</v>
      </c>
      <c r="D484" s="67" t="str">
        <v>USD</v>
      </c>
      <c r="E484" s="67">
        <v>660</v>
      </c>
      <c r="F484" s="67" t="str">
        <v>ELECTRICAL WORKS / Spare Parts / 175 MVA Transformer</v>
      </c>
      <c r="G484" s="67" t="str">
        <v>Complete set of gaskets together with gaskets cement for one transformer</v>
      </c>
      <c r="H484" s="67" t="str">
        <v>Retention</v>
      </c>
      <c r="I484" s="67" t="str">
        <v>Cash In completion milestone</v>
      </c>
      <c r="J484" s="67" t="str">
        <v>BSKDGNGENGR07</v>
      </c>
      <c r="K484" s="67" t="str">
        <v>BSKDGNGENGR07</v>
      </c>
      <c r="L484" s="68">
        <v>46483</v>
      </c>
      <c r="M484" s="68">
        <v>46483</v>
      </c>
      <c r="N484" s="67" t="str">
        <v>Project Completion</v>
      </c>
      <c r="O484" s="67" t="str">
        <v>Project Completion</v>
      </c>
    </row>
    <row r="485">
      <c r="A485" s="69" t="str">
        <v>Matched</v>
      </c>
      <c r="B485" s="67" t="str">
        <v>Cash In</v>
      </c>
      <c r="C485" s="67" t="str">
        <v>DEMO 220-66-11 kV G Cash in USD</v>
      </c>
      <c r="D485" s="67" t="str">
        <v>USD</v>
      </c>
      <c r="E485" s="67">
        <v>662</v>
      </c>
      <c r="F485" s="67" t="str">
        <v>ELECTRICAL WORKS / Spare Parts / 175 MVA Transformer</v>
      </c>
      <c r="G485" s="67" t="str">
        <v>Complete breath set</v>
      </c>
      <c r="H485" s="67" t="str">
        <v>Advanced Payment</v>
      </c>
      <c r="I485" s="67" t="str">
        <v>Cash In Advance Payment by currency</v>
      </c>
      <c r="J485" s="67" t="str">
        <v>BSKDGNGENGR05</v>
      </c>
      <c r="K485" s="67" t="str">
        <v>BSKDGNGENGR05</v>
      </c>
      <c r="L485" s="68">
        <v>46026</v>
      </c>
      <c r="M485" s="68">
        <v>46026</v>
      </c>
      <c r="N485" s="67" t="str">
        <v>Advanced Payment Foreign</v>
      </c>
      <c r="O485" s="67" t="str">
        <v>Advanced Payment Foreign</v>
      </c>
    </row>
    <row r="486">
      <c r="A486" s="69" t="str">
        <v>Matched</v>
      </c>
      <c r="B486" s="67" t="str">
        <v>Cash In</v>
      </c>
      <c r="C486" s="67" t="str">
        <v>DEMO 220-66-11 kV G Cash in USD</v>
      </c>
      <c r="D486" s="67" t="str">
        <v>USD</v>
      </c>
      <c r="E486" s="67">
        <v>663</v>
      </c>
      <c r="F486" s="67" t="str">
        <v>ELECTRICAL WORKS / Spare Parts / 175 MVA Transformer</v>
      </c>
      <c r="G486" s="67" t="str">
        <v>Complete breath set</v>
      </c>
      <c r="H486" s="67" t="str">
        <v>Site Delivery USD</v>
      </c>
      <c r="I486" s="67" t="str">
        <v>Cash In Site Delivery package: 175 MVA Transformer</v>
      </c>
      <c r="J486" s="67" t="str">
        <v>BSPRELGENT705</v>
      </c>
      <c r="K486" s="67" t="str">
        <v>BSPRELGENT705</v>
      </c>
      <c r="L486" s="68">
        <v>46274</v>
      </c>
      <c r="M486" s="68">
        <v>46274</v>
      </c>
      <c r="N486" s="67" t="str">
        <v>Delivery to Site  - Three phase transformer 175 MVA with all accessories.</v>
      </c>
      <c r="O486" s="67" t="str">
        <v>Delivery to Site  - Three phase transformer 175 MVA with all accessories.</v>
      </c>
    </row>
    <row r="487">
      <c r="A487" s="69" t="str">
        <v>Matched</v>
      </c>
      <c r="B487" s="67" t="str">
        <v>Cash In</v>
      </c>
      <c r="C487" s="67" t="str">
        <v>DEMO 220-66-11 kV G Cash in USD</v>
      </c>
      <c r="D487" s="67" t="str">
        <v>USD</v>
      </c>
      <c r="E487" s="67">
        <v>664</v>
      </c>
      <c r="F487" s="67" t="str">
        <v>ELECTRICAL WORKS / Spare Parts / 175 MVA Transformer</v>
      </c>
      <c r="G487" s="67" t="str">
        <v>Complete breath set</v>
      </c>
      <c r="H487" s="67" t="str">
        <v>Retention</v>
      </c>
      <c r="I487" s="67" t="str">
        <v>Cash In completion milestone</v>
      </c>
      <c r="J487" s="67" t="str">
        <v>BSKDGNGENGR07</v>
      </c>
      <c r="K487" s="67" t="str">
        <v>BSKDGNGENGR07</v>
      </c>
      <c r="L487" s="68">
        <v>46483</v>
      </c>
      <c r="M487" s="68">
        <v>46483</v>
      </c>
      <c r="N487" s="67" t="str">
        <v>Project Completion</v>
      </c>
      <c r="O487" s="67" t="str">
        <v>Project Completion</v>
      </c>
    </row>
    <row r="488">
      <c r="A488" s="69" t="str">
        <v>Matched</v>
      </c>
      <c r="B488" s="67" t="str">
        <v>Cash In</v>
      </c>
      <c r="C488" s="67" t="str">
        <v>DEMO 220-66-11 kV G Cash in USD</v>
      </c>
      <c r="D488" s="67" t="str">
        <v>USD</v>
      </c>
      <c r="E488" s="67">
        <v>666</v>
      </c>
      <c r="F488" s="67" t="str">
        <v>ELECTRICAL WORKS / Spare Parts / 175 MVA Transformer</v>
      </c>
      <c r="G488" s="67" t="str">
        <v>Complete mechanism with motor for O.L.T.C</v>
      </c>
      <c r="H488" s="67" t="str">
        <v>Advanced Payment</v>
      </c>
      <c r="I488" s="67" t="str">
        <v>Cash In Advance Payment by currency</v>
      </c>
      <c r="J488" s="67" t="str">
        <v>BSKDGNGENGR05</v>
      </c>
      <c r="K488" s="67" t="str">
        <v>BSKDGNGENGR05</v>
      </c>
      <c r="L488" s="68">
        <v>46026</v>
      </c>
      <c r="M488" s="68">
        <v>46026</v>
      </c>
      <c r="N488" s="67" t="str">
        <v>Advanced Payment Foreign</v>
      </c>
      <c r="O488" s="67" t="str">
        <v>Advanced Payment Foreign</v>
      </c>
    </row>
    <row r="489">
      <c r="A489" s="69" t="str">
        <v>Matched</v>
      </c>
      <c r="B489" s="67" t="str">
        <v>Cash In</v>
      </c>
      <c r="C489" s="67" t="str">
        <v>DEMO 220-66-11 kV G Cash in USD</v>
      </c>
      <c r="D489" s="67" t="str">
        <v>USD</v>
      </c>
      <c r="E489" s="67">
        <v>667</v>
      </c>
      <c r="F489" s="67" t="str">
        <v>ELECTRICAL WORKS / Spare Parts / 175 MVA Transformer</v>
      </c>
      <c r="G489" s="67" t="str">
        <v>Complete mechanism with motor for O.L.T.C</v>
      </c>
      <c r="H489" s="67" t="str">
        <v>Site Delivery USD</v>
      </c>
      <c r="I489" s="67" t="str">
        <v>Cash In Site Delivery package: 175 MVA Transformer</v>
      </c>
      <c r="J489" s="67" t="str">
        <v>BSPRELGENT705</v>
      </c>
      <c r="K489" s="67" t="str">
        <v>BSPRELGENT705</v>
      </c>
      <c r="L489" s="68">
        <v>46274</v>
      </c>
      <c r="M489" s="68">
        <v>46274</v>
      </c>
      <c r="N489" s="67" t="str">
        <v>Delivery to Site  - Three phase transformer 175 MVA with all accessories.</v>
      </c>
      <c r="O489" s="67" t="str">
        <v>Delivery to Site  - Three phase transformer 175 MVA with all accessories.</v>
      </c>
    </row>
    <row r="490">
      <c r="A490" s="69" t="str">
        <v>Matched</v>
      </c>
      <c r="B490" s="67" t="str">
        <v>Cash In</v>
      </c>
      <c r="C490" s="67" t="str">
        <v>DEMO 220-66-11 kV G Cash in USD</v>
      </c>
      <c r="D490" s="67" t="str">
        <v>USD</v>
      </c>
      <c r="E490" s="67">
        <v>668</v>
      </c>
      <c r="F490" s="67" t="str">
        <v>ELECTRICAL WORKS / Spare Parts / 175 MVA Transformer</v>
      </c>
      <c r="G490" s="67" t="str">
        <v>Complete mechanism with motor for O.L.T.C</v>
      </c>
      <c r="H490" s="67" t="str">
        <v>Retention</v>
      </c>
      <c r="I490" s="67" t="str">
        <v>Cash In completion milestone</v>
      </c>
      <c r="J490" s="67" t="str">
        <v>BSKDGNGENGR07</v>
      </c>
      <c r="K490" s="67" t="str">
        <v>BSKDGNGENGR07</v>
      </c>
      <c r="L490" s="68">
        <v>46483</v>
      </c>
      <c r="M490" s="68">
        <v>46483</v>
      </c>
      <c r="N490" s="67" t="str">
        <v>Project Completion</v>
      </c>
      <c r="O490" s="67" t="str">
        <v>Project Completion</v>
      </c>
    </row>
    <row r="491">
      <c r="A491" s="69" t="str">
        <v>Matched</v>
      </c>
      <c r="B491" s="67" t="str">
        <v>Cash In</v>
      </c>
      <c r="C491" s="67" t="str">
        <v>DEMO 220-66-11 kV G Cash in USD</v>
      </c>
      <c r="D491" s="67" t="str">
        <v>USD</v>
      </c>
      <c r="E491" s="67">
        <v>670</v>
      </c>
      <c r="F491" s="67" t="str">
        <v>ELECTRICAL WORKS / Spare Parts / 175 MVA Transformer</v>
      </c>
      <c r="G491" s="67" t="str">
        <v>Set of Buchholz relay</v>
      </c>
      <c r="H491" s="67" t="str">
        <v>Advanced Payment</v>
      </c>
      <c r="I491" s="67" t="str">
        <v>Cash In Advance Payment by currency</v>
      </c>
      <c r="J491" s="67" t="str">
        <v>BSKDGNGENGR05</v>
      </c>
      <c r="K491" s="67" t="str">
        <v>BSKDGNGENGR05</v>
      </c>
      <c r="L491" s="68">
        <v>46026</v>
      </c>
      <c r="M491" s="68">
        <v>46026</v>
      </c>
      <c r="N491" s="67" t="str">
        <v>Advanced Payment Foreign</v>
      </c>
      <c r="O491" s="67" t="str">
        <v>Advanced Payment Foreign</v>
      </c>
    </row>
    <row r="492">
      <c r="A492" s="69" t="str">
        <v>Matched</v>
      </c>
      <c r="B492" s="67" t="str">
        <v>Cash In</v>
      </c>
      <c r="C492" s="67" t="str">
        <v>DEMO 220-66-11 kV G Cash in USD</v>
      </c>
      <c r="D492" s="67" t="str">
        <v>USD</v>
      </c>
      <c r="E492" s="67">
        <v>671</v>
      </c>
      <c r="F492" s="67" t="str">
        <v>ELECTRICAL WORKS / Spare Parts / 175 MVA Transformer</v>
      </c>
      <c r="G492" s="67" t="str">
        <v>Set of Buchholz relay</v>
      </c>
      <c r="H492" s="67" t="str">
        <v>Site Delivery USD</v>
      </c>
      <c r="I492" s="67" t="str">
        <v>Cash In Site Delivery package: 175 MVA Transformer</v>
      </c>
      <c r="J492" s="67" t="str">
        <v>BSPRELGENT705</v>
      </c>
      <c r="K492" s="67" t="str">
        <v>BSPRELGENT705</v>
      </c>
      <c r="L492" s="68">
        <v>46274</v>
      </c>
      <c r="M492" s="68">
        <v>46274</v>
      </c>
      <c r="N492" s="67" t="str">
        <v>Delivery to Site  - Three phase transformer 175 MVA with all accessories.</v>
      </c>
      <c r="O492" s="67" t="str">
        <v>Delivery to Site  - Three phase transformer 175 MVA with all accessories.</v>
      </c>
    </row>
    <row r="493">
      <c r="A493" s="69" t="str">
        <v>Matched</v>
      </c>
      <c r="B493" s="67" t="str">
        <v>Cash In</v>
      </c>
      <c r="C493" s="67" t="str">
        <v>DEMO 220-66-11 kV G Cash in USD</v>
      </c>
      <c r="D493" s="67" t="str">
        <v>USD</v>
      </c>
      <c r="E493" s="67">
        <v>672</v>
      </c>
      <c r="F493" s="67" t="str">
        <v>ELECTRICAL WORKS / Spare Parts / 175 MVA Transformer</v>
      </c>
      <c r="G493" s="67" t="str">
        <v>Set of Buchholz relay</v>
      </c>
      <c r="H493" s="67" t="str">
        <v>Retention</v>
      </c>
      <c r="I493" s="67" t="str">
        <v>Cash In completion milestone</v>
      </c>
      <c r="J493" s="67" t="str">
        <v>BSKDGNGENGR07</v>
      </c>
      <c r="K493" s="67" t="str">
        <v>BSKDGNGENGR07</v>
      </c>
      <c r="L493" s="68">
        <v>46483</v>
      </c>
      <c r="M493" s="68">
        <v>46483</v>
      </c>
      <c r="N493" s="67" t="str">
        <v>Project Completion</v>
      </c>
      <c r="O493" s="67" t="str">
        <v>Project Completion</v>
      </c>
    </row>
    <row r="494">
      <c r="A494" s="69" t="str">
        <v>Matched</v>
      </c>
      <c r="B494" s="67" t="str">
        <v>Cash In</v>
      </c>
      <c r="C494" s="67" t="str">
        <v>DEMO 220-66-11 kV G Cash in USD</v>
      </c>
      <c r="D494" s="67" t="str">
        <v>USD</v>
      </c>
      <c r="E494" s="67">
        <v>674</v>
      </c>
      <c r="F494" s="67" t="str">
        <v>ELECTRICAL WORKS / Spare Parts / 175 MVA Transformer</v>
      </c>
      <c r="G494" s="67" t="str">
        <v>Set of temp. indicator for oil &amp; winding</v>
      </c>
      <c r="H494" s="67" t="str">
        <v>Advanced Payment</v>
      </c>
      <c r="I494" s="67" t="str">
        <v>Cash In Advance Payment by currency</v>
      </c>
      <c r="J494" s="67" t="str">
        <v>BSKDGNGENGR05</v>
      </c>
      <c r="K494" s="67" t="str">
        <v>BSKDGNGENGR05</v>
      </c>
      <c r="L494" s="68">
        <v>46026</v>
      </c>
      <c r="M494" s="68">
        <v>46026</v>
      </c>
      <c r="N494" s="67" t="str">
        <v>Advanced Payment Foreign</v>
      </c>
      <c r="O494" s="67" t="str">
        <v>Advanced Payment Foreign</v>
      </c>
    </row>
    <row r="495">
      <c r="A495" s="69" t="str">
        <v>Matched</v>
      </c>
      <c r="B495" s="67" t="str">
        <v>Cash In</v>
      </c>
      <c r="C495" s="67" t="str">
        <v>DEMO 220-66-11 kV G Cash in USD</v>
      </c>
      <c r="D495" s="67" t="str">
        <v>USD</v>
      </c>
      <c r="E495" s="67">
        <v>675</v>
      </c>
      <c r="F495" s="67" t="str">
        <v>ELECTRICAL WORKS / Spare Parts / 175 MVA Transformer</v>
      </c>
      <c r="G495" s="67" t="str">
        <v>Set of temp. indicator for oil &amp; winding</v>
      </c>
      <c r="H495" s="67" t="str">
        <v>Site Delivery USD</v>
      </c>
      <c r="I495" s="67" t="str">
        <v>Cash In Site Delivery package: 175 MVA Transformer</v>
      </c>
      <c r="J495" s="67" t="str">
        <v>BSPRELGENT705</v>
      </c>
      <c r="K495" s="67" t="str">
        <v>BSPRELGENT705</v>
      </c>
      <c r="L495" s="68">
        <v>46274</v>
      </c>
      <c r="M495" s="68">
        <v>46274</v>
      </c>
      <c r="N495" s="67" t="str">
        <v>Delivery to Site  - Three phase transformer 175 MVA with all accessories.</v>
      </c>
      <c r="O495" s="67" t="str">
        <v>Delivery to Site  - Three phase transformer 175 MVA with all accessories.</v>
      </c>
    </row>
    <row r="496">
      <c r="A496" s="69" t="str">
        <v>Matched</v>
      </c>
      <c r="B496" s="67" t="str">
        <v>Cash In</v>
      </c>
      <c r="C496" s="67" t="str">
        <v>DEMO 220-66-11 kV G Cash in USD</v>
      </c>
      <c r="D496" s="67" t="str">
        <v>USD</v>
      </c>
      <c r="E496" s="67">
        <v>676</v>
      </c>
      <c r="F496" s="67" t="str">
        <v>ELECTRICAL WORKS / Spare Parts / 175 MVA Transformer</v>
      </c>
      <c r="G496" s="67" t="str">
        <v>Set of temp. indicator for oil &amp; winding</v>
      </c>
      <c r="H496" s="67" t="str">
        <v>Retention</v>
      </c>
      <c r="I496" s="67" t="str">
        <v>Cash In completion milestone</v>
      </c>
      <c r="J496" s="67" t="str">
        <v>BSKDGNGENGR07</v>
      </c>
      <c r="K496" s="67" t="str">
        <v>BSKDGNGENGR07</v>
      </c>
      <c r="L496" s="68">
        <v>46483</v>
      </c>
      <c r="M496" s="68">
        <v>46483</v>
      </c>
      <c r="N496" s="67" t="str">
        <v>Project Completion</v>
      </c>
      <c r="O496" s="67" t="str">
        <v>Project Completion</v>
      </c>
    </row>
    <row r="497">
      <c r="A497" s="69" t="str">
        <v>Matched</v>
      </c>
      <c r="B497" s="67" t="str">
        <v>Cash In</v>
      </c>
      <c r="C497" s="67" t="str">
        <v>DEMO 220-66-11 kV G Cash in USD</v>
      </c>
      <c r="D497" s="67" t="str">
        <v>USD</v>
      </c>
      <c r="E497" s="67">
        <v>678</v>
      </c>
      <c r="F497" s="67" t="str">
        <v>ELECTRICAL WORKS / Spare Parts / 175 MVA Transformer</v>
      </c>
      <c r="G497" s="67" t="str">
        <v>oil equivalent to 25 % of the first filling for one transformer</v>
      </c>
      <c r="H497" s="67" t="str">
        <v>Advanced Payment</v>
      </c>
      <c r="I497" s="67" t="str">
        <v>Cash In Advance Payment by currency</v>
      </c>
      <c r="J497" s="67" t="str">
        <v>BSKDGNGENGR05</v>
      </c>
      <c r="K497" s="67" t="str">
        <v>BSKDGNGENGR05</v>
      </c>
      <c r="L497" s="68">
        <v>46026</v>
      </c>
      <c r="M497" s="68">
        <v>46026</v>
      </c>
      <c r="N497" s="67" t="str">
        <v>Advanced Payment Foreign</v>
      </c>
      <c r="O497" s="67" t="str">
        <v>Advanced Payment Foreign</v>
      </c>
    </row>
    <row r="498">
      <c r="A498" s="69" t="str">
        <v>Matched</v>
      </c>
      <c r="B498" s="67" t="str">
        <v>Cash In</v>
      </c>
      <c r="C498" s="67" t="str">
        <v>DEMO 220-66-11 kV G Cash in USD</v>
      </c>
      <c r="D498" s="67" t="str">
        <v>USD</v>
      </c>
      <c r="E498" s="67">
        <v>679</v>
      </c>
      <c r="F498" s="67" t="str">
        <v>ELECTRICAL WORKS / Spare Parts / 175 MVA Transformer</v>
      </c>
      <c r="G498" s="67" t="str">
        <v>oil equivalent to 25 % of the first filling for one transformer</v>
      </c>
      <c r="H498" s="67" t="str">
        <v>Site Delivery USD</v>
      </c>
      <c r="I498" s="67" t="str">
        <v>Cash In Site Delivery package: 175 MVA Transformer</v>
      </c>
      <c r="J498" s="67" t="str">
        <v>BSPRELGENT705</v>
      </c>
      <c r="K498" s="67" t="str">
        <v>BSPRELGENT705</v>
      </c>
      <c r="L498" s="68">
        <v>46274</v>
      </c>
      <c r="M498" s="68">
        <v>46274</v>
      </c>
      <c r="N498" s="67" t="str">
        <v>Delivery to Site  - Three phase transformer 175 MVA with all accessories.</v>
      </c>
      <c r="O498" s="67" t="str">
        <v>Delivery to Site  - Three phase transformer 175 MVA with all accessories.</v>
      </c>
    </row>
    <row r="499">
      <c r="A499" s="69" t="str">
        <v>Matched</v>
      </c>
      <c r="B499" s="67" t="str">
        <v>Cash In</v>
      </c>
      <c r="C499" s="67" t="str">
        <v>DEMO 220-66-11 kV G Cash in USD</v>
      </c>
      <c r="D499" s="67" t="str">
        <v>USD</v>
      </c>
      <c r="E499" s="67">
        <v>680</v>
      </c>
      <c r="F499" s="67" t="str">
        <v>ELECTRICAL WORKS / Spare Parts / 175 MVA Transformer</v>
      </c>
      <c r="G499" s="67" t="str">
        <v>oil equivalent to 25 % of the first filling for one transformer</v>
      </c>
      <c r="H499" s="67" t="str">
        <v>Retention</v>
      </c>
      <c r="I499" s="67" t="str">
        <v>Cash In completion milestone</v>
      </c>
      <c r="J499" s="67" t="str">
        <v>BSKDGNGENGR07</v>
      </c>
      <c r="K499" s="67" t="str">
        <v>BSKDGNGENGR07</v>
      </c>
      <c r="L499" s="68">
        <v>46483</v>
      </c>
      <c r="M499" s="68">
        <v>46483</v>
      </c>
      <c r="N499" s="67" t="str">
        <v>Project Completion</v>
      </c>
      <c r="O499" s="67" t="str">
        <v>Project Completion</v>
      </c>
    </row>
    <row r="500">
      <c r="A500" s="69" t="str">
        <v>Matched</v>
      </c>
      <c r="B500" s="67" t="str">
        <v>Cash In</v>
      </c>
      <c r="C500" s="67" t="str">
        <v>DEMO 220-66-11 kV G Cash in USD</v>
      </c>
      <c r="D500" s="67" t="str">
        <v>USD</v>
      </c>
      <c r="E500" s="67">
        <v>683</v>
      </c>
      <c r="F500" s="67" t="str">
        <v>ELECTRICAL WORKS / Spare Parts / Outdoor Equipment</v>
      </c>
      <c r="G500" s="67" t="str">
        <v>One single phase 220 kV CCVT with ratio 220/√3/0.1/√3/0.1/√3/0.1/√3 kV.</v>
      </c>
      <c r="H500" s="67" t="str">
        <v>Advanced Payment</v>
      </c>
      <c r="I500" s="67" t="str">
        <v>Cash In Advance Payment by currency</v>
      </c>
      <c r="J500" s="67" t="str">
        <v>BSKDGNGENGR05</v>
      </c>
      <c r="K500" s="67" t="str">
        <v>BSKDGNGENGR05</v>
      </c>
      <c r="L500" s="68">
        <v>46026</v>
      </c>
      <c r="M500" s="68">
        <v>46026</v>
      </c>
      <c r="N500" s="67" t="str">
        <v>Advanced Payment Foreign</v>
      </c>
      <c r="O500" s="67" t="str">
        <v>Advanced Payment Foreign</v>
      </c>
    </row>
    <row r="501">
      <c r="A501" s="69" t="str">
        <v>Matched</v>
      </c>
      <c r="B501" s="67" t="str">
        <v>Cash In</v>
      </c>
      <c r="C501" s="67" t="str">
        <v>DEMO 220-66-11 kV G Cash in USD</v>
      </c>
      <c r="D501" s="67" t="str">
        <v>USD</v>
      </c>
      <c r="E501" s="67">
        <v>684</v>
      </c>
      <c r="F501" s="67" t="str">
        <v>ELECTRICAL WORKS / Spare Parts / Outdoor Equipment</v>
      </c>
      <c r="G501" s="67" t="str">
        <v>One single phase 220 kV CCVT with ratio 220/√3/0.1/√3/0.1/√3/0.1/√3 kV.</v>
      </c>
      <c r="H501" s="67" t="str">
        <v>Site Delivery USD</v>
      </c>
      <c r="I501" s="67" t="str">
        <v>Cash In Site Delivery item: Voltage Transformer</v>
      </c>
      <c r="J501" s="67" t="str">
        <v>BSPRELGENVT21</v>
      </c>
      <c r="K501" s="67" t="str">
        <v>BSPRELGENVT21</v>
      </c>
      <c r="L501" s="68">
        <v>46272</v>
      </c>
      <c r="M501" s="68">
        <v>46272</v>
      </c>
      <c r="N501" s="67" t="str">
        <v>Delivery to Site  - Voltage Transformer (CVT,VT)</v>
      </c>
      <c r="O501" s="67" t="str">
        <v>Delivery to Site  - Voltage Transformer (CVT,VT)</v>
      </c>
    </row>
    <row r="502">
      <c r="A502" s="69" t="str">
        <v>Matched</v>
      </c>
      <c r="B502" s="67" t="str">
        <v>Cash In</v>
      </c>
      <c r="C502" s="67" t="str">
        <v>DEMO 220-66-11 kV G Cash in USD</v>
      </c>
      <c r="D502" s="67" t="str">
        <v>USD</v>
      </c>
      <c r="E502" s="67">
        <v>685</v>
      </c>
      <c r="F502" s="67" t="str">
        <v>ELECTRICAL WORKS / Spare Parts / Outdoor Equipment</v>
      </c>
      <c r="G502" s="67" t="str">
        <v>One single phase 220 kV CCVT with ratio 220/√3/0.1/√3/0.1/√3/0.1/√3 kV.</v>
      </c>
      <c r="H502" s="67" t="str">
        <v>Retention</v>
      </c>
      <c r="I502" s="67" t="str">
        <v>Cash In completion milestone</v>
      </c>
      <c r="J502" s="67" t="str">
        <v>BSKDGNGENGR07</v>
      </c>
      <c r="K502" s="67" t="str">
        <v>BSKDGNGENGR07</v>
      </c>
      <c r="L502" s="68">
        <v>46483</v>
      </c>
      <c r="M502" s="68">
        <v>46483</v>
      </c>
      <c r="N502" s="67" t="str">
        <v>Project Completion</v>
      </c>
      <c r="O502" s="67" t="str">
        <v>Project Completion</v>
      </c>
    </row>
    <row r="503">
      <c r="A503" s="69" t="str">
        <v>Matched</v>
      </c>
      <c r="B503" s="67" t="str">
        <v>Cash In</v>
      </c>
      <c r="C503" s="67" t="str">
        <v>DEMO 220-66-11 kV G Cash in USD</v>
      </c>
      <c r="D503" s="67" t="str">
        <v>USD</v>
      </c>
      <c r="E503" s="67">
        <v>687</v>
      </c>
      <c r="F503" s="67" t="str">
        <v>ELECTRICAL WORKS / Spare Parts / Outdoor Equipment</v>
      </c>
      <c r="G503" s="67" t="str">
        <v>One single phase 220 kV neutral point Current Transformer</v>
      </c>
      <c r="H503" s="67" t="str">
        <v>Advanced Payment</v>
      </c>
      <c r="I503" s="67" t="str">
        <v>Cash In Advance Payment by currency</v>
      </c>
      <c r="J503" s="67" t="str">
        <v>BSKDGNGENGR05</v>
      </c>
      <c r="K503" s="67" t="str">
        <v>BSKDGNGENGR05</v>
      </c>
      <c r="L503" s="68">
        <v>46026</v>
      </c>
      <c r="M503" s="68">
        <v>46026</v>
      </c>
      <c r="N503" s="67" t="str">
        <v>Advanced Payment Foreign</v>
      </c>
      <c r="O503" s="67" t="str">
        <v>Advanced Payment Foreign</v>
      </c>
    </row>
    <row r="504">
      <c r="A504" s="69" t="str">
        <v>Matched</v>
      </c>
      <c r="B504" s="67" t="str">
        <v>Cash In</v>
      </c>
      <c r="C504" s="67" t="str">
        <v>DEMO 220-66-11 kV G Cash in USD</v>
      </c>
      <c r="D504" s="67" t="str">
        <v>USD</v>
      </c>
      <c r="E504" s="67">
        <v>688</v>
      </c>
      <c r="F504" s="67" t="str">
        <v>ELECTRICAL WORKS / Spare Parts / Outdoor Equipment</v>
      </c>
      <c r="G504" s="67" t="str">
        <v>One single phase 220 kV neutral point Current Transformer</v>
      </c>
      <c r="H504" s="67" t="str">
        <v>Site Delivery USD</v>
      </c>
      <c r="I504" s="67" t="str">
        <v>Cash In Site Delivery item: Current Transformers</v>
      </c>
      <c r="J504" s="67" t="str">
        <v>BSPRELGENCT19</v>
      </c>
      <c r="K504" s="67" t="str">
        <v>BSPRELGENCT19</v>
      </c>
      <c r="L504" s="68">
        <v>46272</v>
      </c>
      <c r="M504" s="68">
        <v>46272</v>
      </c>
      <c r="N504" s="67" t="str">
        <v>Delivery to Site  - Current Transformers</v>
      </c>
      <c r="O504" s="67" t="str">
        <v>Delivery to Site  - Current Transformers</v>
      </c>
    </row>
    <row r="505">
      <c r="A505" s="69" t="str">
        <v>Matched</v>
      </c>
      <c r="B505" s="67" t="str">
        <v>Cash In</v>
      </c>
      <c r="C505" s="67" t="str">
        <v>DEMO 220-66-11 kV G Cash in USD</v>
      </c>
      <c r="D505" s="67" t="str">
        <v>USD</v>
      </c>
      <c r="E505" s="67">
        <v>689</v>
      </c>
      <c r="F505" s="67" t="str">
        <v>ELECTRICAL WORKS / Spare Parts / Outdoor Equipment</v>
      </c>
      <c r="G505" s="67" t="str">
        <v>One single phase 220 kV neutral point Current Transformer</v>
      </c>
      <c r="H505" s="67" t="str">
        <v>Retention</v>
      </c>
      <c r="I505" s="67" t="str">
        <v>Cash In completion milestone</v>
      </c>
      <c r="J505" s="67" t="str">
        <v>BSKDGNGENGR07</v>
      </c>
      <c r="K505" s="67" t="str">
        <v>BSKDGNGENGR07</v>
      </c>
      <c r="L505" s="68">
        <v>46483</v>
      </c>
      <c r="M505" s="68">
        <v>46483</v>
      </c>
      <c r="N505" s="67" t="str">
        <v>Project Completion</v>
      </c>
      <c r="O505" s="67" t="str">
        <v>Project Completion</v>
      </c>
    </row>
    <row r="506">
      <c r="A506" s="69" t="str">
        <v>Matched</v>
      </c>
      <c r="B506" s="67" t="str">
        <v>Cash In</v>
      </c>
      <c r="C506" s="67" t="str">
        <v>DEMO 220-66-11 kV G Cash in USD</v>
      </c>
      <c r="D506" s="67" t="str">
        <v>USD</v>
      </c>
      <c r="E506" s="67">
        <v>691</v>
      </c>
      <c r="F506" s="67" t="str">
        <v>ELECTRICAL WORKS / Spare Parts / Outdoor Equipment</v>
      </c>
      <c r="G506" s="67" t="str">
        <v>One single phase 66 kV neutral point Current Transformer</v>
      </c>
      <c r="H506" s="67" t="str">
        <v>Advanced Payment</v>
      </c>
      <c r="I506" s="67" t="str">
        <v>Cash In Advance Payment by currency</v>
      </c>
      <c r="J506" s="67" t="str">
        <v>BSKDGNGENGR05</v>
      </c>
      <c r="K506" s="67" t="str">
        <v>BSKDGNGENGR05</v>
      </c>
      <c r="L506" s="68">
        <v>46026</v>
      </c>
      <c r="M506" s="68">
        <v>46026</v>
      </c>
      <c r="N506" s="67" t="str">
        <v>Advanced Payment Foreign</v>
      </c>
      <c r="O506" s="67" t="str">
        <v>Advanced Payment Foreign</v>
      </c>
    </row>
    <row r="507">
      <c r="A507" s="69" t="str">
        <v>Matched</v>
      </c>
      <c r="B507" s="67" t="str">
        <v>Cash In</v>
      </c>
      <c r="C507" s="67" t="str">
        <v>DEMO 220-66-11 kV G Cash in USD</v>
      </c>
      <c r="D507" s="67" t="str">
        <v>USD</v>
      </c>
      <c r="E507" s="67">
        <v>692</v>
      </c>
      <c r="F507" s="67" t="str">
        <v>ELECTRICAL WORKS / Spare Parts / Outdoor Equipment</v>
      </c>
      <c r="G507" s="67" t="str">
        <v>One single phase 66 kV neutral point Current Transformer</v>
      </c>
      <c r="H507" s="67" t="str">
        <v>Site Delivery USD</v>
      </c>
      <c r="I507" s="67" t="str">
        <v>Cash In Site Delivery item: Current Transformers</v>
      </c>
      <c r="J507" s="67" t="str">
        <v>BSPRELGENCT19</v>
      </c>
      <c r="K507" s="67" t="str">
        <v>BSPRELGENCT19</v>
      </c>
      <c r="L507" s="68">
        <v>46272</v>
      </c>
      <c r="M507" s="68">
        <v>46272</v>
      </c>
      <c r="N507" s="67" t="str">
        <v>Delivery to Site  - Current Transformers</v>
      </c>
      <c r="O507" s="67" t="str">
        <v>Delivery to Site  - Current Transformers</v>
      </c>
    </row>
    <row r="508">
      <c r="A508" s="69" t="str">
        <v>Matched</v>
      </c>
      <c r="B508" s="67" t="str">
        <v>Cash In</v>
      </c>
      <c r="C508" s="67" t="str">
        <v>DEMO 220-66-11 kV G Cash in USD</v>
      </c>
      <c r="D508" s="67" t="str">
        <v>USD</v>
      </c>
      <c r="E508" s="67">
        <v>693</v>
      </c>
      <c r="F508" s="67" t="str">
        <v>ELECTRICAL WORKS / Spare Parts / Outdoor Equipment</v>
      </c>
      <c r="G508" s="67" t="str">
        <v>One single phase 66 kV neutral point Current Transformer</v>
      </c>
      <c r="H508" s="67" t="str">
        <v>Retention</v>
      </c>
      <c r="I508" s="67" t="str">
        <v>Cash In completion milestone</v>
      </c>
      <c r="J508" s="67" t="str">
        <v>BSKDGNGENGR07</v>
      </c>
      <c r="K508" s="67" t="str">
        <v>BSKDGNGENGR07</v>
      </c>
      <c r="L508" s="68">
        <v>46483</v>
      </c>
      <c r="M508" s="68">
        <v>46483</v>
      </c>
      <c r="N508" s="67" t="str">
        <v>Project Completion</v>
      </c>
      <c r="O508" s="67" t="str">
        <v>Project Completion</v>
      </c>
    </row>
    <row r="509">
      <c r="A509" s="69" t="str">
        <v>Matched</v>
      </c>
      <c r="B509" s="67" t="str">
        <v>Cash In</v>
      </c>
      <c r="C509" s="67" t="str">
        <v>DEMO 220-66-11 kV G Cash in USD</v>
      </c>
      <c r="D509" s="67" t="str">
        <v>USD</v>
      </c>
      <c r="E509" s="67">
        <v>696</v>
      </c>
      <c r="F509" s="67" t="str">
        <v>ELECTRICAL WORKS / Spare Parts / Substation Control System (SCS)</v>
      </c>
      <c r="G509" s="67" t="str">
        <v>One type of each relay &amp; BCU/FM offered type for each 66, 220 and 22(11) kV level.</v>
      </c>
      <c r="H509" s="67" t="str">
        <v>Advanced Payment</v>
      </c>
      <c r="I509" s="67" t="str">
        <v>Cash In Advance Payment by currency</v>
      </c>
      <c r="J509" s="67" t="str">
        <v>BSKDGNGENGR05</v>
      </c>
      <c r="K509" s="67" t="str">
        <v>BSKDGNGENGR05</v>
      </c>
      <c r="L509" s="68">
        <v>46026</v>
      </c>
      <c r="M509" s="68">
        <v>46026</v>
      </c>
      <c r="N509" s="67" t="str">
        <v>Advanced Payment Foreign</v>
      </c>
      <c r="O509" s="67" t="str">
        <v>Advanced Payment Foreign</v>
      </c>
    </row>
    <row r="510">
      <c r="A510" s="69" t="str">
        <v>Matched</v>
      </c>
      <c r="B510" s="67" t="str">
        <v>Cash In</v>
      </c>
      <c r="C510" s="67" t="str">
        <v>DEMO 220-66-11 kV G Cash in USD</v>
      </c>
      <c r="D510" s="67" t="str">
        <v>USD</v>
      </c>
      <c r="E510" s="67">
        <v>697</v>
      </c>
      <c r="F510" s="67" t="str">
        <v>ELECTRICAL WORKS / Spare Parts / Substation Control System (SCS)</v>
      </c>
      <c r="G510" s="67" t="str">
        <v>One type of each relay &amp; BCU/FM offered type for each 66, 220 and 22(11) kV level.</v>
      </c>
      <c r="H510" s="67" t="str">
        <v>Site Delivery USD</v>
      </c>
      <c r="I510" s="67" t="str">
        <v>Cash In Site Delivery package: Substation Control System</v>
      </c>
      <c r="J510" s="67" t="str">
        <v>BSPRELGENCP13</v>
      </c>
      <c r="K510" s="67" t="str">
        <v>BSPRELGENCP13</v>
      </c>
      <c r="L510" s="68">
        <v>46295</v>
      </c>
      <c r="M510" s="68">
        <v>46295</v>
      </c>
      <c r="N510" s="67" t="str">
        <v>Delivery to Factory  - Control &amp; Protection System</v>
      </c>
      <c r="O510" s="67" t="str">
        <v>Delivery to Factory  - Control &amp; Protection System</v>
      </c>
    </row>
    <row r="511">
      <c r="A511" s="69" t="str">
        <v>Matched</v>
      </c>
      <c r="B511" s="67" t="str">
        <v>Cash In</v>
      </c>
      <c r="C511" s="67" t="str">
        <v>DEMO 220-66-11 kV G Cash in USD</v>
      </c>
      <c r="D511" s="67" t="str">
        <v>USD</v>
      </c>
      <c r="E511" s="67">
        <v>698</v>
      </c>
      <c r="F511" s="67" t="str">
        <v>ELECTRICAL WORKS / Spare Parts / Substation Control System (SCS)</v>
      </c>
      <c r="G511" s="67" t="str">
        <v>One type of each relay &amp; BCU/FM offered type for each 66, 220 and 22(11) kV level.</v>
      </c>
      <c r="H511" s="67" t="str">
        <v>Retention</v>
      </c>
      <c r="I511" s="67" t="str">
        <v>Cash In completion milestone</v>
      </c>
      <c r="J511" s="67" t="str">
        <v>BSKDGNGENGR07</v>
      </c>
      <c r="K511" s="67" t="str">
        <v>BSKDGNGENGR07</v>
      </c>
      <c r="L511" s="68">
        <v>46483</v>
      </c>
      <c r="M511" s="68">
        <v>46483</v>
      </c>
      <c r="N511" s="67" t="str">
        <v>Project Completion</v>
      </c>
      <c r="O511" s="67" t="str">
        <v>Project Completion</v>
      </c>
    </row>
    <row r="512">
      <c r="A512" s="69" t="str">
        <v>Matched</v>
      </c>
      <c r="B512" s="67" t="str">
        <v>Cash In</v>
      </c>
      <c r="C512" s="67" t="str">
        <v>DEMO 220-66-11 kV G Cash in USD</v>
      </c>
      <c r="D512" s="67" t="str">
        <v>USD</v>
      </c>
      <c r="E512" s="67">
        <v>700</v>
      </c>
      <c r="F512" s="67" t="str">
        <v>ELECTRICAL WORKS / Spare Parts / Substation Control System (SCS)</v>
      </c>
      <c r="G512" s="67" t="str">
        <v>One type of each test block/switch.</v>
      </c>
      <c r="H512" s="67" t="str">
        <v>Advanced Payment</v>
      </c>
      <c r="I512" s="67" t="str">
        <v>Cash In Advance Payment by currency</v>
      </c>
      <c r="J512" s="67" t="str">
        <v>BSKDGNGENGR05</v>
      </c>
      <c r="K512" s="67" t="str">
        <v>BSKDGNGENGR05</v>
      </c>
      <c r="L512" s="68">
        <v>46026</v>
      </c>
      <c r="M512" s="68">
        <v>46026</v>
      </c>
      <c r="N512" s="67" t="str">
        <v>Advanced Payment Foreign</v>
      </c>
      <c r="O512" s="67" t="str">
        <v>Advanced Payment Foreign</v>
      </c>
    </row>
    <row r="513">
      <c r="A513" s="69" t="str">
        <v>Matched</v>
      </c>
      <c r="B513" s="67" t="str">
        <v>Cash In</v>
      </c>
      <c r="C513" s="67" t="str">
        <v>DEMO 220-66-11 kV G Cash in USD</v>
      </c>
      <c r="D513" s="67" t="str">
        <v>USD</v>
      </c>
      <c r="E513" s="67">
        <v>701</v>
      </c>
      <c r="F513" s="67" t="str">
        <v>ELECTRICAL WORKS / Spare Parts / Substation Control System (SCS)</v>
      </c>
      <c r="G513" s="67" t="str">
        <v>One type of each test block/switch.</v>
      </c>
      <c r="H513" s="67" t="str">
        <v>Site Delivery USD</v>
      </c>
      <c r="I513" s="67" t="str">
        <v>Cash In Site Delivery package: Substation Control System</v>
      </c>
      <c r="J513" s="67" t="str">
        <v>BSPRELGENCP13</v>
      </c>
      <c r="K513" s="67" t="str">
        <v>BSPRELGENCP13</v>
      </c>
      <c r="L513" s="68">
        <v>46295</v>
      </c>
      <c r="M513" s="68">
        <v>46295</v>
      </c>
      <c r="N513" s="67" t="str">
        <v>Delivery to Factory  - Control &amp; Protection System</v>
      </c>
      <c r="O513" s="67" t="str">
        <v>Delivery to Factory  - Control &amp; Protection System</v>
      </c>
    </row>
    <row r="514">
      <c r="A514" s="69" t="str">
        <v>Matched</v>
      </c>
      <c r="B514" s="67" t="str">
        <v>Cash In</v>
      </c>
      <c r="C514" s="67" t="str">
        <v>DEMO 220-66-11 kV G Cash in USD</v>
      </c>
      <c r="D514" s="67" t="str">
        <v>USD</v>
      </c>
      <c r="E514" s="67">
        <v>702</v>
      </c>
      <c r="F514" s="67" t="str">
        <v>ELECTRICAL WORKS / Spare Parts / Substation Control System (SCS)</v>
      </c>
      <c r="G514" s="67" t="str">
        <v>One type of each test block/switch.</v>
      </c>
      <c r="H514" s="67" t="str">
        <v>Retention</v>
      </c>
      <c r="I514" s="67" t="str">
        <v>Cash In completion milestone</v>
      </c>
      <c r="J514" s="67" t="str">
        <v>BSKDGNGENGR07</v>
      </c>
      <c r="K514" s="67" t="str">
        <v>BSKDGNGENGR07</v>
      </c>
      <c r="L514" s="68">
        <v>46483</v>
      </c>
      <c r="M514" s="68">
        <v>46483</v>
      </c>
      <c r="N514" s="67" t="str">
        <v>Project Completion</v>
      </c>
      <c r="O514" s="67" t="str">
        <v>Project Completion</v>
      </c>
    </row>
    <row r="515">
      <c r="A515" s="69" t="str">
        <v>Matched</v>
      </c>
      <c r="B515" s="67" t="str">
        <v>Cash In</v>
      </c>
      <c r="C515" s="67" t="str">
        <v>DEMO 220-66-11 kV G Cash in USD</v>
      </c>
      <c r="D515" s="67" t="str">
        <v>USD</v>
      </c>
      <c r="E515" s="67">
        <v>704</v>
      </c>
      <c r="F515" s="67" t="str">
        <v>ELECTRICAL WORKS / Spare Parts / Substation Control System (SCS)</v>
      </c>
      <c r="G515" s="67" t="str">
        <v>10% of spare-terminal used in the offered panels.</v>
      </c>
      <c r="H515" s="67" t="str">
        <v>Advanced Payment</v>
      </c>
      <c r="I515" s="67" t="str">
        <v>Cash In Advance Payment by currency</v>
      </c>
      <c r="J515" s="67" t="str">
        <v>BSKDGNGENGR05</v>
      </c>
      <c r="K515" s="67" t="str">
        <v>BSKDGNGENGR05</v>
      </c>
      <c r="L515" s="68">
        <v>46026</v>
      </c>
      <c r="M515" s="68">
        <v>46026</v>
      </c>
      <c r="N515" s="67" t="str">
        <v>Advanced Payment Foreign</v>
      </c>
      <c r="O515" s="67" t="str">
        <v>Advanced Payment Foreign</v>
      </c>
    </row>
    <row r="516">
      <c r="A516" s="69" t="str">
        <v>Matched</v>
      </c>
      <c r="B516" s="67" t="str">
        <v>Cash In</v>
      </c>
      <c r="C516" s="67" t="str">
        <v>DEMO 220-66-11 kV G Cash in USD</v>
      </c>
      <c r="D516" s="67" t="str">
        <v>USD</v>
      </c>
      <c r="E516" s="67">
        <v>705</v>
      </c>
      <c r="F516" s="67" t="str">
        <v>ELECTRICAL WORKS / Spare Parts / Substation Control System (SCS)</v>
      </c>
      <c r="G516" s="67" t="str">
        <v>10% of spare-terminal used in the offered panels.</v>
      </c>
      <c r="H516" s="67" t="str">
        <v>Site Delivery USD</v>
      </c>
      <c r="I516" s="67" t="str">
        <v>Cash In Site Delivery package: Substation Control System</v>
      </c>
      <c r="J516" s="67" t="str">
        <v>BSPRELGENCP13</v>
      </c>
      <c r="K516" s="67" t="str">
        <v>BSPRELGENCP13</v>
      </c>
      <c r="L516" s="68">
        <v>46295</v>
      </c>
      <c r="M516" s="68">
        <v>46295</v>
      </c>
      <c r="N516" s="67" t="str">
        <v>Delivery to Factory  - Control &amp; Protection System</v>
      </c>
      <c r="O516" s="67" t="str">
        <v>Delivery to Factory  - Control &amp; Protection System</v>
      </c>
    </row>
    <row r="517">
      <c r="A517" s="69" t="str">
        <v>Matched</v>
      </c>
      <c r="B517" s="67" t="str">
        <v>Cash In</v>
      </c>
      <c r="C517" s="67" t="str">
        <v>DEMO 220-66-11 kV G Cash in USD</v>
      </c>
      <c r="D517" s="67" t="str">
        <v>USD</v>
      </c>
      <c r="E517" s="67">
        <v>706</v>
      </c>
      <c r="F517" s="67" t="str">
        <v>ELECTRICAL WORKS / Spare Parts / Substation Control System (SCS)</v>
      </c>
      <c r="G517" s="67" t="str">
        <v>10% of spare-terminal used in the offered panels.</v>
      </c>
      <c r="H517" s="67" t="str">
        <v>Retention</v>
      </c>
      <c r="I517" s="67" t="str">
        <v>Cash In completion milestone</v>
      </c>
      <c r="J517" s="67" t="str">
        <v>BSKDGNGENGR07</v>
      </c>
      <c r="K517" s="67" t="str">
        <v>BSKDGNGENGR07</v>
      </c>
      <c r="L517" s="68">
        <v>46483</v>
      </c>
      <c r="M517" s="68">
        <v>46483</v>
      </c>
      <c r="N517" s="67" t="str">
        <v>Project Completion</v>
      </c>
      <c r="O517" s="67" t="str">
        <v>Project Completion</v>
      </c>
    </row>
    <row r="518">
      <c r="A518" s="69" t="str">
        <v>Matched</v>
      </c>
      <c r="B518" s="67" t="str">
        <v>Cash In</v>
      </c>
      <c r="C518" s="67" t="str">
        <v>DEMO 220-66-11 kV G Cash in USD</v>
      </c>
      <c r="D518" s="67" t="str">
        <v>USD</v>
      </c>
      <c r="E518" s="67">
        <v>708</v>
      </c>
      <c r="F518" s="67" t="str">
        <v>ELECTRICAL WORKS / Spare Parts / Substation Control System (SCS)</v>
      </c>
      <c r="G518" s="67" t="str">
        <v>One of each type of metering instrument.</v>
      </c>
      <c r="H518" s="67" t="str">
        <v>Advanced Payment</v>
      </c>
      <c r="I518" s="67" t="str">
        <v>Cash In Advance Payment by currency</v>
      </c>
      <c r="J518" s="67" t="str">
        <v>BSKDGNGENGR05</v>
      </c>
      <c r="K518" s="67" t="str">
        <v>BSKDGNGENGR05</v>
      </c>
      <c r="L518" s="68">
        <v>46026</v>
      </c>
      <c r="M518" s="68">
        <v>46026</v>
      </c>
      <c r="N518" s="67" t="str">
        <v>Advanced Payment Foreign</v>
      </c>
      <c r="O518" s="67" t="str">
        <v>Advanced Payment Foreign</v>
      </c>
    </row>
    <row r="519">
      <c r="A519" s="69" t="str">
        <v>Matched</v>
      </c>
      <c r="B519" s="67" t="str">
        <v>Cash In</v>
      </c>
      <c r="C519" s="67" t="str">
        <v>DEMO 220-66-11 kV G Cash in USD</v>
      </c>
      <c r="D519" s="67" t="str">
        <v>USD</v>
      </c>
      <c r="E519" s="67">
        <v>709</v>
      </c>
      <c r="F519" s="67" t="str">
        <v>ELECTRICAL WORKS / Spare Parts / Substation Control System (SCS)</v>
      </c>
      <c r="G519" s="67" t="str">
        <v>One of each type of metering instrument.</v>
      </c>
      <c r="H519" s="67" t="str">
        <v>Site Delivery USD</v>
      </c>
      <c r="I519" s="67" t="str">
        <v>Cash In Site Delivery package: Substation Control System</v>
      </c>
      <c r="J519" s="67" t="str">
        <v>BSPRELGENCP13</v>
      </c>
      <c r="K519" s="67" t="str">
        <v>BSPRELGENCP13</v>
      </c>
      <c r="L519" s="68">
        <v>46295</v>
      </c>
      <c r="M519" s="68">
        <v>46295</v>
      </c>
      <c r="N519" s="67" t="str">
        <v>Delivery to Factory  - Control &amp; Protection System</v>
      </c>
      <c r="O519" s="67" t="str">
        <v>Delivery to Factory  - Control &amp; Protection System</v>
      </c>
    </row>
    <row r="520">
      <c r="A520" s="69" t="str">
        <v>Matched</v>
      </c>
      <c r="B520" s="67" t="str">
        <v>Cash In</v>
      </c>
      <c r="C520" s="67" t="str">
        <v>DEMO 220-66-11 kV G Cash in USD</v>
      </c>
      <c r="D520" s="67" t="str">
        <v>USD</v>
      </c>
      <c r="E520" s="67">
        <v>710</v>
      </c>
      <c r="F520" s="67" t="str">
        <v>ELECTRICAL WORKS / Spare Parts / Substation Control System (SCS)</v>
      </c>
      <c r="G520" s="67" t="str">
        <v>One of each type of metering instrument.</v>
      </c>
      <c r="H520" s="67" t="str">
        <v>Retention</v>
      </c>
      <c r="I520" s="67" t="str">
        <v>Cash In completion milestone</v>
      </c>
      <c r="J520" s="67" t="str">
        <v>BSKDGNGENGR07</v>
      </c>
      <c r="K520" s="67" t="str">
        <v>BSKDGNGENGR07</v>
      </c>
      <c r="L520" s="68">
        <v>46483</v>
      </c>
      <c r="M520" s="68">
        <v>46483</v>
      </c>
      <c r="N520" s="67" t="str">
        <v>Project Completion</v>
      </c>
      <c r="O520" s="67" t="str">
        <v>Project Completion</v>
      </c>
    </row>
    <row r="521">
      <c r="A521" s="69" t="str">
        <v>Matched</v>
      </c>
      <c r="B521" s="67" t="str">
        <v>Cash In</v>
      </c>
      <c r="C521" s="67" t="str">
        <v>DEMO 220-66-11 kV G Cash in USD</v>
      </c>
      <c r="D521" s="67" t="str">
        <v>USD</v>
      </c>
      <c r="E521" s="67">
        <v>712</v>
      </c>
      <c r="F521" s="67" t="str">
        <v>ELECTRICAL WORKS / Spare Parts / Substation Control System (SCS)</v>
      </c>
      <c r="G521" s="67" t="str">
        <v>One of each type of measuring instruments</v>
      </c>
      <c r="H521" s="67" t="str">
        <v>Advanced Payment</v>
      </c>
      <c r="I521" s="67" t="str">
        <v>Cash In Advance Payment by currency</v>
      </c>
      <c r="J521" s="67" t="str">
        <v>BSKDGNGENGR05</v>
      </c>
      <c r="K521" s="67" t="str">
        <v>BSKDGNGENGR05</v>
      </c>
      <c r="L521" s="68">
        <v>46026</v>
      </c>
      <c r="M521" s="68">
        <v>46026</v>
      </c>
      <c r="N521" s="67" t="str">
        <v>Advanced Payment Foreign</v>
      </c>
      <c r="O521" s="67" t="str">
        <v>Advanced Payment Foreign</v>
      </c>
    </row>
    <row r="522">
      <c r="A522" s="69" t="str">
        <v>Matched</v>
      </c>
      <c r="B522" s="67" t="str">
        <v>Cash In</v>
      </c>
      <c r="C522" s="67" t="str">
        <v>DEMO 220-66-11 kV G Cash in USD</v>
      </c>
      <c r="D522" s="67" t="str">
        <v>USD</v>
      </c>
      <c r="E522" s="67">
        <v>713</v>
      </c>
      <c r="F522" s="67" t="str">
        <v>ELECTRICAL WORKS / Spare Parts / Substation Control System (SCS)</v>
      </c>
      <c r="G522" s="67" t="str">
        <v>One of each type of measuring instruments</v>
      </c>
      <c r="H522" s="67" t="str">
        <v>Site Delivery USD</v>
      </c>
      <c r="I522" s="67" t="str">
        <v>Cash In Site Delivery package: Substation Control System</v>
      </c>
      <c r="J522" s="67" t="str">
        <v>BSPRELGENCP13</v>
      </c>
      <c r="K522" s="67" t="str">
        <v>BSPRELGENCP13</v>
      </c>
      <c r="L522" s="68">
        <v>46295</v>
      </c>
      <c r="M522" s="68">
        <v>46295</v>
      </c>
      <c r="N522" s="67" t="str">
        <v>Delivery to Factory  - Control &amp; Protection System</v>
      </c>
      <c r="O522" s="67" t="str">
        <v>Delivery to Factory  - Control &amp; Protection System</v>
      </c>
    </row>
    <row r="523">
      <c r="A523" s="69" t="str">
        <v>Matched</v>
      </c>
      <c r="B523" s="67" t="str">
        <v>Cash In</v>
      </c>
      <c r="C523" s="67" t="str">
        <v>DEMO 220-66-11 kV G Cash in USD</v>
      </c>
      <c r="D523" s="67" t="str">
        <v>USD</v>
      </c>
      <c r="E523" s="67">
        <v>714</v>
      </c>
      <c r="F523" s="67" t="str">
        <v>ELECTRICAL WORKS / Spare Parts / Substation Control System (SCS)</v>
      </c>
      <c r="G523" s="67" t="str">
        <v>One of each type of measuring instruments</v>
      </c>
      <c r="H523" s="67" t="str">
        <v>Retention</v>
      </c>
      <c r="I523" s="67" t="str">
        <v>Cash In completion milestone</v>
      </c>
      <c r="J523" s="67" t="str">
        <v>BSKDGNGENGR07</v>
      </c>
      <c r="K523" s="67" t="str">
        <v>BSKDGNGENGR07</v>
      </c>
      <c r="L523" s="68">
        <v>46483</v>
      </c>
      <c r="M523" s="68">
        <v>46483</v>
      </c>
      <c r="N523" s="67" t="str">
        <v>Project Completion</v>
      </c>
      <c r="O523" s="67" t="str">
        <v>Project Completion</v>
      </c>
    </row>
    <row r="524">
      <c r="A524" s="69" t="str">
        <v>Matched</v>
      </c>
      <c r="B524" s="67" t="str">
        <v>Cash In</v>
      </c>
      <c r="C524" s="67" t="str">
        <v>DEMO 220-66-11 kV G Cash in USD</v>
      </c>
      <c r="D524" s="67" t="str">
        <v>USD</v>
      </c>
      <c r="E524" s="67">
        <v>716</v>
      </c>
      <c r="F524" s="67" t="str">
        <v>ELECTRICAL WORKS / Spare Parts / Substation Control System (SCS)</v>
      </c>
      <c r="G524" s="67" t="str">
        <v>10% of signal lamps.</v>
      </c>
      <c r="H524" s="67" t="str">
        <v>Advanced Payment</v>
      </c>
      <c r="I524" s="67" t="str">
        <v>Cash In Advance Payment by currency</v>
      </c>
      <c r="J524" s="67" t="str">
        <v>BSKDGNGENGR05</v>
      </c>
      <c r="K524" s="67" t="str">
        <v>BSKDGNGENGR05</v>
      </c>
      <c r="L524" s="68">
        <v>46026</v>
      </c>
      <c r="M524" s="68">
        <v>46026</v>
      </c>
      <c r="N524" s="67" t="str">
        <v>Advanced Payment Foreign</v>
      </c>
      <c r="O524" s="67" t="str">
        <v>Advanced Payment Foreign</v>
      </c>
    </row>
    <row r="525">
      <c r="A525" s="69" t="str">
        <v>Matched</v>
      </c>
      <c r="B525" s="67" t="str">
        <v>Cash In</v>
      </c>
      <c r="C525" s="67" t="str">
        <v>DEMO 220-66-11 kV G Cash in USD</v>
      </c>
      <c r="D525" s="67" t="str">
        <v>USD</v>
      </c>
      <c r="E525" s="67">
        <v>717</v>
      </c>
      <c r="F525" s="67" t="str">
        <v>ELECTRICAL WORKS / Spare Parts / Substation Control System (SCS)</v>
      </c>
      <c r="G525" s="67" t="str">
        <v>10% of signal lamps.</v>
      </c>
      <c r="H525" s="67" t="str">
        <v>Site Delivery USD</v>
      </c>
      <c r="I525" s="67" t="str">
        <v>Cash In Site Delivery package: Substation Control System</v>
      </c>
      <c r="J525" s="67" t="str">
        <v>BSPRELGENCP13</v>
      </c>
      <c r="K525" s="67" t="str">
        <v>BSPRELGENCP13</v>
      </c>
      <c r="L525" s="68">
        <v>46295</v>
      </c>
      <c r="M525" s="68">
        <v>46295</v>
      </c>
      <c r="N525" s="67" t="str">
        <v>Delivery to Factory  - Control &amp; Protection System</v>
      </c>
      <c r="O525" s="67" t="str">
        <v>Delivery to Factory  - Control &amp; Protection System</v>
      </c>
    </row>
    <row r="526">
      <c r="A526" s="69" t="str">
        <v>Matched</v>
      </c>
      <c r="B526" s="67" t="str">
        <v>Cash In</v>
      </c>
      <c r="C526" s="67" t="str">
        <v>DEMO 220-66-11 kV G Cash in USD</v>
      </c>
      <c r="D526" s="67" t="str">
        <v>USD</v>
      </c>
      <c r="E526" s="67">
        <v>718</v>
      </c>
      <c r="F526" s="67" t="str">
        <v>ELECTRICAL WORKS / Spare Parts / Substation Control System (SCS)</v>
      </c>
      <c r="G526" s="67" t="str">
        <v>10% of signal lamps.</v>
      </c>
      <c r="H526" s="67" t="str">
        <v>Retention</v>
      </c>
      <c r="I526" s="67" t="str">
        <v>Cash In completion milestone</v>
      </c>
      <c r="J526" s="67" t="str">
        <v>BSKDGNGENGR07</v>
      </c>
      <c r="K526" s="67" t="str">
        <v>BSKDGNGENGR07</v>
      </c>
      <c r="L526" s="68">
        <v>46483</v>
      </c>
      <c r="M526" s="68">
        <v>46483</v>
      </c>
      <c r="N526" s="67" t="str">
        <v>Project Completion</v>
      </c>
      <c r="O526" s="67" t="str">
        <v>Project Completion</v>
      </c>
    </row>
    <row r="527">
      <c r="A527" s="69" t="str">
        <v>Matched</v>
      </c>
      <c r="B527" s="67" t="str">
        <v>Cash In</v>
      </c>
      <c r="C527" s="67" t="str">
        <v>DEMO 220-66-11 kV G Cash in USD</v>
      </c>
      <c r="D527" s="67" t="str">
        <v>USD</v>
      </c>
      <c r="E527" s="67">
        <v>720</v>
      </c>
      <c r="F527" s="67" t="str">
        <v>ELECTRICAL WORKS / Spare Parts / Substation Control System (SCS)</v>
      </c>
      <c r="G527" s="67" t="str">
        <v>10% of each type of auxiliary (trip relay, lockout relay T.C.S, DC supervision, bi stable, contactor etc.).</v>
      </c>
      <c r="H527" s="67" t="str">
        <v>Advanced Payment</v>
      </c>
      <c r="I527" s="67" t="str">
        <v>Cash In Advance Payment by currency</v>
      </c>
      <c r="J527" s="67" t="str">
        <v>BSKDGNGENGR05</v>
      </c>
      <c r="K527" s="67" t="str">
        <v>BSKDGNGENGR05</v>
      </c>
      <c r="L527" s="68">
        <v>46026</v>
      </c>
      <c r="M527" s="68">
        <v>46026</v>
      </c>
      <c r="N527" s="67" t="str">
        <v>Advanced Payment Foreign</v>
      </c>
      <c r="O527" s="67" t="str">
        <v>Advanced Payment Foreign</v>
      </c>
    </row>
    <row r="528">
      <c r="A528" s="69" t="str">
        <v>Matched</v>
      </c>
      <c r="B528" s="67" t="str">
        <v>Cash In</v>
      </c>
      <c r="C528" s="67" t="str">
        <v>DEMO 220-66-11 kV G Cash in USD</v>
      </c>
      <c r="D528" s="67" t="str">
        <v>USD</v>
      </c>
      <c r="E528" s="67">
        <v>721</v>
      </c>
      <c r="F528" s="67" t="str">
        <v>ELECTRICAL WORKS / Spare Parts / Substation Control System (SCS)</v>
      </c>
      <c r="G528" s="67" t="str">
        <v>10% of each type of auxiliary (trip relay, lockout relay T.C.S, DC supervision, bi stable, contactor etc.).</v>
      </c>
      <c r="H528" s="67" t="str">
        <v>Site Delivery USD</v>
      </c>
      <c r="I528" s="67" t="str">
        <v>Cash In Site Delivery package: Substation Control System</v>
      </c>
      <c r="J528" s="67" t="str">
        <v>BSPRELGENCP13</v>
      </c>
      <c r="K528" s="67" t="str">
        <v>BSPRELGENCP13</v>
      </c>
      <c r="L528" s="68">
        <v>46295</v>
      </c>
      <c r="M528" s="68">
        <v>46295</v>
      </c>
      <c r="N528" s="67" t="str">
        <v>Delivery to Factory  - Control &amp; Protection System</v>
      </c>
      <c r="O528" s="67" t="str">
        <v>Delivery to Factory  - Control &amp; Protection System</v>
      </c>
    </row>
    <row r="529">
      <c r="A529" s="69" t="str">
        <v>Matched</v>
      </c>
      <c r="B529" s="67" t="str">
        <v>Cash In</v>
      </c>
      <c r="C529" s="67" t="str">
        <v>DEMO 220-66-11 kV G Cash in USD</v>
      </c>
      <c r="D529" s="67" t="str">
        <v>USD</v>
      </c>
      <c r="E529" s="67">
        <v>722</v>
      </c>
      <c r="F529" s="67" t="str">
        <v>ELECTRICAL WORKS / Spare Parts / Substation Control System (SCS)</v>
      </c>
      <c r="G529" s="67" t="str">
        <v>10% of each type of auxiliary (trip relay, lockout relay T.C.S, DC supervision, bi stable, contactor etc.).</v>
      </c>
      <c r="H529" s="67" t="str">
        <v>Retention</v>
      </c>
      <c r="I529" s="67" t="str">
        <v>Cash In completion milestone</v>
      </c>
      <c r="J529" s="67" t="str">
        <v>BSKDGNGENGR07</v>
      </c>
      <c r="K529" s="67" t="str">
        <v>BSKDGNGENGR07</v>
      </c>
      <c r="L529" s="68">
        <v>46483</v>
      </c>
      <c r="M529" s="68">
        <v>46483</v>
      </c>
      <c r="N529" s="67" t="str">
        <v>Project Completion</v>
      </c>
      <c r="O529" s="67" t="str">
        <v>Project Completion</v>
      </c>
    </row>
    <row r="530">
      <c r="A530" s="69" t="str">
        <v>Matched</v>
      </c>
      <c r="B530" s="67" t="str">
        <v>Cash In</v>
      </c>
      <c r="C530" s="67" t="str">
        <v>DEMO 220-66-11 kV G Cash in USD</v>
      </c>
      <c r="D530" s="67" t="str">
        <v>USD</v>
      </c>
      <c r="E530" s="67">
        <v>724</v>
      </c>
      <c r="F530" s="67" t="str">
        <v>ELECTRICAL WORKS / Spare Parts / Substation Control System (SCS)</v>
      </c>
      <c r="G530" s="67" t="str">
        <v>One bus bar/BF bay unit</v>
      </c>
      <c r="H530" s="67" t="str">
        <v>Advanced Payment</v>
      </c>
      <c r="I530" s="67" t="str">
        <v>Cash In Advance Payment by currency</v>
      </c>
      <c r="J530" s="67" t="str">
        <v>BSKDGNGENGR05</v>
      </c>
      <c r="K530" s="67" t="str">
        <v>BSKDGNGENGR05</v>
      </c>
      <c r="L530" s="68">
        <v>46026</v>
      </c>
      <c r="M530" s="68">
        <v>46026</v>
      </c>
      <c r="N530" s="67" t="str">
        <v>Advanced Payment Foreign</v>
      </c>
      <c r="O530" s="67" t="str">
        <v>Advanced Payment Foreign</v>
      </c>
    </row>
    <row r="531">
      <c r="A531" s="69" t="str">
        <v>Matched</v>
      </c>
      <c r="B531" s="67" t="str">
        <v>Cash In</v>
      </c>
      <c r="C531" s="67" t="str">
        <v>DEMO 220-66-11 kV G Cash in USD</v>
      </c>
      <c r="D531" s="67" t="str">
        <v>USD</v>
      </c>
      <c r="E531" s="67">
        <v>725</v>
      </c>
      <c r="F531" s="67" t="str">
        <v>ELECTRICAL WORKS / Spare Parts / Substation Control System (SCS)</v>
      </c>
      <c r="G531" s="67" t="str">
        <v>One bus bar/BF bay unit</v>
      </c>
      <c r="H531" s="67" t="str">
        <v>Site Delivery USD</v>
      </c>
      <c r="I531" s="67" t="str">
        <v>Cash In Site Delivery package: Substation Control System</v>
      </c>
      <c r="J531" s="67" t="str">
        <v>BSPRELGENCP13</v>
      </c>
      <c r="K531" s="67" t="str">
        <v>BSPRELGENCP13</v>
      </c>
      <c r="L531" s="68">
        <v>46295</v>
      </c>
      <c r="M531" s="68">
        <v>46295</v>
      </c>
      <c r="N531" s="67" t="str">
        <v>Delivery to Factory  - Control &amp; Protection System</v>
      </c>
      <c r="O531" s="67" t="str">
        <v>Delivery to Factory  - Control &amp; Protection System</v>
      </c>
    </row>
    <row r="532">
      <c r="A532" s="69" t="str">
        <v>Matched</v>
      </c>
      <c r="B532" s="67" t="str">
        <v>Cash In</v>
      </c>
      <c r="C532" s="67" t="str">
        <v>DEMO 220-66-11 kV G Cash in USD</v>
      </c>
      <c r="D532" s="67" t="str">
        <v>USD</v>
      </c>
      <c r="E532" s="67">
        <v>726</v>
      </c>
      <c r="F532" s="67" t="str">
        <v>ELECTRICAL WORKS / Spare Parts / Substation Control System (SCS)</v>
      </c>
      <c r="G532" s="67" t="str">
        <v>One bus bar/BF bay unit</v>
      </c>
      <c r="H532" s="67" t="str">
        <v>Retention</v>
      </c>
      <c r="I532" s="67" t="str">
        <v>Cash In completion milestone</v>
      </c>
      <c r="J532" s="67" t="str">
        <v>BSKDGNGENGR07</v>
      </c>
      <c r="K532" s="67" t="str">
        <v>BSKDGNGENGR07</v>
      </c>
      <c r="L532" s="68">
        <v>46483</v>
      </c>
      <c r="M532" s="68">
        <v>46483</v>
      </c>
      <c r="N532" s="67" t="str">
        <v>Project Completion</v>
      </c>
      <c r="O532" s="67" t="str">
        <v>Project Completion</v>
      </c>
    </row>
    <row r="533">
      <c r="A533" s="69" t="str">
        <v>Matched</v>
      </c>
      <c r="B533" s="67" t="str">
        <v>Cash In</v>
      </c>
      <c r="C533" s="67" t="str">
        <v>DEMO 220-66-11 kV G Cash in USD</v>
      </c>
      <c r="D533" s="67" t="str">
        <v>USD</v>
      </c>
      <c r="E533" s="67">
        <v>728</v>
      </c>
      <c r="F533" s="67" t="str">
        <v>ELECTRICAL WORKS / Spare Parts / Substation Control System (SCS)</v>
      </c>
      <c r="G533" s="67" t="str">
        <v>One set of auxiliary switches from each supplied type</v>
      </c>
      <c r="H533" s="67" t="str">
        <v>Advanced Payment</v>
      </c>
      <c r="I533" s="67" t="str">
        <v>Cash In Advance Payment by currency</v>
      </c>
      <c r="J533" s="67" t="str">
        <v>BSKDGNGENGR05</v>
      </c>
      <c r="K533" s="67" t="str">
        <v>BSKDGNGENGR05</v>
      </c>
      <c r="L533" s="68">
        <v>46026</v>
      </c>
      <c r="M533" s="68">
        <v>46026</v>
      </c>
      <c r="N533" s="67" t="str">
        <v>Advanced Payment Foreign</v>
      </c>
      <c r="O533" s="67" t="str">
        <v>Advanced Payment Foreign</v>
      </c>
    </row>
    <row r="534">
      <c r="A534" s="69" t="str">
        <v>Matched</v>
      </c>
      <c r="B534" s="67" t="str">
        <v>Cash In</v>
      </c>
      <c r="C534" s="67" t="str">
        <v>DEMO 220-66-11 kV G Cash in USD</v>
      </c>
      <c r="D534" s="67" t="str">
        <v>USD</v>
      </c>
      <c r="E534" s="67">
        <v>729</v>
      </c>
      <c r="F534" s="67" t="str">
        <v>ELECTRICAL WORKS / Spare Parts / Substation Control System (SCS)</v>
      </c>
      <c r="G534" s="67" t="str">
        <v>One set of auxiliary switches from each supplied type</v>
      </c>
      <c r="H534" s="67" t="str">
        <v>Site Delivery USD</v>
      </c>
      <c r="I534" s="67" t="str">
        <v>Cash In Site Delivery package: Substation Control System</v>
      </c>
      <c r="J534" s="67" t="str">
        <v>BSPRELGENCP13</v>
      </c>
      <c r="K534" s="67" t="str">
        <v>BSPRELGENCP13</v>
      </c>
      <c r="L534" s="68">
        <v>46295</v>
      </c>
      <c r="M534" s="68">
        <v>46295</v>
      </c>
      <c r="N534" s="67" t="str">
        <v>Delivery to Factory  - Control &amp; Protection System</v>
      </c>
      <c r="O534" s="67" t="str">
        <v>Delivery to Factory  - Control &amp; Protection System</v>
      </c>
    </row>
    <row r="535">
      <c r="A535" s="69" t="str">
        <v>Matched</v>
      </c>
      <c r="B535" s="67" t="str">
        <v>Cash In</v>
      </c>
      <c r="C535" s="67" t="str">
        <v>DEMO 220-66-11 kV G Cash in USD</v>
      </c>
      <c r="D535" s="67" t="str">
        <v>USD</v>
      </c>
      <c r="E535" s="67">
        <v>730</v>
      </c>
      <c r="F535" s="67" t="str">
        <v>ELECTRICAL WORKS / Spare Parts / Substation Control System (SCS)</v>
      </c>
      <c r="G535" s="67" t="str">
        <v>One set of auxiliary switches from each supplied type</v>
      </c>
      <c r="H535" s="67" t="str">
        <v>Retention</v>
      </c>
      <c r="I535" s="67" t="str">
        <v>Cash In completion milestone</v>
      </c>
      <c r="J535" s="67" t="str">
        <v>BSKDGNGENGR07</v>
      </c>
      <c r="K535" s="67" t="str">
        <v>BSKDGNGENGR07</v>
      </c>
      <c r="L535" s="68">
        <v>46483</v>
      </c>
      <c r="M535" s="68">
        <v>46483</v>
      </c>
      <c r="N535" s="67" t="str">
        <v>Project Completion</v>
      </c>
      <c r="O535" s="67" t="str">
        <v>Project Completion</v>
      </c>
    </row>
    <row r="536">
      <c r="A536" s="69" t="str">
        <v>Matched</v>
      </c>
      <c r="B536" s="67" t="str">
        <v>Cash In</v>
      </c>
      <c r="C536" s="67" t="str">
        <v>DEMO 220-66-11 kV G Cash in USD</v>
      </c>
      <c r="D536" s="67" t="str">
        <v>USD</v>
      </c>
      <c r="E536" s="67">
        <v>732</v>
      </c>
      <c r="F536" s="67" t="str">
        <v>ELECTRICAL WORKS / Spare Parts / Substation Control System (SCS)</v>
      </c>
      <c r="G536" s="67" t="str">
        <v>One portable laptop</v>
      </c>
      <c r="H536" s="67" t="str">
        <v>Advanced Payment</v>
      </c>
      <c r="I536" s="67" t="str">
        <v>Cash In Advance Payment by currency</v>
      </c>
      <c r="J536" s="67" t="str">
        <v>BSKDGNGENGR05</v>
      </c>
      <c r="K536" s="67" t="str">
        <v>BSKDGNGENGR05</v>
      </c>
      <c r="L536" s="68">
        <v>46026</v>
      </c>
      <c r="M536" s="68">
        <v>46026</v>
      </c>
      <c r="N536" s="67" t="str">
        <v>Advanced Payment Foreign</v>
      </c>
      <c r="O536" s="67" t="str">
        <v>Advanced Payment Foreign</v>
      </c>
    </row>
    <row r="537">
      <c r="A537" s="69" t="str">
        <v>Matched</v>
      </c>
      <c r="B537" s="67" t="str">
        <v>Cash In</v>
      </c>
      <c r="C537" s="67" t="str">
        <v>DEMO 220-66-11 kV G Cash in USD</v>
      </c>
      <c r="D537" s="67" t="str">
        <v>USD</v>
      </c>
      <c r="E537" s="67">
        <v>733</v>
      </c>
      <c r="F537" s="67" t="str">
        <v>ELECTRICAL WORKS / Spare Parts / Substation Control System (SCS)</v>
      </c>
      <c r="G537" s="67" t="str">
        <v>One portable laptop</v>
      </c>
      <c r="H537" s="67" t="str">
        <v>Site Delivery USD</v>
      </c>
      <c r="I537" s="67" t="str">
        <v>Cash In Site Delivery package: Substation Control System</v>
      </c>
      <c r="J537" s="67" t="str">
        <v>BSPRELGENCP13</v>
      </c>
      <c r="K537" s="67" t="str">
        <v>BSPRELGENCP13</v>
      </c>
      <c r="L537" s="68">
        <v>46295</v>
      </c>
      <c r="M537" s="68">
        <v>46295</v>
      </c>
      <c r="N537" s="67" t="str">
        <v>Delivery to Factory  - Control &amp; Protection System</v>
      </c>
      <c r="O537" s="67" t="str">
        <v>Delivery to Factory  - Control &amp; Protection System</v>
      </c>
    </row>
    <row r="538">
      <c r="A538" s="69" t="str">
        <v>Matched</v>
      </c>
      <c r="B538" s="67" t="str">
        <v>Cash In</v>
      </c>
      <c r="C538" s="67" t="str">
        <v>DEMO 220-66-11 kV G Cash in USD</v>
      </c>
      <c r="D538" s="67" t="str">
        <v>USD</v>
      </c>
      <c r="E538" s="67">
        <v>734</v>
      </c>
      <c r="F538" s="67" t="str">
        <v>ELECTRICAL WORKS / Spare Parts / Substation Control System (SCS)</v>
      </c>
      <c r="G538" s="67" t="str">
        <v>One portable laptop</v>
      </c>
      <c r="H538" s="67" t="str">
        <v>Retention</v>
      </c>
      <c r="I538" s="67" t="str">
        <v>Cash In completion milestone</v>
      </c>
      <c r="J538" s="67" t="str">
        <v>BSKDGNGENGR07</v>
      </c>
      <c r="K538" s="67" t="str">
        <v>BSKDGNGENGR07</v>
      </c>
      <c r="L538" s="68">
        <v>46483</v>
      </c>
      <c r="M538" s="68">
        <v>46483</v>
      </c>
      <c r="N538" s="67" t="str">
        <v>Project Completion</v>
      </c>
      <c r="O538" s="67" t="str">
        <v>Project Completion</v>
      </c>
    </row>
    <row r="539">
      <c r="A539" s="69" t="str">
        <v>Matched</v>
      </c>
      <c r="B539" s="67" t="str">
        <v>Cash In</v>
      </c>
      <c r="C539" s="67" t="str">
        <v>DEMO 220-66-11 kV G Cash in USD</v>
      </c>
      <c r="D539" s="67" t="str">
        <v>USD</v>
      </c>
      <c r="E539" s="67">
        <v>736</v>
      </c>
      <c r="F539" s="67" t="str">
        <v>ELECTRICAL WORKS / Spare Parts / Substation Control System (SCS)</v>
      </c>
      <c r="G539" s="67" t="str">
        <v>Monitor from the supplied offered types.</v>
      </c>
      <c r="H539" s="67" t="str">
        <v>Advanced Payment</v>
      </c>
      <c r="I539" s="67" t="str">
        <v>Cash In Advance Payment by currency</v>
      </c>
      <c r="J539" s="67" t="str">
        <v>BSKDGNGENGR05</v>
      </c>
      <c r="K539" s="67" t="str">
        <v>BSKDGNGENGR05</v>
      </c>
      <c r="L539" s="68">
        <v>46026</v>
      </c>
      <c r="M539" s="68">
        <v>46026</v>
      </c>
      <c r="N539" s="67" t="str">
        <v>Advanced Payment Foreign</v>
      </c>
      <c r="O539" s="67" t="str">
        <v>Advanced Payment Foreign</v>
      </c>
    </row>
    <row r="540">
      <c r="A540" s="69" t="str">
        <v>Matched</v>
      </c>
      <c r="B540" s="67" t="str">
        <v>Cash In</v>
      </c>
      <c r="C540" s="67" t="str">
        <v>DEMO 220-66-11 kV G Cash in USD</v>
      </c>
      <c r="D540" s="67" t="str">
        <v>USD</v>
      </c>
      <c r="E540" s="67">
        <v>737</v>
      </c>
      <c r="F540" s="67" t="str">
        <v>ELECTRICAL WORKS / Spare Parts / Substation Control System (SCS)</v>
      </c>
      <c r="G540" s="67" t="str">
        <v>Monitor from the supplied offered types.</v>
      </c>
      <c r="H540" s="67" t="str">
        <v>Site Delivery USD</v>
      </c>
      <c r="I540" s="67" t="str">
        <v>Cash In Site Delivery package: Substation Control System</v>
      </c>
      <c r="J540" s="67" t="str">
        <v>BSPRELGENCP13</v>
      </c>
      <c r="K540" s="67" t="str">
        <v>BSPRELGENCP13</v>
      </c>
      <c r="L540" s="68">
        <v>46295</v>
      </c>
      <c r="M540" s="68">
        <v>46295</v>
      </c>
      <c r="N540" s="67" t="str">
        <v>Delivery to Factory  - Control &amp; Protection System</v>
      </c>
      <c r="O540" s="67" t="str">
        <v>Delivery to Factory  - Control &amp; Protection System</v>
      </c>
    </row>
    <row r="541">
      <c r="A541" s="69" t="str">
        <v>Matched</v>
      </c>
      <c r="B541" s="67" t="str">
        <v>Cash In</v>
      </c>
      <c r="C541" s="67" t="str">
        <v>DEMO 220-66-11 kV G Cash in USD</v>
      </c>
      <c r="D541" s="67" t="str">
        <v>USD</v>
      </c>
      <c r="E541" s="67">
        <v>738</v>
      </c>
      <c r="F541" s="67" t="str">
        <v>ELECTRICAL WORKS / Spare Parts / Substation Control System (SCS)</v>
      </c>
      <c r="G541" s="67" t="str">
        <v>Monitor from the supplied offered types.</v>
      </c>
      <c r="H541" s="67" t="str">
        <v>Retention</v>
      </c>
      <c r="I541" s="67" t="str">
        <v>Cash In completion milestone</v>
      </c>
      <c r="J541" s="67" t="str">
        <v>BSKDGNGENGR07</v>
      </c>
      <c r="K541" s="67" t="str">
        <v>BSKDGNGENGR07</v>
      </c>
      <c r="L541" s="68">
        <v>46483</v>
      </c>
      <c r="M541" s="68">
        <v>46483</v>
      </c>
      <c r="N541" s="67" t="str">
        <v>Project Completion</v>
      </c>
      <c r="O541" s="67" t="str">
        <v>Project Completion</v>
      </c>
    </row>
    <row r="542">
      <c r="A542" s="69" t="str">
        <v>Matched</v>
      </c>
      <c r="B542" s="67" t="str">
        <v>Cash In</v>
      </c>
      <c r="C542" s="67" t="str">
        <v>DEMO 220-66-11 kV G Cash in USD</v>
      </c>
      <c r="D542" s="67" t="str">
        <v>USD</v>
      </c>
      <c r="E542" s="67">
        <v>740</v>
      </c>
      <c r="F542" s="67" t="str">
        <v>ELECTRICAL WORKS / Spare Parts / Substation Control System (SCS)</v>
      </c>
      <c r="G542" s="67" t="str">
        <v>BCU having maximum number of digital and analogue I/Ps &amp; O/Ps cards from the supplied offered types for each voltage level.</v>
      </c>
      <c r="H542" s="67" t="str">
        <v>Advanced Payment</v>
      </c>
      <c r="I542" s="67" t="str">
        <v>Cash In Advance Payment by currency</v>
      </c>
      <c r="J542" s="67" t="str">
        <v>BSKDGNGENGR05</v>
      </c>
      <c r="K542" s="67" t="str">
        <v>BSKDGNGENGR05</v>
      </c>
      <c r="L542" s="68">
        <v>46026</v>
      </c>
      <c r="M542" s="68">
        <v>46026</v>
      </c>
      <c r="N542" s="67" t="str">
        <v>Advanced Payment Foreign</v>
      </c>
      <c r="O542" s="67" t="str">
        <v>Advanced Payment Foreign</v>
      </c>
    </row>
    <row r="543">
      <c r="A543" s="69" t="str">
        <v>Matched</v>
      </c>
      <c r="B543" s="67" t="str">
        <v>Cash In</v>
      </c>
      <c r="C543" s="67" t="str">
        <v>DEMO 220-66-11 kV G Cash in USD</v>
      </c>
      <c r="D543" s="67" t="str">
        <v>USD</v>
      </c>
      <c r="E543" s="67">
        <v>741</v>
      </c>
      <c r="F543" s="67" t="str">
        <v>ELECTRICAL WORKS / Spare Parts / Substation Control System (SCS)</v>
      </c>
      <c r="G543" s="67" t="str">
        <v>BCU having maximum number of digital and analogue I/Ps &amp; O/Ps cards from the supplied offered types for each voltage level.</v>
      </c>
      <c r="H543" s="67" t="str">
        <v>Site Delivery USD</v>
      </c>
      <c r="I543" s="67" t="str">
        <v>Cash In Site Delivery package: Substation Control System</v>
      </c>
      <c r="J543" s="67" t="str">
        <v>BSPRELGENCP13</v>
      </c>
      <c r="K543" s="67" t="str">
        <v>BSPRELGENCP13</v>
      </c>
      <c r="L543" s="68">
        <v>46295</v>
      </c>
      <c r="M543" s="68">
        <v>46295</v>
      </c>
      <c r="N543" s="67" t="str">
        <v>Delivery to Factory  - Control &amp; Protection System</v>
      </c>
      <c r="O543" s="67" t="str">
        <v>Delivery to Factory  - Control &amp; Protection System</v>
      </c>
    </row>
    <row r="544">
      <c r="A544" s="69" t="str">
        <v>Matched</v>
      </c>
      <c r="B544" s="67" t="str">
        <v>Cash In</v>
      </c>
      <c r="C544" s="67" t="str">
        <v>DEMO 220-66-11 kV G Cash in USD</v>
      </c>
      <c r="D544" s="67" t="str">
        <v>USD</v>
      </c>
      <c r="E544" s="67">
        <v>742</v>
      </c>
      <c r="F544" s="67" t="str">
        <v>ELECTRICAL WORKS / Spare Parts / Substation Control System (SCS)</v>
      </c>
      <c r="G544" s="67" t="str">
        <v>BCU having maximum number of digital and analogue I/Ps &amp; O/Ps cards from the supplied offered types for each voltage level.</v>
      </c>
      <c r="H544" s="67" t="str">
        <v>Retention</v>
      </c>
      <c r="I544" s="67" t="str">
        <v>Cash In completion milestone</v>
      </c>
      <c r="J544" s="67" t="str">
        <v>BSKDGNGENGR07</v>
      </c>
      <c r="K544" s="67" t="str">
        <v>BSKDGNGENGR07</v>
      </c>
      <c r="L544" s="68">
        <v>46483</v>
      </c>
      <c r="M544" s="68">
        <v>46483</v>
      </c>
      <c r="N544" s="67" t="str">
        <v>Project Completion</v>
      </c>
      <c r="O544" s="67" t="str">
        <v>Project Completion</v>
      </c>
    </row>
    <row r="545">
      <c r="A545" s="69" t="str">
        <v>Matched</v>
      </c>
      <c r="B545" s="67" t="str">
        <v>Cash In</v>
      </c>
      <c r="C545" s="67" t="str">
        <v>DEMO 220-66-11 kV G Cash in USD</v>
      </c>
      <c r="D545" s="67" t="str">
        <v>USD</v>
      </c>
      <c r="E545" s="67">
        <v>744</v>
      </c>
      <c r="F545" s="67" t="str">
        <v>ELECTRICAL WORKS / Spare Parts / Substation Control System (SCS)</v>
      </c>
      <c r="G545" s="67" t="str">
        <v>(FM) from the supplied offered types for medium voltage.</v>
      </c>
      <c r="H545" s="67" t="str">
        <v>Advanced Payment</v>
      </c>
      <c r="I545" s="67" t="str">
        <v>Cash In Advance Payment by currency</v>
      </c>
      <c r="J545" s="67" t="str">
        <v>BSKDGNGENGR05</v>
      </c>
      <c r="K545" s="67" t="str">
        <v>BSKDGNGENGR05</v>
      </c>
      <c r="L545" s="68">
        <v>46026</v>
      </c>
      <c r="M545" s="68">
        <v>46026</v>
      </c>
      <c r="N545" s="67" t="str">
        <v>Advanced Payment Foreign</v>
      </c>
      <c r="O545" s="67" t="str">
        <v>Advanced Payment Foreign</v>
      </c>
    </row>
    <row r="546">
      <c r="A546" s="69" t="str">
        <v>Matched</v>
      </c>
      <c r="B546" s="67" t="str">
        <v>Cash In</v>
      </c>
      <c r="C546" s="67" t="str">
        <v>DEMO 220-66-11 kV G Cash in USD</v>
      </c>
      <c r="D546" s="67" t="str">
        <v>USD</v>
      </c>
      <c r="E546" s="67">
        <v>745</v>
      </c>
      <c r="F546" s="67" t="str">
        <v>ELECTRICAL WORKS / Spare Parts / Substation Control System (SCS)</v>
      </c>
      <c r="G546" s="67" t="str">
        <v>(FM) from the supplied offered types for medium voltage.</v>
      </c>
      <c r="H546" s="67" t="str">
        <v>Site Delivery USD</v>
      </c>
      <c r="I546" s="67" t="str">
        <v>Cash In Site Delivery package: Substation Control System</v>
      </c>
      <c r="J546" s="67" t="str">
        <v>BSPRELGENCP13</v>
      </c>
      <c r="K546" s="67" t="str">
        <v>BSPRELGENCP13</v>
      </c>
      <c r="L546" s="68">
        <v>46295</v>
      </c>
      <c r="M546" s="68">
        <v>46295</v>
      </c>
      <c r="N546" s="67" t="str">
        <v>Delivery to Factory  - Control &amp; Protection System</v>
      </c>
      <c r="O546" s="67" t="str">
        <v>Delivery to Factory  - Control &amp; Protection System</v>
      </c>
    </row>
    <row r="547">
      <c r="A547" s="69" t="str">
        <v>Matched</v>
      </c>
      <c r="B547" s="67" t="str">
        <v>Cash In</v>
      </c>
      <c r="C547" s="67" t="str">
        <v>DEMO 220-66-11 kV G Cash in USD</v>
      </c>
      <c r="D547" s="67" t="str">
        <v>USD</v>
      </c>
      <c r="E547" s="67">
        <v>746</v>
      </c>
      <c r="F547" s="67" t="str">
        <v>ELECTRICAL WORKS / Spare Parts / Substation Control System (SCS)</v>
      </c>
      <c r="G547" s="67" t="str">
        <v>(FM) from the supplied offered types for medium voltage.</v>
      </c>
      <c r="H547" s="67" t="str">
        <v>Retention</v>
      </c>
      <c r="I547" s="67" t="str">
        <v>Cash In completion milestone</v>
      </c>
      <c r="J547" s="67" t="str">
        <v>BSKDGNGENGR07</v>
      </c>
      <c r="K547" s="67" t="str">
        <v>BSKDGNGENGR07</v>
      </c>
      <c r="L547" s="68">
        <v>46483</v>
      </c>
      <c r="M547" s="68">
        <v>46483</v>
      </c>
      <c r="N547" s="67" t="str">
        <v>Project Completion</v>
      </c>
      <c r="O547" s="67" t="str">
        <v>Project Completion</v>
      </c>
    </row>
    <row r="548">
      <c r="A548" s="69" t="str">
        <v>Matched</v>
      </c>
      <c r="B548" s="67" t="str">
        <v>Cash In</v>
      </c>
      <c r="C548" s="67" t="str">
        <v>DEMO 220-66-11 kV G Cash in USD</v>
      </c>
      <c r="D548" s="67" t="str">
        <v>USD</v>
      </c>
      <c r="E548" s="67">
        <v>748</v>
      </c>
      <c r="F548" s="67" t="str">
        <v>ELECTRICAL WORKS / Spare Parts / Substation Control System (SCS)</v>
      </c>
      <c r="G548" s="67" t="str">
        <v>Workstation</v>
      </c>
      <c r="H548" s="67" t="str">
        <v>Advanced Payment</v>
      </c>
      <c r="I548" s="67" t="str">
        <v>Cash In Advance Payment by currency</v>
      </c>
      <c r="J548" s="67" t="str">
        <v>BSKDGNGENGR05</v>
      </c>
      <c r="K548" s="67" t="str">
        <v>BSKDGNGENGR05</v>
      </c>
      <c r="L548" s="68">
        <v>46026</v>
      </c>
      <c r="M548" s="68">
        <v>46026</v>
      </c>
      <c r="N548" s="67" t="str">
        <v>Advanced Payment Foreign</v>
      </c>
      <c r="O548" s="67" t="str">
        <v>Advanced Payment Foreign</v>
      </c>
    </row>
    <row r="549">
      <c r="A549" s="69" t="str">
        <v>Matched</v>
      </c>
      <c r="B549" s="67" t="str">
        <v>Cash In</v>
      </c>
      <c r="C549" s="67" t="str">
        <v>DEMO 220-66-11 kV G Cash in USD</v>
      </c>
      <c r="D549" s="67" t="str">
        <v>USD</v>
      </c>
      <c r="E549" s="67">
        <v>749</v>
      </c>
      <c r="F549" s="67" t="str">
        <v>ELECTRICAL WORKS / Spare Parts / Substation Control System (SCS)</v>
      </c>
      <c r="G549" s="67" t="str">
        <v>Workstation</v>
      </c>
      <c r="H549" s="67" t="str">
        <v>Site Delivery USD</v>
      </c>
      <c r="I549" s="67" t="str">
        <v>Cash In Site Delivery package: Substation Control System</v>
      </c>
      <c r="J549" s="67" t="str">
        <v>BSPRELGENCP13</v>
      </c>
      <c r="K549" s="67" t="str">
        <v>BSPRELGENCP13</v>
      </c>
      <c r="L549" s="68">
        <v>46295</v>
      </c>
      <c r="M549" s="68">
        <v>46295</v>
      </c>
      <c r="N549" s="67" t="str">
        <v>Delivery to Factory  - Control &amp; Protection System</v>
      </c>
      <c r="O549" s="67" t="str">
        <v>Delivery to Factory  - Control &amp; Protection System</v>
      </c>
    </row>
    <row r="550">
      <c r="A550" s="69" t="str">
        <v>Matched</v>
      </c>
      <c r="B550" s="67" t="str">
        <v>Cash In</v>
      </c>
      <c r="C550" s="67" t="str">
        <v>DEMO 220-66-11 kV G Cash in USD</v>
      </c>
      <c r="D550" s="67" t="str">
        <v>USD</v>
      </c>
      <c r="E550" s="67">
        <v>750</v>
      </c>
      <c r="F550" s="67" t="str">
        <v>ELECTRICAL WORKS / Spare Parts / Substation Control System (SCS)</v>
      </c>
      <c r="G550" s="67" t="str">
        <v>Workstation</v>
      </c>
      <c r="H550" s="67" t="str">
        <v>Retention</v>
      </c>
      <c r="I550" s="67" t="str">
        <v>Cash In completion milestone</v>
      </c>
      <c r="J550" s="67" t="str">
        <v>BSKDGNGENGR07</v>
      </c>
      <c r="K550" s="67" t="str">
        <v>BSKDGNGENGR07</v>
      </c>
      <c r="L550" s="68">
        <v>46483</v>
      </c>
      <c r="M550" s="68">
        <v>46483</v>
      </c>
      <c r="N550" s="67" t="str">
        <v>Project Completion</v>
      </c>
      <c r="O550" s="67" t="str">
        <v>Project Completion</v>
      </c>
    </row>
    <row r="551">
      <c r="A551" s="69" t="str">
        <v>Matched</v>
      </c>
      <c r="B551" s="67" t="str">
        <v>Cash In</v>
      </c>
      <c r="C551" s="67" t="str">
        <v>DEMO 220-66-11 kV G Cash in USD</v>
      </c>
      <c r="D551" s="67" t="str">
        <v>USD</v>
      </c>
      <c r="E551" s="67">
        <v>752</v>
      </c>
      <c r="F551" s="67" t="str">
        <v>ELECTRICAL WORKS / Spare Parts / Substation Control System (SCS)</v>
      </c>
      <c r="G551" s="67" t="str">
        <v>Solid State Drives (SSD 1 TB)</v>
      </c>
      <c r="H551" s="67" t="str">
        <v>Advanced Payment</v>
      </c>
      <c r="I551" s="67" t="str">
        <v>Cash In Advance Payment by currency</v>
      </c>
      <c r="J551" s="67" t="str">
        <v>BSKDGNGENGR05</v>
      </c>
      <c r="K551" s="67" t="str">
        <v>BSKDGNGENGR05</v>
      </c>
      <c r="L551" s="68">
        <v>46026</v>
      </c>
      <c r="M551" s="68">
        <v>46026</v>
      </c>
      <c r="N551" s="67" t="str">
        <v>Advanced Payment Foreign</v>
      </c>
      <c r="O551" s="67" t="str">
        <v>Advanced Payment Foreign</v>
      </c>
    </row>
    <row r="552">
      <c r="A552" s="69" t="str">
        <v>Matched</v>
      </c>
      <c r="B552" s="67" t="str">
        <v>Cash In</v>
      </c>
      <c r="C552" s="67" t="str">
        <v>DEMO 220-66-11 kV G Cash in USD</v>
      </c>
      <c r="D552" s="67" t="str">
        <v>USD</v>
      </c>
      <c r="E552" s="67">
        <v>753</v>
      </c>
      <c r="F552" s="67" t="str">
        <v>ELECTRICAL WORKS / Spare Parts / Substation Control System (SCS)</v>
      </c>
      <c r="G552" s="67" t="str">
        <v>Solid State Drives (SSD 1 TB)</v>
      </c>
      <c r="H552" s="67" t="str">
        <v>Site Delivery USD</v>
      </c>
      <c r="I552" s="67" t="str">
        <v>Cash In Site Delivery package: Substation Control System</v>
      </c>
      <c r="J552" s="67" t="str">
        <v>BSPRELGENCP13</v>
      </c>
      <c r="K552" s="67" t="str">
        <v>BSPRELGENCP13</v>
      </c>
      <c r="L552" s="68">
        <v>46295</v>
      </c>
      <c r="M552" s="68">
        <v>46295</v>
      </c>
      <c r="N552" s="67" t="str">
        <v>Delivery to Factory  - Control &amp; Protection System</v>
      </c>
      <c r="O552" s="67" t="str">
        <v>Delivery to Factory  - Control &amp; Protection System</v>
      </c>
    </row>
    <row r="553">
      <c r="A553" s="69" t="str">
        <v>Matched</v>
      </c>
      <c r="B553" s="67" t="str">
        <v>Cash In</v>
      </c>
      <c r="C553" s="67" t="str">
        <v>DEMO 220-66-11 kV G Cash in USD</v>
      </c>
      <c r="D553" s="67" t="str">
        <v>USD</v>
      </c>
      <c r="E553" s="67">
        <v>754</v>
      </c>
      <c r="F553" s="67" t="str">
        <v>ELECTRICAL WORKS / Spare Parts / Substation Control System (SCS)</v>
      </c>
      <c r="G553" s="67" t="str">
        <v>Solid State Drives (SSD 1 TB)</v>
      </c>
      <c r="H553" s="67" t="str">
        <v>Retention</v>
      </c>
      <c r="I553" s="67" t="str">
        <v>Cash In completion milestone</v>
      </c>
      <c r="J553" s="67" t="str">
        <v>BSKDGNGENGR07</v>
      </c>
      <c r="K553" s="67" t="str">
        <v>BSKDGNGENGR07</v>
      </c>
      <c r="L553" s="68">
        <v>46483</v>
      </c>
      <c r="M553" s="68">
        <v>46483</v>
      </c>
      <c r="N553" s="67" t="str">
        <v>Project Completion</v>
      </c>
      <c r="O553" s="67" t="str">
        <v>Project Completion</v>
      </c>
    </row>
    <row r="554">
      <c r="A554" s="69" t="str">
        <v>Matched</v>
      </c>
      <c r="B554" s="67" t="str">
        <v>Cash In</v>
      </c>
      <c r="C554" s="67" t="str">
        <v>DEMO 220-66-11 kV G Cash in USD</v>
      </c>
      <c r="D554" s="67" t="str">
        <v>USD</v>
      </c>
      <c r="E554" s="67">
        <v>756</v>
      </c>
      <c r="F554" s="67" t="str">
        <v>ELECTRICAL WORKS / Spare Parts / Substation Control System (SCS)</v>
      </c>
      <c r="G554" s="67" t="str">
        <v>Power Supply for Server and one for Workstation</v>
      </c>
      <c r="H554" s="67" t="str">
        <v>Advanced Payment</v>
      </c>
      <c r="I554" s="67" t="str">
        <v>Cash In Advance Payment by currency</v>
      </c>
      <c r="J554" s="67" t="str">
        <v>BSKDGNGENGR05</v>
      </c>
      <c r="K554" s="67" t="str">
        <v>BSKDGNGENGR05</v>
      </c>
      <c r="L554" s="68">
        <v>46026</v>
      </c>
      <c r="M554" s="68">
        <v>46026</v>
      </c>
      <c r="N554" s="67" t="str">
        <v>Advanced Payment Foreign</v>
      </c>
      <c r="O554" s="67" t="str">
        <v>Advanced Payment Foreign</v>
      </c>
    </row>
    <row r="555">
      <c r="A555" s="69" t="str">
        <v>Matched</v>
      </c>
      <c r="B555" s="67" t="str">
        <v>Cash In</v>
      </c>
      <c r="C555" s="67" t="str">
        <v>DEMO 220-66-11 kV G Cash in USD</v>
      </c>
      <c r="D555" s="67" t="str">
        <v>USD</v>
      </c>
      <c r="E555" s="67">
        <v>757</v>
      </c>
      <c r="F555" s="67" t="str">
        <v>ELECTRICAL WORKS / Spare Parts / Substation Control System (SCS)</v>
      </c>
      <c r="G555" s="67" t="str">
        <v>Power Supply for Server and one for Workstation</v>
      </c>
      <c r="H555" s="67" t="str">
        <v>Site Delivery USD</v>
      </c>
      <c r="I555" s="67" t="str">
        <v>Cash In Site Delivery package: Substation Control System</v>
      </c>
      <c r="J555" s="67" t="str">
        <v>BSPRELGENCP13</v>
      </c>
      <c r="K555" s="67" t="str">
        <v>BSPRELGENCP13</v>
      </c>
      <c r="L555" s="68">
        <v>46295</v>
      </c>
      <c r="M555" s="68">
        <v>46295</v>
      </c>
      <c r="N555" s="67" t="str">
        <v>Delivery to Factory  - Control &amp; Protection System</v>
      </c>
      <c r="O555" s="67" t="str">
        <v>Delivery to Factory  - Control &amp; Protection System</v>
      </c>
    </row>
    <row r="556">
      <c r="A556" s="69" t="str">
        <v>Matched</v>
      </c>
      <c r="B556" s="67" t="str">
        <v>Cash In</v>
      </c>
      <c r="C556" s="67" t="str">
        <v>DEMO 220-66-11 kV G Cash in USD</v>
      </c>
      <c r="D556" s="67" t="str">
        <v>USD</v>
      </c>
      <c r="E556" s="67">
        <v>758</v>
      </c>
      <c r="F556" s="67" t="str">
        <v>ELECTRICAL WORKS / Spare Parts / Substation Control System (SCS)</v>
      </c>
      <c r="G556" s="67" t="str">
        <v>Power Supply for Server and one for Workstation</v>
      </c>
      <c r="H556" s="67" t="str">
        <v>Retention</v>
      </c>
      <c r="I556" s="67" t="str">
        <v>Cash In completion milestone</v>
      </c>
      <c r="J556" s="67" t="str">
        <v>BSKDGNGENGR07</v>
      </c>
      <c r="K556" s="67" t="str">
        <v>BSKDGNGENGR07</v>
      </c>
      <c r="L556" s="68">
        <v>46483</v>
      </c>
      <c r="M556" s="68">
        <v>46483</v>
      </c>
      <c r="N556" s="67" t="str">
        <v>Project Completion</v>
      </c>
      <c r="O556" s="67" t="str">
        <v>Project Completion</v>
      </c>
    </row>
    <row r="557">
      <c r="A557" s="69" t="str">
        <v>Matched</v>
      </c>
      <c r="B557" s="67" t="str">
        <v>Cash In</v>
      </c>
      <c r="C557" s="67" t="str">
        <v>DEMO 220-66-11 kV G Cash in USD</v>
      </c>
      <c r="D557" s="67" t="str">
        <v>USD</v>
      </c>
      <c r="E557" s="67">
        <v>760</v>
      </c>
      <c r="F557" s="67" t="str">
        <v>ELECTRICAL WORKS / Spare Parts / Substation Control System (SCS)</v>
      </c>
      <c r="G557" s="67" t="str">
        <v>Gateway</v>
      </c>
      <c r="H557" s="67" t="str">
        <v>Advanced Payment</v>
      </c>
      <c r="I557" s="67" t="str">
        <v>Cash In Advance Payment by currency</v>
      </c>
      <c r="J557" s="67" t="str">
        <v>BSKDGNGENGR05</v>
      </c>
      <c r="K557" s="67" t="str">
        <v>BSKDGNGENGR05</v>
      </c>
      <c r="L557" s="68">
        <v>46026</v>
      </c>
      <c r="M557" s="68">
        <v>46026</v>
      </c>
      <c r="N557" s="67" t="str">
        <v>Advanced Payment Foreign</v>
      </c>
      <c r="O557" s="67" t="str">
        <v>Advanced Payment Foreign</v>
      </c>
    </row>
    <row r="558">
      <c r="A558" s="69" t="str">
        <v>Matched</v>
      </c>
      <c r="B558" s="67" t="str">
        <v>Cash In</v>
      </c>
      <c r="C558" s="67" t="str">
        <v>DEMO 220-66-11 kV G Cash in USD</v>
      </c>
      <c r="D558" s="67" t="str">
        <v>USD</v>
      </c>
      <c r="E558" s="67">
        <v>761</v>
      </c>
      <c r="F558" s="67" t="str">
        <v>ELECTRICAL WORKS / Spare Parts / Substation Control System (SCS)</v>
      </c>
      <c r="G558" s="67" t="str">
        <v>Gateway</v>
      </c>
      <c r="H558" s="67" t="str">
        <v>Site Delivery USD</v>
      </c>
      <c r="I558" s="67" t="str">
        <v>Cash In Site Delivery package: Substation Control System</v>
      </c>
      <c r="J558" s="67" t="str">
        <v>BSPRELGENCP13</v>
      </c>
      <c r="K558" s="67" t="str">
        <v>BSPRELGENCP13</v>
      </c>
      <c r="L558" s="68">
        <v>46295</v>
      </c>
      <c r="M558" s="68">
        <v>46295</v>
      </c>
      <c r="N558" s="67" t="str">
        <v>Delivery to Factory  - Control &amp; Protection System</v>
      </c>
      <c r="O558" s="67" t="str">
        <v>Delivery to Factory  - Control &amp; Protection System</v>
      </c>
    </row>
    <row r="559">
      <c r="A559" s="69" t="str">
        <v>Matched</v>
      </c>
      <c r="B559" s="67" t="str">
        <v>Cash In</v>
      </c>
      <c r="C559" s="67" t="str">
        <v>DEMO 220-66-11 kV G Cash in USD</v>
      </c>
      <c r="D559" s="67" t="str">
        <v>USD</v>
      </c>
      <c r="E559" s="67">
        <v>762</v>
      </c>
      <c r="F559" s="67" t="str">
        <v>ELECTRICAL WORKS / Spare Parts / Substation Control System (SCS)</v>
      </c>
      <c r="G559" s="67" t="str">
        <v>Gateway</v>
      </c>
      <c r="H559" s="67" t="str">
        <v>Retention</v>
      </c>
      <c r="I559" s="67" t="str">
        <v>Cash In completion milestone</v>
      </c>
      <c r="J559" s="67" t="str">
        <v>BSKDGNGENGR07</v>
      </c>
      <c r="K559" s="67" t="str">
        <v>BSKDGNGENGR07</v>
      </c>
      <c r="L559" s="68">
        <v>46483</v>
      </c>
      <c r="M559" s="68">
        <v>46483</v>
      </c>
      <c r="N559" s="67" t="str">
        <v>Project Completion</v>
      </c>
      <c r="O559" s="67" t="str">
        <v>Project Completion</v>
      </c>
    </row>
    <row r="560">
      <c r="A560" s="69" t="str">
        <v>Matched</v>
      </c>
      <c r="B560" s="67" t="str">
        <v>Cash In</v>
      </c>
      <c r="C560" s="67" t="str">
        <v>DEMO 220-66-11 kV G Cash in USD</v>
      </c>
      <c r="D560" s="67" t="str">
        <v>USD</v>
      </c>
      <c r="E560" s="67">
        <v>764</v>
      </c>
      <c r="F560" s="67" t="str">
        <v>ELECTRICAL WORKS / Spare Parts / Substation Control System (SCS)</v>
      </c>
      <c r="G560" s="67" t="str">
        <v>Ethernet Switch</v>
      </c>
      <c r="H560" s="67" t="str">
        <v>Advanced Payment</v>
      </c>
      <c r="I560" s="67" t="str">
        <v>Cash In Advance Payment by currency</v>
      </c>
      <c r="J560" s="67" t="str">
        <v>BSKDGNGENGR05</v>
      </c>
      <c r="K560" s="67" t="str">
        <v>BSKDGNGENGR05</v>
      </c>
      <c r="L560" s="68">
        <v>46026</v>
      </c>
      <c r="M560" s="68">
        <v>46026</v>
      </c>
      <c r="N560" s="67" t="str">
        <v>Advanced Payment Foreign</v>
      </c>
      <c r="O560" s="67" t="str">
        <v>Advanced Payment Foreign</v>
      </c>
    </row>
    <row r="561">
      <c r="A561" s="69" t="str">
        <v>Matched</v>
      </c>
      <c r="B561" s="67" t="str">
        <v>Cash In</v>
      </c>
      <c r="C561" s="67" t="str">
        <v>DEMO 220-66-11 kV G Cash in USD</v>
      </c>
      <c r="D561" s="67" t="str">
        <v>USD</v>
      </c>
      <c r="E561" s="67">
        <v>765</v>
      </c>
      <c r="F561" s="67" t="str">
        <v>ELECTRICAL WORKS / Spare Parts / Substation Control System (SCS)</v>
      </c>
      <c r="G561" s="67" t="str">
        <v>Ethernet Switch</v>
      </c>
      <c r="H561" s="67" t="str">
        <v>Site Delivery USD</v>
      </c>
      <c r="I561" s="67" t="str">
        <v>Cash In Site Delivery package: Substation Control System</v>
      </c>
      <c r="J561" s="67" t="str">
        <v>BSPRELGENCP13</v>
      </c>
      <c r="K561" s="67" t="str">
        <v>BSPRELGENCP13</v>
      </c>
      <c r="L561" s="68">
        <v>46295</v>
      </c>
      <c r="M561" s="68">
        <v>46295</v>
      </c>
      <c r="N561" s="67" t="str">
        <v>Delivery to Factory  - Control &amp; Protection System</v>
      </c>
      <c r="O561" s="67" t="str">
        <v>Delivery to Factory  - Control &amp; Protection System</v>
      </c>
    </row>
    <row r="562">
      <c r="A562" s="69" t="str">
        <v>Matched</v>
      </c>
      <c r="B562" s="67" t="str">
        <v>Cash In</v>
      </c>
      <c r="C562" s="67" t="str">
        <v>DEMO 220-66-11 kV G Cash in USD</v>
      </c>
      <c r="D562" s="67" t="str">
        <v>USD</v>
      </c>
      <c r="E562" s="67">
        <v>766</v>
      </c>
      <c r="F562" s="67" t="str">
        <v>ELECTRICAL WORKS / Spare Parts / Substation Control System (SCS)</v>
      </c>
      <c r="G562" s="67" t="str">
        <v>Ethernet Switch</v>
      </c>
      <c r="H562" s="67" t="str">
        <v>Retention</v>
      </c>
      <c r="I562" s="67" t="str">
        <v>Cash In completion milestone</v>
      </c>
      <c r="J562" s="67" t="str">
        <v>BSKDGNGENGR07</v>
      </c>
      <c r="K562" s="67" t="str">
        <v>BSKDGNGENGR07</v>
      </c>
      <c r="L562" s="68">
        <v>46483</v>
      </c>
      <c r="M562" s="68">
        <v>46483</v>
      </c>
      <c r="N562" s="67" t="str">
        <v>Project Completion</v>
      </c>
      <c r="O562" s="67" t="str">
        <v>Project Completion</v>
      </c>
    </row>
    <row r="563">
      <c r="A563" s="69" t="str">
        <v>Matched</v>
      </c>
      <c r="B563" s="67" t="str">
        <v>Cash In</v>
      </c>
      <c r="C563" s="67" t="str">
        <v>DEMO 220-66-11 kV G Cash in USD</v>
      </c>
      <c r="D563" s="67" t="str">
        <v>USD</v>
      </c>
      <c r="E563" s="67">
        <v>768</v>
      </c>
      <c r="F563" s="67" t="str">
        <v>ELECTRICAL WORKS / Spare Parts / Substation Control System (SCS)</v>
      </c>
      <c r="G563" s="67" t="str">
        <v>Server</v>
      </c>
      <c r="H563" s="67" t="str">
        <v>Advanced Payment</v>
      </c>
      <c r="I563" s="67" t="str">
        <v>Cash In Advance Payment by currency</v>
      </c>
      <c r="J563" s="67" t="str">
        <v>BSKDGNGENGR05</v>
      </c>
      <c r="K563" s="67" t="str">
        <v>BSKDGNGENGR05</v>
      </c>
      <c r="L563" s="68">
        <v>46026</v>
      </c>
      <c r="M563" s="68">
        <v>46026</v>
      </c>
      <c r="N563" s="67" t="str">
        <v>Advanced Payment Foreign</v>
      </c>
      <c r="O563" s="67" t="str">
        <v>Advanced Payment Foreign</v>
      </c>
    </row>
    <row r="564">
      <c r="A564" s="69" t="str">
        <v>Matched</v>
      </c>
      <c r="B564" s="67" t="str">
        <v>Cash In</v>
      </c>
      <c r="C564" s="67" t="str">
        <v>DEMO 220-66-11 kV G Cash in USD</v>
      </c>
      <c r="D564" s="67" t="str">
        <v>USD</v>
      </c>
      <c r="E564" s="67">
        <v>769</v>
      </c>
      <c r="F564" s="67" t="str">
        <v>ELECTRICAL WORKS / Spare Parts / Substation Control System (SCS)</v>
      </c>
      <c r="G564" s="67" t="str">
        <v>Server</v>
      </c>
      <c r="H564" s="67" t="str">
        <v>Site Delivery USD</v>
      </c>
      <c r="I564" s="67" t="str">
        <v>Cash In Site Delivery package: Substation Control System</v>
      </c>
      <c r="J564" s="67" t="str">
        <v>BSPRELGENCP13</v>
      </c>
      <c r="K564" s="67" t="str">
        <v>BSPRELGENCP13</v>
      </c>
      <c r="L564" s="68">
        <v>46295</v>
      </c>
      <c r="M564" s="68">
        <v>46295</v>
      </c>
      <c r="N564" s="67" t="str">
        <v>Delivery to Factory  - Control &amp; Protection System</v>
      </c>
      <c r="O564" s="67" t="str">
        <v>Delivery to Factory  - Control &amp; Protection System</v>
      </c>
    </row>
    <row r="565">
      <c r="A565" s="69" t="str">
        <v>Matched</v>
      </c>
      <c r="B565" s="67" t="str">
        <v>Cash In</v>
      </c>
      <c r="C565" s="67" t="str">
        <v>DEMO 220-66-11 kV G Cash in USD</v>
      </c>
      <c r="D565" s="67" t="str">
        <v>USD</v>
      </c>
      <c r="E565" s="67">
        <v>770</v>
      </c>
      <c r="F565" s="67" t="str">
        <v>ELECTRICAL WORKS / Spare Parts / Substation Control System (SCS)</v>
      </c>
      <c r="G565" s="67" t="str">
        <v>Server</v>
      </c>
      <c r="H565" s="67" t="str">
        <v>Retention</v>
      </c>
      <c r="I565" s="67" t="str">
        <v>Cash In completion milestone</v>
      </c>
      <c r="J565" s="67" t="str">
        <v>BSKDGNGENGR07</v>
      </c>
      <c r="K565" s="67" t="str">
        <v>BSKDGNGENGR07</v>
      </c>
      <c r="L565" s="68">
        <v>46483</v>
      </c>
      <c r="M565" s="68">
        <v>46483</v>
      </c>
      <c r="N565" s="67" t="str">
        <v>Project Completion</v>
      </c>
      <c r="O565" s="67" t="str">
        <v>Project Completion</v>
      </c>
    </row>
    <row r="566">
      <c r="A566" s="69" t="str">
        <v>Matched</v>
      </c>
      <c r="B566" s="67" t="str">
        <v>Cash In</v>
      </c>
      <c r="C566" s="67" t="str">
        <v>DEMO 220-66-11 kV G Cash in USD</v>
      </c>
      <c r="D566" s="67" t="str">
        <v>USD</v>
      </c>
      <c r="E566" s="67">
        <v>772</v>
      </c>
      <c r="F566" s="67" t="str">
        <v>ELECTRICAL WORKS / Spare Parts / Substation Control System (SCS)</v>
      </c>
      <c r="G566" s="67" t="str">
        <v>GPS system with antenna</v>
      </c>
      <c r="H566" s="67" t="str">
        <v>Advanced Payment</v>
      </c>
      <c r="I566" s="67" t="str">
        <v>Cash In Advance Payment by currency</v>
      </c>
      <c r="J566" s="67" t="str">
        <v>BSKDGNGENGR05</v>
      </c>
      <c r="K566" s="67" t="str">
        <v>BSKDGNGENGR05</v>
      </c>
      <c r="L566" s="68">
        <v>46026</v>
      </c>
      <c r="M566" s="68">
        <v>46026</v>
      </c>
      <c r="N566" s="67" t="str">
        <v>Advanced Payment Foreign</v>
      </c>
      <c r="O566" s="67" t="str">
        <v>Advanced Payment Foreign</v>
      </c>
    </row>
    <row r="567">
      <c r="A567" s="69" t="str">
        <v>Matched</v>
      </c>
      <c r="B567" s="67" t="str">
        <v>Cash In</v>
      </c>
      <c r="C567" s="67" t="str">
        <v>DEMO 220-66-11 kV G Cash in USD</v>
      </c>
      <c r="D567" s="67" t="str">
        <v>USD</v>
      </c>
      <c r="E567" s="67">
        <v>773</v>
      </c>
      <c r="F567" s="67" t="str">
        <v>ELECTRICAL WORKS / Spare Parts / Substation Control System (SCS)</v>
      </c>
      <c r="G567" s="67" t="str">
        <v>GPS system with antenna</v>
      </c>
      <c r="H567" s="67" t="str">
        <v>Site Delivery USD</v>
      </c>
      <c r="I567" s="67" t="str">
        <v>Cash In Site Delivery package: Substation Control System</v>
      </c>
      <c r="J567" s="67" t="str">
        <v>BSPRELGENCP13</v>
      </c>
      <c r="K567" s="67" t="str">
        <v>BSPRELGENCP13</v>
      </c>
      <c r="L567" s="68">
        <v>46295</v>
      </c>
      <c r="M567" s="68">
        <v>46295</v>
      </c>
      <c r="N567" s="67" t="str">
        <v>Delivery to Factory  - Control &amp; Protection System</v>
      </c>
      <c r="O567" s="67" t="str">
        <v>Delivery to Factory  - Control &amp; Protection System</v>
      </c>
    </row>
    <row r="568">
      <c r="A568" s="69" t="str">
        <v>Matched</v>
      </c>
      <c r="B568" s="67" t="str">
        <v>Cash In</v>
      </c>
      <c r="C568" s="67" t="str">
        <v>DEMO 220-66-11 kV G Cash in USD</v>
      </c>
      <c r="D568" s="67" t="str">
        <v>USD</v>
      </c>
      <c r="E568" s="67">
        <v>774</v>
      </c>
      <c r="F568" s="67" t="str">
        <v>ELECTRICAL WORKS / Spare Parts / Substation Control System (SCS)</v>
      </c>
      <c r="G568" s="67" t="str">
        <v>GPS system with antenna</v>
      </c>
      <c r="H568" s="67" t="str">
        <v>Retention</v>
      </c>
      <c r="I568" s="67" t="str">
        <v>Cash In completion milestone</v>
      </c>
      <c r="J568" s="67" t="str">
        <v>BSKDGNGENGR07</v>
      </c>
      <c r="K568" s="67" t="str">
        <v>BSKDGNGENGR07</v>
      </c>
      <c r="L568" s="68">
        <v>46483</v>
      </c>
      <c r="M568" s="68">
        <v>46483</v>
      </c>
      <c r="N568" s="67" t="str">
        <v>Project Completion</v>
      </c>
      <c r="O568" s="67" t="str">
        <v>Project Completion</v>
      </c>
    </row>
    <row r="569">
      <c r="A569" s="69" t="str">
        <v>Matched</v>
      </c>
      <c r="B569" s="67" t="str">
        <v>Cash In</v>
      </c>
      <c r="C569" s="67" t="str">
        <v>DEMO 220-66-11 kV G Cash in USD</v>
      </c>
      <c r="D569" s="67" t="str">
        <v>USD</v>
      </c>
      <c r="E569" s="67">
        <v>776</v>
      </c>
      <c r="F569" s="67" t="str">
        <v>ELECTRICAL WORKS / Spare Parts / Substation Control System (SCS)</v>
      </c>
      <c r="G569" s="67" t="str">
        <v>The Contractor shall submit at least 10% spare parts from interfacing cables (optical &amp; electrical), etc.</v>
      </c>
      <c r="H569" s="67" t="str">
        <v>Advanced Payment</v>
      </c>
      <c r="I569" s="67" t="str">
        <v>Cash In Advance Payment by currency</v>
      </c>
      <c r="J569" s="67" t="str">
        <v>BSKDGNGENGR05</v>
      </c>
      <c r="K569" s="67" t="str">
        <v>BSKDGNGENGR05</v>
      </c>
      <c r="L569" s="68">
        <v>46026</v>
      </c>
      <c r="M569" s="68">
        <v>46026</v>
      </c>
      <c r="N569" s="67" t="str">
        <v>Advanced Payment Foreign</v>
      </c>
      <c r="O569" s="67" t="str">
        <v>Advanced Payment Foreign</v>
      </c>
    </row>
    <row r="570">
      <c r="A570" s="69" t="str">
        <v>Matched</v>
      </c>
      <c r="B570" s="67" t="str">
        <v>Cash In</v>
      </c>
      <c r="C570" s="67" t="str">
        <v>DEMO 220-66-11 kV G Cash in USD</v>
      </c>
      <c r="D570" s="67" t="str">
        <v>USD</v>
      </c>
      <c r="E570" s="67">
        <v>777</v>
      </c>
      <c r="F570" s="67" t="str">
        <v>ELECTRICAL WORKS / Spare Parts / Substation Control System (SCS)</v>
      </c>
      <c r="G570" s="67" t="str">
        <v>The Contractor shall submit at least 10% spare parts from interfacing cables (optical &amp; electrical), etc.</v>
      </c>
      <c r="H570" s="67" t="str">
        <v>Site Delivery USD</v>
      </c>
      <c r="I570" s="67" t="str">
        <v>Cash In Site Delivery package: Substation Control System</v>
      </c>
      <c r="J570" s="67" t="str">
        <v>BSPRELGENCP13</v>
      </c>
      <c r="K570" s="67" t="str">
        <v>BSPRELGENCP13</v>
      </c>
      <c r="L570" s="68">
        <v>46295</v>
      </c>
      <c r="M570" s="68">
        <v>46295</v>
      </c>
      <c r="N570" s="67" t="str">
        <v>Delivery to Factory  - Control &amp; Protection System</v>
      </c>
      <c r="O570" s="67" t="str">
        <v>Delivery to Factory  - Control &amp; Protection System</v>
      </c>
    </row>
    <row r="571">
      <c r="A571" s="69" t="str">
        <v>Matched</v>
      </c>
      <c r="B571" s="67" t="str">
        <v>Cash In</v>
      </c>
      <c r="C571" s="67" t="str">
        <v>DEMO 220-66-11 kV G Cash in USD</v>
      </c>
      <c r="D571" s="67" t="str">
        <v>USD</v>
      </c>
      <c r="E571" s="67">
        <v>778</v>
      </c>
      <c r="F571" s="67" t="str">
        <v>ELECTRICAL WORKS / Spare Parts / Substation Control System (SCS)</v>
      </c>
      <c r="G571" s="67" t="str">
        <v>The Contractor shall submit at least 10% spare parts from interfacing cables (optical &amp; electrical), etc.</v>
      </c>
      <c r="H571" s="67" t="str">
        <v>Retention</v>
      </c>
      <c r="I571" s="67" t="str">
        <v>Cash In completion milestone</v>
      </c>
      <c r="J571" s="67" t="str">
        <v>BSKDGNGENGR07</v>
      </c>
      <c r="K571" s="67" t="str">
        <v>BSKDGNGENGR07</v>
      </c>
      <c r="L571" s="68">
        <v>46483</v>
      </c>
      <c r="M571" s="68">
        <v>46483</v>
      </c>
      <c r="N571" s="67" t="str">
        <v>Project Completion</v>
      </c>
      <c r="O571" s="67" t="str">
        <v>Project Completion</v>
      </c>
    </row>
    <row r="572">
      <c r="A572" s="69" t="str">
        <v>Matched</v>
      </c>
      <c r="B572" s="67" t="str">
        <v>Cash In</v>
      </c>
      <c r="C572" s="67" t="str">
        <v>DEMO 220-66-11 kV G Cash in USD</v>
      </c>
      <c r="D572" s="67" t="str">
        <v>USD</v>
      </c>
      <c r="E572" s="67">
        <v>781</v>
      </c>
      <c r="F572" s="67" t="str">
        <v>ELECTRICAL WORKS / Spare Parts / Auxiliary Power Equipment</v>
      </c>
      <c r="G572" s="67" t="str">
        <v>Battery cells.</v>
      </c>
      <c r="H572" s="67" t="str">
        <v>Advanced Payment</v>
      </c>
      <c r="I572" s="67" t="str">
        <v>Cash In Advance Payment by currency</v>
      </c>
      <c r="J572" s="67" t="str">
        <v>BSKDGNGENGR05</v>
      </c>
      <c r="K572" s="67" t="str">
        <v>BSKDGNGENGR05</v>
      </c>
      <c r="L572" s="68">
        <v>46026</v>
      </c>
      <c r="M572" s="68">
        <v>46026</v>
      </c>
      <c r="N572" s="67" t="str">
        <v>Advanced Payment Foreign</v>
      </c>
      <c r="O572" s="67" t="str">
        <v>Advanced Payment Foreign</v>
      </c>
    </row>
    <row r="573">
      <c r="A573" s="69" t="str">
        <v>Matched</v>
      </c>
      <c r="B573" s="67" t="str">
        <v>Cash In</v>
      </c>
      <c r="C573" s="67" t="str">
        <v>DEMO 220-66-11 kV G Cash in USD</v>
      </c>
      <c r="D573" s="67" t="str">
        <v>USD</v>
      </c>
      <c r="E573" s="67">
        <v>782</v>
      </c>
      <c r="F573" s="67" t="str">
        <v>ELECTRICAL WORKS / Spare Parts / Auxiliary Power Equipment</v>
      </c>
      <c r="G573" s="67" t="str">
        <v>Battery cells.</v>
      </c>
      <c r="H573" s="67" t="str">
        <v>Site Delivery USD</v>
      </c>
      <c r="I573" s="67" t="str">
        <v>Cash In delivery meaning match</v>
      </c>
      <c r="J573" s="67" t="str">
        <v>BSPRELGENTL07</v>
      </c>
      <c r="K573" s="67" t="str">
        <v>BSPRELGENTL07</v>
      </c>
      <c r="L573" s="68">
        <v>46347</v>
      </c>
      <c r="M573" s="68">
        <v>46347</v>
      </c>
      <c r="N573" s="67" t="str">
        <v>Delivery to Site  - Complete Telecommunication System With All accessories and Spare Parts</v>
      </c>
      <c r="O573" s="67" t="str">
        <v>Delivery to Site  - Complete Telecommunication System With All accessories and Spare Parts</v>
      </c>
    </row>
    <row r="574">
      <c r="A574" s="69" t="str">
        <v>Matched</v>
      </c>
      <c r="B574" s="67" t="str">
        <v>Cash In</v>
      </c>
      <c r="C574" s="67" t="str">
        <v>DEMO 220-66-11 kV G Cash in USD</v>
      </c>
      <c r="D574" s="67" t="str">
        <v>USD</v>
      </c>
      <c r="E574" s="67">
        <v>783</v>
      </c>
      <c r="F574" s="67" t="str">
        <v>ELECTRICAL WORKS / Spare Parts / Auxiliary Power Equipment</v>
      </c>
      <c r="G574" s="67" t="str">
        <v>Battery cells.</v>
      </c>
      <c r="H574" s="67" t="str">
        <v>Retention</v>
      </c>
      <c r="I574" s="67" t="str">
        <v>Cash In completion milestone</v>
      </c>
      <c r="J574" s="67" t="str">
        <v>BSKDGNGENGR07</v>
      </c>
      <c r="K574" s="67" t="str">
        <v>BSKDGNGENGR07</v>
      </c>
      <c r="L574" s="68">
        <v>46483</v>
      </c>
      <c r="M574" s="68">
        <v>46483</v>
      </c>
      <c r="N574" s="67" t="str">
        <v>Project Completion</v>
      </c>
      <c r="O574" s="67" t="str">
        <v>Project Completion</v>
      </c>
    </row>
    <row r="575">
      <c r="A575" s="69" t="str">
        <v>Matched</v>
      </c>
      <c r="B575" s="67" t="str">
        <v>Cash In</v>
      </c>
      <c r="C575" s="67" t="str">
        <v>DEMO 220-66-11 kV G Cash in USD</v>
      </c>
      <c r="D575" s="67" t="str">
        <v>USD</v>
      </c>
      <c r="E575" s="67">
        <v>785</v>
      </c>
      <c r="F575" s="67" t="str">
        <v>ELECTRICAL WORKS / Spare Parts / Auxiliary Power Equipment</v>
      </c>
      <c r="G575" s="67" t="str">
        <v>Special Cables, sockets, adapter, cell connectors, etc.</v>
      </c>
      <c r="H575" s="67" t="str">
        <v>Advanced Payment</v>
      </c>
      <c r="I575" s="67" t="str">
        <v>Cash In Advance Payment by currency</v>
      </c>
      <c r="J575" s="67" t="str">
        <v>BSKDGNGENGR05</v>
      </c>
      <c r="K575" s="67" t="str">
        <v>BSKDGNGENGR05</v>
      </c>
      <c r="L575" s="68">
        <v>46026</v>
      </c>
      <c r="M575" s="68">
        <v>46026</v>
      </c>
      <c r="N575" s="67" t="str">
        <v>Advanced Payment Foreign</v>
      </c>
      <c r="O575" s="67" t="str">
        <v>Advanced Payment Foreign</v>
      </c>
    </row>
    <row r="576">
      <c r="A576" s="69" t="str">
        <v>Matched</v>
      </c>
      <c r="B576" s="67" t="str">
        <v>Cash In</v>
      </c>
      <c r="C576" s="67" t="str">
        <v>DEMO 220-66-11 kV G Cash in USD</v>
      </c>
      <c r="D576" s="67" t="str">
        <v>USD</v>
      </c>
      <c r="E576" s="67">
        <v>786</v>
      </c>
      <c r="F576" s="67" t="str">
        <v>ELECTRICAL WORKS / Spare Parts / Auxiliary Power Equipment</v>
      </c>
      <c r="G576" s="67" t="str">
        <v>Special Cables, sockets, adapter, cell connectors, etc.</v>
      </c>
      <c r="H576" s="67" t="str">
        <v>Site Delivery USD</v>
      </c>
      <c r="I576" s="67" t="str">
        <v>Cash In delivery meaning match</v>
      </c>
      <c r="J576" s="67" t="str">
        <v>BSPRELGENTL07</v>
      </c>
      <c r="K576" s="67" t="str">
        <v>BSPRELGENTL07</v>
      </c>
      <c r="L576" s="68">
        <v>46347</v>
      </c>
      <c r="M576" s="68">
        <v>46347</v>
      </c>
      <c r="N576" s="67" t="str">
        <v>Delivery to Site  - Complete Telecommunication System With All accessories and Spare Parts</v>
      </c>
      <c r="O576" s="67" t="str">
        <v>Delivery to Site  - Complete Telecommunication System With All accessories and Spare Parts</v>
      </c>
    </row>
    <row r="577">
      <c r="A577" s="69" t="str">
        <v>Matched</v>
      </c>
      <c r="B577" s="67" t="str">
        <v>Cash In</v>
      </c>
      <c r="C577" s="67" t="str">
        <v>DEMO 220-66-11 kV G Cash in USD</v>
      </c>
      <c r="D577" s="67" t="str">
        <v>USD</v>
      </c>
      <c r="E577" s="67">
        <v>787</v>
      </c>
      <c r="F577" s="67" t="str">
        <v>ELECTRICAL WORKS / Spare Parts / Auxiliary Power Equipment</v>
      </c>
      <c r="G577" s="67" t="str">
        <v>Special Cables, sockets, adapter, cell connectors, etc.</v>
      </c>
      <c r="H577" s="67" t="str">
        <v>Retention</v>
      </c>
      <c r="I577" s="67" t="str">
        <v>Cash In completion milestone</v>
      </c>
      <c r="J577" s="67" t="str">
        <v>BSKDGNGENGR07</v>
      </c>
      <c r="K577" s="67" t="str">
        <v>BSKDGNGENGR07</v>
      </c>
      <c r="L577" s="68">
        <v>46483</v>
      </c>
      <c r="M577" s="68">
        <v>46483</v>
      </c>
      <c r="N577" s="67" t="str">
        <v>Project Completion</v>
      </c>
      <c r="O577" s="67" t="str">
        <v>Project Completion</v>
      </c>
    </row>
    <row r="578">
      <c r="A578" s="69" t="str">
        <v>Matched</v>
      </c>
      <c r="B578" s="67" t="str">
        <v>Cash In</v>
      </c>
      <c r="C578" s="67" t="str">
        <v>DEMO 220-66-11 kV G Cash in USD</v>
      </c>
      <c r="D578" s="67" t="str">
        <v>USD</v>
      </c>
      <c r="E578" s="67">
        <v>789</v>
      </c>
      <c r="F578" s="67" t="str">
        <v>ELECTRICAL WORKS / Spare Parts / Auxiliary Power Equipment</v>
      </c>
      <c r="G578" s="67" t="str">
        <v>Control box</v>
      </c>
      <c r="H578" s="67" t="str">
        <v>Advanced Payment</v>
      </c>
      <c r="I578" s="67" t="str">
        <v>Cash In Advance Payment by currency</v>
      </c>
      <c r="J578" s="67" t="str">
        <v>BSKDGNGENGR05</v>
      </c>
      <c r="K578" s="67" t="str">
        <v>BSKDGNGENGR05</v>
      </c>
      <c r="L578" s="68">
        <v>46026</v>
      </c>
      <c r="M578" s="68">
        <v>46026</v>
      </c>
      <c r="N578" s="67" t="str">
        <v>Advanced Payment Foreign</v>
      </c>
      <c r="O578" s="67" t="str">
        <v>Advanced Payment Foreign</v>
      </c>
    </row>
    <row r="579">
      <c r="A579" s="69" t="str">
        <v>Matched</v>
      </c>
      <c r="B579" s="67" t="str">
        <v>Cash In</v>
      </c>
      <c r="C579" s="67" t="str">
        <v>DEMO 220-66-11 kV G Cash in USD</v>
      </c>
      <c r="D579" s="67" t="str">
        <v>USD</v>
      </c>
      <c r="E579" s="67">
        <v>790</v>
      </c>
      <c r="F579" s="67" t="str">
        <v>ELECTRICAL WORKS / Spare Parts / Auxiliary Power Equipment</v>
      </c>
      <c r="G579" s="67" t="str">
        <v>Control box</v>
      </c>
      <c r="H579" s="67" t="str">
        <v>Site Delivery USD</v>
      </c>
      <c r="I579" s="67" t="str">
        <v>Cash In delivery meaning match</v>
      </c>
      <c r="J579" s="67" t="str">
        <v>BSPRELGENTL07</v>
      </c>
      <c r="K579" s="67" t="str">
        <v>BSPRELGENTL07</v>
      </c>
      <c r="L579" s="68">
        <v>46347</v>
      </c>
      <c r="M579" s="68">
        <v>46347</v>
      </c>
      <c r="N579" s="67" t="str">
        <v>Delivery to Site  - Complete Telecommunication System With All accessories and Spare Parts</v>
      </c>
      <c r="O579" s="67" t="str">
        <v>Delivery to Site  - Complete Telecommunication System With All accessories and Spare Parts</v>
      </c>
    </row>
    <row r="580">
      <c r="A580" s="69" t="str">
        <v>Matched</v>
      </c>
      <c r="B580" s="67" t="str">
        <v>Cash In</v>
      </c>
      <c r="C580" s="67" t="str">
        <v>DEMO 220-66-11 kV G Cash in USD</v>
      </c>
      <c r="D580" s="67" t="str">
        <v>USD</v>
      </c>
      <c r="E580" s="67">
        <v>791</v>
      </c>
      <c r="F580" s="67" t="str">
        <v>ELECTRICAL WORKS / Spare Parts / Auxiliary Power Equipment</v>
      </c>
      <c r="G580" s="67" t="str">
        <v>Control box</v>
      </c>
      <c r="H580" s="67" t="str">
        <v>Retention</v>
      </c>
      <c r="I580" s="67" t="str">
        <v>Cash In completion milestone</v>
      </c>
      <c r="J580" s="67" t="str">
        <v>BSKDGNGENGR07</v>
      </c>
      <c r="K580" s="67" t="str">
        <v>BSKDGNGENGR07</v>
      </c>
      <c r="L580" s="68">
        <v>46483</v>
      </c>
      <c r="M580" s="68">
        <v>46483</v>
      </c>
      <c r="N580" s="67" t="str">
        <v>Project Completion</v>
      </c>
      <c r="O580" s="67" t="str">
        <v>Project Completion</v>
      </c>
    </row>
    <row r="581">
      <c r="A581" s="69" t="str">
        <v>Matched</v>
      </c>
      <c r="B581" s="67" t="str">
        <v>Cash In</v>
      </c>
      <c r="C581" s="67" t="str">
        <v>DEMO 220-66-11 kV G Cash in USD</v>
      </c>
      <c r="D581" s="67" t="str">
        <v>USD</v>
      </c>
      <c r="E581" s="67">
        <v>793</v>
      </c>
      <c r="F581" s="67" t="str">
        <v>ELECTRICAL WORKS / Spare Parts / Auxiliary Power Equipment</v>
      </c>
      <c r="G581" s="67" t="str">
        <v>Capacitor unit</v>
      </c>
      <c r="H581" s="67" t="str">
        <v>Advanced Payment</v>
      </c>
      <c r="I581" s="67" t="str">
        <v>Cash In Advance Payment by currency</v>
      </c>
      <c r="J581" s="67" t="str">
        <v>BSKDGNGENGR05</v>
      </c>
      <c r="K581" s="67" t="str">
        <v>BSKDGNGENGR05</v>
      </c>
      <c r="L581" s="68">
        <v>46026</v>
      </c>
      <c r="M581" s="68">
        <v>46026</v>
      </c>
      <c r="N581" s="67" t="str">
        <v>Advanced Payment Foreign</v>
      </c>
      <c r="O581" s="67" t="str">
        <v>Advanced Payment Foreign</v>
      </c>
    </row>
    <row r="582">
      <c r="A582" s="69" t="str">
        <v>Matched</v>
      </c>
      <c r="B582" s="67" t="str">
        <v>Cash In</v>
      </c>
      <c r="C582" s="67" t="str">
        <v>DEMO 220-66-11 kV G Cash in USD</v>
      </c>
      <c r="D582" s="67" t="str">
        <v>USD</v>
      </c>
      <c r="E582" s="67">
        <v>794</v>
      </c>
      <c r="F582" s="67" t="str">
        <v>ELECTRICAL WORKS / Spare Parts / Auxiliary Power Equipment</v>
      </c>
      <c r="G582" s="67" t="str">
        <v>Capacitor unit</v>
      </c>
      <c r="H582" s="67" t="str">
        <v>Site Delivery USD</v>
      </c>
      <c r="I582" s="67" t="str">
        <v>Cash In delivery meaning match</v>
      </c>
      <c r="J582" s="67" t="str">
        <v>BSPRELGENTL07</v>
      </c>
      <c r="K582" s="67" t="str">
        <v>BSPRELGENTL07</v>
      </c>
      <c r="L582" s="68">
        <v>46347</v>
      </c>
      <c r="M582" s="68">
        <v>46347</v>
      </c>
      <c r="N582" s="67" t="str">
        <v>Delivery to Site  - Complete Telecommunication System With All accessories and Spare Parts</v>
      </c>
      <c r="O582" s="67" t="str">
        <v>Delivery to Site  - Complete Telecommunication System With All accessories and Spare Parts</v>
      </c>
    </row>
    <row r="583">
      <c r="A583" s="69" t="str">
        <v>Matched</v>
      </c>
      <c r="B583" s="67" t="str">
        <v>Cash In</v>
      </c>
      <c r="C583" s="67" t="str">
        <v>DEMO 220-66-11 kV G Cash in USD</v>
      </c>
      <c r="D583" s="67" t="str">
        <v>USD</v>
      </c>
      <c r="E583" s="67">
        <v>795</v>
      </c>
      <c r="F583" s="67" t="str">
        <v>ELECTRICAL WORKS / Spare Parts / Auxiliary Power Equipment</v>
      </c>
      <c r="G583" s="67" t="str">
        <v>Capacitor unit</v>
      </c>
      <c r="H583" s="67" t="str">
        <v>Retention</v>
      </c>
      <c r="I583" s="67" t="str">
        <v>Cash In completion milestone</v>
      </c>
      <c r="J583" s="67" t="str">
        <v>BSKDGNGENGR07</v>
      </c>
      <c r="K583" s="67" t="str">
        <v>BSKDGNGENGR07</v>
      </c>
      <c r="L583" s="68">
        <v>46483</v>
      </c>
      <c r="M583" s="68">
        <v>46483</v>
      </c>
      <c r="N583" s="67" t="str">
        <v>Project Completion</v>
      </c>
      <c r="O583" s="67" t="str">
        <v>Project Completion</v>
      </c>
    </row>
    <row r="584">
      <c r="A584" s="69" t="str">
        <v>Matched</v>
      </c>
      <c r="B584" s="67" t="str">
        <v>Cash In</v>
      </c>
      <c r="C584" s="67" t="str">
        <v>DEMO 220-66-11 kV G Cash in USD</v>
      </c>
      <c r="D584" s="67" t="str">
        <v>USD</v>
      </c>
      <c r="E584" s="67">
        <v>797</v>
      </c>
      <c r="F584" s="67" t="str">
        <v>ELECTRICAL WORKS / Spare Parts / Auxiliary Power Equipment</v>
      </c>
      <c r="G584" s="67" t="str">
        <v>CB and accessories</v>
      </c>
      <c r="H584" s="67" t="str">
        <v>Advanced Payment</v>
      </c>
      <c r="I584" s="67" t="str">
        <v>Cash In Advance Payment by currency</v>
      </c>
      <c r="J584" s="67" t="str">
        <v>BSKDGNGENGR05</v>
      </c>
      <c r="K584" s="67" t="str">
        <v>BSKDGNGENGR05</v>
      </c>
      <c r="L584" s="68">
        <v>46026</v>
      </c>
      <c r="M584" s="68">
        <v>46026</v>
      </c>
      <c r="N584" s="67" t="str">
        <v>Advanced Payment Foreign</v>
      </c>
      <c r="O584" s="67" t="str">
        <v>Advanced Payment Foreign</v>
      </c>
    </row>
    <row r="585">
      <c r="A585" s="69" t="str">
        <v>Matched</v>
      </c>
      <c r="B585" s="67" t="str">
        <v>Cash In</v>
      </c>
      <c r="C585" s="67" t="str">
        <v>DEMO 220-66-11 kV G Cash in USD</v>
      </c>
      <c r="D585" s="67" t="str">
        <v>USD</v>
      </c>
      <c r="E585" s="67">
        <v>798</v>
      </c>
      <c r="F585" s="67" t="str">
        <v>ELECTRICAL WORKS / Spare Parts / Auxiliary Power Equipment</v>
      </c>
      <c r="G585" s="67" t="str">
        <v>CB and accessories</v>
      </c>
      <c r="H585" s="67" t="str">
        <v>Site Delivery USD</v>
      </c>
      <c r="I585" s="67" t="str">
        <v>Cash In delivery meaning match</v>
      </c>
      <c r="J585" s="67" t="str">
        <v>BSPRELGENTL07</v>
      </c>
      <c r="K585" s="67" t="str">
        <v>BSPRELGENTL07</v>
      </c>
      <c r="L585" s="68">
        <v>46347</v>
      </c>
      <c r="M585" s="68">
        <v>46347</v>
      </c>
      <c r="N585" s="67" t="str">
        <v>Delivery to Site  - Complete Telecommunication System With All accessories and Spare Parts</v>
      </c>
      <c r="O585" s="67" t="str">
        <v>Delivery to Site  - Complete Telecommunication System With All accessories and Spare Parts</v>
      </c>
    </row>
    <row r="586">
      <c r="A586" s="69" t="str">
        <v>Matched</v>
      </c>
      <c r="B586" s="67" t="str">
        <v>Cash In</v>
      </c>
      <c r="C586" s="67" t="str">
        <v>DEMO 220-66-11 kV G Cash in USD</v>
      </c>
      <c r="D586" s="67" t="str">
        <v>USD</v>
      </c>
      <c r="E586" s="67">
        <v>799</v>
      </c>
      <c r="F586" s="67" t="str">
        <v>ELECTRICAL WORKS / Spare Parts / Auxiliary Power Equipment</v>
      </c>
      <c r="G586" s="67" t="str">
        <v>CB and accessories</v>
      </c>
      <c r="H586" s="67" t="str">
        <v>Retention</v>
      </c>
      <c r="I586" s="67" t="str">
        <v>Cash In completion milestone</v>
      </c>
      <c r="J586" s="67" t="str">
        <v>BSKDGNGENGR07</v>
      </c>
      <c r="K586" s="67" t="str">
        <v>BSKDGNGENGR07</v>
      </c>
      <c r="L586" s="68">
        <v>46483</v>
      </c>
      <c r="M586" s="68">
        <v>46483</v>
      </c>
      <c r="N586" s="67" t="str">
        <v>Project Completion</v>
      </c>
      <c r="O586" s="67" t="str">
        <v>Project Completion</v>
      </c>
    </row>
    <row r="587">
      <c r="A587" s="69" t="str">
        <v>Matched</v>
      </c>
      <c r="B587" s="67" t="str">
        <v>Cash In</v>
      </c>
      <c r="C587" s="67" t="str">
        <v>DEMO 220-66-11 kV G Cash in USD</v>
      </c>
      <c r="D587" s="67" t="str">
        <v>USD</v>
      </c>
      <c r="E587" s="67">
        <v>801</v>
      </c>
      <c r="F587" s="67" t="str">
        <v>ELECTRICAL WORKS / Spare Parts / Auxiliary Power Equipment</v>
      </c>
      <c r="G587" s="67" t="str">
        <v>Spare for control and protection relays</v>
      </c>
      <c r="H587" s="67" t="str">
        <v>Advanced Payment</v>
      </c>
      <c r="I587" s="67" t="str">
        <v>Cash In Advance Payment by currency</v>
      </c>
      <c r="J587" s="67" t="str">
        <v>BSKDGNGENGR05</v>
      </c>
      <c r="K587" s="67" t="str">
        <v>BSKDGNGENGR05</v>
      </c>
      <c r="L587" s="68">
        <v>46026</v>
      </c>
      <c r="M587" s="68">
        <v>46026</v>
      </c>
      <c r="N587" s="67" t="str">
        <v>Advanced Payment Foreign</v>
      </c>
      <c r="O587" s="67" t="str">
        <v>Advanced Payment Foreign</v>
      </c>
    </row>
    <row r="588">
      <c r="A588" s="70" t="str">
        <v>Blank - Needs Review</v>
      </c>
      <c r="B588" s="67" t="str">
        <v>Cash In</v>
      </c>
      <c r="C588" s="67" t="str">
        <v>DEMO 220-66-11 kV G Cash in USD</v>
      </c>
      <c r="D588" s="67" t="str">
        <v>USD</v>
      </c>
      <c r="E588" s="67">
        <v>802</v>
      </c>
      <c r="F588" s="67" t="str">
        <v>ELECTRICAL WORKS / Spare Parts / Auxiliary Power Equipment</v>
      </c>
      <c r="G588" s="67" t="str">
        <v>Spare for control and protection relays</v>
      </c>
      <c r="H588" s="67" t="str">
        <v>Site Delivery USD</v>
      </c>
      <c r="I588" s="67" t="str">
        <v>No confident rule match</v>
      </c>
      <c r="J588" s="67" t="str">
        <v/>
      </c>
      <c r="K588" s="67" t="str">
        <v/>
      </c>
      <c r="L588" s="68" t="str">
        <v/>
      </c>
      <c r="M588" s="68" t="str">
        <v/>
      </c>
      <c r="N588" s="67" t="str">
        <v/>
      </c>
      <c r="O588" s="67" t="str">
        <v/>
      </c>
    </row>
    <row r="589">
      <c r="A589" s="69" t="str">
        <v>Matched</v>
      </c>
      <c r="B589" s="67" t="str">
        <v>Cash In</v>
      </c>
      <c r="C589" s="67" t="str">
        <v>DEMO 220-66-11 kV G Cash in USD</v>
      </c>
      <c r="D589" s="67" t="str">
        <v>USD</v>
      </c>
      <c r="E589" s="67">
        <v>803</v>
      </c>
      <c r="F589" s="67" t="str">
        <v>ELECTRICAL WORKS / Spare Parts / Auxiliary Power Equipment</v>
      </c>
      <c r="G589" s="67" t="str">
        <v>Spare for control and protection relays</v>
      </c>
      <c r="H589" s="67" t="str">
        <v>Retention</v>
      </c>
      <c r="I589" s="67" t="str">
        <v>Cash In completion milestone</v>
      </c>
      <c r="J589" s="67" t="str">
        <v>BSKDGNGENGR07</v>
      </c>
      <c r="K589" s="67" t="str">
        <v>BSKDGNGENGR07</v>
      </c>
      <c r="L589" s="68">
        <v>46483</v>
      </c>
      <c r="M589" s="68">
        <v>46483</v>
      </c>
      <c r="N589" s="67" t="str">
        <v>Project Completion</v>
      </c>
      <c r="O589" s="67" t="str">
        <v>Project Completion</v>
      </c>
    </row>
    <row r="590">
      <c r="A590" s="69" t="str">
        <v>Matched</v>
      </c>
      <c r="B590" s="67" t="str">
        <v>Cash In</v>
      </c>
      <c r="C590" s="67" t="str">
        <v>DEMO 220-66-11 kV G Cash in USD</v>
      </c>
      <c r="D590" s="67" t="str">
        <v>USD</v>
      </c>
      <c r="E590" s="67">
        <v>806</v>
      </c>
      <c r="F590" s="67" t="str">
        <v>ELECTRICAL WORKS / Spare Parts / Telecommunication system</v>
      </c>
      <c r="G590" s="67" t="str">
        <v>Battery cells.</v>
      </c>
      <c r="H590" s="67" t="str">
        <v>Advanced Payment</v>
      </c>
      <c r="I590" s="67" t="str">
        <v>Cash In Advance Payment by currency</v>
      </c>
      <c r="J590" s="67" t="str">
        <v>BSKDGNGENGR05</v>
      </c>
      <c r="K590" s="67" t="str">
        <v>BSKDGNGENGR05</v>
      </c>
      <c r="L590" s="68">
        <v>46026</v>
      </c>
      <c r="M590" s="68">
        <v>46026</v>
      </c>
      <c r="N590" s="67" t="str">
        <v>Advanced Payment Foreign</v>
      </c>
      <c r="O590" s="67" t="str">
        <v>Advanced Payment Foreign</v>
      </c>
    </row>
    <row r="591">
      <c r="A591" s="69" t="str">
        <v>Matched</v>
      </c>
      <c r="B591" s="67" t="str">
        <v>Cash In</v>
      </c>
      <c r="C591" s="67" t="str">
        <v>DEMO 220-66-11 kV G Cash in USD</v>
      </c>
      <c r="D591" s="67" t="str">
        <v>USD</v>
      </c>
      <c r="E591" s="67">
        <v>807</v>
      </c>
      <c r="F591" s="67" t="str">
        <v>ELECTRICAL WORKS / Spare Parts / Telecommunication system</v>
      </c>
      <c r="G591" s="67" t="str">
        <v>Battery cells.</v>
      </c>
      <c r="H591" s="67" t="str">
        <v>Site Delivery USD</v>
      </c>
      <c r="I591" s="67" t="str">
        <v>Cash In delivery meaning match</v>
      </c>
      <c r="J591" s="67" t="str">
        <v>BSPRELGENTL07</v>
      </c>
      <c r="K591" s="67" t="str">
        <v>BSPRELGENTL07</v>
      </c>
      <c r="L591" s="68">
        <v>46347</v>
      </c>
      <c r="M591" s="68">
        <v>46347</v>
      </c>
      <c r="N591" s="67" t="str">
        <v>Delivery to Site  - Complete Telecommunication System With All accessories and Spare Parts</v>
      </c>
      <c r="O591" s="67" t="str">
        <v>Delivery to Site  - Complete Telecommunication System With All accessories and Spare Parts</v>
      </c>
    </row>
    <row r="592">
      <c r="A592" s="69" t="str">
        <v>Matched</v>
      </c>
      <c r="B592" s="67" t="str">
        <v>Cash In</v>
      </c>
      <c r="C592" s="67" t="str">
        <v>DEMO 220-66-11 kV G Cash in USD</v>
      </c>
      <c r="D592" s="67" t="str">
        <v>USD</v>
      </c>
      <c r="E592" s="67">
        <v>808</v>
      </c>
      <c r="F592" s="67" t="str">
        <v>ELECTRICAL WORKS / Spare Parts / Telecommunication system</v>
      </c>
      <c r="G592" s="67" t="str">
        <v>Battery cells.</v>
      </c>
      <c r="H592" s="67" t="str">
        <v>Retention</v>
      </c>
      <c r="I592" s="67" t="str">
        <v>Cash In completion milestone</v>
      </c>
      <c r="J592" s="67" t="str">
        <v>BSKDGNGENGR07</v>
      </c>
      <c r="K592" s="67" t="str">
        <v>BSKDGNGENGR07</v>
      </c>
      <c r="L592" s="68">
        <v>46483</v>
      </c>
      <c r="M592" s="68">
        <v>46483</v>
      </c>
      <c r="N592" s="67" t="str">
        <v>Project Completion</v>
      </c>
      <c r="O592" s="67" t="str">
        <v>Project Completion</v>
      </c>
    </row>
    <row r="593">
      <c r="A593" s="69" t="str">
        <v>Matched</v>
      </c>
      <c r="B593" s="67" t="str">
        <v>Cash In</v>
      </c>
      <c r="C593" s="67" t="str">
        <v>DEMO 220-66-11 kV G Cash in USD</v>
      </c>
      <c r="D593" s="67" t="str">
        <v>USD</v>
      </c>
      <c r="E593" s="67">
        <v>810</v>
      </c>
      <c r="F593" s="67" t="str">
        <v>ELECTRICAL WORKS / Spare Parts / Telecommunication system</v>
      </c>
      <c r="G593" s="67" t="str">
        <v>Four Battery cell,</v>
      </c>
      <c r="H593" s="67" t="str">
        <v>Advanced Payment</v>
      </c>
      <c r="I593" s="67" t="str">
        <v>Cash In Advance Payment by currency</v>
      </c>
      <c r="J593" s="67" t="str">
        <v>BSKDGNGENGR05</v>
      </c>
      <c r="K593" s="67" t="str">
        <v>BSKDGNGENGR05</v>
      </c>
      <c r="L593" s="68">
        <v>46026</v>
      </c>
      <c r="M593" s="68">
        <v>46026</v>
      </c>
      <c r="N593" s="67" t="str">
        <v>Advanced Payment Foreign</v>
      </c>
      <c r="O593" s="67" t="str">
        <v>Advanced Payment Foreign</v>
      </c>
    </row>
    <row r="594">
      <c r="A594" s="69" t="str">
        <v>Matched</v>
      </c>
      <c r="B594" s="67" t="str">
        <v>Cash In</v>
      </c>
      <c r="C594" s="67" t="str">
        <v>DEMO 220-66-11 kV G Cash in USD</v>
      </c>
      <c r="D594" s="67" t="str">
        <v>USD</v>
      </c>
      <c r="E594" s="67">
        <v>811</v>
      </c>
      <c r="F594" s="67" t="str">
        <v>ELECTRICAL WORKS / Spare Parts / Telecommunication system</v>
      </c>
      <c r="G594" s="67" t="str">
        <v>Four Battery cell,</v>
      </c>
      <c r="H594" s="67" t="str">
        <v>Site Delivery USD</v>
      </c>
      <c r="I594" s="67" t="str">
        <v>Cash In delivery meaning match</v>
      </c>
      <c r="J594" s="67" t="str">
        <v>BSPRELGENTL07</v>
      </c>
      <c r="K594" s="67" t="str">
        <v>BSPRELGENTL07</v>
      </c>
      <c r="L594" s="68">
        <v>46347</v>
      </c>
      <c r="M594" s="68">
        <v>46347</v>
      </c>
      <c r="N594" s="67" t="str">
        <v>Delivery to Site  - Complete Telecommunication System With All accessories and Spare Parts</v>
      </c>
      <c r="O594" s="67" t="str">
        <v>Delivery to Site  - Complete Telecommunication System With All accessories and Spare Parts</v>
      </c>
    </row>
    <row r="595">
      <c r="A595" s="69" t="str">
        <v>Matched</v>
      </c>
      <c r="B595" s="67" t="str">
        <v>Cash In</v>
      </c>
      <c r="C595" s="67" t="str">
        <v>DEMO 220-66-11 kV G Cash in USD</v>
      </c>
      <c r="D595" s="67" t="str">
        <v>USD</v>
      </c>
      <c r="E595" s="67">
        <v>812</v>
      </c>
      <c r="F595" s="67" t="str">
        <v>ELECTRICAL WORKS / Spare Parts / Telecommunication system</v>
      </c>
      <c r="G595" s="67" t="str">
        <v>Four Battery cell,</v>
      </c>
      <c r="H595" s="67" t="str">
        <v>Retention</v>
      </c>
      <c r="I595" s="67" t="str">
        <v>Cash In completion milestone</v>
      </c>
      <c r="J595" s="67" t="str">
        <v>BSKDGNGENGR07</v>
      </c>
      <c r="K595" s="67" t="str">
        <v>BSKDGNGENGR07</v>
      </c>
      <c r="L595" s="68">
        <v>46483</v>
      </c>
      <c r="M595" s="68">
        <v>46483</v>
      </c>
      <c r="N595" s="67" t="str">
        <v>Project Completion</v>
      </c>
      <c r="O595" s="67" t="str">
        <v>Project Completion</v>
      </c>
    </row>
    <row r="596">
      <c r="A596" s="69" t="str">
        <v>Matched</v>
      </c>
      <c r="B596" s="67" t="str">
        <v>Cash In</v>
      </c>
      <c r="C596" s="67" t="str">
        <v>DEMO 220-66-11 kV G Cash in USD</v>
      </c>
      <c r="D596" s="67" t="str">
        <v>USD</v>
      </c>
      <c r="E596" s="67">
        <v>816</v>
      </c>
      <c r="F596" s="67" t="str">
        <v>ELECTRICAL WORKS / Special Tools / GIS - 220KV</v>
      </c>
      <c r="G596" s="67" t="str">
        <v>SF6 gas handling trolley suitable for the compartments and CBs of the supplied 220 kV &amp; 66 kV GIS, complete with all accessories such as hoses, valves manometers, storage tank (capacity of not less than 100 kg and 0.5 m bar vacuum), etc., for filling, evacuation, discharge, storing, regeneration, etc.</v>
      </c>
      <c r="H596" s="67" t="str">
        <v>Advanced Payment</v>
      </c>
      <c r="I596" s="67" t="str">
        <v>Cash In Advance Payment by currency</v>
      </c>
      <c r="J596" s="67" t="str">
        <v>BSKDGNGENGR05</v>
      </c>
      <c r="K596" s="67" t="str">
        <v>BSKDGNGENGR05</v>
      </c>
      <c r="L596" s="68">
        <v>46026</v>
      </c>
      <c r="M596" s="68">
        <v>46026</v>
      </c>
      <c r="N596" s="67" t="str">
        <v>Advanced Payment Foreign</v>
      </c>
      <c r="O596" s="67" t="str">
        <v>Advanced Payment Foreign</v>
      </c>
    </row>
    <row r="597">
      <c r="A597" s="69" t="str">
        <v>Matched</v>
      </c>
      <c r="B597" s="67" t="str">
        <v>Cash In</v>
      </c>
      <c r="C597" s="67" t="str">
        <v>DEMO 220-66-11 kV G Cash in USD</v>
      </c>
      <c r="D597" s="67" t="str">
        <v>USD</v>
      </c>
      <c r="E597" s="67">
        <v>817</v>
      </c>
      <c r="F597" s="67" t="str">
        <v>ELECTRICAL WORKS / Special Tools / GIS - 220KV</v>
      </c>
      <c r="G597" s="67" t="str">
        <v>SF6 gas handling trolley suitable for the compartments and CBs of the supplied 220 kV &amp; 66 kV GIS, complete with all accessories such as hoses, valves manometers, storage tank (capacity of not less than 100 kg and 0.5 m bar vacuum), etc., for filling, evacuation, discharge, storing, regeneration, etc.</v>
      </c>
      <c r="H597" s="67" t="str">
        <v>Site Delivery USD</v>
      </c>
      <c r="I597" s="67" t="str">
        <v>Cash In Site Delivery package: 220 kV GIS</v>
      </c>
      <c r="J597" s="67" t="str">
        <v>BSPRELGENG207</v>
      </c>
      <c r="K597" s="67" t="str">
        <v>BSPRELGENG207</v>
      </c>
      <c r="L597" s="68">
        <v>46294</v>
      </c>
      <c r="M597" s="68">
        <v>46294</v>
      </c>
      <c r="N597" s="67" t="str">
        <v>Delivery to Site  - 220 KV GIS &amp; GIB</v>
      </c>
      <c r="O597" s="67" t="str">
        <v>Delivery to Site  - 220 KV GIS &amp; GIB</v>
      </c>
    </row>
    <row r="598">
      <c r="A598" s="69" t="str">
        <v>Matched</v>
      </c>
      <c r="B598" s="67" t="str">
        <v>Cash In</v>
      </c>
      <c r="C598" s="67" t="str">
        <v>DEMO 220-66-11 kV G Cash in USD</v>
      </c>
      <c r="D598" s="67" t="str">
        <v>USD</v>
      </c>
      <c r="E598" s="67">
        <v>818</v>
      </c>
      <c r="F598" s="67" t="str">
        <v>ELECTRICAL WORKS / Special Tools / GIS - 220KV</v>
      </c>
      <c r="G598" s="67" t="str">
        <v>SF6 gas handling trolley suitable for the compartments and CBs of the supplied 220 kV &amp; 66 kV GIS, complete with all accessories such as hoses, valves manometers, storage tank (capacity of not less than 100 kg and 0.5 m bar vacuum), etc., for filling, evacuation, discharge, storing, regeneration, etc.</v>
      </c>
      <c r="H598" s="67" t="str">
        <v>Retention</v>
      </c>
      <c r="I598" s="67" t="str">
        <v>Cash In completion milestone</v>
      </c>
      <c r="J598" s="67" t="str">
        <v>BSKDGNGENGR07</v>
      </c>
      <c r="K598" s="67" t="str">
        <v>BSKDGNGENGR07</v>
      </c>
      <c r="L598" s="68">
        <v>46483</v>
      </c>
      <c r="M598" s="68">
        <v>46483</v>
      </c>
      <c r="N598" s="67" t="str">
        <v>Project Completion</v>
      </c>
      <c r="O598" s="67" t="str">
        <v>Project Completion</v>
      </c>
    </row>
    <row r="599">
      <c r="A599" s="69" t="str">
        <v>Matched</v>
      </c>
      <c r="B599" s="67" t="str">
        <v>Cash In</v>
      </c>
      <c r="C599" s="67" t="str">
        <v>DEMO 220-66-11 kV G Cash in USD</v>
      </c>
      <c r="D599" s="67" t="str">
        <v>USD</v>
      </c>
      <c r="E599" s="67">
        <v>820</v>
      </c>
      <c r="F599" s="67" t="str">
        <v>ELECTRICAL WORKS / Special Tools / GIS - 220KV</v>
      </c>
      <c r="G599" s="67" t="str">
        <v xml:space="preserve">Complete set of tools necessary for maintenance and adjustment of 220 kV GIS equipment. </v>
      </c>
      <c r="H599" s="67" t="str">
        <v>Advanced Payment</v>
      </c>
      <c r="I599" s="67" t="str">
        <v>Cash In Advance Payment by currency</v>
      </c>
      <c r="J599" s="67" t="str">
        <v>BSKDGNGENGR05</v>
      </c>
      <c r="K599" s="67" t="str">
        <v>BSKDGNGENGR05</v>
      </c>
      <c r="L599" s="68">
        <v>46026</v>
      </c>
      <c r="M599" s="68">
        <v>46026</v>
      </c>
      <c r="N599" s="67" t="str">
        <v>Advanced Payment Foreign</v>
      </c>
      <c r="O599" s="67" t="str">
        <v>Advanced Payment Foreign</v>
      </c>
    </row>
    <row r="600">
      <c r="A600" s="69" t="str">
        <v>Matched</v>
      </c>
      <c r="B600" s="67" t="str">
        <v>Cash In</v>
      </c>
      <c r="C600" s="67" t="str">
        <v>DEMO 220-66-11 kV G Cash in USD</v>
      </c>
      <c r="D600" s="67" t="str">
        <v>USD</v>
      </c>
      <c r="E600" s="67">
        <v>821</v>
      </c>
      <c r="F600" s="67" t="str">
        <v>ELECTRICAL WORKS / Special Tools / GIS - 220KV</v>
      </c>
      <c r="G600" s="67" t="str">
        <v xml:space="preserve">Complete set of tools necessary for maintenance and adjustment of 220 kV GIS equipment. </v>
      </c>
      <c r="H600" s="67" t="str">
        <v>Site Delivery USD</v>
      </c>
      <c r="I600" s="67" t="str">
        <v>Cash In Site Delivery package: 220 kV GIS</v>
      </c>
      <c r="J600" s="67" t="str">
        <v>BSPRELGENG207</v>
      </c>
      <c r="K600" s="67" t="str">
        <v>BSPRELGENG207</v>
      </c>
      <c r="L600" s="68">
        <v>46294</v>
      </c>
      <c r="M600" s="68">
        <v>46294</v>
      </c>
      <c r="N600" s="67" t="str">
        <v>Delivery to Site  - 220 KV GIS &amp; GIB</v>
      </c>
      <c r="O600" s="67" t="str">
        <v>Delivery to Site  - 220 KV GIS &amp; GIB</v>
      </c>
    </row>
    <row r="601">
      <c r="A601" s="69" t="str">
        <v>Matched</v>
      </c>
      <c r="B601" s="67" t="str">
        <v>Cash In</v>
      </c>
      <c r="C601" s="67" t="str">
        <v>DEMO 220-66-11 kV G Cash in USD</v>
      </c>
      <c r="D601" s="67" t="str">
        <v>USD</v>
      </c>
      <c r="E601" s="67">
        <v>822</v>
      </c>
      <c r="F601" s="67" t="str">
        <v>ELECTRICAL WORKS / Special Tools / GIS - 220KV</v>
      </c>
      <c r="G601" s="67" t="str">
        <v xml:space="preserve">Complete set of tools necessary for maintenance and adjustment of 220 kV GIS equipment. </v>
      </c>
      <c r="H601" s="67" t="str">
        <v>Retention</v>
      </c>
      <c r="I601" s="67" t="str">
        <v>Cash In completion milestone</v>
      </c>
      <c r="J601" s="67" t="str">
        <v>BSKDGNGENGR07</v>
      </c>
      <c r="K601" s="67" t="str">
        <v>BSKDGNGENGR07</v>
      </c>
      <c r="L601" s="68">
        <v>46483</v>
      </c>
      <c r="M601" s="68">
        <v>46483</v>
      </c>
      <c r="N601" s="67" t="str">
        <v>Project Completion</v>
      </c>
      <c r="O601" s="67" t="str">
        <v>Project Completion</v>
      </c>
    </row>
    <row r="602">
      <c r="A602" s="69" t="str">
        <v>Matched</v>
      </c>
      <c r="B602" s="67" t="str">
        <v>Cash In</v>
      </c>
      <c r="C602" s="67" t="str">
        <v>DEMO 220-66-11 kV G Cash in USD</v>
      </c>
      <c r="D602" s="67" t="str">
        <v>USD</v>
      </c>
      <c r="E602" s="67">
        <v>825</v>
      </c>
      <c r="F602" s="67" t="str">
        <v>ELECTRICAL WORKS / Special Tools / GIS - 66KV</v>
      </c>
      <c r="G602" s="67" t="str">
        <v>Complete set of tools necessary for maintenance and adjustment of 66 kV GIS equipment.</v>
      </c>
      <c r="H602" s="67" t="str">
        <v>Advanced Payment</v>
      </c>
      <c r="I602" s="67" t="str">
        <v>Cash In Advance Payment by currency</v>
      </c>
      <c r="J602" s="67" t="str">
        <v>BSKDGNGENGR05</v>
      </c>
      <c r="K602" s="67" t="str">
        <v>BSKDGNGENGR05</v>
      </c>
      <c r="L602" s="68">
        <v>46026</v>
      </c>
      <c r="M602" s="68">
        <v>46026</v>
      </c>
      <c r="N602" s="67" t="str">
        <v>Advanced Payment Foreign</v>
      </c>
      <c r="O602" s="67" t="str">
        <v>Advanced Payment Foreign</v>
      </c>
    </row>
    <row r="603">
      <c r="A603" s="69" t="str">
        <v>Matched</v>
      </c>
      <c r="B603" s="67" t="str">
        <v>Cash In</v>
      </c>
      <c r="C603" s="67" t="str">
        <v>DEMO 220-66-11 kV G Cash in USD</v>
      </c>
      <c r="D603" s="67" t="str">
        <v>USD</v>
      </c>
      <c r="E603" s="67">
        <v>826</v>
      </c>
      <c r="F603" s="67" t="str">
        <v>ELECTRICAL WORKS / Special Tools / GIS - 66KV</v>
      </c>
      <c r="G603" s="67" t="str">
        <v>Complete set of tools necessary for maintenance and adjustment of 66 kV GIS equipment.</v>
      </c>
      <c r="H603" s="67" t="str">
        <v>Site Delivery USD</v>
      </c>
      <c r="I603" s="67" t="str">
        <v>Cash In Site Delivery package: 66 kV GIS</v>
      </c>
      <c r="J603" s="67" t="str">
        <v>BSPRELGENG107</v>
      </c>
      <c r="K603" s="67" t="str">
        <v>BSPRELGENG107</v>
      </c>
      <c r="L603" s="68">
        <v>46294</v>
      </c>
      <c r="M603" s="68">
        <v>46294</v>
      </c>
      <c r="N603" s="67" t="str">
        <v>Delivery to Site  - 66 KV GIS &amp; GIB</v>
      </c>
      <c r="O603" s="67" t="str">
        <v>Delivery to Site  - 66 KV GIS &amp; GIB</v>
      </c>
    </row>
    <row r="604">
      <c r="A604" s="69" t="str">
        <v>Matched</v>
      </c>
      <c r="B604" s="67" t="str">
        <v>Cash In</v>
      </c>
      <c r="C604" s="67" t="str">
        <v>DEMO 220-66-11 kV G Cash in USD</v>
      </c>
      <c r="D604" s="67" t="str">
        <v>USD</v>
      </c>
      <c r="E604" s="67">
        <v>827</v>
      </c>
      <c r="F604" s="67" t="str">
        <v>ELECTRICAL WORKS / Special Tools / GIS - 66KV</v>
      </c>
      <c r="G604" s="67" t="str">
        <v>Complete set of tools necessary for maintenance and adjustment of 66 kV GIS equipment.</v>
      </c>
      <c r="H604" s="67" t="str">
        <v>Retention</v>
      </c>
      <c r="I604" s="67" t="str">
        <v>Cash In completion milestone</v>
      </c>
      <c r="J604" s="67" t="str">
        <v>BSKDGNGENGR07</v>
      </c>
      <c r="K604" s="67" t="str">
        <v>BSKDGNGENGR07</v>
      </c>
      <c r="L604" s="68">
        <v>46483</v>
      </c>
      <c r="M604" s="68">
        <v>46483</v>
      </c>
      <c r="N604" s="67" t="str">
        <v>Project Completion</v>
      </c>
      <c r="O604" s="67" t="str">
        <v>Project Completion</v>
      </c>
    </row>
    <row r="605">
      <c r="A605" s="69" t="str">
        <v>Matched</v>
      </c>
      <c r="B605" s="67" t="str">
        <v>Cash In</v>
      </c>
      <c r="C605" s="67" t="str">
        <v>DEMO 220-66-11 kV G Cash in USD</v>
      </c>
      <c r="D605" s="67" t="str">
        <v>USD</v>
      </c>
      <c r="E605" s="67">
        <v>830</v>
      </c>
      <c r="F605" s="67" t="str">
        <v>ELECTRICAL WORKS / Special Tools / Special Tools</v>
      </c>
      <c r="G605" s="67" t="str">
        <v>Vacuum pump:</v>
      </c>
      <c r="H605" s="67" t="str">
        <v>Advanced Payment</v>
      </c>
      <c r="I605" s="67" t="str">
        <v>Cash In Advance Payment by currency</v>
      </c>
      <c r="J605" s="67" t="str">
        <v>BSKDGNGENGR05</v>
      </c>
      <c r="K605" s="67" t="str">
        <v>BSKDGNGENGR05</v>
      </c>
      <c r="L605" s="68">
        <v>46026</v>
      </c>
      <c r="M605" s="68">
        <v>46026</v>
      </c>
      <c r="N605" s="67" t="str">
        <v>Advanced Payment Foreign</v>
      </c>
      <c r="O605" s="67" t="str">
        <v>Advanced Payment Foreign</v>
      </c>
    </row>
    <row r="606">
      <c r="A606" s="69" t="str">
        <v>Matched</v>
      </c>
      <c r="B606" s="67" t="str">
        <v>Cash In</v>
      </c>
      <c r="C606" s="67" t="str">
        <v>DEMO 220-66-11 kV G Cash in USD</v>
      </c>
      <c r="D606" s="67" t="str">
        <v>USD</v>
      </c>
      <c r="E606" s="67">
        <v>831</v>
      </c>
      <c r="F606" s="67" t="str">
        <v>ELECTRICAL WORKS / Special Tools / Special Tools</v>
      </c>
      <c r="G606" s="67" t="str">
        <v>Vacuum pump:</v>
      </c>
      <c r="H606" s="67" t="str">
        <v>Site Delivery USD</v>
      </c>
      <c r="I606" s="67" t="str">
        <v>Cash In delivery meaning match</v>
      </c>
      <c r="J606" s="67" t="str">
        <v>BSPRMPGENGR04</v>
      </c>
      <c r="K606" s="67" t="str">
        <v>BSPRMPGENGR04</v>
      </c>
      <c r="L606" s="68">
        <v>46194</v>
      </c>
      <c r="M606" s="68">
        <v>46194</v>
      </c>
      <c r="N606" s="67" t="str">
        <v>Delivery to Site  - ELECTRICAL WIRES</v>
      </c>
      <c r="O606" s="67" t="str">
        <v>Delivery to Site  - ELECTRICAL WIRES</v>
      </c>
    </row>
    <row r="607">
      <c r="A607" s="69" t="str">
        <v>Matched</v>
      </c>
      <c r="B607" s="67" t="str">
        <v>Cash In</v>
      </c>
      <c r="C607" s="67" t="str">
        <v>DEMO 220-66-11 kV G Cash in USD</v>
      </c>
      <c r="D607" s="67" t="str">
        <v>USD</v>
      </c>
      <c r="E607" s="67">
        <v>832</v>
      </c>
      <c r="F607" s="67" t="str">
        <v>ELECTRICAL WORKS / Special Tools / Special Tools</v>
      </c>
      <c r="G607" s="67" t="str">
        <v>Vacuum pump:</v>
      </c>
      <c r="H607" s="67" t="str">
        <v>Retention</v>
      </c>
      <c r="I607" s="67" t="str">
        <v>Cash In completion milestone</v>
      </c>
      <c r="J607" s="67" t="str">
        <v>BSKDGNGENGR07</v>
      </c>
      <c r="K607" s="67" t="str">
        <v>BSKDGNGENGR07</v>
      </c>
      <c r="L607" s="68">
        <v>46483</v>
      </c>
      <c r="M607" s="68">
        <v>46483</v>
      </c>
      <c r="N607" s="67" t="str">
        <v>Project Completion</v>
      </c>
      <c r="O607" s="67" t="str">
        <v>Project Completion</v>
      </c>
    </row>
    <row r="608">
      <c r="A608" s="69" t="str">
        <v>Matched</v>
      </c>
      <c r="B608" s="67" t="str">
        <v>Cash In</v>
      </c>
      <c r="C608" s="67" t="str">
        <v>DEMO 220-66-11 kV G Cash in USD</v>
      </c>
      <c r="D608" s="67" t="str">
        <v>USD</v>
      </c>
      <c r="E608" s="67">
        <v>834</v>
      </c>
      <c r="F608" s="67" t="str">
        <v>ELECTRICAL WORKS / Special Tools / Special Tools</v>
      </c>
      <c r="G608" s="67" t="str">
        <v>Winding and oil indication calibration device</v>
      </c>
      <c r="H608" s="67" t="str">
        <v>Advanced Payment</v>
      </c>
      <c r="I608" s="67" t="str">
        <v>Cash In Advance Payment by currency</v>
      </c>
      <c r="J608" s="67" t="str">
        <v>BSKDGNGENGR05</v>
      </c>
      <c r="K608" s="67" t="str">
        <v>BSKDGNGENGR05</v>
      </c>
      <c r="L608" s="68">
        <v>46026</v>
      </c>
      <c r="M608" s="68">
        <v>46026</v>
      </c>
      <c r="N608" s="67" t="str">
        <v>Advanced Payment Foreign</v>
      </c>
      <c r="O608" s="67" t="str">
        <v>Advanced Payment Foreign</v>
      </c>
    </row>
    <row r="609">
      <c r="A609" s="71" t="str">
        <v>Blank - Needs Review</v>
      </c>
      <c r="B609" s="67" t="str">
        <v>Cash In</v>
      </c>
      <c r="C609" s="67" t="str">
        <v>DEMO 220-66-11 kV G Cash in USD</v>
      </c>
      <c r="D609" s="67" t="str">
        <v>USD</v>
      </c>
      <c r="E609" s="67">
        <v>835</v>
      </c>
      <c r="F609" s="67" t="str">
        <v>ELECTRICAL WORKS / Special Tools / Special Tools</v>
      </c>
      <c r="G609" s="67" t="str">
        <v>Winding and oil indication calibration device</v>
      </c>
      <c r="H609" s="67" t="str">
        <v>Site Delivery USD</v>
      </c>
      <c r="I609" s="67" t="str">
        <v>No confident rule match</v>
      </c>
      <c r="J609" s="67" t="str">
        <v/>
      </c>
      <c r="K609" s="67" t="str">
        <v/>
      </c>
      <c r="L609" s="68" t="str">
        <v/>
      </c>
      <c r="M609" s="68" t="str">
        <v/>
      </c>
      <c r="N609" s="67" t="str">
        <v/>
      </c>
      <c r="O609" s="67" t="str">
        <v/>
      </c>
    </row>
    <row r="610">
      <c r="A610" s="69" t="str">
        <v>Matched</v>
      </c>
      <c r="B610" s="67" t="str">
        <v>Cash In</v>
      </c>
      <c r="C610" s="67" t="str">
        <v>DEMO 220-66-11 kV G Cash in USD</v>
      </c>
      <c r="D610" s="67" t="str">
        <v>USD</v>
      </c>
      <c r="E610" s="67">
        <v>836</v>
      </c>
      <c r="F610" s="67" t="str">
        <v>ELECTRICAL WORKS / Special Tools / Special Tools</v>
      </c>
      <c r="G610" s="67" t="str">
        <v>Winding and oil indication calibration device</v>
      </c>
      <c r="H610" s="67" t="str">
        <v>Retention</v>
      </c>
      <c r="I610" s="67" t="str">
        <v>Cash In completion milestone</v>
      </c>
      <c r="J610" s="67" t="str">
        <v>BSKDGNGENGR07</v>
      </c>
      <c r="K610" s="67" t="str">
        <v>BSKDGNGENGR07</v>
      </c>
      <c r="L610" s="68">
        <v>46483</v>
      </c>
      <c r="M610" s="68">
        <v>46483</v>
      </c>
      <c r="N610" s="67" t="str">
        <v>Project Completion</v>
      </c>
      <c r="O610" s="67" t="str">
        <v>Project Completion</v>
      </c>
    </row>
    <row r="611">
      <c r="A611" s="69" t="str">
        <v>Matched</v>
      </c>
      <c r="B611" s="67" t="str">
        <v>Cash In</v>
      </c>
      <c r="C611" s="67" t="str">
        <v>DEMO 220-66-11 kV G Cash in USD</v>
      </c>
      <c r="D611" s="67" t="str">
        <v>USD</v>
      </c>
      <c r="E611" s="67">
        <v>838</v>
      </c>
      <c r="F611" s="67" t="str">
        <v>ELECTRICAL WORKS / Special Tools / Special Tools</v>
      </c>
      <c r="G611" s="67" t="str">
        <v>Complete set of battery maintenance and tests.</v>
      </c>
      <c r="H611" s="67" t="str">
        <v>Advanced Payment</v>
      </c>
      <c r="I611" s="67" t="str">
        <v>Cash In Advance Payment by currency</v>
      </c>
      <c r="J611" s="67" t="str">
        <v>BSKDGNGENGR05</v>
      </c>
      <c r="K611" s="67" t="str">
        <v>BSKDGNGENGR05</v>
      </c>
      <c r="L611" s="68">
        <v>46026</v>
      </c>
      <c r="M611" s="68">
        <v>46026</v>
      </c>
      <c r="N611" s="67" t="str">
        <v>Advanced Payment Foreign</v>
      </c>
      <c r="O611" s="67" t="str">
        <v>Advanced Payment Foreign</v>
      </c>
    </row>
    <row r="612">
      <c r="A612" s="71" t="str">
        <v>Blank - Needs Review</v>
      </c>
      <c r="B612" s="67" t="str">
        <v>Cash In</v>
      </c>
      <c r="C612" s="67" t="str">
        <v>DEMO 220-66-11 kV G Cash in USD</v>
      </c>
      <c r="D612" s="67" t="str">
        <v>USD</v>
      </c>
      <c r="E612" s="67">
        <v>839</v>
      </c>
      <c r="F612" s="67" t="str">
        <v>ELECTRICAL WORKS / Special Tools / Special Tools</v>
      </c>
      <c r="G612" s="67" t="str">
        <v>Complete set of battery maintenance and tests.</v>
      </c>
      <c r="H612" s="67" t="str">
        <v>Site Delivery USD</v>
      </c>
      <c r="I612" s="67" t="str">
        <v>No confident rule match</v>
      </c>
      <c r="J612" s="67" t="str">
        <v/>
      </c>
      <c r="K612" s="67" t="str">
        <v/>
      </c>
      <c r="L612" s="68" t="str">
        <v/>
      </c>
      <c r="M612" s="68" t="str">
        <v/>
      </c>
      <c r="N612" s="67" t="str">
        <v/>
      </c>
      <c r="O612" s="67" t="str">
        <v/>
      </c>
    </row>
    <row r="613">
      <c r="A613" s="69" t="str">
        <v>Matched</v>
      </c>
      <c r="B613" s="67" t="str">
        <v>Cash In</v>
      </c>
      <c r="C613" s="67" t="str">
        <v>DEMO 220-66-11 kV G Cash in USD</v>
      </c>
      <c r="D613" s="67" t="str">
        <v>USD</v>
      </c>
      <c r="E613" s="67">
        <v>840</v>
      </c>
      <c r="F613" s="67" t="str">
        <v>ELECTRICAL WORKS / Special Tools / Special Tools</v>
      </c>
      <c r="G613" s="67" t="str">
        <v>Complete set of battery maintenance and tests.</v>
      </c>
      <c r="H613" s="67" t="str">
        <v>Retention</v>
      </c>
      <c r="I613" s="67" t="str">
        <v>Cash In completion milestone</v>
      </c>
      <c r="J613" s="67" t="str">
        <v>BSKDGNGENGR07</v>
      </c>
      <c r="K613" s="67" t="str">
        <v>BSKDGNGENGR07</v>
      </c>
      <c r="L613" s="68">
        <v>46483</v>
      </c>
      <c r="M613" s="68">
        <v>46483</v>
      </c>
      <c r="N613" s="67" t="str">
        <v>Project Completion</v>
      </c>
      <c r="O613" s="67" t="str">
        <v>Project Completion</v>
      </c>
    </row>
    <row r="614">
      <c r="A614" s="69" t="str">
        <v>Matched</v>
      </c>
      <c r="B614" s="67" t="str">
        <v>Cash In</v>
      </c>
      <c r="C614" s="67" t="str">
        <v>DEMO 220-66-11 kV G Cash in USD</v>
      </c>
      <c r="D614" s="67" t="str">
        <v>USD</v>
      </c>
      <c r="E614" s="67">
        <v>844</v>
      </c>
      <c r="F614" s="67" t="str">
        <v>ELECTRICAL WORKS / Testing Equipment / Testing Equipment</v>
      </c>
      <c r="G614" s="67" t="str">
        <v>Portable set complete with all accessories sensors and adaptors for detection, measuring recording and analysis the partial discharges in GIS equipment using the built in partial discharge sensors and the external sensors.</v>
      </c>
      <c r="H614" s="67" t="str">
        <v>Advanced Payment</v>
      </c>
      <c r="I614" s="67" t="str">
        <v>Cash In Advance Payment by currency</v>
      </c>
      <c r="J614" s="67" t="str">
        <v>BSKDGNGENGR05</v>
      </c>
      <c r="K614" s="67" t="str">
        <v>BSKDGNGENGR05</v>
      </c>
      <c r="L614" s="68">
        <v>46026</v>
      </c>
      <c r="M614" s="68">
        <v>46026</v>
      </c>
      <c r="N614" s="67" t="str">
        <v>Advanced Payment Foreign</v>
      </c>
      <c r="O614" s="67" t="str">
        <v>Advanced Payment Foreign</v>
      </c>
    </row>
    <row r="615">
      <c r="A615" s="69" t="str">
        <v>Matched</v>
      </c>
      <c r="B615" s="67" t="str">
        <v>Cash In</v>
      </c>
      <c r="C615" s="67" t="str">
        <v>DEMO 220-66-11 kV G Cash in USD</v>
      </c>
      <c r="D615" s="67" t="str">
        <v>USD</v>
      </c>
      <c r="E615" s="67">
        <v>845</v>
      </c>
      <c r="F615" s="67" t="str">
        <v>ELECTRICAL WORKS / Testing Equipment / Testing Equipment</v>
      </c>
      <c r="G615" s="67" t="str">
        <v>Portable set complete with all accessories sensors and adaptors for detection, measuring recording and analysis the partial discharges in GIS equipment using the built in partial discharge sensors and the external sensors.</v>
      </c>
      <c r="H615" s="67" t="str">
        <v>Site Delivery USD</v>
      </c>
      <c r="I615" s="67" t="str">
        <v>Cash In delivery meaning match</v>
      </c>
      <c r="J615" s="67" t="str">
        <v>BSPRELGENTL07</v>
      </c>
      <c r="K615" s="67" t="str">
        <v>BSPRELGENTL07</v>
      </c>
      <c r="L615" s="68">
        <v>46347</v>
      </c>
      <c r="M615" s="68">
        <v>46347</v>
      </c>
      <c r="N615" s="67" t="str">
        <v>Delivery to Site  - Complete Telecommunication System With All accessories and Spare Parts</v>
      </c>
      <c r="O615" s="67" t="str">
        <v>Delivery to Site  - Complete Telecommunication System With All accessories and Spare Parts</v>
      </c>
    </row>
    <row r="616">
      <c r="A616" s="69" t="str">
        <v>Matched</v>
      </c>
      <c r="B616" s="67" t="str">
        <v>Cash In</v>
      </c>
      <c r="C616" s="67" t="str">
        <v>DEMO 220-66-11 kV G Cash in USD</v>
      </c>
      <c r="D616" s="67" t="str">
        <v>USD</v>
      </c>
      <c r="E616" s="67">
        <v>846</v>
      </c>
      <c r="F616" s="67" t="str">
        <v>ELECTRICAL WORKS / Testing Equipment / Testing Equipment</v>
      </c>
      <c r="G616" s="67" t="str">
        <v>Portable set complete with all accessories sensors and adaptors for detection, measuring recording and analysis the partial discharges in GIS equipment using the built in partial discharge sensors and the external sensors.</v>
      </c>
      <c r="H616" s="67" t="str">
        <v>Retention</v>
      </c>
      <c r="I616" s="67" t="str">
        <v>Cash In completion milestone</v>
      </c>
      <c r="J616" s="67" t="str">
        <v>BSKDGNGENGR07</v>
      </c>
      <c r="K616" s="67" t="str">
        <v>BSKDGNGENGR07</v>
      </c>
      <c r="L616" s="68">
        <v>46483</v>
      </c>
      <c r="M616" s="68">
        <v>46483</v>
      </c>
      <c r="N616" s="67" t="str">
        <v>Project Completion</v>
      </c>
      <c r="O616" s="67" t="str">
        <v>Project Completion</v>
      </c>
    </row>
    <row r="617">
      <c r="A617" s="69" t="str">
        <v>Matched</v>
      </c>
      <c r="B617" s="67" t="str">
        <v>Cash In</v>
      </c>
      <c r="C617" s="67" t="str">
        <v>DEMO 220-66-11 kV G Cash in USD</v>
      </c>
      <c r="D617" s="67" t="str">
        <v>USD</v>
      </c>
      <c r="E617" s="67">
        <v>848</v>
      </c>
      <c r="F617" s="67" t="str">
        <v>ELECTRICAL WORKS / Testing Equipment / Testing Equipment</v>
      </c>
      <c r="G617" s="67" t="str">
        <v>Complete set of circuit breaker analyzer with motion analyzer and all accessories as specified in Annex (2)</v>
      </c>
      <c r="H617" s="67" t="str">
        <v>Advanced Payment</v>
      </c>
      <c r="I617" s="67" t="str">
        <v>Cash In Advance Payment by currency</v>
      </c>
      <c r="J617" s="67" t="str">
        <v>BSKDGNGENGR05</v>
      </c>
      <c r="K617" s="67" t="str">
        <v>BSKDGNGENGR05</v>
      </c>
      <c r="L617" s="68">
        <v>46026</v>
      </c>
      <c r="M617" s="68">
        <v>46026</v>
      </c>
      <c r="N617" s="67" t="str">
        <v>Advanced Payment Foreign</v>
      </c>
      <c r="O617" s="67" t="str">
        <v>Advanced Payment Foreign</v>
      </c>
    </row>
    <row r="618">
      <c r="A618" s="69" t="str">
        <v>Matched</v>
      </c>
      <c r="B618" s="67" t="str">
        <v>Cash In</v>
      </c>
      <c r="C618" s="67" t="str">
        <v>DEMO 220-66-11 kV G Cash in USD</v>
      </c>
      <c r="D618" s="67" t="str">
        <v>USD</v>
      </c>
      <c r="E618" s="67">
        <v>849</v>
      </c>
      <c r="F618" s="67" t="str">
        <v>ELECTRICAL WORKS / Testing Equipment / Testing Equipment</v>
      </c>
      <c r="G618" s="67" t="str">
        <v>Complete set of circuit breaker analyzer with motion analyzer and all accessories as specified in Annex (2)</v>
      </c>
      <c r="H618" s="67" t="str">
        <v>Site Delivery USD</v>
      </c>
      <c r="I618" s="67" t="str">
        <v>Cash In delivery meaning match</v>
      </c>
      <c r="J618" s="67" t="str">
        <v>BSPRELGENTL07</v>
      </c>
      <c r="K618" s="67" t="str">
        <v>BSPRELGENTL07</v>
      </c>
      <c r="L618" s="68">
        <v>46347</v>
      </c>
      <c r="M618" s="68">
        <v>46347</v>
      </c>
      <c r="N618" s="67" t="str">
        <v>Delivery to Site  - Complete Telecommunication System With All accessories and Spare Parts</v>
      </c>
      <c r="O618" s="67" t="str">
        <v>Delivery to Site  - Complete Telecommunication System With All accessories and Spare Parts</v>
      </c>
    </row>
    <row r="619">
      <c r="A619" s="69" t="str">
        <v>Matched</v>
      </c>
      <c r="B619" s="67" t="str">
        <v>Cash In</v>
      </c>
      <c r="C619" s="67" t="str">
        <v>DEMO 220-66-11 kV G Cash in USD</v>
      </c>
      <c r="D619" s="67" t="str">
        <v>USD</v>
      </c>
      <c r="E619" s="67">
        <v>850</v>
      </c>
      <c r="F619" s="67" t="str">
        <v>ELECTRICAL WORKS / Testing Equipment / Testing Equipment</v>
      </c>
      <c r="G619" s="67" t="str">
        <v>Complete set of circuit breaker analyzer with motion analyzer and all accessories as specified in Annex (2)</v>
      </c>
      <c r="H619" s="67" t="str">
        <v>Retention</v>
      </c>
      <c r="I619" s="67" t="str">
        <v>Cash In completion milestone</v>
      </c>
      <c r="J619" s="67" t="str">
        <v>BSKDGNGENGR07</v>
      </c>
      <c r="K619" s="67" t="str">
        <v>BSKDGNGENGR07</v>
      </c>
      <c r="L619" s="68">
        <v>46483</v>
      </c>
      <c r="M619" s="68">
        <v>46483</v>
      </c>
      <c r="N619" s="67" t="str">
        <v>Project Completion</v>
      </c>
      <c r="O619" s="67" t="str">
        <v>Project Completion</v>
      </c>
    </row>
    <row r="620">
      <c r="A620" s="69" t="str">
        <v>Matched</v>
      </c>
      <c r="B620" s="67" t="str">
        <v>Cash In</v>
      </c>
      <c r="C620" s="67" t="str">
        <v>DEMO 220-66-11 kV G Cash in USD</v>
      </c>
      <c r="D620" s="67" t="str">
        <v>USD</v>
      </c>
      <c r="E620" s="67">
        <v>852</v>
      </c>
      <c r="F620" s="67" t="str">
        <v>ELECTRICAL WORKS / Testing Equipment / Testing Equipment</v>
      </c>
      <c r="G620" s="67" t="str">
        <v>SF6 decomposition product measuring device</v>
      </c>
      <c r="H620" s="67" t="str">
        <v>Advanced Payment</v>
      </c>
      <c r="I620" s="67" t="str">
        <v>Cash In Advance Payment by currency</v>
      </c>
      <c r="J620" s="67" t="str">
        <v>BSKDGNGENGR05</v>
      </c>
      <c r="K620" s="67" t="str">
        <v>BSKDGNGENGR05</v>
      </c>
      <c r="L620" s="68">
        <v>46026</v>
      </c>
      <c r="M620" s="68">
        <v>46026</v>
      </c>
      <c r="N620" s="67" t="str">
        <v>Advanced Payment Foreign</v>
      </c>
      <c r="O620" s="67" t="str">
        <v>Advanced Payment Foreign</v>
      </c>
    </row>
    <row r="621">
      <c r="A621" s="71" t="str">
        <v>Blank - Needs Review</v>
      </c>
      <c r="B621" s="67" t="str">
        <v>Cash In</v>
      </c>
      <c r="C621" s="67" t="str">
        <v>DEMO 220-66-11 kV G Cash in USD</v>
      </c>
      <c r="D621" s="67" t="str">
        <v>USD</v>
      </c>
      <c r="E621" s="67">
        <v>853</v>
      </c>
      <c r="F621" s="67" t="str">
        <v>ELECTRICAL WORKS / Testing Equipment / Testing Equipment</v>
      </c>
      <c r="G621" s="67" t="str">
        <v>SF6 decomposition product measuring device</v>
      </c>
      <c r="H621" s="67" t="str">
        <v>Site Delivery USD</v>
      </c>
      <c r="I621" s="67" t="str">
        <v>No confident rule match</v>
      </c>
      <c r="J621" s="67" t="str">
        <v/>
      </c>
      <c r="K621" s="67" t="str">
        <v/>
      </c>
      <c r="L621" s="68" t="str">
        <v/>
      </c>
      <c r="M621" s="68" t="str">
        <v/>
      </c>
      <c r="N621" s="67" t="str">
        <v/>
      </c>
      <c r="O621" s="67" t="str">
        <v/>
      </c>
    </row>
    <row r="622">
      <c r="A622" s="69" t="str">
        <v>Matched</v>
      </c>
      <c r="B622" s="67" t="str">
        <v>Cash In</v>
      </c>
      <c r="C622" s="67" t="str">
        <v>DEMO 220-66-11 kV G Cash in USD</v>
      </c>
      <c r="D622" s="67" t="str">
        <v>USD</v>
      </c>
      <c r="E622" s="67">
        <v>854</v>
      </c>
      <c r="F622" s="67" t="str">
        <v>ELECTRICAL WORKS / Testing Equipment / Testing Equipment</v>
      </c>
      <c r="G622" s="67" t="str">
        <v>SF6 decomposition product measuring device</v>
      </c>
      <c r="H622" s="67" t="str">
        <v>Retention</v>
      </c>
      <c r="I622" s="67" t="str">
        <v>Cash In completion milestone</v>
      </c>
      <c r="J622" s="67" t="str">
        <v>BSKDGNGENGR07</v>
      </c>
      <c r="K622" s="67" t="str">
        <v>BSKDGNGENGR07</v>
      </c>
      <c r="L622" s="68">
        <v>46483</v>
      </c>
      <c r="M622" s="68">
        <v>46483</v>
      </c>
      <c r="N622" s="67" t="str">
        <v>Project Completion</v>
      </c>
      <c r="O622" s="67" t="str">
        <v>Project Completion</v>
      </c>
    </row>
    <row r="623">
      <c r="A623" s="69" t="str">
        <v>Matched</v>
      </c>
      <c r="B623" s="67" t="str">
        <v>Cash In</v>
      </c>
      <c r="C623" s="67" t="str">
        <v>DEMO 220-66-11 kV G Cash in USD</v>
      </c>
      <c r="D623" s="67" t="str">
        <v>USD</v>
      </c>
      <c r="E623" s="67">
        <v>856</v>
      </c>
      <c r="F623" s="67" t="str">
        <v>ELECTRICAL WORKS / Testing Equipment / Testing Equipment</v>
      </c>
      <c r="G623" s="67" t="str">
        <v>Dew point measuring device.</v>
      </c>
      <c r="H623" s="67" t="str">
        <v>Advanced Payment</v>
      </c>
      <c r="I623" s="67" t="str">
        <v>Cash In Advance Payment by currency</v>
      </c>
      <c r="J623" s="67" t="str">
        <v>BSKDGNGENGR05</v>
      </c>
      <c r="K623" s="67" t="str">
        <v>BSKDGNGENGR05</v>
      </c>
      <c r="L623" s="68">
        <v>46026</v>
      </c>
      <c r="M623" s="68">
        <v>46026</v>
      </c>
      <c r="N623" s="67" t="str">
        <v>Advanced Payment Foreign</v>
      </c>
      <c r="O623" s="67" t="str">
        <v>Advanced Payment Foreign</v>
      </c>
    </row>
    <row r="624">
      <c r="A624" s="71" t="str">
        <v>Blank - Needs Review</v>
      </c>
      <c r="B624" s="67" t="str">
        <v>Cash In</v>
      </c>
      <c r="C624" s="67" t="str">
        <v>DEMO 220-66-11 kV G Cash in USD</v>
      </c>
      <c r="D624" s="67" t="str">
        <v>USD</v>
      </c>
      <c r="E624" s="67">
        <v>857</v>
      </c>
      <c r="F624" s="67" t="str">
        <v>ELECTRICAL WORKS / Testing Equipment / Testing Equipment</v>
      </c>
      <c r="G624" s="67" t="str">
        <v>Dew point measuring device.</v>
      </c>
      <c r="H624" s="67" t="str">
        <v>Site Delivery USD</v>
      </c>
      <c r="I624" s="67" t="str">
        <v>No confident rule match</v>
      </c>
      <c r="J624" s="67" t="str">
        <v/>
      </c>
      <c r="K624" s="67" t="str">
        <v/>
      </c>
      <c r="L624" s="68" t="str">
        <v/>
      </c>
      <c r="M624" s="68" t="str">
        <v/>
      </c>
      <c r="N624" s="67" t="str">
        <v/>
      </c>
      <c r="O624" s="67" t="str">
        <v/>
      </c>
    </row>
    <row r="625">
      <c r="A625" s="69" t="str">
        <v>Matched</v>
      </c>
      <c r="B625" s="67" t="str">
        <v>Cash In</v>
      </c>
      <c r="C625" s="67" t="str">
        <v>DEMO 220-66-11 kV G Cash in USD</v>
      </c>
      <c r="D625" s="67" t="str">
        <v>USD</v>
      </c>
      <c r="E625" s="67">
        <v>858</v>
      </c>
      <c r="F625" s="67" t="str">
        <v>ELECTRICAL WORKS / Testing Equipment / Testing Equipment</v>
      </c>
      <c r="G625" s="67" t="str">
        <v>Dew point measuring device.</v>
      </c>
      <c r="H625" s="67" t="str">
        <v>Retention</v>
      </c>
      <c r="I625" s="67" t="str">
        <v>Cash In completion milestone</v>
      </c>
      <c r="J625" s="67" t="str">
        <v>BSKDGNGENGR07</v>
      </c>
      <c r="K625" s="67" t="str">
        <v>BSKDGNGENGR07</v>
      </c>
      <c r="L625" s="68">
        <v>46483</v>
      </c>
      <c r="M625" s="68">
        <v>46483</v>
      </c>
      <c r="N625" s="67" t="str">
        <v>Project Completion</v>
      </c>
      <c r="O625" s="67" t="str">
        <v>Project Completion</v>
      </c>
    </row>
    <row r="626">
      <c r="A626" s="69" t="str">
        <v>Matched</v>
      </c>
      <c r="B626" s="67" t="str">
        <v>Cash In</v>
      </c>
      <c r="C626" s="67" t="str">
        <v>DEMO 220-66-11 kV G Cash in USD</v>
      </c>
      <c r="D626" s="67" t="str">
        <v>USD</v>
      </c>
      <c r="E626" s="67">
        <v>860</v>
      </c>
      <c r="F626" s="67" t="str">
        <v>ELECTRICAL WORKS / Testing Equipment / Testing Equipment</v>
      </c>
      <c r="G626" s="67" t="str">
        <v>Megger (5000 V) with battery for insulation testing complete with all accessories.</v>
      </c>
      <c r="H626" s="67" t="str">
        <v>Advanced Payment</v>
      </c>
      <c r="I626" s="67" t="str">
        <v>Cash In Advance Payment by currency</v>
      </c>
      <c r="J626" s="67" t="str">
        <v>BSKDGNGENGR05</v>
      </c>
      <c r="K626" s="67" t="str">
        <v>BSKDGNGENGR05</v>
      </c>
      <c r="L626" s="68">
        <v>46026</v>
      </c>
      <c r="M626" s="68">
        <v>46026</v>
      </c>
      <c r="N626" s="67" t="str">
        <v>Advanced Payment Foreign</v>
      </c>
      <c r="O626" s="67" t="str">
        <v>Advanced Payment Foreign</v>
      </c>
    </row>
    <row r="627">
      <c r="A627" s="69" t="str">
        <v>Matched</v>
      </c>
      <c r="B627" s="67" t="str">
        <v>Cash In</v>
      </c>
      <c r="C627" s="67" t="str">
        <v>DEMO 220-66-11 kV G Cash in USD</v>
      </c>
      <c r="D627" s="67" t="str">
        <v>USD</v>
      </c>
      <c r="E627" s="67">
        <v>861</v>
      </c>
      <c r="F627" s="67" t="str">
        <v>ELECTRICAL WORKS / Testing Equipment / Testing Equipment</v>
      </c>
      <c r="G627" s="67" t="str">
        <v>Megger (5000 V) with battery for insulation testing complete with all accessories.</v>
      </c>
      <c r="H627" s="67" t="str">
        <v>Site Delivery USD</v>
      </c>
      <c r="I627" s="67" t="str">
        <v>Cash In delivery meaning match</v>
      </c>
      <c r="J627" s="67" t="str">
        <v>BSPRELGENTL07</v>
      </c>
      <c r="K627" s="67" t="str">
        <v>BSPRELGENTL07</v>
      </c>
      <c r="L627" s="68">
        <v>46347</v>
      </c>
      <c r="M627" s="68">
        <v>46347</v>
      </c>
      <c r="N627" s="67" t="str">
        <v>Delivery to Site  - Complete Telecommunication System With All accessories and Spare Parts</v>
      </c>
      <c r="O627" s="67" t="str">
        <v>Delivery to Site  - Complete Telecommunication System With All accessories and Spare Parts</v>
      </c>
    </row>
    <row r="628">
      <c r="A628" s="69" t="str">
        <v>Matched</v>
      </c>
      <c r="B628" s="67" t="str">
        <v>Cash In</v>
      </c>
      <c r="C628" s="67" t="str">
        <v>DEMO 220-66-11 kV G Cash in USD</v>
      </c>
      <c r="D628" s="67" t="str">
        <v>USD</v>
      </c>
      <c r="E628" s="67">
        <v>862</v>
      </c>
      <c r="F628" s="67" t="str">
        <v>ELECTRICAL WORKS / Testing Equipment / Testing Equipment</v>
      </c>
      <c r="G628" s="67" t="str">
        <v>Megger (5000 V) with battery for insulation testing complete with all accessories.</v>
      </c>
      <c r="H628" s="67" t="str">
        <v>Retention</v>
      </c>
      <c r="I628" s="67" t="str">
        <v>Cash In completion milestone</v>
      </c>
      <c r="J628" s="67" t="str">
        <v>BSKDGNGENGR07</v>
      </c>
      <c r="K628" s="67" t="str">
        <v>BSKDGNGENGR07</v>
      </c>
      <c r="L628" s="68">
        <v>46483</v>
      </c>
      <c r="M628" s="68">
        <v>46483</v>
      </c>
      <c r="N628" s="67" t="str">
        <v>Project Completion</v>
      </c>
      <c r="O628" s="67" t="str">
        <v>Project Completion</v>
      </c>
    </row>
    <row r="629">
      <c r="A629" s="69" t="str">
        <v>Matched</v>
      </c>
      <c r="B629" s="67" t="str">
        <v>Cash In</v>
      </c>
      <c r="C629" s="67" t="str">
        <v>DEMO 220-66-11 kV G Cash in USD</v>
      </c>
      <c r="D629" s="67" t="str">
        <v>USD</v>
      </c>
      <c r="E629" s="67">
        <v>864</v>
      </c>
      <c r="F629" s="67" t="str">
        <v>ELECTRICAL WORKS / Testing Equipment / Testing Equipment</v>
      </c>
      <c r="G629" s="67" t="str">
        <v>Complete set of circuit breaker analyzer with motion analyzer and all accessories as specified.</v>
      </c>
      <c r="H629" s="67" t="str">
        <v>Advanced Payment</v>
      </c>
      <c r="I629" s="67" t="str">
        <v>Cash In Advance Payment by currency</v>
      </c>
      <c r="J629" s="67" t="str">
        <v>BSKDGNGENGR05</v>
      </c>
      <c r="K629" s="67" t="str">
        <v>BSKDGNGENGR05</v>
      </c>
      <c r="L629" s="68">
        <v>46026</v>
      </c>
      <c r="M629" s="68">
        <v>46026</v>
      </c>
      <c r="N629" s="67" t="str">
        <v>Advanced Payment Foreign</v>
      </c>
      <c r="O629" s="67" t="str">
        <v>Advanced Payment Foreign</v>
      </c>
    </row>
    <row r="630">
      <c r="A630" s="69" t="str">
        <v>Matched</v>
      </c>
      <c r="B630" s="67" t="str">
        <v>Cash In</v>
      </c>
      <c r="C630" s="67" t="str">
        <v>DEMO 220-66-11 kV G Cash in USD</v>
      </c>
      <c r="D630" s="67" t="str">
        <v>USD</v>
      </c>
      <c r="E630" s="67">
        <v>865</v>
      </c>
      <c r="F630" s="67" t="str">
        <v>ELECTRICAL WORKS / Testing Equipment / Testing Equipment</v>
      </c>
      <c r="G630" s="67" t="str">
        <v>Complete set of circuit breaker analyzer with motion analyzer and all accessories as specified.</v>
      </c>
      <c r="H630" s="67" t="str">
        <v>Site Delivery USD</v>
      </c>
      <c r="I630" s="67" t="str">
        <v>Cash In delivery meaning match</v>
      </c>
      <c r="J630" s="67" t="str">
        <v>BSPRELGENTL07</v>
      </c>
      <c r="K630" s="67" t="str">
        <v>BSPRELGENTL07</v>
      </c>
      <c r="L630" s="68">
        <v>46347</v>
      </c>
      <c r="M630" s="68">
        <v>46347</v>
      </c>
      <c r="N630" s="67" t="str">
        <v>Delivery to Site  - Complete Telecommunication System With All accessories and Spare Parts</v>
      </c>
      <c r="O630" s="67" t="str">
        <v>Delivery to Site  - Complete Telecommunication System With All accessories and Spare Parts</v>
      </c>
    </row>
    <row r="631">
      <c r="A631" s="69" t="str">
        <v>Matched</v>
      </c>
      <c r="B631" s="67" t="str">
        <v>Cash In</v>
      </c>
      <c r="C631" s="67" t="str">
        <v>DEMO 220-66-11 kV G Cash in USD</v>
      </c>
      <c r="D631" s="67" t="str">
        <v>USD</v>
      </c>
      <c r="E631" s="67">
        <v>866</v>
      </c>
      <c r="F631" s="67" t="str">
        <v>ELECTRICAL WORKS / Testing Equipment / Testing Equipment</v>
      </c>
      <c r="G631" s="67" t="str">
        <v>Complete set of circuit breaker analyzer with motion analyzer and all accessories as specified.</v>
      </c>
      <c r="H631" s="67" t="str">
        <v>Retention</v>
      </c>
      <c r="I631" s="67" t="str">
        <v>Cash In completion milestone</v>
      </c>
      <c r="J631" s="67" t="str">
        <v>BSKDGNGENGR07</v>
      </c>
      <c r="K631" s="67" t="str">
        <v>BSKDGNGENGR07</v>
      </c>
      <c r="L631" s="68">
        <v>46483</v>
      </c>
      <c r="M631" s="68">
        <v>46483</v>
      </c>
      <c r="N631" s="67" t="str">
        <v>Project Completion</v>
      </c>
      <c r="O631" s="67" t="str">
        <v>Project Completion</v>
      </c>
    </row>
    <row r="632">
      <c r="A632" s="69" t="str">
        <v>Matched</v>
      </c>
      <c r="B632" s="67" t="str">
        <v>Cash In</v>
      </c>
      <c r="C632" s="67" t="str">
        <v>DEMO 220-66-11 kV G Cash in USD</v>
      </c>
      <c r="D632" s="67" t="str">
        <v>USD</v>
      </c>
      <c r="E632" s="67">
        <v>868</v>
      </c>
      <c r="F632" s="67" t="str">
        <v>ELECTRICAL WORKS / Testing Equipment / Testing Equipment</v>
      </c>
      <c r="G632" s="67" t="str">
        <v>SF6 decomposition product measuring device</v>
      </c>
      <c r="H632" s="67" t="str">
        <v>Advanced Payment</v>
      </c>
      <c r="I632" s="67" t="str">
        <v>Cash In Advance Payment by currency</v>
      </c>
      <c r="J632" s="67" t="str">
        <v>BSKDGNGENGR05</v>
      </c>
      <c r="K632" s="67" t="str">
        <v>BSKDGNGENGR05</v>
      </c>
      <c r="L632" s="68">
        <v>46026</v>
      </c>
      <c r="M632" s="68">
        <v>46026</v>
      </c>
      <c r="N632" s="67" t="str">
        <v>Advanced Payment Foreign</v>
      </c>
      <c r="O632" s="67" t="str">
        <v>Advanced Payment Foreign</v>
      </c>
    </row>
    <row r="633">
      <c r="A633" s="71" t="str">
        <v>Blank - Needs Review</v>
      </c>
      <c r="B633" s="67" t="str">
        <v>Cash In</v>
      </c>
      <c r="C633" s="67" t="str">
        <v>DEMO 220-66-11 kV G Cash in USD</v>
      </c>
      <c r="D633" s="67" t="str">
        <v>USD</v>
      </c>
      <c r="E633" s="67">
        <v>869</v>
      </c>
      <c r="F633" s="67" t="str">
        <v>ELECTRICAL WORKS / Testing Equipment / Testing Equipment</v>
      </c>
      <c r="G633" s="67" t="str">
        <v>SF6 decomposition product measuring device</v>
      </c>
      <c r="H633" s="67" t="str">
        <v>Site Delivery USD</v>
      </c>
      <c r="I633" s="67" t="str">
        <v>No confident rule match</v>
      </c>
      <c r="J633" s="67" t="str">
        <v/>
      </c>
      <c r="K633" s="67" t="str">
        <v/>
      </c>
      <c r="L633" s="68" t="str">
        <v/>
      </c>
      <c r="M633" s="68" t="str">
        <v/>
      </c>
      <c r="N633" s="67" t="str">
        <v/>
      </c>
      <c r="O633" s="67" t="str">
        <v/>
      </c>
    </row>
    <row r="634">
      <c r="A634" s="69" t="str">
        <v>Matched</v>
      </c>
      <c r="B634" s="67" t="str">
        <v>Cash In</v>
      </c>
      <c r="C634" s="67" t="str">
        <v>DEMO 220-66-11 kV G Cash in USD</v>
      </c>
      <c r="D634" s="67" t="str">
        <v>USD</v>
      </c>
      <c r="E634" s="67">
        <v>870</v>
      </c>
      <c r="F634" s="67" t="str">
        <v>ELECTRICAL WORKS / Testing Equipment / Testing Equipment</v>
      </c>
      <c r="G634" s="67" t="str">
        <v>SF6 decomposition product measuring device</v>
      </c>
      <c r="H634" s="67" t="str">
        <v>Retention</v>
      </c>
      <c r="I634" s="67" t="str">
        <v>Cash In completion milestone</v>
      </c>
      <c r="J634" s="67" t="str">
        <v>BSKDGNGENGR07</v>
      </c>
      <c r="K634" s="67" t="str">
        <v>BSKDGNGENGR07</v>
      </c>
      <c r="L634" s="68">
        <v>46483</v>
      </c>
      <c r="M634" s="68">
        <v>46483</v>
      </c>
      <c r="N634" s="67" t="str">
        <v>Project Completion</v>
      </c>
      <c r="O634" s="67" t="str">
        <v>Project Completion</v>
      </c>
    </row>
    <row r="635">
      <c r="A635" s="69" t="str">
        <v>Matched</v>
      </c>
      <c r="B635" s="67" t="str">
        <v>Cash In</v>
      </c>
      <c r="C635" s="67" t="str">
        <v>DEMO 220-66-11 kV G Cash in USD</v>
      </c>
      <c r="D635" s="67" t="str">
        <v>USD</v>
      </c>
      <c r="E635" s="67">
        <v>872</v>
      </c>
      <c r="F635" s="67" t="str">
        <v>ELECTRICAL WORKS / Testing Equipment / Testing Equipment</v>
      </c>
      <c r="G635" s="67" t="str">
        <v>Dew point measuring device.</v>
      </c>
      <c r="H635" s="67" t="str">
        <v>Advanced Payment</v>
      </c>
      <c r="I635" s="67" t="str">
        <v>Cash In Advance Payment by currency</v>
      </c>
      <c r="J635" s="67" t="str">
        <v>BSKDGNGENGR05</v>
      </c>
      <c r="K635" s="67" t="str">
        <v>BSKDGNGENGR05</v>
      </c>
      <c r="L635" s="68">
        <v>46026</v>
      </c>
      <c r="M635" s="68">
        <v>46026</v>
      </c>
      <c r="N635" s="67" t="str">
        <v>Advanced Payment Foreign</v>
      </c>
      <c r="O635" s="67" t="str">
        <v>Advanced Payment Foreign</v>
      </c>
    </row>
    <row r="636">
      <c r="A636" s="71" t="str">
        <v>Blank - Needs Review</v>
      </c>
      <c r="B636" s="67" t="str">
        <v>Cash In</v>
      </c>
      <c r="C636" s="67" t="str">
        <v>DEMO 220-66-11 kV G Cash in USD</v>
      </c>
      <c r="D636" s="67" t="str">
        <v>USD</v>
      </c>
      <c r="E636" s="67">
        <v>873</v>
      </c>
      <c r="F636" s="67" t="str">
        <v>ELECTRICAL WORKS / Testing Equipment / Testing Equipment</v>
      </c>
      <c r="G636" s="67" t="str">
        <v>Dew point measuring device.</v>
      </c>
      <c r="H636" s="67" t="str">
        <v>Site Delivery USD</v>
      </c>
      <c r="I636" s="67" t="str">
        <v>No confident rule match</v>
      </c>
      <c r="J636" s="67" t="str">
        <v/>
      </c>
      <c r="K636" s="67" t="str">
        <v/>
      </c>
      <c r="L636" s="68" t="str">
        <v/>
      </c>
      <c r="M636" s="68" t="str">
        <v/>
      </c>
      <c r="N636" s="67" t="str">
        <v/>
      </c>
      <c r="O636" s="67" t="str">
        <v/>
      </c>
    </row>
    <row r="637">
      <c r="A637" s="69" t="str">
        <v>Matched</v>
      </c>
      <c r="B637" s="67" t="str">
        <v>Cash In</v>
      </c>
      <c r="C637" s="67" t="str">
        <v>DEMO 220-66-11 kV G Cash in USD</v>
      </c>
      <c r="D637" s="67" t="str">
        <v>USD</v>
      </c>
      <c r="E637" s="67">
        <v>874</v>
      </c>
      <c r="F637" s="67" t="str">
        <v>ELECTRICAL WORKS / Testing Equipment / Testing Equipment</v>
      </c>
      <c r="G637" s="67" t="str">
        <v>Dew point measuring device.</v>
      </c>
      <c r="H637" s="67" t="str">
        <v>Retention</v>
      </c>
      <c r="I637" s="67" t="str">
        <v>Cash In completion milestone</v>
      </c>
      <c r="J637" s="67" t="str">
        <v>BSKDGNGENGR07</v>
      </c>
      <c r="K637" s="67" t="str">
        <v>BSKDGNGENGR07</v>
      </c>
      <c r="L637" s="68">
        <v>46483</v>
      </c>
      <c r="M637" s="68">
        <v>46483</v>
      </c>
      <c r="N637" s="67" t="str">
        <v>Project Completion</v>
      </c>
      <c r="O637" s="67" t="str">
        <v>Project Completion</v>
      </c>
    </row>
    <row r="638" xml:space="preserve">
      <c r="A638" s="69" t="str">
        <v>Matched</v>
      </c>
      <c r="B638" s="67" t="str">
        <v>Cash In</v>
      </c>
      <c r="C638" s="67" t="str">
        <v>DEMO 220-66-11 kV G Cash in USD</v>
      </c>
      <c r="D638" s="67" t="str">
        <v>USD</v>
      </c>
      <c r="E638" s="67">
        <v>876</v>
      </c>
      <c r="F638" s="67" t="str">
        <v>ELECTRICAL WORKS / Testing Equipment / Testing Equipment</v>
      </c>
      <c r="G638" s="67" t="str" xml:space="preserve">
        <v xml:space="preserve">Insulation tester (motorized megger with battery)_x000d_
(250-600-1000-2000-2500 and 5000 V by selector)</v>
      </c>
      <c r="H638" s="67" t="str">
        <v>Advanced Payment</v>
      </c>
      <c r="I638" s="67" t="str">
        <v>Cash In Advance Payment by currency</v>
      </c>
      <c r="J638" s="67" t="str">
        <v>BSKDGNGENGR05</v>
      </c>
      <c r="K638" s="67" t="str">
        <v>BSKDGNGENGR05</v>
      </c>
      <c r="L638" s="68">
        <v>46026</v>
      </c>
      <c r="M638" s="68">
        <v>46026</v>
      </c>
      <c r="N638" s="67" t="str">
        <v>Advanced Payment Foreign</v>
      </c>
      <c r="O638" s="67" t="str">
        <v>Advanced Payment Foreign</v>
      </c>
    </row>
    <row r="639" xml:space="preserve">
      <c r="A639" s="71" t="str">
        <v>Blank - Needs Review</v>
      </c>
      <c r="B639" s="67" t="str">
        <v>Cash In</v>
      </c>
      <c r="C639" s="67" t="str">
        <v>DEMO 220-66-11 kV G Cash in USD</v>
      </c>
      <c r="D639" s="67" t="str">
        <v>USD</v>
      </c>
      <c r="E639" s="67">
        <v>877</v>
      </c>
      <c r="F639" s="67" t="str">
        <v>ELECTRICAL WORKS / Testing Equipment / Testing Equipment</v>
      </c>
      <c r="G639" s="67" t="str" xml:space="preserve">
        <v xml:space="preserve">Insulation tester (motorized megger with battery)_x000d_
(250-600-1000-2000-2500 and 5000 V by selector)</v>
      </c>
      <c r="H639" s="67" t="str">
        <v>Site Delivery USD</v>
      </c>
      <c r="I639" s="67" t="str">
        <v>No confident rule match</v>
      </c>
      <c r="J639" s="67" t="str">
        <v/>
      </c>
      <c r="K639" s="67" t="str">
        <v/>
      </c>
      <c r="L639" s="68" t="str">
        <v/>
      </c>
      <c r="M639" s="68" t="str">
        <v/>
      </c>
      <c r="N639" s="67" t="str">
        <v/>
      </c>
      <c r="O639" s="67" t="str">
        <v/>
      </c>
    </row>
    <row r="640" xml:space="preserve">
      <c r="A640" s="69" t="str">
        <v>Matched</v>
      </c>
      <c r="B640" s="67" t="str">
        <v>Cash In</v>
      </c>
      <c r="C640" s="67" t="str">
        <v>DEMO 220-66-11 kV G Cash in USD</v>
      </c>
      <c r="D640" s="67" t="str">
        <v>USD</v>
      </c>
      <c r="E640" s="67">
        <v>878</v>
      </c>
      <c r="F640" s="67" t="str">
        <v>ELECTRICAL WORKS / Testing Equipment / Testing Equipment</v>
      </c>
      <c r="G640" s="67" t="str" xml:space="preserve">
        <v xml:space="preserve">Insulation tester (motorized megger with battery)_x000d_
(250-600-1000-2000-2500 and 5000 V by selector)</v>
      </c>
      <c r="H640" s="67" t="str">
        <v>Retention</v>
      </c>
      <c r="I640" s="67" t="str">
        <v>Cash In completion milestone</v>
      </c>
      <c r="J640" s="67" t="str">
        <v>BSKDGNGENGR07</v>
      </c>
      <c r="K640" s="67" t="str">
        <v>BSKDGNGENGR07</v>
      </c>
      <c r="L640" s="68">
        <v>46483</v>
      </c>
      <c r="M640" s="68">
        <v>46483</v>
      </c>
      <c r="N640" s="67" t="str">
        <v>Project Completion</v>
      </c>
      <c r="O640" s="67" t="str">
        <v>Project Completion</v>
      </c>
    </row>
    <row r="641">
      <c r="A641" s="69" t="str">
        <v>Matched</v>
      </c>
      <c r="B641" s="67" t="str">
        <v>Cash In</v>
      </c>
      <c r="C641" s="67" t="str">
        <v>DEMO 220-66-11 kV G Cash in USD</v>
      </c>
      <c r="D641" s="67" t="str">
        <v>USD</v>
      </c>
      <c r="E641" s="67">
        <v>880</v>
      </c>
      <c r="F641" s="67" t="str">
        <v>ELECTRICAL WORKS / Testing Equipment / Testing Equipment</v>
      </c>
      <c r="G641" s="67" t="str">
        <v>Phase rotation checker</v>
      </c>
      <c r="H641" s="67" t="str">
        <v>Advanced Payment</v>
      </c>
      <c r="I641" s="67" t="str">
        <v>Cash In Advance Payment by currency</v>
      </c>
      <c r="J641" s="67" t="str">
        <v>BSKDGNGENGR05</v>
      </c>
      <c r="K641" s="67" t="str">
        <v>BSKDGNGENGR05</v>
      </c>
      <c r="L641" s="68">
        <v>46026</v>
      </c>
      <c r="M641" s="68">
        <v>46026</v>
      </c>
      <c r="N641" s="67" t="str">
        <v>Advanced Payment Foreign</v>
      </c>
      <c r="O641" s="67" t="str">
        <v>Advanced Payment Foreign</v>
      </c>
    </row>
    <row r="642">
      <c r="A642" s="71" t="str">
        <v>Blank - Needs Review</v>
      </c>
      <c r="B642" s="67" t="str">
        <v>Cash In</v>
      </c>
      <c r="C642" s="67" t="str">
        <v>DEMO 220-66-11 kV G Cash in USD</v>
      </c>
      <c r="D642" s="67" t="str">
        <v>USD</v>
      </c>
      <c r="E642" s="67">
        <v>881</v>
      </c>
      <c r="F642" s="67" t="str">
        <v>ELECTRICAL WORKS / Testing Equipment / Testing Equipment</v>
      </c>
      <c r="G642" s="67" t="str">
        <v>Phase rotation checker</v>
      </c>
      <c r="H642" s="67" t="str">
        <v>Site Delivery USD</v>
      </c>
      <c r="I642" s="67" t="str">
        <v>No confident rule match</v>
      </c>
      <c r="J642" s="67" t="str">
        <v/>
      </c>
      <c r="K642" s="67" t="str">
        <v/>
      </c>
      <c r="L642" s="68" t="str">
        <v/>
      </c>
      <c r="M642" s="68" t="str">
        <v/>
      </c>
      <c r="N642" s="67" t="str">
        <v/>
      </c>
      <c r="O642" s="67" t="str">
        <v/>
      </c>
    </row>
    <row r="643">
      <c r="A643" s="69" t="str">
        <v>Matched</v>
      </c>
      <c r="B643" s="67" t="str">
        <v>Cash In</v>
      </c>
      <c r="C643" s="67" t="str">
        <v>DEMO 220-66-11 kV G Cash in USD</v>
      </c>
      <c r="D643" s="67" t="str">
        <v>USD</v>
      </c>
      <c r="E643" s="67">
        <v>882</v>
      </c>
      <c r="F643" s="67" t="str">
        <v>ELECTRICAL WORKS / Testing Equipment / Testing Equipment</v>
      </c>
      <c r="G643" s="67" t="str">
        <v>Phase rotation checker</v>
      </c>
      <c r="H643" s="67" t="str">
        <v>Retention</v>
      </c>
      <c r="I643" s="67" t="str">
        <v>Cash In completion milestone</v>
      </c>
      <c r="J643" s="67" t="str">
        <v>BSKDGNGENGR07</v>
      </c>
      <c r="K643" s="67" t="str">
        <v>BSKDGNGENGR07</v>
      </c>
      <c r="L643" s="68">
        <v>46483</v>
      </c>
      <c r="M643" s="68">
        <v>46483</v>
      </c>
      <c r="N643" s="67" t="str">
        <v>Project Completion</v>
      </c>
      <c r="O643" s="67" t="str">
        <v>Project Completion</v>
      </c>
    </row>
    <row r="644">
      <c r="A644" s="69" t="str">
        <v>Matched</v>
      </c>
      <c r="B644" s="67" t="str">
        <v>Cash In</v>
      </c>
      <c r="C644" s="67" t="str">
        <v>DEMO 220-66-11 kV G Cash in USD</v>
      </c>
      <c r="D644" s="67" t="str">
        <v>USD</v>
      </c>
      <c r="E644" s="67">
        <v>884</v>
      </c>
      <c r="F644" s="67" t="str">
        <v>ELECTRICAL WORKS / Testing Equipment / Testing Equipment</v>
      </c>
      <c r="G644" s="67" t="str">
        <v>D.C earth testers.</v>
      </c>
      <c r="H644" s="67" t="str">
        <v>Advanced Payment</v>
      </c>
      <c r="I644" s="67" t="str">
        <v>Cash In Advance Payment by currency</v>
      </c>
      <c r="J644" s="67" t="str">
        <v>BSKDGNGENGR05</v>
      </c>
      <c r="K644" s="67" t="str">
        <v>BSKDGNGENGR05</v>
      </c>
      <c r="L644" s="68">
        <v>46026</v>
      </c>
      <c r="M644" s="68">
        <v>46026</v>
      </c>
      <c r="N644" s="67" t="str">
        <v>Advanced Payment Foreign</v>
      </c>
      <c r="O644" s="67" t="str">
        <v>Advanced Payment Foreign</v>
      </c>
    </row>
    <row r="645">
      <c r="A645" s="71" t="str">
        <v>Blank - Needs Review</v>
      </c>
      <c r="B645" s="67" t="str">
        <v>Cash In</v>
      </c>
      <c r="C645" s="67" t="str">
        <v>DEMO 220-66-11 kV G Cash in USD</v>
      </c>
      <c r="D645" s="67" t="str">
        <v>USD</v>
      </c>
      <c r="E645" s="67">
        <v>885</v>
      </c>
      <c r="F645" s="67" t="str">
        <v>ELECTRICAL WORKS / Testing Equipment / Testing Equipment</v>
      </c>
      <c r="G645" s="67" t="str">
        <v>D.C earth testers.</v>
      </c>
      <c r="H645" s="67" t="str">
        <v>Site Delivery USD</v>
      </c>
      <c r="I645" s="67" t="str">
        <v>No confident rule match</v>
      </c>
      <c r="J645" s="67" t="str">
        <v/>
      </c>
      <c r="K645" s="67" t="str">
        <v/>
      </c>
      <c r="L645" s="68" t="str">
        <v/>
      </c>
      <c r="M645" s="68" t="str">
        <v/>
      </c>
      <c r="N645" s="67" t="str">
        <v/>
      </c>
      <c r="O645" s="67" t="str">
        <v/>
      </c>
    </row>
    <row r="646">
      <c r="A646" s="69" t="str">
        <v>Matched</v>
      </c>
      <c r="B646" s="67" t="str">
        <v>Cash In</v>
      </c>
      <c r="C646" s="67" t="str">
        <v>DEMO 220-66-11 kV G Cash in USD</v>
      </c>
      <c r="D646" s="67" t="str">
        <v>USD</v>
      </c>
      <c r="E646" s="67">
        <v>886</v>
      </c>
      <c r="F646" s="67" t="str">
        <v>ELECTRICAL WORKS / Testing Equipment / Testing Equipment</v>
      </c>
      <c r="G646" s="67" t="str">
        <v>D.C earth testers.</v>
      </c>
      <c r="H646" s="67" t="str">
        <v>Retention</v>
      </c>
      <c r="I646" s="67" t="str">
        <v>Cash In completion milestone</v>
      </c>
      <c r="J646" s="67" t="str">
        <v>BSKDGNGENGR07</v>
      </c>
      <c r="K646" s="67" t="str">
        <v>BSKDGNGENGR07</v>
      </c>
      <c r="L646" s="68">
        <v>46483</v>
      </c>
      <c r="M646" s="68">
        <v>46483</v>
      </c>
      <c r="N646" s="67" t="str">
        <v>Project Completion</v>
      </c>
      <c r="O646" s="67" t="str">
        <v>Project Completion</v>
      </c>
    </row>
    <row r="647">
      <c r="A647" s="69" t="str">
        <v>Matched</v>
      </c>
      <c r="B647" s="67" t="str">
        <v>Cash In</v>
      </c>
      <c r="C647" s="67" t="str">
        <v>DEMO 220-66-11 kV G Cash in USD</v>
      </c>
      <c r="D647" s="67" t="str">
        <v>USD</v>
      </c>
      <c r="E647" s="67">
        <v>888</v>
      </c>
      <c r="F647" s="67" t="str">
        <v>ELECTRICAL WORKS / Testing Equipment / Testing Equipment</v>
      </c>
      <c r="G647" s="67" t="str">
        <v>One computer aided test set.</v>
      </c>
      <c r="H647" s="67" t="str">
        <v>Advanced Payment</v>
      </c>
      <c r="I647" s="67" t="str">
        <v>Cash In Advance Payment by currency</v>
      </c>
      <c r="J647" s="67" t="str">
        <v>BSKDGNGENGR05</v>
      </c>
      <c r="K647" s="67" t="str">
        <v>BSKDGNGENGR05</v>
      </c>
      <c r="L647" s="68">
        <v>46026</v>
      </c>
      <c r="M647" s="68">
        <v>46026</v>
      </c>
      <c r="N647" s="67" t="str">
        <v>Advanced Payment Foreign</v>
      </c>
      <c r="O647" s="67" t="str">
        <v>Advanced Payment Foreign</v>
      </c>
    </row>
    <row r="648">
      <c r="A648" s="71" t="str">
        <v>Blank - Needs Review</v>
      </c>
      <c r="B648" s="67" t="str">
        <v>Cash In</v>
      </c>
      <c r="C648" s="67" t="str">
        <v>DEMO 220-66-11 kV G Cash in USD</v>
      </c>
      <c r="D648" s="67" t="str">
        <v>USD</v>
      </c>
      <c r="E648" s="67">
        <v>889</v>
      </c>
      <c r="F648" s="67" t="str">
        <v>ELECTRICAL WORKS / Testing Equipment / Testing Equipment</v>
      </c>
      <c r="G648" s="67" t="str">
        <v>One computer aided test set.</v>
      </c>
      <c r="H648" s="67" t="str">
        <v>Site Delivery USD</v>
      </c>
      <c r="I648" s="67" t="str">
        <v>No confident rule match</v>
      </c>
      <c r="J648" s="67" t="str">
        <v/>
      </c>
      <c r="K648" s="67" t="str">
        <v/>
      </c>
      <c r="L648" s="68" t="str">
        <v/>
      </c>
      <c r="M648" s="68" t="str">
        <v/>
      </c>
      <c r="N648" s="67" t="str">
        <v/>
      </c>
      <c r="O648" s="67" t="str">
        <v/>
      </c>
    </row>
    <row r="649">
      <c r="A649" s="69" t="str">
        <v>Matched</v>
      </c>
      <c r="B649" s="67" t="str">
        <v>Cash In</v>
      </c>
      <c r="C649" s="67" t="str">
        <v>DEMO 220-66-11 kV G Cash in USD</v>
      </c>
      <c r="D649" s="67" t="str">
        <v>USD</v>
      </c>
      <c r="E649" s="67">
        <v>890</v>
      </c>
      <c r="F649" s="67" t="str">
        <v>ELECTRICAL WORKS / Testing Equipment / Testing Equipment</v>
      </c>
      <c r="G649" s="67" t="str">
        <v>One computer aided test set.</v>
      </c>
      <c r="H649" s="67" t="str">
        <v>Retention</v>
      </c>
      <c r="I649" s="67" t="str">
        <v>Cash In completion milestone</v>
      </c>
      <c r="J649" s="67" t="str">
        <v>BSKDGNGENGR07</v>
      </c>
      <c r="K649" s="67" t="str">
        <v>BSKDGNGENGR07</v>
      </c>
      <c r="L649" s="68">
        <v>46483</v>
      </c>
      <c r="M649" s="68">
        <v>46483</v>
      </c>
      <c r="N649" s="67" t="str">
        <v>Project Completion</v>
      </c>
      <c r="O649" s="67" t="str">
        <v>Project Completion</v>
      </c>
    </row>
    <row r="650">
      <c r="A650" s="69" t="str">
        <v>Matched</v>
      </c>
      <c r="B650" s="67" t="str">
        <v>Cash In</v>
      </c>
      <c r="C650" s="67" t="str">
        <v>DEMO 220-66-11 kV G Cash in USD</v>
      </c>
      <c r="D650" s="67" t="str">
        <v>USD</v>
      </c>
      <c r="E650" s="67">
        <v>892</v>
      </c>
      <c r="F650" s="67" t="str">
        <v>ELECTRICAL WORKS / Testing Equipment / Testing Equipment</v>
      </c>
      <c r="G650" s="67" t="str">
        <v>Clip PF meter</v>
      </c>
      <c r="H650" s="67" t="str">
        <v>Advanced Payment</v>
      </c>
      <c r="I650" s="67" t="str">
        <v>Cash In Advance Payment by currency</v>
      </c>
      <c r="J650" s="67" t="str">
        <v>BSKDGNGENGR05</v>
      </c>
      <c r="K650" s="67" t="str">
        <v>BSKDGNGENGR05</v>
      </c>
      <c r="L650" s="68">
        <v>46026</v>
      </c>
      <c r="M650" s="68">
        <v>46026</v>
      </c>
      <c r="N650" s="67" t="str">
        <v>Advanced Payment Foreign</v>
      </c>
      <c r="O650" s="67" t="str">
        <v>Advanced Payment Foreign</v>
      </c>
    </row>
    <row r="651">
      <c r="A651" s="69" t="str">
        <v>Matched</v>
      </c>
      <c r="B651" s="67" t="str">
        <v>Cash In</v>
      </c>
      <c r="C651" s="67" t="str">
        <v>DEMO 220-66-11 kV G Cash in USD</v>
      </c>
      <c r="D651" s="67" t="str">
        <v>USD</v>
      </c>
      <c r="E651" s="67">
        <v>893</v>
      </c>
      <c r="F651" s="67" t="str">
        <v>ELECTRICAL WORKS / Testing Equipment / Testing Equipment</v>
      </c>
      <c r="G651" s="67" t="str">
        <v>Clip PF meter</v>
      </c>
      <c r="H651" s="67" t="str">
        <v>Site Delivery USD</v>
      </c>
      <c r="I651" s="67" t="str">
        <v>Cash In delivery meaning match</v>
      </c>
      <c r="J651" s="67" t="str">
        <v>BSPRMPGENGR04</v>
      </c>
      <c r="K651" s="67" t="str">
        <v>BSPRMPGENGR04</v>
      </c>
      <c r="L651" s="68">
        <v>46194</v>
      </c>
      <c r="M651" s="68">
        <v>46194</v>
      </c>
      <c r="N651" s="67" t="str">
        <v>Delivery to Site  - ELECTRICAL WIRES</v>
      </c>
      <c r="O651" s="67" t="str">
        <v>Delivery to Site  - ELECTRICAL WIRES</v>
      </c>
    </row>
    <row r="652">
      <c r="A652" s="69" t="str">
        <v>Matched</v>
      </c>
      <c r="B652" s="67" t="str">
        <v>Cash In</v>
      </c>
      <c r="C652" s="67" t="str">
        <v>DEMO 220-66-11 kV G Cash in USD</v>
      </c>
      <c r="D652" s="67" t="str">
        <v>USD</v>
      </c>
      <c r="E652" s="67">
        <v>894</v>
      </c>
      <c r="F652" s="67" t="str">
        <v>ELECTRICAL WORKS / Testing Equipment / Testing Equipment</v>
      </c>
      <c r="G652" s="67" t="str">
        <v>Clip PF meter</v>
      </c>
      <c r="H652" s="67" t="str">
        <v>Retention</v>
      </c>
      <c r="I652" s="67" t="str">
        <v>Cash In completion milestone</v>
      </c>
      <c r="J652" s="67" t="str">
        <v>BSKDGNGENGR07</v>
      </c>
      <c r="K652" s="67" t="str">
        <v>BSKDGNGENGR07</v>
      </c>
      <c r="L652" s="68">
        <v>46483</v>
      </c>
      <c r="M652" s="68">
        <v>46483</v>
      </c>
      <c r="N652" s="67" t="str">
        <v>Project Completion</v>
      </c>
      <c r="O652" s="67" t="str">
        <v>Project Completion</v>
      </c>
    </row>
    <row r="653">
      <c r="A653" s="69" t="str">
        <v>Matched</v>
      </c>
      <c r="B653" s="67" t="str">
        <v>Cash In</v>
      </c>
      <c r="C653" s="67" t="str">
        <v>DEMO 220-66-11 kV G Cash in USD</v>
      </c>
      <c r="D653" s="67" t="str">
        <v>USD</v>
      </c>
      <c r="E653" s="67">
        <v>896</v>
      </c>
      <c r="F653" s="67" t="str">
        <v>ELECTRICAL WORKS / Testing Equipment / Testing Equipment</v>
      </c>
      <c r="G653" s="67" t="str">
        <v>Micro-ohm meter.</v>
      </c>
      <c r="H653" s="67" t="str">
        <v>Advanced Payment</v>
      </c>
      <c r="I653" s="67" t="str">
        <v>Cash In Advance Payment by currency</v>
      </c>
      <c r="J653" s="67" t="str">
        <v>BSKDGNGENGR05</v>
      </c>
      <c r="K653" s="67" t="str">
        <v>BSKDGNGENGR05</v>
      </c>
      <c r="L653" s="68">
        <v>46026</v>
      </c>
      <c r="M653" s="68">
        <v>46026</v>
      </c>
      <c r="N653" s="67" t="str">
        <v>Advanced Payment Foreign</v>
      </c>
      <c r="O653" s="67" t="str">
        <v>Advanced Payment Foreign</v>
      </c>
    </row>
    <row r="654">
      <c r="A654" s="71" t="str">
        <v>Blank - Needs Review</v>
      </c>
      <c r="B654" s="67" t="str">
        <v>Cash In</v>
      </c>
      <c r="C654" s="67" t="str">
        <v>DEMO 220-66-11 kV G Cash in USD</v>
      </c>
      <c r="D654" s="67" t="str">
        <v>USD</v>
      </c>
      <c r="E654" s="67">
        <v>897</v>
      </c>
      <c r="F654" s="67" t="str">
        <v>ELECTRICAL WORKS / Testing Equipment / Testing Equipment</v>
      </c>
      <c r="G654" s="67" t="str">
        <v>Micro-ohm meter.</v>
      </c>
      <c r="H654" s="67" t="str">
        <v>Site Delivery USD</v>
      </c>
      <c r="I654" s="67" t="str">
        <v>No confident rule match</v>
      </c>
      <c r="J654" s="67" t="str">
        <v/>
      </c>
      <c r="K654" s="67" t="str">
        <v/>
      </c>
      <c r="L654" s="68" t="str">
        <v/>
      </c>
      <c r="M654" s="68" t="str">
        <v/>
      </c>
      <c r="N654" s="67" t="str">
        <v/>
      </c>
      <c r="O654" s="67" t="str">
        <v/>
      </c>
    </row>
    <row r="655">
      <c r="A655" s="69" t="str">
        <v>Matched</v>
      </c>
      <c r="B655" s="67" t="str">
        <v>Cash In</v>
      </c>
      <c r="C655" s="67" t="str">
        <v>DEMO 220-66-11 kV G Cash in USD</v>
      </c>
      <c r="D655" s="67" t="str">
        <v>USD</v>
      </c>
      <c r="E655" s="67">
        <v>898</v>
      </c>
      <c r="F655" s="67" t="str">
        <v>ELECTRICAL WORKS / Testing Equipment / Testing Equipment</v>
      </c>
      <c r="G655" s="67" t="str">
        <v>Micro-ohm meter.</v>
      </c>
      <c r="H655" s="67" t="str">
        <v>Retention</v>
      </c>
      <c r="I655" s="67" t="str">
        <v>Cash In completion milestone</v>
      </c>
      <c r="J655" s="67" t="str">
        <v>BSKDGNGENGR07</v>
      </c>
      <c r="K655" s="67" t="str">
        <v>BSKDGNGENGR07</v>
      </c>
      <c r="L655" s="68">
        <v>46483</v>
      </c>
      <c r="M655" s="68">
        <v>46483</v>
      </c>
      <c r="N655" s="67" t="str">
        <v>Project Completion</v>
      </c>
      <c r="O655" s="67" t="str">
        <v>Project Completion</v>
      </c>
    </row>
    <row r="656">
      <c r="A656" s="69" t="str">
        <v>Matched</v>
      </c>
      <c r="B656" s="67" t="str">
        <v>Cash In</v>
      </c>
      <c r="C656" s="67" t="str">
        <v>DEMO 220-66-11 kV G Cash in USD</v>
      </c>
      <c r="D656" s="67" t="str">
        <v>USD</v>
      </c>
      <c r="E656" s="67">
        <v>900</v>
      </c>
      <c r="F656" s="67" t="str">
        <v>ELECTRICAL WORKS / Testing Equipment / Testing Equipment</v>
      </c>
      <c r="G656" s="67" t="str">
        <v>Earth leakage indicator clip-on type.</v>
      </c>
      <c r="H656" s="67" t="str">
        <v>Advanced Payment</v>
      </c>
      <c r="I656" s="67" t="str">
        <v>Cash In Advance Payment by currency</v>
      </c>
      <c r="J656" s="67" t="str">
        <v>BSKDGNGENGR05</v>
      </c>
      <c r="K656" s="67" t="str">
        <v>BSKDGNGENGR05</v>
      </c>
      <c r="L656" s="68">
        <v>46026</v>
      </c>
      <c r="M656" s="68">
        <v>46026</v>
      </c>
      <c r="N656" s="67" t="str">
        <v>Advanced Payment Foreign</v>
      </c>
      <c r="O656" s="67" t="str">
        <v>Advanced Payment Foreign</v>
      </c>
    </row>
    <row r="657">
      <c r="A657" s="71" t="str">
        <v>Blank - Needs Review</v>
      </c>
      <c r="B657" s="67" t="str">
        <v>Cash In</v>
      </c>
      <c r="C657" s="67" t="str">
        <v>DEMO 220-66-11 kV G Cash in USD</v>
      </c>
      <c r="D657" s="67" t="str">
        <v>USD</v>
      </c>
      <c r="E657" s="67">
        <v>901</v>
      </c>
      <c r="F657" s="67" t="str">
        <v>ELECTRICAL WORKS / Testing Equipment / Testing Equipment</v>
      </c>
      <c r="G657" s="67" t="str">
        <v>Earth leakage indicator clip-on type.</v>
      </c>
      <c r="H657" s="67" t="str">
        <v>Site Delivery USD</v>
      </c>
      <c r="I657" s="67" t="str">
        <v>No confident rule match</v>
      </c>
      <c r="J657" s="67" t="str">
        <v/>
      </c>
      <c r="K657" s="67" t="str">
        <v/>
      </c>
      <c r="L657" s="68" t="str">
        <v/>
      </c>
      <c r="M657" s="68" t="str">
        <v/>
      </c>
      <c r="N657" s="67" t="str">
        <v/>
      </c>
      <c r="O657" s="67" t="str">
        <v/>
      </c>
    </row>
    <row r="658">
      <c r="A658" s="69" t="str">
        <v>Matched</v>
      </c>
      <c r="B658" s="67" t="str">
        <v>Cash In</v>
      </c>
      <c r="C658" s="67" t="str">
        <v>DEMO 220-66-11 kV G Cash in USD</v>
      </c>
      <c r="D658" s="67" t="str">
        <v>USD</v>
      </c>
      <c r="E658" s="67">
        <v>902</v>
      </c>
      <c r="F658" s="67" t="str">
        <v>ELECTRICAL WORKS / Testing Equipment / Testing Equipment</v>
      </c>
      <c r="G658" s="67" t="str">
        <v>Earth leakage indicator clip-on type.</v>
      </c>
      <c r="H658" s="67" t="str">
        <v>Retention</v>
      </c>
      <c r="I658" s="67" t="str">
        <v>Cash In completion milestone</v>
      </c>
      <c r="J658" s="67" t="str">
        <v>BSKDGNGENGR07</v>
      </c>
      <c r="K658" s="67" t="str">
        <v>BSKDGNGENGR07</v>
      </c>
      <c r="L658" s="68">
        <v>46483</v>
      </c>
      <c r="M658" s="68">
        <v>46483</v>
      </c>
      <c r="N658" s="67" t="str">
        <v>Project Completion</v>
      </c>
      <c r="O658" s="67" t="str">
        <v>Project Completion</v>
      </c>
    </row>
    <row r="659">
      <c r="A659" s="69" t="str">
        <v>Matched</v>
      </c>
      <c r="B659" s="67" t="str">
        <v>Cash In</v>
      </c>
      <c r="C659" s="67" t="str">
        <v>DEMO 220-66-11 kV G Cash in USD</v>
      </c>
      <c r="D659" s="67" t="str">
        <v>USD</v>
      </c>
      <c r="E659" s="67">
        <v>904</v>
      </c>
      <c r="F659" s="67" t="str">
        <v>ELECTRICAL WORKS / Testing Equipment / Testing Equipment</v>
      </c>
      <c r="G659" s="67" t="str">
        <v>Primary current injection test sets (0-3000A) with its accessories (cables, clamps and meters)</v>
      </c>
      <c r="H659" s="67" t="str">
        <v>Advanced Payment</v>
      </c>
      <c r="I659" s="67" t="str">
        <v>Cash In Advance Payment by currency</v>
      </c>
      <c r="J659" s="67" t="str">
        <v>BSKDGNGENGR05</v>
      </c>
      <c r="K659" s="67" t="str">
        <v>BSKDGNGENGR05</v>
      </c>
      <c r="L659" s="68">
        <v>46026</v>
      </c>
      <c r="M659" s="68">
        <v>46026</v>
      </c>
      <c r="N659" s="67" t="str">
        <v>Advanced Payment Foreign</v>
      </c>
      <c r="O659" s="67" t="str">
        <v>Advanced Payment Foreign</v>
      </c>
    </row>
    <row r="660">
      <c r="A660" s="69" t="str">
        <v>Matched</v>
      </c>
      <c r="B660" s="67" t="str">
        <v>Cash In</v>
      </c>
      <c r="C660" s="67" t="str">
        <v>DEMO 220-66-11 kV G Cash in USD</v>
      </c>
      <c r="D660" s="67" t="str">
        <v>USD</v>
      </c>
      <c r="E660" s="67">
        <v>905</v>
      </c>
      <c r="F660" s="67" t="str">
        <v>ELECTRICAL WORKS / Testing Equipment / Testing Equipment</v>
      </c>
      <c r="G660" s="67" t="str">
        <v>Primary current injection test sets (0-3000A) with its accessories (cables, clamps and meters)</v>
      </c>
      <c r="H660" s="67" t="str">
        <v>Site Delivery USD</v>
      </c>
      <c r="I660" s="67" t="str">
        <v>Cash In delivery meaning match</v>
      </c>
      <c r="J660" s="67" t="str">
        <v>BSPRELGENLV07</v>
      </c>
      <c r="K660" s="67" t="str">
        <v>BSPRELGENLV07</v>
      </c>
      <c r="L660" s="68">
        <v>46206</v>
      </c>
      <c r="M660" s="68">
        <v>46206</v>
      </c>
      <c r="N660" s="67" t="str">
        <v>Delivery to Site  - LV/ Control Cables TERMINATIONS &amp; ACCESSORIES</v>
      </c>
      <c r="O660" s="67" t="str">
        <v>Delivery to Site  - LV/ Control Cables TERMINATIONS &amp; ACCESSORIES</v>
      </c>
    </row>
    <row r="661">
      <c r="A661" s="69" t="str">
        <v>Matched</v>
      </c>
      <c r="B661" s="67" t="str">
        <v>Cash In</v>
      </c>
      <c r="C661" s="67" t="str">
        <v>DEMO 220-66-11 kV G Cash in USD</v>
      </c>
      <c r="D661" s="67" t="str">
        <v>USD</v>
      </c>
      <c r="E661" s="67">
        <v>906</v>
      </c>
      <c r="F661" s="67" t="str">
        <v>ELECTRICAL WORKS / Testing Equipment / Testing Equipment</v>
      </c>
      <c r="G661" s="67" t="str">
        <v>Primary current injection test sets (0-3000A) with its accessories (cables, clamps and meters)</v>
      </c>
      <c r="H661" s="67" t="str">
        <v>Retention</v>
      </c>
      <c r="I661" s="67" t="str">
        <v>Cash In completion milestone</v>
      </c>
      <c r="J661" s="67" t="str">
        <v>BSKDGNGENGR07</v>
      </c>
      <c r="K661" s="67" t="str">
        <v>BSKDGNGENGR07</v>
      </c>
      <c r="L661" s="68">
        <v>46483</v>
      </c>
      <c r="M661" s="68">
        <v>46483</v>
      </c>
      <c r="N661" s="67" t="str">
        <v>Project Completion</v>
      </c>
      <c r="O661" s="67" t="str">
        <v>Project Completion</v>
      </c>
    </row>
    <row r="662">
      <c r="A662" s="69" t="str">
        <v>Matched</v>
      </c>
      <c r="B662" s="67" t="str">
        <v>Cash In</v>
      </c>
      <c r="C662" s="67" t="str">
        <v>DEMO 220-66-11 kV G Cash in USD</v>
      </c>
      <c r="D662" s="67" t="str">
        <v>USD</v>
      </c>
      <c r="E662" s="67">
        <v>908</v>
      </c>
      <c r="F662" s="67" t="str">
        <v>ELECTRICAL WORKS / Testing Equipment / Testing Equipment</v>
      </c>
      <c r="G662" s="67" t="str">
        <v>Transformer oil analysis tester</v>
      </c>
      <c r="H662" s="67" t="str">
        <v>Advanced Payment</v>
      </c>
      <c r="I662" s="67" t="str">
        <v>Cash In Advance Payment by currency</v>
      </c>
      <c r="J662" s="67" t="str">
        <v>BSKDGNGENGR05</v>
      </c>
      <c r="K662" s="67" t="str">
        <v>BSKDGNGENGR05</v>
      </c>
      <c r="L662" s="68">
        <v>46026</v>
      </c>
      <c r="M662" s="68">
        <v>46026</v>
      </c>
      <c r="N662" s="67" t="str">
        <v>Advanced Payment Foreign</v>
      </c>
      <c r="O662" s="67" t="str">
        <v>Advanced Payment Foreign</v>
      </c>
    </row>
    <row r="663">
      <c r="A663" s="71" t="str">
        <v>Blank - Needs Review</v>
      </c>
      <c r="B663" s="67" t="str">
        <v>Cash In</v>
      </c>
      <c r="C663" s="67" t="str">
        <v>DEMO 220-66-11 kV G Cash in USD</v>
      </c>
      <c r="D663" s="67" t="str">
        <v>USD</v>
      </c>
      <c r="E663" s="67">
        <v>909</v>
      </c>
      <c r="F663" s="67" t="str">
        <v>ELECTRICAL WORKS / Testing Equipment / Testing Equipment</v>
      </c>
      <c r="G663" s="67" t="str">
        <v>Transformer oil analysis tester</v>
      </c>
      <c r="H663" s="67" t="str">
        <v>Site Delivery USD</v>
      </c>
      <c r="I663" s="67" t="str">
        <v>No confident rule match</v>
      </c>
      <c r="J663" s="67" t="str">
        <v/>
      </c>
      <c r="K663" s="67" t="str">
        <v/>
      </c>
      <c r="L663" s="68" t="str">
        <v/>
      </c>
      <c r="M663" s="68" t="str">
        <v/>
      </c>
      <c r="N663" s="67" t="str">
        <v/>
      </c>
      <c r="O663" s="67" t="str">
        <v/>
      </c>
    </row>
    <row r="664">
      <c r="A664" s="69" t="str">
        <v>Matched</v>
      </c>
      <c r="B664" s="67" t="str">
        <v>Cash In</v>
      </c>
      <c r="C664" s="67" t="str">
        <v>DEMO 220-66-11 kV G Cash in USD</v>
      </c>
      <c r="D664" s="67" t="str">
        <v>USD</v>
      </c>
      <c r="E664" s="67">
        <v>910</v>
      </c>
      <c r="F664" s="67" t="str">
        <v>ELECTRICAL WORKS / Testing Equipment / Testing Equipment</v>
      </c>
      <c r="G664" s="67" t="str">
        <v>Transformer oil analysis tester</v>
      </c>
      <c r="H664" s="67" t="str">
        <v>Retention</v>
      </c>
      <c r="I664" s="67" t="str">
        <v>Cash In completion milestone</v>
      </c>
      <c r="J664" s="67" t="str">
        <v>BSKDGNGENGR07</v>
      </c>
      <c r="K664" s="67" t="str">
        <v>BSKDGNGENGR07</v>
      </c>
      <c r="L664" s="68">
        <v>46483</v>
      </c>
      <c r="M664" s="68">
        <v>46483</v>
      </c>
      <c r="N664" s="67" t="str">
        <v>Project Completion</v>
      </c>
      <c r="O664" s="67" t="str">
        <v>Project Completion</v>
      </c>
    </row>
    <row r="665">
      <c r="A665" s="71" t="str">
        <v>Blank - Needs Review</v>
      </c>
      <c r="B665" s="67" t="str">
        <v>Cash Out</v>
      </c>
      <c r="C665" s="67" t="str">
        <v>DEMO 220-66-11 kV Cash out USD</v>
      </c>
      <c r="D665" s="67" t="str">
        <v>USD</v>
      </c>
      <c r="E665" s="67">
        <v>6</v>
      </c>
      <c r="F665" s="67" t="str">
        <v>Material Supply / 1.Main.1 / MATERIAL</v>
      </c>
      <c r="G665" s="67" t="str">
        <v>Supply 220 kV GIS switchgear</v>
      </c>
      <c r="H665" s="67" t="str">
        <v>Advanced Payment PO USD</v>
      </c>
      <c r="I665" s="67" t="str">
        <v>No confident rule match</v>
      </c>
      <c r="J665" s="67" t="str">
        <v/>
      </c>
      <c r="K665" s="67" t="str">
        <v/>
      </c>
      <c r="L665" s="68" t="str">
        <v/>
      </c>
      <c r="M665" s="68" t="str">
        <v/>
      </c>
      <c r="N665" s="67" t="str">
        <v/>
      </c>
      <c r="O665" s="67" t="str">
        <v/>
      </c>
    </row>
    <row r="666">
      <c r="A666" s="71" t="str">
        <v>Blank - Needs Review</v>
      </c>
      <c r="B666" s="67" t="str">
        <v>Cash Out</v>
      </c>
      <c r="C666" s="67" t="str">
        <v>DEMO 220-66-11 kV Cash out USD</v>
      </c>
      <c r="D666" s="67" t="str">
        <v>USD</v>
      </c>
      <c r="E666" s="67">
        <v>7</v>
      </c>
      <c r="F666" s="67" t="str">
        <v>Material Supply / 1.Main.1 / MATERIAL</v>
      </c>
      <c r="G666" s="67" t="str">
        <v>Supply 220 kV GIS switchgear</v>
      </c>
      <c r="H666" s="67" t="str">
        <v>Shipping MAT USD</v>
      </c>
      <c r="I666" s="67" t="str">
        <v>No confident rule match</v>
      </c>
      <c r="J666" s="67" t="str">
        <v/>
      </c>
      <c r="K666" s="67" t="str">
        <v/>
      </c>
      <c r="L666" s="68" t="str">
        <v/>
      </c>
      <c r="M666" s="68" t="str">
        <v/>
      </c>
      <c r="N666" s="67" t="str">
        <v/>
      </c>
      <c r="O666" s="67" t="str">
        <v/>
      </c>
    </row>
    <row r="667">
      <c r="A667" s="71" t="str">
        <v>Blank - Needs Review</v>
      </c>
      <c r="B667" s="67" t="str">
        <v>Cash Out</v>
      </c>
      <c r="C667" s="67" t="str">
        <v>DEMO 220-66-11 kV Cash out USD</v>
      </c>
      <c r="D667" s="67" t="str">
        <v>USD</v>
      </c>
      <c r="E667" s="67">
        <v>8</v>
      </c>
      <c r="F667" s="67" t="str">
        <v>Material Supply / 1.Main.1 / MATERIAL</v>
      </c>
      <c r="G667" s="67" t="str">
        <v>Supply 220 kV GIS switchgear</v>
      </c>
      <c r="H667" s="67" t="str">
        <v>Delivery MAT USD</v>
      </c>
      <c r="I667" s="67" t="str">
        <v>No confident rule match</v>
      </c>
      <c r="J667" s="67" t="str">
        <v/>
      </c>
      <c r="K667" s="67" t="str">
        <v/>
      </c>
      <c r="L667" s="68" t="str">
        <v/>
      </c>
      <c r="M667" s="68" t="str">
        <v/>
      </c>
      <c r="N667" s="67" t="str">
        <v/>
      </c>
      <c r="O667" s="67" t="str">
        <v/>
      </c>
    </row>
    <row r="668">
      <c r="A668" s="69" t="str">
        <v>Matched</v>
      </c>
      <c r="B668" s="67" t="str">
        <v>Cash Out</v>
      </c>
      <c r="C668" s="67" t="str">
        <v>DEMO 220-66-11 kV Cash out USD</v>
      </c>
      <c r="D668" s="67" t="str">
        <v>USD</v>
      </c>
      <c r="E668" s="67">
        <v>9</v>
      </c>
      <c r="F668" s="67" t="str">
        <v>Material Supply / 1.Main.1 / MATERIAL</v>
      </c>
      <c r="G668" s="67" t="str">
        <v>Supply 220 kV GIS switchgear</v>
      </c>
      <c r="H668" s="67" t="str">
        <v>CCC</v>
      </c>
      <c r="I668" s="67" t="str">
        <v>Cash Out completion milestone</v>
      </c>
      <c r="J668" s="67" t="str">
        <v>BSKDGNGENGR07</v>
      </c>
      <c r="K668" s="67" t="str">
        <v>BSKDGNGENGR07</v>
      </c>
      <c r="L668" s="68">
        <v>46483</v>
      </c>
      <c r="M668" s="68">
        <v>46483</v>
      </c>
      <c r="N668" s="67" t="str">
        <v>Project Completion</v>
      </c>
      <c r="O668" s="67" t="str">
        <v>Project Completion</v>
      </c>
    </row>
    <row r="669">
      <c r="A669" s="71" t="str">
        <v>Blank - Needs Review</v>
      </c>
      <c r="B669" s="67" t="str">
        <v>Cash Out</v>
      </c>
      <c r="C669" s="67" t="str">
        <v>DEMO 220-66-11 kV Cash out USD</v>
      </c>
      <c r="D669" s="67" t="str">
        <v>USD</v>
      </c>
      <c r="E669" s="67">
        <v>11</v>
      </c>
      <c r="F669" s="67" t="str">
        <v>Material Supply / 2.Main.1 / MATERIAL</v>
      </c>
      <c r="G669" s="67" t="str">
        <v>Supply 175 MVA Power Transformers</v>
      </c>
      <c r="H669" s="67" t="str">
        <v>Advanced Payment PO USD</v>
      </c>
      <c r="I669" s="67" t="str">
        <v>No confident rule match</v>
      </c>
      <c r="J669" s="67" t="str">
        <v/>
      </c>
      <c r="K669" s="67" t="str">
        <v/>
      </c>
      <c r="L669" s="68" t="str">
        <v/>
      </c>
      <c r="M669" s="68" t="str">
        <v/>
      </c>
      <c r="N669" s="67" t="str">
        <v/>
      </c>
      <c r="O669" s="67" t="str">
        <v/>
      </c>
    </row>
    <row r="670">
      <c r="A670" s="71" t="str">
        <v>Blank - Needs Review</v>
      </c>
      <c r="B670" s="67" t="str">
        <v>Cash Out</v>
      </c>
      <c r="C670" s="67" t="str">
        <v>DEMO 220-66-11 kV Cash out USD</v>
      </c>
      <c r="D670" s="67" t="str">
        <v>USD</v>
      </c>
      <c r="E670" s="67">
        <v>12</v>
      </c>
      <c r="F670" s="67" t="str">
        <v>Material Supply / 2.Main.1 / MATERIAL</v>
      </c>
      <c r="G670" s="67" t="str">
        <v>Supply 175 MVA Power Transformers</v>
      </c>
      <c r="H670" s="67" t="str">
        <v>Shipping MAT USD</v>
      </c>
      <c r="I670" s="67" t="str">
        <v>No confident rule match</v>
      </c>
      <c r="J670" s="67" t="str">
        <v/>
      </c>
      <c r="K670" s="67" t="str">
        <v/>
      </c>
      <c r="L670" s="68" t="str">
        <v/>
      </c>
      <c r="M670" s="68" t="str">
        <v/>
      </c>
      <c r="N670" s="67" t="str">
        <v/>
      </c>
      <c r="O670" s="67" t="str">
        <v/>
      </c>
    </row>
    <row r="671">
      <c r="A671" s="71" t="str">
        <v>Blank - Needs Review</v>
      </c>
      <c r="B671" s="67" t="str">
        <v>Cash Out</v>
      </c>
      <c r="C671" s="67" t="str">
        <v>DEMO 220-66-11 kV Cash out USD</v>
      </c>
      <c r="D671" s="67" t="str">
        <v>USD</v>
      </c>
      <c r="E671" s="67">
        <v>13</v>
      </c>
      <c r="F671" s="67" t="str">
        <v>Material Supply / 2.Main.1 / MATERIAL</v>
      </c>
      <c r="G671" s="67" t="str">
        <v>Supply 175 MVA Power Transformers</v>
      </c>
      <c r="H671" s="67" t="str">
        <v>Delivery MAT USD</v>
      </c>
      <c r="I671" s="67" t="str">
        <v>No confident rule match</v>
      </c>
      <c r="J671" s="67" t="str">
        <v/>
      </c>
      <c r="K671" s="67" t="str">
        <v/>
      </c>
      <c r="L671" s="68" t="str">
        <v/>
      </c>
      <c r="M671" s="68" t="str">
        <v/>
      </c>
      <c r="N671" s="67" t="str">
        <v/>
      </c>
      <c r="O671" s="67" t="str">
        <v/>
      </c>
    </row>
    <row r="672">
      <c r="A672" s="69" t="str">
        <v>Matched</v>
      </c>
      <c r="B672" s="67" t="str">
        <v>Cash Out</v>
      </c>
      <c r="C672" s="67" t="str">
        <v>DEMO 220-66-11 kV Cash out USD</v>
      </c>
      <c r="D672" s="67" t="str">
        <v>USD</v>
      </c>
      <c r="E672" s="67">
        <v>14</v>
      </c>
      <c r="F672" s="67" t="str">
        <v>Material Supply / 2.Main.1 / MATERIAL</v>
      </c>
      <c r="G672" s="67" t="str">
        <v>Supply 175 MVA Power Transformers</v>
      </c>
      <c r="H672" s="67" t="str">
        <v>CCC</v>
      </c>
      <c r="I672" s="67" t="str">
        <v>Cash Out completion milestone</v>
      </c>
      <c r="J672" s="67" t="str">
        <v>BSKDGNGENGR07</v>
      </c>
      <c r="K672" s="67" t="str">
        <v>BSKDGNGENGR07</v>
      </c>
      <c r="L672" s="68">
        <v>46483</v>
      </c>
      <c r="M672" s="68">
        <v>46483</v>
      </c>
      <c r="N672" s="67" t="str">
        <v>Project Completion</v>
      </c>
      <c r="O672" s="67" t="str">
        <v>Project Completion</v>
      </c>
    </row>
    <row r="673">
      <c r="A673" s="71" t="str">
        <v>Blank - Needs Review</v>
      </c>
      <c r="B673" s="67" t="str">
        <v>Cash Out</v>
      </c>
      <c r="C673" s="67" t="str">
        <v>DEMO 220-66-11 kV Cash out USD</v>
      </c>
      <c r="D673" s="67" t="str">
        <v>USD</v>
      </c>
      <c r="E673" s="67">
        <v>16</v>
      </c>
      <c r="F673" s="67" t="str">
        <v>Material Supply / 3.Main.1 / MATERIAL</v>
      </c>
      <c r="G673" s="67" t="str">
        <v>Supply GIS - 66KV</v>
      </c>
      <c r="H673" s="67" t="str">
        <v>Advanced Payment PO USD</v>
      </c>
      <c r="I673" s="67" t="str">
        <v>No confident rule match</v>
      </c>
      <c r="J673" s="67" t="str">
        <v/>
      </c>
      <c r="K673" s="67" t="str">
        <v/>
      </c>
      <c r="L673" s="68" t="str">
        <v/>
      </c>
      <c r="M673" s="68" t="str">
        <v/>
      </c>
      <c r="N673" s="67" t="str">
        <v/>
      </c>
      <c r="O673" s="67" t="str">
        <v/>
      </c>
    </row>
    <row r="674">
      <c r="A674" s="71" t="str">
        <v>Blank - Needs Review</v>
      </c>
      <c r="B674" s="67" t="str">
        <v>Cash Out</v>
      </c>
      <c r="C674" s="67" t="str">
        <v>DEMO 220-66-11 kV Cash out USD</v>
      </c>
      <c r="D674" s="67" t="str">
        <v>USD</v>
      </c>
      <c r="E674" s="67">
        <v>17</v>
      </c>
      <c r="F674" s="67" t="str">
        <v>Material Supply / 3.Main.1 / MATERIAL</v>
      </c>
      <c r="G674" s="67" t="str">
        <v>Supply GIS - 66KV</v>
      </c>
      <c r="H674" s="67" t="str">
        <v>Shipping MAT USD</v>
      </c>
      <c r="I674" s="67" t="str">
        <v>No confident rule match</v>
      </c>
      <c r="J674" s="67" t="str">
        <v/>
      </c>
      <c r="K674" s="67" t="str">
        <v/>
      </c>
      <c r="L674" s="68" t="str">
        <v/>
      </c>
      <c r="M674" s="68" t="str">
        <v/>
      </c>
      <c r="N674" s="67" t="str">
        <v/>
      </c>
      <c r="O674" s="67" t="str">
        <v/>
      </c>
    </row>
    <row r="675">
      <c r="A675" s="71" t="str">
        <v>Blank - Needs Review</v>
      </c>
      <c r="B675" s="67" t="str">
        <v>Cash Out</v>
      </c>
      <c r="C675" s="67" t="str">
        <v>DEMO 220-66-11 kV Cash out USD</v>
      </c>
      <c r="D675" s="67" t="str">
        <v>USD</v>
      </c>
      <c r="E675" s="67">
        <v>18</v>
      </c>
      <c r="F675" s="67" t="str">
        <v>Material Supply / 3.Main.1 / MATERIAL</v>
      </c>
      <c r="G675" s="67" t="str">
        <v>Supply GIS - 66KV</v>
      </c>
      <c r="H675" s="67" t="str">
        <v>Delivery MAT USD</v>
      </c>
      <c r="I675" s="67" t="str">
        <v>No confident rule match</v>
      </c>
      <c r="J675" s="67" t="str">
        <v/>
      </c>
      <c r="K675" s="67" t="str">
        <v/>
      </c>
      <c r="L675" s="68" t="str">
        <v/>
      </c>
      <c r="M675" s="68" t="str">
        <v/>
      </c>
      <c r="N675" s="67" t="str">
        <v/>
      </c>
      <c r="O675" s="67" t="str">
        <v/>
      </c>
    </row>
    <row r="676">
      <c r="A676" s="69" t="str">
        <v>Matched</v>
      </c>
      <c r="B676" s="67" t="str">
        <v>Cash Out</v>
      </c>
      <c r="C676" s="67" t="str">
        <v>DEMO 220-66-11 kV Cash out USD</v>
      </c>
      <c r="D676" s="67" t="str">
        <v>USD</v>
      </c>
      <c r="E676" s="67">
        <v>19</v>
      </c>
      <c r="F676" s="67" t="str">
        <v>Material Supply / 3.Main.1 / MATERIAL</v>
      </c>
      <c r="G676" s="67" t="str">
        <v>Supply GIS - 66KV</v>
      </c>
      <c r="H676" s="67" t="str">
        <v>CCC</v>
      </c>
      <c r="I676" s="67" t="str">
        <v>Cash Out completion milestone</v>
      </c>
      <c r="J676" s="67" t="str">
        <v>BSKDGNGENGR07</v>
      </c>
      <c r="K676" s="67" t="str">
        <v>BSKDGNGENGR07</v>
      </c>
      <c r="L676" s="68">
        <v>46483</v>
      </c>
      <c r="M676" s="68">
        <v>46483</v>
      </c>
      <c r="N676" s="67" t="str">
        <v>Project Completion</v>
      </c>
      <c r="O676" s="67" t="str">
        <v>Project Completion</v>
      </c>
    </row>
    <row r="677">
      <c r="A677" s="69" t="str">
        <v>Matched</v>
      </c>
      <c r="B677" s="67" t="str">
        <v>Cash Out</v>
      </c>
      <c r="C677" s="67" t="str">
        <v>DEMO 220-66-11 kV Cash out USD</v>
      </c>
      <c r="D677" s="67" t="str">
        <v>USD</v>
      </c>
      <c r="E677" s="67">
        <v>21</v>
      </c>
      <c r="F677" s="67" t="str">
        <v>Material Supply / 5.1.1 / MATERIAL</v>
      </c>
      <c r="G677" s="67" t="str">
        <v xml:space="preserve">Supply Single phase AIS 220 kV CCVT  </v>
      </c>
      <c r="H677" s="67" t="str">
        <v>Advanced Payment PO USD</v>
      </c>
      <c r="I677" s="67" t="str">
        <v>Cash Out advance to PO issuance</v>
      </c>
      <c r="J677" s="67" t="str">
        <v>BSPRELGENNR02</v>
      </c>
      <c r="K677" s="67" t="str">
        <v>BSPRELGENNR02</v>
      </c>
      <c r="L677" s="68">
        <v>46132</v>
      </c>
      <c r="M677" s="68">
        <v>46132</v>
      </c>
      <c r="N677" s="67" t="str">
        <v>PO Issuance  - Single phase Earthing resistor,20 Ohm</v>
      </c>
      <c r="O677" s="67" t="str">
        <v>PO Issuance  - Single phase Earthing resistor,20 Ohm</v>
      </c>
    </row>
    <row r="678">
      <c r="A678" s="71" t="str">
        <v>Blank - Needs Review</v>
      </c>
      <c r="B678" s="67" t="str">
        <v>Cash Out</v>
      </c>
      <c r="C678" s="67" t="str">
        <v>DEMO 220-66-11 kV Cash out USD</v>
      </c>
      <c r="D678" s="67" t="str">
        <v>USD</v>
      </c>
      <c r="E678" s="67">
        <v>22</v>
      </c>
      <c r="F678" s="67" t="str">
        <v>Material Supply / 5.1.1 / MATERIAL</v>
      </c>
      <c r="G678" s="67" t="str">
        <v xml:space="preserve">Supply Single phase AIS 220 kV CCVT  </v>
      </c>
      <c r="H678" s="67" t="str">
        <v>Shipping MAT USD</v>
      </c>
      <c r="I678" s="67" t="str">
        <v>No confident rule match</v>
      </c>
      <c r="J678" s="67" t="str">
        <v/>
      </c>
      <c r="K678" s="67" t="str">
        <v/>
      </c>
      <c r="L678" s="68" t="str">
        <v/>
      </c>
      <c r="M678" s="68" t="str">
        <v/>
      </c>
      <c r="N678" s="67" t="str">
        <v/>
      </c>
      <c r="O678" s="67" t="str">
        <v/>
      </c>
    </row>
    <row r="679">
      <c r="A679" s="69" t="str">
        <v>Matched</v>
      </c>
      <c r="B679" s="67" t="str">
        <v>Cash Out</v>
      </c>
      <c r="C679" s="67" t="str">
        <v>DEMO 220-66-11 kV Cash out USD</v>
      </c>
      <c r="D679" s="67" t="str">
        <v>USD</v>
      </c>
      <c r="E679" s="67">
        <v>23</v>
      </c>
      <c r="F679" s="67" t="str">
        <v>Material Supply / 5.1.1 / MATERIAL</v>
      </c>
      <c r="G679" s="67" t="str">
        <v xml:space="preserve">Supply Single phase AIS 220 kV CCVT  </v>
      </c>
      <c r="H679" s="67" t="str">
        <v>Delivery MAT USD</v>
      </c>
      <c r="I679" s="67" t="str">
        <v>Cash Out delivery meaning match</v>
      </c>
      <c r="J679" s="67" t="str">
        <v>BSPRELGENNR05</v>
      </c>
      <c r="K679" s="67" t="str">
        <v>BSPRELGENNR05</v>
      </c>
      <c r="L679" s="68">
        <v>46231</v>
      </c>
      <c r="M679" s="68">
        <v>46231</v>
      </c>
      <c r="N679" s="67" t="str">
        <v>Delivery to Site  - Single phase Earthing resistor,20 Ohm</v>
      </c>
      <c r="O679" s="67" t="str">
        <v>Delivery to Site  - Single phase Earthing resistor,20 Ohm</v>
      </c>
    </row>
    <row r="680">
      <c r="A680" s="69" t="str">
        <v>Matched</v>
      </c>
      <c r="B680" s="67" t="str">
        <v>Cash Out</v>
      </c>
      <c r="C680" s="67" t="str">
        <v>DEMO 220-66-11 kV Cash out USD</v>
      </c>
      <c r="D680" s="67" t="str">
        <v>USD</v>
      </c>
      <c r="E680" s="67">
        <v>24</v>
      </c>
      <c r="F680" s="67" t="str">
        <v>Material Supply / 5.1.1 / MATERIAL</v>
      </c>
      <c r="G680" s="67" t="str">
        <v xml:space="preserve">Supply Single phase AIS 220 kV CCVT  </v>
      </c>
      <c r="H680" s="67" t="str">
        <v>CCC</v>
      </c>
      <c r="I680" s="67" t="str">
        <v>Cash Out completion milestone</v>
      </c>
      <c r="J680" s="67" t="str">
        <v>BSKDGNGENGR07</v>
      </c>
      <c r="K680" s="67" t="str">
        <v>BSKDGNGENGR07</v>
      </c>
      <c r="L680" s="68">
        <v>46483</v>
      </c>
      <c r="M680" s="68">
        <v>46483</v>
      </c>
      <c r="N680" s="67" t="str">
        <v>Project Completion</v>
      </c>
      <c r="O680" s="67" t="str">
        <v>Project Completion</v>
      </c>
    </row>
    <row r="681">
      <c r="A681" s="69" t="str">
        <v>Matched</v>
      </c>
      <c r="B681" s="67" t="str">
        <v>Cash Out</v>
      </c>
      <c r="C681" s="67" t="str">
        <v>DEMO 220-66-11 kV Cash out USD</v>
      </c>
      <c r="D681" s="67" t="str">
        <v>USD</v>
      </c>
      <c r="E681" s="67">
        <v>26</v>
      </c>
      <c r="F681" s="67" t="str">
        <v>Material Supply / 5.3.1 / MATERIAL</v>
      </c>
      <c r="G681" s="67" t="str">
        <v xml:space="preserve">Supply Single phase 220 kV wave trap </v>
      </c>
      <c r="H681" s="67" t="str">
        <v>Advanced Payment PO USD</v>
      </c>
      <c r="I681" s="67" t="str">
        <v>Cash Out advance to PO issuance</v>
      </c>
      <c r="J681" s="67" t="str">
        <v>BSPRELGENNR02</v>
      </c>
      <c r="K681" s="67" t="str">
        <v>BSPRELGENNR02</v>
      </c>
      <c r="L681" s="68">
        <v>46132</v>
      </c>
      <c r="M681" s="68">
        <v>46132</v>
      </c>
      <c r="N681" s="67" t="str">
        <v>PO Issuance  - Single phase Earthing resistor,20 Ohm</v>
      </c>
      <c r="O681" s="67" t="str">
        <v>PO Issuance  - Single phase Earthing resistor,20 Ohm</v>
      </c>
    </row>
    <row r="682">
      <c r="A682" s="71" t="str">
        <v>Blank - Needs Review</v>
      </c>
      <c r="B682" s="67" t="str">
        <v>Cash Out</v>
      </c>
      <c r="C682" s="67" t="str">
        <v>DEMO 220-66-11 kV Cash out USD</v>
      </c>
      <c r="D682" s="67" t="str">
        <v>USD</v>
      </c>
      <c r="E682" s="67">
        <v>27</v>
      </c>
      <c r="F682" s="67" t="str">
        <v>Material Supply / 5.3.1 / MATERIAL</v>
      </c>
      <c r="G682" s="67" t="str">
        <v xml:space="preserve">Supply Single phase 220 kV wave trap </v>
      </c>
      <c r="H682" s="67" t="str">
        <v>Shipping MAT USD</v>
      </c>
      <c r="I682" s="67" t="str">
        <v>No confident rule match</v>
      </c>
      <c r="J682" s="67" t="str">
        <v/>
      </c>
      <c r="K682" s="67" t="str">
        <v/>
      </c>
      <c r="L682" s="68" t="str">
        <v/>
      </c>
      <c r="M682" s="68" t="str">
        <v/>
      </c>
      <c r="N682" s="67" t="str">
        <v/>
      </c>
      <c r="O682" s="67" t="str">
        <v/>
      </c>
    </row>
    <row r="683">
      <c r="A683" s="69" t="str">
        <v>Matched</v>
      </c>
      <c r="B683" s="67" t="str">
        <v>Cash Out</v>
      </c>
      <c r="C683" s="67" t="str">
        <v>DEMO 220-66-11 kV Cash out USD</v>
      </c>
      <c r="D683" s="67" t="str">
        <v>USD</v>
      </c>
      <c r="E683" s="67">
        <v>28</v>
      </c>
      <c r="F683" s="67" t="str">
        <v>Material Supply / 5.3.1 / MATERIAL</v>
      </c>
      <c r="G683" s="67" t="str">
        <v xml:space="preserve">Supply Single phase 220 kV wave trap </v>
      </c>
      <c r="H683" s="67" t="str">
        <v>Delivery MAT USD</v>
      </c>
      <c r="I683" s="67" t="str">
        <v>Cash Out delivery meaning match</v>
      </c>
      <c r="J683" s="67" t="str">
        <v>BSPRELGENNR05</v>
      </c>
      <c r="K683" s="67" t="str">
        <v>BSPRELGENNR05</v>
      </c>
      <c r="L683" s="68">
        <v>46231</v>
      </c>
      <c r="M683" s="68">
        <v>46231</v>
      </c>
      <c r="N683" s="67" t="str">
        <v>Delivery to Site  - Single phase Earthing resistor,20 Ohm</v>
      </c>
      <c r="O683" s="67" t="str">
        <v>Delivery to Site  - Single phase Earthing resistor,20 Ohm</v>
      </c>
    </row>
    <row r="684">
      <c r="A684" s="69" t="str">
        <v>Matched</v>
      </c>
      <c r="B684" s="67" t="str">
        <v>Cash Out</v>
      </c>
      <c r="C684" s="67" t="str">
        <v>DEMO 220-66-11 kV Cash out USD</v>
      </c>
      <c r="D684" s="67" t="str">
        <v>USD</v>
      </c>
      <c r="E684" s="67">
        <v>29</v>
      </c>
      <c r="F684" s="67" t="str">
        <v>Material Supply / 5.3.1 / MATERIAL</v>
      </c>
      <c r="G684" s="67" t="str">
        <v xml:space="preserve">Supply Single phase 220 kV wave trap </v>
      </c>
      <c r="H684" s="67" t="str">
        <v>CCC</v>
      </c>
      <c r="I684" s="67" t="str">
        <v>Cash Out completion milestone</v>
      </c>
      <c r="J684" s="67" t="str">
        <v>BSKDGNGENGR07</v>
      </c>
      <c r="K684" s="67" t="str">
        <v>BSKDGNGENGR07</v>
      </c>
      <c r="L684" s="68">
        <v>46483</v>
      </c>
      <c r="M684" s="68">
        <v>46483</v>
      </c>
      <c r="N684" s="67" t="str">
        <v>Project Completion</v>
      </c>
      <c r="O684" s="67" t="str">
        <v>Project Completion</v>
      </c>
    </row>
    <row r="685">
      <c r="A685" s="69" t="str">
        <v>Matched</v>
      </c>
      <c r="B685" s="67" t="str">
        <v>Cash Out</v>
      </c>
      <c r="C685" s="67" t="str">
        <v>DEMO 220-66-11 kV Cash out USD</v>
      </c>
      <c r="D685" s="67" t="str">
        <v>USD</v>
      </c>
      <c r="E685" s="67">
        <v>31</v>
      </c>
      <c r="F685" s="67" t="str">
        <v>Material Supply / 5.4.1 / MATERIAL</v>
      </c>
      <c r="G685" s="67" t="str">
        <v xml:space="preserve">Supply Single phase AIS disconnector </v>
      </c>
      <c r="H685" s="67" t="str">
        <v>Advanced Payment PO USD</v>
      </c>
      <c r="I685" s="67" t="str">
        <v>Cash Out advance to PO issuance</v>
      </c>
      <c r="J685" s="67" t="str">
        <v>BSPRELGENNR02</v>
      </c>
      <c r="K685" s="67" t="str">
        <v>BSPRELGENNR02</v>
      </c>
      <c r="L685" s="68">
        <v>46132</v>
      </c>
      <c r="M685" s="68">
        <v>46132</v>
      </c>
      <c r="N685" s="67" t="str">
        <v>PO Issuance  - Single phase Earthing resistor,20 Ohm</v>
      </c>
      <c r="O685" s="67" t="str">
        <v>PO Issuance  - Single phase Earthing resistor,20 Ohm</v>
      </c>
    </row>
    <row r="686">
      <c r="A686" s="71" t="str">
        <v>Blank - Needs Review</v>
      </c>
      <c r="B686" s="67" t="str">
        <v>Cash Out</v>
      </c>
      <c r="C686" s="67" t="str">
        <v>DEMO 220-66-11 kV Cash out USD</v>
      </c>
      <c r="D686" s="67" t="str">
        <v>USD</v>
      </c>
      <c r="E686" s="67">
        <v>32</v>
      </c>
      <c r="F686" s="67" t="str">
        <v>Material Supply / 5.4.1 / MATERIAL</v>
      </c>
      <c r="G686" s="67" t="str">
        <v xml:space="preserve">Supply Single phase AIS disconnector </v>
      </c>
      <c r="H686" s="67" t="str">
        <v>Shipping MAT USD</v>
      </c>
      <c r="I686" s="67" t="str">
        <v>No confident rule match</v>
      </c>
      <c r="J686" s="67" t="str">
        <v/>
      </c>
      <c r="K686" s="67" t="str">
        <v/>
      </c>
      <c r="L686" s="68" t="str">
        <v/>
      </c>
      <c r="M686" s="68" t="str">
        <v/>
      </c>
      <c r="N686" s="67" t="str">
        <v/>
      </c>
      <c r="O686" s="67" t="str">
        <v/>
      </c>
    </row>
    <row r="687">
      <c r="A687" s="69" t="str">
        <v>Matched</v>
      </c>
      <c r="B687" s="67" t="str">
        <v>Cash Out</v>
      </c>
      <c r="C687" s="67" t="str">
        <v>DEMO 220-66-11 kV Cash out USD</v>
      </c>
      <c r="D687" s="67" t="str">
        <v>USD</v>
      </c>
      <c r="E687" s="67">
        <v>33</v>
      </c>
      <c r="F687" s="67" t="str">
        <v>Material Supply / 5.4.1 / MATERIAL</v>
      </c>
      <c r="G687" s="67" t="str">
        <v xml:space="preserve">Supply Single phase AIS disconnector </v>
      </c>
      <c r="H687" s="67" t="str">
        <v>Delivery MAT USD</v>
      </c>
      <c r="I687" s="67" t="str">
        <v>Cash Out delivery meaning match</v>
      </c>
      <c r="J687" s="67" t="str">
        <v>BSPRELGENNR05</v>
      </c>
      <c r="K687" s="67" t="str">
        <v>BSPRELGENNR05</v>
      </c>
      <c r="L687" s="68">
        <v>46231</v>
      </c>
      <c r="M687" s="68">
        <v>46231</v>
      </c>
      <c r="N687" s="67" t="str">
        <v>Delivery to Site  - Single phase Earthing resistor,20 Ohm</v>
      </c>
      <c r="O687" s="67" t="str">
        <v>Delivery to Site  - Single phase Earthing resistor,20 Ohm</v>
      </c>
    </row>
    <row r="688">
      <c r="A688" s="69" t="str">
        <v>Matched</v>
      </c>
      <c r="B688" s="67" t="str">
        <v>Cash Out</v>
      </c>
      <c r="C688" s="67" t="str">
        <v>DEMO 220-66-11 kV Cash out USD</v>
      </c>
      <c r="D688" s="67" t="str">
        <v>USD</v>
      </c>
      <c r="E688" s="67">
        <v>34</v>
      </c>
      <c r="F688" s="67" t="str">
        <v>Material Supply / 5.4.1 / MATERIAL</v>
      </c>
      <c r="G688" s="67" t="str">
        <v xml:space="preserve">Supply Single phase AIS disconnector </v>
      </c>
      <c r="H688" s="67" t="str">
        <v>CCC</v>
      </c>
      <c r="I688" s="67" t="str">
        <v>Cash Out completion milestone</v>
      </c>
      <c r="J688" s="67" t="str">
        <v>BSKDGNGENGR07</v>
      </c>
      <c r="K688" s="67" t="str">
        <v>BSKDGNGENGR07</v>
      </c>
      <c r="L688" s="68">
        <v>46483</v>
      </c>
      <c r="M688" s="68">
        <v>46483</v>
      </c>
      <c r="N688" s="67" t="str">
        <v>Project Completion</v>
      </c>
      <c r="O688" s="67" t="str">
        <v>Project Completion</v>
      </c>
    </row>
    <row r="689">
      <c r="A689" s="71" t="str">
        <v>Blank - Needs Review</v>
      </c>
      <c r="B689" s="67" t="str">
        <v>Cash Out</v>
      </c>
      <c r="C689" s="67" t="str">
        <v>DEMO 220-66-11 kV Cash out USD</v>
      </c>
      <c r="D689" s="67" t="str">
        <v>USD</v>
      </c>
      <c r="E689" s="67">
        <v>36</v>
      </c>
      <c r="F689" s="67" t="str">
        <v>Material Supply / 5.6.1 / MATERIAL</v>
      </c>
      <c r="G689" s="67" t="str">
        <v>Supply Single phase current transform</v>
      </c>
      <c r="H689" s="67" t="str">
        <v>Advanced Payment PO USD</v>
      </c>
      <c r="I689" s="67" t="str">
        <v>No confident rule match</v>
      </c>
      <c r="J689" s="67" t="str">
        <v/>
      </c>
      <c r="K689" s="67" t="str">
        <v/>
      </c>
      <c r="L689" s="68" t="str">
        <v/>
      </c>
      <c r="M689" s="68" t="str">
        <v/>
      </c>
      <c r="N689" s="67" t="str">
        <v/>
      </c>
      <c r="O689" s="67" t="str">
        <v/>
      </c>
    </row>
    <row r="690">
      <c r="A690" s="71" t="str">
        <v>Blank - Needs Review</v>
      </c>
      <c r="B690" s="67" t="str">
        <v>Cash Out</v>
      </c>
      <c r="C690" s="67" t="str">
        <v>DEMO 220-66-11 kV Cash out USD</v>
      </c>
      <c r="D690" s="67" t="str">
        <v>USD</v>
      </c>
      <c r="E690" s="67">
        <v>37</v>
      </c>
      <c r="F690" s="67" t="str">
        <v>Material Supply / 5.6.1 / MATERIAL</v>
      </c>
      <c r="G690" s="67" t="str">
        <v>Supply Single phase current transform</v>
      </c>
      <c r="H690" s="67" t="str">
        <v>Shipping MAT USD</v>
      </c>
      <c r="I690" s="67" t="str">
        <v>No confident rule match</v>
      </c>
      <c r="J690" s="67" t="str">
        <v/>
      </c>
      <c r="K690" s="67" t="str">
        <v/>
      </c>
      <c r="L690" s="68" t="str">
        <v/>
      </c>
      <c r="M690" s="68" t="str">
        <v/>
      </c>
      <c r="N690" s="67" t="str">
        <v/>
      </c>
      <c r="O690" s="67" t="str">
        <v/>
      </c>
    </row>
    <row r="691">
      <c r="A691" s="71" t="str">
        <v>Blank - Needs Review</v>
      </c>
      <c r="B691" s="67" t="str">
        <v>Cash Out</v>
      </c>
      <c r="C691" s="67" t="str">
        <v>DEMO 220-66-11 kV Cash out USD</v>
      </c>
      <c r="D691" s="67" t="str">
        <v>USD</v>
      </c>
      <c r="E691" s="67">
        <v>38</v>
      </c>
      <c r="F691" s="67" t="str">
        <v>Material Supply / 5.6.1 / MATERIAL</v>
      </c>
      <c r="G691" s="67" t="str">
        <v>Supply Single phase current transform</v>
      </c>
      <c r="H691" s="67" t="str">
        <v>Delivery MAT USD</v>
      </c>
      <c r="I691" s="67" t="str">
        <v>No confident rule match</v>
      </c>
      <c r="J691" s="67" t="str">
        <v/>
      </c>
      <c r="K691" s="67" t="str">
        <v/>
      </c>
      <c r="L691" s="68" t="str">
        <v/>
      </c>
      <c r="M691" s="68" t="str">
        <v/>
      </c>
      <c r="N691" s="67" t="str">
        <v/>
      </c>
      <c r="O691" s="67" t="str">
        <v/>
      </c>
    </row>
    <row r="692">
      <c r="A692" s="69" t="str">
        <v>Matched</v>
      </c>
      <c r="B692" s="67" t="str">
        <v>Cash Out</v>
      </c>
      <c r="C692" s="67" t="str">
        <v>DEMO 220-66-11 kV Cash out USD</v>
      </c>
      <c r="D692" s="67" t="str">
        <v>USD</v>
      </c>
      <c r="E692" s="67">
        <v>39</v>
      </c>
      <c r="F692" s="67" t="str">
        <v>Material Supply / 5.6.1 / MATERIAL</v>
      </c>
      <c r="G692" s="67" t="str">
        <v>Supply Single phase current transform</v>
      </c>
      <c r="H692" s="67" t="str">
        <v>CCC</v>
      </c>
      <c r="I692" s="67" t="str">
        <v>Cash Out completion milestone</v>
      </c>
      <c r="J692" s="67" t="str">
        <v>BSKDGNGENGR07</v>
      </c>
      <c r="K692" s="67" t="str">
        <v>BSKDGNGENGR07</v>
      </c>
      <c r="L692" s="68">
        <v>46483</v>
      </c>
      <c r="M692" s="68">
        <v>46483</v>
      </c>
      <c r="N692" s="67" t="str">
        <v>Project Completion</v>
      </c>
      <c r="O692" s="67" t="str">
        <v>Project Completion</v>
      </c>
    </row>
    <row r="693">
      <c r="A693" s="69" t="str">
        <v>Matched</v>
      </c>
      <c r="B693" s="67" t="str">
        <v>Cash Out</v>
      </c>
      <c r="C693" s="67" t="str">
        <v>DEMO 220-66-11 kV Cash out USD</v>
      </c>
      <c r="D693" s="67" t="str">
        <v>USD</v>
      </c>
      <c r="E693" s="67">
        <v>41</v>
      </c>
      <c r="F693" s="67" t="str">
        <v>Material Supply / 5.8.1 / MATERIAL</v>
      </c>
      <c r="G693" s="67" t="str">
        <v xml:space="preserve">Supply Single phase AIS disconnector </v>
      </c>
      <c r="H693" s="67" t="str">
        <v>Advanced Payment PO USD</v>
      </c>
      <c r="I693" s="67" t="str">
        <v>Cash Out advance to PO issuance</v>
      </c>
      <c r="J693" s="67" t="str">
        <v>BSPRELGENNR02</v>
      </c>
      <c r="K693" s="67" t="str">
        <v>BSPRELGENNR02</v>
      </c>
      <c r="L693" s="68">
        <v>46132</v>
      </c>
      <c r="M693" s="68">
        <v>46132</v>
      </c>
      <c r="N693" s="67" t="str">
        <v>PO Issuance  - Single phase Earthing resistor,20 Ohm</v>
      </c>
      <c r="O693" s="67" t="str">
        <v>PO Issuance  - Single phase Earthing resistor,20 Ohm</v>
      </c>
    </row>
    <row r="694">
      <c r="A694" s="71" t="str">
        <v>Blank - Needs Review</v>
      </c>
      <c r="B694" s="67" t="str">
        <v>Cash Out</v>
      </c>
      <c r="C694" s="67" t="str">
        <v>DEMO 220-66-11 kV Cash out USD</v>
      </c>
      <c r="D694" s="67" t="str">
        <v>USD</v>
      </c>
      <c r="E694" s="67">
        <v>42</v>
      </c>
      <c r="F694" s="67" t="str">
        <v>Material Supply / 5.8.1 / MATERIAL</v>
      </c>
      <c r="G694" s="67" t="str">
        <v xml:space="preserve">Supply Single phase AIS disconnector </v>
      </c>
      <c r="H694" s="67" t="str">
        <v>Shipping MAT USD</v>
      </c>
      <c r="I694" s="67" t="str">
        <v>No confident rule match</v>
      </c>
      <c r="J694" s="67" t="str">
        <v/>
      </c>
      <c r="K694" s="67" t="str">
        <v/>
      </c>
      <c r="L694" s="68" t="str">
        <v/>
      </c>
      <c r="M694" s="68" t="str">
        <v/>
      </c>
      <c r="N694" s="67" t="str">
        <v/>
      </c>
      <c r="O694" s="67" t="str">
        <v/>
      </c>
    </row>
    <row r="695">
      <c r="A695" s="69" t="str">
        <v>Matched</v>
      </c>
      <c r="B695" s="67" t="str">
        <v>Cash Out</v>
      </c>
      <c r="C695" s="67" t="str">
        <v>DEMO 220-66-11 kV Cash out USD</v>
      </c>
      <c r="D695" s="67" t="str">
        <v>USD</v>
      </c>
      <c r="E695" s="67">
        <v>43</v>
      </c>
      <c r="F695" s="67" t="str">
        <v>Material Supply / 5.8.1 / MATERIAL</v>
      </c>
      <c r="G695" s="67" t="str">
        <v xml:space="preserve">Supply Single phase AIS disconnector </v>
      </c>
      <c r="H695" s="67" t="str">
        <v>Delivery MAT USD</v>
      </c>
      <c r="I695" s="67" t="str">
        <v>Cash Out delivery meaning match</v>
      </c>
      <c r="J695" s="67" t="str">
        <v>BSPRELGENNR05</v>
      </c>
      <c r="K695" s="67" t="str">
        <v>BSPRELGENNR05</v>
      </c>
      <c r="L695" s="68">
        <v>46231</v>
      </c>
      <c r="M695" s="68">
        <v>46231</v>
      </c>
      <c r="N695" s="67" t="str">
        <v>Delivery to Site  - Single phase Earthing resistor,20 Ohm</v>
      </c>
      <c r="O695" s="67" t="str">
        <v>Delivery to Site  - Single phase Earthing resistor,20 Ohm</v>
      </c>
    </row>
    <row r="696">
      <c r="A696" s="69" t="str">
        <v>Matched</v>
      </c>
      <c r="B696" s="67" t="str">
        <v>Cash Out</v>
      </c>
      <c r="C696" s="67" t="str">
        <v>DEMO 220-66-11 kV Cash out USD</v>
      </c>
      <c r="D696" s="67" t="str">
        <v>USD</v>
      </c>
      <c r="E696" s="67">
        <v>44</v>
      </c>
      <c r="F696" s="67" t="str">
        <v>Material Supply / 5.8.1 / MATERIAL</v>
      </c>
      <c r="G696" s="67" t="str">
        <v xml:space="preserve">Supply Single phase AIS disconnector </v>
      </c>
      <c r="H696" s="67" t="str">
        <v>CCC</v>
      </c>
      <c r="I696" s="67" t="str">
        <v>Cash Out completion milestone</v>
      </c>
      <c r="J696" s="67" t="str">
        <v>BSKDGNGENGR07</v>
      </c>
      <c r="K696" s="67" t="str">
        <v>BSKDGNGENGR07</v>
      </c>
      <c r="L696" s="68">
        <v>46483</v>
      </c>
      <c r="M696" s="68">
        <v>46483</v>
      </c>
      <c r="N696" s="67" t="str">
        <v>Project Completion</v>
      </c>
      <c r="O696" s="67" t="str">
        <v>Project Completion</v>
      </c>
    </row>
    <row r="697">
      <c r="A697" s="71" t="str">
        <v>Blank - Needs Review</v>
      </c>
      <c r="B697" s="67" t="str">
        <v>Cash Out</v>
      </c>
      <c r="C697" s="67" t="str">
        <v>DEMO 220-66-11 kV Cash out USD</v>
      </c>
      <c r="D697" s="67" t="str">
        <v>USD</v>
      </c>
      <c r="E697" s="67">
        <v>46</v>
      </c>
      <c r="F697" s="67" t="str">
        <v>Material Supply / 5.01.1 / MATERIAL</v>
      </c>
      <c r="G697" s="67" t="str">
        <v>Supply Single phase current transform</v>
      </c>
      <c r="H697" s="67" t="str">
        <v>Advanced Payment PO USD</v>
      </c>
      <c r="I697" s="67" t="str">
        <v>No confident rule match</v>
      </c>
      <c r="J697" s="67" t="str">
        <v/>
      </c>
      <c r="K697" s="67" t="str">
        <v/>
      </c>
      <c r="L697" s="68" t="str">
        <v/>
      </c>
      <c r="M697" s="68" t="str">
        <v/>
      </c>
      <c r="N697" s="67" t="str">
        <v/>
      </c>
      <c r="O697" s="67" t="str">
        <v/>
      </c>
    </row>
    <row r="698">
      <c r="A698" s="71" t="str">
        <v>Blank - Needs Review</v>
      </c>
      <c r="B698" s="67" t="str">
        <v>Cash Out</v>
      </c>
      <c r="C698" s="67" t="str">
        <v>DEMO 220-66-11 kV Cash out USD</v>
      </c>
      <c r="D698" s="67" t="str">
        <v>USD</v>
      </c>
      <c r="E698" s="67">
        <v>47</v>
      </c>
      <c r="F698" s="67" t="str">
        <v>Material Supply / 5.01.1 / MATERIAL</v>
      </c>
      <c r="G698" s="67" t="str">
        <v>Supply Single phase current transform</v>
      </c>
      <c r="H698" s="67" t="str">
        <v>Shipping MAT USD</v>
      </c>
      <c r="I698" s="67" t="str">
        <v>No confident rule match</v>
      </c>
      <c r="J698" s="67" t="str">
        <v/>
      </c>
      <c r="K698" s="67" t="str">
        <v/>
      </c>
      <c r="L698" s="68" t="str">
        <v/>
      </c>
      <c r="M698" s="68" t="str">
        <v/>
      </c>
      <c r="N698" s="67" t="str">
        <v/>
      </c>
      <c r="O698" s="67" t="str">
        <v/>
      </c>
    </row>
    <row r="699">
      <c r="A699" s="71" t="str">
        <v>Blank - Needs Review</v>
      </c>
      <c r="B699" s="67" t="str">
        <v>Cash Out</v>
      </c>
      <c r="C699" s="67" t="str">
        <v>DEMO 220-66-11 kV Cash out USD</v>
      </c>
      <c r="D699" s="67" t="str">
        <v>USD</v>
      </c>
      <c r="E699" s="67">
        <v>48</v>
      </c>
      <c r="F699" s="67" t="str">
        <v>Material Supply / 5.01.1 / MATERIAL</v>
      </c>
      <c r="G699" s="67" t="str">
        <v>Supply Single phase current transform</v>
      </c>
      <c r="H699" s="67" t="str">
        <v>Delivery MAT USD</v>
      </c>
      <c r="I699" s="67" t="str">
        <v>No confident rule match</v>
      </c>
      <c r="J699" s="67" t="str">
        <v/>
      </c>
      <c r="K699" s="67" t="str">
        <v/>
      </c>
      <c r="L699" s="68" t="str">
        <v/>
      </c>
      <c r="M699" s="68" t="str">
        <v/>
      </c>
      <c r="N699" s="67" t="str">
        <v/>
      </c>
      <c r="O699" s="67" t="str">
        <v/>
      </c>
    </row>
    <row r="700">
      <c r="A700" s="69" t="str">
        <v>Matched</v>
      </c>
      <c r="B700" s="67" t="str">
        <v>Cash Out</v>
      </c>
      <c r="C700" s="67" t="str">
        <v>DEMO 220-66-11 kV Cash out USD</v>
      </c>
      <c r="D700" s="67" t="str">
        <v>USD</v>
      </c>
      <c r="E700" s="67">
        <v>49</v>
      </c>
      <c r="F700" s="67" t="str">
        <v>Material Supply / 5.01.1 / MATERIAL</v>
      </c>
      <c r="G700" s="67" t="str">
        <v>Supply Single phase current transform</v>
      </c>
      <c r="H700" s="67" t="str">
        <v>CCC</v>
      </c>
      <c r="I700" s="67" t="str">
        <v>Cash Out completion milestone</v>
      </c>
      <c r="J700" s="67" t="str">
        <v>BSKDGNGENGR07</v>
      </c>
      <c r="K700" s="67" t="str">
        <v>BSKDGNGENGR07</v>
      </c>
      <c r="L700" s="68">
        <v>46483</v>
      </c>
      <c r="M700" s="68">
        <v>46483</v>
      </c>
      <c r="N700" s="67" t="str">
        <v>Project Completion</v>
      </c>
      <c r="O700" s="67" t="str">
        <v>Project Completion</v>
      </c>
    </row>
    <row r="701">
      <c r="A701" s="69" t="str">
        <v>Matched</v>
      </c>
      <c r="B701" s="67" t="str">
        <v>Cash Out</v>
      </c>
      <c r="C701" s="67" t="str">
        <v>DEMO 220-66-11 kV Cash out USD</v>
      </c>
      <c r="D701" s="67" t="str">
        <v>USD</v>
      </c>
      <c r="E701" s="67">
        <v>51</v>
      </c>
      <c r="F701" s="67" t="str">
        <v>Material Supply / 7.4.1 / MATERIAL</v>
      </c>
      <c r="G701" s="67" t="str">
        <v xml:space="preserve">Supply 11 kV, 9 MVAr Capacitor bank </v>
      </c>
      <c r="H701" s="67" t="str">
        <v>Advanced Payment PO USD</v>
      </c>
      <c r="I701" s="67" t="str">
        <v>Cash Out advance to PO issuance</v>
      </c>
      <c r="J701" s="67" t="str">
        <v>BSPRELGENCB02</v>
      </c>
      <c r="K701" s="67" t="str">
        <v>BSPRELGENCB02</v>
      </c>
      <c r="L701" s="68">
        <v>46062</v>
      </c>
      <c r="M701" s="68">
        <v>46062</v>
      </c>
      <c r="N701" s="67" t="str">
        <v>PO Issuance  - Capacitor Banks</v>
      </c>
      <c r="O701" s="67" t="str">
        <v>PO Issuance  - Capacitor Banks</v>
      </c>
    </row>
    <row r="702">
      <c r="A702" s="69" t="str">
        <v>Matched</v>
      </c>
      <c r="B702" s="67" t="str">
        <v>Cash Out</v>
      </c>
      <c r="C702" s="67" t="str">
        <v>DEMO 220-66-11 kV Cash out USD</v>
      </c>
      <c r="D702" s="67" t="str">
        <v>USD</v>
      </c>
      <c r="E702" s="67">
        <v>52</v>
      </c>
      <c r="F702" s="67" t="str">
        <v>Material Supply / 7.4.1 / MATERIAL</v>
      </c>
      <c r="G702" s="67" t="str">
        <v xml:space="preserve">Supply 11 kV, 9 MVAr Capacitor bank </v>
      </c>
      <c r="H702" s="67" t="str">
        <v>Shipping MAT USD</v>
      </c>
      <c r="I702" s="67" t="str">
        <v>Cash Out shipping meaning match</v>
      </c>
      <c r="J702" s="67" t="str">
        <v>BSPRELGENCB05</v>
      </c>
      <c r="K702" s="67" t="str">
        <v>BSPRELGENCB05</v>
      </c>
      <c r="L702" s="68">
        <v>46226</v>
      </c>
      <c r="M702" s="68">
        <v>46226</v>
      </c>
      <c r="N702" s="67" t="str">
        <v>Shipping  - Capacitor Banks</v>
      </c>
      <c r="O702" s="67" t="str">
        <v>Shipping  - Capacitor Banks</v>
      </c>
    </row>
    <row r="703">
      <c r="A703" s="69" t="str">
        <v>Matched</v>
      </c>
      <c r="B703" s="67" t="str">
        <v>Cash Out</v>
      </c>
      <c r="C703" s="67" t="str">
        <v>DEMO 220-66-11 kV Cash out USD</v>
      </c>
      <c r="D703" s="67" t="str">
        <v>USD</v>
      </c>
      <c r="E703" s="67">
        <v>53</v>
      </c>
      <c r="F703" s="67" t="str">
        <v>Material Supply / 7.4.1 / MATERIAL</v>
      </c>
      <c r="G703" s="67" t="str">
        <v xml:space="preserve">Supply 11 kV, 9 MVAr Capacitor bank </v>
      </c>
      <c r="H703" s="67" t="str">
        <v>Delivery MAT USD</v>
      </c>
      <c r="I703" s="67" t="str">
        <v>Cash Out delivery meaning match</v>
      </c>
      <c r="J703" s="67" t="str">
        <v>BSPRELGENCB07</v>
      </c>
      <c r="K703" s="67" t="str">
        <v>BSPRELGENCB07</v>
      </c>
      <c r="L703" s="68">
        <v>46294</v>
      </c>
      <c r="M703" s="68">
        <v>46294</v>
      </c>
      <c r="N703" s="67" t="str">
        <v>Delivery to Site  - Capacitor Banks (9 MVAR)</v>
      </c>
      <c r="O703" s="67" t="str">
        <v>Delivery to Site  - Capacitor Banks (9 MVAR)</v>
      </c>
    </row>
    <row r="704">
      <c r="A704" s="69" t="str">
        <v>Matched</v>
      </c>
      <c r="B704" s="67" t="str">
        <v>Cash Out</v>
      </c>
      <c r="C704" s="67" t="str">
        <v>DEMO 220-66-11 kV Cash out USD</v>
      </c>
      <c r="D704" s="67" t="str">
        <v>USD</v>
      </c>
      <c r="E704" s="67">
        <v>54</v>
      </c>
      <c r="F704" s="67" t="str">
        <v>Material Supply / 7.4.1 / MATERIAL</v>
      </c>
      <c r="G704" s="67" t="str">
        <v xml:space="preserve">Supply 11 kV, 9 MVAr Capacitor bank </v>
      </c>
      <c r="H704" s="67" t="str">
        <v>CCC</v>
      </c>
      <c r="I704" s="67" t="str">
        <v>Cash Out completion milestone</v>
      </c>
      <c r="J704" s="67" t="str">
        <v>BSKDGNGENGR07</v>
      </c>
      <c r="K704" s="67" t="str">
        <v>BSKDGNGENGR07</v>
      </c>
      <c r="L704" s="68">
        <v>46483</v>
      </c>
      <c r="M704" s="68">
        <v>46483</v>
      </c>
      <c r="N704" s="67" t="str">
        <v>Project Completion</v>
      </c>
      <c r="O704" s="67" t="str">
        <v>Project Completion</v>
      </c>
    </row>
    <row r="705">
      <c r="A705" s="71" t="str">
        <v>Blank - Needs Review</v>
      </c>
      <c r="B705" s="67" t="str">
        <v>Cash Out</v>
      </c>
      <c r="C705" s="67" t="str">
        <v>DEMO 220-66-11 kV Cash out USD</v>
      </c>
      <c r="D705" s="67" t="str">
        <v>USD</v>
      </c>
      <c r="E705" s="67">
        <v>56</v>
      </c>
      <c r="F705" s="67" t="str">
        <v>Material Supply / 8.Main.1 / MATERIAL</v>
      </c>
      <c r="G705" s="67" t="str">
        <v>Supply Substation Control System (SCS)</v>
      </c>
      <c r="H705" s="67" t="str">
        <v>Advanced Payment PO USD</v>
      </c>
      <c r="I705" s="67" t="str">
        <v>No confident rule match</v>
      </c>
      <c r="J705" s="67" t="str">
        <v/>
      </c>
      <c r="K705" s="67" t="str">
        <v/>
      </c>
      <c r="L705" s="68" t="str">
        <v/>
      </c>
      <c r="M705" s="68" t="str">
        <v/>
      </c>
      <c r="N705" s="67" t="str">
        <v/>
      </c>
      <c r="O705" s="67" t="str">
        <v/>
      </c>
    </row>
    <row r="706">
      <c r="A706" s="69" t="str">
        <v>Matched</v>
      </c>
      <c r="B706" s="67" t="str">
        <v>Cash Out</v>
      </c>
      <c r="C706" s="67" t="str">
        <v>DEMO 220-66-11 kV Cash out USD</v>
      </c>
      <c r="D706" s="67" t="str">
        <v>USD</v>
      </c>
      <c r="E706" s="67">
        <v>57</v>
      </c>
      <c r="F706" s="67" t="str">
        <v>Material Supply / 8.Main.1 / MATERIAL</v>
      </c>
      <c r="G706" s="67" t="str">
        <v>Supply Substation Control System (SCS)</v>
      </c>
      <c r="H706" s="67" t="str">
        <v>Shipping MAT USD</v>
      </c>
      <c r="I706" s="67" t="str">
        <v>Cash Out shipping meaning match</v>
      </c>
      <c r="J706" s="67" t="str">
        <v>BSPRELGENCP09</v>
      </c>
      <c r="K706" s="67" t="str">
        <v>BSPRELGENCP09</v>
      </c>
      <c r="L706" s="68">
        <v>46246</v>
      </c>
      <c r="M706" s="68">
        <v>46246</v>
      </c>
      <c r="N706" s="67" t="str">
        <v>Shipping  -  Control &amp; Protection System</v>
      </c>
      <c r="O706" s="67" t="str">
        <v>Shipping  -  Control &amp; Protection System</v>
      </c>
    </row>
    <row r="707">
      <c r="A707" s="71" t="str">
        <v>Blank - Needs Review</v>
      </c>
      <c r="B707" s="67" t="str">
        <v>Cash Out</v>
      </c>
      <c r="C707" s="67" t="str">
        <v>DEMO 220-66-11 kV Cash out USD</v>
      </c>
      <c r="D707" s="67" t="str">
        <v>USD</v>
      </c>
      <c r="E707" s="67">
        <v>58</v>
      </c>
      <c r="F707" s="67" t="str">
        <v>Material Supply / 8.Main.1 / MATERIAL</v>
      </c>
      <c r="G707" s="67" t="str">
        <v>Supply Substation Control System (SCS)</v>
      </c>
      <c r="H707" s="67" t="str">
        <v>Delivery MAT USD</v>
      </c>
      <c r="I707" s="67" t="str">
        <v>No confident rule match</v>
      </c>
      <c r="J707" s="67" t="str">
        <v/>
      </c>
      <c r="K707" s="67" t="str">
        <v/>
      </c>
      <c r="L707" s="68" t="str">
        <v/>
      </c>
      <c r="M707" s="68" t="str">
        <v/>
      </c>
      <c r="N707" s="67" t="str">
        <v/>
      </c>
      <c r="O707" s="67" t="str">
        <v/>
      </c>
    </row>
    <row r="708">
      <c r="A708" s="69" t="str">
        <v>Matched</v>
      </c>
      <c r="B708" s="67" t="str">
        <v>Cash Out</v>
      </c>
      <c r="C708" s="67" t="str">
        <v>DEMO 220-66-11 kV Cash out USD</v>
      </c>
      <c r="D708" s="67" t="str">
        <v>USD</v>
      </c>
      <c r="E708" s="67">
        <v>59</v>
      </c>
      <c r="F708" s="67" t="str">
        <v>Material Supply / 8.Main.1 / MATERIAL</v>
      </c>
      <c r="G708" s="67" t="str">
        <v>Supply Substation Control System (SCS)</v>
      </c>
      <c r="H708" s="67" t="str">
        <v>CCC</v>
      </c>
      <c r="I708" s="67" t="str">
        <v>Cash Out completion milestone</v>
      </c>
      <c r="J708" s="67" t="str">
        <v>BSKDGNGENGR07</v>
      </c>
      <c r="K708" s="67" t="str">
        <v>BSKDGNGENGR07</v>
      </c>
      <c r="L708" s="68">
        <v>46483</v>
      </c>
      <c r="M708" s="68">
        <v>46483</v>
      </c>
      <c r="N708" s="67" t="str">
        <v>Project Completion</v>
      </c>
      <c r="O708" s="67" t="str">
        <v>Project Completion</v>
      </c>
    </row>
    <row r="709">
      <c r="A709" s="69" t="str">
        <v>Matched</v>
      </c>
      <c r="B709" s="67" t="str">
        <v>Cash Out</v>
      </c>
      <c r="C709" s="67" t="str">
        <v>DEMO 220-66-11 kV Cash out USD</v>
      </c>
      <c r="D709" s="67" t="str">
        <v>USD</v>
      </c>
      <c r="E709" s="67">
        <v>61</v>
      </c>
      <c r="F709" s="67" t="str">
        <v>Material Supply / 10.Main.USD / MATERIAL</v>
      </c>
      <c r="G709" s="67" t="str">
        <v>Supply Telecommunication System USD</v>
      </c>
      <c r="H709" s="67" t="str">
        <v>Advanced Payment PO USD</v>
      </c>
      <c r="I709" s="67" t="str">
        <v>Cash Out advance to PO issuance</v>
      </c>
      <c r="J709" s="67" t="str">
        <v>BSPRELGENTL02</v>
      </c>
      <c r="K709" s="67" t="str">
        <v>BSPRELGENTL02</v>
      </c>
      <c r="L709" s="68">
        <v>46030</v>
      </c>
      <c r="M709" s="68">
        <v>46030</v>
      </c>
      <c r="N709" s="67" t="str">
        <v>PO Issuance  - Complete Telecommunication System With All accessories and Spare Parts</v>
      </c>
      <c r="O709" s="67" t="str">
        <v>PO Issuance  - Complete Telecommunication System With All accessories and Spare Parts</v>
      </c>
    </row>
    <row r="710">
      <c r="A710" s="69" t="str">
        <v>Matched</v>
      </c>
      <c r="B710" s="67" t="str">
        <v>Cash Out</v>
      </c>
      <c r="C710" s="67" t="str">
        <v>DEMO 220-66-11 kV Cash out USD</v>
      </c>
      <c r="D710" s="67" t="str">
        <v>USD</v>
      </c>
      <c r="E710" s="67">
        <v>62</v>
      </c>
      <c r="F710" s="67" t="str">
        <v>Material Supply / 10.Main.USD / MATERIAL</v>
      </c>
      <c r="G710" s="67" t="str">
        <v>Supply Telecommunication System USD</v>
      </c>
      <c r="H710" s="67" t="str">
        <v>Shipping MAT USD</v>
      </c>
      <c r="I710" s="67" t="str">
        <v>Cash Out shipping meaning match</v>
      </c>
      <c r="J710" s="67" t="str">
        <v>BSPRELGENTL05</v>
      </c>
      <c r="K710" s="67" t="str">
        <v>BSPRELGENTL05</v>
      </c>
      <c r="L710" s="68">
        <v>46280</v>
      </c>
      <c r="M710" s="68">
        <v>46280</v>
      </c>
      <c r="N710" s="67" t="str">
        <v>Shipping  -  Complete Telecommunication System With All accessories and Spare Parts</v>
      </c>
      <c r="O710" s="67" t="str">
        <v>Shipping  -  Complete Telecommunication System With All accessories and Spare Parts</v>
      </c>
    </row>
    <row r="711">
      <c r="A711" s="71" t="str">
        <v>Blank - Needs Review</v>
      </c>
      <c r="B711" s="67" t="str">
        <v>Cash Out</v>
      </c>
      <c r="C711" s="67" t="str">
        <v>DEMO 220-66-11 kV Cash out USD</v>
      </c>
      <c r="D711" s="67" t="str">
        <v>USD</v>
      </c>
      <c r="E711" s="67">
        <v>63</v>
      </c>
      <c r="F711" s="67" t="str">
        <v>Material Supply / 10.Main.USD / MATERIAL</v>
      </c>
      <c r="G711" s="67" t="str">
        <v>Supply Telecommunication System USD</v>
      </c>
      <c r="H711" s="67" t="str">
        <v>Delivery MAT USD</v>
      </c>
      <c r="I711" s="67" t="str">
        <v>No confident rule match</v>
      </c>
      <c r="J711" s="67" t="str">
        <v/>
      </c>
      <c r="K711" s="67" t="str">
        <v/>
      </c>
      <c r="L711" s="68" t="str">
        <v/>
      </c>
      <c r="M711" s="68" t="str">
        <v/>
      </c>
      <c r="N711" s="67" t="str">
        <v/>
      </c>
      <c r="O711" s="67" t="str">
        <v/>
      </c>
    </row>
    <row r="712">
      <c r="A712" s="69" t="str">
        <v>Matched</v>
      </c>
      <c r="B712" s="67" t="str">
        <v>Cash Out</v>
      </c>
      <c r="C712" s="67" t="str">
        <v>DEMO 220-66-11 kV Cash out USD</v>
      </c>
      <c r="D712" s="67" t="str">
        <v>USD</v>
      </c>
      <c r="E712" s="67">
        <v>64</v>
      </c>
      <c r="F712" s="67" t="str">
        <v>Material Supply / 10.Main.USD / MATERIAL</v>
      </c>
      <c r="G712" s="67" t="str">
        <v>Supply Telecommunication System USD</v>
      </c>
      <c r="H712" s="67" t="str">
        <v>CCC</v>
      </c>
      <c r="I712" s="67" t="str">
        <v>Cash Out completion milestone</v>
      </c>
      <c r="J712" s="67" t="str">
        <v>BSKDGNGENGR07</v>
      </c>
      <c r="K712" s="67" t="str">
        <v>BSKDGNGENGR07</v>
      </c>
      <c r="L712" s="68">
        <v>46483</v>
      </c>
      <c r="M712" s="68">
        <v>46483</v>
      </c>
      <c r="N712" s="67" t="str">
        <v>Project Completion</v>
      </c>
      <c r="O712" s="67" t="str">
        <v>Project Completion</v>
      </c>
    </row>
    <row r="713">
      <c r="A713" s="71" t="str">
        <v>Blank - Needs Review</v>
      </c>
      <c r="B713" s="67" t="str">
        <v>Cash Out</v>
      </c>
      <c r="C713" s="67" t="str">
        <v>DEMO 220-66-11 kV Cash out USD</v>
      </c>
      <c r="D713" s="67" t="str">
        <v>USD</v>
      </c>
      <c r="E713" s="67">
        <v>66</v>
      </c>
      <c r="F713" s="67" t="str">
        <v>Material Supply / 15.6.1 / MATERIAL</v>
      </c>
      <c r="G713" s="67" t="str">
        <v>Supply Winding and oil indication cal</v>
      </c>
      <c r="H713" s="67" t="str">
        <v>Advanced Payment PO USD</v>
      </c>
      <c r="I713" s="67" t="str">
        <v>No confident rule match</v>
      </c>
      <c r="J713" s="67" t="str">
        <v/>
      </c>
      <c r="K713" s="67" t="str">
        <v/>
      </c>
      <c r="L713" s="68" t="str">
        <v/>
      </c>
      <c r="M713" s="68" t="str">
        <v/>
      </c>
      <c r="N713" s="67" t="str">
        <v/>
      </c>
      <c r="O713" s="67" t="str">
        <v/>
      </c>
    </row>
    <row r="714">
      <c r="A714" s="71" t="str">
        <v>Blank - Needs Review</v>
      </c>
      <c r="B714" s="67" t="str">
        <v>Cash Out</v>
      </c>
      <c r="C714" s="67" t="str">
        <v>DEMO 220-66-11 kV Cash out USD</v>
      </c>
      <c r="D714" s="67" t="str">
        <v>USD</v>
      </c>
      <c r="E714" s="67">
        <v>67</v>
      </c>
      <c r="F714" s="67" t="str">
        <v>Material Supply / 15.6.1 / MATERIAL</v>
      </c>
      <c r="G714" s="67" t="str">
        <v>Supply Winding and oil indication cal</v>
      </c>
      <c r="H714" s="67" t="str">
        <v>Shipping MAT USD</v>
      </c>
      <c r="I714" s="67" t="str">
        <v>No confident rule match</v>
      </c>
      <c r="J714" s="67" t="str">
        <v/>
      </c>
      <c r="K714" s="67" t="str">
        <v/>
      </c>
      <c r="L714" s="68" t="str">
        <v/>
      </c>
      <c r="M714" s="68" t="str">
        <v/>
      </c>
      <c r="N714" s="67" t="str">
        <v/>
      </c>
      <c r="O714" s="67" t="str">
        <v/>
      </c>
    </row>
    <row r="715">
      <c r="A715" s="71" t="str">
        <v>Blank - Needs Review</v>
      </c>
      <c r="B715" s="67" t="str">
        <v>Cash Out</v>
      </c>
      <c r="C715" s="67" t="str">
        <v>DEMO 220-66-11 kV Cash out USD</v>
      </c>
      <c r="D715" s="67" t="str">
        <v>USD</v>
      </c>
      <c r="E715" s="67">
        <v>68</v>
      </c>
      <c r="F715" s="67" t="str">
        <v>Material Supply / 15.6.1 / MATERIAL</v>
      </c>
      <c r="G715" s="67" t="str">
        <v>Supply Winding and oil indication cal</v>
      </c>
      <c r="H715" s="67" t="str">
        <v>Delivery MAT USD</v>
      </c>
      <c r="I715" s="67" t="str">
        <v>No confident rule match</v>
      </c>
      <c r="J715" s="67" t="str">
        <v/>
      </c>
      <c r="K715" s="67" t="str">
        <v/>
      </c>
      <c r="L715" s="68" t="str">
        <v/>
      </c>
      <c r="M715" s="68" t="str">
        <v/>
      </c>
      <c r="N715" s="67" t="str">
        <v/>
      </c>
      <c r="O715" s="67" t="str">
        <v/>
      </c>
    </row>
    <row r="716">
      <c r="A716" s="69" t="str">
        <v>Matched</v>
      </c>
      <c r="B716" s="67" t="str">
        <v>Cash Out</v>
      </c>
      <c r="C716" s="67" t="str">
        <v>DEMO 220-66-11 kV Cash out USD</v>
      </c>
      <c r="D716" s="67" t="str">
        <v>USD</v>
      </c>
      <c r="E716" s="67">
        <v>69</v>
      </c>
      <c r="F716" s="67" t="str">
        <v>Material Supply / 15.6.1 / MATERIAL</v>
      </c>
      <c r="G716" s="67" t="str">
        <v>Supply Winding and oil indication cal</v>
      </c>
      <c r="H716" s="67" t="str">
        <v>CCC</v>
      </c>
      <c r="I716" s="67" t="str">
        <v>Cash Out completion milestone</v>
      </c>
      <c r="J716" s="67" t="str">
        <v>BSKDGNGENGR07</v>
      </c>
      <c r="K716" s="67" t="str">
        <v>BSKDGNGENGR07</v>
      </c>
      <c r="L716" s="68">
        <v>46483</v>
      </c>
      <c r="M716" s="68">
        <v>46483</v>
      </c>
      <c r="N716" s="67" t="str">
        <v>Project Completion</v>
      </c>
      <c r="O716" s="67" t="str">
        <v>Project Completion</v>
      </c>
    </row>
    <row r="717">
      <c r="A717" s="69" t="str">
        <v>Matched</v>
      </c>
      <c r="B717" s="67" t="str">
        <v>Cash Out</v>
      </c>
      <c r="C717" s="67" t="str">
        <v>DEMO 220-66-11 kV Cash out USD</v>
      </c>
      <c r="D717" s="67" t="str">
        <v>USD</v>
      </c>
      <c r="E717" s="67">
        <v>71</v>
      </c>
      <c r="F717" s="67" t="str">
        <v>Material Supply / 16.1.1 / MATERIAL</v>
      </c>
      <c r="G717" s="67" t="str">
        <v>Supply Portable set complete with all</v>
      </c>
      <c r="H717" s="67" t="str">
        <v>Advanced Payment PO USD</v>
      </c>
      <c r="I717" s="67" t="str">
        <v>Cash Out advance to PO issuance</v>
      </c>
      <c r="J717" s="67" t="str">
        <v>BSPRELGENTL02</v>
      </c>
      <c r="K717" s="67" t="str">
        <v>BSPRELGENTL02</v>
      </c>
      <c r="L717" s="68">
        <v>46030</v>
      </c>
      <c r="M717" s="68">
        <v>46030</v>
      </c>
      <c r="N717" s="67" t="str">
        <v>PO Issuance  - Complete Telecommunication System With All accessories and Spare Parts</v>
      </c>
      <c r="O717" s="67" t="str">
        <v>PO Issuance  - Complete Telecommunication System With All accessories and Spare Parts</v>
      </c>
    </row>
    <row r="718">
      <c r="A718" s="69" t="str">
        <v>Matched</v>
      </c>
      <c r="B718" s="67" t="str">
        <v>Cash Out</v>
      </c>
      <c r="C718" s="67" t="str">
        <v>DEMO 220-66-11 kV Cash out USD</v>
      </c>
      <c r="D718" s="67" t="str">
        <v>USD</v>
      </c>
      <c r="E718" s="67">
        <v>72</v>
      </c>
      <c r="F718" s="67" t="str">
        <v>Material Supply / 16.1.1 / MATERIAL</v>
      </c>
      <c r="G718" s="67" t="str">
        <v>Supply Portable set complete with all</v>
      </c>
      <c r="H718" s="67" t="str">
        <v>Shipping MAT USD</v>
      </c>
      <c r="I718" s="67" t="str">
        <v>Cash Out shipping meaning match</v>
      </c>
      <c r="J718" s="67" t="str">
        <v>BSPRELGENTL05</v>
      </c>
      <c r="K718" s="67" t="str">
        <v>BSPRELGENTL05</v>
      </c>
      <c r="L718" s="68">
        <v>46280</v>
      </c>
      <c r="M718" s="68">
        <v>46280</v>
      </c>
      <c r="N718" s="67" t="str">
        <v>Shipping  -  Complete Telecommunication System With All accessories and Spare Parts</v>
      </c>
      <c r="O718" s="67" t="str">
        <v>Shipping  -  Complete Telecommunication System With All accessories and Spare Parts</v>
      </c>
    </row>
    <row r="719">
      <c r="A719" s="69" t="str">
        <v>Matched</v>
      </c>
      <c r="B719" s="67" t="str">
        <v>Cash Out</v>
      </c>
      <c r="C719" s="67" t="str">
        <v>DEMO 220-66-11 kV Cash out USD</v>
      </c>
      <c r="D719" s="67" t="str">
        <v>USD</v>
      </c>
      <c r="E719" s="67">
        <v>73</v>
      </c>
      <c r="F719" s="67" t="str">
        <v>Material Supply / 16.1.1 / MATERIAL</v>
      </c>
      <c r="G719" s="67" t="str">
        <v>Supply Portable set complete with all</v>
      </c>
      <c r="H719" s="67" t="str">
        <v>Delivery MAT USD</v>
      </c>
      <c r="I719" s="67" t="str">
        <v>Cash Out delivery meaning match</v>
      </c>
      <c r="J719" s="67" t="str">
        <v>BSPRELGENTL07</v>
      </c>
      <c r="K719" s="67" t="str">
        <v>BSPRELGENTL07</v>
      </c>
      <c r="L719" s="68">
        <v>46347</v>
      </c>
      <c r="M719" s="68">
        <v>46347</v>
      </c>
      <c r="N719" s="67" t="str">
        <v>Delivery to Site  - Complete Telecommunication System With All accessories and Spare Parts</v>
      </c>
      <c r="O719" s="67" t="str">
        <v>Delivery to Site  - Complete Telecommunication System With All accessories and Spare Parts</v>
      </c>
    </row>
    <row r="720">
      <c r="A720" s="69" t="str">
        <v>Matched</v>
      </c>
      <c r="B720" s="67" t="str">
        <v>Cash Out</v>
      </c>
      <c r="C720" s="67" t="str">
        <v>DEMO 220-66-11 kV Cash out USD</v>
      </c>
      <c r="D720" s="67" t="str">
        <v>USD</v>
      </c>
      <c r="E720" s="67">
        <v>74</v>
      </c>
      <c r="F720" s="67" t="str">
        <v>Material Supply / 16.1.1 / MATERIAL</v>
      </c>
      <c r="G720" s="67" t="str">
        <v>Supply Portable set complete with all</v>
      </c>
      <c r="H720" s="67" t="str">
        <v>CCC</v>
      </c>
      <c r="I720" s="67" t="str">
        <v>Cash Out completion milestone</v>
      </c>
      <c r="J720" s="67" t="str">
        <v>BSKDGNGENGR07</v>
      </c>
      <c r="K720" s="67" t="str">
        <v>BSKDGNGENGR07</v>
      </c>
      <c r="L720" s="68">
        <v>46483</v>
      </c>
      <c r="M720" s="68">
        <v>46483</v>
      </c>
      <c r="N720" s="67" t="str">
        <v>Project Completion</v>
      </c>
      <c r="O720" s="67" t="str">
        <v>Project Completion</v>
      </c>
    </row>
    <row r="721">
      <c r="A721" s="69" t="str">
        <v>Matched</v>
      </c>
      <c r="B721" s="67" t="str">
        <v>Cash Out</v>
      </c>
      <c r="C721" s="67" t="str">
        <v>DEMO 220-66-11 kV Cash out USD</v>
      </c>
      <c r="D721" s="67" t="str">
        <v>USD</v>
      </c>
      <c r="E721" s="67">
        <v>76</v>
      </c>
      <c r="F721" s="67" t="str">
        <v>Material Supply / 16.3.1 / MATERIAL</v>
      </c>
      <c r="G721" s="67" t="str">
        <v>Supply Complete set of circuit breake</v>
      </c>
      <c r="H721" s="67" t="str">
        <v>Advanced Payment PO USD</v>
      </c>
      <c r="I721" s="67" t="str">
        <v>Cash Out advance to PO issuance</v>
      </c>
      <c r="J721" s="67" t="str">
        <v>BSPRELGENTL02</v>
      </c>
      <c r="K721" s="67" t="str">
        <v>BSPRELGENTL02</v>
      </c>
      <c r="L721" s="68">
        <v>46030</v>
      </c>
      <c r="M721" s="68">
        <v>46030</v>
      </c>
      <c r="N721" s="67" t="str">
        <v>PO Issuance  - Complete Telecommunication System With All accessories and Spare Parts</v>
      </c>
      <c r="O721" s="67" t="str">
        <v>PO Issuance  - Complete Telecommunication System With All accessories and Spare Parts</v>
      </c>
    </row>
    <row r="722">
      <c r="A722" s="69" t="str">
        <v>Matched</v>
      </c>
      <c r="B722" s="67" t="str">
        <v>Cash Out</v>
      </c>
      <c r="C722" s="67" t="str">
        <v>DEMO 220-66-11 kV Cash out USD</v>
      </c>
      <c r="D722" s="67" t="str">
        <v>USD</v>
      </c>
      <c r="E722" s="67">
        <v>77</v>
      </c>
      <c r="F722" s="67" t="str">
        <v>Material Supply / 16.3.1 / MATERIAL</v>
      </c>
      <c r="G722" s="67" t="str">
        <v>Supply Complete set of circuit breake</v>
      </c>
      <c r="H722" s="67" t="str">
        <v>Shipping MAT USD</v>
      </c>
      <c r="I722" s="67" t="str">
        <v>Cash Out shipping meaning match</v>
      </c>
      <c r="J722" s="67" t="str">
        <v>BSPRELGENTL05</v>
      </c>
      <c r="K722" s="67" t="str">
        <v>BSPRELGENTL05</v>
      </c>
      <c r="L722" s="68">
        <v>46280</v>
      </c>
      <c r="M722" s="68">
        <v>46280</v>
      </c>
      <c r="N722" s="67" t="str">
        <v>Shipping  -  Complete Telecommunication System With All accessories and Spare Parts</v>
      </c>
      <c r="O722" s="67" t="str">
        <v>Shipping  -  Complete Telecommunication System With All accessories and Spare Parts</v>
      </c>
    </row>
    <row r="723">
      <c r="A723" s="71" t="str">
        <v>Blank - Needs Review</v>
      </c>
      <c r="B723" s="67" t="str">
        <v>Cash Out</v>
      </c>
      <c r="C723" s="67" t="str">
        <v>DEMO 220-66-11 kV Cash out USD</v>
      </c>
      <c r="D723" s="67" t="str">
        <v>USD</v>
      </c>
      <c r="E723" s="67">
        <v>78</v>
      </c>
      <c r="F723" s="67" t="str">
        <v>Material Supply / 16.3.1 / MATERIAL</v>
      </c>
      <c r="G723" s="67" t="str">
        <v>Supply Complete set of circuit breake</v>
      </c>
      <c r="H723" s="67" t="str">
        <v>Delivery MAT USD</v>
      </c>
      <c r="I723" s="67" t="str">
        <v>No confident rule match</v>
      </c>
      <c r="J723" s="67" t="str">
        <v/>
      </c>
      <c r="K723" s="67" t="str">
        <v/>
      </c>
      <c r="L723" s="68" t="str">
        <v/>
      </c>
      <c r="M723" s="68" t="str">
        <v/>
      </c>
      <c r="N723" s="67" t="str">
        <v/>
      </c>
      <c r="O723" s="67" t="str">
        <v/>
      </c>
    </row>
    <row r="724">
      <c r="A724" s="69" t="str">
        <v>Matched</v>
      </c>
      <c r="B724" s="67" t="str">
        <v>Cash Out</v>
      </c>
      <c r="C724" s="67" t="str">
        <v>DEMO 220-66-11 kV Cash out USD</v>
      </c>
      <c r="D724" s="67" t="str">
        <v>USD</v>
      </c>
      <c r="E724" s="67">
        <v>79</v>
      </c>
      <c r="F724" s="67" t="str">
        <v>Material Supply / 16.3.1 / MATERIAL</v>
      </c>
      <c r="G724" s="67" t="str">
        <v>Supply Complete set of circuit breake</v>
      </c>
      <c r="H724" s="67" t="str">
        <v>CCC</v>
      </c>
      <c r="I724" s="67" t="str">
        <v>Cash Out completion milestone</v>
      </c>
      <c r="J724" s="67" t="str">
        <v>BSKDGNGENGR07</v>
      </c>
      <c r="K724" s="67" t="str">
        <v>BSKDGNGENGR07</v>
      </c>
      <c r="L724" s="68">
        <v>46483</v>
      </c>
      <c r="M724" s="68">
        <v>46483</v>
      </c>
      <c r="N724" s="67" t="str">
        <v>Project Completion</v>
      </c>
      <c r="O724" s="67" t="str">
        <v>Project Completion</v>
      </c>
    </row>
    <row r="725">
      <c r="A725" s="71" t="str">
        <v>Blank - Needs Review</v>
      </c>
      <c r="B725" s="67" t="str">
        <v>Cash Out</v>
      </c>
      <c r="C725" s="67" t="str">
        <v>DEMO 220-66-11 kV Cash out USD</v>
      </c>
      <c r="D725" s="67" t="str">
        <v>USD</v>
      </c>
      <c r="E725" s="67">
        <v>81</v>
      </c>
      <c r="F725" s="67" t="str">
        <v>Material Supply / 16.4.1 / MATERIAL</v>
      </c>
      <c r="G725" s="67" t="str">
        <v>Supply SF6 decomposition product meas</v>
      </c>
      <c r="H725" s="67" t="str">
        <v>Advanced Payment PO USD</v>
      </c>
      <c r="I725" s="67" t="str">
        <v>No confident rule match</v>
      </c>
      <c r="J725" s="67" t="str">
        <v/>
      </c>
      <c r="K725" s="67" t="str">
        <v/>
      </c>
      <c r="L725" s="68" t="str">
        <v/>
      </c>
      <c r="M725" s="68" t="str">
        <v/>
      </c>
      <c r="N725" s="67" t="str">
        <v/>
      </c>
      <c r="O725" s="67" t="str">
        <v/>
      </c>
    </row>
    <row r="726">
      <c r="A726" s="71" t="str">
        <v>Blank - Needs Review</v>
      </c>
      <c r="B726" s="67" t="str">
        <v>Cash Out</v>
      </c>
      <c r="C726" s="67" t="str">
        <v>DEMO 220-66-11 kV Cash out USD</v>
      </c>
      <c r="D726" s="67" t="str">
        <v>USD</v>
      </c>
      <c r="E726" s="67">
        <v>82</v>
      </c>
      <c r="F726" s="67" t="str">
        <v>Material Supply / 16.4.1 / MATERIAL</v>
      </c>
      <c r="G726" s="67" t="str">
        <v>Supply SF6 decomposition product meas</v>
      </c>
      <c r="H726" s="67" t="str">
        <v>Shipping MAT USD</v>
      </c>
      <c r="I726" s="67" t="str">
        <v>No confident rule match</v>
      </c>
      <c r="J726" s="67" t="str">
        <v/>
      </c>
      <c r="K726" s="67" t="str">
        <v/>
      </c>
      <c r="L726" s="68" t="str">
        <v/>
      </c>
      <c r="M726" s="68" t="str">
        <v/>
      </c>
      <c r="N726" s="67" t="str">
        <v/>
      </c>
      <c r="O726" s="67" t="str">
        <v/>
      </c>
    </row>
    <row r="727">
      <c r="A727" s="71" t="str">
        <v>Blank - Needs Review</v>
      </c>
      <c r="B727" s="67" t="str">
        <v>Cash Out</v>
      </c>
      <c r="C727" s="67" t="str">
        <v>DEMO 220-66-11 kV Cash out USD</v>
      </c>
      <c r="D727" s="67" t="str">
        <v>USD</v>
      </c>
      <c r="E727" s="67">
        <v>83</v>
      </c>
      <c r="F727" s="67" t="str">
        <v>Material Supply / 16.4.1 / MATERIAL</v>
      </c>
      <c r="G727" s="67" t="str">
        <v>Supply SF6 decomposition product meas</v>
      </c>
      <c r="H727" s="67" t="str">
        <v>Delivery MAT USD</v>
      </c>
      <c r="I727" s="67" t="str">
        <v>No confident rule match</v>
      </c>
      <c r="J727" s="67" t="str">
        <v/>
      </c>
      <c r="K727" s="67" t="str">
        <v/>
      </c>
      <c r="L727" s="68" t="str">
        <v/>
      </c>
      <c r="M727" s="68" t="str">
        <v/>
      </c>
      <c r="N727" s="67" t="str">
        <v/>
      </c>
      <c r="O727" s="67" t="str">
        <v/>
      </c>
    </row>
    <row r="728">
      <c r="A728" s="69" t="str">
        <v>Matched</v>
      </c>
      <c r="B728" s="67" t="str">
        <v>Cash Out</v>
      </c>
      <c r="C728" s="67" t="str">
        <v>DEMO 220-66-11 kV Cash out USD</v>
      </c>
      <c r="D728" s="67" t="str">
        <v>USD</v>
      </c>
      <c r="E728" s="67">
        <v>84</v>
      </c>
      <c r="F728" s="67" t="str">
        <v>Material Supply / 16.4.1 / MATERIAL</v>
      </c>
      <c r="G728" s="67" t="str">
        <v>Supply SF6 decomposition product meas</v>
      </c>
      <c r="H728" s="67" t="str">
        <v>CCC</v>
      </c>
      <c r="I728" s="67" t="str">
        <v>Cash Out completion milestone</v>
      </c>
      <c r="J728" s="67" t="str">
        <v>BSKDGNGENGR07</v>
      </c>
      <c r="K728" s="67" t="str">
        <v>BSKDGNGENGR07</v>
      </c>
      <c r="L728" s="68">
        <v>46483</v>
      </c>
      <c r="M728" s="68">
        <v>46483</v>
      </c>
      <c r="N728" s="67" t="str">
        <v>Project Completion</v>
      </c>
      <c r="O728" s="67" t="str">
        <v>Project Completion</v>
      </c>
    </row>
    <row r="729">
      <c r="A729" s="71" t="str">
        <v>Blank - Needs Review</v>
      </c>
      <c r="B729" s="67" t="str">
        <v>Cash Out</v>
      </c>
      <c r="C729" s="67" t="str">
        <v>DEMO 220-66-11 kV Cash out USD</v>
      </c>
      <c r="D729" s="67" t="str">
        <v>USD</v>
      </c>
      <c r="E729" s="67">
        <v>86</v>
      </c>
      <c r="F729" s="67" t="str">
        <v>Material Supply / 16.5.1 / MATERIAL</v>
      </c>
      <c r="G729" s="67" t="str">
        <v>Supply Dew point measuring device.</v>
      </c>
      <c r="H729" s="67" t="str">
        <v>Advanced Payment PO USD</v>
      </c>
      <c r="I729" s="67" t="str">
        <v>No confident rule match</v>
      </c>
      <c r="J729" s="67" t="str">
        <v/>
      </c>
      <c r="K729" s="67" t="str">
        <v/>
      </c>
      <c r="L729" s="68" t="str">
        <v/>
      </c>
      <c r="M729" s="68" t="str">
        <v/>
      </c>
      <c r="N729" s="67" t="str">
        <v/>
      </c>
      <c r="O729" s="67" t="str">
        <v/>
      </c>
    </row>
    <row r="730">
      <c r="A730" s="71" t="str">
        <v>Blank - Needs Review</v>
      </c>
      <c r="B730" s="67" t="str">
        <v>Cash Out</v>
      </c>
      <c r="C730" s="67" t="str">
        <v>DEMO 220-66-11 kV Cash out USD</v>
      </c>
      <c r="D730" s="67" t="str">
        <v>USD</v>
      </c>
      <c r="E730" s="67">
        <v>87</v>
      </c>
      <c r="F730" s="67" t="str">
        <v>Material Supply / 16.5.1 / MATERIAL</v>
      </c>
      <c r="G730" s="67" t="str">
        <v>Supply Dew point measuring device.</v>
      </c>
      <c r="H730" s="67" t="str">
        <v>Shipping MAT USD</v>
      </c>
      <c r="I730" s="67" t="str">
        <v>No confident rule match</v>
      </c>
      <c r="J730" s="67" t="str">
        <v/>
      </c>
      <c r="K730" s="67" t="str">
        <v/>
      </c>
      <c r="L730" s="68" t="str">
        <v/>
      </c>
      <c r="M730" s="68" t="str">
        <v/>
      </c>
      <c r="N730" s="67" t="str">
        <v/>
      </c>
      <c r="O730" s="67" t="str">
        <v/>
      </c>
    </row>
    <row r="731">
      <c r="A731" s="71" t="str">
        <v>Blank - Needs Review</v>
      </c>
      <c r="B731" s="67" t="str">
        <v>Cash Out</v>
      </c>
      <c r="C731" s="67" t="str">
        <v>DEMO 220-66-11 kV Cash out USD</v>
      </c>
      <c r="D731" s="67" t="str">
        <v>USD</v>
      </c>
      <c r="E731" s="67">
        <v>88</v>
      </c>
      <c r="F731" s="67" t="str">
        <v>Material Supply / 16.5.1 / MATERIAL</v>
      </c>
      <c r="G731" s="67" t="str">
        <v>Supply Dew point measuring device.</v>
      </c>
      <c r="H731" s="67" t="str">
        <v>Delivery MAT USD</v>
      </c>
      <c r="I731" s="67" t="str">
        <v>No confident rule match</v>
      </c>
      <c r="J731" s="67" t="str">
        <v/>
      </c>
      <c r="K731" s="67" t="str">
        <v/>
      </c>
      <c r="L731" s="68" t="str">
        <v/>
      </c>
      <c r="M731" s="68" t="str">
        <v/>
      </c>
      <c r="N731" s="67" t="str">
        <v/>
      </c>
      <c r="O731" s="67" t="str">
        <v/>
      </c>
    </row>
    <row r="732">
      <c r="A732" s="69" t="str">
        <v>Matched</v>
      </c>
      <c r="B732" s="67" t="str">
        <v>Cash Out</v>
      </c>
      <c r="C732" s="67" t="str">
        <v>DEMO 220-66-11 kV Cash out USD</v>
      </c>
      <c r="D732" s="67" t="str">
        <v>USD</v>
      </c>
      <c r="E732" s="67">
        <v>89</v>
      </c>
      <c r="F732" s="67" t="str">
        <v>Material Supply / 16.5.1 / MATERIAL</v>
      </c>
      <c r="G732" s="67" t="str">
        <v>Supply Dew point measuring device.</v>
      </c>
      <c r="H732" s="67" t="str">
        <v>CCC</v>
      </c>
      <c r="I732" s="67" t="str">
        <v>Cash Out completion milestone</v>
      </c>
      <c r="J732" s="67" t="str">
        <v>BSKDGNGENGR07</v>
      </c>
      <c r="K732" s="67" t="str">
        <v>BSKDGNGENGR07</v>
      </c>
      <c r="L732" s="68">
        <v>46483</v>
      </c>
      <c r="M732" s="68">
        <v>46483</v>
      </c>
      <c r="N732" s="67" t="str">
        <v>Project Completion</v>
      </c>
      <c r="O732" s="67" t="str">
        <v>Project Completion</v>
      </c>
    </row>
    <row r="733">
      <c r="A733" s="71" t="str">
        <v>Blank - Needs Review</v>
      </c>
      <c r="B733" s="67" t="str">
        <v>Cash Out</v>
      </c>
      <c r="C733" s="67" t="str">
        <v>DEMO 220-66-11 kV Cash out USD</v>
      </c>
      <c r="D733" s="67" t="str">
        <v>USD</v>
      </c>
      <c r="E733" s="67">
        <v>91</v>
      </c>
      <c r="F733" s="67" t="str">
        <v>Material Supply / 16.6.1 / MATERIAL</v>
      </c>
      <c r="G733" s="67" t="str">
        <v>Supply Megger (5000 V) with battery f</v>
      </c>
      <c r="H733" s="67" t="str">
        <v>Advanced Payment PO USD</v>
      </c>
      <c r="I733" s="67" t="str">
        <v>No confident rule match</v>
      </c>
      <c r="J733" s="67" t="str">
        <v/>
      </c>
      <c r="K733" s="67" t="str">
        <v/>
      </c>
      <c r="L733" s="68" t="str">
        <v/>
      </c>
      <c r="M733" s="68" t="str">
        <v/>
      </c>
      <c r="N733" s="67" t="str">
        <v/>
      </c>
      <c r="O733" s="67" t="str">
        <v/>
      </c>
    </row>
    <row r="734">
      <c r="A734" s="71" t="str">
        <v>Blank - Needs Review</v>
      </c>
      <c r="B734" s="67" t="str">
        <v>Cash Out</v>
      </c>
      <c r="C734" s="67" t="str">
        <v>DEMO 220-66-11 kV Cash out USD</v>
      </c>
      <c r="D734" s="67" t="str">
        <v>USD</v>
      </c>
      <c r="E734" s="67">
        <v>92</v>
      </c>
      <c r="F734" s="67" t="str">
        <v>Material Supply / 16.6.1 / MATERIAL</v>
      </c>
      <c r="G734" s="67" t="str">
        <v>Supply Megger (5000 V) with battery f</v>
      </c>
      <c r="H734" s="67" t="str">
        <v>Shipping MAT USD</v>
      </c>
      <c r="I734" s="67" t="str">
        <v>No confident rule match</v>
      </c>
      <c r="J734" s="67" t="str">
        <v/>
      </c>
      <c r="K734" s="67" t="str">
        <v/>
      </c>
      <c r="L734" s="68" t="str">
        <v/>
      </c>
      <c r="M734" s="68" t="str">
        <v/>
      </c>
      <c r="N734" s="67" t="str">
        <v/>
      </c>
      <c r="O734" s="67" t="str">
        <v/>
      </c>
    </row>
    <row r="735">
      <c r="A735" s="71" t="str">
        <v>Blank - Needs Review</v>
      </c>
      <c r="B735" s="67" t="str">
        <v>Cash Out</v>
      </c>
      <c r="C735" s="67" t="str">
        <v>DEMO 220-66-11 kV Cash out USD</v>
      </c>
      <c r="D735" s="67" t="str">
        <v>USD</v>
      </c>
      <c r="E735" s="67">
        <v>93</v>
      </c>
      <c r="F735" s="67" t="str">
        <v>Material Supply / 16.6.1 / MATERIAL</v>
      </c>
      <c r="G735" s="67" t="str">
        <v>Supply Megger (5000 V) with battery f</v>
      </c>
      <c r="H735" s="67" t="str">
        <v>Delivery MAT USD</v>
      </c>
      <c r="I735" s="67" t="str">
        <v>No confident rule match</v>
      </c>
      <c r="J735" s="67" t="str">
        <v/>
      </c>
      <c r="K735" s="67" t="str">
        <v/>
      </c>
      <c r="L735" s="68" t="str">
        <v/>
      </c>
      <c r="M735" s="68" t="str">
        <v/>
      </c>
      <c r="N735" s="67" t="str">
        <v/>
      </c>
      <c r="O735" s="67" t="str">
        <v/>
      </c>
    </row>
    <row r="736">
      <c r="A736" s="69" t="str">
        <v>Matched</v>
      </c>
      <c r="B736" s="67" t="str">
        <v>Cash Out</v>
      </c>
      <c r="C736" s="67" t="str">
        <v>DEMO 220-66-11 kV Cash out USD</v>
      </c>
      <c r="D736" s="67" t="str">
        <v>USD</v>
      </c>
      <c r="E736" s="67">
        <v>94</v>
      </c>
      <c r="F736" s="67" t="str">
        <v>Material Supply / 16.6.1 / MATERIAL</v>
      </c>
      <c r="G736" s="67" t="str">
        <v>Supply Megger (5000 V) with battery f</v>
      </c>
      <c r="H736" s="67" t="str">
        <v>CCC</v>
      </c>
      <c r="I736" s="67" t="str">
        <v>Cash Out completion milestone</v>
      </c>
      <c r="J736" s="67" t="str">
        <v>BSKDGNGENGR07</v>
      </c>
      <c r="K736" s="67" t="str">
        <v>BSKDGNGENGR07</v>
      </c>
      <c r="L736" s="68">
        <v>46483</v>
      </c>
      <c r="M736" s="68">
        <v>46483</v>
      </c>
      <c r="N736" s="67" t="str">
        <v>Project Completion</v>
      </c>
      <c r="O736" s="67" t="str">
        <v>Project Completion</v>
      </c>
    </row>
    <row r="737">
      <c r="A737" s="69" t="str">
        <v>Matched</v>
      </c>
      <c r="B737" s="67" t="str">
        <v>Cash Out</v>
      </c>
      <c r="C737" s="67" t="str">
        <v>DEMO 220-66-11 kV Cash out USD</v>
      </c>
      <c r="D737" s="67" t="str">
        <v>USD</v>
      </c>
      <c r="E737" s="67">
        <v>96</v>
      </c>
      <c r="F737" s="67" t="str">
        <v>Material Supply / 16.7.1 / MATERIAL</v>
      </c>
      <c r="G737" s="67" t="str">
        <v>Supply Complete set of circuit breake</v>
      </c>
      <c r="H737" s="67" t="str">
        <v>Advanced Payment PO USD</v>
      </c>
      <c r="I737" s="67" t="str">
        <v>Cash Out advance to PO issuance</v>
      </c>
      <c r="J737" s="67" t="str">
        <v>BSPRELGENTL02</v>
      </c>
      <c r="K737" s="67" t="str">
        <v>BSPRELGENTL02</v>
      </c>
      <c r="L737" s="68">
        <v>46030</v>
      </c>
      <c r="M737" s="68">
        <v>46030</v>
      </c>
      <c r="N737" s="67" t="str">
        <v>PO Issuance  - Complete Telecommunication System With All accessories and Spare Parts</v>
      </c>
      <c r="O737" s="67" t="str">
        <v>PO Issuance  - Complete Telecommunication System With All accessories and Spare Parts</v>
      </c>
    </row>
    <row r="738">
      <c r="A738" s="69" t="str">
        <v>Matched</v>
      </c>
      <c r="B738" s="67" t="str">
        <v>Cash Out</v>
      </c>
      <c r="C738" s="67" t="str">
        <v>DEMO 220-66-11 kV Cash out USD</v>
      </c>
      <c r="D738" s="67" t="str">
        <v>USD</v>
      </c>
      <c r="E738" s="67">
        <v>97</v>
      </c>
      <c r="F738" s="67" t="str">
        <v>Material Supply / 16.7.1 / MATERIAL</v>
      </c>
      <c r="G738" s="67" t="str">
        <v>Supply Complete set of circuit breake</v>
      </c>
      <c r="H738" s="67" t="str">
        <v>Shipping MAT USD</v>
      </c>
      <c r="I738" s="67" t="str">
        <v>Cash Out shipping meaning match</v>
      </c>
      <c r="J738" s="67" t="str">
        <v>BSPRELGENTL05</v>
      </c>
      <c r="K738" s="67" t="str">
        <v>BSPRELGENTL05</v>
      </c>
      <c r="L738" s="68">
        <v>46280</v>
      </c>
      <c r="M738" s="68">
        <v>46280</v>
      </c>
      <c r="N738" s="67" t="str">
        <v>Shipping  -  Complete Telecommunication System With All accessories and Spare Parts</v>
      </c>
      <c r="O738" s="67" t="str">
        <v>Shipping  -  Complete Telecommunication System With All accessories and Spare Parts</v>
      </c>
    </row>
    <row r="739">
      <c r="A739" s="71" t="str">
        <v>Blank - Needs Review</v>
      </c>
      <c r="B739" s="67" t="str">
        <v>Cash Out</v>
      </c>
      <c r="C739" s="67" t="str">
        <v>DEMO 220-66-11 kV Cash out USD</v>
      </c>
      <c r="D739" s="67" t="str">
        <v>USD</v>
      </c>
      <c r="E739" s="67">
        <v>98</v>
      </c>
      <c r="F739" s="67" t="str">
        <v>Material Supply / 16.7.1 / MATERIAL</v>
      </c>
      <c r="G739" s="67" t="str">
        <v>Supply Complete set of circuit breake</v>
      </c>
      <c r="H739" s="67" t="str">
        <v>Delivery MAT USD</v>
      </c>
      <c r="I739" s="67" t="str">
        <v>No confident rule match</v>
      </c>
      <c r="J739" s="67" t="str">
        <v/>
      </c>
      <c r="K739" s="67" t="str">
        <v/>
      </c>
      <c r="L739" s="68" t="str">
        <v/>
      </c>
      <c r="M739" s="68" t="str">
        <v/>
      </c>
      <c r="N739" s="67" t="str">
        <v/>
      </c>
      <c r="O739" s="67" t="str">
        <v/>
      </c>
    </row>
    <row r="740">
      <c r="A740" s="69" t="str">
        <v>Matched</v>
      </c>
      <c r="B740" s="67" t="str">
        <v>Cash Out</v>
      </c>
      <c r="C740" s="67" t="str">
        <v>DEMO 220-66-11 kV Cash out USD</v>
      </c>
      <c r="D740" s="67" t="str">
        <v>USD</v>
      </c>
      <c r="E740" s="67">
        <v>99</v>
      </c>
      <c r="F740" s="67" t="str">
        <v>Material Supply / 16.7.1 / MATERIAL</v>
      </c>
      <c r="G740" s="67" t="str">
        <v>Supply Complete set of circuit breake</v>
      </c>
      <c r="H740" s="67" t="str">
        <v>CCC</v>
      </c>
      <c r="I740" s="67" t="str">
        <v>Cash Out completion milestone</v>
      </c>
      <c r="J740" s="67" t="str">
        <v>BSKDGNGENGR07</v>
      </c>
      <c r="K740" s="67" t="str">
        <v>BSKDGNGENGR07</v>
      </c>
      <c r="L740" s="68">
        <v>46483</v>
      </c>
      <c r="M740" s="68">
        <v>46483</v>
      </c>
      <c r="N740" s="67" t="str">
        <v>Project Completion</v>
      </c>
      <c r="O740" s="67" t="str">
        <v>Project Completion</v>
      </c>
    </row>
    <row r="741">
      <c r="A741" s="71" t="str">
        <v>Blank - Needs Review</v>
      </c>
      <c r="B741" s="67" t="str">
        <v>Cash Out</v>
      </c>
      <c r="C741" s="67" t="str">
        <v>DEMO 220-66-11 kV Cash out USD</v>
      </c>
      <c r="D741" s="67" t="str">
        <v>USD</v>
      </c>
      <c r="E741" s="67">
        <v>101</v>
      </c>
      <c r="F741" s="67" t="str">
        <v>Material Supply / 16.4.1 / MATERIAL</v>
      </c>
      <c r="G741" s="67" t="str">
        <v>Supply SF6 decomposition product meas</v>
      </c>
      <c r="H741" s="67" t="str">
        <v>Advanced Payment PO USD</v>
      </c>
      <c r="I741" s="67" t="str">
        <v>No confident rule match</v>
      </c>
      <c r="J741" s="67" t="str">
        <v/>
      </c>
      <c r="K741" s="67" t="str">
        <v/>
      </c>
      <c r="L741" s="68" t="str">
        <v/>
      </c>
      <c r="M741" s="68" t="str">
        <v/>
      </c>
      <c r="N741" s="67" t="str">
        <v/>
      </c>
      <c r="O741" s="67" t="str">
        <v/>
      </c>
    </row>
    <row r="742">
      <c r="A742" s="71" t="str">
        <v>Blank - Needs Review</v>
      </c>
      <c r="B742" s="67" t="str">
        <v>Cash Out</v>
      </c>
      <c r="C742" s="67" t="str">
        <v>DEMO 220-66-11 kV Cash out USD</v>
      </c>
      <c r="D742" s="67" t="str">
        <v>USD</v>
      </c>
      <c r="E742" s="67">
        <v>102</v>
      </c>
      <c r="F742" s="67" t="str">
        <v>Material Supply / 16.4.1 / MATERIAL</v>
      </c>
      <c r="G742" s="67" t="str">
        <v>Supply SF6 decomposition product meas</v>
      </c>
      <c r="H742" s="67" t="str">
        <v>Shipping MAT USD</v>
      </c>
      <c r="I742" s="67" t="str">
        <v>No confident rule match</v>
      </c>
      <c r="J742" s="67" t="str">
        <v/>
      </c>
      <c r="K742" s="67" t="str">
        <v/>
      </c>
      <c r="L742" s="68" t="str">
        <v/>
      </c>
      <c r="M742" s="68" t="str">
        <v/>
      </c>
      <c r="N742" s="67" t="str">
        <v/>
      </c>
      <c r="O742" s="67" t="str">
        <v/>
      </c>
    </row>
    <row r="743">
      <c r="A743" s="71" t="str">
        <v>Blank - Needs Review</v>
      </c>
      <c r="B743" s="67" t="str">
        <v>Cash Out</v>
      </c>
      <c r="C743" s="67" t="str">
        <v>DEMO 220-66-11 kV Cash out USD</v>
      </c>
      <c r="D743" s="67" t="str">
        <v>USD</v>
      </c>
      <c r="E743" s="67">
        <v>103</v>
      </c>
      <c r="F743" s="67" t="str">
        <v>Material Supply / 16.4.1 / MATERIAL</v>
      </c>
      <c r="G743" s="67" t="str">
        <v>Supply SF6 decomposition product meas</v>
      </c>
      <c r="H743" s="67" t="str">
        <v>Delivery MAT USD</v>
      </c>
      <c r="I743" s="67" t="str">
        <v>No confident rule match</v>
      </c>
      <c r="J743" s="67" t="str">
        <v/>
      </c>
      <c r="K743" s="67" t="str">
        <v/>
      </c>
      <c r="L743" s="68" t="str">
        <v/>
      </c>
      <c r="M743" s="68" t="str">
        <v/>
      </c>
      <c r="N743" s="67" t="str">
        <v/>
      </c>
      <c r="O743" s="67" t="str">
        <v/>
      </c>
    </row>
    <row r="744">
      <c r="A744" s="69" t="str">
        <v>Matched</v>
      </c>
      <c r="B744" s="67" t="str">
        <v>Cash Out</v>
      </c>
      <c r="C744" s="67" t="str">
        <v>DEMO 220-66-11 kV Cash out USD</v>
      </c>
      <c r="D744" s="67" t="str">
        <v>USD</v>
      </c>
      <c r="E744" s="67">
        <v>104</v>
      </c>
      <c r="F744" s="67" t="str">
        <v>Material Supply / 16.4.1 / MATERIAL</v>
      </c>
      <c r="G744" s="67" t="str">
        <v>Supply SF6 decomposition product meas</v>
      </c>
      <c r="H744" s="67" t="str">
        <v>CCC</v>
      </c>
      <c r="I744" s="67" t="str">
        <v>Cash Out completion milestone</v>
      </c>
      <c r="J744" s="67" t="str">
        <v>BSKDGNGENGR07</v>
      </c>
      <c r="K744" s="67" t="str">
        <v>BSKDGNGENGR07</v>
      </c>
      <c r="L744" s="68">
        <v>46483</v>
      </c>
      <c r="M744" s="68">
        <v>46483</v>
      </c>
      <c r="N744" s="67" t="str">
        <v>Project Completion</v>
      </c>
      <c r="O744" s="67" t="str">
        <v>Project Completion</v>
      </c>
    </row>
    <row r="745">
      <c r="A745" s="71" t="str">
        <v>Blank - Needs Review</v>
      </c>
      <c r="B745" s="67" t="str">
        <v>Cash Out</v>
      </c>
      <c r="C745" s="67" t="str">
        <v>DEMO 220-66-11 kV Cash out USD</v>
      </c>
      <c r="D745" s="67" t="str">
        <v>USD</v>
      </c>
      <c r="E745" s="67">
        <v>106</v>
      </c>
      <c r="F745" s="67" t="str">
        <v>Material Supply / 16.5.1 / MATERIAL</v>
      </c>
      <c r="G745" s="67" t="str">
        <v>Supply Dew point measuring device.</v>
      </c>
      <c r="H745" s="67" t="str">
        <v>Advanced Payment PO USD</v>
      </c>
      <c r="I745" s="67" t="str">
        <v>No confident rule match</v>
      </c>
      <c r="J745" s="67" t="str">
        <v/>
      </c>
      <c r="K745" s="67" t="str">
        <v/>
      </c>
      <c r="L745" s="68" t="str">
        <v/>
      </c>
      <c r="M745" s="68" t="str">
        <v/>
      </c>
      <c r="N745" s="67" t="str">
        <v/>
      </c>
      <c r="O745" s="67" t="str">
        <v/>
      </c>
    </row>
    <row r="746">
      <c r="A746" s="71" t="str">
        <v>Blank - Needs Review</v>
      </c>
      <c r="B746" s="67" t="str">
        <v>Cash Out</v>
      </c>
      <c r="C746" s="67" t="str">
        <v>DEMO 220-66-11 kV Cash out USD</v>
      </c>
      <c r="D746" s="67" t="str">
        <v>USD</v>
      </c>
      <c r="E746" s="67">
        <v>107</v>
      </c>
      <c r="F746" s="67" t="str">
        <v>Material Supply / 16.5.1 / MATERIAL</v>
      </c>
      <c r="G746" s="67" t="str">
        <v>Supply Dew point measuring device.</v>
      </c>
      <c r="H746" s="67" t="str">
        <v>Shipping MAT USD</v>
      </c>
      <c r="I746" s="67" t="str">
        <v>No confident rule match</v>
      </c>
      <c r="J746" s="67" t="str">
        <v/>
      </c>
      <c r="K746" s="67" t="str">
        <v/>
      </c>
      <c r="L746" s="68" t="str">
        <v/>
      </c>
      <c r="M746" s="68" t="str">
        <v/>
      </c>
      <c r="N746" s="67" t="str">
        <v/>
      </c>
      <c r="O746" s="67" t="str">
        <v/>
      </c>
    </row>
    <row r="747">
      <c r="A747" s="71" t="str">
        <v>Blank - Needs Review</v>
      </c>
      <c r="B747" s="67" t="str">
        <v>Cash Out</v>
      </c>
      <c r="C747" s="67" t="str">
        <v>DEMO 220-66-11 kV Cash out USD</v>
      </c>
      <c r="D747" s="67" t="str">
        <v>USD</v>
      </c>
      <c r="E747" s="67">
        <v>108</v>
      </c>
      <c r="F747" s="67" t="str">
        <v>Material Supply / 16.5.1 / MATERIAL</v>
      </c>
      <c r="G747" s="67" t="str">
        <v>Supply Dew point measuring device.</v>
      </c>
      <c r="H747" s="67" t="str">
        <v>Delivery MAT USD</v>
      </c>
      <c r="I747" s="67" t="str">
        <v>No confident rule match</v>
      </c>
      <c r="J747" s="67" t="str">
        <v/>
      </c>
      <c r="K747" s="67" t="str">
        <v/>
      </c>
      <c r="L747" s="68" t="str">
        <v/>
      </c>
      <c r="M747" s="68" t="str">
        <v/>
      </c>
      <c r="N747" s="67" t="str">
        <v/>
      </c>
      <c r="O747" s="67" t="str">
        <v/>
      </c>
    </row>
    <row r="748">
      <c r="A748" s="69" t="str">
        <v>Matched</v>
      </c>
      <c r="B748" s="67" t="str">
        <v>Cash Out</v>
      </c>
      <c r="C748" s="67" t="str">
        <v>DEMO 220-66-11 kV Cash out USD</v>
      </c>
      <c r="D748" s="67" t="str">
        <v>USD</v>
      </c>
      <c r="E748" s="67">
        <v>109</v>
      </c>
      <c r="F748" s="67" t="str">
        <v>Material Supply / 16.5.1 / MATERIAL</v>
      </c>
      <c r="G748" s="67" t="str">
        <v>Supply Dew point measuring device.</v>
      </c>
      <c r="H748" s="67" t="str">
        <v>CCC</v>
      </c>
      <c r="I748" s="67" t="str">
        <v>Cash Out completion milestone</v>
      </c>
      <c r="J748" s="67" t="str">
        <v>BSKDGNGENGR07</v>
      </c>
      <c r="K748" s="67" t="str">
        <v>BSKDGNGENGR07</v>
      </c>
      <c r="L748" s="68">
        <v>46483</v>
      </c>
      <c r="M748" s="68">
        <v>46483</v>
      </c>
      <c r="N748" s="67" t="str">
        <v>Project Completion</v>
      </c>
      <c r="O748" s="67" t="str">
        <v>Project Completion</v>
      </c>
    </row>
    <row r="749">
      <c r="A749" s="71" t="str">
        <v>Blank - Needs Review</v>
      </c>
      <c r="B749" s="67" t="str">
        <v>Cash Out</v>
      </c>
      <c r="C749" s="67" t="str">
        <v>DEMO 220-66-11 kV Cash out USD</v>
      </c>
      <c r="D749" s="67" t="str">
        <v>USD</v>
      </c>
      <c r="E749" s="67">
        <v>111</v>
      </c>
      <c r="F749" s="67" t="str">
        <v>Material Supply / 16.01.1 / MATERIAL</v>
      </c>
      <c r="G749" s="67" t="str">
        <v>Supply Insulation tester (motorized m</v>
      </c>
      <c r="H749" s="67" t="str">
        <v>Advanced Payment PO USD</v>
      </c>
      <c r="I749" s="67" t="str">
        <v>No confident rule match</v>
      </c>
      <c r="J749" s="67" t="str">
        <v/>
      </c>
      <c r="K749" s="67" t="str">
        <v/>
      </c>
      <c r="L749" s="68" t="str">
        <v/>
      </c>
      <c r="M749" s="68" t="str">
        <v/>
      </c>
      <c r="N749" s="67" t="str">
        <v/>
      </c>
      <c r="O749" s="67" t="str">
        <v/>
      </c>
    </row>
    <row r="750">
      <c r="A750" s="71" t="str">
        <v>Blank - Needs Review</v>
      </c>
      <c r="B750" s="67" t="str">
        <v>Cash Out</v>
      </c>
      <c r="C750" s="67" t="str">
        <v>DEMO 220-66-11 kV Cash out USD</v>
      </c>
      <c r="D750" s="67" t="str">
        <v>USD</v>
      </c>
      <c r="E750" s="67">
        <v>112</v>
      </c>
      <c r="F750" s="67" t="str">
        <v>Material Supply / 16.01.1 / MATERIAL</v>
      </c>
      <c r="G750" s="67" t="str">
        <v>Supply Insulation tester (motorized m</v>
      </c>
      <c r="H750" s="67" t="str">
        <v>Shipping MAT USD</v>
      </c>
      <c r="I750" s="67" t="str">
        <v>No confident rule match</v>
      </c>
      <c r="J750" s="67" t="str">
        <v/>
      </c>
      <c r="K750" s="67" t="str">
        <v/>
      </c>
      <c r="L750" s="68" t="str">
        <v/>
      </c>
      <c r="M750" s="68" t="str">
        <v/>
      </c>
      <c r="N750" s="67" t="str">
        <v/>
      </c>
      <c r="O750" s="67" t="str">
        <v/>
      </c>
    </row>
    <row r="751">
      <c r="A751" s="71" t="str">
        <v>Blank - Needs Review</v>
      </c>
      <c r="B751" s="67" t="str">
        <v>Cash Out</v>
      </c>
      <c r="C751" s="67" t="str">
        <v>DEMO 220-66-11 kV Cash out USD</v>
      </c>
      <c r="D751" s="67" t="str">
        <v>USD</v>
      </c>
      <c r="E751" s="67">
        <v>113</v>
      </c>
      <c r="F751" s="67" t="str">
        <v>Material Supply / 16.01.1 / MATERIAL</v>
      </c>
      <c r="G751" s="67" t="str">
        <v>Supply Insulation tester (motorized m</v>
      </c>
      <c r="H751" s="67" t="str">
        <v>Delivery MAT USD</v>
      </c>
      <c r="I751" s="67" t="str">
        <v>No confident rule match</v>
      </c>
      <c r="J751" s="67" t="str">
        <v/>
      </c>
      <c r="K751" s="67" t="str">
        <v/>
      </c>
      <c r="L751" s="68" t="str">
        <v/>
      </c>
      <c r="M751" s="68" t="str">
        <v/>
      </c>
      <c r="N751" s="67" t="str">
        <v/>
      </c>
      <c r="O751" s="67" t="str">
        <v/>
      </c>
    </row>
    <row r="752">
      <c r="A752" s="69" t="str">
        <v>Matched</v>
      </c>
      <c r="B752" s="67" t="str">
        <v>Cash Out</v>
      </c>
      <c r="C752" s="67" t="str">
        <v>DEMO 220-66-11 kV Cash out USD</v>
      </c>
      <c r="D752" s="67" t="str">
        <v>USD</v>
      </c>
      <c r="E752" s="67">
        <v>114</v>
      </c>
      <c r="F752" s="67" t="str">
        <v>Material Supply / 16.01.1 / MATERIAL</v>
      </c>
      <c r="G752" s="67" t="str">
        <v>Supply Insulation tester (motorized m</v>
      </c>
      <c r="H752" s="67" t="str">
        <v>CCC</v>
      </c>
      <c r="I752" s="67" t="str">
        <v>Cash Out completion milestone</v>
      </c>
      <c r="J752" s="67" t="str">
        <v>BSKDGNGENGR07</v>
      </c>
      <c r="K752" s="67" t="str">
        <v>BSKDGNGENGR07</v>
      </c>
      <c r="L752" s="68">
        <v>46483</v>
      </c>
      <c r="M752" s="68">
        <v>46483</v>
      </c>
      <c r="N752" s="67" t="str">
        <v>Project Completion</v>
      </c>
      <c r="O752" s="67" t="str">
        <v>Project Completion</v>
      </c>
    </row>
    <row r="753">
      <c r="A753" s="71" t="str">
        <v>Blank - Needs Review</v>
      </c>
      <c r="B753" s="67" t="str">
        <v>Cash Out</v>
      </c>
      <c r="C753" s="67" t="str">
        <v>DEMO 220-66-11 kV Cash out USD</v>
      </c>
      <c r="D753" s="67" t="str">
        <v>USD</v>
      </c>
      <c r="E753" s="67">
        <v>116</v>
      </c>
      <c r="F753" s="67" t="str">
        <v>Material Supply / 16.11.1 / MATERIAL</v>
      </c>
      <c r="G753" s="67" t="str">
        <v>Supply Phase rotation checker</v>
      </c>
      <c r="H753" s="67" t="str">
        <v>Advanced Payment PO USD</v>
      </c>
      <c r="I753" s="67" t="str">
        <v>No confident rule match</v>
      </c>
      <c r="J753" s="67" t="str">
        <v/>
      </c>
      <c r="K753" s="67" t="str">
        <v/>
      </c>
      <c r="L753" s="68" t="str">
        <v/>
      </c>
      <c r="M753" s="68" t="str">
        <v/>
      </c>
      <c r="N753" s="67" t="str">
        <v/>
      </c>
      <c r="O753" s="67" t="str">
        <v/>
      </c>
    </row>
    <row r="754">
      <c r="A754" s="69" t="str">
        <v>Matched</v>
      </c>
      <c r="B754" s="67" t="str">
        <v>Cash Out</v>
      </c>
      <c r="C754" s="67" t="str">
        <v>DEMO 220-66-11 kV Cash out USD</v>
      </c>
      <c r="D754" s="67" t="str">
        <v>USD</v>
      </c>
      <c r="E754" s="67">
        <v>117</v>
      </c>
      <c r="F754" s="67" t="str">
        <v>Material Supply / 16.11.1 / MATERIAL</v>
      </c>
      <c r="G754" s="67" t="str">
        <v>Supply Phase rotation checker</v>
      </c>
      <c r="H754" s="67" t="str">
        <v>Shipping MAT USD</v>
      </c>
      <c r="I754" s="67" t="str">
        <v>Cash Out shipping meaning match</v>
      </c>
      <c r="J754" s="67" t="str">
        <v>BSPRELGENT725</v>
      </c>
      <c r="K754" s="67" t="str">
        <v>BSPRELGENT725</v>
      </c>
      <c r="L754" s="68">
        <v>46216</v>
      </c>
      <c r="M754" s="68">
        <v>46216</v>
      </c>
      <c r="N754" s="67" t="str">
        <v>Shipping - Three phase transformer 175 MVA with all accessories.</v>
      </c>
      <c r="O754" s="67" t="str">
        <v>Shipping - Three phase transformer 175 MVA with all accessories.</v>
      </c>
    </row>
    <row r="755">
      <c r="A755" s="71" t="str">
        <v>Blank - Needs Review</v>
      </c>
      <c r="B755" s="67" t="str">
        <v>Cash Out</v>
      </c>
      <c r="C755" s="67" t="str">
        <v>DEMO 220-66-11 kV Cash out USD</v>
      </c>
      <c r="D755" s="67" t="str">
        <v>USD</v>
      </c>
      <c r="E755" s="67">
        <v>118</v>
      </c>
      <c r="F755" s="67" t="str">
        <v>Material Supply / 16.11.1 / MATERIAL</v>
      </c>
      <c r="G755" s="67" t="str">
        <v>Supply Phase rotation checker</v>
      </c>
      <c r="H755" s="67" t="str">
        <v>Delivery MAT USD</v>
      </c>
      <c r="I755" s="67" t="str">
        <v>No confident rule match</v>
      </c>
      <c r="J755" s="67" t="str">
        <v/>
      </c>
      <c r="K755" s="67" t="str">
        <v/>
      </c>
      <c r="L755" s="68" t="str">
        <v/>
      </c>
      <c r="M755" s="68" t="str">
        <v/>
      </c>
      <c r="N755" s="67" t="str">
        <v/>
      </c>
      <c r="O755" s="67" t="str">
        <v/>
      </c>
    </row>
    <row r="756">
      <c r="A756" s="69" t="str">
        <v>Matched</v>
      </c>
      <c r="B756" s="67" t="str">
        <v>Cash Out</v>
      </c>
      <c r="C756" s="67" t="str">
        <v>DEMO 220-66-11 kV Cash out USD</v>
      </c>
      <c r="D756" s="67" t="str">
        <v>USD</v>
      </c>
      <c r="E756" s="67">
        <v>119</v>
      </c>
      <c r="F756" s="67" t="str">
        <v>Material Supply / 16.11.1 / MATERIAL</v>
      </c>
      <c r="G756" s="67" t="str">
        <v>Supply Phase rotation checker</v>
      </c>
      <c r="H756" s="67" t="str">
        <v>CCC</v>
      </c>
      <c r="I756" s="67" t="str">
        <v>Cash Out completion milestone</v>
      </c>
      <c r="J756" s="67" t="str">
        <v>BSKDGNGENGR07</v>
      </c>
      <c r="K756" s="67" t="str">
        <v>BSKDGNGENGR07</v>
      </c>
      <c r="L756" s="68">
        <v>46483</v>
      </c>
      <c r="M756" s="68">
        <v>46483</v>
      </c>
      <c r="N756" s="67" t="str">
        <v>Project Completion</v>
      </c>
      <c r="O756" s="67" t="str">
        <v>Project Completion</v>
      </c>
    </row>
    <row r="757">
      <c r="A757" s="71" t="str">
        <v>Blank - Needs Review</v>
      </c>
      <c r="B757" s="67" t="str">
        <v>Cash Out</v>
      </c>
      <c r="C757" s="67" t="str">
        <v>DEMO 220-66-11 kV Cash out USD</v>
      </c>
      <c r="D757" s="67" t="str">
        <v>USD</v>
      </c>
      <c r="E757" s="67">
        <v>121</v>
      </c>
      <c r="F757" s="67" t="str">
        <v>Material Supply / 16.12.1 / MATERIAL</v>
      </c>
      <c r="G757" s="67" t="str">
        <v>Supply D.C earth testers.</v>
      </c>
      <c r="H757" s="67" t="str">
        <v>Advanced Payment PO USD</v>
      </c>
      <c r="I757" s="67" t="str">
        <v>No confident rule match</v>
      </c>
      <c r="J757" s="67" t="str">
        <v/>
      </c>
      <c r="K757" s="67" t="str">
        <v/>
      </c>
      <c r="L757" s="68" t="str">
        <v/>
      </c>
      <c r="M757" s="68" t="str">
        <v/>
      </c>
      <c r="N757" s="67" t="str">
        <v/>
      </c>
      <c r="O757" s="67" t="str">
        <v/>
      </c>
    </row>
    <row r="758">
      <c r="A758" s="71" t="str">
        <v>Blank - Needs Review</v>
      </c>
      <c r="B758" s="67" t="str">
        <v>Cash Out</v>
      </c>
      <c r="C758" s="67" t="str">
        <v>DEMO 220-66-11 kV Cash out USD</v>
      </c>
      <c r="D758" s="67" t="str">
        <v>USD</v>
      </c>
      <c r="E758" s="67">
        <v>122</v>
      </c>
      <c r="F758" s="67" t="str">
        <v>Material Supply / 16.12.1 / MATERIAL</v>
      </c>
      <c r="G758" s="67" t="str">
        <v>Supply D.C earth testers.</v>
      </c>
      <c r="H758" s="67" t="str">
        <v>Shipping MAT USD</v>
      </c>
      <c r="I758" s="67" t="str">
        <v>No confident rule match</v>
      </c>
      <c r="J758" s="67" t="str">
        <v/>
      </c>
      <c r="K758" s="67" t="str">
        <v/>
      </c>
      <c r="L758" s="68" t="str">
        <v/>
      </c>
      <c r="M758" s="68" t="str">
        <v/>
      </c>
      <c r="N758" s="67" t="str">
        <v/>
      </c>
      <c r="O758" s="67" t="str">
        <v/>
      </c>
    </row>
    <row r="759">
      <c r="A759" s="71" t="str">
        <v>Blank - Needs Review</v>
      </c>
      <c r="B759" s="67" t="str">
        <v>Cash Out</v>
      </c>
      <c r="C759" s="67" t="str">
        <v>DEMO 220-66-11 kV Cash out USD</v>
      </c>
      <c r="D759" s="67" t="str">
        <v>USD</v>
      </c>
      <c r="E759" s="67">
        <v>123</v>
      </c>
      <c r="F759" s="67" t="str">
        <v>Material Supply / 16.12.1 / MATERIAL</v>
      </c>
      <c r="G759" s="67" t="str">
        <v>Supply D.C earth testers.</v>
      </c>
      <c r="H759" s="67" t="str">
        <v>Delivery MAT USD</v>
      </c>
      <c r="I759" s="67" t="str">
        <v>No confident rule match</v>
      </c>
      <c r="J759" s="67" t="str">
        <v/>
      </c>
      <c r="K759" s="67" t="str">
        <v/>
      </c>
      <c r="L759" s="68" t="str">
        <v/>
      </c>
      <c r="M759" s="68" t="str">
        <v/>
      </c>
      <c r="N759" s="67" t="str">
        <v/>
      </c>
      <c r="O759" s="67" t="str">
        <v/>
      </c>
    </row>
    <row r="760">
      <c r="A760" s="69" t="str">
        <v>Matched</v>
      </c>
      <c r="B760" s="67" t="str">
        <v>Cash Out</v>
      </c>
      <c r="C760" s="67" t="str">
        <v>DEMO 220-66-11 kV Cash out USD</v>
      </c>
      <c r="D760" s="67" t="str">
        <v>USD</v>
      </c>
      <c r="E760" s="67">
        <v>124</v>
      </c>
      <c r="F760" s="67" t="str">
        <v>Material Supply / 16.12.1 / MATERIAL</v>
      </c>
      <c r="G760" s="67" t="str">
        <v>Supply D.C earth testers.</v>
      </c>
      <c r="H760" s="67" t="str">
        <v>CCC</v>
      </c>
      <c r="I760" s="67" t="str">
        <v>Cash Out completion milestone</v>
      </c>
      <c r="J760" s="67" t="str">
        <v>BSKDGNGENGR07</v>
      </c>
      <c r="K760" s="67" t="str">
        <v>BSKDGNGENGR07</v>
      </c>
      <c r="L760" s="68">
        <v>46483</v>
      </c>
      <c r="M760" s="68">
        <v>46483</v>
      </c>
      <c r="N760" s="67" t="str">
        <v>Project Completion</v>
      </c>
      <c r="O760" s="67" t="str">
        <v>Project Completion</v>
      </c>
    </row>
    <row r="761">
      <c r="A761" s="71" t="str">
        <v>Blank - Needs Review</v>
      </c>
      <c r="B761" s="67" t="str">
        <v>Cash Out</v>
      </c>
      <c r="C761" s="67" t="str">
        <v>DEMO 220-66-11 kV Cash out USD</v>
      </c>
      <c r="D761" s="67" t="str">
        <v>USD</v>
      </c>
      <c r="E761" s="67">
        <v>126</v>
      </c>
      <c r="F761" s="67" t="str">
        <v>Material Supply / 16.13.1 / MATERIAL</v>
      </c>
      <c r="G761" s="67" t="str">
        <v>Supply One computer aided test set.</v>
      </c>
      <c r="H761" s="67" t="str">
        <v>Advanced Payment PO USD</v>
      </c>
      <c r="I761" s="67" t="str">
        <v>No confident rule match</v>
      </c>
      <c r="J761" s="67" t="str">
        <v/>
      </c>
      <c r="K761" s="67" t="str">
        <v/>
      </c>
      <c r="L761" s="68" t="str">
        <v/>
      </c>
      <c r="M761" s="68" t="str">
        <v/>
      </c>
      <c r="N761" s="67" t="str">
        <v/>
      </c>
      <c r="O761" s="67" t="str">
        <v/>
      </c>
    </row>
    <row r="762">
      <c r="A762" s="71" t="str">
        <v>Blank - Needs Review</v>
      </c>
      <c r="B762" s="67" t="str">
        <v>Cash Out</v>
      </c>
      <c r="C762" s="67" t="str">
        <v>DEMO 220-66-11 kV Cash out USD</v>
      </c>
      <c r="D762" s="67" t="str">
        <v>USD</v>
      </c>
      <c r="E762" s="67">
        <v>127</v>
      </c>
      <c r="F762" s="67" t="str">
        <v>Material Supply / 16.13.1 / MATERIAL</v>
      </c>
      <c r="G762" s="67" t="str">
        <v>Supply One computer aided test set.</v>
      </c>
      <c r="H762" s="67" t="str">
        <v>Shipping MAT USD</v>
      </c>
      <c r="I762" s="67" t="str">
        <v>No confident rule match</v>
      </c>
      <c r="J762" s="67" t="str">
        <v/>
      </c>
      <c r="K762" s="67" t="str">
        <v/>
      </c>
      <c r="L762" s="68" t="str">
        <v/>
      </c>
      <c r="M762" s="68" t="str">
        <v/>
      </c>
      <c r="N762" s="67" t="str">
        <v/>
      </c>
      <c r="O762" s="67" t="str">
        <v/>
      </c>
    </row>
    <row r="763">
      <c r="A763" s="71" t="str">
        <v>Blank - Needs Review</v>
      </c>
      <c r="B763" s="67" t="str">
        <v>Cash Out</v>
      </c>
      <c r="C763" s="67" t="str">
        <v>DEMO 220-66-11 kV Cash out USD</v>
      </c>
      <c r="D763" s="67" t="str">
        <v>USD</v>
      </c>
      <c r="E763" s="67">
        <v>128</v>
      </c>
      <c r="F763" s="67" t="str">
        <v>Material Supply / 16.13.1 / MATERIAL</v>
      </c>
      <c r="G763" s="67" t="str">
        <v>Supply One computer aided test set.</v>
      </c>
      <c r="H763" s="67" t="str">
        <v>Delivery MAT USD</v>
      </c>
      <c r="I763" s="67" t="str">
        <v>No confident rule match</v>
      </c>
      <c r="J763" s="67" t="str">
        <v/>
      </c>
      <c r="K763" s="67" t="str">
        <v/>
      </c>
      <c r="L763" s="68" t="str">
        <v/>
      </c>
      <c r="M763" s="68" t="str">
        <v/>
      </c>
      <c r="N763" s="67" t="str">
        <v/>
      </c>
      <c r="O763" s="67" t="str">
        <v/>
      </c>
    </row>
    <row r="764">
      <c r="A764" s="69" t="str">
        <v>Matched</v>
      </c>
      <c r="B764" s="67" t="str">
        <v>Cash Out</v>
      </c>
      <c r="C764" s="67" t="str">
        <v>DEMO 220-66-11 kV Cash out USD</v>
      </c>
      <c r="D764" s="67" t="str">
        <v>USD</v>
      </c>
      <c r="E764" s="67">
        <v>129</v>
      </c>
      <c r="F764" s="67" t="str">
        <v>Material Supply / 16.13.1 / MATERIAL</v>
      </c>
      <c r="G764" s="67" t="str">
        <v>Supply One computer aided test set.</v>
      </c>
      <c r="H764" s="67" t="str">
        <v>CCC</v>
      </c>
      <c r="I764" s="67" t="str">
        <v>Cash Out completion milestone</v>
      </c>
      <c r="J764" s="67" t="str">
        <v>BSKDGNGENGR07</v>
      </c>
      <c r="K764" s="67" t="str">
        <v>BSKDGNGENGR07</v>
      </c>
      <c r="L764" s="68">
        <v>46483</v>
      </c>
      <c r="M764" s="68">
        <v>46483</v>
      </c>
      <c r="N764" s="67" t="str">
        <v>Project Completion</v>
      </c>
      <c r="O764" s="67" t="str">
        <v>Project Completion</v>
      </c>
    </row>
    <row r="765">
      <c r="A765" s="71" t="str">
        <v>Blank - Needs Review</v>
      </c>
      <c r="B765" s="67" t="str">
        <v>Cash Out</v>
      </c>
      <c r="C765" s="67" t="str">
        <v>DEMO 220-66-11 kV Cash out USD</v>
      </c>
      <c r="D765" s="67" t="str">
        <v>USD</v>
      </c>
      <c r="E765" s="67">
        <v>131</v>
      </c>
      <c r="F765" s="67" t="str">
        <v>Material Supply / 16.14.1 / MATERIAL</v>
      </c>
      <c r="G765" s="67" t="str">
        <v>Supply Clip PF meter</v>
      </c>
      <c r="H765" s="67" t="str">
        <v>Advanced Payment PO USD</v>
      </c>
      <c r="I765" s="67" t="str">
        <v>No confident rule match</v>
      </c>
      <c r="J765" s="67" t="str">
        <v/>
      </c>
      <c r="K765" s="67" t="str">
        <v/>
      </c>
      <c r="L765" s="68" t="str">
        <v/>
      </c>
      <c r="M765" s="68" t="str">
        <v/>
      </c>
      <c r="N765" s="67" t="str">
        <v/>
      </c>
      <c r="O765" s="67" t="str">
        <v/>
      </c>
    </row>
    <row r="766">
      <c r="A766" s="71" t="str">
        <v>Blank - Needs Review</v>
      </c>
      <c r="B766" s="67" t="str">
        <v>Cash Out</v>
      </c>
      <c r="C766" s="67" t="str">
        <v>DEMO 220-66-11 kV Cash out USD</v>
      </c>
      <c r="D766" s="67" t="str">
        <v>USD</v>
      </c>
      <c r="E766" s="67">
        <v>132</v>
      </c>
      <c r="F766" s="67" t="str">
        <v>Material Supply / 16.14.1 / MATERIAL</v>
      </c>
      <c r="G766" s="67" t="str">
        <v>Supply Clip PF meter</v>
      </c>
      <c r="H766" s="67" t="str">
        <v>Shipping MAT USD</v>
      </c>
      <c r="I766" s="67" t="str">
        <v>No confident rule match</v>
      </c>
      <c r="J766" s="67" t="str">
        <v/>
      </c>
      <c r="K766" s="67" t="str">
        <v/>
      </c>
      <c r="L766" s="68" t="str">
        <v/>
      </c>
      <c r="M766" s="68" t="str">
        <v/>
      </c>
      <c r="N766" s="67" t="str">
        <v/>
      </c>
      <c r="O766" s="67" t="str">
        <v/>
      </c>
    </row>
    <row r="767">
      <c r="A767" s="71" t="str">
        <v>Blank - Needs Review</v>
      </c>
      <c r="B767" s="67" t="str">
        <v>Cash Out</v>
      </c>
      <c r="C767" s="67" t="str">
        <v>DEMO 220-66-11 kV Cash out USD</v>
      </c>
      <c r="D767" s="67" t="str">
        <v>USD</v>
      </c>
      <c r="E767" s="67">
        <v>133</v>
      </c>
      <c r="F767" s="67" t="str">
        <v>Material Supply / 16.14.1 / MATERIAL</v>
      </c>
      <c r="G767" s="67" t="str">
        <v>Supply Clip PF meter</v>
      </c>
      <c r="H767" s="67" t="str">
        <v>Delivery MAT USD</v>
      </c>
      <c r="I767" s="67" t="str">
        <v>No confident rule match</v>
      </c>
      <c r="J767" s="67" t="str">
        <v/>
      </c>
      <c r="K767" s="67" t="str">
        <v/>
      </c>
      <c r="L767" s="68" t="str">
        <v/>
      </c>
      <c r="M767" s="68" t="str">
        <v/>
      </c>
      <c r="N767" s="67" t="str">
        <v/>
      </c>
      <c r="O767" s="67" t="str">
        <v/>
      </c>
    </row>
    <row r="768">
      <c r="A768" s="69" t="str">
        <v>Matched</v>
      </c>
      <c r="B768" s="67" t="str">
        <v>Cash Out</v>
      </c>
      <c r="C768" s="67" t="str">
        <v>DEMO 220-66-11 kV Cash out USD</v>
      </c>
      <c r="D768" s="67" t="str">
        <v>USD</v>
      </c>
      <c r="E768" s="67">
        <v>134</v>
      </c>
      <c r="F768" s="67" t="str">
        <v>Material Supply / 16.14.1 / MATERIAL</v>
      </c>
      <c r="G768" s="67" t="str">
        <v>Supply Clip PF meter</v>
      </c>
      <c r="H768" s="67" t="str">
        <v>CCC</v>
      </c>
      <c r="I768" s="67" t="str">
        <v>Cash Out completion milestone</v>
      </c>
      <c r="J768" s="67" t="str">
        <v>BSKDGNGENGR07</v>
      </c>
      <c r="K768" s="67" t="str">
        <v>BSKDGNGENGR07</v>
      </c>
      <c r="L768" s="68">
        <v>46483</v>
      </c>
      <c r="M768" s="68">
        <v>46483</v>
      </c>
      <c r="N768" s="67" t="str">
        <v>Project Completion</v>
      </c>
      <c r="O768" s="67" t="str">
        <v>Project Completion</v>
      </c>
    </row>
    <row r="769">
      <c r="A769" s="71" t="str">
        <v>Blank - Needs Review</v>
      </c>
      <c r="B769" s="67" t="str">
        <v>Cash Out</v>
      </c>
      <c r="C769" s="67" t="str">
        <v>DEMO 220-66-11 kV Cash out USD</v>
      </c>
      <c r="D769" s="67" t="str">
        <v>USD</v>
      </c>
      <c r="E769" s="67">
        <v>136</v>
      </c>
      <c r="F769" s="67" t="str">
        <v>Material Supply / 16.15.1 / MATERIAL</v>
      </c>
      <c r="G769" s="67" t="str">
        <v>Supply Micro-ohm meter.</v>
      </c>
      <c r="H769" s="67" t="str">
        <v>Advanced Payment PO USD</v>
      </c>
      <c r="I769" s="67" t="str">
        <v>No confident rule match</v>
      </c>
      <c r="J769" s="67" t="str">
        <v/>
      </c>
      <c r="K769" s="67" t="str">
        <v/>
      </c>
      <c r="L769" s="68" t="str">
        <v/>
      </c>
      <c r="M769" s="68" t="str">
        <v/>
      </c>
      <c r="N769" s="67" t="str">
        <v/>
      </c>
      <c r="O769" s="67" t="str">
        <v/>
      </c>
    </row>
    <row r="770">
      <c r="A770" s="71" t="str">
        <v>Blank - Needs Review</v>
      </c>
      <c r="B770" s="67" t="str">
        <v>Cash Out</v>
      </c>
      <c r="C770" s="67" t="str">
        <v>DEMO 220-66-11 kV Cash out USD</v>
      </c>
      <c r="D770" s="67" t="str">
        <v>USD</v>
      </c>
      <c r="E770" s="67">
        <v>137</v>
      </c>
      <c r="F770" s="67" t="str">
        <v>Material Supply / 16.15.1 / MATERIAL</v>
      </c>
      <c r="G770" s="67" t="str">
        <v>Supply Micro-ohm meter.</v>
      </c>
      <c r="H770" s="67" t="str">
        <v>Shipping MAT USD</v>
      </c>
      <c r="I770" s="67" t="str">
        <v>No confident rule match</v>
      </c>
      <c r="J770" s="67" t="str">
        <v/>
      </c>
      <c r="K770" s="67" t="str">
        <v/>
      </c>
      <c r="L770" s="68" t="str">
        <v/>
      </c>
      <c r="M770" s="68" t="str">
        <v/>
      </c>
      <c r="N770" s="67" t="str">
        <v/>
      </c>
      <c r="O770" s="67" t="str">
        <v/>
      </c>
    </row>
    <row r="771">
      <c r="A771" s="71" t="str">
        <v>Blank - Needs Review</v>
      </c>
      <c r="B771" s="67" t="str">
        <v>Cash Out</v>
      </c>
      <c r="C771" s="67" t="str">
        <v>DEMO 220-66-11 kV Cash out USD</v>
      </c>
      <c r="D771" s="67" t="str">
        <v>USD</v>
      </c>
      <c r="E771" s="67">
        <v>138</v>
      </c>
      <c r="F771" s="67" t="str">
        <v>Material Supply / 16.15.1 / MATERIAL</v>
      </c>
      <c r="G771" s="67" t="str">
        <v>Supply Micro-ohm meter.</v>
      </c>
      <c r="H771" s="67" t="str">
        <v>Delivery MAT USD</v>
      </c>
      <c r="I771" s="67" t="str">
        <v>No confident rule match</v>
      </c>
      <c r="J771" s="67" t="str">
        <v/>
      </c>
      <c r="K771" s="67" t="str">
        <v/>
      </c>
      <c r="L771" s="68" t="str">
        <v/>
      </c>
      <c r="M771" s="68" t="str">
        <v/>
      </c>
      <c r="N771" s="67" t="str">
        <v/>
      </c>
      <c r="O771" s="67" t="str">
        <v/>
      </c>
    </row>
    <row r="772">
      <c r="A772" s="69" t="str">
        <v>Matched</v>
      </c>
      <c r="B772" s="67" t="str">
        <v>Cash Out</v>
      </c>
      <c r="C772" s="67" t="str">
        <v>DEMO 220-66-11 kV Cash out USD</v>
      </c>
      <c r="D772" s="67" t="str">
        <v>USD</v>
      </c>
      <c r="E772" s="67">
        <v>139</v>
      </c>
      <c r="F772" s="67" t="str">
        <v>Material Supply / 16.15.1 / MATERIAL</v>
      </c>
      <c r="G772" s="67" t="str">
        <v>Supply Micro-ohm meter.</v>
      </c>
      <c r="H772" s="67" t="str">
        <v>CCC</v>
      </c>
      <c r="I772" s="67" t="str">
        <v>Cash Out completion milestone</v>
      </c>
      <c r="J772" s="67" t="str">
        <v>BSKDGNGENGR07</v>
      </c>
      <c r="K772" s="67" t="str">
        <v>BSKDGNGENGR07</v>
      </c>
      <c r="L772" s="68">
        <v>46483</v>
      </c>
      <c r="M772" s="68">
        <v>46483</v>
      </c>
      <c r="N772" s="67" t="str">
        <v>Project Completion</v>
      </c>
      <c r="O772" s="67" t="str">
        <v>Project Completion</v>
      </c>
    </row>
    <row r="773">
      <c r="A773" s="71" t="str">
        <v>Blank - Needs Review</v>
      </c>
      <c r="B773" s="67" t="str">
        <v>Cash Out</v>
      </c>
      <c r="C773" s="67" t="str">
        <v>DEMO 220-66-11 kV Cash out USD</v>
      </c>
      <c r="D773" s="67" t="str">
        <v>USD</v>
      </c>
      <c r="E773" s="67">
        <v>141</v>
      </c>
      <c r="F773" s="67" t="str">
        <v>Material Supply / 16.16.1 / MATERIAL</v>
      </c>
      <c r="G773" s="67" t="str">
        <v>Supply Earth leakage indicator clip-o</v>
      </c>
      <c r="H773" s="67" t="str">
        <v>Advanced Payment PO USD</v>
      </c>
      <c r="I773" s="67" t="str">
        <v>No confident rule match</v>
      </c>
      <c r="J773" s="67" t="str">
        <v/>
      </c>
      <c r="K773" s="67" t="str">
        <v/>
      </c>
      <c r="L773" s="68" t="str">
        <v/>
      </c>
      <c r="M773" s="68" t="str">
        <v/>
      </c>
      <c r="N773" s="67" t="str">
        <v/>
      </c>
      <c r="O773" s="67" t="str">
        <v/>
      </c>
    </row>
    <row r="774">
      <c r="A774" s="71" t="str">
        <v>Blank - Needs Review</v>
      </c>
      <c r="B774" s="67" t="str">
        <v>Cash Out</v>
      </c>
      <c r="C774" s="67" t="str">
        <v>DEMO 220-66-11 kV Cash out USD</v>
      </c>
      <c r="D774" s="67" t="str">
        <v>USD</v>
      </c>
      <c r="E774" s="67">
        <v>142</v>
      </c>
      <c r="F774" s="67" t="str">
        <v>Material Supply / 16.16.1 / MATERIAL</v>
      </c>
      <c r="G774" s="67" t="str">
        <v>Supply Earth leakage indicator clip-o</v>
      </c>
      <c r="H774" s="67" t="str">
        <v>Shipping MAT USD</v>
      </c>
      <c r="I774" s="67" t="str">
        <v>No confident rule match</v>
      </c>
      <c r="J774" s="67" t="str">
        <v/>
      </c>
      <c r="K774" s="67" t="str">
        <v/>
      </c>
      <c r="L774" s="68" t="str">
        <v/>
      </c>
      <c r="M774" s="68" t="str">
        <v/>
      </c>
      <c r="N774" s="67" t="str">
        <v/>
      </c>
      <c r="O774" s="67" t="str">
        <v/>
      </c>
    </row>
    <row r="775">
      <c r="A775" s="71" t="str">
        <v>Blank - Needs Review</v>
      </c>
      <c r="B775" s="67" t="str">
        <v>Cash Out</v>
      </c>
      <c r="C775" s="67" t="str">
        <v>DEMO 220-66-11 kV Cash out USD</v>
      </c>
      <c r="D775" s="67" t="str">
        <v>USD</v>
      </c>
      <c r="E775" s="67">
        <v>143</v>
      </c>
      <c r="F775" s="67" t="str">
        <v>Material Supply / 16.16.1 / MATERIAL</v>
      </c>
      <c r="G775" s="67" t="str">
        <v>Supply Earth leakage indicator clip-o</v>
      </c>
      <c r="H775" s="67" t="str">
        <v>Delivery MAT USD</v>
      </c>
      <c r="I775" s="67" t="str">
        <v>No confident rule match</v>
      </c>
      <c r="J775" s="67" t="str">
        <v/>
      </c>
      <c r="K775" s="67" t="str">
        <v/>
      </c>
      <c r="L775" s="68" t="str">
        <v/>
      </c>
      <c r="M775" s="68" t="str">
        <v/>
      </c>
      <c r="N775" s="67" t="str">
        <v/>
      </c>
      <c r="O775" s="67" t="str">
        <v/>
      </c>
    </row>
    <row r="776">
      <c r="A776" s="69" t="str">
        <v>Matched</v>
      </c>
      <c r="B776" s="67" t="str">
        <v>Cash Out</v>
      </c>
      <c r="C776" s="67" t="str">
        <v>DEMO 220-66-11 kV Cash out USD</v>
      </c>
      <c r="D776" s="67" t="str">
        <v>USD</v>
      </c>
      <c r="E776" s="67">
        <v>144</v>
      </c>
      <c r="F776" s="67" t="str">
        <v>Material Supply / 16.16.1 / MATERIAL</v>
      </c>
      <c r="G776" s="67" t="str">
        <v>Supply Earth leakage indicator clip-o</v>
      </c>
      <c r="H776" s="67" t="str">
        <v>CCC</v>
      </c>
      <c r="I776" s="67" t="str">
        <v>Cash Out completion milestone</v>
      </c>
      <c r="J776" s="67" t="str">
        <v>BSKDGNGENGR07</v>
      </c>
      <c r="K776" s="67" t="str">
        <v>BSKDGNGENGR07</v>
      </c>
      <c r="L776" s="68">
        <v>46483</v>
      </c>
      <c r="M776" s="68">
        <v>46483</v>
      </c>
      <c r="N776" s="67" t="str">
        <v>Project Completion</v>
      </c>
      <c r="O776" s="67" t="str">
        <v>Project Completion</v>
      </c>
    </row>
    <row r="777">
      <c r="A777" s="69" t="str">
        <v>Matched</v>
      </c>
      <c r="B777" s="67" t="str">
        <v>Cash Out</v>
      </c>
      <c r="C777" s="67" t="str">
        <v>DEMO 220-66-11 kV Cash out USD</v>
      </c>
      <c r="D777" s="67" t="str">
        <v>USD</v>
      </c>
      <c r="E777" s="67">
        <v>146</v>
      </c>
      <c r="F777" s="67" t="str">
        <v>Material Supply / 16.17.1 / MATERIAL</v>
      </c>
      <c r="G777" s="67" t="str">
        <v>Supply Primary current injection test</v>
      </c>
      <c r="H777" s="67" t="str">
        <v>Advanced Payment PO USD</v>
      </c>
      <c r="I777" s="67" t="str">
        <v>Cash Out advance to PO issuance</v>
      </c>
      <c r="J777" s="67" t="str">
        <v>BSPRELGENCT04</v>
      </c>
      <c r="K777" s="67" t="str">
        <v>BSPRELGENCT04</v>
      </c>
      <c r="L777" s="68">
        <v>46066</v>
      </c>
      <c r="M777" s="68">
        <v>46066</v>
      </c>
      <c r="N777" s="67" t="str">
        <v>PO Issuance  - Current Transformers</v>
      </c>
      <c r="O777" s="67" t="str">
        <v>PO Issuance  - Current Transformers</v>
      </c>
    </row>
    <row r="778">
      <c r="A778" s="69" t="str">
        <v>Matched</v>
      </c>
      <c r="B778" s="67" t="str">
        <v>Cash Out</v>
      </c>
      <c r="C778" s="67" t="str">
        <v>DEMO 220-66-11 kV Cash out USD</v>
      </c>
      <c r="D778" s="67" t="str">
        <v>USD</v>
      </c>
      <c r="E778" s="67">
        <v>147</v>
      </c>
      <c r="F778" s="67" t="str">
        <v>Material Supply / 16.17.1 / MATERIAL</v>
      </c>
      <c r="G778" s="67" t="str">
        <v>Supply Primary current injection test</v>
      </c>
      <c r="H778" s="67" t="str">
        <v>Shipping MAT USD</v>
      </c>
      <c r="I778" s="67" t="str">
        <v>Cash Out shipping meaning match</v>
      </c>
      <c r="J778" s="67" t="str">
        <v>BSPRELGENCT13</v>
      </c>
      <c r="K778" s="67" t="str">
        <v>BSPRELGENCT13</v>
      </c>
      <c r="L778" s="68">
        <v>46206</v>
      </c>
      <c r="M778" s="68">
        <v>46206</v>
      </c>
      <c r="N778" s="67" t="str">
        <v>Shipping  -  Current Transformers</v>
      </c>
      <c r="O778" s="67" t="str">
        <v>Shipping  -  Current Transformers</v>
      </c>
    </row>
    <row r="779">
      <c r="A779" s="71" t="str">
        <v>Blank - Needs Review</v>
      </c>
      <c r="B779" s="67" t="str">
        <v>Cash Out</v>
      </c>
      <c r="C779" s="67" t="str">
        <v>DEMO 220-66-11 kV Cash out USD</v>
      </c>
      <c r="D779" s="67" t="str">
        <v>USD</v>
      </c>
      <c r="E779" s="67">
        <v>148</v>
      </c>
      <c r="F779" s="67" t="str">
        <v>Material Supply / 16.17.1 / MATERIAL</v>
      </c>
      <c r="G779" s="67" t="str">
        <v>Supply Primary current injection test</v>
      </c>
      <c r="H779" s="67" t="str">
        <v>Delivery MAT USD</v>
      </c>
      <c r="I779" s="67" t="str">
        <v>No confident rule match</v>
      </c>
      <c r="J779" s="67" t="str">
        <v/>
      </c>
      <c r="K779" s="67" t="str">
        <v/>
      </c>
      <c r="L779" s="68" t="str">
        <v/>
      </c>
      <c r="M779" s="68" t="str">
        <v/>
      </c>
      <c r="N779" s="67" t="str">
        <v/>
      </c>
      <c r="O779" s="67" t="str">
        <v/>
      </c>
    </row>
    <row r="780">
      <c r="A780" s="69" t="str">
        <v>Matched</v>
      </c>
      <c r="B780" s="67" t="str">
        <v>Cash Out</v>
      </c>
      <c r="C780" s="67" t="str">
        <v>DEMO 220-66-11 kV Cash out USD</v>
      </c>
      <c r="D780" s="67" t="str">
        <v>USD</v>
      </c>
      <c r="E780" s="67">
        <v>149</v>
      </c>
      <c r="F780" s="67" t="str">
        <v>Material Supply / 16.17.1 / MATERIAL</v>
      </c>
      <c r="G780" s="67" t="str">
        <v>Supply Primary current injection test</v>
      </c>
      <c r="H780" s="67" t="str">
        <v>CCC</v>
      </c>
      <c r="I780" s="67" t="str">
        <v>Cash Out completion milestone</v>
      </c>
      <c r="J780" s="67" t="str">
        <v>BSKDGNGENGR07</v>
      </c>
      <c r="K780" s="67" t="str">
        <v>BSKDGNGENGR07</v>
      </c>
      <c r="L780" s="68">
        <v>46483</v>
      </c>
      <c r="M780" s="68">
        <v>46483</v>
      </c>
      <c r="N780" s="67" t="str">
        <v>Project Completion</v>
      </c>
      <c r="O780" s="67" t="str">
        <v>Project Completion</v>
      </c>
    </row>
    <row r="781">
      <c r="A781" s="71" t="str">
        <v>Blank - Needs Review</v>
      </c>
      <c r="B781" s="67" t="str">
        <v>Cash Out</v>
      </c>
      <c r="C781" s="67" t="str">
        <v>DEMO 220-66-11 kV Cash out USD</v>
      </c>
      <c r="D781" s="67" t="str">
        <v>USD</v>
      </c>
      <c r="E781" s="67">
        <v>151</v>
      </c>
      <c r="F781" s="67" t="str">
        <v>Material Supply / 16.18.1 / MATERIAL</v>
      </c>
      <c r="G781" s="67" t="str">
        <v>Supply Transformer oil analysis teste</v>
      </c>
      <c r="H781" s="67" t="str">
        <v>Advanced Payment PO USD</v>
      </c>
      <c r="I781" s="67" t="str">
        <v>No confident rule match</v>
      </c>
      <c r="J781" s="67" t="str">
        <v/>
      </c>
      <c r="K781" s="67" t="str">
        <v/>
      </c>
      <c r="L781" s="68" t="str">
        <v/>
      </c>
      <c r="M781" s="68" t="str">
        <v/>
      </c>
      <c r="N781" s="67" t="str">
        <v/>
      </c>
      <c r="O781" s="67" t="str">
        <v/>
      </c>
    </row>
    <row r="782">
      <c r="A782" s="71" t="str">
        <v>Blank - Needs Review</v>
      </c>
      <c r="B782" s="67" t="str">
        <v>Cash Out</v>
      </c>
      <c r="C782" s="67" t="str">
        <v>DEMO 220-66-11 kV Cash out USD</v>
      </c>
      <c r="D782" s="67" t="str">
        <v>USD</v>
      </c>
      <c r="E782" s="67">
        <v>152</v>
      </c>
      <c r="F782" s="67" t="str">
        <v>Material Supply / 16.18.1 / MATERIAL</v>
      </c>
      <c r="G782" s="67" t="str">
        <v>Supply Transformer oil analysis teste</v>
      </c>
      <c r="H782" s="67" t="str">
        <v>Shipping MAT USD</v>
      </c>
      <c r="I782" s="67" t="str">
        <v>No confident rule match</v>
      </c>
      <c r="J782" s="67" t="str">
        <v/>
      </c>
      <c r="K782" s="67" t="str">
        <v/>
      </c>
      <c r="L782" s="68" t="str">
        <v/>
      </c>
      <c r="M782" s="68" t="str">
        <v/>
      </c>
      <c r="N782" s="67" t="str">
        <v/>
      </c>
      <c r="O782" s="67" t="str">
        <v/>
      </c>
    </row>
    <row r="783">
      <c r="A783" s="71" t="str">
        <v>Blank - Needs Review</v>
      </c>
      <c r="B783" s="67" t="str">
        <v>Cash Out</v>
      </c>
      <c r="C783" s="67" t="str">
        <v>DEMO 220-66-11 kV Cash out USD</v>
      </c>
      <c r="D783" s="67" t="str">
        <v>USD</v>
      </c>
      <c r="E783" s="67">
        <v>153</v>
      </c>
      <c r="F783" s="67" t="str">
        <v>Material Supply / 16.18.1 / MATERIAL</v>
      </c>
      <c r="G783" s="67" t="str">
        <v>Supply Transformer oil analysis teste</v>
      </c>
      <c r="H783" s="67" t="str">
        <v>Delivery MAT USD</v>
      </c>
      <c r="I783" s="67" t="str">
        <v>No confident rule match</v>
      </c>
      <c r="J783" s="67" t="str">
        <v/>
      </c>
      <c r="K783" s="67" t="str">
        <v/>
      </c>
      <c r="L783" s="68" t="str">
        <v/>
      </c>
      <c r="M783" s="68" t="str">
        <v/>
      </c>
      <c r="N783" s="67" t="str">
        <v/>
      </c>
      <c r="O783" s="67" t="str">
        <v/>
      </c>
    </row>
    <row r="784">
      <c r="A784" s="69" t="str">
        <v>Matched</v>
      </c>
      <c r="B784" s="67" t="str">
        <v>Cash Out</v>
      </c>
      <c r="C784" s="67" t="str">
        <v>DEMO 220-66-11 kV Cash out USD</v>
      </c>
      <c r="D784" s="67" t="str">
        <v>USD</v>
      </c>
      <c r="E784" s="67">
        <v>154</v>
      </c>
      <c r="F784" s="67" t="str">
        <v>Material Supply / 16.18.1 / MATERIAL</v>
      </c>
      <c r="G784" s="67" t="str">
        <v>Supply Transformer oil analysis teste</v>
      </c>
      <c r="H784" s="67" t="str">
        <v>CCC</v>
      </c>
      <c r="I784" s="67" t="str">
        <v>Cash Out completion milestone</v>
      </c>
      <c r="J784" s="67" t="str">
        <v>BSKDGNGENGR07</v>
      </c>
      <c r="K784" s="67" t="str">
        <v>BSKDGNGENGR07</v>
      </c>
      <c r="L784" s="68">
        <v>46483</v>
      </c>
      <c r="M784" s="68">
        <v>46483</v>
      </c>
      <c r="N784" s="67" t="str">
        <v>Project Completion</v>
      </c>
      <c r="O784" s="67" t="str">
        <v>Project Completion</v>
      </c>
    </row>
    <row r="785">
      <c r="A785" s="71" t="str">
        <v>Blank - Needs Review</v>
      </c>
      <c r="B785" s="67" t="str">
        <v>Cash Out</v>
      </c>
      <c r="C785" s="67" t="str">
        <v>DEMO 220-66-11 kV Cash out USD</v>
      </c>
      <c r="D785" s="67" t="str">
        <v>USD</v>
      </c>
      <c r="E785" s="67">
        <v>159</v>
      </c>
      <c r="F785" s="67" t="str">
        <v>SERVICES-EQ-LABOUR / SER.3.2 / SERVICES</v>
      </c>
      <c r="G785" s="67" t="str">
        <v>Supply Lump Sum Price for Off-Shore</v>
      </c>
      <c r="H785" s="67" t="str">
        <v>Advanced Payment Installation</v>
      </c>
      <c r="I785" s="67" t="str">
        <v>No confident rule match</v>
      </c>
      <c r="J785" s="67" t="str">
        <v/>
      </c>
      <c r="K785" s="67" t="str">
        <v/>
      </c>
      <c r="L785" s="68" t="str">
        <v/>
      </c>
      <c r="M785" s="68" t="str">
        <v/>
      </c>
      <c r="N785" s="67" t="str">
        <v/>
      </c>
      <c r="O785" s="67" t="str">
        <v/>
      </c>
    </row>
    <row r="786">
      <c r="A786" s="71" t="str">
        <v>Blank - Needs Review</v>
      </c>
      <c r="B786" s="67" t="str">
        <v>Cash Out</v>
      </c>
      <c r="C786" s="67" t="str">
        <v>DEMO 220-66-11 kV Cash out USD</v>
      </c>
      <c r="D786" s="67" t="str">
        <v>USD</v>
      </c>
      <c r="E786" s="67">
        <v>160</v>
      </c>
      <c r="F786" s="67" t="str">
        <v>SERVICES-EQ-LABOUR / SER.3.2 / SERVICES</v>
      </c>
      <c r="G786" s="67" t="str">
        <v>Supply Lump Sum Price for Off-Shore</v>
      </c>
      <c r="H786" s="67" t="str">
        <v>Progress</v>
      </c>
      <c r="I786" s="67" t="str">
        <v>No confident rule match</v>
      </c>
      <c r="J786" s="67" t="str">
        <v/>
      </c>
      <c r="K786" s="67" t="str">
        <v/>
      </c>
      <c r="L786" s="68" t="str">
        <v/>
      </c>
      <c r="M786" s="68" t="str">
        <v/>
      </c>
      <c r="N786" s="67" t="str">
        <v/>
      </c>
      <c r="O786" s="67" t="str">
        <v/>
      </c>
    </row>
    <row r="787">
      <c r="A787" s="71" t="str">
        <v>Blank - Needs Review</v>
      </c>
      <c r="B787" s="67" t="str">
        <v>Cash Out</v>
      </c>
      <c r="C787" s="67" t="str">
        <v>DEMO 220-66-11 kV Cash out USD</v>
      </c>
      <c r="D787" s="67" t="str">
        <v>USD</v>
      </c>
      <c r="E787" s="67">
        <v>162</v>
      </c>
      <c r="F787" s="67" t="str">
        <v>SERVICES-EQ-LABOUR / SER.2.2 / SERVICES</v>
      </c>
      <c r="G787" s="67" t="str">
        <v>Equipment FAT (USD)</v>
      </c>
      <c r="H787" s="67" t="str">
        <v>Advanced Payment Installation</v>
      </c>
      <c r="I787" s="67" t="str">
        <v>No confident rule match</v>
      </c>
      <c r="J787" s="67" t="str">
        <v/>
      </c>
      <c r="K787" s="67" t="str">
        <v/>
      </c>
      <c r="L787" s="68" t="str">
        <v/>
      </c>
      <c r="M787" s="68" t="str">
        <v/>
      </c>
      <c r="N787" s="67" t="str">
        <v/>
      </c>
      <c r="O787" s="67" t="str">
        <v/>
      </c>
    </row>
    <row r="788">
      <c r="A788" s="71" t="str">
        <v>Blank - Needs Review</v>
      </c>
      <c r="B788" s="67" t="str">
        <v>Cash Out</v>
      </c>
      <c r="C788" s="67" t="str">
        <v>DEMO 220-66-11 kV Cash out USD</v>
      </c>
      <c r="D788" s="67" t="str">
        <v>USD</v>
      </c>
      <c r="E788" s="67">
        <v>163</v>
      </c>
      <c r="F788" s="67" t="str">
        <v>SERVICES-EQ-LABOUR / SER.2.2 / SERVICES</v>
      </c>
      <c r="G788" s="67" t="str">
        <v>Equipment FAT (USD)</v>
      </c>
      <c r="H788" s="67" t="str">
        <v>Progress</v>
      </c>
      <c r="I788" s="67" t="str">
        <v>No confident rule match</v>
      </c>
      <c r="J788" s="67" t="str">
        <v/>
      </c>
      <c r="K788" s="67" t="str">
        <v/>
      </c>
      <c r="L788" s="68" t="str">
        <v/>
      </c>
      <c r="M788" s="68" t="str">
        <v/>
      </c>
      <c r="N788" s="67" t="str">
        <v/>
      </c>
      <c r="O788" s="67" t="str">
        <v/>
      </c>
    </row>
    <row r="789">
      <c r="A789" s="69" t="str">
        <v>Matched</v>
      </c>
      <c r="B789" s="67" t="str">
        <v>Cash In</v>
      </c>
      <c r="C789" s="67" t="str">
        <v>DEMO 220-66-11 kV G Cash in EGP</v>
      </c>
      <c r="D789" s="67" t="str">
        <v>EGP</v>
      </c>
      <c r="E789" s="67">
        <v>8</v>
      </c>
      <c r="F789" s="67" t="str">
        <v>MECHANICAL WORKS / Main BOQ / Fire Fighting System</v>
      </c>
      <c r="G789" s="67" t="str">
        <v>Firefighting system covering the existing and the future transformer.</v>
      </c>
      <c r="H789" s="67" t="str">
        <v>Advanced Payment</v>
      </c>
      <c r="I789" s="67" t="str">
        <v>Cash In Advance Payment by currency</v>
      </c>
      <c r="J789" s="67" t="str">
        <v>BSKDGNGENGR03</v>
      </c>
      <c r="K789" s="67" t="str">
        <v>BSKDGNGENGR03</v>
      </c>
      <c r="L789" s="68">
        <v>46026</v>
      </c>
      <c r="M789" s="68">
        <v>46026</v>
      </c>
      <c r="N789" s="67" t="str">
        <v>Advanced Payment Local</v>
      </c>
      <c r="O789" s="67" t="str">
        <v>Advanced Payment Local</v>
      </c>
    </row>
    <row r="790">
      <c r="A790" s="71" t="str">
        <v>Blank - Needs Review</v>
      </c>
      <c r="B790" s="67" t="str">
        <v>Cash In</v>
      </c>
      <c r="C790" s="67" t="str">
        <v>DEMO 220-66-11 kV G Cash in EGP</v>
      </c>
      <c r="D790" s="67" t="str">
        <v>EGP</v>
      </c>
      <c r="E790" s="67">
        <v>9</v>
      </c>
      <c r="F790" s="67" t="str">
        <v>MECHANICAL WORKS / Main BOQ / Fire Fighting System</v>
      </c>
      <c r="G790" s="67" t="str">
        <v>Firefighting system covering the existing and the future transformer.</v>
      </c>
      <c r="H790" s="67" t="str">
        <v>Site Delivery EGP</v>
      </c>
      <c r="I790" s="67" t="str">
        <v>No confident rule match</v>
      </c>
      <c r="J790" s="67" t="str">
        <v/>
      </c>
      <c r="K790" s="67" t="str">
        <v/>
      </c>
      <c r="L790" s="68" t="str">
        <v/>
      </c>
      <c r="M790" s="68" t="str">
        <v/>
      </c>
      <c r="N790" s="67" t="str">
        <v/>
      </c>
      <c r="O790" s="67" t="str">
        <v/>
      </c>
    </row>
    <row r="791">
      <c r="A791" s="69" t="str">
        <v>Matched</v>
      </c>
      <c r="B791" s="67" t="str">
        <v>Cash In</v>
      </c>
      <c r="C791" s="67" t="str">
        <v>DEMO 220-66-11 kV G Cash in EGP</v>
      </c>
      <c r="D791" s="67" t="str">
        <v>EGP</v>
      </c>
      <c r="E791" s="67">
        <v>10</v>
      </c>
      <c r="F791" s="67" t="str">
        <v>MECHANICAL WORKS / Main BOQ / Fire Fighting System</v>
      </c>
      <c r="G791" s="67" t="str">
        <v>Firefighting system covering the existing and the future transformer.</v>
      </c>
      <c r="H791" s="67" t="str">
        <v>Retention</v>
      </c>
      <c r="I791" s="67" t="str">
        <v>Cash In completion milestone</v>
      </c>
      <c r="J791" s="67" t="str">
        <v>BSKDGNGENGR07</v>
      </c>
      <c r="K791" s="67" t="str">
        <v>BSKDGNGENGR07</v>
      </c>
      <c r="L791" s="68">
        <v>46483</v>
      </c>
      <c r="M791" s="68">
        <v>46483</v>
      </c>
      <c r="N791" s="67" t="str">
        <v>Project Completion</v>
      </c>
      <c r="O791" s="67" t="str">
        <v>Project Completion</v>
      </c>
    </row>
    <row r="792">
      <c r="A792" s="69" t="str">
        <v>Matched</v>
      </c>
      <c r="B792" s="67" t="str">
        <v>Cash In</v>
      </c>
      <c r="C792" s="67" t="str">
        <v>DEMO 220-66-11 kV G Cash in EGP</v>
      </c>
      <c r="D792" s="67" t="str">
        <v>EGP</v>
      </c>
      <c r="E792" s="67">
        <v>13</v>
      </c>
      <c r="F792" s="67" t="str">
        <v>MECHANICAL WORKS / Main BOQ / Overhead crane</v>
      </c>
      <c r="G792" s="67" t="str">
        <v>Overhead crane for 220 kV GIS building</v>
      </c>
      <c r="H792" s="67" t="str">
        <v>Advanced Payment</v>
      </c>
      <c r="I792" s="67" t="str">
        <v>Cash In Advance Payment by currency</v>
      </c>
      <c r="J792" s="67" t="str">
        <v>BSKDGNGENGR03</v>
      </c>
      <c r="K792" s="67" t="str">
        <v>BSKDGNGENGR03</v>
      </c>
      <c r="L792" s="68">
        <v>46026</v>
      </c>
      <c r="M792" s="68">
        <v>46026</v>
      </c>
      <c r="N792" s="67" t="str">
        <v>Advanced Payment Local</v>
      </c>
      <c r="O792" s="67" t="str">
        <v>Advanced Payment Local</v>
      </c>
    </row>
    <row r="793">
      <c r="A793" s="71" t="str">
        <v>Blank - Needs Review</v>
      </c>
      <c r="B793" s="67" t="str">
        <v>Cash In</v>
      </c>
      <c r="C793" s="67" t="str">
        <v>DEMO 220-66-11 kV G Cash in EGP</v>
      </c>
      <c r="D793" s="67" t="str">
        <v>EGP</v>
      </c>
      <c r="E793" s="67">
        <v>14</v>
      </c>
      <c r="F793" s="67" t="str">
        <v>MECHANICAL WORKS / Main BOQ / Overhead crane</v>
      </c>
      <c r="G793" s="67" t="str">
        <v>Overhead crane for 220 kV GIS building</v>
      </c>
      <c r="H793" s="67" t="str">
        <v>Site Delivery EGP</v>
      </c>
      <c r="I793" s="67" t="str">
        <v>No confident rule match</v>
      </c>
      <c r="J793" s="67" t="str">
        <v/>
      </c>
      <c r="K793" s="67" t="str">
        <v/>
      </c>
      <c r="L793" s="68" t="str">
        <v/>
      </c>
      <c r="M793" s="68" t="str">
        <v/>
      </c>
      <c r="N793" s="67" t="str">
        <v/>
      </c>
      <c r="O793" s="67" t="str">
        <v/>
      </c>
    </row>
    <row r="794">
      <c r="A794" s="69" t="str">
        <v>Matched</v>
      </c>
      <c r="B794" s="67" t="str">
        <v>Cash In</v>
      </c>
      <c r="C794" s="67" t="str">
        <v>DEMO 220-66-11 kV G Cash in EGP</v>
      </c>
      <c r="D794" s="67" t="str">
        <v>EGP</v>
      </c>
      <c r="E794" s="67">
        <v>15</v>
      </c>
      <c r="F794" s="67" t="str">
        <v>MECHANICAL WORKS / Main BOQ / Overhead crane</v>
      </c>
      <c r="G794" s="67" t="str">
        <v>Overhead crane for 220 kV GIS building</v>
      </c>
      <c r="H794" s="67" t="str">
        <v>Retention</v>
      </c>
      <c r="I794" s="67" t="str">
        <v>Cash In completion milestone</v>
      </c>
      <c r="J794" s="67" t="str">
        <v>BSKDGNGENGR07</v>
      </c>
      <c r="K794" s="67" t="str">
        <v>BSKDGNGENGR07</v>
      </c>
      <c r="L794" s="68">
        <v>46483</v>
      </c>
      <c r="M794" s="68">
        <v>46483</v>
      </c>
      <c r="N794" s="67" t="str">
        <v>Project Completion</v>
      </c>
      <c r="O794" s="67" t="str">
        <v>Project Completion</v>
      </c>
    </row>
    <row r="795">
      <c r="A795" s="69" t="str">
        <v>Matched</v>
      </c>
      <c r="B795" s="67" t="str">
        <v>Cash In</v>
      </c>
      <c r="C795" s="67" t="str">
        <v>DEMO 220-66-11 kV G Cash in EGP</v>
      </c>
      <c r="D795" s="67" t="str">
        <v>EGP</v>
      </c>
      <c r="E795" s="67">
        <v>18</v>
      </c>
      <c r="F795" s="67" t="str">
        <v>MECHANICAL WORKS / Main BOQ / Fire Hydrant System</v>
      </c>
      <c r="G795" s="67" t="str">
        <v>Firefighting Line System Fire Hydrant System including pumps room</v>
      </c>
      <c r="H795" s="67" t="str">
        <v>Advanced Payment</v>
      </c>
      <c r="I795" s="67" t="str">
        <v>Cash In Advance Payment by currency</v>
      </c>
      <c r="J795" s="67" t="str">
        <v>BSKDGNGENGR03</v>
      </c>
      <c r="K795" s="67" t="str">
        <v>BSKDGNGENGR03</v>
      </c>
      <c r="L795" s="68">
        <v>46026</v>
      </c>
      <c r="M795" s="68">
        <v>46026</v>
      </c>
      <c r="N795" s="67" t="str">
        <v>Advanced Payment Local</v>
      </c>
      <c r="O795" s="67" t="str">
        <v>Advanced Payment Local</v>
      </c>
    </row>
    <row r="796">
      <c r="A796" s="69" t="str">
        <v>Matched</v>
      </c>
      <c r="B796" s="67" t="str">
        <v>Cash In</v>
      </c>
      <c r="C796" s="67" t="str">
        <v>DEMO 220-66-11 kV G Cash in EGP</v>
      </c>
      <c r="D796" s="67" t="str">
        <v>EGP</v>
      </c>
      <c r="E796" s="67">
        <v>19</v>
      </c>
      <c r="F796" s="67" t="str">
        <v>MECHANICAL WORKS / Main BOQ / Fire Hydrant System</v>
      </c>
      <c r="G796" s="67" t="str">
        <v>Firefighting Line System Fire Hydrant System including pumps room</v>
      </c>
      <c r="H796" s="67" t="str">
        <v>Site Delivery EGP</v>
      </c>
      <c r="I796" s="67" t="str">
        <v>Cash In delivery meaning match</v>
      </c>
      <c r="J796" s="67" t="str">
        <v>BSPRMEGENFS45</v>
      </c>
      <c r="K796" s="67" t="str">
        <v>BSPRMEGENFS45</v>
      </c>
      <c r="L796" s="68">
        <v>46370</v>
      </c>
      <c r="M796" s="68">
        <v>46370</v>
      </c>
      <c r="N796" s="67" t="str">
        <v>Delivery to Site  - Fire hydrant system</v>
      </c>
      <c r="O796" s="67" t="str">
        <v>Delivery to Site  - Fire hydrant system</v>
      </c>
    </row>
    <row r="797">
      <c r="A797" s="69" t="str">
        <v>Matched</v>
      </c>
      <c r="B797" s="67" t="str">
        <v>Cash In</v>
      </c>
      <c r="C797" s="67" t="str">
        <v>DEMO 220-66-11 kV G Cash in EGP</v>
      </c>
      <c r="D797" s="67" t="str">
        <v>EGP</v>
      </c>
      <c r="E797" s="67">
        <v>20</v>
      </c>
      <c r="F797" s="67" t="str">
        <v>MECHANICAL WORKS / Main BOQ / Fire Hydrant System</v>
      </c>
      <c r="G797" s="67" t="str">
        <v>Firefighting Line System Fire Hydrant System including pumps room</v>
      </c>
      <c r="H797" s="67" t="str">
        <v>Retention</v>
      </c>
      <c r="I797" s="67" t="str">
        <v>Cash In completion milestone</v>
      </c>
      <c r="J797" s="67" t="str">
        <v>BSKDGNGENGR07</v>
      </c>
      <c r="K797" s="67" t="str">
        <v>BSKDGNGENGR07</v>
      </c>
      <c r="L797" s="68">
        <v>46483</v>
      </c>
      <c r="M797" s="68">
        <v>46483</v>
      </c>
      <c r="N797" s="67" t="str">
        <v>Project Completion</v>
      </c>
      <c r="O797" s="67" t="str">
        <v>Project Completion</v>
      </c>
    </row>
    <row r="798">
      <c r="A798" s="69" t="str">
        <v>Matched</v>
      </c>
      <c r="B798" s="67" t="str">
        <v>Cash In</v>
      </c>
      <c r="C798" s="67" t="str">
        <v>DEMO 220-66-11 kV G Cash in EGP</v>
      </c>
      <c r="D798" s="67" t="str">
        <v>EGP</v>
      </c>
      <c r="E798" s="67">
        <v>23</v>
      </c>
      <c r="F798" s="67" t="str">
        <v>MECHANICAL WORKS / Main BOQ / Sewage System</v>
      </c>
      <c r="G798" s="67" t="str">
        <v>Sewage System</v>
      </c>
      <c r="H798" s="67" t="str">
        <v>Advanced Payment</v>
      </c>
      <c r="I798" s="67" t="str">
        <v>Cash In Advance Payment by currency</v>
      </c>
      <c r="J798" s="67" t="str">
        <v>BSKDGNGENGR03</v>
      </c>
      <c r="K798" s="67" t="str">
        <v>BSKDGNGENGR03</v>
      </c>
      <c r="L798" s="68">
        <v>46026</v>
      </c>
      <c r="M798" s="68">
        <v>46026</v>
      </c>
      <c r="N798" s="67" t="str">
        <v>Advanced Payment Local</v>
      </c>
      <c r="O798" s="67" t="str">
        <v>Advanced Payment Local</v>
      </c>
    </row>
    <row r="799">
      <c r="A799" s="71" t="str">
        <v>Blank - Needs Review</v>
      </c>
      <c r="B799" s="67" t="str">
        <v>Cash In</v>
      </c>
      <c r="C799" s="67" t="str">
        <v>DEMO 220-66-11 kV G Cash in EGP</v>
      </c>
      <c r="D799" s="67" t="str">
        <v>EGP</v>
      </c>
      <c r="E799" s="67">
        <v>24</v>
      </c>
      <c r="F799" s="67" t="str">
        <v>MECHANICAL WORKS / Main BOQ / Sewage System</v>
      </c>
      <c r="G799" s="67" t="str">
        <v>Sewage System</v>
      </c>
      <c r="H799" s="67" t="str">
        <v>Site Delivery EGP</v>
      </c>
      <c r="I799" s="67" t="str">
        <v>No confident rule match</v>
      </c>
      <c r="J799" s="67" t="str">
        <v/>
      </c>
      <c r="K799" s="67" t="str">
        <v/>
      </c>
      <c r="L799" s="68" t="str">
        <v/>
      </c>
      <c r="M799" s="68" t="str">
        <v/>
      </c>
      <c r="N799" s="67" t="str">
        <v/>
      </c>
      <c r="O799" s="67" t="str">
        <v/>
      </c>
    </row>
    <row r="800">
      <c r="A800" s="69" t="str">
        <v>Matched</v>
      </c>
      <c r="B800" s="67" t="str">
        <v>Cash In</v>
      </c>
      <c r="C800" s="67" t="str">
        <v>DEMO 220-66-11 kV G Cash in EGP</v>
      </c>
      <c r="D800" s="67" t="str">
        <v>EGP</v>
      </c>
      <c r="E800" s="67">
        <v>25</v>
      </c>
      <c r="F800" s="67" t="str">
        <v>MECHANICAL WORKS / Main BOQ / Sewage System</v>
      </c>
      <c r="G800" s="67" t="str">
        <v>Sewage System</v>
      </c>
      <c r="H800" s="67" t="str">
        <v>Retention</v>
      </c>
      <c r="I800" s="67" t="str">
        <v>Cash In completion milestone</v>
      </c>
      <c r="J800" s="67" t="str">
        <v>BSKDGNGENGR07</v>
      </c>
      <c r="K800" s="67" t="str">
        <v>BSKDGNGENGR07</v>
      </c>
      <c r="L800" s="68">
        <v>46483</v>
      </c>
      <c r="M800" s="68">
        <v>46483</v>
      </c>
      <c r="N800" s="67" t="str">
        <v>Project Completion</v>
      </c>
      <c r="O800" s="67" t="str">
        <v>Project Completion</v>
      </c>
    </row>
    <row r="801">
      <c r="A801" s="69" t="str">
        <v>Matched</v>
      </c>
      <c r="B801" s="67" t="str">
        <v>Cash In</v>
      </c>
      <c r="C801" s="67" t="str">
        <v>DEMO 220-66-11 kV G Cash in EGP</v>
      </c>
      <c r="D801" s="67" t="str">
        <v>EGP</v>
      </c>
      <c r="E801" s="67">
        <v>28</v>
      </c>
      <c r="F801" s="67" t="str">
        <v>MECHANICAL WORKS / Main BOQ / Fire Alarm and Fire Detection System</v>
      </c>
      <c r="G801" s="67" t="str">
        <v>Fire Alarm and Fire Detection System</v>
      </c>
      <c r="H801" s="67" t="str">
        <v>Advanced Payment</v>
      </c>
      <c r="I801" s="67" t="str">
        <v>Cash In Advance Payment by currency</v>
      </c>
      <c r="J801" s="67" t="str">
        <v>BSKDGNGENGR03</v>
      </c>
      <c r="K801" s="67" t="str">
        <v>BSKDGNGENGR03</v>
      </c>
      <c r="L801" s="68">
        <v>46026</v>
      </c>
      <c r="M801" s="68">
        <v>46026</v>
      </c>
      <c r="N801" s="67" t="str">
        <v>Advanced Payment Local</v>
      </c>
      <c r="O801" s="67" t="str">
        <v>Advanced Payment Local</v>
      </c>
    </row>
    <row r="802">
      <c r="A802" s="69" t="str">
        <v>Matched</v>
      </c>
      <c r="B802" s="67" t="str">
        <v>Cash In</v>
      </c>
      <c r="C802" s="67" t="str">
        <v>DEMO 220-66-11 kV G Cash in EGP</v>
      </c>
      <c r="D802" s="67" t="str">
        <v>EGP</v>
      </c>
      <c r="E802" s="67">
        <v>29</v>
      </c>
      <c r="F802" s="67" t="str">
        <v>MECHANICAL WORKS / Main BOQ / Fire Alarm and Fire Detection System</v>
      </c>
      <c r="G802" s="67" t="str">
        <v>Fire Alarm and Fire Detection System</v>
      </c>
      <c r="H802" s="67" t="str">
        <v>Site Delivery EGP</v>
      </c>
      <c r="I802" s="67" t="str">
        <v>Cash In delivery meaning match</v>
      </c>
      <c r="J802" s="67" t="str">
        <v>BSPRMEGENFA04</v>
      </c>
      <c r="K802" s="67" t="str">
        <v>BSPRMEGENFA04</v>
      </c>
      <c r="L802" s="68">
        <v>46334</v>
      </c>
      <c r="M802" s="68">
        <v>46334</v>
      </c>
      <c r="N802" s="67" t="str">
        <v>Delivery to Site  - Fire Alarm System</v>
      </c>
      <c r="O802" s="67" t="str">
        <v>Delivery to Site  - Fire Alarm System</v>
      </c>
    </row>
    <row r="803">
      <c r="A803" s="69" t="str">
        <v>Matched</v>
      </c>
      <c r="B803" s="67" t="str">
        <v>Cash In</v>
      </c>
      <c r="C803" s="67" t="str">
        <v>DEMO 220-66-11 kV G Cash in EGP</v>
      </c>
      <c r="D803" s="67" t="str">
        <v>EGP</v>
      </c>
      <c r="E803" s="67">
        <v>30</v>
      </c>
      <c r="F803" s="67" t="str">
        <v>MECHANICAL WORKS / Main BOQ / Fire Alarm and Fire Detection System</v>
      </c>
      <c r="G803" s="67" t="str">
        <v>Fire Alarm and Fire Detection System</v>
      </c>
      <c r="H803" s="67" t="str">
        <v>Retention</v>
      </c>
      <c r="I803" s="67" t="str">
        <v>Cash In completion milestone</v>
      </c>
      <c r="J803" s="67" t="str">
        <v>BSKDGNGENGR07</v>
      </c>
      <c r="K803" s="67" t="str">
        <v>BSKDGNGENGR07</v>
      </c>
      <c r="L803" s="68">
        <v>46483</v>
      </c>
      <c r="M803" s="68">
        <v>46483</v>
      </c>
      <c r="N803" s="67" t="str">
        <v>Project Completion</v>
      </c>
      <c r="O803" s="67" t="str">
        <v>Project Completion</v>
      </c>
    </row>
    <row r="804">
      <c r="A804" s="69" t="str">
        <v>Matched</v>
      </c>
      <c r="B804" s="67" t="str">
        <v>Cash In</v>
      </c>
      <c r="C804" s="67" t="str">
        <v>DEMO 220-66-11 kV G Cash in EGP</v>
      </c>
      <c r="D804" s="67" t="str">
        <v>EGP</v>
      </c>
      <c r="E804" s="67">
        <v>33</v>
      </c>
      <c r="F804" s="67" t="str">
        <v xml:space="preserve">MECHANICAL WORKS / Main BOQ / HVAC </v>
      </c>
      <c r="G804" s="67" t="str">
        <v>Ventilation and Air-Conditioning System</v>
      </c>
      <c r="H804" s="67" t="str">
        <v>Advanced Payment</v>
      </c>
      <c r="I804" s="67" t="str">
        <v>Cash In Advance Payment by currency</v>
      </c>
      <c r="J804" s="67" t="str">
        <v>BSKDGNGENGR03</v>
      </c>
      <c r="K804" s="67" t="str">
        <v>BSKDGNGENGR03</v>
      </c>
      <c r="L804" s="68">
        <v>46026</v>
      </c>
      <c r="M804" s="68">
        <v>46026</v>
      </c>
      <c r="N804" s="67" t="str">
        <v>Advanced Payment Local</v>
      </c>
      <c r="O804" s="67" t="str">
        <v>Advanced Payment Local</v>
      </c>
    </row>
    <row r="805">
      <c r="A805" s="71" t="str">
        <v>Blank - Needs Review</v>
      </c>
      <c r="B805" s="67" t="str">
        <v>Cash In</v>
      </c>
      <c r="C805" s="67" t="str">
        <v>DEMO 220-66-11 kV G Cash in EGP</v>
      </c>
      <c r="D805" s="67" t="str">
        <v>EGP</v>
      </c>
      <c r="E805" s="67">
        <v>34</v>
      </c>
      <c r="F805" s="67" t="str">
        <v xml:space="preserve">MECHANICAL WORKS / Main BOQ / HVAC </v>
      </c>
      <c r="G805" s="67" t="str">
        <v>Ventilation and Air-Conditioning System</v>
      </c>
      <c r="H805" s="67" t="str">
        <v>Site Delivery EGP</v>
      </c>
      <c r="I805" s="67" t="str">
        <v>No confident rule match</v>
      </c>
      <c r="J805" s="67" t="str">
        <v/>
      </c>
      <c r="K805" s="67" t="str">
        <v/>
      </c>
      <c r="L805" s="68" t="str">
        <v/>
      </c>
      <c r="M805" s="68" t="str">
        <v/>
      </c>
      <c r="N805" s="67" t="str">
        <v/>
      </c>
      <c r="O805" s="67" t="str">
        <v/>
      </c>
    </row>
    <row r="806">
      <c r="A806" s="69" t="str">
        <v>Matched</v>
      </c>
      <c r="B806" s="67" t="str">
        <v>Cash In</v>
      </c>
      <c r="C806" s="67" t="str">
        <v>DEMO 220-66-11 kV G Cash in EGP</v>
      </c>
      <c r="D806" s="67" t="str">
        <v>EGP</v>
      </c>
      <c r="E806" s="67">
        <v>35</v>
      </c>
      <c r="F806" s="67" t="str">
        <v xml:space="preserve">MECHANICAL WORKS / Main BOQ / HVAC </v>
      </c>
      <c r="G806" s="67" t="str">
        <v>Ventilation and Air-Conditioning System</v>
      </c>
      <c r="H806" s="67" t="str">
        <v>Retention</v>
      </c>
      <c r="I806" s="67" t="str">
        <v>Cash In completion milestone</v>
      </c>
      <c r="J806" s="67" t="str">
        <v>BSKDGNGENGR07</v>
      </c>
      <c r="K806" s="67" t="str">
        <v>BSKDGNGENGR07</v>
      </c>
      <c r="L806" s="68">
        <v>46483</v>
      </c>
      <c r="M806" s="68">
        <v>46483</v>
      </c>
      <c r="N806" s="67" t="str">
        <v>Project Completion</v>
      </c>
      <c r="O806" s="67" t="str">
        <v>Project Completion</v>
      </c>
    </row>
    <row r="807">
      <c r="A807" s="69" t="str">
        <v>Matched</v>
      </c>
      <c r="B807" s="67" t="str">
        <v>Cash In</v>
      </c>
      <c r="C807" s="67" t="str">
        <v>DEMO 220-66-11 kV G Cash in EGP</v>
      </c>
      <c r="D807" s="67" t="str">
        <v>EGP</v>
      </c>
      <c r="E807" s="67">
        <v>40</v>
      </c>
      <c r="F807" s="67" t="str">
        <v>ELECTRICAL WORKS / Main BOQ / 40 MVA Transformer</v>
      </c>
      <c r="G807" s="67" t="str">
        <v>Three-phase oil- immersed outdoor power transformers 40 MVA, 66/11 kV complete with its all accessories as specified.</v>
      </c>
      <c r="H807" s="67" t="str">
        <v>Advanced Payment</v>
      </c>
      <c r="I807" s="67" t="str">
        <v>Cash In Advance Payment by currency</v>
      </c>
      <c r="J807" s="67" t="str">
        <v>BSKDGNGENGR03</v>
      </c>
      <c r="K807" s="67" t="str">
        <v>BSKDGNGENGR03</v>
      </c>
      <c r="L807" s="68">
        <v>46026</v>
      </c>
      <c r="M807" s="68">
        <v>46026</v>
      </c>
      <c r="N807" s="67" t="str">
        <v>Advanced Payment Local</v>
      </c>
      <c r="O807" s="67" t="str">
        <v>Advanced Payment Local</v>
      </c>
    </row>
    <row r="808">
      <c r="A808" s="69" t="str">
        <v>Matched</v>
      </c>
      <c r="B808" s="67" t="str">
        <v>Cash In</v>
      </c>
      <c r="C808" s="67" t="str">
        <v>DEMO 220-66-11 kV G Cash in EGP</v>
      </c>
      <c r="D808" s="67" t="str">
        <v>EGP</v>
      </c>
      <c r="E808" s="67">
        <v>41</v>
      </c>
      <c r="F808" s="67" t="str">
        <v>ELECTRICAL WORKS / Main BOQ / 40 MVA Transformer</v>
      </c>
      <c r="G808" s="67" t="str">
        <v>Three-phase oil- immersed outdoor power transformers 40 MVA, 66/11 kV complete with its all accessories as specified.</v>
      </c>
      <c r="H808" s="67" t="str">
        <v>Site Delivery EGP</v>
      </c>
      <c r="I808" s="67" t="str">
        <v>Cash In delivery meaning match</v>
      </c>
      <c r="J808" s="67" t="str">
        <v>BSPRELGENT705</v>
      </c>
      <c r="K808" s="67" t="str">
        <v>BSPRELGENT705</v>
      </c>
      <c r="L808" s="68">
        <v>46274</v>
      </c>
      <c r="M808" s="68">
        <v>46274</v>
      </c>
      <c r="N808" s="67" t="str">
        <v>Delivery to Site  - Three phase transformer 175 MVA with all accessories.</v>
      </c>
      <c r="O808" s="67" t="str">
        <v>Delivery to Site  - Three phase transformer 175 MVA with all accessories.</v>
      </c>
    </row>
    <row r="809">
      <c r="A809" s="69" t="str">
        <v>Matched</v>
      </c>
      <c r="B809" s="67" t="str">
        <v>Cash In</v>
      </c>
      <c r="C809" s="67" t="str">
        <v>DEMO 220-66-11 kV G Cash in EGP</v>
      </c>
      <c r="D809" s="67" t="str">
        <v>EGP</v>
      </c>
      <c r="E809" s="67">
        <v>42</v>
      </c>
      <c r="F809" s="67" t="str">
        <v>ELECTRICAL WORKS / Main BOQ / 40 MVA Transformer</v>
      </c>
      <c r="G809" s="67" t="str">
        <v>Three-phase oil- immersed outdoor power transformers 40 MVA, 66/11 kV complete with its all accessories as specified.</v>
      </c>
      <c r="H809" s="67" t="str">
        <v>Retention</v>
      </c>
      <c r="I809" s="67" t="str">
        <v>Cash In completion milestone</v>
      </c>
      <c r="J809" s="67" t="str">
        <v>BSKDGNGENGR07</v>
      </c>
      <c r="K809" s="67" t="str">
        <v>BSKDGNGENGR07</v>
      </c>
      <c r="L809" s="68">
        <v>46483</v>
      </c>
      <c r="M809" s="68">
        <v>46483</v>
      </c>
      <c r="N809" s="67" t="str">
        <v>Project Completion</v>
      </c>
      <c r="O809" s="67" t="str">
        <v>Project Completion</v>
      </c>
    </row>
    <row r="810">
      <c r="A810" s="69" t="str">
        <v>Matched</v>
      </c>
      <c r="B810" s="67" t="str">
        <v>Cash In</v>
      </c>
      <c r="C810" s="67" t="str">
        <v>DEMO 220-66-11 kV G Cash in EGP</v>
      </c>
      <c r="D810" s="67" t="str">
        <v>EGP</v>
      </c>
      <c r="E810" s="67">
        <v>44</v>
      </c>
      <c r="F810" s="67" t="str">
        <v>ELECTRICAL WORKS / Main BOQ / 40 MVA Transformer</v>
      </c>
      <c r="G810" s="67" t="str">
        <v>Automatic voltage regulator (complete system) as specified.</v>
      </c>
      <c r="H810" s="67" t="str">
        <v>Advanced Payment</v>
      </c>
      <c r="I810" s="67" t="str">
        <v>Cash In Advance Payment by currency</v>
      </c>
      <c r="J810" s="67" t="str">
        <v>BSKDGNGENGR03</v>
      </c>
      <c r="K810" s="67" t="str">
        <v>BSKDGNGENGR03</v>
      </c>
      <c r="L810" s="68">
        <v>46026</v>
      </c>
      <c r="M810" s="68">
        <v>46026</v>
      </c>
      <c r="N810" s="67" t="str">
        <v>Advanced Payment Local</v>
      </c>
      <c r="O810" s="67" t="str">
        <v>Advanced Payment Local</v>
      </c>
    </row>
    <row r="811">
      <c r="A811" s="71" t="str">
        <v>Blank - Needs Review</v>
      </c>
      <c r="B811" s="67" t="str">
        <v>Cash In</v>
      </c>
      <c r="C811" s="67" t="str">
        <v>DEMO 220-66-11 kV G Cash in EGP</v>
      </c>
      <c r="D811" s="67" t="str">
        <v>EGP</v>
      </c>
      <c r="E811" s="67">
        <v>45</v>
      </c>
      <c r="F811" s="67" t="str">
        <v>ELECTRICAL WORKS / Main BOQ / 40 MVA Transformer</v>
      </c>
      <c r="G811" s="67" t="str">
        <v>Automatic voltage regulator (complete system) as specified.</v>
      </c>
      <c r="H811" s="67" t="str">
        <v>Site Delivery EGP</v>
      </c>
      <c r="I811" s="67" t="str">
        <v>No confident rule match</v>
      </c>
      <c r="J811" s="67" t="str">
        <v/>
      </c>
      <c r="K811" s="67" t="str">
        <v/>
      </c>
      <c r="L811" s="68" t="str">
        <v/>
      </c>
      <c r="M811" s="68" t="str">
        <v/>
      </c>
      <c r="N811" s="67" t="str">
        <v/>
      </c>
      <c r="O811" s="67" t="str">
        <v/>
      </c>
    </row>
    <row r="812">
      <c r="A812" s="69" t="str">
        <v>Matched</v>
      </c>
      <c r="B812" s="67" t="str">
        <v>Cash In</v>
      </c>
      <c r="C812" s="67" t="str">
        <v>DEMO 220-66-11 kV G Cash in EGP</v>
      </c>
      <c r="D812" s="67" t="str">
        <v>EGP</v>
      </c>
      <c r="E812" s="67">
        <v>46</v>
      </c>
      <c r="F812" s="67" t="str">
        <v>ELECTRICAL WORKS / Main BOQ / 40 MVA Transformer</v>
      </c>
      <c r="G812" s="67" t="str">
        <v>Automatic voltage regulator (complete system) as specified.</v>
      </c>
      <c r="H812" s="67" t="str">
        <v>Retention</v>
      </c>
      <c r="I812" s="67" t="str">
        <v>Cash In completion milestone</v>
      </c>
      <c r="J812" s="67" t="str">
        <v>BSKDGNGENGR07</v>
      </c>
      <c r="K812" s="67" t="str">
        <v>BSKDGNGENGR07</v>
      </c>
      <c r="L812" s="68">
        <v>46483</v>
      </c>
      <c r="M812" s="68">
        <v>46483</v>
      </c>
      <c r="N812" s="67" t="str">
        <v>Project Completion</v>
      </c>
      <c r="O812" s="67" t="str">
        <v>Project Completion</v>
      </c>
    </row>
    <row r="813">
      <c r="A813" s="69" t="str">
        <v>Matched</v>
      </c>
      <c r="B813" s="67" t="str">
        <v>Cash In</v>
      </c>
      <c r="C813" s="67" t="str">
        <v>DEMO 220-66-11 kV G Cash in EGP</v>
      </c>
      <c r="D813" s="67" t="str">
        <v>EGP</v>
      </c>
      <c r="E813" s="67">
        <v>48</v>
      </c>
      <c r="F813" s="67" t="str">
        <v>ELECTRICAL WORKS / Main BOQ / 40 MVA Transformer</v>
      </c>
      <c r="G813" s="67" t="str">
        <v>On-load tap changers (OLTC) for the above transformers</v>
      </c>
      <c r="H813" s="67" t="str">
        <v>Advanced Payment</v>
      </c>
      <c r="I813" s="67" t="str">
        <v>Cash In Advance Payment by currency</v>
      </c>
      <c r="J813" s="67" t="str">
        <v>BSKDGNGENGR03</v>
      </c>
      <c r="K813" s="67" t="str">
        <v>BSKDGNGENGR03</v>
      </c>
      <c r="L813" s="68">
        <v>46026</v>
      </c>
      <c r="M813" s="68">
        <v>46026</v>
      </c>
      <c r="N813" s="67" t="str">
        <v>Advanced Payment Local</v>
      </c>
      <c r="O813" s="67" t="str">
        <v>Advanced Payment Local</v>
      </c>
    </row>
    <row r="814">
      <c r="A814" s="71" t="str">
        <v>Blank - Needs Review</v>
      </c>
      <c r="B814" s="67" t="str">
        <v>Cash In</v>
      </c>
      <c r="C814" s="67" t="str">
        <v>DEMO 220-66-11 kV G Cash in EGP</v>
      </c>
      <c r="D814" s="67" t="str">
        <v>EGP</v>
      </c>
      <c r="E814" s="67">
        <v>49</v>
      </c>
      <c r="F814" s="67" t="str">
        <v>ELECTRICAL WORKS / Main BOQ / 40 MVA Transformer</v>
      </c>
      <c r="G814" s="67" t="str">
        <v>On-load tap changers (OLTC) for the above transformers</v>
      </c>
      <c r="H814" s="67" t="str">
        <v>Site Delivery EGP</v>
      </c>
      <c r="I814" s="67" t="str">
        <v>No confident rule match</v>
      </c>
      <c r="J814" s="67" t="str">
        <v/>
      </c>
      <c r="K814" s="67" t="str">
        <v/>
      </c>
      <c r="L814" s="68" t="str">
        <v/>
      </c>
      <c r="M814" s="68" t="str">
        <v/>
      </c>
      <c r="N814" s="67" t="str">
        <v/>
      </c>
      <c r="O814" s="67" t="str">
        <v/>
      </c>
    </row>
    <row r="815">
      <c r="A815" s="69" t="str">
        <v>Matched</v>
      </c>
      <c r="B815" s="67" t="str">
        <v>Cash In</v>
      </c>
      <c r="C815" s="67" t="str">
        <v>DEMO 220-66-11 kV G Cash in EGP</v>
      </c>
      <c r="D815" s="67" t="str">
        <v>EGP</v>
      </c>
      <c r="E815" s="67">
        <v>50</v>
      </c>
      <c r="F815" s="67" t="str">
        <v>ELECTRICAL WORKS / Main BOQ / 40 MVA Transformer</v>
      </c>
      <c r="G815" s="67" t="str">
        <v>On-load tap changers (OLTC) for the above transformers</v>
      </c>
      <c r="H815" s="67" t="str">
        <v>Retention</v>
      </c>
      <c r="I815" s="67" t="str">
        <v>Cash In completion milestone</v>
      </c>
      <c r="J815" s="67" t="str">
        <v>BSKDGNGENGR07</v>
      </c>
      <c r="K815" s="67" t="str">
        <v>BSKDGNGENGR07</v>
      </c>
      <c r="L815" s="68">
        <v>46483</v>
      </c>
      <c r="M815" s="68">
        <v>46483</v>
      </c>
      <c r="N815" s="67" t="str">
        <v>Project Completion</v>
      </c>
      <c r="O815" s="67" t="str">
        <v>Project Completion</v>
      </c>
    </row>
    <row r="816">
      <c r="A816" s="69" t="str">
        <v>Matched</v>
      </c>
      <c r="B816" s="67" t="str">
        <v>Cash In</v>
      </c>
      <c r="C816" s="67" t="str">
        <v>DEMO 220-66-11 kV G Cash in EGP</v>
      </c>
      <c r="D816" s="67" t="str">
        <v>EGP</v>
      </c>
      <c r="E816" s="67">
        <v>52</v>
      </c>
      <c r="F816" s="67" t="str">
        <v>ELECTRICAL WORKS / Main BOQ / 40 MVA Transformer</v>
      </c>
      <c r="G816" s="67" t="str">
        <v>On-line early fault detection with its all accessories as specified.</v>
      </c>
      <c r="H816" s="67" t="str">
        <v>Advanced Payment</v>
      </c>
      <c r="I816" s="67" t="str">
        <v>Cash In Advance Payment by currency</v>
      </c>
      <c r="J816" s="67" t="str">
        <v>BSKDGNGENGR03</v>
      </c>
      <c r="K816" s="67" t="str">
        <v>BSKDGNGENGR03</v>
      </c>
      <c r="L816" s="68">
        <v>46026</v>
      </c>
      <c r="M816" s="68">
        <v>46026</v>
      </c>
      <c r="N816" s="67" t="str">
        <v>Advanced Payment Local</v>
      </c>
      <c r="O816" s="67" t="str">
        <v>Advanced Payment Local</v>
      </c>
    </row>
    <row r="817">
      <c r="A817" s="69" t="str">
        <v>Matched</v>
      </c>
      <c r="B817" s="67" t="str">
        <v>Cash In</v>
      </c>
      <c r="C817" s="67" t="str">
        <v>DEMO 220-66-11 kV G Cash in EGP</v>
      </c>
      <c r="D817" s="67" t="str">
        <v>EGP</v>
      </c>
      <c r="E817" s="67">
        <v>53</v>
      </c>
      <c r="F817" s="67" t="str">
        <v>ELECTRICAL WORKS / Main BOQ / 40 MVA Transformer</v>
      </c>
      <c r="G817" s="67" t="str">
        <v>On-line early fault detection with its all accessories as specified.</v>
      </c>
      <c r="H817" s="67" t="str">
        <v>Site Delivery EGP</v>
      </c>
      <c r="I817" s="67" t="str">
        <v>Cash In delivery meaning match</v>
      </c>
      <c r="J817" s="67" t="str">
        <v>BSPRELGENT705</v>
      </c>
      <c r="K817" s="67" t="str">
        <v>BSPRELGENT705</v>
      </c>
      <c r="L817" s="68">
        <v>46274</v>
      </c>
      <c r="M817" s="68">
        <v>46274</v>
      </c>
      <c r="N817" s="67" t="str">
        <v>Delivery to Site  - Three phase transformer 175 MVA with all accessories.</v>
      </c>
      <c r="O817" s="67" t="str">
        <v>Delivery to Site  - Three phase transformer 175 MVA with all accessories.</v>
      </c>
    </row>
    <row r="818">
      <c r="A818" s="69" t="str">
        <v>Matched</v>
      </c>
      <c r="B818" s="67" t="str">
        <v>Cash In</v>
      </c>
      <c r="C818" s="67" t="str">
        <v>DEMO 220-66-11 kV G Cash in EGP</v>
      </c>
      <c r="D818" s="67" t="str">
        <v>EGP</v>
      </c>
      <c r="E818" s="67">
        <v>54</v>
      </c>
      <c r="F818" s="67" t="str">
        <v>ELECTRICAL WORKS / Main BOQ / 40 MVA Transformer</v>
      </c>
      <c r="G818" s="67" t="str">
        <v>On-line early fault detection with its all accessories as specified.</v>
      </c>
      <c r="H818" s="67" t="str">
        <v>Retention</v>
      </c>
      <c r="I818" s="67" t="str">
        <v>Cash In completion milestone</v>
      </c>
      <c r="J818" s="67" t="str">
        <v>BSKDGNGENGR07</v>
      </c>
      <c r="K818" s="67" t="str">
        <v>BSKDGNGENGR07</v>
      </c>
      <c r="L818" s="68">
        <v>46483</v>
      </c>
      <c r="M818" s="68">
        <v>46483</v>
      </c>
      <c r="N818" s="67" t="str">
        <v>Project Completion</v>
      </c>
      <c r="O818" s="67" t="str">
        <v>Project Completion</v>
      </c>
    </row>
    <row r="819">
      <c r="A819" s="69" t="str">
        <v>Matched</v>
      </c>
      <c r="B819" s="67" t="str">
        <v>Cash In</v>
      </c>
      <c r="C819" s="67" t="str">
        <v>DEMO 220-66-11 kV G Cash in EGP</v>
      </c>
      <c r="D819" s="67" t="str">
        <v>EGP</v>
      </c>
      <c r="E819" s="67">
        <v>57</v>
      </c>
      <c r="F819" s="67" t="str">
        <v>ELECTRICAL WORKS / Main BOQ / Fire Fighting System</v>
      </c>
      <c r="G819" s="67" t="str">
        <v>Firefighting system covering the existing and the future one transformer as specified.</v>
      </c>
      <c r="H819" s="67" t="str">
        <v>Advanced Payment</v>
      </c>
      <c r="I819" s="67" t="str">
        <v>Cash In Advance Payment by currency</v>
      </c>
      <c r="J819" s="67" t="str">
        <v>BSKDGNGENGR03</v>
      </c>
      <c r="K819" s="67" t="str">
        <v>BSKDGNGENGR03</v>
      </c>
      <c r="L819" s="68">
        <v>46026</v>
      </c>
      <c r="M819" s="68">
        <v>46026</v>
      </c>
      <c r="N819" s="67" t="str">
        <v>Advanced Payment Local</v>
      </c>
      <c r="O819" s="67" t="str">
        <v>Advanced Payment Local</v>
      </c>
    </row>
    <row r="820">
      <c r="A820" s="71" t="str">
        <v>Blank - Needs Review</v>
      </c>
      <c r="B820" s="67" t="str">
        <v>Cash In</v>
      </c>
      <c r="C820" s="67" t="str">
        <v>DEMO 220-66-11 kV G Cash in EGP</v>
      </c>
      <c r="D820" s="67" t="str">
        <v>EGP</v>
      </c>
      <c r="E820" s="67">
        <v>58</v>
      </c>
      <c r="F820" s="67" t="str">
        <v>ELECTRICAL WORKS / Main BOQ / Fire Fighting System</v>
      </c>
      <c r="G820" s="67" t="str">
        <v>Firefighting system covering the existing and the future one transformer as specified.</v>
      </c>
      <c r="H820" s="67" t="str">
        <v>Site Delivery EGP</v>
      </c>
      <c r="I820" s="67" t="str">
        <v>No confident rule match</v>
      </c>
      <c r="J820" s="67" t="str">
        <v/>
      </c>
      <c r="K820" s="67" t="str">
        <v/>
      </c>
      <c r="L820" s="68" t="str">
        <v/>
      </c>
      <c r="M820" s="68" t="str">
        <v/>
      </c>
      <c r="N820" s="67" t="str">
        <v/>
      </c>
      <c r="O820" s="67" t="str">
        <v/>
      </c>
    </row>
    <row r="821">
      <c r="A821" s="69" t="str">
        <v>Matched</v>
      </c>
      <c r="B821" s="67" t="str">
        <v>Cash In</v>
      </c>
      <c r="C821" s="67" t="str">
        <v>DEMO 220-66-11 kV G Cash in EGP</v>
      </c>
      <c r="D821" s="67" t="str">
        <v>EGP</v>
      </c>
      <c r="E821" s="67">
        <v>59</v>
      </c>
      <c r="F821" s="67" t="str">
        <v>ELECTRICAL WORKS / Main BOQ / Fire Fighting System</v>
      </c>
      <c r="G821" s="67" t="str">
        <v>Firefighting system covering the existing and the future one transformer as specified.</v>
      </c>
      <c r="H821" s="67" t="str">
        <v>Retention</v>
      </c>
      <c r="I821" s="67" t="str">
        <v>Cash In completion milestone</v>
      </c>
      <c r="J821" s="67" t="str">
        <v>BSKDGNGENGR07</v>
      </c>
      <c r="K821" s="67" t="str">
        <v>BSKDGNGENGR07</v>
      </c>
      <c r="L821" s="68">
        <v>46483</v>
      </c>
      <c r="M821" s="68">
        <v>46483</v>
      </c>
      <c r="N821" s="67" t="str">
        <v>Project Completion</v>
      </c>
      <c r="O821" s="67" t="str">
        <v>Project Completion</v>
      </c>
    </row>
    <row r="822">
      <c r="A822" s="69" t="str">
        <v>Matched</v>
      </c>
      <c r="B822" s="67" t="str">
        <v>Cash In</v>
      </c>
      <c r="C822" s="67" t="str">
        <v>DEMO 220-66-11 kV G Cash in EGP</v>
      </c>
      <c r="D822" s="67" t="str">
        <v>EGP</v>
      </c>
      <c r="E822" s="67">
        <v>62</v>
      </c>
      <c r="F822" s="67" t="str">
        <v>ELECTRICAL WORKS / Main BOQ / Outdoor Equipment</v>
      </c>
      <c r="G822" s="67" t="str">
        <v>Single phase current transformer (1500-3000/1/1A) for the neutral point at 11 kV side of 40 MVA Power Transformers as specified.</v>
      </c>
      <c r="H822" s="67" t="str">
        <v>Advanced Payment</v>
      </c>
      <c r="I822" s="67" t="str">
        <v>Cash In Advance Payment by currency</v>
      </c>
      <c r="J822" s="67" t="str">
        <v>BSKDGNGENGR03</v>
      </c>
      <c r="K822" s="67" t="str">
        <v>BSKDGNGENGR03</v>
      </c>
      <c r="L822" s="68">
        <v>46026</v>
      </c>
      <c r="M822" s="68">
        <v>46026</v>
      </c>
      <c r="N822" s="67" t="str">
        <v>Advanced Payment Local</v>
      </c>
      <c r="O822" s="67" t="str">
        <v>Advanced Payment Local</v>
      </c>
    </row>
    <row r="823">
      <c r="A823" s="69" t="str">
        <v>Matched</v>
      </c>
      <c r="B823" s="67" t="str">
        <v>Cash In</v>
      </c>
      <c r="C823" s="67" t="str">
        <v>DEMO 220-66-11 kV G Cash in EGP</v>
      </c>
      <c r="D823" s="67" t="str">
        <v>EGP</v>
      </c>
      <c r="E823" s="67">
        <v>63</v>
      </c>
      <c r="F823" s="67" t="str">
        <v>ELECTRICAL WORKS / Main BOQ / Outdoor Equipment</v>
      </c>
      <c r="G823" s="67" t="str">
        <v>Single phase current transformer (1500-3000/1/1A) for the neutral point at 11 kV side of 40 MVA Power Transformers as specified.</v>
      </c>
      <c r="H823" s="67" t="str">
        <v>Site Delivery EGP</v>
      </c>
      <c r="I823" s="67" t="str">
        <v>Cash In Site Delivery item: Current Transformers</v>
      </c>
      <c r="J823" s="67" t="str">
        <v>BSPRELGENCT19</v>
      </c>
      <c r="K823" s="67" t="str">
        <v>BSPRELGENCT19</v>
      </c>
      <c r="L823" s="68">
        <v>46272</v>
      </c>
      <c r="M823" s="68">
        <v>46272</v>
      </c>
      <c r="N823" s="67" t="str">
        <v>Delivery to Site  - Current Transformers</v>
      </c>
      <c r="O823" s="67" t="str">
        <v>Delivery to Site  - Current Transformers</v>
      </c>
    </row>
    <row r="824">
      <c r="A824" s="69" t="str">
        <v>Matched</v>
      </c>
      <c r="B824" s="67" t="str">
        <v>Cash In</v>
      </c>
      <c r="C824" s="67" t="str">
        <v>DEMO 220-66-11 kV G Cash in EGP</v>
      </c>
      <c r="D824" s="67" t="str">
        <v>EGP</v>
      </c>
      <c r="E824" s="67">
        <v>64</v>
      </c>
      <c r="F824" s="67" t="str">
        <v>ELECTRICAL WORKS / Main BOQ / Outdoor Equipment</v>
      </c>
      <c r="G824" s="67" t="str">
        <v>Single phase current transformer (1500-3000/1/1A) for the neutral point at 11 kV side of 40 MVA Power Transformers as specified.</v>
      </c>
      <c r="H824" s="67" t="str">
        <v>Retention</v>
      </c>
      <c r="I824" s="67" t="str">
        <v>Cash In completion milestone</v>
      </c>
      <c r="J824" s="67" t="str">
        <v>BSKDGNGENGR07</v>
      </c>
      <c r="K824" s="67" t="str">
        <v>BSKDGNGENGR07</v>
      </c>
      <c r="L824" s="68">
        <v>46483</v>
      </c>
      <c r="M824" s="68">
        <v>46483</v>
      </c>
      <c r="N824" s="67" t="str">
        <v>Project Completion</v>
      </c>
      <c r="O824" s="67" t="str">
        <v>Project Completion</v>
      </c>
    </row>
    <row r="825">
      <c r="A825" s="69" t="str">
        <v>Matched</v>
      </c>
      <c r="B825" s="67" t="str">
        <v>Cash In</v>
      </c>
      <c r="C825" s="67" t="str">
        <v>DEMO 220-66-11 kV G Cash in EGP</v>
      </c>
      <c r="D825" s="67" t="str">
        <v>EGP</v>
      </c>
      <c r="E825" s="67">
        <v>66</v>
      </c>
      <c r="F825" s="67" t="str">
        <v>ELECTRICAL WORKS / Main BOQ / Outdoor Equipment</v>
      </c>
      <c r="G825" s="67" t="str">
        <v>Single phase disconnector switch (2500A) at 11 kV neutral points as specified.</v>
      </c>
      <c r="H825" s="67" t="str">
        <v>Advanced Payment</v>
      </c>
      <c r="I825" s="67" t="str">
        <v>Cash In Advance Payment by currency</v>
      </c>
      <c r="J825" s="67" t="str">
        <v>BSKDGNGENGR03</v>
      </c>
      <c r="K825" s="67" t="str">
        <v>BSKDGNGENGR03</v>
      </c>
      <c r="L825" s="68">
        <v>46026</v>
      </c>
      <c r="M825" s="68">
        <v>46026</v>
      </c>
      <c r="N825" s="67" t="str">
        <v>Advanced Payment Local</v>
      </c>
      <c r="O825" s="67" t="str">
        <v>Advanced Payment Local</v>
      </c>
    </row>
    <row r="826">
      <c r="A826" s="69" t="str">
        <v>Matched</v>
      </c>
      <c r="B826" s="67" t="str">
        <v>Cash In</v>
      </c>
      <c r="C826" s="67" t="str">
        <v>DEMO 220-66-11 kV G Cash in EGP</v>
      </c>
      <c r="D826" s="67" t="str">
        <v>EGP</v>
      </c>
      <c r="E826" s="67">
        <v>67</v>
      </c>
      <c r="F826" s="67" t="str">
        <v>ELECTRICAL WORKS / Main BOQ / Outdoor Equipment</v>
      </c>
      <c r="G826" s="67" t="str">
        <v>Single phase disconnector switch (2500A) at 11 kV neutral points as specified.</v>
      </c>
      <c r="H826" s="67" t="str">
        <v>Site Delivery EGP</v>
      </c>
      <c r="I826" s="67" t="str">
        <v>Cash In Site Delivery item: Disconnector Switches</v>
      </c>
      <c r="J826" s="67" t="str">
        <v>BSPRELGENDS19</v>
      </c>
      <c r="K826" s="67" t="str">
        <v>BSPRELGENDS19</v>
      </c>
      <c r="L826" s="68">
        <v>46272</v>
      </c>
      <c r="M826" s="68">
        <v>46272</v>
      </c>
      <c r="N826" s="67" t="str">
        <v>Delivery to Site  - Disconnector Switches</v>
      </c>
      <c r="O826" s="67" t="str">
        <v>Delivery to Site  - Disconnector Switches</v>
      </c>
    </row>
    <row r="827">
      <c r="A827" s="69" t="str">
        <v>Matched</v>
      </c>
      <c r="B827" s="67" t="str">
        <v>Cash In</v>
      </c>
      <c r="C827" s="67" t="str">
        <v>DEMO 220-66-11 kV G Cash in EGP</v>
      </c>
      <c r="D827" s="67" t="str">
        <v>EGP</v>
      </c>
      <c r="E827" s="67">
        <v>68</v>
      </c>
      <c r="F827" s="67" t="str">
        <v>ELECTRICAL WORKS / Main BOQ / Outdoor Equipment</v>
      </c>
      <c r="G827" s="67" t="str">
        <v>Single phase disconnector switch (2500A) at 11 kV neutral points as specified.</v>
      </c>
      <c r="H827" s="67" t="str">
        <v>Retention</v>
      </c>
      <c r="I827" s="67" t="str">
        <v>Cash In completion milestone</v>
      </c>
      <c r="J827" s="67" t="str">
        <v>BSKDGNGENGR07</v>
      </c>
      <c r="K827" s="67" t="str">
        <v>BSKDGNGENGR07</v>
      </c>
      <c r="L827" s="68">
        <v>46483</v>
      </c>
      <c r="M827" s="68">
        <v>46483</v>
      </c>
      <c r="N827" s="67" t="str">
        <v>Project Completion</v>
      </c>
      <c r="O827" s="67" t="str">
        <v>Project Completion</v>
      </c>
    </row>
    <row r="828">
      <c r="A828" s="69" t="str">
        <v>Matched</v>
      </c>
      <c r="B828" s="67" t="str">
        <v>Cash In</v>
      </c>
      <c r="C828" s="67" t="str">
        <v>DEMO 220-66-11 kV G Cash in EGP</v>
      </c>
      <c r="D828" s="67" t="str">
        <v>EGP</v>
      </c>
      <c r="E828" s="67">
        <v>70</v>
      </c>
      <c r="F828" s="67" t="str">
        <v>ELECTRICAL WORKS / Main BOQ / Outdoor Equipment</v>
      </c>
      <c r="G828" s="67" t="str">
        <v>Neutral Earthing Resistor (10 Ω, 650A, 30sec) as specified.</v>
      </c>
      <c r="H828" s="67" t="str">
        <v>Advanced Payment</v>
      </c>
      <c r="I828" s="67" t="str">
        <v>Cash In Advance Payment by currency</v>
      </c>
      <c r="J828" s="67" t="str">
        <v>BSKDGNGENGR03</v>
      </c>
      <c r="K828" s="67" t="str">
        <v>BSKDGNGENGR03</v>
      </c>
      <c r="L828" s="68">
        <v>46026</v>
      </c>
      <c r="M828" s="68">
        <v>46026</v>
      </c>
      <c r="N828" s="67" t="str">
        <v>Advanced Payment Local</v>
      </c>
      <c r="O828" s="67" t="str">
        <v>Advanced Payment Local</v>
      </c>
    </row>
    <row r="829">
      <c r="A829" s="69" t="str">
        <v>Matched</v>
      </c>
      <c r="B829" s="67" t="str">
        <v>Cash In</v>
      </c>
      <c r="C829" s="67" t="str">
        <v>DEMO 220-66-11 kV G Cash in EGP</v>
      </c>
      <c r="D829" s="67" t="str">
        <v>EGP</v>
      </c>
      <c r="E829" s="67">
        <v>71</v>
      </c>
      <c r="F829" s="67" t="str">
        <v>ELECTRICAL WORKS / Main BOQ / Outdoor Equipment</v>
      </c>
      <c r="G829" s="67" t="str">
        <v>Neutral Earthing Resistor (10 Ω, 650A, 30sec) as specified.</v>
      </c>
      <c r="H829" s="67" t="str">
        <v>Site Delivery EGP</v>
      </c>
      <c r="I829" s="67" t="str">
        <v>Cash In delivery meaning match</v>
      </c>
      <c r="J829" s="67" t="str">
        <v>BSPRELGENNR05</v>
      </c>
      <c r="K829" s="67" t="str">
        <v>BSPRELGENNR05</v>
      </c>
      <c r="L829" s="68">
        <v>46231</v>
      </c>
      <c r="M829" s="68">
        <v>46231</v>
      </c>
      <c r="N829" s="67" t="str">
        <v>Delivery to Site  - Single phase Earthing resistor,20 Ohm</v>
      </c>
      <c r="O829" s="67" t="str">
        <v>Delivery to Site  - Single phase Earthing resistor,20 Ohm</v>
      </c>
    </row>
    <row r="830">
      <c r="A830" s="69" t="str">
        <v>Matched</v>
      </c>
      <c r="B830" s="67" t="str">
        <v>Cash In</v>
      </c>
      <c r="C830" s="67" t="str">
        <v>DEMO 220-66-11 kV G Cash in EGP</v>
      </c>
      <c r="D830" s="67" t="str">
        <v>EGP</v>
      </c>
      <c r="E830" s="67">
        <v>72</v>
      </c>
      <c r="F830" s="67" t="str">
        <v>ELECTRICAL WORKS / Main BOQ / Outdoor Equipment</v>
      </c>
      <c r="G830" s="67" t="str">
        <v>Neutral Earthing Resistor (10 Ω, 650A, 30sec) as specified.</v>
      </c>
      <c r="H830" s="67" t="str">
        <v>Retention</v>
      </c>
      <c r="I830" s="67" t="str">
        <v>Cash In completion milestone</v>
      </c>
      <c r="J830" s="67" t="str">
        <v>BSKDGNGENGR07</v>
      </c>
      <c r="K830" s="67" t="str">
        <v>BSKDGNGENGR07</v>
      </c>
      <c r="L830" s="68">
        <v>46483</v>
      </c>
      <c r="M830" s="68">
        <v>46483</v>
      </c>
      <c r="N830" s="67" t="str">
        <v>Project Completion</v>
      </c>
      <c r="O830" s="67" t="str">
        <v>Project Completion</v>
      </c>
    </row>
    <row r="831">
      <c r="A831" s="69" t="str">
        <v>Matched</v>
      </c>
      <c r="B831" s="67" t="str">
        <v>Cash In</v>
      </c>
      <c r="C831" s="67" t="str">
        <v>DEMO 220-66-11 kV G Cash in EGP</v>
      </c>
      <c r="D831" s="67" t="str">
        <v>EGP</v>
      </c>
      <c r="E831" s="67">
        <v>74</v>
      </c>
      <c r="F831" s="67" t="str">
        <v>ELECTRICAL WORKS / Main BOQ / Outdoor Equipment</v>
      </c>
      <c r="G831" s="67" t="str">
        <v>Single phase AIS 9kV, 2.5kJ/kV, 10kA surge arresters  at 11 kV neutral points as specified.</v>
      </c>
      <c r="H831" s="67" t="str">
        <v>Advanced Payment</v>
      </c>
      <c r="I831" s="67" t="str">
        <v>Cash In Advance Payment by currency</v>
      </c>
      <c r="J831" s="67" t="str">
        <v>BSKDGNGENGR03</v>
      </c>
      <c r="K831" s="67" t="str">
        <v>BSKDGNGENGR03</v>
      </c>
      <c r="L831" s="68">
        <v>46026</v>
      </c>
      <c r="M831" s="68">
        <v>46026</v>
      </c>
      <c r="N831" s="67" t="str">
        <v>Advanced Payment Local</v>
      </c>
      <c r="O831" s="67" t="str">
        <v>Advanced Payment Local</v>
      </c>
    </row>
    <row r="832">
      <c r="A832" s="71" t="str">
        <v>Blank - Needs Review</v>
      </c>
      <c r="B832" s="67" t="str">
        <v>Cash In</v>
      </c>
      <c r="C832" s="67" t="str">
        <v>DEMO 220-66-11 kV G Cash in EGP</v>
      </c>
      <c r="D832" s="67" t="str">
        <v>EGP</v>
      </c>
      <c r="E832" s="67">
        <v>75</v>
      </c>
      <c r="F832" s="67" t="str">
        <v>ELECTRICAL WORKS / Main BOQ / Outdoor Equipment</v>
      </c>
      <c r="G832" s="67" t="str">
        <v>Single phase AIS 9kV, 2.5kJ/kV, 10kA surge arresters  at 11 kV neutral points as specified.</v>
      </c>
      <c r="H832" s="67" t="str">
        <v>Site Delivery EGP</v>
      </c>
      <c r="I832" s="67" t="str">
        <v>No confident rule match</v>
      </c>
      <c r="J832" s="67" t="str">
        <v/>
      </c>
      <c r="K832" s="67" t="str">
        <v/>
      </c>
      <c r="L832" s="68" t="str">
        <v/>
      </c>
      <c r="M832" s="68" t="str">
        <v/>
      </c>
      <c r="N832" s="67" t="str">
        <v/>
      </c>
      <c r="O832" s="67" t="str">
        <v/>
      </c>
    </row>
    <row r="833">
      <c r="A833" s="69" t="str">
        <v>Matched</v>
      </c>
      <c r="B833" s="67" t="str">
        <v>Cash In</v>
      </c>
      <c r="C833" s="67" t="str">
        <v>DEMO 220-66-11 kV G Cash in EGP</v>
      </c>
      <c r="D833" s="67" t="str">
        <v>EGP</v>
      </c>
      <c r="E833" s="67">
        <v>76</v>
      </c>
      <c r="F833" s="67" t="str">
        <v>ELECTRICAL WORKS / Main BOQ / Outdoor Equipment</v>
      </c>
      <c r="G833" s="67" t="str">
        <v>Single phase AIS 9kV, 2.5kJ/kV, 10kA surge arresters  at 11 kV neutral points as specified.</v>
      </c>
      <c r="H833" s="67" t="str">
        <v>Retention</v>
      </c>
      <c r="I833" s="67" t="str">
        <v>Cash In completion milestone</v>
      </c>
      <c r="J833" s="67" t="str">
        <v>BSKDGNGENGR07</v>
      </c>
      <c r="K833" s="67" t="str">
        <v>BSKDGNGENGR07</v>
      </c>
      <c r="L833" s="68">
        <v>46483</v>
      </c>
      <c r="M833" s="68">
        <v>46483</v>
      </c>
      <c r="N833" s="67" t="str">
        <v>Project Completion</v>
      </c>
      <c r="O833" s="67" t="str">
        <v>Project Completion</v>
      </c>
    </row>
    <row r="834">
      <c r="A834" s="69" t="str">
        <v>Matched</v>
      </c>
      <c r="B834" s="67" t="str">
        <v>Cash In</v>
      </c>
      <c r="C834" s="67" t="str">
        <v>DEMO 220-66-11 kV G Cash in EGP</v>
      </c>
      <c r="D834" s="67" t="str">
        <v>EGP</v>
      </c>
      <c r="E834" s="67">
        <v>78</v>
      </c>
      <c r="F834" s="67" t="str">
        <v>ELECTRICAL WORKS / Main BOQ / Outdoor Equipment</v>
      </c>
      <c r="G834" s="67" t="str">
        <v>Copper connections (conductors), hardware fittings and accessories to connect outdoor equipment (220 kV, 66 kV, 11 kV &amp; neutral points) to GIS bays and transformer bays with all accessories as specified.</v>
      </c>
      <c r="H834" s="67" t="str">
        <v>Advanced Payment</v>
      </c>
      <c r="I834" s="67" t="str">
        <v>Cash In Advance Payment by currency</v>
      </c>
      <c r="J834" s="67" t="str">
        <v>BSKDGNGENGR03</v>
      </c>
      <c r="K834" s="67" t="str">
        <v>BSKDGNGENGR03</v>
      </c>
      <c r="L834" s="68">
        <v>46026</v>
      </c>
      <c r="M834" s="68">
        <v>46026</v>
      </c>
      <c r="N834" s="67" t="str">
        <v>Advanced Payment Local</v>
      </c>
      <c r="O834" s="67" t="str">
        <v>Advanced Payment Local</v>
      </c>
    </row>
    <row r="835">
      <c r="A835" s="69" t="str">
        <v>Matched</v>
      </c>
      <c r="B835" s="67" t="str">
        <v>Cash In</v>
      </c>
      <c r="C835" s="67" t="str">
        <v>DEMO 220-66-11 kV G Cash in EGP</v>
      </c>
      <c r="D835" s="67" t="str">
        <v>EGP</v>
      </c>
      <c r="E835" s="67">
        <v>79</v>
      </c>
      <c r="F835" s="67" t="str">
        <v>ELECTRICAL WORKS / Main BOQ / Outdoor Equipment</v>
      </c>
      <c r="G835" s="67" t="str">
        <v>Copper connections (conductors), hardware fittings and accessories to connect outdoor equipment (220 kV, 66 kV, 11 kV &amp; neutral points) to GIS bays and transformer bays with all accessories as specified.</v>
      </c>
      <c r="H835" s="67" t="str">
        <v>Site Delivery EGP</v>
      </c>
      <c r="I835" s="67" t="str">
        <v>Cash In delivery meaning match</v>
      </c>
      <c r="J835" s="67" t="str">
        <v>BSPRELGENT705</v>
      </c>
      <c r="K835" s="67" t="str">
        <v>BSPRELGENT705</v>
      </c>
      <c r="L835" s="68">
        <v>46274</v>
      </c>
      <c r="M835" s="68">
        <v>46274</v>
      </c>
      <c r="N835" s="67" t="str">
        <v>Delivery to Site  - Three phase transformer 175 MVA with all accessories.</v>
      </c>
      <c r="O835" s="67" t="str">
        <v>Delivery to Site  - Three phase transformer 175 MVA with all accessories.</v>
      </c>
    </row>
    <row r="836">
      <c r="A836" s="69" t="str">
        <v>Matched</v>
      </c>
      <c r="B836" s="67" t="str">
        <v>Cash In</v>
      </c>
      <c r="C836" s="67" t="str">
        <v>DEMO 220-66-11 kV G Cash in EGP</v>
      </c>
      <c r="D836" s="67" t="str">
        <v>EGP</v>
      </c>
      <c r="E836" s="67">
        <v>80</v>
      </c>
      <c r="F836" s="67" t="str">
        <v>ELECTRICAL WORKS / Main BOQ / Outdoor Equipment</v>
      </c>
      <c r="G836" s="67" t="str">
        <v>Copper connections (conductors), hardware fittings and accessories to connect outdoor equipment (220 kV, 66 kV, 11 kV &amp; neutral points) to GIS bays and transformer bays with all accessories as specified.</v>
      </c>
      <c r="H836" s="67" t="str">
        <v>Retention</v>
      </c>
      <c r="I836" s="67" t="str">
        <v>Cash In completion milestone</v>
      </c>
      <c r="J836" s="67" t="str">
        <v>BSKDGNGENGR07</v>
      </c>
      <c r="K836" s="67" t="str">
        <v>BSKDGNGENGR07</v>
      </c>
      <c r="L836" s="68">
        <v>46483</v>
      </c>
      <c r="M836" s="68">
        <v>46483</v>
      </c>
      <c r="N836" s="67" t="str">
        <v>Project Completion</v>
      </c>
      <c r="O836" s="67" t="str">
        <v>Project Completion</v>
      </c>
    </row>
    <row r="837">
      <c r="A837" s="69" t="str">
        <v>Matched</v>
      </c>
      <c r="B837" s="67" t="str">
        <v>Cash In</v>
      </c>
      <c r="C837" s="67" t="str">
        <v>DEMO 220-66-11 kV G Cash in EGP</v>
      </c>
      <c r="D837" s="67" t="str">
        <v>EGP</v>
      </c>
      <c r="E837" s="67">
        <v>83</v>
      </c>
      <c r="F837" s="67" t="str">
        <v>ELECTRICAL WORKS / Main BOQ / MV switchgear</v>
      </c>
      <c r="G837" s="67" t="str">
        <v>Incoming cell (3150A) including cable end boxes associated with its current &amp; voltage transformers, protection, control, measuring and metering, including three single phase voltage transformers as specified</v>
      </c>
      <c r="H837" s="67" t="str">
        <v>Advanced Payment</v>
      </c>
      <c r="I837" s="67" t="str">
        <v>Cash In Advance Payment by currency</v>
      </c>
      <c r="J837" s="67" t="str">
        <v>BSKDGNGENGR03</v>
      </c>
      <c r="K837" s="67" t="str">
        <v>BSKDGNGENGR03</v>
      </c>
      <c r="L837" s="68">
        <v>46026</v>
      </c>
      <c r="M837" s="68">
        <v>46026</v>
      </c>
      <c r="N837" s="67" t="str">
        <v>Advanced Payment Local</v>
      </c>
      <c r="O837" s="67" t="str">
        <v>Advanced Payment Local</v>
      </c>
    </row>
    <row r="838">
      <c r="A838" s="71" t="str">
        <v>Blank - Needs Review</v>
      </c>
      <c r="B838" s="67" t="str">
        <v>Cash In</v>
      </c>
      <c r="C838" s="67" t="str">
        <v>DEMO 220-66-11 kV G Cash in EGP</v>
      </c>
      <c r="D838" s="67" t="str">
        <v>EGP</v>
      </c>
      <c r="E838" s="67">
        <v>84</v>
      </c>
      <c r="F838" s="67" t="str">
        <v>ELECTRICAL WORKS / Main BOQ / MV switchgear</v>
      </c>
      <c r="G838" s="67" t="str">
        <v>Incoming cell (3150A) including cable end boxes associated with its current &amp; voltage transformers, protection, control, measuring and metering, including three single phase voltage transformers as specified</v>
      </c>
      <c r="H838" s="67" t="str">
        <v>Site Delivery EGP</v>
      </c>
      <c r="I838" s="67" t="str">
        <v>No confident rule match</v>
      </c>
      <c r="J838" s="67" t="str">
        <v/>
      </c>
      <c r="K838" s="67" t="str">
        <v/>
      </c>
      <c r="L838" s="68" t="str">
        <v/>
      </c>
      <c r="M838" s="68" t="str">
        <v/>
      </c>
      <c r="N838" s="67" t="str">
        <v/>
      </c>
      <c r="O838" s="67" t="str">
        <v/>
      </c>
    </row>
    <row r="839">
      <c r="A839" s="69" t="str">
        <v>Matched</v>
      </c>
      <c r="B839" s="67" t="str">
        <v>Cash In</v>
      </c>
      <c r="C839" s="67" t="str">
        <v>DEMO 220-66-11 kV G Cash in EGP</v>
      </c>
      <c r="D839" s="67" t="str">
        <v>EGP</v>
      </c>
      <c r="E839" s="67">
        <v>85</v>
      </c>
      <c r="F839" s="67" t="str">
        <v>ELECTRICAL WORKS / Main BOQ / MV switchgear</v>
      </c>
      <c r="G839" s="67" t="str">
        <v>Incoming cell (3150A) including cable end boxes associated with its current &amp; voltage transformers, protection, control, measuring and metering, including three single phase voltage transformers as specified</v>
      </c>
      <c r="H839" s="67" t="str">
        <v>Retention</v>
      </c>
      <c r="I839" s="67" t="str">
        <v>Cash In completion milestone</v>
      </c>
      <c r="J839" s="67" t="str">
        <v>BSKDGNGENGR07</v>
      </c>
      <c r="K839" s="67" t="str">
        <v>BSKDGNGENGR07</v>
      </c>
      <c r="L839" s="68">
        <v>46483</v>
      </c>
      <c r="M839" s="68">
        <v>46483</v>
      </c>
      <c r="N839" s="67" t="str">
        <v>Project Completion</v>
      </c>
      <c r="O839" s="67" t="str">
        <v>Project Completion</v>
      </c>
    </row>
    <row r="840">
      <c r="A840" s="69" t="str">
        <v>Matched</v>
      </c>
      <c r="B840" s="67" t="str">
        <v>Cash In</v>
      </c>
      <c r="C840" s="67" t="str">
        <v>DEMO 220-66-11 kV G Cash in EGP</v>
      </c>
      <c r="D840" s="67" t="str">
        <v>EGP</v>
      </c>
      <c r="E840" s="67">
        <v>87</v>
      </c>
      <c r="F840" s="67" t="str">
        <v>ELECTRICAL WORKS / Main BOQ / MV switchgear</v>
      </c>
      <c r="G840" s="67" t="str">
        <v>Bus riser cell 3150 A, associated with its circuit breaker, protection and metering devices (per each feeder) as specified</v>
      </c>
      <c r="H840" s="67" t="str">
        <v>Advanced Payment</v>
      </c>
      <c r="I840" s="67" t="str">
        <v>Cash In Advance Payment by currency</v>
      </c>
      <c r="J840" s="67" t="str">
        <v>BSKDGNGENGR03</v>
      </c>
      <c r="K840" s="67" t="str">
        <v>BSKDGNGENGR03</v>
      </c>
      <c r="L840" s="68">
        <v>46026</v>
      </c>
      <c r="M840" s="68">
        <v>46026</v>
      </c>
      <c r="N840" s="67" t="str">
        <v>Advanced Payment Local</v>
      </c>
      <c r="O840" s="67" t="str">
        <v>Advanced Payment Local</v>
      </c>
    </row>
    <row r="841">
      <c r="A841" s="71" t="str">
        <v>Blank - Needs Review</v>
      </c>
      <c r="B841" s="67" t="str">
        <v>Cash In</v>
      </c>
      <c r="C841" s="67" t="str">
        <v>DEMO 220-66-11 kV G Cash in EGP</v>
      </c>
      <c r="D841" s="67" t="str">
        <v>EGP</v>
      </c>
      <c r="E841" s="67">
        <v>88</v>
      </c>
      <c r="F841" s="67" t="str">
        <v>ELECTRICAL WORKS / Main BOQ / MV switchgear</v>
      </c>
      <c r="G841" s="67" t="str">
        <v>Bus riser cell 3150 A, associated with its circuit breaker, protection and metering devices (per each feeder) as specified</v>
      </c>
      <c r="H841" s="67" t="str">
        <v>Site Delivery EGP</v>
      </c>
      <c r="I841" s="67" t="str">
        <v>No confident rule match</v>
      </c>
      <c r="J841" s="67" t="str">
        <v/>
      </c>
      <c r="K841" s="67" t="str">
        <v/>
      </c>
      <c r="L841" s="68" t="str">
        <v/>
      </c>
      <c r="M841" s="68" t="str">
        <v/>
      </c>
      <c r="N841" s="67" t="str">
        <v/>
      </c>
      <c r="O841" s="67" t="str">
        <v/>
      </c>
    </row>
    <row r="842">
      <c r="A842" s="69" t="str">
        <v>Matched</v>
      </c>
      <c r="B842" s="67" t="str">
        <v>Cash In</v>
      </c>
      <c r="C842" s="67" t="str">
        <v>DEMO 220-66-11 kV G Cash in EGP</v>
      </c>
      <c r="D842" s="67" t="str">
        <v>EGP</v>
      </c>
      <c r="E842" s="67">
        <v>89</v>
      </c>
      <c r="F842" s="67" t="str">
        <v>ELECTRICAL WORKS / Main BOQ / MV switchgear</v>
      </c>
      <c r="G842" s="67" t="str">
        <v>Bus riser cell 3150 A, associated with its circuit breaker, protection and metering devices (per each feeder) as specified</v>
      </c>
      <c r="H842" s="67" t="str">
        <v>Retention</v>
      </c>
      <c r="I842" s="67" t="str">
        <v>Cash In completion milestone</v>
      </c>
      <c r="J842" s="67" t="str">
        <v>BSKDGNGENGR07</v>
      </c>
      <c r="K842" s="67" t="str">
        <v>BSKDGNGENGR07</v>
      </c>
      <c r="L842" s="68">
        <v>46483</v>
      </c>
      <c r="M842" s="68">
        <v>46483</v>
      </c>
      <c r="N842" s="67" t="str">
        <v>Project Completion</v>
      </c>
      <c r="O842" s="67" t="str">
        <v>Project Completion</v>
      </c>
    </row>
    <row r="843">
      <c r="A843" s="69" t="str">
        <v>Matched</v>
      </c>
      <c r="B843" s="67" t="str">
        <v>Cash In</v>
      </c>
      <c r="C843" s="67" t="str">
        <v>DEMO 220-66-11 kV G Cash in EGP</v>
      </c>
      <c r="D843" s="67" t="str">
        <v>EGP</v>
      </c>
      <c r="E843" s="67">
        <v>91</v>
      </c>
      <c r="F843" s="67" t="str">
        <v>ELECTRICAL WORKS / Main BOQ / MV switchgear</v>
      </c>
      <c r="G843" s="67" t="str">
        <v>Bus coupler cell 3150 A, associated with its circuit breaker, protection and metering devices (per each feeder) as specified</v>
      </c>
      <c r="H843" s="67" t="str">
        <v>Advanced Payment</v>
      </c>
      <c r="I843" s="67" t="str">
        <v>Cash In Advance Payment by currency</v>
      </c>
      <c r="J843" s="67" t="str">
        <v>BSKDGNGENGR03</v>
      </c>
      <c r="K843" s="67" t="str">
        <v>BSKDGNGENGR03</v>
      </c>
      <c r="L843" s="68">
        <v>46026</v>
      </c>
      <c r="M843" s="68">
        <v>46026</v>
      </c>
      <c r="N843" s="67" t="str">
        <v>Advanced Payment Local</v>
      </c>
      <c r="O843" s="67" t="str">
        <v>Advanced Payment Local</v>
      </c>
    </row>
    <row r="844">
      <c r="A844" s="71" t="str">
        <v>Blank - Needs Review</v>
      </c>
      <c r="B844" s="67" t="str">
        <v>Cash In</v>
      </c>
      <c r="C844" s="67" t="str">
        <v>DEMO 220-66-11 kV G Cash in EGP</v>
      </c>
      <c r="D844" s="67" t="str">
        <v>EGP</v>
      </c>
      <c r="E844" s="67">
        <v>92</v>
      </c>
      <c r="F844" s="67" t="str">
        <v>ELECTRICAL WORKS / Main BOQ / MV switchgear</v>
      </c>
      <c r="G844" s="67" t="str">
        <v>Bus coupler cell 3150 A, associated with its circuit breaker, protection and metering devices (per each feeder) as specified</v>
      </c>
      <c r="H844" s="67" t="str">
        <v>Site Delivery EGP</v>
      </c>
      <c r="I844" s="67" t="str">
        <v>No confident rule match</v>
      </c>
      <c r="J844" s="67" t="str">
        <v/>
      </c>
      <c r="K844" s="67" t="str">
        <v/>
      </c>
      <c r="L844" s="68" t="str">
        <v/>
      </c>
      <c r="M844" s="68" t="str">
        <v/>
      </c>
      <c r="N844" s="67" t="str">
        <v/>
      </c>
      <c r="O844" s="67" t="str">
        <v/>
      </c>
    </row>
    <row r="845">
      <c r="A845" s="69" t="str">
        <v>Matched</v>
      </c>
      <c r="B845" s="67" t="str">
        <v>Cash In</v>
      </c>
      <c r="C845" s="67" t="str">
        <v>DEMO 220-66-11 kV G Cash in EGP</v>
      </c>
      <c r="D845" s="67" t="str">
        <v>EGP</v>
      </c>
      <c r="E845" s="67">
        <v>93</v>
      </c>
      <c r="F845" s="67" t="str">
        <v>ELECTRICAL WORKS / Main BOQ / MV switchgear</v>
      </c>
      <c r="G845" s="67" t="str">
        <v>Bus coupler cell 3150 A, associated with its circuit breaker, protection and metering devices (per each feeder) as specified</v>
      </c>
      <c r="H845" s="67" t="str">
        <v>Retention</v>
      </c>
      <c r="I845" s="67" t="str">
        <v>Cash In completion milestone</v>
      </c>
      <c r="J845" s="67" t="str">
        <v>BSKDGNGENGR07</v>
      </c>
      <c r="K845" s="67" t="str">
        <v>BSKDGNGENGR07</v>
      </c>
      <c r="L845" s="68">
        <v>46483</v>
      </c>
      <c r="M845" s="68">
        <v>46483</v>
      </c>
      <c r="N845" s="67" t="str">
        <v>Project Completion</v>
      </c>
      <c r="O845" s="67" t="str">
        <v>Project Completion</v>
      </c>
    </row>
    <row r="846">
      <c r="A846" s="69" t="str">
        <v>Matched</v>
      </c>
      <c r="B846" s="67" t="str">
        <v>Cash In</v>
      </c>
      <c r="C846" s="67" t="str">
        <v>DEMO 220-66-11 kV G Cash in EGP</v>
      </c>
      <c r="D846" s="67" t="str">
        <v>EGP</v>
      </c>
      <c r="E846" s="67">
        <v>95</v>
      </c>
      <c r="F846" s="67" t="str">
        <v>ELECTRICAL WORKS / Main BOQ / MV switchgear</v>
      </c>
      <c r="G846" s="67" t="str">
        <v>Auxiliary transformer cells (1250A) including cable end boxes associated with its current transformers, protection, control, measuring and metering as specified</v>
      </c>
      <c r="H846" s="67" t="str">
        <v>Advanced Payment</v>
      </c>
      <c r="I846" s="67" t="str">
        <v>Cash In Advance Payment by currency</v>
      </c>
      <c r="J846" s="67" t="str">
        <v>BSKDGNGENGR03</v>
      </c>
      <c r="K846" s="67" t="str">
        <v>BSKDGNGENGR03</v>
      </c>
      <c r="L846" s="68">
        <v>46026</v>
      </c>
      <c r="M846" s="68">
        <v>46026</v>
      </c>
      <c r="N846" s="67" t="str">
        <v>Advanced Payment Local</v>
      </c>
      <c r="O846" s="67" t="str">
        <v>Advanced Payment Local</v>
      </c>
    </row>
    <row r="847">
      <c r="A847" s="71" t="str">
        <v>Blank - Needs Review</v>
      </c>
      <c r="B847" s="67" t="str">
        <v>Cash In</v>
      </c>
      <c r="C847" s="67" t="str">
        <v>DEMO 220-66-11 kV G Cash in EGP</v>
      </c>
      <c r="D847" s="67" t="str">
        <v>EGP</v>
      </c>
      <c r="E847" s="67">
        <v>96</v>
      </c>
      <c r="F847" s="67" t="str">
        <v>ELECTRICAL WORKS / Main BOQ / MV switchgear</v>
      </c>
      <c r="G847" s="67" t="str">
        <v>Auxiliary transformer cells (1250A) including cable end boxes associated with its current transformers, protection, control, measuring and metering as specified</v>
      </c>
      <c r="H847" s="67" t="str">
        <v>Site Delivery EGP</v>
      </c>
      <c r="I847" s="67" t="str">
        <v>No confident rule match</v>
      </c>
      <c r="J847" s="67" t="str">
        <v/>
      </c>
      <c r="K847" s="67" t="str">
        <v/>
      </c>
      <c r="L847" s="68" t="str">
        <v/>
      </c>
      <c r="M847" s="68" t="str">
        <v/>
      </c>
      <c r="N847" s="67" t="str">
        <v/>
      </c>
      <c r="O847" s="67" t="str">
        <v/>
      </c>
    </row>
    <row r="848">
      <c r="A848" s="69" t="str">
        <v>Matched</v>
      </c>
      <c r="B848" s="67" t="str">
        <v>Cash In</v>
      </c>
      <c r="C848" s="67" t="str">
        <v>DEMO 220-66-11 kV G Cash in EGP</v>
      </c>
      <c r="D848" s="67" t="str">
        <v>EGP</v>
      </c>
      <c r="E848" s="67">
        <v>97</v>
      </c>
      <c r="F848" s="67" t="str">
        <v>ELECTRICAL WORKS / Main BOQ / MV switchgear</v>
      </c>
      <c r="G848" s="67" t="str">
        <v>Auxiliary transformer cells (1250A) including cable end boxes associated with its current transformers, protection, control, measuring and metering as specified</v>
      </c>
      <c r="H848" s="67" t="str">
        <v>Retention</v>
      </c>
      <c r="I848" s="67" t="str">
        <v>Cash In completion milestone</v>
      </c>
      <c r="J848" s="67" t="str">
        <v>BSKDGNGENGR07</v>
      </c>
      <c r="K848" s="67" t="str">
        <v>BSKDGNGENGR07</v>
      </c>
      <c r="L848" s="68">
        <v>46483</v>
      </c>
      <c r="M848" s="68">
        <v>46483</v>
      </c>
      <c r="N848" s="67" t="str">
        <v>Project Completion</v>
      </c>
      <c r="O848" s="67" t="str">
        <v>Project Completion</v>
      </c>
    </row>
    <row r="849">
      <c r="A849" s="69" t="str">
        <v>Matched</v>
      </c>
      <c r="B849" s="67" t="str">
        <v>Cash In</v>
      </c>
      <c r="C849" s="67" t="str">
        <v>DEMO 220-66-11 kV G Cash in EGP</v>
      </c>
      <c r="D849" s="67" t="str">
        <v>EGP</v>
      </c>
      <c r="E849" s="67">
        <v>99</v>
      </c>
      <c r="F849" s="67" t="str">
        <v>ELECTRICAL WORKS / Main BOQ / MV switchgear</v>
      </c>
      <c r="G849" s="67" t="str">
        <v>Outgoing cells (1250A) including cable end boxes associated with its current transformers, protection, control, measuring and metering as specified.</v>
      </c>
      <c r="H849" s="67" t="str">
        <v>Advanced Payment</v>
      </c>
      <c r="I849" s="67" t="str">
        <v>Cash In Advance Payment by currency</v>
      </c>
      <c r="J849" s="67" t="str">
        <v>BSKDGNGENGR03</v>
      </c>
      <c r="K849" s="67" t="str">
        <v>BSKDGNGENGR03</v>
      </c>
      <c r="L849" s="68">
        <v>46026</v>
      </c>
      <c r="M849" s="68">
        <v>46026</v>
      </c>
      <c r="N849" s="67" t="str">
        <v>Advanced Payment Local</v>
      </c>
      <c r="O849" s="67" t="str">
        <v>Advanced Payment Local</v>
      </c>
    </row>
    <row r="850">
      <c r="A850" s="71" t="str">
        <v>Blank - Needs Review</v>
      </c>
      <c r="B850" s="67" t="str">
        <v>Cash In</v>
      </c>
      <c r="C850" s="67" t="str">
        <v>DEMO 220-66-11 kV G Cash in EGP</v>
      </c>
      <c r="D850" s="67" t="str">
        <v>EGP</v>
      </c>
      <c r="E850" s="67">
        <v>100</v>
      </c>
      <c r="F850" s="67" t="str">
        <v>ELECTRICAL WORKS / Main BOQ / MV switchgear</v>
      </c>
      <c r="G850" s="67" t="str">
        <v>Outgoing cells (1250A) including cable end boxes associated with its current transformers, protection, control, measuring and metering as specified.</v>
      </c>
      <c r="H850" s="67" t="str">
        <v>Site Delivery EGP</v>
      </c>
      <c r="I850" s="67" t="str">
        <v>No confident rule match</v>
      </c>
      <c r="J850" s="67" t="str">
        <v/>
      </c>
      <c r="K850" s="67" t="str">
        <v/>
      </c>
      <c r="L850" s="68" t="str">
        <v/>
      </c>
      <c r="M850" s="68" t="str">
        <v/>
      </c>
      <c r="N850" s="67" t="str">
        <v/>
      </c>
      <c r="O850" s="67" t="str">
        <v/>
      </c>
    </row>
    <row r="851">
      <c r="A851" s="69" t="str">
        <v>Matched</v>
      </c>
      <c r="B851" s="67" t="str">
        <v>Cash In</v>
      </c>
      <c r="C851" s="67" t="str">
        <v>DEMO 220-66-11 kV G Cash in EGP</v>
      </c>
      <c r="D851" s="67" t="str">
        <v>EGP</v>
      </c>
      <c r="E851" s="67">
        <v>101</v>
      </c>
      <c r="F851" s="67" t="str">
        <v>ELECTRICAL WORKS / Main BOQ / MV switchgear</v>
      </c>
      <c r="G851" s="67" t="str">
        <v>Outgoing cells (1250A) including cable end boxes associated with its current transformers, protection, control, measuring and metering as specified.</v>
      </c>
      <c r="H851" s="67" t="str">
        <v>Retention</v>
      </c>
      <c r="I851" s="67" t="str">
        <v>Cash In completion milestone</v>
      </c>
      <c r="J851" s="67" t="str">
        <v>BSKDGNGENGR07</v>
      </c>
      <c r="K851" s="67" t="str">
        <v>BSKDGNGENGR07</v>
      </c>
      <c r="L851" s="68">
        <v>46483</v>
      </c>
      <c r="M851" s="68">
        <v>46483</v>
      </c>
      <c r="N851" s="67" t="str">
        <v>Project Completion</v>
      </c>
      <c r="O851" s="67" t="str">
        <v>Project Completion</v>
      </c>
    </row>
    <row r="852">
      <c r="A852" s="69" t="str">
        <v>Matched</v>
      </c>
      <c r="B852" s="67" t="str">
        <v>Cash In</v>
      </c>
      <c r="C852" s="67" t="str">
        <v>DEMO 220-66-11 kV G Cash in EGP</v>
      </c>
      <c r="D852" s="67" t="str">
        <v>EGP</v>
      </c>
      <c r="E852" s="67">
        <v>103</v>
      </c>
      <c r="F852" s="67" t="str">
        <v>ELECTRICAL WORKS / Main BOQ / MV switchgear</v>
      </c>
      <c r="G852" s="67" t="str">
        <v>Measuring cells associated with three single phase voltage transformer provided with HRC Fuses.</v>
      </c>
      <c r="H852" s="67" t="str">
        <v>Advanced Payment</v>
      </c>
      <c r="I852" s="67" t="str">
        <v>Cash In Advance Payment by currency</v>
      </c>
      <c r="J852" s="67" t="str">
        <v>BSKDGNGENGR03</v>
      </c>
      <c r="K852" s="67" t="str">
        <v>BSKDGNGENGR03</v>
      </c>
      <c r="L852" s="68">
        <v>46026</v>
      </c>
      <c r="M852" s="68">
        <v>46026</v>
      </c>
      <c r="N852" s="67" t="str">
        <v>Advanced Payment Local</v>
      </c>
      <c r="O852" s="67" t="str">
        <v>Advanced Payment Local</v>
      </c>
    </row>
    <row r="853">
      <c r="A853" s="69" t="str">
        <v>Matched</v>
      </c>
      <c r="B853" s="67" t="str">
        <v>Cash In</v>
      </c>
      <c r="C853" s="67" t="str">
        <v>DEMO 220-66-11 kV G Cash in EGP</v>
      </c>
      <c r="D853" s="67" t="str">
        <v>EGP</v>
      </c>
      <c r="E853" s="67">
        <v>104</v>
      </c>
      <c r="F853" s="67" t="str">
        <v>ELECTRICAL WORKS / Main BOQ / MV switchgear</v>
      </c>
      <c r="G853" s="67" t="str">
        <v>Measuring cells associated with three single phase voltage transformer provided with HRC Fuses.</v>
      </c>
      <c r="H853" s="67" t="str">
        <v>Site Delivery EGP</v>
      </c>
      <c r="I853" s="67" t="str">
        <v>Cash In delivery meaning match</v>
      </c>
      <c r="J853" s="67" t="str">
        <v>BSPRELGENT705</v>
      </c>
      <c r="K853" s="67" t="str">
        <v>BSPRELGENT705</v>
      </c>
      <c r="L853" s="68">
        <v>46274</v>
      </c>
      <c r="M853" s="68">
        <v>46274</v>
      </c>
      <c r="N853" s="67" t="str">
        <v>Delivery to Site  - Three phase transformer 175 MVA with all accessories.</v>
      </c>
      <c r="O853" s="67" t="str">
        <v>Delivery to Site  - Three phase transformer 175 MVA with all accessories.</v>
      </c>
    </row>
    <row r="854">
      <c r="A854" s="69" t="str">
        <v>Matched</v>
      </c>
      <c r="B854" s="67" t="str">
        <v>Cash In</v>
      </c>
      <c r="C854" s="67" t="str">
        <v>DEMO 220-66-11 kV G Cash in EGP</v>
      </c>
      <c r="D854" s="67" t="str">
        <v>EGP</v>
      </c>
      <c r="E854" s="67">
        <v>105</v>
      </c>
      <c r="F854" s="67" t="str">
        <v>ELECTRICAL WORKS / Main BOQ / MV switchgear</v>
      </c>
      <c r="G854" s="67" t="str">
        <v>Measuring cells associated with three single phase voltage transformer provided with HRC Fuses.</v>
      </c>
      <c r="H854" s="67" t="str">
        <v>Retention</v>
      </c>
      <c r="I854" s="67" t="str">
        <v>Cash In completion milestone</v>
      </c>
      <c r="J854" s="67" t="str">
        <v>BSKDGNGENGR07</v>
      </c>
      <c r="K854" s="67" t="str">
        <v>BSKDGNGENGR07</v>
      </c>
      <c r="L854" s="68">
        <v>46483</v>
      </c>
      <c r="M854" s="68">
        <v>46483</v>
      </c>
      <c r="N854" s="67" t="str">
        <v>Project Completion</v>
      </c>
      <c r="O854" s="67" t="str">
        <v>Project Completion</v>
      </c>
    </row>
    <row r="855">
      <c r="A855" s="69" t="str">
        <v>Matched</v>
      </c>
      <c r="B855" s="67" t="str">
        <v>Cash In</v>
      </c>
      <c r="C855" s="67" t="str">
        <v>DEMO 220-66-11 kV G Cash in EGP</v>
      </c>
      <c r="D855" s="67" t="str">
        <v>EGP</v>
      </c>
      <c r="E855" s="67">
        <v>107</v>
      </c>
      <c r="F855" s="67" t="str">
        <v>ELECTRICAL WORKS / Main BOQ / MV switchgear</v>
      </c>
      <c r="G855" s="67" t="str">
        <v>Single phase 12 kV surge arrester for bus sections as specified</v>
      </c>
      <c r="H855" s="67" t="str">
        <v>Advanced Payment</v>
      </c>
      <c r="I855" s="67" t="str">
        <v>Cash In Advance Payment by currency</v>
      </c>
      <c r="J855" s="67" t="str">
        <v>BSKDGNGENGR03</v>
      </c>
      <c r="K855" s="67" t="str">
        <v>BSKDGNGENGR03</v>
      </c>
      <c r="L855" s="68">
        <v>46026</v>
      </c>
      <c r="M855" s="68">
        <v>46026</v>
      </c>
      <c r="N855" s="67" t="str">
        <v>Advanced Payment Local</v>
      </c>
      <c r="O855" s="67" t="str">
        <v>Advanced Payment Local</v>
      </c>
    </row>
    <row r="856">
      <c r="A856" s="71" t="str">
        <v>Blank - Needs Review</v>
      </c>
      <c r="B856" s="67" t="str">
        <v>Cash In</v>
      </c>
      <c r="C856" s="67" t="str">
        <v>DEMO 220-66-11 kV G Cash in EGP</v>
      </c>
      <c r="D856" s="67" t="str">
        <v>EGP</v>
      </c>
      <c r="E856" s="67">
        <v>108</v>
      </c>
      <c r="F856" s="67" t="str">
        <v>ELECTRICAL WORKS / Main BOQ / MV switchgear</v>
      </c>
      <c r="G856" s="67" t="str">
        <v>Single phase 12 kV surge arrester for bus sections as specified</v>
      </c>
      <c r="H856" s="67" t="str">
        <v>Site Delivery EGP</v>
      </c>
      <c r="I856" s="67" t="str">
        <v>No confident rule match</v>
      </c>
      <c r="J856" s="67" t="str">
        <v/>
      </c>
      <c r="K856" s="67" t="str">
        <v/>
      </c>
      <c r="L856" s="68" t="str">
        <v/>
      </c>
      <c r="M856" s="68" t="str">
        <v/>
      </c>
      <c r="N856" s="67" t="str">
        <v/>
      </c>
      <c r="O856" s="67" t="str">
        <v/>
      </c>
    </row>
    <row r="857">
      <c r="A857" s="69" t="str">
        <v>Matched</v>
      </c>
      <c r="B857" s="67" t="str">
        <v>Cash In</v>
      </c>
      <c r="C857" s="67" t="str">
        <v>DEMO 220-66-11 kV G Cash in EGP</v>
      </c>
      <c r="D857" s="67" t="str">
        <v>EGP</v>
      </c>
      <c r="E857" s="67">
        <v>109</v>
      </c>
      <c r="F857" s="67" t="str">
        <v>ELECTRICAL WORKS / Main BOQ / MV switchgear</v>
      </c>
      <c r="G857" s="67" t="str">
        <v>Single phase 12 kV surge arrester for bus sections as specified</v>
      </c>
      <c r="H857" s="67" t="str">
        <v>Retention</v>
      </c>
      <c r="I857" s="67" t="str">
        <v>Cash In completion milestone</v>
      </c>
      <c r="J857" s="67" t="str">
        <v>BSKDGNGENGR07</v>
      </c>
      <c r="K857" s="67" t="str">
        <v>BSKDGNGENGR07</v>
      </c>
      <c r="L857" s="68">
        <v>46483</v>
      </c>
      <c r="M857" s="68">
        <v>46483</v>
      </c>
      <c r="N857" s="67" t="str">
        <v>Project Completion</v>
      </c>
      <c r="O857" s="67" t="str">
        <v>Project Completion</v>
      </c>
    </row>
    <row r="858">
      <c r="A858" s="69" t="str">
        <v>Matched</v>
      </c>
      <c r="B858" s="67" t="str">
        <v>Cash In</v>
      </c>
      <c r="C858" s="67" t="str">
        <v>DEMO 220-66-11 kV G Cash in EGP</v>
      </c>
      <c r="D858" s="67" t="str">
        <v>EGP</v>
      </c>
      <c r="E858" s="67">
        <v>111</v>
      </c>
      <c r="F858" s="67" t="str">
        <v>ELECTRICAL WORKS / Main BOQ / MV switchgear</v>
      </c>
      <c r="G858" s="67" t="str">
        <v>Three Single phase bus section as specified</v>
      </c>
      <c r="H858" s="67" t="str">
        <v>Advanced Payment</v>
      </c>
      <c r="I858" s="67" t="str">
        <v>Cash In Advance Payment by currency</v>
      </c>
      <c r="J858" s="67" t="str">
        <v>BSKDGNGENGR03</v>
      </c>
      <c r="K858" s="67" t="str">
        <v>BSKDGNGENGR03</v>
      </c>
      <c r="L858" s="68">
        <v>46026</v>
      </c>
      <c r="M858" s="68">
        <v>46026</v>
      </c>
      <c r="N858" s="67" t="str">
        <v>Advanced Payment Local</v>
      </c>
      <c r="O858" s="67" t="str">
        <v>Advanced Payment Local</v>
      </c>
    </row>
    <row r="859">
      <c r="A859" s="71" t="str">
        <v>Blank - Needs Review</v>
      </c>
      <c r="B859" s="67" t="str">
        <v>Cash In</v>
      </c>
      <c r="C859" s="67" t="str">
        <v>DEMO 220-66-11 kV G Cash in EGP</v>
      </c>
      <c r="D859" s="67" t="str">
        <v>EGP</v>
      </c>
      <c r="E859" s="67">
        <v>112</v>
      </c>
      <c r="F859" s="67" t="str">
        <v>ELECTRICAL WORKS / Main BOQ / MV switchgear</v>
      </c>
      <c r="G859" s="67" t="str">
        <v>Three Single phase bus section as specified</v>
      </c>
      <c r="H859" s="67" t="str">
        <v>Site Delivery EGP</v>
      </c>
      <c r="I859" s="67" t="str">
        <v>No confident rule match</v>
      </c>
      <c r="J859" s="67" t="str">
        <v/>
      </c>
      <c r="K859" s="67" t="str">
        <v/>
      </c>
      <c r="L859" s="68" t="str">
        <v/>
      </c>
      <c r="M859" s="68" t="str">
        <v/>
      </c>
      <c r="N859" s="67" t="str">
        <v/>
      </c>
      <c r="O859" s="67" t="str">
        <v/>
      </c>
    </row>
    <row r="860">
      <c r="A860" s="69" t="str">
        <v>Matched</v>
      </c>
      <c r="B860" s="67" t="str">
        <v>Cash In</v>
      </c>
      <c r="C860" s="67" t="str">
        <v>DEMO 220-66-11 kV G Cash in EGP</v>
      </c>
      <c r="D860" s="67" t="str">
        <v>EGP</v>
      </c>
      <c r="E860" s="67">
        <v>113</v>
      </c>
      <c r="F860" s="67" t="str">
        <v>ELECTRICAL WORKS / Main BOQ / MV switchgear</v>
      </c>
      <c r="G860" s="67" t="str">
        <v>Three Single phase bus section as specified</v>
      </c>
      <c r="H860" s="67" t="str">
        <v>Retention</v>
      </c>
      <c r="I860" s="67" t="str">
        <v>Cash In completion milestone</v>
      </c>
      <c r="J860" s="67" t="str">
        <v>BSKDGNGENGR07</v>
      </c>
      <c r="K860" s="67" t="str">
        <v>BSKDGNGENGR07</v>
      </c>
      <c r="L860" s="68">
        <v>46483</v>
      </c>
      <c r="M860" s="68">
        <v>46483</v>
      </c>
      <c r="N860" s="67" t="str">
        <v>Project Completion</v>
      </c>
      <c r="O860" s="67" t="str">
        <v>Project Completion</v>
      </c>
    </row>
    <row r="861">
      <c r="A861" s="69" t="str">
        <v>Matched</v>
      </c>
      <c r="B861" s="67" t="str">
        <v>Cash In</v>
      </c>
      <c r="C861" s="67" t="str">
        <v>DEMO 220-66-11 kV G Cash in EGP</v>
      </c>
      <c r="D861" s="67" t="str">
        <v>EGP</v>
      </c>
      <c r="E861" s="67">
        <v>115</v>
      </c>
      <c r="F861" s="67" t="str">
        <v>ELECTRICAL WORKS / Main BOQ / MV switchgear</v>
      </c>
      <c r="G861" s="67" t="str">
        <v>11 kV capacitor bank feeder cells 1250 A, associated with its SF6/Vacuum circuit breaker, protection, control, measuring and metering (per each cell) as specified.</v>
      </c>
      <c r="H861" s="67" t="str">
        <v>Advanced Payment</v>
      </c>
      <c r="I861" s="67" t="str">
        <v>Cash In Advance Payment by currency</v>
      </c>
      <c r="J861" s="67" t="str">
        <v>BSKDGNGENGR03</v>
      </c>
      <c r="K861" s="67" t="str">
        <v>BSKDGNGENGR03</v>
      </c>
      <c r="L861" s="68">
        <v>46026</v>
      </c>
      <c r="M861" s="68">
        <v>46026</v>
      </c>
      <c r="N861" s="67" t="str">
        <v>Advanced Payment Local</v>
      </c>
      <c r="O861" s="67" t="str">
        <v>Advanced Payment Local</v>
      </c>
    </row>
    <row r="862">
      <c r="A862" s="71" t="str">
        <v>Blank - Needs Review</v>
      </c>
      <c r="B862" s="67" t="str">
        <v>Cash In</v>
      </c>
      <c r="C862" s="67" t="str">
        <v>DEMO 220-66-11 kV G Cash in EGP</v>
      </c>
      <c r="D862" s="67" t="str">
        <v>EGP</v>
      </c>
      <c r="E862" s="67">
        <v>116</v>
      </c>
      <c r="F862" s="67" t="str">
        <v>ELECTRICAL WORKS / Main BOQ / MV switchgear</v>
      </c>
      <c r="G862" s="67" t="str">
        <v>11 kV capacitor bank feeder cells 1250 A, associated with its SF6/Vacuum circuit breaker, protection, control, measuring and metering (per each cell) as specified.</v>
      </c>
      <c r="H862" s="67" t="str">
        <v>Site Delivery EGP</v>
      </c>
      <c r="I862" s="67" t="str">
        <v>No confident rule match</v>
      </c>
      <c r="J862" s="67" t="str">
        <v/>
      </c>
      <c r="K862" s="67" t="str">
        <v/>
      </c>
      <c r="L862" s="68" t="str">
        <v/>
      </c>
      <c r="M862" s="68" t="str">
        <v/>
      </c>
      <c r="N862" s="67" t="str">
        <v/>
      </c>
      <c r="O862" s="67" t="str">
        <v/>
      </c>
    </row>
    <row r="863">
      <c r="A863" s="69" t="str">
        <v>Matched</v>
      </c>
      <c r="B863" s="67" t="str">
        <v>Cash In</v>
      </c>
      <c r="C863" s="67" t="str">
        <v>DEMO 220-66-11 kV G Cash in EGP</v>
      </c>
      <c r="D863" s="67" t="str">
        <v>EGP</v>
      </c>
      <c r="E863" s="67">
        <v>117</v>
      </c>
      <c r="F863" s="67" t="str">
        <v>ELECTRICAL WORKS / Main BOQ / MV switchgear</v>
      </c>
      <c r="G863" s="67" t="str">
        <v>11 kV capacitor bank feeder cells 1250 A, associated with its SF6/Vacuum circuit breaker, protection, control, measuring and metering (per each cell) as specified.</v>
      </c>
      <c r="H863" s="67" t="str">
        <v>Retention</v>
      </c>
      <c r="I863" s="67" t="str">
        <v>Cash In completion milestone</v>
      </c>
      <c r="J863" s="67" t="str">
        <v>BSKDGNGENGR07</v>
      </c>
      <c r="K863" s="67" t="str">
        <v>BSKDGNGENGR07</v>
      </c>
      <c r="L863" s="68">
        <v>46483</v>
      </c>
      <c r="M863" s="68">
        <v>46483</v>
      </c>
      <c r="N863" s="67" t="str">
        <v>Project Completion</v>
      </c>
      <c r="O863" s="67" t="str">
        <v>Project Completion</v>
      </c>
    </row>
    <row r="864">
      <c r="A864" s="69" t="str">
        <v>Matched</v>
      </c>
      <c r="B864" s="67" t="str">
        <v>Cash In</v>
      </c>
      <c r="C864" s="67" t="str">
        <v>DEMO 220-66-11 kV G Cash in EGP</v>
      </c>
      <c r="D864" s="67" t="str">
        <v>EGP</v>
      </c>
      <c r="E864" s="67">
        <v>119</v>
      </c>
      <c r="F864" s="67" t="str">
        <v>ELECTRICAL WORKS / Main BOQ / MV switchgear</v>
      </c>
      <c r="G864" s="67" t="str">
        <v>Frequency load shedding relays (one per each 11 kV bus section).</v>
      </c>
      <c r="H864" s="67" t="str">
        <v>Advanced Payment</v>
      </c>
      <c r="I864" s="67" t="str">
        <v>Cash In Advance Payment by currency</v>
      </c>
      <c r="J864" s="67" t="str">
        <v>BSKDGNGENGR03</v>
      </c>
      <c r="K864" s="67" t="str">
        <v>BSKDGNGENGR03</v>
      </c>
      <c r="L864" s="68">
        <v>46026</v>
      </c>
      <c r="M864" s="68">
        <v>46026</v>
      </c>
      <c r="N864" s="67" t="str">
        <v>Advanced Payment Local</v>
      </c>
      <c r="O864" s="67" t="str">
        <v>Advanced Payment Local</v>
      </c>
    </row>
    <row r="865">
      <c r="A865" s="71" t="str">
        <v>Blank - Needs Review</v>
      </c>
      <c r="B865" s="67" t="str">
        <v>Cash In</v>
      </c>
      <c r="C865" s="67" t="str">
        <v>DEMO 220-66-11 kV G Cash in EGP</v>
      </c>
      <c r="D865" s="67" t="str">
        <v>EGP</v>
      </c>
      <c r="E865" s="67">
        <v>120</v>
      </c>
      <c r="F865" s="67" t="str">
        <v>ELECTRICAL WORKS / Main BOQ / MV switchgear</v>
      </c>
      <c r="G865" s="67" t="str">
        <v>Frequency load shedding relays (one per each 11 kV bus section).</v>
      </c>
      <c r="H865" s="67" t="str">
        <v>Site Delivery EGP</v>
      </c>
      <c r="I865" s="67" t="str">
        <v>No confident rule match</v>
      </c>
      <c r="J865" s="67" t="str">
        <v/>
      </c>
      <c r="K865" s="67" t="str">
        <v/>
      </c>
      <c r="L865" s="68" t="str">
        <v/>
      </c>
      <c r="M865" s="68" t="str">
        <v/>
      </c>
      <c r="N865" s="67" t="str">
        <v/>
      </c>
      <c r="O865" s="67" t="str">
        <v/>
      </c>
    </row>
    <row r="866">
      <c r="A866" s="69" t="str">
        <v>Matched</v>
      </c>
      <c r="B866" s="67" t="str">
        <v>Cash In</v>
      </c>
      <c r="C866" s="67" t="str">
        <v>DEMO 220-66-11 kV G Cash in EGP</v>
      </c>
      <c r="D866" s="67" t="str">
        <v>EGP</v>
      </c>
      <c r="E866" s="67">
        <v>121</v>
      </c>
      <c r="F866" s="67" t="str">
        <v>ELECTRICAL WORKS / Main BOQ / MV switchgear</v>
      </c>
      <c r="G866" s="67" t="str">
        <v>Frequency load shedding relays (one per each 11 kV bus section).</v>
      </c>
      <c r="H866" s="67" t="str">
        <v>Retention</v>
      </c>
      <c r="I866" s="67" t="str">
        <v>Cash In completion milestone</v>
      </c>
      <c r="J866" s="67" t="str">
        <v>BSKDGNGENGR07</v>
      </c>
      <c r="K866" s="67" t="str">
        <v>BSKDGNGENGR07</v>
      </c>
      <c r="L866" s="68">
        <v>46483</v>
      </c>
      <c r="M866" s="68">
        <v>46483</v>
      </c>
      <c r="N866" s="67" t="str">
        <v>Project Completion</v>
      </c>
      <c r="O866" s="67" t="str">
        <v>Project Completion</v>
      </c>
    </row>
    <row r="867">
      <c r="A867" s="69" t="str">
        <v>Matched</v>
      </c>
      <c r="B867" s="67" t="str">
        <v>Cash In</v>
      </c>
      <c r="C867" s="67" t="str">
        <v>DEMO 220-66-11 kV G Cash in EGP</v>
      </c>
      <c r="D867" s="67" t="str">
        <v>EGP</v>
      </c>
      <c r="E867" s="67">
        <v>124</v>
      </c>
      <c r="F867" s="67" t="str">
        <v>ELECTRICAL WORKS / Main BOQ / Auxiliary Power Equipment</v>
      </c>
      <c r="G867" s="67" t="str">
        <v>500 kVA auxiliary transformer 11 0.4 kV, as specified.</v>
      </c>
      <c r="H867" s="67" t="str">
        <v>Advanced Payment</v>
      </c>
      <c r="I867" s="67" t="str">
        <v>Cash In Advance Payment by currency</v>
      </c>
      <c r="J867" s="67" t="str">
        <v>BSKDGNGENGR03</v>
      </c>
      <c r="K867" s="67" t="str">
        <v>BSKDGNGENGR03</v>
      </c>
      <c r="L867" s="68">
        <v>46026</v>
      </c>
      <c r="M867" s="68">
        <v>46026</v>
      </c>
      <c r="N867" s="67" t="str">
        <v>Advanced Payment Local</v>
      </c>
      <c r="O867" s="67" t="str">
        <v>Advanced Payment Local</v>
      </c>
    </row>
    <row r="868">
      <c r="A868" s="69" t="str">
        <v>Matched</v>
      </c>
      <c r="B868" s="67" t="str">
        <v>Cash In</v>
      </c>
      <c r="C868" s="67" t="str">
        <v>DEMO 220-66-11 kV G Cash in EGP</v>
      </c>
      <c r="D868" s="67" t="str">
        <v>EGP</v>
      </c>
      <c r="E868" s="67">
        <v>125</v>
      </c>
      <c r="F868" s="67" t="str">
        <v>ELECTRICAL WORKS / Main BOQ / Auxiliary Power Equipment</v>
      </c>
      <c r="G868" s="67" t="str">
        <v>500 kVA auxiliary transformer 11 0.4 kV, as specified.</v>
      </c>
      <c r="H868" s="67" t="str">
        <v>Site Delivery EGP</v>
      </c>
      <c r="I868" s="67" t="str">
        <v>Cash In delivery meaning match</v>
      </c>
      <c r="J868" s="67" t="str">
        <v>BSPRELGENAD29</v>
      </c>
      <c r="K868" s="67" t="str">
        <v>BSPRELGENAD29</v>
      </c>
      <c r="L868" s="68">
        <v>46263</v>
      </c>
      <c r="M868" s="68">
        <v>46263</v>
      </c>
      <c r="N868" s="67" t="str">
        <v>Delivery to Site  - 11 KV /0.4KV (500 KVA)  Aux. Transformer</v>
      </c>
      <c r="O868" s="67" t="str">
        <v>Delivery to Site  - 11 KV /0.4KV (500 KVA)  Aux. Transformer</v>
      </c>
    </row>
    <row r="869">
      <c r="A869" s="69" t="str">
        <v>Matched</v>
      </c>
      <c r="B869" s="67" t="str">
        <v>Cash In</v>
      </c>
      <c r="C869" s="67" t="str">
        <v>DEMO 220-66-11 kV G Cash in EGP</v>
      </c>
      <c r="D869" s="67" t="str">
        <v>EGP</v>
      </c>
      <c r="E869" s="67">
        <v>126</v>
      </c>
      <c r="F869" s="67" t="str">
        <v>ELECTRICAL WORKS / Main BOQ / Auxiliary Power Equipment</v>
      </c>
      <c r="G869" s="67" t="str">
        <v>500 kVA auxiliary transformer 11 0.4 kV, as specified.</v>
      </c>
      <c r="H869" s="67" t="str">
        <v>Retention</v>
      </c>
      <c r="I869" s="67" t="str">
        <v>Cash In completion milestone</v>
      </c>
      <c r="J869" s="67" t="str">
        <v>BSKDGNGENGR07</v>
      </c>
      <c r="K869" s="67" t="str">
        <v>BSKDGNGENGR07</v>
      </c>
      <c r="L869" s="68">
        <v>46483</v>
      </c>
      <c r="M869" s="68">
        <v>46483</v>
      </c>
      <c r="N869" s="67" t="str">
        <v>Project Completion</v>
      </c>
      <c r="O869" s="67" t="str">
        <v>Project Completion</v>
      </c>
    </row>
    <row r="870">
      <c r="A870" s="69" t="str">
        <v>Matched</v>
      </c>
      <c r="B870" s="67" t="str">
        <v>Cash In</v>
      </c>
      <c r="C870" s="67" t="str">
        <v>DEMO 220-66-11 kV G Cash in EGP</v>
      </c>
      <c r="D870" s="67" t="str">
        <v>EGP</v>
      </c>
      <c r="E870" s="67">
        <v>128</v>
      </c>
      <c r="F870" s="67" t="str">
        <v>ELECTRICAL WORKS / Main BOQ / Auxiliary Power Equipment</v>
      </c>
      <c r="G870" s="67" t="str">
        <v>L.V. 0.4 kV AC main distribution board and sub distribution panels complete with switches, measuring devices  as specified .</v>
      </c>
      <c r="H870" s="67" t="str">
        <v>Advanced Payment</v>
      </c>
      <c r="I870" s="67" t="str">
        <v>Cash In Advance Payment by currency</v>
      </c>
      <c r="J870" s="67" t="str">
        <v>BSKDGNGENGR03</v>
      </c>
      <c r="K870" s="67" t="str">
        <v>BSKDGNGENGR03</v>
      </c>
      <c r="L870" s="68">
        <v>46026</v>
      </c>
      <c r="M870" s="68">
        <v>46026</v>
      </c>
      <c r="N870" s="67" t="str">
        <v>Advanced Payment Local</v>
      </c>
      <c r="O870" s="67" t="str">
        <v>Advanced Payment Local</v>
      </c>
    </row>
    <row r="871">
      <c r="A871" s="71" t="str">
        <v>Blank - Needs Review</v>
      </c>
      <c r="B871" s="67" t="str">
        <v>Cash In</v>
      </c>
      <c r="C871" s="67" t="str">
        <v>DEMO 220-66-11 kV G Cash in EGP</v>
      </c>
      <c r="D871" s="67" t="str">
        <v>EGP</v>
      </c>
      <c r="E871" s="67">
        <v>129</v>
      </c>
      <c r="F871" s="67" t="str">
        <v>ELECTRICAL WORKS / Main BOQ / Auxiliary Power Equipment</v>
      </c>
      <c r="G871" s="67" t="str">
        <v>L.V. 0.4 kV AC main distribution board and sub distribution panels complete with switches, measuring devices  as specified .</v>
      </c>
      <c r="H871" s="67" t="str">
        <v>Site Delivery EGP</v>
      </c>
      <c r="I871" s="67" t="str">
        <v>No confident rule match</v>
      </c>
      <c r="J871" s="67" t="str">
        <v/>
      </c>
      <c r="K871" s="67" t="str">
        <v/>
      </c>
      <c r="L871" s="68" t="str">
        <v/>
      </c>
      <c r="M871" s="68" t="str">
        <v/>
      </c>
      <c r="N871" s="67" t="str">
        <v/>
      </c>
      <c r="O871" s="67" t="str">
        <v/>
      </c>
    </row>
    <row r="872">
      <c r="A872" s="69" t="str">
        <v>Matched</v>
      </c>
      <c r="B872" s="67" t="str">
        <v>Cash In</v>
      </c>
      <c r="C872" s="67" t="str">
        <v>DEMO 220-66-11 kV G Cash in EGP</v>
      </c>
      <c r="D872" s="67" t="str">
        <v>EGP</v>
      </c>
      <c r="E872" s="67">
        <v>130</v>
      </c>
      <c r="F872" s="67" t="str">
        <v>ELECTRICAL WORKS / Main BOQ / Auxiliary Power Equipment</v>
      </c>
      <c r="G872" s="67" t="str">
        <v>L.V. 0.4 kV AC main distribution board and sub distribution panels complete with switches, measuring devices  as specified .</v>
      </c>
      <c r="H872" s="67" t="str">
        <v>Retention</v>
      </c>
      <c r="I872" s="67" t="str">
        <v>Cash In completion milestone</v>
      </c>
      <c r="J872" s="67" t="str">
        <v>BSKDGNGENGR07</v>
      </c>
      <c r="K872" s="67" t="str">
        <v>BSKDGNGENGR07</v>
      </c>
      <c r="L872" s="68">
        <v>46483</v>
      </c>
      <c r="M872" s="68">
        <v>46483</v>
      </c>
      <c r="N872" s="67" t="str">
        <v>Project Completion</v>
      </c>
      <c r="O872" s="67" t="str">
        <v>Project Completion</v>
      </c>
    </row>
    <row r="873">
      <c r="A873" s="69" t="str">
        <v>Matched</v>
      </c>
      <c r="B873" s="67" t="str">
        <v>Cash In</v>
      </c>
      <c r="C873" s="67" t="str">
        <v>DEMO 220-66-11 kV G Cash in EGP</v>
      </c>
      <c r="D873" s="67" t="str">
        <v>EGP</v>
      </c>
      <c r="E873" s="67">
        <v>132</v>
      </c>
      <c r="F873" s="67" t="str">
        <v>ELECTRICAL WORKS / Main BOQ / Auxiliary Power Equipment</v>
      </c>
      <c r="G873" s="67" t="str">
        <v>Charger rectifier set complete with it s dropper diodes, CB …etc.</v>
      </c>
      <c r="H873" s="67" t="str">
        <v>Advanced Payment</v>
      </c>
      <c r="I873" s="67" t="str">
        <v>Cash In Advance Payment by currency</v>
      </c>
      <c r="J873" s="67" t="str">
        <v>BSKDGNGENGR03</v>
      </c>
      <c r="K873" s="67" t="str">
        <v>BSKDGNGENGR03</v>
      </c>
      <c r="L873" s="68">
        <v>46026</v>
      </c>
      <c r="M873" s="68">
        <v>46026</v>
      </c>
      <c r="N873" s="67" t="str">
        <v>Advanced Payment Local</v>
      </c>
      <c r="O873" s="67" t="str">
        <v>Advanced Payment Local</v>
      </c>
    </row>
    <row r="874">
      <c r="A874" s="71" t="str">
        <v>Blank - Needs Review</v>
      </c>
      <c r="B874" s="67" t="str">
        <v>Cash In</v>
      </c>
      <c r="C874" s="67" t="str">
        <v>DEMO 220-66-11 kV G Cash in EGP</v>
      </c>
      <c r="D874" s="67" t="str">
        <v>EGP</v>
      </c>
      <c r="E874" s="67">
        <v>133</v>
      </c>
      <c r="F874" s="67" t="str">
        <v>ELECTRICAL WORKS / Main BOQ / Auxiliary Power Equipment</v>
      </c>
      <c r="G874" s="67" t="str">
        <v>Charger rectifier set complete with it s dropper diodes, CB …etc.</v>
      </c>
      <c r="H874" s="67" t="str">
        <v>Site Delivery EGP</v>
      </c>
      <c r="I874" s="67" t="str">
        <v>No confident rule match</v>
      </c>
      <c r="J874" s="67" t="str">
        <v/>
      </c>
      <c r="K874" s="67" t="str">
        <v/>
      </c>
      <c r="L874" s="68" t="str">
        <v/>
      </c>
      <c r="M874" s="68" t="str">
        <v/>
      </c>
      <c r="N874" s="67" t="str">
        <v/>
      </c>
      <c r="O874" s="67" t="str">
        <v/>
      </c>
    </row>
    <row r="875">
      <c r="A875" s="69" t="str">
        <v>Matched</v>
      </c>
      <c r="B875" s="67" t="str">
        <v>Cash In</v>
      </c>
      <c r="C875" s="67" t="str">
        <v>DEMO 220-66-11 kV G Cash in EGP</v>
      </c>
      <c r="D875" s="67" t="str">
        <v>EGP</v>
      </c>
      <c r="E875" s="67">
        <v>134</v>
      </c>
      <c r="F875" s="67" t="str">
        <v>ELECTRICAL WORKS / Main BOQ / Auxiliary Power Equipment</v>
      </c>
      <c r="G875" s="67" t="str">
        <v>Charger rectifier set complete with it s dropper diodes, CB …etc.</v>
      </c>
      <c r="H875" s="67" t="str">
        <v>Retention</v>
      </c>
      <c r="I875" s="67" t="str">
        <v>Cash In completion milestone</v>
      </c>
      <c r="J875" s="67" t="str">
        <v>BSKDGNGENGR07</v>
      </c>
      <c r="K875" s="67" t="str">
        <v>BSKDGNGENGR07</v>
      </c>
      <c r="L875" s="68">
        <v>46483</v>
      </c>
      <c r="M875" s="68">
        <v>46483</v>
      </c>
      <c r="N875" s="67" t="str">
        <v>Project Completion</v>
      </c>
      <c r="O875" s="67" t="str">
        <v>Project Completion</v>
      </c>
    </row>
    <row r="876">
      <c r="A876" s="69" t="str">
        <v>Matched</v>
      </c>
      <c r="B876" s="67" t="str">
        <v>Cash In</v>
      </c>
      <c r="C876" s="67" t="str">
        <v>DEMO 220-66-11 kV G Cash in EGP</v>
      </c>
      <c r="D876" s="67" t="str">
        <v>EGP</v>
      </c>
      <c r="E876" s="67">
        <v>136</v>
      </c>
      <c r="F876" s="67" t="str">
        <v>ELECTRICAL WORKS / Main BOQ / Auxiliary Power Equipment</v>
      </c>
      <c r="G876" s="67" t="str">
        <v>Main distribution board complete with Bus Bar, Air Circuit Breakers for incomers and couplers , MCCBs and MCB for outgoing, cable box, etc.</v>
      </c>
      <c r="H876" s="67" t="str">
        <v>Advanced Payment</v>
      </c>
      <c r="I876" s="67" t="str">
        <v>Cash In Advance Payment by currency</v>
      </c>
      <c r="J876" s="67" t="str">
        <v>BSKDGNGENGR03</v>
      </c>
      <c r="K876" s="67" t="str">
        <v>BSKDGNGENGR03</v>
      </c>
      <c r="L876" s="68">
        <v>46026</v>
      </c>
      <c r="M876" s="68">
        <v>46026</v>
      </c>
      <c r="N876" s="67" t="str">
        <v>Advanced Payment Local</v>
      </c>
      <c r="O876" s="67" t="str">
        <v>Advanced Payment Local</v>
      </c>
    </row>
    <row r="877">
      <c r="A877" s="71" t="str">
        <v>Blank - Needs Review</v>
      </c>
      <c r="B877" s="67" t="str">
        <v>Cash In</v>
      </c>
      <c r="C877" s="67" t="str">
        <v>DEMO 220-66-11 kV G Cash in EGP</v>
      </c>
      <c r="D877" s="67" t="str">
        <v>EGP</v>
      </c>
      <c r="E877" s="67">
        <v>137</v>
      </c>
      <c r="F877" s="67" t="str">
        <v>ELECTRICAL WORKS / Main BOQ / Auxiliary Power Equipment</v>
      </c>
      <c r="G877" s="67" t="str">
        <v>Main distribution board complete with Bus Bar, Air Circuit Breakers for incomers and couplers , MCCBs and MCB for outgoing, cable box, etc.</v>
      </c>
      <c r="H877" s="67" t="str">
        <v>Site Delivery EGP</v>
      </c>
      <c r="I877" s="67" t="str">
        <v>No confident rule match</v>
      </c>
      <c r="J877" s="67" t="str">
        <v/>
      </c>
      <c r="K877" s="67" t="str">
        <v/>
      </c>
      <c r="L877" s="68" t="str">
        <v/>
      </c>
      <c r="M877" s="68" t="str">
        <v/>
      </c>
      <c r="N877" s="67" t="str">
        <v/>
      </c>
      <c r="O877" s="67" t="str">
        <v/>
      </c>
    </row>
    <row r="878">
      <c r="A878" s="69" t="str">
        <v>Matched</v>
      </c>
      <c r="B878" s="67" t="str">
        <v>Cash In</v>
      </c>
      <c r="C878" s="67" t="str">
        <v>DEMO 220-66-11 kV G Cash in EGP</v>
      </c>
      <c r="D878" s="67" t="str">
        <v>EGP</v>
      </c>
      <c r="E878" s="67">
        <v>138</v>
      </c>
      <c r="F878" s="67" t="str">
        <v>ELECTRICAL WORKS / Main BOQ / Auxiliary Power Equipment</v>
      </c>
      <c r="G878" s="67" t="str">
        <v>Main distribution board complete with Bus Bar, Air Circuit Breakers for incomers and couplers , MCCBs and MCB for outgoing, cable box, etc.</v>
      </c>
      <c r="H878" s="67" t="str">
        <v>Retention</v>
      </c>
      <c r="I878" s="67" t="str">
        <v>Cash In completion milestone</v>
      </c>
      <c r="J878" s="67" t="str">
        <v>BSKDGNGENGR07</v>
      </c>
      <c r="K878" s="67" t="str">
        <v>BSKDGNGENGR07</v>
      </c>
      <c r="L878" s="68">
        <v>46483</v>
      </c>
      <c r="M878" s="68">
        <v>46483</v>
      </c>
      <c r="N878" s="67" t="str">
        <v>Project Completion</v>
      </c>
      <c r="O878" s="67" t="str">
        <v>Project Completion</v>
      </c>
    </row>
    <row r="879">
      <c r="A879" s="69" t="str">
        <v>Matched</v>
      </c>
      <c r="B879" s="67" t="str">
        <v>Cash In</v>
      </c>
      <c r="C879" s="67" t="str">
        <v>DEMO 220-66-11 kV G Cash in EGP</v>
      </c>
      <c r="D879" s="67" t="str">
        <v>EGP</v>
      </c>
      <c r="E879" s="67">
        <v>140</v>
      </c>
      <c r="F879" s="67" t="str">
        <v>ELECTRICAL WORKS / Main BOQ / Auxiliary Power Equipment</v>
      </c>
      <c r="G879" s="67" t="str">
        <v>11 kV, 9 MVAr Capacitor bank units as specified..</v>
      </c>
      <c r="H879" s="67" t="str">
        <v>Advanced Payment</v>
      </c>
      <c r="I879" s="67" t="str">
        <v>Cash In Advance Payment by currency</v>
      </c>
      <c r="J879" s="67" t="str">
        <v>BSKDGNGENGR03</v>
      </c>
      <c r="K879" s="67" t="str">
        <v>BSKDGNGENGR03</v>
      </c>
      <c r="L879" s="68">
        <v>46026</v>
      </c>
      <c r="M879" s="68">
        <v>46026</v>
      </c>
      <c r="N879" s="67" t="str">
        <v>Advanced Payment Local</v>
      </c>
      <c r="O879" s="67" t="str">
        <v>Advanced Payment Local</v>
      </c>
    </row>
    <row r="880">
      <c r="A880" s="69" t="str">
        <v>Matched</v>
      </c>
      <c r="B880" s="67" t="str">
        <v>Cash In</v>
      </c>
      <c r="C880" s="67" t="str">
        <v>DEMO 220-66-11 kV G Cash in EGP</v>
      </c>
      <c r="D880" s="67" t="str">
        <v>EGP</v>
      </c>
      <c r="E880" s="67">
        <v>141</v>
      </c>
      <c r="F880" s="67" t="str">
        <v>ELECTRICAL WORKS / Main BOQ / Auxiliary Power Equipment</v>
      </c>
      <c r="G880" s="67" t="str">
        <v>11 kV, 9 MVAr Capacitor bank units as specified..</v>
      </c>
      <c r="H880" s="67" t="str">
        <v>Site Delivery EGP</v>
      </c>
      <c r="I880" s="67" t="str">
        <v>Cash In delivery meaning match</v>
      </c>
      <c r="J880" s="67" t="str">
        <v>BSPRELGENCB07</v>
      </c>
      <c r="K880" s="67" t="str">
        <v>BSPRELGENCB07</v>
      </c>
      <c r="L880" s="68">
        <v>46294</v>
      </c>
      <c r="M880" s="68">
        <v>46294</v>
      </c>
      <c r="N880" s="67" t="str">
        <v>Delivery to Site  - Capacitor Banks (9 MVAR)</v>
      </c>
      <c r="O880" s="67" t="str">
        <v>Delivery to Site  - Capacitor Banks (9 MVAR)</v>
      </c>
    </row>
    <row r="881">
      <c r="A881" s="69" t="str">
        <v>Matched</v>
      </c>
      <c r="B881" s="67" t="str">
        <v>Cash In</v>
      </c>
      <c r="C881" s="67" t="str">
        <v>DEMO 220-66-11 kV G Cash in EGP</v>
      </c>
      <c r="D881" s="67" t="str">
        <v>EGP</v>
      </c>
      <c r="E881" s="67">
        <v>142</v>
      </c>
      <c r="F881" s="67" t="str">
        <v>ELECTRICAL WORKS / Main BOQ / Auxiliary Power Equipment</v>
      </c>
      <c r="G881" s="67" t="str">
        <v>11 kV, 9 MVAr Capacitor bank units as specified..</v>
      </c>
      <c r="H881" s="67" t="str">
        <v>Retention</v>
      </c>
      <c r="I881" s="67" t="str">
        <v>Cash In completion milestone</v>
      </c>
      <c r="J881" s="67" t="str">
        <v>BSKDGNGENGR07</v>
      </c>
      <c r="K881" s="67" t="str">
        <v>BSKDGNGENGR07</v>
      </c>
      <c r="L881" s="68">
        <v>46483</v>
      </c>
      <c r="M881" s="68">
        <v>46483</v>
      </c>
      <c r="N881" s="67" t="str">
        <v>Project Completion</v>
      </c>
      <c r="O881" s="67" t="str">
        <v>Project Completion</v>
      </c>
    </row>
    <row r="882">
      <c r="A882" s="69" t="str">
        <v>Matched</v>
      </c>
      <c r="B882" s="67" t="str">
        <v>Cash In</v>
      </c>
      <c r="C882" s="67" t="str">
        <v>DEMO 220-66-11 kV G Cash in EGP</v>
      </c>
      <c r="D882" s="67" t="str">
        <v>EGP</v>
      </c>
      <c r="E882" s="67">
        <v>145</v>
      </c>
      <c r="F882" s="67" t="str">
        <v>ELECTRICAL WORKS / Main BOQ / Cables</v>
      </c>
      <c r="G882" s="67" t="str">
        <v>Three phase single core XLPE 38 -66 72.5 kV copper cables with cross section not less than 2×1C×1200 mm²  - ph to connect the 66 kV sides of the two 175 MVA 220 -66 -11 kV transformers to 66 kV GIS switchgear</v>
      </c>
      <c r="H882" s="67" t="str">
        <v>Advanced Payment</v>
      </c>
      <c r="I882" s="67" t="str">
        <v>Cash In Advance Payment by currency</v>
      </c>
      <c r="J882" s="67" t="str">
        <v>BSKDGNGENGR03</v>
      </c>
      <c r="K882" s="67" t="str">
        <v>BSKDGNGENGR03</v>
      </c>
      <c r="L882" s="68">
        <v>46026</v>
      </c>
      <c r="M882" s="68">
        <v>46026</v>
      </c>
      <c r="N882" s="67" t="str">
        <v>Advanced Payment Local</v>
      </c>
      <c r="O882" s="67" t="str">
        <v>Advanced Payment Local</v>
      </c>
    </row>
    <row r="883">
      <c r="A883" s="69" t="str">
        <v>Matched</v>
      </c>
      <c r="B883" s="67" t="str">
        <v>Cash In</v>
      </c>
      <c r="C883" s="67" t="str">
        <v>DEMO 220-66-11 kV G Cash in EGP</v>
      </c>
      <c r="D883" s="67" t="str">
        <v>EGP</v>
      </c>
      <c r="E883" s="67">
        <v>146</v>
      </c>
      <c r="F883" s="67" t="str">
        <v>ELECTRICAL WORKS / Main BOQ / Cables</v>
      </c>
      <c r="G883" s="67" t="str">
        <v>Three phase single core XLPE 38 -66 72.5 kV copper cables with cross section not less than 2×1C×1200 mm²  - ph to connect the 66 kV sides of the two 175 MVA 220 -66 -11 kV transformers to 66 kV GIS switchgear</v>
      </c>
      <c r="H883" s="67" t="str">
        <v>Site Delivery EGP</v>
      </c>
      <c r="I883" s="67" t="str">
        <v>Cash In delivery meaning match</v>
      </c>
      <c r="J883" s="67" t="str">
        <v>BSPRELGENT705</v>
      </c>
      <c r="K883" s="67" t="str">
        <v>BSPRELGENT705</v>
      </c>
      <c r="L883" s="68">
        <v>46274</v>
      </c>
      <c r="M883" s="68">
        <v>46274</v>
      </c>
      <c r="N883" s="67" t="str">
        <v>Delivery to Site  - Three phase transformer 175 MVA with all accessories.</v>
      </c>
      <c r="O883" s="67" t="str">
        <v>Delivery to Site  - Three phase transformer 175 MVA with all accessories.</v>
      </c>
    </row>
    <row r="884">
      <c r="A884" s="69" t="str">
        <v>Matched</v>
      </c>
      <c r="B884" s="67" t="str">
        <v>Cash In</v>
      </c>
      <c r="C884" s="67" t="str">
        <v>DEMO 220-66-11 kV G Cash in EGP</v>
      </c>
      <c r="D884" s="67" t="str">
        <v>EGP</v>
      </c>
      <c r="E884" s="67">
        <v>147</v>
      </c>
      <c r="F884" s="67" t="str">
        <v>ELECTRICAL WORKS / Main BOQ / Cables</v>
      </c>
      <c r="G884" s="67" t="str">
        <v>Three phase single core XLPE 38 -66 72.5 kV copper cables with cross section not less than 2×1C×1200 mm²  - ph to connect the 66 kV sides of the two 175 MVA 220 -66 -11 kV transformers to 66 kV GIS switchgear</v>
      </c>
      <c r="H884" s="67" t="str">
        <v>Retention</v>
      </c>
      <c r="I884" s="67" t="str">
        <v>Cash In completion milestone</v>
      </c>
      <c r="J884" s="67" t="str">
        <v>BSKDGNGENGR07</v>
      </c>
      <c r="K884" s="67" t="str">
        <v>BSKDGNGENGR07</v>
      </c>
      <c r="L884" s="68">
        <v>46483</v>
      </c>
      <c r="M884" s="68">
        <v>46483</v>
      </c>
      <c r="N884" s="67" t="str">
        <v>Project Completion</v>
      </c>
      <c r="O884" s="67" t="str">
        <v>Project Completion</v>
      </c>
    </row>
    <row r="885">
      <c r="A885" s="69" t="str">
        <v>Matched</v>
      </c>
      <c r="B885" s="67" t="str">
        <v>Cash In</v>
      </c>
      <c r="C885" s="67" t="str">
        <v>DEMO 220-66-11 kV G Cash in EGP</v>
      </c>
      <c r="D885" s="67" t="str">
        <v>EGP</v>
      </c>
      <c r="E885" s="67">
        <v>149</v>
      </c>
      <c r="F885" s="67" t="str">
        <v>ELECTRICAL WORKS / Main BOQ / Cables</v>
      </c>
      <c r="G885" s="67" t="str">
        <v>72.5 kV single core cable sealing end outdoor porcelain type for the above mentioned cables</v>
      </c>
      <c r="H885" s="67" t="str">
        <v>Advanced Payment</v>
      </c>
      <c r="I885" s="67" t="str">
        <v>Cash In Advance Payment by currency</v>
      </c>
      <c r="J885" s="67" t="str">
        <v>BSKDGNGENGR03</v>
      </c>
      <c r="K885" s="67" t="str">
        <v>BSKDGNGENGR03</v>
      </c>
      <c r="L885" s="68">
        <v>46026</v>
      </c>
      <c r="M885" s="68">
        <v>46026</v>
      </c>
      <c r="N885" s="67" t="str">
        <v>Advanced Payment Local</v>
      </c>
      <c r="O885" s="67" t="str">
        <v>Advanced Payment Local</v>
      </c>
    </row>
    <row r="886">
      <c r="A886" s="71" t="str">
        <v>Blank - Needs Review</v>
      </c>
      <c r="B886" s="67" t="str">
        <v>Cash In</v>
      </c>
      <c r="C886" s="67" t="str">
        <v>DEMO 220-66-11 kV G Cash in EGP</v>
      </c>
      <c r="D886" s="67" t="str">
        <v>EGP</v>
      </c>
      <c r="E886" s="67">
        <v>150</v>
      </c>
      <c r="F886" s="67" t="str">
        <v>ELECTRICAL WORKS / Main BOQ / Cables</v>
      </c>
      <c r="G886" s="67" t="str">
        <v>72.5 kV single core cable sealing end outdoor porcelain type for the above mentioned cables</v>
      </c>
      <c r="H886" s="67" t="str">
        <v>Site Delivery EGP</v>
      </c>
      <c r="I886" s="67" t="str">
        <v>No confident rule match</v>
      </c>
      <c r="J886" s="67" t="str">
        <v/>
      </c>
      <c r="K886" s="67" t="str">
        <v/>
      </c>
      <c r="L886" s="68" t="str">
        <v/>
      </c>
      <c r="M886" s="68" t="str">
        <v/>
      </c>
      <c r="N886" s="67" t="str">
        <v/>
      </c>
      <c r="O886" s="67" t="str">
        <v/>
      </c>
    </row>
    <row r="887">
      <c r="A887" s="69" t="str">
        <v>Matched</v>
      </c>
      <c r="B887" s="67" t="str">
        <v>Cash In</v>
      </c>
      <c r="C887" s="67" t="str">
        <v>DEMO 220-66-11 kV G Cash in EGP</v>
      </c>
      <c r="D887" s="67" t="str">
        <v>EGP</v>
      </c>
      <c r="E887" s="67">
        <v>151</v>
      </c>
      <c r="F887" s="67" t="str">
        <v>ELECTRICAL WORKS / Main BOQ / Cables</v>
      </c>
      <c r="G887" s="67" t="str">
        <v>72.5 kV single core cable sealing end outdoor porcelain type for the above mentioned cables</v>
      </c>
      <c r="H887" s="67" t="str">
        <v>Retention</v>
      </c>
      <c r="I887" s="67" t="str">
        <v>Cash In completion milestone</v>
      </c>
      <c r="J887" s="67" t="str">
        <v>BSKDGNGENGR07</v>
      </c>
      <c r="K887" s="67" t="str">
        <v>BSKDGNGENGR07</v>
      </c>
      <c r="L887" s="68">
        <v>46483</v>
      </c>
      <c r="M887" s="68">
        <v>46483</v>
      </c>
      <c r="N887" s="67" t="str">
        <v>Project Completion</v>
      </c>
      <c r="O887" s="67" t="str">
        <v>Project Completion</v>
      </c>
    </row>
    <row r="888">
      <c r="A888" s="69" t="str">
        <v>Matched</v>
      </c>
      <c r="B888" s="67" t="str">
        <v>Cash In</v>
      </c>
      <c r="C888" s="67" t="str">
        <v>DEMO 220-66-11 kV G Cash in EGP</v>
      </c>
      <c r="D888" s="67" t="str">
        <v>EGP</v>
      </c>
      <c r="E888" s="67">
        <v>153</v>
      </c>
      <c r="F888" s="67" t="str">
        <v>ELECTRICAL WORKS / Main BOQ / Cables</v>
      </c>
      <c r="G888" s="67" t="str">
        <v>72.5 kV single core cable sealing end XLPE -SF6 type for the above mentioned cables</v>
      </c>
      <c r="H888" s="67" t="str">
        <v>Advanced Payment</v>
      </c>
      <c r="I888" s="67" t="str">
        <v>Cash In Advance Payment by currency</v>
      </c>
      <c r="J888" s="67" t="str">
        <v>BSKDGNGENGR03</v>
      </c>
      <c r="K888" s="67" t="str">
        <v>BSKDGNGENGR03</v>
      </c>
      <c r="L888" s="68">
        <v>46026</v>
      </c>
      <c r="M888" s="68">
        <v>46026</v>
      </c>
      <c r="N888" s="67" t="str">
        <v>Advanced Payment Local</v>
      </c>
      <c r="O888" s="67" t="str">
        <v>Advanced Payment Local</v>
      </c>
    </row>
    <row r="889">
      <c r="A889" s="71" t="str">
        <v>Blank - Needs Review</v>
      </c>
      <c r="B889" s="67" t="str">
        <v>Cash In</v>
      </c>
      <c r="C889" s="67" t="str">
        <v>DEMO 220-66-11 kV G Cash in EGP</v>
      </c>
      <c r="D889" s="67" t="str">
        <v>EGP</v>
      </c>
      <c r="E889" s="67">
        <v>154</v>
      </c>
      <c r="F889" s="67" t="str">
        <v>ELECTRICAL WORKS / Main BOQ / Cables</v>
      </c>
      <c r="G889" s="67" t="str">
        <v>72.5 kV single core cable sealing end XLPE -SF6 type for the above mentioned cables</v>
      </c>
      <c r="H889" s="67" t="str">
        <v>Site Delivery EGP</v>
      </c>
      <c r="I889" s="67" t="str">
        <v>No confident rule match</v>
      </c>
      <c r="J889" s="67" t="str">
        <v/>
      </c>
      <c r="K889" s="67" t="str">
        <v/>
      </c>
      <c r="L889" s="68" t="str">
        <v/>
      </c>
      <c r="M889" s="68" t="str">
        <v/>
      </c>
      <c r="N889" s="67" t="str">
        <v/>
      </c>
      <c r="O889" s="67" t="str">
        <v/>
      </c>
    </row>
    <row r="890">
      <c r="A890" s="69" t="str">
        <v>Matched</v>
      </c>
      <c r="B890" s="67" t="str">
        <v>Cash In</v>
      </c>
      <c r="C890" s="67" t="str">
        <v>DEMO 220-66-11 kV G Cash in EGP</v>
      </c>
      <c r="D890" s="67" t="str">
        <v>EGP</v>
      </c>
      <c r="E890" s="67">
        <v>155</v>
      </c>
      <c r="F890" s="67" t="str">
        <v>ELECTRICAL WORKS / Main BOQ / Cables</v>
      </c>
      <c r="G890" s="67" t="str">
        <v>72.5 kV single core cable sealing end XLPE -SF6 type for the above mentioned cables</v>
      </c>
      <c r="H890" s="67" t="str">
        <v>Retention</v>
      </c>
      <c r="I890" s="67" t="str">
        <v>Cash In completion milestone</v>
      </c>
      <c r="J890" s="67" t="str">
        <v>BSKDGNGENGR07</v>
      </c>
      <c r="K890" s="67" t="str">
        <v>BSKDGNGENGR07</v>
      </c>
      <c r="L890" s="68">
        <v>46483</v>
      </c>
      <c r="M890" s="68">
        <v>46483</v>
      </c>
      <c r="N890" s="67" t="str">
        <v>Project Completion</v>
      </c>
      <c r="O890" s="67" t="str">
        <v>Project Completion</v>
      </c>
    </row>
    <row r="891">
      <c r="A891" s="69" t="str">
        <v>Matched</v>
      </c>
      <c r="B891" s="67" t="str">
        <v>Cash In</v>
      </c>
      <c r="C891" s="67" t="str">
        <v>DEMO 220-66-11 kV G Cash in EGP</v>
      </c>
      <c r="D891" s="67" t="str">
        <v>EGP</v>
      </c>
      <c r="E891" s="67">
        <v>157</v>
      </c>
      <c r="F891" s="67" t="str">
        <v>ELECTRICAL WORKS / Main BOQ / Cables</v>
      </c>
      <c r="G891" s="67" t="str">
        <v>Three phase single core XLPE 12 -20 24 kV copper cables with cross section not less than 4×1C×800 mm²</v>
      </c>
      <c r="H891" s="67" t="str">
        <v>Advanced Payment</v>
      </c>
      <c r="I891" s="67" t="str">
        <v>Cash In Advance Payment by currency</v>
      </c>
      <c r="J891" s="67" t="str">
        <v>BSKDGNGENGR03</v>
      </c>
      <c r="K891" s="67" t="str">
        <v>BSKDGNGENGR03</v>
      </c>
      <c r="L891" s="68">
        <v>46026</v>
      </c>
      <c r="M891" s="68">
        <v>46026</v>
      </c>
      <c r="N891" s="67" t="str">
        <v>Advanced Payment Local</v>
      </c>
      <c r="O891" s="67" t="str">
        <v>Advanced Payment Local</v>
      </c>
    </row>
    <row r="892">
      <c r="A892" s="71" t="str">
        <v>Blank - Needs Review</v>
      </c>
      <c r="B892" s="67" t="str">
        <v>Cash In</v>
      </c>
      <c r="C892" s="67" t="str">
        <v>DEMO 220-66-11 kV G Cash in EGP</v>
      </c>
      <c r="D892" s="67" t="str">
        <v>EGP</v>
      </c>
      <c r="E892" s="67">
        <v>158</v>
      </c>
      <c r="F892" s="67" t="str">
        <v>ELECTRICAL WORKS / Main BOQ / Cables</v>
      </c>
      <c r="G892" s="67" t="str">
        <v>Three phase single core XLPE 12 -20 24 kV copper cables with cross section not less than 4×1C×800 mm²</v>
      </c>
      <c r="H892" s="67" t="str">
        <v>Site Delivery EGP</v>
      </c>
      <c r="I892" s="67" t="str">
        <v>No confident rule match</v>
      </c>
      <c r="J892" s="67" t="str">
        <v/>
      </c>
      <c r="K892" s="67" t="str">
        <v/>
      </c>
      <c r="L892" s="68" t="str">
        <v/>
      </c>
      <c r="M892" s="68" t="str">
        <v/>
      </c>
      <c r="N892" s="67" t="str">
        <v/>
      </c>
      <c r="O892" s="67" t="str">
        <v/>
      </c>
    </row>
    <row r="893">
      <c r="A893" s="69" t="str">
        <v>Matched</v>
      </c>
      <c r="B893" s="67" t="str">
        <v>Cash In</v>
      </c>
      <c r="C893" s="67" t="str">
        <v>DEMO 220-66-11 kV G Cash in EGP</v>
      </c>
      <c r="D893" s="67" t="str">
        <v>EGP</v>
      </c>
      <c r="E893" s="67">
        <v>159</v>
      </c>
      <c r="F893" s="67" t="str">
        <v>ELECTRICAL WORKS / Main BOQ / Cables</v>
      </c>
      <c r="G893" s="67" t="str">
        <v>Three phase single core XLPE 12 -20 24 kV copper cables with cross section not less than 4×1C×800 mm²</v>
      </c>
      <c r="H893" s="67" t="str">
        <v>Retention</v>
      </c>
      <c r="I893" s="67" t="str">
        <v>Cash In completion milestone</v>
      </c>
      <c r="J893" s="67" t="str">
        <v>BSKDGNGENGR07</v>
      </c>
      <c r="K893" s="67" t="str">
        <v>BSKDGNGENGR07</v>
      </c>
      <c r="L893" s="68">
        <v>46483</v>
      </c>
      <c r="M893" s="68">
        <v>46483</v>
      </c>
      <c r="N893" s="67" t="str">
        <v>Project Completion</v>
      </c>
      <c r="O893" s="67" t="str">
        <v>Project Completion</v>
      </c>
    </row>
    <row r="894">
      <c r="A894" s="69" t="str">
        <v>Matched</v>
      </c>
      <c r="B894" s="67" t="str">
        <v>Cash In</v>
      </c>
      <c r="C894" s="67" t="str">
        <v>DEMO 220-66-11 kV G Cash in EGP</v>
      </c>
      <c r="D894" s="67" t="str">
        <v>EGP</v>
      </c>
      <c r="E894" s="67">
        <v>161</v>
      </c>
      <c r="F894" s="67" t="str">
        <v>ELECTRICAL WORKS / Main BOQ / Cables</v>
      </c>
      <c r="G894" s="67" t="str">
        <v>Single core cable sealing end outdoor Heat Shrinkable type for the above mentioned cables</v>
      </c>
      <c r="H894" s="67" t="str">
        <v>Advanced Payment</v>
      </c>
      <c r="I894" s="67" t="str">
        <v>Cash In Advance Payment by currency</v>
      </c>
      <c r="J894" s="67" t="str">
        <v>BSKDGNGENGR03</v>
      </c>
      <c r="K894" s="67" t="str">
        <v>BSKDGNGENGR03</v>
      </c>
      <c r="L894" s="68">
        <v>46026</v>
      </c>
      <c r="M894" s="68">
        <v>46026</v>
      </c>
      <c r="N894" s="67" t="str">
        <v>Advanced Payment Local</v>
      </c>
      <c r="O894" s="67" t="str">
        <v>Advanced Payment Local</v>
      </c>
    </row>
    <row r="895">
      <c r="A895" s="71" t="str">
        <v>Blank - Needs Review</v>
      </c>
      <c r="B895" s="67" t="str">
        <v>Cash In</v>
      </c>
      <c r="C895" s="67" t="str">
        <v>DEMO 220-66-11 kV G Cash in EGP</v>
      </c>
      <c r="D895" s="67" t="str">
        <v>EGP</v>
      </c>
      <c r="E895" s="67">
        <v>162</v>
      </c>
      <c r="F895" s="67" t="str">
        <v>ELECTRICAL WORKS / Main BOQ / Cables</v>
      </c>
      <c r="G895" s="67" t="str">
        <v>Single core cable sealing end outdoor Heat Shrinkable type for the above mentioned cables</v>
      </c>
      <c r="H895" s="67" t="str">
        <v>Site Delivery EGP</v>
      </c>
      <c r="I895" s="67" t="str">
        <v>No confident rule match</v>
      </c>
      <c r="J895" s="67" t="str">
        <v/>
      </c>
      <c r="K895" s="67" t="str">
        <v/>
      </c>
      <c r="L895" s="68" t="str">
        <v/>
      </c>
      <c r="M895" s="68" t="str">
        <v/>
      </c>
      <c r="N895" s="67" t="str">
        <v/>
      </c>
      <c r="O895" s="67" t="str">
        <v/>
      </c>
    </row>
    <row r="896">
      <c r="A896" s="69" t="str">
        <v>Matched</v>
      </c>
      <c r="B896" s="67" t="str">
        <v>Cash In</v>
      </c>
      <c r="C896" s="67" t="str">
        <v>DEMO 220-66-11 kV G Cash in EGP</v>
      </c>
      <c r="D896" s="67" t="str">
        <v>EGP</v>
      </c>
      <c r="E896" s="67">
        <v>163</v>
      </c>
      <c r="F896" s="67" t="str">
        <v>ELECTRICAL WORKS / Main BOQ / Cables</v>
      </c>
      <c r="G896" s="67" t="str">
        <v>Single core cable sealing end outdoor Heat Shrinkable type for the above mentioned cables</v>
      </c>
      <c r="H896" s="67" t="str">
        <v>Retention</v>
      </c>
      <c r="I896" s="67" t="str">
        <v>Cash In completion milestone</v>
      </c>
      <c r="J896" s="67" t="str">
        <v>BSKDGNGENGR07</v>
      </c>
      <c r="K896" s="67" t="str">
        <v>BSKDGNGENGR07</v>
      </c>
      <c r="L896" s="68">
        <v>46483</v>
      </c>
      <c r="M896" s="68">
        <v>46483</v>
      </c>
      <c r="N896" s="67" t="str">
        <v>Project Completion</v>
      </c>
      <c r="O896" s="67" t="str">
        <v>Project Completion</v>
      </c>
    </row>
    <row r="897">
      <c r="A897" s="69" t="str">
        <v>Matched</v>
      </c>
      <c r="B897" s="67" t="str">
        <v>Cash In</v>
      </c>
      <c r="C897" s="67" t="str">
        <v>DEMO 220-66-11 kV G Cash in EGP</v>
      </c>
      <c r="D897" s="67" t="str">
        <v>EGP</v>
      </c>
      <c r="E897" s="67">
        <v>165</v>
      </c>
      <c r="F897" s="67" t="str">
        <v>ELECTRICAL WORKS / Main BOQ / Cables</v>
      </c>
      <c r="G897" s="67" t="str">
        <v>Single core cable sealing end indoor Heat Shrinkable type for the above mentioned cables</v>
      </c>
      <c r="H897" s="67" t="str">
        <v>Advanced Payment</v>
      </c>
      <c r="I897" s="67" t="str">
        <v>Cash In Advance Payment by currency</v>
      </c>
      <c r="J897" s="67" t="str">
        <v>BSKDGNGENGR03</v>
      </c>
      <c r="K897" s="67" t="str">
        <v>BSKDGNGENGR03</v>
      </c>
      <c r="L897" s="68">
        <v>46026</v>
      </c>
      <c r="M897" s="68">
        <v>46026</v>
      </c>
      <c r="N897" s="67" t="str">
        <v>Advanced Payment Local</v>
      </c>
      <c r="O897" s="67" t="str">
        <v>Advanced Payment Local</v>
      </c>
    </row>
    <row r="898">
      <c r="A898" s="71" t="str">
        <v>Blank - Needs Review</v>
      </c>
      <c r="B898" s="67" t="str">
        <v>Cash In</v>
      </c>
      <c r="C898" s="67" t="str">
        <v>DEMO 220-66-11 kV G Cash in EGP</v>
      </c>
      <c r="D898" s="67" t="str">
        <v>EGP</v>
      </c>
      <c r="E898" s="67">
        <v>166</v>
      </c>
      <c r="F898" s="67" t="str">
        <v>ELECTRICAL WORKS / Main BOQ / Cables</v>
      </c>
      <c r="G898" s="67" t="str">
        <v>Single core cable sealing end indoor Heat Shrinkable type for the above mentioned cables</v>
      </c>
      <c r="H898" s="67" t="str">
        <v>Site Delivery EGP</v>
      </c>
      <c r="I898" s="67" t="str">
        <v>No confident rule match</v>
      </c>
      <c r="J898" s="67" t="str">
        <v/>
      </c>
      <c r="K898" s="67" t="str">
        <v/>
      </c>
      <c r="L898" s="68" t="str">
        <v/>
      </c>
      <c r="M898" s="68" t="str">
        <v/>
      </c>
      <c r="N898" s="67" t="str">
        <v/>
      </c>
      <c r="O898" s="67" t="str">
        <v/>
      </c>
    </row>
    <row r="899">
      <c r="A899" s="69" t="str">
        <v>Matched</v>
      </c>
      <c r="B899" s="67" t="str">
        <v>Cash In</v>
      </c>
      <c r="C899" s="67" t="str">
        <v>DEMO 220-66-11 kV G Cash in EGP</v>
      </c>
      <c r="D899" s="67" t="str">
        <v>EGP</v>
      </c>
      <c r="E899" s="67">
        <v>167</v>
      </c>
      <c r="F899" s="67" t="str">
        <v>ELECTRICAL WORKS / Main BOQ / Cables</v>
      </c>
      <c r="G899" s="67" t="str">
        <v>Single core cable sealing end indoor Heat Shrinkable type for the above mentioned cables</v>
      </c>
      <c r="H899" s="67" t="str">
        <v>Retention</v>
      </c>
      <c r="I899" s="67" t="str">
        <v>Cash In completion milestone</v>
      </c>
      <c r="J899" s="67" t="str">
        <v>BSKDGNGENGR07</v>
      </c>
      <c r="K899" s="67" t="str">
        <v>BSKDGNGENGR07</v>
      </c>
      <c r="L899" s="68">
        <v>46483</v>
      </c>
      <c r="M899" s="68">
        <v>46483</v>
      </c>
      <c r="N899" s="67" t="str">
        <v>Project Completion</v>
      </c>
      <c r="O899" s="67" t="str">
        <v>Project Completion</v>
      </c>
    </row>
    <row r="900">
      <c r="A900" s="69" t="str">
        <v>Matched</v>
      </c>
      <c r="B900" s="67" t="str">
        <v>Cash In</v>
      </c>
      <c r="C900" s="67" t="str">
        <v>DEMO 220-66-11 kV G Cash in EGP</v>
      </c>
      <c r="D900" s="67" t="str">
        <v>EGP</v>
      </c>
      <c r="E900" s="67">
        <v>169</v>
      </c>
      <c r="F900" s="67" t="str">
        <v>ELECTRICAL WORKS / Main BOQ / Cables</v>
      </c>
      <c r="G900" s="67" t="str">
        <v>Three phase XLPE 12 -20 24 kV copper cables with cross section not less than 3C×240 mm²  - ph to connect the 11 kV sides of the two auxiliary transformers to 11 kV MV switchgear</v>
      </c>
      <c r="H900" s="67" t="str">
        <v>Advanced Payment</v>
      </c>
      <c r="I900" s="67" t="str">
        <v>Cash In Advance Payment by currency</v>
      </c>
      <c r="J900" s="67" t="str">
        <v>BSKDGNGENGR03</v>
      </c>
      <c r="K900" s="67" t="str">
        <v>BSKDGNGENGR03</v>
      </c>
      <c r="L900" s="68">
        <v>46026</v>
      </c>
      <c r="M900" s="68">
        <v>46026</v>
      </c>
      <c r="N900" s="67" t="str">
        <v>Advanced Payment Local</v>
      </c>
      <c r="O900" s="67" t="str">
        <v>Advanced Payment Local</v>
      </c>
    </row>
    <row r="901">
      <c r="A901" s="71" t="str">
        <v>Blank - Needs Review</v>
      </c>
      <c r="B901" s="67" t="str">
        <v>Cash In</v>
      </c>
      <c r="C901" s="67" t="str">
        <v>DEMO 220-66-11 kV G Cash in EGP</v>
      </c>
      <c r="D901" s="67" t="str">
        <v>EGP</v>
      </c>
      <c r="E901" s="67">
        <v>170</v>
      </c>
      <c r="F901" s="67" t="str">
        <v>ELECTRICAL WORKS / Main BOQ / Cables</v>
      </c>
      <c r="G901" s="67" t="str">
        <v>Three phase XLPE 12 -20 24 kV copper cables with cross section not less than 3C×240 mm²  - ph to connect the 11 kV sides of the two auxiliary transformers to 11 kV MV switchgear</v>
      </c>
      <c r="H901" s="67" t="str">
        <v>Site Delivery EGP</v>
      </c>
      <c r="I901" s="67" t="str">
        <v>No confident rule match</v>
      </c>
      <c r="J901" s="67" t="str">
        <v/>
      </c>
      <c r="K901" s="67" t="str">
        <v/>
      </c>
      <c r="L901" s="68" t="str">
        <v/>
      </c>
      <c r="M901" s="68" t="str">
        <v/>
      </c>
      <c r="N901" s="67" t="str">
        <v/>
      </c>
      <c r="O901" s="67" t="str">
        <v/>
      </c>
    </row>
    <row r="902">
      <c r="A902" s="69" t="str">
        <v>Matched</v>
      </c>
      <c r="B902" s="67" t="str">
        <v>Cash In</v>
      </c>
      <c r="C902" s="67" t="str">
        <v>DEMO 220-66-11 kV G Cash in EGP</v>
      </c>
      <c r="D902" s="67" t="str">
        <v>EGP</v>
      </c>
      <c r="E902" s="67">
        <v>171</v>
      </c>
      <c r="F902" s="67" t="str">
        <v>ELECTRICAL WORKS / Main BOQ / Cables</v>
      </c>
      <c r="G902" s="67" t="str">
        <v>Three phase XLPE 12 -20 24 kV copper cables with cross section not less than 3C×240 mm²  - ph to connect the 11 kV sides of the two auxiliary transformers to 11 kV MV switchgear</v>
      </c>
      <c r="H902" s="67" t="str">
        <v>Retention</v>
      </c>
      <c r="I902" s="67" t="str">
        <v>Cash In completion milestone</v>
      </c>
      <c r="J902" s="67" t="str">
        <v>BSKDGNGENGR07</v>
      </c>
      <c r="K902" s="67" t="str">
        <v>BSKDGNGENGR07</v>
      </c>
      <c r="L902" s="68">
        <v>46483</v>
      </c>
      <c r="M902" s="68">
        <v>46483</v>
      </c>
      <c r="N902" s="67" t="str">
        <v>Project Completion</v>
      </c>
      <c r="O902" s="67" t="str">
        <v>Project Completion</v>
      </c>
    </row>
    <row r="903">
      <c r="A903" s="69" t="str">
        <v>Matched</v>
      </c>
      <c r="B903" s="67" t="str">
        <v>Cash In</v>
      </c>
      <c r="C903" s="67" t="str">
        <v>DEMO 220-66-11 kV G Cash in EGP</v>
      </c>
      <c r="D903" s="67" t="str">
        <v>EGP</v>
      </c>
      <c r="E903" s="67">
        <v>173</v>
      </c>
      <c r="F903" s="67" t="str">
        <v>ELECTRICAL WORKS / Main BOQ / Cables</v>
      </c>
      <c r="G903" s="67" t="str">
        <v>Three phase cable sealing end indoor Heat Shrinkable type for the above mentioned cables</v>
      </c>
      <c r="H903" s="67" t="str">
        <v>Advanced Payment</v>
      </c>
      <c r="I903" s="67" t="str">
        <v>Cash In Advance Payment by currency</v>
      </c>
      <c r="J903" s="67" t="str">
        <v>BSKDGNGENGR03</v>
      </c>
      <c r="K903" s="67" t="str">
        <v>BSKDGNGENGR03</v>
      </c>
      <c r="L903" s="68">
        <v>46026</v>
      </c>
      <c r="M903" s="68">
        <v>46026</v>
      </c>
      <c r="N903" s="67" t="str">
        <v>Advanced Payment Local</v>
      </c>
      <c r="O903" s="67" t="str">
        <v>Advanced Payment Local</v>
      </c>
    </row>
    <row r="904">
      <c r="A904" s="71" t="str">
        <v>Blank - Needs Review</v>
      </c>
      <c r="B904" s="67" t="str">
        <v>Cash In</v>
      </c>
      <c r="C904" s="67" t="str">
        <v>DEMO 220-66-11 kV G Cash in EGP</v>
      </c>
      <c r="D904" s="67" t="str">
        <v>EGP</v>
      </c>
      <c r="E904" s="67">
        <v>174</v>
      </c>
      <c r="F904" s="67" t="str">
        <v>ELECTRICAL WORKS / Main BOQ / Cables</v>
      </c>
      <c r="G904" s="67" t="str">
        <v>Three phase cable sealing end indoor Heat Shrinkable type for the above mentioned cables</v>
      </c>
      <c r="H904" s="67" t="str">
        <v>Site Delivery EGP</v>
      </c>
      <c r="I904" s="67" t="str">
        <v>No confident rule match</v>
      </c>
      <c r="J904" s="67" t="str">
        <v/>
      </c>
      <c r="K904" s="67" t="str">
        <v/>
      </c>
      <c r="L904" s="68" t="str">
        <v/>
      </c>
      <c r="M904" s="68" t="str">
        <v/>
      </c>
      <c r="N904" s="67" t="str">
        <v/>
      </c>
      <c r="O904" s="67" t="str">
        <v/>
      </c>
    </row>
    <row r="905">
      <c r="A905" s="69" t="str">
        <v>Matched</v>
      </c>
      <c r="B905" s="67" t="str">
        <v>Cash In</v>
      </c>
      <c r="C905" s="67" t="str">
        <v>DEMO 220-66-11 kV G Cash in EGP</v>
      </c>
      <c r="D905" s="67" t="str">
        <v>EGP</v>
      </c>
      <c r="E905" s="67">
        <v>175</v>
      </c>
      <c r="F905" s="67" t="str">
        <v>ELECTRICAL WORKS / Main BOQ / Cables</v>
      </c>
      <c r="G905" s="67" t="str">
        <v>Three phase cable sealing end indoor Heat Shrinkable type for the above mentioned cables</v>
      </c>
      <c r="H905" s="67" t="str">
        <v>Retention</v>
      </c>
      <c r="I905" s="67" t="str">
        <v>Cash In completion milestone</v>
      </c>
      <c r="J905" s="67" t="str">
        <v>BSKDGNGENGR07</v>
      </c>
      <c r="K905" s="67" t="str">
        <v>BSKDGNGENGR07</v>
      </c>
      <c r="L905" s="68">
        <v>46483</v>
      </c>
      <c r="M905" s="68">
        <v>46483</v>
      </c>
      <c r="N905" s="67" t="str">
        <v>Project Completion</v>
      </c>
      <c r="O905" s="67" t="str">
        <v>Project Completion</v>
      </c>
    </row>
    <row r="906">
      <c r="A906" s="69" t="str">
        <v>Matched</v>
      </c>
      <c r="B906" s="67" t="str">
        <v>Cash In</v>
      </c>
      <c r="C906" s="67" t="str">
        <v>DEMO 220-66-11 kV G Cash in EGP</v>
      </c>
      <c r="D906" s="67" t="str">
        <v>EGP</v>
      </c>
      <c r="E906" s="67">
        <v>177</v>
      </c>
      <c r="F906" s="67" t="str">
        <v>ELECTRICAL WORKS / Main BOQ / Cables</v>
      </c>
      <c r="G906" s="67" t="str">
        <v>Three phase single core XLPE 12 -20 24 kV copper cables with cross section not less than 1x1C×630 mm²  - ph to connect the 11 kV MV switchgear to the capacitor banks</v>
      </c>
      <c r="H906" s="67" t="str">
        <v>Advanced Payment</v>
      </c>
      <c r="I906" s="67" t="str">
        <v>Cash In Advance Payment by currency</v>
      </c>
      <c r="J906" s="67" t="str">
        <v>BSKDGNGENGR03</v>
      </c>
      <c r="K906" s="67" t="str">
        <v>BSKDGNGENGR03</v>
      </c>
      <c r="L906" s="68">
        <v>46026</v>
      </c>
      <c r="M906" s="68">
        <v>46026</v>
      </c>
      <c r="N906" s="67" t="str">
        <v>Advanced Payment Local</v>
      </c>
      <c r="O906" s="67" t="str">
        <v>Advanced Payment Local</v>
      </c>
    </row>
    <row r="907">
      <c r="A907" s="71" t="str">
        <v>Blank - Needs Review</v>
      </c>
      <c r="B907" s="67" t="str">
        <v>Cash In</v>
      </c>
      <c r="C907" s="67" t="str">
        <v>DEMO 220-66-11 kV G Cash in EGP</v>
      </c>
      <c r="D907" s="67" t="str">
        <v>EGP</v>
      </c>
      <c r="E907" s="67">
        <v>178</v>
      </c>
      <c r="F907" s="67" t="str">
        <v>ELECTRICAL WORKS / Main BOQ / Cables</v>
      </c>
      <c r="G907" s="67" t="str">
        <v>Three phase single core XLPE 12 -20 24 kV copper cables with cross section not less than 1x1C×630 mm²  - ph to connect the 11 kV MV switchgear to the capacitor banks</v>
      </c>
      <c r="H907" s="67" t="str">
        <v>Site Delivery EGP</v>
      </c>
      <c r="I907" s="67" t="str">
        <v>No confident rule match</v>
      </c>
      <c r="J907" s="67" t="str">
        <v/>
      </c>
      <c r="K907" s="67" t="str">
        <v/>
      </c>
      <c r="L907" s="68" t="str">
        <v/>
      </c>
      <c r="M907" s="68" t="str">
        <v/>
      </c>
      <c r="N907" s="67" t="str">
        <v/>
      </c>
      <c r="O907" s="67" t="str">
        <v/>
      </c>
    </row>
    <row r="908">
      <c r="A908" s="69" t="str">
        <v>Matched</v>
      </c>
      <c r="B908" s="67" t="str">
        <v>Cash In</v>
      </c>
      <c r="C908" s="67" t="str">
        <v>DEMO 220-66-11 kV G Cash in EGP</v>
      </c>
      <c r="D908" s="67" t="str">
        <v>EGP</v>
      </c>
      <c r="E908" s="67">
        <v>179</v>
      </c>
      <c r="F908" s="67" t="str">
        <v>ELECTRICAL WORKS / Main BOQ / Cables</v>
      </c>
      <c r="G908" s="67" t="str">
        <v>Three phase single core XLPE 12 -20 24 kV copper cables with cross section not less than 1x1C×630 mm²  - ph to connect the 11 kV MV switchgear to the capacitor banks</v>
      </c>
      <c r="H908" s="67" t="str">
        <v>Retention</v>
      </c>
      <c r="I908" s="67" t="str">
        <v>Cash In completion milestone</v>
      </c>
      <c r="J908" s="67" t="str">
        <v>BSKDGNGENGR07</v>
      </c>
      <c r="K908" s="67" t="str">
        <v>BSKDGNGENGR07</v>
      </c>
      <c r="L908" s="68">
        <v>46483</v>
      </c>
      <c r="M908" s="68">
        <v>46483</v>
      </c>
      <c r="N908" s="67" t="str">
        <v>Project Completion</v>
      </c>
      <c r="O908" s="67" t="str">
        <v>Project Completion</v>
      </c>
    </row>
    <row r="909">
      <c r="A909" s="69" t="str">
        <v>Matched</v>
      </c>
      <c r="B909" s="67" t="str">
        <v>Cash In</v>
      </c>
      <c r="C909" s="67" t="str">
        <v>DEMO 220-66-11 kV G Cash in EGP</v>
      </c>
      <c r="D909" s="67" t="str">
        <v>EGP</v>
      </c>
      <c r="E909" s="67">
        <v>181</v>
      </c>
      <c r="F909" s="67" t="str">
        <v>ELECTRICAL WORKS / Main BOQ / Cables</v>
      </c>
      <c r="G909" s="67" t="str">
        <v>Single core cable sealing end outdoor (Heat Shrinkable) type for the above mentioned cables in item 9.9</v>
      </c>
      <c r="H909" s="67" t="str">
        <v>Advanced Payment</v>
      </c>
      <c r="I909" s="67" t="str">
        <v>Cash In Advance Payment by currency</v>
      </c>
      <c r="J909" s="67" t="str">
        <v>BSKDGNGENGR03</v>
      </c>
      <c r="K909" s="67" t="str">
        <v>BSKDGNGENGR03</v>
      </c>
      <c r="L909" s="68">
        <v>46026</v>
      </c>
      <c r="M909" s="68">
        <v>46026</v>
      </c>
      <c r="N909" s="67" t="str">
        <v>Advanced Payment Local</v>
      </c>
      <c r="O909" s="67" t="str">
        <v>Advanced Payment Local</v>
      </c>
    </row>
    <row r="910">
      <c r="A910" s="71" t="str">
        <v>Blank - Needs Review</v>
      </c>
      <c r="B910" s="67" t="str">
        <v>Cash In</v>
      </c>
      <c r="C910" s="67" t="str">
        <v>DEMO 220-66-11 kV G Cash in EGP</v>
      </c>
      <c r="D910" s="67" t="str">
        <v>EGP</v>
      </c>
      <c r="E910" s="67">
        <v>182</v>
      </c>
      <c r="F910" s="67" t="str">
        <v>ELECTRICAL WORKS / Main BOQ / Cables</v>
      </c>
      <c r="G910" s="67" t="str">
        <v>Single core cable sealing end outdoor (Heat Shrinkable) type for the above mentioned cables in item 9.9</v>
      </c>
      <c r="H910" s="67" t="str">
        <v>Site Delivery EGP</v>
      </c>
      <c r="I910" s="67" t="str">
        <v>No confident rule match</v>
      </c>
      <c r="J910" s="67" t="str">
        <v/>
      </c>
      <c r="K910" s="67" t="str">
        <v/>
      </c>
      <c r="L910" s="68" t="str">
        <v/>
      </c>
      <c r="M910" s="68" t="str">
        <v/>
      </c>
      <c r="N910" s="67" t="str">
        <v/>
      </c>
      <c r="O910" s="67" t="str">
        <v/>
      </c>
    </row>
    <row r="911">
      <c r="A911" s="69" t="str">
        <v>Matched</v>
      </c>
      <c r="B911" s="67" t="str">
        <v>Cash In</v>
      </c>
      <c r="C911" s="67" t="str">
        <v>DEMO 220-66-11 kV G Cash in EGP</v>
      </c>
      <c r="D911" s="67" t="str">
        <v>EGP</v>
      </c>
      <c r="E911" s="67">
        <v>183</v>
      </c>
      <c r="F911" s="67" t="str">
        <v>ELECTRICAL WORKS / Main BOQ / Cables</v>
      </c>
      <c r="G911" s="67" t="str">
        <v>Single core cable sealing end outdoor (Heat Shrinkable) type for the above mentioned cables in item 9.9</v>
      </c>
      <c r="H911" s="67" t="str">
        <v>Retention</v>
      </c>
      <c r="I911" s="67" t="str">
        <v>Cash In completion milestone</v>
      </c>
      <c r="J911" s="67" t="str">
        <v>BSKDGNGENGR07</v>
      </c>
      <c r="K911" s="67" t="str">
        <v>BSKDGNGENGR07</v>
      </c>
      <c r="L911" s="68">
        <v>46483</v>
      </c>
      <c r="M911" s="68">
        <v>46483</v>
      </c>
      <c r="N911" s="67" t="str">
        <v>Project Completion</v>
      </c>
      <c r="O911" s="67" t="str">
        <v>Project Completion</v>
      </c>
    </row>
    <row r="912">
      <c r="A912" s="69" t="str">
        <v>Matched</v>
      </c>
      <c r="B912" s="67" t="str">
        <v>Cash In</v>
      </c>
      <c r="C912" s="67" t="str">
        <v>DEMO 220-66-11 kV G Cash in EGP</v>
      </c>
      <c r="D912" s="67" t="str">
        <v>EGP</v>
      </c>
      <c r="E912" s="67">
        <v>185</v>
      </c>
      <c r="F912" s="67" t="str">
        <v>ELECTRICAL WORKS / Main BOQ / Cables</v>
      </c>
      <c r="G912" s="67" t="str">
        <v>Single core cable sealing end indoor (Heat Shrinkable) type for the above mentioned cables in item 9.9</v>
      </c>
      <c r="H912" s="67" t="str">
        <v>Advanced Payment</v>
      </c>
      <c r="I912" s="67" t="str">
        <v>Cash In Advance Payment by currency</v>
      </c>
      <c r="J912" s="67" t="str">
        <v>BSKDGNGENGR03</v>
      </c>
      <c r="K912" s="67" t="str">
        <v>BSKDGNGENGR03</v>
      </c>
      <c r="L912" s="68">
        <v>46026</v>
      </c>
      <c r="M912" s="68">
        <v>46026</v>
      </c>
      <c r="N912" s="67" t="str">
        <v>Advanced Payment Local</v>
      </c>
      <c r="O912" s="67" t="str">
        <v>Advanced Payment Local</v>
      </c>
    </row>
    <row r="913">
      <c r="A913" s="71" t="str">
        <v>Blank - Needs Review</v>
      </c>
      <c r="B913" s="67" t="str">
        <v>Cash In</v>
      </c>
      <c r="C913" s="67" t="str">
        <v>DEMO 220-66-11 kV G Cash in EGP</v>
      </c>
      <c r="D913" s="67" t="str">
        <v>EGP</v>
      </c>
      <c r="E913" s="67">
        <v>186</v>
      </c>
      <c r="F913" s="67" t="str">
        <v>ELECTRICAL WORKS / Main BOQ / Cables</v>
      </c>
      <c r="G913" s="67" t="str">
        <v>Single core cable sealing end indoor (Heat Shrinkable) type for the above mentioned cables in item 9.9</v>
      </c>
      <c r="H913" s="67" t="str">
        <v>Site Delivery EGP</v>
      </c>
      <c r="I913" s="67" t="str">
        <v>No confident rule match</v>
      </c>
      <c r="J913" s="67" t="str">
        <v/>
      </c>
      <c r="K913" s="67" t="str">
        <v/>
      </c>
      <c r="L913" s="68" t="str">
        <v/>
      </c>
      <c r="M913" s="68" t="str">
        <v/>
      </c>
      <c r="N913" s="67" t="str">
        <v/>
      </c>
      <c r="O913" s="67" t="str">
        <v/>
      </c>
    </row>
    <row r="914">
      <c r="A914" s="69" t="str">
        <v>Matched</v>
      </c>
      <c r="B914" s="67" t="str">
        <v>Cash In</v>
      </c>
      <c r="C914" s="67" t="str">
        <v>DEMO 220-66-11 kV G Cash in EGP</v>
      </c>
      <c r="D914" s="67" t="str">
        <v>EGP</v>
      </c>
      <c r="E914" s="67">
        <v>187</v>
      </c>
      <c r="F914" s="67" t="str">
        <v>ELECTRICAL WORKS / Main BOQ / Cables</v>
      </c>
      <c r="G914" s="67" t="str">
        <v>Single core cable sealing end indoor (Heat Shrinkable) type for the above mentioned cables in item 9.9</v>
      </c>
      <c r="H914" s="67" t="str">
        <v>Retention</v>
      </c>
      <c r="I914" s="67" t="str">
        <v>Cash In completion milestone</v>
      </c>
      <c r="J914" s="67" t="str">
        <v>BSKDGNGENGR07</v>
      </c>
      <c r="K914" s="67" t="str">
        <v>BSKDGNGENGR07</v>
      </c>
      <c r="L914" s="68">
        <v>46483</v>
      </c>
      <c r="M914" s="68">
        <v>46483</v>
      </c>
      <c r="N914" s="67" t="str">
        <v>Project Completion</v>
      </c>
      <c r="O914" s="67" t="str">
        <v>Project Completion</v>
      </c>
    </row>
    <row r="915">
      <c r="A915" s="69" t="str">
        <v>Matched</v>
      </c>
      <c r="B915" s="67" t="str">
        <v>Cash In</v>
      </c>
      <c r="C915" s="67" t="str">
        <v>DEMO 220-66-11 kV G Cash in EGP</v>
      </c>
      <c r="D915" s="67" t="str">
        <v>EGP</v>
      </c>
      <c r="E915" s="67">
        <v>189</v>
      </c>
      <c r="F915" s="67" t="str">
        <v>ELECTRICAL WORKS / Main BOQ / Cables</v>
      </c>
      <c r="G915" s="67" t="str">
        <v>Any additional equipment and materials such as L.V cables, Control cables, etc. required for the whole S -S and at remote end substations.</v>
      </c>
      <c r="H915" s="67" t="str">
        <v>Advanced Payment</v>
      </c>
      <c r="I915" s="67" t="str">
        <v>Cash In Advance Payment by currency</v>
      </c>
      <c r="J915" s="67" t="str">
        <v>BSKDGNGENGR03</v>
      </c>
      <c r="K915" s="67" t="str">
        <v>BSKDGNGENGR03</v>
      </c>
      <c r="L915" s="68">
        <v>46026</v>
      </c>
      <c r="M915" s="68">
        <v>46026</v>
      </c>
      <c r="N915" s="67" t="str">
        <v>Advanced Payment Local</v>
      </c>
      <c r="O915" s="67" t="str">
        <v>Advanced Payment Local</v>
      </c>
    </row>
    <row r="916">
      <c r="A916" s="71" t="str">
        <v>Blank - Needs Review</v>
      </c>
      <c r="B916" s="67" t="str">
        <v>Cash In</v>
      </c>
      <c r="C916" s="67" t="str">
        <v>DEMO 220-66-11 kV G Cash in EGP</v>
      </c>
      <c r="D916" s="67" t="str">
        <v>EGP</v>
      </c>
      <c r="E916" s="67">
        <v>190</v>
      </c>
      <c r="F916" s="67" t="str">
        <v>ELECTRICAL WORKS / Main BOQ / Cables</v>
      </c>
      <c r="G916" s="67" t="str">
        <v>Any additional equipment and materials such as L.V cables, Control cables, etc. required for the whole S -S and at remote end substations.</v>
      </c>
      <c r="H916" s="67" t="str">
        <v>Site Delivery EGP</v>
      </c>
      <c r="I916" s="67" t="str">
        <v>No confident rule match</v>
      </c>
      <c r="J916" s="67" t="str">
        <v/>
      </c>
      <c r="K916" s="67" t="str">
        <v/>
      </c>
      <c r="L916" s="68" t="str">
        <v/>
      </c>
      <c r="M916" s="68" t="str">
        <v/>
      </c>
      <c r="N916" s="67" t="str">
        <v/>
      </c>
      <c r="O916" s="67" t="str">
        <v/>
      </c>
    </row>
    <row r="917">
      <c r="A917" s="69" t="str">
        <v>Matched</v>
      </c>
      <c r="B917" s="67" t="str">
        <v>Cash In</v>
      </c>
      <c r="C917" s="67" t="str">
        <v>DEMO 220-66-11 kV G Cash in EGP</v>
      </c>
      <c r="D917" s="67" t="str">
        <v>EGP</v>
      </c>
      <c r="E917" s="67">
        <v>191</v>
      </c>
      <c r="F917" s="67" t="str">
        <v>ELECTRICAL WORKS / Main BOQ / Cables</v>
      </c>
      <c r="G917" s="67" t="str">
        <v>Any additional equipment and materials such as L.V cables, Control cables, etc. required for the whole S -S and at remote end substations.</v>
      </c>
      <c r="H917" s="67" t="str">
        <v>Retention</v>
      </c>
      <c r="I917" s="67" t="str">
        <v>Cash In completion milestone</v>
      </c>
      <c r="J917" s="67" t="str">
        <v>BSKDGNGENGR07</v>
      </c>
      <c r="K917" s="67" t="str">
        <v>BSKDGNGENGR07</v>
      </c>
      <c r="L917" s="68">
        <v>46483</v>
      </c>
      <c r="M917" s="68">
        <v>46483</v>
      </c>
      <c r="N917" s="67" t="str">
        <v>Project Completion</v>
      </c>
      <c r="O917" s="67" t="str">
        <v>Project Completion</v>
      </c>
    </row>
    <row r="918">
      <c r="A918" s="69" t="str">
        <v>Matched</v>
      </c>
      <c r="B918" s="67" t="str">
        <v>Cash In</v>
      </c>
      <c r="C918" s="67" t="str">
        <v>DEMO 220-66-11 kV G Cash in EGP</v>
      </c>
      <c r="D918" s="67" t="str">
        <v>EGP</v>
      </c>
      <c r="E918" s="67">
        <v>194</v>
      </c>
      <c r="F918" s="67" t="str">
        <v>ELECTRICAL WORKS / Main BOQ / Telecommunication System</v>
      </c>
      <c r="G918" s="67" t="str">
        <v>Battery bank with racks</v>
      </c>
      <c r="H918" s="67" t="str">
        <v>Advanced Payment</v>
      </c>
      <c r="I918" s="67" t="str">
        <v>Cash In Advance Payment by currency</v>
      </c>
      <c r="J918" s="67" t="str">
        <v>BSKDGNGENGR03</v>
      </c>
      <c r="K918" s="67" t="str">
        <v>BSKDGNGENGR03</v>
      </c>
      <c r="L918" s="68">
        <v>46026</v>
      </c>
      <c r="M918" s="68">
        <v>46026</v>
      </c>
      <c r="N918" s="67" t="str">
        <v>Advanced Payment Local</v>
      </c>
      <c r="O918" s="67" t="str">
        <v>Advanced Payment Local</v>
      </c>
    </row>
    <row r="919">
      <c r="A919" s="71" t="str">
        <v>Blank - Needs Review</v>
      </c>
      <c r="B919" s="67" t="str">
        <v>Cash In</v>
      </c>
      <c r="C919" s="67" t="str">
        <v>DEMO 220-66-11 kV G Cash in EGP</v>
      </c>
      <c r="D919" s="67" t="str">
        <v>EGP</v>
      </c>
      <c r="E919" s="67">
        <v>195</v>
      </c>
      <c r="F919" s="67" t="str">
        <v>ELECTRICAL WORKS / Main BOQ / Telecommunication System</v>
      </c>
      <c r="G919" s="67" t="str">
        <v>Battery bank with racks</v>
      </c>
      <c r="H919" s="67" t="str">
        <v>Site Delivery EGP</v>
      </c>
      <c r="I919" s="67" t="str">
        <v>No confident rule match</v>
      </c>
      <c r="J919" s="67" t="str">
        <v/>
      </c>
      <c r="K919" s="67" t="str">
        <v/>
      </c>
      <c r="L919" s="68" t="str">
        <v/>
      </c>
      <c r="M919" s="68" t="str">
        <v/>
      </c>
      <c r="N919" s="67" t="str">
        <v/>
      </c>
      <c r="O919" s="67" t="str">
        <v/>
      </c>
    </row>
    <row r="920">
      <c r="A920" s="69" t="str">
        <v>Matched</v>
      </c>
      <c r="B920" s="67" t="str">
        <v>Cash In</v>
      </c>
      <c r="C920" s="67" t="str">
        <v>DEMO 220-66-11 kV G Cash in EGP</v>
      </c>
      <c r="D920" s="67" t="str">
        <v>EGP</v>
      </c>
      <c r="E920" s="67">
        <v>196</v>
      </c>
      <c r="F920" s="67" t="str">
        <v>ELECTRICAL WORKS / Main BOQ / Telecommunication System</v>
      </c>
      <c r="G920" s="67" t="str">
        <v>Battery bank with racks</v>
      </c>
      <c r="H920" s="67" t="str">
        <v>Retention</v>
      </c>
      <c r="I920" s="67" t="str">
        <v>Cash In completion milestone</v>
      </c>
      <c r="J920" s="67" t="str">
        <v>BSKDGNGENGR07</v>
      </c>
      <c r="K920" s="67" t="str">
        <v>BSKDGNGENGR07</v>
      </c>
      <c r="L920" s="68">
        <v>46483</v>
      </c>
      <c r="M920" s="68">
        <v>46483</v>
      </c>
      <c r="N920" s="67" t="str">
        <v>Project Completion</v>
      </c>
      <c r="O920" s="67" t="str">
        <v>Project Completion</v>
      </c>
    </row>
    <row r="921">
      <c r="A921" s="69" t="str">
        <v>Matched</v>
      </c>
      <c r="B921" s="67" t="str">
        <v>Cash In</v>
      </c>
      <c r="C921" s="67" t="str">
        <v>DEMO 220-66-11 kV G Cash in EGP</v>
      </c>
      <c r="D921" s="67" t="str">
        <v>EGP</v>
      </c>
      <c r="E921" s="67">
        <v>198</v>
      </c>
      <c r="F921" s="67" t="str">
        <v>ELECTRICAL WORKS / Main BOQ / Telecommunication System</v>
      </c>
      <c r="G921" s="67" t="str">
        <v>Battery charger complete with control and protection</v>
      </c>
      <c r="H921" s="67" t="str">
        <v>Advanced Payment</v>
      </c>
      <c r="I921" s="67" t="str">
        <v>Cash In Advance Payment by currency</v>
      </c>
      <c r="J921" s="67" t="str">
        <v>BSKDGNGENGR03</v>
      </c>
      <c r="K921" s="67" t="str">
        <v>BSKDGNGENGR03</v>
      </c>
      <c r="L921" s="68">
        <v>46026</v>
      </c>
      <c r="M921" s="68">
        <v>46026</v>
      </c>
      <c r="N921" s="67" t="str">
        <v>Advanced Payment Local</v>
      </c>
      <c r="O921" s="67" t="str">
        <v>Advanced Payment Local</v>
      </c>
    </row>
    <row r="922">
      <c r="A922" s="71" t="str">
        <v>Blank - Needs Review</v>
      </c>
      <c r="B922" s="67" t="str">
        <v>Cash In</v>
      </c>
      <c r="C922" s="67" t="str">
        <v>DEMO 220-66-11 kV G Cash in EGP</v>
      </c>
      <c r="D922" s="67" t="str">
        <v>EGP</v>
      </c>
      <c r="E922" s="67">
        <v>199</v>
      </c>
      <c r="F922" s="67" t="str">
        <v>ELECTRICAL WORKS / Main BOQ / Telecommunication System</v>
      </c>
      <c r="G922" s="67" t="str">
        <v>Battery charger complete with control and protection</v>
      </c>
      <c r="H922" s="67" t="str">
        <v>Site Delivery EGP</v>
      </c>
      <c r="I922" s="67" t="str">
        <v>No confident rule match</v>
      </c>
      <c r="J922" s="67" t="str">
        <v/>
      </c>
      <c r="K922" s="67" t="str">
        <v/>
      </c>
      <c r="L922" s="68" t="str">
        <v/>
      </c>
      <c r="M922" s="68" t="str">
        <v/>
      </c>
      <c r="N922" s="67" t="str">
        <v/>
      </c>
      <c r="O922" s="67" t="str">
        <v/>
      </c>
    </row>
    <row r="923">
      <c r="A923" s="69" t="str">
        <v>Matched</v>
      </c>
      <c r="B923" s="67" t="str">
        <v>Cash In</v>
      </c>
      <c r="C923" s="67" t="str">
        <v>DEMO 220-66-11 kV G Cash in EGP</v>
      </c>
      <c r="D923" s="67" t="str">
        <v>EGP</v>
      </c>
      <c r="E923" s="67">
        <v>200</v>
      </c>
      <c r="F923" s="67" t="str">
        <v>ELECTRICAL WORKS / Main BOQ / Telecommunication System</v>
      </c>
      <c r="G923" s="67" t="str">
        <v>Battery charger complete with control and protection</v>
      </c>
      <c r="H923" s="67" t="str">
        <v>Retention</v>
      </c>
      <c r="I923" s="67" t="str">
        <v>Cash In completion milestone</v>
      </c>
      <c r="J923" s="67" t="str">
        <v>BSKDGNGENGR07</v>
      </c>
      <c r="K923" s="67" t="str">
        <v>BSKDGNGENGR07</v>
      </c>
      <c r="L923" s="68">
        <v>46483</v>
      </c>
      <c r="M923" s="68">
        <v>46483</v>
      </c>
      <c r="N923" s="67" t="str">
        <v>Project Completion</v>
      </c>
      <c r="O923" s="67" t="str">
        <v>Project Completion</v>
      </c>
    </row>
    <row r="924">
      <c r="A924" s="69" t="str">
        <v>Matched</v>
      </c>
      <c r="B924" s="67" t="str">
        <v>Cash In</v>
      </c>
      <c r="C924" s="67" t="str">
        <v>DEMO 220-66-11 kV G Cash in EGP</v>
      </c>
      <c r="D924" s="67" t="str">
        <v>EGP</v>
      </c>
      <c r="E924" s="67">
        <v>202</v>
      </c>
      <c r="F924" s="67" t="str">
        <v>ELECTRICAL WORKS / Main BOQ / Telecommunication System</v>
      </c>
      <c r="G924" s="67" t="str">
        <v>Moulded case circuit breaker MCCB.</v>
      </c>
      <c r="H924" s="67" t="str">
        <v>Advanced Payment</v>
      </c>
      <c r="I924" s="67" t="str">
        <v>Cash In Advance Payment by currency</v>
      </c>
      <c r="J924" s="67" t="str">
        <v>BSKDGNGENGR03</v>
      </c>
      <c r="K924" s="67" t="str">
        <v>BSKDGNGENGR03</v>
      </c>
      <c r="L924" s="68">
        <v>46026</v>
      </c>
      <c r="M924" s="68">
        <v>46026</v>
      </c>
      <c r="N924" s="67" t="str">
        <v>Advanced Payment Local</v>
      </c>
      <c r="O924" s="67" t="str">
        <v>Advanced Payment Local</v>
      </c>
    </row>
    <row r="925">
      <c r="A925" s="71" t="str">
        <v>Blank - Needs Review</v>
      </c>
      <c r="B925" s="67" t="str">
        <v>Cash In</v>
      </c>
      <c r="C925" s="67" t="str">
        <v>DEMO 220-66-11 kV G Cash in EGP</v>
      </c>
      <c r="D925" s="67" t="str">
        <v>EGP</v>
      </c>
      <c r="E925" s="67">
        <v>203</v>
      </c>
      <c r="F925" s="67" t="str">
        <v>ELECTRICAL WORKS / Main BOQ / Telecommunication System</v>
      </c>
      <c r="G925" s="67" t="str">
        <v>Moulded case circuit breaker MCCB.</v>
      </c>
      <c r="H925" s="67" t="str">
        <v>Site Delivery EGP</v>
      </c>
      <c r="I925" s="67" t="str">
        <v>No confident rule match</v>
      </c>
      <c r="J925" s="67" t="str">
        <v/>
      </c>
      <c r="K925" s="67" t="str">
        <v/>
      </c>
      <c r="L925" s="68" t="str">
        <v/>
      </c>
      <c r="M925" s="68" t="str">
        <v/>
      </c>
      <c r="N925" s="67" t="str">
        <v/>
      </c>
      <c r="O925" s="67" t="str">
        <v/>
      </c>
    </row>
    <row r="926">
      <c r="A926" s="69" t="str">
        <v>Matched</v>
      </c>
      <c r="B926" s="67" t="str">
        <v>Cash In</v>
      </c>
      <c r="C926" s="67" t="str">
        <v>DEMO 220-66-11 kV G Cash in EGP</v>
      </c>
      <c r="D926" s="67" t="str">
        <v>EGP</v>
      </c>
      <c r="E926" s="67">
        <v>204</v>
      </c>
      <c r="F926" s="67" t="str">
        <v>ELECTRICAL WORKS / Main BOQ / Telecommunication System</v>
      </c>
      <c r="G926" s="67" t="str">
        <v>Moulded case circuit breaker MCCB.</v>
      </c>
      <c r="H926" s="67" t="str">
        <v>Retention</v>
      </c>
      <c r="I926" s="67" t="str">
        <v>Cash In completion milestone</v>
      </c>
      <c r="J926" s="67" t="str">
        <v>BSKDGNGENGR07</v>
      </c>
      <c r="K926" s="67" t="str">
        <v>BSKDGNGENGR07</v>
      </c>
      <c r="L926" s="68">
        <v>46483</v>
      </c>
      <c r="M926" s="68">
        <v>46483</v>
      </c>
      <c r="N926" s="67" t="str">
        <v>Project Completion</v>
      </c>
      <c r="O926" s="67" t="str">
        <v>Project Completion</v>
      </c>
    </row>
    <row r="927">
      <c r="A927" s="69" t="str">
        <v>Matched</v>
      </c>
      <c r="B927" s="67" t="str">
        <v>Cash In</v>
      </c>
      <c r="C927" s="67" t="str">
        <v>DEMO 220-66-11 kV G Cash in EGP</v>
      </c>
      <c r="D927" s="67" t="str">
        <v>EGP</v>
      </c>
      <c r="E927" s="67">
        <v>206</v>
      </c>
      <c r="F927" s="67" t="str">
        <v>ELECTRICAL WORKS / Main BOQ / Telecommunication System</v>
      </c>
      <c r="G927" s="67" t="str">
        <v>Dropping diodes.</v>
      </c>
      <c r="H927" s="67" t="str">
        <v>Advanced Payment</v>
      </c>
      <c r="I927" s="67" t="str">
        <v>Cash In Advance Payment by currency</v>
      </c>
      <c r="J927" s="67" t="str">
        <v>BSKDGNGENGR03</v>
      </c>
      <c r="K927" s="67" t="str">
        <v>BSKDGNGENGR03</v>
      </c>
      <c r="L927" s="68">
        <v>46026</v>
      </c>
      <c r="M927" s="68">
        <v>46026</v>
      </c>
      <c r="N927" s="67" t="str">
        <v>Advanced Payment Local</v>
      </c>
      <c r="O927" s="67" t="str">
        <v>Advanced Payment Local</v>
      </c>
    </row>
    <row r="928">
      <c r="A928" s="71" t="str">
        <v>Blank - Needs Review</v>
      </c>
      <c r="B928" s="67" t="str">
        <v>Cash In</v>
      </c>
      <c r="C928" s="67" t="str">
        <v>DEMO 220-66-11 kV G Cash in EGP</v>
      </c>
      <c r="D928" s="67" t="str">
        <v>EGP</v>
      </c>
      <c r="E928" s="67">
        <v>207</v>
      </c>
      <c r="F928" s="67" t="str">
        <v>ELECTRICAL WORKS / Main BOQ / Telecommunication System</v>
      </c>
      <c r="G928" s="67" t="str">
        <v>Dropping diodes.</v>
      </c>
      <c r="H928" s="67" t="str">
        <v>Site Delivery EGP</v>
      </c>
      <c r="I928" s="67" t="str">
        <v>No confident rule match</v>
      </c>
      <c r="J928" s="67" t="str">
        <v/>
      </c>
      <c r="K928" s="67" t="str">
        <v/>
      </c>
      <c r="L928" s="68" t="str">
        <v/>
      </c>
      <c r="M928" s="68" t="str">
        <v/>
      </c>
      <c r="N928" s="67" t="str">
        <v/>
      </c>
      <c r="O928" s="67" t="str">
        <v/>
      </c>
    </row>
    <row r="929">
      <c r="A929" s="69" t="str">
        <v>Matched</v>
      </c>
      <c r="B929" s="67" t="str">
        <v>Cash In</v>
      </c>
      <c r="C929" s="67" t="str">
        <v>DEMO 220-66-11 kV G Cash in EGP</v>
      </c>
      <c r="D929" s="67" t="str">
        <v>EGP</v>
      </c>
      <c r="E929" s="67">
        <v>208</v>
      </c>
      <c r="F929" s="67" t="str">
        <v>ELECTRICAL WORKS / Main BOQ / Telecommunication System</v>
      </c>
      <c r="G929" s="67" t="str">
        <v>Dropping diodes.</v>
      </c>
      <c r="H929" s="67" t="str">
        <v>Retention</v>
      </c>
      <c r="I929" s="67" t="str">
        <v>Cash In completion milestone</v>
      </c>
      <c r="J929" s="67" t="str">
        <v>BSKDGNGENGR07</v>
      </c>
      <c r="K929" s="67" t="str">
        <v>BSKDGNGENGR07</v>
      </c>
      <c r="L929" s="68">
        <v>46483</v>
      </c>
      <c r="M929" s="68">
        <v>46483</v>
      </c>
      <c r="N929" s="67" t="str">
        <v>Project Completion</v>
      </c>
      <c r="O929" s="67" t="str">
        <v>Project Completion</v>
      </c>
    </row>
    <row r="930">
      <c r="A930" s="69" t="str">
        <v>Matched</v>
      </c>
      <c r="B930" s="67" t="str">
        <v>Cash In</v>
      </c>
      <c r="C930" s="67" t="str">
        <v>DEMO 220-66-11 kV G Cash in EGP</v>
      </c>
      <c r="D930" s="67" t="str">
        <v>EGP</v>
      </c>
      <c r="E930" s="67">
        <v>210</v>
      </c>
      <c r="F930" s="67" t="str">
        <v>ELECTRICAL WORKS / Main BOQ / Telecommunication System</v>
      </c>
      <c r="G930" s="67" t="str">
        <v>Low voltages disconnect LVD</v>
      </c>
      <c r="H930" s="67" t="str">
        <v>Advanced Payment</v>
      </c>
      <c r="I930" s="67" t="str">
        <v>Cash In Advance Payment by currency</v>
      </c>
      <c r="J930" s="67" t="str">
        <v>BSKDGNGENGR03</v>
      </c>
      <c r="K930" s="67" t="str">
        <v>BSKDGNGENGR03</v>
      </c>
      <c r="L930" s="68">
        <v>46026</v>
      </c>
      <c r="M930" s="68">
        <v>46026</v>
      </c>
      <c r="N930" s="67" t="str">
        <v>Advanced Payment Local</v>
      </c>
      <c r="O930" s="67" t="str">
        <v>Advanced Payment Local</v>
      </c>
    </row>
    <row r="931">
      <c r="A931" s="71" t="str">
        <v>Blank - Needs Review</v>
      </c>
      <c r="B931" s="67" t="str">
        <v>Cash In</v>
      </c>
      <c r="C931" s="67" t="str">
        <v>DEMO 220-66-11 kV G Cash in EGP</v>
      </c>
      <c r="D931" s="67" t="str">
        <v>EGP</v>
      </c>
      <c r="E931" s="67">
        <v>211</v>
      </c>
      <c r="F931" s="67" t="str">
        <v>ELECTRICAL WORKS / Main BOQ / Telecommunication System</v>
      </c>
      <c r="G931" s="67" t="str">
        <v>Low voltages disconnect LVD</v>
      </c>
      <c r="H931" s="67" t="str">
        <v>Site Delivery EGP</v>
      </c>
      <c r="I931" s="67" t="str">
        <v>No confident rule match</v>
      </c>
      <c r="J931" s="67" t="str">
        <v/>
      </c>
      <c r="K931" s="67" t="str">
        <v/>
      </c>
      <c r="L931" s="68" t="str">
        <v/>
      </c>
      <c r="M931" s="68" t="str">
        <v/>
      </c>
      <c r="N931" s="67" t="str">
        <v/>
      </c>
      <c r="O931" s="67" t="str">
        <v/>
      </c>
    </row>
    <row r="932">
      <c r="A932" s="69" t="str">
        <v>Matched</v>
      </c>
      <c r="B932" s="67" t="str">
        <v>Cash In</v>
      </c>
      <c r="C932" s="67" t="str">
        <v>DEMO 220-66-11 kV G Cash in EGP</v>
      </c>
      <c r="D932" s="67" t="str">
        <v>EGP</v>
      </c>
      <c r="E932" s="67">
        <v>212</v>
      </c>
      <c r="F932" s="67" t="str">
        <v>ELECTRICAL WORKS / Main BOQ / Telecommunication System</v>
      </c>
      <c r="G932" s="67" t="str">
        <v>Low voltages disconnect LVD</v>
      </c>
      <c r="H932" s="67" t="str">
        <v>Retention</v>
      </c>
      <c r="I932" s="67" t="str">
        <v>Cash In completion milestone</v>
      </c>
      <c r="J932" s="67" t="str">
        <v>BSKDGNGENGR07</v>
      </c>
      <c r="K932" s="67" t="str">
        <v>BSKDGNGENGR07</v>
      </c>
      <c r="L932" s="68">
        <v>46483</v>
      </c>
      <c r="M932" s="68">
        <v>46483</v>
      </c>
      <c r="N932" s="67" t="str">
        <v>Project Completion</v>
      </c>
      <c r="O932" s="67" t="str">
        <v>Project Completion</v>
      </c>
    </row>
    <row r="933">
      <c r="A933" s="69" t="str">
        <v>Matched</v>
      </c>
      <c r="B933" s="67" t="str">
        <v>Cash In</v>
      </c>
      <c r="C933" s="67" t="str">
        <v>DEMO 220-66-11 kV G Cash in EGP</v>
      </c>
      <c r="D933" s="67" t="str">
        <v>EGP</v>
      </c>
      <c r="E933" s="67">
        <v>214</v>
      </c>
      <c r="F933" s="67" t="str">
        <v>ELECTRICAL WORKS / Main BOQ / Telecommunication System</v>
      </c>
      <c r="G933" s="67" t="str">
        <v>48 V DC main distribution board complete with switches, measuring device, etc.</v>
      </c>
      <c r="H933" s="67" t="str">
        <v>Advanced Payment</v>
      </c>
      <c r="I933" s="67" t="str">
        <v>Cash In Advance Payment by currency</v>
      </c>
      <c r="J933" s="67" t="str">
        <v>BSKDGNGENGR03</v>
      </c>
      <c r="K933" s="67" t="str">
        <v>BSKDGNGENGR03</v>
      </c>
      <c r="L933" s="68">
        <v>46026</v>
      </c>
      <c r="M933" s="68">
        <v>46026</v>
      </c>
      <c r="N933" s="67" t="str">
        <v>Advanced Payment Local</v>
      </c>
      <c r="O933" s="67" t="str">
        <v>Advanced Payment Local</v>
      </c>
    </row>
    <row r="934">
      <c r="A934" s="69" t="str">
        <v>Matched</v>
      </c>
      <c r="B934" s="67" t="str">
        <v>Cash In</v>
      </c>
      <c r="C934" s="67" t="str">
        <v>DEMO 220-66-11 kV G Cash in EGP</v>
      </c>
      <c r="D934" s="67" t="str">
        <v>EGP</v>
      </c>
      <c r="E934" s="67">
        <v>215</v>
      </c>
      <c r="F934" s="67" t="str">
        <v>ELECTRICAL WORKS / Main BOQ / Telecommunication System</v>
      </c>
      <c r="G934" s="67" t="str">
        <v>48 V DC main distribution board complete with switches, measuring device, etc.</v>
      </c>
      <c r="H934" s="67" t="str">
        <v>Site Delivery EGP</v>
      </c>
      <c r="I934" s="67" t="str">
        <v>Cash In delivery meaning match</v>
      </c>
      <c r="J934" s="67" t="str">
        <v>BSPRELGENTL07</v>
      </c>
      <c r="K934" s="67" t="str">
        <v>BSPRELGENTL07</v>
      </c>
      <c r="L934" s="68">
        <v>46347</v>
      </c>
      <c r="M934" s="68">
        <v>46347</v>
      </c>
      <c r="N934" s="67" t="str">
        <v>Delivery to Site  - Complete Telecommunication System With All accessories and Spare Parts</v>
      </c>
      <c r="O934" s="67" t="str">
        <v>Delivery to Site  - Complete Telecommunication System With All accessories and Spare Parts</v>
      </c>
    </row>
    <row r="935">
      <c r="A935" s="69" t="str">
        <v>Matched</v>
      </c>
      <c r="B935" s="67" t="str">
        <v>Cash In</v>
      </c>
      <c r="C935" s="67" t="str">
        <v>DEMO 220-66-11 kV G Cash in EGP</v>
      </c>
      <c r="D935" s="67" t="str">
        <v>EGP</v>
      </c>
      <c r="E935" s="67">
        <v>216</v>
      </c>
      <c r="F935" s="67" t="str">
        <v>ELECTRICAL WORKS / Main BOQ / Telecommunication System</v>
      </c>
      <c r="G935" s="67" t="str">
        <v>48 V DC main distribution board complete with switches, measuring device, etc.</v>
      </c>
      <c r="H935" s="67" t="str">
        <v>Retention</v>
      </c>
      <c r="I935" s="67" t="str">
        <v>Cash In completion milestone</v>
      </c>
      <c r="J935" s="67" t="str">
        <v>BSKDGNGENGR07</v>
      </c>
      <c r="K935" s="67" t="str">
        <v>BSKDGNGENGR07</v>
      </c>
      <c r="L935" s="68">
        <v>46483</v>
      </c>
      <c r="M935" s="68">
        <v>46483</v>
      </c>
      <c r="N935" s="67" t="str">
        <v>Project Completion</v>
      </c>
      <c r="O935" s="67" t="str">
        <v>Project Completion</v>
      </c>
    </row>
    <row r="936">
      <c r="A936" s="69" t="str">
        <v>Matched</v>
      </c>
      <c r="B936" s="67" t="str">
        <v>Cash In</v>
      </c>
      <c r="C936" s="67" t="str">
        <v>DEMO 220-66-11 kV G Cash in EGP</v>
      </c>
      <c r="D936" s="67" t="str">
        <v>EGP</v>
      </c>
      <c r="E936" s="67">
        <v>218</v>
      </c>
      <c r="F936" s="67" t="str">
        <v>ELECTRICAL WORKS / Main BOQ / Telecommunication System</v>
      </c>
      <c r="G936" s="67" t="str">
        <v>AC sub-distribution panel at the telecommunication room</v>
      </c>
      <c r="H936" s="67" t="str">
        <v>Advanced Payment</v>
      </c>
      <c r="I936" s="67" t="str">
        <v>Cash In Advance Payment by currency</v>
      </c>
      <c r="J936" s="67" t="str">
        <v>BSKDGNGENGR03</v>
      </c>
      <c r="K936" s="67" t="str">
        <v>BSKDGNGENGR03</v>
      </c>
      <c r="L936" s="68">
        <v>46026</v>
      </c>
      <c r="M936" s="68">
        <v>46026</v>
      </c>
      <c r="N936" s="67" t="str">
        <v>Advanced Payment Local</v>
      </c>
      <c r="O936" s="67" t="str">
        <v>Advanced Payment Local</v>
      </c>
    </row>
    <row r="937">
      <c r="A937" s="71" t="str">
        <v>Blank - Needs Review</v>
      </c>
      <c r="B937" s="67" t="str">
        <v>Cash In</v>
      </c>
      <c r="C937" s="67" t="str">
        <v>DEMO 220-66-11 kV G Cash in EGP</v>
      </c>
      <c r="D937" s="67" t="str">
        <v>EGP</v>
      </c>
      <c r="E937" s="67">
        <v>219</v>
      </c>
      <c r="F937" s="67" t="str">
        <v>ELECTRICAL WORKS / Main BOQ / Telecommunication System</v>
      </c>
      <c r="G937" s="67" t="str">
        <v>AC sub-distribution panel at the telecommunication room</v>
      </c>
      <c r="H937" s="67" t="str">
        <v>Site Delivery EGP</v>
      </c>
      <c r="I937" s="67" t="str">
        <v>No confident rule match</v>
      </c>
      <c r="J937" s="67" t="str">
        <v/>
      </c>
      <c r="K937" s="67" t="str">
        <v/>
      </c>
      <c r="L937" s="68" t="str">
        <v/>
      </c>
      <c r="M937" s="68" t="str">
        <v/>
      </c>
      <c r="N937" s="67" t="str">
        <v/>
      </c>
      <c r="O937" s="67" t="str">
        <v/>
      </c>
    </row>
    <row r="938">
      <c r="A938" s="69" t="str">
        <v>Matched</v>
      </c>
      <c r="B938" s="67" t="str">
        <v>Cash In</v>
      </c>
      <c r="C938" s="67" t="str">
        <v>DEMO 220-66-11 kV G Cash in EGP</v>
      </c>
      <c r="D938" s="67" t="str">
        <v>EGP</v>
      </c>
      <c r="E938" s="67">
        <v>220</v>
      </c>
      <c r="F938" s="67" t="str">
        <v>ELECTRICAL WORKS / Main BOQ / Telecommunication System</v>
      </c>
      <c r="G938" s="67" t="str">
        <v>AC sub-distribution panel at the telecommunication room</v>
      </c>
      <c r="H938" s="67" t="str">
        <v>Retention</v>
      </c>
      <c r="I938" s="67" t="str">
        <v>Cash In completion milestone</v>
      </c>
      <c r="J938" s="67" t="str">
        <v>BSKDGNGENGR07</v>
      </c>
      <c r="K938" s="67" t="str">
        <v>BSKDGNGENGR07</v>
      </c>
      <c r="L938" s="68">
        <v>46483</v>
      </c>
      <c r="M938" s="68">
        <v>46483</v>
      </c>
      <c r="N938" s="67" t="str">
        <v>Project Completion</v>
      </c>
      <c r="O938" s="67" t="str">
        <v>Project Completion</v>
      </c>
    </row>
    <row r="939">
      <c r="A939" s="69" t="str">
        <v>Matched</v>
      </c>
      <c r="B939" s="67" t="str">
        <v>Cash In</v>
      </c>
      <c r="C939" s="67" t="str">
        <v>DEMO 220-66-11 kV G Cash in EGP</v>
      </c>
      <c r="D939" s="67" t="str">
        <v>EGP</v>
      </c>
      <c r="E939" s="67">
        <v>223</v>
      </c>
      <c r="F939" s="67" t="str">
        <v>ELECTRICAL WORKS / Main BOQ / Earthing and Lightning System</v>
      </c>
      <c r="G939" s="67" t="str">
        <v>Earthing and Lightning System for the substation</v>
      </c>
      <c r="H939" s="67" t="str">
        <v>Advanced Payment</v>
      </c>
      <c r="I939" s="67" t="str">
        <v>Cash In Advance Payment by currency</v>
      </c>
      <c r="J939" s="67" t="str">
        <v>BSKDGNGENGR03</v>
      </c>
      <c r="K939" s="67" t="str">
        <v>BSKDGNGENGR03</v>
      </c>
      <c r="L939" s="68">
        <v>46026</v>
      </c>
      <c r="M939" s="68">
        <v>46026</v>
      </c>
      <c r="N939" s="67" t="str">
        <v>Advanced Payment Local</v>
      </c>
      <c r="O939" s="67" t="str">
        <v>Advanced Payment Local</v>
      </c>
    </row>
    <row r="940">
      <c r="A940" s="71" t="str">
        <v>Blank - Needs Review</v>
      </c>
      <c r="B940" s="67" t="str">
        <v>Cash In</v>
      </c>
      <c r="C940" s="67" t="str">
        <v>DEMO 220-66-11 kV G Cash in EGP</v>
      </c>
      <c r="D940" s="67" t="str">
        <v>EGP</v>
      </c>
      <c r="E940" s="67">
        <v>224</v>
      </c>
      <c r="F940" s="67" t="str">
        <v>ELECTRICAL WORKS / Main BOQ / Earthing and Lightning System</v>
      </c>
      <c r="G940" s="67" t="str">
        <v>Earthing and Lightning System for the substation</v>
      </c>
      <c r="H940" s="67" t="str">
        <v>Site Delivery EGP</v>
      </c>
      <c r="I940" s="67" t="str">
        <v>No confident rule match</v>
      </c>
      <c r="J940" s="67" t="str">
        <v/>
      </c>
      <c r="K940" s="67" t="str">
        <v/>
      </c>
      <c r="L940" s="68" t="str">
        <v/>
      </c>
      <c r="M940" s="68" t="str">
        <v/>
      </c>
      <c r="N940" s="67" t="str">
        <v/>
      </c>
      <c r="O940" s="67" t="str">
        <v/>
      </c>
    </row>
    <row r="941">
      <c r="A941" s="69" t="str">
        <v>Matched</v>
      </c>
      <c r="B941" s="67" t="str">
        <v>Cash In</v>
      </c>
      <c r="C941" s="67" t="str">
        <v>DEMO 220-66-11 kV G Cash in EGP</v>
      </c>
      <c r="D941" s="67" t="str">
        <v>EGP</v>
      </c>
      <c r="E941" s="67">
        <v>225</v>
      </c>
      <c r="F941" s="67" t="str">
        <v>ELECTRICAL WORKS / Main BOQ / Earthing and Lightning System</v>
      </c>
      <c r="G941" s="67" t="str">
        <v>Earthing and Lightning System for the substation</v>
      </c>
      <c r="H941" s="67" t="str">
        <v>Retention</v>
      </c>
      <c r="I941" s="67" t="str">
        <v>Cash In completion milestone</v>
      </c>
      <c r="J941" s="67" t="str">
        <v>BSKDGNGENGR07</v>
      </c>
      <c r="K941" s="67" t="str">
        <v>BSKDGNGENGR07</v>
      </c>
      <c r="L941" s="68">
        <v>46483</v>
      </c>
      <c r="M941" s="68">
        <v>46483</v>
      </c>
      <c r="N941" s="67" t="str">
        <v>Project Completion</v>
      </c>
      <c r="O941" s="67" t="str">
        <v>Project Completion</v>
      </c>
    </row>
    <row r="942">
      <c r="A942" s="69" t="str">
        <v>Matched</v>
      </c>
      <c r="B942" s="67" t="str">
        <v>Cash In</v>
      </c>
      <c r="C942" s="67" t="str">
        <v>DEMO 220-66-11 kV G Cash in EGP</v>
      </c>
      <c r="D942" s="67" t="str">
        <v>EGP</v>
      </c>
      <c r="E942" s="67">
        <v>228</v>
      </c>
      <c r="F942" s="67" t="str">
        <v>ELECTRICAL WORKS / Main BOQ / Security System</v>
      </c>
      <c r="G942" s="67" t="str">
        <v>Substation Security System</v>
      </c>
      <c r="H942" s="67" t="str">
        <v>Advanced Payment</v>
      </c>
      <c r="I942" s="67" t="str">
        <v>Cash In Advance Payment by currency</v>
      </c>
      <c r="J942" s="67" t="str">
        <v>BSKDGNGENGR03</v>
      </c>
      <c r="K942" s="67" t="str">
        <v>BSKDGNGENGR03</v>
      </c>
      <c r="L942" s="68">
        <v>46026</v>
      </c>
      <c r="M942" s="68">
        <v>46026</v>
      </c>
      <c r="N942" s="67" t="str">
        <v>Advanced Payment Local</v>
      </c>
      <c r="O942" s="67" t="str">
        <v>Advanced Payment Local</v>
      </c>
    </row>
    <row r="943">
      <c r="A943" s="71" t="str">
        <v>Blank - Needs Review</v>
      </c>
      <c r="B943" s="67" t="str">
        <v>Cash In</v>
      </c>
      <c r="C943" s="67" t="str">
        <v>DEMO 220-66-11 kV G Cash in EGP</v>
      </c>
      <c r="D943" s="67" t="str">
        <v>EGP</v>
      </c>
      <c r="E943" s="67">
        <v>229</v>
      </c>
      <c r="F943" s="67" t="str">
        <v>ELECTRICAL WORKS / Main BOQ / Security System</v>
      </c>
      <c r="G943" s="67" t="str">
        <v>Substation Security System</v>
      </c>
      <c r="H943" s="67" t="str">
        <v>Site Delivery EGP</v>
      </c>
      <c r="I943" s="67" t="str">
        <v>No confident rule match</v>
      </c>
      <c r="J943" s="67" t="str">
        <v/>
      </c>
      <c r="K943" s="67" t="str">
        <v/>
      </c>
      <c r="L943" s="68" t="str">
        <v/>
      </c>
      <c r="M943" s="68" t="str">
        <v/>
      </c>
      <c r="N943" s="67" t="str">
        <v/>
      </c>
      <c r="O943" s="67" t="str">
        <v/>
      </c>
    </row>
    <row r="944">
      <c r="A944" s="69" t="str">
        <v>Matched</v>
      </c>
      <c r="B944" s="67" t="str">
        <v>Cash In</v>
      </c>
      <c r="C944" s="67" t="str">
        <v>DEMO 220-66-11 kV G Cash in EGP</v>
      </c>
      <c r="D944" s="67" t="str">
        <v>EGP</v>
      </c>
      <c r="E944" s="67">
        <v>230</v>
      </c>
      <c r="F944" s="67" t="str">
        <v>ELECTRICAL WORKS / Main BOQ / Security System</v>
      </c>
      <c r="G944" s="67" t="str">
        <v>Substation Security System</v>
      </c>
      <c r="H944" s="67" t="str">
        <v>Retention</v>
      </c>
      <c r="I944" s="67" t="str">
        <v>Cash In completion milestone</v>
      </c>
      <c r="J944" s="67" t="str">
        <v>BSKDGNGENGR07</v>
      </c>
      <c r="K944" s="67" t="str">
        <v>BSKDGNGENGR07</v>
      </c>
      <c r="L944" s="68">
        <v>46483</v>
      </c>
      <c r="M944" s="68">
        <v>46483</v>
      </c>
      <c r="N944" s="67" t="str">
        <v>Project Completion</v>
      </c>
      <c r="O944" s="67" t="str">
        <v>Project Completion</v>
      </c>
    </row>
    <row r="945">
      <c r="A945" s="69" t="str">
        <v>Matched</v>
      </c>
      <c r="B945" s="67" t="str">
        <v>Cash In</v>
      </c>
      <c r="C945" s="67" t="str">
        <v>DEMO 220-66-11 kV G Cash in EGP</v>
      </c>
      <c r="D945" s="67" t="str">
        <v>EGP</v>
      </c>
      <c r="E945" s="67">
        <v>233</v>
      </c>
      <c r="F945" s="67" t="str">
        <v>ELECTRICAL WORKS / Main BOQ / Lighting</v>
      </c>
      <c r="G945" s="67" t="str">
        <v>Indoor and Outdoor Lighting</v>
      </c>
      <c r="H945" s="67" t="str">
        <v>Advanced Payment</v>
      </c>
      <c r="I945" s="67" t="str">
        <v>Cash In Advance Payment by currency</v>
      </c>
      <c r="J945" s="67" t="str">
        <v>BSKDGNGENGR03</v>
      </c>
      <c r="K945" s="67" t="str">
        <v>BSKDGNGENGR03</v>
      </c>
      <c r="L945" s="68">
        <v>46026</v>
      </c>
      <c r="M945" s="68">
        <v>46026</v>
      </c>
      <c r="N945" s="67" t="str">
        <v>Advanced Payment Local</v>
      </c>
      <c r="O945" s="67" t="str">
        <v>Advanced Payment Local</v>
      </c>
    </row>
    <row r="946">
      <c r="A946" s="71" t="str">
        <v>Blank - Needs Review</v>
      </c>
      <c r="B946" s="67" t="str">
        <v>Cash In</v>
      </c>
      <c r="C946" s="67" t="str">
        <v>DEMO 220-66-11 kV G Cash in EGP</v>
      </c>
      <c r="D946" s="67" t="str">
        <v>EGP</v>
      </c>
      <c r="E946" s="67">
        <v>234</v>
      </c>
      <c r="F946" s="67" t="str">
        <v>ELECTRICAL WORKS / Main BOQ / Lighting</v>
      </c>
      <c r="G946" s="67" t="str">
        <v>Indoor and Outdoor Lighting</v>
      </c>
      <c r="H946" s="67" t="str">
        <v>Site Delivery EGP</v>
      </c>
      <c r="I946" s="67" t="str">
        <v>No confident rule match</v>
      </c>
      <c r="J946" s="67" t="str">
        <v/>
      </c>
      <c r="K946" s="67" t="str">
        <v/>
      </c>
      <c r="L946" s="68" t="str">
        <v/>
      </c>
      <c r="M946" s="68" t="str">
        <v/>
      </c>
      <c r="N946" s="67" t="str">
        <v/>
      </c>
      <c r="O946" s="67" t="str">
        <v/>
      </c>
    </row>
    <row r="947">
      <c r="A947" s="69" t="str">
        <v>Matched</v>
      </c>
      <c r="B947" s="67" t="str">
        <v>Cash In</v>
      </c>
      <c r="C947" s="67" t="str">
        <v>DEMO 220-66-11 kV G Cash in EGP</v>
      </c>
      <c r="D947" s="67" t="str">
        <v>EGP</v>
      </c>
      <c r="E947" s="67">
        <v>235</v>
      </c>
      <c r="F947" s="67" t="str">
        <v>ELECTRICAL WORKS / Main BOQ / Lighting</v>
      </c>
      <c r="G947" s="67" t="str">
        <v>Indoor and Outdoor Lighting</v>
      </c>
      <c r="H947" s="67" t="str">
        <v>Retention</v>
      </c>
      <c r="I947" s="67" t="str">
        <v>Cash In completion milestone</v>
      </c>
      <c r="J947" s="67" t="str">
        <v>BSKDGNGENGR07</v>
      </c>
      <c r="K947" s="67" t="str">
        <v>BSKDGNGENGR07</v>
      </c>
      <c r="L947" s="68">
        <v>46483</v>
      </c>
      <c r="M947" s="68">
        <v>46483</v>
      </c>
      <c r="N947" s="67" t="str">
        <v>Project Completion</v>
      </c>
      <c r="O947" s="67" t="str">
        <v>Project Completion</v>
      </c>
    </row>
    <row r="948">
      <c r="A948" s="69" t="str">
        <v>Matched</v>
      </c>
      <c r="B948" s="67" t="str">
        <v>Cash In</v>
      </c>
      <c r="C948" s="67" t="str">
        <v>DEMO 220-66-11 kV G Cash in EGP</v>
      </c>
      <c r="D948" s="67" t="str">
        <v>EGP</v>
      </c>
      <c r="E948" s="67">
        <v>238</v>
      </c>
      <c r="F948" s="67" t="str">
        <v>ELECTRICAL WORKS / Main BOQ / Installing, start up testing and commissioning</v>
      </c>
      <c r="G948" s="67" t="str">
        <v>Installing, start up testing and commissioning of 220 kV GIS switchgear</v>
      </c>
      <c r="H948" s="67" t="str">
        <v>Advanced Payment</v>
      </c>
      <c r="I948" s="67" t="str">
        <v>Cash In Advance Payment by currency</v>
      </c>
      <c r="J948" s="67" t="str">
        <v>BSKDGNGENGR03</v>
      </c>
      <c r="K948" s="67" t="str">
        <v>BSKDGNGENGR03</v>
      </c>
      <c r="L948" s="68">
        <v>46026</v>
      </c>
      <c r="M948" s="68">
        <v>46026</v>
      </c>
      <c r="N948" s="67" t="str">
        <v>Advanced Payment Local</v>
      </c>
      <c r="O948" s="67" t="str">
        <v>Advanced Payment Local</v>
      </c>
    </row>
    <row r="949">
      <c r="A949" s="71" t="str">
        <v>Blank - Needs Review</v>
      </c>
      <c r="B949" s="67" t="str">
        <v>Cash In</v>
      </c>
      <c r="C949" s="67" t="str">
        <v>DEMO 220-66-11 kV G Cash in EGP</v>
      </c>
      <c r="D949" s="67" t="str">
        <v>EGP</v>
      </c>
      <c r="E949" s="67">
        <v>239</v>
      </c>
      <c r="F949" s="67" t="str">
        <v>ELECTRICAL WORKS / Main BOQ / Installing, start up testing and commissioning</v>
      </c>
      <c r="G949" s="67" t="str">
        <v>Installing, start up testing and commissioning of 220 kV GIS switchgear</v>
      </c>
      <c r="H949" s="67" t="str">
        <v>Site Delivery EGP</v>
      </c>
      <c r="I949" s="67" t="str">
        <v>No confident rule match</v>
      </c>
      <c r="J949" s="67" t="str">
        <v/>
      </c>
      <c r="K949" s="67" t="str">
        <v/>
      </c>
      <c r="L949" s="68" t="str">
        <v/>
      </c>
      <c r="M949" s="68" t="str">
        <v/>
      </c>
      <c r="N949" s="67" t="str">
        <v/>
      </c>
      <c r="O949" s="67" t="str">
        <v/>
      </c>
    </row>
    <row r="950">
      <c r="A950" s="69" t="str">
        <v>Matched</v>
      </c>
      <c r="B950" s="67" t="str">
        <v>Cash In</v>
      </c>
      <c r="C950" s="67" t="str">
        <v>DEMO 220-66-11 kV G Cash in EGP</v>
      </c>
      <c r="D950" s="67" t="str">
        <v>EGP</v>
      </c>
      <c r="E950" s="67">
        <v>240</v>
      </c>
      <c r="F950" s="67" t="str">
        <v>ELECTRICAL WORKS / Main BOQ / Installing, start up testing and commissioning</v>
      </c>
      <c r="G950" s="67" t="str">
        <v>Installing, start up testing and commissioning of 220 kV GIS switchgear</v>
      </c>
      <c r="H950" s="67" t="str">
        <v>Retention</v>
      </c>
      <c r="I950" s="67" t="str">
        <v>Cash In completion milestone</v>
      </c>
      <c r="J950" s="67" t="str">
        <v>BSKDGNGENGR07</v>
      </c>
      <c r="K950" s="67" t="str">
        <v>BSKDGNGENGR07</v>
      </c>
      <c r="L950" s="68">
        <v>46483</v>
      </c>
      <c r="M950" s="68">
        <v>46483</v>
      </c>
      <c r="N950" s="67" t="str">
        <v>Project Completion</v>
      </c>
      <c r="O950" s="67" t="str">
        <v>Project Completion</v>
      </c>
    </row>
    <row r="951">
      <c r="A951" s="69" t="str">
        <v>Matched</v>
      </c>
      <c r="B951" s="67" t="str">
        <v>Cash In</v>
      </c>
      <c r="C951" s="67" t="str">
        <v>DEMO 220-66-11 kV G Cash in EGP</v>
      </c>
      <c r="D951" s="67" t="str">
        <v>EGP</v>
      </c>
      <c r="E951" s="67">
        <v>242</v>
      </c>
      <c r="F951" s="67" t="str">
        <v>ELECTRICAL WORKS / Main BOQ / Installing, start up testing and commissioning</v>
      </c>
      <c r="G951" s="67" t="str">
        <v>Installing, startup testing and commissioning of 220-66-11 kV main transformers with its firefighting and neutral point equipment</v>
      </c>
      <c r="H951" s="67" t="str">
        <v>Advanced Payment</v>
      </c>
      <c r="I951" s="67" t="str">
        <v>Cash In Advance Payment by currency</v>
      </c>
      <c r="J951" s="67" t="str">
        <v>BSKDGNGENGR03</v>
      </c>
      <c r="K951" s="67" t="str">
        <v>BSKDGNGENGR03</v>
      </c>
      <c r="L951" s="68">
        <v>46026</v>
      </c>
      <c r="M951" s="68">
        <v>46026</v>
      </c>
      <c r="N951" s="67" t="str">
        <v>Advanced Payment Local</v>
      </c>
      <c r="O951" s="67" t="str">
        <v>Advanced Payment Local</v>
      </c>
    </row>
    <row r="952">
      <c r="A952" s="71" t="str">
        <v>Blank - Needs Review</v>
      </c>
      <c r="B952" s="67" t="str">
        <v>Cash In</v>
      </c>
      <c r="C952" s="67" t="str">
        <v>DEMO 220-66-11 kV G Cash in EGP</v>
      </c>
      <c r="D952" s="67" t="str">
        <v>EGP</v>
      </c>
      <c r="E952" s="67">
        <v>243</v>
      </c>
      <c r="F952" s="67" t="str">
        <v>ELECTRICAL WORKS / Main BOQ / Installing, start up testing and commissioning</v>
      </c>
      <c r="G952" s="67" t="str">
        <v>Installing, startup testing and commissioning of 220-66-11 kV main transformers with its firefighting and neutral point equipment</v>
      </c>
      <c r="H952" s="67" t="str">
        <v>Site Delivery EGP</v>
      </c>
      <c r="I952" s="67" t="str">
        <v>No confident rule match</v>
      </c>
      <c r="J952" s="67" t="str">
        <v/>
      </c>
      <c r="K952" s="67" t="str">
        <v/>
      </c>
      <c r="L952" s="68" t="str">
        <v/>
      </c>
      <c r="M952" s="68" t="str">
        <v/>
      </c>
      <c r="N952" s="67" t="str">
        <v/>
      </c>
      <c r="O952" s="67" t="str">
        <v/>
      </c>
    </row>
    <row r="953">
      <c r="A953" s="69" t="str">
        <v>Matched</v>
      </c>
      <c r="B953" s="67" t="str">
        <v>Cash In</v>
      </c>
      <c r="C953" s="67" t="str">
        <v>DEMO 220-66-11 kV G Cash in EGP</v>
      </c>
      <c r="D953" s="67" t="str">
        <v>EGP</v>
      </c>
      <c r="E953" s="67">
        <v>244</v>
      </c>
      <c r="F953" s="67" t="str">
        <v>ELECTRICAL WORKS / Main BOQ / Installing, start up testing and commissioning</v>
      </c>
      <c r="G953" s="67" t="str">
        <v>Installing, startup testing and commissioning of 220-66-11 kV main transformers with its firefighting and neutral point equipment</v>
      </c>
      <c r="H953" s="67" t="str">
        <v>Retention</v>
      </c>
      <c r="I953" s="67" t="str">
        <v>Cash In completion milestone</v>
      </c>
      <c r="J953" s="67" t="str">
        <v>BSKDGNGENGR07</v>
      </c>
      <c r="K953" s="67" t="str">
        <v>BSKDGNGENGR07</v>
      </c>
      <c r="L953" s="68">
        <v>46483</v>
      </c>
      <c r="M953" s="68">
        <v>46483</v>
      </c>
      <c r="N953" s="67" t="str">
        <v>Project Completion</v>
      </c>
      <c r="O953" s="67" t="str">
        <v>Project Completion</v>
      </c>
    </row>
    <row r="954">
      <c r="A954" s="69" t="str">
        <v>Matched</v>
      </c>
      <c r="B954" s="67" t="str">
        <v>Cash In</v>
      </c>
      <c r="C954" s="67" t="str">
        <v>DEMO 220-66-11 kV G Cash in EGP</v>
      </c>
      <c r="D954" s="67" t="str">
        <v>EGP</v>
      </c>
      <c r="E954" s="67">
        <v>246</v>
      </c>
      <c r="F954" s="67" t="str">
        <v>ELECTRICAL WORKS / Main BOQ / Installing, start up testing and commissioning</v>
      </c>
      <c r="G954" s="67" t="str">
        <v>Installing, start up testing and commissioning of 66 kV GIS switchgear</v>
      </c>
      <c r="H954" s="67" t="str">
        <v>Advanced Payment</v>
      </c>
      <c r="I954" s="67" t="str">
        <v>Cash In Advance Payment by currency</v>
      </c>
      <c r="J954" s="67" t="str">
        <v>BSKDGNGENGR03</v>
      </c>
      <c r="K954" s="67" t="str">
        <v>BSKDGNGENGR03</v>
      </c>
      <c r="L954" s="68">
        <v>46026</v>
      </c>
      <c r="M954" s="68">
        <v>46026</v>
      </c>
      <c r="N954" s="67" t="str">
        <v>Advanced Payment Local</v>
      </c>
      <c r="O954" s="67" t="str">
        <v>Advanced Payment Local</v>
      </c>
    </row>
    <row r="955">
      <c r="A955" s="71" t="str">
        <v>Blank - Needs Review</v>
      </c>
      <c r="B955" s="67" t="str">
        <v>Cash In</v>
      </c>
      <c r="C955" s="67" t="str">
        <v>DEMO 220-66-11 kV G Cash in EGP</v>
      </c>
      <c r="D955" s="67" t="str">
        <v>EGP</v>
      </c>
      <c r="E955" s="67">
        <v>247</v>
      </c>
      <c r="F955" s="67" t="str">
        <v>ELECTRICAL WORKS / Main BOQ / Installing, start up testing and commissioning</v>
      </c>
      <c r="G955" s="67" t="str">
        <v>Installing, start up testing and commissioning of 66 kV GIS switchgear</v>
      </c>
      <c r="H955" s="67" t="str">
        <v>Site Delivery EGP</v>
      </c>
      <c r="I955" s="67" t="str">
        <v>No confident rule match</v>
      </c>
      <c r="J955" s="67" t="str">
        <v/>
      </c>
      <c r="K955" s="67" t="str">
        <v/>
      </c>
      <c r="L955" s="68" t="str">
        <v/>
      </c>
      <c r="M955" s="68" t="str">
        <v/>
      </c>
      <c r="N955" s="67" t="str">
        <v/>
      </c>
      <c r="O955" s="67" t="str">
        <v/>
      </c>
    </row>
    <row r="956">
      <c r="A956" s="69" t="str">
        <v>Matched</v>
      </c>
      <c r="B956" s="67" t="str">
        <v>Cash In</v>
      </c>
      <c r="C956" s="67" t="str">
        <v>DEMO 220-66-11 kV G Cash in EGP</v>
      </c>
      <c r="D956" s="67" t="str">
        <v>EGP</v>
      </c>
      <c r="E956" s="67">
        <v>248</v>
      </c>
      <c r="F956" s="67" t="str">
        <v>ELECTRICAL WORKS / Main BOQ / Installing, start up testing and commissioning</v>
      </c>
      <c r="G956" s="67" t="str">
        <v>Installing, start up testing and commissioning of 66 kV GIS switchgear</v>
      </c>
      <c r="H956" s="67" t="str">
        <v>Retention</v>
      </c>
      <c r="I956" s="67" t="str">
        <v>Cash In completion milestone</v>
      </c>
      <c r="J956" s="67" t="str">
        <v>BSKDGNGENGR07</v>
      </c>
      <c r="K956" s="67" t="str">
        <v>BSKDGNGENGR07</v>
      </c>
      <c r="L956" s="68">
        <v>46483</v>
      </c>
      <c r="M956" s="68">
        <v>46483</v>
      </c>
      <c r="N956" s="67" t="str">
        <v>Project Completion</v>
      </c>
      <c r="O956" s="67" t="str">
        <v>Project Completion</v>
      </c>
    </row>
    <row r="957">
      <c r="A957" s="69" t="str">
        <v>Matched</v>
      </c>
      <c r="B957" s="67" t="str">
        <v>Cash In</v>
      </c>
      <c r="C957" s="67" t="str">
        <v>DEMO 220-66-11 kV G Cash in EGP</v>
      </c>
      <c r="D957" s="67" t="str">
        <v>EGP</v>
      </c>
      <c r="E957" s="67">
        <v>250</v>
      </c>
      <c r="F957" s="67" t="str">
        <v>ELECTRICAL WORKS / Main BOQ / Installing, start up testing and commissioning</v>
      </c>
      <c r="G957" s="67" t="str">
        <v>Installing, startup testing and commissioning of 66-11 kV main transformers with its firefighting and neutral point equipment</v>
      </c>
      <c r="H957" s="67" t="str">
        <v>Advanced Payment</v>
      </c>
      <c r="I957" s="67" t="str">
        <v>Cash In Advance Payment by currency</v>
      </c>
      <c r="J957" s="67" t="str">
        <v>BSKDGNGENGR03</v>
      </c>
      <c r="K957" s="67" t="str">
        <v>BSKDGNGENGR03</v>
      </c>
      <c r="L957" s="68">
        <v>46026</v>
      </c>
      <c r="M957" s="68">
        <v>46026</v>
      </c>
      <c r="N957" s="67" t="str">
        <v>Advanced Payment Local</v>
      </c>
      <c r="O957" s="67" t="str">
        <v>Advanced Payment Local</v>
      </c>
    </row>
    <row r="958">
      <c r="A958" s="71" t="str">
        <v>Blank - Needs Review</v>
      </c>
      <c r="B958" s="67" t="str">
        <v>Cash In</v>
      </c>
      <c r="C958" s="67" t="str">
        <v>DEMO 220-66-11 kV G Cash in EGP</v>
      </c>
      <c r="D958" s="67" t="str">
        <v>EGP</v>
      </c>
      <c r="E958" s="67">
        <v>251</v>
      </c>
      <c r="F958" s="67" t="str">
        <v>ELECTRICAL WORKS / Main BOQ / Installing, start up testing and commissioning</v>
      </c>
      <c r="G958" s="67" t="str">
        <v>Installing, startup testing and commissioning of 66-11 kV main transformers with its firefighting and neutral point equipment</v>
      </c>
      <c r="H958" s="67" t="str">
        <v>Site Delivery EGP</v>
      </c>
      <c r="I958" s="67" t="str">
        <v>No confident rule match</v>
      </c>
      <c r="J958" s="67" t="str">
        <v/>
      </c>
      <c r="K958" s="67" t="str">
        <v/>
      </c>
      <c r="L958" s="68" t="str">
        <v/>
      </c>
      <c r="M958" s="68" t="str">
        <v/>
      </c>
      <c r="N958" s="67" t="str">
        <v/>
      </c>
      <c r="O958" s="67" t="str">
        <v/>
      </c>
    </row>
    <row r="959">
      <c r="A959" s="69" t="str">
        <v>Matched</v>
      </c>
      <c r="B959" s="67" t="str">
        <v>Cash In</v>
      </c>
      <c r="C959" s="67" t="str">
        <v>DEMO 220-66-11 kV G Cash in EGP</v>
      </c>
      <c r="D959" s="67" t="str">
        <v>EGP</v>
      </c>
      <c r="E959" s="67">
        <v>252</v>
      </c>
      <c r="F959" s="67" t="str">
        <v>ELECTRICAL WORKS / Main BOQ / Installing, start up testing and commissioning</v>
      </c>
      <c r="G959" s="67" t="str">
        <v>Installing, startup testing and commissioning of 66-11 kV main transformers with its firefighting and neutral point equipment</v>
      </c>
      <c r="H959" s="67" t="str">
        <v>Retention</v>
      </c>
      <c r="I959" s="67" t="str">
        <v>Cash In completion milestone</v>
      </c>
      <c r="J959" s="67" t="str">
        <v>BSKDGNGENGR07</v>
      </c>
      <c r="K959" s="67" t="str">
        <v>BSKDGNGENGR07</v>
      </c>
      <c r="L959" s="68">
        <v>46483</v>
      </c>
      <c r="M959" s="68">
        <v>46483</v>
      </c>
      <c r="N959" s="67" t="str">
        <v>Project Completion</v>
      </c>
      <c r="O959" s="67" t="str">
        <v>Project Completion</v>
      </c>
    </row>
    <row r="960">
      <c r="A960" s="69" t="str">
        <v>Matched</v>
      </c>
      <c r="B960" s="67" t="str">
        <v>Cash In</v>
      </c>
      <c r="C960" s="67" t="str">
        <v>DEMO 220-66-11 kV G Cash in EGP</v>
      </c>
      <c r="D960" s="67" t="str">
        <v>EGP</v>
      </c>
      <c r="E960" s="67">
        <v>254</v>
      </c>
      <c r="F960" s="67" t="str">
        <v>ELECTRICAL WORKS / Main BOQ / Installing, start up testing and commissioning</v>
      </c>
      <c r="G960" s="67" t="str">
        <v>Installing, startup, testing and commissioning of 11 kV MV switchgear</v>
      </c>
      <c r="H960" s="67" t="str">
        <v>Advanced Payment</v>
      </c>
      <c r="I960" s="67" t="str">
        <v>Cash In Advance Payment by currency</v>
      </c>
      <c r="J960" s="67" t="str">
        <v>BSKDGNGENGR03</v>
      </c>
      <c r="K960" s="67" t="str">
        <v>BSKDGNGENGR03</v>
      </c>
      <c r="L960" s="68">
        <v>46026</v>
      </c>
      <c r="M960" s="68">
        <v>46026</v>
      </c>
      <c r="N960" s="67" t="str">
        <v>Advanced Payment Local</v>
      </c>
      <c r="O960" s="67" t="str">
        <v>Advanced Payment Local</v>
      </c>
    </row>
    <row r="961">
      <c r="A961" s="71" t="str">
        <v>Blank - Needs Review</v>
      </c>
      <c r="B961" s="67" t="str">
        <v>Cash In</v>
      </c>
      <c r="C961" s="67" t="str">
        <v>DEMO 220-66-11 kV G Cash in EGP</v>
      </c>
      <c r="D961" s="67" t="str">
        <v>EGP</v>
      </c>
      <c r="E961" s="67">
        <v>255</v>
      </c>
      <c r="F961" s="67" t="str">
        <v>ELECTRICAL WORKS / Main BOQ / Installing, start up testing and commissioning</v>
      </c>
      <c r="G961" s="67" t="str">
        <v>Installing, startup, testing and commissioning of 11 kV MV switchgear</v>
      </c>
      <c r="H961" s="67" t="str">
        <v>Site Delivery EGP</v>
      </c>
      <c r="I961" s="67" t="str">
        <v>No confident rule match</v>
      </c>
      <c r="J961" s="67" t="str">
        <v/>
      </c>
      <c r="K961" s="67" t="str">
        <v/>
      </c>
      <c r="L961" s="68" t="str">
        <v/>
      </c>
      <c r="M961" s="68" t="str">
        <v/>
      </c>
      <c r="N961" s="67" t="str">
        <v/>
      </c>
      <c r="O961" s="67" t="str">
        <v/>
      </c>
    </row>
    <row r="962">
      <c r="A962" s="69" t="str">
        <v>Matched</v>
      </c>
      <c r="B962" s="67" t="str">
        <v>Cash In</v>
      </c>
      <c r="C962" s="67" t="str">
        <v>DEMO 220-66-11 kV G Cash in EGP</v>
      </c>
      <c r="D962" s="67" t="str">
        <v>EGP</v>
      </c>
      <c r="E962" s="67">
        <v>256</v>
      </c>
      <c r="F962" s="67" t="str">
        <v>ELECTRICAL WORKS / Main BOQ / Installing, start up testing and commissioning</v>
      </c>
      <c r="G962" s="67" t="str">
        <v>Installing, startup, testing and commissioning of 11 kV MV switchgear</v>
      </c>
      <c r="H962" s="67" t="str">
        <v>Retention</v>
      </c>
      <c r="I962" s="67" t="str">
        <v>Cash In completion milestone</v>
      </c>
      <c r="J962" s="67" t="str">
        <v>BSKDGNGENGR07</v>
      </c>
      <c r="K962" s="67" t="str">
        <v>BSKDGNGENGR07</v>
      </c>
      <c r="L962" s="68">
        <v>46483</v>
      </c>
      <c r="M962" s="68">
        <v>46483</v>
      </c>
      <c r="N962" s="67" t="str">
        <v>Project Completion</v>
      </c>
      <c r="O962" s="67" t="str">
        <v>Project Completion</v>
      </c>
    </row>
    <row r="963">
      <c r="A963" s="69" t="str">
        <v>Matched</v>
      </c>
      <c r="B963" s="67" t="str">
        <v>Cash In</v>
      </c>
      <c r="C963" s="67" t="str">
        <v>DEMO 220-66-11 kV G Cash in EGP</v>
      </c>
      <c r="D963" s="67" t="str">
        <v>EGP</v>
      </c>
      <c r="E963" s="67">
        <v>258</v>
      </c>
      <c r="F963" s="67" t="str">
        <v>ELECTRICAL WORKS / Main BOQ / Installing, start up testing and commissioning</v>
      </c>
      <c r="G963" s="67" t="str">
        <v>Installing, startup testing and commissioning of the auxiliary power equipment</v>
      </c>
      <c r="H963" s="67" t="str">
        <v>Advanced Payment</v>
      </c>
      <c r="I963" s="67" t="str">
        <v>Cash In Advance Payment by currency</v>
      </c>
      <c r="J963" s="67" t="str">
        <v>BSKDGNGENGR03</v>
      </c>
      <c r="K963" s="67" t="str">
        <v>BSKDGNGENGR03</v>
      </c>
      <c r="L963" s="68">
        <v>46026</v>
      </c>
      <c r="M963" s="68">
        <v>46026</v>
      </c>
      <c r="N963" s="67" t="str">
        <v>Advanced Payment Local</v>
      </c>
      <c r="O963" s="67" t="str">
        <v>Advanced Payment Local</v>
      </c>
    </row>
    <row r="964">
      <c r="A964" s="71" t="str">
        <v>Blank - Needs Review</v>
      </c>
      <c r="B964" s="67" t="str">
        <v>Cash In</v>
      </c>
      <c r="C964" s="67" t="str">
        <v>DEMO 220-66-11 kV G Cash in EGP</v>
      </c>
      <c r="D964" s="67" t="str">
        <v>EGP</v>
      </c>
      <c r="E964" s="67">
        <v>259</v>
      </c>
      <c r="F964" s="67" t="str">
        <v>ELECTRICAL WORKS / Main BOQ / Installing, start up testing and commissioning</v>
      </c>
      <c r="G964" s="67" t="str">
        <v>Installing, startup testing and commissioning of the auxiliary power equipment</v>
      </c>
      <c r="H964" s="67" t="str">
        <v>Site Delivery EGP</v>
      </c>
      <c r="I964" s="67" t="str">
        <v>No confident rule match</v>
      </c>
      <c r="J964" s="67" t="str">
        <v/>
      </c>
      <c r="K964" s="67" t="str">
        <v/>
      </c>
      <c r="L964" s="68" t="str">
        <v/>
      </c>
      <c r="M964" s="68" t="str">
        <v/>
      </c>
      <c r="N964" s="67" t="str">
        <v/>
      </c>
      <c r="O964" s="67" t="str">
        <v/>
      </c>
    </row>
    <row r="965">
      <c r="A965" s="69" t="str">
        <v>Matched</v>
      </c>
      <c r="B965" s="67" t="str">
        <v>Cash In</v>
      </c>
      <c r="C965" s="67" t="str">
        <v>DEMO 220-66-11 kV G Cash in EGP</v>
      </c>
      <c r="D965" s="67" t="str">
        <v>EGP</v>
      </c>
      <c r="E965" s="67">
        <v>260</v>
      </c>
      <c r="F965" s="67" t="str">
        <v>ELECTRICAL WORKS / Main BOQ / Installing, start up testing and commissioning</v>
      </c>
      <c r="G965" s="67" t="str">
        <v>Installing, startup testing and commissioning of the auxiliary power equipment</v>
      </c>
      <c r="H965" s="67" t="str">
        <v>Retention</v>
      </c>
      <c r="I965" s="67" t="str">
        <v>Cash In completion milestone</v>
      </c>
      <c r="J965" s="67" t="str">
        <v>BSKDGNGENGR07</v>
      </c>
      <c r="K965" s="67" t="str">
        <v>BSKDGNGENGR07</v>
      </c>
      <c r="L965" s="68">
        <v>46483</v>
      </c>
      <c r="M965" s="68">
        <v>46483</v>
      </c>
      <c r="N965" s="67" t="str">
        <v>Project Completion</v>
      </c>
      <c r="O965" s="67" t="str">
        <v>Project Completion</v>
      </c>
    </row>
    <row r="966">
      <c r="A966" s="69" t="str">
        <v>Matched</v>
      </c>
      <c r="B966" s="67" t="str">
        <v>Cash In</v>
      </c>
      <c r="C966" s="67" t="str">
        <v>DEMO 220-66-11 kV G Cash in EGP</v>
      </c>
      <c r="D966" s="67" t="str">
        <v>EGP</v>
      </c>
      <c r="E966" s="67">
        <v>262</v>
      </c>
      <c r="F966" s="67" t="str">
        <v>ELECTRICAL WORKS / Main BOQ / Installing, start up testing and commissioning</v>
      </c>
      <c r="G966" s="67" t="str">
        <v>Installing, start up testing  and  commissioning of  control, metering, measuring, protection  and  SCS systems</v>
      </c>
      <c r="H966" s="67" t="str">
        <v>Advanced Payment</v>
      </c>
      <c r="I966" s="67" t="str">
        <v>Cash In Advance Payment by currency</v>
      </c>
      <c r="J966" s="67" t="str">
        <v>BSKDGNGENGR03</v>
      </c>
      <c r="K966" s="67" t="str">
        <v>BSKDGNGENGR03</v>
      </c>
      <c r="L966" s="68">
        <v>46026</v>
      </c>
      <c r="M966" s="68">
        <v>46026</v>
      </c>
      <c r="N966" s="67" t="str">
        <v>Advanced Payment Local</v>
      </c>
      <c r="O966" s="67" t="str">
        <v>Advanced Payment Local</v>
      </c>
    </row>
    <row r="967">
      <c r="A967" s="71" t="str">
        <v>Blank - Needs Review</v>
      </c>
      <c r="B967" s="67" t="str">
        <v>Cash In</v>
      </c>
      <c r="C967" s="67" t="str">
        <v>DEMO 220-66-11 kV G Cash in EGP</v>
      </c>
      <c r="D967" s="67" t="str">
        <v>EGP</v>
      </c>
      <c r="E967" s="67">
        <v>263</v>
      </c>
      <c r="F967" s="67" t="str">
        <v>ELECTRICAL WORKS / Main BOQ / Installing, start up testing and commissioning</v>
      </c>
      <c r="G967" s="67" t="str">
        <v>Installing, start up testing  and  commissioning of  control, metering, measuring, protection  and  SCS systems</v>
      </c>
      <c r="H967" s="67" t="str">
        <v>Site Delivery EGP</v>
      </c>
      <c r="I967" s="67" t="str">
        <v>No confident rule match</v>
      </c>
      <c r="J967" s="67" t="str">
        <v/>
      </c>
      <c r="K967" s="67" t="str">
        <v/>
      </c>
      <c r="L967" s="68" t="str">
        <v/>
      </c>
      <c r="M967" s="68" t="str">
        <v/>
      </c>
      <c r="N967" s="67" t="str">
        <v/>
      </c>
      <c r="O967" s="67" t="str">
        <v/>
      </c>
    </row>
    <row r="968">
      <c r="A968" s="69" t="str">
        <v>Matched</v>
      </c>
      <c r="B968" s="67" t="str">
        <v>Cash In</v>
      </c>
      <c r="C968" s="67" t="str">
        <v>DEMO 220-66-11 kV G Cash in EGP</v>
      </c>
      <c r="D968" s="67" t="str">
        <v>EGP</v>
      </c>
      <c r="E968" s="67">
        <v>264</v>
      </c>
      <c r="F968" s="67" t="str">
        <v>ELECTRICAL WORKS / Main BOQ / Installing, start up testing and commissioning</v>
      </c>
      <c r="G968" s="67" t="str">
        <v>Installing, start up testing  and  commissioning of  control, metering, measuring, protection  and  SCS systems</v>
      </c>
      <c r="H968" s="67" t="str">
        <v>Retention</v>
      </c>
      <c r="I968" s="67" t="str">
        <v>Cash In completion milestone</v>
      </c>
      <c r="J968" s="67" t="str">
        <v>BSKDGNGENGR07</v>
      </c>
      <c r="K968" s="67" t="str">
        <v>BSKDGNGENGR07</v>
      </c>
      <c r="L968" s="68">
        <v>46483</v>
      </c>
      <c r="M968" s="68">
        <v>46483</v>
      </c>
      <c r="N968" s="67" t="str">
        <v>Project Completion</v>
      </c>
      <c r="O968" s="67" t="str">
        <v>Project Completion</v>
      </c>
    </row>
    <row r="969">
      <c r="A969" s="69" t="str">
        <v>Matched</v>
      </c>
      <c r="B969" s="67" t="str">
        <v>Cash In</v>
      </c>
      <c r="C969" s="67" t="str">
        <v>DEMO 220-66-11 kV G Cash in EGP</v>
      </c>
      <c r="D969" s="67" t="str">
        <v>EGP</v>
      </c>
      <c r="E969" s="67">
        <v>266</v>
      </c>
      <c r="F969" s="67" t="str">
        <v>ELECTRICAL WORKS / Main BOQ / Installing, start up testing and commissioning</v>
      </c>
      <c r="G969" s="67" t="str">
        <v>Installing, startup, testing and commissioning of cables of the Substation</v>
      </c>
      <c r="H969" s="67" t="str">
        <v>Advanced Payment</v>
      </c>
      <c r="I969" s="67" t="str">
        <v>Cash In Advance Payment by currency</v>
      </c>
      <c r="J969" s="67" t="str">
        <v>BSKDGNGENGR03</v>
      </c>
      <c r="K969" s="67" t="str">
        <v>BSKDGNGENGR03</v>
      </c>
      <c r="L969" s="68">
        <v>46026</v>
      </c>
      <c r="M969" s="68">
        <v>46026</v>
      </c>
      <c r="N969" s="67" t="str">
        <v>Advanced Payment Local</v>
      </c>
      <c r="O969" s="67" t="str">
        <v>Advanced Payment Local</v>
      </c>
    </row>
    <row r="970">
      <c r="A970" s="71" t="str">
        <v>Blank - Needs Review</v>
      </c>
      <c r="B970" s="67" t="str">
        <v>Cash In</v>
      </c>
      <c r="C970" s="67" t="str">
        <v>DEMO 220-66-11 kV G Cash in EGP</v>
      </c>
      <c r="D970" s="67" t="str">
        <v>EGP</v>
      </c>
      <c r="E970" s="67">
        <v>267</v>
      </c>
      <c r="F970" s="67" t="str">
        <v>ELECTRICAL WORKS / Main BOQ / Installing, start up testing and commissioning</v>
      </c>
      <c r="G970" s="67" t="str">
        <v>Installing, startup, testing and commissioning of cables of the Substation</v>
      </c>
      <c r="H970" s="67" t="str">
        <v>Site Delivery EGP</v>
      </c>
      <c r="I970" s="67" t="str">
        <v>No confident rule match</v>
      </c>
      <c r="J970" s="67" t="str">
        <v/>
      </c>
      <c r="K970" s="67" t="str">
        <v/>
      </c>
      <c r="L970" s="68" t="str">
        <v/>
      </c>
      <c r="M970" s="68" t="str">
        <v/>
      </c>
      <c r="N970" s="67" t="str">
        <v/>
      </c>
      <c r="O970" s="67" t="str">
        <v/>
      </c>
    </row>
    <row r="971">
      <c r="A971" s="69" t="str">
        <v>Matched</v>
      </c>
      <c r="B971" s="67" t="str">
        <v>Cash In</v>
      </c>
      <c r="C971" s="67" t="str">
        <v>DEMO 220-66-11 kV G Cash in EGP</v>
      </c>
      <c r="D971" s="67" t="str">
        <v>EGP</v>
      </c>
      <c r="E971" s="67">
        <v>268</v>
      </c>
      <c r="F971" s="67" t="str">
        <v>ELECTRICAL WORKS / Main BOQ / Installing, start up testing and commissioning</v>
      </c>
      <c r="G971" s="67" t="str">
        <v>Installing, startup, testing and commissioning of cables of the Substation</v>
      </c>
      <c r="H971" s="67" t="str">
        <v>Retention</v>
      </c>
      <c r="I971" s="67" t="str">
        <v>Cash In completion milestone</v>
      </c>
      <c r="J971" s="67" t="str">
        <v>BSKDGNGENGR07</v>
      </c>
      <c r="K971" s="67" t="str">
        <v>BSKDGNGENGR07</v>
      </c>
      <c r="L971" s="68">
        <v>46483</v>
      </c>
      <c r="M971" s="68">
        <v>46483</v>
      </c>
      <c r="N971" s="67" t="str">
        <v>Project Completion</v>
      </c>
      <c r="O971" s="67" t="str">
        <v>Project Completion</v>
      </c>
    </row>
    <row r="972">
      <c r="A972" s="69" t="str">
        <v>Matched</v>
      </c>
      <c r="B972" s="67" t="str">
        <v>Cash In</v>
      </c>
      <c r="C972" s="67" t="str">
        <v>DEMO 220-66-11 kV G Cash in EGP</v>
      </c>
      <c r="D972" s="67" t="str">
        <v>EGP</v>
      </c>
      <c r="E972" s="67">
        <v>270</v>
      </c>
      <c r="F972" s="67" t="str">
        <v>ELECTRICAL WORKS / Main BOQ / Installing, start up testing and commissioning</v>
      </c>
      <c r="G972" s="67" t="str">
        <v>Installing, startup, testing and commissioning of Telecommunication System</v>
      </c>
      <c r="H972" s="67" t="str">
        <v>Advanced Payment</v>
      </c>
      <c r="I972" s="67" t="str">
        <v>Cash In Advance Payment by currency</v>
      </c>
      <c r="J972" s="67" t="str">
        <v>BSKDGNGENGR03</v>
      </c>
      <c r="K972" s="67" t="str">
        <v>BSKDGNGENGR03</v>
      </c>
      <c r="L972" s="68">
        <v>46026</v>
      </c>
      <c r="M972" s="68">
        <v>46026</v>
      </c>
      <c r="N972" s="67" t="str">
        <v>Advanced Payment Local</v>
      </c>
      <c r="O972" s="67" t="str">
        <v>Advanced Payment Local</v>
      </c>
    </row>
    <row r="973">
      <c r="A973" s="71" t="str">
        <v>Blank - Needs Review</v>
      </c>
      <c r="B973" s="67" t="str">
        <v>Cash In</v>
      </c>
      <c r="C973" s="67" t="str">
        <v>DEMO 220-66-11 kV G Cash in EGP</v>
      </c>
      <c r="D973" s="67" t="str">
        <v>EGP</v>
      </c>
      <c r="E973" s="67">
        <v>271</v>
      </c>
      <c r="F973" s="67" t="str">
        <v>ELECTRICAL WORKS / Main BOQ / Installing, start up testing and commissioning</v>
      </c>
      <c r="G973" s="67" t="str">
        <v>Installing, startup, testing and commissioning of Telecommunication System</v>
      </c>
      <c r="H973" s="67" t="str">
        <v>Site Delivery EGP</v>
      </c>
      <c r="I973" s="67" t="str">
        <v>No confident rule match</v>
      </c>
      <c r="J973" s="67" t="str">
        <v/>
      </c>
      <c r="K973" s="67" t="str">
        <v/>
      </c>
      <c r="L973" s="68" t="str">
        <v/>
      </c>
      <c r="M973" s="68" t="str">
        <v/>
      </c>
      <c r="N973" s="67" t="str">
        <v/>
      </c>
      <c r="O973" s="67" t="str">
        <v/>
      </c>
    </row>
    <row r="974">
      <c r="A974" s="69" t="str">
        <v>Matched</v>
      </c>
      <c r="B974" s="67" t="str">
        <v>Cash In</v>
      </c>
      <c r="C974" s="67" t="str">
        <v>DEMO 220-66-11 kV G Cash in EGP</v>
      </c>
      <c r="D974" s="67" t="str">
        <v>EGP</v>
      </c>
      <c r="E974" s="67">
        <v>272</v>
      </c>
      <c r="F974" s="67" t="str">
        <v>ELECTRICAL WORKS / Main BOQ / Installing, start up testing and commissioning</v>
      </c>
      <c r="G974" s="67" t="str">
        <v>Installing, startup, testing and commissioning of Telecommunication System</v>
      </c>
      <c r="H974" s="67" t="str">
        <v>Retention</v>
      </c>
      <c r="I974" s="67" t="str">
        <v>Cash In completion milestone</v>
      </c>
      <c r="J974" s="67" t="str">
        <v>BSKDGNGENGR07</v>
      </c>
      <c r="K974" s="67" t="str">
        <v>BSKDGNGENGR07</v>
      </c>
      <c r="L974" s="68">
        <v>46483</v>
      </c>
      <c r="M974" s="68">
        <v>46483</v>
      </c>
      <c r="N974" s="67" t="str">
        <v>Project Completion</v>
      </c>
      <c r="O974" s="67" t="str">
        <v>Project Completion</v>
      </c>
    </row>
    <row r="975">
      <c r="A975" s="69" t="str">
        <v>Matched</v>
      </c>
      <c r="B975" s="67" t="str">
        <v>Cash In</v>
      </c>
      <c r="C975" s="67" t="str">
        <v>DEMO 220-66-11 kV G Cash in EGP</v>
      </c>
      <c r="D975" s="67" t="str">
        <v>EGP</v>
      </c>
      <c r="E975" s="67">
        <v>274</v>
      </c>
      <c r="F975" s="67" t="str">
        <v>ELECTRICAL WORKS / Main BOQ / Installing, start up testing and commissioning</v>
      </c>
      <c r="G975" s="67" t="str">
        <v>Installing, startup, testing and commissioning of Miscellaneous Systems</v>
      </c>
      <c r="H975" s="67" t="str">
        <v>Advanced Payment</v>
      </c>
      <c r="I975" s="67" t="str">
        <v>Cash In Advance Payment by currency</v>
      </c>
      <c r="J975" s="67" t="str">
        <v>BSKDGNGENGR03</v>
      </c>
      <c r="K975" s="67" t="str">
        <v>BSKDGNGENGR03</v>
      </c>
      <c r="L975" s="68">
        <v>46026</v>
      </c>
      <c r="M975" s="68">
        <v>46026</v>
      </c>
      <c r="N975" s="67" t="str">
        <v>Advanced Payment Local</v>
      </c>
      <c r="O975" s="67" t="str">
        <v>Advanced Payment Local</v>
      </c>
    </row>
    <row r="976">
      <c r="A976" s="71" t="str">
        <v>Blank - Needs Review</v>
      </c>
      <c r="B976" s="67" t="str">
        <v>Cash In</v>
      </c>
      <c r="C976" s="67" t="str">
        <v>DEMO 220-66-11 kV G Cash in EGP</v>
      </c>
      <c r="D976" s="67" t="str">
        <v>EGP</v>
      </c>
      <c r="E976" s="67">
        <v>275</v>
      </c>
      <c r="F976" s="67" t="str">
        <v>ELECTRICAL WORKS / Main BOQ / Installing, start up testing and commissioning</v>
      </c>
      <c r="G976" s="67" t="str">
        <v>Installing, startup, testing and commissioning of Miscellaneous Systems</v>
      </c>
      <c r="H976" s="67" t="str">
        <v>Site Delivery EGP</v>
      </c>
      <c r="I976" s="67" t="str">
        <v>No confident rule match</v>
      </c>
      <c r="J976" s="67" t="str">
        <v/>
      </c>
      <c r="K976" s="67" t="str">
        <v/>
      </c>
      <c r="L976" s="68" t="str">
        <v/>
      </c>
      <c r="M976" s="68" t="str">
        <v/>
      </c>
      <c r="N976" s="67" t="str">
        <v/>
      </c>
      <c r="O976" s="67" t="str">
        <v/>
      </c>
    </row>
    <row r="977">
      <c r="A977" s="69" t="str">
        <v>Matched</v>
      </c>
      <c r="B977" s="67" t="str">
        <v>Cash In</v>
      </c>
      <c r="C977" s="67" t="str">
        <v>DEMO 220-66-11 kV G Cash in EGP</v>
      </c>
      <c r="D977" s="67" t="str">
        <v>EGP</v>
      </c>
      <c r="E977" s="67">
        <v>276</v>
      </c>
      <c r="F977" s="67" t="str">
        <v>ELECTRICAL WORKS / Main BOQ / Installing, start up testing and commissioning</v>
      </c>
      <c r="G977" s="67" t="str">
        <v>Installing, startup, testing and commissioning of Miscellaneous Systems</v>
      </c>
      <c r="H977" s="67" t="str">
        <v>Retention</v>
      </c>
      <c r="I977" s="67" t="str">
        <v>Cash In completion milestone</v>
      </c>
      <c r="J977" s="67" t="str">
        <v>BSKDGNGENGR07</v>
      </c>
      <c r="K977" s="67" t="str">
        <v>BSKDGNGENGR07</v>
      </c>
      <c r="L977" s="68">
        <v>46483</v>
      </c>
      <c r="M977" s="68">
        <v>46483</v>
      </c>
      <c r="N977" s="67" t="str">
        <v>Project Completion</v>
      </c>
      <c r="O977" s="67" t="str">
        <v>Project Completion</v>
      </c>
    </row>
    <row r="978">
      <c r="A978" s="69" t="str">
        <v>Matched</v>
      </c>
      <c r="B978" s="67" t="str">
        <v>Cash In</v>
      </c>
      <c r="C978" s="67" t="str">
        <v>DEMO 220-66-11 kV G Cash in EGP</v>
      </c>
      <c r="D978" s="67" t="str">
        <v>EGP</v>
      </c>
      <c r="E978" s="67">
        <v>279</v>
      </c>
      <c r="F978" s="67" t="str">
        <v>ELECTRICAL WORKS / Main BOQ / Off-Shore training</v>
      </c>
      <c r="G978" s="67" t="str">
        <v>Lump Sum Price for Off-Shore training of Owner`s personnel in accordance with Tender Document.</v>
      </c>
      <c r="H978" s="67" t="str">
        <v>Advanced Payment</v>
      </c>
      <c r="I978" s="67" t="str">
        <v>Cash In Advance Payment by currency</v>
      </c>
      <c r="J978" s="67" t="str">
        <v>BSKDGNGENGR03</v>
      </c>
      <c r="K978" s="67" t="str">
        <v>BSKDGNGENGR03</v>
      </c>
      <c r="L978" s="68">
        <v>46026</v>
      </c>
      <c r="M978" s="68">
        <v>46026</v>
      </c>
      <c r="N978" s="67" t="str">
        <v>Advanced Payment Local</v>
      </c>
      <c r="O978" s="67" t="str">
        <v>Advanced Payment Local</v>
      </c>
    </row>
    <row r="979">
      <c r="A979" s="69" t="str">
        <v>Matched</v>
      </c>
      <c r="B979" s="67" t="str">
        <v>Cash In</v>
      </c>
      <c r="C979" s="67" t="str">
        <v>DEMO 220-66-11 kV G Cash in EGP</v>
      </c>
      <c r="D979" s="67" t="str">
        <v>EGP</v>
      </c>
      <c r="E979" s="67">
        <v>280</v>
      </c>
      <c r="F979" s="67" t="str">
        <v>ELECTRICAL WORKS / Main BOQ / Off-Shore training</v>
      </c>
      <c r="G979" s="67" t="str">
        <v>Lump Sum Price for Off-Shore training of Owner`s personnel in accordance with Tender Document.</v>
      </c>
      <c r="H979" s="67" t="str">
        <v>Site Delivery EGP</v>
      </c>
      <c r="I979" s="67" t="str">
        <v>Cash In Off-Shore training FAT range</v>
      </c>
      <c r="J979" s="67" t="str">
        <v>BSPRELGENDS10</v>
      </c>
      <c r="K979" s="67" t="str">
        <v>BSPRELGENCP58</v>
      </c>
      <c r="L979" s="68">
        <v>46196</v>
      </c>
      <c r="M979" s="68">
        <v>46385</v>
      </c>
      <c r="N979" s="67" t="str">
        <v>FAT - Disconnector Switches</v>
      </c>
      <c r="O979" s="67" t="str">
        <v>FAT -  Transformers 40</v>
      </c>
    </row>
    <row r="980">
      <c r="A980" s="69" t="str">
        <v>Matched</v>
      </c>
      <c r="B980" s="67" t="str">
        <v>Cash In</v>
      </c>
      <c r="C980" s="67" t="str">
        <v>DEMO 220-66-11 kV G Cash in EGP</v>
      </c>
      <c r="D980" s="67" t="str">
        <v>EGP</v>
      </c>
      <c r="E980" s="67">
        <v>281</v>
      </c>
      <c r="F980" s="67" t="str">
        <v>ELECTRICAL WORKS / Main BOQ / Off-Shore training</v>
      </c>
      <c r="G980" s="67" t="str">
        <v>Lump Sum Price for Off-Shore training of Owner`s personnel in accordance with Tender Document.</v>
      </c>
      <c r="H980" s="67" t="str">
        <v>Retention</v>
      </c>
      <c r="I980" s="67" t="str">
        <v>Cash In completion milestone</v>
      </c>
      <c r="J980" s="67" t="str">
        <v>BSKDGNGENGR07</v>
      </c>
      <c r="K980" s="67" t="str">
        <v>BSKDGNGENGR07</v>
      </c>
      <c r="L980" s="68">
        <v>46483</v>
      </c>
      <c r="M980" s="68">
        <v>46483</v>
      </c>
      <c r="N980" s="67" t="str">
        <v>Project Completion</v>
      </c>
      <c r="O980" s="67" t="str">
        <v>Project Completion</v>
      </c>
    </row>
    <row r="981">
      <c r="A981" s="69" t="str">
        <v>Matched</v>
      </c>
      <c r="B981" s="67" t="str">
        <v>Cash In</v>
      </c>
      <c r="C981" s="67" t="str">
        <v>DEMO 220-66-11 kV G Cash in EGP</v>
      </c>
      <c r="D981" s="67" t="str">
        <v>EGP</v>
      </c>
      <c r="E981" s="67">
        <v>285</v>
      </c>
      <c r="F981" s="67" t="str">
        <v>ELECTRICAL WORKS / Spare Parts / 40 MVA Transformer</v>
      </c>
      <c r="G981" s="67" t="str">
        <v>a) 66 kV Line terminal</v>
      </c>
      <c r="H981" s="67" t="str">
        <v>Advanced Payment</v>
      </c>
      <c r="I981" s="67" t="str">
        <v>Cash In Advance Payment by currency</v>
      </c>
      <c r="J981" s="67" t="str">
        <v>BSKDGNGENGR03</v>
      </c>
      <c r="K981" s="67" t="str">
        <v>BSKDGNGENGR03</v>
      </c>
      <c r="L981" s="68">
        <v>46026</v>
      </c>
      <c r="M981" s="68">
        <v>46026</v>
      </c>
      <c r="N981" s="67" t="str">
        <v>Advanced Payment Local</v>
      </c>
      <c r="O981" s="67" t="str">
        <v>Advanced Payment Local</v>
      </c>
    </row>
    <row r="982">
      <c r="A982" s="71" t="str">
        <v>Blank - Needs Review</v>
      </c>
      <c r="B982" s="67" t="str">
        <v>Cash In</v>
      </c>
      <c r="C982" s="67" t="str">
        <v>DEMO 220-66-11 kV G Cash in EGP</v>
      </c>
      <c r="D982" s="67" t="str">
        <v>EGP</v>
      </c>
      <c r="E982" s="67">
        <v>286</v>
      </c>
      <c r="F982" s="67" t="str">
        <v>ELECTRICAL WORKS / Spare Parts / 40 MVA Transformer</v>
      </c>
      <c r="G982" s="67" t="str">
        <v>a) 66 kV Line terminal</v>
      </c>
      <c r="H982" s="67" t="str">
        <v>Site Delivery EGP</v>
      </c>
      <c r="I982" s="67" t="str">
        <v>No confident rule match</v>
      </c>
      <c r="J982" s="67" t="str">
        <v/>
      </c>
      <c r="K982" s="67" t="str">
        <v/>
      </c>
      <c r="L982" s="68" t="str">
        <v/>
      </c>
      <c r="M982" s="68" t="str">
        <v/>
      </c>
      <c r="N982" s="67" t="str">
        <v/>
      </c>
      <c r="O982" s="67" t="str">
        <v/>
      </c>
    </row>
    <row r="983">
      <c r="A983" s="69" t="str">
        <v>Matched</v>
      </c>
      <c r="B983" s="67" t="str">
        <v>Cash In</v>
      </c>
      <c r="C983" s="67" t="str">
        <v>DEMO 220-66-11 kV G Cash in EGP</v>
      </c>
      <c r="D983" s="67" t="str">
        <v>EGP</v>
      </c>
      <c r="E983" s="67">
        <v>287</v>
      </c>
      <c r="F983" s="67" t="str">
        <v>ELECTRICAL WORKS / Spare Parts / 40 MVA Transformer</v>
      </c>
      <c r="G983" s="67" t="str">
        <v>a) 66 kV Line terminal</v>
      </c>
      <c r="H983" s="67" t="str">
        <v>Retention</v>
      </c>
      <c r="I983" s="67" t="str">
        <v>Cash In completion milestone</v>
      </c>
      <c r="J983" s="67" t="str">
        <v>BSKDGNGENGR07</v>
      </c>
      <c r="K983" s="67" t="str">
        <v>BSKDGNGENGR07</v>
      </c>
      <c r="L983" s="68">
        <v>46483</v>
      </c>
      <c r="M983" s="68">
        <v>46483</v>
      </c>
      <c r="N983" s="67" t="str">
        <v>Project Completion</v>
      </c>
      <c r="O983" s="67" t="str">
        <v>Project Completion</v>
      </c>
    </row>
    <row r="984">
      <c r="A984" s="69" t="str">
        <v>Matched</v>
      </c>
      <c r="B984" s="67" t="str">
        <v>Cash In</v>
      </c>
      <c r="C984" s="67" t="str">
        <v>DEMO 220-66-11 kV G Cash in EGP</v>
      </c>
      <c r="D984" s="67" t="str">
        <v>EGP</v>
      </c>
      <c r="E984" s="67">
        <v>289</v>
      </c>
      <c r="F984" s="67" t="str">
        <v>ELECTRICAL WORKS / Spare Parts / 40 MVA Transformer</v>
      </c>
      <c r="G984" s="67" t="str">
        <v>b) 11 kV Line terminal</v>
      </c>
      <c r="H984" s="67" t="str">
        <v>Advanced Payment</v>
      </c>
      <c r="I984" s="67" t="str">
        <v>Cash In Advance Payment by currency</v>
      </c>
      <c r="J984" s="67" t="str">
        <v>BSKDGNGENGR03</v>
      </c>
      <c r="K984" s="67" t="str">
        <v>BSKDGNGENGR03</v>
      </c>
      <c r="L984" s="68">
        <v>46026</v>
      </c>
      <c r="M984" s="68">
        <v>46026</v>
      </c>
      <c r="N984" s="67" t="str">
        <v>Advanced Payment Local</v>
      </c>
      <c r="O984" s="67" t="str">
        <v>Advanced Payment Local</v>
      </c>
    </row>
    <row r="985">
      <c r="A985" s="71" t="str">
        <v>Blank - Needs Review</v>
      </c>
      <c r="B985" s="67" t="str">
        <v>Cash In</v>
      </c>
      <c r="C985" s="67" t="str">
        <v>DEMO 220-66-11 kV G Cash in EGP</v>
      </c>
      <c r="D985" s="67" t="str">
        <v>EGP</v>
      </c>
      <c r="E985" s="67">
        <v>290</v>
      </c>
      <c r="F985" s="67" t="str">
        <v>ELECTRICAL WORKS / Spare Parts / 40 MVA Transformer</v>
      </c>
      <c r="G985" s="67" t="str">
        <v>b) 11 kV Line terminal</v>
      </c>
      <c r="H985" s="67" t="str">
        <v>Site Delivery EGP</v>
      </c>
      <c r="I985" s="67" t="str">
        <v>No confident rule match</v>
      </c>
      <c r="J985" s="67" t="str">
        <v/>
      </c>
      <c r="K985" s="67" t="str">
        <v/>
      </c>
      <c r="L985" s="68" t="str">
        <v/>
      </c>
      <c r="M985" s="68" t="str">
        <v/>
      </c>
      <c r="N985" s="67" t="str">
        <v/>
      </c>
      <c r="O985" s="67" t="str">
        <v/>
      </c>
    </row>
    <row r="986">
      <c r="A986" s="69" t="str">
        <v>Matched</v>
      </c>
      <c r="B986" s="67" t="str">
        <v>Cash In</v>
      </c>
      <c r="C986" s="67" t="str">
        <v>DEMO 220-66-11 kV G Cash in EGP</v>
      </c>
      <c r="D986" s="67" t="str">
        <v>EGP</v>
      </c>
      <c r="E986" s="67">
        <v>291</v>
      </c>
      <c r="F986" s="67" t="str">
        <v>ELECTRICAL WORKS / Spare Parts / 40 MVA Transformer</v>
      </c>
      <c r="G986" s="67" t="str">
        <v>b) 11 kV Line terminal</v>
      </c>
      <c r="H986" s="67" t="str">
        <v>Retention</v>
      </c>
      <c r="I986" s="67" t="str">
        <v>Cash In completion milestone</v>
      </c>
      <c r="J986" s="67" t="str">
        <v>BSKDGNGENGR07</v>
      </c>
      <c r="K986" s="67" t="str">
        <v>BSKDGNGENGR07</v>
      </c>
      <c r="L986" s="68">
        <v>46483</v>
      </c>
      <c r="M986" s="68">
        <v>46483</v>
      </c>
      <c r="N986" s="67" t="str">
        <v>Project Completion</v>
      </c>
      <c r="O986" s="67" t="str">
        <v>Project Completion</v>
      </c>
    </row>
    <row r="987">
      <c r="A987" s="69" t="str">
        <v>Matched</v>
      </c>
      <c r="B987" s="67" t="str">
        <v>Cash In</v>
      </c>
      <c r="C987" s="67" t="str">
        <v>DEMO 220-66-11 kV G Cash in EGP</v>
      </c>
      <c r="D987" s="67" t="str">
        <v>EGP</v>
      </c>
      <c r="E987" s="67">
        <v>293</v>
      </c>
      <c r="F987" s="67" t="str">
        <v>ELECTRICAL WORKS / Spare Parts / 40 MVA Transformer</v>
      </c>
      <c r="G987" s="67" t="str">
        <v>c) 11 kV Neutral point</v>
      </c>
      <c r="H987" s="67" t="str">
        <v>Advanced Payment</v>
      </c>
      <c r="I987" s="67" t="str">
        <v>Cash In Advance Payment by currency</v>
      </c>
      <c r="J987" s="67" t="str">
        <v>BSKDGNGENGR03</v>
      </c>
      <c r="K987" s="67" t="str">
        <v>BSKDGNGENGR03</v>
      </c>
      <c r="L987" s="68">
        <v>46026</v>
      </c>
      <c r="M987" s="68">
        <v>46026</v>
      </c>
      <c r="N987" s="67" t="str">
        <v>Advanced Payment Local</v>
      </c>
      <c r="O987" s="67" t="str">
        <v>Advanced Payment Local</v>
      </c>
    </row>
    <row r="988">
      <c r="A988" s="71" t="str">
        <v>Blank - Needs Review</v>
      </c>
      <c r="B988" s="67" t="str">
        <v>Cash In</v>
      </c>
      <c r="C988" s="67" t="str">
        <v>DEMO 220-66-11 kV G Cash in EGP</v>
      </c>
      <c r="D988" s="67" t="str">
        <v>EGP</v>
      </c>
      <c r="E988" s="67">
        <v>294</v>
      </c>
      <c r="F988" s="67" t="str">
        <v>ELECTRICAL WORKS / Spare Parts / 40 MVA Transformer</v>
      </c>
      <c r="G988" s="67" t="str">
        <v>c) 11 kV Neutral point</v>
      </c>
      <c r="H988" s="67" t="str">
        <v>Site Delivery EGP</v>
      </c>
      <c r="I988" s="67" t="str">
        <v>No confident rule match</v>
      </c>
      <c r="J988" s="67" t="str">
        <v/>
      </c>
      <c r="K988" s="67" t="str">
        <v/>
      </c>
      <c r="L988" s="68" t="str">
        <v/>
      </c>
      <c r="M988" s="68" t="str">
        <v/>
      </c>
      <c r="N988" s="67" t="str">
        <v/>
      </c>
      <c r="O988" s="67" t="str">
        <v/>
      </c>
    </row>
    <row r="989">
      <c r="A989" s="69" t="str">
        <v>Matched</v>
      </c>
      <c r="B989" s="67" t="str">
        <v>Cash In</v>
      </c>
      <c r="C989" s="67" t="str">
        <v>DEMO 220-66-11 kV G Cash in EGP</v>
      </c>
      <c r="D989" s="67" t="str">
        <v>EGP</v>
      </c>
      <c r="E989" s="67">
        <v>295</v>
      </c>
      <c r="F989" s="67" t="str">
        <v>ELECTRICAL WORKS / Spare Parts / 40 MVA Transformer</v>
      </c>
      <c r="G989" s="67" t="str">
        <v>c) 11 kV Neutral point</v>
      </c>
      <c r="H989" s="67" t="str">
        <v>Retention</v>
      </c>
      <c r="I989" s="67" t="str">
        <v>Cash In completion milestone</v>
      </c>
      <c r="J989" s="67" t="str">
        <v>BSKDGNGENGR07</v>
      </c>
      <c r="K989" s="67" t="str">
        <v>BSKDGNGENGR07</v>
      </c>
      <c r="L989" s="68">
        <v>46483</v>
      </c>
      <c r="M989" s="68">
        <v>46483</v>
      </c>
      <c r="N989" s="67" t="str">
        <v>Project Completion</v>
      </c>
      <c r="O989" s="67" t="str">
        <v>Project Completion</v>
      </c>
    </row>
    <row r="990">
      <c r="A990" s="69" t="str">
        <v>Matched</v>
      </c>
      <c r="B990" s="67" t="str">
        <v>Cash In</v>
      </c>
      <c r="C990" s="67" t="str">
        <v>DEMO 220-66-11 kV G Cash in EGP</v>
      </c>
      <c r="D990" s="67" t="str">
        <v>EGP</v>
      </c>
      <c r="E990" s="67">
        <v>297</v>
      </c>
      <c r="F990" s="67" t="str">
        <v>ELECTRICAL WORKS / Spare Parts / 40 MVA Transformer</v>
      </c>
      <c r="G990" s="67" t="str">
        <v>Cooling fan complete with motor</v>
      </c>
      <c r="H990" s="67" t="str">
        <v>Advanced Payment</v>
      </c>
      <c r="I990" s="67" t="str">
        <v>Cash In Advance Payment by currency</v>
      </c>
      <c r="J990" s="67" t="str">
        <v>BSKDGNGENGR03</v>
      </c>
      <c r="K990" s="67" t="str">
        <v>BSKDGNGENGR03</v>
      </c>
      <c r="L990" s="68">
        <v>46026</v>
      </c>
      <c r="M990" s="68">
        <v>46026</v>
      </c>
      <c r="N990" s="67" t="str">
        <v>Advanced Payment Local</v>
      </c>
      <c r="O990" s="67" t="str">
        <v>Advanced Payment Local</v>
      </c>
    </row>
    <row r="991">
      <c r="A991" s="69" t="str">
        <v>Matched</v>
      </c>
      <c r="B991" s="67" t="str">
        <v>Cash In</v>
      </c>
      <c r="C991" s="67" t="str">
        <v>DEMO 220-66-11 kV G Cash in EGP</v>
      </c>
      <c r="D991" s="67" t="str">
        <v>EGP</v>
      </c>
      <c r="E991" s="67">
        <v>298</v>
      </c>
      <c r="F991" s="67" t="str">
        <v>ELECTRICAL WORKS / Spare Parts / 40 MVA Transformer</v>
      </c>
      <c r="G991" s="67" t="str">
        <v>Cooling fan complete with motor</v>
      </c>
      <c r="H991" s="67" t="str">
        <v>Site Delivery EGP</v>
      </c>
      <c r="I991" s="67" t="str">
        <v>Cash In delivery meaning match</v>
      </c>
      <c r="J991" s="67" t="str">
        <v>BSPRELGENTL07</v>
      </c>
      <c r="K991" s="67" t="str">
        <v>BSPRELGENTL07</v>
      </c>
      <c r="L991" s="68">
        <v>46347</v>
      </c>
      <c r="M991" s="68">
        <v>46347</v>
      </c>
      <c r="N991" s="67" t="str">
        <v>Delivery to Site  - Complete Telecommunication System With All accessories and Spare Parts</v>
      </c>
      <c r="O991" s="67" t="str">
        <v>Delivery to Site  - Complete Telecommunication System With All accessories and Spare Parts</v>
      </c>
    </row>
    <row r="992">
      <c r="A992" s="69" t="str">
        <v>Matched</v>
      </c>
      <c r="B992" s="67" t="str">
        <v>Cash In</v>
      </c>
      <c r="C992" s="67" t="str">
        <v>DEMO 220-66-11 kV G Cash in EGP</v>
      </c>
      <c r="D992" s="67" t="str">
        <v>EGP</v>
      </c>
      <c r="E992" s="67">
        <v>299</v>
      </c>
      <c r="F992" s="67" t="str">
        <v>ELECTRICAL WORKS / Spare Parts / 40 MVA Transformer</v>
      </c>
      <c r="G992" s="67" t="str">
        <v>Cooling fan complete with motor</v>
      </c>
      <c r="H992" s="67" t="str">
        <v>Retention</v>
      </c>
      <c r="I992" s="67" t="str">
        <v>Cash In completion milestone</v>
      </c>
      <c r="J992" s="67" t="str">
        <v>BSKDGNGENGR07</v>
      </c>
      <c r="K992" s="67" t="str">
        <v>BSKDGNGENGR07</v>
      </c>
      <c r="L992" s="68">
        <v>46483</v>
      </c>
      <c r="M992" s="68">
        <v>46483</v>
      </c>
      <c r="N992" s="67" t="str">
        <v>Project Completion</v>
      </c>
      <c r="O992" s="67" t="str">
        <v>Project Completion</v>
      </c>
    </row>
    <row r="993">
      <c r="A993" s="69" t="str">
        <v>Matched</v>
      </c>
      <c r="B993" s="67" t="str">
        <v>Cash In</v>
      </c>
      <c r="C993" s="67" t="str">
        <v>DEMO 220-66-11 kV G Cash in EGP</v>
      </c>
      <c r="D993" s="67" t="str">
        <v>EGP</v>
      </c>
      <c r="E993" s="67">
        <v>301</v>
      </c>
      <c r="F993" s="67" t="str">
        <v>ELECTRICAL WORKS / Spare Parts / 40 MVA Transformer</v>
      </c>
      <c r="G993" s="67" t="str">
        <v>Set of one of each type of relays and measuring instruments</v>
      </c>
      <c r="H993" s="67" t="str">
        <v>Advanced Payment</v>
      </c>
      <c r="I993" s="67" t="str">
        <v>Cash In Advance Payment by currency</v>
      </c>
      <c r="J993" s="67" t="str">
        <v>BSKDGNGENGR03</v>
      </c>
      <c r="K993" s="67" t="str">
        <v>BSKDGNGENGR03</v>
      </c>
      <c r="L993" s="68">
        <v>46026</v>
      </c>
      <c r="M993" s="68">
        <v>46026</v>
      </c>
      <c r="N993" s="67" t="str">
        <v>Advanced Payment Local</v>
      </c>
      <c r="O993" s="67" t="str">
        <v>Advanced Payment Local</v>
      </c>
    </row>
    <row r="994">
      <c r="A994" s="71" t="str">
        <v>Blank - Needs Review</v>
      </c>
      <c r="B994" s="67" t="str">
        <v>Cash In</v>
      </c>
      <c r="C994" s="67" t="str">
        <v>DEMO 220-66-11 kV G Cash in EGP</v>
      </c>
      <c r="D994" s="67" t="str">
        <v>EGP</v>
      </c>
      <c r="E994" s="67">
        <v>302</v>
      </c>
      <c r="F994" s="67" t="str">
        <v>ELECTRICAL WORKS / Spare Parts / 40 MVA Transformer</v>
      </c>
      <c r="G994" s="67" t="str">
        <v>Set of one of each type of relays and measuring instruments</v>
      </c>
      <c r="H994" s="67" t="str">
        <v>Site Delivery EGP</v>
      </c>
      <c r="I994" s="67" t="str">
        <v>No confident rule match</v>
      </c>
      <c r="J994" s="67" t="str">
        <v/>
      </c>
      <c r="K994" s="67" t="str">
        <v/>
      </c>
      <c r="L994" s="68" t="str">
        <v/>
      </c>
      <c r="M994" s="68" t="str">
        <v/>
      </c>
      <c r="N994" s="67" t="str">
        <v/>
      </c>
      <c r="O994" s="67" t="str">
        <v/>
      </c>
    </row>
    <row r="995">
      <c r="A995" s="69" t="str">
        <v>Matched</v>
      </c>
      <c r="B995" s="67" t="str">
        <v>Cash In</v>
      </c>
      <c r="C995" s="67" t="str">
        <v>DEMO 220-66-11 kV G Cash in EGP</v>
      </c>
      <c r="D995" s="67" t="str">
        <v>EGP</v>
      </c>
      <c r="E995" s="67">
        <v>303</v>
      </c>
      <c r="F995" s="67" t="str">
        <v>ELECTRICAL WORKS / Spare Parts / 40 MVA Transformer</v>
      </c>
      <c r="G995" s="67" t="str">
        <v>Set of one of each type of relays and measuring instruments</v>
      </c>
      <c r="H995" s="67" t="str">
        <v>Retention</v>
      </c>
      <c r="I995" s="67" t="str">
        <v>Cash In completion milestone</v>
      </c>
      <c r="J995" s="67" t="str">
        <v>BSKDGNGENGR07</v>
      </c>
      <c r="K995" s="67" t="str">
        <v>BSKDGNGENGR07</v>
      </c>
      <c r="L995" s="68">
        <v>46483</v>
      </c>
      <c r="M995" s="68">
        <v>46483</v>
      </c>
      <c r="N995" s="67" t="str">
        <v>Project Completion</v>
      </c>
      <c r="O995" s="67" t="str">
        <v>Project Completion</v>
      </c>
    </row>
    <row r="996">
      <c r="A996" s="69" t="str">
        <v>Matched</v>
      </c>
      <c r="B996" s="67" t="str">
        <v>Cash In</v>
      </c>
      <c r="C996" s="67" t="str">
        <v>DEMO 220-66-11 kV G Cash in EGP</v>
      </c>
      <c r="D996" s="67" t="str">
        <v>EGP</v>
      </c>
      <c r="E996" s="67">
        <v>305</v>
      </c>
      <c r="F996" s="67" t="str">
        <v>ELECTRICAL WORKS / Spare Parts / 40 MVA Transformer</v>
      </c>
      <c r="G996" s="67" t="str">
        <v>Set of relief vent diaphragms of each type</v>
      </c>
      <c r="H996" s="67" t="str">
        <v>Advanced Payment</v>
      </c>
      <c r="I996" s="67" t="str">
        <v>Cash In Advance Payment by currency</v>
      </c>
      <c r="J996" s="67" t="str">
        <v>BSKDGNGENGR03</v>
      </c>
      <c r="K996" s="67" t="str">
        <v>BSKDGNGENGR03</v>
      </c>
      <c r="L996" s="68">
        <v>46026</v>
      </c>
      <c r="M996" s="68">
        <v>46026</v>
      </c>
      <c r="N996" s="67" t="str">
        <v>Advanced Payment Local</v>
      </c>
      <c r="O996" s="67" t="str">
        <v>Advanced Payment Local</v>
      </c>
    </row>
    <row r="997">
      <c r="A997" s="71" t="str">
        <v>Blank - Needs Review</v>
      </c>
      <c r="B997" s="67" t="str">
        <v>Cash In</v>
      </c>
      <c r="C997" s="67" t="str">
        <v>DEMO 220-66-11 kV G Cash in EGP</v>
      </c>
      <c r="D997" s="67" t="str">
        <v>EGP</v>
      </c>
      <c r="E997" s="67">
        <v>306</v>
      </c>
      <c r="F997" s="67" t="str">
        <v>ELECTRICAL WORKS / Spare Parts / 40 MVA Transformer</v>
      </c>
      <c r="G997" s="67" t="str">
        <v>Set of relief vent diaphragms of each type</v>
      </c>
      <c r="H997" s="67" t="str">
        <v>Site Delivery EGP</v>
      </c>
      <c r="I997" s="67" t="str">
        <v>No confident rule match</v>
      </c>
      <c r="J997" s="67" t="str">
        <v/>
      </c>
      <c r="K997" s="67" t="str">
        <v/>
      </c>
      <c r="L997" s="68" t="str">
        <v/>
      </c>
      <c r="M997" s="68" t="str">
        <v/>
      </c>
      <c r="N997" s="67" t="str">
        <v/>
      </c>
      <c r="O997" s="67" t="str">
        <v/>
      </c>
    </row>
    <row r="998">
      <c r="A998" s="69" t="str">
        <v>Matched</v>
      </c>
      <c r="B998" s="67" t="str">
        <v>Cash In</v>
      </c>
      <c r="C998" s="67" t="str">
        <v>DEMO 220-66-11 kV G Cash in EGP</v>
      </c>
      <c r="D998" s="67" t="str">
        <v>EGP</v>
      </c>
      <c r="E998" s="67">
        <v>307</v>
      </c>
      <c r="F998" s="67" t="str">
        <v>ELECTRICAL WORKS / Spare Parts / 40 MVA Transformer</v>
      </c>
      <c r="G998" s="67" t="str">
        <v>Set of relief vent diaphragms of each type</v>
      </c>
      <c r="H998" s="67" t="str">
        <v>Retention</v>
      </c>
      <c r="I998" s="67" t="str">
        <v>Cash In completion milestone</v>
      </c>
      <c r="J998" s="67" t="str">
        <v>BSKDGNGENGR07</v>
      </c>
      <c r="K998" s="67" t="str">
        <v>BSKDGNGENGR07</v>
      </c>
      <c r="L998" s="68">
        <v>46483</v>
      </c>
      <c r="M998" s="68">
        <v>46483</v>
      </c>
      <c r="N998" s="67" t="str">
        <v>Project Completion</v>
      </c>
      <c r="O998" s="67" t="str">
        <v>Project Completion</v>
      </c>
    </row>
    <row r="999">
      <c r="A999" s="69" t="str">
        <v>Matched</v>
      </c>
      <c r="B999" s="67" t="str">
        <v>Cash In</v>
      </c>
      <c r="C999" s="67" t="str">
        <v>DEMO 220-66-11 kV G Cash in EGP</v>
      </c>
      <c r="D999" s="67" t="str">
        <v>EGP</v>
      </c>
      <c r="E999" s="67">
        <v>309</v>
      </c>
      <c r="F999" s="67" t="str">
        <v>ELECTRICAL WORKS / Spare Parts / 40 MVA Transformer</v>
      </c>
      <c r="G999" s="67" t="str">
        <v>Complete set of gaskets together with gaskets cement for one transformer</v>
      </c>
      <c r="H999" s="67" t="str">
        <v>Advanced Payment</v>
      </c>
      <c r="I999" s="67" t="str">
        <v>Cash In Advance Payment by currency</v>
      </c>
      <c r="J999" s="67" t="str">
        <v>BSKDGNGENGR03</v>
      </c>
      <c r="K999" s="67" t="str">
        <v>BSKDGNGENGR03</v>
      </c>
      <c r="L999" s="68">
        <v>46026</v>
      </c>
      <c r="M999" s="68">
        <v>46026</v>
      </c>
      <c r="N999" s="67" t="str">
        <v>Advanced Payment Local</v>
      </c>
      <c r="O999" s="67" t="str">
        <v>Advanced Payment Local</v>
      </c>
    </row>
    <row r="1000">
      <c r="A1000" s="69" t="str">
        <v>Matched</v>
      </c>
      <c r="B1000" s="67" t="str">
        <v>Cash In</v>
      </c>
      <c r="C1000" s="67" t="str">
        <v>DEMO 220-66-11 kV G Cash in EGP</v>
      </c>
      <c r="D1000" s="67" t="str">
        <v>EGP</v>
      </c>
      <c r="E1000" s="67">
        <v>310</v>
      </c>
      <c r="F1000" s="67" t="str">
        <v>ELECTRICAL WORKS / Spare Parts / 40 MVA Transformer</v>
      </c>
      <c r="G1000" s="67" t="str">
        <v>Complete set of gaskets together with gaskets cement for one transformer</v>
      </c>
      <c r="H1000" s="67" t="str">
        <v>Site Delivery EGP</v>
      </c>
      <c r="I1000" s="67" t="str">
        <v>Cash In delivery meaning match</v>
      </c>
      <c r="J1000" s="67" t="str">
        <v>BSPRELGENTL07</v>
      </c>
      <c r="K1000" s="67" t="str">
        <v>BSPRELGENTL07</v>
      </c>
      <c r="L1000" s="68">
        <v>46347</v>
      </c>
      <c r="M1000" s="68">
        <v>46347</v>
      </c>
      <c r="N1000" s="67" t="str">
        <v>Delivery to Site  - Complete Telecommunication System With All accessories and Spare Parts</v>
      </c>
      <c r="O1000" s="67" t="str">
        <v>Delivery to Site  - Complete Telecommunication System With All accessories and Spare Parts</v>
      </c>
    </row>
    <row r="1001">
      <c r="A1001" s="69" t="str">
        <v>Matched</v>
      </c>
      <c r="B1001" s="67" t="str">
        <v>Cash In</v>
      </c>
      <c r="C1001" s="67" t="str">
        <v>DEMO 220-66-11 kV G Cash in EGP</v>
      </c>
      <c r="D1001" s="67" t="str">
        <v>EGP</v>
      </c>
      <c r="E1001" s="67">
        <v>311</v>
      </c>
      <c r="F1001" s="67" t="str">
        <v>ELECTRICAL WORKS / Spare Parts / 40 MVA Transformer</v>
      </c>
      <c r="G1001" s="67" t="str">
        <v>Complete set of gaskets together with gaskets cement for one transformer</v>
      </c>
      <c r="H1001" s="67" t="str">
        <v>Retention</v>
      </c>
      <c r="I1001" s="67" t="str">
        <v>Cash In completion milestone</v>
      </c>
      <c r="J1001" s="67" t="str">
        <v>BSKDGNGENGR07</v>
      </c>
      <c r="K1001" s="67" t="str">
        <v>BSKDGNGENGR07</v>
      </c>
      <c r="L1001" s="68">
        <v>46483</v>
      </c>
      <c r="M1001" s="68">
        <v>46483</v>
      </c>
      <c r="N1001" s="67" t="str">
        <v>Project Completion</v>
      </c>
      <c r="O1001" s="67" t="str">
        <v>Project Completion</v>
      </c>
    </row>
    <row r="1002">
      <c r="A1002" s="69" t="str">
        <v>Matched</v>
      </c>
      <c r="B1002" s="67" t="str">
        <v>Cash In</v>
      </c>
      <c r="C1002" s="67" t="str">
        <v>DEMO 220-66-11 kV G Cash in EGP</v>
      </c>
      <c r="D1002" s="67" t="str">
        <v>EGP</v>
      </c>
      <c r="E1002" s="67">
        <v>313</v>
      </c>
      <c r="F1002" s="67" t="str">
        <v>ELECTRICAL WORKS / Spare Parts / 40 MVA Transformer</v>
      </c>
      <c r="G1002" s="67" t="str">
        <v>Complete breath set</v>
      </c>
      <c r="H1002" s="67" t="str">
        <v>Advanced Payment</v>
      </c>
      <c r="I1002" s="67" t="str">
        <v>Cash In Advance Payment by currency</v>
      </c>
      <c r="J1002" s="67" t="str">
        <v>BSKDGNGENGR03</v>
      </c>
      <c r="K1002" s="67" t="str">
        <v>BSKDGNGENGR03</v>
      </c>
      <c r="L1002" s="68">
        <v>46026</v>
      </c>
      <c r="M1002" s="68">
        <v>46026</v>
      </c>
      <c r="N1002" s="67" t="str">
        <v>Advanced Payment Local</v>
      </c>
      <c r="O1002" s="67" t="str">
        <v>Advanced Payment Local</v>
      </c>
    </row>
    <row r="1003">
      <c r="A1003" s="69" t="str">
        <v>Matched</v>
      </c>
      <c r="B1003" s="67" t="str">
        <v>Cash In</v>
      </c>
      <c r="C1003" s="67" t="str">
        <v>DEMO 220-66-11 kV G Cash in EGP</v>
      </c>
      <c r="D1003" s="67" t="str">
        <v>EGP</v>
      </c>
      <c r="E1003" s="67">
        <v>314</v>
      </c>
      <c r="F1003" s="67" t="str">
        <v>ELECTRICAL WORKS / Spare Parts / 40 MVA Transformer</v>
      </c>
      <c r="G1003" s="67" t="str">
        <v>Complete breath set</v>
      </c>
      <c r="H1003" s="67" t="str">
        <v>Site Delivery EGP</v>
      </c>
      <c r="I1003" s="67" t="str">
        <v>Cash In delivery meaning match</v>
      </c>
      <c r="J1003" s="67" t="str">
        <v>BSPRELGENTL07</v>
      </c>
      <c r="K1003" s="67" t="str">
        <v>BSPRELGENTL07</v>
      </c>
      <c r="L1003" s="68">
        <v>46347</v>
      </c>
      <c r="M1003" s="68">
        <v>46347</v>
      </c>
      <c r="N1003" s="67" t="str">
        <v>Delivery to Site  - Complete Telecommunication System With All accessories and Spare Parts</v>
      </c>
      <c r="O1003" s="67" t="str">
        <v>Delivery to Site  - Complete Telecommunication System With All accessories and Spare Parts</v>
      </c>
    </row>
    <row r="1004">
      <c r="A1004" s="69" t="str">
        <v>Matched</v>
      </c>
      <c r="B1004" s="67" t="str">
        <v>Cash In</v>
      </c>
      <c r="C1004" s="67" t="str">
        <v>DEMO 220-66-11 kV G Cash in EGP</v>
      </c>
      <c r="D1004" s="67" t="str">
        <v>EGP</v>
      </c>
      <c r="E1004" s="67">
        <v>315</v>
      </c>
      <c r="F1004" s="67" t="str">
        <v>ELECTRICAL WORKS / Spare Parts / 40 MVA Transformer</v>
      </c>
      <c r="G1004" s="67" t="str">
        <v>Complete breath set</v>
      </c>
      <c r="H1004" s="67" t="str">
        <v>Retention</v>
      </c>
      <c r="I1004" s="67" t="str">
        <v>Cash In completion milestone</v>
      </c>
      <c r="J1004" s="67" t="str">
        <v>BSKDGNGENGR07</v>
      </c>
      <c r="K1004" s="67" t="str">
        <v>BSKDGNGENGR07</v>
      </c>
      <c r="L1004" s="68">
        <v>46483</v>
      </c>
      <c r="M1004" s="68">
        <v>46483</v>
      </c>
      <c r="N1004" s="67" t="str">
        <v>Project Completion</v>
      </c>
      <c r="O1004" s="67" t="str">
        <v>Project Completion</v>
      </c>
    </row>
    <row r="1005">
      <c r="A1005" s="69" t="str">
        <v>Matched</v>
      </c>
      <c r="B1005" s="67" t="str">
        <v>Cash In</v>
      </c>
      <c r="C1005" s="67" t="str">
        <v>DEMO 220-66-11 kV G Cash in EGP</v>
      </c>
      <c r="D1005" s="67" t="str">
        <v>EGP</v>
      </c>
      <c r="E1005" s="67">
        <v>317</v>
      </c>
      <c r="F1005" s="67" t="str">
        <v>ELECTRICAL WORKS / Spare Parts / 40 MVA Transformer</v>
      </c>
      <c r="G1005" s="67" t="str">
        <v>Complete mechanism with motor for O.L.T.C</v>
      </c>
      <c r="H1005" s="67" t="str">
        <v>Advanced Payment</v>
      </c>
      <c r="I1005" s="67" t="str">
        <v>Cash In Advance Payment by currency</v>
      </c>
      <c r="J1005" s="67" t="str">
        <v>BSKDGNGENGR03</v>
      </c>
      <c r="K1005" s="67" t="str">
        <v>BSKDGNGENGR03</v>
      </c>
      <c r="L1005" s="68">
        <v>46026</v>
      </c>
      <c r="M1005" s="68">
        <v>46026</v>
      </c>
      <c r="N1005" s="67" t="str">
        <v>Advanced Payment Local</v>
      </c>
      <c r="O1005" s="67" t="str">
        <v>Advanced Payment Local</v>
      </c>
    </row>
    <row r="1006">
      <c r="A1006" s="69" t="str">
        <v>Matched</v>
      </c>
      <c r="B1006" s="67" t="str">
        <v>Cash In</v>
      </c>
      <c r="C1006" s="67" t="str">
        <v>DEMO 220-66-11 kV G Cash in EGP</v>
      </c>
      <c r="D1006" s="67" t="str">
        <v>EGP</v>
      </c>
      <c r="E1006" s="67">
        <v>318</v>
      </c>
      <c r="F1006" s="67" t="str">
        <v>ELECTRICAL WORKS / Spare Parts / 40 MVA Transformer</v>
      </c>
      <c r="G1006" s="67" t="str">
        <v>Complete mechanism with motor for O.L.T.C</v>
      </c>
      <c r="H1006" s="67" t="str">
        <v>Site Delivery EGP</v>
      </c>
      <c r="I1006" s="67" t="str">
        <v>Cash In delivery meaning match</v>
      </c>
      <c r="J1006" s="67" t="str">
        <v>BSPRELGENTL07</v>
      </c>
      <c r="K1006" s="67" t="str">
        <v>BSPRELGENTL07</v>
      </c>
      <c r="L1006" s="68">
        <v>46347</v>
      </c>
      <c r="M1006" s="68">
        <v>46347</v>
      </c>
      <c r="N1006" s="67" t="str">
        <v>Delivery to Site  - Complete Telecommunication System With All accessories and Spare Parts</v>
      </c>
      <c r="O1006" s="67" t="str">
        <v>Delivery to Site  - Complete Telecommunication System With All accessories and Spare Parts</v>
      </c>
    </row>
    <row r="1007">
      <c r="A1007" s="69" t="str">
        <v>Matched</v>
      </c>
      <c r="B1007" s="67" t="str">
        <v>Cash In</v>
      </c>
      <c r="C1007" s="67" t="str">
        <v>DEMO 220-66-11 kV G Cash in EGP</v>
      </c>
      <c r="D1007" s="67" t="str">
        <v>EGP</v>
      </c>
      <c r="E1007" s="67">
        <v>319</v>
      </c>
      <c r="F1007" s="67" t="str">
        <v>ELECTRICAL WORKS / Spare Parts / 40 MVA Transformer</v>
      </c>
      <c r="G1007" s="67" t="str">
        <v>Complete mechanism with motor for O.L.T.C</v>
      </c>
      <c r="H1007" s="67" t="str">
        <v>Retention</v>
      </c>
      <c r="I1007" s="67" t="str">
        <v>Cash In completion milestone</v>
      </c>
      <c r="J1007" s="67" t="str">
        <v>BSKDGNGENGR07</v>
      </c>
      <c r="K1007" s="67" t="str">
        <v>BSKDGNGENGR07</v>
      </c>
      <c r="L1007" s="68">
        <v>46483</v>
      </c>
      <c r="M1007" s="68">
        <v>46483</v>
      </c>
      <c r="N1007" s="67" t="str">
        <v>Project Completion</v>
      </c>
      <c r="O1007" s="67" t="str">
        <v>Project Completion</v>
      </c>
    </row>
    <row r="1008">
      <c r="A1008" s="69" t="str">
        <v>Matched</v>
      </c>
      <c r="B1008" s="67" t="str">
        <v>Cash In</v>
      </c>
      <c r="C1008" s="67" t="str">
        <v>DEMO 220-66-11 kV G Cash in EGP</v>
      </c>
      <c r="D1008" s="67" t="str">
        <v>EGP</v>
      </c>
      <c r="E1008" s="67">
        <v>321</v>
      </c>
      <c r="F1008" s="67" t="str">
        <v>ELECTRICAL WORKS / Spare Parts / 40 MVA Transformer</v>
      </c>
      <c r="G1008" s="67" t="str">
        <v>Set of Buchholz relay</v>
      </c>
      <c r="H1008" s="67" t="str">
        <v>Advanced Payment</v>
      </c>
      <c r="I1008" s="67" t="str">
        <v>Cash In Advance Payment by currency</v>
      </c>
      <c r="J1008" s="67" t="str">
        <v>BSKDGNGENGR03</v>
      </c>
      <c r="K1008" s="67" t="str">
        <v>BSKDGNGENGR03</v>
      </c>
      <c r="L1008" s="68">
        <v>46026</v>
      </c>
      <c r="M1008" s="68">
        <v>46026</v>
      </c>
      <c r="N1008" s="67" t="str">
        <v>Advanced Payment Local</v>
      </c>
      <c r="O1008" s="67" t="str">
        <v>Advanced Payment Local</v>
      </c>
    </row>
    <row r="1009">
      <c r="A1009" s="71" t="str">
        <v>Blank - Needs Review</v>
      </c>
      <c r="B1009" s="67" t="str">
        <v>Cash In</v>
      </c>
      <c r="C1009" s="67" t="str">
        <v>DEMO 220-66-11 kV G Cash in EGP</v>
      </c>
      <c r="D1009" s="67" t="str">
        <v>EGP</v>
      </c>
      <c r="E1009" s="67">
        <v>322</v>
      </c>
      <c r="F1009" s="67" t="str">
        <v>ELECTRICAL WORKS / Spare Parts / 40 MVA Transformer</v>
      </c>
      <c r="G1009" s="67" t="str">
        <v>Set of Buchholz relay</v>
      </c>
      <c r="H1009" s="67" t="str">
        <v>Site Delivery EGP</v>
      </c>
      <c r="I1009" s="67" t="str">
        <v>No confident rule match</v>
      </c>
      <c r="J1009" s="67" t="str">
        <v/>
      </c>
      <c r="K1009" s="67" t="str">
        <v/>
      </c>
      <c r="L1009" s="68" t="str">
        <v/>
      </c>
      <c r="M1009" s="68" t="str">
        <v/>
      </c>
      <c r="N1009" s="67" t="str">
        <v/>
      </c>
      <c r="O1009" s="67" t="str">
        <v/>
      </c>
    </row>
    <row r="1010">
      <c r="A1010" s="69" t="str">
        <v>Matched</v>
      </c>
      <c r="B1010" s="67" t="str">
        <v>Cash In</v>
      </c>
      <c r="C1010" s="67" t="str">
        <v>DEMO 220-66-11 kV G Cash in EGP</v>
      </c>
      <c r="D1010" s="67" t="str">
        <v>EGP</v>
      </c>
      <c r="E1010" s="67">
        <v>323</v>
      </c>
      <c r="F1010" s="67" t="str">
        <v>ELECTRICAL WORKS / Spare Parts / 40 MVA Transformer</v>
      </c>
      <c r="G1010" s="67" t="str">
        <v>Set of Buchholz relay</v>
      </c>
      <c r="H1010" s="67" t="str">
        <v>Retention</v>
      </c>
      <c r="I1010" s="67" t="str">
        <v>Cash In completion milestone</v>
      </c>
      <c r="J1010" s="67" t="str">
        <v>BSKDGNGENGR07</v>
      </c>
      <c r="K1010" s="67" t="str">
        <v>BSKDGNGENGR07</v>
      </c>
      <c r="L1010" s="68">
        <v>46483</v>
      </c>
      <c r="M1010" s="68">
        <v>46483</v>
      </c>
      <c r="N1010" s="67" t="str">
        <v>Project Completion</v>
      </c>
      <c r="O1010" s="67" t="str">
        <v>Project Completion</v>
      </c>
    </row>
    <row r="1011">
      <c r="A1011" s="69" t="str">
        <v>Matched</v>
      </c>
      <c r="B1011" s="67" t="str">
        <v>Cash In</v>
      </c>
      <c r="C1011" s="67" t="str">
        <v>DEMO 220-66-11 kV G Cash in EGP</v>
      </c>
      <c r="D1011" s="67" t="str">
        <v>EGP</v>
      </c>
      <c r="E1011" s="67">
        <v>325</v>
      </c>
      <c r="F1011" s="67" t="str">
        <v>ELECTRICAL WORKS / Spare Parts / 40 MVA Transformer</v>
      </c>
      <c r="G1011" s="67" t="str">
        <v>Set of temp. indicator for oil &amp; winding</v>
      </c>
      <c r="H1011" s="67" t="str">
        <v>Advanced Payment</v>
      </c>
      <c r="I1011" s="67" t="str">
        <v>Cash In Advance Payment by currency</v>
      </c>
      <c r="J1011" s="67" t="str">
        <v>BSKDGNGENGR03</v>
      </c>
      <c r="K1011" s="67" t="str">
        <v>BSKDGNGENGR03</v>
      </c>
      <c r="L1011" s="68">
        <v>46026</v>
      </c>
      <c r="M1011" s="68">
        <v>46026</v>
      </c>
      <c r="N1011" s="67" t="str">
        <v>Advanced Payment Local</v>
      </c>
      <c r="O1011" s="67" t="str">
        <v>Advanced Payment Local</v>
      </c>
    </row>
    <row r="1012">
      <c r="A1012" s="71" t="str">
        <v>Blank - Needs Review</v>
      </c>
      <c r="B1012" s="67" t="str">
        <v>Cash In</v>
      </c>
      <c r="C1012" s="67" t="str">
        <v>DEMO 220-66-11 kV G Cash in EGP</v>
      </c>
      <c r="D1012" s="67" t="str">
        <v>EGP</v>
      </c>
      <c r="E1012" s="67">
        <v>326</v>
      </c>
      <c r="F1012" s="67" t="str">
        <v>ELECTRICAL WORKS / Spare Parts / 40 MVA Transformer</v>
      </c>
      <c r="G1012" s="67" t="str">
        <v>Set of temp. indicator for oil &amp; winding</v>
      </c>
      <c r="H1012" s="67" t="str">
        <v>Site Delivery EGP</v>
      </c>
      <c r="I1012" s="67" t="str">
        <v>No confident rule match</v>
      </c>
      <c r="J1012" s="67" t="str">
        <v/>
      </c>
      <c r="K1012" s="67" t="str">
        <v/>
      </c>
      <c r="L1012" s="68" t="str">
        <v/>
      </c>
      <c r="M1012" s="68" t="str">
        <v/>
      </c>
      <c r="N1012" s="67" t="str">
        <v/>
      </c>
      <c r="O1012" s="67" t="str">
        <v/>
      </c>
    </row>
    <row r="1013">
      <c r="A1013" s="69" t="str">
        <v>Matched</v>
      </c>
      <c r="B1013" s="67" t="str">
        <v>Cash In</v>
      </c>
      <c r="C1013" s="67" t="str">
        <v>DEMO 220-66-11 kV G Cash in EGP</v>
      </c>
      <c r="D1013" s="67" t="str">
        <v>EGP</v>
      </c>
      <c r="E1013" s="67">
        <v>327</v>
      </c>
      <c r="F1013" s="67" t="str">
        <v>ELECTRICAL WORKS / Spare Parts / 40 MVA Transformer</v>
      </c>
      <c r="G1013" s="67" t="str">
        <v>Set of temp. indicator for oil &amp; winding</v>
      </c>
      <c r="H1013" s="67" t="str">
        <v>Retention</v>
      </c>
      <c r="I1013" s="67" t="str">
        <v>Cash In completion milestone</v>
      </c>
      <c r="J1013" s="67" t="str">
        <v>BSKDGNGENGR07</v>
      </c>
      <c r="K1013" s="67" t="str">
        <v>BSKDGNGENGR07</v>
      </c>
      <c r="L1013" s="68">
        <v>46483</v>
      </c>
      <c r="M1013" s="68">
        <v>46483</v>
      </c>
      <c r="N1013" s="67" t="str">
        <v>Project Completion</v>
      </c>
      <c r="O1013" s="67" t="str">
        <v>Project Completion</v>
      </c>
    </row>
    <row r="1014">
      <c r="A1014" s="69" t="str">
        <v>Matched</v>
      </c>
      <c r="B1014" s="67" t="str">
        <v>Cash In</v>
      </c>
      <c r="C1014" s="67" t="str">
        <v>DEMO 220-66-11 kV G Cash in EGP</v>
      </c>
      <c r="D1014" s="67" t="str">
        <v>EGP</v>
      </c>
      <c r="E1014" s="67">
        <v>329</v>
      </c>
      <c r="F1014" s="67" t="str">
        <v>ELECTRICAL WORKS / Spare Parts / 40 MVA Transformer</v>
      </c>
      <c r="G1014" s="67" t="str">
        <v>oil equivalent to 25 % of the first filling for one transformer</v>
      </c>
      <c r="H1014" s="67" t="str">
        <v>Advanced Payment</v>
      </c>
      <c r="I1014" s="67" t="str">
        <v>Cash In Advance Payment by currency</v>
      </c>
      <c r="J1014" s="67" t="str">
        <v>BSKDGNGENGR03</v>
      </c>
      <c r="K1014" s="67" t="str">
        <v>BSKDGNGENGR03</v>
      </c>
      <c r="L1014" s="68">
        <v>46026</v>
      </c>
      <c r="M1014" s="68">
        <v>46026</v>
      </c>
      <c r="N1014" s="67" t="str">
        <v>Advanced Payment Local</v>
      </c>
      <c r="O1014" s="67" t="str">
        <v>Advanced Payment Local</v>
      </c>
    </row>
    <row r="1015">
      <c r="A1015" s="71" t="str">
        <v>Blank - Needs Review</v>
      </c>
      <c r="B1015" s="67" t="str">
        <v>Cash In</v>
      </c>
      <c r="C1015" s="67" t="str">
        <v>DEMO 220-66-11 kV G Cash in EGP</v>
      </c>
      <c r="D1015" s="67" t="str">
        <v>EGP</v>
      </c>
      <c r="E1015" s="67">
        <v>330</v>
      </c>
      <c r="F1015" s="67" t="str">
        <v>ELECTRICAL WORKS / Spare Parts / 40 MVA Transformer</v>
      </c>
      <c r="G1015" s="67" t="str">
        <v>oil equivalent to 25 % of the first filling for one transformer</v>
      </c>
      <c r="H1015" s="67" t="str">
        <v>Site Delivery EGP</v>
      </c>
      <c r="I1015" s="67" t="str">
        <v>No confident rule match</v>
      </c>
      <c r="J1015" s="67" t="str">
        <v/>
      </c>
      <c r="K1015" s="67" t="str">
        <v/>
      </c>
      <c r="L1015" s="68" t="str">
        <v/>
      </c>
      <c r="M1015" s="68" t="str">
        <v/>
      </c>
      <c r="N1015" s="67" t="str">
        <v/>
      </c>
      <c r="O1015" s="67" t="str">
        <v/>
      </c>
    </row>
    <row r="1016">
      <c r="A1016" s="69" t="str">
        <v>Matched</v>
      </c>
      <c r="B1016" s="67" t="str">
        <v>Cash In</v>
      </c>
      <c r="C1016" s="67" t="str">
        <v>DEMO 220-66-11 kV G Cash in EGP</v>
      </c>
      <c r="D1016" s="67" t="str">
        <v>EGP</v>
      </c>
      <c r="E1016" s="67">
        <v>331</v>
      </c>
      <c r="F1016" s="67" t="str">
        <v>ELECTRICAL WORKS / Spare Parts / 40 MVA Transformer</v>
      </c>
      <c r="G1016" s="67" t="str">
        <v>oil equivalent to 25 % of the first filling for one transformer</v>
      </c>
      <c r="H1016" s="67" t="str">
        <v>Retention</v>
      </c>
      <c r="I1016" s="67" t="str">
        <v>Cash In completion milestone</v>
      </c>
      <c r="J1016" s="67" t="str">
        <v>BSKDGNGENGR07</v>
      </c>
      <c r="K1016" s="67" t="str">
        <v>BSKDGNGENGR07</v>
      </c>
      <c r="L1016" s="68">
        <v>46483</v>
      </c>
      <c r="M1016" s="68">
        <v>46483</v>
      </c>
      <c r="N1016" s="67" t="str">
        <v>Project Completion</v>
      </c>
      <c r="O1016" s="67" t="str">
        <v>Project Completion</v>
      </c>
    </row>
    <row r="1017">
      <c r="A1017" s="69" t="str">
        <v>Matched</v>
      </c>
      <c r="B1017" s="67" t="str">
        <v>Cash In</v>
      </c>
      <c r="C1017" s="67" t="str">
        <v>DEMO 220-66-11 kV G Cash in EGP</v>
      </c>
      <c r="D1017" s="67" t="str">
        <v>EGP</v>
      </c>
      <c r="E1017" s="67">
        <v>334</v>
      </c>
      <c r="F1017" s="67" t="str">
        <v>ELECTRICAL WORKS / Spare Parts / MV Switchgear</v>
      </c>
      <c r="G1017" s="67" t="str">
        <v>Transformer incoming circuit breaker rated 3150 A complete with its truck.</v>
      </c>
      <c r="H1017" s="67" t="str">
        <v>Advanced Payment</v>
      </c>
      <c r="I1017" s="67" t="str">
        <v>Cash In Advance Payment by currency</v>
      </c>
      <c r="J1017" s="67" t="str">
        <v>BSKDGNGENGR03</v>
      </c>
      <c r="K1017" s="67" t="str">
        <v>BSKDGNGENGR03</v>
      </c>
      <c r="L1017" s="68">
        <v>46026</v>
      </c>
      <c r="M1017" s="68">
        <v>46026</v>
      </c>
      <c r="N1017" s="67" t="str">
        <v>Advanced Payment Local</v>
      </c>
      <c r="O1017" s="67" t="str">
        <v>Advanced Payment Local</v>
      </c>
    </row>
    <row r="1018">
      <c r="A1018" s="69" t="str">
        <v>Matched</v>
      </c>
      <c r="B1018" s="67" t="str">
        <v>Cash In</v>
      </c>
      <c r="C1018" s="67" t="str">
        <v>DEMO 220-66-11 kV G Cash in EGP</v>
      </c>
      <c r="D1018" s="67" t="str">
        <v>EGP</v>
      </c>
      <c r="E1018" s="67">
        <v>335</v>
      </c>
      <c r="F1018" s="67" t="str">
        <v>ELECTRICAL WORKS / Spare Parts / MV Switchgear</v>
      </c>
      <c r="G1018" s="67" t="str">
        <v>Transformer incoming circuit breaker rated 3150 A complete with its truck.</v>
      </c>
      <c r="H1018" s="67" t="str">
        <v>Site Delivery EGP</v>
      </c>
      <c r="I1018" s="67" t="str">
        <v>Cash In delivery meaning match</v>
      </c>
      <c r="J1018" s="67" t="str">
        <v>BSPRELGENTL07</v>
      </c>
      <c r="K1018" s="67" t="str">
        <v>BSPRELGENTL07</v>
      </c>
      <c r="L1018" s="68">
        <v>46347</v>
      </c>
      <c r="M1018" s="68">
        <v>46347</v>
      </c>
      <c r="N1018" s="67" t="str">
        <v>Delivery to Site  - Complete Telecommunication System With All accessories and Spare Parts</v>
      </c>
      <c r="O1018" s="67" t="str">
        <v>Delivery to Site  - Complete Telecommunication System With All accessories and Spare Parts</v>
      </c>
    </row>
    <row r="1019">
      <c r="A1019" s="69" t="str">
        <v>Matched</v>
      </c>
      <c r="B1019" s="67" t="str">
        <v>Cash In</v>
      </c>
      <c r="C1019" s="67" t="str">
        <v>DEMO 220-66-11 kV G Cash in EGP</v>
      </c>
      <c r="D1019" s="67" t="str">
        <v>EGP</v>
      </c>
      <c r="E1019" s="67">
        <v>336</v>
      </c>
      <c r="F1019" s="67" t="str">
        <v>ELECTRICAL WORKS / Spare Parts / MV Switchgear</v>
      </c>
      <c r="G1019" s="67" t="str">
        <v>Transformer incoming circuit breaker rated 3150 A complete with its truck.</v>
      </c>
      <c r="H1019" s="67" t="str">
        <v>Retention</v>
      </c>
      <c r="I1019" s="67" t="str">
        <v>Cash In completion milestone</v>
      </c>
      <c r="J1019" s="67" t="str">
        <v>BSKDGNGENGR07</v>
      </c>
      <c r="K1019" s="67" t="str">
        <v>BSKDGNGENGR07</v>
      </c>
      <c r="L1019" s="68">
        <v>46483</v>
      </c>
      <c r="M1019" s="68">
        <v>46483</v>
      </c>
      <c r="N1019" s="67" t="str">
        <v>Project Completion</v>
      </c>
      <c r="O1019" s="67" t="str">
        <v>Project Completion</v>
      </c>
    </row>
    <row r="1020">
      <c r="A1020" s="69" t="str">
        <v>Matched</v>
      </c>
      <c r="B1020" s="67" t="str">
        <v>Cash In</v>
      </c>
      <c r="C1020" s="67" t="str">
        <v>DEMO 220-66-11 kV G Cash in EGP</v>
      </c>
      <c r="D1020" s="67" t="str">
        <v>EGP</v>
      </c>
      <c r="E1020" s="67">
        <v>338</v>
      </c>
      <c r="F1020" s="67" t="str">
        <v>ELECTRICAL WORKS / Spare Parts / MV Switchgear</v>
      </c>
      <c r="G1020" s="67" t="str">
        <v>Outgoing feeder circuit breaker rated 1250A complete with its truck.</v>
      </c>
      <c r="H1020" s="67" t="str">
        <v>Advanced Payment</v>
      </c>
      <c r="I1020" s="67" t="str">
        <v>Cash In Advance Payment by currency</v>
      </c>
      <c r="J1020" s="67" t="str">
        <v>BSKDGNGENGR03</v>
      </c>
      <c r="K1020" s="67" t="str">
        <v>BSKDGNGENGR03</v>
      </c>
      <c r="L1020" s="68">
        <v>46026</v>
      </c>
      <c r="M1020" s="68">
        <v>46026</v>
      </c>
      <c r="N1020" s="67" t="str">
        <v>Advanced Payment Local</v>
      </c>
      <c r="O1020" s="67" t="str">
        <v>Advanced Payment Local</v>
      </c>
    </row>
    <row r="1021">
      <c r="A1021" s="69" t="str">
        <v>Matched</v>
      </c>
      <c r="B1021" s="67" t="str">
        <v>Cash In</v>
      </c>
      <c r="C1021" s="67" t="str">
        <v>DEMO 220-66-11 kV G Cash in EGP</v>
      </c>
      <c r="D1021" s="67" t="str">
        <v>EGP</v>
      </c>
      <c r="E1021" s="67">
        <v>339</v>
      </c>
      <c r="F1021" s="67" t="str">
        <v>ELECTRICAL WORKS / Spare Parts / MV Switchgear</v>
      </c>
      <c r="G1021" s="67" t="str">
        <v>Outgoing feeder circuit breaker rated 1250A complete with its truck.</v>
      </c>
      <c r="H1021" s="67" t="str">
        <v>Site Delivery EGP</v>
      </c>
      <c r="I1021" s="67" t="str">
        <v>Cash In delivery meaning match</v>
      </c>
      <c r="J1021" s="67" t="str">
        <v>BSPRELGENTL07</v>
      </c>
      <c r="K1021" s="67" t="str">
        <v>BSPRELGENTL07</v>
      </c>
      <c r="L1021" s="68">
        <v>46347</v>
      </c>
      <c r="M1021" s="68">
        <v>46347</v>
      </c>
      <c r="N1021" s="67" t="str">
        <v>Delivery to Site  - Complete Telecommunication System With All accessories and Spare Parts</v>
      </c>
      <c r="O1021" s="67" t="str">
        <v>Delivery to Site  - Complete Telecommunication System With All accessories and Spare Parts</v>
      </c>
    </row>
    <row r="1022">
      <c r="A1022" s="69" t="str">
        <v>Matched</v>
      </c>
      <c r="B1022" s="67" t="str">
        <v>Cash In</v>
      </c>
      <c r="C1022" s="67" t="str">
        <v>DEMO 220-66-11 kV G Cash in EGP</v>
      </c>
      <c r="D1022" s="67" t="str">
        <v>EGP</v>
      </c>
      <c r="E1022" s="67">
        <v>340</v>
      </c>
      <c r="F1022" s="67" t="str">
        <v>ELECTRICAL WORKS / Spare Parts / MV Switchgear</v>
      </c>
      <c r="G1022" s="67" t="str">
        <v>Outgoing feeder circuit breaker rated 1250A complete with its truck.</v>
      </c>
      <c r="H1022" s="67" t="str">
        <v>Retention</v>
      </c>
      <c r="I1022" s="67" t="str">
        <v>Cash In completion milestone</v>
      </c>
      <c r="J1022" s="67" t="str">
        <v>BSKDGNGENGR07</v>
      </c>
      <c r="K1022" s="67" t="str">
        <v>BSKDGNGENGR07</v>
      </c>
      <c r="L1022" s="68">
        <v>46483</v>
      </c>
      <c r="M1022" s="68">
        <v>46483</v>
      </c>
      <c r="N1022" s="67" t="str">
        <v>Project Completion</v>
      </c>
      <c r="O1022" s="67" t="str">
        <v>Project Completion</v>
      </c>
    </row>
    <row r="1023">
      <c r="A1023" s="69" t="str">
        <v>Matched</v>
      </c>
      <c r="B1023" s="67" t="str">
        <v>Cash In</v>
      </c>
      <c r="C1023" s="67" t="str">
        <v>DEMO 220-66-11 kV G Cash in EGP</v>
      </c>
      <c r="D1023" s="67" t="str">
        <v>EGP</v>
      </c>
      <c r="E1023" s="67">
        <v>342</v>
      </c>
      <c r="F1023" s="67" t="str">
        <v>ELECTRICAL WORKS / Spare Parts / MV Switchgear</v>
      </c>
      <c r="G1023" s="67" t="str">
        <v>Bus section circuit breaker rated 3150 A complete with its truck.</v>
      </c>
      <c r="H1023" s="67" t="str">
        <v>Advanced Payment</v>
      </c>
      <c r="I1023" s="67" t="str">
        <v>Cash In Advance Payment by currency</v>
      </c>
      <c r="J1023" s="67" t="str">
        <v>BSKDGNGENGR03</v>
      </c>
      <c r="K1023" s="67" t="str">
        <v>BSKDGNGENGR03</v>
      </c>
      <c r="L1023" s="68">
        <v>46026</v>
      </c>
      <c r="M1023" s="68">
        <v>46026</v>
      </c>
      <c r="N1023" s="67" t="str">
        <v>Advanced Payment Local</v>
      </c>
      <c r="O1023" s="67" t="str">
        <v>Advanced Payment Local</v>
      </c>
    </row>
    <row r="1024">
      <c r="A1024" s="69" t="str">
        <v>Matched</v>
      </c>
      <c r="B1024" s="67" t="str">
        <v>Cash In</v>
      </c>
      <c r="C1024" s="67" t="str">
        <v>DEMO 220-66-11 kV G Cash in EGP</v>
      </c>
      <c r="D1024" s="67" t="str">
        <v>EGP</v>
      </c>
      <c r="E1024" s="67">
        <v>343</v>
      </c>
      <c r="F1024" s="67" t="str">
        <v>ELECTRICAL WORKS / Spare Parts / MV Switchgear</v>
      </c>
      <c r="G1024" s="67" t="str">
        <v>Bus section circuit breaker rated 3150 A complete with its truck.</v>
      </c>
      <c r="H1024" s="67" t="str">
        <v>Site Delivery EGP</v>
      </c>
      <c r="I1024" s="67" t="str">
        <v>Cash In delivery meaning match</v>
      </c>
      <c r="J1024" s="67" t="str">
        <v>BSPRELGENTL07</v>
      </c>
      <c r="K1024" s="67" t="str">
        <v>BSPRELGENTL07</v>
      </c>
      <c r="L1024" s="68">
        <v>46347</v>
      </c>
      <c r="M1024" s="68">
        <v>46347</v>
      </c>
      <c r="N1024" s="67" t="str">
        <v>Delivery to Site  - Complete Telecommunication System With All accessories and Spare Parts</v>
      </c>
      <c r="O1024" s="67" t="str">
        <v>Delivery to Site  - Complete Telecommunication System With All accessories and Spare Parts</v>
      </c>
    </row>
    <row r="1025">
      <c r="A1025" s="69" t="str">
        <v>Matched</v>
      </c>
      <c r="B1025" s="67" t="str">
        <v>Cash In</v>
      </c>
      <c r="C1025" s="67" t="str">
        <v>DEMO 220-66-11 kV G Cash in EGP</v>
      </c>
      <c r="D1025" s="67" t="str">
        <v>EGP</v>
      </c>
      <c r="E1025" s="67">
        <v>344</v>
      </c>
      <c r="F1025" s="67" t="str">
        <v>ELECTRICAL WORKS / Spare Parts / MV Switchgear</v>
      </c>
      <c r="G1025" s="67" t="str">
        <v>Bus section circuit breaker rated 3150 A complete with its truck.</v>
      </c>
      <c r="H1025" s="67" t="str">
        <v>Retention</v>
      </c>
      <c r="I1025" s="67" t="str">
        <v>Cash In completion milestone</v>
      </c>
      <c r="J1025" s="67" t="str">
        <v>BSKDGNGENGR07</v>
      </c>
      <c r="K1025" s="67" t="str">
        <v>BSKDGNGENGR07</v>
      </c>
      <c r="L1025" s="68">
        <v>46483</v>
      </c>
      <c r="M1025" s="68">
        <v>46483</v>
      </c>
      <c r="N1025" s="67" t="str">
        <v>Project Completion</v>
      </c>
      <c r="O1025" s="67" t="str">
        <v>Project Completion</v>
      </c>
    </row>
    <row r="1026">
      <c r="A1026" s="69" t="str">
        <v>Matched</v>
      </c>
      <c r="B1026" s="67" t="str">
        <v>Cash In</v>
      </c>
      <c r="C1026" s="67" t="str">
        <v>DEMO 220-66-11 kV G Cash in EGP</v>
      </c>
      <c r="D1026" s="67" t="str">
        <v>EGP</v>
      </c>
      <c r="E1026" s="67">
        <v>346</v>
      </c>
      <c r="F1026" s="67" t="str">
        <v>ELECTRICAL WORKS / Spare Parts / MV Switchgear</v>
      </c>
      <c r="G1026" s="67" t="str">
        <v>Sets of each of fixed and moving contacts for3150 A circuit breaker of the bus section feeder.</v>
      </c>
      <c r="H1026" s="67" t="str">
        <v>Advanced Payment</v>
      </c>
      <c r="I1026" s="67" t="str">
        <v>Cash In Advance Payment by currency</v>
      </c>
      <c r="J1026" s="67" t="str">
        <v>BSKDGNGENGR03</v>
      </c>
      <c r="K1026" s="67" t="str">
        <v>BSKDGNGENGR03</v>
      </c>
      <c r="L1026" s="68">
        <v>46026</v>
      </c>
      <c r="M1026" s="68">
        <v>46026</v>
      </c>
      <c r="N1026" s="67" t="str">
        <v>Advanced Payment Local</v>
      </c>
      <c r="O1026" s="67" t="str">
        <v>Advanced Payment Local</v>
      </c>
    </row>
    <row r="1027">
      <c r="A1027" s="69" t="str">
        <v>Matched</v>
      </c>
      <c r="B1027" s="67" t="str">
        <v>Cash In</v>
      </c>
      <c r="C1027" s="67" t="str">
        <v>DEMO 220-66-11 kV G Cash in EGP</v>
      </c>
      <c r="D1027" s="67" t="str">
        <v>EGP</v>
      </c>
      <c r="E1027" s="67">
        <v>347</v>
      </c>
      <c r="F1027" s="67" t="str">
        <v>ELECTRICAL WORKS / Spare Parts / MV Switchgear</v>
      </c>
      <c r="G1027" s="67" t="str">
        <v>Sets of each of fixed and moving contacts for3150 A circuit breaker of the bus section feeder.</v>
      </c>
      <c r="H1027" s="67" t="str">
        <v>Site Delivery EGP</v>
      </c>
      <c r="I1027" s="67" t="str">
        <v>Cash In delivery meaning match</v>
      </c>
      <c r="J1027" s="67" t="str">
        <v>BSPRELGENTL07</v>
      </c>
      <c r="K1027" s="67" t="str">
        <v>BSPRELGENTL07</v>
      </c>
      <c r="L1027" s="68">
        <v>46347</v>
      </c>
      <c r="M1027" s="68">
        <v>46347</v>
      </c>
      <c r="N1027" s="67" t="str">
        <v>Delivery to Site  - Complete Telecommunication System With All accessories and Spare Parts</v>
      </c>
      <c r="O1027" s="67" t="str">
        <v>Delivery to Site  - Complete Telecommunication System With All accessories and Spare Parts</v>
      </c>
    </row>
    <row r="1028">
      <c r="A1028" s="69" t="str">
        <v>Matched</v>
      </c>
      <c r="B1028" s="67" t="str">
        <v>Cash In</v>
      </c>
      <c r="C1028" s="67" t="str">
        <v>DEMO 220-66-11 kV G Cash in EGP</v>
      </c>
      <c r="D1028" s="67" t="str">
        <v>EGP</v>
      </c>
      <c r="E1028" s="67">
        <v>348</v>
      </c>
      <c r="F1028" s="67" t="str">
        <v>ELECTRICAL WORKS / Spare Parts / MV Switchgear</v>
      </c>
      <c r="G1028" s="67" t="str">
        <v>Sets of each of fixed and moving contacts for3150 A circuit breaker of the bus section feeder.</v>
      </c>
      <c r="H1028" s="67" t="str">
        <v>Retention</v>
      </c>
      <c r="I1028" s="67" t="str">
        <v>Cash In completion milestone</v>
      </c>
      <c r="J1028" s="67" t="str">
        <v>BSKDGNGENGR07</v>
      </c>
      <c r="K1028" s="67" t="str">
        <v>BSKDGNGENGR07</v>
      </c>
      <c r="L1028" s="68">
        <v>46483</v>
      </c>
      <c r="M1028" s="68">
        <v>46483</v>
      </c>
      <c r="N1028" s="67" t="str">
        <v>Project Completion</v>
      </c>
      <c r="O1028" s="67" t="str">
        <v>Project Completion</v>
      </c>
    </row>
    <row r="1029">
      <c r="A1029" s="69" t="str">
        <v>Matched</v>
      </c>
      <c r="B1029" s="67" t="str">
        <v>Cash In</v>
      </c>
      <c r="C1029" s="67" t="str">
        <v>DEMO 220-66-11 kV G Cash in EGP</v>
      </c>
      <c r="D1029" s="67" t="str">
        <v>EGP</v>
      </c>
      <c r="E1029" s="67">
        <v>350</v>
      </c>
      <c r="F1029" s="67" t="str">
        <v>ELECTRICAL WORKS / Spare Parts / MV Switchgear</v>
      </c>
      <c r="G1029" s="67" t="str">
        <v>Sets of each of fixed and moving contacts for 3150 A circuit breaker of the transformer incoming feeder.</v>
      </c>
      <c r="H1029" s="67" t="str">
        <v>Advanced Payment</v>
      </c>
      <c r="I1029" s="67" t="str">
        <v>Cash In Advance Payment by currency</v>
      </c>
      <c r="J1029" s="67" t="str">
        <v>BSKDGNGENGR03</v>
      </c>
      <c r="K1029" s="67" t="str">
        <v>BSKDGNGENGR03</v>
      </c>
      <c r="L1029" s="68">
        <v>46026</v>
      </c>
      <c r="M1029" s="68">
        <v>46026</v>
      </c>
      <c r="N1029" s="67" t="str">
        <v>Advanced Payment Local</v>
      </c>
      <c r="O1029" s="67" t="str">
        <v>Advanced Payment Local</v>
      </c>
    </row>
    <row r="1030">
      <c r="A1030" s="69" t="str">
        <v>Matched</v>
      </c>
      <c r="B1030" s="67" t="str">
        <v>Cash In</v>
      </c>
      <c r="C1030" s="67" t="str">
        <v>DEMO 220-66-11 kV G Cash in EGP</v>
      </c>
      <c r="D1030" s="67" t="str">
        <v>EGP</v>
      </c>
      <c r="E1030" s="67">
        <v>351</v>
      </c>
      <c r="F1030" s="67" t="str">
        <v>ELECTRICAL WORKS / Spare Parts / MV Switchgear</v>
      </c>
      <c r="G1030" s="67" t="str">
        <v>Sets of each of fixed and moving contacts for 3150 A circuit breaker of the transformer incoming feeder.</v>
      </c>
      <c r="H1030" s="67" t="str">
        <v>Site Delivery EGP</v>
      </c>
      <c r="I1030" s="67" t="str">
        <v>Cash In delivery meaning match</v>
      </c>
      <c r="J1030" s="67" t="str">
        <v>BSPRELGENTL07</v>
      </c>
      <c r="K1030" s="67" t="str">
        <v>BSPRELGENTL07</v>
      </c>
      <c r="L1030" s="68">
        <v>46347</v>
      </c>
      <c r="M1030" s="68">
        <v>46347</v>
      </c>
      <c r="N1030" s="67" t="str">
        <v>Delivery to Site  - Complete Telecommunication System With All accessories and Spare Parts</v>
      </c>
      <c r="O1030" s="67" t="str">
        <v>Delivery to Site  - Complete Telecommunication System With All accessories and Spare Parts</v>
      </c>
    </row>
    <row r="1031">
      <c r="A1031" s="69" t="str">
        <v>Matched</v>
      </c>
      <c r="B1031" s="67" t="str">
        <v>Cash In</v>
      </c>
      <c r="C1031" s="67" t="str">
        <v>DEMO 220-66-11 kV G Cash in EGP</v>
      </c>
      <c r="D1031" s="67" t="str">
        <v>EGP</v>
      </c>
      <c r="E1031" s="67">
        <v>352</v>
      </c>
      <c r="F1031" s="67" t="str">
        <v>ELECTRICAL WORKS / Spare Parts / MV Switchgear</v>
      </c>
      <c r="G1031" s="67" t="str">
        <v>Sets of each of fixed and moving contacts for 3150 A circuit breaker of the transformer incoming feeder.</v>
      </c>
      <c r="H1031" s="67" t="str">
        <v>Retention</v>
      </c>
      <c r="I1031" s="67" t="str">
        <v>Cash In completion milestone</v>
      </c>
      <c r="J1031" s="67" t="str">
        <v>BSKDGNGENGR07</v>
      </c>
      <c r="K1031" s="67" t="str">
        <v>BSKDGNGENGR07</v>
      </c>
      <c r="L1031" s="68">
        <v>46483</v>
      </c>
      <c r="M1031" s="68">
        <v>46483</v>
      </c>
      <c r="N1031" s="67" t="str">
        <v>Project Completion</v>
      </c>
      <c r="O1031" s="67" t="str">
        <v>Project Completion</v>
      </c>
    </row>
    <row r="1032">
      <c r="A1032" s="69" t="str">
        <v>Matched</v>
      </c>
      <c r="B1032" s="67" t="str">
        <v>Cash In</v>
      </c>
      <c r="C1032" s="67" t="str">
        <v>DEMO 220-66-11 kV G Cash in EGP</v>
      </c>
      <c r="D1032" s="67" t="str">
        <v>EGP</v>
      </c>
      <c r="E1032" s="67">
        <v>354</v>
      </c>
      <c r="F1032" s="67" t="str">
        <v>ELECTRICAL WORKS / Spare Parts / MV Switchgear</v>
      </c>
      <c r="G1032" s="67" t="str">
        <v>Sets of each of fixed and moving contacts for 1250 A circuit breaker of the outgoing feeder.</v>
      </c>
      <c r="H1032" s="67" t="str">
        <v>Advanced Payment</v>
      </c>
      <c r="I1032" s="67" t="str">
        <v>Cash In Advance Payment by currency</v>
      </c>
      <c r="J1032" s="67" t="str">
        <v>BSKDGNGENGR03</v>
      </c>
      <c r="K1032" s="67" t="str">
        <v>BSKDGNGENGR03</v>
      </c>
      <c r="L1032" s="68">
        <v>46026</v>
      </c>
      <c r="M1032" s="68">
        <v>46026</v>
      </c>
      <c r="N1032" s="67" t="str">
        <v>Advanced Payment Local</v>
      </c>
      <c r="O1032" s="67" t="str">
        <v>Advanced Payment Local</v>
      </c>
    </row>
    <row r="1033">
      <c r="A1033" s="69" t="str">
        <v>Matched</v>
      </c>
      <c r="B1033" s="67" t="str">
        <v>Cash In</v>
      </c>
      <c r="C1033" s="67" t="str">
        <v>DEMO 220-66-11 kV G Cash in EGP</v>
      </c>
      <c r="D1033" s="67" t="str">
        <v>EGP</v>
      </c>
      <c r="E1033" s="67">
        <v>355</v>
      </c>
      <c r="F1033" s="67" t="str">
        <v>ELECTRICAL WORKS / Spare Parts / MV Switchgear</v>
      </c>
      <c r="G1033" s="67" t="str">
        <v>Sets of each of fixed and moving contacts for 1250 A circuit breaker of the outgoing feeder.</v>
      </c>
      <c r="H1033" s="67" t="str">
        <v>Site Delivery EGP</v>
      </c>
      <c r="I1033" s="67" t="str">
        <v>Cash In delivery meaning match</v>
      </c>
      <c r="J1033" s="67" t="str">
        <v>BSPRELGENTL07</v>
      </c>
      <c r="K1033" s="67" t="str">
        <v>BSPRELGENTL07</v>
      </c>
      <c r="L1033" s="68">
        <v>46347</v>
      </c>
      <c r="M1033" s="68">
        <v>46347</v>
      </c>
      <c r="N1033" s="67" t="str">
        <v>Delivery to Site  - Complete Telecommunication System With All accessories and Spare Parts</v>
      </c>
      <c r="O1033" s="67" t="str">
        <v>Delivery to Site  - Complete Telecommunication System With All accessories and Spare Parts</v>
      </c>
    </row>
    <row r="1034">
      <c r="A1034" s="69" t="str">
        <v>Matched</v>
      </c>
      <c r="B1034" s="67" t="str">
        <v>Cash In</v>
      </c>
      <c r="C1034" s="67" t="str">
        <v>DEMO 220-66-11 kV G Cash in EGP</v>
      </c>
      <c r="D1034" s="67" t="str">
        <v>EGP</v>
      </c>
      <c r="E1034" s="67">
        <v>356</v>
      </c>
      <c r="F1034" s="67" t="str">
        <v>ELECTRICAL WORKS / Spare Parts / MV Switchgear</v>
      </c>
      <c r="G1034" s="67" t="str">
        <v>Sets of each of fixed and moving contacts for 1250 A circuit breaker of the outgoing feeder.</v>
      </c>
      <c r="H1034" s="67" t="str">
        <v>Retention</v>
      </c>
      <c r="I1034" s="67" t="str">
        <v>Cash In completion milestone</v>
      </c>
      <c r="J1034" s="67" t="str">
        <v>BSKDGNGENGR07</v>
      </c>
      <c r="K1034" s="67" t="str">
        <v>BSKDGNGENGR07</v>
      </c>
      <c r="L1034" s="68">
        <v>46483</v>
      </c>
      <c r="M1034" s="68">
        <v>46483</v>
      </c>
      <c r="N1034" s="67" t="str">
        <v>Project Completion</v>
      </c>
      <c r="O1034" s="67" t="str">
        <v>Project Completion</v>
      </c>
    </row>
    <row r="1035">
      <c r="A1035" s="69" t="str">
        <v>Matched</v>
      </c>
      <c r="B1035" s="67" t="str">
        <v>Cash In</v>
      </c>
      <c r="C1035" s="67" t="str">
        <v>DEMO 220-66-11 kV G Cash in EGP</v>
      </c>
      <c r="D1035" s="67" t="str">
        <v>EGP</v>
      </c>
      <c r="E1035" s="67">
        <v>358</v>
      </c>
      <c r="F1035" s="67" t="str">
        <v>ELECTRICAL WORKS / Spare Parts / MV Switchgear</v>
      </c>
      <c r="G1035" s="67" t="str">
        <v>Portable detector for SF6 leakage.</v>
      </c>
      <c r="H1035" s="67" t="str">
        <v>Advanced Payment</v>
      </c>
      <c r="I1035" s="67" t="str">
        <v>Cash In Advance Payment by currency</v>
      </c>
      <c r="J1035" s="67" t="str">
        <v>BSKDGNGENGR03</v>
      </c>
      <c r="K1035" s="67" t="str">
        <v>BSKDGNGENGR03</v>
      </c>
      <c r="L1035" s="68">
        <v>46026</v>
      </c>
      <c r="M1035" s="68">
        <v>46026</v>
      </c>
      <c r="N1035" s="67" t="str">
        <v>Advanced Payment Local</v>
      </c>
      <c r="O1035" s="67" t="str">
        <v>Advanced Payment Local</v>
      </c>
    </row>
    <row r="1036">
      <c r="A1036" s="69" t="str">
        <v>Matched</v>
      </c>
      <c r="B1036" s="67" t="str">
        <v>Cash In</v>
      </c>
      <c r="C1036" s="67" t="str">
        <v>DEMO 220-66-11 kV G Cash in EGP</v>
      </c>
      <c r="D1036" s="67" t="str">
        <v>EGP</v>
      </c>
      <c r="E1036" s="67">
        <v>359</v>
      </c>
      <c r="F1036" s="67" t="str">
        <v>ELECTRICAL WORKS / Spare Parts / MV Switchgear</v>
      </c>
      <c r="G1036" s="67" t="str">
        <v>Portable detector for SF6 leakage.</v>
      </c>
      <c r="H1036" s="67" t="str">
        <v>Site Delivery EGP</v>
      </c>
      <c r="I1036" s="67" t="str">
        <v>Cash In delivery meaning match</v>
      </c>
      <c r="J1036" s="67" t="str">
        <v>BSPRELGENTL07</v>
      </c>
      <c r="K1036" s="67" t="str">
        <v>BSPRELGENTL07</v>
      </c>
      <c r="L1036" s="68">
        <v>46347</v>
      </c>
      <c r="M1036" s="68">
        <v>46347</v>
      </c>
      <c r="N1036" s="67" t="str">
        <v>Delivery to Site  - Complete Telecommunication System With All accessories and Spare Parts</v>
      </c>
      <c r="O1036" s="67" t="str">
        <v>Delivery to Site  - Complete Telecommunication System With All accessories and Spare Parts</v>
      </c>
    </row>
    <row r="1037">
      <c r="A1037" s="69" t="str">
        <v>Matched</v>
      </c>
      <c r="B1037" s="67" t="str">
        <v>Cash In</v>
      </c>
      <c r="C1037" s="67" t="str">
        <v>DEMO 220-66-11 kV G Cash in EGP</v>
      </c>
      <c r="D1037" s="67" t="str">
        <v>EGP</v>
      </c>
      <c r="E1037" s="67">
        <v>360</v>
      </c>
      <c r="F1037" s="67" t="str">
        <v>ELECTRICAL WORKS / Spare Parts / MV Switchgear</v>
      </c>
      <c r="G1037" s="67" t="str">
        <v>Portable detector for SF6 leakage.</v>
      </c>
      <c r="H1037" s="67" t="str">
        <v>Retention</v>
      </c>
      <c r="I1037" s="67" t="str">
        <v>Cash In completion milestone</v>
      </c>
      <c r="J1037" s="67" t="str">
        <v>BSKDGNGENGR07</v>
      </c>
      <c r="K1037" s="67" t="str">
        <v>BSKDGNGENGR07</v>
      </c>
      <c r="L1037" s="68">
        <v>46483</v>
      </c>
      <c r="M1037" s="68">
        <v>46483</v>
      </c>
      <c r="N1037" s="67" t="str">
        <v>Project Completion</v>
      </c>
      <c r="O1037" s="67" t="str">
        <v>Project Completion</v>
      </c>
    </row>
    <row r="1038">
      <c r="A1038" s="69" t="str">
        <v>Matched</v>
      </c>
      <c r="B1038" s="67" t="str">
        <v>Cash In</v>
      </c>
      <c r="C1038" s="67" t="str">
        <v>DEMO 220-66-11 kV G Cash in EGP</v>
      </c>
      <c r="D1038" s="67" t="str">
        <v>EGP</v>
      </c>
      <c r="E1038" s="67">
        <v>362</v>
      </c>
      <c r="F1038" s="67" t="str">
        <v>ELECTRICAL WORKS / Spare Parts / MV Switchgear</v>
      </c>
      <c r="G1038" s="67" t="str">
        <v>Complete circuit breaker mechanisms (assembled), including anti-pumping relays.</v>
      </c>
      <c r="H1038" s="67" t="str">
        <v>Advanced Payment</v>
      </c>
      <c r="I1038" s="67" t="str">
        <v>Cash In Advance Payment by currency</v>
      </c>
      <c r="J1038" s="67" t="str">
        <v>BSKDGNGENGR03</v>
      </c>
      <c r="K1038" s="67" t="str">
        <v>BSKDGNGENGR03</v>
      </c>
      <c r="L1038" s="68">
        <v>46026</v>
      </c>
      <c r="M1038" s="68">
        <v>46026</v>
      </c>
      <c r="N1038" s="67" t="str">
        <v>Advanced Payment Local</v>
      </c>
      <c r="O1038" s="67" t="str">
        <v>Advanced Payment Local</v>
      </c>
    </row>
    <row r="1039">
      <c r="A1039" s="69" t="str">
        <v>Matched</v>
      </c>
      <c r="B1039" s="67" t="str">
        <v>Cash In</v>
      </c>
      <c r="C1039" s="67" t="str">
        <v>DEMO 220-66-11 kV G Cash in EGP</v>
      </c>
      <c r="D1039" s="67" t="str">
        <v>EGP</v>
      </c>
      <c r="E1039" s="67">
        <v>363</v>
      </c>
      <c r="F1039" s="67" t="str">
        <v>ELECTRICAL WORKS / Spare Parts / MV Switchgear</v>
      </c>
      <c r="G1039" s="67" t="str">
        <v>Complete circuit breaker mechanisms (assembled), including anti-pumping relays.</v>
      </c>
      <c r="H1039" s="67" t="str">
        <v>Site Delivery EGP</v>
      </c>
      <c r="I1039" s="67" t="str">
        <v>Cash In delivery meaning match</v>
      </c>
      <c r="J1039" s="67" t="str">
        <v>BSPRELGENTL07</v>
      </c>
      <c r="K1039" s="67" t="str">
        <v>BSPRELGENTL07</v>
      </c>
      <c r="L1039" s="68">
        <v>46347</v>
      </c>
      <c r="M1039" s="68">
        <v>46347</v>
      </c>
      <c r="N1039" s="67" t="str">
        <v>Delivery to Site  - Complete Telecommunication System With All accessories and Spare Parts</v>
      </c>
      <c r="O1039" s="67" t="str">
        <v>Delivery to Site  - Complete Telecommunication System With All accessories and Spare Parts</v>
      </c>
    </row>
    <row r="1040">
      <c r="A1040" s="69" t="str">
        <v>Matched</v>
      </c>
      <c r="B1040" s="67" t="str">
        <v>Cash In</v>
      </c>
      <c r="C1040" s="67" t="str">
        <v>DEMO 220-66-11 kV G Cash in EGP</v>
      </c>
      <c r="D1040" s="67" t="str">
        <v>EGP</v>
      </c>
      <c r="E1040" s="67">
        <v>364</v>
      </c>
      <c r="F1040" s="67" t="str">
        <v>ELECTRICAL WORKS / Spare Parts / MV Switchgear</v>
      </c>
      <c r="G1040" s="67" t="str">
        <v>Complete circuit breaker mechanisms (assembled), including anti-pumping relays.</v>
      </c>
      <c r="H1040" s="67" t="str">
        <v>Retention</v>
      </c>
      <c r="I1040" s="67" t="str">
        <v>Cash In completion milestone</v>
      </c>
      <c r="J1040" s="67" t="str">
        <v>BSKDGNGENGR07</v>
      </c>
      <c r="K1040" s="67" t="str">
        <v>BSKDGNGENGR07</v>
      </c>
      <c r="L1040" s="68">
        <v>46483</v>
      </c>
      <c r="M1040" s="68">
        <v>46483</v>
      </c>
      <c r="N1040" s="67" t="str">
        <v>Project Completion</v>
      </c>
      <c r="O1040" s="67" t="str">
        <v>Project Completion</v>
      </c>
    </row>
    <row r="1041">
      <c r="A1041" s="69" t="str">
        <v>Matched</v>
      </c>
      <c r="B1041" s="67" t="str">
        <v>Cash In</v>
      </c>
      <c r="C1041" s="67" t="str">
        <v>DEMO 220-66-11 kV G Cash in EGP</v>
      </c>
      <c r="D1041" s="67" t="str">
        <v>EGP</v>
      </c>
      <c r="E1041" s="67">
        <v>366</v>
      </c>
      <c r="F1041" s="67" t="str">
        <v>ELECTRICAL WORKS / Spare Parts / MV Switchgear</v>
      </c>
      <c r="G1041" s="67" t="str">
        <v>Closing coils.</v>
      </c>
      <c r="H1041" s="67" t="str">
        <v>Advanced Payment</v>
      </c>
      <c r="I1041" s="67" t="str">
        <v>Cash In Advance Payment by currency</v>
      </c>
      <c r="J1041" s="67" t="str">
        <v>BSKDGNGENGR03</v>
      </c>
      <c r="K1041" s="67" t="str">
        <v>BSKDGNGENGR03</v>
      </c>
      <c r="L1041" s="68">
        <v>46026</v>
      </c>
      <c r="M1041" s="68">
        <v>46026</v>
      </c>
      <c r="N1041" s="67" t="str">
        <v>Advanced Payment Local</v>
      </c>
      <c r="O1041" s="67" t="str">
        <v>Advanced Payment Local</v>
      </c>
    </row>
    <row r="1042">
      <c r="A1042" s="69" t="str">
        <v>Matched</v>
      </c>
      <c r="B1042" s="67" t="str">
        <v>Cash In</v>
      </c>
      <c r="C1042" s="67" t="str">
        <v>DEMO 220-66-11 kV G Cash in EGP</v>
      </c>
      <c r="D1042" s="67" t="str">
        <v>EGP</v>
      </c>
      <c r="E1042" s="67">
        <v>367</v>
      </c>
      <c r="F1042" s="67" t="str">
        <v>ELECTRICAL WORKS / Spare Parts / MV Switchgear</v>
      </c>
      <c r="G1042" s="67" t="str">
        <v>Closing coils.</v>
      </c>
      <c r="H1042" s="67" t="str">
        <v>Site Delivery EGP</v>
      </c>
      <c r="I1042" s="67" t="str">
        <v>Cash In delivery meaning match</v>
      </c>
      <c r="J1042" s="67" t="str">
        <v>BSPRELGENTL07</v>
      </c>
      <c r="K1042" s="67" t="str">
        <v>BSPRELGENTL07</v>
      </c>
      <c r="L1042" s="68">
        <v>46347</v>
      </c>
      <c r="M1042" s="68">
        <v>46347</v>
      </c>
      <c r="N1042" s="67" t="str">
        <v>Delivery to Site  - Complete Telecommunication System With All accessories and Spare Parts</v>
      </c>
      <c r="O1042" s="67" t="str">
        <v>Delivery to Site  - Complete Telecommunication System With All accessories and Spare Parts</v>
      </c>
    </row>
    <row r="1043">
      <c r="A1043" s="69" t="str">
        <v>Matched</v>
      </c>
      <c r="B1043" s="67" t="str">
        <v>Cash In</v>
      </c>
      <c r="C1043" s="67" t="str">
        <v>DEMO 220-66-11 kV G Cash in EGP</v>
      </c>
      <c r="D1043" s="67" t="str">
        <v>EGP</v>
      </c>
      <c r="E1043" s="67">
        <v>368</v>
      </c>
      <c r="F1043" s="67" t="str">
        <v>ELECTRICAL WORKS / Spare Parts / MV Switchgear</v>
      </c>
      <c r="G1043" s="67" t="str">
        <v>Closing coils.</v>
      </c>
      <c r="H1043" s="67" t="str">
        <v>Retention</v>
      </c>
      <c r="I1043" s="67" t="str">
        <v>Cash In completion milestone</v>
      </c>
      <c r="J1043" s="67" t="str">
        <v>BSKDGNGENGR07</v>
      </c>
      <c r="K1043" s="67" t="str">
        <v>BSKDGNGENGR07</v>
      </c>
      <c r="L1043" s="68">
        <v>46483</v>
      </c>
      <c r="M1043" s="68">
        <v>46483</v>
      </c>
      <c r="N1043" s="67" t="str">
        <v>Project Completion</v>
      </c>
      <c r="O1043" s="67" t="str">
        <v>Project Completion</v>
      </c>
    </row>
    <row r="1044">
      <c r="A1044" s="69" t="str">
        <v>Matched</v>
      </c>
      <c r="B1044" s="67" t="str">
        <v>Cash In</v>
      </c>
      <c r="C1044" s="67" t="str">
        <v>DEMO 220-66-11 kV G Cash in EGP</v>
      </c>
      <c r="D1044" s="67" t="str">
        <v>EGP</v>
      </c>
      <c r="E1044" s="67">
        <v>370</v>
      </c>
      <c r="F1044" s="67" t="str">
        <v>ELECTRICAL WORKS / Spare Parts / MV Switchgear</v>
      </c>
      <c r="G1044" s="67" t="str">
        <v>Tripping coils.</v>
      </c>
      <c r="H1044" s="67" t="str">
        <v>Advanced Payment</v>
      </c>
      <c r="I1044" s="67" t="str">
        <v>Cash In Advance Payment by currency</v>
      </c>
      <c r="J1044" s="67" t="str">
        <v>BSKDGNGENGR03</v>
      </c>
      <c r="K1044" s="67" t="str">
        <v>BSKDGNGENGR03</v>
      </c>
      <c r="L1044" s="68">
        <v>46026</v>
      </c>
      <c r="M1044" s="68">
        <v>46026</v>
      </c>
      <c r="N1044" s="67" t="str">
        <v>Advanced Payment Local</v>
      </c>
      <c r="O1044" s="67" t="str">
        <v>Advanced Payment Local</v>
      </c>
    </row>
    <row r="1045">
      <c r="A1045" s="69" t="str">
        <v>Matched</v>
      </c>
      <c r="B1045" s="67" t="str">
        <v>Cash In</v>
      </c>
      <c r="C1045" s="67" t="str">
        <v>DEMO 220-66-11 kV G Cash in EGP</v>
      </c>
      <c r="D1045" s="67" t="str">
        <v>EGP</v>
      </c>
      <c r="E1045" s="67">
        <v>371</v>
      </c>
      <c r="F1045" s="67" t="str">
        <v>ELECTRICAL WORKS / Spare Parts / MV Switchgear</v>
      </c>
      <c r="G1045" s="67" t="str">
        <v>Tripping coils.</v>
      </c>
      <c r="H1045" s="67" t="str">
        <v>Site Delivery EGP</v>
      </c>
      <c r="I1045" s="67" t="str">
        <v>Cash In delivery meaning match</v>
      </c>
      <c r="J1045" s="67" t="str">
        <v>BSPRELGENTL07</v>
      </c>
      <c r="K1045" s="67" t="str">
        <v>BSPRELGENTL07</v>
      </c>
      <c r="L1045" s="68">
        <v>46347</v>
      </c>
      <c r="M1045" s="68">
        <v>46347</v>
      </c>
      <c r="N1045" s="67" t="str">
        <v>Delivery to Site  - Complete Telecommunication System With All accessories and Spare Parts</v>
      </c>
      <c r="O1045" s="67" t="str">
        <v>Delivery to Site  - Complete Telecommunication System With All accessories and Spare Parts</v>
      </c>
    </row>
    <row r="1046">
      <c r="A1046" s="69" t="str">
        <v>Matched</v>
      </c>
      <c r="B1046" s="67" t="str">
        <v>Cash In</v>
      </c>
      <c r="C1046" s="67" t="str">
        <v>DEMO 220-66-11 kV G Cash in EGP</v>
      </c>
      <c r="D1046" s="67" t="str">
        <v>EGP</v>
      </c>
      <c r="E1046" s="67">
        <v>372</v>
      </c>
      <c r="F1046" s="67" t="str">
        <v>ELECTRICAL WORKS / Spare Parts / MV Switchgear</v>
      </c>
      <c r="G1046" s="67" t="str">
        <v>Tripping coils.</v>
      </c>
      <c r="H1046" s="67" t="str">
        <v>Retention</v>
      </c>
      <c r="I1046" s="67" t="str">
        <v>Cash In completion milestone</v>
      </c>
      <c r="J1046" s="67" t="str">
        <v>BSKDGNGENGR07</v>
      </c>
      <c r="K1046" s="67" t="str">
        <v>BSKDGNGENGR07</v>
      </c>
      <c r="L1046" s="68">
        <v>46483</v>
      </c>
      <c r="M1046" s="68">
        <v>46483</v>
      </c>
      <c r="N1046" s="67" t="str">
        <v>Project Completion</v>
      </c>
      <c r="O1046" s="67" t="str">
        <v>Project Completion</v>
      </c>
    </row>
    <row r="1047">
      <c r="A1047" s="69" t="str">
        <v>Matched</v>
      </c>
      <c r="B1047" s="67" t="str">
        <v>Cash In</v>
      </c>
      <c r="C1047" s="67" t="str">
        <v>DEMO 220-66-11 kV G Cash in EGP</v>
      </c>
      <c r="D1047" s="67" t="str">
        <v>EGP</v>
      </c>
      <c r="E1047" s="67">
        <v>374</v>
      </c>
      <c r="F1047" s="67" t="str">
        <v>ELECTRICAL WORKS / Spare Parts / MV Switchgear</v>
      </c>
      <c r="G1047" s="67" t="str">
        <v>Three phase Potential transformers with ratio 11/√3/0.1/√3/0.1/√3 kV</v>
      </c>
      <c r="H1047" s="67" t="str">
        <v>Advanced Payment</v>
      </c>
      <c r="I1047" s="67" t="str">
        <v>Cash In Advance Payment by currency</v>
      </c>
      <c r="J1047" s="67" t="str">
        <v>BSKDGNGENGR03</v>
      </c>
      <c r="K1047" s="67" t="str">
        <v>BSKDGNGENGR03</v>
      </c>
      <c r="L1047" s="68">
        <v>46026</v>
      </c>
      <c r="M1047" s="68">
        <v>46026</v>
      </c>
      <c r="N1047" s="67" t="str">
        <v>Advanced Payment Local</v>
      </c>
      <c r="O1047" s="67" t="str">
        <v>Advanced Payment Local</v>
      </c>
    </row>
    <row r="1048">
      <c r="A1048" s="71" t="str">
        <v>Blank - Needs Review</v>
      </c>
      <c r="B1048" s="67" t="str">
        <v>Cash In</v>
      </c>
      <c r="C1048" s="67" t="str">
        <v>DEMO 220-66-11 kV G Cash in EGP</v>
      </c>
      <c r="D1048" s="67" t="str">
        <v>EGP</v>
      </c>
      <c r="E1048" s="67">
        <v>375</v>
      </c>
      <c r="F1048" s="67" t="str">
        <v>ELECTRICAL WORKS / Spare Parts / MV Switchgear</v>
      </c>
      <c r="G1048" s="67" t="str">
        <v>Three phase Potential transformers with ratio 11/√3/0.1/√3/0.1/√3 kV</v>
      </c>
      <c r="H1048" s="67" t="str">
        <v>Site Delivery EGP</v>
      </c>
      <c r="I1048" s="67" t="str">
        <v>No confident rule match</v>
      </c>
      <c r="J1048" s="67" t="str">
        <v/>
      </c>
      <c r="K1048" s="67" t="str">
        <v/>
      </c>
      <c r="L1048" s="68" t="str">
        <v/>
      </c>
      <c r="M1048" s="68" t="str">
        <v/>
      </c>
      <c r="N1048" s="67" t="str">
        <v/>
      </c>
      <c r="O1048" s="67" t="str">
        <v/>
      </c>
    </row>
    <row r="1049">
      <c r="A1049" s="69" t="str">
        <v>Matched</v>
      </c>
      <c r="B1049" s="67" t="str">
        <v>Cash In</v>
      </c>
      <c r="C1049" s="67" t="str">
        <v>DEMO 220-66-11 kV G Cash in EGP</v>
      </c>
      <c r="D1049" s="67" t="str">
        <v>EGP</v>
      </c>
      <c r="E1049" s="67">
        <v>376</v>
      </c>
      <c r="F1049" s="67" t="str">
        <v>ELECTRICAL WORKS / Spare Parts / MV Switchgear</v>
      </c>
      <c r="G1049" s="67" t="str">
        <v>Three phase Potential transformers with ratio 11/√3/0.1/√3/0.1/√3 kV</v>
      </c>
      <c r="H1049" s="67" t="str">
        <v>Retention</v>
      </c>
      <c r="I1049" s="67" t="str">
        <v>Cash In completion milestone</v>
      </c>
      <c r="J1049" s="67" t="str">
        <v>BSKDGNGENGR07</v>
      </c>
      <c r="K1049" s="67" t="str">
        <v>BSKDGNGENGR07</v>
      </c>
      <c r="L1049" s="68">
        <v>46483</v>
      </c>
      <c r="M1049" s="68">
        <v>46483</v>
      </c>
      <c r="N1049" s="67" t="str">
        <v>Project Completion</v>
      </c>
      <c r="O1049" s="67" t="str">
        <v>Project Completion</v>
      </c>
    </row>
    <row r="1050">
      <c r="A1050" s="69" t="str">
        <v>Matched</v>
      </c>
      <c r="B1050" s="67" t="str">
        <v>Cash In</v>
      </c>
      <c r="C1050" s="67" t="str">
        <v>DEMO 220-66-11 kV G Cash in EGP</v>
      </c>
      <c r="D1050" s="67" t="str">
        <v>EGP</v>
      </c>
      <c r="E1050" s="67">
        <v>378</v>
      </c>
      <c r="F1050" s="67" t="str">
        <v>ELECTRICAL WORKS / Spare Parts / MV Switchgear</v>
      </c>
      <c r="G1050" s="67" t="str">
        <v>Three phase current transformers of each rating supplied according to S.L.D.</v>
      </c>
      <c r="H1050" s="67" t="str">
        <v>Advanced Payment</v>
      </c>
      <c r="I1050" s="67" t="str">
        <v>Cash In Advance Payment by currency</v>
      </c>
      <c r="J1050" s="67" t="str">
        <v>BSKDGNGENGR03</v>
      </c>
      <c r="K1050" s="67" t="str">
        <v>BSKDGNGENGR03</v>
      </c>
      <c r="L1050" s="68">
        <v>46026</v>
      </c>
      <c r="M1050" s="68">
        <v>46026</v>
      </c>
      <c r="N1050" s="67" t="str">
        <v>Advanced Payment Local</v>
      </c>
      <c r="O1050" s="67" t="str">
        <v>Advanced Payment Local</v>
      </c>
    </row>
    <row r="1051">
      <c r="A1051" s="71" t="str">
        <v>Blank - Needs Review</v>
      </c>
      <c r="B1051" s="67" t="str">
        <v>Cash In</v>
      </c>
      <c r="C1051" s="67" t="str">
        <v>DEMO 220-66-11 kV G Cash in EGP</v>
      </c>
      <c r="D1051" s="67" t="str">
        <v>EGP</v>
      </c>
      <c r="E1051" s="67">
        <v>379</v>
      </c>
      <c r="F1051" s="67" t="str">
        <v>ELECTRICAL WORKS / Spare Parts / MV Switchgear</v>
      </c>
      <c r="G1051" s="67" t="str">
        <v>Three phase current transformers of each rating supplied according to S.L.D.</v>
      </c>
      <c r="H1051" s="67" t="str">
        <v>Site Delivery EGP</v>
      </c>
      <c r="I1051" s="67" t="str">
        <v>No confident rule match</v>
      </c>
      <c r="J1051" s="67" t="str">
        <v/>
      </c>
      <c r="K1051" s="67" t="str">
        <v/>
      </c>
      <c r="L1051" s="68" t="str">
        <v/>
      </c>
      <c r="M1051" s="68" t="str">
        <v/>
      </c>
      <c r="N1051" s="67" t="str">
        <v/>
      </c>
      <c r="O1051" s="67" t="str">
        <v/>
      </c>
    </row>
    <row r="1052">
      <c r="A1052" s="69" t="str">
        <v>Matched</v>
      </c>
      <c r="B1052" s="67" t="str">
        <v>Cash In</v>
      </c>
      <c r="C1052" s="67" t="str">
        <v>DEMO 220-66-11 kV G Cash in EGP</v>
      </c>
      <c r="D1052" s="67" t="str">
        <v>EGP</v>
      </c>
      <c r="E1052" s="67">
        <v>380</v>
      </c>
      <c r="F1052" s="67" t="str">
        <v>ELECTRICAL WORKS / Spare Parts / MV Switchgear</v>
      </c>
      <c r="G1052" s="67" t="str">
        <v>Three phase current transformers of each rating supplied according to S.L.D.</v>
      </c>
      <c r="H1052" s="67" t="str">
        <v>Retention</v>
      </c>
      <c r="I1052" s="67" t="str">
        <v>Cash In completion milestone</v>
      </c>
      <c r="J1052" s="67" t="str">
        <v>BSKDGNGENGR07</v>
      </c>
      <c r="K1052" s="67" t="str">
        <v>BSKDGNGENGR07</v>
      </c>
      <c r="L1052" s="68">
        <v>46483</v>
      </c>
      <c r="M1052" s="68">
        <v>46483</v>
      </c>
      <c r="N1052" s="67" t="str">
        <v>Project Completion</v>
      </c>
      <c r="O1052" s="67" t="str">
        <v>Project Completion</v>
      </c>
    </row>
    <row r="1053">
      <c r="A1053" s="69" t="str">
        <v>Matched</v>
      </c>
      <c r="B1053" s="67" t="str">
        <v>Cash In</v>
      </c>
      <c r="C1053" s="67" t="str">
        <v>DEMO 220-66-11 kV G Cash in EGP</v>
      </c>
      <c r="D1053" s="67" t="str">
        <v>EGP</v>
      </c>
      <c r="E1053" s="67">
        <v>382</v>
      </c>
      <c r="F1053" s="67" t="str">
        <v>ELECTRICAL WORKS / Spare Parts / MV Switchgear</v>
      </c>
      <c r="G1053" s="67" t="str">
        <v>Complete earthing switch.</v>
      </c>
      <c r="H1053" s="67" t="str">
        <v>Advanced Payment</v>
      </c>
      <c r="I1053" s="67" t="str">
        <v>Cash In Advance Payment by currency</v>
      </c>
      <c r="J1053" s="67" t="str">
        <v>BSKDGNGENGR03</v>
      </c>
      <c r="K1053" s="67" t="str">
        <v>BSKDGNGENGR03</v>
      </c>
      <c r="L1053" s="68">
        <v>46026</v>
      </c>
      <c r="M1053" s="68">
        <v>46026</v>
      </c>
      <c r="N1053" s="67" t="str">
        <v>Advanced Payment Local</v>
      </c>
      <c r="O1053" s="67" t="str">
        <v>Advanced Payment Local</v>
      </c>
    </row>
    <row r="1054">
      <c r="A1054" s="69" t="str">
        <v>Matched</v>
      </c>
      <c r="B1054" s="67" t="str">
        <v>Cash In</v>
      </c>
      <c r="C1054" s="67" t="str">
        <v>DEMO 220-66-11 kV G Cash in EGP</v>
      </c>
      <c r="D1054" s="67" t="str">
        <v>EGP</v>
      </c>
      <c r="E1054" s="67">
        <v>383</v>
      </c>
      <c r="F1054" s="67" t="str">
        <v>ELECTRICAL WORKS / Spare Parts / MV Switchgear</v>
      </c>
      <c r="G1054" s="67" t="str">
        <v>Complete earthing switch.</v>
      </c>
      <c r="H1054" s="67" t="str">
        <v>Site Delivery EGP</v>
      </c>
      <c r="I1054" s="67" t="str">
        <v>Cash In delivery meaning match</v>
      </c>
      <c r="J1054" s="67" t="str">
        <v>BSPRELGENTL07</v>
      </c>
      <c r="K1054" s="67" t="str">
        <v>BSPRELGENTL07</v>
      </c>
      <c r="L1054" s="68">
        <v>46347</v>
      </c>
      <c r="M1054" s="68">
        <v>46347</v>
      </c>
      <c r="N1054" s="67" t="str">
        <v>Delivery to Site  - Complete Telecommunication System With All accessories and Spare Parts</v>
      </c>
      <c r="O1054" s="67" t="str">
        <v>Delivery to Site  - Complete Telecommunication System With All accessories and Spare Parts</v>
      </c>
    </row>
    <row r="1055">
      <c r="A1055" s="69" t="str">
        <v>Matched</v>
      </c>
      <c r="B1055" s="67" t="str">
        <v>Cash In</v>
      </c>
      <c r="C1055" s="67" t="str">
        <v>DEMO 220-66-11 kV G Cash in EGP</v>
      </c>
      <c r="D1055" s="67" t="str">
        <v>EGP</v>
      </c>
      <c r="E1055" s="67">
        <v>384</v>
      </c>
      <c r="F1055" s="67" t="str">
        <v>ELECTRICAL WORKS / Spare Parts / MV Switchgear</v>
      </c>
      <c r="G1055" s="67" t="str">
        <v>Complete earthing switch.</v>
      </c>
      <c r="H1055" s="67" t="str">
        <v>Retention</v>
      </c>
      <c r="I1055" s="67" t="str">
        <v>Cash In completion milestone</v>
      </c>
      <c r="J1055" s="67" t="str">
        <v>BSKDGNGENGR07</v>
      </c>
      <c r="K1055" s="67" t="str">
        <v>BSKDGNGENGR07</v>
      </c>
      <c r="L1055" s="68">
        <v>46483</v>
      </c>
      <c r="M1055" s="68">
        <v>46483</v>
      </c>
      <c r="N1055" s="67" t="str">
        <v>Project Completion</v>
      </c>
      <c r="O1055" s="67" t="str">
        <v>Project Completion</v>
      </c>
    </row>
    <row r="1056">
      <c r="A1056" s="69" t="str">
        <v>Matched</v>
      </c>
      <c r="B1056" s="67" t="str">
        <v>Cash In</v>
      </c>
      <c r="C1056" s="67" t="str">
        <v>DEMO 220-66-11 kV G Cash in EGP</v>
      </c>
      <c r="D1056" s="67" t="str">
        <v>EGP</v>
      </c>
      <c r="E1056" s="67">
        <v>386</v>
      </c>
      <c r="F1056" s="67" t="str">
        <v>ELECTRICAL WORKS / Spare Parts / MV Switchgear</v>
      </c>
      <c r="G1056" s="67" t="str">
        <v>Different type of 11 kV insulators used for switchgear.</v>
      </c>
      <c r="H1056" s="67" t="str">
        <v>Advanced Payment</v>
      </c>
      <c r="I1056" s="67" t="str">
        <v>Cash In Advance Payment by currency</v>
      </c>
      <c r="J1056" s="67" t="str">
        <v>BSKDGNGENGR03</v>
      </c>
      <c r="K1056" s="67" t="str">
        <v>BSKDGNGENGR03</v>
      </c>
      <c r="L1056" s="68">
        <v>46026</v>
      </c>
      <c r="M1056" s="68">
        <v>46026</v>
      </c>
      <c r="N1056" s="67" t="str">
        <v>Advanced Payment Local</v>
      </c>
      <c r="O1056" s="67" t="str">
        <v>Advanced Payment Local</v>
      </c>
    </row>
    <row r="1057">
      <c r="A1057" s="69" t="str">
        <v>Matched</v>
      </c>
      <c r="B1057" s="67" t="str">
        <v>Cash In</v>
      </c>
      <c r="C1057" s="67" t="str">
        <v>DEMO 220-66-11 kV G Cash in EGP</v>
      </c>
      <c r="D1057" s="67" t="str">
        <v>EGP</v>
      </c>
      <c r="E1057" s="67">
        <v>387</v>
      </c>
      <c r="F1057" s="67" t="str">
        <v>ELECTRICAL WORKS / Spare Parts / MV Switchgear</v>
      </c>
      <c r="G1057" s="67" t="str">
        <v>Different type of 11 kV insulators used for switchgear.</v>
      </c>
      <c r="H1057" s="67" t="str">
        <v>Site Delivery EGP</v>
      </c>
      <c r="I1057" s="67" t="str">
        <v>Cash In delivery meaning match</v>
      </c>
      <c r="J1057" s="67" t="str">
        <v>BSPRELGENTL07</v>
      </c>
      <c r="K1057" s="67" t="str">
        <v>BSPRELGENTL07</v>
      </c>
      <c r="L1057" s="68">
        <v>46347</v>
      </c>
      <c r="M1057" s="68">
        <v>46347</v>
      </c>
      <c r="N1057" s="67" t="str">
        <v>Delivery to Site  - Complete Telecommunication System With All accessories and Spare Parts</v>
      </c>
      <c r="O1057" s="67" t="str">
        <v>Delivery to Site  - Complete Telecommunication System With All accessories and Spare Parts</v>
      </c>
    </row>
    <row r="1058">
      <c r="A1058" s="69" t="str">
        <v>Matched</v>
      </c>
      <c r="B1058" s="67" t="str">
        <v>Cash In</v>
      </c>
      <c r="C1058" s="67" t="str">
        <v>DEMO 220-66-11 kV G Cash in EGP</v>
      </c>
      <c r="D1058" s="67" t="str">
        <v>EGP</v>
      </c>
      <c r="E1058" s="67">
        <v>388</v>
      </c>
      <c r="F1058" s="67" t="str">
        <v>ELECTRICAL WORKS / Spare Parts / MV Switchgear</v>
      </c>
      <c r="G1058" s="67" t="str">
        <v>Different type of 11 kV insulators used for switchgear.</v>
      </c>
      <c r="H1058" s="67" t="str">
        <v>Retention</v>
      </c>
      <c r="I1058" s="67" t="str">
        <v>Cash In completion milestone</v>
      </c>
      <c r="J1058" s="67" t="str">
        <v>BSKDGNGENGR07</v>
      </c>
      <c r="K1058" s="67" t="str">
        <v>BSKDGNGENGR07</v>
      </c>
      <c r="L1058" s="68">
        <v>46483</v>
      </c>
      <c r="M1058" s="68">
        <v>46483</v>
      </c>
      <c r="N1058" s="67" t="str">
        <v>Project Completion</v>
      </c>
      <c r="O1058" s="67" t="str">
        <v>Project Completion</v>
      </c>
    </row>
    <row r="1059">
      <c r="A1059" s="69" t="str">
        <v>Matched</v>
      </c>
      <c r="B1059" s="67" t="str">
        <v>Cash In</v>
      </c>
      <c r="C1059" s="67" t="str">
        <v>DEMO 220-66-11 kV G Cash in EGP</v>
      </c>
      <c r="D1059" s="67" t="str">
        <v>EGP</v>
      </c>
      <c r="E1059" s="67">
        <v>390</v>
      </c>
      <c r="F1059" s="67" t="str">
        <v>ELECTRICAL WORKS / Spare Parts / MV Switchgear</v>
      </c>
      <c r="G1059" s="67" t="str">
        <v>Complete set of indicating lamps (lamp included).</v>
      </c>
      <c r="H1059" s="67" t="str">
        <v>Advanced Payment</v>
      </c>
      <c r="I1059" s="67" t="str">
        <v>Cash In Advance Payment by currency</v>
      </c>
      <c r="J1059" s="67" t="str">
        <v>BSKDGNGENGR03</v>
      </c>
      <c r="K1059" s="67" t="str">
        <v>BSKDGNGENGR03</v>
      </c>
      <c r="L1059" s="68">
        <v>46026</v>
      </c>
      <c r="M1059" s="68">
        <v>46026</v>
      </c>
      <c r="N1059" s="67" t="str">
        <v>Advanced Payment Local</v>
      </c>
      <c r="O1059" s="67" t="str">
        <v>Advanced Payment Local</v>
      </c>
    </row>
    <row r="1060">
      <c r="A1060" s="69" t="str">
        <v>Matched</v>
      </c>
      <c r="B1060" s="67" t="str">
        <v>Cash In</v>
      </c>
      <c r="C1060" s="67" t="str">
        <v>DEMO 220-66-11 kV G Cash in EGP</v>
      </c>
      <c r="D1060" s="67" t="str">
        <v>EGP</v>
      </c>
      <c r="E1060" s="67">
        <v>391</v>
      </c>
      <c r="F1060" s="67" t="str">
        <v>ELECTRICAL WORKS / Spare Parts / MV Switchgear</v>
      </c>
      <c r="G1060" s="67" t="str">
        <v>Complete set of indicating lamps (lamp included).</v>
      </c>
      <c r="H1060" s="67" t="str">
        <v>Site Delivery EGP</v>
      </c>
      <c r="I1060" s="67" t="str">
        <v>Cash In delivery meaning match</v>
      </c>
      <c r="J1060" s="67" t="str">
        <v>BSPRELGENTL07</v>
      </c>
      <c r="K1060" s="67" t="str">
        <v>BSPRELGENTL07</v>
      </c>
      <c r="L1060" s="68">
        <v>46347</v>
      </c>
      <c r="M1060" s="68">
        <v>46347</v>
      </c>
      <c r="N1060" s="67" t="str">
        <v>Delivery to Site  - Complete Telecommunication System With All accessories and Spare Parts</v>
      </c>
      <c r="O1060" s="67" t="str">
        <v>Delivery to Site  - Complete Telecommunication System With All accessories and Spare Parts</v>
      </c>
    </row>
    <row r="1061">
      <c r="A1061" s="69" t="str">
        <v>Matched</v>
      </c>
      <c r="B1061" s="67" t="str">
        <v>Cash In</v>
      </c>
      <c r="C1061" s="67" t="str">
        <v>DEMO 220-66-11 kV G Cash in EGP</v>
      </c>
      <c r="D1061" s="67" t="str">
        <v>EGP</v>
      </c>
      <c r="E1061" s="67">
        <v>392</v>
      </c>
      <c r="F1061" s="67" t="str">
        <v>ELECTRICAL WORKS / Spare Parts / MV Switchgear</v>
      </c>
      <c r="G1061" s="67" t="str">
        <v>Complete set of indicating lamps (lamp included).</v>
      </c>
      <c r="H1061" s="67" t="str">
        <v>Retention</v>
      </c>
      <c r="I1061" s="67" t="str">
        <v>Cash In completion milestone</v>
      </c>
      <c r="J1061" s="67" t="str">
        <v>BSKDGNGENGR07</v>
      </c>
      <c r="K1061" s="67" t="str">
        <v>BSKDGNGENGR07</v>
      </c>
      <c r="L1061" s="68">
        <v>46483</v>
      </c>
      <c r="M1061" s="68">
        <v>46483</v>
      </c>
      <c r="N1061" s="67" t="str">
        <v>Project Completion</v>
      </c>
      <c r="O1061" s="67" t="str">
        <v>Project Completion</v>
      </c>
    </row>
    <row r="1062">
      <c r="A1062" s="69" t="str">
        <v>Matched</v>
      </c>
      <c r="B1062" s="67" t="str">
        <v>Cash In</v>
      </c>
      <c r="C1062" s="67" t="str">
        <v>DEMO 220-66-11 kV G Cash in EGP</v>
      </c>
      <c r="D1062" s="67" t="str">
        <v>EGP</v>
      </c>
      <c r="E1062" s="67">
        <v>395</v>
      </c>
      <c r="F1062" s="67" t="str">
        <v>ELECTRICAL WORKS / Spare Parts / Outdoor Equipment</v>
      </c>
      <c r="G1062" s="67" t="str">
        <v>One single phase 11 kV neutral point surge arrester</v>
      </c>
      <c r="H1062" s="67" t="str">
        <v>Advanced Payment</v>
      </c>
      <c r="I1062" s="67" t="str">
        <v>Cash In Advance Payment by currency</v>
      </c>
      <c r="J1062" s="67" t="str">
        <v>BSKDGNGENGR03</v>
      </c>
      <c r="K1062" s="67" t="str">
        <v>BSKDGNGENGR03</v>
      </c>
      <c r="L1062" s="68">
        <v>46026</v>
      </c>
      <c r="M1062" s="68">
        <v>46026</v>
      </c>
      <c r="N1062" s="67" t="str">
        <v>Advanced Payment Local</v>
      </c>
      <c r="O1062" s="67" t="str">
        <v>Advanced Payment Local</v>
      </c>
    </row>
    <row r="1063">
      <c r="A1063" s="71" t="str">
        <v>Blank - Needs Review</v>
      </c>
      <c r="B1063" s="67" t="str">
        <v>Cash In</v>
      </c>
      <c r="C1063" s="67" t="str">
        <v>DEMO 220-66-11 kV G Cash in EGP</v>
      </c>
      <c r="D1063" s="67" t="str">
        <v>EGP</v>
      </c>
      <c r="E1063" s="67">
        <v>396</v>
      </c>
      <c r="F1063" s="67" t="str">
        <v>ELECTRICAL WORKS / Spare Parts / Outdoor Equipment</v>
      </c>
      <c r="G1063" s="67" t="str">
        <v>One single phase 11 kV neutral point surge arrester</v>
      </c>
      <c r="H1063" s="67" t="str">
        <v>Site Delivery EGP</v>
      </c>
      <c r="I1063" s="67" t="str">
        <v>No confident rule match</v>
      </c>
      <c r="J1063" s="67" t="str">
        <v/>
      </c>
      <c r="K1063" s="67" t="str">
        <v/>
      </c>
      <c r="L1063" s="68" t="str">
        <v/>
      </c>
      <c r="M1063" s="68" t="str">
        <v/>
      </c>
      <c r="N1063" s="67" t="str">
        <v/>
      </c>
      <c r="O1063" s="67" t="str">
        <v/>
      </c>
    </row>
    <row r="1064">
      <c r="A1064" s="69" t="str">
        <v>Matched</v>
      </c>
      <c r="B1064" s="67" t="str">
        <v>Cash In</v>
      </c>
      <c r="C1064" s="67" t="str">
        <v>DEMO 220-66-11 kV G Cash in EGP</v>
      </c>
      <c r="D1064" s="67" t="str">
        <v>EGP</v>
      </c>
      <c r="E1064" s="67">
        <v>397</v>
      </c>
      <c r="F1064" s="67" t="str">
        <v>ELECTRICAL WORKS / Spare Parts / Outdoor Equipment</v>
      </c>
      <c r="G1064" s="67" t="str">
        <v>One single phase 11 kV neutral point surge arrester</v>
      </c>
      <c r="H1064" s="67" t="str">
        <v>Retention</v>
      </c>
      <c r="I1064" s="67" t="str">
        <v>Cash In completion milestone</v>
      </c>
      <c r="J1064" s="67" t="str">
        <v>BSKDGNGENGR07</v>
      </c>
      <c r="K1064" s="67" t="str">
        <v>BSKDGNGENGR07</v>
      </c>
      <c r="L1064" s="68">
        <v>46483</v>
      </c>
      <c r="M1064" s="68">
        <v>46483</v>
      </c>
      <c r="N1064" s="67" t="str">
        <v>Project Completion</v>
      </c>
      <c r="O1064" s="67" t="str">
        <v>Project Completion</v>
      </c>
    </row>
    <row r="1065">
      <c r="A1065" s="69" t="str">
        <v>Matched</v>
      </c>
      <c r="B1065" s="67" t="str">
        <v>Cash In</v>
      </c>
      <c r="C1065" s="67" t="str">
        <v>DEMO 220-66-11 kV G Cash in EGP</v>
      </c>
      <c r="D1065" s="67" t="str">
        <v>EGP</v>
      </c>
      <c r="E1065" s="67">
        <v>399</v>
      </c>
      <c r="F1065" s="67" t="str">
        <v>ELECTRICAL WORKS / Spare Parts / Outdoor Equipment</v>
      </c>
      <c r="G1065" s="67" t="str">
        <v>One single phase 11 kV neutral point Current Transformer</v>
      </c>
      <c r="H1065" s="67" t="str">
        <v>Advanced Payment</v>
      </c>
      <c r="I1065" s="67" t="str">
        <v>Cash In Advance Payment by currency</v>
      </c>
      <c r="J1065" s="67" t="str">
        <v>BSKDGNGENGR03</v>
      </c>
      <c r="K1065" s="67" t="str">
        <v>BSKDGNGENGR03</v>
      </c>
      <c r="L1065" s="68">
        <v>46026</v>
      </c>
      <c r="M1065" s="68">
        <v>46026</v>
      </c>
      <c r="N1065" s="67" t="str">
        <v>Advanced Payment Local</v>
      </c>
      <c r="O1065" s="67" t="str">
        <v>Advanced Payment Local</v>
      </c>
    </row>
    <row r="1066">
      <c r="A1066" s="69" t="str">
        <v>Matched</v>
      </c>
      <c r="B1066" s="67" t="str">
        <v>Cash In</v>
      </c>
      <c r="C1066" s="67" t="str">
        <v>DEMO 220-66-11 kV G Cash in EGP</v>
      </c>
      <c r="D1066" s="67" t="str">
        <v>EGP</v>
      </c>
      <c r="E1066" s="67">
        <v>400</v>
      </c>
      <c r="F1066" s="67" t="str">
        <v>ELECTRICAL WORKS / Spare Parts / Outdoor Equipment</v>
      </c>
      <c r="G1066" s="67" t="str">
        <v>One single phase 11 kV neutral point Current Transformer</v>
      </c>
      <c r="H1066" s="67" t="str">
        <v>Site Delivery EGP</v>
      </c>
      <c r="I1066" s="67" t="str">
        <v>Cash In Site Delivery item: Current Transformers</v>
      </c>
      <c r="J1066" s="67" t="str">
        <v>BSPRELGENCT19</v>
      </c>
      <c r="K1066" s="67" t="str">
        <v>BSPRELGENCT19</v>
      </c>
      <c r="L1066" s="68">
        <v>46272</v>
      </c>
      <c r="M1066" s="68">
        <v>46272</v>
      </c>
      <c r="N1066" s="67" t="str">
        <v>Delivery to Site  - Current Transformers</v>
      </c>
      <c r="O1066" s="67" t="str">
        <v>Delivery to Site  - Current Transformers</v>
      </c>
    </row>
    <row r="1067">
      <c r="A1067" s="69" t="str">
        <v>Matched</v>
      </c>
      <c r="B1067" s="67" t="str">
        <v>Cash In</v>
      </c>
      <c r="C1067" s="67" t="str">
        <v>DEMO 220-66-11 kV G Cash in EGP</v>
      </c>
      <c r="D1067" s="67" t="str">
        <v>EGP</v>
      </c>
      <c r="E1067" s="67">
        <v>401</v>
      </c>
      <c r="F1067" s="67" t="str">
        <v>ELECTRICAL WORKS / Spare Parts / Outdoor Equipment</v>
      </c>
      <c r="G1067" s="67" t="str">
        <v>One single phase 11 kV neutral point Current Transformer</v>
      </c>
      <c r="H1067" s="67" t="str">
        <v>Retention</v>
      </c>
      <c r="I1067" s="67" t="str">
        <v>Cash In completion milestone</v>
      </c>
      <c r="J1067" s="67" t="str">
        <v>BSKDGNGENGR07</v>
      </c>
      <c r="K1067" s="67" t="str">
        <v>BSKDGNGENGR07</v>
      </c>
      <c r="L1067" s="68">
        <v>46483</v>
      </c>
      <c r="M1067" s="68">
        <v>46483</v>
      </c>
      <c r="N1067" s="67" t="str">
        <v>Project Completion</v>
      </c>
      <c r="O1067" s="67" t="str">
        <v>Project Completion</v>
      </c>
    </row>
    <row r="1068">
      <c r="A1068" s="69" t="str">
        <v>Matched</v>
      </c>
      <c r="B1068" s="67" t="str">
        <v>Cash In</v>
      </c>
      <c r="C1068" s="67" t="str">
        <v>DEMO 220-66-11 kV G Cash in EGP</v>
      </c>
      <c r="D1068" s="67" t="str">
        <v>EGP</v>
      </c>
      <c r="E1068" s="67">
        <v>404</v>
      </c>
      <c r="F1068" s="67" t="str">
        <v>ELECTRICAL WORKS / Spare Parts / Auxiliary Power Equipment</v>
      </c>
      <c r="G1068" s="67" t="str">
        <v>Complete air circuit breaker of each size supplied.</v>
      </c>
      <c r="H1068" s="67" t="str">
        <v>Advanced Payment</v>
      </c>
      <c r="I1068" s="67" t="str">
        <v>Cash In Advance Payment by currency</v>
      </c>
      <c r="J1068" s="67" t="str">
        <v>BSKDGNGENGR03</v>
      </c>
      <c r="K1068" s="67" t="str">
        <v>BSKDGNGENGR03</v>
      </c>
      <c r="L1068" s="68">
        <v>46026</v>
      </c>
      <c r="M1068" s="68">
        <v>46026</v>
      </c>
      <c r="N1068" s="67" t="str">
        <v>Advanced Payment Local</v>
      </c>
      <c r="O1068" s="67" t="str">
        <v>Advanced Payment Local</v>
      </c>
    </row>
    <row r="1069">
      <c r="A1069" s="69" t="str">
        <v>Matched</v>
      </c>
      <c r="B1069" s="67" t="str">
        <v>Cash In</v>
      </c>
      <c r="C1069" s="67" t="str">
        <v>DEMO 220-66-11 kV G Cash in EGP</v>
      </c>
      <c r="D1069" s="67" t="str">
        <v>EGP</v>
      </c>
      <c r="E1069" s="67">
        <v>405</v>
      </c>
      <c r="F1069" s="67" t="str">
        <v>ELECTRICAL WORKS / Spare Parts / Auxiliary Power Equipment</v>
      </c>
      <c r="G1069" s="67" t="str">
        <v>Complete air circuit breaker of each size supplied.</v>
      </c>
      <c r="H1069" s="67" t="str">
        <v>Site Delivery EGP</v>
      </c>
      <c r="I1069" s="67" t="str">
        <v>Cash In delivery meaning match</v>
      </c>
      <c r="J1069" s="67" t="str">
        <v>BSPRELGENTL07</v>
      </c>
      <c r="K1069" s="67" t="str">
        <v>BSPRELGENTL07</v>
      </c>
      <c r="L1069" s="68">
        <v>46347</v>
      </c>
      <c r="M1069" s="68">
        <v>46347</v>
      </c>
      <c r="N1069" s="67" t="str">
        <v>Delivery to Site  - Complete Telecommunication System With All accessories and Spare Parts</v>
      </c>
      <c r="O1069" s="67" t="str">
        <v>Delivery to Site  - Complete Telecommunication System With All accessories and Spare Parts</v>
      </c>
    </row>
    <row r="1070">
      <c r="A1070" s="69" t="str">
        <v>Matched</v>
      </c>
      <c r="B1070" s="67" t="str">
        <v>Cash In</v>
      </c>
      <c r="C1070" s="67" t="str">
        <v>DEMO 220-66-11 kV G Cash in EGP</v>
      </c>
      <c r="D1070" s="67" t="str">
        <v>EGP</v>
      </c>
      <c r="E1070" s="67">
        <v>406</v>
      </c>
      <c r="F1070" s="67" t="str">
        <v>ELECTRICAL WORKS / Spare Parts / Auxiliary Power Equipment</v>
      </c>
      <c r="G1070" s="67" t="str">
        <v>Complete air circuit breaker of each size supplied.</v>
      </c>
      <c r="H1070" s="67" t="str">
        <v>Retention</v>
      </c>
      <c r="I1070" s="67" t="str">
        <v>Cash In completion milestone</v>
      </c>
      <c r="J1070" s="67" t="str">
        <v>BSKDGNGENGR07</v>
      </c>
      <c r="K1070" s="67" t="str">
        <v>BSKDGNGENGR07</v>
      </c>
      <c r="L1070" s="68">
        <v>46483</v>
      </c>
      <c r="M1070" s="68">
        <v>46483</v>
      </c>
      <c r="N1070" s="67" t="str">
        <v>Project Completion</v>
      </c>
      <c r="O1070" s="67" t="str">
        <v>Project Completion</v>
      </c>
    </row>
    <row r="1071">
      <c r="A1071" s="69" t="str">
        <v>Matched</v>
      </c>
      <c r="B1071" s="67" t="str">
        <v>Cash In</v>
      </c>
      <c r="C1071" s="67" t="str">
        <v>DEMO 220-66-11 kV G Cash in EGP</v>
      </c>
      <c r="D1071" s="67" t="str">
        <v>EGP</v>
      </c>
      <c r="E1071" s="67">
        <v>408</v>
      </c>
      <c r="F1071" s="67" t="str">
        <v>ELECTRICAL WORKS / Spare Parts / Auxiliary Power Equipment</v>
      </c>
      <c r="G1071" s="67" t="str">
        <v>Complete miniature C.B and molded case C.B of each size</v>
      </c>
      <c r="H1071" s="67" t="str">
        <v>Advanced Payment</v>
      </c>
      <c r="I1071" s="67" t="str">
        <v>Cash In Advance Payment by currency</v>
      </c>
      <c r="J1071" s="67" t="str">
        <v>BSKDGNGENGR03</v>
      </c>
      <c r="K1071" s="67" t="str">
        <v>BSKDGNGENGR03</v>
      </c>
      <c r="L1071" s="68">
        <v>46026</v>
      </c>
      <c r="M1071" s="68">
        <v>46026</v>
      </c>
      <c r="N1071" s="67" t="str">
        <v>Advanced Payment Local</v>
      </c>
      <c r="O1071" s="67" t="str">
        <v>Advanced Payment Local</v>
      </c>
    </row>
    <row r="1072">
      <c r="A1072" s="69" t="str">
        <v>Matched</v>
      </c>
      <c r="B1072" s="67" t="str">
        <v>Cash In</v>
      </c>
      <c r="C1072" s="67" t="str">
        <v>DEMO 220-66-11 kV G Cash in EGP</v>
      </c>
      <c r="D1072" s="67" t="str">
        <v>EGP</v>
      </c>
      <c r="E1072" s="67">
        <v>409</v>
      </c>
      <c r="F1072" s="67" t="str">
        <v>ELECTRICAL WORKS / Spare Parts / Auxiliary Power Equipment</v>
      </c>
      <c r="G1072" s="67" t="str">
        <v>Complete miniature C.B and molded case C.B of each size</v>
      </c>
      <c r="H1072" s="67" t="str">
        <v>Site Delivery EGP</v>
      </c>
      <c r="I1072" s="67" t="str">
        <v>Cash In delivery meaning match</v>
      </c>
      <c r="J1072" s="67" t="str">
        <v>BSPRELGENTL07</v>
      </c>
      <c r="K1072" s="67" t="str">
        <v>BSPRELGENTL07</v>
      </c>
      <c r="L1072" s="68">
        <v>46347</v>
      </c>
      <c r="M1072" s="68">
        <v>46347</v>
      </c>
      <c r="N1072" s="67" t="str">
        <v>Delivery to Site  - Complete Telecommunication System With All accessories and Spare Parts</v>
      </c>
      <c r="O1072" s="67" t="str">
        <v>Delivery to Site  - Complete Telecommunication System With All accessories and Spare Parts</v>
      </c>
    </row>
    <row r="1073">
      <c r="A1073" s="69" t="str">
        <v>Matched</v>
      </c>
      <c r="B1073" s="67" t="str">
        <v>Cash In</v>
      </c>
      <c r="C1073" s="67" t="str">
        <v>DEMO 220-66-11 kV G Cash in EGP</v>
      </c>
      <c r="D1073" s="67" t="str">
        <v>EGP</v>
      </c>
      <c r="E1073" s="67">
        <v>410</v>
      </c>
      <c r="F1073" s="67" t="str">
        <v>ELECTRICAL WORKS / Spare Parts / Auxiliary Power Equipment</v>
      </c>
      <c r="G1073" s="67" t="str">
        <v>Complete miniature C.B and molded case C.B of each size</v>
      </c>
      <c r="H1073" s="67" t="str">
        <v>Retention</v>
      </c>
      <c r="I1073" s="67" t="str">
        <v>Cash In completion milestone</v>
      </c>
      <c r="J1073" s="67" t="str">
        <v>BSKDGNGENGR07</v>
      </c>
      <c r="K1073" s="67" t="str">
        <v>BSKDGNGENGR07</v>
      </c>
      <c r="L1073" s="68">
        <v>46483</v>
      </c>
      <c r="M1073" s="68">
        <v>46483</v>
      </c>
      <c r="N1073" s="67" t="str">
        <v>Project Completion</v>
      </c>
      <c r="O1073" s="67" t="str">
        <v>Project Completion</v>
      </c>
    </row>
    <row r="1074">
      <c r="A1074" s="69" t="str">
        <v>Matched</v>
      </c>
      <c r="B1074" s="67" t="str">
        <v>Cash In</v>
      </c>
      <c r="C1074" s="67" t="str">
        <v>DEMO 220-66-11 kV G Cash in EGP</v>
      </c>
      <c r="D1074" s="67" t="str">
        <v>EGP</v>
      </c>
      <c r="E1074" s="67">
        <v>412</v>
      </c>
      <c r="F1074" s="67" t="str">
        <v>ELECTRICAL WORKS / Spare Parts / Auxiliary Power Equipment</v>
      </c>
      <c r="G1074" s="67" t="str">
        <v>Sets of contacts for the air circuit breaker supplied.</v>
      </c>
      <c r="H1074" s="67" t="str">
        <v>Advanced Payment</v>
      </c>
      <c r="I1074" s="67" t="str">
        <v>Cash In Advance Payment by currency</v>
      </c>
      <c r="J1074" s="67" t="str">
        <v>BSKDGNGENGR03</v>
      </c>
      <c r="K1074" s="67" t="str">
        <v>BSKDGNGENGR03</v>
      </c>
      <c r="L1074" s="68">
        <v>46026</v>
      </c>
      <c r="M1074" s="68">
        <v>46026</v>
      </c>
      <c r="N1074" s="67" t="str">
        <v>Advanced Payment Local</v>
      </c>
      <c r="O1074" s="67" t="str">
        <v>Advanced Payment Local</v>
      </c>
    </row>
    <row r="1075">
      <c r="A1075" s="69" t="str">
        <v>Matched</v>
      </c>
      <c r="B1075" s="67" t="str">
        <v>Cash In</v>
      </c>
      <c r="C1075" s="67" t="str">
        <v>DEMO 220-66-11 kV G Cash in EGP</v>
      </c>
      <c r="D1075" s="67" t="str">
        <v>EGP</v>
      </c>
      <c r="E1075" s="67">
        <v>413</v>
      </c>
      <c r="F1075" s="67" t="str">
        <v>ELECTRICAL WORKS / Spare Parts / Auxiliary Power Equipment</v>
      </c>
      <c r="G1075" s="67" t="str">
        <v>Sets of contacts for the air circuit breaker supplied.</v>
      </c>
      <c r="H1075" s="67" t="str">
        <v>Site Delivery EGP</v>
      </c>
      <c r="I1075" s="67" t="str">
        <v>Cash In delivery meaning match</v>
      </c>
      <c r="J1075" s="67" t="str">
        <v>BSPRELGENTL07</v>
      </c>
      <c r="K1075" s="67" t="str">
        <v>BSPRELGENTL07</v>
      </c>
      <c r="L1075" s="68">
        <v>46347</v>
      </c>
      <c r="M1075" s="68">
        <v>46347</v>
      </c>
      <c r="N1075" s="67" t="str">
        <v>Delivery to Site  - Complete Telecommunication System With All accessories and Spare Parts</v>
      </c>
      <c r="O1075" s="67" t="str">
        <v>Delivery to Site  - Complete Telecommunication System With All accessories and Spare Parts</v>
      </c>
    </row>
    <row r="1076">
      <c r="A1076" s="69" t="str">
        <v>Matched</v>
      </c>
      <c r="B1076" s="67" t="str">
        <v>Cash In</v>
      </c>
      <c r="C1076" s="67" t="str">
        <v>DEMO 220-66-11 kV G Cash in EGP</v>
      </c>
      <c r="D1076" s="67" t="str">
        <v>EGP</v>
      </c>
      <c r="E1076" s="67">
        <v>414</v>
      </c>
      <c r="F1076" s="67" t="str">
        <v>ELECTRICAL WORKS / Spare Parts / Auxiliary Power Equipment</v>
      </c>
      <c r="G1076" s="67" t="str">
        <v>Sets of contacts for the air circuit breaker supplied.</v>
      </c>
      <c r="H1076" s="67" t="str">
        <v>Retention</v>
      </c>
      <c r="I1076" s="67" t="str">
        <v>Cash In completion milestone</v>
      </c>
      <c r="J1076" s="67" t="str">
        <v>BSKDGNGENGR07</v>
      </c>
      <c r="K1076" s="67" t="str">
        <v>BSKDGNGENGR07</v>
      </c>
      <c r="L1076" s="68">
        <v>46483</v>
      </c>
      <c r="M1076" s="68">
        <v>46483</v>
      </c>
      <c r="N1076" s="67" t="str">
        <v>Project Completion</v>
      </c>
      <c r="O1076" s="67" t="str">
        <v>Project Completion</v>
      </c>
    </row>
    <row r="1077">
      <c r="A1077" s="69" t="str">
        <v>Matched</v>
      </c>
      <c r="B1077" s="67" t="str">
        <v>Cash In</v>
      </c>
      <c r="C1077" s="67" t="str">
        <v>DEMO 220-66-11 kV G Cash in EGP</v>
      </c>
      <c r="D1077" s="67" t="str">
        <v>EGP</v>
      </c>
      <c r="E1077" s="67">
        <v>416</v>
      </c>
      <c r="F1077" s="67" t="str">
        <v>ELECTRICAL WORKS / Spare Parts / Auxiliary Power Equipment</v>
      </c>
      <c r="G1077" s="67" t="str">
        <v>Instrument of each type of the 380- volt switchboard.</v>
      </c>
      <c r="H1077" s="67" t="str">
        <v>Advanced Payment</v>
      </c>
      <c r="I1077" s="67" t="str">
        <v>Cash In Advance Payment by currency</v>
      </c>
      <c r="J1077" s="67" t="str">
        <v>BSKDGNGENGR03</v>
      </c>
      <c r="K1077" s="67" t="str">
        <v>BSKDGNGENGR03</v>
      </c>
      <c r="L1077" s="68">
        <v>46026</v>
      </c>
      <c r="M1077" s="68">
        <v>46026</v>
      </c>
      <c r="N1077" s="67" t="str">
        <v>Advanced Payment Local</v>
      </c>
      <c r="O1077" s="67" t="str">
        <v>Advanced Payment Local</v>
      </c>
    </row>
    <row r="1078">
      <c r="A1078" s="69" t="str">
        <v>Matched</v>
      </c>
      <c r="B1078" s="67" t="str">
        <v>Cash In</v>
      </c>
      <c r="C1078" s="67" t="str">
        <v>DEMO 220-66-11 kV G Cash in EGP</v>
      </c>
      <c r="D1078" s="67" t="str">
        <v>EGP</v>
      </c>
      <c r="E1078" s="67">
        <v>417</v>
      </c>
      <c r="F1078" s="67" t="str">
        <v>ELECTRICAL WORKS / Spare Parts / Auxiliary Power Equipment</v>
      </c>
      <c r="G1078" s="67" t="str">
        <v>Instrument of each type of the 380- volt switchboard.</v>
      </c>
      <c r="H1078" s="67" t="str">
        <v>Site Delivery EGP</v>
      </c>
      <c r="I1078" s="67" t="str">
        <v>Cash In delivery meaning match</v>
      </c>
      <c r="J1078" s="67" t="str">
        <v>BSPRELGENTL07</v>
      </c>
      <c r="K1078" s="67" t="str">
        <v>BSPRELGENTL07</v>
      </c>
      <c r="L1078" s="68">
        <v>46347</v>
      </c>
      <c r="M1078" s="68">
        <v>46347</v>
      </c>
      <c r="N1078" s="67" t="str">
        <v>Delivery to Site  - Complete Telecommunication System With All accessories and Spare Parts</v>
      </c>
      <c r="O1078" s="67" t="str">
        <v>Delivery to Site  - Complete Telecommunication System With All accessories and Spare Parts</v>
      </c>
    </row>
    <row r="1079">
      <c r="A1079" s="69" t="str">
        <v>Matched</v>
      </c>
      <c r="B1079" s="67" t="str">
        <v>Cash In</v>
      </c>
      <c r="C1079" s="67" t="str">
        <v>DEMO 220-66-11 kV G Cash in EGP</v>
      </c>
      <c r="D1079" s="67" t="str">
        <v>EGP</v>
      </c>
      <c r="E1079" s="67">
        <v>418</v>
      </c>
      <c r="F1079" s="67" t="str">
        <v>ELECTRICAL WORKS / Spare Parts / Auxiliary Power Equipment</v>
      </c>
      <c r="G1079" s="67" t="str">
        <v>Instrument of each type of the 380- volt switchboard.</v>
      </c>
      <c r="H1079" s="67" t="str">
        <v>Retention</v>
      </c>
      <c r="I1079" s="67" t="str">
        <v>Cash In completion milestone</v>
      </c>
      <c r="J1079" s="67" t="str">
        <v>BSKDGNGENGR07</v>
      </c>
      <c r="K1079" s="67" t="str">
        <v>BSKDGNGENGR07</v>
      </c>
      <c r="L1079" s="68">
        <v>46483</v>
      </c>
      <c r="M1079" s="68">
        <v>46483</v>
      </c>
      <c r="N1079" s="67" t="str">
        <v>Project Completion</v>
      </c>
      <c r="O1079" s="67" t="str">
        <v>Project Completion</v>
      </c>
    </row>
    <row r="1080">
      <c r="A1080" s="69" t="str">
        <v>Matched</v>
      </c>
      <c r="B1080" s="67" t="str">
        <v>Cash In</v>
      </c>
      <c r="C1080" s="67" t="str">
        <v>DEMO 220-66-11 kV G Cash in EGP</v>
      </c>
      <c r="D1080" s="67" t="str">
        <v>EGP</v>
      </c>
      <c r="E1080" s="67">
        <v>420</v>
      </c>
      <c r="F1080" s="67" t="str">
        <v>ELECTRICAL WORKS / Spare Parts / Auxiliary Power Equipment</v>
      </c>
      <c r="G1080" s="67" t="str">
        <v>Set of 30% Signal lamp.</v>
      </c>
      <c r="H1080" s="67" t="str">
        <v>Advanced Payment</v>
      </c>
      <c r="I1080" s="67" t="str">
        <v>Cash In Advance Payment by currency</v>
      </c>
      <c r="J1080" s="67" t="str">
        <v>BSKDGNGENGR03</v>
      </c>
      <c r="K1080" s="67" t="str">
        <v>BSKDGNGENGR03</v>
      </c>
      <c r="L1080" s="68">
        <v>46026</v>
      </c>
      <c r="M1080" s="68">
        <v>46026</v>
      </c>
      <c r="N1080" s="67" t="str">
        <v>Advanced Payment Local</v>
      </c>
      <c r="O1080" s="67" t="str">
        <v>Advanced Payment Local</v>
      </c>
    </row>
    <row r="1081">
      <c r="A1081" s="69" t="str">
        <v>Matched</v>
      </c>
      <c r="B1081" s="67" t="str">
        <v>Cash In</v>
      </c>
      <c r="C1081" s="67" t="str">
        <v>DEMO 220-66-11 kV G Cash in EGP</v>
      </c>
      <c r="D1081" s="67" t="str">
        <v>EGP</v>
      </c>
      <c r="E1081" s="67">
        <v>421</v>
      </c>
      <c r="F1081" s="67" t="str">
        <v>ELECTRICAL WORKS / Spare Parts / Auxiliary Power Equipment</v>
      </c>
      <c r="G1081" s="67" t="str">
        <v>Set of 30% Signal lamp.</v>
      </c>
      <c r="H1081" s="67" t="str">
        <v>Site Delivery EGP</v>
      </c>
      <c r="I1081" s="67" t="str">
        <v>Cash In delivery meaning match</v>
      </c>
      <c r="J1081" s="67" t="str">
        <v>BSPRELGENTL07</v>
      </c>
      <c r="K1081" s="67" t="str">
        <v>BSPRELGENTL07</v>
      </c>
      <c r="L1081" s="68">
        <v>46347</v>
      </c>
      <c r="M1081" s="68">
        <v>46347</v>
      </c>
      <c r="N1081" s="67" t="str">
        <v>Delivery to Site  - Complete Telecommunication System With All accessories and Spare Parts</v>
      </c>
      <c r="O1081" s="67" t="str">
        <v>Delivery to Site  - Complete Telecommunication System With All accessories and Spare Parts</v>
      </c>
    </row>
    <row r="1082">
      <c r="A1082" s="69" t="str">
        <v>Matched</v>
      </c>
      <c r="B1082" s="67" t="str">
        <v>Cash In</v>
      </c>
      <c r="C1082" s="67" t="str">
        <v>DEMO 220-66-11 kV G Cash in EGP</v>
      </c>
      <c r="D1082" s="67" t="str">
        <v>EGP</v>
      </c>
      <c r="E1082" s="67">
        <v>422</v>
      </c>
      <c r="F1082" s="67" t="str">
        <v>ELECTRICAL WORKS / Spare Parts / Auxiliary Power Equipment</v>
      </c>
      <c r="G1082" s="67" t="str">
        <v>Set of 30% Signal lamp.</v>
      </c>
      <c r="H1082" s="67" t="str">
        <v>Retention</v>
      </c>
      <c r="I1082" s="67" t="str">
        <v>Cash In completion milestone</v>
      </c>
      <c r="J1082" s="67" t="str">
        <v>BSKDGNGENGR07</v>
      </c>
      <c r="K1082" s="67" t="str">
        <v>BSKDGNGENGR07</v>
      </c>
      <c r="L1082" s="68">
        <v>46483</v>
      </c>
      <c r="M1082" s="68">
        <v>46483</v>
      </c>
      <c r="N1082" s="67" t="str">
        <v>Project Completion</v>
      </c>
      <c r="O1082" s="67" t="str">
        <v>Project Completion</v>
      </c>
    </row>
    <row r="1083">
      <c r="A1083" s="69" t="str">
        <v>Matched</v>
      </c>
      <c r="B1083" s="67" t="str">
        <v>Cash In</v>
      </c>
      <c r="C1083" s="67" t="str">
        <v>DEMO 220-66-11 kV G Cash in EGP</v>
      </c>
      <c r="D1083" s="67" t="str">
        <v>EGP</v>
      </c>
      <c r="E1083" s="67">
        <v>424</v>
      </c>
      <c r="F1083" s="67" t="str">
        <v>ELECTRICAL WORKS / Spare Parts / Auxiliary Power Equipment</v>
      </c>
      <c r="G1083" s="67" t="str">
        <v>One of each type of cards / modules of each system.</v>
      </c>
      <c r="H1083" s="67" t="str">
        <v>Advanced Payment</v>
      </c>
      <c r="I1083" s="67" t="str">
        <v>Cash In Advance Payment by currency</v>
      </c>
      <c r="J1083" s="67" t="str">
        <v>BSKDGNGENGR03</v>
      </c>
      <c r="K1083" s="67" t="str">
        <v>BSKDGNGENGR03</v>
      </c>
      <c r="L1083" s="68">
        <v>46026</v>
      </c>
      <c r="M1083" s="68">
        <v>46026</v>
      </c>
      <c r="N1083" s="67" t="str">
        <v>Advanced Payment Local</v>
      </c>
      <c r="O1083" s="67" t="str">
        <v>Advanced Payment Local</v>
      </c>
    </row>
    <row r="1084">
      <c r="A1084" s="69" t="str">
        <v>Matched</v>
      </c>
      <c r="B1084" s="67" t="str">
        <v>Cash In</v>
      </c>
      <c r="C1084" s="67" t="str">
        <v>DEMO 220-66-11 kV G Cash in EGP</v>
      </c>
      <c r="D1084" s="67" t="str">
        <v>EGP</v>
      </c>
      <c r="E1084" s="67">
        <v>425</v>
      </c>
      <c r="F1084" s="67" t="str">
        <v>ELECTRICAL WORKS / Spare Parts / Auxiliary Power Equipment</v>
      </c>
      <c r="G1084" s="67" t="str">
        <v>One of each type of cards / modules of each system.</v>
      </c>
      <c r="H1084" s="67" t="str">
        <v>Site Delivery EGP</v>
      </c>
      <c r="I1084" s="67" t="str">
        <v>Cash In delivery meaning match</v>
      </c>
      <c r="J1084" s="67" t="str">
        <v>BSPRELGENTL07</v>
      </c>
      <c r="K1084" s="67" t="str">
        <v>BSPRELGENTL07</v>
      </c>
      <c r="L1084" s="68">
        <v>46347</v>
      </c>
      <c r="M1084" s="68">
        <v>46347</v>
      </c>
      <c r="N1084" s="67" t="str">
        <v>Delivery to Site  - Complete Telecommunication System With All accessories and Spare Parts</v>
      </c>
      <c r="O1084" s="67" t="str">
        <v>Delivery to Site  - Complete Telecommunication System With All accessories and Spare Parts</v>
      </c>
    </row>
    <row r="1085">
      <c r="A1085" s="69" t="str">
        <v>Matched</v>
      </c>
      <c r="B1085" s="67" t="str">
        <v>Cash In</v>
      </c>
      <c r="C1085" s="67" t="str">
        <v>DEMO 220-66-11 kV G Cash in EGP</v>
      </c>
      <c r="D1085" s="67" t="str">
        <v>EGP</v>
      </c>
      <c r="E1085" s="67">
        <v>426</v>
      </c>
      <c r="F1085" s="67" t="str">
        <v>ELECTRICAL WORKS / Spare Parts / Auxiliary Power Equipment</v>
      </c>
      <c r="G1085" s="67" t="str">
        <v>One of each type of cards / modules of each system.</v>
      </c>
      <c r="H1085" s="67" t="str">
        <v>Retention</v>
      </c>
      <c r="I1085" s="67" t="str">
        <v>Cash In completion milestone</v>
      </c>
      <c r="J1085" s="67" t="str">
        <v>BSKDGNGENGR07</v>
      </c>
      <c r="K1085" s="67" t="str">
        <v>BSKDGNGENGR07</v>
      </c>
      <c r="L1085" s="68">
        <v>46483</v>
      </c>
      <c r="M1085" s="68">
        <v>46483</v>
      </c>
      <c r="N1085" s="67" t="str">
        <v>Project Completion</v>
      </c>
      <c r="O1085" s="67" t="str">
        <v>Project Completion</v>
      </c>
    </row>
    <row r="1086">
      <c r="A1086" s="69" t="str">
        <v>Matched</v>
      </c>
      <c r="B1086" s="67" t="str">
        <v>Cash In</v>
      </c>
      <c r="C1086" s="67" t="str">
        <v>DEMO 220-66-11 kV G Cash in EGP</v>
      </c>
      <c r="D1086" s="67" t="str">
        <v>EGP</v>
      </c>
      <c r="E1086" s="67">
        <v>428</v>
      </c>
      <c r="F1086" s="67" t="str">
        <v>ELECTRICAL WORKS / Spare Parts / Auxiliary Power Equipment</v>
      </c>
      <c r="G1086" s="67" t="str">
        <v>LVD relays.</v>
      </c>
      <c r="H1086" s="67" t="str">
        <v>Advanced Payment</v>
      </c>
      <c r="I1086" s="67" t="str">
        <v>Cash In Advance Payment by currency</v>
      </c>
      <c r="J1086" s="67" t="str">
        <v>BSKDGNGENGR03</v>
      </c>
      <c r="K1086" s="67" t="str">
        <v>BSKDGNGENGR03</v>
      </c>
      <c r="L1086" s="68">
        <v>46026</v>
      </c>
      <c r="M1086" s="68">
        <v>46026</v>
      </c>
      <c r="N1086" s="67" t="str">
        <v>Advanced Payment Local</v>
      </c>
      <c r="O1086" s="67" t="str">
        <v>Advanced Payment Local</v>
      </c>
    </row>
    <row r="1087">
      <c r="A1087" s="69" t="str">
        <v>Matched</v>
      </c>
      <c r="B1087" s="67" t="str">
        <v>Cash In</v>
      </c>
      <c r="C1087" s="67" t="str">
        <v>DEMO 220-66-11 kV G Cash in EGP</v>
      </c>
      <c r="D1087" s="67" t="str">
        <v>EGP</v>
      </c>
      <c r="E1087" s="67">
        <v>429</v>
      </c>
      <c r="F1087" s="67" t="str">
        <v>ELECTRICAL WORKS / Spare Parts / Auxiliary Power Equipment</v>
      </c>
      <c r="G1087" s="67" t="str">
        <v>LVD relays.</v>
      </c>
      <c r="H1087" s="67" t="str">
        <v>Site Delivery EGP</v>
      </c>
      <c r="I1087" s="67" t="str">
        <v>Cash In delivery meaning match</v>
      </c>
      <c r="J1087" s="67" t="str">
        <v>BSPRELGENTL07</v>
      </c>
      <c r="K1087" s="67" t="str">
        <v>BSPRELGENTL07</v>
      </c>
      <c r="L1087" s="68">
        <v>46347</v>
      </c>
      <c r="M1087" s="68">
        <v>46347</v>
      </c>
      <c r="N1087" s="67" t="str">
        <v>Delivery to Site  - Complete Telecommunication System With All accessories and Spare Parts</v>
      </c>
      <c r="O1087" s="67" t="str">
        <v>Delivery to Site  - Complete Telecommunication System With All accessories and Spare Parts</v>
      </c>
    </row>
    <row r="1088">
      <c r="A1088" s="69" t="str">
        <v>Matched</v>
      </c>
      <c r="B1088" s="67" t="str">
        <v>Cash In</v>
      </c>
      <c r="C1088" s="67" t="str">
        <v>DEMO 220-66-11 kV G Cash in EGP</v>
      </c>
      <c r="D1088" s="67" t="str">
        <v>EGP</v>
      </c>
      <c r="E1088" s="67">
        <v>430</v>
      </c>
      <c r="F1088" s="67" t="str">
        <v>ELECTRICAL WORKS / Spare Parts / Auxiliary Power Equipment</v>
      </c>
      <c r="G1088" s="67" t="str">
        <v>LVD relays.</v>
      </c>
      <c r="H1088" s="67" t="str">
        <v>Retention</v>
      </c>
      <c r="I1088" s="67" t="str">
        <v>Cash In completion milestone</v>
      </c>
      <c r="J1088" s="67" t="str">
        <v>BSKDGNGENGR07</v>
      </c>
      <c r="K1088" s="67" t="str">
        <v>BSKDGNGENGR07</v>
      </c>
      <c r="L1088" s="68">
        <v>46483</v>
      </c>
      <c r="M1088" s="68">
        <v>46483</v>
      </c>
      <c r="N1088" s="67" t="str">
        <v>Project Completion</v>
      </c>
      <c r="O1088" s="67" t="str">
        <v>Project Completion</v>
      </c>
    </row>
    <row r="1089">
      <c r="A1089" s="69" t="str">
        <v>Matched</v>
      </c>
      <c r="B1089" s="67" t="str">
        <v>Cash In</v>
      </c>
      <c r="C1089" s="67" t="str">
        <v>DEMO 220-66-11 kV G Cash in EGP</v>
      </c>
      <c r="D1089" s="67" t="str">
        <v>EGP</v>
      </c>
      <c r="E1089" s="67">
        <v>432</v>
      </c>
      <c r="F1089" s="67" t="str">
        <v>ELECTRICAL WORKS / Spare Parts / Auxiliary Power Equipment</v>
      </c>
      <c r="G1089" s="67" t="str">
        <v>One of each relay type used in each system.</v>
      </c>
      <c r="H1089" s="67" t="str">
        <v>Advanced Payment</v>
      </c>
      <c r="I1089" s="67" t="str">
        <v>Cash In Advance Payment by currency</v>
      </c>
      <c r="J1089" s="67" t="str">
        <v>BSKDGNGENGR03</v>
      </c>
      <c r="K1089" s="67" t="str">
        <v>BSKDGNGENGR03</v>
      </c>
      <c r="L1089" s="68">
        <v>46026</v>
      </c>
      <c r="M1089" s="68">
        <v>46026</v>
      </c>
      <c r="N1089" s="67" t="str">
        <v>Advanced Payment Local</v>
      </c>
      <c r="O1089" s="67" t="str">
        <v>Advanced Payment Local</v>
      </c>
    </row>
    <row r="1090">
      <c r="A1090" s="69" t="str">
        <v>Matched</v>
      </c>
      <c r="B1090" s="67" t="str">
        <v>Cash In</v>
      </c>
      <c r="C1090" s="67" t="str">
        <v>DEMO 220-66-11 kV G Cash in EGP</v>
      </c>
      <c r="D1090" s="67" t="str">
        <v>EGP</v>
      </c>
      <c r="E1090" s="67">
        <v>433</v>
      </c>
      <c r="F1090" s="67" t="str">
        <v>ELECTRICAL WORKS / Spare Parts / Auxiliary Power Equipment</v>
      </c>
      <c r="G1090" s="67" t="str">
        <v>One of each relay type used in each system.</v>
      </c>
      <c r="H1090" s="67" t="str">
        <v>Site Delivery EGP</v>
      </c>
      <c r="I1090" s="67" t="str">
        <v>Cash In delivery meaning match</v>
      </c>
      <c r="J1090" s="67" t="str">
        <v>BSPRELGENTL07</v>
      </c>
      <c r="K1090" s="67" t="str">
        <v>BSPRELGENTL07</v>
      </c>
      <c r="L1090" s="68">
        <v>46347</v>
      </c>
      <c r="M1090" s="68">
        <v>46347</v>
      </c>
      <c r="N1090" s="67" t="str">
        <v>Delivery to Site  - Complete Telecommunication System With All accessories and Spare Parts</v>
      </c>
      <c r="O1090" s="67" t="str">
        <v>Delivery to Site  - Complete Telecommunication System With All accessories and Spare Parts</v>
      </c>
    </row>
    <row r="1091">
      <c r="A1091" s="69" t="str">
        <v>Matched</v>
      </c>
      <c r="B1091" s="67" t="str">
        <v>Cash In</v>
      </c>
      <c r="C1091" s="67" t="str">
        <v>DEMO 220-66-11 kV G Cash in EGP</v>
      </c>
      <c r="D1091" s="67" t="str">
        <v>EGP</v>
      </c>
      <c r="E1091" s="67">
        <v>434</v>
      </c>
      <c r="F1091" s="67" t="str">
        <v>ELECTRICAL WORKS / Spare Parts / Auxiliary Power Equipment</v>
      </c>
      <c r="G1091" s="67" t="str">
        <v>One of each relay type used in each system.</v>
      </c>
      <c r="H1091" s="67" t="str">
        <v>Retention</v>
      </c>
      <c r="I1091" s="67" t="str">
        <v>Cash In completion milestone</v>
      </c>
      <c r="J1091" s="67" t="str">
        <v>BSKDGNGENGR07</v>
      </c>
      <c r="K1091" s="67" t="str">
        <v>BSKDGNGENGR07</v>
      </c>
      <c r="L1091" s="68">
        <v>46483</v>
      </c>
      <c r="M1091" s="68">
        <v>46483</v>
      </c>
      <c r="N1091" s="67" t="str">
        <v>Project Completion</v>
      </c>
      <c r="O1091" s="67" t="str">
        <v>Project Completion</v>
      </c>
    </row>
    <row r="1092">
      <c r="A1092" s="69" t="str">
        <v>Matched</v>
      </c>
      <c r="B1092" s="67" t="str">
        <v>Cash In</v>
      </c>
      <c r="C1092" s="67" t="str">
        <v>DEMO 220-66-11 kV G Cash in EGP</v>
      </c>
      <c r="D1092" s="67" t="str">
        <v>EGP</v>
      </c>
      <c r="E1092" s="67">
        <v>436</v>
      </c>
      <c r="F1092" s="67" t="str">
        <v>ELECTRICAL WORKS / Spare Parts / Auxiliary Power Equipment</v>
      </c>
      <c r="G1092" s="67" t="str">
        <v>10% of Consumable lamps, fuses, special cable</v>
      </c>
      <c r="H1092" s="67" t="str">
        <v>Advanced Payment</v>
      </c>
      <c r="I1092" s="67" t="str">
        <v>Cash In Advance Payment by currency</v>
      </c>
      <c r="J1092" s="67" t="str">
        <v>BSKDGNGENGR03</v>
      </c>
      <c r="K1092" s="67" t="str">
        <v>BSKDGNGENGR03</v>
      </c>
      <c r="L1092" s="68">
        <v>46026</v>
      </c>
      <c r="M1092" s="68">
        <v>46026</v>
      </c>
      <c r="N1092" s="67" t="str">
        <v>Advanced Payment Local</v>
      </c>
      <c r="O1092" s="67" t="str">
        <v>Advanced Payment Local</v>
      </c>
    </row>
    <row r="1093">
      <c r="A1093" s="69" t="str">
        <v>Matched</v>
      </c>
      <c r="B1093" s="67" t="str">
        <v>Cash In</v>
      </c>
      <c r="C1093" s="67" t="str">
        <v>DEMO 220-66-11 kV G Cash in EGP</v>
      </c>
      <c r="D1093" s="67" t="str">
        <v>EGP</v>
      </c>
      <c r="E1093" s="67">
        <v>437</v>
      </c>
      <c r="F1093" s="67" t="str">
        <v>ELECTRICAL WORKS / Spare Parts / Auxiliary Power Equipment</v>
      </c>
      <c r="G1093" s="67" t="str">
        <v>10% of Consumable lamps, fuses, special cable</v>
      </c>
      <c r="H1093" s="67" t="str">
        <v>Site Delivery EGP</v>
      </c>
      <c r="I1093" s="67" t="str">
        <v>Cash In delivery meaning match</v>
      </c>
      <c r="J1093" s="67" t="str">
        <v>BSPRELGENTL07</v>
      </c>
      <c r="K1093" s="67" t="str">
        <v>BSPRELGENTL07</v>
      </c>
      <c r="L1093" s="68">
        <v>46347</v>
      </c>
      <c r="M1093" s="68">
        <v>46347</v>
      </c>
      <c r="N1093" s="67" t="str">
        <v>Delivery to Site  - Complete Telecommunication System With All accessories and Spare Parts</v>
      </c>
      <c r="O1093" s="67" t="str">
        <v>Delivery to Site  - Complete Telecommunication System With All accessories and Spare Parts</v>
      </c>
    </row>
    <row r="1094">
      <c r="A1094" s="69" t="str">
        <v>Matched</v>
      </c>
      <c r="B1094" s="67" t="str">
        <v>Cash In</v>
      </c>
      <c r="C1094" s="67" t="str">
        <v>DEMO 220-66-11 kV G Cash in EGP</v>
      </c>
      <c r="D1094" s="67" t="str">
        <v>EGP</v>
      </c>
      <c r="E1094" s="67">
        <v>438</v>
      </c>
      <c r="F1094" s="67" t="str">
        <v>ELECTRICAL WORKS / Spare Parts / Auxiliary Power Equipment</v>
      </c>
      <c r="G1094" s="67" t="str">
        <v>10% of Consumable lamps, fuses, special cable</v>
      </c>
      <c r="H1094" s="67" t="str">
        <v>Retention</v>
      </c>
      <c r="I1094" s="67" t="str">
        <v>Cash In completion milestone</v>
      </c>
      <c r="J1094" s="67" t="str">
        <v>BSKDGNGENGR07</v>
      </c>
      <c r="K1094" s="67" t="str">
        <v>BSKDGNGENGR07</v>
      </c>
      <c r="L1094" s="68">
        <v>46483</v>
      </c>
      <c r="M1094" s="68">
        <v>46483</v>
      </c>
      <c r="N1094" s="67" t="str">
        <v>Project Completion</v>
      </c>
      <c r="O1094" s="67" t="str">
        <v>Project Completion</v>
      </c>
    </row>
    <row r="1095">
      <c r="A1095" s="69" t="str">
        <v>Matched</v>
      </c>
      <c r="B1095" s="67" t="str">
        <v>Cash In</v>
      </c>
      <c r="C1095" s="67" t="str">
        <v>DEMO 220-66-11 kV G Cash in EGP</v>
      </c>
      <c r="D1095" s="67" t="str">
        <v>EGP</v>
      </c>
      <c r="E1095" s="67">
        <v>441</v>
      </c>
      <c r="F1095" s="67" t="str">
        <v>ELECTRICAL WORKS / Spare Parts / Telecommunication system</v>
      </c>
      <c r="G1095" s="67" t="str">
        <v>One of each type of cards   modules of each system.</v>
      </c>
      <c r="H1095" s="67" t="str">
        <v>Advanced Payment</v>
      </c>
      <c r="I1095" s="67" t="str">
        <v>Cash In Advance Payment by currency</v>
      </c>
      <c r="J1095" s="67" t="str">
        <v>BSKDGNGENGR03</v>
      </c>
      <c r="K1095" s="67" t="str">
        <v>BSKDGNGENGR03</v>
      </c>
      <c r="L1095" s="68">
        <v>46026</v>
      </c>
      <c r="M1095" s="68">
        <v>46026</v>
      </c>
      <c r="N1095" s="67" t="str">
        <v>Advanced Payment Local</v>
      </c>
      <c r="O1095" s="67" t="str">
        <v>Advanced Payment Local</v>
      </c>
    </row>
    <row r="1096">
      <c r="A1096" s="69" t="str">
        <v>Matched</v>
      </c>
      <c r="B1096" s="67" t="str">
        <v>Cash In</v>
      </c>
      <c r="C1096" s="67" t="str">
        <v>DEMO 220-66-11 kV G Cash in EGP</v>
      </c>
      <c r="D1096" s="67" t="str">
        <v>EGP</v>
      </c>
      <c r="E1096" s="67">
        <v>442</v>
      </c>
      <c r="F1096" s="67" t="str">
        <v>ELECTRICAL WORKS / Spare Parts / Telecommunication system</v>
      </c>
      <c r="G1096" s="67" t="str">
        <v>One of each type of cards   modules of each system.</v>
      </c>
      <c r="H1096" s="67" t="str">
        <v>Site Delivery EGP</v>
      </c>
      <c r="I1096" s="67" t="str">
        <v>Cash In delivery meaning match</v>
      </c>
      <c r="J1096" s="67" t="str">
        <v>BSPRELGENTL07</v>
      </c>
      <c r="K1096" s="67" t="str">
        <v>BSPRELGENTL07</v>
      </c>
      <c r="L1096" s="68">
        <v>46347</v>
      </c>
      <c r="M1096" s="68">
        <v>46347</v>
      </c>
      <c r="N1096" s="67" t="str">
        <v>Delivery to Site  - Complete Telecommunication System With All accessories and Spare Parts</v>
      </c>
      <c r="O1096" s="67" t="str">
        <v>Delivery to Site  - Complete Telecommunication System With All accessories and Spare Parts</v>
      </c>
    </row>
    <row r="1097">
      <c r="A1097" s="69" t="str">
        <v>Matched</v>
      </c>
      <c r="B1097" s="67" t="str">
        <v>Cash In</v>
      </c>
      <c r="C1097" s="67" t="str">
        <v>DEMO 220-66-11 kV G Cash in EGP</v>
      </c>
      <c r="D1097" s="67" t="str">
        <v>EGP</v>
      </c>
      <c r="E1097" s="67">
        <v>443</v>
      </c>
      <c r="F1097" s="67" t="str">
        <v>ELECTRICAL WORKS / Spare Parts / Telecommunication system</v>
      </c>
      <c r="G1097" s="67" t="str">
        <v>One of each type of cards   modules of each system.</v>
      </c>
      <c r="H1097" s="67" t="str">
        <v>Retention</v>
      </c>
      <c r="I1097" s="67" t="str">
        <v>Cash In completion milestone</v>
      </c>
      <c r="J1097" s="67" t="str">
        <v>BSKDGNGENGR07</v>
      </c>
      <c r="K1097" s="67" t="str">
        <v>BSKDGNGENGR07</v>
      </c>
      <c r="L1097" s="68">
        <v>46483</v>
      </c>
      <c r="M1097" s="68">
        <v>46483</v>
      </c>
      <c r="N1097" s="67" t="str">
        <v>Project Completion</v>
      </c>
      <c r="O1097" s="67" t="str">
        <v>Project Completion</v>
      </c>
    </row>
    <row r="1098">
      <c r="A1098" s="69" t="str">
        <v>Matched</v>
      </c>
      <c r="B1098" s="67" t="str">
        <v>Cash In</v>
      </c>
      <c r="C1098" s="67" t="str">
        <v>DEMO 220-66-11 kV G Cash in EGP</v>
      </c>
      <c r="D1098" s="67" t="str">
        <v>EGP</v>
      </c>
      <c r="E1098" s="67">
        <v>445</v>
      </c>
      <c r="F1098" s="67" t="str">
        <v>ELECTRICAL WORKS / Spare Parts / Telecommunication system</v>
      </c>
      <c r="G1098" s="67" t="str">
        <v>LVD relays.</v>
      </c>
      <c r="H1098" s="67" t="str">
        <v>Advanced Payment</v>
      </c>
      <c r="I1098" s="67" t="str">
        <v>Cash In Advance Payment by currency</v>
      </c>
      <c r="J1098" s="67" t="str">
        <v>BSKDGNGENGR03</v>
      </c>
      <c r="K1098" s="67" t="str">
        <v>BSKDGNGENGR03</v>
      </c>
      <c r="L1098" s="68">
        <v>46026</v>
      </c>
      <c r="M1098" s="68">
        <v>46026</v>
      </c>
      <c r="N1098" s="67" t="str">
        <v>Advanced Payment Local</v>
      </c>
      <c r="O1098" s="67" t="str">
        <v>Advanced Payment Local</v>
      </c>
    </row>
    <row r="1099">
      <c r="A1099" s="69" t="str">
        <v>Matched</v>
      </c>
      <c r="B1099" s="67" t="str">
        <v>Cash In</v>
      </c>
      <c r="C1099" s="67" t="str">
        <v>DEMO 220-66-11 kV G Cash in EGP</v>
      </c>
      <c r="D1099" s="67" t="str">
        <v>EGP</v>
      </c>
      <c r="E1099" s="67">
        <v>446</v>
      </c>
      <c r="F1099" s="67" t="str">
        <v>ELECTRICAL WORKS / Spare Parts / Telecommunication system</v>
      </c>
      <c r="G1099" s="67" t="str">
        <v>LVD relays.</v>
      </c>
      <c r="H1099" s="67" t="str">
        <v>Site Delivery EGP</v>
      </c>
      <c r="I1099" s="67" t="str">
        <v>Cash In delivery meaning match</v>
      </c>
      <c r="J1099" s="67" t="str">
        <v>BSPRELGENTL07</v>
      </c>
      <c r="K1099" s="67" t="str">
        <v>BSPRELGENTL07</v>
      </c>
      <c r="L1099" s="68">
        <v>46347</v>
      </c>
      <c r="M1099" s="68">
        <v>46347</v>
      </c>
      <c r="N1099" s="67" t="str">
        <v>Delivery to Site  - Complete Telecommunication System With All accessories and Spare Parts</v>
      </c>
      <c r="O1099" s="67" t="str">
        <v>Delivery to Site  - Complete Telecommunication System With All accessories and Spare Parts</v>
      </c>
    </row>
    <row r="1100">
      <c r="A1100" s="69" t="str">
        <v>Matched</v>
      </c>
      <c r="B1100" s="67" t="str">
        <v>Cash In</v>
      </c>
      <c r="C1100" s="67" t="str">
        <v>DEMO 220-66-11 kV G Cash in EGP</v>
      </c>
      <c r="D1100" s="67" t="str">
        <v>EGP</v>
      </c>
      <c r="E1100" s="67">
        <v>447</v>
      </c>
      <c r="F1100" s="67" t="str">
        <v>ELECTRICAL WORKS / Spare Parts / Telecommunication system</v>
      </c>
      <c r="G1100" s="67" t="str">
        <v>LVD relays.</v>
      </c>
      <c r="H1100" s="67" t="str">
        <v>Retention</v>
      </c>
      <c r="I1100" s="67" t="str">
        <v>Cash In completion milestone</v>
      </c>
      <c r="J1100" s="67" t="str">
        <v>BSKDGNGENGR07</v>
      </c>
      <c r="K1100" s="67" t="str">
        <v>BSKDGNGENGR07</v>
      </c>
      <c r="L1100" s="68">
        <v>46483</v>
      </c>
      <c r="M1100" s="68">
        <v>46483</v>
      </c>
      <c r="N1100" s="67" t="str">
        <v>Project Completion</v>
      </c>
      <c r="O1100" s="67" t="str">
        <v>Project Completion</v>
      </c>
    </row>
    <row r="1101">
      <c r="A1101" s="69" t="str">
        <v>Matched</v>
      </c>
      <c r="B1101" s="67" t="str">
        <v>Cash In</v>
      </c>
      <c r="C1101" s="67" t="str">
        <v>DEMO 220-66-11 kV G Cash in EGP</v>
      </c>
      <c r="D1101" s="67" t="str">
        <v>EGP</v>
      </c>
      <c r="E1101" s="67">
        <v>449</v>
      </c>
      <c r="F1101" s="67" t="str">
        <v>ELECTRICAL WORKS / Spare Parts / Telecommunication system</v>
      </c>
      <c r="G1101" s="67" t="str">
        <v>One of each relay type used in each system.</v>
      </c>
      <c r="H1101" s="67" t="str">
        <v>Advanced Payment</v>
      </c>
      <c r="I1101" s="67" t="str">
        <v>Cash In Advance Payment by currency</v>
      </c>
      <c r="J1101" s="67" t="str">
        <v>BSKDGNGENGR03</v>
      </c>
      <c r="K1101" s="67" t="str">
        <v>BSKDGNGENGR03</v>
      </c>
      <c r="L1101" s="68">
        <v>46026</v>
      </c>
      <c r="M1101" s="68">
        <v>46026</v>
      </c>
      <c r="N1101" s="67" t="str">
        <v>Advanced Payment Local</v>
      </c>
      <c r="O1101" s="67" t="str">
        <v>Advanced Payment Local</v>
      </c>
    </row>
    <row r="1102">
      <c r="A1102" s="69" t="str">
        <v>Matched</v>
      </c>
      <c r="B1102" s="67" t="str">
        <v>Cash In</v>
      </c>
      <c r="C1102" s="67" t="str">
        <v>DEMO 220-66-11 kV G Cash in EGP</v>
      </c>
      <c r="D1102" s="67" t="str">
        <v>EGP</v>
      </c>
      <c r="E1102" s="67">
        <v>450</v>
      </c>
      <c r="F1102" s="67" t="str">
        <v>ELECTRICAL WORKS / Spare Parts / Telecommunication system</v>
      </c>
      <c r="G1102" s="67" t="str">
        <v>One of each relay type used in each system.</v>
      </c>
      <c r="H1102" s="67" t="str">
        <v>Site Delivery EGP</v>
      </c>
      <c r="I1102" s="67" t="str">
        <v>Cash In delivery meaning match</v>
      </c>
      <c r="J1102" s="67" t="str">
        <v>BSPRELGENTL07</v>
      </c>
      <c r="K1102" s="67" t="str">
        <v>BSPRELGENTL07</v>
      </c>
      <c r="L1102" s="68">
        <v>46347</v>
      </c>
      <c r="M1102" s="68">
        <v>46347</v>
      </c>
      <c r="N1102" s="67" t="str">
        <v>Delivery to Site  - Complete Telecommunication System With All accessories and Spare Parts</v>
      </c>
      <c r="O1102" s="67" t="str">
        <v>Delivery to Site  - Complete Telecommunication System With All accessories and Spare Parts</v>
      </c>
    </row>
    <row r="1103">
      <c r="A1103" s="69" t="str">
        <v>Matched</v>
      </c>
      <c r="B1103" s="67" t="str">
        <v>Cash In</v>
      </c>
      <c r="C1103" s="67" t="str">
        <v>DEMO 220-66-11 kV G Cash in EGP</v>
      </c>
      <c r="D1103" s="67" t="str">
        <v>EGP</v>
      </c>
      <c r="E1103" s="67">
        <v>451</v>
      </c>
      <c r="F1103" s="67" t="str">
        <v>ELECTRICAL WORKS / Spare Parts / Telecommunication system</v>
      </c>
      <c r="G1103" s="67" t="str">
        <v>One of each relay type used in each system.</v>
      </c>
      <c r="H1103" s="67" t="str">
        <v>Retention</v>
      </c>
      <c r="I1103" s="67" t="str">
        <v>Cash In completion milestone</v>
      </c>
      <c r="J1103" s="67" t="str">
        <v>BSKDGNGENGR07</v>
      </c>
      <c r="K1103" s="67" t="str">
        <v>BSKDGNGENGR07</v>
      </c>
      <c r="L1103" s="68">
        <v>46483</v>
      </c>
      <c r="M1103" s="68">
        <v>46483</v>
      </c>
      <c r="N1103" s="67" t="str">
        <v>Project Completion</v>
      </c>
      <c r="O1103" s="67" t="str">
        <v>Project Completion</v>
      </c>
    </row>
    <row r="1104">
      <c r="A1104" s="69" t="str">
        <v>Matched</v>
      </c>
      <c r="B1104" s="67" t="str">
        <v>Cash In</v>
      </c>
      <c r="C1104" s="67" t="str">
        <v>DEMO 220-66-11 kV G Cash in EGP</v>
      </c>
      <c r="D1104" s="67" t="str">
        <v>EGP</v>
      </c>
      <c r="E1104" s="67">
        <v>453</v>
      </c>
      <c r="F1104" s="67" t="str">
        <v>ELECTRICAL WORKS / Spare Parts / Telecommunication system</v>
      </c>
      <c r="G1104" s="67" t="str">
        <v>One set of Consumable lamps, fuses, special cables.</v>
      </c>
      <c r="H1104" s="67" t="str">
        <v>Advanced Payment</v>
      </c>
      <c r="I1104" s="67" t="str">
        <v>Cash In Advance Payment by currency</v>
      </c>
      <c r="J1104" s="67" t="str">
        <v>BSKDGNGENGR03</v>
      </c>
      <c r="K1104" s="67" t="str">
        <v>BSKDGNGENGR03</v>
      </c>
      <c r="L1104" s="68">
        <v>46026</v>
      </c>
      <c r="M1104" s="68">
        <v>46026</v>
      </c>
      <c r="N1104" s="67" t="str">
        <v>Advanced Payment Local</v>
      </c>
      <c r="O1104" s="67" t="str">
        <v>Advanced Payment Local</v>
      </c>
    </row>
    <row r="1105">
      <c r="A1105" s="69" t="str">
        <v>Matched</v>
      </c>
      <c r="B1105" s="67" t="str">
        <v>Cash In</v>
      </c>
      <c r="C1105" s="67" t="str">
        <v>DEMO 220-66-11 kV G Cash in EGP</v>
      </c>
      <c r="D1105" s="67" t="str">
        <v>EGP</v>
      </c>
      <c r="E1105" s="67">
        <v>454</v>
      </c>
      <c r="F1105" s="67" t="str">
        <v>ELECTRICAL WORKS / Spare Parts / Telecommunication system</v>
      </c>
      <c r="G1105" s="67" t="str">
        <v>One set of Consumable lamps, fuses, special cables.</v>
      </c>
      <c r="H1105" s="67" t="str">
        <v>Site Delivery EGP</v>
      </c>
      <c r="I1105" s="67" t="str">
        <v>Cash In delivery meaning match</v>
      </c>
      <c r="J1105" s="67" t="str">
        <v>BSPRELGENTL07</v>
      </c>
      <c r="K1105" s="67" t="str">
        <v>BSPRELGENTL07</v>
      </c>
      <c r="L1105" s="68">
        <v>46347</v>
      </c>
      <c r="M1105" s="68">
        <v>46347</v>
      </c>
      <c r="N1105" s="67" t="str">
        <v>Delivery to Site  - Complete Telecommunication System With All accessories and Spare Parts</v>
      </c>
      <c r="O1105" s="67" t="str">
        <v>Delivery to Site  - Complete Telecommunication System With All accessories and Spare Parts</v>
      </c>
    </row>
    <row r="1106">
      <c r="A1106" s="69" t="str">
        <v>Matched</v>
      </c>
      <c r="B1106" s="67" t="str">
        <v>Cash In</v>
      </c>
      <c r="C1106" s="67" t="str">
        <v>DEMO 220-66-11 kV G Cash in EGP</v>
      </c>
      <c r="D1106" s="67" t="str">
        <v>EGP</v>
      </c>
      <c r="E1106" s="67">
        <v>455</v>
      </c>
      <c r="F1106" s="67" t="str">
        <v>ELECTRICAL WORKS / Spare Parts / Telecommunication system</v>
      </c>
      <c r="G1106" s="67" t="str">
        <v>One set of Consumable lamps, fuses, special cables.</v>
      </c>
      <c r="H1106" s="67" t="str">
        <v>Retention</v>
      </c>
      <c r="I1106" s="67" t="str">
        <v>Cash In completion milestone</v>
      </c>
      <c r="J1106" s="67" t="str">
        <v>BSKDGNGENGR07</v>
      </c>
      <c r="K1106" s="67" t="str">
        <v>BSKDGNGENGR07</v>
      </c>
      <c r="L1106" s="68">
        <v>46483</v>
      </c>
      <c r="M1106" s="68">
        <v>46483</v>
      </c>
      <c r="N1106" s="67" t="str">
        <v>Project Completion</v>
      </c>
      <c r="O1106" s="67" t="str">
        <v>Project Completion</v>
      </c>
    </row>
    <row r="1107">
      <c r="A1107" s="69" t="str">
        <v>Matched</v>
      </c>
      <c r="B1107" s="67" t="str">
        <v>Cash In</v>
      </c>
      <c r="C1107" s="67" t="str">
        <v>DEMO 220-66-11 kV G Cash in EGP</v>
      </c>
      <c r="D1107" s="67" t="str">
        <v>EGP</v>
      </c>
      <c r="E1107" s="67">
        <v>458</v>
      </c>
      <c r="F1107" s="67" t="str">
        <v>ELECTRICAL WORKS / Spare Parts / Fire Fighting System</v>
      </c>
      <c r="G1107" s="67" t="str">
        <v>Pressure gauge</v>
      </c>
      <c r="H1107" s="67" t="str">
        <v>Advanced Payment</v>
      </c>
      <c r="I1107" s="67" t="str">
        <v>Cash In Advance Payment by currency</v>
      </c>
      <c r="J1107" s="67" t="str">
        <v>BSKDGNGENGR03</v>
      </c>
      <c r="K1107" s="67" t="str">
        <v>BSKDGNGENGR03</v>
      </c>
      <c r="L1107" s="68">
        <v>46026</v>
      </c>
      <c r="M1107" s="68">
        <v>46026</v>
      </c>
      <c r="N1107" s="67" t="str">
        <v>Advanced Payment Local</v>
      </c>
      <c r="O1107" s="67" t="str">
        <v>Advanced Payment Local</v>
      </c>
    </row>
    <row r="1108">
      <c r="A1108" s="69" t="str">
        <v>Matched</v>
      </c>
      <c r="B1108" s="67" t="str">
        <v>Cash In</v>
      </c>
      <c r="C1108" s="67" t="str">
        <v>DEMO 220-66-11 kV G Cash in EGP</v>
      </c>
      <c r="D1108" s="67" t="str">
        <v>EGP</v>
      </c>
      <c r="E1108" s="67">
        <v>459</v>
      </c>
      <c r="F1108" s="67" t="str">
        <v>ELECTRICAL WORKS / Spare Parts / Fire Fighting System</v>
      </c>
      <c r="G1108" s="67" t="str">
        <v>Pressure gauge</v>
      </c>
      <c r="H1108" s="67" t="str">
        <v>Site Delivery EGP</v>
      </c>
      <c r="I1108" s="67" t="str">
        <v>Cash In delivery meaning match</v>
      </c>
      <c r="J1108" s="67" t="str">
        <v>BSPRELGENTL07</v>
      </c>
      <c r="K1108" s="67" t="str">
        <v>BSPRELGENTL07</v>
      </c>
      <c r="L1108" s="68">
        <v>46347</v>
      </c>
      <c r="M1108" s="68">
        <v>46347</v>
      </c>
      <c r="N1108" s="67" t="str">
        <v>Delivery to Site  - Complete Telecommunication System With All accessories and Spare Parts</v>
      </c>
      <c r="O1108" s="67" t="str">
        <v>Delivery to Site  - Complete Telecommunication System With All accessories and Spare Parts</v>
      </c>
    </row>
    <row r="1109">
      <c r="A1109" s="69" t="str">
        <v>Matched</v>
      </c>
      <c r="B1109" s="67" t="str">
        <v>Cash In</v>
      </c>
      <c r="C1109" s="67" t="str">
        <v>DEMO 220-66-11 kV G Cash in EGP</v>
      </c>
      <c r="D1109" s="67" t="str">
        <v>EGP</v>
      </c>
      <c r="E1109" s="67">
        <v>460</v>
      </c>
      <c r="F1109" s="67" t="str">
        <v>ELECTRICAL WORKS / Spare Parts / Fire Fighting System</v>
      </c>
      <c r="G1109" s="67" t="str">
        <v>Pressure gauge</v>
      </c>
      <c r="H1109" s="67" t="str">
        <v>Retention</v>
      </c>
      <c r="I1109" s="67" t="str">
        <v>Cash In completion milestone</v>
      </c>
      <c r="J1109" s="67" t="str">
        <v>BSKDGNGENGR07</v>
      </c>
      <c r="K1109" s="67" t="str">
        <v>BSKDGNGENGR07</v>
      </c>
      <c r="L1109" s="68">
        <v>46483</v>
      </c>
      <c r="M1109" s="68">
        <v>46483</v>
      </c>
      <c r="N1109" s="67" t="str">
        <v>Project Completion</v>
      </c>
      <c r="O1109" s="67" t="str">
        <v>Project Completion</v>
      </c>
    </row>
    <row r="1110">
      <c r="A1110" s="69" t="str">
        <v>Matched</v>
      </c>
      <c r="B1110" s="67" t="str">
        <v>Cash In</v>
      </c>
      <c r="C1110" s="67" t="str">
        <v>DEMO 220-66-11 kV G Cash in EGP</v>
      </c>
      <c r="D1110" s="67" t="str">
        <v>EGP</v>
      </c>
      <c r="E1110" s="67">
        <v>462</v>
      </c>
      <c r="F1110" s="67" t="str">
        <v>ELECTRICAL WORKS / Spare Parts / Fire Fighting System</v>
      </c>
      <c r="G1110" s="67" t="str">
        <v>Safety valve</v>
      </c>
      <c r="H1110" s="67" t="str">
        <v>Advanced Payment</v>
      </c>
      <c r="I1110" s="67" t="str">
        <v>Cash In Advance Payment by currency</v>
      </c>
      <c r="J1110" s="67" t="str">
        <v>BSKDGNGENGR03</v>
      </c>
      <c r="K1110" s="67" t="str">
        <v>BSKDGNGENGR03</v>
      </c>
      <c r="L1110" s="68">
        <v>46026</v>
      </c>
      <c r="M1110" s="68">
        <v>46026</v>
      </c>
      <c r="N1110" s="67" t="str">
        <v>Advanced Payment Local</v>
      </c>
      <c r="O1110" s="67" t="str">
        <v>Advanced Payment Local</v>
      </c>
    </row>
    <row r="1111">
      <c r="A1111" s="69" t="str">
        <v>Matched</v>
      </c>
      <c r="B1111" s="67" t="str">
        <v>Cash In</v>
      </c>
      <c r="C1111" s="67" t="str">
        <v>DEMO 220-66-11 kV G Cash in EGP</v>
      </c>
      <c r="D1111" s="67" t="str">
        <v>EGP</v>
      </c>
      <c r="E1111" s="67">
        <v>463</v>
      </c>
      <c r="F1111" s="67" t="str">
        <v>ELECTRICAL WORKS / Spare Parts / Fire Fighting System</v>
      </c>
      <c r="G1111" s="67" t="str">
        <v>Safety valve</v>
      </c>
      <c r="H1111" s="67" t="str">
        <v>Site Delivery EGP</v>
      </c>
      <c r="I1111" s="67" t="str">
        <v>Cash In delivery meaning match</v>
      </c>
      <c r="J1111" s="67" t="str">
        <v>BSPRELGENTL07</v>
      </c>
      <c r="K1111" s="67" t="str">
        <v>BSPRELGENTL07</v>
      </c>
      <c r="L1111" s="68">
        <v>46347</v>
      </c>
      <c r="M1111" s="68">
        <v>46347</v>
      </c>
      <c r="N1111" s="67" t="str">
        <v>Delivery to Site  - Complete Telecommunication System With All accessories and Spare Parts</v>
      </c>
      <c r="O1111" s="67" t="str">
        <v>Delivery to Site  - Complete Telecommunication System With All accessories and Spare Parts</v>
      </c>
    </row>
    <row r="1112">
      <c r="A1112" s="69" t="str">
        <v>Matched</v>
      </c>
      <c r="B1112" s="67" t="str">
        <v>Cash In</v>
      </c>
      <c r="C1112" s="67" t="str">
        <v>DEMO 220-66-11 kV G Cash in EGP</v>
      </c>
      <c r="D1112" s="67" t="str">
        <v>EGP</v>
      </c>
      <c r="E1112" s="67">
        <v>464</v>
      </c>
      <c r="F1112" s="67" t="str">
        <v>ELECTRICAL WORKS / Spare Parts / Fire Fighting System</v>
      </c>
      <c r="G1112" s="67" t="str">
        <v>Safety valve</v>
      </c>
      <c r="H1112" s="67" t="str">
        <v>Retention</v>
      </c>
      <c r="I1112" s="67" t="str">
        <v>Cash In completion milestone</v>
      </c>
      <c r="J1112" s="67" t="str">
        <v>BSKDGNGENGR07</v>
      </c>
      <c r="K1112" s="67" t="str">
        <v>BSKDGNGENGR07</v>
      </c>
      <c r="L1112" s="68">
        <v>46483</v>
      </c>
      <c r="M1112" s="68">
        <v>46483</v>
      </c>
      <c r="N1112" s="67" t="str">
        <v>Project Completion</v>
      </c>
      <c r="O1112" s="67" t="str">
        <v>Project Completion</v>
      </c>
    </row>
    <row r="1113">
      <c r="A1113" s="69" t="str">
        <v>Matched</v>
      </c>
      <c r="B1113" s="67" t="str">
        <v>Cash In</v>
      </c>
      <c r="C1113" s="67" t="str">
        <v>DEMO 220-66-11 kV G Cash in EGP</v>
      </c>
      <c r="D1113" s="67" t="str">
        <v>EGP</v>
      </c>
      <c r="E1113" s="67">
        <v>466</v>
      </c>
      <c r="F1113" s="67" t="str">
        <v>ELECTRICAL WORKS / Spare Parts / Fire Fighting System</v>
      </c>
      <c r="G1113" s="67" t="str">
        <v>Water level indicator</v>
      </c>
      <c r="H1113" s="67" t="str">
        <v>Advanced Payment</v>
      </c>
      <c r="I1113" s="67" t="str">
        <v>Cash In Advance Payment by currency</v>
      </c>
      <c r="J1113" s="67" t="str">
        <v>BSKDGNGENGR03</v>
      </c>
      <c r="K1113" s="67" t="str">
        <v>BSKDGNGENGR03</v>
      </c>
      <c r="L1113" s="68">
        <v>46026</v>
      </c>
      <c r="M1113" s="68">
        <v>46026</v>
      </c>
      <c r="N1113" s="67" t="str">
        <v>Advanced Payment Local</v>
      </c>
      <c r="O1113" s="67" t="str">
        <v>Advanced Payment Local</v>
      </c>
    </row>
    <row r="1114">
      <c r="A1114" s="69" t="str">
        <v>Matched</v>
      </c>
      <c r="B1114" s="67" t="str">
        <v>Cash In</v>
      </c>
      <c r="C1114" s="67" t="str">
        <v>DEMO 220-66-11 kV G Cash in EGP</v>
      </c>
      <c r="D1114" s="67" t="str">
        <v>EGP</v>
      </c>
      <c r="E1114" s="67">
        <v>467</v>
      </c>
      <c r="F1114" s="67" t="str">
        <v>ELECTRICAL WORKS / Spare Parts / Fire Fighting System</v>
      </c>
      <c r="G1114" s="67" t="str">
        <v>Water level indicator</v>
      </c>
      <c r="H1114" s="67" t="str">
        <v>Site Delivery EGP</v>
      </c>
      <c r="I1114" s="67" t="str">
        <v>Cash In delivery meaning match</v>
      </c>
      <c r="J1114" s="67" t="str">
        <v>BSPRELGENTL07</v>
      </c>
      <c r="K1114" s="67" t="str">
        <v>BSPRELGENTL07</v>
      </c>
      <c r="L1114" s="68">
        <v>46347</v>
      </c>
      <c r="M1114" s="68">
        <v>46347</v>
      </c>
      <c r="N1114" s="67" t="str">
        <v>Delivery to Site  - Complete Telecommunication System With All accessories and Spare Parts</v>
      </c>
      <c r="O1114" s="67" t="str">
        <v>Delivery to Site  - Complete Telecommunication System With All accessories and Spare Parts</v>
      </c>
    </row>
    <row r="1115">
      <c r="A1115" s="69" t="str">
        <v>Matched</v>
      </c>
      <c r="B1115" s="67" t="str">
        <v>Cash In</v>
      </c>
      <c r="C1115" s="67" t="str">
        <v>DEMO 220-66-11 kV G Cash in EGP</v>
      </c>
      <c r="D1115" s="67" t="str">
        <v>EGP</v>
      </c>
      <c r="E1115" s="67">
        <v>468</v>
      </c>
      <c r="F1115" s="67" t="str">
        <v>ELECTRICAL WORKS / Spare Parts / Fire Fighting System</v>
      </c>
      <c r="G1115" s="67" t="str">
        <v>Water level indicator</v>
      </c>
      <c r="H1115" s="67" t="str">
        <v>Retention</v>
      </c>
      <c r="I1115" s="67" t="str">
        <v>Cash In completion milestone</v>
      </c>
      <c r="J1115" s="67" t="str">
        <v>BSKDGNGENGR07</v>
      </c>
      <c r="K1115" s="67" t="str">
        <v>BSKDGNGENGR07</v>
      </c>
      <c r="L1115" s="68">
        <v>46483</v>
      </c>
      <c r="M1115" s="68">
        <v>46483</v>
      </c>
      <c r="N1115" s="67" t="str">
        <v>Project Completion</v>
      </c>
      <c r="O1115" s="67" t="str">
        <v>Project Completion</v>
      </c>
    </row>
    <row r="1116">
      <c r="A1116" s="69" t="str">
        <v>Matched</v>
      </c>
      <c r="B1116" s="67" t="str">
        <v>Cash In</v>
      </c>
      <c r="C1116" s="67" t="str">
        <v>DEMO 220-66-11 kV G Cash in EGP</v>
      </c>
      <c r="D1116" s="67" t="str">
        <v>EGP</v>
      </c>
      <c r="E1116" s="67">
        <v>470</v>
      </c>
      <c r="F1116" s="67" t="str">
        <v>ELECTRICAL WORKS / Spare Parts / Fire Fighting System</v>
      </c>
      <c r="G1116" s="67" t="str">
        <v>Set of gaskets, valves</v>
      </c>
      <c r="H1116" s="67" t="str">
        <v>Advanced Payment</v>
      </c>
      <c r="I1116" s="67" t="str">
        <v>Cash In Advance Payment by currency</v>
      </c>
      <c r="J1116" s="67" t="str">
        <v>BSKDGNGENGR03</v>
      </c>
      <c r="K1116" s="67" t="str">
        <v>BSKDGNGENGR03</v>
      </c>
      <c r="L1116" s="68">
        <v>46026</v>
      </c>
      <c r="M1116" s="68">
        <v>46026</v>
      </c>
      <c r="N1116" s="67" t="str">
        <v>Advanced Payment Local</v>
      </c>
      <c r="O1116" s="67" t="str">
        <v>Advanced Payment Local</v>
      </c>
    </row>
    <row r="1117">
      <c r="A1117" s="69" t="str">
        <v>Matched</v>
      </c>
      <c r="B1117" s="67" t="str">
        <v>Cash In</v>
      </c>
      <c r="C1117" s="67" t="str">
        <v>DEMO 220-66-11 kV G Cash in EGP</v>
      </c>
      <c r="D1117" s="67" t="str">
        <v>EGP</v>
      </c>
      <c r="E1117" s="67">
        <v>471</v>
      </c>
      <c r="F1117" s="67" t="str">
        <v>ELECTRICAL WORKS / Spare Parts / Fire Fighting System</v>
      </c>
      <c r="G1117" s="67" t="str">
        <v>Set of gaskets, valves</v>
      </c>
      <c r="H1117" s="67" t="str">
        <v>Site Delivery EGP</v>
      </c>
      <c r="I1117" s="67" t="str">
        <v>Cash In delivery meaning match</v>
      </c>
      <c r="J1117" s="67" t="str">
        <v>BSPRELGENTL07</v>
      </c>
      <c r="K1117" s="67" t="str">
        <v>BSPRELGENTL07</v>
      </c>
      <c r="L1117" s="68">
        <v>46347</v>
      </c>
      <c r="M1117" s="68">
        <v>46347</v>
      </c>
      <c r="N1117" s="67" t="str">
        <v>Delivery to Site  - Complete Telecommunication System With All accessories and Spare Parts</v>
      </c>
      <c r="O1117" s="67" t="str">
        <v>Delivery to Site  - Complete Telecommunication System With All accessories and Spare Parts</v>
      </c>
    </row>
    <row r="1118">
      <c r="A1118" s="69" t="str">
        <v>Matched</v>
      </c>
      <c r="B1118" s="67" t="str">
        <v>Cash In</v>
      </c>
      <c r="C1118" s="67" t="str">
        <v>DEMO 220-66-11 kV G Cash in EGP</v>
      </c>
      <c r="D1118" s="67" t="str">
        <v>EGP</v>
      </c>
      <c r="E1118" s="67">
        <v>472</v>
      </c>
      <c r="F1118" s="67" t="str">
        <v>ELECTRICAL WORKS / Spare Parts / Fire Fighting System</v>
      </c>
      <c r="G1118" s="67" t="str">
        <v>Set of gaskets, valves</v>
      </c>
      <c r="H1118" s="67" t="str">
        <v>Retention</v>
      </c>
      <c r="I1118" s="67" t="str">
        <v>Cash In completion milestone</v>
      </c>
      <c r="J1118" s="67" t="str">
        <v>BSKDGNGENGR07</v>
      </c>
      <c r="K1118" s="67" t="str">
        <v>BSKDGNGENGR07</v>
      </c>
      <c r="L1118" s="68">
        <v>46483</v>
      </c>
      <c r="M1118" s="68">
        <v>46483</v>
      </c>
      <c r="N1118" s="67" t="str">
        <v>Project Completion</v>
      </c>
      <c r="O1118" s="67" t="str">
        <v>Project Completion</v>
      </c>
    </row>
    <row r="1119">
      <c r="A1119" s="69" t="str">
        <v>Matched</v>
      </c>
      <c r="B1119" s="67" t="str">
        <v>Cash In</v>
      </c>
      <c r="C1119" s="67" t="str">
        <v>DEMO 220-66-11 kV G Cash in EGP</v>
      </c>
      <c r="D1119" s="67" t="str">
        <v>EGP</v>
      </c>
      <c r="E1119" s="67">
        <v>474</v>
      </c>
      <c r="F1119" s="67" t="str">
        <v>ELECTRICAL WORKS / Spare Parts / Fire Fighting System</v>
      </c>
      <c r="G1119" s="67" t="str">
        <v>Complete Compressor with motor</v>
      </c>
      <c r="H1119" s="67" t="str">
        <v>Advanced Payment</v>
      </c>
      <c r="I1119" s="67" t="str">
        <v>Cash In Advance Payment by currency</v>
      </c>
      <c r="J1119" s="67" t="str">
        <v>BSKDGNGENGR03</v>
      </c>
      <c r="K1119" s="67" t="str">
        <v>BSKDGNGENGR03</v>
      </c>
      <c r="L1119" s="68">
        <v>46026</v>
      </c>
      <c r="M1119" s="68">
        <v>46026</v>
      </c>
      <c r="N1119" s="67" t="str">
        <v>Advanced Payment Local</v>
      </c>
      <c r="O1119" s="67" t="str">
        <v>Advanced Payment Local</v>
      </c>
    </row>
    <row r="1120">
      <c r="A1120" s="69" t="str">
        <v>Matched</v>
      </c>
      <c r="B1120" s="67" t="str">
        <v>Cash In</v>
      </c>
      <c r="C1120" s="67" t="str">
        <v>DEMO 220-66-11 kV G Cash in EGP</v>
      </c>
      <c r="D1120" s="67" t="str">
        <v>EGP</v>
      </c>
      <c r="E1120" s="67">
        <v>475</v>
      </c>
      <c r="F1120" s="67" t="str">
        <v>ELECTRICAL WORKS / Spare Parts / Fire Fighting System</v>
      </c>
      <c r="G1120" s="67" t="str">
        <v>Complete Compressor with motor</v>
      </c>
      <c r="H1120" s="67" t="str">
        <v>Site Delivery EGP</v>
      </c>
      <c r="I1120" s="67" t="str">
        <v>Cash In delivery meaning match</v>
      </c>
      <c r="J1120" s="67" t="str">
        <v>BSPRELGENTL07</v>
      </c>
      <c r="K1120" s="67" t="str">
        <v>BSPRELGENTL07</v>
      </c>
      <c r="L1120" s="68">
        <v>46347</v>
      </c>
      <c r="M1120" s="68">
        <v>46347</v>
      </c>
      <c r="N1120" s="67" t="str">
        <v>Delivery to Site  - Complete Telecommunication System With All accessories and Spare Parts</v>
      </c>
      <c r="O1120" s="67" t="str">
        <v>Delivery to Site  - Complete Telecommunication System With All accessories and Spare Parts</v>
      </c>
    </row>
    <row r="1121">
      <c r="A1121" s="69" t="str">
        <v>Matched</v>
      </c>
      <c r="B1121" s="67" t="str">
        <v>Cash In</v>
      </c>
      <c r="C1121" s="67" t="str">
        <v>DEMO 220-66-11 kV G Cash in EGP</v>
      </c>
      <c r="D1121" s="67" t="str">
        <v>EGP</v>
      </c>
      <c r="E1121" s="67">
        <v>476</v>
      </c>
      <c r="F1121" s="67" t="str">
        <v>ELECTRICAL WORKS / Spare Parts / Fire Fighting System</v>
      </c>
      <c r="G1121" s="67" t="str">
        <v>Complete Compressor with motor</v>
      </c>
      <c r="H1121" s="67" t="str">
        <v>Retention</v>
      </c>
      <c r="I1121" s="67" t="str">
        <v>Cash In completion milestone</v>
      </c>
      <c r="J1121" s="67" t="str">
        <v>BSKDGNGENGR07</v>
      </c>
      <c r="K1121" s="67" t="str">
        <v>BSKDGNGENGR07</v>
      </c>
      <c r="L1121" s="68">
        <v>46483</v>
      </c>
      <c r="M1121" s="68">
        <v>46483</v>
      </c>
      <c r="N1121" s="67" t="str">
        <v>Project Completion</v>
      </c>
      <c r="O1121" s="67" t="str">
        <v>Project Completion</v>
      </c>
    </row>
    <row r="1122">
      <c r="A1122" s="69" t="str">
        <v>Matched</v>
      </c>
      <c r="B1122" s="67" t="str">
        <v>Cash In</v>
      </c>
      <c r="C1122" s="67" t="str">
        <v>DEMO 220-66-11 kV G Cash in EGP</v>
      </c>
      <c r="D1122" s="67" t="str">
        <v>EGP</v>
      </c>
      <c r="E1122" s="67">
        <v>478</v>
      </c>
      <c r="F1122" s="67" t="str">
        <v>ELECTRICAL WORKS / Spare Parts / Fire Fighting System</v>
      </c>
      <c r="G1122" s="67" t="str">
        <v>Complete Pump station with motor</v>
      </c>
      <c r="H1122" s="67" t="str">
        <v>Advanced Payment</v>
      </c>
      <c r="I1122" s="67" t="str">
        <v>Cash In Advance Payment by currency</v>
      </c>
      <c r="J1122" s="67" t="str">
        <v>BSKDGNGENGR03</v>
      </c>
      <c r="K1122" s="67" t="str">
        <v>BSKDGNGENGR03</v>
      </c>
      <c r="L1122" s="68">
        <v>46026</v>
      </c>
      <c r="M1122" s="68">
        <v>46026</v>
      </c>
      <c r="N1122" s="67" t="str">
        <v>Advanced Payment Local</v>
      </c>
      <c r="O1122" s="67" t="str">
        <v>Advanced Payment Local</v>
      </c>
    </row>
    <row r="1123">
      <c r="A1123" s="69" t="str">
        <v>Matched</v>
      </c>
      <c r="B1123" s="67" t="str">
        <v>Cash In</v>
      </c>
      <c r="C1123" s="67" t="str">
        <v>DEMO 220-66-11 kV G Cash in EGP</v>
      </c>
      <c r="D1123" s="67" t="str">
        <v>EGP</v>
      </c>
      <c r="E1123" s="67">
        <v>479</v>
      </c>
      <c r="F1123" s="67" t="str">
        <v>ELECTRICAL WORKS / Spare Parts / Fire Fighting System</v>
      </c>
      <c r="G1123" s="67" t="str">
        <v>Complete Pump station with motor</v>
      </c>
      <c r="H1123" s="67" t="str">
        <v>Site Delivery EGP</v>
      </c>
      <c r="I1123" s="67" t="str">
        <v>Cash In delivery meaning match</v>
      </c>
      <c r="J1123" s="67" t="str">
        <v>BSPRELGENTL07</v>
      </c>
      <c r="K1123" s="67" t="str">
        <v>BSPRELGENTL07</v>
      </c>
      <c r="L1123" s="68">
        <v>46347</v>
      </c>
      <c r="M1123" s="68">
        <v>46347</v>
      </c>
      <c r="N1123" s="67" t="str">
        <v>Delivery to Site  - Complete Telecommunication System With All accessories and Spare Parts</v>
      </c>
      <c r="O1123" s="67" t="str">
        <v>Delivery to Site  - Complete Telecommunication System With All accessories and Spare Parts</v>
      </c>
    </row>
    <row r="1124">
      <c r="A1124" s="69" t="str">
        <v>Matched</v>
      </c>
      <c r="B1124" s="67" t="str">
        <v>Cash In</v>
      </c>
      <c r="C1124" s="67" t="str">
        <v>DEMO 220-66-11 kV G Cash in EGP</v>
      </c>
      <c r="D1124" s="67" t="str">
        <v>EGP</v>
      </c>
      <c r="E1124" s="67">
        <v>480</v>
      </c>
      <c r="F1124" s="67" t="str">
        <v>ELECTRICAL WORKS / Spare Parts / Fire Fighting System</v>
      </c>
      <c r="G1124" s="67" t="str">
        <v>Complete Pump station with motor</v>
      </c>
      <c r="H1124" s="67" t="str">
        <v>Retention</v>
      </c>
      <c r="I1124" s="67" t="str">
        <v>Cash In completion milestone</v>
      </c>
      <c r="J1124" s="67" t="str">
        <v>BSKDGNGENGR07</v>
      </c>
      <c r="K1124" s="67" t="str">
        <v>BSKDGNGENGR07</v>
      </c>
      <c r="L1124" s="68">
        <v>46483</v>
      </c>
      <c r="M1124" s="68">
        <v>46483</v>
      </c>
      <c r="N1124" s="67" t="str">
        <v>Project Completion</v>
      </c>
      <c r="O1124" s="67" t="str">
        <v>Project Completion</v>
      </c>
    </row>
    <row r="1125">
      <c r="A1125" s="69" t="str">
        <v>Matched</v>
      </c>
      <c r="B1125" s="67" t="str">
        <v>Cash In</v>
      </c>
      <c r="C1125" s="67" t="str">
        <v>DEMO 220-66-11 kV G Cash in EGP</v>
      </c>
      <c r="D1125" s="67" t="str">
        <v>EGP</v>
      </c>
      <c r="E1125" s="67">
        <v>482</v>
      </c>
      <c r="F1125" s="67" t="str">
        <v>ELECTRICAL WORKS / Spare Parts / Fire Fighting System</v>
      </c>
      <c r="G1125" s="67" t="str">
        <v>Deluge valve</v>
      </c>
      <c r="H1125" s="67" t="str">
        <v>Advanced Payment</v>
      </c>
      <c r="I1125" s="67" t="str">
        <v>Cash In Advance Payment by currency</v>
      </c>
      <c r="J1125" s="67" t="str">
        <v>BSKDGNGENGR03</v>
      </c>
      <c r="K1125" s="67" t="str">
        <v>BSKDGNGENGR03</v>
      </c>
      <c r="L1125" s="68">
        <v>46026</v>
      </c>
      <c r="M1125" s="68">
        <v>46026</v>
      </c>
      <c r="N1125" s="67" t="str">
        <v>Advanced Payment Local</v>
      </c>
      <c r="O1125" s="67" t="str">
        <v>Advanced Payment Local</v>
      </c>
    </row>
    <row r="1126">
      <c r="A1126" s="69" t="str">
        <v>Matched</v>
      </c>
      <c r="B1126" s="67" t="str">
        <v>Cash In</v>
      </c>
      <c r="C1126" s="67" t="str">
        <v>DEMO 220-66-11 kV G Cash in EGP</v>
      </c>
      <c r="D1126" s="67" t="str">
        <v>EGP</v>
      </c>
      <c r="E1126" s="67">
        <v>483</v>
      </c>
      <c r="F1126" s="67" t="str">
        <v>ELECTRICAL WORKS / Spare Parts / Fire Fighting System</v>
      </c>
      <c r="G1126" s="67" t="str">
        <v>Deluge valve</v>
      </c>
      <c r="H1126" s="67" t="str">
        <v>Site Delivery EGP</v>
      </c>
      <c r="I1126" s="67" t="str">
        <v>Cash In delivery meaning match</v>
      </c>
      <c r="J1126" s="67" t="str">
        <v>BSPRELGENTL07</v>
      </c>
      <c r="K1126" s="67" t="str">
        <v>BSPRELGENTL07</v>
      </c>
      <c r="L1126" s="68">
        <v>46347</v>
      </c>
      <c r="M1126" s="68">
        <v>46347</v>
      </c>
      <c r="N1126" s="67" t="str">
        <v>Delivery to Site  - Complete Telecommunication System With All accessories and Spare Parts</v>
      </c>
      <c r="O1126" s="67" t="str">
        <v>Delivery to Site  - Complete Telecommunication System With All accessories and Spare Parts</v>
      </c>
    </row>
    <row r="1127">
      <c r="A1127" s="69" t="str">
        <v>Matched</v>
      </c>
      <c r="B1127" s="67" t="str">
        <v>Cash In</v>
      </c>
      <c r="C1127" s="67" t="str">
        <v>DEMO 220-66-11 kV G Cash in EGP</v>
      </c>
      <c r="D1127" s="67" t="str">
        <v>EGP</v>
      </c>
      <c r="E1127" s="67">
        <v>484</v>
      </c>
      <c r="F1127" s="67" t="str">
        <v>ELECTRICAL WORKS / Spare Parts / Fire Fighting System</v>
      </c>
      <c r="G1127" s="67" t="str">
        <v>Deluge valve</v>
      </c>
      <c r="H1127" s="67" t="str">
        <v>Retention</v>
      </c>
      <c r="I1127" s="67" t="str">
        <v>Cash In completion milestone</v>
      </c>
      <c r="J1127" s="67" t="str">
        <v>BSKDGNGENGR07</v>
      </c>
      <c r="K1127" s="67" t="str">
        <v>BSKDGNGENGR07</v>
      </c>
      <c r="L1127" s="68">
        <v>46483</v>
      </c>
      <c r="M1127" s="68">
        <v>46483</v>
      </c>
      <c r="N1127" s="67" t="str">
        <v>Project Completion</v>
      </c>
      <c r="O1127" s="67" t="str">
        <v>Project Completion</v>
      </c>
    </row>
    <row r="1128">
      <c r="A1128" s="69" t="str">
        <v>Matched</v>
      </c>
      <c r="B1128" s="67" t="str">
        <v>Cash In</v>
      </c>
      <c r="C1128" s="67" t="str">
        <v>DEMO 220-66-11 kV G Cash in EGP</v>
      </c>
      <c r="D1128" s="67" t="str">
        <v>EGP</v>
      </c>
      <c r="E1128" s="67">
        <v>486</v>
      </c>
      <c r="F1128" s="67" t="str">
        <v>ELECTRICAL WORKS / Spare Parts / Fire Fighting System</v>
      </c>
      <c r="G1128" s="67" t="str">
        <v>Set of valves (one of each type &amp; size)</v>
      </c>
      <c r="H1128" s="67" t="str">
        <v>Advanced Payment</v>
      </c>
      <c r="I1128" s="67" t="str">
        <v>Cash In Advance Payment by currency</v>
      </c>
      <c r="J1128" s="67" t="str">
        <v>BSKDGNGENGR03</v>
      </c>
      <c r="K1128" s="67" t="str">
        <v>BSKDGNGENGR03</v>
      </c>
      <c r="L1128" s="68">
        <v>46026</v>
      </c>
      <c r="M1128" s="68">
        <v>46026</v>
      </c>
      <c r="N1128" s="67" t="str">
        <v>Advanced Payment Local</v>
      </c>
      <c r="O1128" s="67" t="str">
        <v>Advanced Payment Local</v>
      </c>
    </row>
    <row r="1129">
      <c r="A1129" s="69" t="str">
        <v>Matched</v>
      </c>
      <c r="B1129" s="67" t="str">
        <v>Cash In</v>
      </c>
      <c r="C1129" s="67" t="str">
        <v>DEMO 220-66-11 kV G Cash in EGP</v>
      </c>
      <c r="D1129" s="67" t="str">
        <v>EGP</v>
      </c>
      <c r="E1129" s="67">
        <v>487</v>
      </c>
      <c r="F1129" s="67" t="str">
        <v>ELECTRICAL WORKS / Spare Parts / Fire Fighting System</v>
      </c>
      <c r="G1129" s="67" t="str">
        <v>Set of valves (one of each type &amp; size)</v>
      </c>
      <c r="H1129" s="67" t="str">
        <v>Site Delivery EGP</v>
      </c>
      <c r="I1129" s="67" t="str">
        <v>Cash In delivery meaning match</v>
      </c>
      <c r="J1129" s="67" t="str">
        <v>BSPRELGENTL07</v>
      </c>
      <c r="K1129" s="67" t="str">
        <v>BSPRELGENTL07</v>
      </c>
      <c r="L1129" s="68">
        <v>46347</v>
      </c>
      <c r="M1129" s="68">
        <v>46347</v>
      </c>
      <c r="N1129" s="67" t="str">
        <v>Delivery to Site  - Complete Telecommunication System With All accessories and Spare Parts</v>
      </c>
      <c r="O1129" s="67" t="str">
        <v>Delivery to Site  - Complete Telecommunication System With All accessories and Spare Parts</v>
      </c>
    </row>
    <row r="1130">
      <c r="A1130" s="69" t="str">
        <v>Matched</v>
      </c>
      <c r="B1130" s="67" t="str">
        <v>Cash In</v>
      </c>
      <c r="C1130" s="67" t="str">
        <v>DEMO 220-66-11 kV G Cash in EGP</v>
      </c>
      <c r="D1130" s="67" t="str">
        <v>EGP</v>
      </c>
      <c r="E1130" s="67">
        <v>488</v>
      </c>
      <c r="F1130" s="67" t="str">
        <v>ELECTRICAL WORKS / Spare Parts / Fire Fighting System</v>
      </c>
      <c r="G1130" s="67" t="str">
        <v>Set of valves (one of each type &amp; size)</v>
      </c>
      <c r="H1130" s="67" t="str">
        <v>Retention</v>
      </c>
      <c r="I1130" s="67" t="str">
        <v>Cash In completion milestone</v>
      </c>
      <c r="J1130" s="67" t="str">
        <v>BSKDGNGENGR07</v>
      </c>
      <c r="K1130" s="67" t="str">
        <v>BSKDGNGENGR07</v>
      </c>
      <c r="L1130" s="68">
        <v>46483</v>
      </c>
      <c r="M1130" s="68">
        <v>46483</v>
      </c>
      <c r="N1130" s="67" t="str">
        <v>Project Completion</v>
      </c>
      <c r="O1130" s="67" t="str">
        <v>Project Completion</v>
      </c>
    </row>
    <row r="1131">
      <c r="A1131" s="69" t="str">
        <v>Matched</v>
      </c>
      <c r="B1131" s="67" t="str">
        <v>Cash In</v>
      </c>
      <c r="C1131" s="67" t="str">
        <v>DEMO 220-66-11 kV G Cash in EGP</v>
      </c>
      <c r="D1131" s="67" t="str">
        <v>EGP</v>
      </c>
      <c r="E1131" s="67">
        <v>490</v>
      </c>
      <c r="F1131" s="67" t="str">
        <v>ELECTRICAL WORKS / Spare Parts / Fire Fighting System</v>
      </c>
      <c r="G1131" s="67" t="str">
        <v>Pressure switches (one of each type &amp; size)</v>
      </c>
      <c r="H1131" s="67" t="str">
        <v>Advanced Payment</v>
      </c>
      <c r="I1131" s="67" t="str">
        <v>Cash In Advance Payment by currency</v>
      </c>
      <c r="J1131" s="67" t="str">
        <v>BSKDGNGENGR03</v>
      </c>
      <c r="K1131" s="67" t="str">
        <v>BSKDGNGENGR03</v>
      </c>
      <c r="L1131" s="68">
        <v>46026</v>
      </c>
      <c r="M1131" s="68">
        <v>46026</v>
      </c>
      <c r="N1131" s="67" t="str">
        <v>Advanced Payment Local</v>
      </c>
      <c r="O1131" s="67" t="str">
        <v>Advanced Payment Local</v>
      </c>
    </row>
    <row r="1132">
      <c r="A1132" s="69" t="str">
        <v>Matched</v>
      </c>
      <c r="B1132" s="67" t="str">
        <v>Cash In</v>
      </c>
      <c r="C1132" s="67" t="str">
        <v>DEMO 220-66-11 kV G Cash in EGP</v>
      </c>
      <c r="D1132" s="67" t="str">
        <v>EGP</v>
      </c>
      <c r="E1132" s="67">
        <v>491</v>
      </c>
      <c r="F1132" s="67" t="str">
        <v>ELECTRICAL WORKS / Spare Parts / Fire Fighting System</v>
      </c>
      <c r="G1132" s="67" t="str">
        <v>Pressure switches (one of each type &amp; size)</v>
      </c>
      <c r="H1132" s="67" t="str">
        <v>Site Delivery EGP</v>
      </c>
      <c r="I1132" s="67" t="str">
        <v>Cash In delivery meaning match</v>
      </c>
      <c r="J1132" s="67" t="str">
        <v>BSPRELGENTL07</v>
      </c>
      <c r="K1132" s="67" t="str">
        <v>BSPRELGENTL07</v>
      </c>
      <c r="L1132" s="68">
        <v>46347</v>
      </c>
      <c r="M1132" s="68">
        <v>46347</v>
      </c>
      <c r="N1132" s="67" t="str">
        <v>Delivery to Site  - Complete Telecommunication System With All accessories and Spare Parts</v>
      </c>
      <c r="O1132" s="67" t="str">
        <v>Delivery to Site  - Complete Telecommunication System With All accessories and Spare Parts</v>
      </c>
    </row>
    <row r="1133">
      <c r="A1133" s="69" t="str">
        <v>Matched</v>
      </c>
      <c r="B1133" s="67" t="str">
        <v>Cash In</v>
      </c>
      <c r="C1133" s="67" t="str">
        <v>DEMO 220-66-11 kV G Cash in EGP</v>
      </c>
      <c r="D1133" s="67" t="str">
        <v>EGP</v>
      </c>
      <c r="E1133" s="67">
        <v>492</v>
      </c>
      <c r="F1133" s="67" t="str">
        <v>ELECTRICAL WORKS / Spare Parts / Fire Fighting System</v>
      </c>
      <c r="G1133" s="67" t="str">
        <v>Pressure switches (one of each type &amp; size)</v>
      </c>
      <c r="H1133" s="67" t="str">
        <v>Retention</v>
      </c>
      <c r="I1133" s="67" t="str">
        <v>Cash In completion milestone</v>
      </c>
      <c r="J1133" s="67" t="str">
        <v>BSKDGNGENGR07</v>
      </c>
      <c r="K1133" s="67" t="str">
        <v>BSKDGNGENGR07</v>
      </c>
      <c r="L1133" s="68">
        <v>46483</v>
      </c>
      <c r="M1133" s="68">
        <v>46483</v>
      </c>
      <c r="N1133" s="67" t="str">
        <v>Project Completion</v>
      </c>
      <c r="O1133" s="67" t="str">
        <v>Project Completion</v>
      </c>
    </row>
    <row r="1134">
      <c r="A1134" s="69" t="str">
        <v>Matched</v>
      </c>
      <c r="B1134" s="67" t="str">
        <v>Cash In</v>
      </c>
      <c r="C1134" s="67" t="str">
        <v>DEMO 220-66-11 kV G Cash in EGP</v>
      </c>
      <c r="D1134" s="67" t="str">
        <v>EGP</v>
      </c>
      <c r="E1134" s="67">
        <v>494</v>
      </c>
      <c r="F1134" s="67" t="str">
        <v>ELECTRICAL WORKS / Spare Parts / Fire Fighting System</v>
      </c>
      <c r="G1134" s="67" t="str">
        <v>Set of gaskets (one of each type &amp; size)</v>
      </c>
      <c r="H1134" s="67" t="str">
        <v>Advanced Payment</v>
      </c>
      <c r="I1134" s="67" t="str">
        <v>Cash In Advance Payment by currency</v>
      </c>
      <c r="J1134" s="67" t="str">
        <v>BSKDGNGENGR03</v>
      </c>
      <c r="K1134" s="67" t="str">
        <v>BSKDGNGENGR03</v>
      </c>
      <c r="L1134" s="68">
        <v>46026</v>
      </c>
      <c r="M1134" s="68">
        <v>46026</v>
      </c>
      <c r="N1134" s="67" t="str">
        <v>Advanced Payment Local</v>
      </c>
      <c r="O1134" s="67" t="str">
        <v>Advanced Payment Local</v>
      </c>
    </row>
    <row r="1135">
      <c r="A1135" s="69" t="str">
        <v>Matched</v>
      </c>
      <c r="B1135" s="67" t="str">
        <v>Cash In</v>
      </c>
      <c r="C1135" s="67" t="str">
        <v>DEMO 220-66-11 kV G Cash in EGP</v>
      </c>
      <c r="D1135" s="67" t="str">
        <v>EGP</v>
      </c>
      <c r="E1135" s="67">
        <v>495</v>
      </c>
      <c r="F1135" s="67" t="str">
        <v>ELECTRICAL WORKS / Spare Parts / Fire Fighting System</v>
      </c>
      <c r="G1135" s="67" t="str">
        <v>Set of gaskets (one of each type &amp; size)</v>
      </c>
      <c r="H1135" s="67" t="str">
        <v>Site Delivery EGP</v>
      </c>
      <c r="I1135" s="67" t="str">
        <v>Cash In delivery meaning match</v>
      </c>
      <c r="J1135" s="67" t="str">
        <v>BSPRELGENTL07</v>
      </c>
      <c r="K1135" s="67" t="str">
        <v>BSPRELGENTL07</v>
      </c>
      <c r="L1135" s="68">
        <v>46347</v>
      </c>
      <c r="M1135" s="68">
        <v>46347</v>
      </c>
      <c r="N1135" s="67" t="str">
        <v>Delivery to Site  - Complete Telecommunication System With All accessories and Spare Parts</v>
      </c>
      <c r="O1135" s="67" t="str">
        <v>Delivery to Site  - Complete Telecommunication System With All accessories and Spare Parts</v>
      </c>
    </row>
    <row r="1136">
      <c r="A1136" s="69" t="str">
        <v>Matched</v>
      </c>
      <c r="B1136" s="67" t="str">
        <v>Cash In</v>
      </c>
      <c r="C1136" s="67" t="str">
        <v>DEMO 220-66-11 kV G Cash in EGP</v>
      </c>
      <c r="D1136" s="67" t="str">
        <v>EGP</v>
      </c>
      <c r="E1136" s="67">
        <v>496</v>
      </c>
      <c r="F1136" s="67" t="str">
        <v>ELECTRICAL WORKS / Spare Parts / Fire Fighting System</v>
      </c>
      <c r="G1136" s="67" t="str">
        <v>Set of gaskets (one of each type &amp; size)</v>
      </c>
      <c r="H1136" s="67" t="str">
        <v>Retention</v>
      </c>
      <c r="I1136" s="67" t="str">
        <v>Cash In completion milestone</v>
      </c>
      <c r="J1136" s="67" t="str">
        <v>BSKDGNGENGR07</v>
      </c>
      <c r="K1136" s="67" t="str">
        <v>BSKDGNGENGR07</v>
      </c>
      <c r="L1136" s="68">
        <v>46483</v>
      </c>
      <c r="M1136" s="68">
        <v>46483</v>
      </c>
      <c r="N1136" s="67" t="str">
        <v>Project Completion</v>
      </c>
      <c r="O1136" s="67" t="str">
        <v>Project Completion</v>
      </c>
    </row>
    <row r="1137">
      <c r="A1137" s="69" t="str">
        <v>Matched</v>
      </c>
      <c r="B1137" s="67" t="str">
        <v>Cash In</v>
      </c>
      <c r="C1137" s="67" t="str">
        <v>DEMO 220-66-11 kV G Cash in EGP</v>
      </c>
      <c r="D1137" s="67" t="str">
        <v>EGP</v>
      </c>
      <c r="E1137" s="67">
        <v>498</v>
      </c>
      <c r="F1137" s="67" t="str">
        <v>ELECTRICAL WORKS / Spare Parts / Fire Fighting System</v>
      </c>
      <c r="G1137" s="67" t="str">
        <v>Detectors (melting nozzle)</v>
      </c>
      <c r="H1137" s="67" t="str">
        <v>Advanced Payment</v>
      </c>
      <c r="I1137" s="67" t="str">
        <v>Cash In Advance Payment by currency</v>
      </c>
      <c r="J1137" s="67" t="str">
        <v>BSKDGNGENGR03</v>
      </c>
      <c r="K1137" s="67" t="str">
        <v>BSKDGNGENGR03</v>
      </c>
      <c r="L1137" s="68">
        <v>46026</v>
      </c>
      <c r="M1137" s="68">
        <v>46026</v>
      </c>
      <c r="N1137" s="67" t="str">
        <v>Advanced Payment Local</v>
      </c>
      <c r="O1137" s="67" t="str">
        <v>Advanced Payment Local</v>
      </c>
    </row>
    <row r="1138">
      <c r="A1138" s="69" t="str">
        <v>Matched</v>
      </c>
      <c r="B1138" s="67" t="str">
        <v>Cash In</v>
      </c>
      <c r="C1138" s="67" t="str">
        <v>DEMO 220-66-11 kV G Cash in EGP</v>
      </c>
      <c r="D1138" s="67" t="str">
        <v>EGP</v>
      </c>
      <c r="E1138" s="67">
        <v>499</v>
      </c>
      <c r="F1138" s="67" t="str">
        <v>ELECTRICAL WORKS / Spare Parts / Fire Fighting System</v>
      </c>
      <c r="G1138" s="67" t="str">
        <v>Detectors (melting nozzle)</v>
      </c>
      <c r="H1138" s="67" t="str">
        <v>Site Delivery EGP</v>
      </c>
      <c r="I1138" s="67" t="str">
        <v>Cash In delivery meaning match</v>
      </c>
      <c r="J1138" s="67" t="str">
        <v>BSPRELGENTL07</v>
      </c>
      <c r="K1138" s="67" t="str">
        <v>BSPRELGENTL07</v>
      </c>
      <c r="L1138" s="68">
        <v>46347</v>
      </c>
      <c r="M1138" s="68">
        <v>46347</v>
      </c>
      <c r="N1138" s="67" t="str">
        <v>Delivery to Site  - Complete Telecommunication System With All accessories and Spare Parts</v>
      </c>
      <c r="O1138" s="67" t="str">
        <v>Delivery to Site  - Complete Telecommunication System With All accessories and Spare Parts</v>
      </c>
    </row>
    <row r="1139">
      <c r="A1139" s="69" t="str">
        <v>Matched</v>
      </c>
      <c r="B1139" s="67" t="str">
        <v>Cash In</v>
      </c>
      <c r="C1139" s="67" t="str">
        <v>DEMO 220-66-11 kV G Cash in EGP</v>
      </c>
      <c r="D1139" s="67" t="str">
        <v>EGP</v>
      </c>
      <c r="E1139" s="67">
        <v>500</v>
      </c>
      <c r="F1139" s="67" t="str">
        <v>ELECTRICAL WORKS / Spare Parts / Fire Fighting System</v>
      </c>
      <c r="G1139" s="67" t="str">
        <v>Detectors (melting nozzle)</v>
      </c>
      <c r="H1139" s="67" t="str">
        <v>Retention</v>
      </c>
      <c r="I1139" s="67" t="str">
        <v>Cash In completion milestone</v>
      </c>
      <c r="J1139" s="67" t="str">
        <v>BSKDGNGENGR07</v>
      </c>
      <c r="K1139" s="67" t="str">
        <v>BSKDGNGENGR07</v>
      </c>
      <c r="L1139" s="68">
        <v>46483</v>
      </c>
      <c r="M1139" s="68">
        <v>46483</v>
      </c>
      <c r="N1139" s="67" t="str">
        <v>Project Completion</v>
      </c>
      <c r="O1139" s="67" t="str">
        <v>Project Completion</v>
      </c>
    </row>
    <row r="1140">
      <c r="A1140" s="69" t="str">
        <v>Matched</v>
      </c>
      <c r="B1140" s="67" t="str">
        <v>Cash In</v>
      </c>
      <c r="C1140" s="67" t="str">
        <v>DEMO 220-66-11 kV G Cash in EGP</v>
      </c>
      <c r="D1140" s="67" t="str">
        <v>EGP</v>
      </c>
      <c r="E1140" s="67">
        <v>502</v>
      </c>
      <c r="F1140" s="67" t="str">
        <v>ELECTRICAL WORKS / Spare Parts / Fire Fighting System</v>
      </c>
      <c r="G1140" s="67" t="str">
        <v>Detectors (electric)</v>
      </c>
      <c r="H1140" s="67" t="str">
        <v>Advanced Payment</v>
      </c>
      <c r="I1140" s="67" t="str">
        <v>Cash In Advance Payment by currency</v>
      </c>
      <c r="J1140" s="67" t="str">
        <v>BSKDGNGENGR03</v>
      </c>
      <c r="K1140" s="67" t="str">
        <v>BSKDGNGENGR03</v>
      </c>
      <c r="L1140" s="68">
        <v>46026</v>
      </c>
      <c r="M1140" s="68">
        <v>46026</v>
      </c>
      <c r="N1140" s="67" t="str">
        <v>Advanced Payment Local</v>
      </c>
      <c r="O1140" s="67" t="str">
        <v>Advanced Payment Local</v>
      </c>
    </row>
    <row r="1141">
      <c r="A1141" s="71" t="str">
        <v>Blank - Needs Review</v>
      </c>
      <c r="B1141" s="67" t="str">
        <v>Cash In</v>
      </c>
      <c r="C1141" s="67" t="str">
        <v>DEMO 220-66-11 kV G Cash in EGP</v>
      </c>
      <c r="D1141" s="67" t="str">
        <v>EGP</v>
      </c>
      <c r="E1141" s="67">
        <v>503</v>
      </c>
      <c r="F1141" s="67" t="str">
        <v>ELECTRICAL WORKS / Spare Parts / Fire Fighting System</v>
      </c>
      <c r="G1141" s="67" t="str">
        <v>Detectors (electric)</v>
      </c>
      <c r="H1141" s="67" t="str">
        <v>Site Delivery EGP</v>
      </c>
      <c r="I1141" s="67" t="str">
        <v>No confident rule match</v>
      </c>
      <c r="J1141" s="67" t="str">
        <v/>
      </c>
      <c r="K1141" s="67" t="str">
        <v/>
      </c>
      <c r="L1141" s="68" t="str">
        <v/>
      </c>
      <c r="M1141" s="68" t="str">
        <v/>
      </c>
      <c r="N1141" s="67" t="str">
        <v/>
      </c>
      <c r="O1141" s="67" t="str">
        <v/>
      </c>
    </row>
    <row r="1142">
      <c r="A1142" s="69" t="str">
        <v>Matched</v>
      </c>
      <c r="B1142" s="67" t="str">
        <v>Cash In</v>
      </c>
      <c r="C1142" s="67" t="str">
        <v>DEMO 220-66-11 kV G Cash in EGP</v>
      </c>
      <c r="D1142" s="67" t="str">
        <v>EGP</v>
      </c>
      <c r="E1142" s="67">
        <v>504</v>
      </c>
      <c r="F1142" s="67" t="str">
        <v>ELECTRICAL WORKS / Spare Parts / Fire Fighting System</v>
      </c>
      <c r="G1142" s="67" t="str">
        <v>Detectors (electric)</v>
      </c>
      <c r="H1142" s="67" t="str">
        <v>Retention</v>
      </c>
      <c r="I1142" s="67" t="str">
        <v>Cash In completion milestone</v>
      </c>
      <c r="J1142" s="67" t="str">
        <v>BSKDGNGENGR07</v>
      </c>
      <c r="K1142" s="67" t="str">
        <v>BSKDGNGENGR07</v>
      </c>
      <c r="L1142" s="68">
        <v>46483</v>
      </c>
      <c r="M1142" s="68">
        <v>46483</v>
      </c>
      <c r="N1142" s="67" t="str">
        <v>Project Completion</v>
      </c>
      <c r="O1142" s="67" t="str">
        <v>Project Completion</v>
      </c>
    </row>
    <row r="1143">
      <c r="A1143" s="69" t="str">
        <v>Matched</v>
      </c>
      <c r="B1143" s="67" t="str">
        <v>Cash In</v>
      </c>
      <c r="C1143" s="67" t="str">
        <v>DEMO 220-66-11 kV G Cash in EGP</v>
      </c>
      <c r="D1143" s="67" t="str">
        <v>EGP</v>
      </c>
      <c r="E1143" s="67">
        <v>506</v>
      </c>
      <c r="F1143" s="67" t="str">
        <v>ELECTRICAL WORKS / Spare Parts / Fire Fighting System</v>
      </c>
      <c r="G1143" s="67" t="str">
        <v>Nozzles of each type</v>
      </c>
      <c r="H1143" s="67" t="str">
        <v>Advanced Payment</v>
      </c>
      <c r="I1143" s="67" t="str">
        <v>Cash In Advance Payment by currency</v>
      </c>
      <c r="J1143" s="67" t="str">
        <v>BSKDGNGENGR03</v>
      </c>
      <c r="K1143" s="67" t="str">
        <v>BSKDGNGENGR03</v>
      </c>
      <c r="L1143" s="68">
        <v>46026</v>
      </c>
      <c r="M1143" s="68">
        <v>46026</v>
      </c>
      <c r="N1143" s="67" t="str">
        <v>Advanced Payment Local</v>
      </c>
      <c r="O1143" s="67" t="str">
        <v>Advanced Payment Local</v>
      </c>
    </row>
    <row r="1144">
      <c r="A1144" s="69" t="str">
        <v>Matched</v>
      </c>
      <c r="B1144" s="67" t="str">
        <v>Cash In</v>
      </c>
      <c r="C1144" s="67" t="str">
        <v>DEMO 220-66-11 kV G Cash in EGP</v>
      </c>
      <c r="D1144" s="67" t="str">
        <v>EGP</v>
      </c>
      <c r="E1144" s="67">
        <v>507</v>
      </c>
      <c r="F1144" s="67" t="str">
        <v>ELECTRICAL WORKS / Spare Parts / Fire Fighting System</v>
      </c>
      <c r="G1144" s="67" t="str">
        <v>Nozzles of each type</v>
      </c>
      <c r="H1144" s="67" t="str">
        <v>Site Delivery EGP</v>
      </c>
      <c r="I1144" s="67" t="str">
        <v>Cash In delivery meaning match</v>
      </c>
      <c r="J1144" s="67" t="str">
        <v>BSPRELGENTL07</v>
      </c>
      <c r="K1144" s="67" t="str">
        <v>BSPRELGENTL07</v>
      </c>
      <c r="L1144" s="68">
        <v>46347</v>
      </c>
      <c r="M1144" s="68">
        <v>46347</v>
      </c>
      <c r="N1144" s="67" t="str">
        <v>Delivery to Site  - Complete Telecommunication System With All accessories and Spare Parts</v>
      </c>
      <c r="O1144" s="67" t="str">
        <v>Delivery to Site  - Complete Telecommunication System With All accessories and Spare Parts</v>
      </c>
    </row>
    <row r="1145">
      <c r="A1145" s="69" t="str">
        <v>Matched</v>
      </c>
      <c r="B1145" s="67" t="str">
        <v>Cash In</v>
      </c>
      <c r="C1145" s="67" t="str">
        <v>DEMO 220-66-11 kV G Cash in EGP</v>
      </c>
      <c r="D1145" s="67" t="str">
        <v>EGP</v>
      </c>
      <c r="E1145" s="67">
        <v>508</v>
      </c>
      <c r="F1145" s="67" t="str">
        <v>ELECTRICAL WORKS / Spare Parts / Fire Fighting System</v>
      </c>
      <c r="G1145" s="67" t="str">
        <v>Nozzles of each type</v>
      </c>
      <c r="H1145" s="67" t="str">
        <v>Retention</v>
      </c>
      <c r="I1145" s="67" t="str">
        <v>Cash In completion milestone</v>
      </c>
      <c r="J1145" s="67" t="str">
        <v>BSKDGNGENGR07</v>
      </c>
      <c r="K1145" s="67" t="str">
        <v>BSKDGNGENGR07</v>
      </c>
      <c r="L1145" s="68">
        <v>46483</v>
      </c>
      <c r="M1145" s="68">
        <v>46483</v>
      </c>
      <c r="N1145" s="67" t="str">
        <v>Project Completion</v>
      </c>
      <c r="O1145" s="67" t="str">
        <v>Project Completion</v>
      </c>
    </row>
    <row r="1146">
      <c r="A1146" s="69" t="str">
        <v>Matched</v>
      </c>
      <c r="B1146" s="67" t="str">
        <v>Cash In</v>
      </c>
      <c r="C1146" s="67" t="str">
        <v>DEMO 220-66-11 kV G Cash in EGP</v>
      </c>
      <c r="D1146" s="67" t="str">
        <v>EGP</v>
      </c>
      <c r="E1146" s="67">
        <v>510</v>
      </c>
      <c r="F1146" s="67" t="str">
        <v>ELECTRICAL WORKS / Spare Parts / Fire Fighting System</v>
      </c>
      <c r="G1146" s="67" t="str">
        <v>Pressure gauge</v>
      </c>
      <c r="H1146" s="67" t="str">
        <v>Advanced Payment</v>
      </c>
      <c r="I1146" s="67" t="str">
        <v>Cash In Advance Payment by currency</v>
      </c>
      <c r="J1146" s="67" t="str">
        <v>BSKDGNGENGR03</v>
      </c>
      <c r="K1146" s="67" t="str">
        <v>BSKDGNGENGR03</v>
      </c>
      <c r="L1146" s="68">
        <v>46026</v>
      </c>
      <c r="M1146" s="68">
        <v>46026</v>
      </c>
      <c r="N1146" s="67" t="str">
        <v>Advanced Payment Local</v>
      </c>
      <c r="O1146" s="67" t="str">
        <v>Advanced Payment Local</v>
      </c>
    </row>
    <row r="1147">
      <c r="A1147" s="69" t="str">
        <v>Matched</v>
      </c>
      <c r="B1147" s="67" t="str">
        <v>Cash In</v>
      </c>
      <c r="C1147" s="67" t="str">
        <v>DEMO 220-66-11 kV G Cash in EGP</v>
      </c>
      <c r="D1147" s="67" t="str">
        <v>EGP</v>
      </c>
      <c r="E1147" s="67">
        <v>511</v>
      </c>
      <c r="F1147" s="67" t="str">
        <v>ELECTRICAL WORKS / Spare Parts / Fire Fighting System</v>
      </c>
      <c r="G1147" s="67" t="str">
        <v>Pressure gauge</v>
      </c>
      <c r="H1147" s="67" t="str">
        <v>Site Delivery EGP</v>
      </c>
      <c r="I1147" s="67" t="str">
        <v>Cash In delivery meaning match</v>
      </c>
      <c r="J1147" s="67" t="str">
        <v>BSPRELGENTL07</v>
      </c>
      <c r="K1147" s="67" t="str">
        <v>BSPRELGENTL07</v>
      </c>
      <c r="L1147" s="68">
        <v>46347</v>
      </c>
      <c r="M1147" s="68">
        <v>46347</v>
      </c>
      <c r="N1147" s="67" t="str">
        <v>Delivery to Site  - Complete Telecommunication System With All accessories and Spare Parts</v>
      </c>
      <c r="O1147" s="67" t="str">
        <v>Delivery to Site  - Complete Telecommunication System With All accessories and Spare Parts</v>
      </c>
    </row>
    <row r="1148">
      <c r="A1148" s="69" t="str">
        <v>Matched</v>
      </c>
      <c r="B1148" s="67" t="str">
        <v>Cash In</v>
      </c>
      <c r="C1148" s="67" t="str">
        <v>DEMO 220-66-11 kV G Cash in EGP</v>
      </c>
      <c r="D1148" s="67" t="str">
        <v>EGP</v>
      </c>
      <c r="E1148" s="67">
        <v>512</v>
      </c>
      <c r="F1148" s="67" t="str">
        <v>ELECTRICAL WORKS / Spare Parts / Fire Fighting System</v>
      </c>
      <c r="G1148" s="67" t="str">
        <v>Pressure gauge</v>
      </c>
      <c r="H1148" s="67" t="str">
        <v>Retention</v>
      </c>
      <c r="I1148" s="67" t="str">
        <v>Cash In completion milestone</v>
      </c>
      <c r="J1148" s="67" t="str">
        <v>BSKDGNGENGR07</v>
      </c>
      <c r="K1148" s="67" t="str">
        <v>BSKDGNGENGR07</v>
      </c>
      <c r="L1148" s="68">
        <v>46483</v>
      </c>
      <c r="M1148" s="68">
        <v>46483</v>
      </c>
      <c r="N1148" s="67" t="str">
        <v>Project Completion</v>
      </c>
      <c r="O1148" s="67" t="str">
        <v>Project Completion</v>
      </c>
    </row>
    <row r="1149">
      <c r="A1149" s="69" t="str">
        <v>Matched</v>
      </c>
      <c r="B1149" s="67" t="str">
        <v>Cash In</v>
      </c>
      <c r="C1149" s="67" t="str">
        <v>DEMO 220-66-11 kV G Cash in EGP</v>
      </c>
      <c r="D1149" s="67" t="str">
        <v>EGP</v>
      </c>
      <c r="E1149" s="67">
        <v>514</v>
      </c>
      <c r="F1149" s="67" t="str">
        <v>ELECTRICAL WORKS / Spare Parts / Fire Fighting System</v>
      </c>
      <c r="G1149" s="67" t="str">
        <v>Safety valve</v>
      </c>
      <c r="H1149" s="67" t="str">
        <v>Advanced Payment</v>
      </c>
      <c r="I1149" s="67" t="str">
        <v>Cash In Advance Payment by currency</v>
      </c>
      <c r="J1149" s="67" t="str">
        <v>BSKDGNGENGR03</v>
      </c>
      <c r="K1149" s="67" t="str">
        <v>BSKDGNGENGR03</v>
      </c>
      <c r="L1149" s="68">
        <v>46026</v>
      </c>
      <c r="M1149" s="68">
        <v>46026</v>
      </c>
      <c r="N1149" s="67" t="str">
        <v>Advanced Payment Local</v>
      </c>
      <c r="O1149" s="67" t="str">
        <v>Advanced Payment Local</v>
      </c>
    </row>
    <row r="1150">
      <c r="A1150" s="69" t="str">
        <v>Matched</v>
      </c>
      <c r="B1150" s="67" t="str">
        <v>Cash In</v>
      </c>
      <c r="C1150" s="67" t="str">
        <v>DEMO 220-66-11 kV G Cash in EGP</v>
      </c>
      <c r="D1150" s="67" t="str">
        <v>EGP</v>
      </c>
      <c r="E1150" s="67">
        <v>515</v>
      </c>
      <c r="F1150" s="67" t="str">
        <v>ELECTRICAL WORKS / Spare Parts / Fire Fighting System</v>
      </c>
      <c r="G1150" s="67" t="str">
        <v>Safety valve</v>
      </c>
      <c r="H1150" s="67" t="str">
        <v>Site Delivery EGP</v>
      </c>
      <c r="I1150" s="67" t="str">
        <v>Cash In delivery meaning match</v>
      </c>
      <c r="J1150" s="67" t="str">
        <v>BSPRELGENTL07</v>
      </c>
      <c r="K1150" s="67" t="str">
        <v>BSPRELGENTL07</v>
      </c>
      <c r="L1150" s="68">
        <v>46347</v>
      </c>
      <c r="M1150" s="68">
        <v>46347</v>
      </c>
      <c r="N1150" s="67" t="str">
        <v>Delivery to Site  - Complete Telecommunication System With All accessories and Spare Parts</v>
      </c>
      <c r="O1150" s="67" t="str">
        <v>Delivery to Site  - Complete Telecommunication System With All accessories and Spare Parts</v>
      </c>
    </row>
    <row r="1151">
      <c r="A1151" s="69" t="str">
        <v>Matched</v>
      </c>
      <c r="B1151" s="67" t="str">
        <v>Cash In</v>
      </c>
      <c r="C1151" s="67" t="str">
        <v>DEMO 220-66-11 kV G Cash in EGP</v>
      </c>
      <c r="D1151" s="67" t="str">
        <v>EGP</v>
      </c>
      <c r="E1151" s="67">
        <v>516</v>
      </c>
      <c r="F1151" s="67" t="str">
        <v>ELECTRICAL WORKS / Spare Parts / Fire Fighting System</v>
      </c>
      <c r="G1151" s="67" t="str">
        <v>Safety valve</v>
      </c>
      <c r="H1151" s="67" t="str">
        <v>Retention</v>
      </c>
      <c r="I1151" s="67" t="str">
        <v>Cash In completion milestone</v>
      </c>
      <c r="J1151" s="67" t="str">
        <v>BSKDGNGENGR07</v>
      </c>
      <c r="K1151" s="67" t="str">
        <v>BSKDGNGENGR07</v>
      </c>
      <c r="L1151" s="68">
        <v>46483</v>
      </c>
      <c r="M1151" s="68">
        <v>46483</v>
      </c>
      <c r="N1151" s="67" t="str">
        <v>Project Completion</v>
      </c>
      <c r="O1151" s="67" t="str">
        <v>Project Completion</v>
      </c>
    </row>
    <row r="1152">
      <c r="A1152" s="69" t="str">
        <v>Matched</v>
      </c>
      <c r="B1152" s="67" t="str">
        <v>Cash In</v>
      </c>
      <c r="C1152" s="67" t="str">
        <v>DEMO 220-66-11 kV G Cash in EGP</v>
      </c>
      <c r="D1152" s="67" t="str">
        <v>EGP</v>
      </c>
      <c r="E1152" s="67">
        <v>518</v>
      </c>
      <c r="F1152" s="67" t="str">
        <v>ELECTRICAL WORKS / Spare Parts / Fire Fighting System</v>
      </c>
      <c r="G1152" s="67" t="str">
        <v>Water level indicator</v>
      </c>
      <c r="H1152" s="67" t="str">
        <v>Advanced Payment</v>
      </c>
      <c r="I1152" s="67" t="str">
        <v>Cash In Advance Payment by currency</v>
      </c>
      <c r="J1152" s="67" t="str">
        <v>BSKDGNGENGR03</v>
      </c>
      <c r="K1152" s="67" t="str">
        <v>BSKDGNGENGR03</v>
      </c>
      <c r="L1152" s="68">
        <v>46026</v>
      </c>
      <c r="M1152" s="68">
        <v>46026</v>
      </c>
      <c r="N1152" s="67" t="str">
        <v>Advanced Payment Local</v>
      </c>
      <c r="O1152" s="67" t="str">
        <v>Advanced Payment Local</v>
      </c>
    </row>
    <row r="1153">
      <c r="A1153" s="69" t="str">
        <v>Matched</v>
      </c>
      <c r="B1153" s="67" t="str">
        <v>Cash In</v>
      </c>
      <c r="C1153" s="67" t="str">
        <v>DEMO 220-66-11 kV G Cash in EGP</v>
      </c>
      <c r="D1153" s="67" t="str">
        <v>EGP</v>
      </c>
      <c r="E1153" s="67">
        <v>519</v>
      </c>
      <c r="F1153" s="67" t="str">
        <v>ELECTRICAL WORKS / Spare Parts / Fire Fighting System</v>
      </c>
      <c r="G1153" s="67" t="str">
        <v>Water level indicator</v>
      </c>
      <c r="H1153" s="67" t="str">
        <v>Site Delivery EGP</v>
      </c>
      <c r="I1153" s="67" t="str">
        <v>Cash In delivery meaning match</v>
      </c>
      <c r="J1153" s="67" t="str">
        <v>BSPRELGENTL07</v>
      </c>
      <c r="K1153" s="67" t="str">
        <v>BSPRELGENTL07</v>
      </c>
      <c r="L1153" s="68">
        <v>46347</v>
      </c>
      <c r="M1153" s="68">
        <v>46347</v>
      </c>
      <c r="N1153" s="67" t="str">
        <v>Delivery to Site  - Complete Telecommunication System With All accessories and Spare Parts</v>
      </c>
      <c r="O1153" s="67" t="str">
        <v>Delivery to Site  - Complete Telecommunication System With All accessories and Spare Parts</v>
      </c>
    </row>
    <row r="1154">
      <c r="A1154" s="69" t="str">
        <v>Matched</v>
      </c>
      <c r="B1154" s="67" t="str">
        <v>Cash In</v>
      </c>
      <c r="C1154" s="67" t="str">
        <v>DEMO 220-66-11 kV G Cash in EGP</v>
      </c>
      <c r="D1154" s="67" t="str">
        <v>EGP</v>
      </c>
      <c r="E1154" s="67">
        <v>520</v>
      </c>
      <c r="F1154" s="67" t="str">
        <v>ELECTRICAL WORKS / Spare Parts / Fire Fighting System</v>
      </c>
      <c r="G1154" s="67" t="str">
        <v>Water level indicator</v>
      </c>
      <c r="H1154" s="67" t="str">
        <v>Retention</v>
      </c>
      <c r="I1154" s="67" t="str">
        <v>Cash In completion milestone</v>
      </c>
      <c r="J1154" s="67" t="str">
        <v>BSKDGNGENGR07</v>
      </c>
      <c r="K1154" s="67" t="str">
        <v>BSKDGNGENGR07</v>
      </c>
      <c r="L1154" s="68">
        <v>46483</v>
      </c>
      <c r="M1154" s="68">
        <v>46483</v>
      </c>
      <c r="N1154" s="67" t="str">
        <v>Project Completion</v>
      </c>
      <c r="O1154" s="67" t="str">
        <v>Project Completion</v>
      </c>
    </row>
    <row r="1155">
      <c r="A1155" s="69" t="str">
        <v>Matched</v>
      </c>
      <c r="B1155" s="67" t="str">
        <v>Cash In</v>
      </c>
      <c r="C1155" s="67" t="str">
        <v>DEMO 220-66-11 kV G Cash in EGP</v>
      </c>
      <c r="D1155" s="67" t="str">
        <v>EGP</v>
      </c>
      <c r="E1155" s="67">
        <v>522</v>
      </c>
      <c r="F1155" s="67" t="str">
        <v>ELECTRICAL WORKS / Spare Parts / Fire Fighting System</v>
      </c>
      <c r="G1155" s="67" t="str">
        <v>Set of gaskets, valves</v>
      </c>
      <c r="H1155" s="67" t="str">
        <v>Advanced Payment</v>
      </c>
      <c r="I1155" s="67" t="str">
        <v>Cash In Advance Payment by currency</v>
      </c>
      <c r="J1155" s="67" t="str">
        <v>BSKDGNGENGR03</v>
      </c>
      <c r="K1155" s="67" t="str">
        <v>BSKDGNGENGR03</v>
      </c>
      <c r="L1155" s="68">
        <v>46026</v>
      </c>
      <c r="M1155" s="68">
        <v>46026</v>
      </c>
      <c r="N1155" s="67" t="str">
        <v>Advanced Payment Local</v>
      </c>
      <c r="O1155" s="67" t="str">
        <v>Advanced Payment Local</v>
      </c>
    </row>
    <row r="1156">
      <c r="A1156" s="69" t="str">
        <v>Matched</v>
      </c>
      <c r="B1156" s="67" t="str">
        <v>Cash In</v>
      </c>
      <c r="C1156" s="67" t="str">
        <v>DEMO 220-66-11 kV G Cash in EGP</v>
      </c>
      <c r="D1156" s="67" t="str">
        <v>EGP</v>
      </c>
      <c r="E1156" s="67">
        <v>523</v>
      </c>
      <c r="F1156" s="67" t="str">
        <v>ELECTRICAL WORKS / Spare Parts / Fire Fighting System</v>
      </c>
      <c r="G1156" s="67" t="str">
        <v>Set of gaskets, valves</v>
      </c>
      <c r="H1156" s="67" t="str">
        <v>Site Delivery EGP</v>
      </c>
      <c r="I1156" s="67" t="str">
        <v>Cash In delivery meaning match</v>
      </c>
      <c r="J1156" s="67" t="str">
        <v>BSPRELGENTL07</v>
      </c>
      <c r="K1156" s="67" t="str">
        <v>BSPRELGENTL07</v>
      </c>
      <c r="L1156" s="68">
        <v>46347</v>
      </c>
      <c r="M1156" s="68">
        <v>46347</v>
      </c>
      <c r="N1156" s="67" t="str">
        <v>Delivery to Site  - Complete Telecommunication System With All accessories and Spare Parts</v>
      </c>
      <c r="O1156" s="67" t="str">
        <v>Delivery to Site  - Complete Telecommunication System With All accessories and Spare Parts</v>
      </c>
    </row>
    <row r="1157">
      <c r="A1157" s="69" t="str">
        <v>Matched</v>
      </c>
      <c r="B1157" s="67" t="str">
        <v>Cash In</v>
      </c>
      <c r="C1157" s="67" t="str">
        <v>DEMO 220-66-11 kV G Cash in EGP</v>
      </c>
      <c r="D1157" s="67" t="str">
        <v>EGP</v>
      </c>
      <c r="E1157" s="67">
        <v>524</v>
      </c>
      <c r="F1157" s="67" t="str">
        <v>ELECTRICAL WORKS / Spare Parts / Fire Fighting System</v>
      </c>
      <c r="G1157" s="67" t="str">
        <v>Set of gaskets, valves</v>
      </c>
      <c r="H1157" s="67" t="str">
        <v>Retention</v>
      </c>
      <c r="I1157" s="67" t="str">
        <v>Cash In completion milestone</v>
      </c>
      <c r="J1157" s="67" t="str">
        <v>BSKDGNGENGR07</v>
      </c>
      <c r="K1157" s="67" t="str">
        <v>BSKDGNGENGR07</v>
      </c>
      <c r="L1157" s="68">
        <v>46483</v>
      </c>
      <c r="M1157" s="68">
        <v>46483</v>
      </c>
      <c r="N1157" s="67" t="str">
        <v>Project Completion</v>
      </c>
      <c r="O1157" s="67" t="str">
        <v>Project Completion</v>
      </c>
    </row>
    <row r="1158">
      <c r="A1158" s="69" t="str">
        <v>Matched</v>
      </c>
      <c r="B1158" s="67" t="str">
        <v>Cash In</v>
      </c>
      <c r="C1158" s="67" t="str">
        <v>DEMO 220-66-11 kV G Cash in EGP</v>
      </c>
      <c r="D1158" s="67" t="str">
        <v>EGP</v>
      </c>
      <c r="E1158" s="67">
        <v>526</v>
      </c>
      <c r="F1158" s="67" t="str">
        <v>ELECTRICAL WORKS / Spare Parts / Fire Fighting System</v>
      </c>
      <c r="G1158" s="67" t="str">
        <v>Complete Compressor with motor</v>
      </c>
      <c r="H1158" s="67" t="str">
        <v>Advanced Payment</v>
      </c>
      <c r="I1158" s="67" t="str">
        <v>Cash In Advance Payment by currency</v>
      </c>
      <c r="J1158" s="67" t="str">
        <v>BSKDGNGENGR03</v>
      </c>
      <c r="K1158" s="67" t="str">
        <v>BSKDGNGENGR03</v>
      </c>
      <c r="L1158" s="68">
        <v>46026</v>
      </c>
      <c r="M1158" s="68">
        <v>46026</v>
      </c>
      <c r="N1158" s="67" t="str">
        <v>Advanced Payment Local</v>
      </c>
      <c r="O1158" s="67" t="str">
        <v>Advanced Payment Local</v>
      </c>
    </row>
    <row r="1159">
      <c r="A1159" s="69" t="str">
        <v>Matched</v>
      </c>
      <c r="B1159" s="67" t="str">
        <v>Cash In</v>
      </c>
      <c r="C1159" s="67" t="str">
        <v>DEMO 220-66-11 kV G Cash in EGP</v>
      </c>
      <c r="D1159" s="67" t="str">
        <v>EGP</v>
      </c>
      <c r="E1159" s="67">
        <v>527</v>
      </c>
      <c r="F1159" s="67" t="str">
        <v>ELECTRICAL WORKS / Spare Parts / Fire Fighting System</v>
      </c>
      <c r="G1159" s="67" t="str">
        <v>Complete Compressor with motor</v>
      </c>
      <c r="H1159" s="67" t="str">
        <v>Site Delivery EGP</v>
      </c>
      <c r="I1159" s="67" t="str">
        <v>Cash In delivery meaning match</v>
      </c>
      <c r="J1159" s="67" t="str">
        <v>BSPRELGENTL07</v>
      </c>
      <c r="K1159" s="67" t="str">
        <v>BSPRELGENTL07</v>
      </c>
      <c r="L1159" s="68">
        <v>46347</v>
      </c>
      <c r="M1159" s="68">
        <v>46347</v>
      </c>
      <c r="N1159" s="67" t="str">
        <v>Delivery to Site  - Complete Telecommunication System With All accessories and Spare Parts</v>
      </c>
      <c r="O1159" s="67" t="str">
        <v>Delivery to Site  - Complete Telecommunication System With All accessories and Spare Parts</v>
      </c>
    </row>
    <row r="1160">
      <c r="A1160" s="69" t="str">
        <v>Matched</v>
      </c>
      <c r="B1160" s="67" t="str">
        <v>Cash In</v>
      </c>
      <c r="C1160" s="67" t="str">
        <v>DEMO 220-66-11 kV G Cash in EGP</v>
      </c>
      <c r="D1160" s="67" t="str">
        <v>EGP</v>
      </c>
      <c r="E1160" s="67">
        <v>528</v>
      </c>
      <c r="F1160" s="67" t="str">
        <v>ELECTRICAL WORKS / Spare Parts / Fire Fighting System</v>
      </c>
      <c r="G1160" s="67" t="str">
        <v>Complete Compressor with motor</v>
      </c>
      <c r="H1160" s="67" t="str">
        <v>Retention</v>
      </c>
      <c r="I1160" s="67" t="str">
        <v>Cash In completion milestone</v>
      </c>
      <c r="J1160" s="67" t="str">
        <v>BSKDGNGENGR07</v>
      </c>
      <c r="K1160" s="67" t="str">
        <v>BSKDGNGENGR07</v>
      </c>
      <c r="L1160" s="68">
        <v>46483</v>
      </c>
      <c r="M1160" s="68">
        <v>46483</v>
      </c>
      <c r="N1160" s="67" t="str">
        <v>Project Completion</v>
      </c>
      <c r="O1160" s="67" t="str">
        <v>Project Completion</v>
      </c>
    </row>
    <row r="1161">
      <c r="A1161" s="69" t="str">
        <v>Matched</v>
      </c>
      <c r="B1161" s="67" t="str">
        <v>Cash In</v>
      </c>
      <c r="C1161" s="67" t="str">
        <v>DEMO 220-66-11 kV G Cash in EGP</v>
      </c>
      <c r="D1161" s="67" t="str">
        <v>EGP</v>
      </c>
      <c r="E1161" s="67">
        <v>530</v>
      </c>
      <c r="F1161" s="67" t="str">
        <v>ELECTRICAL WORKS / Spare Parts / Fire Fighting System</v>
      </c>
      <c r="G1161" s="67" t="str">
        <v>Complete Pump station with motor</v>
      </c>
      <c r="H1161" s="67" t="str">
        <v>Advanced Payment</v>
      </c>
      <c r="I1161" s="67" t="str">
        <v>Cash In Advance Payment by currency</v>
      </c>
      <c r="J1161" s="67" t="str">
        <v>BSKDGNGENGR03</v>
      </c>
      <c r="K1161" s="67" t="str">
        <v>BSKDGNGENGR03</v>
      </c>
      <c r="L1161" s="68">
        <v>46026</v>
      </c>
      <c r="M1161" s="68">
        <v>46026</v>
      </c>
      <c r="N1161" s="67" t="str">
        <v>Advanced Payment Local</v>
      </c>
      <c r="O1161" s="67" t="str">
        <v>Advanced Payment Local</v>
      </c>
    </row>
    <row r="1162">
      <c r="A1162" s="69" t="str">
        <v>Matched</v>
      </c>
      <c r="B1162" s="67" t="str">
        <v>Cash In</v>
      </c>
      <c r="C1162" s="67" t="str">
        <v>DEMO 220-66-11 kV G Cash in EGP</v>
      </c>
      <c r="D1162" s="67" t="str">
        <v>EGP</v>
      </c>
      <c r="E1162" s="67">
        <v>531</v>
      </c>
      <c r="F1162" s="67" t="str">
        <v>ELECTRICAL WORKS / Spare Parts / Fire Fighting System</v>
      </c>
      <c r="G1162" s="67" t="str">
        <v>Complete Pump station with motor</v>
      </c>
      <c r="H1162" s="67" t="str">
        <v>Site Delivery EGP</v>
      </c>
      <c r="I1162" s="67" t="str">
        <v>Cash In delivery meaning match</v>
      </c>
      <c r="J1162" s="67" t="str">
        <v>BSPRELGENTL07</v>
      </c>
      <c r="K1162" s="67" t="str">
        <v>BSPRELGENTL07</v>
      </c>
      <c r="L1162" s="68">
        <v>46347</v>
      </c>
      <c r="M1162" s="68">
        <v>46347</v>
      </c>
      <c r="N1162" s="67" t="str">
        <v>Delivery to Site  - Complete Telecommunication System With All accessories and Spare Parts</v>
      </c>
      <c r="O1162" s="67" t="str">
        <v>Delivery to Site  - Complete Telecommunication System With All accessories and Spare Parts</v>
      </c>
    </row>
    <row r="1163">
      <c r="A1163" s="69" t="str">
        <v>Matched</v>
      </c>
      <c r="B1163" s="67" t="str">
        <v>Cash In</v>
      </c>
      <c r="C1163" s="67" t="str">
        <v>DEMO 220-66-11 kV G Cash in EGP</v>
      </c>
      <c r="D1163" s="67" t="str">
        <v>EGP</v>
      </c>
      <c r="E1163" s="67">
        <v>532</v>
      </c>
      <c r="F1163" s="67" t="str">
        <v>ELECTRICAL WORKS / Spare Parts / Fire Fighting System</v>
      </c>
      <c r="G1163" s="67" t="str">
        <v>Complete Pump station with motor</v>
      </c>
      <c r="H1163" s="67" t="str">
        <v>Retention</v>
      </c>
      <c r="I1163" s="67" t="str">
        <v>Cash In completion milestone</v>
      </c>
      <c r="J1163" s="67" t="str">
        <v>BSKDGNGENGR07</v>
      </c>
      <c r="K1163" s="67" t="str">
        <v>BSKDGNGENGR07</v>
      </c>
      <c r="L1163" s="68">
        <v>46483</v>
      </c>
      <c r="M1163" s="68">
        <v>46483</v>
      </c>
      <c r="N1163" s="67" t="str">
        <v>Project Completion</v>
      </c>
      <c r="O1163" s="67" t="str">
        <v>Project Completion</v>
      </c>
    </row>
    <row r="1164">
      <c r="A1164" s="69" t="str">
        <v>Matched</v>
      </c>
      <c r="B1164" s="67" t="str">
        <v>Cash In</v>
      </c>
      <c r="C1164" s="67" t="str">
        <v>DEMO 220-66-11 kV G Cash in EGP</v>
      </c>
      <c r="D1164" s="67" t="str">
        <v>EGP</v>
      </c>
      <c r="E1164" s="67">
        <v>534</v>
      </c>
      <c r="F1164" s="67" t="str">
        <v>ELECTRICAL WORKS / Spare Parts / Fire Fighting System</v>
      </c>
      <c r="G1164" s="67" t="str">
        <v>Deluge valve</v>
      </c>
      <c r="H1164" s="67" t="str">
        <v>Advanced Payment</v>
      </c>
      <c r="I1164" s="67" t="str">
        <v>Cash In Advance Payment by currency</v>
      </c>
      <c r="J1164" s="67" t="str">
        <v>BSKDGNGENGR03</v>
      </c>
      <c r="K1164" s="67" t="str">
        <v>BSKDGNGENGR03</v>
      </c>
      <c r="L1164" s="68">
        <v>46026</v>
      </c>
      <c r="M1164" s="68">
        <v>46026</v>
      </c>
      <c r="N1164" s="67" t="str">
        <v>Advanced Payment Local</v>
      </c>
      <c r="O1164" s="67" t="str">
        <v>Advanced Payment Local</v>
      </c>
    </row>
    <row r="1165">
      <c r="A1165" s="69" t="str">
        <v>Matched</v>
      </c>
      <c r="B1165" s="67" t="str">
        <v>Cash In</v>
      </c>
      <c r="C1165" s="67" t="str">
        <v>DEMO 220-66-11 kV G Cash in EGP</v>
      </c>
      <c r="D1165" s="67" t="str">
        <v>EGP</v>
      </c>
      <c r="E1165" s="67">
        <v>535</v>
      </c>
      <c r="F1165" s="67" t="str">
        <v>ELECTRICAL WORKS / Spare Parts / Fire Fighting System</v>
      </c>
      <c r="G1165" s="67" t="str">
        <v>Deluge valve</v>
      </c>
      <c r="H1165" s="67" t="str">
        <v>Site Delivery EGP</v>
      </c>
      <c r="I1165" s="67" t="str">
        <v>Cash In delivery meaning match</v>
      </c>
      <c r="J1165" s="67" t="str">
        <v>BSPRELGENTL07</v>
      </c>
      <c r="K1165" s="67" t="str">
        <v>BSPRELGENTL07</v>
      </c>
      <c r="L1165" s="68">
        <v>46347</v>
      </c>
      <c r="M1165" s="68">
        <v>46347</v>
      </c>
      <c r="N1165" s="67" t="str">
        <v>Delivery to Site  - Complete Telecommunication System With All accessories and Spare Parts</v>
      </c>
      <c r="O1165" s="67" t="str">
        <v>Delivery to Site  - Complete Telecommunication System With All accessories and Spare Parts</v>
      </c>
    </row>
    <row r="1166">
      <c r="A1166" s="69" t="str">
        <v>Matched</v>
      </c>
      <c r="B1166" s="67" t="str">
        <v>Cash In</v>
      </c>
      <c r="C1166" s="67" t="str">
        <v>DEMO 220-66-11 kV G Cash in EGP</v>
      </c>
      <c r="D1166" s="67" t="str">
        <v>EGP</v>
      </c>
      <c r="E1166" s="67">
        <v>536</v>
      </c>
      <c r="F1166" s="67" t="str">
        <v>ELECTRICAL WORKS / Spare Parts / Fire Fighting System</v>
      </c>
      <c r="G1166" s="67" t="str">
        <v>Deluge valve</v>
      </c>
      <c r="H1166" s="67" t="str">
        <v>Retention</v>
      </c>
      <c r="I1166" s="67" t="str">
        <v>Cash In completion milestone</v>
      </c>
      <c r="J1166" s="67" t="str">
        <v>BSKDGNGENGR07</v>
      </c>
      <c r="K1166" s="67" t="str">
        <v>BSKDGNGENGR07</v>
      </c>
      <c r="L1166" s="68">
        <v>46483</v>
      </c>
      <c r="M1166" s="68">
        <v>46483</v>
      </c>
      <c r="N1166" s="67" t="str">
        <v>Project Completion</v>
      </c>
      <c r="O1166" s="67" t="str">
        <v>Project Completion</v>
      </c>
    </row>
    <row r="1167">
      <c r="A1167" s="69" t="str">
        <v>Matched</v>
      </c>
      <c r="B1167" s="67" t="str">
        <v>Cash In</v>
      </c>
      <c r="C1167" s="67" t="str">
        <v>DEMO 220-66-11 kV G Cash in EGP</v>
      </c>
      <c r="D1167" s="67" t="str">
        <v>EGP</v>
      </c>
      <c r="E1167" s="67">
        <v>538</v>
      </c>
      <c r="F1167" s="67" t="str">
        <v>ELECTRICAL WORKS / Spare Parts / Fire Fighting System</v>
      </c>
      <c r="G1167" s="67" t="str">
        <v>Set of valves (one of each type &amp; size)</v>
      </c>
      <c r="H1167" s="67" t="str">
        <v>Advanced Payment</v>
      </c>
      <c r="I1167" s="67" t="str">
        <v>Cash In Advance Payment by currency</v>
      </c>
      <c r="J1167" s="67" t="str">
        <v>BSKDGNGENGR03</v>
      </c>
      <c r="K1167" s="67" t="str">
        <v>BSKDGNGENGR03</v>
      </c>
      <c r="L1167" s="68">
        <v>46026</v>
      </c>
      <c r="M1167" s="68">
        <v>46026</v>
      </c>
      <c r="N1167" s="67" t="str">
        <v>Advanced Payment Local</v>
      </c>
      <c r="O1167" s="67" t="str">
        <v>Advanced Payment Local</v>
      </c>
    </row>
    <row r="1168">
      <c r="A1168" s="69" t="str">
        <v>Matched</v>
      </c>
      <c r="B1168" s="67" t="str">
        <v>Cash In</v>
      </c>
      <c r="C1168" s="67" t="str">
        <v>DEMO 220-66-11 kV G Cash in EGP</v>
      </c>
      <c r="D1168" s="67" t="str">
        <v>EGP</v>
      </c>
      <c r="E1168" s="67">
        <v>539</v>
      </c>
      <c r="F1168" s="67" t="str">
        <v>ELECTRICAL WORKS / Spare Parts / Fire Fighting System</v>
      </c>
      <c r="G1168" s="67" t="str">
        <v>Set of valves (one of each type &amp; size)</v>
      </c>
      <c r="H1168" s="67" t="str">
        <v>Site Delivery EGP</v>
      </c>
      <c r="I1168" s="67" t="str">
        <v>Cash In delivery meaning match</v>
      </c>
      <c r="J1168" s="67" t="str">
        <v>BSPRELGENTL07</v>
      </c>
      <c r="K1168" s="67" t="str">
        <v>BSPRELGENTL07</v>
      </c>
      <c r="L1168" s="68">
        <v>46347</v>
      </c>
      <c r="M1168" s="68">
        <v>46347</v>
      </c>
      <c r="N1168" s="67" t="str">
        <v>Delivery to Site  - Complete Telecommunication System With All accessories and Spare Parts</v>
      </c>
      <c r="O1168" s="67" t="str">
        <v>Delivery to Site  - Complete Telecommunication System With All accessories and Spare Parts</v>
      </c>
    </row>
    <row r="1169">
      <c r="A1169" s="69" t="str">
        <v>Matched</v>
      </c>
      <c r="B1169" s="67" t="str">
        <v>Cash In</v>
      </c>
      <c r="C1169" s="67" t="str">
        <v>DEMO 220-66-11 kV G Cash in EGP</v>
      </c>
      <c r="D1169" s="67" t="str">
        <v>EGP</v>
      </c>
      <c r="E1169" s="67">
        <v>540</v>
      </c>
      <c r="F1169" s="67" t="str">
        <v>ELECTRICAL WORKS / Spare Parts / Fire Fighting System</v>
      </c>
      <c r="G1169" s="67" t="str">
        <v>Set of valves (one of each type &amp; size)</v>
      </c>
      <c r="H1169" s="67" t="str">
        <v>Retention</v>
      </c>
      <c r="I1169" s="67" t="str">
        <v>Cash In completion milestone</v>
      </c>
      <c r="J1169" s="67" t="str">
        <v>BSKDGNGENGR07</v>
      </c>
      <c r="K1169" s="67" t="str">
        <v>BSKDGNGENGR07</v>
      </c>
      <c r="L1169" s="68">
        <v>46483</v>
      </c>
      <c r="M1169" s="68">
        <v>46483</v>
      </c>
      <c r="N1169" s="67" t="str">
        <v>Project Completion</v>
      </c>
      <c r="O1169" s="67" t="str">
        <v>Project Completion</v>
      </c>
    </row>
    <row r="1170">
      <c r="A1170" s="69" t="str">
        <v>Matched</v>
      </c>
      <c r="B1170" s="67" t="str">
        <v>Cash In</v>
      </c>
      <c r="C1170" s="67" t="str">
        <v>DEMO 220-66-11 kV G Cash in EGP</v>
      </c>
      <c r="D1170" s="67" t="str">
        <v>EGP</v>
      </c>
      <c r="E1170" s="67">
        <v>542</v>
      </c>
      <c r="F1170" s="67" t="str">
        <v>ELECTRICAL WORKS / Spare Parts / Fire Fighting System</v>
      </c>
      <c r="G1170" s="67" t="str">
        <v>Pressure switches (one of each type &amp; size)</v>
      </c>
      <c r="H1170" s="67" t="str">
        <v>Advanced Payment</v>
      </c>
      <c r="I1170" s="67" t="str">
        <v>Cash In Advance Payment by currency</v>
      </c>
      <c r="J1170" s="67" t="str">
        <v>BSKDGNGENGR03</v>
      </c>
      <c r="K1170" s="67" t="str">
        <v>BSKDGNGENGR03</v>
      </c>
      <c r="L1170" s="68">
        <v>46026</v>
      </c>
      <c r="M1170" s="68">
        <v>46026</v>
      </c>
      <c r="N1170" s="67" t="str">
        <v>Advanced Payment Local</v>
      </c>
      <c r="O1170" s="67" t="str">
        <v>Advanced Payment Local</v>
      </c>
    </row>
    <row r="1171">
      <c r="A1171" s="69" t="str">
        <v>Matched</v>
      </c>
      <c r="B1171" s="67" t="str">
        <v>Cash In</v>
      </c>
      <c r="C1171" s="67" t="str">
        <v>DEMO 220-66-11 kV G Cash in EGP</v>
      </c>
      <c r="D1171" s="67" t="str">
        <v>EGP</v>
      </c>
      <c r="E1171" s="67">
        <v>543</v>
      </c>
      <c r="F1171" s="67" t="str">
        <v>ELECTRICAL WORKS / Spare Parts / Fire Fighting System</v>
      </c>
      <c r="G1171" s="67" t="str">
        <v>Pressure switches (one of each type &amp; size)</v>
      </c>
      <c r="H1171" s="67" t="str">
        <v>Site Delivery EGP</v>
      </c>
      <c r="I1171" s="67" t="str">
        <v>Cash In delivery meaning match</v>
      </c>
      <c r="J1171" s="67" t="str">
        <v>BSPRELGENTL07</v>
      </c>
      <c r="K1171" s="67" t="str">
        <v>BSPRELGENTL07</v>
      </c>
      <c r="L1171" s="68">
        <v>46347</v>
      </c>
      <c r="M1171" s="68">
        <v>46347</v>
      </c>
      <c r="N1171" s="67" t="str">
        <v>Delivery to Site  - Complete Telecommunication System With All accessories and Spare Parts</v>
      </c>
      <c r="O1171" s="67" t="str">
        <v>Delivery to Site  - Complete Telecommunication System With All accessories and Spare Parts</v>
      </c>
    </row>
    <row r="1172">
      <c r="A1172" s="69" t="str">
        <v>Matched</v>
      </c>
      <c r="B1172" s="67" t="str">
        <v>Cash In</v>
      </c>
      <c r="C1172" s="67" t="str">
        <v>DEMO 220-66-11 kV G Cash in EGP</v>
      </c>
      <c r="D1172" s="67" t="str">
        <v>EGP</v>
      </c>
      <c r="E1172" s="67">
        <v>544</v>
      </c>
      <c r="F1172" s="67" t="str">
        <v>ELECTRICAL WORKS / Spare Parts / Fire Fighting System</v>
      </c>
      <c r="G1172" s="67" t="str">
        <v>Pressure switches (one of each type &amp; size)</v>
      </c>
      <c r="H1172" s="67" t="str">
        <v>Retention</v>
      </c>
      <c r="I1172" s="67" t="str">
        <v>Cash In completion milestone</v>
      </c>
      <c r="J1172" s="67" t="str">
        <v>BSKDGNGENGR07</v>
      </c>
      <c r="K1172" s="67" t="str">
        <v>BSKDGNGENGR07</v>
      </c>
      <c r="L1172" s="68">
        <v>46483</v>
      </c>
      <c r="M1172" s="68">
        <v>46483</v>
      </c>
      <c r="N1172" s="67" t="str">
        <v>Project Completion</v>
      </c>
      <c r="O1172" s="67" t="str">
        <v>Project Completion</v>
      </c>
    </row>
    <row r="1173">
      <c r="A1173" s="69" t="str">
        <v>Matched</v>
      </c>
      <c r="B1173" s="67" t="str">
        <v>Cash In</v>
      </c>
      <c r="C1173" s="67" t="str">
        <v>DEMO 220-66-11 kV G Cash in EGP</v>
      </c>
      <c r="D1173" s="67" t="str">
        <v>EGP</v>
      </c>
      <c r="E1173" s="67">
        <v>546</v>
      </c>
      <c r="F1173" s="67" t="str">
        <v>ELECTRICAL WORKS / Spare Parts / Fire Fighting System</v>
      </c>
      <c r="G1173" s="67" t="str">
        <v>Set of gaskets (one of each type &amp; size)</v>
      </c>
      <c r="H1173" s="67" t="str">
        <v>Advanced Payment</v>
      </c>
      <c r="I1173" s="67" t="str">
        <v>Cash In Advance Payment by currency</v>
      </c>
      <c r="J1173" s="67" t="str">
        <v>BSKDGNGENGR03</v>
      </c>
      <c r="K1173" s="67" t="str">
        <v>BSKDGNGENGR03</v>
      </c>
      <c r="L1173" s="68">
        <v>46026</v>
      </c>
      <c r="M1173" s="68">
        <v>46026</v>
      </c>
      <c r="N1173" s="67" t="str">
        <v>Advanced Payment Local</v>
      </c>
      <c r="O1173" s="67" t="str">
        <v>Advanced Payment Local</v>
      </c>
    </row>
    <row r="1174">
      <c r="A1174" s="69" t="str">
        <v>Matched</v>
      </c>
      <c r="B1174" s="67" t="str">
        <v>Cash In</v>
      </c>
      <c r="C1174" s="67" t="str">
        <v>DEMO 220-66-11 kV G Cash in EGP</v>
      </c>
      <c r="D1174" s="67" t="str">
        <v>EGP</v>
      </c>
      <c r="E1174" s="67">
        <v>547</v>
      </c>
      <c r="F1174" s="67" t="str">
        <v>ELECTRICAL WORKS / Spare Parts / Fire Fighting System</v>
      </c>
      <c r="G1174" s="67" t="str">
        <v>Set of gaskets (one of each type &amp; size)</v>
      </c>
      <c r="H1174" s="67" t="str">
        <v>Site Delivery EGP</v>
      </c>
      <c r="I1174" s="67" t="str">
        <v>Cash In delivery meaning match</v>
      </c>
      <c r="J1174" s="67" t="str">
        <v>BSPRELGENTL07</v>
      </c>
      <c r="K1174" s="67" t="str">
        <v>BSPRELGENTL07</v>
      </c>
      <c r="L1174" s="68">
        <v>46347</v>
      </c>
      <c r="M1174" s="68">
        <v>46347</v>
      </c>
      <c r="N1174" s="67" t="str">
        <v>Delivery to Site  - Complete Telecommunication System With All accessories and Spare Parts</v>
      </c>
      <c r="O1174" s="67" t="str">
        <v>Delivery to Site  - Complete Telecommunication System With All accessories and Spare Parts</v>
      </c>
    </row>
    <row r="1175">
      <c r="A1175" s="69" t="str">
        <v>Matched</v>
      </c>
      <c r="B1175" s="67" t="str">
        <v>Cash In</v>
      </c>
      <c r="C1175" s="67" t="str">
        <v>DEMO 220-66-11 kV G Cash in EGP</v>
      </c>
      <c r="D1175" s="67" t="str">
        <v>EGP</v>
      </c>
      <c r="E1175" s="67">
        <v>548</v>
      </c>
      <c r="F1175" s="67" t="str">
        <v>ELECTRICAL WORKS / Spare Parts / Fire Fighting System</v>
      </c>
      <c r="G1175" s="67" t="str">
        <v>Set of gaskets (one of each type &amp; size)</v>
      </c>
      <c r="H1175" s="67" t="str">
        <v>Retention</v>
      </c>
      <c r="I1175" s="67" t="str">
        <v>Cash In completion milestone</v>
      </c>
      <c r="J1175" s="67" t="str">
        <v>BSKDGNGENGR07</v>
      </c>
      <c r="K1175" s="67" t="str">
        <v>BSKDGNGENGR07</v>
      </c>
      <c r="L1175" s="68">
        <v>46483</v>
      </c>
      <c r="M1175" s="68">
        <v>46483</v>
      </c>
      <c r="N1175" s="67" t="str">
        <v>Project Completion</v>
      </c>
      <c r="O1175" s="67" t="str">
        <v>Project Completion</v>
      </c>
    </row>
    <row r="1176">
      <c r="A1176" s="69" t="str">
        <v>Matched</v>
      </c>
      <c r="B1176" s="67" t="str">
        <v>Cash In</v>
      </c>
      <c r="C1176" s="67" t="str">
        <v>DEMO 220-66-11 kV G Cash in EGP</v>
      </c>
      <c r="D1176" s="67" t="str">
        <v>EGP</v>
      </c>
      <c r="E1176" s="67">
        <v>550</v>
      </c>
      <c r="F1176" s="67" t="str">
        <v>ELECTRICAL WORKS / Spare Parts / Fire Fighting System</v>
      </c>
      <c r="G1176" s="67" t="str">
        <v>Detectors (melting nozzle)</v>
      </c>
      <c r="H1176" s="67" t="str">
        <v>Advanced Payment</v>
      </c>
      <c r="I1176" s="67" t="str">
        <v>Cash In Advance Payment by currency</v>
      </c>
      <c r="J1176" s="67" t="str">
        <v>BSKDGNGENGR03</v>
      </c>
      <c r="K1176" s="67" t="str">
        <v>BSKDGNGENGR03</v>
      </c>
      <c r="L1176" s="68">
        <v>46026</v>
      </c>
      <c r="M1176" s="68">
        <v>46026</v>
      </c>
      <c r="N1176" s="67" t="str">
        <v>Advanced Payment Local</v>
      </c>
      <c r="O1176" s="67" t="str">
        <v>Advanced Payment Local</v>
      </c>
    </row>
    <row r="1177">
      <c r="A1177" s="69" t="str">
        <v>Matched</v>
      </c>
      <c r="B1177" s="67" t="str">
        <v>Cash In</v>
      </c>
      <c r="C1177" s="67" t="str">
        <v>DEMO 220-66-11 kV G Cash in EGP</v>
      </c>
      <c r="D1177" s="67" t="str">
        <v>EGP</v>
      </c>
      <c r="E1177" s="67">
        <v>551</v>
      </c>
      <c r="F1177" s="67" t="str">
        <v>ELECTRICAL WORKS / Spare Parts / Fire Fighting System</v>
      </c>
      <c r="G1177" s="67" t="str">
        <v>Detectors (melting nozzle)</v>
      </c>
      <c r="H1177" s="67" t="str">
        <v>Site Delivery EGP</v>
      </c>
      <c r="I1177" s="67" t="str">
        <v>Cash In delivery meaning match</v>
      </c>
      <c r="J1177" s="67" t="str">
        <v>BSPRELGENTL07</v>
      </c>
      <c r="K1177" s="67" t="str">
        <v>BSPRELGENTL07</v>
      </c>
      <c r="L1177" s="68">
        <v>46347</v>
      </c>
      <c r="M1177" s="68">
        <v>46347</v>
      </c>
      <c r="N1177" s="67" t="str">
        <v>Delivery to Site  - Complete Telecommunication System With All accessories and Spare Parts</v>
      </c>
      <c r="O1177" s="67" t="str">
        <v>Delivery to Site  - Complete Telecommunication System With All accessories and Spare Parts</v>
      </c>
    </row>
    <row r="1178">
      <c r="A1178" s="69" t="str">
        <v>Matched</v>
      </c>
      <c r="B1178" s="67" t="str">
        <v>Cash In</v>
      </c>
      <c r="C1178" s="67" t="str">
        <v>DEMO 220-66-11 kV G Cash in EGP</v>
      </c>
      <c r="D1178" s="67" t="str">
        <v>EGP</v>
      </c>
      <c r="E1178" s="67">
        <v>552</v>
      </c>
      <c r="F1178" s="67" t="str">
        <v>ELECTRICAL WORKS / Spare Parts / Fire Fighting System</v>
      </c>
      <c r="G1178" s="67" t="str">
        <v>Detectors (melting nozzle)</v>
      </c>
      <c r="H1178" s="67" t="str">
        <v>Retention</v>
      </c>
      <c r="I1178" s="67" t="str">
        <v>Cash In completion milestone</v>
      </c>
      <c r="J1178" s="67" t="str">
        <v>BSKDGNGENGR07</v>
      </c>
      <c r="K1178" s="67" t="str">
        <v>BSKDGNGENGR07</v>
      </c>
      <c r="L1178" s="68">
        <v>46483</v>
      </c>
      <c r="M1178" s="68">
        <v>46483</v>
      </c>
      <c r="N1178" s="67" t="str">
        <v>Project Completion</v>
      </c>
      <c r="O1178" s="67" t="str">
        <v>Project Completion</v>
      </c>
    </row>
    <row r="1179">
      <c r="A1179" s="69" t="str">
        <v>Matched</v>
      </c>
      <c r="B1179" s="67" t="str">
        <v>Cash In</v>
      </c>
      <c r="C1179" s="67" t="str">
        <v>DEMO 220-66-11 kV G Cash in EGP</v>
      </c>
      <c r="D1179" s="67" t="str">
        <v>EGP</v>
      </c>
      <c r="E1179" s="67">
        <v>554</v>
      </c>
      <c r="F1179" s="67" t="str">
        <v>ELECTRICAL WORKS / Spare Parts / Fire Fighting System</v>
      </c>
      <c r="G1179" s="67" t="str">
        <v>Detectors (electric)</v>
      </c>
      <c r="H1179" s="67" t="str">
        <v>Advanced Payment</v>
      </c>
      <c r="I1179" s="67" t="str">
        <v>Cash In Advance Payment by currency</v>
      </c>
      <c r="J1179" s="67" t="str">
        <v>BSKDGNGENGR03</v>
      </c>
      <c r="K1179" s="67" t="str">
        <v>BSKDGNGENGR03</v>
      </c>
      <c r="L1179" s="68">
        <v>46026</v>
      </c>
      <c r="M1179" s="68">
        <v>46026</v>
      </c>
      <c r="N1179" s="67" t="str">
        <v>Advanced Payment Local</v>
      </c>
      <c r="O1179" s="67" t="str">
        <v>Advanced Payment Local</v>
      </c>
    </row>
    <row r="1180">
      <c r="A1180" s="71" t="str">
        <v>Blank - Needs Review</v>
      </c>
      <c r="B1180" s="67" t="str">
        <v>Cash In</v>
      </c>
      <c r="C1180" s="67" t="str">
        <v>DEMO 220-66-11 kV G Cash in EGP</v>
      </c>
      <c r="D1180" s="67" t="str">
        <v>EGP</v>
      </c>
      <c r="E1180" s="67">
        <v>555</v>
      </c>
      <c r="F1180" s="67" t="str">
        <v>ELECTRICAL WORKS / Spare Parts / Fire Fighting System</v>
      </c>
      <c r="G1180" s="67" t="str">
        <v>Detectors (electric)</v>
      </c>
      <c r="H1180" s="67" t="str">
        <v>Site Delivery EGP</v>
      </c>
      <c r="I1180" s="67" t="str">
        <v>No confident rule match</v>
      </c>
      <c r="J1180" s="67" t="str">
        <v/>
      </c>
      <c r="K1180" s="67" t="str">
        <v/>
      </c>
      <c r="L1180" s="68" t="str">
        <v/>
      </c>
      <c r="M1180" s="68" t="str">
        <v/>
      </c>
      <c r="N1180" s="67" t="str">
        <v/>
      </c>
      <c r="O1180" s="67" t="str">
        <v/>
      </c>
    </row>
    <row r="1181">
      <c r="A1181" s="69" t="str">
        <v>Matched</v>
      </c>
      <c r="B1181" s="67" t="str">
        <v>Cash In</v>
      </c>
      <c r="C1181" s="67" t="str">
        <v>DEMO 220-66-11 kV G Cash in EGP</v>
      </c>
      <c r="D1181" s="67" t="str">
        <v>EGP</v>
      </c>
      <c r="E1181" s="67">
        <v>556</v>
      </c>
      <c r="F1181" s="67" t="str">
        <v>ELECTRICAL WORKS / Spare Parts / Fire Fighting System</v>
      </c>
      <c r="G1181" s="67" t="str">
        <v>Detectors (electric)</v>
      </c>
      <c r="H1181" s="67" t="str">
        <v>Retention</v>
      </c>
      <c r="I1181" s="67" t="str">
        <v>Cash In completion milestone</v>
      </c>
      <c r="J1181" s="67" t="str">
        <v>BSKDGNGENGR07</v>
      </c>
      <c r="K1181" s="67" t="str">
        <v>BSKDGNGENGR07</v>
      </c>
      <c r="L1181" s="68">
        <v>46483</v>
      </c>
      <c r="M1181" s="68">
        <v>46483</v>
      </c>
      <c r="N1181" s="67" t="str">
        <v>Project Completion</v>
      </c>
      <c r="O1181" s="67" t="str">
        <v>Project Completion</v>
      </c>
    </row>
    <row r="1182">
      <c r="A1182" s="69" t="str">
        <v>Matched</v>
      </c>
      <c r="B1182" s="67" t="str">
        <v>Cash In</v>
      </c>
      <c r="C1182" s="67" t="str">
        <v>DEMO 220-66-11 kV G Cash in EGP</v>
      </c>
      <c r="D1182" s="67" t="str">
        <v>EGP</v>
      </c>
      <c r="E1182" s="67">
        <v>558</v>
      </c>
      <c r="F1182" s="67" t="str">
        <v>ELECTRICAL WORKS / Spare Parts / Fire Fighting System</v>
      </c>
      <c r="G1182" s="67" t="str">
        <v>Nozzles of each type</v>
      </c>
      <c r="H1182" s="67" t="str">
        <v>Advanced Payment</v>
      </c>
      <c r="I1182" s="67" t="str">
        <v>Cash In Advance Payment by currency</v>
      </c>
      <c r="J1182" s="67" t="str">
        <v>BSKDGNGENGR03</v>
      </c>
      <c r="K1182" s="67" t="str">
        <v>BSKDGNGENGR03</v>
      </c>
      <c r="L1182" s="68">
        <v>46026</v>
      </c>
      <c r="M1182" s="68">
        <v>46026</v>
      </c>
      <c r="N1182" s="67" t="str">
        <v>Advanced Payment Local</v>
      </c>
      <c r="O1182" s="67" t="str">
        <v>Advanced Payment Local</v>
      </c>
    </row>
    <row r="1183">
      <c r="A1183" s="69" t="str">
        <v>Matched</v>
      </c>
      <c r="B1183" s="67" t="str">
        <v>Cash In</v>
      </c>
      <c r="C1183" s="67" t="str">
        <v>DEMO 220-66-11 kV G Cash in EGP</v>
      </c>
      <c r="D1183" s="67" t="str">
        <v>EGP</v>
      </c>
      <c r="E1183" s="67">
        <v>559</v>
      </c>
      <c r="F1183" s="67" t="str">
        <v>ELECTRICAL WORKS / Spare Parts / Fire Fighting System</v>
      </c>
      <c r="G1183" s="67" t="str">
        <v>Nozzles of each type</v>
      </c>
      <c r="H1183" s="67" t="str">
        <v>Site Delivery EGP</v>
      </c>
      <c r="I1183" s="67" t="str">
        <v>Cash In delivery meaning match</v>
      </c>
      <c r="J1183" s="67" t="str">
        <v>BSPRELGENTL07</v>
      </c>
      <c r="K1183" s="67" t="str">
        <v>BSPRELGENTL07</v>
      </c>
      <c r="L1183" s="68">
        <v>46347</v>
      </c>
      <c r="M1183" s="68">
        <v>46347</v>
      </c>
      <c r="N1183" s="67" t="str">
        <v>Delivery to Site  - Complete Telecommunication System With All accessories and Spare Parts</v>
      </c>
      <c r="O1183" s="67" t="str">
        <v>Delivery to Site  - Complete Telecommunication System With All accessories and Spare Parts</v>
      </c>
    </row>
    <row r="1184">
      <c r="A1184" s="69" t="str">
        <v>Matched</v>
      </c>
      <c r="B1184" s="67" t="str">
        <v>Cash In</v>
      </c>
      <c r="C1184" s="67" t="str">
        <v>DEMO 220-66-11 kV G Cash in EGP</v>
      </c>
      <c r="D1184" s="67" t="str">
        <v>EGP</v>
      </c>
      <c r="E1184" s="67">
        <v>560</v>
      </c>
      <c r="F1184" s="67" t="str">
        <v>ELECTRICAL WORKS / Spare Parts / Fire Fighting System</v>
      </c>
      <c r="G1184" s="67" t="str">
        <v>Nozzles of each type</v>
      </c>
      <c r="H1184" s="67" t="str">
        <v>Retention</v>
      </c>
      <c r="I1184" s="67" t="str">
        <v>Cash In completion milestone</v>
      </c>
      <c r="J1184" s="67" t="str">
        <v>BSKDGNGENGR07</v>
      </c>
      <c r="K1184" s="67" t="str">
        <v>BSKDGNGENGR07</v>
      </c>
      <c r="L1184" s="68">
        <v>46483</v>
      </c>
      <c r="M1184" s="68">
        <v>46483</v>
      </c>
      <c r="N1184" s="67" t="str">
        <v>Project Completion</v>
      </c>
      <c r="O1184" s="67" t="str">
        <v>Project Completion</v>
      </c>
    </row>
    <row r="1185">
      <c r="A1185" s="69" t="str">
        <v>Matched</v>
      </c>
      <c r="B1185" s="67" t="str">
        <v>Cash In</v>
      </c>
      <c r="C1185" s="67" t="str">
        <v>DEMO 220-66-11 kV G Cash in EGP</v>
      </c>
      <c r="D1185" s="67" t="str">
        <v>EGP</v>
      </c>
      <c r="E1185" s="67">
        <v>564</v>
      </c>
      <c r="F1185" s="67" t="str">
        <v>ELECTRICAL WORKS / Special Tools / Special Tools</v>
      </c>
      <c r="G1185" s="67" t="str">
        <v>Complete set of special tools for transformer maintenance, disassemble/assemble and overhauling of OLTC</v>
      </c>
      <c r="H1185" s="67" t="str">
        <v>Advanced Payment</v>
      </c>
      <c r="I1185" s="67" t="str">
        <v>Cash In Advance Payment by currency</v>
      </c>
      <c r="J1185" s="67" t="str">
        <v>BSKDGNGENGR03</v>
      </c>
      <c r="K1185" s="67" t="str">
        <v>BSKDGNGENGR03</v>
      </c>
      <c r="L1185" s="68">
        <v>46026</v>
      </c>
      <c r="M1185" s="68">
        <v>46026</v>
      </c>
      <c r="N1185" s="67" t="str">
        <v>Advanced Payment Local</v>
      </c>
      <c r="O1185" s="67" t="str">
        <v>Advanced Payment Local</v>
      </c>
    </row>
    <row r="1186">
      <c r="A1186" s="71" t="str">
        <v>Blank - Needs Review</v>
      </c>
      <c r="B1186" s="67" t="str">
        <v>Cash In</v>
      </c>
      <c r="C1186" s="67" t="str">
        <v>DEMO 220-66-11 kV G Cash in EGP</v>
      </c>
      <c r="D1186" s="67" t="str">
        <v>EGP</v>
      </c>
      <c r="E1186" s="67">
        <v>565</v>
      </c>
      <c r="F1186" s="67" t="str">
        <v>ELECTRICAL WORKS / Special Tools / Special Tools</v>
      </c>
      <c r="G1186" s="67" t="str">
        <v>Complete set of special tools for transformer maintenance, disassemble/assemble and overhauling of OLTC</v>
      </c>
      <c r="H1186" s="67" t="str">
        <v>Site Delivery EGP</v>
      </c>
      <c r="I1186" s="67" t="str">
        <v>No confident rule match</v>
      </c>
      <c r="J1186" s="67" t="str">
        <v/>
      </c>
      <c r="K1186" s="67" t="str">
        <v/>
      </c>
      <c r="L1186" s="68" t="str">
        <v/>
      </c>
      <c r="M1186" s="68" t="str">
        <v/>
      </c>
      <c r="N1186" s="67" t="str">
        <v/>
      </c>
      <c r="O1186" s="67" t="str">
        <v/>
      </c>
    </row>
    <row r="1187">
      <c r="A1187" s="69" t="str">
        <v>Matched</v>
      </c>
      <c r="B1187" s="67" t="str">
        <v>Cash In</v>
      </c>
      <c r="C1187" s="67" t="str">
        <v>DEMO 220-66-11 kV G Cash in EGP</v>
      </c>
      <c r="D1187" s="67" t="str">
        <v>EGP</v>
      </c>
      <c r="E1187" s="67">
        <v>566</v>
      </c>
      <c r="F1187" s="67" t="str">
        <v>ELECTRICAL WORKS / Special Tools / Special Tools</v>
      </c>
      <c r="G1187" s="67" t="str">
        <v>Complete set of special tools for transformer maintenance, disassemble/assemble and overhauling of OLTC</v>
      </c>
      <c r="H1187" s="67" t="str">
        <v>Retention</v>
      </c>
      <c r="I1187" s="67" t="str">
        <v>Cash In completion milestone</v>
      </c>
      <c r="J1187" s="67" t="str">
        <v>BSKDGNGENGR07</v>
      </c>
      <c r="K1187" s="67" t="str">
        <v>BSKDGNGENGR07</v>
      </c>
      <c r="L1187" s="68">
        <v>46483</v>
      </c>
      <c r="M1187" s="68">
        <v>46483</v>
      </c>
      <c r="N1187" s="67" t="str">
        <v>Project Completion</v>
      </c>
      <c r="O1187" s="67" t="str">
        <v>Project Completion</v>
      </c>
    </row>
    <row r="1188">
      <c r="A1188" s="69" t="str">
        <v>Matched</v>
      </c>
      <c r="B1188" s="67" t="str">
        <v>Cash In</v>
      </c>
      <c r="C1188" s="67" t="str">
        <v>DEMO 220-66-11 kV G Cash in EGP</v>
      </c>
      <c r="D1188" s="67" t="str">
        <v>EGP</v>
      </c>
      <c r="E1188" s="67">
        <v>568</v>
      </c>
      <c r="F1188" s="67" t="str">
        <v>ELECTRICAL WORKS / Special Tools / Special Tools</v>
      </c>
      <c r="G1188" s="67" t="str">
        <v>Temporary grounding equipment set shall be comprised of:</v>
      </c>
      <c r="H1188" s="67" t="str">
        <v>Advanced Payment</v>
      </c>
      <c r="I1188" s="67" t="str">
        <v>Cash In Advance Payment by currency</v>
      </c>
      <c r="J1188" s="67" t="str">
        <v>BSKDGNGENGR03</v>
      </c>
      <c r="K1188" s="67" t="str">
        <v>BSKDGNGENGR03</v>
      </c>
      <c r="L1188" s="68">
        <v>46026</v>
      </c>
      <c r="M1188" s="68">
        <v>46026</v>
      </c>
      <c r="N1188" s="67" t="str">
        <v>Advanced Payment Local</v>
      </c>
      <c r="O1188" s="67" t="str">
        <v>Advanced Payment Local</v>
      </c>
    </row>
    <row r="1189">
      <c r="A1189" s="71" t="str">
        <v>Blank - Needs Review</v>
      </c>
      <c r="B1189" s="67" t="str">
        <v>Cash In</v>
      </c>
      <c r="C1189" s="67" t="str">
        <v>DEMO 220-66-11 kV G Cash in EGP</v>
      </c>
      <c r="D1189" s="67" t="str">
        <v>EGP</v>
      </c>
      <c r="E1189" s="67">
        <v>569</v>
      </c>
      <c r="F1189" s="67" t="str">
        <v>ELECTRICAL WORKS / Special Tools / Special Tools</v>
      </c>
      <c r="G1189" s="67" t="str">
        <v>Temporary grounding equipment set shall be comprised of:</v>
      </c>
      <c r="H1189" s="67" t="str">
        <v>Site Delivery EGP</v>
      </c>
      <c r="I1189" s="67" t="str">
        <v>No confident rule match</v>
      </c>
      <c r="J1189" s="67" t="str">
        <v/>
      </c>
      <c r="K1189" s="67" t="str">
        <v/>
      </c>
      <c r="L1189" s="68" t="str">
        <v/>
      </c>
      <c r="M1189" s="68" t="str">
        <v/>
      </c>
      <c r="N1189" s="67" t="str">
        <v/>
      </c>
      <c r="O1189" s="67" t="str">
        <v/>
      </c>
    </row>
    <row r="1190">
      <c r="A1190" s="69" t="str">
        <v>Matched</v>
      </c>
      <c r="B1190" s="67" t="str">
        <v>Cash In</v>
      </c>
      <c r="C1190" s="67" t="str">
        <v>DEMO 220-66-11 kV G Cash in EGP</v>
      </c>
      <c r="D1190" s="67" t="str">
        <v>EGP</v>
      </c>
      <c r="E1190" s="67">
        <v>570</v>
      </c>
      <c r="F1190" s="67" t="str">
        <v>ELECTRICAL WORKS / Special Tools / Special Tools</v>
      </c>
      <c r="G1190" s="67" t="str">
        <v>Temporary grounding equipment set shall be comprised of:</v>
      </c>
      <c r="H1190" s="67" t="str">
        <v>Retention</v>
      </c>
      <c r="I1190" s="67" t="str">
        <v>Cash In completion milestone</v>
      </c>
      <c r="J1190" s="67" t="str">
        <v>BSKDGNGENGR07</v>
      </c>
      <c r="K1190" s="67" t="str">
        <v>BSKDGNGENGR07</v>
      </c>
      <c r="L1190" s="68">
        <v>46483</v>
      </c>
      <c r="M1190" s="68">
        <v>46483</v>
      </c>
      <c r="N1190" s="67" t="str">
        <v>Project Completion</v>
      </c>
      <c r="O1190" s="67" t="str">
        <v>Project Completion</v>
      </c>
    </row>
    <row r="1191">
      <c r="A1191" s="69" t="str">
        <v>Matched</v>
      </c>
      <c r="B1191" s="67" t="str">
        <v>Cash In</v>
      </c>
      <c r="C1191" s="67" t="str">
        <v>DEMO 220-66-11 kV G Cash in EGP</v>
      </c>
      <c r="D1191" s="67" t="str">
        <v>EGP</v>
      </c>
      <c r="E1191" s="67">
        <v>575</v>
      </c>
      <c r="F1191" s="67" t="str">
        <v>CIVIL WORKS / Main BOQ / Civil Works</v>
      </c>
      <c r="G1191" s="67" t="str">
        <v>Site leveling and final zero level of the substation</v>
      </c>
      <c r="H1191" s="67" t="str">
        <v>Advanced Payment</v>
      </c>
      <c r="I1191" s="67" t="str">
        <v>Cash In Advance Payment by currency</v>
      </c>
      <c r="J1191" s="67" t="str">
        <v>BSKDGNGENGR03</v>
      </c>
      <c r="K1191" s="67" t="str">
        <v>BSKDGNGENGR03</v>
      </c>
      <c r="L1191" s="68">
        <v>46026</v>
      </c>
      <c r="M1191" s="68">
        <v>46026</v>
      </c>
      <c r="N1191" s="67" t="str">
        <v>Advanced Payment Local</v>
      </c>
      <c r="O1191" s="67" t="str">
        <v>Advanced Payment Local</v>
      </c>
    </row>
    <row r="1192">
      <c r="A1192" s="71" t="str">
        <v>Blank - Needs Review</v>
      </c>
      <c r="B1192" s="67" t="str">
        <v>Cash In</v>
      </c>
      <c r="C1192" s="67" t="str">
        <v>DEMO 220-66-11 kV G Cash in EGP</v>
      </c>
      <c r="D1192" s="67" t="str">
        <v>EGP</v>
      </c>
      <c r="E1192" s="67">
        <v>576</v>
      </c>
      <c r="F1192" s="67" t="str">
        <v>CIVIL WORKS / Main BOQ / Civil Works</v>
      </c>
      <c r="G1192" s="67" t="str">
        <v>Site leveling and final zero level of the substation</v>
      </c>
      <c r="H1192" s="67" t="str">
        <v>Site Delivery EGP</v>
      </c>
      <c r="I1192" s="67" t="str">
        <v>No confident rule match</v>
      </c>
      <c r="J1192" s="67" t="str">
        <v/>
      </c>
      <c r="K1192" s="67" t="str">
        <v/>
      </c>
      <c r="L1192" s="68" t="str">
        <v/>
      </c>
      <c r="M1192" s="68" t="str">
        <v/>
      </c>
      <c r="N1192" s="67" t="str">
        <v/>
      </c>
      <c r="O1192" s="67" t="str">
        <v/>
      </c>
    </row>
    <row r="1193">
      <c r="A1193" s="69" t="str">
        <v>Matched</v>
      </c>
      <c r="B1193" s="67" t="str">
        <v>Cash In</v>
      </c>
      <c r="C1193" s="67" t="str">
        <v>DEMO 220-66-11 kV G Cash in EGP</v>
      </c>
      <c r="D1193" s="67" t="str">
        <v>EGP</v>
      </c>
      <c r="E1193" s="67">
        <v>577</v>
      </c>
      <c r="F1193" s="67" t="str">
        <v>CIVIL WORKS / Main BOQ / Civil Works</v>
      </c>
      <c r="G1193" s="67" t="str">
        <v>Site leveling and final zero level of the substation</v>
      </c>
      <c r="H1193" s="67" t="str">
        <v>Retention</v>
      </c>
      <c r="I1193" s="67" t="str">
        <v>Cash In completion milestone</v>
      </c>
      <c r="J1193" s="67" t="str">
        <v>BSKDGNGENGR07</v>
      </c>
      <c r="K1193" s="67" t="str">
        <v>BSKDGNGENGR07</v>
      </c>
      <c r="L1193" s="68">
        <v>46483</v>
      </c>
      <c r="M1193" s="68">
        <v>46483</v>
      </c>
      <c r="N1193" s="67" t="str">
        <v>Project Completion</v>
      </c>
      <c r="O1193" s="67" t="str">
        <v>Project Completion</v>
      </c>
    </row>
    <row r="1194">
      <c r="A1194" s="69" t="str">
        <v>Matched</v>
      </c>
      <c r="B1194" s="67" t="str">
        <v>Cash In</v>
      </c>
      <c r="C1194" s="67" t="str">
        <v>DEMO 220-66-11 kV G Cash in EGP</v>
      </c>
      <c r="D1194" s="67" t="str">
        <v>EGP</v>
      </c>
      <c r="E1194" s="67">
        <v>579</v>
      </c>
      <c r="F1194" s="67" t="str">
        <v>CIVIL WORKS / Main BOQ / Civil Works</v>
      </c>
      <c r="G1194" s="67" t="str">
        <v>Concrete works for 220 kV GIS building</v>
      </c>
      <c r="H1194" s="67" t="str">
        <v>Advanced Payment</v>
      </c>
      <c r="I1194" s="67" t="str">
        <v>Cash In Advance Payment by currency</v>
      </c>
      <c r="J1194" s="67" t="str">
        <v>BSKDGNGENGR03</v>
      </c>
      <c r="K1194" s="67" t="str">
        <v>BSKDGNGENGR03</v>
      </c>
      <c r="L1194" s="68">
        <v>46026</v>
      </c>
      <c r="M1194" s="68">
        <v>46026</v>
      </c>
      <c r="N1194" s="67" t="str">
        <v>Advanced Payment Local</v>
      </c>
      <c r="O1194" s="67" t="str">
        <v>Advanced Payment Local</v>
      </c>
    </row>
    <row r="1195">
      <c r="A1195" s="71" t="str">
        <v>Blank - Needs Review</v>
      </c>
      <c r="B1195" s="67" t="str">
        <v>Cash In</v>
      </c>
      <c r="C1195" s="67" t="str">
        <v>DEMO 220-66-11 kV G Cash in EGP</v>
      </c>
      <c r="D1195" s="67" t="str">
        <v>EGP</v>
      </c>
      <c r="E1195" s="67">
        <v>580</v>
      </c>
      <c r="F1195" s="67" t="str">
        <v>CIVIL WORKS / Main BOQ / Civil Works</v>
      </c>
      <c r="G1195" s="67" t="str">
        <v>Concrete works for 220 kV GIS building</v>
      </c>
      <c r="H1195" s="67" t="str">
        <v>Site Delivery EGP</v>
      </c>
      <c r="I1195" s="67" t="str">
        <v>No confident rule match</v>
      </c>
      <c r="J1195" s="67" t="str">
        <v/>
      </c>
      <c r="K1195" s="67" t="str">
        <v/>
      </c>
      <c r="L1195" s="68" t="str">
        <v/>
      </c>
      <c r="M1195" s="68" t="str">
        <v/>
      </c>
      <c r="N1195" s="67" t="str">
        <v/>
      </c>
      <c r="O1195" s="67" t="str">
        <v/>
      </c>
    </row>
    <row r="1196">
      <c r="A1196" s="69" t="str">
        <v>Matched</v>
      </c>
      <c r="B1196" s="67" t="str">
        <v>Cash In</v>
      </c>
      <c r="C1196" s="67" t="str">
        <v>DEMO 220-66-11 kV G Cash in EGP</v>
      </c>
      <c r="D1196" s="67" t="str">
        <v>EGP</v>
      </c>
      <c r="E1196" s="67">
        <v>581</v>
      </c>
      <c r="F1196" s="67" t="str">
        <v>CIVIL WORKS / Main BOQ / Civil Works</v>
      </c>
      <c r="G1196" s="67" t="str">
        <v>Concrete works for 220 kV GIS building</v>
      </c>
      <c r="H1196" s="67" t="str">
        <v>Retention</v>
      </c>
      <c r="I1196" s="67" t="str">
        <v>Cash In completion milestone</v>
      </c>
      <c r="J1196" s="67" t="str">
        <v>BSKDGNGENGR07</v>
      </c>
      <c r="K1196" s="67" t="str">
        <v>BSKDGNGENGR07</v>
      </c>
      <c r="L1196" s="68">
        <v>46483</v>
      </c>
      <c r="M1196" s="68">
        <v>46483</v>
      </c>
      <c r="N1196" s="67" t="str">
        <v>Project Completion</v>
      </c>
      <c r="O1196" s="67" t="str">
        <v>Project Completion</v>
      </c>
    </row>
    <row r="1197">
      <c r="A1197" s="69" t="str">
        <v>Matched</v>
      </c>
      <c r="B1197" s="67" t="str">
        <v>Cash In</v>
      </c>
      <c r="C1197" s="67" t="str">
        <v>DEMO 220-66-11 kV G Cash in EGP</v>
      </c>
      <c r="D1197" s="67" t="str">
        <v>EGP</v>
      </c>
      <c r="E1197" s="67">
        <v>583</v>
      </c>
      <c r="F1197" s="67" t="str">
        <v>CIVIL WORKS / Main BOQ / Civil Works</v>
      </c>
      <c r="G1197" s="67" t="str">
        <v>Architectural works for 220 kV GIS building</v>
      </c>
      <c r="H1197" s="67" t="str">
        <v>Advanced Payment</v>
      </c>
      <c r="I1197" s="67" t="str">
        <v>Cash In Advance Payment by currency</v>
      </c>
      <c r="J1197" s="67" t="str">
        <v>BSKDGNGENGR03</v>
      </c>
      <c r="K1197" s="67" t="str">
        <v>BSKDGNGENGR03</v>
      </c>
      <c r="L1197" s="68">
        <v>46026</v>
      </c>
      <c r="M1197" s="68">
        <v>46026</v>
      </c>
      <c r="N1197" s="67" t="str">
        <v>Advanced Payment Local</v>
      </c>
      <c r="O1197" s="67" t="str">
        <v>Advanced Payment Local</v>
      </c>
    </row>
    <row r="1198">
      <c r="A1198" s="71" t="str">
        <v>Blank - Needs Review</v>
      </c>
      <c r="B1198" s="67" t="str">
        <v>Cash In</v>
      </c>
      <c r="C1198" s="67" t="str">
        <v>DEMO 220-66-11 kV G Cash in EGP</v>
      </c>
      <c r="D1198" s="67" t="str">
        <v>EGP</v>
      </c>
      <c r="E1198" s="67">
        <v>584</v>
      </c>
      <c r="F1198" s="67" t="str">
        <v>CIVIL WORKS / Main BOQ / Civil Works</v>
      </c>
      <c r="G1198" s="67" t="str">
        <v>Architectural works for 220 kV GIS building</v>
      </c>
      <c r="H1198" s="67" t="str">
        <v>Site Delivery EGP</v>
      </c>
      <c r="I1198" s="67" t="str">
        <v>No confident rule match</v>
      </c>
      <c r="J1198" s="67" t="str">
        <v/>
      </c>
      <c r="K1198" s="67" t="str">
        <v/>
      </c>
      <c r="L1198" s="68" t="str">
        <v/>
      </c>
      <c r="M1198" s="68" t="str">
        <v/>
      </c>
      <c r="N1198" s="67" t="str">
        <v/>
      </c>
      <c r="O1198" s="67" t="str">
        <v/>
      </c>
    </row>
    <row r="1199">
      <c r="A1199" s="69" t="str">
        <v>Matched</v>
      </c>
      <c r="B1199" s="67" t="str">
        <v>Cash In</v>
      </c>
      <c r="C1199" s="67" t="str">
        <v>DEMO 220-66-11 kV G Cash in EGP</v>
      </c>
      <c r="D1199" s="67" t="str">
        <v>EGP</v>
      </c>
      <c r="E1199" s="67">
        <v>585</v>
      </c>
      <c r="F1199" s="67" t="str">
        <v>CIVIL WORKS / Main BOQ / Civil Works</v>
      </c>
      <c r="G1199" s="67" t="str">
        <v>Architectural works for 220 kV GIS building</v>
      </c>
      <c r="H1199" s="67" t="str">
        <v>Retention</v>
      </c>
      <c r="I1199" s="67" t="str">
        <v>Cash In completion milestone</v>
      </c>
      <c r="J1199" s="67" t="str">
        <v>BSKDGNGENGR07</v>
      </c>
      <c r="K1199" s="67" t="str">
        <v>BSKDGNGENGR07</v>
      </c>
      <c r="L1199" s="68">
        <v>46483</v>
      </c>
      <c r="M1199" s="68">
        <v>46483</v>
      </c>
      <c r="N1199" s="67" t="str">
        <v>Project Completion</v>
      </c>
      <c r="O1199" s="67" t="str">
        <v>Project Completion</v>
      </c>
    </row>
    <row r="1200">
      <c r="A1200" s="69" t="str">
        <v>Matched</v>
      </c>
      <c r="B1200" s="67" t="str">
        <v>Cash In</v>
      </c>
      <c r="C1200" s="67" t="str">
        <v>DEMO 220-66-11 kV G Cash in EGP</v>
      </c>
      <c r="D1200" s="67" t="str">
        <v>EGP</v>
      </c>
      <c r="E1200" s="67">
        <v>587</v>
      </c>
      <c r="F1200" s="67" t="str">
        <v>CIVIL WORKS / Main BOQ / Civil Works</v>
      </c>
      <c r="G1200" s="67" t="str">
        <v>Concrete Works for 66 kV GIS Building</v>
      </c>
      <c r="H1200" s="67" t="str">
        <v>Advanced Payment</v>
      </c>
      <c r="I1200" s="67" t="str">
        <v>Cash In Advance Payment by currency</v>
      </c>
      <c r="J1200" s="67" t="str">
        <v>BSKDGNGENGR03</v>
      </c>
      <c r="K1200" s="67" t="str">
        <v>BSKDGNGENGR03</v>
      </c>
      <c r="L1200" s="68">
        <v>46026</v>
      </c>
      <c r="M1200" s="68">
        <v>46026</v>
      </c>
      <c r="N1200" s="67" t="str">
        <v>Advanced Payment Local</v>
      </c>
      <c r="O1200" s="67" t="str">
        <v>Advanced Payment Local</v>
      </c>
    </row>
    <row r="1201">
      <c r="A1201" s="71" t="str">
        <v>Blank - Needs Review</v>
      </c>
      <c r="B1201" s="67" t="str">
        <v>Cash In</v>
      </c>
      <c r="C1201" s="67" t="str">
        <v>DEMO 220-66-11 kV G Cash in EGP</v>
      </c>
      <c r="D1201" s="67" t="str">
        <v>EGP</v>
      </c>
      <c r="E1201" s="67">
        <v>588</v>
      </c>
      <c r="F1201" s="67" t="str">
        <v>CIVIL WORKS / Main BOQ / Civil Works</v>
      </c>
      <c r="G1201" s="67" t="str">
        <v>Concrete Works for 66 kV GIS Building</v>
      </c>
      <c r="H1201" s="67" t="str">
        <v>Site Delivery EGP</v>
      </c>
      <c r="I1201" s="67" t="str">
        <v>No confident rule match</v>
      </c>
      <c r="J1201" s="67" t="str">
        <v/>
      </c>
      <c r="K1201" s="67" t="str">
        <v/>
      </c>
      <c r="L1201" s="68" t="str">
        <v/>
      </c>
      <c r="M1201" s="68" t="str">
        <v/>
      </c>
      <c r="N1201" s="67" t="str">
        <v/>
      </c>
      <c r="O1201" s="67" t="str">
        <v/>
      </c>
    </row>
    <row r="1202">
      <c r="A1202" s="69" t="str">
        <v>Matched</v>
      </c>
      <c r="B1202" s="67" t="str">
        <v>Cash In</v>
      </c>
      <c r="C1202" s="67" t="str">
        <v>DEMO 220-66-11 kV G Cash in EGP</v>
      </c>
      <c r="D1202" s="67" t="str">
        <v>EGP</v>
      </c>
      <c r="E1202" s="67">
        <v>589</v>
      </c>
      <c r="F1202" s="67" t="str">
        <v>CIVIL WORKS / Main BOQ / Civil Works</v>
      </c>
      <c r="G1202" s="67" t="str">
        <v>Concrete Works for 66 kV GIS Building</v>
      </c>
      <c r="H1202" s="67" t="str">
        <v>Retention</v>
      </c>
      <c r="I1202" s="67" t="str">
        <v>Cash In completion milestone</v>
      </c>
      <c r="J1202" s="67" t="str">
        <v>BSKDGNGENGR07</v>
      </c>
      <c r="K1202" s="67" t="str">
        <v>BSKDGNGENGR07</v>
      </c>
      <c r="L1202" s="68">
        <v>46483</v>
      </c>
      <c r="M1202" s="68">
        <v>46483</v>
      </c>
      <c r="N1202" s="67" t="str">
        <v>Project Completion</v>
      </c>
      <c r="O1202" s="67" t="str">
        <v>Project Completion</v>
      </c>
    </row>
    <row r="1203">
      <c r="A1203" s="69" t="str">
        <v>Matched</v>
      </c>
      <c r="B1203" s="67" t="str">
        <v>Cash In</v>
      </c>
      <c r="C1203" s="67" t="str">
        <v>DEMO 220-66-11 kV G Cash in EGP</v>
      </c>
      <c r="D1203" s="67" t="str">
        <v>EGP</v>
      </c>
      <c r="E1203" s="67">
        <v>591</v>
      </c>
      <c r="F1203" s="67" t="str">
        <v>CIVIL WORKS / Main BOQ / Civil Works</v>
      </c>
      <c r="G1203" s="67" t="str">
        <v>Architectural Works for 66 kV GIS Building</v>
      </c>
      <c r="H1203" s="67" t="str">
        <v>Advanced Payment</v>
      </c>
      <c r="I1203" s="67" t="str">
        <v>Cash In Advance Payment by currency</v>
      </c>
      <c r="J1203" s="67" t="str">
        <v>BSKDGNGENGR03</v>
      </c>
      <c r="K1203" s="67" t="str">
        <v>BSKDGNGENGR03</v>
      </c>
      <c r="L1203" s="68">
        <v>46026</v>
      </c>
      <c r="M1203" s="68">
        <v>46026</v>
      </c>
      <c r="N1203" s="67" t="str">
        <v>Advanced Payment Local</v>
      </c>
      <c r="O1203" s="67" t="str">
        <v>Advanced Payment Local</v>
      </c>
    </row>
    <row r="1204">
      <c r="A1204" s="71" t="str">
        <v>Blank - Needs Review</v>
      </c>
      <c r="B1204" s="67" t="str">
        <v>Cash In</v>
      </c>
      <c r="C1204" s="67" t="str">
        <v>DEMO 220-66-11 kV G Cash in EGP</v>
      </c>
      <c r="D1204" s="67" t="str">
        <v>EGP</v>
      </c>
      <c r="E1204" s="67">
        <v>592</v>
      </c>
      <c r="F1204" s="67" t="str">
        <v>CIVIL WORKS / Main BOQ / Civil Works</v>
      </c>
      <c r="G1204" s="67" t="str">
        <v>Architectural Works for 66 kV GIS Building</v>
      </c>
      <c r="H1204" s="67" t="str">
        <v>Site Delivery EGP</v>
      </c>
      <c r="I1204" s="67" t="str">
        <v>No confident rule match</v>
      </c>
      <c r="J1204" s="67" t="str">
        <v/>
      </c>
      <c r="K1204" s="67" t="str">
        <v/>
      </c>
      <c r="L1204" s="68" t="str">
        <v/>
      </c>
      <c r="M1204" s="68" t="str">
        <v/>
      </c>
      <c r="N1204" s="67" t="str">
        <v/>
      </c>
      <c r="O1204" s="67" t="str">
        <v/>
      </c>
    </row>
    <row r="1205">
      <c r="A1205" s="69" t="str">
        <v>Matched</v>
      </c>
      <c r="B1205" s="67" t="str">
        <v>Cash In</v>
      </c>
      <c r="C1205" s="67" t="str">
        <v>DEMO 220-66-11 kV G Cash in EGP</v>
      </c>
      <c r="D1205" s="67" t="str">
        <v>EGP</v>
      </c>
      <c r="E1205" s="67">
        <v>593</v>
      </c>
      <c r="F1205" s="67" t="str">
        <v>CIVIL WORKS / Main BOQ / Civil Works</v>
      </c>
      <c r="G1205" s="67" t="str">
        <v>Architectural Works for 66 kV GIS Building</v>
      </c>
      <c r="H1205" s="67" t="str">
        <v>Retention</v>
      </c>
      <c r="I1205" s="67" t="str">
        <v>Cash In completion milestone</v>
      </c>
      <c r="J1205" s="67" t="str">
        <v>BSKDGNGENGR07</v>
      </c>
      <c r="K1205" s="67" t="str">
        <v>BSKDGNGENGR07</v>
      </c>
      <c r="L1205" s="68">
        <v>46483</v>
      </c>
      <c r="M1205" s="68">
        <v>46483</v>
      </c>
      <c r="N1205" s="67" t="str">
        <v>Project Completion</v>
      </c>
      <c r="O1205" s="67" t="str">
        <v>Project Completion</v>
      </c>
    </row>
    <row r="1206">
      <c r="A1206" s="69" t="str">
        <v>Matched</v>
      </c>
      <c r="B1206" s="67" t="str">
        <v>Cash In</v>
      </c>
      <c r="C1206" s="67" t="str">
        <v>DEMO 220-66-11 kV G Cash in EGP</v>
      </c>
      <c r="D1206" s="67" t="str">
        <v>EGP</v>
      </c>
      <c r="E1206" s="67">
        <v>595</v>
      </c>
      <c r="F1206" s="67" t="str">
        <v>CIVIL WORKS / Main BOQ / Civil Works</v>
      </c>
      <c r="G1206" s="67" t="str">
        <v>Transformer's Foundations For Two Nos of 220-66-11 kV Transformers and Three Nos of 66-11 kV transformers with fire protective walls considering spaces for the future 220-66 kV one</v>
      </c>
      <c r="H1206" s="67" t="str">
        <v>Advanced Payment</v>
      </c>
      <c r="I1206" s="67" t="str">
        <v>Cash In Advance Payment by currency</v>
      </c>
      <c r="J1206" s="67" t="str">
        <v>BSKDGNGENGR03</v>
      </c>
      <c r="K1206" s="67" t="str">
        <v>BSKDGNGENGR03</v>
      </c>
      <c r="L1206" s="68">
        <v>46026</v>
      </c>
      <c r="M1206" s="68">
        <v>46026</v>
      </c>
      <c r="N1206" s="67" t="str">
        <v>Advanced Payment Local</v>
      </c>
      <c r="O1206" s="67" t="str">
        <v>Advanced Payment Local</v>
      </c>
    </row>
    <row r="1207">
      <c r="A1207" s="71" t="str">
        <v>Blank - Needs Review</v>
      </c>
      <c r="B1207" s="67" t="str">
        <v>Cash In</v>
      </c>
      <c r="C1207" s="67" t="str">
        <v>DEMO 220-66-11 kV G Cash in EGP</v>
      </c>
      <c r="D1207" s="67" t="str">
        <v>EGP</v>
      </c>
      <c r="E1207" s="67">
        <v>596</v>
      </c>
      <c r="F1207" s="67" t="str">
        <v>CIVIL WORKS / Main BOQ / Civil Works</v>
      </c>
      <c r="G1207" s="67" t="str">
        <v>Transformer's Foundations For Two Nos of 220-66-11 kV Transformers and Three Nos of 66-11 kV transformers with fire protective walls considering spaces for the future 220-66 kV one</v>
      </c>
      <c r="H1207" s="67" t="str">
        <v>Site Delivery EGP</v>
      </c>
      <c r="I1207" s="67" t="str">
        <v>No confident rule match</v>
      </c>
      <c r="J1207" s="67" t="str">
        <v/>
      </c>
      <c r="K1207" s="67" t="str">
        <v/>
      </c>
      <c r="L1207" s="68" t="str">
        <v/>
      </c>
      <c r="M1207" s="68" t="str">
        <v/>
      </c>
      <c r="N1207" s="67" t="str">
        <v/>
      </c>
      <c r="O1207" s="67" t="str">
        <v/>
      </c>
    </row>
    <row r="1208">
      <c r="A1208" s="69" t="str">
        <v>Matched</v>
      </c>
      <c r="B1208" s="67" t="str">
        <v>Cash In</v>
      </c>
      <c r="C1208" s="67" t="str">
        <v>DEMO 220-66-11 kV G Cash in EGP</v>
      </c>
      <c r="D1208" s="67" t="str">
        <v>EGP</v>
      </c>
      <c r="E1208" s="67">
        <v>597</v>
      </c>
      <c r="F1208" s="67" t="str">
        <v>CIVIL WORKS / Main BOQ / Civil Works</v>
      </c>
      <c r="G1208" s="67" t="str">
        <v>Transformer's Foundations For Two Nos of 220-66-11 kV Transformers and Three Nos of 66-11 kV transformers with fire protective walls considering spaces for the future 220-66 kV one</v>
      </c>
      <c r="H1208" s="67" t="str">
        <v>Retention</v>
      </c>
      <c r="I1208" s="67" t="str">
        <v>Cash In completion milestone</v>
      </c>
      <c r="J1208" s="67" t="str">
        <v>BSKDGNGENGR07</v>
      </c>
      <c r="K1208" s="67" t="str">
        <v>BSKDGNGENGR07</v>
      </c>
      <c r="L1208" s="68">
        <v>46483</v>
      </c>
      <c r="M1208" s="68">
        <v>46483</v>
      </c>
      <c r="N1208" s="67" t="str">
        <v>Project Completion</v>
      </c>
      <c r="O1208" s="67" t="str">
        <v>Project Completion</v>
      </c>
    </row>
    <row r="1209">
      <c r="A1209" s="69" t="str">
        <v>Matched</v>
      </c>
      <c r="B1209" s="67" t="str">
        <v>Cash In</v>
      </c>
      <c r="C1209" s="67" t="str">
        <v>DEMO 220-66-11 kV G Cash in EGP</v>
      </c>
      <c r="D1209" s="67" t="str">
        <v>EGP</v>
      </c>
      <c r="E1209" s="67">
        <v>599</v>
      </c>
      <c r="F1209" s="67" t="str">
        <v>CIVIL WORKS / Main BOQ / Civil Works</v>
      </c>
      <c r="G1209" s="67" t="str">
        <v>OIL PITS- one for 220-66-11 kV Power Tr.s and other one for 66-11 kV Power Trs.</v>
      </c>
      <c r="H1209" s="67" t="str">
        <v>Advanced Payment</v>
      </c>
      <c r="I1209" s="67" t="str">
        <v>Cash In Advance Payment by currency</v>
      </c>
      <c r="J1209" s="67" t="str">
        <v>BSKDGNGENGR03</v>
      </c>
      <c r="K1209" s="67" t="str">
        <v>BSKDGNGENGR03</v>
      </c>
      <c r="L1209" s="68">
        <v>46026</v>
      </c>
      <c r="M1209" s="68">
        <v>46026</v>
      </c>
      <c r="N1209" s="67" t="str">
        <v>Advanced Payment Local</v>
      </c>
      <c r="O1209" s="67" t="str">
        <v>Advanced Payment Local</v>
      </c>
    </row>
    <row r="1210">
      <c r="A1210" s="71" t="str">
        <v>Blank - Needs Review</v>
      </c>
      <c r="B1210" s="67" t="str">
        <v>Cash In</v>
      </c>
      <c r="C1210" s="67" t="str">
        <v>DEMO 220-66-11 kV G Cash in EGP</v>
      </c>
      <c r="D1210" s="67" t="str">
        <v>EGP</v>
      </c>
      <c r="E1210" s="67">
        <v>600</v>
      </c>
      <c r="F1210" s="67" t="str">
        <v>CIVIL WORKS / Main BOQ / Civil Works</v>
      </c>
      <c r="G1210" s="67" t="str">
        <v>OIL PITS- one for 220-66-11 kV Power Tr.s and other one for 66-11 kV Power Trs.</v>
      </c>
      <c r="H1210" s="67" t="str">
        <v>Site Delivery EGP</v>
      </c>
      <c r="I1210" s="67" t="str">
        <v>No confident rule match</v>
      </c>
      <c r="J1210" s="67" t="str">
        <v/>
      </c>
      <c r="K1210" s="67" t="str">
        <v/>
      </c>
      <c r="L1210" s="68" t="str">
        <v/>
      </c>
      <c r="M1210" s="68" t="str">
        <v/>
      </c>
      <c r="N1210" s="67" t="str">
        <v/>
      </c>
      <c r="O1210" s="67" t="str">
        <v/>
      </c>
    </row>
    <row r="1211">
      <c r="A1211" s="69" t="str">
        <v>Matched</v>
      </c>
      <c r="B1211" s="67" t="str">
        <v>Cash In</v>
      </c>
      <c r="C1211" s="67" t="str">
        <v>DEMO 220-66-11 kV G Cash in EGP</v>
      </c>
      <c r="D1211" s="67" t="str">
        <v>EGP</v>
      </c>
      <c r="E1211" s="67">
        <v>601</v>
      </c>
      <c r="F1211" s="67" t="str">
        <v>CIVIL WORKS / Main BOQ / Civil Works</v>
      </c>
      <c r="G1211" s="67" t="str">
        <v>OIL PITS- one for 220-66-11 kV Power Tr.s and other one for 66-11 kV Power Trs.</v>
      </c>
      <c r="H1211" s="67" t="str">
        <v>Retention</v>
      </c>
      <c r="I1211" s="67" t="str">
        <v>Cash In completion milestone</v>
      </c>
      <c r="J1211" s="67" t="str">
        <v>BSKDGNGENGR07</v>
      </c>
      <c r="K1211" s="67" t="str">
        <v>BSKDGNGENGR07</v>
      </c>
      <c r="L1211" s="68">
        <v>46483</v>
      </c>
      <c r="M1211" s="68">
        <v>46483</v>
      </c>
      <c r="N1211" s="67" t="str">
        <v>Project Completion</v>
      </c>
      <c r="O1211" s="67" t="str">
        <v>Project Completion</v>
      </c>
    </row>
    <row r="1212">
      <c r="A1212" s="69" t="str">
        <v>Matched</v>
      </c>
      <c r="B1212" s="67" t="str">
        <v>Cash In</v>
      </c>
      <c r="C1212" s="67" t="str">
        <v>DEMO 220-66-11 kV G Cash in EGP</v>
      </c>
      <c r="D1212" s="67" t="str">
        <v>EGP</v>
      </c>
      <c r="E1212" s="67">
        <v>603</v>
      </c>
      <c r="F1212" s="67" t="str">
        <v>CIVIL WORKS / Main BOQ / Civil Works</v>
      </c>
      <c r="G1212" s="67" t="str">
        <v>Concrete Works for Control Building including M.V room with basement</v>
      </c>
      <c r="H1212" s="67" t="str">
        <v>Advanced Payment</v>
      </c>
      <c r="I1212" s="67" t="str">
        <v>Cash In Advance Payment by currency</v>
      </c>
      <c r="J1212" s="67" t="str">
        <v>BSKDGNGENGR03</v>
      </c>
      <c r="K1212" s="67" t="str">
        <v>BSKDGNGENGR03</v>
      </c>
      <c r="L1212" s="68">
        <v>46026</v>
      </c>
      <c r="M1212" s="68">
        <v>46026</v>
      </c>
      <c r="N1212" s="67" t="str">
        <v>Advanced Payment Local</v>
      </c>
      <c r="O1212" s="67" t="str">
        <v>Advanced Payment Local</v>
      </c>
    </row>
    <row r="1213">
      <c r="A1213" s="71" t="str">
        <v>Blank - Needs Review</v>
      </c>
      <c r="B1213" s="67" t="str">
        <v>Cash In</v>
      </c>
      <c r="C1213" s="67" t="str">
        <v>DEMO 220-66-11 kV G Cash in EGP</v>
      </c>
      <c r="D1213" s="67" t="str">
        <v>EGP</v>
      </c>
      <c r="E1213" s="67">
        <v>604</v>
      </c>
      <c r="F1213" s="67" t="str">
        <v>CIVIL WORKS / Main BOQ / Civil Works</v>
      </c>
      <c r="G1213" s="67" t="str">
        <v>Concrete Works for Control Building including M.V room with basement</v>
      </c>
      <c r="H1213" s="67" t="str">
        <v>Site Delivery EGP</v>
      </c>
      <c r="I1213" s="67" t="str">
        <v>No confident rule match</v>
      </c>
      <c r="J1213" s="67" t="str">
        <v/>
      </c>
      <c r="K1213" s="67" t="str">
        <v/>
      </c>
      <c r="L1213" s="68" t="str">
        <v/>
      </c>
      <c r="M1213" s="68" t="str">
        <v/>
      </c>
      <c r="N1213" s="67" t="str">
        <v/>
      </c>
      <c r="O1213" s="67" t="str">
        <v/>
      </c>
    </row>
    <row r="1214">
      <c r="A1214" s="69" t="str">
        <v>Matched</v>
      </c>
      <c r="B1214" s="67" t="str">
        <v>Cash In</v>
      </c>
      <c r="C1214" s="67" t="str">
        <v>DEMO 220-66-11 kV G Cash in EGP</v>
      </c>
      <c r="D1214" s="67" t="str">
        <v>EGP</v>
      </c>
      <c r="E1214" s="67">
        <v>605</v>
      </c>
      <c r="F1214" s="67" t="str">
        <v>CIVIL WORKS / Main BOQ / Civil Works</v>
      </c>
      <c r="G1214" s="67" t="str">
        <v>Concrete Works for Control Building including M.V room with basement</v>
      </c>
      <c r="H1214" s="67" t="str">
        <v>Retention</v>
      </c>
      <c r="I1214" s="67" t="str">
        <v>Cash In completion milestone</v>
      </c>
      <c r="J1214" s="67" t="str">
        <v>BSKDGNGENGR07</v>
      </c>
      <c r="K1214" s="67" t="str">
        <v>BSKDGNGENGR07</v>
      </c>
      <c r="L1214" s="68">
        <v>46483</v>
      </c>
      <c r="M1214" s="68">
        <v>46483</v>
      </c>
      <c r="N1214" s="67" t="str">
        <v>Project Completion</v>
      </c>
      <c r="O1214" s="67" t="str">
        <v>Project Completion</v>
      </c>
    </row>
    <row r="1215">
      <c r="A1215" s="69" t="str">
        <v>Matched</v>
      </c>
      <c r="B1215" s="67" t="str">
        <v>Cash In</v>
      </c>
      <c r="C1215" s="67" t="str">
        <v>DEMO 220-66-11 kV G Cash in EGP</v>
      </c>
      <c r="D1215" s="67" t="str">
        <v>EGP</v>
      </c>
      <c r="E1215" s="67">
        <v>607</v>
      </c>
      <c r="F1215" s="67" t="str">
        <v>CIVIL WORKS / Main BOQ / Civil Works</v>
      </c>
      <c r="G1215" s="67" t="str">
        <v>Architectural Works for Control Building</v>
      </c>
      <c r="H1215" s="67" t="str">
        <v>Advanced Payment</v>
      </c>
      <c r="I1215" s="67" t="str">
        <v>Cash In Advance Payment by currency</v>
      </c>
      <c r="J1215" s="67" t="str">
        <v>BSKDGNGENGR03</v>
      </c>
      <c r="K1215" s="67" t="str">
        <v>BSKDGNGENGR03</v>
      </c>
      <c r="L1215" s="68">
        <v>46026</v>
      </c>
      <c r="M1215" s="68">
        <v>46026</v>
      </c>
      <c r="N1215" s="67" t="str">
        <v>Advanced Payment Local</v>
      </c>
      <c r="O1215" s="67" t="str">
        <v>Advanced Payment Local</v>
      </c>
    </row>
    <row r="1216">
      <c r="A1216" s="71" t="str">
        <v>Blank - Needs Review</v>
      </c>
      <c r="B1216" s="67" t="str">
        <v>Cash In</v>
      </c>
      <c r="C1216" s="67" t="str">
        <v>DEMO 220-66-11 kV G Cash in EGP</v>
      </c>
      <c r="D1216" s="67" t="str">
        <v>EGP</v>
      </c>
      <c r="E1216" s="67">
        <v>608</v>
      </c>
      <c r="F1216" s="67" t="str">
        <v>CIVIL WORKS / Main BOQ / Civil Works</v>
      </c>
      <c r="G1216" s="67" t="str">
        <v>Architectural Works for Control Building</v>
      </c>
      <c r="H1216" s="67" t="str">
        <v>Site Delivery EGP</v>
      </c>
      <c r="I1216" s="67" t="str">
        <v>No confident rule match</v>
      </c>
      <c r="J1216" s="67" t="str">
        <v/>
      </c>
      <c r="K1216" s="67" t="str">
        <v/>
      </c>
      <c r="L1216" s="68" t="str">
        <v/>
      </c>
      <c r="M1216" s="68" t="str">
        <v/>
      </c>
      <c r="N1216" s="67" t="str">
        <v/>
      </c>
      <c r="O1216" s="67" t="str">
        <v/>
      </c>
    </row>
    <row r="1217">
      <c r="A1217" s="69" t="str">
        <v>Matched</v>
      </c>
      <c r="B1217" s="67" t="str">
        <v>Cash In</v>
      </c>
      <c r="C1217" s="67" t="str">
        <v>DEMO 220-66-11 kV G Cash in EGP</v>
      </c>
      <c r="D1217" s="67" t="str">
        <v>EGP</v>
      </c>
      <c r="E1217" s="67">
        <v>609</v>
      </c>
      <c r="F1217" s="67" t="str">
        <v>CIVIL WORKS / Main BOQ / Civil Works</v>
      </c>
      <c r="G1217" s="67" t="str">
        <v>Architectural Works for Control Building</v>
      </c>
      <c r="H1217" s="67" t="str">
        <v>Retention</v>
      </c>
      <c r="I1217" s="67" t="str">
        <v>Cash In completion milestone</v>
      </c>
      <c r="J1217" s="67" t="str">
        <v>BSKDGNGENGR07</v>
      </c>
      <c r="K1217" s="67" t="str">
        <v>BSKDGNGENGR07</v>
      </c>
      <c r="L1217" s="68">
        <v>46483</v>
      </c>
      <c r="M1217" s="68">
        <v>46483</v>
      </c>
      <c r="N1217" s="67" t="str">
        <v>Project Completion</v>
      </c>
      <c r="O1217" s="67" t="str">
        <v>Project Completion</v>
      </c>
    </row>
    <row r="1218">
      <c r="A1218" s="69" t="str">
        <v>Matched</v>
      </c>
      <c r="B1218" s="67" t="str">
        <v>Cash In</v>
      </c>
      <c r="C1218" s="67" t="str">
        <v>DEMO 220-66-11 kV G Cash in EGP</v>
      </c>
      <c r="D1218" s="67" t="str">
        <v>EGP</v>
      </c>
      <c r="E1218" s="67">
        <v>611</v>
      </c>
      <c r="F1218" s="67" t="str">
        <v>CIVIL WORKS / Main BOQ / Civil Works</v>
      </c>
      <c r="G1218" s="67" t="str">
        <v>Firefighting Building and foundation for the pressurized Steel Water Tanks for 220-66-11 kV Tr.s and other fire fighting room and foundation for the pressurized steel tank for 66-11 kV Tr.s</v>
      </c>
      <c r="H1218" s="67" t="str">
        <v>Advanced Payment</v>
      </c>
      <c r="I1218" s="67" t="str">
        <v>Cash In Advance Payment by currency</v>
      </c>
      <c r="J1218" s="67" t="str">
        <v>BSKDGNGENGR03</v>
      </c>
      <c r="K1218" s="67" t="str">
        <v>BSKDGNGENGR03</v>
      </c>
      <c r="L1218" s="68">
        <v>46026</v>
      </c>
      <c r="M1218" s="68">
        <v>46026</v>
      </c>
      <c r="N1218" s="67" t="str">
        <v>Advanced Payment Local</v>
      </c>
      <c r="O1218" s="67" t="str">
        <v>Advanced Payment Local</v>
      </c>
    </row>
    <row r="1219">
      <c r="A1219" s="71" t="str">
        <v>Blank - Needs Review</v>
      </c>
      <c r="B1219" s="67" t="str">
        <v>Cash In</v>
      </c>
      <c r="C1219" s="67" t="str">
        <v>DEMO 220-66-11 kV G Cash in EGP</v>
      </c>
      <c r="D1219" s="67" t="str">
        <v>EGP</v>
      </c>
      <c r="E1219" s="67">
        <v>612</v>
      </c>
      <c r="F1219" s="67" t="str">
        <v>CIVIL WORKS / Main BOQ / Civil Works</v>
      </c>
      <c r="G1219" s="67" t="str">
        <v>Firefighting Building and foundation for the pressurized Steel Water Tanks for 220-66-11 kV Tr.s and other fire fighting room and foundation for the pressurized steel tank for 66-11 kV Tr.s</v>
      </c>
      <c r="H1219" s="67" t="str">
        <v>Site Delivery EGP</v>
      </c>
      <c r="I1219" s="67" t="str">
        <v>No confident rule match</v>
      </c>
      <c r="J1219" s="67" t="str">
        <v/>
      </c>
      <c r="K1219" s="67" t="str">
        <v/>
      </c>
      <c r="L1219" s="68" t="str">
        <v/>
      </c>
      <c r="M1219" s="68" t="str">
        <v/>
      </c>
      <c r="N1219" s="67" t="str">
        <v/>
      </c>
      <c r="O1219" s="67" t="str">
        <v/>
      </c>
    </row>
    <row r="1220">
      <c r="A1220" s="69" t="str">
        <v>Matched</v>
      </c>
      <c r="B1220" s="67" t="str">
        <v>Cash In</v>
      </c>
      <c r="C1220" s="67" t="str">
        <v>DEMO 220-66-11 kV G Cash in EGP</v>
      </c>
      <c r="D1220" s="67" t="str">
        <v>EGP</v>
      </c>
      <c r="E1220" s="67">
        <v>613</v>
      </c>
      <c r="F1220" s="67" t="str">
        <v>CIVIL WORKS / Main BOQ / Civil Works</v>
      </c>
      <c r="G1220" s="67" t="str">
        <v>Firefighting Building and foundation for the pressurized Steel Water Tanks for 220-66-11 kV Tr.s and other fire fighting room and foundation for the pressurized steel tank for 66-11 kV Tr.s</v>
      </c>
      <c r="H1220" s="67" t="str">
        <v>Retention</v>
      </c>
      <c r="I1220" s="67" t="str">
        <v>Cash In completion milestone</v>
      </c>
      <c r="J1220" s="67" t="str">
        <v>BSKDGNGENGR07</v>
      </c>
      <c r="K1220" s="67" t="str">
        <v>BSKDGNGENGR07</v>
      </c>
      <c r="L1220" s="68">
        <v>46483</v>
      </c>
      <c r="M1220" s="68">
        <v>46483</v>
      </c>
      <c r="N1220" s="67" t="str">
        <v>Project Completion</v>
      </c>
      <c r="O1220" s="67" t="str">
        <v>Project Completion</v>
      </c>
    </row>
    <row r="1221">
      <c r="A1221" s="69" t="str">
        <v>Matched</v>
      </c>
      <c r="B1221" s="67" t="str">
        <v>Cash In</v>
      </c>
      <c r="C1221" s="67" t="str">
        <v>DEMO 220-66-11 kV G Cash in EGP</v>
      </c>
      <c r="D1221" s="67" t="str">
        <v>EGP</v>
      </c>
      <c r="E1221" s="67">
        <v>615</v>
      </c>
      <c r="F1221" s="67" t="str">
        <v>CIVIL WORKS / Main BOQ / Civil Works</v>
      </c>
      <c r="G1221" s="67" t="str">
        <v>Galvanized Steel Fence Wire Mesh around the transformers, Capacitor banks and outdoor equipment</v>
      </c>
      <c r="H1221" s="67" t="str">
        <v>Advanced Payment</v>
      </c>
      <c r="I1221" s="67" t="str">
        <v>Cash In Advance Payment by currency</v>
      </c>
      <c r="J1221" s="67" t="str">
        <v>BSKDGNGENGR03</v>
      </c>
      <c r="K1221" s="67" t="str">
        <v>BSKDGNGENGR03</v>
      </c>
      <c r="L1221" s="68">
        <v>46026</v>
      </c>
      <c r="M1221" s="68">
        <v>46026</v>
      </c>
      <c r="N1221" s="67" t="str">
        <v>Advanced Payment Local</v>
      </c>
      <c r="O1221" s="67" t="str">
        <v>Advanced Payment Local</v>
      </c>
    </row>
    <row r="1222">
      <c r="A1222" s="71" t="str">
        <v>Blank - Needs Review</v>
      </c>
      <c r="B1222" s="67" t="str">
        <v>Cash In</v>
      </c>
      <c r="C1222" s="67" t="str">
        <v>DEMO 220-66-11 kV G Cash in EGP</v>
      </c>
      <c r="D1222" s="67" t="str">
        <v>EGP</v>
      </c>
      <c r="E1222" s="67">
        <v>616</v>
      </c>
      <c r="F1222" s="67" t="str">
        <v>CIVIL WORKS / Main BOQ / Civil Works</v>
      </c>
      <c r="G1222" s="67" t="str">
        <v>Galvanized Steel Fence Wire Mesh around the transformers, Capacitor banks and outdoor equipment</v>
      </c>
      <c r="H1222" s="67" t="str">
        <v>Site Delivery EGP</v>
      </c>
      <c r="I1222" s="67" t="str">
        <v>No confident rule match</v>
      </c>
      <c r="J1222" s="67" t="str">
        <v/>
      </c>
      <c r="K1222" s="67" t="str">
        <v/>
      </c>
      <c r="L1222" s="68" t="str">
        <v/>
      </c>
      <c r="M1222" s="68" t="str">
        <v/>
      </c>
      <c r="N1222" s="67" t="str">
        <v/>
      </c>
      <c r="O1222" s="67" t="str">
        <v/>
      </c>
    </row>
    <row r="1223">
      <c r="A1223" s="69" t="str">
        <v>Matched</v>
      </c>
      <c r="B1223" s="67" t="str">
        <v>Cash In</v>
      </c>
      <c r="C1223" s="67" t="str">
        <v>DEMO 220-66-11 kV G Cash in EGP</v>
      </c>
      <c r="D1223" s="67" t="str">
        <v>EGP</v>
      </c>
      <c r="E1223" s="67">
        <v>617</v>
      </c>
      <c r="F1223" s="67" t="str">
        <v>CIVIL WORKS / Main BOQ / Civil Works</v>
      </c>
      <c r="G1223" s="67" t="str">
        <v>Galvanized Steel Fence Wire Mesh around the transformers, Capacitor banks and outdoor equipment</v>
      </c>
      <c r="H1223" s="67" t="str">
        <v>Retention</v>
      </c>
      <c r="I1223" s="67" t="str">
        <v>Cash In completion milestone</v>
      </c>
      <c r="J1223" s="67" t="str">
        <v>BSKDGNGENGR07</v>
      </c>
      <c r="K1223" s="67" t="str">
        <v>BSKDGNGENGR07</v>
      </c>
      <c r="L1223" s="68">
        <v>46483</v>
      </c>
      <c r="M1223" s="68">
        <v>46483</v>
      </c>
      <c r="N1223" s="67" t="str">
        <v>Project Completion</v>
      </c>
      <c r="O1223" s="67" t="str">
        <v>Project Completion</v>
      </c>
    </row>
    <row r="1224">
      <c r="A1224" s="69" t="str">
        <v>Matched</v>
      </c>
      <c r="B1224" s="67" t="str">
        <v>Cash In</v>
      </c>
      <c r="C1224" s="67" t="str">
        <v>DEMO 220-66-11 kV G Cash in EGP</v>
      </c>
      <c r="D1224" s="67" t="str">
        <v>EGP</v>
      </c>
      <c r="E1224" s="67">
        <v>619</v>
      </c>
      <c r="F1224" s="67" t="str">
        <v>CIVIL WORKS / Main BOQ / Civil Works</v>
      </c>
      <c r="G1224" s="67" t="str">
        <v>Roads main, secondary and access for the substation</v>
      </c>
      <c r="H1224" s="67" t="str">
        <v>Advanced Payment</v>
      </c>
      <c r="I1224" s="67" t="str">
        <v>Cash In Advance Payment by currency</v>
      </c>
      <c r="J1224" s="67" t="str">
        <v>BSKDGNGENGR03</v>
      </c>
      <c r="K1224" s="67" t="str">
        <v>BSKDGNGENGR03</v>
      </c>
      <c r="L1224" s="68">
        <v>46026</v>
      </c>
      <c r="M1224" s="68">
        <v>46026</v>
      </c>
      <c r="N1224" s="67" t="str">
        <v>Advanced Payment Local</v>
      </c>
      <c r="O1224" s="67" t="str">
        <v>Advanced Payment Local</v>
      </c>
    </row>
    <row r="1225">
      <c r="A1225" s="71" t="str">
        <v>Blank - Needs Review</v>
      </c>
      <c r="B1225" s="67" t="str">
        <v>Cash In</v>
      </c>
      <c r="C1225" s="67" t="str">
        <v>DEMO 220-66-11 kV G Cash in EGP</v>
      </c>
      <c r="D1225" s="67" t="str">
        <v>EGP</v>
      </c>
      <c r="E1225" s="67">
        <v>620</v>
      </c>
      <c r="F1225" s="67" t="str">
        <v>CIVIL WORKS / Main BOQ / Civil Works</v>
      </c>
      <c r="G1225" s="67" t="str">
        <v>Roads main, secondary and access for the substation</v>
      </c>
      <c r="H1225" s="67" t="str">
        <v>Site Delivery EGP</v>
      </c>
      <c r="I1225" s="67" t="str">
        <v>No confident rule match</v>
      </c>
      <c r="J1225" s="67" t="str">
        <v/>
      </c>
      <c r="K1225" s="67" t="str">
        <v/>
      </c>
      <c r="L1225" s="68" t="str">
        <v/>
      </c>
      <c r="M1225" s="68" t="str">
        <v/>
      </c>
      <c r="N1225" s="67" t="str">
        <v/>
      </c>
      <c r="O1225" s="67" t="str">
        <v/>
      </c>
    </row>
    <row r="1226">
      <c r="A1226" s="69" t="str">
        <v>Matched</v>
      </c>
      <c r="B1226" s="67" t="str">
        <v>Cash In</v>
      </c>
      <c r="C1226" s="67" t="str">
        <v>DEMO 220-66-11 kV G Cash in EGP</v>
      </c>
      <c r="D1226" s="67" t="str">
        <v>EGP</v>
      </c>
      <c r="E1226" s="67">
        <v>621</v>
      </c>
      <c r="F1226" s="67" t="str">
        <v>CIVIL WORKS / Main BOQ / Civil Works</v>
      </c>
      <c r="G1226" s="67" t="str">
        <v>Roads main, secondary and access for the substation</v>
      </c>
      <c r="H1226" s="67" t="str">
        <v>Retention</v>
      </c>
      <c r="I1226" s="67" t="str">
        <v>Cash In completion milestone</v>
      </c>
      <c r="J1226" s="67" t="str">
        <v>BSKDGNGENGR07</v>
      </c>
      <c r="K1226" s="67" t="str">
        <v>BSKDGNGENGR07</v>
      </c>
      <c r="L1226" s="68">
        <v>46483</v>
      </c>
      <c r="M1226" s="68">
        <v>46483</v>
      </c>
      <c r="N1226" s="67" t="str">
        <v>Project Completion</v>
      </c>
      <c r="O1226" s="67" t="str">
        <v>Project Completion</v>
      </c>
    </row>
    <row r="1227">
      <c r="A1227" s="69" t="str">
        <v>Matched</v>
      </c>
      <c r="B1227" s="67" t="str">
        <v>Cash In</v>
      </c>
      <c r="C1227" s="67" t="str">
        <v>DEMO 220-66-11 kV G Cash in EGP</v>
      </c>
      <c r="D1227" s="67" t="str">
        <v>EGP</v>
      </c>
      <c r="E1227" s="67">
        <v>623</v>
      </c>
      <c r="F1227" s="67" t="str">
        <v>CIVIL WORKS / Main BOQ / Civil Works</v>
      </c>
      <c r="G1227" s="67" t="str">
        <v>Two new sides of boundary wall and rehabilitation works for the other two existing sides</v>
      </c>
      <c r="H1227" s="67" t="str">
        <v>Advanced Payment</v>
      </c>
      <c r="I1227" s="67" t="str">
        <v>Cash In Advance Payment by currency</v>
      </c>
      <c r="J1227" s="67" t="str">
        <v>BSKDGNGENGR03</v>
      </c>
      <c r="K1227" s="67" t="str">
        <v>BSKDGNGENGR03</v>
      </c>
      <c r="L1227" s="68">
        <v>46026</v>
      </c>
      <c r="M1227" s="68">
        <v>46026</v>
      </c>
      <c r="N1227" s="67" t="str">
        <v>Advanced Payment Local</v>
      </c>
      <c r="O1227" s="67" t="str">
        <v>Advanced Payment Local</v>
      </c>
    </row>
    <row r="1228">
      <c r="A1228" s="71" t="str">
        <v>Blank - Needs Review</v>
      </c>
      <c r="B1228" s="67" t="str">
        <v>Cash In</v>
      </c>
      <c r="C1228" s="67" t="str">
        <v>DEMO 220-66-11 kV G Cash in EGP</v>
      </c>
      <c r="D1228" s="67" t="str">
        <v>EGP</v>
      </c>
      <c r="E1228" s="67">
        <v>624</v>
      </c>
      <c r="F1228" s="67" t="str">
        <v>CIVIL WORKS / Main BOQ / Civil Works</v>
      </c>
      <c r="G1228" s="67" t="str">
        <v>Two new sides of boundary wall and rehabilitation works for the other two existing sides</v>
      </c>
      <c r="H1228" s="67" t="str">
        <v>Site Delivery EGP</v>
      </c>
      <c r="I1228" s="67" t="str">
        <v>No confident rule match</v>
      </c>
      <c r="J1228" s="67" t="str">
        <v/>
      </c>
      <c r="K1228" s="67" t="str">
        <v/>
      </c>
      <c r="L1228" s="68" t="str">
        <v/>
      </c>
      <c r="M1228" s="68" t="str">
        <v/>
      </c>
      <c r="N1228" s="67" t="str">
        <v/>
      </c>
      <c r="O1228" s="67" t="str">
        <v/>
      </c>
    </row>
    <row r="1229">
      <c r="A1229" s="69" t="str">
        <v>Matched</v>
      </c>
      <c r="B1229" s="67" t="str">
        <v>Cash In</v>
      </c>
      <c r="C1229" s="67" t="str">
        <v>DEMO 220-66-11 kV G Cash in EGP</v>
      </c>
      <c r="D1229" s="67" t="str">
        <v>EGP</v>
      </c>
      <c r="E1229" s="67">
        <v>625</v>
      </c>
      <c r="F1229" s="67" t="str">
        <v>CIVIL WORKS / Main BOQ / Civil Works</v>
      </c>
      <c r="G1229" s="67" t="str">
        <v>Two new sides of boundary wall and rehabilitation works for the other two existing sides</v>
      </c>
      <c r="H1229" s="67" t="str">
        <v>Retention</v>
      </c>
      <c r="I1229" s="67" t="str">
        <v>Cash In completion milestone</v>
      </c>
      <c r="J1229" s="67" t="str">
        <v>BSKDGNGENGR07</v>
      </c>
      <c r="K1229" s="67" t="str">
        <v>BSKDGNGENGR07</v>
      </c>
      <c r="L1229" s="68">
        <v>46483</v>
      </c>
      <c r="M1229" s="68">
        <v>46483</v>
      </c>
      <c r="N1229" s="67" t="str">
        <v>Project Completion</v>
      </c>
      <c r="O1229" s="67" t="str">
        <v>Project Completion</v>
      </c>
    </row>
    <row r="1230">
      <c r="A1230" s="69" t="str">
        <v>Matched</v>
      </c>
      <c r="B1230" s="67" t="str">
        <v>Cash In</v>
      </c>
      <c r="C1230" s="67" t="str">
        <v>DEMO 220-66-11 kV G Cash in EGP</v>
      </c>
      <c r="D1230" s="67" t="str">
        <v>EGP</v>
      </c>
      <c r="E1230" s="67">
        <v>627</v>
      </c>
      <c r="F1230" s="67" t="str">
        <v>CIVIL WORKS / Main BOQ / Civil Works</v>
      </c>
      <c r="G1230" s="67" t="str">
        <v>Guard Room</v>
      </c>
      <c r="H1230" s="67" t="str">
        <v>Advanced Payment</v>
      </c>
      <c r="I1230" s="67" t="str">
        <v>Cash In Advance Payment by currency</v>
      </c>
      <c r="J1230" s="67" t="str">
        <v>BSKDGNGENGR03</v>
      </c>
      <c r="K1230" s="67" t="str">
        <v>BSKDGNGENGR03</v>
      </c>
      <c r="L1230" s="68">
        <v>46026</v>
      </c>
      <c r="M1230" s="68">
        <v>46026</v>
      </c>
      <c r="N1230" s="67" t="str">
        <v>Advanced Payment Local</v>
      </c>
      <c r="O1230" s="67" t="str">
        <v>Advanced Payment Local</v>
      </c>
    </row>
    <row r="1231">
      <c r="A1231" s="71" t="str">
        <v>Blank - Needs Review</v>
      </c>
      <c r="B1231" s="67" t="str">
        <v>Cash In</v>
      </c>
      <c r="C1231" s="67" t="str">
        <v>DEMO 220-66-11 kV G Cash in EGP</v>
      </c>
      <c r="D1231" s="67" t="str">
        <v>EGP</v>
      </c>
      <c r="E1231" s="67">
        <v>628</v>
      </c>
      <c r="F1231" s="67" t="str">
        <v>CIVIL WORKS / Main BOQ / Civil Works</v>
      </c>
      <c r="G1231" s="67" t="str">
        <v>Guard Room</v>
      </c>
      <c r="H1231" s="67" t="str">
        <v>Site Delivery EGP</v>
      </c>
      <c r="I1231" s="67" t="str">
        <v>No confident rule match</v>
      </c>
      <c r="J1231" s="67" t="str">
        <v/>
      </c>
      <c r="K1231" s="67" t="str">
        <v/>
      </c>
      <c r="L1231" s="68" t="str">
        <v/>
      </c>
      <c r="M1231" s="68" t="str">
        <v/>
      </c>
      <c r="N1231" s="67" t="str">
        <v/>
      </c>
      <c r="O1231" s="67" t="str">
        <v/>
      </c>
    </row>
    <row r="1232">
      <c r="A1232" s="69" t="str">
        <v>Matched</v>
      </c>
      <c r="B1232" s="67" t="str">
        <v>Cash In</v>
      </c>
      <c r="C1232" s="67" t="str">
        <v>DEMO 220-66-11 kV G Cash in EGP</v>
      </c>
      <c r="D1232" s="67" t="str">
        <v>EGP</v>
      </c>
      <c r="E1232" s="67">
        <v>629</v>
      </c>
      <c r="F1232" s="67" t="str">
        <v>CIVIL WORKS / Main BOQ / Civil Works</v>
      </c>
      <c r="G1232" s="67" t="str">
        <v>Guard Room</v>
      </c>
      <c r="H1232" s="67" t="str">
        <v>Retention</v>
      </c>
      <c r="I1232" s="67" t="str">
        <v>Cash In completion milestone</v>
      </c>
      <c r="J1232" s="67" t="str">
        <v>BSKDGNGENGR07</v>
      </c>
      <c r="K1232" s="67" t="str">
        <v>BSKDGNGENGR07</v>
      </c>
      <c r="L1232" s="68">
        <v>46483</v>
      </c>
      <c r="M1232" s="68">
        <v>46483</v>
      </c>
      <c r="N1232" s="67" t="str">
        <v>Project Completion</v>
      </c>
      <c r="O1232" s="67" t="str">
        <v>Project Completion</v>
      </c>
    </row>
    <row r="1233">
      <c r="A1233" s="69" t="str">
        <v>Matched</v>
      </c>
      <c r="B1233" s="67" t="str">
        <v>Cash In</v>
      </c>
      <c r="C1233" s="67" t="str">
        <v>DEMO 220-66-11 kV G Cash in EGP</v>
      </c>
      <c r="D1233" s="67" t="str">
        <v>EGP</v>
      </c>
      <c r="E1233" s="67">
        <v>631</v>
      </c>
      <c r="F1233" s="67" t="str">
        <v>CIVIL WORKS / Main BOQ / Civil Works</v>
      </c>
      <c r="G1233" s="67" t="str">
        <v>Guard Towers</v>
      </c>
      <c r="H1233" s="67" t="str">
        <v>Advanced Payment</v>
      </c>
      <c r="I1233" s="67" t="str">
        <v>Cash In Advance Payment by currency</v>
      </c>
      <c r="J1233" s="67" t="str">
        <v>BSKDGNGENGR03</v>
      </c>
      <c r="K1233" s="67" t="str">
        <v>BSKDGNGENGR03</v>
      </c>
      <c r="L1233" s="68">
        <v>46026</v>
      </c>
      <c r="M1233" s="68">
        <v>46026</v>
      </c>
      <c r="N1233" s="67" t="str">
        <v>Advanced Payment Local</v>
      </c>
      <c r="O1233" s="67" t="str">
        <v>Advanced Payment Local</v>
      </c>
    </row>
    <row r="1234">
      <c r="A1234" s="71" t="str">
        <v>Blank - Needs Review</v>
      </c>
      <c r="B1234" s="67" t="str">
        <v>Cash In</v>
      </c>
      <c r="C1234" s="67" t="str">
        <v>DEMO 220-66-11 kV G Cash in EGP</v>
      </c>
      <c r="D1234" s="67" t="str">
        <v>EGP</v>
      </c>
      <c r="E1234" s="67">
        <v>632</v>
      </c>
      <c r="F1234" s="67" t="str">
        <v>CIVIL WORKS / Main BOQ / Civil Works</v>
      </c>
      <c r="G1234" s="67" t="str">
        <v>Guard Towers</v>
      </c>
      <c r="H1234" s="67" t="str">
        <v>Site Delivery EGP</v>
      </c>
      <c r="I1234" s="67" t="str">
        <v>No confident rule match</v>
      </c>
      <c r="J1234" s="67" t="str">
        <v/>
      </c>
      <c r="K1234" s="67" t="str">
        <v/>
      </c>
      <c r="L1234" s="68" t="str">
        <v/>
      </c>
      <c r="M1234" s="68" t="str">
        <v/>
      </c>
      <c r="N1234" s="67" t="str">
        <v/>
      </c>
      <c r="O1234" s="67" t="str">
        <v/>
      </c>
    </row>
    <row r="1235">
      <c r="A1235" s="69" t="str">
        <v>Matched</v>
      </c>
      <c r="B1235" s="67" t="str">
        <v>Cash In</v>
      </c>
      <c r="C1235" s="67" t="str">
        <v>DEMO 220-66-11 kV G Cash in EGP</v>
      </c>
      <c r="D1235" s="67" t="str">
        <v>EGP</v>
      </c>
      <c r="E1235" s="67">
        <v>633</v>
      </c>
      <c r="F1235" s="67" t="str">
        <v>CIVIL WORKS / Main BOQ / Civil Works</v>
      </c>
      <c r="G1235" s="67" t="str">
        <v>Guard Towers</v>
      </c>
      <c r="H1235" s="67" t="str">
        <v>Retention</v>
      </c>
      <c r="I1235" s="67" t="str">
        <v>Cash In completion milestone</v>
      </c>
      <c r="J1235" s="67" t="str">
        <v>BSKDGNGENGR07</v>
      </c>
      <c r="K1235" s="67" t="str">
        <v>BSKDGNGENGR07</v>
      </c>
      <c r="L1235" s="68">
        <v>46483</v>
      </c>
      <c r="M1235" s="68">
        <v>46483</v>
      </c>
      <c r="N1235" s="67" t="str">
        <v>Project Completion</v>
      </c>
      <c r="O1235" s="67" t="str">
        <v>Project Completion</v>
      </c>
    </row>
    <row r="1236">
      <c r="A1236" s="69" t="str">
        <v>Matched</v>
      </c>
      <c r="B1236" s="67" t="str">
        <v>Cash In</v>
      </c>
      <c r="C1236" s="67" t="str">
        <v>DEMO 220-66-11 kV G Cash in EGP</v>
      </c>
      <c r="D1236" s="67" t="str">
        <v>EGP</v>
      </c>
      <c r="E1236" s="67">
        <v>635</v>
      </c>
      <c r="F1236" s="67" t="str">
        <v>CIVIL WORKS / Main BOQ / Civil Works</v>
      </c>
      <c r="G1236" s="67" t="str">
        <v>Shed Roof for Vehicles and capacitor banks</v>
      </c>
      <c r="H1236" s="67" t="str">
        <v>Advanced Payment</v>
      </c>
      <c r="I1236" s="67" t="str">
        <v>Cash In Advance Payment by currency</v>
      </c>
      <c r="J1236" s="67" t="str">
        <v>BSKDGNGENGR03</v>
      </c>
      <c r="K1236" s="67" t="str">
        <v>BSKDGNGENGR03</v>
      </c>
      <c r="L1236" s="68">
        <v>46026</v>
      </c>
      <c r="M1236" s="68">
        <v>46026</v>
      </c>
      <c r="N1236" s="67" t="str">
        <v>Advanced Payment Local</v>
      </c>
      <c r="O1236" s="67" t="str">
        <v>Advanced Payment Local</v>
      </c>
    </row>
    <row r="1237">
      <c r="A1237" s="69" t="str">
        <v>Matched</v>
      </c>
      <c r="B1237" s="67" t="str">
        <v>Cash In</v>
      </c>
      <c r="C1237" s="67" t="str">
        <v>DEMO 220-66-11 kV G Cash in EGP</v>
      </c>
      <c r="D1237" s="67" t="str">
        <v>EGP</v>
      </c>
      <c r="E1237" s="67">
        <v>636</v>
      </c>
      <c r="F1237" s="67" t="str">
        <v>CIVIL WORKS / Main BOQ / Civil Works</v>
      </c>
      <c r="G1237" s="67" t="str">
        <v>Shed Roof for Vehicles and capacitor banks</v>
      </c>
      <c r="H1237" s="67" t="str">
        <v>Site Delivery EGP</v>
      </c>
      <c r="I1237" s="67" t="str">
        <v>Cash In delivery meaning match</v>
      </c>
      <c r="J1237" s="67" t="str">
        <v>BSPRELGENCB07</v>
      </c>
      <c r="K1237" s="67" t="str">
        <v>BSPRELGENCB07</v>
      </c>
      <c r="L1237" s="68">
        <v>46294</v>
      </c>
      <c r="M1237" s="68">
        <v>46294</v>
      </c>
      <c r="N1237" s="67" t="str">
        <v>Delivery to Site  - Capacitor Banks (9 MVAR)</v>
      </c>
      <c r="O1237" s="67" t="str">
        <v>Delivery to Site  - Capacitor Banks (9 MVAR)</v>
      </c>
    </row>
    <row r="1238">
      <c r="A1238" s="69" t="str">
        <v>Matched</v>
      </c>
      <c r="B1238" s="67" t="str">
        <v>Cash In</v>
      </c>
      <c r="C1238" s="67" t="str">
        <v>DEMO 220-66-11 kV G Cash in EGP</v>
      </c>
      <c r="D1238" s="67" t="str">
        <v>EGP</v>
      </c>
      <c r="E1238" s="67">
        <v>637</v>
      </c>
      <c r="F1238" s="67" t="str">
        <v>CIVIL WORKS / Main BOQ / Civil Works</v>
      </c>
      <c r="G1238" s="67" t="str">
        <v>Shed Roof for Vehicles and capacitor banks</v>
      </c>
      <c r="H1238" s="67" t="str">
        <v>Retention</v>
      </c>
      <c r="I1238" s="67" t="str">
        <v>Cash In completion milestone</v>
      </c>
      <c r="J1238" s="67" t="str">
        <v>BSKDGNGENGR07</v>
      </c>
      <c r="K1238" s="67" t="str">
        <v>BSKDGNGENGR07</v>
      </c>
      <c r="L1238" s="68">
        <v>46483</v>
      </c>
      <c r="M1238" s="68">
        <v>46483</v>
      </c>
      <c r="N1238" s="67" t="str">
        <v>Project Completion</v>
      </c>
      <c r="O1238" s="67" t="str">
        <v>Project Completion</v>
      </c>
    </row>
    <row r="1239">
      <c r="A1239" s="69" t="str">
        <v>Matched</v>
      </c>
      <c r="B1239" s="67" t="str">
        <v>Cash In</v>
      </c>
      <c r="C1239" s="67" t="str">
        <v>DEMO 220-66-11 kV G Cash in EGP</v>
      </c>
      <c r="D1239" s="67" t="str">
        <v>EGP</v>
      </c>
      <c r="E1239" s="67">
        <v>639</v>
      </c>
      <c r="F1239" s="67" t="str">
        <v>CIVIL WORKS / Main BOQ / Civil Works</v>
      </c>
      <c r="G1239" s="67" t="str">
        <v>Foundations and wire mesh fence for the Capacitor Banks</v>
      </c>
      <c r="H1239" s="67" t="str">
        <v>Advanced Payment</v>
      </c>
      <c r="I1239" s="67" t="str">
        <v>Cash In Advance Payment by currency</v>
      </c>
      <c r="J1239" s="67" t="str">
        <v>BSKDGNGENGR03</v>
      </c>
      <c r="K1239" s="67" t="str">
        <v>BSKDGNGENGR03</v>
      </c>
      <c r="L1239" s="68">
        <v>46026</v>
      </c>
      <c r="M1239" s="68">
        <v>46026</v>
      </c>
      <c r="N1239" s="67" t="str">
        <v>Advanced Payment Local</v>
      </c>
      <c r="O1239" s="67" t="str">
        <v>Advanced Payment Local</v>
      </c>
    </row>
    <row r="1240">
      <c r="A1240" s="69" t="str">
        <v>Matched</v>
      </c>
      <c r="B1240" s="67" t="str">
        <v>Cash In</v>
      </c>
      <c r="C1240" s="67" t="str">
        <v>DEMO 220-66-11 kV G Cash in EGP</v>
      </c>
      <c r="D1240" s="67" t="str">
        <v>EGP</v>
      </c>
      <c r="E1240" s="67">
        <v>640</v>
      </c>
      <c r="F1240" s="67" t="str">
        <v>CIVIL WORKS / Main BOQ / Civil Works</v>
      </c>
      <c r="G1240" s="67" t="str">
        <v>Foundations and wire mesh fence for the Capacitor Banks</v>
      </c>
      <c r="H1240" s="67" t="str">
        <v>Site Delivery EGP</v>
      </c>
      <c r="I1240" s="67" t="str">
        <v>Cash In delivery meaning match</v>
      </c>
      <c r="J1240" s="67" t="str">
        <v>BSPRELGENCB07</v>
      </c>
      <c r="K1240" s="67" t="str">
        <v>BSPRELGENCB07</v>
      </c>
      <c r="L1240" s="68">
        <v>46294</v>
      </c>
      <c r="M1240" s="68">
        <v>46294</v>
      </c>
      <c r="N1240" s="67" t="str">
        <v>Delivery to Site  - Capacitor Banks (9 MVAR)</v>
      </c>
      <c r="O1240" s="67" t="str">
        <v>Delivery to Site  - Capacitor Banks (9 MVAR)</v>
      </c>
    </row>
    <row r="1241">
      <c r="A1241" s="69" t="str">
        <v>Matched</v>
      </c>
      <c r="B1241" s="67" t="str">
        <v>Cash In</v>
      </c>
      <c r="C1241" s="67" t="str">
        <v>DEMO 220-66-11 kV G Cash in EGP</v>
      </c>
      <c r="D1241" s="67" t="str">
        <v>EGP</v>
      </c>
      <c r="E1241" s="67">
        <v>641</v>
      </c>
      <c r="F1241" s="67" t="str">
        <v>CIVIL WORKS / Main BOQ / Civil Works</v>
      </c>
      <c r="G1241" s="67" t="str">
        <v>Foundations and wire mesh fence for the Capacitor Banks</v>
      </c>
      <c r="H1241" s="67" t="str">
        <v>Retention</v>
      </c>
      <c r="I1241" s="67" t="str">
        <v>Cash In completion milestone</v>
      </c>
      <c r="J1241" s="67" t="str">
        <v>BSKDGNGENGR07</v>
      </c>
      <c r="K1241" s="67" t="str">
        <v>BSKDGNGENGR07</v>
      </c>
      <c r="L1241" s="68">
        <v>46483</v>
      </c>
      <c r="M1241" s="68">
        <v>46483</v>
      </c>
      <c r="N1241" s="67" t="str">
        <v>Project Completion</v>
      </c>
      <c r="O1241" s="67" t="str">
        <v>Project Completion</v>
      </c>
    </row>
    <row r="1242">
      <c r="A1242" s="69" t="str">
        <v>Matched</v>
      </c>
      <c r="B1242" s="67" t="str">
        <v>Cash In</v>
      </c>
      <c r="C1242" s="67" t="str">
        <v>DEMO 220-66-11 kV G Cash in EGP</v>
      </c>
      <c r="D1242" s="67" t="str">
        <v>EGP</v>
      </c>
      <c r="E1242" s="67">
        <v>643</v>
      </c>
      <c r="F1242" s="67" t="str">
        <v>CIVIL WORKS / Main BOQ / Civil Works</v>
      </c>
      <c r="G1242" s="67" t="str">
        <v>Water Supply System including the underground water tank</v>
      </c>
      <c r="H1242" s="67" t="str">
        <v>Advanced Payment</v>
      </c>
      <c r="I1242" s="67" t="str">
        <v>Cash In Advance Payment by currency</v>
      </c>
      <c r="J1242" s="67" t="str">
        <v>BSKDGNGENGR03</v>
      </c>
      <c r="K1242" s="67" t="str">
        <v>BSKDGNGENGR03</v>
      </c>
      <c r="L1242" s="68">
        <v>46026</v>
      </c>
      <c r="M1242" s="68">
        <v>46026</v>
      </c>
      <c r="N1242" s="67" t="str">
        <v>Advanced Payment Local</v>
      </c>
      <c r="O1242" s="67" t="str">
        <v>Advanced Payment Local</v>
      </c>
    </row>
    <row r="1243">
      <c r="A1243" s="71" t="str">
        <v>Blank - Needs Review</v>
      </c>
      <c r="B1243" s="67" t="str">
        <v>Cash In</v>
      </c>
      <c r="C1243" s="67" t="str">
        <v>DEMO 220-66-11 kV G Cash in EGP</v>
      </c>
      <c r="D1243" s="67" t="str">
        <v>EGP</v>
      </c>
      <c r="E1243" s="67">
        <v>644</v>
      </c>
      <c r="F1243" s="67" t="str">
        <v>CIVIL WORKS / Main BOQ / Civil Works</v>
      </c>
      <c r="G1243" s="67" t="str">
        <v>Water Supply System including the underground water tank</v>
      </c>
      <c r="H1243" s="67" t="str">
        <v>Site Delivery EGP</v>
      </c>
      <c r="I1243" s="67" t="str">
        <v>No confident rule match</v>
      </c>
      <c r="J1243" s="67" t="str">
        <v/>
      </c>
      <c r="K1243" s="67" t="str">
        <v/>
      </c>
      <c r="L1243" s="68" t="str">
        <v/>
      </c>
      <c r="M1243" s="68" t="str">
        <v/>
      </c>
      <c r="N1243" s="67" t="str">
        <v/>
      </c>
      <c r="O1243" s="67" t="str">
        <v/>
      </c>
    </row>
    <row r="1244">
      <c r="A1244" s="69" t="str">
        <v>Matched</v>
      </c>
      <c r="B1244" s="67" t="str">
        <v>Cash In</v>
      </c>
      <c r="C1244" s="67" t="str">
        <v>DEMO 220-66-11 kV G Cash in EGP</v>
      </c>
      <c r="D1244" s="67" t="str">
        <v>EGP</v>
      </c>
      <c r="E1244" s="67">
        <v>645</v>
      </c>
      <c r="F1244" s="67" t="str">
        <v>CIVIL WORKS / Main BOQ / Civil Works</v>
      </c>
      <c r="G1244" s="67" t="str">
        <v>Water Supply System including the underground water tank</v>
      </c>
      <c r="H1244" s="67" t="str">
        <v>Retention</v>
      </c>
      <c r="I1244" s="67" t="str">
        <v>Cash In completion milestone</v>
      </c>
      <c r="J1244" s="67" t="str">
        <v>BSKDGNGENGR07</v>
      </c>
      <c r="K1244" s="67" t="str">
        <v>BSKDGNGENGR07</v>
      </c>
      <c r="L1244" s="68">
        <v>46483</v>
      </c>
      <c r="M1244" s="68">
        <v>46483</v>
      </c>
      <c r="N1244" s="67" t="str">
        <v>Project Completion</v>
      </c>
      <c r="O1244" s="67" t="str">
        <v>Project Completion</v>
      </c>
    </row>
    <row r="1245">
      <c r="A1245" s="69" t="str">
        <v>Matched</v>
      </c>
      <c r="B1245" s="67" t="str">
        <v>Cash In</v>
      </c>
      <c r="C1245" s="67" t="str">
        <v>DEMO 220-66-11 kV G Cash in EGP</v>
      </c>
      <c r="D1245" s="67" t="str">
        <v>EGP</v>
      </c>
      <c r="E1245" s="67">
        <v>647</v>
      </c>
      <c r="F1245" s="67" t="str">
        <v>CIVIL WORKS / Main BOQ / Civil Works</v>
      </c>
      <c r="G1245" s="67" t="str">
        <v>Sanitary Installations</v>
      </c>
      <c r="H1245" s="67" t="str">
        <v>Advanced Payment</v>
      </c>
      <c r="I1245" s="67" t="str">
        <v>Cash In Advance Payment by currency</v>
      </c>
      <c r="J1245" s="67" t="str">
        <v>BSKDGNGENGR03</v>
      </c>
      <c r="K1245" s="67" t="str">
        <v>BSKDGNGENGR03</v>
      </c>
      <c r="L1245" s="68">
        <v>46026</v>
      </c>
      <c r="M1245" s="68">
        <v>46026</v>
      </c>
      <c r="N1245" s="67" t="str">
        <v>Advanced Payment Local</v>
      </c>
      <c r="O1245" s="67" t="str">
        <v>Advanced Payment Local</v>
      </c>
    </row>
    <row r="1246">
      <c r="A1246" s="71" t="str">
        <v>Blank - Needs Review</v>
      </c>
      <c r="B1246" s="67" t="str">
        <v>Cash In</v>
      </c>
      <c r="C1246" s="67" t="str">
        <v>DEMO 220-66-11 kV G Cash in EGP</v>
      </c>
      <c r="D1246" s="67" t="str">
        <v>EGP</v>
      </c>
      <c r="E1246" s="67">
        <v>648</v>
      </c>
      <c r="F1246" s="67" t="str">
        <v>CIVIL WORKS / Main BOQ / Civil Works</v>
      </c>
      <c r="G1246" s="67" t="str">
        <v>Sanitary Installations</v>
      </c>
      <c r="H1246" s="67" t="str">
        <v>Site Delivery EGP</v>
      </c>
      <c r="I1246" s="67" t="str">
        <v>No confident rule match</v>
      </c>
      <c r="J1246" s="67" t="str">
        <v/>
      </c>
      <c r="K1246" s="67" t="str">
        <v/>
      </c>
      <c r="L1246" s="68" t="str">
        <v/>
      </c>
      <c r="M1246" s="68" t="str">
        <v/>
      </c>
      <c r="N1246" s="67" t="str">
        <v/>
      </c>
      <c r="O1246" s="67" t="str">
        <v/>
      </c>
    </row>
    <row r="1247">
      <c r="A1247" s="69" t="str">
        <v>Matched</v>
      </c>
      <c r="B1247" s="67" t="str">
        <v>Cash In</v>
      </c>
      <c r="C1247" s="67" t="str">
        <v>DEMO 220-66-11 kV G Cash in EGP</v>
      </c>
      <c r="D1247" s="67" t="str">
        <v>EGP</v>
      </c>
      <c r="E1247" s="67">
        <v>649</v>
      </c>
      <c r="F1247" s="67" t="str">
        <v>CIVIL WORKS / Main BOQ / Civil Works</v>
      </c>
      <c r="G1247" s="67" t="str">
        <v>Sanitary Installations</v>
      </c>
      <c r="H1247" s="67" t="str">
        <v>Retention</v>
      </c>
      <c r="I1247" s="67" t="str">
        <v>Cash In completion milestone</v>
      </c>
      <c r="J1247" s="67" t="str">
        <v>BSKDGNGENGR07</v>
      </c>
      <c r="K1247" s="67" t="str">
        <v>BSKDGNGENGR07</v>
      </c>
      <c r="L1247" s="68">
        <v>46483</v>
      </c>
      <c r="M1247" s="68">
        <v>46483</v>
      </c>
      <c r="N1247" s="67" t="str">
        <v>Project Completion</v>
      </c>
      <c r="O1247" s="67" t="str">
        <v>Project Completion</v>
      </c>
    </row>
    <row r="1248">
      <c r="A1248" s="69" t="str">
        <v>Matched</v>
      </c>
      <c r="B1248" s="67" t="str">
        <v>Cash In</v>
      </c>
      <c r="C1248" s="67" t="str">
        <v>DEMO 220-66-11 kV G Cash in EGP</v>
      </c>
      <c r="D1248" s="67" t="str">
        <v>EGP</v>
      </c>
      <c r="E1248" s="67">
        <v>651</v>
      </c>
      <c r="F1248" s="67" t="str">
        <v>CIVIL WORKS / Main BOQ / Civil Works</v>
      </c>
      <c r="G1248" s="67" t="str">
        <v>Mobilization and De-mobilization</v>
      </c>
      <c r="H1248" s="67" t="str">
        <v>Advanced Payment</v>
      </c>
      <c r="I1248" s="67" t="str">
        <v>Cash In Advance Payment by currency</v>
      </c>
      <c r="J1248" s="67" t="str">
        <v>BSKDGNGENGR03</v>
      </c>
      <c r="K1248" s="67" t="str">
        <v>BSKDGNGENGR03</v>
      </c>
      <c r="L1248" s="68">
        <v>46026</v>
      </c>
      <c r="M1248" s="68">
        <v>46026</v>
      </c>
      <c r="N1248" s="67" t="str">
        <v>Advanced Payment Local</v>
      </c>
      <c r="O1248" s="67" t="str">
        <v>Advanced Payment Local</v>
      </c>
    </row>
    <row r="1249">
      <c r="A1249" s="71" t="str">
        <v>Blank - Needs Review</v>
      </c>
      <c r="B1249" s="67" t="str">
        <v>Cash In</v>
      </c>
      <c r="C1249" s="67" t="str">
        <v>DEMO 220-66-11 kV G Cash in EGP</v>
      </c>
      <c r="D1249" s="67" t="str">
        <v>EGP</v>
      </c>
      <c r="E1249" s="67">
        <v>652</v>
      </c>
      <c r="F1249" s="67" t="str">
        <v>CIVIL WORKS / Main BOQ / Civil Works</v>
      </c>
      <c r="G1249" s="67" t="str">
        <v>Mobilization and De-mobilization</v>
      </c>
      <c r="H1249" s="67" t="str">
        <v>Site Delivery EGP</v>
      </c>
      <c r="I1249" s="67" t="str">
        <v>No confident rule match</v>
      </c>
      <c r="J1249" s="67" t="str">
        <v/>
      </c>
      <c r="K1249" s="67" t="str">
        <v/>
      </c>
      <c r="L1249" s="68" t="str">
        <v/>
      </c>
      <c r="M1249" s="68" t="str">
        <v/>
      </c>
      <c r="N1249" s="67" t="str">
        <v/>
      </c>
      <c r="O1249" s="67" t="str">
        <v/>
      </c>
    </row>
    <row r="1250">
      <c r="A1250" s="69" t="str">
        <v>Matched</v>
      </c>
      <c r="B1250" s="67" t="str">
        <v>Cash In</v>
      </c>
      <c r="C1250" s="67" t="str">
        <v>DEMO 220-66-11 kV G Cash in EGP</v>
      </c>
      <c r="D1250" s="67" t="str">
        <v>EGP</v>
      </c>
      <c r="E1250" s="67">
        <v>653</v>
      </c>
      <c r="F1250" s="67" t="str">
        <v>CIVIL WORKS / Main BOQ / Civil Works</v>
      </c>
      <c r="G1250" s="67" t="str">
        <v>Mobilization and De-mobilization</v>
      </c>
      <c r="H1250" s="67" t="str">
        <v>Retention</v>
      </c>
      <c r="I1250" s="67" t="str">
        <v>Cash In completion milestone</v>
      </c>
      <c r="J1250" s="67" t="str">
        <v>BSKDGNGENGR07</v>
      </c>
      <c r="K1250" s="67" t="str">
        <v>BSKDGNGENGR07</v>
      </c>
      <c r="L1250" s="68">
        <v>46483</v>
      </c>
      <c r="M1250" s="68">
        <v>46483</v>
      </c>
      <c r="N1250" s="67" t="str">
        <v>Project Completion</v>
      </c>
      <c r="O1250" s="67" t="str">
        <v>Project Completion</v>
      </c>
    </row>
    <row r="1251">
      <c r="A1251" s="69" t="str">
        <v>Matched</v>
      </c>
      <c r="B1251" s="67" t="str">
        <v>Cash In</v>
      </c>
      <c r="C1251" s="67" t="str">
        <v>DEMO 220-66-11 kV G Cash in EGP</v>
      </c>
      <c r="D1251" s="67" t="str">
        <v>EGP</v>
      </c>
      <c r="E1251" s="67">
        <v>656</v>
      </c>
      <c r="F1251" s="67" t="str">
        <v>CIVIL WORKS / Main BOQ / Structural steel works</v>
      </c>
      <c r="G1251" s="67" t="str">
        <v>Foundations and steel structure for the outdoor equipment and receiving gantries</v>
      </c>
      <c r="H1251" s="67" t="str">
        <v>Advanced Payment</v>
      </c>
      <c r="I1251" s="67" t="str">
        <v>Cash In Advance Payment by currency</v>
      </c>
      <c r="J1251" s="67" t="str">
        <v>BSKDGNGENGR03</v>
      </c>
      <c r="K1251" s="67" t="str">
        <v>BSKDGNGENGR03</v>
      </c>
      <c r="L1251" s="68">
        <v>46026</v>
      </c>
      <c r="M1251" s="68">
        <v>46026</v>
      </c>
      <c r="N1251" s="67" t="str">
        <v>Advanced Payment Local</v>
      </c>
      <c r="O1251" s="67" t="str">
        <v>Advanced Payment Local</v>
      </c>
    </row>
    <row r="1252">
      <c r="A1252" s="69" t="str">
        <v>Matched</v>
      </c>
      <c r="B1252" s="67" t="str">
        <v>Cash In</v>
      </c>
      <c r="C1252" s="67" t="str">
        <v>DEMO 220-66-11 kV G Cash in EGP</v>
      </c>
      <c r="D1252" s="67" t="str">
        <v>EGP</v>
      </c>
      <c r="E1252" s="67">
        <v>657</v>
      </c>
      <c r="F1252" s="67" t="str">
        <v>CIVIL WORKS / Main BOQ / Structural steel works</v>
      </c>
      <c r="G1252" s="67" t="str">
        <v>Foundations and steel structure for the outdoor equipment and receiving gantries</v>
      </c>
      <c r="H1252" s="67" t="str">
        <v>Site Delivery EGP</v>
      </c>
      <c r="I1252" s="67" t="str">
        <v>Cash In delivery meaning match</v>
      </c>
      <c r="J1252" s="67" t="str">
        <v>BSPRCVGENGR10</v>
      </c>
      <c r="K1252" s="67" t="str">
        <v>BSPRCVGENGR10</v>
      </c>
      <c r="L1252" s="68">
        <v>46319</v>
      </c>
      <c r="M1252" s="68">
        <v>46319</v>
      </c>
      <c r="N1252" s="67" t="str">
        <v>Delivery to Site  - Outdoor steel Steel Structure (SA-DS-CT)</v>
      </c>
      <c r="O1252" s="67" t="str">
        <v>Delivery to Site  - Outdoor steel Steel Structure (SA-DS-CT)</v>
      </c>
    </row>
    <row r="1253">
      <c r="A1253" s="69" t="str">
        <v>Matched</v>
      </c>
      <c r="B1253" s="67" t="str">
        <v>Cash In</v>
      </c>
      <c r="C1253" s="67" t="str">
        <v>DEMO 220-66-11 kV G Cash in EGP</v>
      </c>
      <c r="D1253" s="67" t="str">
        <v>EGP</v>
      </c>
      <c r="E1253" s="67">
        <v>658</v>
      </c>
      <c r="F1253" s="67" t="str">
        <v>CIVIL WORKS / Main BOQ / Structural steel works</v>
      </c>
      <c r="G1253" s="67" t="str">
        <v>Foundations and steel structure for the outdoor equipment and receiving gantries</v>
      </c>
      <c r="H1253" s="67" t="str">
        <v>Retention</v>
      </c>
      <c r="I1253" s="67" t="str">
        <v>Cash In completion milestone</v>
      </c>
      <c r="J1253" s="67" t="str">
        <v>BSKDGNGENGR07</v>
      </c>
      <c r="K1253" s="67" t="str">
        <v>BSKDGNGENGR07</v>
      </c>
      <c r="L1253" s="68">
        <v>46483</v>
      </c>
      <c r="M1253" s="68">
        <v>46483</v>
      </c>
      <c r="N1253" s="67" t="str">
        <v>Project Completion</v>
      </c>
      <c r="O1253" s="67" t="str">
        <v>Project Completion</v>
      </c>
    </row>
    <row r="1254">
      <c r="A1254" s="69" t="str">
        <v>Matched</v>
      </c>
      <c r="B1254" s="67" t="str">
        <v>Cash In</v>
      </c>
      <c r="C1254" s="67" t="str">
        <v>DEMO 220-66-11 kV G Cash in EGP</v>
      </c>
      <c r="D1254" s="67" t="str">
        <v>EGP</v>
      </c>
      <c r="E1254" s="67">
        <v>661</v>
      </c>
      <c r="F1254" s="67" t="str">
        <v>CIVIL WORKS / Main BOQ / Overhead crane</v>
      </c>
      <c r="G1254" s="67" t="str">
        <v>Overhead crane for 66 kV GIS building</v>
      </c>
      <c r="H1254" s="67" t="str">
        <v>Advanced Payment</v>
      </c>
      <c r="I1254" s="67" t="str">
        <v>Cash In Advance Payment by currency</v>
      </c>
      <c r="J1254" s="67" t="str">
        <v>BSKDGNGENGR03</v>
      </c>
      <c r="K1254" s="67" t="str">
        <v>BSKDGNGENGR03</v>
      </c>
      <c r="L1254" s="68">
        <v>46026</v>
      </c>
      <c r="M1254" s="68">
        <v>46026</v>
      </c>
      <c r="N1254" s="67" t="str">
        <v>Advanced Payment Local</v>
      </c>
      <c r="O1254" s="67" t="str">
        <v>Advanced Payment Local</v>
      </c>
    </row>
    <row r="1255">
      <c r="A1255" s="71" t="str">
        <v>Blank - Needs Review</v>
      </c>
      <c r="B1255" s="67" t="str">
        <v>Cash In</v>
      </c>
      <c r="C1255" s="67" t="str">
        <v>DEMO 220-66-11 kV G Cash in EGP</v>
      </c>
      <c r="D1255" s="67" t="str">
        <v>EGP</v>
      </c>
      <c r="E1255" s="67">
        <v>662</v>
      </c>
      <c r="F1255" s="67" t="str">
        <v>CIVIL WORKS / Main BOQ / Overhead crane</v>
      </c>
      <c r="G1255" s="67" t="str">
        <v>Overhead crane for 66 kV GIS building</v>
      </c>
      <c r="H1255" s="67" t="str">
        <v>Site Delivery EGP</v>
      </c>
      <c r="I1255" s="67" t="str">
        <v>No confident rule match</v>
      </c>
      <c r="J1255" s="67" t="str">
        <v/>
      </c>
      <c r="K1255" s="67" t="str">
        <v/>
      </c>
      <c r="L1255" s="68" t="str">
        <v/>
      </c>
      <c r="M1255" s="68" t="str">
        <v/>
      </c>
      <c r="N1255" s="67" t="str">
        <v/>
      </c>
      <c r="O1255" s="67" t="str">
        <v/>
      </c>
    </row>
    <row r="1256">
      <c r="A1256" s="69" t="str">
        <v>Matched</v>
      </c>
      <c r="B1256" s="67" t="str">
        <v>Cash In</v>
      </c>
      <c r="C1256" s="67" t="str">
        <v>DEMO 220-66-11 kV G Cash in EGP</v>
      </c>
      <c r="D1256" s="67" t="str">
        <v>EGP</v>
      </c>
      <c r="E1256" s="67">
        <v>663</v>
      </c>
      <c r="F1256" s="67" t="str">
        <v>CIVIL WORKS / Main BOQ / Overhead crane</v>
      </c>
      <c r="G1256" s="67" t="str">
        <v>Overhead crane for 66 kV GIS building</v>
      </c>
      <c r="H1256" s="67" t="str">
        <v>Retention</v>
      </c>
      <c r="I1256" s="67" t="str">
        <v>Cash In completion milestone</v>
      </c>
      <c r="J1256" s="67" t="str">
        <v>BSKDGNGENGR07</v>
      </c>
      <c r="K1256" s="67" t="str">
        <v>BSKDGNGENGR07</v>
      </c>
      <c r="L1256" s="68">
        <v>46483</v>
      </c>
      <c r="M1256" s="68">
        <v>46483</v>
      </c>
      <c r="N1256" s="67" t="str">
        <v>Project Completion</v>
      </c>
      <c r="O1256" s="67" t="str">
        <v>Project Completion</v>
      </c>
    </row>
    <row r="1257">
      <c r="A1257" s="69" t="str">
        <v>Matched</v>
      </c>
      <c r="B1257" s="67" t="str">
        <v>Cash In</v>
      </c>
      <c r="C1257" s="67" t="str">
        <v>DEMO 220-66-11 kV G Cash in EGP</v>
      </c>
      <c r="D1257" s="67" t="str">
        <v>EGP</v>
      </c>
      <c r="E1257" s="67">
        <v>666</v>
      </c>
      <c r="F1257" s="67" t="str">
        <v>CIVIL WORKS / Main BOQ / Cable Trenches and Ducts</v>
      </c>
      <c r="G1257" s="67" t="str">
        <v>External Cable Trenches and Ducts for the power and control cables including cable trenches  and  ducts for M.V cables up to the boundary wall including the required extension-s for the cable trenches</v>
      </c>
      <c r="H1257" s="67" t="str">
        <v>Advanced Payment</v>
      </c>
      <c r="I1257" s="67" t="str">
        <v>Cash In Advance Payment by currency</v>
      </c>
      <c r="J1257" s="67" t="str">
        <v>BSKDGNGENGR03</v>
      </c>
      <c r="K1257" s="67" t="str">
        <v>BSKDGNGENGR03</v>
      </c>
      <c r="L1257" s="68">
        <v>46026</v>
      </c>
      <c r="M1257" s="68">
        <v>46026</v>
      </c>
      <c r="N1257" s="67" t="str">
        <v>Advanced Payment Local</v>
      </c>
      <c r="O1257" s="67" t="str">
        <v>Advanced Payment Local</v>
      </c>
    </row>
    <row r="1258">
      <c r="A1258" s="71" t="str">
        <v>Blank - Needs Review</v>
      </c>
      <c r="B1258" s="67" t="str">
        <v>Cash In</v>
      </c>
      <c r="C1258" s="67" t="str">
        <v>DEMO 220-66-11 kV G Cash in EGP</v>
      </c>
      <c r="D1258" s="67" t="str">
        <v>EGP</v>
      </c>
      <c r="E1258" s="67">
        <v>667</v>
      </c>
      <c r="F1258" s="67" t="str">
        <v>CIVIL WORKS / Main BOQ / Cable Trenches and Ducts</v>
      </c>
      <c r="G1258" s="67" t="str">
        <v>External Cable Trenches and Ducts for the power and control cables including cable trenches  and  ducts for M.V cables up to the boundary wall including the required extension-s for the cable trenches</v>
      </c>
      <c r="H1258" s="67" t="str">
        <v>Site Delivery EGP</v>
      </c>
      <c r="I1258" s="67" t="str">
        <v>No confident rule match</v>
      </c>
      <c r="J1258" s="67" t="str">
        <v/>
      </c>
      <c r="K1258" s="67" t="str">
        <v/>
      </c>
      <c r="L1258" s="68" t="str">
        <v/>
      </c>
      <c r="M1258" s="68" t="str">
        <v/>
      </c>
      <c r="N1258" s="67" t="str">
        <v/>
      </c>
      <c r="O1258" s="67" t="str">
        <v/>
      </c>
    </row>
    <row r="1259">
      <c r="A1259" s="69" t="str">
        <v>Matched</v>
      </c>
      <c r="B1259" s="67" t="str">
        <v>Cash In</v>
      </c>
      <c r="C1259" s="67" t="str">
        <v>DEMO 220-66-11 kV G Cash in EGP</v>
      </c>
      <c r="D1259" s="67" t="str">
        <v>EGP</v>
      </c>
      <c r="E1259" s="67">
        <v>668</v>
      </c>
      <c r="F1259" s="67" t="str">
        <v>CIVIL WORKS / Main BOQ / Cable Trenches and Ducts</v>
      </c>
      <c r="G1259" s="67" t="str">
        <v>External Cable Trenches and Ducts for the power and control cables including cable trenches  and  ducts for M.V cables up to the boundary wall including the required extension-s for the cable trenches</v>
      </c>
      <c r="H1259" s="67" t="str">
        <v>Retention</v>
      </c>
      <c r="I1259" s="67" t="str">
        <v>Cash In completion milestone</v>
      </c>
      <c r="J1259" s="67" t="str">
        <v>BSKDGNGENGR07</v>
      </c>
      <c r="K1259" s="67" t="str">
        <v>BSKDGNGENGR07</v>
      </c>
      <c r="L1259" s="68">
        <v>46483</v>
      </c>
      <c r="M1259" s="68">
        <v>46483</v>
      </c>
      <c r="N1259" s="67" t="str">
        <v>Project Completion</v>
      </c>
      <c r="O1259" s="67" t="str">
        <v>Project Completion</v>
      </c>
    </row>
    <row r="1260">
      <c r="A1260" s="71" t="str">
        <v>Blank - Needs Review</v>
      </c>
      <c r="B1260" s="67" t="str">
        <v>Cash Out</v>
      </c>
      <c r="C1260" s="67" t="str">
        <v>DEMO 220-66-11 kV Cash out EGP</v>
      </c>
      <c r="D1260" s="67" t="str">
        <v>EGP</v>
      </c>
      <c r="E1260" s="67">
        <v>6</v>
      </c>
      <c r="F1260" s="67" t="str">
        <v>Material Supply / 2/1.Main.1 / MATERIAL</v>
      </c>
      <c r="G1260" s="67" t="str">
        <v>Supply Fire Fighting System</v>
      </c>
      <c r="H1260" s="67" t="str">
        <v>Advanced Payment PO EGP</v>
      </c>
      <c r="I1260" s="67" t="str">
        <v>No confident rule match</v>
      </c>
      <c r="J1260" s="67" t="str">
        <v/>
      </c>
      <c r="K1260" s="67" t="str">
        <v/>
      </c>
      <c r="L1260" s="68" t="str">
        <v/>
      </c>
      <c r="M1260" s="68" t="str">
        <v/>
      </c>
      <c r="N1260" s="67" t="str">
        <v/>
      </c>
      <c r="O1260" s="67" t="str">
        <v/>
      </c>
    </row>
    <row r="1261">
      <c r="A1261" s="71" t="str">
        <v>Blank - Needs Review</v>
      </c>
      <c r="B1261" s="67" t="str">
        <v>Cash Out</v>
      </c>
      <c r="C1261" s="67" t="str">
        <v>DEMO 220-66-11 kV Cash out EGP</v>
      </c>
      <c r="D1261" s="67" t="str">
        <v>EGP</v>
      </c>
      <c r="E1261" s="67">
        <v>7</v>
      </c>
      <c r="F1261" s="67" t="str">
        <v>Material Supply / 2/1.Main.1 / MATERIAL</v>
      </c>
      <c r="G1261" s="67" t="str">
        <v>Supply Fire Fighting System</v>
      </c>
      <c r="H1261" s="67" t="str">
        <v>Site Delivery</v>
      </c>
      <c r="I1261" s="67" t="str">
        <v>No confident rule match</v>
      </c>
      <c r="J1261" s="67" t="str">
        <v/>
      </c>
      <c r="K1261" s="67" t="str">
        <v/>
      </c>
      <c r="L1261" s="68" t="str">
        <v/>
      </c>
      <c r="M1261" s="68" t="str">
        <v/>
      </c>
      <c r="N1261" s="67" t="str">
        <v/>
      </c>
      <c r="O1261" s="67" t="str">
        <v/>
      </c>
    </row>
    <row r="1262">
      <c r="A1262" s="71" t="str">
        <v>Blank - Needs Review</v>
      </c>
      <c r="B1262" s="67" t="str">
        <v>Cash Out</v>
      </c>
      <c r="C1262" s="67" t="str">
        <v>DEMO 220-66-11 kV Cash out EGP</v>
      </c>
      <c r="D1262" s="67" t="str">
        <v>EGP</v>
      </c>
      <c r="E1262" s="67">
        <v>9</v>
      </c>
      <c r="F1262" s="67" t="str">
        <v>Material Supply / 4.Main.1 / MATERIAL</v>
      </c>
      <c r="G1262" s="67" t="str">
        <v>Supply 40 MVA Transformer</v>
      </c>
      <c r="H1262" s="67" t="str">
        <v>Advanced Payment PO EGP</v>
      </c>
      <c r="I1262" s="67" t="str">
        <v>No confident rule match</v>
      </c>
      <c r="J1262" s="67" t="str">
        <v/>
      </c>
      <c r="K1262" s="67" t="str">
        <v/>
      </c>
      <c r="L1262" s="68" t="str">
        <v/>
      </c>
      <c r="M1262" s="68" t="str">
        <v/>
      </c>
      <c r="N1262" s="67" t="str">
        <v/>
      </c>
      <c r="O1262" s="67" t="str">
        <v/>
      </c>
    </row>
    <row r="1263">
      <c r="A1263" s="71" t="str">
        <v>Blank - Needs Review</v>
      </c>
      <c r="B1263" s="67" t="str">
        <v>Cash Out</v>
      </c>
      <c r="C1263" s="67" t="str">
        <v>DEMO 220-66-11 kV Cash out EGP</v>
      </c>
      <c r="D1263" s="67" t="str">
        <v>EGP</v>
      </c>
      <c r="E1263" s="67">
        <v>10</v>
      </c>
      <c r="F1263" s="67" t="str">
        <v>Material Supply / 4.Main.1 / MATERIAL</v>
      </c>
      <c r="G1263" s="67" t="str">
        <v>Supply 40 MVA Transformer</v>
      </c>
      <c r="H1263" s="67" t="str">
        <v>Site Delivery</v>
      </c>
      <c r="I1263" s="67" t="str">
        <v>No confident rule match</v>
      </c>
      <c r="J1263" s="67" t="str">
        <v/>
      </c>
      <c r="K1263" s="67" t="str">
        <v/>
      </c>
      <c r="L1263" s="68" t="str">
        <v/>
      </c>
      <c r="M1263" s="68" t="str">
        <v/>
      </c>
      <c r="N1263" s="67" t="str">
        <v/>
      </c>
      <c r="O1263" s="67" t="str">
        <v/>
      </c>
    </row>
    <row r="1264">
      <c r="A1264" s="71" t="str">
        <v>Blank - Needs Review</v>
      </c>
      <c r="B1264" s="67" t="str">
        <v>Cash Out</v>
      </c>
      <c r="C1264" s="67" t="str">
        <v>DEMO 220-66-11 kV Cash out EGP</v>
      </c>
      <c r="D1264" s="67" t="str">
        <v>EGP</v>
      </c>
      <c r="E1264" s="67">
        <v>12</v>
      </c>
      <c r="F1264" s="67" t="str">
        <v>Material Supply / 5.12.1 / MATERIAL</v>
      </c>
      <c r="G1264" s="67" t="str">
        <v>Supply Single phase current transform</v>
      </c>
      <c r="H1264" s="67" t="str">
        <v>Advanced Payment PO EGP</v>
      </c>
      <c r="I1264" s="67" t="str">
        <v>No confident rule match</v>
      </c>
      <c r="J1264" s="67" t="str">
        <v/>
      </c>
      <c r="K1264" s="67" t="str">
        <v/>
      </c>
      <c r="L1264" s="68" t="str">
        <v/>
      </c>
      <c r="M1264" s="68" t="str">
        <v/>
      </c>
      <c r="N1264" s="67" t="str">
        <v/>
      </c>
      <c r="O1264" s="67" t="str">
        <v/>
      </c>
    </row>
    <row r="1265">
      <c r="A1265" s="71" t="str">
        <v>Blank - Needs Review</v>
      </c>
      <c r="B1265" s="67" t="str">
        <v>Cash Out</v>
      </c>
      <c r="C1265" s="67" t="str">
        <v>DEMO 220-66-11 kV Cash out EGP</v>
      </c>
      <c r="D1265" s="67" t="str">
        <v>EGP</v>
      </c>
      <c r="E1265" s="67">
        <v>13</v>
      </c>
      <c r="F1265" s="67" t="str">
        <v>Material Supply / 5.12.1 / MATERIAL</v>
      </c>
      <c r="G1265" s="67" t="str">
        <v>Supply Single phase current transform</v>
      </c>
      <c r="H1265" s="67" t="str">
        <v>Site Delivery</v>
      </c>
      <c r="I1265" s="67" t="str">
        <v>No confident rule match</v>
      </c>
      <c r="J1265" s="67" t="str">
        <v/>
      </c>
      <c r="K1265" s="67" t="str">
        <v/>
      </c>
      <c r="L1265" s="68" t="str">
        <v/>
      </c>
      <c r="M1265" s="68" t="str">
        <v/>
      </c>
      <c r="N1265" s="67" t="str">
        <v/>
      </c>
      <c r="O1265" s="67" t="str">
        <v/>
      </c>
    </row>
    <row r="1266">
      <c r="A1266" s="71" t="str">
        <v>Blank - Needs Review</v>
      </c>
      <c r="B1266" s="67" t="str">
        <v>Cash Out</v>
      </c>
      <c r="C1266" s="67" t="str">
        <v>DEMO 220-66-11 kV Cash out EGP</v>
      </c>
      <c r="D1266" s="67" t="str">
        <v>EGP</v>
      </c>
      <c r="E1266" s="67">
        <v>15</v>
      </c>
      <c r="F1266" s="67" t="str">
        <v>Material Supply / 5.13.1 / MATERIAL</v>
      </c>
      <c r="G1266" s="67" t="str">
        <v xml:space="preserve">Supply Single phase disconnector switch </v>
      </c>
      <c r="H1266" s="67" t="str">
        <v>Advanced Payment PO EGP</v>
      </c>
      <c r="I1266" s="67" t="str">
        <v>No confident rule match</v>
      </c>
      <c r="J1266" s="67" t="str">
        <v/>
      </c>
      <c r="K1266" s="67" t="str">
        <v/>
      </c>
      <c r="L1266" s="68" t="str">
        <v/>
      </c>
      <c r="M1266" s="68" t="str">
        <v/>
      </c>
      <c r="N1266" s="67" t="str">
        <v/>
      </c>
      <c r="O1266" s="67" t="str">
        <v/>
      </c>
    </row>
    <row r="1267">
      <c r="A1267" s="71" t="str">
        <v>Blank - Needs Review</v>
      </c>
      <c r="B1267" s="67" t="str">
        <v>Cash Out</v>
      </c>
      <c r="C1267" s="67" t="str">
        <v>DEMO 220-66-11 kV Cash out EGP</v>
      </c>
      <c r="D1267" s="67" t="str">
        <v>EGP</v>
      </c>
      <c r="E1267" s="67">
        <v>16</v>
      </c>
      <c r="F1267" s="67" t="str">
        <v>Material Supply / 5.13.1 / MATERIAL</v>
      </c>
      <c r="G1267" s="67" t="str">
        <v xml:space="preserve">Supply Single phase disconnector switch </v>
      </c>
      <c r="H1267" s="67" t="str">
        <v>Site Delivery</v>
      </c>
      <c r="I1267" s="67" t="str">
        <v>No confident rule match</v>
      </c>
      <c r="J1267" s="67" t="str">
        <v/>
      </c>
      <c r="K1267" s="67" t="str">
        <v/>
      </c>
      <c r="L1267" s="68" t="str">
        <v/>
      </c>
      <c r="M1267" s="68" t="str">
        <v/>
      </c>
      <c r="N1267" s="67" t="str">
        <v/>
      </c>
      <c r="O1267" s="67" t="str">
        <v/>
      </c>
    </row>
    <row r="1268">
      <c r="A1268" s="69" t="str">
        <v>Matched</v>
      </c>
      <c r="B1268" s="67" t="str">
        <v>Cash Out</v>
      </c>
      <c r="C1268" s="67" t="str">
        <v>DEMO 220-66-11 kV Cash out EGP</v>
      </c>
      <c r="D1268" s="67" t="str">
        <v>EGP</v>
      </c>
      <c r="E1268" s="67">
        <v>18</v>
      </c>
      <c r="F1268" s="67" t="str">
        <v>Material Supply / 5.14.1 / MATERIAL</v>
      </c>
      <c r="G1268" s="67" t="str">
        <v xml:space="preserve">Supply Neutral Earthing Resistor </v>
      </c>
      <c r="H1268" s="67" t="str">
        <v>Advanced Payment PO EGP</v>
      </c>
      <c r="I1268" s="67" t="str">
        <v>Cash Out advance to PO issuance</v>
      </c>
      <c r="J1268" s="67" t="str">
        <v>BSPRELGENNR02</v>
      </c>
      <c r="K1268" s="67" t="str">
        <v>BSPRELGENNR02</v>
      </c>
      <c r="L1268" s="68">
        <v>46132</v>
      </c>
      <c r="M1268" s="68">
        <v>46132</v>
      </c>
      <c r="N1268" s="67" t="str">
        <v>PO Issuance  - Single phase Earthing resistor,20 Ohm</v>
      </c>
      <c r="O1268" s="67" t="str">
        <v>PO Issuance  - Single phase Earthing resistor,20 Ohm</v>
      </c>
    </row>
    <row r="1269">
      <c r="A1269" s="69" t="str">
        <v>Matched</v>
      </c>
      <c r="B1269" s="67" t="str">
        <v>Cash Out</v>
      </c>
      <c r="C1269" s="67" t="str">
        <v>DEMO 220-66-11 kV Cash out EGP</v>
      </c>
      <c r="D1269" s="67" t="str">
        <v>EGP</v>
      </c>
      <c r="E1269" s="67">
        <v>19</v>
      </c>
      <c r="F1269" s="67" t="str">
        <v>Material Supply / 5.14.1 / MATERIAL</v>
      </c>
      <c r="G1269" s="67" t="str">
        <v xml:space="preserve">Supply Neutral Earthing Resistor </v>
      </c>
      <c r="H1269" s="67" t="str">
        <v>Site Delivery</v>
      </c>
      <c r="I1269" s="67" t="str">
        <v>Cash Out delivery meaning match</v>
      </c>
      <c r="J1269" s="67" t="str">
        <v>BSPRELGENNR05</v>
      </c>
      <c r="K1269" s="67" t="str">
        <v>BSPRELGENNR05</v>
      </c>
      <c r="L1269" s="68">
        <v>46231</v>
      </c>
      <c r="M1269" s="68">
        <v>46231</v>
      </c>
      <c r="N1269" s="67" t="str">
        <v>Delivery to Site  - Single phase Earthing resistor,20 Ohm</v>
      </c>
      <c r="O1269" s="67" t="str">
        <v>Delivery to Site  - Single phase Earthing resistor,20 Ohm</v>
      </c>
    </row>
    <row r="1270">
      <c r="A1270" s="69" t="str">
        <v>Matched</v>
      </c>
      <c r="B1270" s="67" t="str">
        <v>Cash Out</v>
      </c>
      <c r="C1270" s="67" t="str">
        <v>DEMO 220-66-11 kV Cash out EGP</v>
      </c>
      <c r="D1270" s="67" t="str">
        <v>EGP</v>
      </c>
      <c r="E1270" s="67">
        <v>21</v>
      </c>
      <c r="F1270" s="67" t="str">
        <v>Material Supply / 5.15.1 / MATERIAL</v>
      </c>
      <c r="G1270" s="67" t="str">
        <v>Supply Single phase AIS 9kV, 2.5kJ/kV</v>
      </c>
      <c r="H1270" s="67" t="str">
        <v>Advanced Payment PO EGP</v>
      </c>
      <c r="I1270" s="67" t="str">
        <v>Cash Out advance to PO issuance</v>
      </c>
      <c r="J1270" s="67" t="str">
        <v>BSPRELGENNR02</v>
      </c>
      <c r="K1270" s="67" t="str">
        <v>BSPRELGENNR02</v>
      </c>
      <c r="L1270" s="68">
        <v>46132</v>
      </c>
      <c r="M1270" s="68">
        <v>46132</v>
      </c>
      <c r="N1270" s="67" t="str">
        <v>PO Issuance  - Single phase Earthing resistor,20 Ohm</v>
      </c>
      <c r="O1270" s="67" t="str">
        <v>PO Issuance  - Single phase Earthing resistor,20 Ohm</v>
      </c>
    </row>
    <row r="1271">
      <c r="A1271" s="69" t="str">
        <v>Matched</v>
      </c>
      <c r="B1271" s="67" t="str">
        <v>Cash Out</v>
      </c>
      <c r="C1271" s="67" t="str">
        <v>DEMO 220-66-11 kV Cash out EGP</v>
      </c>
      <c r="D1271" s="67" t="str">
        <v>EGP</v>
      </c>
      <c r="E1271" s="67">
        <v>22</v>
      </c>
      <c r="F1271" s="67" t="str">
        <v>Material Supply / 5.15.1 / MATERIAL</v>
      </c>
      <c r="G1271" s="67" t="str">
        <v>Supply Single phase AIS 9kV, 2.5kJ/kV</v>
      </c>
      <c r="H1271" s="67" t="str">
        <v>Site Delivery</v>
      </c>
      <c r="I1271" s="67" t="str">
        <v>Cash Out delivery meaning match</v>
      </c>
      <c r="J1271" s="67" t="str">
        <v>BSPRELGENNR05</v>
      </c>
      <c r="K1271" s="67" t="str">
        <v>BSPRELGENNR05</v>
      </c>
      <c r="L1271" s="68">
        <v>46231</v>
      </c>
      <c r="M1271" s="68">
        <v>46231</v>
      </c>
      <c r="N1271" s="67" t="str">
        <v>Delivery to Site  - Single phase Earthing resistor,20 Ohm</v>
      </c>
      <c r="O1271" s="67" t="str">
        <v>Delivery to Site  - Single phase Earthing resistor,20 Ohm</v>
      </c>
    </row>
    <row r="1272">
      <c r="A1272" s="69" t="str">
        <v>Matched</v>
      </c>
      <c r="B1272" s="67" t="str">
        <v>Cash Out</v>
      </c>
      <c r="C1272" s="67" t="str">
        <v>DEMO 220-66-11 kV Cash out EGP</v>
      </c>
      <c r="D1272" s="67" t="str">
        <v>EGP</v>
      </c>
      <c r="E1272" s="67">
        <v>24</v>
      </c>
      <c r="F1272" s="67" t="str">
        <v>Material Supply / 5.16.1 / MATERIAL</v>
      </c>
      <c r="G1272" s="67" t="str">
        <v>Supply Copper connections (conductors)</v>
      </c>
      <c r="H1272" s="67" t="str">
        <v>Advanced Payment PO EGP</v>
      </c>
      <c r="I1272" s="67" t="str">
        <v>Cash Out advance to PO issuance</v>
      </c>
      <c r="J1272" s="67" t="str">
        <v>BSPRELGENOH02</v>
      </c>
      <c r="K1272" s="67" t="str">
        <v>BSPRELGENOH02</v>
      </c>
      <c r="L1272" s="68">
        <v>46212</v>
      </c>
      <c r="M1272" s="68">
        <v>46212</v>
      </c>
      <c r="N1272" s="67" t="str">
        <v>PO Issuance  - OH Conductors</v>
      </c>
      <c r="O1272" s="67" t="str">
        <v>PO Issuance  - OH Conductors</v>
      </c>
    </row>
    <row r="1273">
      <c r="A1273" s="69" t="str">
        <v>Matched</v>
      </c>
      <c r="B1273" s="67" t="str">
        <v>Cash Out</v>
      </c>
      <c r="C1273" s="67" t="str">
        <v>DEMO 220-66-11 kV Cash out EGP</v>
      </c>
      <c r="D1273" s="67" t="str">
        <v>EGP</v>
      </c>
      <c r="E1273" s="67">
        <v>25</v>
      </c>
      <c r="F1273" s="67" t="str">
        <v>Material Supply / 5.16.1 / MATERIAL</v>
      </c>
      <c r="G1273" s="67" t="str">
        <v>Supply Copper connections (conductors)</v>
      </c>
      <c r="H1273" s="67" t="str">
        <v>Site Delivery</v>
      </c>
      <c r="I1273" s="67" t="str">
        <v>Cash Out delivery meaning match</v>
      </c>
      <c r="J1273" s="67" t="str">
        <v>BSPRELGENOH04</v>
      </c>
      <c r="K1273" s="67" t="str">
        <v>BSPRELGENOH04</v>
      </c>
      <c r="L1273" s="68">
        <v>46279</v>
      </c>
      <c r="M1273" s="68">
        <v>46279</v>
      </c>
      <c r="N1273" s="67" t="str">
        <v>Delivery to Site  - OH Conductors</v>
      </c>
      <c r="O1273" s="67" t="str">
        <v>Delivery to Site  - OH Conductors</v>
      </c>
    </row>
    <row r="1274">
      <c r="A1274" s="71" t="str">
        <v>Blank - Needs Review</v>
      </c>
      <c r="B1274" s="67" t="str">
        <v>Cash Out</v>
      </c>
      <c r="C1274" s="67" t="str">
        <v>DEMO 220-66-11 kV Cash out EGP</v>
      </c>
      <c r="D1274" s="67" t="str">
        <v>EGP</v>
      </c>
      <c r="E1274" s="67">
        <v>27</v>
      </c>
      <c r="F1274" s="67" t="str">
        <v>Material Supply / 6.Main.1 / MATERIAL</v>
      </c>
      <c r="G1274" s="67" t="str">
        <v>Supply MV switchgear</v>
      </c>
      <c r="H1274" s="67" t="str">
        <v>Advanced Payment PO EGP</v>
      </c>
      <c r="I1274" s="67" t="str">
        <v>No confident rule match</v>
      </c>
      <c r="J1274" s="67" t="str">
        <v/>
      </c>
      <c r="K1274" s="67" t="str">
        <v/>
      </c>
      <c r="L1274" s="68" t="str">
        <v/>
      </c>
      <c r="M1274" s="68" t="str">
        <v/>
      </c>
      <c r="N1274" s="67" t="str">
        <v/>
      </c>
      <c r="O1274" s="67" t="str">
        <v/>
      </c>
    </row>
    <row r="1275">
      <c r="A1275" s="71" t="str">
        <v>Blank - Needs Review</v>
      </c>
      <c r="B1275" s="67" t="str">
        <v>Cash Out</v>
      </c>
      <c r="C1275" s="67" t="str">
        <v>DEMO 220-66-11 kV Cash out EGP</v>
      </c>
      <c r="D1275" s="67" t="str">
        <v>EGP</v>
      </c>
      <c r="E1275" s="67">
        <v>28</v>
      </c>
      <c r="F1275" s="67" t="str">
        <v>Material Supply / 6.Main.1 / MATERIAL</v>
      </c>
      <c r="G1275" s="67" t="str">
        <v>Supply MV switchgear</v>
      </c>
      <c r="H1275" s="67" t="str">
        <v>Site Delivery</v>
      </c>
      <c r="I1275" s="67" t="str">
        <v>No confident rule match</v>
      </c>
      <c r="J1275" s="67" t="str">
        <v/>
      </c>
      <c r="K1275" s="67" t="str">
        <v/>
      </c>
      <c r="L1275" s="68" t="str">
        <v/>
      </c>
      <c r="M1275" s="68" t="str">
        <v/>
      </c>
      <c r="N1275" s="67" t="str">
        <v/>
      </c>
      <c r="O1275" s="67" t="str">
        <v/>
      </c>
    </row>
    <row r="1276">
      <c r="A1276" s="69" t="str">
        <v>Matched</v>
      </c>
      <c r="B1276" s="67" t="str">
        <v>Cash Out</v>
      </c>
      <c r="C1276" s="67" t="str">
        <v>DEMO 220-66-11 kV Cash out EGP</v>
      </c>
      <c r="D1276" s="67" t="str">
        <v>EGP</v>
      </c>
      <c r="E1276" s="67">
        <v>30</v>
      </c>
      <c r="F1276" s="67" t="str">
        <v>Material Supply / 7.1.1 / MATERIAL</v>
      </c>
      <c r="G1276" s="67" t="str">
        <v xml:space="preserve">Supply 500 kVA auxiliary transformer </v>
      </c>
      <c r="H1276" s="67" t="str">
        <v>Advanced Payment PO EGP</v>
      </c>
      <c r="I1276" s="67" t="str">
        <v>Cash Out advance to PO issuance</v>
      </c>
      <c r="J1276" s="67" t="str">
        <v>BSPRELGENAD08</v>
      </c>
      <c r="K1276" s="67" t="str">
        <v>BSPRELGENAD08</v>
      </c>
      <c r="L1276" s="68">
        <v>46094</v>
      </c>
      <c r="M1276" s="68">
        <v>46094</v>
      </c>
      <c r="N1276" s="67" t="str">
        <v>PO Issuance  - 11 KV /0.4KV (500 KVA)  Aux. Transformer</v>
      </c>
      <c r="O1276" s="67" t="str">
        <v>PO Issuance  - 11 KV /0.4KV (500 KVA)  Aux. Transformer</v>
      </c>
    </row>
    <row r="1277">
      <c r="A1277" s="69" t="str">
        <v>Matched</v>
      </c>
      <c r="B1277" s="67" t="str">
        <v>Cash Out</v>
      </c>
      <c r="C1277" s="67" t="str">
        <v>DEMO 220-66-11 kV Cash out EGP</v>
      </c>
      <c r="D1277" s="67" t="str">
        <v>EGP</v>
      </c>
      <c r="E1277" s="67">
        <v>31</v>
      </c>
      <c r="F1277" s="67" t="str">
        <v>Material Supply / 7.1.1 / MATERIAL</v>
      </c>
      <c r="G1277" s="67" t="str">
        <v xml:space="preserve">Supply 500 kVA auxiliary transformer </v>
      </c>
      <c r="H1277" s="67" t="str">
        <v>Site Delivery</v>
      </c>
      <c r="I1277" s="67" t="str">
        <v>Cash Out delivery meaning match</v>
      </c>
      <c r="J1277" s="67" t="str">
        <v>BSPRELGENAD29</v>
      </c>
      <c r="K1277" s="67" t="str">
        <v>BSPRELGENAD29</v>
      </c>
      <c r="L1277" s="68">
        <v>46263</v>
      </c>
      <c r="M1277" s="68">
        <v>46263</v>
      </c>
      <c r="N1277" s="67" t="str">
        <v>Delivery to Site  - 11 KV /0.4KV (500 KVA)  Aux. Transformer</v>
      </c>
      <c r="O1277" s="67" t="str">
        <v>Delivery to Site  - 11 KV /0.4KV (500 KVA)  Aux. Transformer</v>
      </c>
    </row>
    <row r="1278">
      <c r="A1278" s="71" t="str">
        <v>Blank - Needs Review</v>
      </c>
      <c r="B1278" s="67" t="str">
        <v>Cash Out</v>
      </c>
      <c r="C1278" s="67" t="str">
        <v>DEMO 220-66-11 kV Cash out EGP</v>
      </c>
      <c r="D1278" s="67" t="str">
        <v>EGP</v>
      </c>
      <c r="E1278" s="67">
        <v>33</v>
      </c>
      <c r="F1278" s="67" t="str">
        <v>Material Supply / 7.2.1 / MATERIAL</v>
      </c>
      <c r="G1278" s="67" t="str">
        <v xml:space="preserve">Supply L.V. 0.4 kV AC main distribution board </v>
      </c>
      <c r="H1278" s="67" t="str">
        <v>Advanced Payment PO EGP</v>
      </c>
      <c r="I1278" s="67" t="str">
        <v>No confident rule match</v>
      </c>
      <c r="J1278" s="67" t="str">
        <v/>
      </c>
      <c r="K1278" s="67" t="str">
        <v/>
      </c>
      <c r="L1278" s="68" t="str">
        <v/>
      </c>
      <c r="M1278" s="68" t="str">
        <v/>
      </c>
      <c r="N1278" s="67" t="str">
        <v/>
      </c>
      <c r="O1278" s="67" t="str">
        <v/>
      </c>
    </row>
    <row r="1279">
      <c r="A1279" s="71" t="str">
        <v>Blank - Needs Review</v>
      </c>
      <c r="B1279" s="67" t="str">
        <v>Cash Out</v>
      </c>
      <c r="C1279" s="67" t="str">
        <v>DEMO 220-66-11 kV Cash out EGP</v>
      </c>
      <c r="D1279" s="67" t="str">
        <v>EGP</v>
      </c>
      <c r="E1279" s="67">
        <v>34</v>
      </c>
      <c r="F1279" s="67" t="str">
        <v>Material Supply / 7.2.1 / MATERIAL</v>
      </c>
      <c r="G1279" s="67" t="str">
        <v xml:space="preserve">Supply L.V. 0.4 kV AC main distribution board </v>
      </c>
      <c r="H1279" s="67" t="str">
        <v>Site Delivery</v>
      </c>
      <c r="I1279" s="67" t="str">
        <v>No confident rule match</v>
      </c>
      <c r="J1279" s="67" t="str">
        <v/>
      </c>
      <c r="K1279" s="67" t="str">
        <v/>
      </c>
      <c r="L1279" s="68" t="str">
        <v/>
      </c>
      <c r="M1279" s="68" t="str">
        <v/>
      </c>
      <c r="N1279" s="67" t="str">
        <v/>
      </c>
      <c r="O1279" s="67" t="str">
        <v/>
      </c>
    </row>
    <row r="1280">
      <c r="A1280" s="71" t="str">
        <v>Blank - Needs Review</v>
      </c>
      <c r="B1280" s="67" t="str">
        <v>Cash Out</v>
      </c>
      <c r="C1280" s="67" t="str">
        <v>DEMO 220-66-11 kV Cash out EGP</v>
      </c>
      <c r="D1280" s="67" t="str">
        <v>EGP</v>
      </c>
      <c r="E1280" s="67">
        <v>36</v>
      </c>
      <c r="F1280" s="67" t="str">
        <v>Material Supply / 7.3.1.1 / MATERIAL</v>
      </c>
      <c r="G1280" s="67" t="str">
        <v>Supply Accumulator battery complete</v>
      </c>
      <c r="H1280" s="67" t="str">
        <v>Advanced Payment PO EGP</v>
      </c>
      <c r="I1280" s="67" t="str">
        <v>No confident rule match</v>
      </c>
      <c r="J1280" s="67" t="str">
        <v/>
      </c>
      <c r="K1280" s="67" t="str">
        <v/>
      </c>
      <c r="L1280" s="68" t="str">
        <v/>
      </c>
      <c r="M1280" s="68" t="str">
        <v/>
      </c>
      <c r="N1280" s="67" t="str">
        <v/>
      </c>
      <c r="O1280" s="67" t="str">
        <v/>
      </c>
    </row>
    <row r="1281">
      <c r="A1281" s="71" t="str">
        <v>Blank - Needs Review</v>
      </c>
      <c r="B1281" s="67" t="str">
        <v>Cash Out</v>
      </c>
      <c r="C1281" s="67" t="str">
        <v>DEMO 220-66-11 kV Cash out EGP</v>
      </c>
      <c r="D1281" s="67" t="str">
        <v>EGP</v>
      </c>
      <c r="E1281" s="67">
        <v>37</v>
      </c>
      <c r="F1281" s="67" t="str">
        <v>Material Supply / 7.3.1.1 / MATERIAL</v>
      </c>
      <c r="G1281" s="67" t="str">
        <v>Supply Accumulator battery complete</v>
      </c>
      <c r="H1281" s="67" t="str">
        <v>Site Delivery</v>
      </c>
      <c r="I1281" s="67" t="str">
        <v>No confident rule match</v>
      </c>
      <c r="J1281" s="67" t="str">
        <v/>
      </c>
      <c r="K1281" s="67" t="str">
        <v/>
      </c>
      <c r="L1281" s="68" t="str">
        <v/>
      </c>
      <c r="M1281" s="68" t="str">
        <v/>
      </c>
      <c r="N1281" s="67" t="str">
        <v/>
      </c>
      <c r="O1281" s="67" t="str">
        <v/>
      </c>
    </row>
    <row r="1282">
      <c r="A1282" s="71" t="str">
        <v>Blank - Needs Review</v>
      </c>
      <c r="B1282" s="67" t="str">
        <v>Cash Out</v>
      </c>
      <c r="C1282" s="67" t="str">
        <v>DEMO 220-66-11 kV Cash out EGP</v>
      </c>
      <c r="D1282" s="67" t="str">
        <v>EGP</v>
      </c>
      <c r="E1282" s="67">
        <v>39</v>
      </c>
      <c r="F1282" s="67" t="str">
        <v>Material Supply / 7.3.2.1 / MATERIAL</v>
      </c>
      <c r="G1282" s="67" t="str">
        <v>Supply Charger rectifier set complete</v>
      </c>
      <c r="H1282" s="67" t="str">
        <v>Advanced Payment PO EGP</v>
      </c>
      <c r="I1282" s="67" t="str">
        <v>No confident rule match</v>
      </c>
      <c r="J1282" s="67" t="str">
        <v/>
      </c>
      <c r="K1282" s="67" t="str">
        <v/>
      </c>
      <c r="L1282" s="68" t="str">
        <v/>
      </c>
      <c r="M1282" s="68" t="str">
        <v/>
      </c>
      <c r="N1282" s="67" t="str">
        <v/>
      </c>
      <c r="O1282" s="67" t="str">
        <v/>
      </c>
    </row>
    <row r="1283">
      <c r="A1283" s="71" t="str">
        <v>Blank - Needs Review</v>
      </c>
      <c r="B1283" s="67" t="str">
        <v>Cash Out</v>
      </c>
      <c r="C1283" s="67" t="str">
        <v>DEMO 220-66-11 kV Cash out EGP</v>
      </c>
      <c r="D1283" s="67" t="str">
        <v>EGP</v>
      </c>
      <c r="E1283" s="67">
        <v>40</v>
      </c>
      <c r="F1283" s="67" t="str">
        <v>Material Supply / 7.3.2.1 / MATERIAL</v>
      </c>
      <c r="G1283" s="67" t="str">
        <v>Supply Charger rectifier set complete</v>
      </c>
      <c r="H1283" s="67" t="str">
        <v>Site Delivery</v>
      </c>
      <c r="I1283" s="67" t="str">
        <v>No confident rule match</v>
      </c>
      <c r="J1283" s="67" t="str">
        <v/>
      </c>
      <c r="K1283" s="67" t="str">
        <v/>
      </c>
      <c r="L1283" s="68" t="str">
        <v/>
      </c>
      <c r="M1283" s="68" t="str">
        <v/>
      </c>
      <c r="N1283" s="67" t="str">
        <v/>
      </c>
      <c r="O1283" s="67" t="str">
        <v/>
      </c>
    </row>
    <row r="1284">
      <c r="A1284" s="71" t="str">
        <v>Blank - Needs Review</v>
      </c>
      <c r="B1284" s="67" t="str">
        <v>Cash Out</v>
      </c>
      <c r="C1284" s="67" t="str">
        <v>DEMO 220-66-11 kV Cash out EGP</v>
      </c>
      <c r="D1284" s="67" t="str">
        <v>EGP</v>
      </c>
      <c r="E1284" s="67">
        <v>42</v>
      </c>
      <c r="F1284" s="67" t="str">
        <v>Material Supply / 9.1.1 / MATERIAL</v>
      </c>
      <c r="G1284" s="67" t="str">
        <v>Supply Three phase single core XLPE 3</v>
      </c>
      <c r="H1284" s="67" t="str">
        <v>Advanced Payment PO EGP</v>
      </c>
      <c r="I1284" s="67" t="str">
        <v>No confident rule match</v>
      </c>
      <c r="J1284" s="67" t="str">
        <v/>
      </c>
      <c r="K1284" s="67" t="str">
        <v/>
      </c>
      <c r="L1284" s="68" t="str">
        <v/>
      </c>
      <c r="M1284" s="68" t="str">
        <v/>
      </c>
      <c r="N1284" s="67" t="str">
        <v/>
      </c>
      <c r="O1284" s="67" t="str">
        <v/>
      </c>
    </row>
    <row r="1285">
      <c r="A1285" s="71" t="str">
        <v>Blank - Needs Review</v>
      </c>
      <c r="B1285" s="67" t="str">
        <v>Cash Out</v>
      </c>
      <c r="C1285" s="67" t="str">
        <v>DEMO 220-66-11 kV Cash out EGP</v>
      </c>
      <c r="D1285" s="67" t="str">
        <v>EGP</v>
      </c>
      <c r="E1285" s="67">
        <v>43</v>
      </c>
      <c r="F1285" s="67" t="str">
        <v>Material Supply / 9.1.1 / MATERIAL</v>
      </c>
      <c r="G1285" s="67" t="str">
        <v>Supply Three phase single core XLPE 3</v>
      </c>
      <c r="H1285" s="67" t="str">
        <v>Site Delivery</v>
      </c>
      <c r="I1285" s="67" t="str">
        <v>No confident rule match</v>
      </c>
      <c r="J1285" s="67" t="str">
        <v/>
      </c>
      <c r="K1285" s="67" t="str">
        <v/>
      </c>
      <c r="L1285" s="68" t="str">
        <v/>
      </c>
      <c r="M1285" s="68" t="str">
        <v/>
      </c>
      <c r="N1285" s="67" t="str">
        <v/>
      </c>
      <c r="O1285" s="67" t="str">
        <v/>
      </c>
    </row>
    <row r="1286">
      <c r="A1286" s="69" t="str">
        <v>Matched</v>
      </c>
      <c r="B1286" s="67" t="str">
        <v>Cash Out</v>
      </c>
      <c r="C1286" s="67" t="str">
        <v>DEMO 220-66-11 kV Cash out EGP</v>
      </c>
      <c r="D1286" s="67" t="str">
        <v>EGP</v>
      </c>
      <c r="E1286" s="67">
        <v>45</v>
      </c>
      <c r="F1286" s="67" t="str">
        <v>Material Supply / 9.2.1 / MATERIAL</v>
      </c>
      <c r="G1286" s="67" t="str">
        <v>Supply 72.5 kV single core cable sealing end</v>
      </c>
      <c r="H1286" s="67" t="str">
        <v>Advanced Payment PO EGP</v>
      </c>
      <c r="I1286" s="67" t="str">
        <v>Cash Out advance to PO issuance</v>
      </c>
      <c r="J1286" s="67" t="str">
        <v>BSPRELGENSE04</v>
      </c>
      <c r="K1286" s="67" t="str">
        <v>BSPRELGENSE04</v>
      </c>
      <c r="L1286" s="68">
        <v>46097</v>
      </c>
      <c r="M1286" s="68">
        <v>46097</v>
      </c>
      <c r="N1286" s="67" t="str">
        <v>PO Issuance  - Cable Sealing End "HV"</v>
      </c>
      <c r="O1286" s="67" t="str">
        <v>PO Issuance  - Cable Sealing End "HV"</v>
      </c>
    </row>
    <row r="1287">
      <c r="A1287" s="69" t="str">
        <v>Matched</v>
      </c>
      <c r="B1287" s="67" t="str">
        <v>Cash Out</v>
      </c>
      <c r="C1287" s="67" t="str">
        <v>DEMO 220-66-11 kV Cash out EGP</v>
      </c>
      <c r="D1287" s="67" t="str">
        <v>EGP</v>
      </c>
      <c r="E1287" s="67">
        <v>46</v>
      </c>
      <c r="F1287" s="67" t="str">
        <v>Material Supply / 9.2.1 / MATERIAL</v>
      </c>
      <c r="G1287" s="67" t="str">
        <v>Supply 72.5 kV single core cable sealing end</v>
      </c>
      <c r="H1287" s="67" t="str">
        <v>Site Delivery</v>
      </c>
      <c r="I1287" s="67" t="str">
        <v>Cash Out delivery meaning match</v>
      </c>
      <c r="J1287" s="67" t="str">
        <v>BSPRELGENSE13</v>
      </c>
      <c r="K1287" s="67" t="str">
        <v>BSPRELGENSE13</v>
      </c>
      <c r="L1287" s="68">
        <v>46268</v>
      </c>
      <c r="M1287" s="68">
        <v>46268</v>
      </c>
      <c r="N1287" s="67" t="str">
        <v>Delivery to Site  - Cable Sealing End "HV"</v>
      </c>
      <c r="O1287" s="67" t="str">
        <v>Delivery to Site  - Cable Sealing End "HV"</v>
      </c>
    </row>
    <row r="1288">
      <c r="A1288" s="69" t="str">
        <v>Matched</v>
      </c>
      <c r="B1288" s="67" t="str">
        <v>Cash Out</v>
      </c>
      <c r="C1288" s="67" t="str">
        <v>DEMO 220-66-11 kV Cash out EGP</v>
      </c>
      <c r="D1288" s="67" t="str">
        <v>EGP</v>
      </c>
      <c r="E1288" s="67">
        <v>48</v>
      </c>
      <c r="F1288" s="67" t="str">
        <v>Material Supply / 9.3.1 / MATERIAL</v>
      </c>
      <c r="G1288" s="67" t="str">
        <v>Supply 72.5 kV single core cable sealing end</v>
      </c>
      <c r="H1288" s="67" t="str">
        <v>Advanced Payment PO EGP</v>
      </c>
      <c r="I1288" s="67" t="str">
        <v>Cash Out advance to PO issuance</v>
      </c>
      <c r="J1288" s="67" t="str">
        <v>BSPRELGENSE04</v>
      </c>
      <c r="K1288" s="67" t="str">
        <v>BSPRELGENSE04</v>
      </c>
      <c r="L1288" s="68">
        <v>46097</v>
      </c>
      <c r="M1288" s="68">
        <v>46097</v>
      </c>
      <c r="N1288" s="67" t="str">
        <v>PO Issuance  - Cable Sealing End "HV"</v>
      </c>
      <c r="O1288" s="67" t="str">
        <v>PO Issuance  - Cable Sealing End "HV"</v>
      </c>
    </row>
    <row r="1289">
      <c r="A1289" s="69" t="str">
        <v>Matched</v>
      </c>
      <c r="B1289" s="67" t="str">
        <v>Cash Out</v>
      </c>
      <c r="C1289" s="67" t="str">
        <v>DEMO 220-66-11 kV Cash out EGP</v>
      </c>
      <c r="D1289" s="67" t="str">
        <v>EGP</v>
      </c>
      <c r="E1289" s="67">
        <v>49</v>
      </c>
      <c r="F1289" s="67" t="str">
        <v>Material Supply / 9.3.1 / MATERIAL</v>
      </c>
      <c r="G1289" s="67" t="str">
        <v>Supply 72.5 kV single core cable sealing end</v>
      </c>
      <c r="H1289" s="67" t="str">
        <v>Site Delivery</v>
      </c>
      <c r="I1289" s="67" t="str">
        <v>Cash Out delivery meaning match</v>
      </c>
      <c r="J1289" s="67" t="str">
        <v>BSPRELGENSE13</v>
      </c>
      <c r="K1289" s="67" t="str">
        <v>BSPRELGENSE13</v>
      </c>
      <c r="L1289" s="68">
        <v>46268</v>
      </c>
      <c r="M1289" s="68">
        <v>46268</v>
      </c>
      <c r="N1289" s="67" t="str">
        <v>Delivery to Site  - Cable Sealing End "HV"</v>
      </c>
      <c r="O1289" s="67" t="str">
        <v>Delivery to Site  - Cable Sealing End "HV"</v>
      </c>
    </row>
    <row r="1290">
      <c r="A1290" s="71" t="str">
        <v>Blank - Needs Review</v>
      </c>
      <c r="B1290" s="67" t="str">
        <v>Cash Out</v>
      </c>
      <c r="C1290" s="67" t="str">
        <v>DEMO 220-66-11 kV Cash out EGP</v>
      </c>
      <c r="D1290" s="67" t="str">
        <v>EGP</v>
      </c>
      <c r="E1290" s="67">
        <v>51</v>
      </c>
      <c r="F1290" s="67" t="str">
        <v>Material Supply / 9.4.1 / MATERIAL</v>
      </c>
      <c r="G1290" s="67" t="str">
        <v>Supply Three phase single core XLPE 1</v>
      </c>
      <c r="H1290" s="67" t="str">
        <v>Advanced Payment PO EGP</v>
      </c>
      <c r="I1290" s="67" t="str">
        <v>No confident rule match</v>
      </c>
      <c r="J1290" s="67" t="str">
        <v/>
      </c>
      <c r="K1290" s="67" t="str">
        <v/>
      </c>
      <c r="L1290" s="68" t="str">
        <v/>
      </c>
      <c r="M1290" s="68" t="str">
        <v/>
      </c>
      <c r="N1290" s="67" t="str">
        <v/>
      </c>
      <c r="O1290" s="67" t="str">
        <v/>
      </c>
    </row>
    <row r="1291">
      <c r="A1291" s="71" t="str">
        <v>Blank - Needs Review</v>
      </c>
      <c r="B1291" s="67" t="str">
        <v>Cash Out</v>
      </c>
      <c r="C1291" s="67" t="str">
        <v>DEMO 220-66-11 kV Cash out EGP</v>
      </c>
      <c r="D1291" s="67" t="str">
        <v>EGP</v>
      </c>
      <c r="E1291" s="67">
        <v>52</v>
      </c>
      <c r="F1291" s="67" t="str">
        <v>Material Supply / 9.4.1 / MATERIAL</v>
      </c>
      <c r="G1291" s="67" t="str">
        <v>Supply Three phase single core XLPE 1</v>
      </c>
      <c r="H1291" s="67" t="str">
        <v>Site Delivery</v>
      </c>
      <c r="I1291" s="67" t="str">
        <v>No confident rule match</v>
      </c>
      <c r="J1291" s="67" t="str">
        <v/>
      </c>
      <c r="K1291" s="67" t="str">
        <v/>
      </c>
      <c r="L1291" s="68" t="str">
        <v/>
      </c>
      <c r="M1291" s="68" t="str">
        <v/>
      </c>
      <c r="N1291" s="67" t="str">
        <v/>
      </c>
      <c r="O1291" s="67" t="str">
        <v/>
      </c>
    </row>
    <row r="1292">
      <c r="A1292" s="69" t="str">
        <v>Matched</v>
      </c>
      <c r="B1292" s="67" t="str">
        <v>Cash Out</v>
      </c>
      <c r="C1292" s="67" t="str">
        <v>DEMO 220-66-11 kV Cash out EGP</v>
      </c>
      <c r="D1292" s="67" t="str">
        <v>EGP</v>
      </c>
      <c r="E1292" s="67">
        <v>54</v>
      </c>
      <c r="F1292" s="67" t="str">
        <v>Material Supply / 9.5.1 / MATERIAL</v>
      </c>
      <c r="G1292" s="67" t="str">
        <v xml:space="preserve">Supply Single core cable sealing end </v>
      </c>
      <c r="H1292" s="67" t="str">
        <v>Advanced Payment PO EGP</v>
      </c>
      <c r="I1292" s="67" t="str">
        <v>Cash Out advance to PO issuance</v>
      </c>
      <c r="J1292" s="67" t="str">
        <v>BSPRELGENSE04</v>
      </c>
      <c r="K1292" s="67" t="str">
        <v>BSPRELGENSE04</v>
      </c>
      <c r="L1292" s="68">
        <v>46097</v>
      </c>
      <c r="M1292" s="68">
        <v>46097</v>
      </c>
      <c r="N1292" s="67" t="str">
        <v>PO Issuance  - Cable Sealing End "HV"</v>
      </c>
      <c r="O1292" s="67" t="str">
        <v>PO Issuance  - Cable Sealing End "HV"</v>
      </c>
    </row>
    <row r="1293">
      <c r="A1293" s="69" t="str">
        <v>Matched</v>
      </c>
      <c r="B1293" s="67" t="str">
        <v>Cash Out</v>
      </c>
      <c r="C1293" s="67" t="str">
        <v>DEMO 220-66-11 kV Cash out EGP</v>
      </c>
      <c r="D1293" s="67" t="str">
        <v>EGP</v>
      </c>
      <c r="E1293" s="67">
        <v>55</v>
      </c>
      <c r="F1293" s="67" t="str">
        <v>Material Supply / 9.5.1 / MATERIAL</v>
      </c>
      <c r="G1293" s="67" t="str">
        <v xml:space="preserve">Supply Single core cable sealing end </v>
      </c>
      <c r="H1293" s="67" t="str">
        <v>Site Delivery</v>
      </c>
      <c r="I1293" s="67" t="str">
        <v>Cash Out delivery meaning match</v>
      </c>
      <c r="J1293" s="67" t="str">
        <v>BSPRELGENSE13</v>
      </c>
      <c r="K1293" s="67" t="str">
        <v>BSPRELGENSE13</v>
      </c>
      <c r="L1293" s="68">
        <v>46268</v>
      </c>
      <c r="M1293" s="68">
        <v>46268</v>
      </c>
      <c r="N1293" s="67" t="str">
        <v>Delivery to Site  - Cable Sealing End "HV"</v>
      </c>
      <c r="O1293" s="67" t="str">
        <v>Delivery to Site  - Cable Sealing End "HV"</v>
      </c>
    </row>
    <row r="1294">
      <c r="A1294" s="69" t="str">
        <v>Matched</v>
      </c>
      <c r="B1294" s="67" t="str">
        <v>Cash Out</v>
      </c>
      <c r="C1294" s="67" t="str">
        <v>DEMO 220-66-11 kV Cash out EGP</v>
      </c>
      <c r="D1294" s="67" t="str">
        <v>EGP</v>
      </c>
      <c r="E1294" s="67">
        <v>57</v>
      </c>
      <c r="F1294" s="67" t="str">
        <v>Material Supply / 9.6.1 / MATERIAL</v>
      </c>
      <c r="G1294" s="67" t="str">
        <v xml:space="preserve">Supply Single core cable sealing end </v>
      </c>
      <c r="H1294" s="67" t="str">
        <v>Advanced Payment PO EGP</v>
      </c>
      <c r="I1294" s="67" t="str">
        <v>Cash Out advance to PO issuance</v>
      </c>
      <c r="J1294" s="67" t="str">
        <v>BSPRELGENSE04</v>
      </c>
      <c r="K1294" s="67" t="str">
        <v>BSPRELGENSE04</v>
      </c>
      <c r="L1294" s="68">
        <v>46097</v>
      </c>
      <c r="M1294" s="68">
        <v>46097</v>
      </c>
      <c r="N1294" s="67" t="str">
        <v>PO Issuance  - Cable Sealing End "HV"</v>
      </c>
      <c r="O1294" s="67" t="str">
        <v>PO Issuance  - Cable Sealing End "HV"</v>
      </c>
    </row>
    <row r="1295">
      <c r="A1295" s="69" t="str">
        <v>Matched</v>
      </c>
      <c r="B1295" s="67" t="str">
        <v>Cash Out</v>
      </c>
      <c r="C1295" s="67" t="str">
        <v>DEMO 220-66-11 kV Cash out EGP</v>
      </c>
      <c r="D1295" s="67" t="str">
        <v>EGP</v>
      </c>
      <c r="E1295" s="67">
        <v>58</v>
      </c>
      <c r="F1295" s="67" t="str">
        <v>Material Supply / 9.6.1 / MATERIAL</v>
      </c>
      <c r="G1295" s="67" t="str">
        <v xml:space="preserve">Supply Single core cable sealing end </v>
      </c>
      <c r="H1295" s="67" t="str">
        <v>Site Delivery</v>
      </c>
      <c r="I1295" s="67" t="str">
        <v>Cash Out delivery meaning match</v>
      </c>
      <c r="J1295" s="67" t="str">
        <v>BSPRELGENSE13</v>
      </c>
      <c r="K1295" s="67" t="str">
        <v>BSPRELGENSE13</v>
      </c>
      <c r="L1295" s="68">
        <v>46268</v>
      </c>
      <c r="M1295" s="68">
        <v>46268</v>
      </c>
      <c r="N1295" s="67" t="str">
        <v>Delivery to Site  - Cable Sealing End "HV"</v>
      </c>
      <c r="O1295" s="67" t="str">
        <v>Delivery to Site  - Cable Sealing End "HV"</v>
      </c>
    </row>
    <row r="1296">
      <c r="A1296" s="69" t="str">
        <v>Matched</v>
      </c>
      <c r="B1296" s="67" t="str">
        <v>Cash Out</v>
      </c>
      <c r="C1296" s="67" t="str">
        <v>DEMO 220-66-11 kV Cash out EGP</v>
      </c>
      <c r="D1296" s="67" t="str">
        <v>EGP</v>
      </c>
      <c r="E1296" s="67">
        <v>60</v>
      </c>
      <c r="F1296" s="67" t="str">
        <v>Material Supply / 9.7.1 / MATERIAL</v>
      </c>
      <c r="G1296" s="67" t="str">
        <v xml:space="preserve">Supply Three phase XLPE 12 -20 24 kV </v>
      </c>
      <c r="H1296" s="67" t="str">
        <v>Advanced Payment PO EGP</v>
      </c>
      <c r="I1296" s="67" t="str">
        <v>Cash Out advance to PO issuance</v>
      </c>
      <c r="J1296" s="67" t="str">
        <v>BSPRELGENT702</v>
      </c>
      <c r="K1296" s="67" t="str">
        <v>BSPRELGENT702</v>
      </c>
      <c r="L1296" s="68">
        <v>46030</v>
      </c>
      <c r="M1296" s="68">
        <v>46030</v>
      </c>
      <c r="N1296" s="67" t="str">
        <v>PO Issuance  - Three phase transformer 175 MVA with all accessories.</v>
      </c>
      <c r="O1296" s="67" t="str">
        <v>PO Issuance  - Three phase transformer 175 MVA with all accessories.</v>
      </c>
    </row>
    <row r="1297">
      <c r="A1297" s="69" t="str">
        <v>Matched</v>
      </c>
      <c r="B1297" s="67" t="str">
        <v>Cash Out</v>
      </c>
      <c r="C1297" s="67" t="str">
        <v>DEMO 220-66-11 kV Cash out EGP</v>
      </c>
      <c r="D1297" s="67" t="str">
        <v>EGP</v>
      </c>
      <c r="E1297" s="67">
        <v>61</v>
      </c>
      <c r="F1297" s="67" t="str">
        <v>Material Supply / 9.7.1 / MATERIAL</v>
      </c>
      <c r="G1297" s="67" t="str">
        <v xml:space="preserve">Supply Three phase XLPE 12 -20 24 kV </v>
      </c>
      <c r="H1297" s="67" t="str">
        <v>Site Delivery</v>
      </c>
      <c r="I1297" s="67" t="str">
        <v>Cash Out delivery meaning match</v>
      </c>
      <c r="J1297" s="67" t="str">
        <v>BSPRELGENT705</v>
      </c>
      <c r="K1297" s="67" t="str">
        <v>BSPRELGENT705</v>
      </c>
      <c r="L1297" s="68">
        <v>46274</v>
      </c>
      <c r="M1297" s="68">
        <v>46274</v>
      </c>
      <c r="N1297" s="67" t="str">
        <v>Delivery to Site  - Three phase transformer 175 MVA with all accessories.</v>
      </c>
      <c r="O1297" s="67" t="str">
        <v>Delivery to Site  - Three phase transformer 175 MVA with all accessories.</v>
      </c>
    </row>
    <row r="1298">
      <c r="A1298" s="71" t="str">
        <v>Blank - Needs Review</v>
      </c>
      <c r="B1298" s="67" t="str">
        <v>Cash Out</v>
      </c>
      <c r="C1298" s="67" t="str">
        <v>DEMO 220-66-11 kV Cash out EGP</v>
      </c>
      <c r="D1298" s="67" t="str">
        <v>EGP</v>
      </c>
      <c r="E1298" s="67">
        <v>63</v>
      </c>
      <c r="F1298" s="67" t="str">
        <v>Material Supply / 9.8.1 / MATERIAL</v>
      </c>
      <c r="G1298" s="67" t="str">
        <v xml:space="preserve">Supply Three phase cable sealing end </v>
      </c>
      <c r="H1298" s="67" t="str">
        <v>Advanced Payment PO EGP</v>
      </c>
      <c r="I1298" s="67" t="str">
        <v>No confident rule match</v>
      </c>
      <c r="J1298" s="67" t="str">
        <v/>
      </c>
      <c r="K1298" s="67" t="str">
        <v/>
      </c>
      <c r="L1298" s="68" t="str">
        <v/>
      </c>
      <c r="M1298" s="68" t="str">
        <v/>
      </c>
      <c r="N1298" s="67" t="str">
        <v/>
      </c>
      <c r="O1298" s="67" t="str">
        <v/>
      </c>
    </row>
    <row r="1299">
      <c r="A1299" s="71" t="str">
        <v>Blank - Needs Review</v>
      </c>
      <c r="B1299" s="67" t="str">
        <v>Cash Out</v>
      </c>
      <c r="C1299" s="67" t="str">
        <v>DEMO 220-66-11 kV Cash out EGP</v>
      </c>
      <c r="D1299" s="67" t="str">
        <v>EGP</v>
      </c>
      <c r="E1299" s="67">
        <v>64</v>
      </c>
      <c r="F1299" s="67" t="str">
        <v>Material Supply / 9.8.1 / MATERIAL</v>
      </c>
      <c r="G1299" s="67" t="str">
        <v xml:space="preserve">Supply Three phase cable sealing end </v>
      </c>
      <c r="H1299" s="67" t="str">
        <v>Site Delivery</v>
      </c>
      <c r="I1299" s="67" t="str">
        <v>No confident rule match</v>
      </c>
      <c r="J1299" s="67" t="str">
        <v/>
      </c>
      <c r="K1299" s="67" t="str">
        <v/>
      </c>
      <c r="L1299" s="68" t="str">
        <v/>
      </c>
      <c r="M1299" s="68" t="str">
        <v/>
      </c>
      <c r="N1299" s="67" t="str">
        <v/>
      </c>
      <c r="O1299" s="67" t="str">
        <v/>
      </c>
    </row>
    <row r="1300">
      <c r="A1300" s="71" t="str">
        <v>Blank - Needs Review</v>
      </c>
      <c r="B1300" s="67" t="str">
        <v>Cash Out</v>
      </c>
      <c r="C1300" s="67" t="str">
        <v>DEMO 220-66-11 kV Cash out EGP</v>
      </c>
      <c r="D1300" s="67" t="str">
        <v>EGP</v>
      </c>
      <c r="E1300" s="67">
        <v>66</v>
      </c>
      <c r="F1300" s="67" t="str">
        <v>Material Supply / 9.9.1 / MATERIAL</v>
      </c>
      <c r="G1300" s="67" t="str">
        <v>Supply Three phase single core XLPE 1</v>
      </c>
      <c r="H1300" s="67" t="str">
        <v>Advanced Payment PO EGP</v>
      </c>
      <c r="I1300" s="67" t="str">
        <v>No confident rule match</v>
      </c>
      <c r="J1300" s="67" t="str">
        <v/>
      </c>
      <c r="K1300" s="67" t="str">
        <v/>
      </c>
      <c r="L1300" s="68" t="str">
        <v/>
      </c>
      <c r="M1300" s="68" t="str">
        <v/>
      </c>
      <c r="N1300" s="67" t="str">
        <v/>
      </c>
      <c r="O1300" s="67" t="str">
        <v/>
      </c>
    </row>
    <row r="1301">
      <c r="A1301" s="71" t="str">
        <v>Blank - Needs Review</v>
      </c>
      <c r="B1301" s="67" t="str">
        <v>Cash Out</v>
      </c>
      <c r="C1301" s="67" t="str">
        <v>DEMO 220-66-11 kV Cash out EGP</v>
      </c>
      <c r="D1301" s="67" t="str">
        <v>EGP</v>
      </c>
      <c r="E1301" s="67">
        <v>67</v>
      </c>
      <c r="F1301" s="67" t="str">
        <v>Material Supply / 9.9.1 / MATERIAL</v>
      </c>
      <c r="G1301" s="67" t="str">
        <v>Supply Three phase single core XLPE 1</v>
      </c>
      <c r="H1301" s="67" t="str">
        <v>Site Delivery</v>
      </c>
      <c r="I1301" s="67" t="str">
        <v>No confident rule match</v>
      </c>
      <c r="J1301" s="67" t="str">
        <v/>
      </c>
      <c r="K1301" s="67" t="str">
        <v/>
      </c>
      <c r="L1301" s="68" t="str">
        <v/>
      </c>
      <c r="M1301" s="68" t="str">
        <v/>
      </c>
      <c r="N1301" s="67" t="str">
        <v/>
      </c>
      <c r="O1301" s="67" t="str">
        <v/>
      </c>
    </row>
    <row r="1302">
      <c r="A1302" s="69" t="str">
        <v>Matched</v>
      </c>
      <c r="B1302" s="67" t="str">
        <v>Cash Out</v>
      </c>
      <c r="C1302" s="67" t="str">
        <v>DEMO 220-66-11 kV Cash out EGP</v>
      </c>
      <c r="D1302" s="67" t="str">
        <v>EGP</v>
      </c>
      <c r="E1302" s="67">
        <v>69</v>
      </c>
      <c r="F1302" s="67" t="str">
        <v>Material Supply / 9.01.1 / MATERIAL</v>
      </c>
      <c r="G1302" s="67" t="str">
        <v xml:space="preserve">Supply Single core cable sealing end </v>
      </c>
      <c r="H1302" s="67" t="str">
        <v>Advanced Payment PO EGP</v>
      </c>
      <c r="I1302" s="67" t="str">
        <v>Cash Out advance to PO issuance</v>
      </c>
      <c r="J1302" s="67" t="str">
        <v>BSPRELGENSE04</v>
      </c>
      <c r="K1302" s="67" t="str">
        <v>BSPRELGENSE04</v>
      </c>
      <c r="L1302" s="68">
        <v>46097</v>
      </c>
      <c r="M1302" s="68">
        <v>46097</v>
      </c>
      <c r="N1302" s="67" t="str">
        <v>PO Issuance  - Cable Sealing End "HV"</v>
      </c>
      <c r="O1302" s="67" t="str">
        <v>PO Issuance  - Cable Sealing End "HV"</v>
      </c>
    </row>
    <row r="1303">
      <c r="A1303" s="69" t="str">
        <v>Matched</v>
      </c>
      <c r="B1303" s="67" t="str">
        <v>Cash Out</v>
      </c>
      <c r="C1303" s="67" t="str">
        <v>DEMO 220-66-11 kV Cash out EGP</v>
      </c>
      <c r="D1303" s="67" t="str">
        <v>EGP</v>
      </c>
      <c r="E1303" s="67">
        <v>70</v>
      </c>
      <c r="F1303" s="67" t="str">
        <v>Material Supply / 9.01.1 / MATERIAL</v>
      </c>
      <c r="G1303" s="67" t="str">
        <v xml:space="preserve">Supply Single core cable sealing end </v>
      </c>
      <c r="H1303" s="67" t="str">
        <v>Site Delivery</v>
      </c>
      <c r="I1303" s="67" t="str">
        <v>Cash Out delivery meaning match</v>
      </c>
      <c r="J1303" s="67" t="str">
        <v>BSPRELGENSE13</v>
      </c>
      <c r="K1303" s="67" t="str">
        <v>BSPRELGENSE13</v>
      </c>
      <c r="L1303" s="68">
        <v>46268</v>
      </c>
      <c r="M1303" s="68">
        <v>46268</v>
      </c>
      <c r="N1303" s="67" t="str">
        <v>Delivery to Site  - Cable Sealing End "HV"</v>
      </c>
      <c r="O1303" s="67" t="str">
        <v>Delivery to Site  - Cable Sealing End "HV"</v>
      </c>
    </row>
    <row r="1304">
      <c r="A1304" s="69" t="str">
        <v>Matched</v>
      </c>
      <c r="B1304" s="67" t="str">
        <v>Cash Out</v>
      </c>
      <c r="C1304" s="67" t="str">
        <v>DEMO 220-66-11 kV Cash out EGP</v>
      </c>
      <c r="D1304" s="67" t="str">
        <v>EGP</v>
      </c>
      <c r="E1304" s="67">
        <v>72</v>
      </c>
      <c r="F1304" s="67" t="str">
        <v>Material Supply / 9.11.1 / MATERIAL</v>
      </c>
      <c r="G1304" s="67" t="str">
        <v xml:space="preserve">Supply Single core cable sealing end </v>
      </c>
      <c r="H1304" s="67" t="str">
        <v>Advanced Payment PO EGP</v>
      </c>
      <c r="I1304" s="67" t="str">
        <v>Cash Out advance to PO issuance</v>
      </c>
      <c r="J1304" s="67" t="str">
        <v>BSPRELGENSE04</v>
      </c>
      <c r="K1304" s="67" t="str">
        <v>BSPRELGENSE04</v>
      </c>
      <c r="L1304" s="68">
        <v>46097</v>
      </c>
      <c r="M1304" s="68">
        <v>46097</v>
      </c>
      <c r="N1304" s="67" t="str">
        <v>PO Issuance  - Cable Sealing End "HV"</v>
      </c>
      <c r="O1304" s="67" t="str">
        <v>PO Issuance  - Cable Sealing End "HV"</v>
      </c>
    </row>
    <row r="1305">
      <c r="A1305" s="69" t="str">
        <v>Matched</v>
      </c>
      <c r="B1305" s="67" t="str">
        <v>Cash Out</v>
      </c>
      <c r="C1305" s="67" t="str">
        <v>DEMO 220-66-11 kV Cash out EGP</v>
      </c>
      <c r="D1305" s="67" t="str">
        <v>EGP</v>
      </c>
      <c r="E1305" s="67">
        <v>73</v>
      </c>
      <c r="F1305" s="67" t="str">
        <v>Material Supply / 9.11.1 / MATERIAL</v>
      </c>
      <c r="G1305" s="67" t="str">
        <v xml:space="preserve">Supply Single core cable sealing end </v>
      </c>
      <c r="H1305" s="67" t="str">
        <v>Site Delivery</v>
      </c>
      <c r="I1305" s="67" t="str">
        <v>Cash Out delivery meaning match</v>
      </c>
      <c r="J1305" s="67" t="str">
        <v>BSPRELGENSE13</v>
      </c>
      <c r="K1305" s="67" t="str">
        <v>BSPRELGENSE13</v>
      </c>
      <c r="L1305" s="68">
        <v>46268</v>
      </c>
      <c r="M1305" s="68">
        <v>46268</v>
      </c>
      <c r="N1305" s="67" t="str">
        <v>Delivery to Site  - Cable Sealing End "HV"</v>
      </c>
      <c r="O1305" s="67" t="str">
        <v>Delivery to Site  - Cable Sealing End "HV"</v>
      </c>
    </row>
    <row r="1306">
      <c r="A1306" s="71" t="str">
        <v>Blank - Needs Review</v>
      </c>
      <c r="B1306" s="67" t="str">
        <v>Cash Out</v>
      </c>
      <c r="C1306" s="67" t="str">
        <v>DEMO 220-66-11 kV Cash out EGP</v>
      </c>
      <c r="D1306" s="67" t="str">
        <v>EGP</v>
      </c>
      <c r="E1306" s="67">
        <v>75</v>
      </c>
      <c r="F1306" s="67" t="str">
        <v>Material Supply / 9.12.1 / MATERIAL</v>
      </c>
      <c r="G1306" s="67" t="str">
        <v xml:space="preserve">Supply Any additional equipment and materials such as L.V cables, Control cables, etc. </v>
      </c>
      <c r="H1306" s="67" t="str">
        <v>Advanced Payment PO EGP</v>
      </c>
      <c r="I1306" s="67" t="str">
        <v>No confident rule match</v>
      </c>
      <c r="J1306" s="67" t="str">
        <v/>
      </c>
      <c r="K1306" s="67" t="str">
        <v/>
      </c>
      <c r="L1306" s="68" t="str">
        <v/>
      </c>
      <c r="M1306" s="68" t="str">
        <v/>
      </c>
      <c r="N1306" s="67" t="str">
        <v/>
      </c>
      <c r="O1306" s="67" t="str">
        <v/>
      </c>
    </row>
    <row r="1307">
      <c r="A1307" s="71" t="str">
        <v>Blank - Needs Review</v>
      </c>
      <c r="B1307" s="67" t="str">
        <v>Cash Out</v>
      </c>
      <c r="C1307" s="67" t="str">
        <v>DEMO 220-66-11 kV Cash out EGP</v>
      </c>
      <c r="D1307" s="67" t="str">
        <v>EGP</v>
      </c>
      <c r="E1307" s="67">
        <v>76</v>
      </c>
      <c r="F1307" s="67" t="str">
        <v>Material Supply / 9.12.1 / MATERIAL</v>
      </c>
      <c r="G1307" s="67" t="str">
        <v xml:space="preserve">Supply Any additional equipment and materials such as L.V cables, Control cables, etc. </v>
      </c>
      <c r="H1307" s="67" t="str">
        <v>Site Delivery</v>
      </c>
      <c r="I1307" s="67" t="str">
        <v>No confident rule match</v>
      </c>
      <c r="J1307" s="67" t="str">
        <v/>
      </c>
      <c r="K1307" s="67" t="str">
        <v/>
      </c>
      <c r="L1307" s="68" t="str">
        <v/>
      </c>
      <c r="M1307" s="68" t="str">
        <v/>
      </c>
      <c r="N1307" s="67" t="str">
        <v/>
      </c>
      <c r="O1307" s="67" t="str">
        <v/>
      </c>
    </row>
    <row r="1308">
      <c r="A1308" s="71" t="str">
        <v>Blank - Needs Review</v>
      </c>
      <c r="B1308" s="67" t="str">
        <v>Cash Out</v>
      </c>
      <c r="C1308" s="67" t="str">
        <v>DEMO 220-66-11 kV Cash out EGP</v>
      </c>
      <c r="D1308" s="67" t="str">
        <v>EGP</v>
      </c>
      <c r="E1308" s="67">
        <v>78</v>
      </c>
      <c r="F1308" s="67" t="str">
        <v>Material Supply / 10/1.Main.1 / MATERIAL</v>
      </c>
      <c r="G1308" s="67" t="str">
        <v>Supply 48 V DC System</v>
      </c>
      <c r="H1308" s="67" t="str">
        <v>Advanced Payment PO EGP</v>
      </c>
      <c r="I1308" s="67" t="str">
        <v>No confident rule match</v>
      </c>
      <c r="J1308" s="67" t="str">
        <v/>
      </c>
      <c r="K1308" s="67" t="str">
        <v/>
      </c>
      <c r="L1308" s="68" t="str">
        <v/>
      </c>
      <c r="M1308" s="68" t="str">
        <v/>
      </c>
      <c r="N1308" s="67" t="str">
        <v/>
      </c>
      <c r="O1308" s="67" t="str">
        <v/>
      </c>
    </row>
    <row r="1309">
      <c r="A1309" s="71" t="str">
        <v>Blank - Needs Review</v>
      </c>
      <c r="B1309" s="67" t="str">
        <v>Cash Out</v>
      </c>
      <c r="C1309" s="67" t="str">
        <v>DEMO 220-66-11 kV Cash out EGP</v>
      </c>
      <c r="D1309" s="67" t="str">
        <v>EGP</v>
      </c>
      <c r="E1309" s="67">
        <v>79</v>
      </c>
      <c r="F1309" s="67" t="str">
        <v>Material Supply / 10/1.Main.1 / MATERIAL</v>
      </c>
      <c r="G1309" s="67" t="str">
        <v>Supply 48 V DC System</v>
      </c>
      <c r="H1309" s="67" t="str">
        <v>Site Delivery</v>
      </c>
      <c r="I1309" s="67" t="str">
        <v>No confident rule match</v>
      </c>
      <c r="J1309" s="67" t="str">
        <v/>
      </c>
      <c r="K1309" s="67" t="str">
        <v/>
      </c>
      <c r="L1309" s="68" t="str">
        <v/>
      </c>
      <c r="M1309" s="68" t="str">
        <v/>
      </c>
      <c r="N1309" s="67" t="str">
        <v/>
      </c>
      <c r="O1309" s="67" t="str">
        <v/>
      </c>
    </row>
    <row r="1310">
      <c r="A1310" s="71" t="str">
        <v>Blank - Needs Review</v>
      </c>
      <c r="B1310" s="67" t="str">
        <v>Cash Out</v>
      </c>
      <c r="C1310" s="67" t="str">
        <v>DEMO 220-66-11 kV Cash out EGP</v>
      </c>
      <c r="D1310" s="67" t="str">
        <v>EGP</v>
      </c>
      <c r="E1310" s="67">
        <v>81</v>
      </c>
      <c r="F1310" s="67" t="str">
        <v>Material Supply / 11.2.1 / MATERIAL</v>
      </c>
      <c r="G1310" s="67" t="str">
        <v>Supply Foundations and steel structur</v>
      </c>
      <c r="H1310" s="67" t="str">
        <v>Advanced Payment PO EGP</v>
      </c>
      <c r="I1310" s="67" t="str">
        <v>No confident rule match</v>
      </c>
      <c r="J1310" s="67" t="str">
        <v/>
      </c>
      <c r="K1310" s="67" t="str">
        <v/>
      </c>
      <c r="L1310" s="68" t="str">
        <v/>
      </c>
      <c r="M1310" s="68" t="str">
        <v/>
      </c>
      <c r="N1310" s="67" t="str">
        <v/>
      </c>
      <c r="O1310" s="67" t="str">
        <v/>
      </c>
    </row>
    <row r="1311">
      <c r="A1311" s="71" t="str">
        <v>Blank - Needs Review</v>
      </c>
      <c r="B1311" s="67" t="str">
        <v>Cash Out</v>
      </c>
      <c r="C1311" s="67" t="str">
        <v>DEMO 220-66-11 kV Cash out EGP</v>
      </c>
      <c r="D1311" s="67" t="str">
        <v>EGP</v>
      </c>
      <c r="E1311" s="67">
        <v>82</v>
      </c>
      <c r="F1311" s="67" t="str">
        <v>Material Supply / 11.2.1 / MATERIAL</v>
      </c>
      <c r="G1311" s="67" t="str">
        <v>Supply Foundations and steel structur</v>
      </c>
      <c r="H1311" s="67" t="str">
        <v>Site Delivery</v>
      </c>
      <c r="I1311" s="67" t="str">
        <v>No confident rule match</v>
      </c>
      <c r="J1311" s="67" t="str">
        <v/>
      </c>
      <c r="K1311" s="67" t="str">
        <v/>
      </c>
      <c r="L1311" s="68" t="str">
        <v/>
      </c>
      <c r="M1311" s="68" t="str">
        <v/>
      </c>
      <c r="N1311" s="67" t="str">
        <v/>
      </c>
      <c r="O1311" s="67" t="str">
        <v/>
      </c>
    </row>
    <row r="1312">
      <c r="A1312" s="71" t="str">
        <v>Blank - Needs Review</v>
      </c>
      <c r="B1312" s="67" t="str">
        <v>Cash Out</v>
      </c>
      <c r="C1312" s="67" t="str">
        <v>DEMO 220-66-11 kV Cash out EGP</v>
      </c>
      <c r="D1312" s="67" t="str">
        <v>EGP</v>
      </c>
      <c r="E1312" s="67">
        <v>84</v>
      </c>
      <c r="F1312" s="67" t="str">
        <v>Material Supply / 11.5.1 / MATERIAL</v>
      </c>
      <c r="G1312" s="67" t="str">
        <v xml:space="preserve">Supply Overhead crane for 220 kV GIS </v>
      </c>
      <c r="H1312" s="67" t="str">
        <v>Advanced Payment PO EGP</v>
      </c>
      <c r="I1312" s="67" t="str">
        <v>No confident rule match</v>
      </c>
      <c r="J1312" s="67" t="str">
        <v/>
      </c>
      <c r="K1312" s="67" t="str">
        <v/>
      </c>
      <c r="L1312" s="68" t="str">
        <v/>
      </c>
      <c r="M1312" s="68" t="str">
        <v/>
      </c>
      <c r="N1312" s="67" t="str">
        <v/>
      </c>
      <c r="O1312" s="67" t="str">
        <v/>
      </c>
    </row>
    <row r="1313">
      <c r="A1313" s="71" t="str">
        <v>Blank - Needs Review</v>
      </c>
      <c r="B1313" s="67" t="str">
        <v>Cash Out</v>
      </c>
      <c r="C1313" s="67" t="str">
        <v>DEMO 220-66-11 kV Cash out EGP</v>
      </c>
      <c r="D1313" s="67" t="str">
        <v>EGP</v>
      </c>
      <c r="E1313" s="67">
        <v>85</v>
      </c>
      <c r="F1313" s="67" t="str">
        <v>Material Supply / 11.5.1 / MATERIAL</v>
      </c>
      <c r="G1313" s="67" t="str">
        <v xml:space="preserve">Supply Overhead crane for 220 kV GIS </v>
      </c>
      <c r="H1313" s="67" t="str">
        <v>Site Delivery</v>
      </c>
      <c r="I1313" s="67" t="str">
        <v>No confident rule match</v>
      </c>
      <c r="J1313" s="67" t="str">
        <v/>
      </c>
      <c r="K1313" s="67" t="str">
        <v/>
      </c>
      <c r="L1313" s="68" t="str">
        <v/>
      </c>
      <c r="M1313" s="68" t="str">
        <v/>
      </c>
      <c r="N1313" s="67" t="str">
        <v/>
      </c>
      <c r="O1313" s="67" t="str">
        <v/>
      </c>
    </row>
    <row r="1314">
      <c r="A1314" s="71" t="str">
        <v>Blank - Needs Review</v>
      </c>
      <c r="B1314" s="67" t="str">
        <v>Cash Out</v>
      </c>
      <c r="C1314" s="67" t="str">
        <v>DEMO 220-66-11 kV Cash out EGP</v>
      </c>
      <c r="D1314" s="67" t="str">
        <v>EGP</v>
      </c>
      <c r="E1314" s="67">
        <v>87</v>
      </c>
      <c r="F1314" s="67" t="str">
        <v>Material Supply / 11.14.1 / MATERIAL</v>
      </c>
      <c r="G1314" s="67" t="str">
        <v>Supply External Cable Trenches and Du</v>
      </c>
      <c r="H1314" s="67" t="str">
        <v>Advanced Payment PO EGP</v>
      </c>
      <c r="I1314" s="67" t="str">
        <v>No confident rule match</v>
      </c>
      <c r="J1314" s="67" t="str">
        <v/>
      </c>
      <c r="K1314" s="67" t="str">
        <v/>
      </c>
      <c r="L1314" s="68" t="str">
        <v/>
      </c>
      <c r="M1314" s="68" t="str">
        <v/>
      </c>
      <c r="N1314" s="67" t="str">
        <v/>
      </c>
      <c r="O1314" s="67" t="str">
        <v/>
      </c>
    </row>
    <row r="1315">
      <c r="A1315" s="71" t="str">
        <v>Blank - Needs Review</v>
      </c>
      <c r="B1315" s="67" t="str">
        <v>Cash Out</v>
      </c>
      <c r="C1315" s="67" t="str">
        <v>DEMO 220-66-11 kV Cash out EGP</v>
      </c>
      <c r="D1315" s="67" t="str">
        <v>EGP</v>
      </c>
      <c r="E1315" s="67">
        <v>88</v>
      </c>
      <c r="F1315" s="67" t="str">
        <v>Material Supply / 11.14.1 / MATERIAL</v>
      </c>
      <c r="G1315" s="67" t="str">
        <v>Supply External Cable Trenches and Du</v>
      </c>
      <c r="H1315" s="67" t="str">
        <v>Site Delivery</v>
      </c>
      <c r="I1315" s="67" t="str">
        <v>No confident rule match</v>
      </c>
      <c r="J1315" s="67" t="str">
        <v/>
      </c>
      <c r="K1315" s="67" t="str">
        <v/>
      </c>
      <c r="L1315" s="68" t="str">
        <v/>
      </c>
      <c r="M1315" s="68" t="str">
        <v/>
      </c>
      <c r="N1315" s="67" t="str">
        <v/>
      </c>
      <c r="O1315" s="67" t="str">
        <v/>
      </c>
    </row>
    <row r="1316">
      <c r="A1316" s="71" t="str">
        <v>Blank - Needs Review</v>
      </c>
      <c r="B1316" s="67" t="str">
        <v>Cash Out</v>
      </c>
      <c r="C1316" s="67" t="str">
        <v>DEMO 220-66-11 kV Cash out EGP</v>
      </c>
      <c r="D1316" s="67" t="str">
        <v>EGP</v>
      </c>
      <c r="E1316" s="67">
        <v>90</v>
      </c>
      <c r="F1316" s="67" t="str">
        <v>Material Supply / 11.24.1 / MATERIAL</v>
      </c>
      <c r="G1316" s="67" t="str">
        <v>Supply Sewage System</v>
      </c>
      <c r="H1316" s="67" t="str">
        <v>Advanced Payment PO EGP</v>
      </c>
      <c r="I1316" s="67" t="str">
        <v>No confident rule match</v>
      </c>
      <c r="J1316" s="67" t="str">
        <v/>
      </c>
      <c r="K1316" s="67" t="str">
        <v/>
      </c>
      <c r="L1316" s="68" t="str">
        <v/>
      </c>
      <c r="M1316" s="68" t="str">
        <v/>
      </c>
      <c r="N1316" s="67" t="str">
        <v/>
      </c>
      <c r="O1316" s="67" t="str">
        <v/>
      </c>
    </row>
    <row r="1317">
      <c r="A1317" s="71" t="str">
        <v>Blank - Needs Review</v>
      </c>
      <c r="B1317" s="67" t="str">
        <v>Cash Out</v>
      </c>
      <c r="C1317" s="67" t="str">
        <v>DEMO 220-66-11 kV Cash out EGP</v>
      </c>
      <c r="D1317" s="67" t="str">
        <v>EGP</v>
      </c>
      <c r="E1317" s="67">
        <v>91</v>
      </c>
      <c r="F1317" s="67" t="str">
        <v>Material Supply / 11.24.1 / MATERIAL</v>
      </c>
      <c r="G1317" s="67" t="str">
        <v>Supply Sewage System</v>
      </c>
      <c r="H1317" s="67" t="str">
        <v>Site Delivery</v>
      </c>
      <c r="I1317" s="67" t="str">
        <v>No confident rule match</v>
      </c>
      <c r="J1317" s="67" t="str">
        <v/>
      </c>
      <c r="K1317" s="67" t="str">
        <v/>
      </c>
      <c r="L1317" s="68" t="str">
        <v/>
      </c>
      <c r="M1317" s="68" t="str">
        <v/>
      </c>
      <c r="N1317" s="67" t="str">
        <v/>
      </c>
      <c r="O1317" s="67" t="str">
        <v/>
      </c>
    </row>
    <row r="1318">
      <c r="A1318" s="71" t="str">
        <v>Blank - Needs Review</v>
      </c>
      <c r="B1318" s="67" t="str">
        <v>Cash Out</v>
      </c>
      <c r="C1318" s="67" t="str">
        <v>DEMO 220-66-11 kV Cash out EGP</v>
      </c>
      <c r="D1318" s="67" t="str">
        <v>EGP</v>
      </c>
      <c r="E1318" s="67">
        <v>93</v>
      </c>
      <c r="F1318" s="67" t="str">
        <v>Material Supply / 11.26.1 / MATERIAL</v>
      </c>
      <c r="G1318" s="67" t="str">
        <v xml:space="preserve">Supply Earthing and Lightning System </v>
      </c>
      <c r="H1318" s="67" t="str">
        <v>Advanced Payment PO EGP</v>
      </c>
      <c r="I1318" s="67" t="str">
        <v>No confident rule match</v>
      </c>
      <c r="J1318" s="67" t="str">
        <v/>
      </c>
      <c r="K1318" s="67" t="str">
        <v/>
      </c>
      <c r="L1318" s="68" t="str">
        <v/>
      </c>
      <c r="M1318" s="68" t="str">
        <v/>
      </c>
      <c r="N1318" s="67" t="str">
        <v/>
      </c>
      <c r="O1318" s="67" t="str">
        <v/>
      </c>
    </row>
    <row r="1319">
      <c r="A1319" s="71" t="str">
        <v>Blank - Needs Review</v>
      </c>
      <c r="B1319" s="67" t="str">
        <v>Cash Out</v>
      </c>
      <c r="C1319" s="67" t="str">
        <v>DEMO 220-66-11 kV Cash out EGP</v>
      </c>
      <c r="D1319" s="67" t="str">
        <v>EGP</v>
      </c>
      <c r="E1319" s="67">
        <v>94</v>
      </c>
      <c r="F1319" s="67" t="str">
        <v>Material Supply / 11.26.1 / MATERIAL</v>
      </c>
      <c r="G1319" s="67" t="str">
        <v xml:space="preserve">Supply Earthing and Lightning System </v>
      </c>
      <c r="H1319" s="67" t="str">
        <v>Site Delivery</v>
      </c>
      <c r="I1319" s="67" t="str">
        <v>No confident rule match</v>
      </c>
      <c r="J1319" s="67" t="str">
        <v/>
      </c>
      <c r="K1319" s="67" t="str">
        <v/>
      </c>
      <c r="L1319" s="68" t="str">
        <v/>
      </c>
      <c r="M1319" s="68" t="str">
        <v/>
      </c>
      <c r="N1319" s="67" t="str">
        <v/>
      </c>
      <c r="O1319" s="67" t="str">
        <v/>
      </c>
    </row>
    <row r="1320">
      <c r="A1320" s="69" t="str">
        <v>Matched</v>
      </c>
      <c r="B1320" s="67" t="str">
        <v>Cash Out</v>
      </c>
      <c r="C1320" s="67" t="str">
        <v>DEMO 220-66-11 kV Cash out EGP</v>
      </c>
      <c r="D1320" s="67" t="str">
        <v>EGP</v>
      </c>
      <c r="E1320" s="67">
        <v>96</v>
      </c>
      <c r="F1320" s="67" t="str">
        <v>Material Supply / 11.27.1 / MATERIAL</v>
      </c>
      <c r="G1320" s="67" t="str">
        <v xml:space="preserve">Supply Fire Alarm and Fire Detection </v>
      </c>
      <c r="H1320" s="67" t="str">
        <v>Advanced Payment PO EGP</v>
      </c>
      <c r="I1320" s="67" t="str">
        <v>Cash Out advance to PO issuance</v>
      </c>
      <c r="J1320" s="67" t="str">
        <v>BSPRMEGENFA02</v>
      </c>
      <c r="K1320" s="67" t="str">
        <v>BSPRMEGENFA02</v>
      </c>
      <c r="L1320" s="68">
        <v>46280</v>
      </c>
      <c r="M1320" s="68">
        <v>46280</v>
      </c>
      <c r="N1320" s="67" t="str">
        <v>PO Issuance  - Fire Alarm System</v>
      </c>
      <c r="O1320" s="67" t="str">
        <v>PO Issuance  - Fire Alarm System</v>
      </c>
    </row>
    <row r="1321">
      <c r="A1321" s="69" t="str">
        <v>Matched</v>
      </c>
      <c r="B1321" s="67" t="str">
        <v>Cash Out</v>
      </c>
      <c r="C1321" s="67" t="str">
        <v>DEMO 220-66-11 kV Cash out EGP</v>
      </c>
      <c r="D1321" s="67" t="str">
        <v>EGP</v>
      </c>
      <c r="E1321" s="67">
        <v>97</v>
      </c>
      <c r="F1321" s="67" t="str">
        <v>Material Supply / 11.27.1 / MATERIAL</v>
      </c>
      <c r="G1321" s="67" t="str">
        <v xml:space="preserve">Supply Fire Alarm and Fire Detection </v>
      </c>
      <c r="H1321" s="67" t="str">
        <v>Site Delivery</v>
      </c>
      <c r="I1321" s="67" t="str">
        <v>Cash Out delivery meaning match</v>
      </c>
      <c r="J1321" s="67" t="str">
        <v>BSPRMEGENFA04</v>
      </c>
      <c r="K1321" s="67" t="str">
        <v>BSPRMEGENFA04</v>
      </c>
      <c r="L1321" s="68">
        <v>46334</v>
      </c>
      <c r="M1321" s="68">
        <v>46334</v>
      </c>
      <c r="N1321" s="67" t="str">
        <v>Delivery to Site  - Fire Alarm System</v>
      </c>
      <c r="O1321" s="67" t="str">
        <v>Delivery to Site  - Fire Alarm System</v>
      </c>
    </row>
    <row r="1322">
      <c r="A1322" s="69" t="str">
        <v>Matched</v>
      </c>
      <c r="B1322" s="67" t="str">
        <v>Cash Out</v>
      </c>
      <c r="C1322" s="67" t="str">
        <v>DEMO 220-66-11 kV Cash out EGP</v>
      </c>
      <c r="D1322" s="67" t="str">
        <v>EGP</v>
      </c>
      <c r="E1322" s="67">
        <v>99</v>
      </c>
      <c r="F1322" s="67" t="str">
        <v>Material Supply / 11.29.1 / MATERIAL</v>
      </c>
      <c r="G1322" s="67" t="str">
        <v>Supply Substation Security System</v>
      </c>
      <c r="H1322" s="67" t="str">
        <v>Advanced Payment PO EGP</v>
      </c>
      <c r="I1322" s="67" t="str">
        <v>Cash Out advance to PO issuance</v>
      </c>
      <c r="J1322" s="67" t="str">
        <v>BSPRMPGENSS02</v>
      </c>
      <c r="K1322" s="67" t="str">
        <v>BSPRMPGENSS02</v>
      </c>
      <c r="L1322" s="68">
        <v>46312</v>
      </c>
      <c r="M1322" s="68">
        <v>46312</v>
      </c>
      <c r="N1322" s="67" t="str">
        <v>PO Issuance  - Security system</v>
      </c>
      <c r="O1322" s="67" t="str">
        <v>PO Issuance  - Security system</v>
      </c>
    </row>
    <row r="1323">
      <c r="A1323" s="69" t="str">
        <v>Matched</v>
      </c>
      <c r="B1323" s="67" t="str">
        <v>Cash Out</v>
      </c>
      <c r="C1323" s="67" t="str">
        <v>DEMO 220-66-11 kV Cash out EGP</v>
      </c>
      <c r="D1323" s="67" t="str">
        <v>EGP</v>
      </c>
      <c r="E1323" s="67">
        <v>100</v>
      </c>
      <c r="F1323" s="67" t="str">
        <v>Material Supply / 11.29.1 / MATERIAL</v>
      </c>
      <c r="G1323" s="67" t="str">
        <v>Supply Substation Security System</v>
      </c>
      <c r="H1323" s="67" t="str">
        <v>Site Delivery</v>
      </c>
      <c r="I1323" s="67" t="str">
        <v>Cash Out delivery meaning match</v>
      </c>
      <c r="J1323" s="67" t="str">
        <v>BSPRMPGENSS04</v>
      </c>
      <c r="K1323" s="67" t="str">
        <v>BSPRMPGENSS04</v>
      </c>
      <c r="L1323" s="68">
        <v>46382</v>
      </c>
      <c r="M1323" s="68">
        <v>46382</v>
      </c>
      <c r="N1323" s="67" t="str">
        <v>Delivery to Site  - Security system</v>
      </c>
      <c r="O1323" s="67" t="str">
        <v>Delivery to Site  - Security system</v>
      </c>
    </row>
    <row r="1324">
      <c r="A1324" s="69" t="str">
        <v>Matched</v>
      </c>
      <c r="B1324" s="67" t="str">
        <v>Cash Out</v>
      </c>
      <c r="C1324" s="67" t="str">
        <v>DEMO 220-66-11 kV Cash out EGP</v>
      </c>
      <c r="D1324" s="67" t="str">
        <v>EGP</v>
      </c>
      <c r="E1324" s="67">
        <v>102</v>
      </c>
      <c r="F1324" s="67" t="str">
        <v>Material Supply / 15.4.1 / MATERIAL</v>
      </c>
      <c r="G1324" s="67" t="str">
        <v xml:space="preserve">Supply Complete set of special tools </v>
      </c>
      <c r="H1324" s="67" t="str">
        <v>Advanced Payment PO EGP</v>
      </c>
      <c r="I1324" s="67" t="str">
        <v>Cash Out advance to PO issuance</v>
      </c>
      <c r="J1324" s="67" t="str">
        <v>BSPRELGENTL02</v>
      </c>
      <c r="K1324" s="67" t="str">
        <v>BSPRELGENTL02</v>
      </c>
      <c r="L1324" s="68">
        <v>46030</v>
      </c>
      <c r="M1324" s="68">
        <v>46030</v>
      </c>
      <c r="N1324" s="67" t="str">
        <v>PO Issuance  - Complete Telecommunication System With All accessories and Spare Parts</v>
      </c>
      <c r="O1324" s="67" t="str">
        <v>PO Issuance  - Complete Telecommunication System With All accessories and Spare Parts</v>
      </c>
    </row>
    <row r="1325">
      <c r="A1325" s="69" t="str">
        <v>Matched</v>
      </c>
      <c r="B1325" s="67" t="str">
        <v>Cash Out</v>
      </c>
      <c r="C1325" s="67" t="str">
        <v>DEMO 220-66-11 kV Cash out EGP</v>
      </c>
      <c r="D1325" s="67" t="str">
        <v>EGP</v>
      </c>
      <c r="E1325" s="67">
        <v>103</v>
      </c>
      <c r="F1325" s="67" t="str">
        <v>Material Supply / 15.4.1 / MATERIAL</v>
      </c>
      <c r="G1325" s="67" t="str">
        <v xml:space="preserve">Supply Complete set of special tools </v>
      </c>
      <c r="H1325" s="67" t="str">
        <v>Site Delivery</v>
      </c>
      <c r="I1325" s="67" t="str">
        <v>Cash Out delivery meaning match</v>
      </c>
      <c r="J1325" s="67" t="str">
        <v>BSPRELGENTL07</v>
      </c>
      <c r="K1325" s="67" t="str">
        <v>BSPRELGENTL07</v>
      </c>
      <c r="L1325" s="68">
        <v>46347</v>
      </c>
      <c r="M1325" s="68">
        <v>46347</v>
      </c>
      <c r="N1325" s="67" t="str">
        <v>Delivery to Site  - Complete Telecommunication System With All accessories and Spare Parts</v>
      </c>
      <c r="O1325" s="67" t="str">
        <v>Delivery to Site  - Complete Telecommunication System With All accessories and Spare Parts</v>
      </c>
    </row>
    <row r="1326">
      <c r="A1326" s="71" t="str">
        <v>Blank - Needs Review</v>
      </c>
      <c r="B1326" s="67" t="str">
        <v>Cash Out</v>
      </c>
      <c r="C1326" s="67" t="str">
        <v>DEMO 220-66-11 kV Cash out EGP</v>
      </c>
      <c r="D1326" s="67" t="str">
        <v>EGP</v>
      </c>
      <c r="E1326" s="67">
        <v>105</v>
      </c>
      <c r="F1326" s="67" t="str">
        <v>Material Supply / 15.8.1 / MATERIAL</v>
      </c>
      <c r="G1326" s="67" t="str">
        <v>Supply Complete set of battery mainte</v>
      </c>
      <c r="H1326" s="67" t="str">
        <v>Advanced Payment PO EGP</v>
      </c>
      <c r="I1326" s="67" t="str">
        <v>No confident rule match</v>
      </c>
      <c r="J1326" s="67" t="str">
        <v/>
      </c>
      <c r="K1326" s="67" t="str">
        <v/>
      </c>
      <c r="L1326" s="68" t="str">
        <v/>
      </c>
      <c r="M1326" s="68" t="str">
        <v/>
      </c>
      <c r="N1326" s="67" t="str">
        <v/>
      </c>
      <c r="O1326" s="67" t="str">
        <v/>
      </c>
    </row>
    <row r="1327">
      <c r="A1327" s="71" t="str">
        <v>Blank - Needs Review</v>
      </c>
      <c r="B1327" s="67" t="str">
        <v>Cash Out</v>
      </c>
      <c r="C1327" s="67" t="str">
        <v>DEMO 220-66-11 kV Cash out EGP</v>
      </c>
      <c r="D1327" s="67" t="str">
        <v>EGP</v>
      </c>
      <c r="E1327" s="67">
        <v>106</v>
      </c>
      <c r="F1327" s="67" t="str">
        <v>Material Supply / 15.8.1 / MATERIAL</v>
      </c>
      <c r="G1327" s="67" t="str">
        <v>Supply Complete set of battery mainte</v>
      </c>
      <c r="H1327" s="67" t="str">
        <v>Site Delivery</v>
      </c>
      <c r="I1327" s="67" t="str">
        <v>No confident rule match</v>
      </c>
      <c r="J1327" s="67" t="str">
        <v/>
      </c>
      <c r="K1327" s="67" t="str">
        <v/>
      </c>
      <c r="L1327" s="68" t="str">
        <v/>
      </c>
      <c r="M1327" s="68" t="str">
        <v/>
      </c>
      <c r="N1327" s="67" t="str">
        <v/>
      </c>
      <c r="O1327" s="67" t="str">
        <v/>
      </c>
    </row>
    <row r="1328">
      <c r="A1328" s="71" t="str">
        <v>Blank - Needs Review</v>
      </c>
      <c r="B1328" s="67" t="str">
        <v>Cash Out</v>
      </c>
      <c r="C1328" s="67" t="str">
        <v>DEMO 220-66-11 kV Cash out EGP</v>
      </c>
      <c r="D1328" s="67" t="str">
        <v>EGP</v>
      </c>
      <c r="E1328" s="67">
        <v>108</v>
      </c>
      <c r="F1328" s="67" t="str">
        <v>Material Supply / 15.9.1.1 / MATERIAL</v>
      </c>
      <c r="G1328" s="67" t="str">
        <v>Supply Grounding jumpers (clamps, fer</v>
      </c>
      <c r="H1328" s="67" t="str">
        <v>Advanced Payment PO EGP</v>
      </c>
      <c r="I1328" s="67" t="str">
        <v>No confident rule match</v>
      </c>
      <c r="J1328" s="67" t="str">
        <v/>
      </c>
      <c r="K1328" s="67" t="str">
        <v/>
      </c>
      <c r="L1328" s="68" t="str">
        <v/>
      </c>
      <c r="M1328" s="68" t="str">
        <v/>
      </c>
      <c r="N1328" s="67" t="str">
        <v/>
      </c>
      <c r="O1328" s="67" t="str">
        <v/>
      </c>
    </row>
    <row r="1329">
      <c r="A1329" s="71" t="str">
        <v>Blank - Needs Review</v>
      </c>
      <c r="B1329" s="67" t="str">
        <v>Cash Out</v>
      </c>
      <c r="C1329" s="67" t="str">
        <v>DEMO 220-66-11 kV Cash out EGP</v>
      </c>
      <c r="D1329" s="67" t="str">
        <v>EGP</v>
      </c>
      <c r="E1329" s="67">
        <v>109</v>
      </c>
      <c r="F1329" s="67" t="str">
        <v>Material Supply / 15.9.1.1 / MATERIAL</v>
      </c>
      <c r="G1329" s="67" t="str">
        <v>Supply Grounding jumpers (clamps, fer</v>
      </c>
      <c r="H1329" s="67" t="str">
        <v>Site Delivery</v>
      </c>
      <c r="I1329" s="67" t="str">
        <v>No confident rule match</v>
      </c>
      <c r="J1329" s="67" t="str">
        <v/>
      </c>
      <c r="K1329" s="67" t="str">
        <v/>
      </c>
      <c r="L1329" s="68" t="str">
        <v/>
      </c>
      <c r="M1329" s="68" t="str">
        <v/>
      </c>
      <c r="N1329" s="67" t="str">
        <v/>
      </c>
      <c r="O1329" s="67" t="str">
        <v/>
      </c>
    </row>
    <row r="1330">
      <c r="A1330" s="71" t="str">
        <v>Blank - Needs Review</v>
      </c>
      <c r="B1330" s="67" t="str">
        <v>Cash Out</v>
      </c>
      <c r="C1330" s="67" t="str">
        <v>DEMO 220-66-11 kV Cash out EGP</v>
      </c>
      <c r="D1330" s="67" t="str">
        <v>EGP</v>
      </c>
      <c r="E1330" s="67">
        <v>112</v>
      </c>
      <c r="F1330" s="67" t="str">
        <v>S/C / 2/1.Main.2 / S/C</v>
      </c>
      <c r="G1330" s="67" t="str">
        <v>Installation Fire Fighting System</v>
      </c>
      <c r="H1330" s="67" t="str">
        <v>Advanced Payment Installation</v>
      </c>
      <c r="I1330" s="67" t="str">
        <v>No confident rule match</v>
      </c>
      <c r="J1330" s="67" t="str">
        <v/>
      </c>
      <c r="K1330" s="67" t="str">
        <v/>
      </c>
      <c r="L1330" s="68" t="str">
        <v/>
      </c>
      <c r="M1330" s="68" t="str">
        <v/>
      </c>
      <c r="N1330" s="67" t="str">
        <v/>
      </c>
      <c r="O1330" s="67" t="str">
        <v/>
      </c>
    </row>
    <row r="1331">
      <c r="A1331" s="71" t="str">
        <v>Blank - Needs Review</v>
      </c>
      <c r="B1331" s="67" t="str">
        <v>Cash Out</v>
      </c>
      <c r="C1331" s="67" t="str">
        <v>DEMO 220-66-11 kV Cash out EGP</v>
      </c>
      <c r="D1331" s="67" t="str">
        <v>EGP</v>
      </c>
      <c r="E1331" s="67">
        <v>113</v>
      </c>
      <c r="F1331" s="67" t="str">
        <v>S/C / 2/1.Main.2 / S/C</v>
      </c>
      <c r="G1331" s="67" t="str">
        <v>Installation Fire Fighting System</v>
      </c>
      <c r="H1331" s="67" t="str">
        <v>Installation Progress</v>
      </c>
      <c r="I1331" s="67" t="str">
        <v>No confident rule match</v>
      </c>
      <c r="J1331" s="67" t="str">
        <v/>
      </c>
      <c r="K1331" s="67" t="str">
        <v/>
      </c>
      <c r="L1331" s="68" t="str">
        <v/>
      </c>
      <c r="M1331" s="68" t="str">
        <v/>
      </c>
      <c r="N1331" s="67" t="str">
        <v/>
      </c>
      <c r="O1331" s="67" t="str">
        <v/>
      </c>
    </row>
    <row r="1332">
      <c r="A1332" s="69" t="str">
        <v>Matched</v>
      </c>
      <c r="B1332" s="67" t="str">
        <v>Cash Out</v>
      </c>
      <c r="C1332" s="67" t="str">
        <v>DEMO 220-66-11 kV Cash out EGP</v>
      </c>
      <c r="D1332" s="67" t="str">
        <v>EGP</v>
      </c>
      <c r="E1332" s="67">
        <v>114</v>
      </c>
      <c r="F1332" s="67" t="str">
        <v>S/C / 2/1.Main.2 / S/C</v>
      </c>
      <c r="G1332" s="67" t="str">
        <v>Installation Fire Fighting System</v>
      </c>
      <c r="H1332" s="67" t="str">
        <v>Subcontractor Retention</v>
      </c>
      <c r="I1332" s="67" t="str">
        <v>Cash Out completion milestone</v>
      </c>
      <c r="J1332" s="67" t="str">
        <v>BSKDGNGENGR07</v>
      </c>
      <c r="K1332" s="67" t="str">
        <v>BSKDGNGENGR07</v>
      </c>
      <c r="L1332" s="68">
        <v>46483</v>
      </c>
      <c r="M1332" s="68">
        <v>46483</v>
      </c>
      <c r="N1332" s="67" t="str">
        <v>Project Completion</v>
      </c>
      <c r="O1332" s="67" t="str">
        <v>Project Completion</v>
      </c>
    </row>
    <row r="1333">
      <c r="A1333" s="69" t="str">
        <v>Matched</v>
      </c>
      <c r="B1333" s="67" t="str">
        <v>Cash Out</v>
      </c>
      <c r="C1333" s="67" t="str">
        <v>DEMO 220-66-11 kV Cash out EGP</v>
      </c>
      <c r="D1333" s="67" t="str">
        <v>EGP</v>
      </c>
      <c r="E1333" s="67">
        <v>116</v>
      </c>
      <c r="F1333" s="67" t="str">
        <v>S/C / 9.2.2 / S/C</v>
      </c>
      <c r="G1333" s="67" t="str">
        <v>Installation 72.5 kV single core cable sealing end</v>
      </c>
      <c r="H1333" s="67" t="str">
        <v>Advanced Payment Installation</v>
      </c>
      <c r="I1333" s="67" t="str">
        <v>Cash Out advance to PO issuance</v>
      </c>
      <c r="J1333" s="67" t="str">
        <v>BSPRELGENSE04</v>
      </c>
      <c r="K1333" s="67" t="str">
        <v>BSPRELGENSE04</v>
      </c>
      <c r="L1333" s="68">
        <v>46097</v>
      </c>
      <c r="M1333" s="68">
        <v>46097</v>
      </c>
      <c r="N1333" s="67" t="str">
        <v>PO Issuance  - Cable Sealing End "HV"</v>
      </c>
      <c r="O1333" s="67" t="str">
        <v>PO Issuance  - Cable Sealing End "HV"</v>
      </c>
    </row>
    <row r="1334">
      <c r="A1334" s="71" t="str">
        <v>Blank - Needs Review</v>
      </c>
      <c r="B1334" s="67" t="str">
        <v>Cash Out</v>
      </c>
      <c r="C1334" s="67" t="str">
        <v>DEMO 220-66-11 kV Cash out EGP</v>
      </c>
      <c r="D1334" s="67" t="str">
        <v>EGP</v>
      </c>
      <c r="E1334" s="67">
        <v>117</v>
      </c>
      <c r="F1334" s="67" t="str">
        <v>S/C / 9.2.2 / S/C</v>
      </c>
      <c r="G1334" s="67" t="str">
        <v>Installation 72.5 kV single core cable sealing end</v>
      </c>
      <c r="H1334" s="67" t="str">
        <v>Installation Progress</v>
      </c>
      <c r="I1334" s="67" t="str">
        <v>No confident rule match</v>
      </c>
      <c r="J1334" s="67" t="str">
        <v/>
      </c>
      <c r="K1334" s="67" t="str">
        <v/>
      </c>
      <c r="L1334" s="68" t="str">
        <v/>
      </c>
      <c r="M1334" s="68" t="str">
        <v/>
      </c>
      <c r="N1334" s="67" t="str">
        <v/>
      </c>
      <c r="O1334" s="67" t="str">
        <v/>
      </c>
    </row>
    <row r="1335">
      <c r="A1335" s="69" t="str">
        <v>Matched</v>
      </c>
      <c r="B1335" s="67" t="str">
        <v>Cash Out</v>
      </c>
      <c r="C1335" s="67" t="str">
        <v>DEMO 220-66-11 kV Cash out EGP</v>
      </c>
      <c r="D1335" s="67" t="str">
        <v>EGP</v>
      </c>
      <c r="E1335" s="67">
        <v>118</v>
      </c>
      <c r="F1335" s="67" t="str">
        <v>S/C / 9.2.2 / S/C</v>
      </c>
      <c r="G1335" s="67" t="str">
        <v>Installation 72.5 kV single core cable sealing end</v>
      </c>
      <c r="H1335" s="67" t="str">
        <v>Subcontractor Retention</v>
      </c>
      <c r="I1335" s="67" t="str">
        <v>Cash Out completion milestone</v>
      </c>
      <c r="J1335" s="67" t="str">
        <v>BSKDGNGENGR07</v>
      </c>
      <c r="K1335" s="67" t="str">
        <v>BSKDGNGENGR07</v>
      </c>
      <c r="L1335" s="68">
        <v>46483</v>
      </c>
      <c r="M1335" s="68">
        <v>46483</v>
      </c>
      <c r="N1335" s="67" t="str">
        <v>Project Completion</v>
      </c>
      <c r="O1335" s="67" t="str">
        <v>Project Completion</v>
      </c>
    </row>
    <row r="1336">
      <c r="A1336" s="69" t="str">
        <v>Matched</v>
      </c>
      <c r="B1336" s="67" t="str">
        <v>Cash Out</v>
      </c>
      <c r="C1336" s="67" t="str">
        <v>DEMO 220-66-11 kV Cash out EGP</v>
      </c>
      <c r="D1336" s="67" t="str">
        <v>EGP</v>
      </c>
      <c r="E1336" s="67">
        <v>120</v>
      </c>
      <c r="F1336" s="67" t="str">
        <v>S/C / 9.3.2 / S/C</v>
      </c>
      <c r="G1336" s="67" t="str">
        <v>Installation 72.5 kV single core cable sealing end</v>
      </c>
      <c r="H1336" s="67" t="str">
        <v>Advanced Payment Installation</v>
      </c>
      <c r="I1336" s="67" t="str">
        <v>Cash Out advance to PO issuance</v>
      </c>
      <c r="J1336" s="67" t="str">
        <v>BSPRELGENSE04</v>
      </c>
      <c r="K1336" s="67" t="str">
        <v>BSPRELGENSE04</v>
      </c>
      <c r="L1336" s="68">
        <v>46097</v>
      </c>
      <c r="M1336" s="68">
        <v>46097</v>
      </c>
      <c r="N1336" s="67" t="str">
        <v>PO Issuance  - Cable Sealing End "HV"</v>
      </c>
      <c r="O1336" s="67" t="str">
        <v>PO Issuance  - Cable Sealing End "HV"</v>
      </c>
    </row>
    <row r="1337">
      <c r="A1337" s="71" t="str">
        <v>Blank - Needs Review</v>
      </c>
      <c r="B1337" s="67" t="str">
        <v>Cash Out</v>
      </c>
      <c r="C1337" s="67" t="str">
        <v>DEMO 220-66-11 kV Cash out EGP</v>
      </c>
      <c r="D1337" s="67" t="str">
        <v>EGP</v>
      </c>
      <c r="E1337" s="67">
        <v>121</v>
      </c>
      <c r="F1337" s="67" t="str">
        <v>S/C / 9.3.2 / S/C</v>
      </c>
      <c r="G1337" s="67" t="str">
        <v>Installation 72.5 kV single core cable sealing end</v>
      </c>
      <c r="H1337" s="67" t="str">
        <v>Installation Progress</v>
      </c>
      <c r="I1337" s="67" t="str">
        <v>No confident rule match</v>
      </c>
      <c r="J1337" s="67" t="str">
        <v/>
      </c>
      <c r="K1337" s="67" t="str">
        <v/>
      </c>
      <c r="L1337" s="68" t="str">
        <v/>
      </c>
      <c r="M1337" s="68" t="str">
        <v/>
      </c>
      <c r="N1337" s="67" t="str">
        <v/>
      </c>
      <c r="O1337" s="67" t="str">
        <v/>
      </c>
    </row>
    <row r="1338">
      <c r="A1338" s="69" t="str">
        <v>Matched</v>
      </c>
      <c r="B1338" s="67" t="str">
        <v>Cash Out</v>
      </c>
      <c r="C1338" s="67" t="str">
        <v>DEMO 220-66-11 kV Cash out EGP</v>
      </c>
      <c r="D1338" s="67" t="str">
        <v>EGP</v>
      </c>
      <c r="E1338" s="67">
        <v>122</v>
      </c>
      <c r="F1338" s="67" t="str">
        <v>S/C / 9.3.2 / S/C</v>
      </c>
      <c r="G1338" s="67" t="str">
        <v>Installation 72.5 kV single core cable sealing end</v>
      </c>
      <c r="H1338" s="67" t="str">
        <v>Subcontractor Retention</v>
      </c>
      <c r="I1338" s="67" t="str">
        <v>Cash Out completion milestone</v>
      </c>
      <c r="J1338" s="67" t="str">
        <v>BSKDGNGENGR07</v>
      </c>
      <c r="K1338" s="67" t="str">
        <v>BSKDGNGENGR07</v>
      </c>
      <c r="L1338" s="68">
        <v>46483</v>
      </c>
      <c r="M1338" s="68">
        <v>46483</v>
      </c>
      <c r="N1338" s="67" t="str">
        <v>Project Completion</v>
      </c>
      <c r="O1338" s="67" t="str">
        <v>Project Completion</v>
      </c>
    </row>
    <row r="1339">
      <c r="A1339" s="71" t="str">
        <v>Blank - Needs Review</v>
      </c>
      <c r="B1339" s="67" t="str">
        <v>Cash Out</v>
      </c>
      <c r="C1339" s="67" t="str">
        <v>DEMO 220-66-11 kV Cash out EGP</v>
      </c>
      <c r="D1339" s="67" t="str">
        <v>EGP</v>
      </c>
      <c r="E1339" s="67">
        <v>124</v>
      </c>
      <c r="F1339" s="67" t="str">
        <v>S/C / 11.Main.2 / S/C</v>
      </c>
      <c r="G1339" s="67" t="str">
        <v>Installation Civil Works Breakdown</v>
      </c>
      <c r="H1339" s="67" t="str">
        <v>Advanced Payment Installation</v>
      </c>
      <c r="I1339" s="67" t="str">
        <v>No confident rule match</v>
      </c>
      <c r="J1339" s="67" t="str">
        <v/>
      </c>
      <c r="K1339" s="67" t="str">
        <v/>
      </c>
      <c r="L1339" s="68" t="str">
        <v/>
      </c>
      <c r="M1339" s="68" t="str">
        <v/>
      </c>
      <c r="N1339" s="67" t="str">
        <v/>
      </c>
      <c r="O1339" s="67" t="str">
        <v/>
      </c>
    </row>
    <row r="1340">
      <c r="A1340" s="71" t="str">
        <v>Blank - Needs Review</v>
      </c>
      <c r="B1340" s="67" t="str">
        <v>Cash Out</v>
      </c>
      <c r="C1340" s="67" t="str">
        <v>DEMO 220-66-11 kV Cash out EGP</v>
      </c>
      <c r="D1340" s="67" t="str">
        <v>EGP</v>
      </c>
      <c r="E1340" s="67">
        <v>125</v>
      </c>
      <c r="F1340" s="67" t="str">
        <v>S/C / 11.Main.2 / S/C</v>
      </c>
      <c r="G1340" s="67" t="str">
        <v>Installation Civil Works Breakdown</v>
      </c>
      <c r="H1340" s="67" t="str">
        <v>Installation Progress</v>
      </c>
      <c r="I1340" s="67" t="str">
        <v>No confident rule match</v>
      </c>
      <c r="J1340" s="67" t="str">
        <v/>
      </c>
      <c r="K1340" s="67" t="str">
        <v/>
      </c>
      <c r="L1340" s="68" t="str">
        <v/>
      </c>
      <c r="M1340" s="68" t="str">
        <v/>
      </c>
      <c r="N1340" s="67" t="str">
        <v/>
      </c>
      <c r="O1340" s="67" t="str">
        <v/>
      </c>
    </row>
    <row r="1341">
      <c r="A1341" s="69" t="str">
        <v>Matched</v>
      </c>
      <c r="B1341" s="67" t="str">
        <v>Cash Out</v>
      </c>
      <c r="C1341" s="67" t="str">
        <v>DEMO 220-66-11 kV Cash out EGP</v>
      </c>
      <c r="D1341" s="67" t="str">
        <v>EGP</v>
      </c>
      <c r="E1341" s="67">
        <v>126</v>
      </c>
      <c r="F1341" s="67" t="str">
        <v>S/C / 11.Main.2 / S/C</v>
      </c>
      <c r="G1341" s="67" t="str">
        <v>Installation Civil Works Breakdown</v>
      </c>
      <c r="H1341" s="67" t="str">
        <v>Subcontractor Retention</v>
      </c>
      <c r="I1341" s="67" t="str">
        <v>Cash Out completion milestone</v>
      </c>
      <c r="J1341" s="67" t="str">
        <v>BSKDGNGENGR07</v>
      </c>
      <c r="K1341" s="67" t="str">
        <v>BSKDGNGENGR07</v>
      </c>
      <c r="L1341" s="68">
        <v>46483</v>
      </c>
      <c r="M1341" s="68">
        <v>46483</v>
      </c>
      <c r="N1341" s="67" t="str">
        <v>Project Completion</v>
      </c>
      <c r="O1341" s="67" t="str">
        <v>Project Completion</v>
      </c>
    </row>
    <row r="1342">
      <c r="A1342" s="71" t="str">
        <v>Blank - Needs Review</v>
      </c>
      <c r="B1342" s="67" t="str">
        <v>Cash Out</v>
      </c>
      <c r="C1342" s="67" t="str">
        <v>DEMO 220-66-11 kV Cash out EGP</v>
      </c>
      <c r="D1342" s="67" t="str">
        <v>EGP</v>
      </c>
      <c r="E1342" s="67">
        <v>128</v>
      </c>
      <c r="F1342" s="67" t="str">
        <v>S/C / 11.23.2 / S/C</v>
      </c>
      <c r="G1342" s="67" t="str">
        <v xml:space="preserve">Installation Firefighting Line System Fire </v>
      </c>
      <c r="H1342" s="67" t="str">
        <v>Advanced Payment Installation</v>
      </c>
      <c r="I1342" s="67" t="str">
        <v>No confident rule match</v>
      </c>
      <c r="J1342" s="67" t="str">
        <v/>
      </c>
      <c r="K1342" s="67" t="str">
        <v/>
      </c>
      <c r="L1342" s="68" t="str">
        <v/>
      </c>
      <c r="M1342" s="68" t="str">
        <v/>
      </c>
      <c r="N1342" s="67" t="str">
        <v/>
      </c>
      <c r="O1342" s="67" t="str">
        <v/>
      </c>
    </row>
    <row r="1343">
      <c r="A1343" s="71" t="str">
        <v>Blank - Needs Review</v>
      </c>
      <c r="B1343" s="67" t="str">
        <v>Cash Out</v>
      </c>
      <c r="C1343" s="67" t="str">
        <v>DEMO 220-66-11 kV Cash out EGP</v>
      </c>
      <c r="D1343" s="67" t="str">
        <v>EGP</v>
      </c>
      <c r="E1343" s="67">
        <v>129</v>
      </c>
      <c r="F1343" s="67" t="str">
        <v>S/C / 11.23.2 / S/C</v>
      </c>
      <c r="G1343" s="67" t="str">
        <v xml:space="preserve">Installation Firefighting Line System Fire </v>
      </c>
      <c r="H1343" s="67" t="str">
        <v>Installation Progress</v>
      </c>
      <c r="I1343" s="67" t="str">
        <v>No confident rule match</v>
      </c>
      <c r="J1343" s="67" t="str">
        <v/>
      </c>
      <c r="K1343" s="67" t="str">
        <v/>
      </c>
      <c r="L1343" s="68" t="str">
        <v/>
      </c>
      <c r="M1343" s="68" t="str">
        <v/>
      </c>
      <c r="N1343" s="67" t="str">
        <v/>
      </c>
      <c r="O1343" s="67" t="str">
        <v/>
      </c>
    </row>
    <row r="1344">
      <c r="A1344" s="69" t="str">
        <v>Matched</v>
      </c>
      <c r="B1344" s="67" t="str">
        <v>Cash Out</v>
      </c>
      <c r="C1344" s="67" t="str">
        <v>DEMO 220-66-11 kV Cash out EGP</v>
      </c>
      <c r="D1344" s="67" t="str">
        <v>EGP</v>
      </c>
      <c r="E1344" s="67">
        <v>130</v>
      </c>
      <c r="F1344" s="67" t="str">
        <v>S/C / 11.23.2 / S/C</v>
      </c>
      <c r="G1344" s="67" t="str">
        <v xml:space="preserve">Installation Firefighting Line System Fire </v>
      </c>
      <c r="H1344" s="67" t="str">
        <v>Subcontractor Retention</v>
      </c>
      <c r="I1344" s="67" t="str">
        <v>Cash Out completion milestone</v>
      </c>
      <c r="J1344" s="67" t="str">
        <v>BSKDGNGENGR07</v>
      </c>
      <c r="K1344" s="67" t="str">
        <v>BSKDGNGENGR07</v>
      </c>
      <c r="L1344" s="68">
        <v>46483</v>
      </c>
      <c r="M1344" s="68">
        <v>46483</v>
      </c>
      <c r="N1344" s="67" t="str">
        <v>Project Completion</v>
      </c>
      <c r="O1344" s="67" t="str">
        <v>Project Completion</v>
      </c>
    </row>
    <row r="1345">
      <c r="A1345" s="69" t="str">
        <v>Matched</v>
      </c>
      <c r="B1345" s="67" t="str">
        <v>Cash Out</v>
      </c>
      <c r="C1345" s="67" t="str">
        <v>DEMO 220-66-11 kV Cash out EGP</v>
      </c>
      <c r="D1345" s="67" t="str">
        <v>EGP</v>
      </c>
      <c r="E1345" s="67">
        <v>132</v>
      </c>
      <c r="F1345" s="67" t="str">
        <v>S/C / 11.27.2 / S/C</v>
      </c>
      <c r="G1345" s="67" t="str">
        <v xml:space="preserve">Installation Fire Alarm and Fire Detection </v>
      </c>
      <c r="H1345" s="67" t="str">
        <v>Advanced Payment Installation</v>
      </c>
      <c r="I1345" s="67" t="str">
        <v>Cash Out advance to PO issuance</v>
      </c>
      <c r="J1345" s="67" t="str">
        <v>BSPRMEGENFA02</v>
      </c>
      <c r="K1345" s="67" t="str">
        <v>BSPRMEGENFA02</v>
      </c>
      <c r="L1345" s="68">
        <v>46280</v>
      </c>
      <c r="M1345" s="68">
        <v>46280</v>
      </c>
      <c r="N1345" s="67" t="str">
        <v>PO Issuance  - Fire Alarm System</v>
      </c>
      <c r="O1345" s="67" t="str">
        <v>PO Issuance  - Fire Alarm System</v>
      </c>
    </row>
    <row r="1346">
      <c r="A1346" s="71" t="str">
        <v>Blank - Needs Review</v>
      </c>
      <c r="B1346" s="67" t="str">
        <v>Cash Out</v>
      </c>
      <c r="C1346" s="67" t="str">
        <v>DEMO 220-66-11 kV Cash out EGP</v>
      </c>
      <c r="D1346" s="67" t="str">
        <v>EGP</v>
      </c>
      <c r="E1346" s="67">
        <v>133</v>
      </c>
      <c r="F1346" s="67" t="str">
        <v>S/C / 11.27.2 / S/C</v>
      </c>
      <c r="G1346" s="67" t="str">
        <v xml:space="preserve">Installation Fire Alarm and Fire Detection </v>
      </c>
      <c r="H1346" s="67" t="str">
        <v>Installation Progress</v>
      </c>
      <c r="I1346" s="67" t="str">
        <v>No confident rule match</v>
      </c>
      <c r="J1346" s="67" t="str">
        <v/>
      </c>
      <c r="K1346" s="67" t="str">
        <v/>
      </c>
      <c r="L1346" s="68" t="str">
        <v/>
      </c>
      <c r="M1346" s="68" t="str">
        <v/>
      </c>
      <c r="N1346" s="67" t="str">
        <v/>
      </c>
      <c r="O1346" s="67" t="str">
        <v/>
      </c>
    </row>
    <row r="1347">
      <c r="A1347" s="69" t="str">
        <v>Matched</v>
      </c>
      <c r="B1347" s="67" t="str">
        <v>Cash Out</v>
      </c>
      <c r="C1347" s="67" t="str">
        <v>DEMO 220-66-11 kV Cash out EGP</v>
      </c>
      <c r="D1347" s="67" t="str">
        <v>EGP</v>
      </c>
      <c r="E1347" s="67">
        <v>134</v>
      </c>
      <c r="F1347" s="67" t="str">
        <v>S/C / 11.27.2 / S/C</v>
      </c>
      <c r="G1347" s="67" t="str">
        <v xml:space="preserve">Installation Fire Alarm and Fire Detection </v>
      </c>
      <c r="H1347" s="67" t="str">
        <v>Subcontractor Retention</v>
      </c>
      <c r="I1347" s="67" t="str">
        <v>Cash Out completion milestone</v>
      </c>
      <c r="J1347" s="67" t="str">
        <v>BSKDGNGENGR07</v>
      </c>
      <c r="K1347" s="67" t="str">
        <v>BSKDGNGENGR07</v>
      </c>
      <c r="L1347" s="68">
        <v>46483</v>
      </c>
      <c r="M1347" s="68">
        <v>46483</v>
      </c>
      <c r="N1347" s="67" t="str">
        <v>Project Completion</v>
      </c>
      <c r="O1347" s="67" t="str">
        <v>Project Completion</v>
      </c>
    </row>
    <row r="1348">
      <c r="A1348" s="69" t="str">
        <v>Matched</v>
      </c>
      <c r="B1348" s="67" t="str">
        <v>Cash Out</v>
      </c>
      <c r="C1348" s="67" t="str">
        <v>DEMO 220-66-11 kV Cash out EGP</v>
      </c>
      <c r="D1348" s="67" t="str">
        <v>EGP</v>
      </c>
      <c r="E1348" s="67">
        <v>136</v>
      </c>
      <c r="F1348" s="67" t="str">
        <v>S/C / 11.28.2 / S/C</v>
      </c>
      <c r="G1348" s="67" t="str">
        <v>Installation Ventilation and Air-Conditioning System</v>
      </c>
      <c r="H1348" s="67" t="str">
        <v>Advanced Payment Installation</v>
      </c>
      <c r="I1348" s="67" t="str">
        <v>Cash Out advance to PO issuance</v>
      </c>
      <c r="J1348" s="67" t="str">
        <v>BSPRMEGENHC09</v>
      </c>
      <c r="K1348" s="67" t="str">
        <v>BSPRMEGENHC09</v>
      </c>
      <c r="L1348" s="68">
        <v>46165</v>
      </c>
      <c r="M1348" s="68">
        <v>46165</v>
      </c>
      <c r="N1348" s="67" t="str">
        <v>PO Issuance  - Fans &amp; Ventilation System</v>
      </c>
      <c r="O1348" s="67" t="str">
        <v>PO Issuance  - Fans &amp; Ventilation System</v>
      </c>
    </row>
    <row r="1349">
      <c r="A1349" s="71" t="str">
        <v>Blank - Needs Review</v>
      </c>
      <c r="B1349" s="67" t="str">
        <v>Cash Out</v>
      </c>
      <c r="C1349" s="67" t="str">
        <v>DEMO 220-66-11 kV Cash out EGP</v>
      </c>
      <c r="D1349" s="67" t="str">
        <v>EGP</v>
      </c>
      <c r="E1349" s="67">
        <v>137</v>
      </c>
      <c r="F1349" s="67" t="str">
        <v>S/C / 11.28.2 / S/C</v>
      </c>
      <c r="G1349" s="67" t="str">
        <v>Installation Ventilation and Air-Conditioning System</v>
      </c>
      <c r="H1349" s="67" t="str">
        <v>Installation Progress</v>
      </c>
      <c r="I1349" s="67" t="str">
        <v>No confident rule match</v>
      </c>
      <c r="J1349" s="67" t="str">
        <v/>
      </c>
      <c r="K1349" s="67" t="str">
        <v/>
      </c>
      <c r="L1349" s="68" t="str">
        <v/>
      </c>
      <c r="M1349" s="68" t="str">
        <v/>
      </c>
      <c r="N1349" s="67" t="str">
        <v/>
      </c>
      <c r="O1349" s="67" t="str">
        <v/>
      </c>
    </row>
    <row r="1350">
      <c r="A1350" s="69" t="str">
        <v>Matched</v>
      </c>
      <c r="B1350" s="67" t="str">
        <v>Cash Out</v>
      </c>
      <c r="C1350" s="67" t="str">
        <v>DEMO 220-66-11 kV Cash out EGP</v>
      </c>
      <c r="D1350" s="67" t="str">
        <v>EGP</v>
      </c>
      <c r="E1350" s="67">
        <v>138</v>
      </c>
      <c r="F1350" s="67" t="str">
        <v>S/C / 11.28.2 / S/C</v>
      </c>
      <c r="G1350" s="67" t="str">
        <v>Installation Ventilation and Air-Conditioning System</v>
      </c>
      <c r="H1350" s="67" t="str">
        <v>Subcontractor Retention</v>
      </c>
      <c r="I1350" s="67" t="str">
        <v>Cash Out completion milestone</v>
      </c>
      <c r="J1350" s="67" t="str">
        <v>BSKDGNGENGR07</v>
      </c>
      <c r="K1350" s="67" t="str">
        <v>BSKDGNGENGR07</v>
      </c>
      <c r="L1350" s="68">
        <v>46483</v>
      </c>
      <c r="M1350" s="68">
        <v>46483</v>
      </c>
      <c r="N1350" s="67" t="str">
        <v>Project Completion</v>
      </c>
      <c r="O1350" s="67" t="str">
        <v>Project Completion</v>
      </c>
    </row>
    <row r="1351">
      <c r="A1351" s="71" t="str">
        <v>Blank - Needs Review</v>
      </c>
      <c r="B1351" s="67" t="str">
        <v>Cash Out</v>
      </c>
      <c r="C1351" s="67" t="str">
        <v>DEMO 220-66-11 kV Cash out EGP</v>
      </c>
      <c r="D1351" s="67" t="str">
        <v>EGP</v>
      </c>
      <c r="E1351" s="67">
        <v>140</v>
      </c>
      <c r="F1351" s="67" t="str">
        <v>S/C / 11.03.2 / S/C</v>
      </c>
      <c r="G1351" s="67" t="str">
        <v>Installation Indoor and Outdoor Lighting</v>
      </c>
      <c r="H1351" s="67" t="str">
        <v>Advanced Payment Installation</v>
      </c>
      <c r="I1351" s="67" t="str">
        <v>No confident rule match</v>
      </c>
      <c r="J1351" s="67" t="str">
        <v/>
      </c>
      <c r="K1351" s="67" t="str">
        <v/>
      </c>
      <c r="L1351" s="68" t="str">
        <v/>
      </c>
      <c r="M1351" s="68" t="str">
        <v/>
      </c>
      <c r="N1351" s="67" t="str">
        <v/>
      </c>
      <c r="O1351" s="67" t="str">
        <v/>
      </c>
    </row>
    <row r="1352">
      <c r="A1352" s="71" t="str">
        <v>Blank - Needs Review</v>
      </c>
      <c r="B1352" s="67" t="str">
        <v>Cash Out</v>
      </c>
      <c r="C1352" s="67" t="str">
        <v>DEMO 220-66-11 kV Cash out EGP</v>
      </c>
      <c r="D1352" s="67" t="str">
        <v>EGP</v>
      </c>
      <c r="E1352" s="67">
        <v>141</v>
      </c>
      <c r="F1352" s="67" t="str">
        <v>S/C / 11.03.2 / S/C</v>
      </c>
      <c r="G1352" s="67" t="str">
        <v>Installation Indoor and Outdoor Lighting</v>
      </c>
      <c r="H1352" s="67" t="str">
        <v>Installation Progress</v>
      </c>
      <c r="I1352" s="67" t="str">
        <v>No confident rule match</v>
      </c>
      <c r="J1352" s="67" t="str">
        <v/>
      </c>
      <c r="K1352" s="67" t="str">
        <v/>
      </c>
      <c r="L1352" s="68" t="str">
        <v/>
      </c>
      <c r="M1352" s="68" t="str">
        <v/>
      </c>
      <c r="N1352" s="67" t="str">
        <v/>
      </c>
      <c r="O1352" s="67" t="str">
        <v/>
      </c>
    </row>
    <row r="1353">
      <c r="A1353" s="69" t="str">
        <v>Matched</v>
      </c>
      <c r="B1353" s="67" t="str">
        <v>Cash Out</v>
      </c>
      <c r="C1353" s="67" t="str">
        <v>DEMO 220-66-11 kV Cash out EGP</v>
      </c>
      <c r="D1353" s="67" t="str">
        <v>EGP</v>
      </c>
      <c r="E1353" s="67">
        <v>142</v>
      </c>
      <c r="F1353" s="67" t="str">
        <v>S/C / 11.03.2 / S/C</v>
      </c>
      <c r="G1353" s="67" t="str">
        <v>Installation Indoor and Outdoor Lighting</v>
      </c>
      <c r="H1353" s="67" t="str">
        <v>Subcontractor Retention</v>
      </c>
      <c r="I1353" s="67" t="str">
        <v>Cash Out completion milestone</v>
      </c>
      <c r="J1353" s="67" t="str">
        <v>BSKDGNGENGR07</v>
      </c>
      <c r="K1353" s="67" t="str">
        <v>BSKDGNGENGR07</v>
      </c>
      <c r="L1353" s="68">
        <v>46483</v>
      </c>
      <c r="M1353" s="68">
        <v>46483</v>
      </c>
      <c r="N1353" s="67" t="str">
        <v>Project Completion</v>
      </c>
      <c r="O1353" s="67" t="str">
        <v>Project Completion</v>
      </c>
    </row>
    <row r="1354">
      <c r="A1354" s="71" t="str">
        <v>Blank - Needs Review</v>
      </c>
      <c r="B1354" s="67" t="str">
        <v>Cash Out</v>
      </c>
      <c r="C1354" s="67" t="str">
        <v>DEMO 220-66-11 kV Cash out EGP</v>
      </c>
      <c r="D1354" s="67" t="str">
        <v>EGP</v>
      </c>
      <c r="E1354" s="67">
        <v>144</v>
      </c>
      <c r="F1354" s="67" t="str">
        <v>S/C / 13.Main.2 / S/C</v>
      </c>
      <c r="G1354" s="67" t="str">
        <v>All Materials Transportation</v>
      </c>
      <c r="H1354" s="67" t="str">
        <v>Advanced Payment Installation</v>
      </c>
      <c r="I1354" s="67" t="str">
        <v>No confident rule match</v>
      </c>
      <c r="J1354" s="67" t="str">
        <v/>
      </c>
      <c r="K1354" s="67" t="str">
        <v/>
      </c>
      <c r="L1354" s="68" t="str">
        <v/>
      </c>
      <c r="M1354" s="68" t="str">
        <v/>
      </c>
      <c r="N1354" s="67" t="str">
        <v/>
      </c>
      <c r="O1354" s="67" t="str">
        <v/>
      </c>
    </row>
    <row r="1355">
      <c r="A1355" s="71" t="str">
        <v>Blank - Needs Review</v>
      </c>
      <c r="B1355" s="67" t="str">
        <v>Cash Out</v>
      </c>
      <c r="C1355" s="67" t="str">
        <v>DEMO 220-66-11 kV Cash out EGP</v>
      </c>
      <c r="D1355" s="67" t="str">
        <v>EGP</v>
      </c>
      <c r="E1355" s="67">
        <v>145</v>
      </c>
      <c r="F1355" s="67" t="str">
        <v>S/C / 13.Main.2 / S/C</v>
      </c>
      <c r="G1355" s="67" t="str">
        <v>All Materials Transportation</v>
      </c>
      <c r="H1355" s="67" t="str">
        <v>Installation Progress</v>
      </c>
      <c r="I1355" s="67" t="str">
        <v>No confident rule match</v>
      </c>
      <c r="J1355" s="67" t="str">
        <v/>
      </c>
      <c r="K1355" s="67" t="str">
        <v/>
      </c>
      <c r="L1355" s="68" t="str">
        <v/>
      </c>
      <c r="M1355" s="68" t="str">
        <v/>
      </c>
      <c r="N1355" s="67" t="str">
        <v/>
      </c>
      <c r="O1355" s="67" t="str">
        <v/>
      </c>
    </row>
    <row r="1356">
      <c r="A1356" s="69" t="str">
        <v>Matched</v>
      </c>
      <c r="B1356" s="67" t="str">
        <v>Cash Out</v>
      </c>
      <c r="C1356" s="67" t="str">
        <v>DEMO 220-66-11 kV Cash out EGP</v>
      </c>
      <c r="D1356" s="67" t="str">
        <v>EGP</v>
      </c>
      <c r="E1356" s="67">
        <v>146</v>
      </c>
      <c r="F1356" s="67" t="str">
        <v>S/C / 13.Main.2 / S/C</v>
      </c>
      <c r="G1356" s="67" t="str">
        <v>All Materials Transportation</v>
      </c>
      <c r="H1356" s="67" t="str">
        <v>Subcontractor Retention</v>
      </c>
      <c r="I1356" s="67" t="str">
        <v>Cash Out completion milestone</v>
      </c>
      <c r="J1356" s="67" t="str">
        <v>BSKDGNGENGR07</v>
      </c>
      <c r="K1356" s="67" t="str">
        <v>BSKDGNGENGR07</v>
      </c>
      <c r="L1356" s="68">
        <v>46483</v>
      </c>
      <c r="M1356" s="68">
        <v>46483</v>
      </c>
      <c r="N1356" s="67" t="str">
        <v>Project Completion</v>
      </c>
      <c r="O1356" s="67" t="str">
        <v>Project Completion</v>
      </c>
    </row>
    <row r="1357">
      <c r="A1357" s="69" t="str">
        <v>Matched</v>
      </c>
      <c r="B1357" s="67" t="str">
        <v>Cash Out</v>
      </c>
      <c r="C1357" s="67" t="str">
        <v>DEMO 220-66-11 kV Cash out EGP</v>
      </c>
      <c r="D1357" s="67" t="str">
        <v>EGP</v>
      </c>
      <c r="E1357" s="67">
        <v>149</v>
      </c>
      <c r="F1357" s="67" t="str">
        <v>SERVICES-EQ-LABOUR / EQU.1 / EQ</v>
      </c>
      <c r="G1357" s="67" t="str">
        <v>Supply Direct Equipment for Installing, start up testing and commissioning</v>
      </c>
      <c r="H1357" s="67" t="str">
        <v>Advanced Payment Installation</v>
      </c>
      <c r="I1357" s="67" t="str">
        <v>Project start to finish range</v>
      </c>
      <c r="J1357" s="67" t="str">
        <v>BSKDGNGENGR04</v>
      </c>
      <c r="K1357" s="67" t="str">
        <v>BSKDGNGENGR07</v>
      </c>
      <c r="L1357" s="68">
        <v>46026</v>
      </c>
      <c r="M1357" s="68">
        <v>46483</v>
      </c>
      <c r="N1357" s="67" t="str">
        <v>Commencement Date</v>
      </c>
      <c r="O1357" s="67" t="str">
        <v>Project Completion</v>
      </c>
    </row>
    <row r="1358">
      <c r="A1358" s="69" t="str">
        <v>Matched</v>
      </c>
      <c r="B1358" s="67" t="str">
        <v>Cash Out</v>
      </c>
      <c r="C1358" s="67" t="str">
        <v>DEMO 220-66-11 kV Cash out EGP</v>
      </c>
      <c r="D1358" s="67" t="str">
        <v>EGP</v>
      </c>
      <c r="E1358" s="67">
        <v>150</v>
      </c>
      <c r="F1358" s="67" t="str">
        <v>SERVICES-EQ-LABOUR / EQU.1 / EQ</v>
      </c>
      <c r="G1358" s="67" t="str">
        <v>Supply Direct Equipment for Installing, start up testing and commissioning</v>
      </c>
      <c r="H1358" s="67" t="str">
        <v>Progress</v>
      </c>
      <c r="I1358" s="67" t="str">
        <v>Project start to finish range</v>
      </c>
      <c r="J1358" s="67" t="str">
        <v>BSKDGNGENGR04</v>
      </c>
      <c r="K1358" s="67" t="str">
        <v>BSKDGNGENGR07</v>
      </c>
      <c r="L1358" s="68">
        <v>46026</v>
      </c>
      <c r="M1358" s="68">
        <v>46483</v>
      </c>
      <c r="N1358" s="67" t="str">
        <v>Commencement Date</v>
      </c>
      <c r="O1358" s="67" t="str">
        <v>Project Completion</v>
      </c>
    </row>
    <row r="1359">
      <c r="A1359" s="69" t="str">
        <v>Matched</v>
      </c>
      <c r="B1359" s="67" t="str">
        <v>Cash Out</v>
      </c>
      <c r="C1359" s="67" t="str">
        <v>DEMO 220-66-11 kV Cash out EGP</v>
      </c>
      <c r="D1359" s="67" t="str">
        <v>EGP</v>
      </c>
      <c r="E1359" s="67">
        <v>152</v>
      </c>
      <c r="F1359" s="67" t="str">
        <v>SERVICES-EQ-LABOUR / 13.Main.3 / LABOUR</v>
      </c>
      <c r="G1359" s="67" t="str">
        <v>Direct Manpower For Installing, start up testing and commissioning</v>
      </c>
      <c r="H1359" s="67" t="str">
        <v>Advanced Payment Installation</v>
      </c>
      <c r="I1359" s="67" t="str">
        <v>Project start to finish range</v>
      </c>
      <c r="J1359" s="67" t="str">
        <v>BSKDGNGENGR04</v>
      </c>
      <c r="K1359" s="67" t="str">
        <v>BSKDGNGENGR07</v>
      </c>
      <c r="L1359" s="68">
        <v>46026</v>
      </c>
      <c r="M1359" s="68">
        <v>46483</v>
      </c>
      <c r="N1359" s="67" t="str">
        <v>Commencement Date</v>
      </c>
      <c r="O1359" s="67" t="str">
        <v>Project Completion</v>
      </c>
    </row>
    <row r="1360">
      <c r="A1360" s="69" t="str">
        <v>Matched</v>
      </c>
      <c r="B1360" s="67" t="str">
        <v>Cash Out</v>
      </c>
      <c r="C1360" s="67" t="str">
        <v>DEMO 220-66-11 kV Cash out EGP</v>
      </c>
      <c r="D1360" s="67" t="str">
        <v>EGP</v>
      </c>
      <c r="E1360" s="67">
        <v>153</v>
      </c>
      <c r="F1360" s="67" t="str">
        <v>SERVICES-EQ-LABOUR / 13.Main.3 / LABOUR</v>
      </c>
      <c r="G1360" s="67" t="str">
        <v>Direct Manpower For Installing, start up testing and commissioning</v>
      </c>
      <c r="H1360" s="67" t="str">
        <v>Progress</v>
      </c>
      <c r="I1360" s="67" t="str">
        <v>Project start to finish range</v>
      </c>
      <c r="J1360" s="67" t="str">
        <v>BSKDGNGENGR04</v>
      </c>
      <c r="K1360" s="67" t="str">
        <v>BSKDGNGENGR07</v>
      </c>
      <c r="L1360" s="68">
        <v>46026</v>
      </c>
      <c r="M1360" s="68">
        <v>46483</v>
      </c>
      <c r="N1360" s="67" t="str">
        <v>Commencement Date</v>
      </c>
      <c r="O1360" s="67" t="str">
        <v>Project Completion</v>
      </c>
    </row>
    <row r="1361">
      <c r="A1361" s="71" t="str">
        <v>Blank - Needs Review</v>
      </c>
      <c r="B1361" s="67" t="str">
        <v>Cash Out</v>
      </c>
      <c r="C1361" s="67" t="str">
        <v>DEMO 220-66-11 kV Cash out EGP</v>
      </c>
      <c r="D1361" s="67" t="str">
        <v>EGP</v>
      </c>
      <c r="E1361" s="67">
        <v>155</v>
      </c>
      <c r="F1361" s="67" t="str">
        <v>SERVICES-EQ-LABOUR / SER.3.1 / SERVICES</v>
      </c>
      <c r="G1361" s="67" t="str">
        <v>Supply Lump Sum Price for Off-Shore t</v>
      </c>
      <c r="H1361" s="67" t="str">
        <v>Advanced Payment Installation</v>
      </c>
      <c r="I1361" s="67" t="str">
        <v>No confident rule match</v>
      </c>
      <c r="J1361" s="67" t="str">
        <v/>
      </c>
      <c r="K1361" s="67" t="str">
        <v/>
      </c>
      <c r="L1361" s="68" t="str">
        <v/>
      </c>
      <c r="M1361" s="68" t="str">
        <v/>
      </c>
      <c r="N1361" s="67" t="str">
        <v/>
      </c>
      <c r="O1361" s="67" t="str">
        <v/>
      </c>
    </row>
    <row r="1362">
      <c r="A1362" s="71" t="str">
        <v>Blank - Needs Review</v>
      </c>
      <c r="B1362" s="67" t="str">
        <v>Cash Out</v>
      </c>
      <c r="C1362" s="67" t="str">
        <v>DEMO 220-66-11 kV Cash out EGP</v>
      </c>
      <c r="D1362" s="67" t="str">
        <v>EGP</v>
      </c>
      <c r="E1362" s="67">
        <v>156</v>
      </c>
      <c r="F1362" s="67" t="str">
        <v>SERVICES-EQ-LABOUR / SER.3.1 / SERVICES</v>
      </c>
      <c r="G1362" s="67" t="str">
        <v>Supply Lump Sum Price for Off-Shore t</v>
      </c>
      <c r="H1362" s="67" t="str">
        <v>Progress</v>
      </c>
      <c r="I1362" s="67" t="str">
        <v>No confident rule match</v>
      </c>
      <c r="J1362" s="67" t="str">
        <v/>
      </c>
      <c r="K1362" s="67" t="str">
        <v/>
      </c>
      <c r="L1362" s="68" t="str">
        <v/>
      </c>
      <c r="M1362" s="68" t="str">
        <v/>
      </c>
      <c r="N1362" s="67" t="str">
        <v/>
      </c>
      <c r="O1362" s="67" t="str">
        <v/>
      </c>
    </row>
    <row r="1363">
      <c r="A1363" s="71" t="str">
        <v>Blank - Needs Review</v>
      </c>
      <c r="B1363" s="67" t="str">
        <v>Cash Out</v>
      </c>
      <c r="C1363" s="67" t="str">
        <v>DEMO 220-66-11 kV Cash out EGP</v>
      </c>
      <c r="D1363" s="67" t="str">
        <v>EGP</v>
      </c>
      <c r="E1363" s="67">
        <v>158</v>
      </c>
      <c r="F1363" s="67" t="str">
        <v>SERVICES-EQ-LABOUR / SER.1.1 / SERVICES</v>
      </c>
      <c r="G1363" s="67" t="str">
        <v>Engineering</v>
      </c>
      <c r="H1363" s="67" t="str">
        <v>Advanced Payment Installation</v>
      </c>
      <c r="I1363" s="67" t="str">
        <v>No confident rule match</v>
      </c>
      <c r="J1363" s="67" t="str">
        <v/>
      </c>
      <c r="K1363" s="67" t="str">
        <v/>
      </c>
      <c r="L1363" s="68" t="str">
        <v/>
      </c>
      <c r="M1363" s="68" t="str">
        <v/>
      </c>
      <c r="N1363" s="67" t="str">
        <v/>
      </c>
      <c r="O1363" s="67" t="str">
        <v/>
      </c>
    </row>
    <row r="1364">
      <c r="A1364" s="71" t="str">
        <v>Blank - Needs Review</v>
      </c>
      <c r="B1364" s="67" t="str">
        <v>Cash Out</v>
      </c>
      <c r="C1364" s="67" t="str">
        <v>DEMO 220-66-11 kV Cash out EGP</v>
      </c>
      <c r="D1364" s="67" t="str">
        <v>EGP</v>
      </c>
      <c r="E1364" s="67">
        <v>159</v>
      </c>
      <c r="F1364" s="67" t="str">
        <v>SERVICES-EQ-LABOUR / SER.1.1 / SERVICES</v>
      </c>
      <c r="G1364" s="67" t="str">
        <v>Engineering</v>
      </c>
      <c r="H1364" s="67" t="str">
        <v>Progress</v>
      </c>
      <c r="I1364" s="67" t="str">
        <v>No confident rule match</v>
      </c>
      <c r="J1364" s="67" t="str">
        <v/>
      </c>
      <c r="K1364" s="67" t="str">
        <v/>
      </c>
      <c r="L1364" s="68" t="str">
        <v/>
      </c>
      <c r="M1364" s="68" t="str">
        <v/>
      </c>
      <c r="N1364" s="67" t="str">
        <v/>
      </c>
      <c r="O1364" s="67" t="str">
        <v/>
      </c>
    </row>
    <row r="1365">
      <c r="A1365" s="71" t="str">
        <v>Blank - Needs Review</v>
      </c>
      <c r="B1365" s="67" t="str">
        <v>Cash Out</v>
      </c>
      <c r="C1365" s="67" t="str">
        <v>DEMO 220-66-11 kV Cash out EGP</v>
      </c>
      <c r="D1365" s="67" t="str">
        <v>EGP</v>
      </c>
      <c r="E1365" s="67">
        <v>161</v>
      </c>
      <c r="F1365" s="67" t="str">
        <v>SERVICES-EQ-LABOUR / SER.2.1 / SERVICES</v>
      </c>
      <c r="G1365" s="67" t="str">
        <v>Equipment FAT (EGP)</v>
      </c>
      <c r="H1365" s="67" t="str">
        <v>Advanced Payment Installation</v>
      </c>
      <c r="I1365" s="67" t="str">
        <v>No confident rule match</v>
      </c>
      <c r="J1365" s="67" t="str">
        <v/>
      </c>
      <c r="K1365" s="67" t="str">
        <v/>
      </c>
      <c r="L1365" s="68" t="str">
        <v/>
      </c>
      <c r="M1365" s="68" t="str">
        <v/>
      </c>
      <c r="N1365" s="67" t="str">
        <v/>
      </c>
      <c r="O1365" s="67" t="str">
        <v/>
      </c>
    </row>
    <row r="1366">
      <c r="A1366" s="71" t="str">
        <v>Blank - Needs Review</v>
      </c>
      <c r="B1366" s="67" t="str">
        <v>Cash Out</v>
      </c>
      <c r="C1366" s="67" t="str">
        <v>DEMO 220-66-11 kV Cash out EGP</v>
      </c>
      <c r="D1366" s="67" t="str">
        <v>EGP</v>
      </c>
      <c r="E1366" s="67">
        <v>162</v>
      </c>
      <c r="F1366" s="67" t="str">
        <v>SERVICES-EQ-LABOUR / SER.2.1 / SERVICES</v>
      </c>
      <c r="G1366" s="67" t="str">
        <v>Equipment FAT (EGP)</v>
      </c>
      <c r="H1366" s="67" t="str">
        <v>Progress</v>
      </c>
      <c r="I1366" s="67" t="str">
        <v>No confident rule match</v>
      </c>
      <c r="J1366" s="67" t="str">
        <v/>
      </c>
      <c r="K1366" s="67" t="str">
        <v/>
      </c>
      <c r="L1366" s="68" t="str">
        <v/>
      </c>
      <c r="M1366" s="68" t="str">
        <v/>
      </c>
      <c r="N1366" s="67" t="str">
        <v/>
      </c>
      <c r="O1366" s="67" t="str">
        <v/>
      </c>
    </row>
    <row r="1367">
      <c r="A1367" s="69" t="str">
        <v>Matched</v>
      </c>
      <c r="B1367" s="67" t="str">
        <v>Cash Out</v>
      </c>
      <c r="C1367" s="67" t="str">
        <v>DEMO 220-66-11 kV Cash out EGP</v>
      </c>
      <c r="D1367" s="67" t="str">
        <v>EGP</v>
      </c>
      <c r="E1367" s="67">
        <v>164</v>
      </c>
      <c r="F1367" s="67" t="str">
        <v>INDIRECT COST</v>
      </c>
      <c r="G1367" s="67" t="str">
        <v>1. STAFF SALARIES AND WAGES</v>
      </c>
      <c r="H1367" s="67" t="str">
        <v>1. STAFF SALARIES AND WAGES</v>
      </c>
      <c r="I1367" s="67" t="str">
        <v>Project start to finish range</v>
      </c>
      <c r="J1367" s="67" t="str">
        <v>BSKDGNGENGR04</v>
      </c>
      <c r="K1367" s="67" t="str">
        <v>BSKDGNGENGR07</v>
      </c>
      <c r="L1367" s="68">
        <v>46026</v>
      </c>
      <c r="M1367" s="68">
        <v>46483</v>
      </c>
      <c r="N1367" s="67" t="str">
        <v>Commencement Date</v>
      </c>
      <c r="O1367" s="67" t="str">
        <v>Project Completion</v>
      </c>
    </row>
    <row r="1368">
      <c r="A1368" s="69" t="str">
        <v>Matched</v>
      </c>
      <c r="B1368" s="67" t="str">
        <v>Cash Out</v>
      </c>
      <c r="C1368" s="67" t="str">
        <v>DEMO 220-66-11 kV Cash out EGP</v>
      </c>
      <c r="D1368" s="67" t="str">
        <v>EGP</v>
      </c>
      <c r="E1368" s="67">
        <v>165</v>
      </c>
      <c r="F1368" s="67" t="str">
        <v>INDIRECT COST</v>
      </c>
      <c r="G1368" s="67" t="str">
        <v>2. EMPLOYER AND/OR ENGINEER REQUIREMENTS</v>
      </c>
      <c r="H1368" s="67" t="str">
        <v>2. EMPLOYER AND/OR ENGINEER REQUIREMENTS</v>
      </c>
      <c r="I1368" s="67" t="str">
        <v>Project start to finish range</v>
      </c>
      <c r="J1368" s="67" t="str">
        <v>BSKDGNGENGR04</v>
      </c>
      <c r="K1368" s="67" t="str">
        <v>BSKDGNGENGR07</v>
      </c>
      <c r="L1368" s="68">
        <v>46026</v>
      </c>
      <c r="M1368" s="68">
        <v>46483</v>
      </c>
      <c r="N1368" s="67" t="str">
        <v>Commencement Date</v>
      </c>
      <c r="O1368" s="67" t="str">
        <v>Project Completion</v>
      </c>
    </row>
    <row r="1369">
      <c r="A1369" s="69" t="str">
        <v>Matched</v>
      </c>
      <c r="B1369" s="67" t="str">
        <v>Cash Out</v>
      </c>
      <c r="C1369" s="67" t="str">
        <v>DEMO 220-66-11 kV Cash out EGP</v>
      </c>
      <c r="D1369" s="67" t="str">
        <v>EGP</v>
      </c>
      <c r="E1369" s="67">
        <v>166</v>
      </c>
      <c r="F1369" s="67" t="str">
        <v>INDIRECT COST</v>
      </c>
      <c r="G1369" s="67" t="str">
        <v>3. CONTRACTOR OFFICES AND SITE FACILITIES</v>
      </c>
      <c r="H1369" s="67" t="str">
        <v>3. CONTRACTOR OFFICES AND SITE FACILITIES</v>
      </c>
      <c r="I1369" s="67" t="str">
        <v>Project start to finish range</v>
      </c>
      <c r="J1369" s="67" t="str">
        <v>BSKDGNGENGR04</v>
      </c>
      <c r="K1369" s="67" t="str">
        <v>BSKDGNGENGR07</v>
      </c>
      <c r="L1369" s="68">
        <v>46026</v>
      </c>
      <c r="M1369" s="68">
        <v>46483</v>
      </c>
      <c r="N1369" s="67" t="str">
        <v>Commencement Date</v>
      </c>
      <c r="O1369" s="67" t="str">
        <v>Project Completion</v>
      </c>
    </row>
    <row r="1370">
      <c r="A1370" s="69" t="str">
        <v>Matched</v>
      </c>
      <c r="B1370" s="67" t="str">
        <v>Cash Out</v>
      </c>
      <c r="C1370" s="67" t="str">
        <v>DEMO 220-66-11 kV Cash out EGP</v>
      </c>
      <c r="D1370" s="67" t="str">
        <v>EGP</v>
      </c>
      <c r="E1370" s="67">
        <v>167</v>
      </c>
      <c r="F1370" s="67" t="str">
        <v>INDIRECT COST</v>
      </c>
      <c r="G1370" s="67" t="str">
        <v>4. ACCOMMODATION</v>
      </c>
      <c r="H1370" s="67" t="str">
        <v>4. ACCOMMODATION</v>
      </c>
      <c r="I1370" s="67" t="str">
        <v>Project start to finish range</v>
      </c>
      <c r="J1370" s="67" t="str">
        <v>BSKDGNGENGR04</v>
      </c>
      <c r="K1370" s="67" t="str">
        <v>BSKDGNGENGR07</v>
      </c>
      <c r="L1370" s="68">
        <v>46026</v>
      </c>
      <c r="M1370" s="68">
        <v>46483</v>
      </c>
      <c r="N1370" s="67" t="str">
        <v>Commencement Date</v>
      </c>
      <c r="O1370" s="67" t="str">
        <v>Project Completion</v>
      </c>
    </row>
    <row r="1371">
      <c r="A1371" s="69" t="str">
        <v>Matched</v>
      </c>
      <c r="B1371" s="67" t="str">
        <v>Cash Out</v>
      </c>
      <c r="C1371" s="67" t="str">
        <v>DEMO 220-66-11 kV Cash out EGP</v>
      </c>
      <c r="D1371" s="67" t="str">
        <v>EGP</v>
      </c>
      <c r="E1371" s="67">
        <v>168</v>
      </c>
      <c r="F1371" s="67" t="str">
        <v>INDIRECT COST</v>
      </c>
      <c r="G1371" s="67" t="str">
        <v>5. MOBILIZATION AND DE-MOBILIZATION</v>
      </c>
      <c r="H1371" s="67" t="str">
        <v>5. MOBILIZATION AND DE-MOBILIZATION</v>
      </c>
      <c r="I1371" s="67" t="str">
        <v>Project start to finish range</v>
      </c>
      <c r="J1371" s="67" t="str">
        <v>BSKDGNGENGR04</v>
      </c>
      <c r="K1371" s="67" t="str">
        <v>BSKDGNGENGR07</v>
      </c>
      <c r="L1371" s="68">
        <v>46026</v>
      </c>
      <c r="M1371" s="68">
        <v>46483</v>
      </c>
      <c r="N1371" s="67" t="str">
        <v>Commencement Date</v>
      </c>
      <c r="O1371" s="67" t="str">
        <v>Project Completion</v>
      </c>
    </row>
    <row r="1372">
      <c r="A1372" s="69" t="str">
        <v>Matched</v>
      </c>
      <c r="B1372" s="67" t="str">
        <v>Cash Out</v>
      </c>
      <c r="C1372" s="67" t="str">
        <v>DEMO 220-66-11 kV Cash out EGP</v>
      </c>
      <c r="D1372" s="67" t="str">
        <v>EGP</v>
      </c>
      <c r="E1372" s="67">
        <v>169</v>
      </c>
      <c r="F1372" s="67" t="str">
        <v>INDIRECT COST</v>
      </c>
      <c r="G1372" s="67" t="str">
        <v>6. IT &amp; COMMUNICATIONS</v>
      </c>
      <c r="H1372" s="67" t="str">
        <v>6. IT &amp; COMMUNICATIONS</v>
      </c>
      <c r="I1372" s="67" t="str">
        <v>Project start to finish range</v>
      </c>
      <c r="J1372" s="67" t="str">
        <v>BSKDGNGENGR04</v>
      </c>
      <c r="K1372" s="67" t="str">
        <v>BSKDGNGENGR07</v>
      </c>
      <c r="L1372" s="68">
        <v>46026</v>
      </c>
      <c r="M1372" s="68">
        <v>46483</v>
      </c>
      <c r="N1372" s="67" t="str">
        <v>Commencement Date</v>
      </c>
      <c r="O1372" s="67" t="str">
        <v>Project Completion</v>
      </c>
    </row>
    <row r="1373">
      <c r="A1373" s="69" t="str">
        <v>Matched</v>
      </c>
      <c r="B1373" s="67" t="str">
        <v>Cash Out</v>
      </c>
      <c r="C1373" s="67" t="str">
        <v>DEMO 220-66-11 kV Cash out EGP</v>
      </c>
      <c r="D1373" s="67" t="str">
        <v>EGP</v>
      </c>
      <c r="E1373" s="67">
        <v>170</v>
      </c>
      <c r="F1373" s="67" t="str">
        <v>INDIRECT COST</v>
      </c>
      <c r="G1373" s="67" t="str">
        <v>7. TRANSPORTATIONS</v>
      </c>
      <c r="H1373" s="67" t="str">
        <v>7. TRANSPORTATIONS</v>
      </c>
      <c r="I1373" s="67" t="str">
        <v>Project start to finish range</v>
      </c>
      <c r="J1373" s="67" t="str">
        <v>BSKDGNGENGR04</v>
      </c>
      <c r="K1373" s="67" t="str">
        <v>BSKDGNGENGR07</v>
      </c>
      <c r="L1373" s="68">
        <v>46026</v>
      </c>
      <c r="M1373" s="68">
        <v>46483</v>
      </c>
      <c r="N1373" s="67" t="str">
        <v>Commencement Date</v>
      </c>
      <c r="O1373" s="67" t="str">
        <v>Project Completion</v>
      </c>
    </row>
    <row r="1374">
      <c r="A1374" s="69" t="str">
        <v>Matched</v>
      </c>
      <c r="B1374" s="67" t="str">
        <v>Cash Out</v>
      </c>
      <c r="C1374" s="67" t="str">
        <v>DEMO 220-66-11 kV Cash out EGP</v>
      </c>
      <c r="D1374" s="67" t="str">
        <v>EGP</v>
      </c>
      <c r="E1374" s="67">
        <v>171</v>
      </c>
      <c r="F1374" s="67" t="str">
        <v>INDIRECT COST</v>
      </c>
      <c r="G1374" s="67" t="str">
        <v>9. SAFETY AND QUALITY REQUIREMENTS</v>
      </c>
      <c r="H1374" s="67" t="str">
        <v>9. SAFETY AND QUALITY REQUIREMENTS</v>
      </c>
      <c r="I1374" s="67" t="str">
        <v>Project start to finish range</v>
      </c>
      <c r="J1374" s="67" t="str">
        <v>BSKDGNGENGR04</v>
      </c>
      <c r="K1374" s="67" t="str">
        <v>BSKDGNGENGR07</v>
      </c>
      <c r="L1374" s="68">
        <v>46026</v>
      </c>
      <c r="M1374" s="68">
        <v>46483</v>
      </c>
      <c r="N1374" s="67" t="str">
        <v>Commencement Date</v>
      </c>
      <c r="O1374" s="67" t="str">
        <v>Project Completion</v>
      </c>
    </row>
    <row r="1375">
      <c r="A1375" s="69" t="str">
        <v>Matched</v>
      </c>
      <c r="B1375" s="67" t="str">
        <v>Cash Out</v>
      </c>
      <c r="C1375" s="67" t="str">
        <v>DEMO 220-66-11 kV Cash out EGP</v>
      </c>
      <c r="D1375" s="67" t="str">
        <v>EGP</v>
      </c>
      <c r="E1375" s="67">
        <v>172</v>
      </c>
      <c r="F1375" s="67" t="str">
        <v>INDIRECT COST</v>
      </c>
      <c r="G1375" s="67" t="str">
        <v>10. CONSULTANCIES</v>
      </c>
      <c r="H1375" s="67" t="str">
        <v>10. CONSULTANCIES</v>
      </c>
      <c r="I1375" s="67" t="str">
        <v>Project start to finish range</v>
      </c>
      <c r="J1375" s="67" t="str">
        <v>BSKDGNGENGR04</v>
      </c>
      <c r="K1375" s="67" t="str">
        <v>BSKDGNGENGR07</v>
      </c>
      <c r="L1375" s="68">
        <v>46026</v>
      </c>
      <c r="M1375" s="68">
        <v>46483</v>
      </c>
      <c r="N1375" s="67" t="str">
        <v>Commencement Date</v>
      </c>
      <c r="O1375" s="67" t="str">
        <v>Project Completion</v>
      </c>
    </row>
    <row r="1376">
      <c r="A1376" s="69" t="str">
        <v>Matched</v>
      </c>
      <c r="B1376" s="67" t="str">
        <v>Cash Out</v>
      </c>
      <c r="C1376" s="67" t="str">
        <v>DEMO 220-66-11 kV Cash out EGP</v>
      </c>
      <c r="D1376" s="67" t="str">
        <v>EGP</v>
      </c>
      <c r="E1376" s="67">
        <v>173</v>
      </c>
      <c r="F1376" s="67" t="str">
        <v>INDIRECT COST</v>
      </c>
      <c r="G1376" s="67" t="str">
        <v>10. WARRANITY PERIOD COST</v>
      </c>
      <c r="H1376" s="67" t="str">
        <v>10. WARRANITY PERIOD COST</v>
      </c>
      <c r="I1376" s="67" t="str">
        <v>Project start to finish range</v>
      </c>
      <c r="J1376" s="67" t="str">
        <v>BSKDGNGENGR04</v>
      </c>
      <c r="K1376" s="67" t="str">
        <v>BSKDGNGENGR07</v>
      </c>
      <c r="L1376" s="68">
        <v>46026</v>
      </c>
      <c r="M1376" s="68">
        <v>46483</v>
      </c>
      <c r="N1376" s="67" t="str">
        <v>Commencement Date</v>
      </c>
      <c r="O1376" s="67" t="str">
        <v>Project Completion</v>
      </c>
    </row>
    <row r="1377">
      <c r="A1377" s="69" t="str">
        <v>Matched</v>
      </c>
      <c r="B1377" s="67" t="str">
        <v>Cash In</v>
      </c>
      <c r="C1377" s="67" t="str">
        <v>DEMO 220-66-11 kV G Cash in EUR</v>
      </c>
      <c r="D1377" s="67" t="str">
        <v>EUR</v>
      </c>
      <c r="E1377" s="67">
        <v>8</v>
      </c>
      <c r="F1377" s="67" t="str">
        <v>ELECTRICAL WORKS / Main BOQ / Outdoor Equipment</v>
      </c>
      <c r="G1377" s="67" t="str">
        <v>Single phase AIS 214 kV, 10kJ/kV, 20kA surge arresters for 220 kV outgoing OHTLs &amp; 220 kV side of 175 MVA Power Transformers as specified.</v>
      </c>
      <c r="H1377" s="67" t="str">
        <v>Advanced Payment</v>
      </c>
      <c r="I1377" s="67" t="str">
        <v>Cash In Advance Payment by currency</v>
      </c>
      <c r="J1377" s="67" t="str">
        <v>BSKDGNGENGR05</v>
      </c>
      <c r="K1377" s="67" t="str">
        <v>BSKDGNGENGR05</v>
      </c>
      <c r="L1377" s="68">
        <v>46026</v>
      </c>
      <c r="M1377" s="68">
        <v>46026</v>
      </c>
      <c r="N1377" s="67" t="str">
        <v>Advanced Payment Foreign</v>
      </c>
      <c r="O1377" s="67" t="str">
        <v>Advanced Payment Foreign</v>
      </c>
    </row>
    <row r="1378">
      <c r="A1378" s="71" t="str">
        <v>Blank - Needs Review</v>
      </c>
      <c r="B1378" s="67" t="str">
        <v>Cash In</v>
      </c>
      <c r="C1378" s="67" t="str">
        <v>DEMO 220-66-11 kV G Cash in EUR</v>
      </c>
      <c r="D1378" s="67" t="str">
        <v>EUR</v>
      </c>
      <c r="E1378" s="67">
        <v>9</v>
      </c>
      <c r="F1378" s="67" t="str">
        <v>ELECTRICAL WORKS / Main BOQ / Outdoor Equipment</v>
      </c>
      <c r="G1378" s="67" t="str">
        <v>Single phase AIS 214 kV, 10kJ/kV, 20kA surge arresters for 220 kV outgoing OHTLs &amp; 220 kV side of 175 MVA Power Transformers as specified.</v>
      </c>
      <c r="H1378" s="67" t="str">
        <v>Site Delivery EUR</v>
      </c>
      <c r="I1378" s="67" t="str">
        <v>No confident rule match</v>
      </c>
      <c r="J1378" s="67" t="str">
        <v/>
      </c>
      <c r="K1378" s="67" t="str">
        <v/>
      </c>
      <c r="L1378" s="68" t="str">
        <v/>
      </c>
      <c r="M1378" s="68" t="str">
        <v/>
      </c>
      <c r="N1378" s="67" t="str">
        <v/>
      </c>
      <c r="O1378" s="67" t="str">
        <v/>
      </c>
    </row>
    <row r="1379">
      <c r="A1379" s="69" t="str">
        <v>Matched</v>
      </c>
      <c r="B1379" s="67" t="str">
        <v>Cash In</v>
      </c>
      <c r="C1379" s="67" t="str">
        <v>DEMO 220-66-11 kV G Cash in EUR</v>
      </c>
      <c r="D1379" s="67" t="str">
        <v>EUR</v>
      </c>
      <c r="E1379" s="67">
        <v>10</v>
      </c>
      <c r="F1379" s="67" t="str">
        <v>ELECTRICAL WORKS / Main BOQ / Outdoor Equipment</v>
      </c>
      <c r="G1379" s="67" t="str">
        <v>Single phase AIS 214 kV, 10kJ/kV, 20kA surge arresters for 220 kV outgoing OHTLs &amp; 220 kV side of 175 MVA Power Transformers as specified.</v>
      </c>
      <c r="H1379" s="67" t="str">
        <v>Retention</v>
      </c>
      <c r="I1379" s="67" t="str">
        <v>Cash In completion milestone</v>
      </c>
      <c r="J1379" s="67" t="str">
        <v>BSKDGNGENGR07</v>
      </c>
      <c r="K1379" s="67" t="str">
        <v>BSKDGNGENGR07</v>
      </c>
      <c r="L1379" s="68">
        <v>46483</v>
      </c>
      <c r="M1379" s="68">
        <v>46483</v>
      </c>
      <c r="N1379" s="67" t="str">
        <v>Project Completion</v>
      </c>
      <c r="O1379" s="67" t="str">
        <v>Project Completion</v>
      </c>
    </row>
    <row r="1380">
      <c r="A1380" s="69" t="str">
        <v>Matched</v>
      </c>
      <c r="B1380" s="67" t="str">
        <v>Cash In</v>
      </c>
      <c r="C1380" s="67" t="str">
        <v>DEMO 220-66-11 kV G Cash in EUR</v>
      </c>
      <c r="D1380" s="67" t="str">
        <v>EUR</v>
      </c>
      <c r="E1380" s="67">
        <v>12</v>
      </c>
      <c r="F1380" s="67" t="str">
        <v>ELECTRICAL WORKS / Main BOQ / Outdoor Equipment</v>
      </c>
      <c r="G1380" s="67" t="str">
        <v>Single phase AIS 108kV, 10kJ/kV, 20kA surge arresters for the 220 kV neutral point of 175 MVA Power Transformers as specified.</v>
      </c>
      <c r="H1380" s="67" t="str">
        <v>Advanced Payment</v>
      </c>
      <c r="I1380" s="67" t="str">
        <v>Cash In Advance Payment by currency</v>
      </c>
      <c r="J1380" s="67" t="str">
        <v>BSKDGNGENGR05</v>
      </c>
      <c r="K1380" s="67" t="str">
        <v>BSKDGNGENGR05</v>
      </c>
      <c r="L1380" s="68">
        <v>46026</v>
      </c>
      <c r="M1380" s="68">
        <v>46026</v>
      </c>
      <c r="N1380" s="67" t="str">
        <v>Advanced Payment Foreign</v>
      </c>
      <c r="O1380" s="67" t="str">
        <v>Advanced Payment Foreign</v>
      </c>
    </row>
    <row r="1381">
      <c r="A1381" s="71" t="str">
        <v>Blank - Needs Review</v>
      </c>
      <c r="B1381" s="67" t="str">
        <v>Cash In</v>
      </c>
      <c r="C1381" s="67" t="str">
        <v>DEMO 220-66-11 kV G Cash in EUR</v>
      </c>
      <c r="D1381" s="67" t="str">
        <v>EUR</v>
      </c>
      <c r="E1381" s="67">
        <v>13</v>
      </c>
      <c r="F1381" s="67" t="str">
        <v>ELECTRICAL WORKS / Main BOQ / Outdoor Equipment</v>
      </c>
      <c r="G1381" s="67" t="str">
        <v>Single phase AIS 108kV, 10kJ/kV, 20kA surge arresters for the 220 kV neutral point of 175 MVA Power Transformers as specified.</v>
      </c>
      <c r="H1381" s="67" t="str">
        <v>Site Delivery EUR</v>
      </c>
      <c r="I1381" s="67" t="str">
        <v>No confident rule match</v>
      </c>
      <c r="J1381" s="67" t="str">
        <v/>
      </c>
      <c r="K1381" s="67" t="str">
        <v/>
      </c>
      <c r="L1381" s="68" t="str">
        <v/>
      </c>
      <c r="M1381" s="68" t="str">
        <v/>
      </c>
      <c r="N1381" s="67" t="str">
        <v/>
      </c>
      <c r="O1381" s="67" t="str">
        <v/>
      </c>
    </row>
    <row r="1382">
      <c r="A1382" s="69" t="str">
        <v>Matched</v>
      </c>
      <c r="B1382" s="67" t="str">
        <v>Cash In</v>
      </c>
      <c r="C1382" s="67" t="str">
        <v>DEMO 220-66-11 kV G Cash in EUR</v>
      </c>
      <c r="D1382" s="67" t="str">
        <v>EUR</v>
      </c>
      <c r="E1382" s="67">
        <v>14</v>
      </c>
      <c r="F1382" s="67" t="str">
        <v>ELECTRICAL WORKS / Main BOQ / Outdoor Equipment</v>
      </c>
      <c r="G1382" s="67" t="str">
        <v>Single phase AIS 108kV, 10kJ/kV, 20kA surge arresters for the 220 kV neutral point of 175 MVA Power Transformers as specified.</v>
      </c>
      <c r="H1382" s="67" t="str">
        <v>Retention</v>
      </c>
      <c r="I1382" s="67" t="str">
        <v>Cash In completion milestone</v>
      </c>
      <c r="J1382" s="67" t="str">
        <v>BSKDGNGENGR07</v>
      </c>
      <c r="K1382" s="67" t="str">
        <v>BSKDGNGENGR07</v>
      </c>
      <c r="L1382" s="68">
        <v>46483</v>
      </c>
      <c r="M1382" s="68">
        <v>46483</v>
      </c>
      <c r="N1382" s="67" t="str">
        <v>Project Completion</v>
      </c>
      <c r="O1382" s="67" t="str">
        <v>Project Completion</v>
      </c>
    </row>
    <row r="1383">
      <c r="A1383" s="69" t="str">
        <v>Matched</v>
      </c>
      <c r="B1383" s="67" t="str">
        <v>Cash In</v>
      </c>
      <c r="C1383" s="67" t="str">
        <v>DEMO 220-66-11 kV G Cash in EUR</v>
      </c>
      <c r="D1383" s="67" t="str">
        <v>EUR</v>
      </c>
      <c r="E1383" s="67">
        <v>16</v>
      </c>
      <c r="F1383" s="67" t="str">
        <v>ELECTRICAL WORKS / Main BOQ / Outdoor Equipment</v>
      </c>
      <c r="G1383" s="67" t="str">
        <v>Single phase AIS 60 kV, 4.5kJ/kV, 10kA surge arresters for 66 kV side of 175 MVA &amp; 40 MVA Power Transformers as specified.</v>
      </c>
      <c r="H1383" s="67" t="str">
        <v>Advanced Payment</v>
      </c>
      <c r="I1383" s="67" t="str">
        <v>Cash In Advance Payment by currency</v>
      </c>
      <c r="J1383" s="67" t="str">
        <v>BSKDGNGENGR05</v>
      </c>
      <c r="K1383" s="67" t="str">
        <v>BSKDGNGENGR05</v>
      </c>
      <c r="L1383" s="68">
        <v>46026</v>
      </c>
      <c r="M1383" s="68">
        <v>46026</v>
      </c>
      <c r="N1383" s="67" t="str">
        <v>Advanced Payment Foreign</v>
      </c>
      <c r="O1383" s="67" t="str">
        <v>Advanced Payment Foreign</v>
      </c>
    </row>
    <row r="1384">
      <c r="A1384" s="71" t="str">
        <v>Blank - Needs Review</v>
      </c>
      <c r="B1384" s="67" t="str">
        <v>Cash In</v>
      </c>
      <c r="C1384" s="67" t="str">
        <v>DEMO 220-66-11 kV G Cash in EUR</v>
      </c>
      <c r="D1384" s="67" t="str">
        <v>EUR</v>
      </c>
      <c r="E1384" s="67">
        <v>17</v>
      </c>
      <c r="F1384" s="67" t="str">
        <v>ELECTRICAL WORKS / Main BOQ / Outdoor Equipment</v>
      </c>
      <c r="G1384" s="67" t="str">
        <v>Single phase AIS 60 kV, 4.5kJ/kV, 10kA surge arresters for 66 kV side of 175 MVA &amp; 40 MVA Power Transformers as specified.</v>
      </c>
      <c r="H1384" s="67" t="str">
        <v>Site Delivery EUR</v>
      </c>
      <c r="I1384" s="67" t="str">
        <v>No confident rule match</v>
      </c>
      <c r="J1384" s="67" t="str">
        <v/>
      </c>
      <c r="K1384" s="67" t="str">
        <v/>
      </c>
      <c r="L1384" s="68" t="str">
        <v/>
      </c>
      <c r="M1384" s="68" t="str">
        <v/>
      </c>
      <c r="N1384" s="67" t="str">
        <v/>
      </c>
      <c r="O1384" s="67" t="str">
        <v/>
      </c>
    </row>
    <row r="1385">
      <c r="A1385" s="69" t="str">
        <v>Matched</v>
      </c>
      <c r="B1385" s="67" t="str">
        <v>Cash In</v>
      </c>
      <c r="C1385" s="67" t="str">
        <v>DEMO 220-66-11 kV G Cash in EUR</v>
      </c>
      <c r="D1385" s="67" t="str">
        <v>EUR</v>
      </c>
      <c r="E1385" s="67">
        <v>18</v>
      </c>
      <c r="F1385" s="67" t="str">
        <v>ELECTRICAL WORKS / Main BOQ / Outdoor Equipment</v>
      </c>
      <c r="G1385" s="67" t="str">
        <v>Single phase AIS 60 kV, 4.5kJ/kV, 10kA surge arresters for 66 kV side of 175 MVA &amp; 40 MVA Power Transformers as specified.</v>
      </c>
      <c r="H1385" s="67" t="str">
        <v>Retention</v>
      </c>
      <c r="I1385" s="67" t="str">
        <v>Cash In completion milestone</v>
      </c>
      <c r="J1385" s="67" t="str">
        <v>BSKDGNGENGR07</v>
      </c>
      <c r="K1385" s="67" t="str">
        <v>BSKDGNGENGR07</v>
      </c>
      <c r="L1385" s="68">
        <v>46483</v>
      </c>
      <c r="M1385" s="68">
        <v>46483</v>
      </c>
      <c r="N1385" s="67" t="str">
        <v>Project Completion</v>
      </c>
      <c r="O1385" s="67" t="str">
        <v>Project Completion</v>
      </c>
    </row>
    <row r="1386">
      <c r="A1386" s="69" t="str">
        <v>Matched</v>
      </c>
      <c r="B1386" s="67" t="str">
        <v>Cash In</v>
      </c>
      <c r="C1386" s="67" t="str">
        <v>DEMO 220-66-11 kV G Cash in EUR</v>
      </c>
      <c r="D1386" s="67" t="str">
        <v>EUR</v>
      </c>
      <c r="E1386" s="67">
        <v>20</v>
      </c>
      <c r="F1386" s="67" t="str">
        <v>ELECTRICAL WORKS / Main BOQ / Outdoor Equipment</v>
      </c>
      <c r="G1386" s="67" t="str">
        <v>Single phase AIS 30kV, 4.5kJ/kV, 10kA surge arresters for the 66 kV side neutral point of 175 MVA Power Transformers as specified.</v>
      </c>
      <c r="H1386" s="67" t="str">
        <v>Advanced Payment</v>
      </c>
      <c r="I1386" s="67" t="str">
        <v>Cash In Advance Payment by currency</v>
      </c>
      <c r="J1386" s="67" t="str">
        <v>BSKDGNGENGR05</v>
      </c>
      <c r="K1386" s="67" t="str">
        <v>BSKDGNGENGR05</v>
      </c>
      <c r="L1386" s="68">
        <v>46026</v>
      </c>
      <c r="M1386" s="68">
        <v>46026</v>
      </c>
      <c r="N1386" s="67" t="str">
        <v>Advanced Payment Foreign</v>
      </c>
      <c r="O1386" s="67" t="str">
        <v>Advanced Payment Foreign</v>
      </c>
    </row>
    <row r="1387">
      <c r="A1387" s="71" t="str">
        <v>Blank - Needs Review</v>
      </c>
      <c r="B1387" s="67" t="str">
        <v>Cash In</v>
      </c>
      <c r="C1387" s="67" t="str">
        <v>DEMO 220-66-11 kV G Cash in EUR</v>
      </c>
      <c r="D1387" s="67" t="str">
        <v>EUR</v>
      </c>
      <c r="E1387" s="67">
        <v>21</v>
      </c>
      <c r="F1387" s="67" t="str">
        <v>ELECTRICAL WORKS / Main BOQ / Outdoor Equipment</v>
      </c>
      <c r="G1387" s="67" t="str">
        <v>Single phase AIS 30kV, 4.5kJ/kV, 10kA surge arresters for the 66 kV side neutral point of 175 MVA Power Transformers as specified.</v>
      </c>
      <c r="H1387" s="67" t="str">
        <v>Site Delivery EUR</v>
      </c>
      <c r="I1387" s="67" t="str">
        <v>No confident rule match</v>
      </c>
      <c r="J1387" s="67" t="str">
        <v/>
      </c>
      <c r="K1387" s="67" t="str">
        <v/>
      </c>
      <c r="L1387" s="68" t="str">
        <v/>
      </c>
      <c r="M1387" s="68" t="str">
        <v/>
      </c>
      <c r="N1387" s="67" t="str">
        <v/>
      </c>
      <c r="O1387" s="67" t="str">
        <v/>
      </c>
    </row>
    <row r="1388">
      <c r="A1388" s="69" t="str">
        <v>Matched</v>
      </c>
      <c r="B1388" s="67" t="str">
        <v>Cash In</v>
      </c>
      <c r="C1388" s="67" t="str">
        <v>DEMO 220-66-11 kV G Cash in EUR</v>
      </c>
      <c r="D1388" s="67" t="str">
        <v>EUR</v>
      </c>
      <c r="E1388" s="67">
        <v>22</v>
      </c>
      <c r="F1388" s="67" t="str">
        <v>ELECTRICAL WORKS / Main BOQ / Outdoor Equipment</v>
      </c>
      <c r="G1388" s="67" t="str">
        <v>Single phase AIS 30kV, 4.5kJ/kV, 10kA surge arresters for the 66 kV side neutral point of 175 MVA Power Transformers as specified.</v>
      </c>
      <c r="H1388" s="67" t="str">
        <v>Retention</v>
      </c>
      <c r="I1388" s="67" t="str">
        <v>Cash In completion milestone</v>
      </c>
      <c r="J1388" s="67" t="str">
        <v>BSKDGNGENGR07</v>
      </c>
      <c r="K1388" s="67" t="str">
        <v>BSKDGNGENGR07</v>
      </c>
      <c r="L1388" s="68">
        <v>46483</v>
      </c>
      <c r="M1388" s="68">
        <v>46483</v>
      </c>
      <c r="N1388" s="67" t="str">
        <v>Project Completion</v>
      </c>
      <c r="O1388" s="67" t="str">
        <v>Project Completion</v>
      </c>
    </row>
    <row r="1389">
      <c r="A1389" s="69" t="str">
        <v>Matched</v>
      </c>
      <c r="B1389" s="67" t="str">
        <v>Cash In</v>
      </c>
      <c r="C1389" s="67" t="str">
        <v>DEMO 220-66-11 kV G Cash in EUR</v>
      </c>
      <c r="D1389" s="67" t="str">
        <v>EUR</v>
      </c>
      <c r="E1389" s="67">
        <v>24</v>
      </c>
      <c r="F1389" s="67" t="str">
        <v>ELECTRICAL WORKS / Main BOQ / Outdoor Equipment</v>
      </c>
      <c r="G1389" s="67" t="str">
        <v>Single phase AIS 12kV, 2.5kJ/kV, 10kA surge arresters for the 11 kVwindings of 175 MVA &amp; 40 MVA Power Transformers as specified.</v>
      </c>
      <c r="H1389" s="67" t="str">
        <v>Advanced Payment</v>
      </c>
      <c r="I1389" s="67" t="str">
        <v>Cash In Advance Payment by currency</v>
      </c>
      <c r="J1389" s="67" t="str">
        <v>BSKDGNGENGR05</v>
      </c>
      <c r="K1389" s="67" t="str">
        <v>BSKDGNGENGR05</v>
      </c>
      <c r="L1389" s="68">
        <v>46026</v>
      </c>
      <c r="M1389" s="68">
        <v>46026</v>
      </c>
      <c r="N1389" s="67" t="str">
        <v>Advanced Payment Foreign</v>
      </c>
      <c r="O1389" s="67" t="str">
        <v>Advanced Payment Foreign</v>
      </c>
    </row>
    <row r="1390">
      <c r="A1390" s="71" t="str">
        <v>Blank - Needs Review</v>
      </c>
      <c r="B1390" s="67" t="str">
        <v>Cash In</v>
      </c>
      <c r="C1390" s="67" t="str">
        <v>DEMO 220-66-11 kV G Cash in EUR</v>
      </c>
      <c r="D1390" s="67" t="str">
        <v>EUR</v>
      </c>
      <c r="E1390" s="67">
        <v>25</v>
      </c>
      <c r="F1390" s="67" t="str">
        <v>ELECTRICAL WORKS / Main BOQ / Outdoor Equipment</v>
      </c>
      <c r="G1390" s="67" t="str">
        <v>Single phase AIS 12kV, 2.5kJ/kV, 10kA surge arresters for the 11 kVwindings of 175 MVA &amp; 40 MVA Power Transformers as specified.</v>
      </c>
      <c r="H1390" s="67" t="str">
        <v>Site Delivery EUR</v>
      </c>
      <c r="I1390" s="67" t="str">
        <v>No confident rule match</v>
      </c>
      <c r="J1390" s="67" t="str">
        <v/>
      </c>
      <c r="K1390" s="67" t="str">
        <v/>
      </c>
      <c r="L1390" s="68" t="str">
        <v/>
      </c>
      <c r="M1390" s="68" t="str">
        <v/>
      </c>
      <c r="N1390" s="67" t="str">
        <v/>
      </c>
      <c r="O1390" s="67" t="str">
        <v/>
      </c>
    </row>
    <row r="1391">
      <c r="A1391" s="69" t="str">
        <v>Matched</v>
      </c>
      <c r="B1391" s="67" t="str">
        <v>Cash In</v>
      </c>
      <c r="C1391" s="67" t="str">
        <v>DEMO 220-66-11 kV G Cash in EUR</v>
      </c>
      <c r="D1391" s="67" t="str">
        <v>EUR</v>
      </c>
      <c r="E1391" s="67">
        <v>26</v>
      </c>
      <c r="F1391" s="67" t="str">
        <v>ELECTRICAL WORKS / Main BOQ / Outdoor Equipment</v>
      </c>
      <c r="G1391" s="67" t="str">
        <v>Single phase AIS 12kV, 2.5kJ/kV, 10kA surge arresters for the 11 kVwindings of 175 MVA &amp; 40 MVA Power Transformers as specified.</v>
      </c>
      <c r="H1391" s="67" t="str">
        <v>Retention</v>
      </c>
      <c r="I1391" s="67" t="str">
        <v>Cash In completion milestone</v>
      </c>
      <c r="J1391" s="67" t="str">
        <v>BSKDGNGENGR07</v>
      </c>
      <c r="K1391" s="67" t="str">
        <v>BSKDGNGENGR07</v>
      </c>
      <c r="L1391" s="68">
        <v>46483</v>
      </c>
      <c r="M1391" s="68">
        <v>46483</v>
      </c>
      <c r="N1391" s="67" t="str">
        <v>Project Completion</v>
      </c>
      <c r="O1391" s="67" t="str">
        <v>Project Completion</v>
      </c>
    </row>
    <row r="1392">
      <c r="A1392" s="69" t="str">
        <v>Matched</v>
      </c>
      <c r="B1392" s="67" t="str">
        <v>Cash In</v>
      </c>
      <c r="C1392" s="67" t="str">
        <v>DEMO 220-66-11 kV G Cash in EUR</v>
      </c>
      <c r="D1392" s="67" t="str">
        <v>EUR</v>
      </c>
      <c r="E1392" s="67">
        <v>29</v>
      </c>
      <c r="F1392" s="67" t="str">
        <v>ELECTRICAL WORKS / Main BOQ / Telecommunication System</v>
      </c>
      <c r="G1392" s="67" t="str">
        <v>Co-axial cable complete with accessories as specified for PS3-220 kV S -S and remote sites Zahraa Al-Maadi  and  Korimate 220 kV</v>
      </c>
      <c r="H1392" s="67" t="str">
        <v>Advanced Payment</v>
      </c>
      <c r="I1392" s="67" t="str">
        <v>Cash In Advance Payment by currency</v>
      </c>
      <c r="J1392" s="67" t="str">
        <v>BSKDGNGENGR05</v>
      </c>
      <c r="K1392" s="67" t="str">
        <v>BSKDGNGENGR05</v>
      </c>
      <c r="L1392" s="68">
        <v>46026</v>
      </c>
      <c r="M1392" s="68">
        <v>46026</v>
      </c>
      <c r="N1392" s="67" t="str">
        <v>Advanced Payment Foreign</v>
      </c>
      <c r="O1392" s="67" t="str">
        <v>Advanced Payment Foreign</v>
      </c>
    </row>
    <row r="1393">
      <c r="A1393" s="69" t="str">
        <v>Matched</v>
      </c>
      <c r="B1393" s="67" t="str">
        <v>Cash In</v>
      </c>
      <c r="C1393" s="67" t="str">
        <v>DEMO 220-66-11 kV G Cash in EUR</v>
      </c>
      <c r="D1393" s="67" t="str">
        <v>EUR</v>
      </c>
      <c r="E1393" s="67">
        <v>30</v>
      </c>
      <c r="F1393" s="67" t="str">
        <v>ELECTRICAL WORKS / Main BOQ / Telecommunication System</v>
      </c>
      <c r="G1393" s="67" t="str">
        <v>Co-axial cable complete with accessories as specified for PS3-220 kV S -S and remote sites Zahraa Al-Maadi  and  Korimate 220 kV</v>
      </c>
      <c r="H1393" s="67" t="str">
        <v>Site Delivery EUR</v>
      </c>
      <c r="I1393" s="67" t="str">
        <v>Cash In delivery meaning match</v>
      </c>
      <c r="J1393" s="67" t="str">
        <v>BSPRELGENTL07</v>
      </c>
      <c r="K1393" s="67" t="str">
        <v>BSPRELGENTL07</v>
      </c>
      <c r="L1393" s="68">
        <v>46347</v>
      </c>
      <c r="M1393" s="68">
        <v>46347</v>
      </c>
      <c r="N1393" s="67" t="str">
        <v>Delivery to Site  - Complete Telecommunication System With All accessories and Spare Parts</v>
      </c>
      <c r="O1393" s="67" t="str">
        <v>Delivery to Site  - Complete Telecommunication System With All accessories and Spare Parts</v>
      </c>
    </row>
    <row r="1394">
      <c r="A1394" s="69" t="str">
        <v>Matched</v>
      </c>
      <c r="B1394" s="67" t="str">
        <v>Cash In</v>
      </c>
      <c r="C1394" s="67" t="str">
        <v>DEMO 220-66-11 kV G Cash in EUR</v>
      </c>
      <c r="D1394" s="67" t="str">
        <v>EUR</v>
      </c>
      <c r="E1394" s="67">
        <v>31</v>
      </c>
      <c r="F1394" s="67" t="str">
        <v>ELECTRICAL WORKS / Main BOQ / Telecommunication System</v>
      </c>
      <c r="G1394" s="67" t="str">
        <v>Co-axial cable complete with accessories as specified for PS3-220 kV S -S and remote sites Zahraa Al-Maadi  and  Korimate 220 kV</v>
      </c>
      <c r="H1394" s="67" t="str">
        <v>Retention</v>
      </c>
      <c r="I1394" s="67" t="str">
        <v>Cash In completion milestone</v>
      </c>
      <c r="J1394" s="67" t="str">
        <v>BSKDGNGENGR07</v>
      </c>
      <c r="K1394" s="67" t="str">
        <v>BSKDGNGENGR07</v>
      </c>
      <c r="L1394" s="68">
        <v>46483</v>
      </c>
      <c r="M1394" s="68">
        <v>46483</v>
      </c>
      <c r="N1394" s="67" t="str">
        <v>Project Completion</v>
      </c>
      <c r="O1394" s="67" t="str">
        <v>Project Completion</v>
      </c>
    </row>
    <row r="1395">
      <c r="A1395" s="69" t="str">
        <v>Matched</v>
      </c>
      <c r="B1395" s="67" t="str">
        <v>Cash In</v>
      </c>
      <c r="C1395" s="67" t="str">
        <v>DEMO 220-66-11 kV G Cash in EUR</v>
      </c>
      <c r="D1395" s="67" t="str">
        <v>EUR</v>
      </c>
      <c r="E1395" s="67">
        <v>33</v>
      </c>
      <c r="F1395" s="67" t="str">
        <v>ELECTRICAL WORKS / Main BOQ / Telecommunication System</v>
      </c>
      <c r="G1395" s="67" t="str">
        <v>DPLC equipment with Multiplexers at PS3 220 kV S -S and remote sites Zahraa Al-Maadi  and  Korimate 220 kV</v>
      </c>
      <c r="H1395" s="67" t="str">
        <v>Advanced Payment</v>
      </c>
      <c r="I1395" s="67" t="str">
        <v>Cash In Advance Payment by currency</v>
      </c>
      <c r="J1395" s="67" t="str">
        <v>BSKDGNGENGR05</v>
      </c>
      <c r="K1395" s="67" t="str">
        <v>BSKDGNGENGR05</v>
      </c>
      <c r="L1395" s="68">
        <v>46026</v>
      </c>
      <c r="M1395" s="68">
        <v>46026</v>
      </c>
      <c r="N1395" s="67" t="str">
        <v>Advanced Payment Foreign</v>
      </c>
      <c r="O1395" s="67" t="str">
        <v>Advanced Payment Foreign</v>
      </c>
    </row>
    <row r="1396">
      <c r="A1396" s="71" t="str">
        <v>Blank - Needs Review</v>
      </c>
      <c r="B1396" s="67" t="str">
        <v>Cash In</v>
      </c>
      <c r="C1396" s="67" t="str">
        <v>DEMO 220-66-11 kV G Cash in EUR</v>
      </c>
      <c r="D1396" s="67" t="str">
        <v>EUR</v>
      </c>
      <c r="E1396" s="67">
        <v>34</v>
      </c>
      <c r="F1396" s="67" t="str">
        <v>ELECTRICAL WORKS / Main BOQ / Telecommunication System</v>
      </c>
      <c r="G1396" s="67" t="str">
        <v>DPLC equipment with Multiplexers at PS3 220 kV S -S and remote sites Zahraa Al-Maadi  and  Korimate 220 kV</v>
      </c>
      <c r="H1396" s="67" t="str">
        <v>Site Delivery EUR</v>
      </c>
      <c r="I1396" s="67" t="str">
        <v>No confident rule match</v>
      </c>
      <c r="J1396" s="67" t="str">
        <v/>
      </c>
      <c r="K1396" s="67" t="str">
        <v/>
      </c>
      <c r="L1396" s="68" t="str">
        <v/>
      </c>
      <c r="M1396" s="68" t="str">
        <v/>
      </c>
      <c r="N1396" s="67" t="str">
        <v/>
      </c>
      <c r="O1396" s="67" t="str">
        <v/>
      </c>
    </row>
    <row r="1397">
      <c r="A1397" s="69" t="str">
        <v>Matched</v>
      </c>
      <c r="B1397" s="67" t="str">
        <v>Cash In</v>
      </c>
      <c r="C1397" s="67" t="str">
        <v>DEMO 220-66-11 kV G Cash in EUR</v>
      </c>
      <c r="D1397" s="67" t="str">
        <v>EUR</v>
      </c>
      <c r="E1397" s="67">
        <v>35</v>
      </c>
      <c r="F1397" s="67" t="str">
        <v>ELECTRICAL WORKS / Main BOQ / Telecommunication System</v>
      </c>
      <c r="G1397" s="67" t="str">
        <v>DPLC equipment with Multiplexers at PS3 220 kV S -S and remote sites Zahraa Al-Maadi  and  Korimate 220 kV</v>
      </c>
      <c r="H1397" s="67" t="str">
        <v>Retention</v>
      </c>
      <c r="I1397" s="67" t="str">
        <v>Cash In completion milestone</v>
      </c>
      <c r="J1397" s="67" t="str">
        <v>BSKDGNGENGR07</v>
      </c>
      <c r="K1397" s="67" t="str">
        <v>BSKDGNGENGR07</v>
      </c>
      <c r="L1397" s="68">
        <v>46483</v>
      </c>
      <c r="M1397" s="68">
        <v>46483</v>
      </c>
      <c r="N1397" s="67" t="str">
        <v>Project Completion</v>
      </c>
      <c r="O1397" s="67" t="str">
        <v>Project Completion</v>
      </c>
    </row>
    <row r="1398">
      <c r="A1398" s="69" t="str">
        <v>Matched</v>
      </c>
      <c r="B1398" s="67" t="str">
        <v>Cash In</v>
      </c>
      <c r="C1398" s="67" t="str">
        <v>DEMO 220-66-11 kV G Cash in EUR</v>
      </c>
      <c r="D1398" s="67" t="str">
        <v>EUR</v>
      </c>
      <c r="E1398" s="67">
        <v>37</v>
      </c>
      <c r="F1398" s="67" t="str">
        <v>ELECTRICAL WORKS / Main BOQ / Telecommunication System</v>
      </c>
      <c r="G1398" s="67" t="str">
        <v>Teleprotection Tone equipment at PS3 220 kV S -S and remote sites Zahraa Al-Maadi  and  Korimate 220 kV</v>
      </c>
      <c r="H1398" s="67" t="str">
        <v>Advanced Payment</v>
      </c>
      <c r="I1398" s="67" t="str">
        <v>Cash In Advance Payment by currency</v>
      </c>
      <c r="J1398" s="67" t="str">
        <v>BSKDGNGENGR05</v>
      </c>
      <c r="K1398" s="67" t="str">
        <v>BSKDGNGENGR05</v>
      </c>
      <c r="L1398" s="68">
        <v>46026</v>
      </c>
      <c r="M1398" s="68">
        <v>46026</v>
      </c>
      <c r="N1398" s="67" t="str">
        <v>Advanced Payment Foreign</v>
      </c>
      <c r="O1398" s="67" t="str">
        <v>Advanced Payment Foreign</v>
      </c>
    </row>
    <row r="1399">
      <c r="A1399" s="71" t="str">
        <v>Blank - Needs Review</v>
      </c>
      <c r="B1399" s="67" t="str">
        <v>Cash In</v>
      </c>
      <c r="C1399" s="67" t="str">
        <v>DEMO 220-66-11 kV G Cash in EUR</v>
      </c>
      <c r="D1399" s="67" t="str">
        <v>EUR</v>
      </c>
      <c r="E1399" s="67">
        <v>38</v>
      </c>
      <c r="F1399" s="67" t="str">
        <v>ELECTRICAL WORKS / Main BOQ / Telecommunication System</v>
      </c>
      <c r="G1399" s="67" t="str">
        <v>Teleprotection Tone equipment at PS3 220 kV S -S and remote sites Zahraa Al-Maadi  and  Korimate 220 kV</v>
      </c>
      <c r="H1399" s="67" t="str">
        <v>Site Delivery EUR</v>
      </c>
      <c r="I1399" s="67" t="str">
        <v>No confident rule match</v>
      </c>
      <c r="J1399" s="67" t="str">
        <v/>
      </c>
      <c r="K1399" s="67" t="str">
        <v/>
      </c>
      <c r="L1399" s="68" t="str">
        <v/>
      </c>
      <c r="M1399" s="68" t="str">
        <v/>
      </c>
      <c r="N1399" s="67" t="str">
        <v/>
      </c>
      <c r="O1399" s="67" t="str">
        <v/>
      </c>
    </row>
    <row r="1400">
      <c r="A1400" s="69" t="str">
        <v>Matched</v>
      </c>
      <c r="B1400" s="67" t="str">
        <v>Cash In</v>
      </c>
      <c r="C1400" s="67" t="str">
        <v>DEMO 220-66-11 kV G Cash in EUR</v>
      </c>
      <c r="D1400" s="67" t="str">
        <v>EUR</v>
      </c>
      <c r="E1400" s="67">
        <v>39</v>
      </c>
      <c r="F1400" s="67" t="str">
        <v>ELECTRICAL WORKS / Main BOQ / Telecommunication System</v>
      </c>
      <c r="G1400" s="67" t="str">
        <v>Teleprotection Tone equipment at PS3 220 kV S -S and remote sites Zahraa Al-Maadi  and  Korimate 220 kV</v>
      </c>
      <c r="H1400" s="67" t="str">
        <v>Retention</v>
      </c>
      <c r="I1400" s="67" t="str">
        <v>Cash In completion milestone</v>
      </c>
      <c r="J1400" s="67" t="str">
        <v>BSKDGNGENGR07</v>
      </c>
      <c r="K1400" s="67" t="str">
        <v>BSKDGNGENGR07</v>
      </c>
      <c r="L1400" s="68">
        <v>46483</v>
      </c>
      <c r="M1400" s="68">
        <v>46483</v>
      </c>
      <c r="N1400" s="67" t="str">
        <v>Project Completion</v>
      </c>
      <c r="O1400" s="67" t="str">
        <v>Project Completion</v>
      </c>
    </row>
    <row r="1401">
      <c r="A1401" s="69" t="str">
        <v>Matched</v>
      </c>
      <c r="B1401" s="67" t="str">
        <v>Cash In</v>
      </c>
      <c r="C1401" s="67" t="str">
        <v>DEMO 220-66-11 kV G Cash in EUR</v>
      </c>
      <c r="D1401" s="67" t="str">
        <v>EUR</v>
      </c>
      <c r="E1401" s="67">
        <v>41</v>
      </c>
      <c r="F1401" s="67" t="str">
        <v>ELECTRICAL WORKS / Main BOQ / Telecommunication System</v>
      </c>
      <c r="G1401" s="67" t="str">
        <v>Stand alone cabinets for DPLC</v>
      </c>
      <c r="H1401" s="67" t="str">
        <v>Advanced Payment</v>
      </c>
      <c r="I1401" s="67" t="str">
        <v>Cash In Advance Payment by currency</v>
      </c>
      <c r="J1401" s="67" t="str">
        <v>BSKDGNGENGR05</v>
      </c>
      <c r="K1401" s="67" t="str">
        <v>BSKDGNGENGR05</v>
      </c>
      <c r="L1401" s="68">
        <v>46026</v>
      </c>
      <c r="M1401" s="68">
        <v>46026</v>
      </c>
      <c r="N1401" s="67" t="str">
        <v>Advanced Payment Foreign</v>
      </c>
      <c r="O1401" s="67" t="str">
        <v>Advanced Payment Foreign</v>
      </c>
    </row>
    <row r="1402">
      <c r="A1402" s="71" t="str">
        <v>Blank - Needs Review</v>
      </c>
      <c r="B1402" s="67" t="str">
        <v>Cash In</v>
      </c>
      <c r="C1402" s="67" t="str">
        <v>DEMO 220-66-11 kV G Cash in EUR</v>
      </c>
      <c r="D1402" s="67" t="str">
        <v>EUR</v>
      </c>
      <c r="E1402" s="67">
        <v>42</v>
      </c>
      <c r="F1402" s="67" t="str">
        <v>ELECTRICAL WORKS / Main BOQ / Telecommunication System</v>
      </c>
      <c r="G1402" s="67" t="str">
        <v>Stand alone cabinets for DPLC</v>
      </c>
      <c r="H1402" s="67" t="str">
        <v>Site Delivery EUR</v>
      </c>
      <c r="I1402" s="67" t="str">
        <v>No confident rule match</v>
      </c>
      <c r="J1402" s="67" t="str">
        <v/>
      </c>
      <c r="K1402" s="67" t="str">
        <v/>
      </c>
      <c r="L1402" s="68" t="str">
        <v/>
      </c>
      <c r="M1402" s="68" t="str">
        <v/>
      </c>
      <c r="N1402" s="67" t="str">
        <v/>
      </c>
      <c r="O1402" s="67" t="str">
        <v/>
      </c>
    </row>
    <row r="1403">
      <c r="A1403" s="69" t="str">
        <v>Matched</v>
      </c>
      <c r="B1403" s="67" t="str">
        <v>Cash In</v>
      </c>
      <c r="C1403" s="67" t="str">
        <v>DEMO 220-66-11 kV G Cash in EUR</v>
      </c>
      <c r="D1403" s="67" t="str">
        <v>EUR</v>
      </c>
      <c r="E1403" s="67">
        <v>43</v>
      </c>
      <c r="F1403" s="67" t="str">
        <v>ELECTRICAL WORKS / Main BOQ / Telecommunication System</v>
      </c>
      <c r="G1403" s="67" t="str">
        <v>Stand alone cabinets for DPLC</v>
      </c>
      <c r="H1403" s="67" t="str">
        <v>Retention</v>
      </c>
      <c r="I1403" s="67" t="str">
        <v>Cash In completion milestone</v>
      </c>
      <c r="J1403" s="67" t="str">
        <v>BSKDGNGENGR07</v>
      </c>
      <c r="K1403" s="67" t="str">
        <v>BSKDGNGENGR07</v>
      </c>
      <c r="L1403" s="68">
        <v>46483</v>
      </c>
      <c r="M1403" s="68">
        <v>46483</v>
      </c>
      <c r="N1403" s="67" t="str">
        <v>Project Completion</v>
      </c>
      <c r="O1403" s="67" t="str">
        <v>Project Completion</v>
      </c>
    </row>
    <row r="1404">
      <c r="A1404" s="69" t="str">
        <v>Matched</v>
      </c>
      <c r="B1404" s="67" t="str">
        <v>Cash In</v>
      </c>
      <c r="C1404" s="67" t="str">
        <v>DEMO 220-66-11 kV G Cash in EUR</v>
      </c>
      <c r="D1404" s="67" t="str">
        <v>EUR</v>
      </c>
      <c r="E1404" s="67">
        <v>45</v>
      </c>
      <c r="F1404" s="67" t="str">
        <v>ELECTRICAL WORKS / Main BOQ / Telecommunication System</v>
      </c>
      <c r="G1404" s="67" t="str">
        <v>MPLS-TP 1Gbps Fiber Optic Equipment Siemens Infinera 7090-100 CEM  with 4 SFP modules</v>
      </c>
      <c r="H1404" s="67" t="str">
        <v>Advanced Payment</v>
      </c>
      <c r="I1404" s="67" t="str">
        <v>Cash In Advance Payment by currency</v>
      </c>
      <c r="J1404" s="67" t="str">
        <v>BSKDGNGENGR05</v>
      </c>
      <c r="K1404" s="67" t="str">
        <v>BSKDGNGENGR05</v>
      </c>
      <c r="L1404" s="68">
        <v>46026</v>
      </c>
      <c r="M1404" s="68">
        <v>46026</v>
      </c>
      <c r="N1404" s="67" t="str">
        <v>Advanced Payment Foreign</v>
      </c>
      <c r="O1404" s="67" t="str">
        <v>Advanced Payment Foreign</v>
      </c>
    </row>
    <row r="1405">
      <c r="A1405" s="71" t="str">
        <v>Blank - Needs Review</v>
      </c>
      <c r="B1405" s="67" t="str">
        <v>Cash In</v>
      </c>
      <c r="C1405" s="67" t="str">
        <v>DEMO 220-66-11 kV G Cash in EUR</v>
      </c>
      <c r="D1405" s="67" t="str">
        <v>EUR</v>
      </c>
      <c r="E1405" s="67">
        <v>46</v>
      </c>
      <c r="F1405" s="67" t="str">
        <v>ELECTRICAL WORKS / Main BOQ / Telecommunication System</v>
      </c>
      <c r="G1405" s="67" t="str">
        <v>MPLS-TP 1Gbps Fiber Optic Equipment Siemens Infinera 7090-100 CEM  with 4 SFP modules</v>
      </c>
      <c r="H1405" s="67" t="str">
        <v>Site Delivery EUR</v>
      </c>
      <c r="I1405" s="67" t="str">
        <v>No confident rule match</v>
      </c>
      <c r="J1405" s="67" t="str">
        <v/>
      </c>
      <c r="K1405" s="67" t="str">
        <v/>
      </c>
      <c r="L1405" s="68" t="str">
        <v/>
      </c>
      <c r="M1405" s="68" t="str">
        <v/>
      </c>
      <c r="N1405" s="67" t="str">
        <v/>
      </c>
      <c r="O1405" s="67" t="str">
        <v/>
      </c>
    </row>
    <row r="1406">
      <c r="A1406" s="69" t="str">
        <v>Matched</v>
      </c>
      <c r="B1406" s="67" t="str">
        <v>Cash In</v>
      </c>
      <c r="C1406" s="67" t="str">
        <v>DEMO 220-66-11 kV G Cash in EUR</v>
      </c>
      <c r="D1406" s="67" t="str">
        <v>EUR</v>
      </c>
      <c r="E1406" s="67">
        <v>47</v>
      </c>
      <c r="F1406" s="67" t="str">
        <v>ELECTRICAL WORKS / Main BOQ / Telecommunication System</v>
      </c>
      <c r="G1406" s="67" t="str">
        <v>MPLS-TP 1Gbps Fiber Optic Equipment Siemens Infinera 7090-100 CEM  with 4 SFP modules</v>
      </c>
      <c r="H1406" s="67" t="str">
        <v>Retention</v>
      </c>
      <c r="I1406" s="67" t="str">
        <v>Cash In completion milestone</v>
      </c>
      <c r="J1406" s="67" t="str">
        <v>BSKDGNGENGR07</v>
      </c>
      <c r="K1406" s="67" t="str">
        <v>BSKDGNGENGR07</v>
      </c>
      <c r="L1406" s="68">
        <v>46483</v>
      </c>
      <c r="M1406" s="68">
        <v>46483</v>
      </c>
      <c r="N1406" s="67" t="str">
        <v>Project Completion</v>
      </c>
      <c r="O1406" s="67" t="str">
        <v>Project Completion</v>
      </c>
    </row>
    <row r="1407">
      <c r="A1407" s="69" t="str">
        <v>Matched</v>
      </c>
      <c r="B1407" s="67" t="str">
        <v>Cash In</v>
      </c>
      <c r="C1407" s="67" t="str">
        <v>DEMO 220-66-11 kV G Cash in EUR</v>
      </c>
      <c r="D1407" s="67" t="str">
        <v>EUR</v>
      </c>
      <c r="E1407" s="67">
        <v>49</v>
      </c>
      <c r="F1407" s="67" t="str">
        <v>ELECTRICAL WORKS / Main BOQ / Telecommunication System</v>
      </c>
      <c r="G1407" s="67" t="str">
        <v>Digital Teleprotection equipment at PS3-220 -66 -11 kV S -S</v>
      </c>
      <c r="H1407" s="67" t="str">
        <v>Advanced Payment</v>
      </c>
      <c r="I1407" s="67" t="str">
        <v>Cash In Advance Payment by currency</v>
      </c>
      <c r="J1407" s="67" t="str">
        <v>BSKDGNGENGR05</v>
      </c>
      <c r="K1407" s="67" t="str">
        <v>BSKDGNGENGR05</v>
      </c>
      <c r="L1407" s="68">
        <v>46026</v>
      </c>
      <c r="M1407" s="68">
        <v>46026</v>
      </c>
      <c r="N1407" s="67" t="str">
        <v>Advanced Payment Foreign</v>
      </c>
      <c r="O1407" s="67" t="str">
        <v>Advanced Payment Foreign</v>
      </c>
    </row>
    <row r="1408">
      <c r="A1408" s="71" t="str">
        <v>Blank - Needs Review</v>
      </c>
      <c r="B1408" s="67" t="str">
        <v>Cash In</v>
      </c>
      <c r="C1408" s="67" t="str">
        <v>DEMO 220-66-11 kV G Cash in EUR</v>
      </c>
      <c r="D1408" s="67" t="str">
        <v>EUR</v>
      </c>
      <c r="E1408" s="67">
        <v>50</v>
      </c>
      <c r="F1408" s="67" t="str">
        <v>ELECTRICAL WORKS / Main BOQ / Telecommunication System</v>
      </c>
      <c r="G1408" s="67" t="str">
        <v>Digital Teleprotection equipment at PS3-220 -66 -11 kV S -S</v>
      </c>
      <c r="H1408" s="67" t="str">
        <v>Site Delivery EUR</v>
      </c>
      <c r="I1408" s="67" t="str">
        <v>No confident rule match</v>
      </c>
      <c r="J1408" s="67" t="str">
        <v/>
      </c>
      <c r="K1408" s="67" t="str">
        <v/>
      </c>
      <c r="L1408" s="68" t="str">
        <v/>
      </c>
      <c r="M1408" s="68" t="str">
        <v/>
      </c>
      <c r="N1408" s="67" t="str">
        <v/>
      </c>
      <c r="O1408" s="67" t="str">
        <v/>
      </c>
    </row>
    <row r="1409">
      <c r="A1409" s="69" t="str">
        <v>Matched</v>
      </c>
      <c r="B1409" s="67" t="str">
        <v>Cash In</v>
      </c>
      <c r="C1409" s="67" t="str">
        <v>DEMO 220-66-11 kV G Cash in EUR</v>
      </c>
      <c r="D1409" s="67" t="str">
        <v>EUR</v>
      </c>
      <c r="E1409" s="67">
        <v>51</v>
      </c>
      <c r="F1409" s="67" t="str">
        <v>ELECTRICAL WORKS / Main BOQ / Telecommunication System</v>
      </c>
      <c r="G1409" s="67" t="str">
        <v>Digital Teleprotection equipment at PS3-220 -66 -11 kV S -S</v>
      </c>
      <c r="H1409" s="67" t="str">
        <v>Retention</v>
      </c>
      <c r="I1409" s="67" t="str">
        <v>Cash In completion milestone</v>
      </c>
      <c r="J1409" s="67" t="str">
        <v>BSKDGNGENGR07</v>
      </c>
      <c r="K1409" s="67" t="str">
        <v>BSKDGNGENGR07</v>
      </c>
      <c r="L1409" s="68">
        <v>46483</v>
      </c>
      <c r="M1409" s="68">
        <v>46483</v>
      </c>
      <c r="N1409" s="67" t="str">
        <v>Project Completion</v>
      </c>
      <c r="O1409" s="67" t="str">
        <v>Project Completion</v>
      </c>
    </row>
    <row r="1410">
      <c r="A1410" s="69" t="str">
        <v>Matched</v>
      </c>
      <c r="B1410" s="67" t="str">
        <v>Cash In</v>
      </c>
      <c r="C1410" s="67" t="str">
        <v>DEMO 220-66-11 kV G Cash in EUR</v>
      </c>
      <c r="D1410" s="67" t="str">
        <v>EUR</v>
      </c>
      <c r="E1410" s="67">
        <v>53</v>
      </c>
      <c r="F1410" s="67" t="str">
        <v>ELECTRICAL WORKS / Main BOQ / Telecommunication System</v>
      </c>
      <c r="G1410" s="67" t="str">
        <v>SFP modules for the existing Fiber Optic Equipment Siemens Infinera 7090-100 CEM at Zahraa Al-Maadi 220 kV S -S and Korimat 220 kV S -S</v>
      </c>
      <c r="H1410" s="67" t="str">
        <v>Advanced Payment</v>
      </c>
      <c r="I1410" s="67" t="str">
        <v>Cash In Advance Payment by currency</v>
      </c>
      <c r="J1410" s="67" t="str">
        <v>BSKDGNGENGR05</v>
      </c>
      <c r="K1410" s="67" t="str">
        <v>BSKDGNGENGR05</v>
      </c>
      <c r="L1410" s="68">
        <v>46026</v>
      </c>
      <c r="M1410" s="68">
        <v>46026</v>
      </c>
      <c r="N1410" s="67" t="str">
        <v>Advanced Payment Foreign</v>
      </c>
      <c r="O1410" s="67" t="str">
        <v>Advanced Payment Foreign</v>
      </c>
    </row>
    <row r="1411">
      <c r="A1411" s="71" t="str">
        <v>Blank - Needs Review</v>
      </c>
      <c r="B1411" s="67" t="str">
        <v>Cash In</v>
      </c>
      <c r="C1411" s="67" t="str">
        <v>DEMO 220-66-11 kV G Cash in EUR</v>
      </c>
      <c r="D1411" s="67" t="str">
        <v>EUR</v>
      </c>
      <c r="E1411" s="67">
        <v>54</v>
      </c>
      <c r="F1411" s="67" t="str">
        <v>ELECTRICAL WORKS / Main BOQ / Telecommunication System</v>
      </c>
      <c r="G1411" s="67" t="str">
        <v>SFP modules for the existing Fiber Optic Equipment Siemens Infinera 7090-100 CEM at Zahraa Al-Maadi 220 kV S -S and Korimat 220 kV S -S</v>
      </c>
      <c r="H1411" s="67" t="str">
        <v>Site Delivery EUR</v>
      </c>
      <c r="I1411" s="67" t="str">
        <v>No confident rule match</v>
      </c>
      <c r="J1411" s="67" t="str">
        <v/>
      </c>
      <c r="K1411" s="67" t="str">
        <v/>
      </c>
      <c r="L1411" s="68" t="str">
        <v/>
      </c>
      <c r="M1411" s="68" t="str">
        <v/>
      </c>
      <c r="N1411" s="67" t="str">
        <v/>
      </c>
      <c r="O1411" s="67" t="str">
        <v/>
      </c>
    </row>
    <row r="1412">
      <c r="A1412" s="69" t="str">
        <v>Matched</v>
      </c>
      <c r="B1412" s="67" t="str">
        <v>Cash In</v>
      </c>
      <c r="C1412" s="67" t="str">
        <v>DEMO 220-66-11 kV G Cash in EUR</v>
      </c>
      <c r="D1412" s="67" t="str">
        <v>EUR</v>
      </c>
      <c r="E1412" s="67">
        <v>55</v>
      </c>
      <c r="F1412" s="67" t="str">
        <v>ELECTRICAL WORKS / Main BOQ / Telecommunication System</v>
      </c>
      <c r="G1412" s="67" t="str">
        <v>SFP modules for the existing Fiber Optic Equipment Siemens Infinera 7090-100 CEM at Zahraa Al-Maadi 220 kV S -S and Korimat 220 kV S -S</v>
      </c>
      <c r="H1412" s="67" t="str">
        <v>Retention</v>
      </c>
      <c r="I1412" s="67" t="str">
        <v>Cash In completion milestone</v>
      </c>
      <c r="J1412" s="67" t="str">
        <v>BSKDGNGENGR07</v>
      </c>
      <c r="K1412" s="67" t="str">
        <v>BSKDGNGENGR07</v>
      </c>
      <c r="L1412" s="68">
        <v>46483</v>
      </c>
      <c r="M1412" s="68">
        <v>46483</v>
      </c>
      <c r="N1412" s="67" t="str">
        <v>Project Completion</v>
      </c>
      <c r="O1412" s="67" t="str">
        <v>Project Completion</v>
      </c>
    </row>
    <row r="1413">
      <c r="A1413" s="69" t="str">
        <v>Matched</v>
      </c>
      <c r="B1413" s="67" t="str">
        <v>Cash In</v>
      </c>
      <c r="C1413" s="67" t="str">
        <v>DEMO 220-66-11 kV G Cash in EUR</v>
      </c>
      <c r="D1413" s="67" t="str">
        <v>EUR</v>
      </c>
      <c r="E1413" s="67">
        <v>57</v>
      </c>
      <c r="F1413" s="67" t="str">
        <v>ELECTRICAL WORKS / Main BOQ / Telecommunication System</v>
      </c>
      <c r="G1413" s="67" t="str">
        <v>MPLS-TP -10 Gbps Fiber Optic Equipment  Huawei OSN 1800 platform  with 4 SFP modules</v>
      </c>
      <c r="H1413" s="67" t="str">
        <v>Advanced Payment</v>
      </c>
      <c r="I1413" s="67" t="str">
        <v>Cash In Advance Payment by currency</v>
      </c>
      <c r="J1413" s="67" t="str">
        <v>BSKDGNGENGR05</v>
      </c>
      <c r="K1413" s="67" t="str">
        <v>BSKDGNGENGR05</v>
      </c>
      <c r="L1413" s="68">
        <v>46026</v>
      </c>
      <c r="M1413" s="68">
        <v>46026</v>
      </c>
      <c r="N1413" s="67" t="str">
        <v>Advanced Payment Foreign</v>
      </c>
      <c r="O1413" s="67" t="str">
        <v>Advanced Payment Foreign</v>
      </c>
    </row>
    <row r="1414">
      <c r="A1414" s="71" t="str">
        <v>Blank - Needs Review</v>
      </c>
      <c r="B1414" s="67" t="str">
        <v>Cash In</v>
      </c>
      <c r="C1414" s="67" t="str">
        <v>DEMO 220-66-11 kV G Cash in EUR</v>
      </c>
      <c r="D1414" s="67" t="str">
        <v>EUR</v>
      </c>
      <c r="E1414" s="67">
        <v>58</v>
      </c>
      <c r="F1414" s="67" t="str">
        <v>ELECTRICAL WORKS / Main BOQ / Telecommunication System</v>
      </c>
      <c r="G1414" s="67" t="str">
        <v>MPLS-TP -10 Gbps Fiber Optic Equipment  Huawei OSN 1800 platform  with 4 SFP modules</v>
      </c>
      <c r="H1414" s="67" t="str">
        <v>Site Delivery EUR</v>
      </c>
      <c r="I1414" s="67" t="str">
        <v>No confident rule match</v>
      </c>
      <c r="J1414" s="67" t="str">
        <v/>
      </c>
      <c r="K1414" s="67" t="str">
        <v/>
      </c>
      <c r="L1414" s="68" t="str">
        <v/>
      </c>
      <c r="M1414" s="68" t="str">
        <v/>
      </c>
      <c r="N1414" s="67" t="str">
        <v/>
      </c>
      <c r="O1414" s="67" t="str">
        <v/>
      </c>
    </row>
    <row r="1415">
      <c r="A1415" s="69" t="str">
        <v>Matched</v>
      </c>
      <c r="B1415" s="67" t="str">
        <v>Cash In</v>
      </c>
      <c r="C1415" s="67" t="str">
        <v>DEMO 220-66-11 kV G Cash in EUR</v>
      </c>
      <c r="D1415" s="67" t="str">
        <v>EUR</v>
      </c>
      <c r="E1415" s="67">
        <v>59</v>
      </c>
      <c r="F1415" s="67" t="str">
        <v>ELECTRICAL WORKS / Main BOQ / Telecommunication System</v>
      </c>
      <c r="G1415" s="67" t="str">
        <v>MPLS-TP -10 Gbps Fiber Optic Equipment  Huawei OSN 1800 platform  with 4 SFP modules</v>
      </c>
      <c r="H1415" s="67" t="str">
        <v>Retention</v>
      </c>
      <c r="I1415" s="67" t="str">
        <v>Cash In completion milestone</v>
      </c>
      <c r="J1415" s="67" t="str">
        <v>BSKDGNGENGR07</v>
      </c>
      <c r="K1415" s="67" t="str">
        <v>BSKDGNGENGR07</v>
      </c>
      <c r="L1415" s="68">
        <v>46483</v>
      </c>
      <c r="M1415" s="68">
        <v>46483</v>
      </c>
      <c r="N1415" s="67" t="str">
        <v>Project Completion</v>
      </c>
      <c r="O1415" s="67" t="str">
        <v>Project Completion</v>
      </c>
    </row>
    <row r="1416">
      <c r="A1416" s="69" t="str">
        <v>Matched</v>
      </c>
      <c r="B1416" s="67" t="str">
        <v>Cash In</v>
      </c>
      <c r="C1416" s="67" t="str">
        <v>DEMO 220-66-11 kV G Cash in EUR</v>
      </c>
      <c r="D1416" s="67" t="str">
        <v>EUR</v>
      </c>
      <c r="E1416" s="67">
        <v>61</v>
      </c>
      <c r="F1416" s="67" t="str">
        <v>ELECTRICAL WORKS / Main BOQ / Telecommunication System</v>
      </c>
      <c r="G1416" s="67" t="str">
        <v>SFP modules for the existing Fiber Optic Equipment  Huawei OSN 1800 platform at PS2 66kV S -S and PS4 66kV S -S</v>
      </c>
      <c r="H1416" s="67" t="str">
        <v>Advanced Payment</v>
      </c>
      <c r="I1416" s="67" t="str">
        <v>Cash In Advance Payment by currency</v>
      </c>
      <c r="J1416" s="67" t="str">
        <v>BSKDGNGENGR05</v>
      </c>
      <c r="K1416" s="67" t="str">
        <v>BSKDGNGENGR05</v>
      </c>
      <c r="L1416" s="68">
        <v>46026</v>
      </c>
      <c r="M1416" s="68">
        <v>46026</v>
      </c>
      <c r="N1416" s="67" t="str">
        <v>Advanced Payment Foreign</v>
      </c>
      <c r="O1416" s="67" t="str">
        <v>Advanced Payment Foreign</v>
      </c>
    </row>
    <row r="1417">
      <c r="A1417" s="71" t="str">
        <v>Blank - Needs Review</v>
      </c>
      <c r="B1417" s="67" t="str">
        <v>Cash In</v>
      </c>
      <c r="C1417" s="67" t="str">
        <v>DEMO 220-66-11 kV G Cash in EUR</v>
      </c>
      <c r="D1417" s="67" t="str">
        <v>EUR</v>
      </c>
      <c r="E1417" s="67">
        <v>62</v>
      </c>
      <c r="F1417" s="67" t="str">
        <v>ELECTRICAL WORKS / Main BOQ / Telecommunication System</v>
      </c>
      <c r="G1417" s="67" t="str">
        <v>SFP modules for the existing Fiber Optic Equipment  Huawei OSN 1800 platform at PS2 66kV S -S and PS4 66kV S -S</v>
      </c>
      <c r="H1417" s="67" t="str">
        <v>Site Delivery EUR</v>
      </c>
      <c r="I1417" s="67" t="str">
        <v>No confident rule match</v>
      </c>
      <c r="J1417" s="67" t="str">
        <v/>
      </c>
      <c r="K1417" s="67" t="str">
        <v/>
      </c>
      <c r="L1417" s="68" t="str">
        <v/>
      </c>
      <c r="M1417" s="68" t="str">
        <v/>
      </c>
      <c r="N1417" s="67" t="str">
        <v/>
      </c>
      <c r="O1417" s="67" t="str">
        <v/>
      </c>
    </row>
    <row r="1418">
      <c r="A1418" s="69" t="str">
        <v>Matched</v>
      </c>
      <c r="B1418" s="67" t="str">
        <v>Cash In</v>
      </c>
      <c r="C1418" s="67" t="str">
        <v>DEMO 220-66-11 kV G Cash in EUR</v>
      </c>
      <c r="D1418" s="67" t="str">
        <v>EUR</v>
      </c>
      <c r="E1418" s="67">
        <v>63</v>
      </c>
      <c r="F1418" s="67" t="str">
        <v>ELECTRICAL WORKS / Main BOQ / Telecommunication System</v>
      </c>
      <c r="G1418" s="67" t="str">
        <v>SFP modules for the existing Fiber Optic Equipment  Huawei OSN 1800 platform at PS2 66kV S -S and PS4 66kV S -S</v>
      </c>
      <c r="H1418" s="67" t="str">
        <v>Retention</v>
      </c>
      <c r="I1418" s="67" t="str">
        <v>Cash In completion milestone</v>
      </c>
      <c r="J1418" s="67" t="str">
        <v>BSKDGNGENGR07</v>
      </c>
      <c r="K1418" s="67" t="str">
        <v>BSKDGNGENGR07</v>
      </c>
      <c r="L1418" s="68">
        <v>46483</v>
      </c>
      <c r="M1418" s="68">
        <v>46483</v>
      </c>
      <c r="N1418" s="67" t="str">
        <v>Project Completion</v>
      </c>
      <c r="O1418" s="67" t="str">
        <v>Project Completion</v>
      </c>
    </row>
    <row r="1419">
      <c r="A1419" s="69" t="str">
        <v>Matched</v>
      </c>
      <c r="B1419" s="67" t="str">
        <v>Cash In</v>
      </c>
      <c r="C1419" s="67" t="str">
        <v>DEMO 220-66-11 kV G Cash in EUR</v>
      </c>
      <c r="D1419" s="67" t="str">
        <v>EUR</v>
      </c>
      <c r="E1419" s="67">
        <v>65</v>
      </c>
      <c r="F1419" s="67" t="str">
        <v>ELECTRICAL WORKS / Main BOQ / Telecommunication System</v>
      </c>
      <c r="G1419" s="67" t="str">
        <v>Standalone cabinets</v>
      </c>
      <c r="H1419" s="67" t="str">
        <v>Advanced Payment</v>
      </c>
      <c r="I1419" s="67" t="str">
        <v>Cash In Advance Payment by currency</v>
      </c>
      <c r="J1419" s="67" t="str">
        <v>BSKDGNGENGR05</v>
      </c>
      <c r="K1419" s="67" t="str">
        <v>BSKDGNGENGR05</v>
      </c>
      <c r="L1419" s="68">
        <v>46026</v>
      </c>
      <c r="M1419" s="68">
        <v>46026</v>
      </c>
      <c r="N1419" s="67" t="str">
        <v>Advanced Payment Foreign</v>
      </c>
      <c r="O1419" s="67" t="str">
        <v>Advanced Payment Foreign</v>
      </c>
    </row>
    <row r="1420">
      <c r="A1420" s="71" t="str">
        <v>Blank - Needs Review</v>
      </c>
      <c r="B1420" s="67" t="str">
        <v>Cash In</v>
      </c>
      <c r="C1420" s="67" t="str">
        <v>DEMO 220-66-11 kV G Cash in EUR</v>
      </c>
      <c r="D1420" s="67" t="str">
        <v>EUR</v>
      </c>
      <c r="E1420" s="67">
        <v>66</v>
      </c>
      <c r="F1420" s="67" t="str">
        <v>ELECTRICAL WORKS / Main BOQ / Telecommunication System</v>
      </c>
      <c r="G1420" s="67" t="str">
        <v>Standalone cabinets</v>
      </c>
      <c r="H1420" s="67" t="str">
        <v>Site Delivery EUR</v>
      </c>
      <c r="I1420" s="67" t="str">
        <v>No confident rule match</v>
      </c>
      <c r="J1420" s="67" t="str">
        <v/>
      </c>
      <c r="K1420" s="67" t="str">
        <v/>
      </c>
      <c r="L1420" s="68" t="str">
        <v/>
      </c>
      <c r="M1420" s="68" t="str">
        <v/>
      </c>
      <c r="N1420" s="67" t="str">
        <v/>
      </c>
      <c r="O1420" s="67" t="str">
        <v/>
      </c>
    </row>
    <row r="1421">
      <c r="A1421" s="69" t="str">
        <v>Matched</v>
      </c>
      <c r="B1421" s="67" t="str">
        <v>Cash In</v>
      </c>
      <c r="C1421" s="67" t="str">
        <v>DEMO 220-66-11 kV G Cash in EUR</v>
      </c>
      <c r="D1421" s="67" t="str">
        <v>EUR</v>
      </c>
      <c r="E1421" s="67">
        <v>67</v>
      </c>
      <c r="F1421" s="67" t="str">
        <v>ELECTRICAL WORKS / Main BOQ / Telecommunication System</v>
      </c>
      <c r="G1421" s="67" t="str">
        <v>Standalone cabinets</v>
      </c>
      <c r="H1421" s="67" t="str">
        <v>Retention</v>
      </c>
      <c r="I1421" s="67" t="str">
        <v>Cash In completion milestone</v>
      </c>
      <c r="J1421" s="67" t="str">
        <v>BSKDGNGENGR07</v>
      </c>
      <c r="K1421" s="67" t="str">
        <v>BSKDGNGENGR07</v>
      </c>
      <c r="L1421" s="68">
        <v>46483</v>
      </c>
      <c r="M1421" s="68">
        <v>46483</v>
      </c>
      <c r="N1421" s="67" t="str">
        <v>Project Completion</v>
      </c>
      <c r="O1421" s="67" t="str">
        <v>Project Completion</v>
      </c>
    </row>
    <row r="1422">
      <c r="A1422" s="69" t="str">
        <v>Matched</v>
      </c>
      <c r="B1422" s="67" t="str">
        <v>Cash In</v>
      </c>
      <c r="C1422" s="67" t="str">
        <v>DEMO 220-66-11 kV G Cash in EUR</v>
      </c>
      <c r="D1422" s="67" t="str">
        <v>EUR</v>
      </c>
      <c r="E1422" s="67">
        <v>69</v>
      </c>
      <c r="F1422" s="67" t="str">
        <v>ELECTRICAL WORKS / Main BOQ / Telecommunication System</v>
      </c>
      <c r="G1422" s="67" t="str">
        <v>Telephone sets type Analog Desktop</v>
      </c>
      <c r="H1422" s="67" t="str">
        <v>Advanced Payment</v>
      </c>
      <c r="I1422" s="67" t="str">
        <v>Cash In Advance Payment by currency</v>
      </c>
      <c r="J1422" s="67" t="str">
        <v>BSKDGNGENGR05</v>
      </c>
      <c r="K1422" s="67" t="str">
        <v>BSKDGNGENGR05</v>
      </c>
      <c r="L1422" s="68">
        <v>46026</v>
      </c>
      <c r="M1422" s="68">
        <v>46026</v>
      </c>
      <c r="N1422" s="67" t="str">
        <v>Advanced Payment Foreign</v>
      </c>
      <c r="O1422" s="67" t="str">
        <v>Advanced Payment Foreign</v>
      </c>
    </row>
    <row r="1423">
      <c r="A1423" s="71" t="str">
        <v>Blank - Needs Review</v>
      </c>
      <c r="B1423" s="67" t="str">
        <v>Cash In</v>
      </c>
      <c r="C1423" s="67" t="str">
        <v>DEMO 220-66-11 kV G Cash in EUR</v>
      </c>
      <c r="D1423" s="67" t="str">
        <v>EUR</v>
      </c>
      <c r="E1423" s="67">
        <v>70</v>
      </c>
      <c r="F1423" s="67" t="str">
        <v>ELECTRICAL WORKS / Main BOQ / Telecommunication System</v>
      </c>
      <c r="G1423" s="67" t="str">
        <v>Telephone sets type Analog Desktop</v>
      </c>
      <c r="H1423" s="67" t="str">
        <v>Site Delivery EUR</v>
      </c>
      <c r="I1423" s="67" t="str">
        <v>No confident rule match</v>
      </c>
      <c r="J1423" s="67" t="str">
        <v/>
      </c>
      <c r="K1423" s="67" t="str">
        <v/>
      </c>
      <c r="L1423" s="68" t="str">
        <v/>
      </c>
      <c r="M1423" s="68" t="str">
        <v/>
      </c>
      <c r="N1423" s="67" t="str">
        <v/>
      </c>
      <c r="O1423" s="67" t="str">
        <v/>
      </c>
    </row>
    <row r="1424">
      <c r="A1424" s="69" t="str">
        <v>Matched</v>
      </c>
      <c r="B1424" s="67" t="str">
        <v>Cash In</v>
      </c>
      <c r="C1424" s="67" t="str">
        <v>DEMO 220-66-11 kV G Cash in EUR</v>
      </c>
      <c r="D1424" s="67" t="str">
        <v>EUR</v>
      </c>
      <c r="E1424" s="67">
        <v>71</v>
      </c>
      <c r="F1424" s="67" t="str">
        <v>ELECTRICAL WORKS / Main BOQ / Telecommunication System</v>
      </c>
      <c r="G1424" s="67" t="str">
        <v>Telephone sets type Analog Desktop</v>
      </c>
      <c r="H1424" s="67" t="str">
        <v>Retention</v>
      </c>
      <c r="I1424" s="67" t="str">
        <v>Cash In completion milestone</v>
      </c>
      <c r="J1424" s="67" t="str">
        <v>BSKDGNGENGR07</v>
      </c>
      <c r="K1424" s="67" t="str">
        <v>BSKDGNGENGR07</v>
      </c>
      <c r="L1424" s="68">
        <v>46483</v>
      </c>
      <c r="M1424" s="68">
        <v>46483</v>
      </c>
      <c r="N1424" s="67" t="str">
        <v>Project Completion</v>
      </c>
      <c r="O1424" s="67" t="str">
        <v>Project Completion</v>
      </c>
    </row>
    <row r="1425">
      <c r="A1425" s="69" t="str">
        <v>Matched</v>
      </c>
      <c r="B1425" s="67" t="str">
        <v>Cash In</v>
      </c>
      <c r="C1425" s="67" t="str">
        <v>DEMO 220-66-11 kV G Cash in EUR</v>
      </c>
      <c r="D1425" s="67" t="str">
        <v>EUR</v>
      </c>
      <c r="E1425" s="67">
        <v>73</v>
      </c>
      <c r="F1425" s="67" t="str">
        <v>ELECTRICAL WORKS / Main BOQ / Telecommunication System</v>
      </c>
      <c r="G1425" s="67" t="str">
        <v>Telephone sets type IP phones.</v>
      </c>
      <c r="H1425" s="67" t="str">
        <v>Advanced Payment</v>
      </c>
      <c r="I1425" s="67" t="str">
        <v>Cash In Advance Payment by currency</v>
      </c>
      <c r="J1425" s="67" t="str">
        <v>BSKDGNGENGR05</v>
      </c>
      <c r="K1425" s="67" t="str">
        <v>BSKDGNGENGR05</v>
      </c>
      <c r="L1425" s="68">
        <v>46026</v>
      </c>
      <c r="M1425" s="68">
        <v>46026</v>
      </c>
      <c r="N1425" s="67" t="str">
        <v>Advanced Payment Foreign</v>
      </c>
      <c r="O1425" s="67" t="str">
        <v>Advanced Payment Foreign</v>
      </c>
    </row>
    <row r="1426">
      <c r="A1426" s="71" t="str">
        <v>Blank - Needs Review</v>
      </c>
      <c r="B1426" s="67" t="str">
        <v>Cash In</v>
      </c>
      <c r="C1426" s="67" t="str">
        <v>DEMO 220-66-11 kV G Cash in EUR</v>
      </c>
      <c r="D1426" s="67" t="str">
        <v>EUR</v>
      </c>
      <c r="E1426" s="67">
        <v>74</v>
      </c>
      <c r="F1426" s="67" t="str">
        <v>ELECTRICAL WORKS / Main BOQ / Telecommunication System</v>
      </c>
      <c r="G1426" s="67" t="str">
        <v>Telephone sets type IP phones.</v>
      </c>
      <c r="H1426" s="67" t="str">
        <v>Site Delivery EUR</v>
      </c>
      <c r="I1426" s="67" t="str">
        <v>No confident rule match</v>
      </c>
      <c r="J1426" s="67" t="str">
        <v/>
      </c>
      <c r="K1426" s="67" t="str">
        <v/>
      </c>
      <c r="L1426" s="68" t="str">
        <v/>
      </c>
      <c r="M1426" s="68" t="str">
        <v/>
      </c>
      <c r="N1426" s="67" t="str">
        <v/>
      </c>
      <c r="O1426" s="67" t="str">
        <v/>
      </c>
    </row>
    <row r="1427">
      <c r="A1427" s="69" t="str">
        <v>Matched</v>
      </c>
      <c r="B1427" s="67" t="str">
        <v>Cash In</v>
      </c>
      <c r="C1427" s="67" t="str">
        <v>DEMO 220-66-11 kV G Cash in EUR</v>
      </c>
      <c r="D1427" s="67" t="str">
        <v>EUR</v>
      </c>
      <c r="E1427" s="67">
        <v>75</v>
      </c>
      <c r="F1427" s="67" t="str">
        <v>ELECTRICAL WORKS / Main BOQ / Telecommunication System</v>
      </c>
      <c r="G1427" s="67" t="str">
        <v>Telephone sets type IP phones.</v>
      </c>
      <c r="H1427" s="67" t="str">
        <v>Retention</v>
      </c>
      <c r="I1427" s="67" t="str">
        <v>Cash In completion milestone</v>
      </c>
      <c r="J1427" s="67" t="str">
        <v>BSKDGNGENGR07</v>
      </c>
      <c r="K1427" s="67" t="str">
        <v>BSKDGNGENGR07</v>
      </c>
      <c r="L1427" s="68">
        <v>46483</v>
      </c>
      <c r="M1427" s="68">
        <v>46483</v>
      </c>
      <c r="N1427" s="67" t="str">
        <v>Project Completion</v>
      </c>
      <c r="O1427" s="67" t="str">
        <v>Project Completion</v>
      </c>
    </row>
    <row r="1428">
      <c r="A1428" s="69" t="str">
        <v>Matched</v>
      </c>
      <c r="B1428" s="67" t="str">
        <v>Cash In</v>
      </c>
      <c r="C1428" s="67" t="str">
        <v>DEMO 220-66-11 kV G Cash in EUR</v>
      </c>
      <c r="D1428" s="67" t="str">
        <v>EUR</v>
      </c>
      <c r="E1428" s="67">
        <v>77</v>
      </c>
      <c r="F1428" s="67" t="str">
        <v>ELECTRICAL WORKS / Main BOQ / Telecommunication System</v>
      </c>
      <c r="G1428" s="67" t="str">
        <v>Media Gateways with its license for PS3 220 kV</v>
      </c>
      <c r="H1428" s="67" t="str">
        <v>Advanced Payment</v>
      </c>
      <c r="I1428" s="67" t="str">
        <v>Cash In Advance Payment by currency</v>
      </c>
      <c r="J1428" s="67" t="str">
        <v>BSKDGNGENGR05</v>
      </c>
      <c r="K1428" s="67" t="str">
        <v>BSKDGNGENGR05</v>
      </c>
      <c r="L1428" s="68">
        <v>46026</v>
      </c>
      <c r="M1428" s="68">
        <v>46026</v>
      </c>
      <c r="N1428" s="67" t="str">
        <v>Advanced Payment Foreign</v>
      </c>
      <c r="O1428" s="67" t="str">
        <v>Advanced Payment Foreign</v>
      </c>
    </row>
    <row r="1429">
      <c r="A1429" s="71" t="str">
        <v>Blank - Needs Review</v>
      </c>
      <c r="B1429" s="67" t="str">
        <v>Cash In</v>
      </c>
      <c r="C1429" s="67" t="str">
        <v>DEMO 220-66-11 kV G Cash in EUR</v>
      </c>
      <c r="D1429" s="67" t="str">
        <v>EUR</v>
      </c>
      <c r="E1429" s="67">
        <v>78</v>
      </c>
      <c r="F1429" s="67" t="str">
        <v>ELECTRICAL WORKS / Main BOQ / Telecommunication System</v>
      </c>
      <c r="G1429" s="67" t="str">
        <v>Media Gateways with its license for PS3 220 kV</v>
      </c>
      <c r="H1429" s="67" t="str">
        <v>Site Delivery EUR</v>
      </c>
      <c r="I1429" s="67" t="str">
        <v>No confident rule match</v>
      </c>
      <c r="J1429" s="67" t="str">
        <v/>
      </c>
      <c r="K1429" s="67" t="str">
        <v/>
      </c>
      <c r="L1429" s="68" t="str">
        <v/>
      </c>
      <c r="M1429" s="68" t="str">
        <v/>
      </c>
      <c r="N1429" s="67" t="str">
        <v/>
      </c>
      <c r="O1429" s="67" t="str">
        <v/>
      </c>
    </row>
    <row r="1430">
      <c r="A1430" s="69" t="str">
        <v>Matched</v>
      </c>
      <c r="B1430" s="67" t="str">
        <v>Cash In</v>
      </c>
      <c r="C1430" s="67" t="str">
        <v>DEMO 220-66-11 kV G Cash in EUR</v>
      </c>
      <c r="D1430" s="67" t="str">
        <v>EUR</v>
      </c>
      <c r="E1430" s="67">
        <v>79</v>
      </c>
      <c r="F1430" s="67" t="str">
        <v>ELECTRICAL WORKS / Main BOQ / Telecommunication System</v>
      </c>
      <c r="G1430" s="67" t="str">
        <v>Media Gateways with its license for PS3 220 kV</v>
      </c>
      <c r="H1430" s="67" t="str">
        <v>Retention</v>
      </c>
      <c r="I1430" s="67" t="str">
        <v>Cash In completion milestone</v>
      </c>
      <c r="J1430" s="67" t="str">
        <v>BSKDGNGENGR07</v>
      </c>
      <c r="K1430" s="67" t="str">
        <v>BSKDGNGENGR07</v>
      </c>
      <c r="L1430" s="68">
        <v>46483</v>
      </c>
      <c r="M1430" s="68">
        <v>46483</v>
      </c>
      <c r="N1430" s="67" t="str">
        <v>Project Completion</v>
      </c>
      <c r="O1430" s="67" t="str">
        <v>Project Completion</v>
      </c>
    </row>
    <row r="1431">
      <c r="A1431" s="69" t="str">
        <v>Matched</v>
      </c>
      <c r="B1431" s="67" t="str">
        <v>Cash In</v>
      </c>
      <c r="C1431" s="67" t="str">
        <v>DEMO 220-66-11 kV G Cash in EUR</v>
      </c>
      <c r="D1431" s="67" t="str">
        <v>EUR</v>
      </c>
      <c r="E1431" s="67">
        <v>81</v>
      </c>
      <c r="F1431" s="67" t="str">
        <v>ELECTRICAL WORKS / Main BOQ / Telecommunication System</v>
      </c>
      <c r="G1431" s="67" t="str">
        <v>Media Gateways with its license for PS3 66 kV</v>
      </c>
      <c r="H1431" s="67" t="str">
        <v>Advanced Payment</v>
      </c>
      <c r="I1431" s="67" t="str">
        <v>Cash In Advance Payment by currency</v>
      </c>
      <c r="J1431" s="67" t="str">
        <v>BSKDGNGENGR05</v>
      </c>
      <c r="K1431" s="67" t="str">
        <v>BSKDGNGENGR05</v>
      </c>
      <c r="L1431" s="68">
        <v>46026</v>
      </c>
      <c r="M1431" s="68">
        <v>46026</v>
      </c>
      <c r="N1431" s="67" t="str">
        <v>Advanced Payment Foreign</v>
      </c>
      <c r="O1431" s="67" t="str">
        <v>Advanced Payment Foreign</v>
      </c>
    </row>
    <row r="1432">
      <c r="A1432" s="71" t="str">
        <v>Blank - Needs Review</v>
      </c>
      <c r="B1432" s="67" t="str">
        <v>Cash In</v>
      </c>
      <c r="C1432" s="67" t="str">
        <v>DEMO 220-66-11 kV G Cash in EUR</v>
      </c>
      <c r="D1432" s="67" t="str">
        <v>EUR</v>
      </c>
      <c r="E1432" s="67">
        <v>82</v>
      </c>
      <c r="F1432" s="67" t="str">
        <v>ELECTRICAL WORKS / Main BOQ / Telecommunication System</v>
      </c>
      <c r="G1432" s="67" t="str">
        <v>Media Gateways with its license for PS3 66 kV</v>
      </c>
      <c r="H1432" s="67" t="str">
        <v>Site Delivery EUR</v>
      </c>
      <c r="I1432" s="67" t="str">
        <v>No confident rule match</v>
      </c>
      <c r="J1432" s="67" t="str">
        <v/>
      </c>
      <c r="K1432" s="67" t="str">
        <v/>
      </c>
      <c r="L1432" s="68" t="str">
        <v/>
      </c>
      <c r="M1432" s="68" t="str">
        <v/>
      </c>
      <c r="N1432" s="67" t="str">
        <v/>
      </c>
      <c r="O1432" s="67" t="str">
        <v/>
      </c>
    </row>
    <row r="1433">
      <c r="A1433" s="69" t="str">
        <v>Matched</v>
      </c>
      <c r="B1433" s="67" t="str">
        <v>Cash In</v>
      </c>
      <c r="C1433" s="67" t="str">
        <v>DEMO 220-66-11 kV G Cash in EUR</v>
      </c>
      <c r="D1433" s="67" t="str">
        <v>EUR</v>
      </c>
      <c r="E1433" s="67">
        <v>83</v>
      </c>
      <c r="F1433" s="67" t="str">
        <v>ELECTRICAL WORKS / Main BOQ / Telecommunication System</v>
      </c>
      <c r="G1433" s="67" t="str">
        <v>Media Gateways with its license for PS3 66 kV</v>
      </c>
      <c r="H1433" s="67" t="str">
        <v>Retention</v>
      </c>
      <c r="I1433" s="67" t="str">
        <v>Cash In completion milestone</v>
      </c>
      <c r="J1433" s="67" t="str">
        <v>BSKDGNGENGR07</v>
      </c>
      <c r="K1433" s="67" t="str">
        <v>BSKDGNGENGR07</v>
      </c>
      <c r="L1433" s="68">
        <v>46483</v>
      </c>
      <c r="M1433" s="68">
        <v>46483</v>
      </c>
      <c r="N1433" s="67" t="str">
        <v>Project Completion</v>
      </c>
      <c r="O1433" s="67" t="str">
        <v>Project Completion</v>
      </c>
    </row>
    <row r="1434">
      <c r="A1434" s="69" t="str">
        <v>Matched</v>
      </c>
      <c r="B1434" s="67" t="str">
        <v>Cash In</v>
      </c>
      <c r="C1434" s="67" t="str">
        <v>DEMO 220-66-11 kV G Cash in EUR</v>
      </c>
      <c r="D1434" s="67" t="str">
        <v>EUR</v>
      </c>
      <c r="E1434" s="67">
        <v>85</v>
      </c>
      <c r="F1434" s="67" t="str">
        <v>ELECTRICAL WORKS / Main BOQ / Telecommunication System</v>
      </c>
      <c r="G1434" s="67" t="str">
        <v>New Router Siemens Ruggedcom RX1501</v>
      </c>
      <c r="H1434" s="67" t="str">
        <v>Advanced Payment</v>
      </c>
      <c r="I1434" s="67" t="str">
        <v>Cash In Advance Payment by currency</v>
      </c>
      <c r="J1434" s="67" t="str">
        <v>BSKDGNGENGR05</v>
      </c>
      <c r="K1434" s="67" t="str">
        <v>BSKDGNGENGR05</v>
      </c>
      <c r="L1434" s="68">
        <v>46026</v>
      </c>
      <c r="M1434" s="68">
        <v>46026</v>
      </c>
      <c r="N1434" s="67" t="str">
        <v>Advanced Payment Foreign</v>
      </c>
      <c r="O1434" s="67" t="str">
        <v>Advanced Payment Foreign</v>
      </c>
    </row>
    <row r="1435">
      <c r="A1435" s="71" t="str">
        <v>Blank - Needs Review</v>
      </c>
      <c r="B1435" s="67" t="str">
        <v>Cash In</v>
      </c>
      <c r="C1435" s="67" t="str">
        <v>DEMO 220-66-11 kV G Cash in EUR</v>
      </c>
      <c r="D1435" s="67" t="str">
        <v>EUR</v>
      </c>
      <c r="E1435" s="67">
        <v>86</v>
      </c>
      <c r="F1435" s="67" t="str">
        <v>ELECTRICAL WORKS / Main BOQ / Telecommunication System</v>
      </c>
      <c r="G1435" s="67" t="str">
        <v>New Router Siemens Ruggedcom RX1501</v>
      </c>
      <c r="H1435" s="67" t="str">
        <v>Site Delivery EUR</v>
      </c>
      <c r="I1435" s="67" t="str">
        <v>No confident rule match</v>
      </c>
      <c r="J1435" s="67" t="str">
        <v/>
      </c>
      <c r="K1435" s="67" t="str">
        <v/>
      </c>
      <c r="L1435" s="68" t="str">
        <v/>
      </c>
      <c r="M1435" s="68" t="str">
        <v/>
      </c>
      <c r="N1435" s="67" t="str">
        <v/>
      </c>
      <c r="O1435" s="67" t="str">
        <v/>
      </c>
    </row>
    <row r="1436">
      <c r="A1436" s="69" t="str">
        <v>Matched</v>
      </c>
      <c r="B1436" s="67" t="str">
        <v>Cash In</v>
      </c>
      <c r="C1436" s="67" t="str">
        <v>DEMO 220-66-11 kV G Cash in EUR</v>
      </c>
      <c r="D1436" s="67" t="str">
        <v>EUR</v>
      </c>
      <c r="E1436" s="67">
        <v>87</v>
      </c>
      <c r="F1436" s="67" t="str">
        <v>ELECTRICAL WORKS / Main BOQ / Telecommunication System</v>
      </c>
      <c r="G1436" s="67" t="str">
        <v>New Router Siemens Ruggedcom RX1501</v>
      </c>
      <c r="H1436" s="67" t="str">
        <v>Retention</v>
      </c>
      <c r="I1436" s="67" t="str">
        <v>Cash In completion milestone</v>
      </c>
      <c r="J1436" s="67" t="str">
        <v>BSKDGNGENGR07</v>
      </c>
      <c r="K1436" s="67" t="str">
        <v>BSKDGNGENGR07</v>
      </c>
      <c r="L1436" s="68">
        <v>46483</v>
      </c>
      <c r="M1436" s="68">
        <v>46483</v>
      </c>
      <c r="N1436" s="67" t="str">
        <v>Project Completion</v>
      </c>
      <c r="O1436" s="67" t="str">
        <v>Project Completion</v>
      </c>
    </row>
    <row r="1437">
      <c r="A1437" s="69" t="str">
        <v>Matched</v>
      </c>
      <c r="B1437" s="67" t="str">
        <v>Cash In</v>
      </c>
      <c r="C1437" s="67" t="str">
        <v>DEMO 220-66-11 kV G Cash in EUR</v>
      </c>
      <c r="D1437" s="67" t="str">
        <v>EUR</v>
      </c>
      <c r="E1437" s="67">
        <v>89</v>
      </c>
      <c r="F1437" s="67" t="str">
        <v>ELECTRICAL WORKS / Main BOQ / Telecommunication System</v>
      </c>
      <c r="G1437" s="67" t="str">
        <v>RS232 cards LM S01 at existing Siemens Ruggedcom RX1501 routers at remote sites Zahraa El Maadie  and  korimat</v>
      </c>
      <c r="H1437" s="67" t="str">
        <v>Advanced Payment</v>
      </c>
      <c r="I1437" s="67" t="str">
        <v>Cash In Advance Payment by currency</v>
      </c>
      <c r="J1437" s="67" t="str">
        <v>BSKDGNGENGR05</v>
      </c>
      <c r="K1437" s="67" t="str">
        <v>BSKDGNGENGR05</v>
      </c>
      <c r="L1437" s="68">
        <v>46026</v>
      </c>
      <c r="M1437" s="68">
        <v>46026</v>
      </c>
      <c r="N1437" s="67" t="str">
        <v>Advanced Payment Foreign</v>
      </c>
      <c r="O1437" s="67" t="str">
        <v>Advanced Payment Foreign</v>
      </c>
    </row>
    <row r="1438">
      <c r="A1438" s="71" t="str">
        <v>Blank - Needs Review</v>
      </c>
      <c r="B1438" s="67" t="str">
        <v>Cash In</v>
      </c>
      <c r="C1438" s="67" t="str">
        <v>DEMO 220-66-11 kV G Cash in EUR</v>
      </c>
      <c r="D1438" s="67" t="str">
        <v>EUR</v>
      </c>
      <c r="E1438" s="67">
        <v>90</v>
      </c>
      <c r="F1438" s="67" t="str">
        <v>ELECTRICAL WORKS / Main BOQ / Telecommunication System</v>
      </c>
      <c r="G1438" s="67" t="str">
        <v>RS232 cards LM S01 at existing Siemens Ruggedcom RX1501 routers at remote sites Zahraa El Maadie  and  korimat</v>
      </c>
      <c r="H1438" s="67" t="str">
        <v>Site Delivery EUR</v>
      </c>
      <c r="I1438" s="67" t="str">
        <v>No confident rule match</v>
      </c>
      <c r="J1438" s="67" t="str">
        <v/>
      </c>
      <c r="K1438" s="67" t="str">
        <v/>
      </c>
      <c r="L1438" s="68" t="str">
        <v/>
      </c>
      <c r="M1438" s="68" t="str">
        <v/>
      </c>
      <c r="N1438" s="67" t="str">
        <v/>
      </c>
      <c r="O1438" s="67" t="str">
        <v/>
      </c>
    </row>
    <row r="1439">
      <c r="A1439" s="69" t="str">
        <v>Matched</v>
      </c>
      <c r="B1439" s="67" t="str">
        <v>Cash In</v>
      </c>
      <c r="C1439" s="67" t="str">
        <v>DEMO 220-66-11 kV G Cash in EUR</v>
      </c>
      <c r="D1439" s="67" t="str">
        <v>EUR</v>
      </c>
      <c r="E1439" s="67">
        <v>91</v>
      </c>
      <c r="F1439" s="67" t="str">
        <v>ELECTRICAL WORKS / Main BOQ / Telecommunication System</v>
      </c>
      <c r="G1439" s="67" t="str">
        <v>RS232 cards LM S01 at existing Siemens Ruggedcom RX1501 routers at remote sites Zahraa El Maadie  and  korimat</v>
      </c>
      <c r="H1439" s="67" t="str">
        <v>Retention</v>
      </c>
      <c r="I1439" s="67" t="str">
        <v>Cash In completion milestone</v>
      </c>
      <c r="J1439" s="67" t="str">
        <v>BSKDGNGENGR07</v>
      </c>
      <c r="K1439" s="67" t="str">
        <v>BSKDGNGENGR07</v>
      </c>
      <c r="L1439" s="68">
        <v>46483</v>
      </c>
      <c r="M1439" s="68">
        <v>46483</v>
      </c>
      <c r="N1439" s="67" t="str">
        <v>Project Completion</v>
      </c>
      <c r="O1439" s="67" t="str">
        <v>Project Completion</v>
      </c>
    </row>
    <row r="1440">
      <c r="A1440" s="69" t="str">
        <v>Matched</v>
      </c>
      <c r="B1440" s="67" t="str">
        <v>Cash In</v>
      </c>
      <c r="C1440" s="67" t="str">
        <v>DEMO 220-66-11 kV G Cash in EUR</v>
      </c>
      <c r="D1440" s="67" t="str">
        <v>EUR</v>
      </c>
      <c r="E1440" s="67">
        <v>93</v>
      </c>
      <c r="F1440" s="67" t="str">
        <v>ELECTRICAL WORKS / Main BOQ / Telecommunication System</v>
      </c>
      <c r="G1440" s="67" t="str">
        <v>Main distribution frame - Digital distribution frame MDF -DDF with wall mounted cabinet at PS3 220 -66 -11 kV  Substation S -S</v>
      </c>
      <c r="H1440" s="67" t="str">
        <v>Advanced Payment</v>
      </c>
      <c r="I1440" s="67" t="str">
        <v>Cash In Advance Payment by currency</v>
      </c>
      <c r="J1440" s="67" t="str">
        <v>BSKDGNGENGR05</v>
      </c>
      <c r="K1440" s="67" t="str">
        <v>BSKDGNGENGR05</v>
      </c>
      <c r="L1440" s="68">
        <v>46026</v>
      </c>
      <c r="M1440" s="68">
        <v>46026</v>
      </c>
      <c r="N1440" s="67" t="str">
        <v>Advanced Payment Foreign</v>
      </c>
      <c r="O1440" s="67" t="str">
        <v>Advanced Payment Foreign</v>
      </c>
    </row>
    <row r="1441">
      <c r="A1441" s="71" t="str">
        <v>Blank - Needs Review</v>
      </c>
      <c r="B1441" s="67" t="str">
        <v>Cash In</v>
      </c>
      <c r="C1441" s="67" t="str">
        <v>DEMO 220-66-11 kV G Cash in EUR</v>
      </c>
      <c r="D1441" s="67" t="str">
        <v>EUR</v>
      </c>
      <c r="E1441" s="67">
        <v>94</v>
      </c>
      <c r="F1441" s="67" t="str">
        <v>ELECTRICAL WORKS / Main BOQ / Telecommunication System</v>
      </c>
      <c r="G1441" s="67" t="str">
        <v>Main distribution frame - Digital distribution frame MDF -DDF with wall mounted cabinet at PS3 220 -66 -11 kV  Substation S -S</v>
      </c>
      <c r="H1441" s="67" t="str">
        <v>Site Delivery EUR</v>
      </c>
      <c r="I1441" s="67" t="str">
        <v>No confident rule match</v>
      </c>
      <c r="J1441" s="67" t="str">
        <v/>
      </c>
      <c r="K1441" s="67" t="str">
        <v/>
      </c>
      <c r="L1441" s="68" t="str">
        <v/>
      </c>
      <c r="M1441" s="68" t="str">
        <v/>
      </c>
      <c r="N1441" s="67" t="str">
        <v/>
      </c>
      <c r="O1441" s="67" t="str">
        <v/>
      </c>
    </row>
    <row r="1442">
      <c r="A1442" s="69" t="str">
        <v>Matched</v>
      </c>
      <c r="B1442" s="67" t="str">
        <v>Cash In</v>
      </c>
      <c r="C1442" s="67" t="str">
        <v>DEMO 220-66-11 kV G Cash in EUR</v>
      </c>
      <c r="D1442" s="67" t="str">
        <v>EUR</v>
      </c>
      <c r="E1442" s="67">
        <v>95</v>
      </c>
      <c r="F1442" s="67" t="str">
        <v>ELECTRICAL WORKS / Main BOQ / Telecommunication System</v>
      </c>
      <c r="G1442" s="67" t="str">
        <v>Main distribution frame - Digital distribution frame MDF -DDF with wall mounted cabinet at PS3 220 -66 -11 kV  Substation S -S</v>
      </c>
      <c r="H1442" s="67" t="str">
        <v>Retention</v>
      </c>
      <c r="I1442" s="67" t="str">
        <v>Cash In completion milestone</v>
      </c>
      <c r="J1442" s="67" t="str">
        <v>BSKDGNGENGR07</v>
      </c>
      <c r="K1442" s="67" t="str">
        <v>BSKDGNGENGR07</v>
      </c>
      <c r="L1442" s="68">
        <v>46483</v>
      </c>
      <c r="M1442" s="68">
        <v>46483</v>
      </c>
      <c r="N1442" s="67" t="str">
        <v>Project Completion</v>
      </c>
      <c r="O1442" s="67" t="str">
        <v>Project Completion</v>
      </c>
    </row>
    <row r="1443">
      <c r="A1443" s="69" t="str">
        <v>Matched</v>
      </c>
      <c r="B1443" s="67" t="str">
        <v>Cash In</v>
      </c>
      <c r="C1443" s="67" t="str">
        <v>DEMO 220-66-11 kV G Cash in EUR</v>
      </c>
      <c r="D1443" s="67" t="str">
        <v>EUR</v>
      </c>
      <c r="E1443" s="67">
        <v>97</v>
      </c>
      <c r="F1443" s="67" t="str">
        <v>ELECTRICAL WORKS / Main BOQ / Telecommunication System</v>
      </c>
      <c r="G1443" s="67" t="str">
        <v>Miscellaneous cables, accessories, auxiliaries..etc required to complete the job.</v>
      </c>
      <c r="H1443" s="67" t="str">
        <v>Advanced Payment</v>
      </c>
      <c r="I1443" s="67" t="str">
        <v>Cash In Advance Payment by currency</v>
      </c>
      <c r="J1443" s="67" t="str">
        <v>BSKDGNGENGR05</v>
      </c>
      <c r="K1443" s="67" t="str">
        <v>BSKDGNGENGR05</v>
      </c>
      <c r="L1443" s="68">
        <v>46026</v>
      </c>
      <c r="M1443" s="68">
        <v>46026</v>
      </c>
      <c r="N1443" s="67" t="str">
        <v>Advanced Payment Foreign</v>
      </c>
      <c r="O1443" s="67" t="str">
        <v>Advanced Payment Foreign</v>
      </c>
    </row>
    <row r="1444">
      <c r="A1444" s="69" t="str">
        <v>Matched</v>
      </c>
      <c r="B1444" s="67" t="str">
        <v>Cash In</v>
      </c>
      <c r="C1444" s="67" t="str">
        <v>DEMO 220-66-11 kV G Cash in EUR</v>
      </c>
      <c r="D1444" s="67" t="str">
        <v>EUR</v>
      </c>
      <c r="E1444" s="67">
        <v>98</v>
      </c>
      <c r="F1444" s="67" t="str">
        <v>ELECTRICAL WORKS / Main BOQ / Telecommunication System</v>
      </c>
      <c r="G1444" s="67" t="str">
        <v>Miscellaneous cables, accessories, auxiliaries..etc required to complete the job.</v>
      </c>
      <c r="H1444" s="67" t="str">
        <v>Site Delivery EUR</v>
      </c>
      <c r="I1444" s="67" t="str">
        <v>Cash In delivery meaning match</v>
      </c>
      <c r="J1444" s="67" t="str">
        <v>BSPRELGENTL07</v>
      </c>
      <c r="K1444" s="67" t="str">
        <v>BSPRELGENTL07</v>
      </c>
      <c r="L1444" s="68">
        <v>46347</v>
      </c>
      <c r="M1444" s="68">
        <v>46347</v>
      </c>
      <c r="N1444" s="67" t="str">
        <v>Delivery to Site  - Complete Telecommunication System With All accessories and Spare Parts</v>
      </c>
      <c r="O1444" s="67" t="str">
        <v>Delivery to Site  - Complete Telecommunication System With All accessories and Spare Parts</v>
      </c>
    </row>
    <row r="1445">
      <c r="A1445" s="69" t="str">
        <v>Matched</v>
      </c>
      <c r="B1445" s="67" t="str">
        <v>Cash In</v>
      </c>
      <c r="C1445" s="67" t="str">
        <v>DEMO 220-66-11 kV G Cash in EUR</v>
      </c>
      <c r="D1445" s="67" t="str">
        <v>EUR</v>
      </c>
      <c r="E1445" s="67">
        <v>99</v>
      </c>
      <c r="F1445" s="67" t="str">
        <v>ELECTRICAL WORKS / Main BOQ / Telecommunication System</v>
      </c>
      <c r="G1445" s="67" t="str">
        <v>Miscellaneous cables, accessories, auxiliaries..etc required to complete the job.</v>
      </c>
      <c r="H1445" s="67" t="str">
        <v>Retention</v>
      </c>
      <c r="I1445" s="67" t="str">
        <v>Cash In completion milestone</v>
      </c>
      <c r="J1445" s="67" t="str">
        <v>BSKDGNGENGR07</v>
      </c>
      <c r="K1445" s="67" t="str">
        <v>BSKDGNGENGR07</v>
      </c>
      <c r="L1445" s="68">
        <v>46483</v>
      </c>
      <c r="M1445" s="68">
        <v>46483</v>
      </c>
      <c r="N1445" s="67" t="str">
        <v>Project Completion</v>
      </c>
      <c r="O1445" s="67" t="str">
        <v>Project Completion</v>
      </c>
    </row>
    <row r="1446">
      <c r="A1446" s="69" t="str">
        <v>Matched</v>
      </c>
      <c r="B1446" s="67" t="str">
        <v>Cash In</v>
      </c>
      <c r="C1446" s="67" t="str">
        <v>DEMO 220-66-11 kV G Cash in EUR</v>
      </c>
      <c r="D1446" s="67" t="str">
        <v>EUR</v>
      </c>
      <c r="E1446" s="67">
        <v>103</v>
      </c>
      <c r="F1446" s="67" t="str">
        <v>ELECTRICAL WORKS / Telecommunication and SCADA system / Telecommunication System</v>
      </c>
      <c r="G1446" s="67" t="str">
        <v>Line matching unit</v>
      </c>
      <c r="H1446" s="67" t="str">
        <v>Advanced Payment</v>
      </c>
      <c r="I1446" s="67" t="str">
        <v>Cash In Advance Payment by currency</v>
      </c>
      <c r="J1446" s="67" t="str">
        <v>BSKDGNGENGR05</v>
      </c>
      <c r="K1446" s="67" t="str">
        <v>BSKDGNGENGR05</v>
      </c>
      <c r="L1446" s="68">
        <v>46026</v>
      </c>
      <c r="M1446" s="68">
        <v>46026</v>
      </c>
      <c r="N1446" s="67" t="str">
        <v>Advanced Payment Foreign</v>
      </c>
      <c r="O1446" s="67" t="str">
        <v>Advanced Payment Foreign</v>
      </c>
    </row>
    <row r="1447">
      <c r="A1447" s="71" t="str">
        <v>Blank - Needs Review</v>
      </c>
      <c r="B1447" s="67" t="str">
        <v>Cash In</v>
      </c>
      <c r="C1447" s="67" t="str">
        <v>DEMO 220-66-11 kV G Cash in EUR</v>
      </c>
      <c r="D1447" s="67" t="str">
        <v>EUR</v>
      </c>
      <c r="E1447" s="67">
        <v>104</v>
      </c>
      <c r="F1447" s="67" t="str">
        <v>ELECTRICAL WORKS / Telecommunication and SCADA system / Telecommunication System</v>
      </c>
      <c r="G1447" s="67" t="str">
        <v>Line matching unit</v>
      </c>
      <c r="H1447" s="67" t="str">
        <v>Site Delivery EUR</v>
      </c>
      <c r="I1447" s="67" t="str">
        <v>No confident rule match</v>
      </c>
      <c r="J1447" s="67" t="str">
        <v/>
      </c>
      <c r="K1447" s="67" t="str">
        <v/>
      </c>
      <c r="L1447" s="68" t="str">
        <v/>
      </c>
      <c r="M1447" s="68" t="str">
        <v/>
      </c>
      <c r="N1447" s="67" t="str">
        <v/>
      </c>
      <c r="O1447" s="67" t="str">
        <v/>
      </c>
    </row>
    <row r="1448">
      <c r="A1448" s="69" t="str">
        <v>Matched</v>
      </c>
      <c r="B1448" s="67" t="str">
        <v>Cash In</v>
      </c>
      <c r="C1448" s="67" t="str">
        <v>DEMO 220-66-11 kV G Cash in EUR</v>
      </c>
      <c r="D1448" s="67" t="str">
        <v>EUR</v>
      </c>
      <c r="E1448" s="67">
        <v>105</v>
      </c>
      <c r="F1448" s="67" t="str">
        <v>ELECTRICAL WORKS / Telecommunication and SCADA system / Telecommunication System</v>
      </c>
      <c r="G1448" s="67" t="str">
        <v>Line matching unit</v>
      </c>
      <c r="H1448" s="67" t="str">
        <v>Retention</v>
      </c>
      <c r="I1448" s="67" t="str">
        <v>Cash In completion milestone</v>
      </c>
      <c r="J1448" s="67" t="str">
        <v>BSKDGNGENGR07</v>
      </c>
      <c r="K1448" s="67" t="str">
        <v>BSKDGNGENGR07</v>
      </c>
      <c r="L1448" s="68">
        <v>46483</v>
      </c>
      <c r="M1448" s="68">
        <v>46483</v>
      </c>
      <c r="N1448" s="67" t="str">
        <v>Project Completion</v>
      </c>
      <c r="O1448" s="67" t="str">
        <v>Project Completion</v>
      </c>
    </row>
    <row r="1449">
      <c r="A1449" s="69" t="str">
        <v>Matched</v>
      </c>
      <c r="B1449" s="67" t="str">
        <v>Cash In</v>
      </c>
      <c r="C1449" s="67" t="str">
        <v>DEMO 220-66-11 kV G Cash in EUR</v>
      </c>
      <c r="D1449" s="67" t="str">
        <v>EUR</v>
      </c>
      <c r="E1449" s="67">
        <v>109</v>
      </c>
      <c r="F1449" s="67" t="str">
        <v>ELECTRICAL WORKS / Spare Parts / Outdoor Equipment</v>
      </c>
      <c r="G1449" s="67" t="str">
        <v>One single phase 220 kV surge arrester</v>
      </c>
      <c r="H1449" s="67" t="str">
        <v>Advanced Payment</v>
      </c>
      <c r="I1449" s="67" t="str">
        <v>Cash In Advance Payment by currency</v>
      </c>
      <c r="J1449" s="67" t="str">
        <v>BSKDGNGENGR05</v>
      </c>
      <c r="K1449" s="67" t="str">
        <v>BSKDGNGENGR05</v>
      </c>
      <c r="L1449" s="68">
        <v>46026</v>
      </c>
      <c r="M1449" s="68">
        <v>46026</v>
      </c>
      <c r="N1449" s="67" t="str">
        <v>Advanced Payment Foreign</v>
      </c>
      <c r="O1449" s="67" t="str">
        <v>Advanced Payment Foreign</v>
      </c>
    </row>
    <row r="1450">
      <c r="A1450" s="71" t="str">
        <v>Blank - Needs Review</v>
      </c>
      <c r="B1450" s="67" t="str">
        <v>Cash In</v>
      </c>
      <c r="C1450" s="67" t="str">
        <v>DEMO 220-66-11 kV G Cash in EUR</v>
      </c>
      <c r="D1450" s="67" t="str">
        <v>EUR</v>
      </c>
      <c r="E1450" s="67">
        <v>110</v>
      </c>
      <c r="F1450" s="67" t="str">
        <v>ELECTRICAL WORKS / Spare Parts / Outdoor Equipment</v>
      </c>
      <c r="G1450" s="67" t="str">
        <v>One single phase 220 kV surge arrester</v>
      </c>
      <c r="H1450" s="67" t="str">
        <v>Site Delivery EUR</v>
      </c>
      <c r="I1450" s="67" t="str">
        <v>No confident rule match</v>
      </c>
      <c r="J1450" s="67" t="str">
        <v/>
      </c>
      <c r="K1450" s="67" t="str">
        <v/>
      </c>
      <c r="L1450" s="68" t="str">
        <v/>
      </c>
      <c r="M1450" s="68" t="str">
        <v/>
      </c>
      <c r="N1450" s="67" t="str">
        <v/>
      </c>
      <c r="O1450" s="67" t="str">
        <v/>
      </c>
    </row>
    <row r="1451">
      <c r="A1451" s="69" t="str">
        <v>Matched</v>
      </c>
      <c r="B1451" s="67" t="str">
        <v>Cash In</v>
      </c>
      <c r="C1451" s="67" t="str">
        <v>DEMO 220-66-11 kV G Cash in EUR</v>
      </c>
      <c r="D1451" s="67" t="str">
        <v>EUR</v>
      </c>
      <c r="E1451" s="67">
        <v>111</v>
      </c>
      <c r="F1451" s="67" t="str">
        <v>ELECTRICAL WORKS / Spare Parts / Outdoor Equipment</v>
      </c>
      <c r="G1451" s="67" t="str">
        <v>One single phase 220 kV surge arrester</v>
      </c>
      <c r="H1451" s="67" t="str">
        <v>Retention</v>
      </c>
      <c r="I1451" s="67" t="str">
        <v>Cash In completion milestone</v>
      </c>
      <c r="J1451" s="67" t="str">
        <v>BSKDGNGENGR07</v>
      </c>
      <c r="K1451" s="67" t="str">
        <v>BSKDGNGENGR07</v>
      </c>
      <c r="L1451" s="68">
        <v>46483</v>
      </c>
      <c r="M1451" s="68">
        <v>46483</v>
      </c>
      <c r="N1451" s="67" t="str">
        <v>Project Completion</v>
      </c>
      <c r="O1451" s="67" t="str">
        <v>Project Completion</v>
      </c>
    </row>
    <row r="1452">
      <c r="A1452" s="69" t="str">
        <v>Matched</v>
      </c>
      <c r="B1452" s="67" t="str">
        <v>Cash In</v>
      </c>
      <c r="C1452" s="67" t="str">
        <v>DEMO 220-66-11 kV G Cash in EUR</v>
      </c>
      <c r="D1452" s="67" t="str">
        <v>EUR</v>
      </c>
      <c r="E1452" s="67">
        <v>113</v>
      </c>
      <c r="F1452" s="67" t="str">
        <v>ELECTRICAL WORKS / Spare Parts / Outdoor Equipment</v>
      </c>
      <c r="G1452" s="67" t="str">
        <v>One single phase 220 kV neutral point surge arrester</v>
      </c>
      <c r="H1452" s="67" t="str">
        <v>Advanced Payment</v>
      </c>
      <c r="I1452" s="67" t="str">
        <v>Cash In Advance Payment by currency</v>
      </c>
      <c r="J1452" s="67" t="str">
        <v>BSKDGNGENGR05</v>
      </c>
      <c r="K1452" s="67" t="str">
        <v>BSKDGNGENGR05</v>
      </c>
      <c r="L1452" s="68">
        <v>46026</v>
      </c>
      <c r="M1452" s="68">
        <v>46026</v>
      </c>
      <c r="N1452" s="67" t="str">
        <v>Advanced Payment Foreign</v>
      </c>
      <c r="O1452" s="67" t="str">
        <v>Advanced Payment Foreign</v>
      </c>
    </row>
    <row r="1453">
      <c r="A1453" s="71" t="str">
        <v>Blank - Needs Review</v>
      </c>
      <c r="B1453" s="67" t="str">
        <v>Cash In</v>
      </c>
      <c r="C1453" s="67" t="str">
        <v>DEMO 220-66-11 kV G Cash in EUR</v>
      </c>
      <c r="D1453" s="67" t="str">
        <v>EUR</v>
      </c>
      <c r="E1453" s="67">
        <v>114</v>
      </c>
      <c r="F1453" s="67" t="str">
        <v>ELECTRICAL WORKS / Spare Parts / Outdoor Equipment</v>
      </c>
      <c r="G1453" s="67" t="str">
        <v>One single phase 220 kV neutral point surge arrester</v>
      </c>
      <c r="H1453" s="67" t="str">
        <v>Site Delivery EUR</v>
      </c>
      <c r="I1453" s="67" t="str">
        <v>No confident rule match</v>
      </c>
      <c r="J1453" s="67" t="str">
        <v/>
      </c>
      <c r="K1453" s="67" t="str">
        <v/>
      </c>
      <c r="L1453" s="68" t="str">
        <v/>
      </c>
      <c r="M1453" s="68" t="str">
        <v/>
      </c>
      <c r="N1453" s="67" t="str">
        <v/>
      </c>
      <c r="O1453" s="67" t="str">
        <v/>
      </c>
    </row>
    <row r="1454">
      <c r="A1454" s="69" t="str">
        <v>Matched</v>
      </c>
      <c r="B1454" s="67" t="str">
        <v>Cash In</v>
      </c>
      <c r="C1454" s="67" t="str">
        <v>DEMO 220-66-11 kV G Cash in EUR</v>
      </c>
      <c r="D1454" s="67" t="str">
        <v>EUR</v>
      </c>
      <c r="E1454" s="67">
        <v>115</v>
      </c>
      <c r="F1454" s="67" t="str">
        <v>ELECTRICAL WORKS / Spare Parts / Outdoor Equipment</v>
      </c>
      <c r="G1454" s="67" t="str">
        <v>One single phase 220 kV neutral point surge arrester</v>
      </c>
      <c r="H1454" s="67" t="str">
        <v>Retention</v>
      </c>
      <c r="I1454" s="67" t="str">
        <v>Cash In completion milestone</v>
      </c>
      <c r="J1454" s="67" t="str">
        <v>BSKDGNGENGR07</v>
      </c>
      <c r="K1454" s="67" t="str">
        <v>BSKDGNGENGR07</v>
      </c>
      <c r="L1454" s="68">
        <v>46483</v>
      </c>
      <c r="M1454" s="68">
        <v>46483</v>
      </c>
      <c r="N1454" s="67" t="str">
        <v>Project Completion</v>
      </c>
      <c r="O1454" s="67" t="str">
        <v>Project Completion</v>
      </c>
    </row>
    <row r="1455">
      <c r="A1455" s="69" t="str">
        <v>Matched</v>
      </c>
      <c r="B1455" s="67" t="str">
        <v>Cash In</v>
      </c>
      <c r="C1455" s="67" t="str">
        <v>DEMO 220-66-11 kV G Cash in EUR</v>
      </c>
      <c r="D1455" s="67" t="str">
        <v>EUR</v>
      </c>
      <c r="E1455" s="67">
        <v>117</v>
      </c>
      <c r="F1455" s="67" t="str">
        <v>ELECTRICAL WORKS / Spare Parts / Outdoor Equipment</v>
      </c>
      <c r="G1455" s="67" t="str">
        <v>One single phase 66 kV surge arrester</v>
      </c>
      <c r="H1455" s="67" t="str">
        <v>Advanced Payment</v>
      </c>
      <c r="I1455" s="67" t="str">
        <v>Cash In Advance Payment by currency</v>
      </c>
      <c r="J1455" s="67" t="str">
        <v>BSKDGNGENGR05</v>
      </c>
      <c r="K1455" s="67" t="str">
        <v>BSKDGNGENGR05</v>
      </c>
      <c r="L1455" s="68">
        <v>46026</v>
      </c>
      <c r="M1455" s="68">
        <v>46026</v>
      </c>
      <c r="N1455" s="67" t="str">
        <v>Advanced Payment Foreign</v>
      </c>
      <c r="O1455" s="67" t="str">
        <v>Advanced Payment Foreign</v>
      </c>
    </row>
    <row r="1456">
      <c r="A1456" s="71" t="str">
        <v>Blank - Needs Review</v>
      </c>
      <c r="B1456" s="67" t="str">
        <v>Cash In</v>
      </c>
      <c r="C1456" s="67" t="str">
        <v>DEMO 220-66-11 kV G Cash in EUR</v>
      </c>
      <c r="D1456" s="67" t="str">
        <v>EUR</v>
      </c>
      <c r="E1456" s="67">
        <v>118</v>
      </c>
      <c r="F1456" s="67" t="str">
        <v>ELECTRICAL WORKS / Spare Parts / Outdoor Equipment</v>
      </c>
      <c r="G1456" s="67" t="str">
        <v>One single phase 66 kV surge arrester</v>
      </c>
      <c r="H1456" s="67" t="str">
        <v>Site Delivery EUR</v>
      </c>
      <c r="I1456" s="67" t="str">
        <v>No confident rule match</v>
      </c>
      <c r="J1456" s="67" t="str">
        <v/>
      </c>
      <c r="K1456" s="67" t="str">
        <v/>
      </c>
      <c r="L1456" s="68" t="str">
        <v/>
      </c>
      <c r="M1456" s="68" t="str">
        <v/>
      </c>
      <c r="N1456" s="67" t="str">
        <v/>
      </c>
      <c r="O1456" s="67" t="str">
        <v/>
      </c>
    </row>
    <row r="1457">
      <c r="A1457" s="69" t="str">
        <v>Matched</v>
      </c>
      <c r="B1457" s="67" t="str">
        <v>Cash In</v>
      </c>
      <c r="C1457" s="67" t="str">
        <v>DEMO 220-66-11 kV G Cash in EUR</v>
      </c>
      <c r="D1457" s="67" t="str">
        <v>EUR</v>
      </c>
      <c r="E1457" s="67">
        <v>119</v>
      </c>
      <c r="F1457" s="67" t="str">
        <v>ELECTRICAL WORKS / Spare Parts / Outdoor Equipment</v>
      </c>
      <c r="G1457" s="67" t="str">
        <v>One single phase 66 kV surge arrester</v>
      </c>
      <c r="H1457" s="67" t="str">
        <v>Retention</v>
      </c>
      <c r="I1457" s="67" t="str">
        <v>Cash In completion milestone</v>
      </c>
      <c r="J1457" s="67" t="str">
        <v>BSKDGNGENGR07</v>
      </c>
      <c r="K1457" s="67" t="str">
        <v>BSKDGNGENGR07</v>
      </c>
      <c r="L1457" s="68">
        <v>46483</v>
      </c>
      <c r="M1457" s="68">
        <v>46483</v>
      </c>
      <c r="N1457" s="67" t="str">
        <v>Project Completion</v>
      </c>
      <c r="O1457" s="67" t="str">
        <v>Project Completion</v>
      </c>
    </row>
    <row r="1458">
      <c r="A1458" s="69" t="str">
        <v>Matched</v>
      </c>
      <c r="B1458" s="67" t="str">
        <v>Cash In</v>
      </c>
      <c r="C1458" s="67" t="str">
        <v>DEMO 220-66-11 kV G Cash in EUR</v>
      </c>
      <c r="D1458" s="67" t="str">
        <v>EUR</v>
      </c>
      <c r="E1458" s="67">
        <v>121</v>
      </c>
      <c r="F1458" s="67" t="str">
        <v>ELECTRICAL WORKS / Spare Parts / Outdoor Equipment</v>
      </c>
      <c r="G1458" s="67" t="str">
        <v>One single phase 66 kV neutral point surge arrester</v>
      </c>
      <c r="H1458" s="67" t="str">
        <v>Advanced Payment</v>
      </c>
      <c r="I1458" s="67" t="str">
        <v>Cash In Advance Payment by currency</v>
      </c>
      <c r="J1458" s="67" t="str">
        <v>BSKDGNGENGR05</v>
      </c>
      <c r="K1458" s="67" t="str">
        <v>BSKDGNGENGR05</v>
      </c>
      <c r="L1458" s="68">
        <v>46026</v>
      </c>
      <c r="M1458" s="68">
        <v>46026</v>
      </c>
      <c r="N1458" s="67" t="str">
        <v>Advanced Payment Foreign</v>
      </c>
      <c r="O1458" s="67" t="str">
        <v>Advanced Payment Foreign</v>
      </c>
    </row>
    <row r="1459">
      <c r="A1459" s="71" t="str">
        <v>Blank - Needs Review</v>
      </c>
      <c r="B1459" s="67" t="str">
        <v>Cash In</v>
      </c>
      <c r="C1459" s="67" t="str">
        <v>DEMO 220-66-11 kV G Cash in EUR</v>
      </c>
      <c r="D1459" s="67" t="str">
        <v>EUR</v>
      </c>
      <c r="E1459" s="67">
        <v>122</v>
      </c>
      <c r="F1459" s="67" t="str">
        <v>ELECTRICAL WORKS / Spare Parts / Outdoor Equipment</v>
      </c>
      <c r="G1459" s="67" t="str">
        <v>One single phase 66 kV neutral point surge arrester</v>
      </c>
      <c r="H1459" s="67" t="str">
        <v>Site Delivery EUR</v>
      </c>
      <c r="I1459" s="67" t="str">
        <v>No confident rule match</v>
      </c>
      <c r="J1459" s="67" t="str">
        <v/>
      </c>
      <c r="K1459" s="67" t="str">
        <v/>
      </c>
      <c r="L1459" s="68" t="str">
        <v/>
      </c>
      <c r="M1459" s="68" t="str">
        <v/>
      </c>
      <c r="N1459" s="67" t="str">
        <v/>
      </c>
      <c r="O1459" s="67" t="str">
        <v/>
      </c>
    </row>
    <row r="1460">
      <c r="A1460" s="69" t="str">
        <v>Matched</v>
      </c>
      <c r="B1460" s="67" t="str">
        <v>Cash In</v>
      </c>
      <c r="C1460" s="67" t="str">
        <v>DEMO 220-66-11 kV G Cash in EUR</v>
      </c>
      <c r="D1460" s="67" t="str">
        <v>EUR</v>
      </c>
      <c r="E1460" s="67">
        <v>123</v>
      </c>
      <c r="F1460" s="67" t="str">
        <v>ELECTRICAL WORKS / Spare Parts / Outdoor Equipment</v>
      </c>
      <c r="G1460" s="67" t="str">
        <v>One single phase 66 kV neutral point surge arrester</v>
      </c>
      <c r="H1460" s="67" t="str">
        <v>Retention</v>
      </c>
      <c r="I1460" s="67" t="str">
        <v>Cash In completion milestone</v>
      </c>
      <c r="J1460" s="67" t="str">
        <v>BSKDGNGENGR07</v>
      </c>
      <c r="K1460" s="67" t="str">
        <v>BSKDGNGENGR07</v>
      </c>
      <c r="L1460" s="68">
        <v>46483</v>
      </c>
      <c r="M1460" s="68">
        <v>46483</v>
      </c>
      <c r="N1460" s="67" t="str">
        <v>Project Completion</v>
      </c>
      <c r="O1460" s="67" t="str">
        <v>Project Completion</v>
      </c>
    </row>
    <row r="1461">
      <c r="A1461" s="69" t="str">
        <v>Matched</v>
      </c>
      <c r="B1461" s="67" t="str">
        <v>Cash In</v>
      </c>
      <c r="C1461" s="67" t="str">
        <v>DEMO 220-66-11 kV G Cash in EUR</v>
      </c>
      <c r="D1461" s="67" t="str">
        <v>EUR</v>
      </c>
      <c r="E1461" s="67">
        <v>125</v>
      </c>
      <c r="F1461" s="67" t="str">
        <v>ELECTRICAL WORKS / Spare Parts / Outdoor Equipment</v>
      </c>
      <c r="G1461" s="67" t="str">
        <v>One single phase 11 kV surge arrester</v>
      </c>
      <c r="H1461" s="67" t="str">
        <v>Advanced Payment</v>
      </c>
      <c r="I1461" s="67" t="str">
        <v>Cash In Advance Payment by currency</v>
      </c>
      <c r="J1461" s="67" t="str">
        <v>BSKDGNGENGR05</v>
      </c>
      <c r="K1461" s="67" t="str">
        <v>BSKDGNGENGR05</v>
      </c>
      <c r="L1461" s="68">
        <v>46026</v>
      </c>
      <c r="M1461" s="68">
        <v>46026</v>
      </c>
      <c r="N1461" s="67" t="str">
        <v>Advanced Payment Foreign</v>
      </c>
      <c r="O1461" s="67" t="str">
        <v>Advanced Payment Foreign</v>
      </c>
    </row>
    <row r="1462">
      <c r="A1462" s="71" t="str">
        <v>Blank - Needs Review</v>
      </c>
      <c r="B1462" s="67" t="str">
        <v>Cash In</v>
      </c>
      <c r="C1462" s="67" t="str">
        <v>DEMO 220-66-11 kV G Cash in EUR</v>
      </c>
      <c r="D1462" s="67" t="str">
        <v>EUR</v>
      </c>
      <c r="E1462" s="67">
        <v>126</v>
      </c>
      <c r="F1462" s="67" t="str">
        <v>ELECTRICAL WORKS / Spare Parts / Outdoor Equipment</v>
      </c>
      <c r="G1462" s="67" t="str">
        <v>One single phase 11 kV surge arrester</v>
      </c>
      <c r="H1462" s="67" t="str">
        <v>Site Delivery EUR</v>
      </c>
      <c r="I1462" s="67" t="str">
        <v>No confident rule match</v>
      </c>
      <c r="J1462" s="67" t="str">
        <v/>
      </c>
      <c r="K1462" s="67" t="str">
        <v/>
      </c>
      <c r="L1462" s="68" t="str">
        <v/>
      </c>
      <c r="M1462" s="68" t="str">
        <v/>
      </c>
      <c r="N1462" s="67" t="str">
        <v/>
      </c>
      <c r="O1462" s="67" t="str">
        <v/>
      </c>
    </row>
    <row r="1463">
      <c r="A1463" s="69" t="str">
        <v>Matched</v>
      </c>
      <c r="B1463" s="67" t="str">
        <v>Cash In</v>
      </c>
      <c r="C1463" s="67" t="str">
        <v>DEMO 220-66-11 kV G Cash in EUR</v>
      </c>
      <c r="D1463" s="67" t="str">
        <v>EUR</v>
      </c>
      <c r="E1463" s="67">
        <v>127</v>
      </c>
      <c r="F1463" s="67" t="str">
        <v>ELECTRICAL WORKS / Spare Parts / Outdoor Equipment</v>
      </c>
      <c r="G1463" s="67" t="str">
        <v>One single phase 11 kV surge arrester</v>
      </c>
      <c r="H1463" s="67" t="str">
        <v>Retention</v>
      </c>
      <c r="I1463" s="67" t="str">
        <v>Cash In completion milestone</v>
      </c>
      <c r="J1463" s="67" t="str">
        <v>BSKDGNGENGR07</v>
      </c>
      <c r="K1463" s="67" t="str">
        <v>BSKDGNGENGR07</v>
      </c>
      <c r="L1463" s="68">
        <v>46483</v>
      </c>
      <c r="M1463" s="68">
        <v>46483</v>
      </c>
      <c r="N1463" s="67" t="str">
        <v>Project Completion</v>
      </c>
      <c r="O1463" s="67" t="str">
        <v>Project Completion</v>
      </c>
    </row>
    <row r="1464">
      <c r="A1464" s="69" t="str">
        <v>Matched</v>
      </c>
      <c r="B1464" s="67" t="str">
        <v>Cash In</v>
      </c>
      <c r="C1464" s="67" t="str">
        <v>DEMO 220-66-11 kV G Cash in EUR</v>
      </c>
      <c r="D1464" s="67" t="str">
        <v>EUR</v>
      </c>
      <c r="E1464" s="67">
        <v>130</v>
      </c>
      <c r="F1464" s="67" t="str">
        <v>ELECTRICAL WORKS / Spare Parts / Telecommunication system</v>
      </c>
      <c r="G1464" s="67" t="str">
        <v xml:space="preserve">A set of 10  Percent of each supplied module </v>
      </c>
      <c r="H1464" s="67" t="str">
        <v>Advanced Payment</v>
      </c>
      <c r="I1464" s="67" t="str">
        <v>Cash In Advance Payment by currency</v>
      </c>
      <c r="J1464" s="67" t="str">
        <v>BSKDGNGENGR05</v>
      </c>
      <c r="K1464" s="67" t="str">
        <v>BSKDGNGENGR05</v>
      </c>
      <c r="L1464" s="68">
        <v>46026</v>
      </c>
      <c r="M1464" s="68">
        <v>46026</v>
      </c>
      <c r="N1464" s="67" t="str">
        <v>Advanced Payment Foreign</v>
      </c>
      <c r="O1464" s="67" t="str">
        <v>Advanced Payment Foreign</v>
      </c>
    </row>
    <row r="1465">
      <c r="A1465" s="69" t="str">
        <v>Matched</v>
      </c>
      <c r="B1465" s="67" t="str">
        <v>Cash In</v>
      </c>
      <c r="C1465" s="67" t="str">
        <v>DEMO 220-66-11 kV G Cash in EUR</v>
      </c>
      <c r="D1465" s="67" t="str">
        <v>EUR</v>
      </c>
      <c r="E1465" s="67">
        <v>131</v>
      </c>
      <c r="F1465" s="67" t="str">
        <v>ELECTRICAL WORKS / Spare Parts / Telecommunication system</v>
      </c>
      <c r="G1465" s="67" t="str">
        <v xml:space="preserve">A set of 10  Percent of each supplied module </v>
      </c>
      <c r="H1465" s="67" t="str">
        <v>Site Delivery EUR</v>
      </c>
      <c r="I1465" s="67" t="str">
        <v>Cash In delivery meaning match</v>
      </c>
      <c r="J1465" s="67" t="str">
        <v>BSPRELGENTL07</v>
      </c>
      <c r="K1465" s="67" t="str">
        <v>BSPRELGENTL07</v>
      </c>
      <c r="L1465" s="68">
        <v>46347</v>
      </c>
      <c r="M1465" s="68">
        <v>46347</v>
      </c>
      <c r="N1465" s="67" t="str">
        <v>Delivery to Site  - Complete Telecommunication System With All accessories and Spare Parts</v>
      </c>
      <c r="O1465" s="67" t="str">
        <v>Delivery to Site  - Complete Telecommunication System With All accessories and Spare Parts</v>
      </c>
    </row>
    <row r="1466">
      <c r="A1466" s="69" t="str">
        <v>Matched</v>
      </c>
      <c r="B1466" s="67" t="str">
        <v>Cash In</v>
      </c>
      <c r="C1466" s="67" t="str">
        <v>DEMO 220-66-11 kV G Cash in EUR</v>
      </c>
      <c r="D1466" s="67" t="str">
        <v>EUR</v>
      </c>
      <c r="E1466" s="67">
        <v>132</v>
      </c>
      <c r="F1466" s="67" t="str">
        <v>ELECTRICAL WORKS / Spare Parts / Telecommunication system</v>
      </c>
      <c r="G1466" s="67" t="str">
        <v xml:space="preserve">A set of 10  Percent of each supplied module </v>
      </c>
      <c r="H1466" s="67" t="str">
        <v>Retention</v>
      </c>
      <c r="I1466" s="67" t="str">
        <v>Cash In completion milestone</v>
      </c>
      <c r="J1466" s="67" t="str">
        <v>BSKDGNGENGR07</v>
      </c>
      <c r="K1466" s="67" t="str">
        <v>BSKDGNGENGR07</v>
      </c>
      <c r="L1466" s="68">
        <v>46483</v>
      </c>
      <c r="M1466" s="68">
        <v>46483</v>
      </c>
      <c r="N1466" s="67" t="str">
        <v>Project Completion</v>
      </c>
      <c r="O1466" s="67" t="str">
        <v>Project Completion</v>
      </c>
    </row>
    <row r="1467">
      <c r="A1467" s="69" t="str">
        <v>Matched</v>
      </c>
      <c r="B1467" s="67" t="str">
        <v>Cash In</v>
      </c>
      <c r="C1467" s="67" t="str">
        <v>DEMO 220-66-11 kV G Cash in EUR</v>
      </c>
      <c r="D1467" s="67" t="str">
        <v>EUR</v>
      </c>
      <c r="E1467" s="67">
        <v>134</v>
      </c>
      <c r="F1467" s="67" t="str">
        <v>ELECTRICAL WORKS / Spare Parts / Telecommunication system</v>
      </c>
      <c r="G1467" s="67" t="str">
        <v>One set of all special cables and sockets connectors, adapters, etc should be included in the spare parts list.</v>
      </c>
      <c r="H1467" s="67" t="str">
        <v>Advanced Payment</v>
      </c>
      <c r="I1467" s="67" t="str">
        <v>Cash In Advance Payment by currency</v>
      </c>
      <c r="J1467" s="67" t="str">
        <v>BSKDGNGENGR05</v>
      </c>
      <c r="K1467" s="67" t="str">
        <v>BSKDGNGENGR05</v>
      </c>
      <c r="L1467" s="68">
        <v>46026</v>
      </c>
      <c r="M1467" s="68">
        <v>46026</v>
      </c>
      <c r="N1467" s="67" t="str">
        <v>Advanced Payment Foreign</v>
      </c>
      <c r="O1467" s="67" t="str">
        <v>Advanced Payment Foreign</v>
      </c>
    </row>
    <row r="1468">
      <c r="A1468" s="69" t="str">
        <v>Matched</v>
      </c>
      <c r="B1468" s="67" t="str">
        <v>Cash In</v>
      </c>
      <c r="C1468" s="67" t="str">
        <v>DEMO 220-66-11 kV G Cash in EUR</v>
      </c>
      <c r="D1468" s="67" t="str">
        <v>EUR</v>
      </c>
      <c r="E1468" s="67">
        <v>135</v>
      </c>
      <c r="F1468" s="67" t="str">
        <v>ELECTRICAL WORKS / Spare Parts / Telecommunication system</v>
      </c>
      <c r="G1468" s="67" t="str">
        <v>One set of all special cables and sockets connectors, adapters, etc should be included in the spare parts list.</v>
      </c>
      <c r="H1468" s="67" t="str">
        <v>Site Delivery EUR</v>
      </c>
      <c r="I1468" s="67" t="str">
        <v>Cash In delivery meaning match</v>
      </c>
      <c r="J1468" s="67" t="str">
        <v>BSPRELGENTL07</v>
      </c>
      <c r="K1468" s="67" t="str">
        <v>BSPRELGENTL07</v>
      </c>
      <c r="L1468" s="68">
        <v>46347</v>
      </c>
      <c r="M1468" s="68">
        <v>46347</v>
      </c>
      <c r="N1468" s="67" t="str">
        <v>Delivery to Site  - Complete Telecommunication System With All accessories and Spare Parts</v>
      </c>
      <c r="O1468" s="67" t="str">
        <v>Delivery to Site  - Complete Telecommunication System With All accessories and Spare Parts</v>
      </c>
    </row>
    <row r="1469">
      <c r="A1469" s="69" t="str">
        <v>Matched</v>
      </c>
      <c r="B1469" s="67" t="str">
        <v>Cash In</v>
      </c>
      <c r="C1469" s="67" t="str">
        <v>DEMO 220-66-11 kV G Cash in EUR</v>
      </c>
      <c r="D1469" s="67" t="str">
        <v>EUR</v>
      </c>
      <c r="E1469" s="67">
        <v>136</v>
      </c>
      <c r="F1469" s="67" t="str">
        <v>ELECTRICAL WORKS / Spare Parts / Telecommunication system</v>
      </c>
      <c r="G1469" s="67" t="str">
        <v>One set of all special cables and sockets connectors, adapters, etc should be included in the spare parts list.</v>
      </c>
      <c r="H1469" s="67" t="str">
        <v>Retention</v>
      </c>
      <c r="I1469" s="67" t="str">
        <v>Cash In completion milestone</v>
      </c>
      <c r="J1469" s="67" t="str">
        <v>BSKDGNGENGR07</v>
      </c>
      <c r="K1469" s="67" t="str">
        <v>BSKDGNGENGR07</v>
      </c>
      <c r="L1469" s="68">
        <v>46483</v>
      </c>
      <c r="M1469" s="68">
        <v>46483</v>
      </c>
      <c r="N1469" s="67" t="str">
        <v>Project Completion</v>
      </c>
      <c r="O1469" s="67" t="str">
        <v>Project Completion</v>
      </c>
    </row>
    <row r="1470">
      <c r="A1470" s="69" t="str">
        <v>Matched</v>
      </c>
      <c r="B1470" s="67" t="str">
        <v>Cash In</v>
      </c>
      <c r="C1470" s="67" t="str">
        <v>DEMO 220-66-11 kV G Cash in EUR</v>
      </c>
      <c r="D1470" s="67" t="str">
        <v>EUR</v>
      </c>
      <c r="E1470" s="67">
        <v>138</v>
      </c>
      <c r="F1470" s="67" t="str">
        <v>ELECTRICAL WORKS / Spare Parts / Telecommunication system</v>
      </c>
      <c r="G1470" s="67" t="str">
        <v>Consumable spares, i.e. lamps, fuses, …etc., should be supplied by the contractor. It should cover 30 Percent of all types mentioned.</v>
      </c>
      <c r="H1470" s="67" t="str">
        <v>Advanced Payment</v>
      </c>
      <c r="I1470" s="67" t="str">
        <v>Cash In Advance Payment by currency</v>
      </c>
      <c r="J1470" s="67" t="str">
        <v>BSKDGNGENGR05</v>
      </c>
      <c r="K1470" s="67" t="str">
        <v>BSKDGNGENGR05</v>
      </c>
      <c r="L1470" s="68">
        <v>46026</v>
      </c>
      <c r="M1470" s="68">
        <v>46026</v>
      </c>
      <c r="N1470" s="67" t="str">
        <v>Advanced Payment Foreign</v>
      </c>
      <c r="O1470" s="67" t="str">
        <v>Advanced Payment Foreign</v>
      </c>
    </row>
    <row r="1471">
      <c r="A1471" s="69" t="str">
        <v>Matched</v>
      </c>
      <c r="B1471" s="67" t="str">
        <v>Cash In</v>
      </c>
      <c r="C1471" s="67" t="str">
        <v>DEMO 220-66-11 kV G Cash in EUR</v>
      </c>
      <c r="D1471" s="67" t="str">
        <v>EUR</v>
      </c>
      <c r="E1471" s="67">
        <v>139</v>
      </c>
      <c r="F1471" s="67" t="str">
        <v>ELECTRICAL WORKS / Spare Parts / Telecommunication system</v>
      </c>
      <c r="G1471" s="67" t="str">
        <v>Consumable spares, i.e. lamps, fuses, …etc., should be supplied by the contractor. It should cover 30 Percent of all types mentioned.</v>
      </c>
      <c r="H1471" s="67" t="str">
        <v>Site Delivery EUR</v>
      </c>
      <c r="I1471" s="67" t="str">
        <v>Cash In delivery meaning match</v>
      </c>
      <c r="J1471" s="67" t="str">
        <v>BSPRELGENTL07</v>
      </c>
      <c r="K1471" s="67" t="str">
        <v>BSPRELGENTL07</v>
      </c>
      <c r="L1471" s="68">
        <v>46347</v>
      </c>
      <c r="M1471" s="68">
        <v>46347</v>
      </c>
      <c r="N1471" s="67" t="str">
        <v>Delivery to Site  - Complete Telecommunication System With All accessories and Spare Parts</v>
      </c>
      <c r="O1471" s="67" t="str">
        <v>Delivery to Site  - Complete Telecommunication System With All accessories and Spare Parts</v>
      </c>
    </row>
    <row r="1472">
      <c r="A1472" s="69" t="str">
        <v>Matched</v>
      </c>
      <c r="B1472" s="67" t="str">
        <v>Cash In</v>
      </c>
      <c r="C1472" s="67" t="str">
        <v>DEMO 220-66-11 kV G Cash in EUR</v>
      </c>
      <c r="D1472" s="67" t="str">
        <v>EUR</v>
      </c>
      <c r="E1472" s="67">
        <v>140</v>
      </c>
      <c r="F1472" s="67" t="str">
        <v>ELECTRICAL WORKS / Spare Parts / Telecommunication system</v>
      </c>
      <c r="G1472" s="67" t="str">
        <v>Consumable spares, i.e. lamps, fuses, …etc., should be supplied by the contractor. It should cover 30 Percent of all types mentioned.</v>
      </c>
      <c r="H1472" s="67" t="str">
        <v>Retention</v>
      </c>
      <c r="I1472" s="67" t="str">
        <v>Cash In completion milestone</v>
      </c>
      <c r="J1472" s="67" t="str">
        <v>BSKDGNGENGR07</v>
      </c>
      <c r="K1472" s="67" t="str">
        <v>BSKDGNGENGR07</v>
      </c>
      <c r="L1472" s="68">
        <v>46483</v>
      </c>
      <c r="M1472" s="68">
        <v>46483</v>
      </c>
      <c r="N1472" s="67" t="str">
        <v>Project Completion</v>
      </c>
      <c r="O1472" s="67" t="str">
        <v>Project Completion</v>
      </c>
    </row>
    <row r="1473" xml:space="preserve">
      <c r="A1473" s="69" t="str">
        <v>Matched</v>
      </c>
      <c r="B1473" s="67" t="str">
        <v>Cash In</v>
      </c>
      <c r="C1473" s="67" t="str">
        <v>DEMO 220-66-11 kV G Cash in EUR</v>
      </c>
      <c r="D1473" s="67" t="str">
        <v>EUR</v>
      </c>
      <c r="E1473" s="67">
        <v>144</v>
      </c>
      <c r="F1473" s="67" t="str">
        <v>ELECTRICAL WORKS / Special Tools / Special Tools</v>
      </c>
      <c r="G1473" s="67" t="str" xml:space="preserve">
        <v xml:space="preserve">12000 L/Hour oil purification plant, complete with hoses,_x000d_
filters, receivers, paper, vacuum system, etc.</v>
      </c>
      <c r="H1473" s="67" t="str">
        <v>Advanced Payment</v>
      </c>
      <c r="I1473" s="67" t="str">
        <v>Cash In Advance Payment by currency</v>
      </c>
      <c r="J1473" s="67" t="str">
        <v>BSKDGNGENGR05</v>
      </c>
      <c r="K1473" s="67" t="str">
        <v>BSKDGNGENGR05</v>
      </c>
      <c r="L1473" s="68">
        <v>46026</v>
      </c>
      <c r="M1473" s="68">
        <v>46026</v>
      </c>
      <c r="N1473" s="67" t="str">
        <v>Advanced Payment Foreign</v>
      </c>
      <c r="O1473" s="67" t="str">
        <v>Advanced Payment Foreign</v>
      </c>
    </row>
    <row r="1474" xml:space="preserve">
      <c r="A1474" s="71" t="str">
        <v>Blank - Needs Review</v>
      </c>
      <c r="B1474" s="67" t="str">
        <v>Cash In</v>
      </c>
      <c r="C1474" s="67" t="str">
        <v>DEMO 220-66-11 kV G Cash in EUR</v>
      </c>
      <c r="D1474" s="67" t="str">
        <v>EUR</v>
      </c>
      <c r="E1474" s="67">
        <v>145</v>
      </c>
      <c r="F1474" s="67" t="str">
        <v>ELECTRICAL WORKS / Special Tools / Special Tools</v>
      </c>
      <c r="G1474" s="67" t="str" xml:space="preserve">
        <v xml:space="preserve">12000 L/Hour oil purification plant, complete with hoses,_x000d_
filters, receivers, paper, vacuum system, etc.</v>
      </c>
      <c r="H1474" s="67" t="str">
        <v>Site Delivery EUR</v>
      </c>
      <c r="I1474" s="67" t="str">
        <v>No confident rule match</v>
      </c>
      <c r="J1474" s="67" t="str">
        <v/>
      </c>
      <c r="K1474" s="67" t="str">
        <v/>
      </c>
      <c r="L1474" s="68" t="str">
        <v/>
      </c>
      <c r="M1474" s="68" t="str">
        <v/>
      </c>
      <c r="N1474" s="67" t="str">
        <v/>
      </c>
      <c r="O1474" s="67" t="str">
        <v/>
      </c>
    </row>
    <row r="1475" xml:space="preserve">
      <c r="A1475" s="69" t="str">
        <v>Matched</v>
      </c>
      <c r="B1475" s="67" t="str">
        <v>Cash In</v>
      </c>
      <c r="C1475" s="67" t="str">
        <v>DEMO 220-66-11 kV G Cash in EUR</v>
      </c>
      <c r="D1475" s="67" t="str">
        <v>EUR</v>
      </c>
      <c r="E1475" s="67">
        <v>146</v>
      </c>
      <c r="F1475" s="67" t="str">
        <v>ELECTRICAL WORKS / Special Tools / Special Tools</v>
      </c>
      <c r="G1475" s="67" t="str" xml:space="preserve">
        <v xml:space="preserve">12000 L/Hour oil purification plant, complete with hoses,_x000d_
filters, receivers, paper, vacuum system, etc.</v>
      </c>
      <c r="H1475" s="67" t="str">
        <v>Retention</v>
      </c>
      <c r="I1475" s="67" t="str">
        <v>Cash In completion milestone</v>
      </c>
      <c r="J1475" s="67" t="str">
        <v>BSKDGNGENGR07</v>
      </c>
      <c r="K1475" s="67" t="str">
        <v>BSKDGNGENGR07</v>
      </c>
      <c r="L1475" s="68">
        <v>46483</v>
      </c>
      <c r="M1475" s="68">
        <v>46483</v>
      </c>
      <c r="N1475" s="67" t="str">
        <v>Project Completion</v>
      </c>
      <c r="O1475" s="67" t="str">
        <v>Project Completion</v>
      </c>
    </row>
    <row r="1476">
      <c r="A1476" s="69" t="str">
        <v>Matched</v>
      </c>
      <c r="B1476" s="67" t="str">
        <v>Cash In</v>
      </c>
      <c r="C1476" s="67" t="str">
        <v>DEMO 220-66-11 kV G Cash in EUR</v>
      </c>
      <c r="D1476" s="67" t="str">
        <v>EUR</v>
      </c>
      <c r="E1476" s="67">
        <v>150</v>
      </c>
      <c r="F1476" s="67" t="str">
        <v>ELECTRICAL WORKS / Testing Equipment / Testing Equipment</v>
      </c>
      <c r="G1476" s="67" t="str">
        <v>Portable set complete with all accessories of ultrasonic equipment for detecting, measuring and locating of partial discharges at high voltage switchgear and equipment as specified.</v>
      </c>
      <c r="H1476" s="67" t="str">
        <v>Advanced Payment</v>
      </c>
      <c r="I1476" s="67" t="str">
        <v>Cash In Advance Payment by currency</v>
      </c>
      <c r="J1476" s="67" t="str">
        <v>BSKDGNGENGR05</v>
      </c>
      <c r="K1476" s="67" t="str">
        <v>BSKDGNGENGR05</v>
      </c>
      <c r="L1476" s="68">
        <v>46026</v>
      </c>
      <c r="M1476" s="68">
        <v>46026</v>
      </c>
      <c r="N1476" s="67" t="str">
        <v>Advanced Payment Foreign</v>
      </c>
      <c r="O1476" s="67" t="str">
        <v>Advanced Payment Foreign</v>
      </c>
    </row>
    <row r="1477">
      <c r="A1477" s="69" t="str">
        <v>Matched</v>
      </c>
      <c r="B1477" s="67" t="str">
        <v>Cash In</v>
      </c>
      <c r="C1477" s="67" t="str">
        <v>DEMO 220-66-11 kV G Cash in EUR</v>
      </c>
      <c r="D1477" s="67" t="str">
        <v>EUR</v>
      </c>
      <c r="E1477" s="67">
        <v>151</v>
      </c>
      <c r="F1477" s="67" t="str">
        <v>ELECTRICAL WORKS / Testing Equipment / Testing Equipment</v>
      </c>
      <c r="G1477" s="67" t="str">
        <v>Portable set complete with all accessories of ultrasonic equipment for detecting, measuring and locating of partial discharges at high voltage switchgear and equipment as specified.</v>
      </c>
      <c r="H1477" s="67" t="str">
        <v>Site Delivery EUR</v>
      </c>
      <c r="I1477" s="67" t="str">
        <v>Cash In delivery meaning match</v>
      </c>
      <c r="J1477" s="67" t="str">
        <v>BSPRELGENTL07</v>
      </c>
      <c r="K1477" s="67" t="str">
        <v>BSPRELGENTL07</v>
      </c>
      <c r="L1477" s="68">
        <v>46347</v>
      </c>
      <c r="M1477" s="68">
        <v>46347</v>
      </c>
      <c r="N1477" s="67" t="str">
        <v>Delivery to Site  - Complete Telecommunication System With All accessories and Spare Parts</v>
      </c>
      <c r="O1477" s="67" t="str">
        <v>Delivery to Site  - Complete Telecommunication System With All accessories and Spare Parts</v>
      </c>
    </row>
    <row r="1478">
      <c r="A1478" s="69" t="str">
        <v>Matched</v>
      </c>
      <c r="B1478" s="67" t="str">
        <v>Cash In</v>
      </c>
      <c r="C1478" s="67" t="str">
        <v>DEMO 220-66-11 kV G Cash in EUR</v>
      </c>
      <c r="D1478" s="67" t="str">
        <v>EUR</v>
      </c>
      <c r="E1478" s="67">
        <v>152</v>
      </c>
      <c r="F1478" s="67" t="str">
        <v>ELECTRICAL WORKS / Testing Equipment / Testing Equipment</v>
      </c>
      <c r="G1478" s="67" t="str">
        <v>Portable set complete with all accessories of ultrasonic equipment for detecting, measuring and locating of partial discharges at high voltage switchgear and equipment as specified.</v>
      </c>
      <c r="H1478" s="67" t="str">
        <v>Retention</v>
      </c>
      <c r="I1478" s="67" t="str">
        <v>Cash In completion milestone</v>
      </c>
      <c r="J1478" s="67" t="str">
        <v>BSKDGNGENGR07</v>
      </c>
      <c r="K1478" s="67" t="str">
        <v>BSKDGNGENGR07</v>
      </c>
      <c r="L1478" s="68">
        <v>46483</v>
      </c>
      <c r="M1478" s="68">
        <v>46483</v>
      </c>
      <c r="N1478" s="67" t="str">
        <v>Project Completion</v>
      </c>
      <c r="O1478" s="67" t="str">
        <v>Project Completion</v>
      </c>
    </row>
    <row r="1479">
      <c r="A1479" s="69" t="str">
        <v>Matched</v>
      </c>
      <c r="B1479" s="67" t="str">
        <v>Cash Out</v>
      </c>
      <c r="C1479" s="67" t="str">
        <v>DEMO 220-66-11 kV Cash out EUR</v>
      </c>
      <c r="D1479" s="67" t="str">
        <v>EUR</v>
      </c>
      <c r="E1479" s="67">
        <v>6</v>
      </c>
      <c r="F1479" s="67" t="str">
        <v>Material Supply / 5.2.1 / MATERIAL</v>
      </c>
      <c r="G1479" s="67" t="str">
        <v>Supply Single phase AIS 214 kV, 10kJ/</v>
      </c>
      <c r="H1479" s="67" t="str">
        <v>Advanced Payment PO EUR</v>
      </c>
      <c r="I1479" s="67" t="str">
        <v>Cash Out advance to PO issuance</v>
      </c>
      <c r="J1479" s="67" t="str">
        <v>BSPRELGENNR02</v>
      </c>
      <c r="K1479" s="67" t="str">
        <v>BSPRELGENNR02</v>
      </c>
      <c r="L1479" s="68">
        <v>46132</v>
      </c>
      <c r="M1479" s="68">
        <v>46132</v>
      </c>
      <c r="N1479" s="67" t="str">
        <v>PO Issuance  - Single phase Earthing resistor,20 Ohm</v>
      </c>
      <c r="O1479" s="67" t="str">
        <v>PO Issuance  - Single phase Earthing resistor,20 Ohm</v>
      </c>
    </row>
    <row r="1480">
      <c r="A1480" s="69" t="str">
        <v>Matched</v>
      </c>
      <c r="B1480" s="67" t="str">
        <v>Cash Out</v>
      </c>
      <c r="C1480" s="67" t="str">
        <v>DEMO 220-66-11 kV Cash out EUR</v>
      </c>
      <c r="D1480" s="67" t="str">
        <v>EUR</v>
      </c>
      <c r="E1480" s="67">
        <v>7</v>
      </c>
      <c r="F1480" s="67" t="str">
        <v>Material Supply / 5.2.1 / MATERIAL</v>
      </c>
      <c r="G1480" s="67" t="str">
        <v>Supply Single phase AIS 214 kV, 10kJ/</v>
      </c>
      <c r="H1480" s="67" t="str">
        <v>Shipping MAT EUR</v>
      </c>
      <c r="I1480" s="67" t="str">
        <v>Cash Out shipping meaning match</v>
      </c>
      <c r="J1480" s="67" t="str">
        <v>BSPRELGENT725</v>
      </c>
      <c r="K1480" s="67" t="str">
        <v>BSPRELGENT725</v>
      </c>
      <c r="L1480" s="68">
        <v>46216</v>
      </c>
      <c r="M1480" s="68">
        <v>46216</v>
      </c>
      <c r="N1480" s="67" t="str">
        <v>Shipping - Three phase transformer 175 MVA with all accessories.</v>
      </c>
      <c r="O1480" s="67" t="str">
        <v>Shipping - Three phase transformer 175 MVA with all accessories.</v>
      </c>
    </row>
    <row r="1481">
      <c r="A1481" s="69" t="str">
        <v>Matched</v>
      </c>
      <c r="B1481" s="67" t="str">
        <v>Cash Out</v>
      </c>
      <c r="C1481" s="67" t="str">
        <v>DEMO 220-66-11 kV Cash out EUR</v>
      </c>
      <c r="D1481" s="67" t="str">
        <v>EUR</v>
      </c>
      <c r="E1481" s="67">
        <v>8</v>
      </c>
      <c r="F1481" s="67" t="str">
        <v>Material Supply / 5.2.1 / MATERIAL</v>
      </c>
      <c r="G1481" s="67" t="str">
        <v>Supply Single phase AIS 214 kV, 10kJ/</v>
      </c>
      <c r="H1481" s="67" t="str">
        <v>Delivery MAT EUR</v>
      </c>
      <c r="I1481" s="67" t="str">
        <v>Cash Out delivery meaning match</v>
      </c>
      <c r="J1481" s="67" t="str">
        <v>BSPRELGENNR05</v>
      </c>
      <c r="K1481" s="67" t="str">
        <v>BSPRELGENNR05</v>
      </c>
      <c r="L1481" s="68">
        <v>46231</v>
      </c>
      <c r="M1481" s="68">
        <v>46231</v>
      </c>
      <c r="N1481" s="67" t="str">
        <v>Delivery to Site  - Single phase Earthing resistor,20 Ohm</v>
      </c>
      <c r="O1481" s="67" t="str">
        <v>Delivery to Site  - Single phase Earthing resistor,20 Ohm</v>
      </c>
    </row>
    <row r="1482">
      <c r="A1482" s="69" t="str">
        <v>Matched</v>
      </c>
      <c r="B1482" s="67" t="str">
        <v>Cash Out</v>
      </c>
      <c r="C1482" s="67" t="str">
        <v>DEMO 220-66-11 kV Cash out EUR</v>
      </c>
      <c r="D1482" s="67" t="str">
        <v>EUR</v>
      </c>
      <c r="E1482" s="67">
        <v>9</v>
      </c>
      <c r="F1482" s="67" t="str">
        <v>Material Supply / 5.2.1 / MATERIAL</v>
      </c>
      <c r="G1482" s="67" t="str">
        <v>Supply Single phase AIS 214 kV, 10kJ/</v>
      </c>
      <c r="H1482" s="67" t="str">
        <v>CCC</v>
      </c>
      <c r="I1482" s="67" t="str">
        <v>Cash Out completion milestone</v>
      </c>
      <c r="J1482" s="67" t="str">
        <v>BSKDGNGENGR07</v>
      </c>
      <c r="K1482" s="67" t="str">
        <v>BSKDGNGENGR07</v>
      </c>
      <c r="L1482" s="68">
        <v>46483</v>
      </c>
      <c r="M1482" s="68">
        <v>46483</v>
      </c>
      <c r="N1482" s="67" t="str">
        <v>Project Completion</v>
      </c>
      <c r="O1482" s="67" t="str">
        <v>Project Completion</v>
      </c>
    </row>
    <row r="1483">
      <c r="A1483" s="69" t="str">
        <v>Matched</v>
      </c>
      <c r="B1483" s="67" t="str">
        <v>Cash Out</v>
      </c>
      <c r="C1483" s="67" t="str">
        <v>DEMO 220-66-11 kV Cash out EUR</v>
      </c>
      <c r="D1483" s="67" t="str">
        <v>EUR</v>
      </c>
      <c r="E1483" s="67">
        <v>11</v>
      </c>
      <c r="F1483" s="67" t="str">
        <v>Material Supply / 5.5.1 / MATERIAL</v>
      </c>
      <c r="G1483" s="67" t="str">
        <v>Supply Single phase AIS 108kV, 10kJ/k</v>
      </c>
      <c r="H1483" s="67" t="str">
        <v>Advanced Payment PO EUR</v>
      </c>
      <c r="I1483" s="67" t="str">
        <v>Cash Out advance to PO issuance</v>
      </c>
      <c r="J1483" s="67" t="str">
        <v>BSPRELGENNR02</v>
      </c>
      <c r="K1483" s="67" t="str">
        <v>BSPRELGENNR02</v>
      </c>
      <c r="L1483" s="68">
        <v>46132</v>
      </c>
      <c r="M1483" s="68">
        <v>46132</v>
      </c>
      <c r="N1483" s="67" t="str">
        <v>PO Issuance  - Single phase Earthing resistor,20 Ohm</v>
      </c>
      <c r="O1483" s="67" t="str">
        <v>PO Issuance  - Single phase Earthing resistor,20 Ohm</v>
      </c>
    </row>
    <row r="1484">
      <c r="A1484" s="69" t="str">
        <v>Matched</v>
      </c>
      <c r="B1484" s="67" t="str">
        <v>Cash Out</v>
      </c>
      <c r="C1484" s="67" t="str">
        <v>DEMO 220-66-11 kV Cash out EUR</v>
      </c>
      <c r="D1484" s="67" t="str">
        <v>EUR</v>
      </c>
      <c r="E1484" s="67">
        <v>12</v>
      </c>
      <c r="F1484" s="67" t="str">
        <v>Material Supply / 5.5.1 / MATERIAL</v>
      </c>
      <c r="G1484" s="67" t="str">
        <v>Supply Single phase AIS 108kV, 10kJ/k</v>
      </c>
      <c r="H1484" s="67" t="str">
        <v>Shipping MAT EUR</v>
      </c>
      <c r="I1484" s="67" t="str">
        <v>Cash Out shipping meaning match</v>
      </c>
      <c r="J1484" s="67" t="str">
        <v>BSPRELGENT725</v>
      </c>
      <c r="K1484" s="67" t="str">
        <v>BSPRELGENT725</v>
      </c>
      <c r="L1484" s="68">
        <v>46216</v>
      </c>
      <c r="M1484" s="68">
        <v>46216</v>
      </c>
      <c r="N1484" s="67" t="str">
        <v>Shipping - Three phase transformer 175 MVA with all accessories.</v>
      </c>
      <c r="O1484" s="67" t="str">
        <v>Shipping - Three phase transformer 175 MVA with all accessories.</v>
      </c>
    </row>
    <row r="1485">
      <c r="A1485" s="69" t="str">
        <v>Matched</v>
      </c>
      <c r="B1485" s="67" t="str">
        <v>Cash Out</v>
      </c>
      <c r="C1485" s="67" t="str">
        <v>DEMO 220-66-11 kV Cash out EUR</v>
      </c>
      <c r="D1485" s="67" t="str">
        <v>EUR</v>
      </c>
      <c r="E1485" s="67">
        <v>13</v>
      </c>
      <c r="F1485" s="67" t="str">
        <v>Material Supply / 5.5.1 / MATERIAL</v>
      </c>
      <c r="G1485" s="67" t="str">
        <v>Supply Single phase AIS 108kV, 10kJ/k</v>
      </c>
      <c r="H1485" s="67" t="str">
        <v>Delivery MAT EUR</v>
      </c>
      <c r="I1485" s="67" t="str">
        <v>Cash Out delivery meaning match</v>
      </c>
      <c r="J1485" s="67" t="str">
        <v>BSPRELGENNR05</v>
      </c>
      <c r="K1485" s="67" t="str">
        <v>BSPRELGENNR05</v>
      </c>
      <c r="L1485" s="68">
        <v>46231</v>
      </c>
      <c r="M1485" s="68">
        <v>46231</v>
      </c>
      <c r="N1485" s="67" t="str">
        <v>Delivery to Site  - Single phase Earthing resistor,20 Ohm</v>
      </c>
      <c r="O1485" s="67" t="str">
        <v>Delivery to Site  - Single phase Earthing resistor,20 Ohm</v>
      </c>
    </row>
    <row r="1486">
      <c r="A1486" s="69" t="str">
        <v>Matched</v>
      </c>
      <c r="B1486" s="67" t="str">
        <v>Cash Out</v>
      </c>
      <c r="C1486" s="67" t="str">
        <v>DEMO 220-66-11 kV Cash out EUR</v>
      </c>
      <c r="D1486" s="67" t="str">
        <v>EUR</v>
      </c>
      <c r="E1486" s="67">
        <v>14</v>
      </c>
      <c r="F1486" s="67" t="str">
        <v>Material Supply / 5.5.1 / MATERIAL</v>
      </c>
      <c r="G1486" s="67" t="str">
        <v>Supply Single phase AIS 108kV, 10kJ/k</v>
      </c>
      <c r="H1486" s="67" t="str">
        <v>CCC</v>
      </c>
      <c r="I1486" s="67" t="str">
        <v>Cash Out completion milestone</v>
      </c>
      <c r="J1486" s="67" t="str">
        <v>BSKDGNGENGR07</v>
      </c>
      <c r="K1486" s="67" t="str">
        <v>BSKDGNGENGR07</v>
      </c>
      <c r="L1486" s="68">
        <v>46483</v>
      </c>
      <c r="M1486" s="68">
        <v>46483</v>
      </c>
      <c r="N1486" s="67" t="str">
        <v>Project Completion</v>
      </c>
      <c r="O1486" s="67" t="str">
        <v>Project Completion</v>
      </c>
    </row>
    <row r="1487">
      <c r="A1487" s="69" t="str">
        <v>Matched</v>
      </c>
      <c r="B1487" s="67" t="str">
        <v>Cash Out</v>
      </c>
      <c r="C1487" s="67" t="str">
        <v>DEMO 220-66-11 kV Cash out EUR</v>
      </c>
      <c r="D1487" s="67" t="str">
        <v>EUR</v>
      </c>
      <c r="E1487" s="67">
        <v>16</v>
      </c>
      <c r="F1487" s="67" t="str">
        <v>Material Supply / 5.7.1 / MATERIAL</v>
      </c>
      <c r="G1487" s="67" t="str">
        <v>Supply Single phase AIS 60 kV, 4.5kJ/</v>
      </c>
      <c r="H1487" s="67" t="str">
        <v>Advanced Payment PO EUR</v>
      </c>
      <c r="I1487" s="67" t="str">
        <v>Cash Out advance to PO issuance</v>
      </c>
      <c r="J1487" s="67" t="str">
        <v>BSPRELGENNR02</v>
      </c>
      <c r="K1487" s="67" t="str">
        <v>BSPRELGENNR02</v>
      </c>
      <c r="L1487" s="68">
        <v>46132</v>
      </c>
      <c r="M1487" s="68">
        <v>46132</v>
      </c>
      <c r="N1487" s="67" t="str">
        <v>PO Issuance  - Single phase Earthing resistor,20 Ohm</v>
      </c>
      <c r="O1487" s="67" t="str">
        <v>PO Issuance  - Single phase Earthing resistor,20 Ohm</v>
      </c>
    </row>
    <row r="1488">
      <c r="A1488" s="69" t="str">
        <v>Matched</v>
      </c>
      <c r="B1488" s="67" t="str">
        <v>Cash Out</v>
      </c>
      <c r="C1488" s="67" t="str">
        <v>DEMO 220-66-11 kV Cash out EUR</v>
      </c>
      <c r="D1488" s="67" t="str">
        <v>EUR</v>
      </c>
      <c r="E1488" s="67">
        <v>17</v>
      </c>
      <c r="F1488" s="67" t="str">
        <v>Material Supply / 5.7.1 / MATERIAL</v>
      </c>
      <c r="G1488" s="67" t="str">
        <v>Supply Single phase AIS 60 kV, 4.5kJ/</v>
      </c>
      <c r="H1488" s="67" t="str">
        <v>Shipping MAT EUR</v>
      </c>
      <c r="I1488" s="67" t="str">
        <v>Cash Out shipping meaning match</v>
      </c>
      <c r="J1488" s="67" t="str">
        <v>BSPRELGENT725</v>
      </c>
      <c r="K1488" s="67" t="str">
        <v>BSPRELGENT725</v>
      </c>
      <c r="L1488" s="68">
        <v>46216</v>
      </c>
      <c r="M1488" s="68">
        <v>46216</v>
      </c>
      <c r="N1488" s="67" t="str">
        <v>Shipping - Three phase transformer 175 MVA with all accessories.</v>
      </c>
      <c r="O1488" s="67" t="str">
        <v>Shipping - Three phase transformer 175 MVA with all accessories.</v>
      </c>
    </row>
    <row r="1489">
      <c r="A1489" s="69" t="str">
        <v>Matched</v>
      </c>
      <c r="B1489" s="67" t="str">
        <v>Cash Out</v>
      </c>
      <c r="C1489" s="67" t="str">
        <v>DEMO 220-66-11 kV Cash out EUR</v>
      </c>
      <c r="D1489" s="67" t="str">
        <v>EUR</v>
      </c>
      <c r="E1489" s="67">
        <v>18</v>
      </c>
      <c r="F1489" s="67" t="str">
        <v>Material Supply / 5.7.1 / MATERIAL</v>
      </c>
      <c r="G1489" s="67" t="str">
        <v>Supply Single phase AIS 60 kV, 4.5kJ/</v>
      </c>
      <c r="H1489" s="67" t="str">
        <v>Delivery MAT EUR</v>
      </c>
      <c r="I1489" s="67" t="str">
        <v>Cash Out delivery meaning match</v>
      </c>
      <c r="J1489" s="67" t="str">
        <v>BSPRELGENNR05</v>
      </c>
      <c r="K1489" s="67" t="str">
        <v>BSPRELGENNR05</v>
      </c>
      <c r="L1489" s="68">
        <v>46231</v>
      </c>
      <c r="M1489" s="68">
        <v>46231</v>
      </c>
      <c r="N1489" s="67" t="str">
        <v>Delivery to Site  - Single phase Earthing resistor,20 Ohm</v>
      </c>
      <c r="O1489" s="67" t="str">
        <v>Delivery to Site  - Single phase Earthing resistor,20 Ohm</v>
      </c>
    </row>
    <row r="1490">
      <c r="A1490" s="69" t="str">
        <v>Matched</v>
      </c>
      <c r="B1490" s="67" t="str">
        <v>Cash Out</v>
      </c>
      <c r="C1490" s="67" t="str">
        <v>DEMO 220-66-11 kV Cash out EUR</v>
      </c>
      <c r="D1490" s="67" t="str">
        <v>EUR</v>
      </c>
      <c r="E1490" s="67">
        <v>19</v>
      </c>
      <c r="F1490" s="67" t="str">
        <v>Material Supply / 5.7.1 / MATERIAL</v>
      </c>
      <c r="G1490" s="67" t="str">
        <v>Supply Single phase AIS 60 kV, 4.5kJ/</v>
      </c>
      <c r="H1490" s="67" t="str">
        <v>CCC</v>
      </c>
      <c r="I1490" s="67" t="str">
        <v>Cash Out completion milestone</v>
      </c>
      <c r="J1490" s="67" t="str">
        <v>BSKDGNGENGR07</v>
      </c>
      <c r="K1490" s="67" t="str">
        <v>BSKDGNGENGR07</v>
      </c>
      <c r="L1490" s="68">
        <v>46483</v>
      </c>
      <c r="M1490" s="68">
        <v>46483</v>
      </c>
      <c r="N1490" s="67" t="str">
        <v>Project Completion</v>
      </c>
      <c r="O1490" s="67" t="str">
        <v>Project Completion</v>
      </c>
    </row>
    <row r="1491">
      <c r="A1491" s="69" t="str">
        <v>Matched</v>
      </c>
      <c r="B1491" s="67" t="str">
        <v>Cash Out</v>
      </c>
      <c r="C1491" s="67" t="str">
        <v>DEMO 220-66-11 kV Cash out EUR</v>
      </c>
      <c r="D1491" s="67" t="str">
        <v>EUR</v>
      </c>
      <c r="E1491" s="67">
        <v>21</v>
      </c>
      <c r="F1491" s="67" t="str">
        <v>Material Supply / 5.9.1 / MATERIAL</v>
      </c>
      <c r="G1491" s="67" t="str">
        <v>Supply Single phase AIS 30kV, 4.5kJ/k</v>
      </c>
      <c r="H1491" s="67" t="str">
        <v>Advanced Payment PO EUR</v>
      </c>
      <c r="I1491" s="67" t="str">
        <v>Cash Out advance to PO issuance</v>
      </c>
      <c r="J1491" s="67" t="str">
        <v>BSPRELGENNR02</v>
      </c>
      <c r="K1491" s="67" t="str">
        <v>BSPRELGENNR02</v>
      </c>
      <c r="L1491" s="68">
        <v>46132</v>
      </c>
      <c r="M1491" s="68">
        <v>46132</v>
      </c>
      <c r="N1491" s="67" t="str">
        <v>PO Issuance  - Single phase Earthing resistor,20 Ohm</v>
      </c>
      <c r="O1491" s="67" t="str">
        <v>PO Issuance  - Single phase Earthing resistor,20 Ohm</v>
      </c>
    </row>
    <row r="1492">
      <c r="A1492" s="69" t="str">
        <v>Matched</v>
      </c>
      <c r="B1492" s="67" t="str">
        <v>Cash Out</v>
      </c>
      <c r="C1492" s="67" t="str">
        <v>DEMO 220-66-11 kV Cash out EUR</v>
      </c>
      <c r="D1492" s="67" t="str">
        <v>EUR</v>
      </c>
      <c r="E1492" s="67">
        <v>22</v>
      </c>
      <c r="F1492" s="67" t="str">
        <v>Material Supply / 5.9.1 / MATERIAL</v>
      </c>
      <c r="G1492" s="67" t="str">
        <v>Supply Single phase AIS 30kV, 4.5kJ/k</v>
      </c>
      <c r="H1492" s="67" t="str">
        <v>Shipping MAT EUR</v>
      </c>
      <c r="I1492" s="67" t="str">
        <v>Cash Out shipping meaning match</v>
      </c>
      <c r="J1492" s="67" t="str">
        <v>BSPRELGENT725</v>
      </c>
      <c r="K1492" s="67" t="str">
        <v>BSPRELGENT725</v>
      </c>
      <c r="L1492" s="68">
        <v>46216</v>
      </c>
      <c r="M1492" s="68">
        <v>46216</v>
      </c>
      <c r="N1492" s="67" t="str">
        <v>Shipping - Three phase transformer 175 MVA with all accessories.</v>
      </c>
      <c r="O1492" s="67" t="str">
        <v>Shipping - Three phase transformer 175 MVA with all accessories.</v>
      </c>
    </row>
    <row r="1493">
      <c r="A1493" s="69" t="str">
        <v>Matched</v>
      </c>
      <c r="B1493" s="67" t="str">
        <v>Cash Out</v>
      </c>
      <c r="C1493" s="67" t="str">
        <v>DEMO 220-66-11 kV Cash out EUR</v>
      </c>
      <c r="D1493" s="67" t="str">
        <v>EUR</v>
      </c>
      <c r="E1493" s="67">
        <v>23</v>
      </c>
      <c r="F1493" s="67" t="str">
        <v>Material Supply / 5.9.1 / MATERIAL</v>
      </c>
      <c r="G1493" s="67" t="str">
        <v>Supply Single phase AIS 30kV, 4.5kJ/k</v>
      </c>
      <c r="H1493" s="67" t="str">
        <v>Delivery MAT EUR</v>
      </c>
      <c r="I1493" s="67" t="str">
        <v>Cash Out delivery meaning match</v>
      </c>
      <c r="J1493" s="67" t="str">
        <v>BSPRELGENNR05</v>
      </c>
      <c r="K1493" s="67" t="str">
        <v>BSPRELGENNR05</v>
      </c>
      <c r="L1493" s="68">
        <v>46231</v>
      </c>
      <c r="M1493" s="68">
        <v>46231</v>
      </c>
      <c r="N1493" s="67" t="str">
        <v>Delivery to Site  - Single phase Earthing resistor,20 Ohm</v>
      </c>
      <c r="O1493" s="67" t="str">
        <v>Delivery to Site  - Single phase Earthing resistor,20 Ohm</v>
      </c>
    </row>
    <row r="1494">
      <c r="A1494" s="69" t="str">
        <v>Matched</v>
      </c>
      <c r="B1494" s="67" t="str">
        <v>Cash Out</v>
      </c>
      <c r="C1494" s="67" t="str">
        <v>DEMO 220-66-11 kV Cash out EUR</v>
      </c>
      <c r="D1494" s="67" t="str">
        <v>EUR</v>
      </c>
      <c r="E1494" s="67">
        <v>24</v>
      </c>
      <c r="F1494" s="67" t="str">
        <v>Material Supply / 5.9.1 / MATERIAL</v>
      </c>
      <c r="G1494" s="67" t="str">
        <v>Supply Single phase AIS 30kV, 4.5kJ/k</v>
      </c>
      <c r="H1494" s="67" t="str">
        <v>CCC</v>
      </c>
      <c r="I1494" s="67" t="str">
        <v>Cash Out completion milestone</v>
      </c>
      <c r="J1494" s="67" t="str">
        <v>BSKDGNGENGR07</v>
      </c>
      <c r="K1494" s="67" t="str">
        <v>BSKDGNGENGR07</v>
      </c>
      <c r="L1494" s="68">
        <v>46483</v>
      </c>
      <c r="M1494" s="68">
        <v>46483</v>
      </c>
      <c r="N1494" s="67" t="str">
        <v>Project Completion</v>
      </c>
      <c r="O1494" s="67" t="str">
        <v>Project Completion</v>
      </c>
    </row>
    <row r="1495">
      <c r="A1495" s="69" t="str">
        <v>Matched</v>
      </c>
      <c r="B1495" s="67" t="str">
        <v>Cash Out</v>
      </c>
      <c r="C1495" s="67" t="str">
        <v>DEMO 220-66-11 kV Cash out EUR</v>
      </c>
      <c r="D1495" s="67" t="str">
        <v>EUR</v>
      </c>
      <c r="E1495" s="67">
        <v>26</v>
      </c>
      <c r="F1495" s="67" t="str">
        <v>Material Supply / 5.11.1 / MATERIAL</v>
      </c>
      <c r="G1495" s="67" t="str">
        <v>Supply Single phase AIS 12kV, 2.5kJ/k</v>
      </c>
      <c r="H1495" s="67" t="str">
        <v>Advanced Payment PO EUR</v>
      </c>
      <c r="I1495" s="67" t="str">
        <v>Cash Out advance to PO issuance</v>
      </c>
      <c r="J1495" s="67" t="str">
        <v>BSPRELGENNR02</v>
      </c>
      <c r="K1495" s="67" t="str">
        <v>BSPRELGENNR02</v>
      </c>
      <c r="L1495" s="68">
        <v>46132</v>
      </c>
      <c r="M1495" s="68">
        <v>46132</v>
      </c>
      <c r="N1495" s="67" t="str">
        <v>PO Issuance  - Single phase Earthing resistor,20 Ohm</v>
      </c>
      <c r="O1495" s="67" t="str">
        <v>PO Issuance  - Single phase Earthing resistor,20 Ohm</v>
      </c>
    </row>
    <row r="1496">
      <c r="A1496" s="69" t="str">
        <v>Matched</v>
      </c>
      <c r="B1496" s="67" t="str">
        <v>Cash Out</v>
      </c>
      <c r="C1496" s="67" t="str">
        <v>DEMO 220-66-11 kV Cash out EUR</v>
      </c>
      <c r="D1496" s="67" t="str">
        <v>EUR</v>
      </c>
      <c r="E1496" s="67">
        <v>27</v>
      </c>
      <c r="F1496" s="67" t="str">
        <v>Material Supply / 5.11.1 / MATERIAL</v>
      </c>
      <c r="G1496" s="67" t="str">
        <v>Supply Single phase AIS 12kV, 2.5kJ/k</v>
      </c>
      <c r="H1496" s="67" t="str">
        <v>Shipping MAT EUR</v>
      </c>
      <c r="I1496" s="67" t="str">
        <v>Cash Out shipping meaning match</v>
      </c>
      <c r="J1496" s="67" t="str">
        <v>BSPRELGENT725</v>
      </c>
      <c r="K1496" s="67" t="str">
        <v>BSPRELGENT725</v>
      </c>
      <c r="L1496" s="68">
        <v>46216</v>
      </c>
      <c r="M1496" s="68">
        <v>46216</v>
      </c>
      <c r="N1496" s="67" t="str">
        <v>Shipping - Three phase transformer 175 MVA with all accessories.</v>
      </c>
      <c r="O1496" s="67" t="str">
        <v>Shipping - Three phase transformer 175 MVA with all accessories.</v>
      </c>
    </row>
    <row r="1497">
      <c r="A1497" s="69" t="str">
        <v>Matched</v>
      </c>
      <c r="B1497" s="67" t="str">
        <v>Cash Out</v>
      </c>
      <c r="C1497" s="67" t="str">
        <v>DEMO 220-66-11 kV Cash out EUR</v>
      </c>
      <c r="D1497" s="67" t="str">
        <v>EUR</v>
      </c>
      <c r="E1497" s="67">
        <v>28</v>
      </c>
      <c r="F1497" s="67" t="str">
        <v>Material Supply / 5.11.1 / MATERIAL</v>
      </c>
      <c r="G1497" s="67" t="str">
        <v>Supply Single phase AIS 12kV, 2.5kJ/k</v>
      </c>
      <c r="H1497" s="67" t="str">
        <v>Delivery MAT EUR</v>
      </c>
      <c r="I1497" s="67" t="str">
        <v>Cash Out delivery meaning match</v>
      </c>
      <c r="J1497" s="67" t="str">
        <v>BSPRELGENNR05</v>
      </c>
      <c r="K1497" s="67" t="str">
        <v>BSPRELGENNR05</v>
      </c>
      <c r="L1497" s="68">
        <v>46231</v>
      </c>
      <c r="M1497" s="68">
        <v>46231</v>
      </c>
      <c r="N1497" s="67" t="str">
        <v>Delivery to Site  - Single phase Earthing resistor,20 Ohm</v>
      </c>
      <c r="O1497" s="67" t="str">
        <v>Delivery to Site  - Single phase Earthing resistor,20 Ohm</v>
      </c>
    </row>
    <row r="1498">
      <c r="A1498" s="69" t="str">
        <v>Matched</v>
      </c>
      <c r="B1498" s="67" t="str">
        <v>Cash Out</v>
      </c>
      <c r="C1498" s="67" t="str">
        <v>DEMO 220-66-11 kV Cash out EUR</v>
      </c>
      <c r="D1498" s="67" t="str">
        <v>EUR</v>
      </c>
      <c r="E1498" s="67">
        <v>29</v>
      </c>
      <c r="F1498" s="67" t="str">
        <v>Material Supply / 5.11.1 / MATERIAL</v>
      </c>
      <c r="G1498" s="67" t="str">
        <v>Supply Single phase AIS 12kV, 2.5kJ/k</v>
      </c>
      <c r="H1498" s="67" t="str">
        <v>CCC</v>
      </c>
      <c r="I1498" s="67" t="str">
        <v>Cash Out completion milestone</v>
      </c>
      <c r="J1498" s="67" t="str">
        <v>BSKDGNGENGR07</v>
      </c>
      <c r="K1498" s="67" t="str">
        <v>BSKDGNGENGR07</v>
      </c>
      <c r="L1498" s="68">
        <v>46483</v>
      </c>
      <c r="M1498" s="68">
        <v>46483</v>
      </c>
      <c r="N1498" s="67" t="str">
        <v>Project Completion</v>
      </c>
      <c r="O1498" s="67" t="str">
        <v>Project Completion</v>
      </c>
    </row>
    <row r="1499">
      <c r="A1499" s="69" t="str">
        <v>Matched</v>
      </c>
      <c r="B1499" s="67" t="str">
        <v>Cash Out</v>
      </c>
      <c r="C1499" s="67" t="str">
        <v>DEMO 220-66-11 kV Cash out EUR</v>
      </c>
      <c r="D1499" s="67" t="str">
        <v>EUR</v>
      </c>
      <c r="E1499" s="67">
        <v>31</v>
      </c>
      <c r="F1499" s="67" t="str">
        <v>Material Supply / 10.Main.EUR / MATERIAL</v>
      </c>
      <c r="G1499" s="67" t="str">
        <v>Supply Telecommunication System EUR</v>
      </c>
      <c r="H1499" s="67" t="str">
        <v>Advanced Payment PO EUR</v>
      </c>
      <c r="I1499" s="67" t="str">
        <v>Cash Out advance to PO issuance</v>
      </c>
      <c r="J1499" s="67" t="str">
        <v>BSPRELGENTL02</v>
      </c>
      <c r="K1499" s="67" t="str">
        <v>BSPRELGENTL02</v>
      </c>
      <c r="L1499" s="68">
        <v>46030</v>
      </c>
      <c r="M1499" s="68">
        <v>46030</v>
      </c>
      <c r="N1499" s="67" t="str">
        <v>PO Issuance  - Complete Telecommunication System With All accessories and Spare Parts</v>
      </c>
      <c r="O1499" s="67" t="str">
        <v>PO Issuance  - Complete Telecommunication System With All accessories and Spare Parts</v>
      </c>
    </row>
    <row r="1500">
      <c r="A1500" s="69" t="str">
        <v>Matched</v>
      </c>
      <c r="B1500" s="67" t="str">
        <v>Cash Out</v>
      </c>
      <c r="C1500" s="67" t="str">
        <v>DEMO 220-66-11 kV Cash out EUR</v>
      </c>
      <c r="D1500" s="67" t="str">
        <v>EUR</v>
      </c>
      <c r="E1500" s="67">
        <v>32</v>
      </c>
      <c r="F1500" s="67" t="str">
        <v>Material Supply / 10.Main.EUR / MATERIAL</v>
      </c>
      <c r="G1500" s="67" t="str">
        <v>Supply Telecommunication System EUR</v>
      </c>
      <c r="H1500" s="67" t="str">
        <v>Shipping MAT EUR</v>
      </c>
      <c r="I1500" s="67" t="str">
        <v>Cash Out shipping meaning match</v>
      </c>
      <c r="J1500" s="67" t="str">
        <v>BSPRELGENTL05</v>
      </c>
      <c r="K1500" s="67" t="str">
        <v>BSPRELGENTL05</v>
      </c>
      <c r="L1500" s="68">
        <v>46280</v>
      </c>
      <c r="M1500" s="68">
        <v>46280</v>
      </c>
      <c r="N1500" s="67" t="str">
        <v>Shipping  -  Complete Telecommunication System With All accessories and Spare Parts</v>
      </c>
      <c r="O1500" s="67" t="str">
        <v>Shipping  -  Complete Telecommunication System With All accessories and Spare Parts</v>
      </c>
    </row>
    <row r="1501">
      <c r="A1501" s="71" t="str">
        <v>Blank - Needs Review</v>
      </c>
      <c r="B1501" s="67" t="str">
        <v>Cash Out</v>
      </c>
      <c r="C1501" s="67" t="str">
        <v>DEMO 220-66-11 kV Cash out EUR</v>
      </c>
      <c r="D1501" s="67" t="str">
        <v>EUR</v>
      </c>
      <c r="E1501" s="67">
        <v>33</v>
      </c>
      <c r="F1501" s="67" t="str">
        <v>Material Supply / 10.Main.EUR / MATERIAL</v>
      </c>
      <c r="G1501" s="67" t="str">
        <v>Supply Telecommunication System EUR</v>
      </c>
      <c r="H1501" s="67" t="str">
        <v>Delivery MAT EUR</v>
      </c>
      <c r="I1501" s="67" t="str">
        <v>No confident rule match</v>
      </c>
      <c r="J1501" s="67" t="str">
        <v/>
      </c>
      <c r="K1501" s="67" t="str">
        <v/>
      </c>
      <c r="L1501" s="68" t="str">
        <v/>
      </c>
      <c r="M1501" s="68" t="str">
        <v/>
      </c>
      <c r="N1501" s="67" t="str">
        <v/>
      </c>
      <c r="O1501" s="67" t="str">
        <v/>
      </c>
    </row>
    <row r="1502">
      <c r="A1502" s="69" t="str">
        <v>Matched</v>
      </c>
      <c r="B1502" s="67" t="str">
        <v>Cash Out</v>
      </c>
      <c r="C1502" s="67" t="str">
        <v>DEMO 220-66-11 kV Cash out EUR</v>
      </c>
      <c r="D1502" s="67" t="str">
        <v>EUR</v>
      </c>
      <c r="E1502" s="67">
        <v>34</v>
      </c>
      <c r="F1502" s="67" t="str">
        <v>Material Supply / 10.Main.EUR / MATERIAL</v>
      </c>
      <c r="G1502" s="67" t="str">
        <v>Supply Telecommunication System EUR</v>
      </c>
      <c r="H1502" s="67" t="str">
        <v>CCC</v>
      </c>
      <c r="I1502" s="67" t="str">
        <v>Cash Out completion milestone</v>
      </c>
      <c r="J1502" s="67" t="str">
        <v>BSKDGNGENGR07</v>
      </c>
      <c r="K1502" s="67" t="str">
        <v>BSKDGNGENGR07</v>
      </c>
      <c r="L1502" s="68">
        <v>46483</v>
      </c>
      <c r="M1502" s="68">
        <v>46483</v>
      </c>
      <c r="N1502" s="67" t="str">
        <v>Project Completion</v>
      </c>
      <c r="O1502" s="67" t="str">
        <v>Project Completion</v>
      </c>
    </row>
    <row r="1503">
      <c r="A1503" s="71" t="str">
        <v>Blank - Needs Review</v>
      </c>
      <c r="B1503" s="67" t="str">
        <v>Cash Out</v>
      </c>
      <c r="C1503" s="67" t="str">
        <v>DEMO 220-66-11 kV Cash out EUR</v>
      </c>
      <c r="D1503" s="67" t="str">
        <v>EUR</v>
      </c>
      <c r="E1503" s="67">
        <v>36</v>
      </c>
      <c r="F1503" s="67" t="str">
        <v>Material Supply / 15.7.1 / MATERIAL</v>
      </c>
      <c r="G1503" s="67" t="str">
        <v xml:space="preserve">Supply 12000 L/Hour oil purification </v>
      </c>
      <c r="H1503" s="67" t="str">
        <v>Advanced Payment PO EUR</v>
      </c>
      <c r="I1503" s="67" t="str">
        <v>No confident rule match</v>
      </c>
      <c r="J1503" s="67" t="str">
        <v/>
      </c>
      <c r="K1503" s="67" t="str">
        <v/>
      </c>
      <c r="L1503" s="68" t="str">
        <v/>
      </c>
      <c r="M1503" s="68" t="str">
        <v/>
      </c>
      <c r="N1503" s="67" t="str">
        <v/>
      </c>
      <c r="O1503" s="67" t="str">
        <v/>
      </c>
    </row>
    <row r="1504">
      <c r="A1504" s="71" t="str">
        <v>Blank - Needs Review</v>
      </c>
      <c r="B1504" s="67" t="str">
        <v>Cash Out</v>
      </c>
      <c r="C1504" s="67" t="str">
        <v>DEMO 220-66-11 kV Cash out EUR</v>
      </c>
      <c r="D1504" s="67" t="str">
        <v>EUR</v>
      </c>
      <c r="E1504" s="67">
        <v>37</v>
      </c>
      <c r="F1504" s="67" t="str">
        <v>Material Supply / 15.7.1 / MATERIAL</v>
      </c>
      <c r="G1504" s="67" t="str">
        <v xml:space="preserve">Supply 12000 L/Hour oil purification </v>
      </c>
      <c r="H1504" s="67" t="str">
        <v>Shipping MAT EUR</v>
      </c>
      <c r="I1504" s="67" t="str">
        <v>No confident rule match</v>
      </c>
      <c r="J1504" s="67" t="str">
        <v/>
      </c>
      <c r="K1504" s="67" t="str">
        <v/>
      </c>
      <c r="L1504" s="68" t="str">
        <v/>
      </c>
      <c r="M1504" s="68" t="str">
        <v/>
      </c>
      <c r="N1504" s="67" t="str">
        <v/>
      </c>
      <c r="O1504" s="67" t="str">
        <v/>
      </c>
    </row>
    <row r="1505">
      <c r="A1505" s="71" t="str">
        <v>Blank - Needs Review</v>
      </c>
      <c r="B1505" s="67" t="str">
        <v>Cash Out</v>
      </c>
      <c r="C1505" s="67" t="str">
        <v>DEMO 220-66-11 kV Cash out EUR</v>
      </c>
      <c r="D1505" s="67" t="str">
        <v>EUR</v>
      </c>
      <c r="E1505" s="67">
        <v>38</v>
      </c>
      <c r="F1505" s="67" t="str">
        <v>Material Supply / 15.7.1 / MATERIAL</v>
      </c>
      <c r="G1505" s="67" t="str">
        <v xml:space="preserve">Supply 12000 L/Hour oil purification </v>
      </c>
      <c r="H1505" s="67" t="str">
        <v>Delivery MAT EUR</v>
      </c>
      <c r="I1505" s="67" t="str">
        <v>No confident rule match</v>
      </c>
      <c r="J1505" s="67" t="str">
        <v/>
      </c>
      <c r="K1505" s="67" t="str">
        <v/>
      </c>
      <c r="L1505" s="68" t="str">
        <v/>
      </c>
      <c r="M1505" s="68" t="str">
        <v/>
      </c>
      <c r="N1505" s="67" t="str">
        <v/>
      </c>
      <c r="O1505" s="67" t="str">
        <v/>
      </c>
    </row>
    <row r="1506">
      <c r="A1506" s="69" t="str">
        <v>Matched</v>
      </c>
      <c r="B1506" s="67" t="str">
        <v>Cash Out</v>
      </c>
      <c r="C1506" s="67" t="str">
        <v>DEMO 220-66-11 kV Cash out EUR</v>
      </c>
      <c r="D1506" s="67" t="str">
        <v>EUR</v>
      </c>
      <c r="E1506" s="67">
        <v>39</v>
      </c>
      <c r="F1506" s="67" t="str">
        <v>Material Supply / 15.7.1 / MATERIAL</v>
      </c>
      <c r="G1506" s="67" t="str">
        <v xml:space="preserve">Supply 12000 L/Hour oil purification </v>
      </c>
      <c r="H1506" s="67" t="str">
        <v>CCC</v>
      </c>
      <c r="I1506" s="67" t="str">
        <v>Cash Out completion milestone</v>
      </c>
      <c r="J1506" s="67" t="str">
        <v>BSKDGNGENGR07</v>
      </c>
      <c r="K1506" s="67" t="str">
        <v>BSKDGNGENGR07</v>
      </c>
      <c r="L1506" s="68">
        <v>46483</v>
      </c>
      <c r="M1506" s="68">
        <v>46483</v>
      </c>
      <c r="N1506" s="67" t="str">
        <v>Project Completion</v>
      </c>
      <c r="O1506" s="67" t="str">
        <v>Project Completion</v>
      </c>
    </row>
    <row r="1507">
      <c r="A1507" s="69" t="str">
        <v>Matched</v>
      </c>
      <c r="B1507" s="67" t="str">
        <v>Cash Out</v>
      </c>
      <c r="C1507" s="67" t="str">
        <v>DEMO 220-66-11 kV Cash out EUR</v>
      </c>
      <c r="D1507" s="67" t="str">
        <v>EUR</v>
      </c>
      <c r="E1507" s="67">
        <v>41</v>
      </c>
      <c r="F1507" s="67" t="str">
        <v>Material Supply / 16.2.1 / MATERIAL</v>
      </c>
      <c r="G1507" s="67" t="str">
        <v>Supply Portable set complete with all</v>
      </c>
      <c r="H1507" s="67" t="str">
        <v>Advanced Payment PO EUR</v>
      </c>
      <c r="I1507" s="67" t="str">
        <v>Cash Out advance to PO issuance</v>
      </c>
      <c r="J1507" s="67" t="str">
        <v>BSPRELGENTL02</v>
      </c>
      <c r="K1507" s="67" t="str">
        <v>BSPRELGENTL02</v>
      </c>
      <c r="L1507" s="68">
        <v>46030</v>
      </c>
      <c r="M1507" s="68">
        <v>46030</v>
      </c>
      <c r="N1507" s="67" t="str">
        <v>PO Issuance  - Complete Telecommunication System With All accessories and Spare Parts</v>
      </c>
      <c r="O1507" s="67" t="str">
        <v>PO Issuance  - Complete Telecommunication System With All accessories and Spare Parts</v>
      </c>
    </row>
    <row r="1508">
      <c r="A1508" s="69" t="str">
        <v>Matched</v>
      </c>
      <c r="B1508" s="67" t="str">
        <v>Cash Out</v>
      </c>
      <c r="C1508" s="67" t="str">
        <v>DEMO 220-66-11 kV Cash out EUR</v>
      </c>
      <c r="D1508" s="67" t="str">
        <v>EUR</v>
      </c>
      <c r="E1508" s="67">
        <v>42</v>
      </c>
      <c r="F1508" s="67" t="str">
        <v>Material Supply / 16.2.1 / MATERIAL</v>
      </c>
      <c r="G1508" s="67" t="str">
        <v>Supply Portable set complete with all</v>
      </c>
      <c r="H1508" s="67" t="str">
        <v>Shipping MAT EUR</v>
      </c>
      <c r="I1508" s="67" t="str">
        <v>Cash Out shipping meaning match</v>
      </c>
      <c r="J1508" s="67" t="str">
        <v>BSPRELGENTL05</v>
      </c>
      <c r="K1508" s="67" t="str">
        <v>BSPRELGENTL05</v>
      </c>
      <c r="L1508" s="68">
        <v>46280</v>
      </c>
      <c r="M1508" s="68">
        <v>46280</v>
      </c>
      <c r="N1508" s="67" t="str">
        <v>Shipping  -  Complete Telecommunication System With All accessories and Spare Parts</v>
      </c>
      <c r="O1508" s="67" t="str">
        <v>Shipping  -  Complete Telecommunication System With All accessories and Spare Parts</v>
      </c>
    </row>
    <row r="1509">
      <c r="A1509" s="69" t="str">
        <v>Matched</v>
      </c>
      <c r="B1509" s="67" t="str">
        <v>Cash Out</v>
      </c>
      <c r="C1509" s="67" t="str">
        <v>DEMO 220-66-11 kV Cash out EUR</v>
      </c>
      <c r="D1509" s="67" t="str">
        <v>EUR</v>
      </c>
      <c r="E1509" s="67">
        <v>43</v>
      </c>
      <c r="F1509" s="67" t="str">
        <v>Material Supply / 16.2.1 / MATERIAL</v>
      </c>
      <c r="G1509" s="67" t="str">
        <v>Supply Portable set complete with all</v>
      </c>
      <c r="H1509" s="67" t="str">
        <v>Delivery MAT EUR</v>
      </c>
      <c r="I1509" s="67" t="str">
        <v>Cash Out delivery meaning match</v>
      </c>
      <c r="J1509" s="67" t="str">
        <v>BSPRELGENTL07</v>
      </c>
      <c r="K1509" s="67" t="str">
        <v>BSPRELGENTL07</v>
      </c>
      <c r="L1509" s="68">
        <v>46347</v>
      </c>
      <c r="M1509" s="68">
        <v>46347</v>
      </c>
      <c r="N1509" s="67" t="str">
        <v>Delivery to Site  - Complete Telecommunication System With All accessories and Spare Parts</v>
      </c>
      <c r="O1509" s="67" t="str">
        <v>Delivery to Site  - Complete Telecommunication System With All accessories and Spare Parts</v>
      </c>
    </row>
    <row r="1510">
      <c r="A1510" s="69" t="str">
        <v>Matched</v>
      </c>
      <c r="B1510" s="67" t="str">
        <v>Cash Out</v>
      </c>
      <c r="C1510" s="67" t="str">
        <v>DEMO 220-66-11 kV Cash out EUR</v>
      </c>
      <c r="D1510" s="67" t="str">
        <v>EUR</v>
      </c>
      <c r="E1510" s="67">
        <v>44</v>
      </c>
      <c r="F1510" s="67" t="str">
        <v>Material Supply / 16.2.1 / MATERIAL</v>
      </c>
      <c r="G1510" s="67" t="str">
        <v>Supply Portable set complete with all</v>
      </c>
      <c r="H1510" s="67" t="str">
        <v>CCC</v>
      </c>
      <c r="I1510" s="67" t="str">
        <v>Cash Out completion milestone</v>
      </c>
      <c r="J1510" s="67" t="str">
        <v>BSKDGNGENGR07</v>
      </c>
      <c r="K1510" s="67" t="str">
        <v>BSKDGNGENGR07</v>
      </c>
      <c r="L1510" s="68">
        <v>46483</v>
      </c>
      <c r="M1510" s="68">
        <v>46483</v>
      </c>
      <c r="N1510" s="67" t="str">
        <v>Project Completion</v>
      </c>
      <c r="O1510" s="67" t="str">
        <v>Project Completion</v>
      </c>
    </row>
  </sheetData>
  <autoFilter ref="A1:O1510"/>
  <ignoredErrors>
    <ignoredError numberStoredAsText="1" sqref="A1:O1510"/>
  </ignoredErrors>
</worksheet>
</file>

<file path=xl/worksheets/sheet18.xml><?xml version="1.0" encoding="utf-8"?>
<worksheet xmlns="http://schemas.openxmlformats.org/spreadsheetml/2006/main" xmlns:r="http://schemas.openxmlformats.org/officeDocument/2006/relationships">
  <dimension ref="A1:G97"/>
  <sheetViews>
    <sheetView workbookViewId="0"/>
  </sheetViews>
  <cols>
    <col min="1" max="1" width="5.83203125" customWidth="1"/>
    <col min="2" max="2" width="48.83203125" customWidth="1"/>
    <col min="3" max="3" width="18.83203125" customWidth="1"/>
    <col min="4" max="4" width="25.83203125" customWidth="1"/>
    <col min="5" max="5" width="18.83203125" customWidth="1"/>
    <col min="6" max="6" width="18.83203125" customWidth="1"/>
    <col min="7" max="7" width="18.83203125" customWidth="1"/>
  </cols>
  <sheetData>
    <row r="1">
      <c r="B1" s="31" t="str">
        <v>Cash In</v>
      </c>
    </row>
    <row r="2">
      <c r="B2" s="3" t="str">
        <v>Description</v>
      </c>
      <c r="C2" s="3" t="str">
        <v>%</v>
      </c>
      <c r="D2" s="3" t="str">
        <v>Cash Duration (Days)</v>
      </c>
    </row>
    <row r="4">
      <c r="B4" s="13" t="str">
        <v>Material USD</v>
      </c>
    </row>
    <row r="5">
      <c r="B5" s="5" t="str">
        <v>Advanced Payment</v>
      </c>
      <c r="C5" s="19">
        <v>0.2</v>
      </c>
      <c r="D5" s="18">
        <v>45</v>
      </c>
    </row>
    <row r="6">
      <c r="B6" s="5" t="str">
        <v>Site Delivery USD</v>
      </c>
      <c r="C6" s="19">
        <v>0.7</v>
      </c>
      <c r="D6" s="18">
        <v>45</v>
      </c>
    </row>
    <row r="7">
      <c r="B7" s="5" t="str">
        <v>Retention</v>
      </c>
      <c r="C7" s="19">
        <v>0.1</v>
      </c>
      <c r="D7" s="18">
        <v>45</v>
      </c>
    </row>
    <row r="9">
      <c r="B9" s="13" t="str">
        <v>Material EGP</v>
      </c>
    </row>
    <row r="10">
      <c r="B10" s="5" t="str">
        <v>Advanced Payment</v>
      </c>
      <c r="C10" s="19">
        <v>0.2</v>
      </c>
      <c r="D10" s="18">
        <v>45</v>
      </c>
    </row>
    <row r="11">
      <c r="B11" s="5" t="str">
        <v>Site Delivery EGP</v>
      </c>
      <c r="C11" s="19">
        <v>0.7</v>
      </c>
      <c r="D11" s="18">
        <v>45</v>
      </c>
    </row>
    <row r="12">
      <c r="B12" s="5" t="str">
        <v>Retention</v>
      </c>
      <c r="C12" s="19">
        <v>0.1</v>
      </c>
      <c r="D12" s="18">
        <v>45</v>
      </c>
    </row>
    <row r="14">
      <c r="B14" s="13" t="str">
        <v>Material EUR</v>
      </c>
    </row>
    <row r="15">
      <c r="B15" s="5" t="str">
        <v>Advanced Payment</v>
      </c>
      <c r="C15" s="19">
        <v>0.2</v>
      </c>
      <c r="D15" s="18">
        <v>45</v>
      </c>
    </row>
    <row r="16">
      <c r="B16" s="5" t="str">
        <v>Site Delivery EUR</v>
      </c>
      <c r="C16" s="19">
        <v>0.7</v>
      </c>
      <c r="D16" s="18">
        <v>45</v>
      </c>
    </row>
    <row r="17">
      <c r="B17" s="5" t="str">
        <v>Retention</v>
      </c>
      <c r="C17" s="19">
        <v>0.1</v>
      </c>
      <c r="D17" s="18">
        <v>45</v>
      </c>
    </row>
    <row r="19">
      <c r="B19" s="13" t="str">
        <v>Services EGP</v>
      </c>
    </row>
    <row r="20">
      <c r="B20" s="5" t="str">
        <v>Advanced Payment</v>
      </c>
      <c r="C20" s="19">
        <v>0.2</v>
      </c>
      <c r="D20" s="18">
        <v>45</v>
      </c>
    </row>
    <row r="21">
      <c r="B21" s="5" t="str">
        <v>Progress</v>
      </c>
      <c r="C21" s="19">
        <v>0.7</v>
      </c>
      <c r="D21" s="18">
        <v>45</v>
      </c>
    </row>
    <row r="22">
      <c r="B22" s="5" t="str">
        <v>Retention</v>
      </c>
      <c r="C22" s="19">
        <v>0.1</v>
      </c>
      <c r="D22" s="18">
        <v>45</v>
      </c>
    </row>
    <row r="24">
      <c r="B24" s="13" t="str">
        <v>Civil Works EGP</v>
      </c>
    </row>
    <row r="25">
      <c r="B25" s="5" t="str">
        <v>Advanced Payment</v>
      </c>
      <c r="C25" s="19">
        <v>0.2</v>
      </c>
      <c r="D25" s="18">
        <v>45</v>
      </c>
    </row>
    <row r="26">
      <c r="B26" s="5" t="str">
        <v>Progress</v>
      </c>
      <c r="C26" s="19">
        <v>0.7</v>
      </c>
      <c r="D26" s="18">
        <v>45</v>
      </c>
    </row>
    <row r="27">
      <c r="B27" s="5" t="str">
        <v>Retention</v>
      </c>
      <c r="C27" s="19">
        <v>0.1</v>
      </c>
      <c r="D27" s="18">
        <v>45</v>
      </c>
    </row>
    <row r="31">
      <c r="B31" s="31" t="str">
        <v>Cash Out</v>
      </c>
    </row>
    <row r="32">
      <c r="B32" s="3" t="str">
        <v>Description</v>
      </c>
      <c r="C32" s="3" t="str">
        <v>%</v>
      </c>
      <c r="D32" s="3" t="str">
        <v>Cash Duration</v>
      </c>
    </row>
    <row r="33">
      <c r="B33" s="13" t="str">
        <v>Material USD</v>
      </c>
    </row>
    <row r="34">
      <c r="B34" s="5" t="str">
        <v>Advanced Payment PO USD</v>
      </c>
      <c r="C34" s="19">
        <v>0.1</v>
      </c>
      <c r="D34" s="18">
        <v>0</v>
      </c>
    </row>
    <row r="35">
      <c r="B35" s="5" t="str">
        <v>Shipping MAT USD</v>
      </c>
      <c r="C35" s="19">
        <v>0.4</v>
      </c>
      <c r="D35" s="18">
        <v>15</v>
      </c>
    </row>
    <row r="36">
      <c r="B36" s="5" t="str">
        <v>Delivery MAT USD</v>
      </c>
      <c r="C36" s="19">
        <v>0.4</v>
      </c>
      <c r="D36" s="18">
        <v>30</v>
      </c>
    </row>
    <row r="37">
      <c r="B37" s="5" t="str">
        <v>CCC</v>
      </c>
      <c r="C37" s="19">
        <v>0.1</v>
      </c>
      <c r="D37" s="18">
        <v>0</v>
      </c>
    </row>
    <row r="39">
      <c r="B39" s="13" t="str">
        <v>Material EGP</v>
      </c>
    </row>
    <row r="40">
      <c r="B40" s="5" t="str">
        <v>Advanced Payment PO EGP</v>
      </c>
      <c r="C40" s="19">
        <v>0.2</v>
      </c>
      <c r="D40" s="18">
        <v>0</v>
      </c>
    </row>
    <row r="41">
      <c r="B41" s="5" t="str">
        <v>Site Delivery</v>
      </c>
      <c r="C41" s="19">
        <v>0.8</v>
      </c>
      <c r="D41" s="18">
        <v>30</v>
      </c>
    </row>
    <row r="43">
      <c r="B43" s="13" t="str">
        <v>Material EUR</v>
      </c>
    </row>
    <row r="44">
      <c r="B44" s="5" t="str">
        <v>Advanced Payment PO EUR</v>
      </c>
      <c r="C44" s="19">
        <v>0.1</v>
      </c>
      <c r="D44" s="18">
        <v>0</v>
      </c>
    </row>
    <row r="45">
      <c r="B45" s="5" t="str">
        <v>Shipping MAT EUR</v>
      </c>
      <c r="C45" s="19">
        <v>0.4</v>
      </c>
      <c r="D45" s="18">
        <v>15</v>
      </c>
    </row>
    <row r="46">
      <c r="B46" s="5" t="str">
        <v>Delivery MAT EUR</v>
      </c>
      <c r="C46" s="19">
        <v>0.4</v>
      </c>
      <c r="D46" s="18">
        <v>30</v>
      </c>
    </row>
    <row r="47">
      <c r="B47" s="5" t="str">
        <v>CCC</v>
      </c>
      <c r="C47" s="19">
        <v>0.1</v>
      </c>
      <c r="D47" s="18">
        <v>0</v>
      </c>
    </row>
    <row r="49">
      <c r="B49" s="13" t="str">
        <v>S/C</v>
      </c>
    </row>
    <row r="50">
      <c r="B50" s="5" t="str">
        <v>Advanced Payment Installation</v>
      </c>
      <c r="C50" s="19">
        <v>0.05</v>
      </c>
      <c r="D50" s="18">
        <v>0</v>
      </c>
    </row>
    <row r="51">
      <c r="B51" s="5" t="str">
        <v>Installation Progress</v>
      </c>
      <c r="C51" s="19">
        <v>0.85</v>
      </c>
      <c r="D51" s="18">
        <v>30</v>
      </c>
    </row>
    <row r="52">
      <c r="B52" s="5" t="str">
        <v>Subcontractor Retention</v>
      </c>
      <c r="C52" s="19">
        <v>0.1</v>
      </c>
      <c r="D52" s="18">
        <v>0</v>
      </c>
    </row>
    <row r="54">
      <c r="B54" s="13" t="str">
        <v>SERVICES-EQ-LABOUR</v>
      </c>
    </row>
    <row r="55">
      <c r="B55" s="5" t="str">
        <v>Advanced Payment Installation</v>
      </c>
      <c r="C55" s="19">
        <v>0.1</v>
      </c>
      <c r="D55" s="18">
        <v>0</v>
      </c>
    </row>
    <row r="56">
      <c r="B56" s="5" t="str">
        <v>Progress</v>
      </c>
      <c r="C56" s="19">
        <v>0.9</v>
      </c>
      <c r="D56" s="18">
        <v>30</v>
      </c>
    </row>
    <row r="60">
      <c r="B60" s="31" t="str">
        <v>Exchange Rates to EGP</v>
      </c>
      <c r="C60" s="31" t="str">
        <v>Rate</v>
      </c>
    </row>
    <row r="61">
      <c r="B61" s="5" t="str">
        <v>USD to EGP Exchange Rate</v>
      </c>
      <c r="C61" s="18">
        <v>47.63</v>
      </c>
    </row>
    <row r="62">
      <c r="B62" s="5" t="str">
        <v>EUR to EGP Exchange Rate</v>
      </c>
      <c r="C62" s="18">
        <v>55.4747</v>
      </c>
    </row>
    <row r="65">
      <c r="B65" s="31" t="str">
        <v>Indirect Cost</v>
      </c>
    </row>
    <row r="66">
      <c r="B66" s="5" t="str">
        <v>1. STAFF SALARIES AND WAGES (EGP)</v>
      </c>
      <c r="C66" s="18">
        <v>13553062</v>
      </c>
    </row>
    <row r="67">
      <c r="B67" s="5" t="str">
        <v>2. EMPLOYER AND/OR ENGINEER REQUIREMENTS (EGP)</v>
      </c>
      <c r="C67" s="18">
        <v>441458.3333333333</v>
      </c>
    </row>
    <row r="68">
      <c r="B68" s="5" t="str">
        <v>3. CONTRACTOR OFFICES AND SITE FACILITIES (EGP)</v>
      </c>
      <c r="C68" s="18">
        <v>3354125</v>
      </c>
    </row>
    <row r="69">
      <c r="B69" s="5" t="str">
        <v>4. ACCOMMODATION (EGP)</v>
      </c>
      <c r="C69" s="18">
        <v>2926250</v>
      </c>
    </row>
    <row r="70">
      <c r="B70" s="5" t="str">
        <v>5. MOBILIZATION AND DE-MOBILIZATION (EGP)</v>
      </c>
      <c r="C70" s="18">
        <v>160000</v>
      </c>
    </row>
    <row r="71">
      <c r="B71" s="5" t="str">
        <v>6. IT &amp; COMMUNICATIONS (EGP)</v>
      </c>
      <c r="C71" s="18">
        <v>147083.3333333333</v>
      </c>
    </row>
    <row r="72">
      <c r="B72" s="5" t="str">
        <v>7. TRANSPORTATIONS (EGP)</v>
      </c>
      <c r="C72" s="18">
        <v>6000000</v>
      </c>
    </row>
    <row r="73">
      <c r="B73" s="5" t="str">
        <v>9. SAFETY AND QUALITY REQUIREMENTS (EGP)</v>
      </c>
      <c r="C73" s="18">
        <v>647500</v>
      </c>
    </row>
    <row r="74">
      <c r="B74" s="5" t="str">
        <v>10. CONSULTANCIES (EGP)</v>
      </c>
      <c r="C74" s="18">
        <v>213325</v>
      </c>
    </row>
    <row r="75">
      <c r="B75" s="5" t="str">
        <v>10. WARRANITY PERIOD COST (EGP)</v>
      </c>
      <c r="C75" s="18">
        <v>300000</v>
      </c>
    </row>
    <row r="78">
      <c r="B78" s="31" t="str">
        <v>Project Overheads</v>
      </c>
    </row>
    <row r="79">
      <c r="B79" s="5" t="str">
        <v>INSURANCE POLICIES</v>
      </c>
      <c r="C79" s="72">
        <v>0.005</v>
      </c>
    </row>
    <row r="80">
      <c r="B80" s="5" t="str">
        <v>ADVANCE PAYMENT COST</v>
      </c>
      <c r="C80" s="72">
        <v>0.001000000000007968</v>
      </c>
    </row>
    <row r="81">
      <c r="B81" s="5" t="str">
        <v>PERFORMANCE BOND COST</v>
      </c>
      <c r="C81" s="72">
        <v>0.002600000000020719</v>
      </c>
    </row>
    <row r="82">
      <c r="B82" s="5" t="str">
        <v>RETENTION COST</v>
      </c>
      <c r="C82" s="72">
        <v>0.02640000000021037</v>
      </c>
    </row>
    <row r="83">
      <c r="B83" s="5" t="str">
        <v>SOCIAL INSURANCE</v>
      </c>
      <c r="C83" s="72">
        <v>0.01300000000010359</v>
      </c>
    </row>
    <row r="84">
      <c r="B84" s="5" t="str">
        <v>CASUAL LABOR TAX</v>
      </c>
      <c r="C84" s="72">
        <v>0.004500000000035858</v>
      </c>
    </row>
    <row r="85">
      <c r="B85" s="5" t="str">
        <v>STAMP DUTIES &amp; ADDITIONAL STAMP DUTIES 2.43%</v>
      </c>
      <c r="C85" s="72">
        <v>0</v>
      </c>
    </row>
    <row r="86">
      <c r="B86" s="5" t="str">
        <v>GOVERNMENTAL DEDUCTIONS 0.9%</v>
      </c>
      <c r="C86" s="72">
        <v>0.009000000000071716</v>
      </c>
    </row>
    <row r="87">
      <c r="B87" s="5" t="str">
        <v>VIVA EGYPT 1%</v>
      </c>
      <c r="C87" s="72">
        <v>0</v>
      </c>
    </row>
    <row r="90">
      <c r="B90" s="31" t="str">
        <v>Risks &amp; Contingencies</v>
      </c>
    </row>
    <row r="91">
      <c r="B91" s="5" t="str">
        <v>RISKS &amp; CONTINGENCIES</v>
      </c>
      <c r="C91" s="72">
        <v>0.02</v>
      </c>
    </row>
    <row r="92">
      <c r="B92" s="5" t="str">
        <v>COMPANY OVERHEADS</v>
      </c>
      <c r="C92" s="72">
        <v>0.04000000000031875</v>
      </c>
    </row>
  </sheetData>
  <ignoredErrors>
    <ignoredError numberStoredAsText="1" sqref="A1:G97"/>
  </ignoredErrors>
</worksheet>
</file>

<file path=docProps/app.xml><?xml version="1.0" encoding="utf-8"?>
<Properties xmlns="http://schemas.openxmlformats.org/officeDocument/2006/extended-properties" xmlns:vt="http://schemas.openxmlformats.org/officeDocument/2006/docPropsVTypes">
  <Application>SheetJS</Application>
  <Company>Madkour Holding</Company>
  <HeadingPairs>
    <vt:vector size="2" baseType="variant">
      <vt:variant>
        <vt:lpstr>Worksheets</vt:lpstr>
      </vt:variant>
      <vt:variant>
        <vt:i4>18</vt:i4>
      </vt:variant>
    </vt:vector>
  </HeadingPairs>
  <TitlesOfParts>
    <vt:vector size="18" baseType="lpstr">
      <vt:lpstr>DEMO 220-66-11 kV G Cash in USD</vt:lpstr>
      <vt:lpstr>Cash In Summary USD</vt:lpstr>
      <vt:lpstr>DEMO 220-66-11 kV Cash out USD</vt:lpstr>
      <vt:lpstr>Cash out Summary USD</vt:lpstr>
      <vt:lpstr>Cashflow USD</vt:lpstr>
      <vt:lpstr>DEMO 220-66-11 kV G Cash in EGP</vt:lpstr>
      <vt:lpstr>Cash In Summary EGP</vt:lpstr>
      <vt:lpstr>DEMO 220-66-11 kV Cash out EGP</vt:lpstr>
      <vt:lpstr>Cash out Summary EGP</vt:lpstr>
      <vt:lpstr>Cashflow EGP</vt:lpstr>
      <vt:lpstr>DEMO 220-66-11 kV G Cash in EUR</vt:lpstr>
      <vt:lpstr>Cash In Summary EUR</vt:lpstr>
      <vt:lpstr>DEMO 220-66-11 kV Cash out EUR</vt:lpstr>
      <vt:lpstr>Cash out Summary EUR</vt:lpstr>
      <vt:lpstr>Cashflow EUR</vt:lpstr>
      <vt:lpstr>Cashflow EQU</vt:lpstr>
      <vt:lpstr>Primavera Mapping Review</vt:lpstr>
      <vt:lpstr>Assumptions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2026-08-22T19:56:08Z</dcterms:created>
  <dc:creator>Ganna Abdelaziz</dc:creator>
  <dc:title>Cashflow Baseline Workbook</dc:title>
</cp:coreProperties>
</file>